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hidePivotFieldList="1" defaultThemeVersion="166925"/>
  <mc:AlternateContent xmlns:mc="http://schemas.openxmlformats.org/markup-compatibility/2006">
    <mc:Choice Requires="x15">
      <x15ac:absPath xmlns:x15ac="http://schemas.microsoft.com/office/spreadsheetml/2010/11/ac" url="/Users/LaurenDo/Downloads/"/>
    </mc:Choice>
  </mc:AlternateContent>
  <xr:revisionPtr revIDLastSave="0" documentId="13_ncr:1_{8CED7875-51F9-8B4D-85BE-FC073309CCBD}" xr6:coauthVersionLast="47" xr6:coauthVersionMax="47" xr10:uidLastSave="{00000000-0000-0000-0000-000000000000}"/>
  <bookViews>
    <workbookView xWindow="-20" yWindow="500" windowWidth="28800" windowHeight="16640" activeTab="8" xr2:uid="{154DD87B-8214-CB4B-8FB7-E19712FE2EFB}"/>
  </bookViews>
  <sheets>
    <sheet name="User &amp; Maintenance Guide" sheetId="22" r:id="rId1"/>
    <sheet name="PSA" sheetId="1" r:id="rId2"/>
    <sheet name="COL" sheetId="3" r:id="rId3"/>
    <sheet name="CERV" sheetId="2" r:id="rId4"/>
    <sheet name="CANSCRN" sheetId="4" r:id="rId5"/>
    <sheet name="Reference Lists" sheetId="23" r:id="rId6"/>
    <sheet name="Data" sheetId="16" r:id="rId7"/>
    <sheet name="Table" sheetId="17" r:id="rId8"/>
    <sheet name="US Trends" sheetId="20" r:id="rId9"/>
  </sheets>
  <definedNames>
    <definedName name="_xlnm._FilterDatabase" localSheetId="4" hidden="1">CANSCRN!$A$1:$G$573</definedName>
    <definedName name="_xlnm._FilterDatabase" localSheetId="3" hidden="1">CERV!$A$1:$G$573</definedName>
    <definedName name="_xlnm._FilterDatabase" localSheetId="2" hidden="1">COL!$A$1:$G$573</definedName>
    <definedName name="_xlnm._FilterDatabase" localSheetId="6" hidden="1">Data!$A$1:$F$6733</definedName>
    <definedName name="_xlnm._FilterDatabase" localSheetId="1" hidden="1">PSA!$A$1:$G$573</definedName>
    <definedName name="_xlchart.v5.0" hidden="1">Table!$B$7:$C$7</definedName>
    <definedName name="_xlchart.v5.1" hidden="1">Table!$B$8:$C$59</definedName>
    <definedName name="_xlchart.v5.2" hidden="1">Table!$D$7</definedName>
    <definedName name="_xlchart.v5.3" hidden="1">Table!$D$8:$D$59</definedName>
    <definedName name="Slicer_Care">#N/A</definedName>
    <definedName name="Slicer_Metric">#N/A</definedName>
    <definedName name="Slicer_STATE">#N/A</definedName>
    <definedName name="Slicer_Year">#N/A</definedName>
    <definedName name="STATE">PSA!$A:$A</definedName>
  </definedNames>
  <calcPr calcId="191028"/>
  <pivotCaches>
    <pivotCache cacheId="1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90" i="16" l="1"/>
  <c r="F1510" i="16"/>
  <c r="F6733" i="16"/>
  <c r="F6732" i="16"/>
  <c r="F6731" i="16"/>
  <c r="F6730" i="16"/>
  <c r="F6729" i="16"/>
  <c r="F6728" i="16"/>
  <c r="F6727" i="16"/>
  <c r="F6726" i="16"/>
  <c r="F6725" i="16"/>
  <c r="F6724" i="16"/>
  <c r="F6723" i="16"/>
  <c r="F6722" i="16"/>
  <c r="F6721" i="16"/>
  <c r="F6720" i="16"/>
  <c r="F6719" i="16"/>
  <c r="F6718" i="16"/>
  <c r="F6717" i="16"/>
  <c r="F6716" i="16"/>
  <c r="F6715" i="16"/>
  <c r="F6714" i="16"/>
  <c r="F6713" i="16"/>
  <c r="F6712" i="16"/>
  <c r="F6711" i="16"/>
  <c r="F6710" i="16"/>
  <c r="F6709" i="16"/>
  <c r="F6708" i="16"/>
  <c r="F6707" i="16"/>
  <c r="F6706" i="16"/>
  <c r="F6705" i="16"/>
  <c r="F6704" i="16"/>
  <c r="F6703" i="16"/>
  <c r="F6702" i="16"/>
  <c r="F6701" i="16"/>
  <c r="F6700" i="16"/>
  <c r="F6699" i="16"/>
  <c r="F6698" i="16"/>
  <c r="F6697" i="16"/>
  <c r="F6696" i="16"/>
  <c r="F6695" i="16"/>
  <c r="F6694" i="16"/>
  <c r="F6693" i="16"/>
  <c r="F6692" i="16"/>
  <c r="F6691" i="16"/>
  <c r="F6690" i="16"/>
  <c r="F6689" i="16"/>
  <c r="F6688" i="16"/>
  <c r="F6687" i="16"/>
  <c r="F6686" i="16"/>
  <c r="F6685" i="16"/>
  <c r="F6684" i="16"/>
  <c r="F6683" i="16"/>
  <c r="F6682" i="16"/>
  <c r="F6681" i="16"/>
  <c r="F6680" i="16"/>
  <c r="F6679" i="16"/>
  <c r="F6678" i="16"/>
  <c r="F6677" i="16"/>
  <c r="F6676" i="16"/>
  <c r="F6675" i="16"/>
  <c r="F6674" i="16"/>
  <c r="F6673" i="16"/>
  <c r="F6672" i="16"/>
  <c r="F6671" i="16"/>
  <c r="F6670" i="16"/>
  <c r="F6669" i="16"/>
  <c r="F6668" i="16"/>
  <c r="F6667" i="16"/>
  <c r="F6666" i="16"/>
  <c r="F6665" i="16"/>
  <c r="F6664" i="16"/>
  <c r="F6663" i="16"/>
  <c r="F6662" i="16"/>
  <c r="F6661" i="16"/>
  <c r="F6660" i="16"/>
  <c r="F6659" i="16"/>
  <c r="F6658" i="16"/>
  <c r="F6657" i="16"/>
  <c r="F6656" i="16"/>
  <c r="F6655" i="16"/>
  <c r="F6654" i="16"/>
  <c r="F6653" i="16"/>
  <c r="F6652" i="16"/>
  <c r="F6651" i="16"/>
  <c r="F6650" i="16"/>
  <c r="F6649" i="16"/>
  <c r="F6648" i="16"/>
  <c r="F6647" i="16"/>
  <c r="F6646" i="16"/>
  <c r="F6645" i="16"/>
  <c r="F6644" i="16"/>
  <c r="F6643" i="16"/>
  <c r="F6642" i="16"/>
  <c r="F6641" i="16"/>
  <c r="F6640" i="16"/>
  <c r="F6639" i="16"/>
  <c r="F6638" i="16"/>
  <c r="F6637" i="16"/>
  <c r="F6636" i="16"/>
  <c r="F6635" i="16"/>
  <c r="F6634" i="16"/>
  <c r="F6633" i="16"/>
  <c r="F6632" i="16"/>
  <c r="F6631" i="16"/>
  <c r="F6630" i="16"/>
  <c r="F6629" i="16"/>
  <c r="F6628" i="16"/>
  <c r="F6627" i="16"/>
  <c r="F6626" i="16"/>
  <c r="F6625" i="16"/>
  <c r="F6624" i="16"/>
  <c r="F6623" i="16"/>
  <c r="F6622" i="16"/>
  <c r="F6621" i="16"/>
  <c r="F6620" i="16"/>
  <c r="F6619" i="16"/>
  <c r="F6618" i="16"/>
  <c r="F6617" i="16"/>
  <c r="F6616" i="16"/>
  <c r="F6615" i="16"/>
  <c r="F6614" i="16"/>
  <c r="F6613" i="16"/>
  <c r="F6612" i="16"/>
  <c r="F6611" i="16"/>
  <c r="F6610" i="16"/>
  <c r="F6609" i="16"/>
  <c r="F6608" i="16"/>
  <c r="F6607" i="16"/>
  <c r="F6606" i="16"/>
  <c r="F6605" i="16"/>
  <c r="F6604" i="16"/>
  <c r="F6603" i="16"/>
  <c r="F6602" i="16"/>
  <c r="F6601" i="16"/>
  <c r="F6600" i="16"/>
  <c r="F6599" i="16"/>
  <c r="F6598" i="16"/>
  <c r="F6597" i="16"/>
  <c r="F6596" i="16"/>
  <c r="F6595" i="16"/>
  <c r="F6594" i="16"/>
  <c r="F6593" i="16"/>
  <c r="F6592" i="16"/>
  <c r="F6591" i="16"/>
  <c r="F6590" i="16"/>
  <c r="F6589" i="16"/>
  <c r="F6588" i="16"/>
  <c r="F6587" i="16"/>
  <c r="F6586" i="16"/>
  <c r="F6585" i="16"/>
  <c r="F6584" i="16"/>
  <c r="F6583" i="16"/>
  <c r="F6582" i="16"/>
  <c r="F6581" i="16"/>
  <c r="F6580" i="16"/>
  <c r="F6579" i="16"/>
  <c r="F6578" i="16"/>
  <c r="F6577" i="16"/>
  <c r="F6576" i="16"/>
  <c r="F6575" i="16"/>
  <c r="F6574" i="16"/>
  <c r="F6573" i="16"/>
  <c r="F6572" i="16"/>
  <c r="F6571" i="16"/>
  <c r="F6570" i="16"/>
  <c r="F6569" i="16"/>
  <c r="F6568" i="16"/>
  <c r="F6567" i="16"/>
  <c r="F6566" i="16"/>
  <c r="F6565" i="16"/>
  <c r="F6564" i="16"/>
  <c r="F6563" i="16"/>
  <c r="F6562" i="16"/>
  <c r="F6561" i="16"/>
  <c r="F6560" i="16"/>
  <c r="F6559" i="16"/>
  <c r="F6558" i="16"/>
  <c r="F6557" i="16"/>
  <c r="F6556" i="16"/>
  <c r="F6555" i="16"/>
  <c r="F6554" i="16"/>
  <c r="F6553" i="16"/>
  <c r="F6552" i="16"/>
  <c r="F6551" i="16"/>
  <c r="F6550" i="16"/>
  <c r="F6549" i="16"/>
  <c r="F6548" i="16"/>
  <c r="F6547" i="16"/>
  <c r="F6546" i="16"/>
  <c r="F6545" i="16"/>
  <c r="F6544" i="16"/>
  <c r="F6543" i="16"/>
  <c r="F6542" i="16"/>
  <c r="F6541" i="16"/>
  <c r="F6540" i="16"/>
  <c r="F6539" i="16"/>
  <c r="F6538" i="16"/>
  <c r="F6537" i="16"/>
  <c r="F6536" i="16"/>
  <c r="F6535" i="16"/>
  <c r="F6534" i="16"/>
  <c r="F6533" i="16"/>
  <c r="F6532" i="16"/>
  <c r="F6531" i="16"/>
  <c r="F6530" i="16"/>
  <c r="F6529" i="16"/>
  <c r="F6528" i="16"/>
  <c r="F6527" i="16"/>
  <c r="F6526" i="16"/>
  <c r="F6525" i="16"/>
  <c r="F6524" i="16"/>
  <c r="F6523" i="16"/>
  <c r="F6522" i="16"/>
  <c r="F6521" i="16"/>
  <c r="F6520" i="16"/>
  <c r="F6519" i="16"/>
  <c r="F6518" i="16"/>
  <c r="F6517" i="16"/>
  <c r="F6516" i="16"/>
  <c r="F6515" i="16"/>
  <c r="F6514" i="16"/>
  <c r="F6513" i="16"/>
  <c r="F6512" i="16"/>
  <c r="F6511" i="16"/>
  <c r="F6510" i="16"/>
  <c r="F6509" i="16"/>
  <c r="F6508" i="16"/>
  <c r="F6507" i="16"/>
  <c r="F6506" i="16"/>
  <c r="F6505" i="16"/>
  <c r="F6504" i="16"/>
  <c r="F6503" i="16"/>
  <c r="F6502" i="16"/>
  <c r="F6501" i="16"/>
  <c r="F6500" i="16"/>
  <c r="F6499" i="16"/>
  <c r="F6498" i="16"/>
  <c r="F6497" i="16"/>
  <c r="F6496" i="16"/>
  <c r="F6495" i="16"/>
  <c r="F6494" i="16"/>
  <c r="F6493" i="16"/>
  <c r="F6492" i="16"/>
  <c r="F6491" i="16"/>
  <c r="F6490" i="16"/>
  <c r="F6489" i="16"/>
  <c r="F6488" i="16"/>
  <c r="F6487" i="16"/>
  <c r="F6486" i="16"/>
  <c r="F6485" i="16"/>
  <c r="F6484" i="16"/>
  <c r="F6483" i="16"/>
  <c r="F6482" i="16"/>
  <c r="F6481" i="16"/>
  <c r="F6480" i="16"/>
  <c r="F6479" i="16"/>
  <c r="F6478" i="16"/>
  <c r="F6477" i="16"/>
  <c r="F6476" i="16"/>
  <c r="F6475" i="16"/>
  <c r="F6474" i="16"/>
  <c r="F6473" i="16"/>
  <c r="F6472" i="16"/>
  <c r="F6471" i="16"/>
  <c r="F6470" i="16"/>
  <c r="F6469" i="16"/>
  <c r="F6468" i="16"/>
  <c r="F6467" i="16"/>
  <c r="F6466" i="16"/>
  <c r="F6465" i="16"/>
  <c r="F6464" i="16"/>
  <c r="F6463" i="16"/>
  <c r="F6462" i="16"/>
  <c r="F6461" i="16"/>
  <c r="F6460" i="16"/>
  <c r="F6459" i="16"/>
  <c r="F6458" i="16"/>
  <c r="F6457" i="16"/>
  <c r="F6456" i="16"/>
  <c r="F6455" i="16"/>
  <c r="F6454" i="16"/>
  <c r="F6453" i="16"/>
  <c r="F6452" i="16"/>
  <c r="F6451" i="16"/>
  <c r="F6450" i="16"/>
  <c r="F6449" i="16"/>
  <c r="F6448" i="16"/>
  <c r="F6447" i="16"/>
  <c r="F6446" i="16"/>
  <c r="F6445" i="16"/>
  <c r="F6444" i="16"/>
  <c r="F6443" i="16"/>
  <c r="F6442" i="16"/>
  <c r="F6441" i="16"/>
  <c r="F6440" i="16"/>
  <c r="F6439" i="16"/>
  <c r="F6438" i="16"/>
  <c r="F6437" i="16"/>
  <c r="F6436" i="16"/>
  <c r="F6435" i="16"/>
  <c r="F6434" i="16"/>
  <c r="F6433" i="16"/>
  <c r="F6432" i="16"/>
  <c r="F6431" i="16"/>
  <c r="F6430" i="16"/>
  <c r="F6429" i="16"/>
  <c r="F6428" i="16"/>
  <c r="F6427" i="16"/>
  <c r="F6426" i="16"/>
  <c r="F6425" i="16"/>
  <c r="F6424" i="16"/>
  <c r="F6423" i="16"/>
  <c r="F6422" i="16"/>
  <c r="F6421" i="16"/>
  <c r="F6420" i="16"/>
  <c r="F6419" i="16"/>
  <c r="F6418" i="16"/>
  <c r="F6417" i="16"/>
  <c r="F6416" i="16"/>
  <c r="F6415" i="16"/>
  <c r="F6414" i="16"/>
  <c r="F6413" i="16"/>
  <c r="F6412" i="16"/>
  <c r="F6411" i="16"/>
  <c r="F6410" i="16"/>
  <c r="F6409" i="16"/>
  <c r="F6408" i="16"/>
  <c r="F6407" i="16"/>
  <c r="F6406" i="16"/>
  <c r="F6405" i="16"/>
  <c r="F6404" i="16"/>
  <c r="F6403" i="16"/>
  <c r="F6402" i="16"/>
  <c r="F6401" i="16"/>
  <c r="F6400" i="16"/>
  <c r="F6399" i="16"/>
  <c r="F6398" i="16"/>
  <c r="F6397" i="16"/>
  <c r="F6396" i="16"/>
  <c r="F6395" i="16"/>
  <c r="F6394" i="16"/>
  <c r="F6393" i="16"/>
  <c r="F6392" i="16"/>
  <c r="F6391" i="16"/>
  <c r="F6390" i="16"/>
  <c r="F6389" i="16"/>
  <c r="F6388" i="16"/>
  <c r="F6387" i="16"/>
  <c r="F6386" i="16"/>
  <c r="F6385" i="16"/>
  <c r="F6384" i="16"/>
  <c r="F6383" i="16"/>
  <c r="F6382" i="16"/>
  <c r="F6381" i="16"/>
  <c r="F6380" i="16"/>
  <c r="F6379" i="16"/>
  <c r="F6378" i="16"/>
  <c r="F6377" i="16"/>
  <c r="F6376" i="16"/>
  <c r="F6375" i="16"/>
  <c r="F6374" i="16"/>
  <c r="F6373" i="16"/>
  <c r="F6372" i="16"/>
  <c r="F6371" i="16"/>
  <c r="F6370" i="16"/>
  <c r="F6369" i="16"/>
  <c r="F6368" i="16"/>
  <c r="F6367" i="16"/>
  <c r="F6366" i="16"/>
  <c r="F6365" i="16"/>
  <c r="F6364" i="16"/>
  <c r="F6363" i="16"/>
  <c r="F6362" i="16"/>
  <c r="F6361" i="16"/>
  <c r="F6360" i="16"/>
  <c r="F6359" i="16"/>
  <c r="F6358" i="16"/>
  <c r="F6357" i="16"/>
  <c r="F6356" i="16"/>
  <c r="F6355" i="16"/>
  <c r="F6354" i="16"/>
  <c r="F6353" i="16"/>
  <c r="F6352" i="16"/>
  <c r="F6351" i="16"/>
  <c r="F6350" i="16"/>
  <c r="F6349" i="16"/>
  <c r="F6348" i="16"/>
  <c r="F6347" i="16"/>
  <c r="F6346" i="16"/>
  <c r="F6345" i="16"/>
  <c r="F6344" i="16"/>
  <c r="F6343" i="16"/>
  <c r="F6342" i="16"/>
  <c r="F6341" i="16"/>
  <c r="F6340" i="16"/>
  <c r="F6339" i="16"/>
  <c r="F6338" i="16"/>
  <c r="F6337" i="16"/>
  <c r="F6336" i="16"/>
  <c r="F6335" i="16"/>
  <c r="F6334" i="16"/>
  <c r="F6333" i="16"/>
  <c r="F6332" i="16"/>
  <c r="F6331" i="16"/>
  <c r="F6330" i="16"/>
  <c r="F6329" i="16"/>
  <c r="F6328" i="16"/>
  <c r="F6327" i="16"/>
  <c r="F6326" i="16"/>
  <c r="F6325" i="16"/>
  <c r="F6324" i="16"/>
  <c r="F6323" i="16"/>
  <c r="F6322" i="16"/>
  <c r="F6321" i="16"/>
  <c r="F6320" i="16"/>
  <c r="F6319" i="16"/>
  <c r="F6318" i="16"/>
  <c r="F6317" i="16"/>
  <c r="F6316" i="16"/>
  <c r="F6315" i="16"/>
  <c r="F6314" i="16"/>
  <c r="F6313" i="16"/>
  <c r="F6312" i="16"/>
  <c r="F6311" i="16"/>
  <c r="F6310" i="16"/>
  <c r="F6309" i="16"/>
  <c r="F6308" i="16"/>
  <c r="F6307" i="16"/>
  <c r="F6306" i="16"/>
  <c r="F6305" i="16"/>
  <c r="F6304" i="16"/>
  <c r="F6303" i="16"/>
  <c r="F6302" i="16"/>
  <c r="F6301" i="16"/>
  <c r="F6300" i="16"/>
  <c r="F6299" i="16"/>
  <c r="F6298" i="16"/>
  <c r="F6297" i="16"/>
  <c r="F6296" i="16"/>
  <c r="F6295" i="16"/>
  <c r="F6294" i="16"/>
  <c r="F6293" i="16"/>
  <c r="F6292" i="16"/>
  <c r="F6291" i="16"/>
  <c r="F6290" i="16"/>
  <c r="F6289" i="16"/>
  <c r="F6288" i="16"/>
  <c r="F6287" i="16"/>
  <c r="F6286" i="16"/>
  <c r="F6285" i="16"/>
  <c r="F6284" i="16"/>
  <c r="F6283" i="16"/>
  <c r="F6282" i="16"/>
  <c r="F6281" i="16"/>
  <c r="F6280" i="16"/>
  <c r="F6279" i="16"/>
  <c r="F6278" i="16"/>
  <c r="F6277" i="16"/>
  <c r="F6276" i="16"/>
  <c r="F6275" i="16"/>
  <c r="F6274" i="16"/>
  <c r="F6273" i="16"/>
  <c r="F6272" i="16"/>
  <c r="F6271" i="16"/>
  <c r="F6270" i="16"/>
  <c r="F6269" i="16"/>
  <c r="F6268" i="16"/>
  <c r="F6267" i="16"/>
  <c r="F6266" i="16"/>
  <c r="F6265" i="16"/>
  <c r="F6264" i="16"/>
  <c r="F6263" i="16"/>
  <c r="F6262" i="16"/>
  <c r="F6261" i="16"/>
  <c r="F6260" i="16"/>
  <c r="F6259" i="16"/>
  <c r="F6258" i="16"/>
  <c r="F6257" i="16"/>
  <c r="F6256" i="16"/>
  <c r="F6255" i="16"/>
  <c r="F6254" i="16"/>
  <c r="F6253" i="16"/>
  <c r="F6252" i="16"/>
  <c r="F6251" i="16"/>
  <c r="F6250" i="16"/>
  <c r="F6249" i="16"/>
  <c r="F6248" i="16"/>
  <c r="F6247" i="16"/>
  <c r="F6246" i="16"/>
  <c r="F6245" i="16"/>
  <c r="F6244" i="16"/>
  <c r="F6243" i="16"/>
  <c r="F6242" i="16"/>
  <c r="F6241" i="16"/>
  <c r="F6240" i="16"/>
  <c r="F6239" i="16"/>
  <c r="F6238" i="16"/>
  <c r="F6237" i="16"/>
  <c r="F6236" i="16"/>
  <c r="F6235" i="16"/>
  <c r="F6234" i="16"/>
  <c r="F6233" i="16"/>
  <c r="F6232" i="16"/>
  <c r="F6231" i="16"/>
  <c r="F6230" i="16"/>
  <c r="F6229" i="16"/>
  <c r="F6228" i="16"/>
  <c r="F6227" i="16"/>
  <c r="F6226" i="16"/>
  <c r="F6225" i="16"/>
  <c r="F6224" i="16"/>
  <c r="F6223" i="16"/>
  <c r="F6222" i="16"/>
  <c r="F6221" i="16"/>
  <c r="F6220" i="16"/>
  <c r="F6219" i="16"/>
  <c r="F6218" i="16"/>
  <c r="F6217" i="16"/>
  <c r="F6216" i="16"/>
  <c r="F6215" i="16"/>
  <c r="F6214" i="16"/>
  <c r="F6213" i="16"/>
  <c r="F6212" i="16"/>
  <c r="F6211" i="16"/>
  <c r="F6210" i="16"/>
  <c r="F6209" i="16"/>
  <c r="F6208" i="16"/>
  <c r="F6207" i="16"/>
  <c r="F6206" i="16"/>
  <c r="F6205" i="16"/>
  <c r="F6204" i="16"/>
  <c r="F6203" i="16"/>
  <c r="F6202" i="16"/>
  <c r="F6201" i="16"/>
  <c r="F6200" i="16"/>
  <c r="F6199" i="16"/>
  <c r="F6198" i="16"/>
  <c r="F6197" i="16"/>
  <c r="F6196" i="16"/>
  <c r="F6195" i="16"/>
  <c r="F6194" i="16"/>
  <c r="F6193" i="16"/>
  <c r="F6192" i="16"/>
  <c r="F6191" i="16"/>
  <c r="F6190" i="16"/>
  <c r="F6189" i="16"/>
  <c r="F6188" i="16"/>
  <c r="F6187" i="16"/>
  <c r="F6186" i="16"/>
  <c r="F6185" i="16"/>
  <c r="F6184" i="16"/>
  <c r="F6183" i="16"/>
  <c r="F6182" i="16"/>
  <c r="F6181" i="16"/>
  <c r="F6180" i="16"/>
  <c r="F6179" i="16"/>
  <c r="F6178" i="16"/>
  <c r="F6177" i="16"/>
  <c r="F6176" i="16"/>
  <c r="F6175" i="16"/>
  <c r="F6174" i="16"/>
  <c r="F6173" i="16"/>
  <c r="F6172" i="16"/>
  <c r="F6171" i="16"/>
  <c r="F6170" i="16"/>
  <c r="F6169" i="16"/>
  <c r="F6168" i="16"/>
  <c r="F6167" i="16"/>
  <c r="F6166" i="16"/>
  <c r="F6165" i="16"/>
  <c r="F6164" i="16"/>
  <c r="F6163" i="16"/>
  <c r="F6162" i="16"/>
  <c r="F6161" i="16"/>
  <c r="F6160" i="16"/>
  <c r="F6159" i="16"/>
  <c r="F6158" i="16"/>
  <c r="F6157" i="16"/>
  <c r="F6156" i="16"/>
  <c r="F6155" i="16"/>
  <c r="F6154" i="16"/>
  <c r="F6153" i="16"/>
  <c r="F6152" i="16"/>
  <c r="F6151" i="16"/>
  <c r="F6150" i="16"/>
  <c r="F6149" i="16"/>
  <c r="F6148" i="16"/>
  <c r="F6147" i="16"/>
  <c r="F6146" i="16"/>
  <c r="F6145" i="16"/>
  <c r="F6144" i="16"/>
  <c r="F6143" i="16"/>
  <c r="F6142" i="16"/>
  <c r="F6141" i="16"/>
  <c r="F6140" i="16"/>
  <c r="F6139" i="16"/>
  <c r="F6138" i="16"/>
  <c r="F6137" i="16"/>
  <c r="F6136" i="16"/>
  <c r="F6135" i="16"/>
  <c r="F6134" i="16"/>
  <c r="F6133" i="16"/>
  <c r="F6132" i="16"/>
  <c r="F6131" i="16"/>
  <c r="F6130" i="16"/>
  <c r="F6129" i="16"/>
  <c r="F6128" i="16"/>
  <c r="F6127" i="16"/>
  <c r="F6126" i="16"/>
  <c r="F6125" i="16"/>
  <c r="F6124" i="16"/>
  <c r="F6123" i="16"/>
  <c r="F6122" i="16"/>
  <c r="F6121" i="16"/>
  <c r="F6120" i="16"/>
  <c r="F6119" i="16"/>
  <c r="F6118" i="16"/>
  <c r="F6117" i="16"/>
  <c r="F6116" i="16"/>
  <c r="F6115" i="16"/>
  <c r="F6114" i="16"/>
  <c r="F6113" i="16"/>
  <c r="F6112" i="16"/>
  <c r="F6111" i="16"/>
  <c r="F6110" i="16"/>
  <c r="F6109" i="16"/>
  <c r="F6108" i="16"/>
  <c r="F6107" i="16"/>
  <c r="F6106" i="16"/>
  <c r="F6105" i="16"/>
  <c r="F6104" i="16"/>
  <c r="F6103" i="16"/>
  <c r="F6102" i="16"/>
  <c r="F6101" i="16"/>
  <c r="F6100" i="16"/>
  <c r="F6099" i="16"/>
  <c r="F6098" i="16"/>
  <c r="F6097" i="16"/>
  <c r="F6096" i="16"/>
  <c r="F6095" i="16"/>
  <c r="F6094" i="16"/>
  <c r="F6093" i="16"/>
  <c r="F6092" i="16"/>
  <c r="F6091" i="16"/>
  <c r="F6090" i="16"/>
  <c r="F6089" i="16"/>
  <c r="F6088" i="16"/>
  <c r="F6087" i="16"/>
  <c r="F6086" i="16"/>
  <c r="F6085" i="16"/>
  <c r="F6084" i="16"/>
  <c r="F6083" i="16"/>
  <c r="F6082" i="16"/>
  <c r="F6081" i="16"/>
  <c r="F6080" i="16"/>
  <c r="F6079" i="16"/>
  <c r="F6078" i="16"/>
  <c r="F6077" i="16"/>
  <c r="F6076" i="16"/>
  <c r="F6075" i="16"/>
  <c r="F6074" i="16"/>
  <c r="F6073" i="16"/>
  <c r="F6072" i="16"/>
  <c r="F6071" i="16"/>
  <c r="F6070" i="16"/>
  <c r="F6069" i="16"/>
  <c r="F6068" i="16"/>
  <c r="F6067" i="16"/>
  <c r="F6066" i="16"/>
  <c r="F6065" i="16"/>
  <c r="F6064" i="16"/>
  <c r="F6063" i="16"/>
  <c r="F6062" i="16"/>
  <c r="F6061" i="16"/>
  <c r="F6060" i="16"/>
  <c r="F6059" i="16"/>
  <c r="F6058" i="16"/>
  <c r="F6057" i="16"/>
  <c r="F6056" i="16"/>
  <c r="F6055" i="16"/>
  <c r="F6054" i="16"/>
  <c r="F6053" i="16"/>
  <c r="F6052" i="16"/>
  <c r="F6051" i="16"/>
  <c r="F6050" i="16"/>
  <c r="F6049" i="16"/>
  <c r="F6048" i="16"/>
  <c r="F6047" i="16"/>
  <c r="F6046" i="16"/>
  <c r="F6045" i="16"/>
  <c r="F6044" i="16"/>
  <c r="F6043" i="16"/>
  <c r="F6042" i="16"/>
  <c r="F6041" i="16"/>
  <c r="F6040" i="16"/>
  <c r="F6039" i="16"/>
  <c r="F6038" i="16"/>
  <c r="F6037" i="16"/>
  <c r="F6036" i="16"/>
  <c r="F6035" i="16"/>
  <c r="F6034" i="16"/>
  <c r="F6033" i="16"/>
  <c r="F6032" i="16"/>
  <c r="F6031" i="16"/>
  <c r="F6030" i="16"/>
  <c r="F6029" i="16"/>
  <c r="F6028" i="16"/>
  <c r="F6027" i="16"/>
  <c r="F6026" i="16"/>
  <c r="F6025" i="16"/>
  <c r="F6024" i="16"/>
  <c r="F6023" i="16"/>
  <c r="F6022" i="16"/>
  <c r="F6021" i="16"/>
  <c r="F6020" i="16"/>
  <c r="F6019" i="16"/>
  <c r="F6018" i="16"/>
  <c r="F6017" i="16"/>
  <c r="F6016" i="16"/>
  <c r="F6015" i="16"/>
  <c r="F6014" i="16"/>
  <c r="F6013" i="16"/>
  <c r="F6012" i="16"/>
  <c r="F6011" i="16"/>
  <c r="F6010" i="16"/>
  <c r="F6009" i="16"/>
  <c r="F6008" i="16"/>
  <c r="F6007" i="16"/>
  <c r="F6006" i="16"/>
  <c r="F6005" i="16"/>
  <c r="F6004" i="16"/>
  <c r="F6003" i="16"/>
  <c r="F6002" i="16"/>
  <c r="F6001" i="16"/>
  <c r="F6000" i="16"/>
  <c r="F5999" i="16"/>
  <c r="F5998" i="16"/>
  <c r="F5997" i="16"/>
  <c r="F5996" i="16"/>
  <c r="F5995" i="16"/>
  <c r="F5994" i="16"/>
  <c r="F5993" i="16"/>
  <c r="F5992" i="16"/>
  <c r="F5991" i="16"/>
  <c r="F5990" i="16"/>
  <c r="F5989" i="16"/>
  <c r="F5988" i="16"/>
  <c r="F5987" i="16"/>
  <c r="F5986" i="16"/>
  <c r="F5985" i="16"/>
  <c r="F5984" i="16"/>
  <c r="F5983" i="16"/>
  <c r="F5982" i="16"/>
  <c r="F5981" i="16"/>
  <c r="F5980" i="16"/>
  <c r="F5979" i="16"/>
  <c r="F5978" i="16"/>
  <c r="F5977" i="16"/>
  <c r="F5976" i="16"/>
  <c r="F5975" i="16"/>
  <c r="F5974" i="16"/>
  <c r="F5973" i="16"/>
  <c r="F5972" i="16"/>
  <c r="F5971" i="16"/>
  <c r="F5970" i="16"/>
  <c r="F5969" i="16"/>
  <c r="F5968" i="16"/>
  <c r="F5967" i="16"/>
  <c r="F5966" i="16"/>
  <c r="F5965" i="16"/>
  <c r="F5964" i="16"/>
  <c r="F5963" i="16"/>
  <c r="F5962" i="16"/>
  <c r="F5961" i="16"/>
  <c r="F5960" i="16"/>
  <c r="F5959" i="16"/>
  <c r="F5958" i="16"/>
  <c r="F5957" i="16"/>
  <c r="F5956" i="16"/>
  <c r="F5955" i="16"/>
  <c r="F5954" i="16"/>
  <c r="F5953" i="16"/>
  <c r="F5952" i="16"/>
  <c r="F5951" i="16"/>
  <c r="F5950" i="16"/>
  <c r="F5949" i="16"/>
  <c r="F5948" i="16"/>
  <c r="F5947" i="16"/>
  <c r="F5946" i="16"/>
  <c r="F5945" i="16"/>
  <c r="F5944" i="16"/>
  <c r="F5943" i="16"/>
  <c r="F5942" i="16"/>
  <c r="F5941" i="16"/>
  <c r="F5940" i="16"/>
  <c r="F5939" i="16"/>
  <c r="F5938" i="16"/>
  <c r="F5937" i="16"/>
  <c r="F5936" i="16"/>
  <c r="F5935" i="16"/>
  <c r="F5934" i="16"/>
  <c r="F5933" i="16"/>
  <c r="F5932" i="16"/>
  <c r="F5931" i="16"/>
  <c r="F5930" i="16"/>
  <c r="F5929" i="16"/>
  <c r="F5928" i="16"/>
  <c r="F5927" i="16"/>
  <c r="F5926" i="16"/>
  <c r="F5925" i="16"/>
  <c r="F5924" i="16"/>
  <c r="F5923" i="16"/>
  <c r="F5922" i="16"/>
  <c r="F5921" i="16"/>
  <c r="F5920" i="16"/>
  <c r="F5919" i="16"/>
  <c r="F5918" i="16"/>
  <c r="F5917" i="16"/>
  <c r="F5916" i="16"/>
  <c r="F5915" i="16"/>
  <c r="F5914" i="16"/>
  <c r="F5913" i="16"/>
  <c r="F5912" i="16"/>
  <c r="F5911" i="16"/>
  <c r="F5910" i="16"/>
  <c r="F5909" i="16"/>
  <c r="F5908" i="16"/>
  <c r="F5907" i="16"/>
  <c r="F5906" i="16"/>
  <c r="F5905" i="16"/>
  <c r="F5904" i="16"/>
  <c r="F5903" i="16"/>
  <c r="F5902" i="16"/>
  <c r="F5901" i="16"/>
  <c r="F5900" i="16"/>
  <c r="F5899" i="16"/>
  <c r="F5898" i="16"/>
  <c r="F5897" i="16"/>
  <c r="F5896" i="16"/>
  <c r="F5895" i="16"/>
  <c r="F5894" i="16"/>
  <c r="F5893" i="16"/>
  <c r="F5892" i="16"/>
  <c r="F5891" i="16"/>
  <c r="F5890" i="16"/>
  <c r="F5889" i="16"/>
  <c r="F5888" i="16"/>
  <c r="F5887" i="16"/>
  <c r="F5886" i="16"/>
  <c r="F5885" i="16"/>
  <c r="F5884" i="16"/>
  <c r="F5883" i="16"/>
  <c r="F5882" i="16"/>
  <c r="F5881" i="16"/>
  <c r="F5880" i="16"/>
  <c r="F5879" i="16"/>
  <c r="F5878" i="16"/>
  <c r="F5877" i="16"/>
  <c r="F5876" i="16"/>
  <c r="F5875" i="16"/>
  <c r="F5874" i="16"/>
  <c r="F5873" i="16"/>
  <c r="F5872" i="16"/>
  <c r="F5871" i="16"/>
  <c r="F5870" i="16"/>
  <c r="F5869" i="16"/>
  <c r="F5868" i="16"/>
  <c r="F5867" i="16"/>
  <c r="F5866" i="16"/>
  <c r="F5865" i="16"/>
  <c r="F5864" i="16"/>
  <c r="F5863" i="16"/>
  <c r="F5862" i="16"/>
  <c r="F5861" i="16"/>
  <c r="F5860" i="16"/>
  <c r="F5859" i="16"/>
  <c r="F5858" i="16"/>
  <c r="F5857" i="16"/>
  <c r="F5856" i="16"/>
  <c r="F5855" i="16"/>
  <c r="F5854" i="16"/>
  <c r="F5853" i="16"/>
  <c r="F5852" i="16"/>
  <c r="F5851" i="16"/>
  <c r="F5850" i="16"/>
  <c r="F5849" i="16"/>
  <c r="F5848" i="16"/>
  <c r="F5847" i="16"/>
  <c r="F5846" i="16"/>
  <c r="F5845" i="16"/>
  <c r="F5844" i="16"/>
  <c r="F5843" i="16"/>
  <c r="F5842" i="16"/>
  <c r="F5841" i="16"/>
  <c r="F5840" i="16"/>
  <c r="F5839" i="16"/>
  <c r="F5838" i="16"/>
  <c r="F5837" i="16"/>
  <c r="F5836" i="16"/>
  <c r="F5835" i="16"/>
  <c r="F5834" i="16"/>
  <c r="F5833" i="16"/>
  <c r="F5832" i="16"/>
  <c r="F5831" i="16"/>
  <c r="F5830" i="16"/>
  <c r="F5829" i="16"/>
  <c r="F5828" i="16"/>
  <c r="F5827" i="16"/>
  <c r="F5826" i="16"/>
  <c r="F5825" i="16"/>
  <c r="F5824" i="16"/>
  <c r="F5823" i="16"/>
  <c r="F5822" i="16"/>
  <c r="F5821" i="16"/>
  <c r="F5820" i="16"/>
  <c r="F5819" i="16"/>
  <c r="F5818" i="16"/>
  <c r="F5817" i="16"/>
  <c r="F5816" i="16"/>
  <c r="F5815" i="16"/>
  <c r="F5814" i="16"/>
  <c r="F5813" i="16"/>
  <c r="F5812" i="16"/>
  <c r="F5811" i="16"/>
  <c r="F5810" i="16"/>
  <c r="F5809" i="16"/>
  <c r="F5808" i="16"/>
  <c r="F5807" i="16"/>
  <c r="F5806" i="16"/>
  <c r="F5805" i="16"/>
  <c r="F5804" i="16"/>
  <c r="F5803" i="16"/>
  <c r="F5802" i="16"/>
  <c r="F5801" i="16"/>
  <c r="F5800" i="16"/>
  <c r="F5799" i="16"/>
  <c r="F5798" i="16"/>
  <c r="F5797" i="16"/>
  <c r="F5796" i="16"/>
  <c r="F5795" i="16"/>
  <c r="F5794" i="16"/>
  <c r="F5793" i="16"/>
  <c r="F5792" i="16"/>
  <c r="F5791" i="16"/>
  <c r="F5790" i="16"/>
  <c r="F5789" i="16"/>
  <c r="F5788" i="16"/>
  <c r="F5787" i="16"/>
  <c r="F5786" i="16"/>
  <c r="F5785" i="16"/>
  <c r="F5784" i="16"/>
  <c r="F5783" i="16"/>
  <c r="F5782" i="16"/>
  <c r="F5781" i="16"/>
  <c r="F5780" i="16"/>
  <c r="F5779" i="16"/>
  <c r="F5778" i="16"/>
  <c r="F5777" i="16"/>
  <c r="F5776" i="16"/>
  <c r="F5775" i="16"/>
  <c r="F5774" i="16"/>
  <c r="F5773" i="16"/>
  <c r="F5772" i="16"/>
  <c r="F5771" i="16"/>
  <c r="F5770" i="16"/>
  <c r="F5769" i="16"/>
  <c r="F5768" i="16"/>
  <c r="F5767" i="16"/>
  <c r="F5766" i="16"/>
  <c r="F5765" i="16"/>
  <c r="F5764" i="16"/>
  <c r="F5763" i="16"/>
  <c r="F5762" i="16"/>
  <c r="F5761" i="16"/>
  <c r="F5760" i="16"/>
  <c r="F5759" i="16"/>
  <c r="F5758" i="16"/>
  <c r="F5757" i="16"/>
  <c r="F5756" i="16"/>
  <c r="F5755" i="16"/>
  <c r="F5754" i="16"/>
  <c r="F5753" i="16"/>
  <c r="F5752" i="16"/>
  <c r="F5751" i="16"/>
  <c r="F5750" i="16"/>
  <c r="F5749" i="16"/>
  <c r="F5748" i="16"/>
  <c r="F5747" i="16"/>
  <c r="F5746" i="16"/>
  <c r="F5745" i="16"/>
  <c r="F5744" i="16"/>
  <c r="F5743" i="16"/>
  <c r="F5742" i="16"/>
  <c r="F5741" i="16"/>
  <c r="F5740" i="16"/>
  <c r="F5739" i="16"/>
  <c r="F5738" i="16"/>
  <c r="F5737" i="16"/>
  <c r="F5736" i="16"/>
  <c r="F5735" i="16"/>
  <c r="F5734" i="16"/>
  <c r="F5733" i="16"/>
  <c r="F5732" i="16"/>
  <c r="F5731" i="16"/>
  <c r="F5730" i="16"/>
  <c r="F5729" i="16"/>
  <c r="F5728" i="16"/>
  <c r="F5727" i="16"/>
  <c r="F5726" i="16"/>
  <c r="F5725" i="16"/>
  <c r="F5724" i="16"/>
  <c r="F5723" i="16"/>
  <c r="F5722" i="16"/>
  <c r="F5721" i="16"/>
  <c r="F5720" i="16"/>
  <c r="F5719" i="16"/>
  <c r="F5718" i="16"/>
  <c r="F5717" i="16"/>
  <c r="F5716" i="16"/>
  <c r="F5715" i="16"/>
  <c r="F5714" i="16"/>
  <c r="F5713" i="16"/>
  <c r="F5712" i="16"/>
  <c r="F5711" i="16"/>
  <c r="F5710" i="16"/>
  <c r="F5709" i="16"/>
  <c r="F5708" i="16"/>
  <c r="F5707" i="16"/>
  <c r="F5706" i="16"/>
  <c r="F5705" i="16"/>
  <c r="F5704" i="16"/>
  <c r="F5703" i="16"/>
  <c r="F5702" i="16"/>
  <c r="F5701" i="16"/>
  <c r="F5700" i="16"/>
  <c r="F5699" i="16"/>
  <c r="F5698" i="16"/>
  <c r="F5697" i="16"/>
  <c r="F5696" i="16"/>
  <c r="F5695" i="16"/>
  <c r="F5694" i="16"/>
  <c r="F5693" i="16"/>
  <c r="F5692" i="16"/>
  <c r="F5691" i="16"/>
  <c r="F5690" i="16"/>
  <c r="F5689" i="16"/>
  <c r="F5688" i="16"/>
  <c r="F5687" i="16"/>
  <c r="F5686" i="16"/>
  <c r="F5685" i="16"/>
  <c r="F5684" i="16"/>
  <c r="F5683" i="16"/>
  <c r="F5682" i="16"/>
  <c r="F5681" i="16"/>
  <c r="F5680" i="16"/>
  <c r="F5679" i="16"/>
  <c r="F5678" i="16"/>
  <c r="F5677" i="16"/>
  <c r="F5676" i="16"/>
  <c r="F5675" i="16"/>
  <c r="F5674" i="16"/>
  <c r="F5673" i="16"/>
  <c r="F5672" i="16"/>
  <c r="F5671" i="16"/>
  <c r="F5670" i="16"/>
  <c r="F5669" i="16"/>
  <c r="F5668" i="16"/>
  <c r="F5667" i="16"/>
  <c r="F5666" i="16"/>
  <c r="F5665" i="16"/>
  <c r="F5664" i="16"/>
  <c r="F5663" i="16"/>
  <c r="F5662" i="16"/>
  <c r="F5661" i="16"/>
  <c r="F5660" i="16"/>
  <c r="F5659" i="16"/>
  <c r="F5658" i="16"/>
  <c r="F5657" i="16"/>
  <c r="F5656" i="16"/>
  <c r="F5655" i="16"/>
  <c r="F5654" i="16"/>
  <c r="F5653" i="16"/>
  <c r="F5652" i="16"/>
  <c r="F5651" i="16"/>
  <c r="F5650" i="16"/>
  <c r="F5649" i="16"/>
  <c r="F5648" i="16"/>
  <c r="F5647" i="16"/>
  <c r="F5646" i="16"/>
  <c r="F5645" i="16"/>
  <c r="F5644" i="16"/>
  <c r="F5643" i="16"/>
  <c r="F5642" i="16"/>
  <c r="F5641" i="16"/>
  <c r="F5640" i="16"/>
  <c r="F5639" i="16"/>
  <c r="F5638" i="16"/>
  <c r="F5637" i="16"/>
  <c r="F5636" i="16"/>
  <c r="F5635" i="16"/>
  <c r="F5634" i="16"/>
  <c r="F5633" i="16"/>
  <c r="F5632" i="16"/>
  <c r="F5631" i="16"/>
  <c r="F5630" i="16"/>
  <c r="F5629" i="16"/>
  <c r="F5628" i="16"/>
  <c r="F5627" i="16"/>
  <c r="F5626" i="16"/>
  <c r="F5625" i="16"/>
  <c r="F5624" i="16"/>
  <c r="F5623" i="16"/>
  <c r="F5622" i="16"/>
  <c r="F5621" i="16"/>
  <c r="F5620" i="16"/>
  <c r="F5619" i="16"/>
  <c r="F5618" i="16"/>
  <c r="F5617" i="16"/>
  <c r="F5616" i="16"/>
  <c r="F5615" i="16"/>
  <c r="F5614" i="16"/>
  <c r="F5613" i="16"/>
  <c r="F5612" i="16"/>
  <c r="F5050" i="16"/>
  <c r="F5049" i="16"/>
  <c r="F5048" i="16"/>
  <c r="F5047" i="16"/>
  <c r="F5046" i="16"/>
  <c r="F5045" i="16"/>
  <c r="F5044" i="16"/>
  <c r="F5043" i="16"/>
  <c r="F5042" i="16"/>
  <c r="F5041" i="16"/>
  <c r="F5040" i="16"/>
  <c r="F5039" i="16"/>
  <c r="F5038" i="16"/>
  <c r="F5037" i="16"/>
  <c r="F5036" i="16"/>
  <c r="F5035" i="16"/>
  <c r="F5034" i="16"/>
  <c r="F5033" i="16"/>
  <c r="F5032" i="16"/>
  <c r="F5031" i="16"/>
  <c r="F5030" i="16"/>
  <c r="F5029" i="16"/>
  <c r="F5028" i="16"/>
  <c r="F5027" i="16"/>
  <c r="F5026" i="16"/>
  <c r="F5025" i="16"/>
  <c r="F5024" i="16"/>
  <c r="F5023" i="16"/>
  <c r="F5022" i="16"/>
  <c r="F5021" i="16"/>
  <c r="F5020" i="16"/>
  <c r="F5019" i="16"/>
  <c r="F5018" i="16"/>
  <c r="F5017" i="16"/>
  <c r="F5016" i="16"/>
  <c r="F5015" i="16"/>
  <c r="F5014" i="16"/>
  <c r="F5013" i="16"/>
  <c r="F5012" i="16"/>
  <c r="F5011" i="16"/>
  <c r="F5010" i="16"/>
  <c r="F5009" i="16"/>
  <c r="F5008" i="16"/>
  <c r="F5007" i="16"/>
  <c r="F5006" i="16"/>
  <c r="F5005" i="16"/>
  <c r="F5004" i="16"/>
  <c r="F5003" i="16"/>
  <c r="F5002" i="16"/>
  <c r="F5001" i="16"/>
  <c r="F5000" i="16"/>
  <c r="F4999" i="16"/>
  <c r="F4998" i="16"/>
  <c r="F4997" i="16"/>
  <c r="F4996" i="16"/>
  <c r="F4995" i="16"/>
  <c r="F4994" i="16"/>
  <c r="F4993" i="16"/>
  <c r="F4992" i="16"/>
  <c r="F4991" i="16"/>
  <c r="F4990" i="16"/>
  <c r="F4989" i="16"/>
  <c r="F4988" i="16"/>
  <c r="F4987" i="16"/>
  <c r="F4986" i="16"/>
  <c r="F4985" i="16"/>
  <c r="F4984" i="16"/>
  <c r="F4983" i="16"/>
  <c r="F4982" i="16"/>
  <c r="F4981" i="16"/>
  <c r="F4980" i="16"/>
  <c r="F4979" i="16"/>
  <c r="F4978" i="16"/>
  <c r="F4977" i="16"/>
  <c r="F4976" i="16"/>
  <c r="F4975" i="16"/>
  <c r="F4974" i="16"/>
  <c r="F4973" i="16"/>
  <c r="F4972" i="16"/>
  <c r="F4971" i="16"/>
  <c r="F4970" i="16"/>
  <c r="F4969" i="16"/>
  <c r="F4968" i="16"/>
  <c r="F4967" i="16"/>
  <c r="F4966" i="16"/>
  <c r="F4965" i="16"/>
  <c r="F4964" i="16"/>
  <c r="F4963" i="16"/>
  <c r="F4962" i="16"/>
  <c r="F4961" i="16"/>
  <c r="F4960" i="16"/>
  <c r="F4959" i="16"/>
  <c r="F4958" i="16"/>
  <c r="F4957" i="16"/>
  <c r="F4956" i="16"/>
  <c r="F4955" i="16"/>
  <c r="F4954" i="16"/>
  <c r="F4953" i="16"/>
  <c r="F4952" i="16"/>
  <c r="F4951" i="16"/>
  <c r="F4950" i="16"/>
  <c r="F4949" i="16"/>
  <c r="F4948" i="16"/>
  <c r="F4947" i="16"/>
  <c r="F4946" i="16"/>
  <c r="F4945" i="16"/>
  <c r="F4944" i="16"/>
  <c r="F4943" i="16"/>
  <c r="F4942" i="16"/>
  <c r="F4941" i="16"/>
  <c r="F4940" i="16"/>
  <c r="F4939" i="16"/>
  <c r="F4938" i="16"/>
  <c r="F4937" i="16"/>
  <c r="F4936" i="16"/>
  <c r="F4935" i="16"/>
  <c r="F4934" i="16"/>
  <c r="F4933" i="16"/>
  <c r="F4932" i="16"/>
  <c r="F4931" i="16"/>
  <c r="F4930" i="16"/>
  <c r="F4929" i="16"/>
  <c r="F4928" i="16"/>
  <c r="F4927" i="16"/>
  <c r="F4926" i="16"/>
  <c r="F4925" i="16"/>
  <c r="F4924" i="16"/>
  <c r="F4923" i="16"/>
  <c r="F4922" i="16"/>
  <c r="F4921" i="16"/>
  <c r="F4920" i="16"/>
  <c r="F4919" i="16"/>
  <c r="F4918" i="16"/>
  <c r="F4917" i="16"/>
  <c r="F4916" i="16"/>
  <c r="F4915" i="16"/>
  <c r="F4914" i="16"/>
  <c r="F4913" i="16"/>
  <c r="F4912" i="16"/>
  <c r="F4911" i="16"/>
  <c r="F4910" i="16"/>
  <c r="F4909" i="16"/>
  <c r="F4908" i="16"/>
  <c r="F4907" i="16"/>
  <c r="F4906" i="16"/>
  <c r="F4905" i="16"/>
  <c r="F4904" i="16"/>
  <c r="F4903" i="16"/>
  <c r="F4902" i="16"/>
  <c r="F4901" i="16"/>
  <c r="F4900" i="16"/>
  <c r="F4899" i="16"/>
  <c r="F4898" i="16"/>
  <c r="F4897" i="16"/>
  <c r="F4896" i="16"/>
  <c r="F4895" i="16"/>
  <c r="F4894" i="16"/>
  <c r="F4893" i="16"/>
  <c r="F4892" i="16"/>
  <c r="F4891" i="16"/>
  <c r="F4890" i="16"/>
  <c r="F4889" i="16"/>
  <c r="F4888" i="16"/>
  <c r="F4887" i="16"/>
  <c r="F4886" i="16"/>
  <c r="F4885" i="16"/>
  <c r="F4884" i="16"/>
  <c r="F4883" i="16"/>
  <c r="F4882" i="16"/>
  <c r="F4881" i="16"/>
  <c r="F4880" i="16"/>
  <c r="F4879" i="16"/>
  <c r="F4878" i="16"/>
  <c r="F4877" i="16"/>
  <c r="F4876" i="16"/>
  <c r="F4875" i="16"/>
  <c r="F4874" i="16"/>
  <c r="F4873" i="16"/>
  <c r="F4872" i="16"/>
  <c r="F4871" i="16"/>
  <c r="F4870" i="16"/>
  <c r="F4869" i="16"/>
  <c r="F4868" i="16"/>
  <c r="F4867" i="16"/>
  <c r="F4866" i="16"/>
  <c r="F4865" i="16"/>
  <c r="F4864" i="16"/>
  <c r="F4863" i="16"/>
  <c r="F4862" i="16"/>
  <c r="F4861" i="16"/>
  <c r="F4860" i="16"/>
  <c r="F4859" i="16"/>
  <c r="F4858" i="16"/>
  <c r="F4857" i="16"/>
  <c r="F4856" i="16"/>
  <c r="F4855" i="16"/>
  <c r="F4854" i="16"/>
  <c r="F4853" i="16"/>
  <c r="F4852" i="16"/>
  <c r="F4851" i="16"/>
  <c r="F4850" i="16"/>
  <c r="F4849" i="16"/>
  <c r="F4848" i="16"/>
  <c r="F4847" i="16"/>
  <c r="F4846" i="16"/>
  <c r="F4845" i="16"/>
  <c r="F4844" i="16"/>
  <c r="F4843" i="16"/>
  <c r="F4842" i="16"/>
  <c r="F4841" i="16"/>
  <c r="F4840" i="16"/>
  <c r="F4839" i="16"/>
  <c r="F4838" i="16"/>
  <c r="F4837" i="16"/>
  <c r="F4836" i="16"/>
  <c r="F4835" i="16"/>
  <c r="F4834" i="16"/>
  <c r="F4833" i="16"/>
  <c r="F4832" i="16"/>
  <c r="F4831" i="16"/>
  <c r="F4830" i="16"/>
  <c r="F4829" i="16"/>
  <c r="F4828" i="16"/>
  <c r="F4827" i="16"/>
  <c r="F4826" i="16"/>
  <c r="F4825" i="16"/>
  <c r="F4824" i="16"/>
  <c r="F4823" i="16"/>
  <c r="F4822" i="16"/>
  <c r="F4821" i="16"/>
  <c r="F4820" i="16"/>
  <c r="F4819" i="16"/>
  <c r="F4818" i="16"/>
  <c r="F4817" i="16"/>
  <c r="F4816" i="16"/>
  <c r="F4815" i="16"/>
  <c r="F4814" i="16"/>
  <c r="F4813" i="16"/>
  <c r="F4812" i="16"/>
  <c r="F4811" i="16"/>
  <c r="F4810" i="16"/>
  <c r="F4809" i="16"/>
  <c r="F4808" i="16"/>
  <c r="F4807" i="16"/>
  <c r="F4806" i="16"/>
  <c r="F4805" i="16"/>
  <c r="F4804" i="16"/>
  <c r="F4803" i="16"/>
  <c r="F4802" i="16"/>
  <c r="F4801" i="16"/>
  <c r="F4800" i="16"/>
  <c r="F4799" i="16"/>
  <c r="F4798" i="16"/>
  <c r="F4797" i="16"/>
  <c r="F4796" i="16"/>
  <c r="F4795" i="16"/>
  <c r="F4794" i="16"/>
  <c r="F4793" i="16"/>
  <c r="F4792" i="16"/>
  <c r="F4791" i="16"/>
  <c r="F4790" i="16"/>
  <c r="F4789" i="16"/>
  <c r="F4788" i="16"/>
  <c r="F4787" i="16"/>
  <c r="F4786" i="16"/>
  <c r="F4785" i="16"/>
  <c r="F4784" i="16"/>
  <c r="F4783" i="16"/>
  <c r="F4782" i="16"/>
  <c r="F4781" i="16"/>
  <c r="F4780" i="16"/>
  <c r="F4779" i="16"/>
  <c r="F4778" i="16"/>
  <c r="F4777" i="16"/>
  <c r="F4776" i="16"/>
  <c r="F4775" i="16"/>
  <c r="F4774" i="16"/>
  <c r="F4773" i="16"/>
  <c r="F4772" i="16"/>
  <c r="F4771" i="16"/>
  <c r="F4770" i="16"/>
  <c r="F4769" i="16"/>
  <c r="F4768" i="16"/>
  <c r="F4767" i="16"/>
  <c r="F4766" i="16"/>
  <c r="F4765" i="16"/>
  <c r="F4764" i="16"/>
  <c r="F4763" i="16"/>
  <c r="F4762" i="16"/>
  <c r="F4761" i="16"/>
  <c r="F4760" i="16"/>
  <c r="F4759" i="16"/>
  <c r="F4758" i="16"/>
  <c r="F4757" i="16"/>
  <c r="F4756" i="16"/>
  <c r="F4755" i="16"/>
  <c r="F4754" i="16"/>
  <c r="F4753" i="16"/>
  <c r="F4752" i="16"/>
  <c r="F4751" i="16"/>
  <c r="F4750" i="16"/>
  <c r="F4749" i="16"/>
  <c r="F4748" i="16"/>
  <c r="F4747" i="16"/>
  <c r="F4746" i="16"/>
  <c r="F4745" i="16"/>
  <c r="F4744" i="16"/>
  <c r="F4743" i="16"/>
  <c r="F4742" i="16"/>
  <c r="F4741" i="16"/>
  <c r="F4740" i="16"/>
  <c r="F4739" i="16"/>
  <c r="F4738" i="16"/>
  <c r="F4737" i="16"/>
  <c r="F4736" i="16"/>
  <c r="F4735" i="16"/>
  <c r="F4734" i="16"/>
  <c r="F4733" i="16"/>
  <c r="F4732" i="16"/>
  <c r="F4731" i="16"/>
  <c r="F4730" i="16"/>
  <c r="F4729" i="16"/>
  <c r="F4728" i="16"/>
  <c r="F4727" i="16"/>
  <c r="F4726" i="16"/>
  <c r="F4725" i="16"/>
  <c r="F4724" i="16"/>
  <c r="F4723" i="16"/>
  <c r="F4722" i="16"/>
  <c r="F4721" i="16"/>
  <c r="F4720" i="16"/>
  <c r="F4719" i="16"/>
  <c r="F4718" i="16"/>
  <c r="F4717" i="16"/>
  <c r="F4716" i="16"/>
  <c r="F4715" i="16"/>
  <c r="F4714" i="16"/>
  <c r="F4713" i="16"/>
  <c r="F4712" i="16"/>
  <c r="F4711" i="16"/>
  <c r="F4710" i="16"/>
  <c r="F4709" i="16"/>
  <c r="F4708" i="16"/>
  <c r="F4707" i="16"/>
  <c r="F4706" i="16"/>
  <c r="F4705" i="16"/>
  <c r="F4704" i="16"/>
  <c r="F4703" i="16"/>
  <c r="F4702" i="16"/>
  <c r="F4701" i="16"/>
  <c r="F4700" i="16"/>
  <c r="F4699" i="16"/>
  <c r="F4698" i="16"/>
  <c r="F4697" i="16"/>
  <c r="F4696" i="16"/>
  <c r="F4695" i="16"/>
  <c r="F4694" i="16"/>
  <c r="F4693" i="16"/>
  <c r="F4692" i="16"/>
  <c r="F4691" i="16"/>
  <c r="F4690" i="16"/>
  <c r="F4689" i="16"/>
  <c r="F4688" i="16"/>
  <c r="F4687" i="16"/>
  <c r="F4686" i="16"/>
  <c r="F4685" i="16"/>
  <c r="F4684" i="16"/>
  <c r="F4683" i="16"/>
  <c r="F4682" i="16"/>
  <c r="F4681" i="16"/>
  <c r="F4680" i="16"/>
  <c r="F4679" i="16"/>
  <c r="F4678" i="16"/>
  <c r="F4677" i="16"/>
  <c r="F4676" i="16"/>
  <c r="F4675" i="16"/>
  <c r="F4674" i="16"/>
  <c r="F4673" i="16"/>
  <c r="F4672" i="16"/>
  <c r="F4671" i="16"/>
  <c r="F4670" i="16"/>
  <c r="F4669" i="16"/>
  <c r="F4668" i="16"/>
  <c r="F4667" i="16"/>
  <c r="F4666" i="16"/>
  <c r="F4665" i="16"/>
  <c r="F4664" i="16"/>
  <c r="F4663" i="16"/>
  <c r="F4662" i="16"/>
  <c r="F4661" i="16"/>
  <c r="F4660" i="16"/>
  <c r="F4659" i="16"/>
  <c r="F4658" i="16"/>
  <c r="F4657" i="16"/>
  <c r="F4656" i="16"/>
  <c r="F4655" i="16"/>
  <c r="F4654" i="16"/>
  <c r="F4653" i="16"/>
  <c r="F4652" i="16"/>
  <c r="F4651" i="16"/>
  <c r="F4650" i="16"/>
  <c r="F4649" i="16"/>
  <c r="F4648" i="16"/>
  <c r="F4647" i="16"/>
  <c r="F4646" i="16"/>
  <c r="F4645" i="16"/>
  <c r="F4644" i="16"/>
  <c r="F4643" i="16"/>
  <c r="F4642" i="16"/>
  <c r="F4641" i="16"/>
  <c r="F4640" i="16"/>
  <c r="F4639" i="16"/>
  <c r="F4638" i="16"/>
  <c r="F4637" i="16"/>
  <c r="F4636" i="16"/>
  <c r="F4635" i="16"/>
  <c r="F4634" i="16"/>
  <c r="F4633" i="16"/>
  <c r="F4632" i="16"/>
  <c r="F4631" i="16"/>
  <c r="F4630" i="16"/>
  <c r="F4629" i="16"/>
  <c r="F4628" i="16"/>
  <c r="F4627" i="16"/>
  <c r="F4626" i="16"/>
  <c r="F4625" i="16"/>
  <c r="F4624" i="16"/>
  <c r="F4623" i="16"/>
  <c r="F4622" i="16"/>
  <c r="F4621" i="16"/>
  <c r="F4620" i="16"/>
  <c r="F4619" i="16"/>
  <c r="F4618" i="16"/>
  <c r="F4617" i="16"/>
  <c r="F4616" i="16"/>
  <c r="F4615" i="16"/>
  <c r="F4614" i="16"/>
  <c r="F4613" i="16"/>
  <c r="F4612" i="16"/>
  <c r="F4611" i="16"/>
  <c r="F4610" i="16"/>
  <c r="F4609" i="16"/>
  <c r="F4608" i="16"/>
  <c r="F4607" i="16"/>
  <c r="F4606" i="16"/>
  <c r="F4605" i="16"/>
  <c r="F4604" i="16"/>
  <c r="F4603" i="16"/>
  <c r="F4602" i="16"/>
  <c r="F4601" i="16"/>
  <c r="F4600" i="16"/>
  <c r="F4599" i="16"/>
  <c r="F4598" i="16"/>
  <c r="F4597" i="16"/>
  <c r="F4596" i="16"/>
  <c r="F4595" i="16"/>
  <c r="F4594" i="16"/>
  <c r="F4593" i="16"/>
  <c r="F4592" i="16"/>
  <c r="F4591" i="16"/>
  <c r="F4590" i="16"/>
  <c r="F4589" i="16"/>
  <c r="F4588" i="16"/>
  <c r="F4587" i="16"/>
  <c r="F4586" i="16"/>
  <c r="F4585" i="16"/>
  <c r="F4584" i="16"/>
  <c r="F4583" i="16"/>
  <c r="F4582" i="16"/>
  <c r="F4581" i="16"/>
  <c r="F4580" i="16"/>
  <c r="F4579" i="16"/>
  <c r="F4578" i="16"/>
  <c r="F4577" i="16"/>
  <c r="F4576" i="16"/>
  <c r="F4575" i="16"/>
  <c r="F4574" i="16"/>
  <c r="F4573" i="16"/>
  <c r="F4572" i="16"/>
  <c r="F4571" i="16"/>
  <c r="F4570" i="16"/>
  <c r="F4569" i="16"/>
  <c r="F4568" i="16"/>
  <c r="F4567" i="16"/>
  <c r="F4566" i="16"/>
  <c r="F4565" i="16"/>
  <c r="F4564" i="16"/>
  <c r="F4563" i="16"/>
  <c r="F4562" i="16"/>
  <c r="F4561" i="16"/>
  <c r="F4560" i="16"/>
  <c r="F4559" i="16"/>
  <c r="F4558" i="16"/>
  <c r="F4557" i="16"/>
  <c r="F4556" i="16"/>
  <c r="F4555" i="16"/>
  <c r="F4554" i="16"/>
  <c r="F4553" i="16"/>
  <c r="F4552" i="16"/>
  <c r="F4551" i="16"/>
  <c r="F4550" i="16"/>
  <c r="F4549" i="16"/>
  <c r="F4548" i="16"/>
  <c r="F4547" i="16"/>
  <c r="F4546" i="16"/>
  <c r="F4545" i="16"/>
  <c r="F4544" i="16"/>
  <c r="F4543" i="16"/>
  <c r="F4542" i="16"/>
  <c r="F4541" i="16"/>
  <c r="F4540" i="16"/>
  <c r="F4539" i="16"/>
  <c r="F4538" i="16"/>
  <c r="F4537" i="16"/>
  <c r="F4536" i="16"/>
  <c r="F4535" i="16"/>
  <c r="F4534" i="16"/>
  <c r="F4533" i="16"/>
  <c r="F4532" i="16"/>
  <c r="F4531" i="16"/>
  <c r="F4530" i="16"/>
  <c r="F4529" i="16"/>
  <c r="F4528" i="16"/>
  <c r="F4527" i="16"/>
  <c r="F4526" i="16"/>
  <c r="F4525" i="16"/>
  <c r="F4524" i="16"/>
  <c r="F4523" i="16"/>
  <c r="F4522" i="16"/>
  <c r="F4521" i="16"/>
  <c r="F4520" i="16"/>
  <c r="F4519" i="16"/>
  <c r="F4518" i="16"/>
  <c r="F4517" i="16"/>
  <c r="F4516" i="16"/>
  <c r="F4515" i="16"/>
  <c r="F4514" i="16"/>
  <c r="F4513" i="16"/>
  <c r="F4512" i="16"/>
  <c r="F4511" i="16"/>
  <c r="F4510" i="16"/>
  <c r="F4509" i="16"/>
  <c r="F4508" i="16"/>
  <c r="F4507" i="16"/>
  <c r="F4506" i="16"/>
  <c r="F4505" i="16"/>
  <c r="F4504" i="16"/>
  <c r="F4503" i="16"/>
  <c r="F4502" i="16"/>
  <c r="F4501" i="16"/>
  <c r="F4500" i="16"/>
  <c r="F4499" i="16"/>
  <c r="F4498" i="16"/>
  <c r="F4497" i="16"/>
  <c r="F4496" i="16"/>
  <c r="F4495" i="16"/>
  <c r="F4494" i="16"/>
  <c r="F4493" i="16"/>
  <c r="F4492" i="16"/>
  <c r="F4491" i="16"/>
  <c r="F4489" i="16"/>
  <c r="F4488" i="16"/>
  <c r="F4487" i="16"/>
  <c r="F4486" i="16"/>
  <c r="F4485" i="16"/>
  <c r="F4484" i="16"/>
  <c r="F4483" i="16"/>
  <c r="F4482" i="16"/>
  <c r="F4481" i="16"/>
  <c r="F4480" i="16"/>
  <c r="F4479" i="16"/>
  <c r="F4478" i="16"/>
  <c r="F4477" i="16"/>
  <c r="F4476" i="16"/>
  <c r="F4475" i="16"/>
  <c r="F4474" i="16"/>
  <c r="F4473" i="16"/>
  <c r="F4472" i="16"/>
  <c r="F4471" i="16"/>
  <c r="F4470" i="16"/>
  <c r="F4469" i="16"/>
  <c r="F4468" i="16"/>
  <c r="F4467" i="16"/>
  <c r="F4466" i="16"/>
  <c r="F4465" i="16"/>
  <c r="F4464" i="16"/>
  <c r="F4463" i="16"/>
  <c r="F4462" i="16"/>
  <c r="F4461" i="16"/>
  <c r="F4460" i="16"/>
  <c r="F4459" i="16"/>
  <c r="F4458" i="16"/>
  <c r="F4457" i="16"/>
  <c r="F4456" i="16"/>
  <c r="F4455" i="16"/>
  <c r="F4454" i="16"/>
  <c r="F4453" i="16"/>
  <c r="F4452" i="16"/>
  <c r="F4451" i="16"/>
  <c r="F4450" i="16"/>
  <c r="F4449" i="16"/>
  <c r="F4448" i="16"/>
  <c r="F4447" i="16"/>
  <c r="F4446" i="16"/>
  <c r="F4445" i="16"/>
  <c r="F4444" i="16"/>
  <c r="F4443" i="16"/>
  <c r="F4442" i="16"/>
  <c r="F4441" i="16"/>
  <c r="F4440" i="16"/>
  <c r="F4439" i="16"/>
  <c r="F4438" i="16"/>
  <c r="F4437" i="16"/>
  <c r="F4436" i="16"/>
  <c r="F4435" i="16"/>
  <c r="F4434" i="16"/>
  <c r="F4433" i="16"/>
  <c r="F4432" i="16"/>
  <c r="F4431" i="16"/>
  <c r="F4430" i="16"/>
  <c r="F4429" i="16"/>
  <c r="F4428" i="16"/>
  <c r="F4427" i="16"/>
  <c r="F4426" i="16"/>
  <c r="F4425" i="16"/>
  <c r="F4424" i="16"/>
  <c r="F4423" i="16"/>
  <c r="F4422" i="16"/>
  <c r="F4421" i="16"/>
  <c r="F4420" i="16"/>
  <c r="F4419" i="16"/>
  <c r="F4418" i="16"/>
  <c r="F4417" i="16"/>
  <c r="F4416" i="16"/>
  <c r="F4415" i="16"/>
  <c r="F4414" i="16"/>
  <c r="F4413" i="16"/>
  <c r="F4412" i="16"/>
  <c r="F4411" i="16"/>
  <c r="F4410" i="16"/>
  <c r="F4409" i="16"/>
  <c r="F4408" i="16"/>
  <c r="F4407" i="16"/>
  <c r="F4406" i="16"/>
  <c r="F4405" i="16"/>
  <c r="F4404" i="16"/>
  <c r="F4403" i="16"/>
  <c r="F4402" i="16"/>
  <c r="F4401" i="16"/>
  <c r="F4400" i="16"/>
  <c r="F4399" i="16"/>
  <c r="F4398" i="16"/>
  <c r="F4397" i="16"/>
  <c r="F4396" i="16"/>
  <c r="F4395" i="16"/>
  <c r="F4394" i="16"/>
  <c r="F4393" i="16"/>
  <c r="F4392" i="16"/>
  <c r="F4391" i="16"/>
  <c r="F4390" i="16"/>
  <c r="F4389" i="16"/>
  <c r="F4388" i="16"/>
  <c r="F4387" i="16"/>
  <c r="F4386" i="16"/>
  <c r="F4385" i="16"/>
  <c r="F4384" i="16"/>
  <c r="F4383" i="16"/>
  <c r="F4382" i="16"/>
  <c r="F4381" i="16"/>
  <c r="F4380" i="16"/>
  <c r="F4379" i="16"/>
  <c r="F4378" i="16"/>
  <c r="F4377" i="16"/>
  <c r="F4376" i="16"/>
  <c r="F4375" i="16"/>
  <c r="F4374" i="16"/>
  <c r="F4373" i="16"/>
  <c r="F4372" i="16"/>
  <c r="F4371" i="16"/>
  <c r="F4370" i="16"/>
  <c r="F4369" i="16"/>
  <c r="F4368" i="16"/>
  <c r="F4367" i="16"/>
  <c r="F4366" i="16"/>
  <c r="F4365" i="16"/>
  <c r="F4364" i="16"/>
  <c r="F4363" i="16"/>
  <c r="F4362" i="16"/>
  <c r="F4361" i="16"/>
  <c r="F4360" i="16"/>
  <c r="F4359" i="16"/>
  <c r="F4358" i="16"/>
  <c r="F4357" i="16"/>
  <c r="F4356" i="16"/>
  <c r="F4355" i="16"/>
  <c r="F4354" i="16"/>
  <c r="F4353" i="16"/>
  <c r="F4352" i="16"/>
  <c r="F4351" i="16"/>
  <c r="F4350" i="16"/>
  <c r="F4349" i="16"/>
  <c r="F4348" i="16"/>
  <c r="F4347" i="16"/>
  <c r="F4346" i="16"/>
  <c r="F4345" i="16"/>
  <c r="F4344" i="16"/>
  <c r="F4343" i="16"/>
  <c r="F4342" i="16"/>
  <c r="F4341" i="16"/>
  <c r="F4340" i="16"/>
  <c r="F4339" i="16"/>
  <c r="F4338" i="16"/>
  <c r="F4337" i="16"/>
  <c r="F4336" i="16"/>
  <c r="F4335" i="16"/>
  <c r="F4334" i="16"/>
  <c r="F4333" i="16"/>
  <c r="F4332" i="16"/>
  <c r="F4331" i="16"/>
  <c r="F4330" i="16"/>
  <c r="F4329" i="16"/>
  <c r="F4328" i="16"/>
  <c r="F4327" i="16"/>
  <c r="F4326" i="16"/>
  <c r="F4325" i="16"/>
  <c r="F4324" i="16"/>
  <c r="F4323" i="16"/>
  <c r="F4322" i="16"/>
  <c r="F4321" i="16"/>
  <c r="F4320" i="16"/>
  <c r="F4319" i="16"/>
  <c r="F4318" i="16"/>
  <c r="F4317" i="16"/>
  <c r="F4316" i="16"/>
  <c r="F4315" i="16"/>
  <c r="F4314" i="16"/>
  <c r="F4313" i="16"/>
  <c r="F4312" i="16"/>
  <c r="F4311" i="16"/>
  <c r="F4310" i="16"/>
  <c r="F4309" i="16"/>
  <c r="F4308" i="16"/>
  <c r="F4307" i="16"/>
  <c r="F4306" i="16"/>
  <c r="F4305" i="16"/>
  <c r="F4304" i="16"/>
  <c r="F4303" i="16"/>
  <c r="F4302" i="16"/>
  <c r="F4301" i="16"/>
  <c r="F4300" i="16"/>
  <c r="F4299" i="16"/>
  <c r="F4298" i="16"/>
  <c r="F4297" i="16"/>
  <c r="F4296" i="16"/>
  <c r="F4295" i="16"/>
  <c r="F4294" i="16"/>
  <c r="F4293" i="16"/>
  <c r="F4292" i="16"/>
  <c r="F4291" i="16"/>
  <c r="F4290" i="16"/>
  <c r="F4289" i="16"/>
  <c r="F4288" i="16"/>
  <c r="F4287" i="16"/>
  <c r="F4286" i="16"/>
  <c r="F4285" i="16"/>
  <c r="F4284" i="16"/>
  <c r="F4283" i="16"/>
  <c r="F4282" i="16"/>
  <c r="F4281" i="16"/>
  <c r="F4280" i="16"/>
  <c r="F4279" i="16"/>
  <c r="F4278" i="16"/>
  <c r="F4277" i="16"/>
  <c r="F4276" i="16"/>
  <c r="F4275" i="16"/>
  <c r="F4274" i="16"/>
  <c r="F4273" i="16"/>
  <c r="F4272" i="16"/>
  <c r="F4271" i="16"/>
  <c r="F4270" i="16"/>
  <c r="F4269" i="16"/>
  <c r="F4268" i="16"/>
  <c r="F4267" i="16"/>
  <c r="F4266" i="16"/>
  <c r="F4265" i="16"/>
  <c r="F4264" i="16"/>
  <c r="F4263" i="16"/>
  <c r="F4262" i="16"/>
  <c r="F4261" i="16"/>
  <c r="F4260" i="16"/>
  <c r="F4259" i="16"/>
  <c r="F4258" i="16"/>
  <c r="F4257" i="16"/>
  <c r="F4256" i="16"/>
  <c r="F4255" i="16"/>
  <c r="F4254" i="16"/>
  <c r="F4253" i="16"/>
  <c r="F4252" i="16"/>
  <c r="F4251" i="16"/>
  <c r="F4250" i="16"/>
  <c r="F4249" i="16"/>
  <c r="F4248" i="16"/>
  <c r="F4247" i="16"/>
  <c r="F4246" i="16"/>
  <c r="F4245" i="16"/>
  <c r="F4244" i="16"/>
  <c r="F4243" i="16"/>
  <c r="F4242" i="16"/>
  <c r="F4241" i="16"/>
  <c r="F4240" i="16"/>
  <c r="F4239" i="16"/>
  <c r="F4238" i="16"/>
  <c r="F4237" i="16"/>
  <c r="F4236" i="16"/>
  <c r="F4235" i="16"/>
  <c r="F4234" i="16"/>
  <c r="F4233" i="16"/>
  <c r="F4232" i="16"/>
  <c r="F4231" i="16"/>
  <c r="F4230" i="16"/>
  <c r="F4229" i="16"/>
  <c r="F4228" i="16"/>
  <c r="F4227" i="16"/>
  <c r="F4226" i="16"/>
  <c r="F4225" i="16"/>
  <c r="F4224" i="16"/>
  <c r="F4223" i="16"/>
  <c r="F4222" i="16"/>
  <c r="F4221" i="16"/>
  <c r="F4220" i="16"/>
  <c r="F4219" i="16"/>
  <c r="F4218" i="16"/>
  <c r="F4217" i="16"/>
  <c r="F4216" i="16"/>
  <c r="F4215" i="16"/>
  <c r="F4214" i="16"/>
  <c r="F4213" i="16"/>
  <c r="F4212" i="16"/>
  <c r="F4211" i="16"/>
  <c r="F4210" i="16"/>
  <c r="F4209" i="16"/>
  <c r="F4208" i="16"/>
  <c r="F4207" i="16"/>
  <c r="F4206" i="16"/>
  <c r="F4205" i="16"/>
  <c r="F4204" i="16"/>
  <c r="F4203" i="16"/>
  <c r="F4202" i="16"/>
  <c r="F4201" i="16"/>
  <c r="F4200" i="16"/>
  <c r="F4199" i="16"/>
  <c r="F4198" i="16"/>
  <c r="F4197" i="16"/>
  <c r="F4196" i="16"/>
  <c r="F4195" i="16"/>
  <c r="F4194" i="16"/>
  <c r="F4193" i="16"/>
  <c r="F4192" i="16"/>
  <c r="F4191" i="16"/>
  <c r="F4190" i="16"/>
  <c r="F4189" i="16"/>
  <c r="F4188" i="16"/>
  <c r="F4187" i="16"/>
  <c r="F4186" i="16"/>
  <c r="F4185" i="16"/>
  <c r="F4184" i="16"/>
  <c r="F4183" i="16"/>
  <c r="F4182" i="16"/>
  <c r="F4181" i="16"/>
  <c r="F4180" i="16"/>
  <c r="F4179" i="16"/>
  <c r="F4178" i="16"/>
  <c r="F4177" i="16"/>
  <c r="F4176" i="16"/>
  <c r="F4175" i="16"/>
  <c r="F4174" i="16"/>
  <c r="F4173" i="16"/>
  <c r="F4172" i="16"/>
  <c r="F4171" i="16"/>
  <c r="F4170" i="16"/>
  <c r="F4169" i="16"/>
  <c r="F4168" i="16"/>
  <c r="F4167" i="16"/>
  <c r="F4166" i="16"/>
  <c r="F4165" i="16"/>
  <c r="F4164" i="16"/>
  <c r="F4163" i="16"/>
  <c r="F4162" i="16"/>
  <c r="F4161" i="16"/>
  <c r="F4160" i="16"/>
  <c r="F4159" i="16"/>
  <c r="F4158" i="16"/>
  <c r="F4157" i="16"/>
  <c r="F4156" i="16"/>
  <c r="F4155" i="16"/>
  <c r="F4154" i="16"/>
  <c r="F4153" i="16"/>
  <c r="F4152" i="16"/>
  <c r="F4151" i="16"/>
  <c r="F4150" i="16"/>
  <c r="F4149" i="16"/>
  <c r="F4148" i="16"/>
  <c r="F4147" i="16"/>
  <c r="F4146" i="16"/>
  <c r="F4145" i="16"/>
  <c r="F4144" i="16"/>
  <c r="F4143" i="16"/>
  <c r="F4142" i="16"/>
  <c r="F4141" i="16"/>
  <c r="F4140" i="16"/>
  <c r="F4139" i="16"/>
  <c r="F4138" i="16"/>
  <c r="F4137" i="16"/>
  <c r="F4136" i="16"/>
  <c r="F4135" i="16"/>
  <c r="F4134" i="16"/>
  <c r="F4133" i="16"/>
  <c r="F4132" i="16"/>
  <c r="F4131" i="16"/>
  <c r="F4130" i="16"/>
  <c r="F4129" i="16"/>
  <c r="F4128" i="16"/>
  <c r="F4127" i="16"/>
  <c r="F4126" i="16"/>
  <c r="F4125" i="16"/>
  <c r="F4124" i="16"/>
  <c r="F4123" i="16"/>
  <c r="F4122" i="16"/>
  <c r="F4121" i="16"/>
  <c r="F4120" i="16"/>
  <c r="F4119" i="16"/>
  <c r="F4118" i="16"/>
  <c r="F4117" i="16"/>
  <c r="F4116" i="16"/>
  <c r="F4115" i="16"/>
  <c r="F4114" i="16"/>
  <c r="F4113" i="16"/>
  <c r="F4112" i="16"/>
  <c r="F4111" i="16"/>
  <c r="F4110" i="16"/>
  <c r="F4109" i="16"/>
  <c r="F4108" i="16"/>
  <c r="F4107" i="16"/>
  <c r="F4106" i="16"/>
  <c r="F4105" i="16"/>
  <c r="F4104" i="16"/>
  <c r="F4103" i="16"/>
  <c r="F4102" i="16"/>
  <c r="F4101" i="16"/>
  <c r="F4100" i="16"/>
  <c r="F4099" i="16"/>
  <c r="F4098" i="16"/>
  <c r="F4097" i="16"/>
  <c r="F4096" i="16"/>
  <c r="F4095" i="16"/>
  <c r="F4094" i="16"/>
  <c r="F4093" i="16"/>
  <c r="F4092" i="16"/>
  <c r="F4091" i="16"/>
  <c r="F4090" i="16"/>
  <c r="F4089" i="16"/>
  <c r="F4088" i="16"/>
  <c r="F4087" i="16"/>
  <c r="F4086" i="16"/>
  <c r="F4085" i="16"/>
  <c r="F4084" i="16"/>
  <c r="F4083" i="16"/>
  <c r="F4082" i="16"/>
  <c r="F4081" i="16"/>
  <c r="F4080" i="16"/>
  <c r="F4079" i="16"/>
  <c r="F4078" i="16"/>
  <c r="F4077" i="16"/>
  <c r="F4076" i="16"/>
  <c r="F4075" i="16"/>
  <c r="F4074" i="16"/>
  <c r="F4073" i="16"/>
  <c r="F4072" i="16"/>
  <c r="F4071" i="16"/>
  <c r="F4070" i="16"/>
  <c r="F4069" i="16"/>
  <c r="F4068" i="16"/>
  <c r="F4067" i="16"/>
  <c r="F4066" i="16"/>
  <c r="F4065" i="16"/>
  <c r="F4064" i="16"/>
  <c r="F4063" i="16"/>
  <c r="F4062" i="16"/>
  <c r="F4061" i="16"/>
  <c r="F4060" i="16"/>
  <c r="F4059" i="16"/>
  <c r="F4058" i="16"/>
  <c r="F4057" i="16"/>
  <c r="F4056" i="16"/>
  <c r="F4055" i="16"/>
  <c r="F4054" i="16"/>
  <c r="F4053" i="16"/>
  <c r="F4052" i="16"/>
  <c r="F4051" i="16"/>
  <c r="F4050" i="16"/>
  <c r="F4049" i="16"/>
  <c r="F4048" i="16"/>
  <c r="F4047" i="16"/>
  <c r="F4046" i="16"/>
  <c r="F4045" i="16"/>
  <c r="F4044" i="16"/>
  <c r="F4043" i="16"/>
  <c r="F4042" i="16"/>
  <c r="F4041" i="16"/>
  <c r="F4040" i="16"/>
  <c r="F4039" i="16"/>
  <c r="F4038" i="16"/>
  <c r="F4037" i="16"/>
  <c r="F4036" i="16"/>
  <c r="F4035" i="16"/>
  <c r="F4034" i="16"/>
  <c r="F4033" i="16"/>
  <c r="F4032" i="16"/>
  <c r="F4031" i="16"/>
  <c r="F4030" i="16"/>
  <c r="F4029" i="16"/>
  <c r="F4028" i="16"/>
  <c r="F4027" i="16"/>
  <c r="F4026" i="16"/>
  <c r="F4025" i="16"/>
  <c r="F4024" i="16"/>
  <c r="F4023" i="16"/>
  <c r="F4022" i="16"/>
  <c r="F4021" i="16"/>
  <c r="F4020" i="16"/>
  <c r="F4019" i="16"/>
  <c r="F4018" i="16"/>
  <c r="F4017" i="16"/>
  <c r="F4016" i="16"/>
  <c r="F4015" i="16"/>
  <c r="F4014" i="16"/>
  <c r="F4013" i="16"/>
  <c r="F4012" i="16"/>
  <c r="F4011" i="16"/>
  <c r="F4010" i="16"/>
  <c r="F4009" i="16"/>
  <c r="F4008" i="16"/>
  <c r="F4007" i="16"/>
  <c r="F4006" i="16"/>
  <c r="F4005" i="16"/>
  <c r="F4004" i="16"/>
  <c r="F4003" i="16"/>
  <c r="F4002" i="16"/>
  <c r="F4001" i="16"/>
  <c r="F4000" i="16"/>
  <c r="F3999" i="16"/>
  <c r="F3998" i="16"/>
  <c r="F3997" i="16"/>
  <c r="F3996" i="16"/>
  <c r="F3995" i="16"/>
  <c r="F3994" i="16"/>
  <c r="F3993" i="16"/>
  <c r="F3992" i="16"/>
  <c r="F3991" i="16"/>
  <c r="F3990" i="16"/>
  <c r="F3989" i="16"/>
  <c r="F3988" i="16"/>
  <c r="F3987" i="16"/>
  <c r="F3986" i="16"/>
  <c r="F3985" i="16"/>
  <c r="F3984" i="16"/>
  <c r="F3983" i="16"/>
  <c r="F3982" i="16"/>
  <c r="F3981" i="16"/>
  <c r="F3980" i="16"/>
  <c r="F3979" i="16"/>
  <c r="F3978" i="16"/>
  <c r="F3977" i="16"/>
  <c r="F3976" i="16"/>
  <c r="F3975" i="16"/>
  <c r="F3974" i="16"/>
  <c r="F3973" i="16"/>
  <c r="F3972" i="16"/>
  <c r="F3971" i="16"/>
  <c r="F3970" i="16"/>
  <c r="F3969" i="16"/>
  <c r="F3968" i="16"/>
  <c r="F3967" i="16"/>
  <c r="F3966" i="16"/>
  <c r="F3965" i="16"/>
  <c r="F3964" i="16"/>
  <c r="F3963" i="16"/>
  <c r="F3962" i="16"/>
  <c r="F3961" i="16"/>
  <c r="F3960" i="16"/>
  <c r="F3959" i="16"/>
  <c r="F3958" i="16"/>
  <c r="F3957" i="16"/>
  <c r="F3956" i="16"/>
  <c r="F3955" i="16"/>
  <c r="F3954" i="16"/>
  <c r="F3953" i="16"/>
  <c r="F3952" i="16"/>
  <c r="F3951" i="16"/>
  <c r="F3950" i="16"/>
  <c r="F3949" i="16"/>
  <c r="F3948" i="16"/>
  <c r="F3947" i="16"/>
  <c r="F3946" i="16"/>
  <c r="F3945" i="16"/>
  <c r="F3944" i="16"/>
  <c r="F3943" i="16"/>
  <c r="F3942" i="16"/>
  <c r="F3941" i="16"/>
  <c r="F3940" i="16"/>
  <c r="F3939" i="16"/>
  <c r="F3938" i="16"/>
  <c r="F3937" i="16"/>
  <c r="F3936" i="16"/>
  <c r="F3935" i="16"/>
  <c r="F3934" i="16"/>
  <c r="F3933" i="16"/>
  <c r="F3932" i="16"/>
  <c r="F3931" i="16"/>
  <c r="F3930" i="16"/>
  <c r="F3929" i="16"/>
  <c r="F3928" i="16"/>
  <c r="F3927" i="16"/>
  <c r="F3926" i="16"/>
  <c r="F3925" i="16"/>
  <c r="F3924" i="16"/>
  <c r="F3923" i="16"/>
  <c r="F3922" i="16"/>
  <c r="F3921" i="16"/>
  <c r="F3920" i="16"/>
  <c r="F3919" i="16"/>
  <c r="F3918" i="16"/>
  <c r="F3917" i="16"/>
  <c r="F3916" i="16"/>
  <c r="F3915" i="16"/>
  <c r="F3914" i="16"/>
  <c r="F3913" i="16"/>
  <c r="F3912" i="16"/>
  <c r="F3911" i="16"/>
  <c r="F3910" i="16"/>
  <c r="F3909" i="16"/>
  <c r="F3908" i="16"/>
  <c r="F3907" i="16"/>
  <c r="F3906" i="16"/>
  <c r="F3905" i="16"/>
  <c r="F3904" i="16"/>
  <c r="F3903" i="16"/>
  <c r="F3902" i="16"/>
  <c r="F3901" i="16"/>
  <c r="F3900" i="16"/>
  <c r="F3899" i="16"/>
  <c r="F3898" i="16"/>
  <c r="F3897" i="16"/>
  <c r="F3896" i="16"/>
  <c r="F3895" i="16"/>
  <c r="F3894" i="16"/>
  <c r="F3893" i="16"/>
  <c r="F3892" i="16"/>
  <c r="F3891" i="16"/>
  <c r="F3890" i="16"/>
  <c r="F3889" i="16"/>
  <c r="F3888" i="16"/>
  <c r="F3887" i="16"/>
  <c r="F3886" i="16"/>
  <c r="F3885" i="16"/>
  <c r="F3884" i="16"/>
  <c r="F3883" i="16"/>
  <c r="F3882" i="16"/>
  <c r="F3881" i="16"/>
  <c r="F3880" i="16"/>
  <c r="F3879" i="16"/>
  <c r="F3878" i="16"/>
  <c r="F3877" i="16"/>
  <c r="F3876" i="16"/>
  <c r="F3875" i="16"/>
  <c r="F3874" i="16"/>
  <c r="F3873" i="16"/>
  <c r="F3872" i="16"/>
  <c r="F3871" i="16"/>
  <c r="F3870" i="16"/>
  <c r="F3869" i="16"/>
  <c r="F3868" i="16"/>
  <c r="F3867" i="16"/>
  <c r="F3866" i="16"/>
  <c r="F3865" i="16"/>
  <c r="F3864" i="16"/>
  <c r="F3863" i="16"/>
  <c r="F3862" i="16"/>
  <c r="F3861" i="16"/>
  <c r="F3860" i="16"/>
  <c r="F3859" i="16"/>
  <c r="F3858" i="16"/>
  <c r="F3857" i="16"/>
  <c r="F3856" i="16"/>
  <c r="F3855" i="16"/>
  <c r="F3854" i="16"/>
  <c r="F3853" i="16"/>
  <c r="F3852" i="16"/>
  <c r="F3851" i="16"/>
  <c r="F3850" i="16"/>
  <c r="F3849" i="16"/>
  <c r="F3848" i="16"/>
  <c r="F3847" i="16"/>
  <c r="F3846" i="16"/>
  <c r="F3845" i="16"/>
  <c r="F3844" i="16"/>
  <c r="F3843" i="16"/>
  <c r="F3842" i="16"/>
  <c r="F3841" i="16"/>
  <c r="F3840" i="16"/>
  <c r="F3839" i="16"/>
  <c r="F3838" i="16"/>
  <c r="F3837" i="16"/>
  <c r="F3836" i="16"/>
  <c r="F3835" i="16"/>
  <c r="F3834" i="16"/>
  <c r="F3833" i="16"/>
  <c r="F3832" i="16"/>
  <c r="F3831" i="16"/>
  <c r="F3830" i="16"/>
  <c r="F3829" i="16"/>
  <c r="F3828" i="16"/>
  <c r="F3827" i="16"/>
  <c r="F3826" i="16"/>
  <c r="F3825" i="16"/>
  <c r="F3824" i="16"/>
  <c r="F3823" i="16"/>
  <c r="F3822" i="16"/>
  <c r="F3821" i="16"/>
  <c r="F3820" i="16"/>
  <c r="F3819" i="16"/>
  <c r="F3818" i="16"/>
  <c r="F3817" i="16"/>
  <c r="F3816" i="16"/>
  <c r="F3815" i="16"/>
  <c r="F3814" i="16"/>
  <c r="F3813" i="16"/>
  <c r="F3812" i="16"/>
  <c r="F3811" i="16"/>
  <c r="F3810" i="16"/>
  <c r="F3809" i="16"/>
  <c r="F3808" i="16"/>
  <c r="F3807" i="16"/>
  <c r="F3806" i="16"/>
  <c r="F3805" i="16"/>
  <c r="F3804" i="16"/>
  <c r="F3803" i="16"/>
  <c r="F3802" i="16"/>
  <c r="F3801" i="16"/>
  <c r="F3800" i="16"/>
  <c r="F3799" i="16"/>
  <c r="F3798" i="16"/>
  <c r="F3797" i="16"/>
  <c r="F3796" i="16"/>
  <c r="F3795" i="16"/>
  <c r="F3794" i="16"/>
  <c r="F3793" i="16"/>
  <c r="F3792" i="16"/>
  <c r="F3791" i="16"/>
  <c r="F3790" i="16"/>
  <c r="F3789" i="16"/>
  <c r="F3788" i="16"/>
  <c r="F3787" i="16"/>
  <c r="F3786" i="16"/>
  <c r="F3785" i="16"/>
  <c r="F3784" i="16"/>
  <c r="F3783" i="16"/>
  <c r="F3782" i="16"/>
  <c r="F3781" i="16"/>
  <c r="F3780" i="16"/>
  <c r="F3779" i="16"/>
  <c r="F3778" i="16"/>
  <c r="F3777" i="16"/>
  <c r="F3776" i="16"/>
  <c r="F3775" i="16"/>
  <c r="F3774" i="16"/>
  <c r="F3773" i="16"/>
  <c r="F3772" i="16"/>
  <c r="F3771" i="16"/>
  <c r="F3770" i="16"/>
  <c r="F3769" i="16"/>
  <c r="F3768" i="16"/>
  <c r="F3767" i="16"/>
  <c r="F3766" i="16"/>
  <c r="F3765" i="16"/>
  <c r="F3764" i="16"/>
  <c r="F3763" i="16"/>
  <c r="F3762" i="16"/>
  <c r="F3761" i="16"/>
  <c r="F3760" i="16"/>
  <c r="F3759" i="16"/>
  <c r="F3758" i="16"/>
  <c r="F3757" i="16"/>
  <c r="F3756" i="16"/>
  <c r="F3755" i="16"/>
  <c r="F3754" i="16"/>
  <c r="F3753" i="16"/>
  <c r="F3752" i="16"/>
  <c r="F3751" i="16"/>
  <c r="F3750" i="16"/>
  <c r="F3749" i="16"/>
  <c r="F3748" i="16"/>
  <c r="F3747" i="16"/>
  <c r="F3746" i="16"/>
  <c r="F3745" i="16"/>
  <c r="F3744" i="16"/>
  <c r="F3743" i="16"/>
  <c r="F3742" i="16"/>
  <c r="F3741" i="16"/>
  <c r="F3740" i="16"/>
  <c r="F3739" i="16"/>
  <c r="F3738" i="16"/>
  <c r="F3737" i="16"/>
  <c r="F3736" i="16"/>
  <c r="F3735" i="16"/>
  <c r="F3734" i="16"/>
  <c r="F3733" i="16"/>
  <c r="F3732" i="16"/>
  <c r="F3731" i="16"/>
  <c r="F3730" i="16"/>
  <c r="F3729" i="16"/>
  <c r="F3728" i="16"/>
  <c r="F3727" i="16"/>
  <c r="F3726" i="16"/>
  <c r="F3725" i="16"/>
  <c r="F3724" i="16"/>
  <c r="F3723" i="16"/>
  <c r="F3722" i="16"/>
  <c r="F3721" i="16"/>
  <c r="F3720" i="16"/>
  <c r="F3719" i="16"/>
  <c r="F3718" i="16"/>
  <c r="F3717" i="16"/>
  <c r="F3716" i="16"/>
  <c r="F3715" i="16"/>
  <c r="F3714" i="16"/>
  <c r="F3713" i="16"/>
  <c r="F3712" i="16"/>
  <c r="F3711" i="16"/>
  <c r="F3710" i="16"/>
  <c r="F3709" i="16"/>
  <c r="F3708" i="16"/>
  <c r="F3707" i="16"/>
  <c r="F3706" i="16"/>
  <c r="F3705" i="16"/>
  <c r="F3704" i="16"/>
  <c r="F3703" i="16"/>
  <c r="F3702" i="16"/>
  <c r="F3701" i="16"/>
  <c r="F3700" i="16"/>
  <c r="F3699" i="16"/>
  <c r="F3698" i="16"/>
  <c r="F3697" i="16"/>
  <c r="F3696" i="16"/>
  <c r="F3695" i="16"/>
  <c r="F3694" i="16"/>
  <c r="F3693" i="16"/>
  <c r="F3692" i="16"/>
  <c r="F3691" i="16"/>
  <c r="F3690" i="16"/>
  <c r="F3689" i="16"/>
  <c r="F3688" i="16"/>
  <c r="F3687" i="16"/>
  <c r="F3686" i="16"/>
  <c r="F3685" i="16"/>
  <c r="F3684" i="16"/>
  <c r="F3683" i="16"/>
  <c r="F3682" i="16"/>
  <c r="F3681" i="16"/>
  <c r="F3680" i="16"/>
  <c r="F3679" i="16"/>
  <c r="F3678" i="16"/>
  <c r="F3677" i="16"/>
  <c r="F3676" i="16"/>
  <c r="F3675" i="16"/>
  <c r="F3674" i="16"/>
  <c r="F3673" i="16"/>
  <c r="F3672" i="16"/>
  <c r="F3671" i="16"/>
  <c r="F3670" i="16"/>
  <c r="F3669" i="16"/>
  <c r="F3668" i="16"/>
  <c r="F3667" i="16"/>
  <c r="F3666" i="16"/>
  <c r="F3665" i="16"/>
  <c r="F3664" i="16"/>
  <c r="F3663" i="16"/>
  <c r="F3662" i="16"/>
  <c r="F3661" i="16"/>
  <c r="F3660" i="16"/>
  <c r="F3659" i="16"/>
  <c r="F3658" i="16"/>
  <c r="F3657" i="16"/>
  <c r="F3656" i="16"/>
  <c r="F3655" i="16"/>
  <c r="F3654" i="16"/>
  <c r="F3653" i="16"/>
  <c r="F3652" i="16"/>
  <c r="F3651" i="16"/>
  <c r="F3650" i="16"/>
  <c r="F3649" i="16"/>
  <c r="F3648" i="16"/>
  <c r="F3647" i="16"/>
  <c r="F3646" i="16"/>
  <c r="F3645" i="16"/>
  <c r="F3644" i="16"/>
  <c r="F3643" i="16"/>
  <c r="F3642" i="16"/>
  <c r="F3641" i="16"/>
  <c r="F3640" i="16"/>
  <c r="F3639" i="16"/>
  <c r="F3638" i="16"/>
  <c r="F3637" i="16"/>
  <c r="F3636" i="16"/>
  <c r="F3635" i="16"/>
  <c r="F3634" i="16"/>
  <c r="F3633" i="16"/>
  <c r="F3632" i="16"/>
  <c r="F3631" i="16"/>
  <c r="F3630" i="16"/>
  <c r="F3629" i="16"/>
  <c r="F3628" i="16"/>
  <c r="F3627" i="16"/>
  <c r="F3626" i="16"/>
  <c r="F3625" i="16"/>
  <c r="F3624" i="16"/>
  <c r="F3623" i="16"/>
  <c r="F3622" i="16"/>
  <c r="F3621" i="16"/>
  <c r="F3620" i="16"/>
  <c r="F3619" i="16"/>
  <c r="F3618" i="16"/>
  <c r="F3617" i="16"/>
  <c r="F3616" i="16"/>
  <c r="F3615" i="16"/>
  <c r="F3614" i="16"/>
  <c r="F3613" i="16"/>
  <c r="F3612" i="16"/>
  <c r="F3611" i="16"/>
  <c r="F3610" i="16"/>
  <c r="F3609" i="16"/>
  <c r="F3608" i="16"/>
  <c r="F3607" i="16"/>
  <c r="F3606" i="16"/>
  <c r="F3605" i="16"/>
  <c r="F3604" i="16"/>
  <c r="F3603" i="16"/>
  <c r="F3602" i="16"/>
  <c r="F3601" i="16"/>
  <c r="F3600" i="16"/>
  <c r="F3599" i="16"/>
  <c r="F3598" i="16"/>
  <c r="F3597" i="16"/>
  <c r="F3596" i="16"/>
  <c r="F3595" i="16"/>
  <c r="F3594" i="16"/>
  <c r="F3593" i="16"/>
  <c r="F3592" i="16"/>
  <c r="F3591" i="16"/>
  <c r="F3590" i="16"/>
  <c r="F3589" i="16"/>
  <c r="F3588" i="16"/>
  <c r="F3587" i="16"/>
  <c r="F3586" i="16"/>
  <c r="F3585" i="16"/>
  <c r="F3584" i="16"/>
  <c r="F3583" i="16"/>
  <c r="F3582" i="16"/>
  <c r="F3581" i="16"/>
  <c r="F3580" i="16"/>
  <c r="F3579" i="16"/>
  <c r="F3578" i="16"/>
  <c r="F3577" i="16"/>
  <c r="F3576" i="16"/>
  <c r="F3575" i="16"/>
  <c r="F3574" i="16"/>
  <c r="F3573" i="16"/>
  <c r="F3572" i="16"/>
  <c r="F3571" i="16"/>
  <c r="F3570" i="16"/>
  <c r="F3569" i="16"/>
  <c r="F3568" i="16"/>
  <c r="F3567" i="16"/>
  <c r="F3566" i="16"/>
  <c r="F3565" i="16"/>
  <c r="F3564" i="16"/>
  <c r="F3563" i="16"/>
  <c r="F3562" i="16"/>
  <c r="F3561" i="16"/>
  <c r="F3560" i="16"/>
  <c r="F3559" i="16"/>
  <c r="F3558" i="16"/>
  <c r="F3557" i="16"/>
  <c r="F3556" i="16"/>
  <c r="F3555" i="16"/>
  <c r="F3554" i="16"/>
  <c r="F3553" i="16"/>
  <c r="F3552" i="16"/>
  <c r="F3551" i="16"/>
  <c r="F3550" i="16"/>
  <c r="F3549" i="16"/>
  <c r="F3548" i="16"/>
  <c r="F3547" i="16"/>
  <c r="F3546" i="16"/>
  <c r="F3545" i="16"/>
  <c r="F3544" i="16"/>
  <c r="F3543" i="16"/>
  <c r="F3542" i="16"/>
  <c r="F3541" i="16"/>
  <c r="F3540" i="16"/>
  <c r="F3539" i="16"/>
  <c r="F3538" i="16"/>
  <c r="F3537" i="16"/>
  <c r="F3536" i="16"/>
  <c r="F3535" i="16"/>
  <c r="F3534" i="16"/>
  <c r="F3533" i="16"/>
  <c r="F3532" i="16"/>
  <c r="F3531" i="16"/>
  <c r="F3530" i="16"/>
  <c r="F3529" i="16"/>
  <c r="F3528" i="16"/>
  <c r="F3527" i="16"/>
  <c r="F3526" i="16"/>
  <c r="F3525" i="16"/>
  <c r="F3524" i="16"/>
  <c r="F3523" i="16"/>
  <c r="F3522" i="16"/>
  <c r="F3521" i="16"/>
  <c r="F3520" i="16"/>
  <c r="F3519" i="16"/>
  <c r="F3518" i="16"/>
  <c r="F3517" i="16"/>
  <c r="F3516" i="16"/>
  <c r="F3515" i="16"/>
  <c r="F3514" i="16"/>
  <c r="F3513" i="16"/>
  <c r="F3512" i="16"/>
  <c r="F3511" i="16"/>
  <c r="F3510" i="16"/>
  <c r="F3509" i="16"/>
  <c r="F3508" i="16"/>
  <c r="F3507" i="16"/>
  <c r="F3506" i="16"/>
  <c r="F3505" i="16"/>
  <c r="F3504" i="16"/>
  <c r="F3503" i="16"/>
  <c r="F3502" i="16"/>
  <c r="F3501" i="16"/>
  <c r="F3500" i="16"/>
  <c r="F3499" i="16"/>
  <c r="F3498" i="16"/>
  <c r="F3497" i="16"/>
  <c r="F3496" i="16"/>
  <c r="F3495" i="16"/>
  <c r="F3494" i="16"/>
  <c r="F3493" i="16"/>
  <c r="F3492" i="16"/>
  <c r="F3491" i="16"/>
  <c r="F3490" i="16"/>
  <c r="F3489" i="16"/>
  <c r="F3488" i="16"/>
  <c r="F3487" i="16"/>
  <c r="F3486" i="16"/>
  <c r="F3485" i="16"/>
  <c r="F3484" i="16"/>
  <c r="F3483" i="16"/>
  <c r="F3482" i="16"/>
  <c r="F3481" i="16"/>
  <c r="F3480" i="16"/>
  <c r="F3479" i="16"/>
  <c r="F3478" i="16"/>
  <c r="F3477" i="16"/>
  <c r="F3476" i="16"/>
  <c r="F3475" i="16"/>
  <c r="F3474" i="16"/>
  <c r="F3473" i="16"/>
  <c r="F3472" i="16"/>
  <c r="F3471" i="16"/>
  <c r="F3470" i="16"/>
  <c r="F3469" i="16"/>
  <c r="F3468" i="16"/>
  <c r="F3467" i="16"/>
  <c r="F3466" i="16"/>
  <c r="F3465" i="16"/>
  <c r="F3464" i="16"/>
  <c r="F3463" i="16"/>
  <c r="F3462" i="16"/>
  <c r="F3461" i="16"/>
  <c r="F3460" i="16"/>
  <c r="F3459" i="16"/>
  <c r="F3458" i="16"/>
  <c r="F3457" i="16"/>
  <c r="F3456" i="16"/>
  <c r="F3455" i="16"/>
  <c r="F3454" i="16"/>
  <c r="F3453" i="16"/>
  <c r="F3452" i="16"/>
  <c r="F3451" i="16"/>
  <c r="F3450" i="16"/>
  <c r="F3449" i="16"/>
  <c r="F3448" i="16"/>
  <c r="F3447" i="16"/>
  <c r="F3446" i="16"/>
  <c r="F3445" i="16"/>
  <c r="F3444" i="16"/>
  <c r="F3443" i="16"/>
  <c r="F3442" i="16"/>
  <c r="F3441" i="16"/>
  <c r="F3440" i="16"/>
  <c r="F3439" i="16"/>
  <c r="F3438" i="16"/>
  <c r="F3437" i="16"/>
  <c r="F3436" i="16"/>
  <c r="F3435" i="16"/>
  <c r="F3434" i="16"/>
  <c r="F3433" i="16"/>
  <c r="F3432" i="16"/>
  <c r="F3431" i="16"/>
  <c r="F3430" i="16"/>
  <c r="F3429" i="16"/>
  <c r="F3428" i="16"/>
  <c r="F3427" i="16"/>
  <c r="F3426" i="16"/>
  <c r="F3425" i="16"/>
  <c r="F3424" i="16"/>
  <c r="F3423" i="16"/>
  <c r="F3422" i="16"/>
  <c r="F3421" i="16"/>
  <c r="F3420" i="16"/>
  <c r="F3419" i="16"/>
  <c r="F3418" i="16"/>
  <c r="F3417" i="16"/>
  <c r="F3416" i="16"/>
  <c r="F3415" i="16"/>
  <c r="F3414" i="16"/>
  <c r="F3413" i="16"/>
  <c r="F3412" i="16"/>
  <c r="F3411" i="16"/>
  <c r="F3410" i="16"/>
  <c r="F3409" i="16"/>
  <c r="F3408" i="16"/>
  <c r="F3407" i="16"/>
  <c r="F3406" i="16"/>
  <c r="F3405" i="16"/>
  <c r="F3404" i="16"/>
  <c r="F3403" i="16"/>
  <c r="F3402" i="16"/>
  <c r="F3401" i="16"/>
  <c r="F3400" i="16"/>
  <c r="F3399" i="16"/>
  <c r="F3398" i="16"/>
  <c r="F3397" i="16"/>
  <c r="F3396" i="16"/>
  <c r="F3395" i="16"/>
  <c r="F3394" i="16"/>
  <c r="F3393" i="16"/>
  <c r="F3392" i="16"/>
  <c r="F3391" i="16"/>
  <c r="F3390" i="16"/>
  <c r="F3389" i="16"/>
  <c r="F3388" i="16"/>
  <c r="F3387" i="16"/>
  <c r="F3386" i="16"/>
  <c r="F3385" i="16"/>
  <c r="F3384" i="16"/>
  <c r="F3383" i="16"/>
  <c r="F3382" i="16"/>
  <c r="F3381" i="16"/>
  <c r="F3380" i="16"/>
  <c r="F3379" i="16"/>
  <c r="F3378" i="16"/>
  <c r="F3377" i="16"/>
  <c r="F3376" i="16"/>
  <c r="F3375" i="16"/>
  <c r="F3374" i="16"/>
  <c r="F3373" i="16"/>
  <c r="F3372" i="16"/>
  <c r="F3371" i="16"/>
  <c r="F3370" i="16"/>
  <c r="F3369" i="16"/>
  <c r="F3368" i="16"/>
  <c r="F2806" i="16"/>
  <c r="F2805" i="16"/>
  <c r="F2804" i="16"/>
  <c r="F2803" i="16"/>
  <c r="F2802" i="16"/>
  <c r="F2801" i="16"/>
  <c r="F2800" i="16"/>
  <c r="F2799" i="16"/>
  <c r="F2798" i="16"/>
  <c r="F2797" i="16"/>
  <c r="F2796" i="16"/>
  <c r="F2795" i="16"/>
  <c r="F2794" i="16"/>
  <c r="F2793" i="16"/>
  <c r="F2792" i="16"/>
  <c r="F2791" i="16"/>
  <c r="F2790" i="16"/>
  <c r="F2789" i="16"/>
  <c r="F2788" i="16"/>
  <c r="F2787" i="16"/>
  <c r="F2786" i="16"/>
  <c r="F2785" i="16"/>
  <c r="F2784" i="16"/>
  <c r="F2783" i="16"/>
  <c r="F2782" i="16"/>
  <c r="F2781" i="16"/>
  <c r="F2780" i="16"/>
  <c r="F2779" i="16"/>
  <c r="F2778" i="16"/>
  <c r="F2777" i="16"/>
  <c r="F2776" i="16"/>
  <c r="F2775" i="16"/>
  <c r="F2774" i="16"/>
  <c r="F2773" i="16"/>
  <c r="F2772" i="16"/>
  <c r="F2771" i="16"/>
  <c r="F2770" i="16"/>
  <c r="F2769" i="16"/>
  <c r="F2768" i="16"/>
  <c r="F2767" i="16"/>
  <c r="F2766" i="16"/>
  <c r="F2765" i="16"/>
  <c r="F2764" i="16"/>
  <c r="F2763" i="16"/>
  <c r="F2762" i="16"/>
  <c r="F2761" i="16"/>
  <c r="F2760" i="16"/>
  <c r="F2759" i="16"/>
  <c r="F2758" i="16"/>
  <c r="F2757" i="16"/>
  <c r="F2756" i="16"/>
  <c r="F2755" i="16"/>
  <c r="F2754" i="16"/>
  <c r="F2753" i="16"/>
  <c r="F2752" i="16"/>
  <c r="F2751" i="16"/>
  <c r="F2750" i="16"/>
  <c r="F2749" i="16"/>
  <c r="F2748" i="16"/>
  <c r="F2747" i="16"/>
  <c r="F2746" i="16"/>
  <c r="F2745" i="16"/>
  <c r="F2744" i="16"/>
  <c r="F2743" i="16"/>
  <c r="F2742" i="16"/>
  <c r="F2741" i="16"/>
  <c r="F2740" i="16"/>
  <c r="F2739" i="16"/>
  <c r="F2738" i="16"/>
  <c r="F2737" i="16"/>
  <c r="F2736" i="16"/>
  <c r="F2735" i="16"/>
  <c r="F2734" i="16"/>
  <c r="F2733" i="16"/>
  <c r="F2732" i="16"/>
  <c r="F2731" i="16"/>
  <c r="F2730" i="16"/>
  <c r="F2729" i="16"/>
  <c r="F2728" i="16"/>
  <c r="F2727" i="16"/>
  <c r="F2726" i="16"/>
  <c r="F2725" i="16"/>
  <c r="F2724" i="16"/>
  <c r="F2723" i="16"/>
  <c r="F2722" i="16"/>
  <c r="F2721" i="16"/>
  <c r="F2720" i="16"/>
  <c r="F2719" i="16"/>
  <c r="F2718" i="16"/>
  <c r="F2717" i="16"/>
  <c r="F2716" i="16"/>
  <c r="F2715" i="16"/>
  <c r="F2714" i="16"/>
  <c r="F2713" i="16"/>
  <c r="F2712" i="16"/>
  <c r="F2711" i="16"/>
  <c r="F2710" i="16"/>
  <c r="F2709" i="16"/>
  <c r="F2708" i="16"/>
  <c r="F2707" i="16"/>
  <c r="F2706" i="16"/>
  <c r="F2705" i="16"/>
  <c r="F2704" i="16"/>
  <c r="F2703" i="16"/>
  <c r="F2702" i="16"/>
  <c r="F2701" i="16"/>
  <c r="F2700" i="16"/>
  <c r="F2699" i="16"/>
  <c r="F2698" i="16"/>
  <c r="F2697" i="16"/>
  <c r="F2696" i="16"/>
  <c r="F2695" i="16"/>
  <c r="F2694" i="16"/>
  <c r="F2693" i="16"/>
  <c r="F2692" i="16"/>
  <c r="F2691" i="16"/>
  <c r="F2690" i="16"/>
  <c r="F2689" i="16"/>
  <c r="F2688" i="16"/>
  <c r="F2687" i="16"/>
  <c r="F2686" i="16"/>
  <c r="F2685" i="16"/>
  <c r="F2684" i="16"/>
  <c r="F2683" i="16"/>
  <c r="F2682" i="16"/>
  <c r="F2681" i="16"/>
  <c r="F2680" i="16"/>
  <c r="F2679" i="16"/>
  <c r="F2678" i="16"/>
  <c r="F2677" i="16"/>
  <c r="F2676" i="16"/>
  <c r="F2675" i="16"/>
  <c r="F2674" i="16"/>
  <c r="F2673" i="16"/>
  <c r="F2672" i="16"/>
  <c r="F2671" i="16"/>
  <c r="F2670" i="16"/>
  <c r="F2669" i="16"/>
  <c r="F2668" i="16"/>
  <c r="F2667" i="16"/>
  <c r="F2666" i="16"/>
  <c r="F2665" i="16"/>
  <c r="F2664" i="16"/>
  <c r="F2663" i="16"/>
  <c r="F2662" i="16"/>
  <c r="F2661" i="16"/>
  <c r="F2660" i="16"/>
  <c r="F2659" i="16"/>
  <c r="F2658" i="16"/>
  <c r="F2657" i="16"/>
  <c r="F2656" i="16"/>
  <c r="F2655" i="16"/>
  <c r="F2654" i="16"/>
  <c r="F2653" i="16"/>
  <c r="F2652" i="16"/>
  <c r="F2651" i="16"/>
  <c r="F2650" i="16"/>
  <c r="F2649" i="16"/>
  <c r="F2648" i="16"/>
  <c r="F2647" i="16"/>
  <c r="F2646" i="16"/>
  <c r="F2645" i="16"/>
  <c r="F2644" i="16"/>
  <c r="F2643" i="16"/>
  <c r="F2642" i="16"/>
  <c r="F2641" i="16"/>
  <c r="F2640" i="16"/>
  <c r="F2639" i="16"/>
  <c r="F2638" i="16"/>
  <c r="F2637" i="16"/>
  <c r="F2636" i="16"/>
  <c r="F2635" i="16"/>
  <c r="F2634" i="16"/>
  <c r="F2633" i="16"/>
  <c r="F2632" i="16"/>
  <c r="F2631" i="16"/>
  <c r="F2630" i="16"/>
  <c r="F2629" i="16"/>
  <c r="F2628" i="16"/>
  <c r="F2627" i="16"/>
  <c r="F2626" i="16"/>
  <c r="F2625" i="16"/>
  <c r="F2624" i="16"/>
  <c r="F2623" i="16"/>
  <c r="F2622" i="16"/>
  <c r="F2621" i="16"/>
  <c r="F2620" i="16"/>
  <c r="F2619" i="16"/>
  <c r="F2618" i="16"/>
  <c r="F2617" i="16"/>
  <c r="F2616" i="16"/>
  <c r="F2615" i="16"/>
  <c r="F2614" i="16"/>
  <c r="F2613" i="16"/>
  <c r="F2612" i="16"/>
  <c r="F2611" i="16"/>
  <c r="F2610" i="16"/>
  <c r="F2609" i="16"/>
  <c r="F2608" i="16"/>
  <c r="F2607" i="16"/>
  <c r="F2606" i="16"/>
  <c r="F2605" i="16"/>
  <c r="F2604" i="16"/>
  <c r="F2603" i="16"/>
  <c r="F2602" i="16"/>
  <c r="F2601" i="16"/>
  <c r="F2600" i="16"/>
  <c r="F2599" i="16"/>
  <c r="F2598" i="16"/>
  <c r="F2597" i="16"/>
  <c r="F2596" i="16"/>
  <c r="F2595" i="16"/>
  <c r="F2594" i="16"/>
  <c r="F2593" i="16"/>
  <c r="F2592" i="16"/>
  <c r="F2591" i="16"/>
  <c r="F2590" i="16"/>
  <c r="F2589" i="16"/>
  <c r="F2588" i="16"/>
  <c r="F2587" i="16"/>
  <c r="F2586" i="16"/>
  <c r="F2585" i="16"/>
  <c r="F2584" i="16"/>
  <c r="F2583" i="16"/>
  <c r="F2582" i="16"/>
  <c r="F2581" i="16"/>
  <c r="F2580" i="16"/>
  <c r="F2579" i="16"/>
  <c r="F2578" i="16"/>
  <c r="F2577" i="16"/>
  <c r="F2576" i="16"/>
  <c r="F2575" i="16"/>
  <c r="F2574" i="16"/>
  <c r="F2573" i="16"/>
  <c r="F2572" i="16"/>
  <c r="F2571" i="16"/>
  <c r="F2570" i="16"/>
  <c r="F2569" i="16"/>
  <c r="F2568" i="16"/>
  <c r="F2567" i="16"/>
  <c r="F2566" i="16"/>
  <c r="F2565" i="16"/>
  <c r="F2564" i="16"/>
  <c r="F2563" i="16"/>
  <c r="F2562" i="16"/>
  <c r="F2561" i="16"/>
  <c r="F2560" i="16"/>
  <c r="F2559" i="16"/>
  <c r="F2558" i="16"/>
  <c r="F2557" i="16"/>
  <c r="F2556" i="16"/>
  <c r="F2555" i="16"/>
  <c r="F2554" i="16"/>
  <c r="F2553" i="16"/>
  <c r="F2552" i="16"/>
  <c r="F2551" i="16"/>
  <c r="F2550" i="16"/>
  <c r="F2549" i="16"/>
  <c r="F2548" i="16"/>
  <c r="F2547" i="16"/>
  <c r="F2546" i="16"/>
  <c r="F2545" i="16"/>
  <c r="F2544" i="16"/>
  <c r="F2543" i="16"/>
  <c r="F2542" i="16"/>
  <c r="F2541" i="16"/>
  <c r="F2540" i="16"/>
  <c r="F2539" i="16"/>
  <c r="F2538" i="16"/>
  <c r="F2537" i="16"/>
  <c r="F2536" i="16"/>
  <c r="F2535" i="16"/>
  <c r="F2534" i="16"/>
  <c r="F2533" i="16"/>
  <c r="F2532" i="16"/>
  <c r="F2531" i="16"/>
  <c r="F2530" i="16"/>
  <c r="F2529" i="16"/>
  <c r="F2528" i="16"/>
  <c r="F2527" i="16"/>
  <c r="F2526" i="16"/>
  <c r="F2525" i="16"/>
  <c r="F2524" i="16"/>
  <c r="F2523" i="16"/>
  <c r="F2522" i="16"/>
  <c r="F2521" i="16"/>
  <c r="F2520" i="16"/>
  <c r="F2519" i="16"/>
  <c r="F2518" i="16"/>
  <c r="F2517" i="16"/>
  <c r="F2516" i="16"/>
  <c r="F2515" i="16"/>
  <c r="F2514" i="16"/>
  <c r="F2513" i="16"/>
  <c r="F2512" i="16"/>
  <c r="F2511" i="16"/>
  <c r="F2510" i="16"/>
  <c r="F2509" i="16"/>
  <c r="F2508" i="16"/>
  <c r="F2507" i="16"/>
  <c r="F2506" i="16"/>
  <c r="F2505" i="16"/>
  <c r="F2504" i="16"/>
  <c r="F2503" i="16"/>
  <c r="F2502" i="16"/>
  <c r="F2501" i="16"/>
  <c r="F2500" i="16"/>
  <c r="F2499" i="16"/>
  <c r="F2498" i="16"/>
  <c r="F2497" i="16"/>
  <c r="F2496" i="16"/>
  <c r="F2495" i="16"/>
  <c r="F2494" i="16"/>
  <c r="F2493" i="16"/>
  <c r="F2492" i="16"/>
  <c r="F2491" i="16"/>
  <c r="F2490" i="16"/>
  <c r="F2489" i="16"/>
  <c r="F2488" i="16"/>
  <c r="F2487" i="16"/>
  <c r="F2486" i="16"/>
  <c r="F2485" i="16"/>
  <c r="F2484" i="16"/>
  <c r="F2483" i="16"/>
  <c r="F2482" i="16"/>
  <c r="F2481" i="16"/>
  <c r="F2480" i="16"/>
  <c r="F2479" i="16"/>
  <c r="F2478" i="16"/>
  <c r="F2477" i="16"/>
  <c r="F2476" i="16"/>
  <c r="F2475" i="16"/>
  <c r="F2474" i="16"/>
  <c r="F2473" i="16"/>
  <c r="F2472" i="16"/>
  <c r="F2471" i="16"/>
  <c r="F2470" i="16"/>
  <c r="F2469" i="16"/>
  <c r="F2468" i="16"/>
  <c r="F2467" i="16"/>
  <c r="F2466" i="16"/>
  <c r="F2465" i="16"/>
  <c r="F2464" i="16"/>
  <c r="F2463" i="16"/>
  <c r="F2462" i="16"/>
  <c r="F2461" i="16"/>
  <c r="F2460" i="16"/>
  <c r="F2459" i="16"/>
  <c r="F2458" i="16"/>
  <c r="F2457" i="16"/>
  <c r="F2456" i="16"/>
  <c r="F2455" i="16"/>
  <c r="F2454" i="16"/>
  <c r="F2453" i="16"/>
  <c r="F2452" i="16"/>
  <c r="F2451" i="16"/>
  <c r="F2450" i="16"/>
  <c r="F2449" i="16"/>
  <c r="F2448" i="16"/>
  <c r="F2447" i="16"/>
  <c r="F2446" i="16"/>
  <c r="F2445" i="16"/>
  <c r="F2444" i="16"/>
  <c r="F2443" i="16"/>
  <c r="F2442" i="16"/>
  <c r="F2441" i="16"/>
  <c r="F2440" i="16"/>
  <c r="F2439" i="16"/>
  <c r="F2438" i="16"/>
  <c r="F2437" i="16"/>
  <c r="F2436" i="16"/>
  <c r="F2435" i="16"/>
  <c r="F2434" i="16"/>
  <c r="F2433" i="16"/>
  <c r="F2432" i="16"/>
  <c r="F2431" i="16"/>
  <c r="F2430" i="16"/>
  <c r="F2429" i="16"/>
  <c r="F2428" i="16"/>
  <c r="F2427" i="16"/>
  <c r="F2426" i="16"/>
  <c r="F2425" i="16"/>
  <c r="F2424" i="16"/>
  <c r="F2423" i="16"/>
  <c r="F2422" i="16"/>
  <c r="F2421" i="16"/>
  <c r="F2420" i="16"/>
  <c r="F2419" i="16"/>
  <c r="F2418" i="16"/>
  <c r="F2417" i="16"/>
  <c r="F2416" i="16"/>
  <c r="F2415" i="16"/>
  <c r="F2414" i="16"/>
  <c r="F2413" i="16"/>
  <c r="F2412" i="16"/>
  <c r="F2411" i="16"/>
  <c r="F2410" i="16"/>
  <c r="F2409" i="16"/>
  <c r="F2408" i="16"/>
  <c r="F2407" i="16"/>
  <c r="F2406" i="16"/>
  <c r="F2405" i="16"/>
  <c r="F2404" i="16"/>
  <c r="F2403" i="16"/>
  <c r="F2402" i="16"/>
  <c r="F2401" i="16"/>
  <c r="F2400" i="16"/>
  <c r="F2399" i="16"/>
  <c r="F2398" i="16"/>
  <c r="F2397" i="16"/>
  <c r="F2396" i="16"/>
  <c r="F2395" i="16"/>
  <c r="F2394" i="16"/>
  <c r="F2393" i="16"/>
  <c r="F2392" i="16"/>
  <c r="F2391" i="16"/>
  <c r="F2390" i="16"/>
  <c r="F2389" i="16"/>
  <c r="F2388" i="16"/>
  <c r="F2387" i="16"/>
  <c r="F2386" i="16"/>
  <c r="F2385" i="16"/>
  <c r="F2384" i="16"/>
  <c r="F2383" i="16"/>
  <c r="F2382" i="16"/>
  <c r="F2381" i="16"/>
  <c r="F2380" i="16"/>
  <c r="F2379" i="16"/>
  <c r="F2378" i="16"/>
  <c r="F2377" i="16"/>
  <c r="F2376" i="16"/>
  <c r="F2375" i="16"/>
  <c r="F2374" i="16"/>
  <c r="F2373" i="16"/>
  <c r="F2372" i="16"/>
  <c r="F2371" i="16"/>
  <c r="F2370" i="16"/>
  <c r="F2369" i="16"/>
  <c r="F2368" i="16"/>
  <c r="F2367" i="16"/>
  <c r="F2366" i="16"/>
  <c r="F2365" i="16"/>
  <c r="F2364" i="16"/>
  <c r="F2363" i="16"/>
  <c r="F2362" i="16"/>
  <c r="F2361" i="16"/>
  <c r="F2360" i="16"/>
  <c r="F2359" i="16"/>
  <c r="F2358" i="16"/>
  <c r="F2357" i="16"/>
  <c r="F2356" i="16"/>
  <c r="F2355" i="16"/>
  <c r="F2354" i="16"/>
  <c r="F2353" i="16"/>
  <c r="F2352" i="16"/>
  <c r="F2351" i="16"/>
  <c r="F2350" i="16"/>
  <c r="F2349" i="16"/>
  <c r="F2348" i="16"/>
  <c r="F2347" i="16"/>
  <c r="F2346" i="16"/>
  <c r="F2345" i="16"/>
  <c r="F2344" i="16"/>
  <c r="F2343" i="16"/>
  <c r="F2342" i="16"/>
  <c r="F2341" i="16"/>
  <c r="F2340" i="16"/>
  <c r="F2339" i="16"/>
  <c r="F2338" i="16"/>
  <c r="F2337" i="16"/>
  <c r="F2336" i="16"/>
  <c r="F2335" i="16"/>
  <c r="F2334" i="16"/>
  <c r="F2333" i="16"/>
  <c r="F2332" i="16"/>
  <c r="F2331" i="16"/>
  <c r="F2330" i="16"/>
  <c r="F2329" i="16"/>
  <c r="F2328" i="16"/>
  <c r="F2327" i="16"/>
  <c r="F2326" i="16"/>
  <c r="F2325" i="16"/>
  <c r="F2324" i="16"/>
  <c r="F2323" i="16"/>
  <c r="F2322" i="16"/>
  <c r="F2321" i="16"/>
  <c r="F2320" i="16"/>
  <c r="F2319" i="16"/>
  <c r="F2318" i="16"/>
  <c r="F2317" i="16"/>
  <c r="F2316" i="16"/>
  <c r="F2315" i="16"/>
  <c r="F2314" i="16"/>
  <c r="F2313" i="16"/>
  <c r="F2312" i="16"/>
  <c r="F2311" i="16"/>
  <c r="F2310" i="16"/>
  <c r="F2309" i="16"/>
  <c r="F2308" i="16"/>
  <c r="F2307" i="16"/>
  <c r="F2306" i="16"/>
  <c r="F2305" i="16"/>
  <c r="F2304" i="16"/>
  <c r="F2303" i="16"/>
  <c r="F2302" i="16"/>
  <c r="F2301" i="16"/>
  <c r="F2300" i="16"/>
  <c r="F2299" i="16"/>
  <c r="F2298" i="16"/>
  <c r="F2297" i="16"/>
  <c r="F2296" i="16"/>
  <c r="F2295" i="16"/>
  <c r="F2294" i="16"/>
  <c r="F2293" i="16"/>
  <c r="F2292" i="16"/>
  <c r="F2291" i="16"/>
  <c r="F2290" i="16"/>
  <c r="F2289" i="16"/>
  <c r="F2288" i="16"/>
  <c r="F2287" i="16"/>
  <c r="F2286" i="16"/>
  <c r="F2285" i="16"/>
  <c r="F2284" i="16"/>
  <c r="F2283" i="16"/>
  <c r="F2282" i="16"/>
  <c r="F2281" i="16"/>
  <c r="F2280" i="16"/>
  <c r="F2279" i="16"/>
  <c r="F2278" i="16"/>
  <c r="F2277" i="16"/>
  <c r="F2276" i="16"/>
  <c r="F2275" i="16"/>
  <c r="F2274" i="16"/>
  <c r="F2273" i="16"/>
  <c r="F2272" i="16"/>
  <c r="F2271" i="16"/>
  <c r="F2270" i="16"/>
  <c r="F2269" i="16"/>
  <c r="F2268" i="16"/>
  <c r="F2267" i="16"/>
  <c r="F2266" i="16"/>
  <c r="F2265" i="16"/>
  <c r="F2264" i="16"/>
  <c r="F2263" i="16"/>
  <c r="F2262" i="16"/>
  <c r="F2261" i="16"/>
  <c r="F2260" i="16"/>
  <c r="F2259" i="16"/>
  <c r="F2258" i="16"/>
  <c r="F2257" i="16"/>
  <c r="F2256" i="16"/>
  <c r="F2255" i="16"/>
  <c r="F2254" i="16"/>
  <c r="F2253" i="16"/>
  <c r="F2252" i="16"/>
  <c r="F2251" i="16"/>
  <c r="F2250" i="16"/>
  <c r="F2249" i="16"/>
  <c r="F2248" i="16"/>
  <c r="F2247" i="16"/>
  <c r="F2246" i="16"/>
  <c r="F2245" i="16"/>
  <c r="F2244" i="16"/>
  <c r="F2243" i="16"/>
  <c r="F2242" i="16"/>
  <c r="F2241" i="16"/>
  <c r="F2240" i="16"/>
  <c r="F2239" i="16"/>
  <c r="F2238" i="16"/>
  <c r="F2237" i="16"/>
  <c r="F2236" i="16"/>
  <c r="F2235" i="16"/>
  <c r="F2234" i="16"/>
  <c r="F2233" i="16"/>
  <c r="F2232" i="16"/>
  <c r="F2231" i="16"/>
  <c r="F2230" i="16"/>
  <c r="F2229" i="16"/>
  <c r="F2228" i="16"/>
  <c r="F2227" i="16"/>
  <c r="F2226" i="16"/>
  <c r="F2225" i="16"/>
  <c r="F2224" i="16"/>
  <c r="F2223" i="16"/>
  <c r="F2222" i="16"/>
  <c r="F2221" i="16"/>
  <c r="F2220" i="16"/>
  <c r="F2219" i="16"/>
  <c r="F2218" i="16"/>
  <c r="F2217" i="16"/>
  <c r="F2216" i="16"/>
  <c r="F2215" i="16"/>
  <c r="F2214" i="16"/>
  <c r="F2213" i="16"/>
  <c r="F2212" i="16"/>
  <c r="F2211" i="16"/>
  <c r="F2210" i="16"/>
  <c r="F2209" i="16"/>
  <c r="F2208" i="16"/>
  <c r="F2207" i="16"/>
  <c r="F2206" i="16"/>
  <c r="F2205" i="16"/>
  <c r="F2204" i="16"/>
  <c r="F2203" i="16"/>
  <c r="F2202" i="16"/>
  <c r="F2201" i="16"/>
  <c r="F2200" i="16"/>
  <c r="F2199" i="16"/>
  <c r="F2198" i="16"/>
  <c r="F2197" i="16"/>
  <c r="F2196" i="16"/>
  <c r="F2195" i="16"/>
  <c r="F2194" i="16"/>
  <c r="F2193" i="16"/>
  <c r="F2192" i="16"/>
  <c r="F2191" i="16"/>
  <c r="F2190" i="16"/>
  <c r="F2189" i="16"/>
  <c r="F2188" i="16"/>
  <c r="F2187" i="16"/>
  <c r="F2186" i="16"/>
  <c r="F2185" i="16"/>
  <c r="F2184" i="16"/>
  <c r="F2183" i="16"/>
  <c r="F2182" i="16"/>
  <c r="F2181" i="16"/>
  <c r="F2180" i="16"/>
  <c r="F2179" i="16"/>
  <c r="F2178" i="16"/>
  <c r="F2177" i="16"/>
  <c r="F2176" i="16"/>
  <c r="F2175" i="16"/>
  <c r="F2174" i="16"/>
  <c r="F2173" i="16"/>
  <c r="F2172" i="16"/>
  <c r="F2171" i="16"/>
  <c r="F2170" i="16"/>
  <c r="F2169" i="16"/>
  <c r="F2168" i="16"/>
  <c r="F2167" i="16"/>
  <c r="F2166" i="16"/>
  <c r="F2165" i="16"/>
  <c r="F2164" i="16"/>
  <c r="F2163" i="16"/>
  <c r="F2162" i="16"/>
  <c r="F2161" i="16"/>
  <c r="F2160" i="16"/>
  <c r="F2159" i="16"/>
  <c r="F2158" i="16"/>
  <c r="F2157" i="16"/>
  <c r="F2156" i="16"/>
  <c r="F2155" i="16"/>
  <c r="F2154" i="16"/>
  <c r="F2153" i="16"/>
  <c r="F2152" i="16"/>
  <c r="F2151" i="16"/>
  <c r="F2150" i="16"/>
  <c r="F2149" i="16"/>
  <c r="F2148" i="16"/>
  <c r="F2147" i="16"/>
  <c r="F2146" i="16"/>
  <c r="F2145" i="16"/>
  <c r="F2144" i="16"/>
  <c r="F2143" i="16"/>
  <c r="F2142" i="16"/>
  <c r="F2141" i="16"/>
  <c r="F2140" i="16"/>
  <c r="F2139" i="16"/>
  <c r="F2138" i="16"/>
  <c r="F2137" i="16"/>
  <c r="F2136" i="16"/>
  <c r="F2135" i="16"/>
  <c r="F2134" i="16"/>
  <c r="F2133" i="16"/>
  <c r="F2132" i="16"/>
  <c r="F2131" i="16"/>
  <c r="F2130" i="16"/>
  <c r="F2129" i="16"/>
  <c r="F2128" i="16"/>
  <c r="F2127" i="16"/>
  <c r="F2126" i="16"/>
  <c r="F2125" i="16"/>
  <c r="F2124" i="16"/>
  <c r="F2123" i="16"/>
  <c r="F2122" i="16"/>
  <c r="F2121" i="16"/>
  <c r="F2120" i="16"/>
  <c r="F2119" i="16"/>
  <c r="F2118" i="16"/>
  <c r="F2117" i="16"/>
  <c r="F2116" i="16"/>
  <c r="F2115" i="16"/>
  <c r="F2114" i="16"/>
  <c r="F2113" i="16"/>
  <c r="F2112" i="16"/>
  <c r="F2111" i="16"/>
  <c r="F2110" i="16"/>
  <c r="F2109" i="16"/>
  <c r="F2108" i="16"/>
  <c r="F2107" i="16"/>
  <c r="F2106" i="16"/>
  <c r="F2105" i="16"/>
  <c r="F2104" i="16"/>
  <c r="F2103" i="16"/>
  <c r="F2102" i="16"/>
  <c r="F2101" i="16"/>
  <c r="F2100" i="16"/>
  <c r="F2099" i="16"/>
  <c r="F2098" i="16"/>
  <c r="F2097" i="16"/>
  <c r="F2096" i="16"/>
  <c r="F2095" i="16"/>
  <c r="F2094" i="16"/>
  <c r="F2093" i="16"/>
  <c r="F2092" i="16"/>
  <c r="F2091" i="16"/>
  <c r="F2090" i="16"/>
  <c r="F2089" i="16"/>
  <c r="F2088" i="16"/>
  <c r="F2087" i="16"/>
  <c r="F2086" i="16"/>
  <c r="F2085" i="16"/>
  <c r="F2084" i="16"/>
  <c r="F2083" i="16"/>
  <c r="F2082" i="16"/>
  <c r="F2081" i="16"/>
  <c r="F2080" i="16"/>
  <c r="F2079" i="16"/>
  <c r="F2078" i="16"/>
  <c r="F2077" i="16"/>
  <c r="F2076" i="16"/>
  <c r="F2075" i="16"/>
  <c r="F2074" i="16"/>
  <c r="F2073" i="16"/>
  <c r="F2072" i="16"/>
  <c r="F2071" i="16"/>
  <c r="F2070" i="16"/>
  <c r="F2069" i="16"/>
  <c r="F2068" i="16"/>
  <c r="F2067" i="16"/>
  <c r="F2066" i="16"/>
  <c r="F2065" i="16"/>
  <c r="F2064" i="16"/>
  <c r="F2063" i="16"/>
  <c r="F2062" i="16"/>
  <c r="F2061" i="16"/>
  <c r="F2060" i="16"/>
  <c r="F2059" i="16"/>
  <c r="F2058" i="16"/>
  <c r="F2057" i="16"/>
  <c r="F2056" i="16"/>
  <c r="F2055" i="16"/>
  <c r="F2054" i="16"/>
  <c r="F2053" i="16"/>
  <c r="F2052" i="16"/>
  <c r="F2051" i="16"/>
  <c r="F2050" i="16"/>
  <c r="F2049" i="16"/>
  <c r="F2048" i="16"/>
  <c r="F2047" i="16"/>
  <c r="F2046" i="16"/>
  <c r="F2045" i="16"/>
  <c r="F2044" i="16"/>
  <c r="F2043" i="16"/>
  <c r="F2042" i="16"/>
  <c r="F2041" i="16"/>
  <c r="F2040" i="16"/>
  <c r="F2039" i="16"/>
  <c r="F2038" i="16"/>
  <c r="F2037" i="16"/>
  <c r="F2036" i="16"/>
  <c r="F2035" i="16"/>
  <c r="F2034" i="16"/>
  <c r="F2033" i="16"/>
  <c r="F2032" i="16"/>
  <c r="F2031" i="16"/>
  <c r="F2030" i="16"/>
  <c r="F2029" i="16"/>
  <c r="F2028" i="16"/>
  <c r="F2027" i="16"/>
  <c r="F2026" i="16"/>
  <c r="F2025" i="16"/>
  <c r="F2024" i="16"/>
  <c r="F2023" i="16"/>
  <c r="F2022" i="16"/>
  <c r="F2021" i="16"/>
  <c r="F2020" i="16"/>
  <c r="F2019" i="16"/>
  <c r="F2018" i="16"/>
  <c r="F2017" i="16"/>
  <c r="F2016" i="16"/>
  <c r="F2015" i="16"/>
  <c r="F2014" i="16"/>
  <c r="F2013" i="16"/>
  <c r="F2012" i="16"/>
  <c r="F2011" i="16"/>
  <c r="F2010" i="16"/>
  <c r="F2009" i="16"/>
  <c r="F2008" i="16"/>
  <c r="F2007" i="16"/>
  <c r="F2006" i="16"/>
  <c r="F2005" i="16"/>
  <c r="F2004" i="16"/>
  <c r="F2003" i="16"/>
  <c r="F2002" i="16"/>
  <c r="F2001" i="16"/>
  <c r="F2000" i="16"/>
  <c r="F1999" i="16"/>
  <c r="F1998" i="16"/>
  <c r="F1997" i="16"/>
  <c r="F1996" i="16"/>
  <c r="F1995" i="16"/>
  <c r="F1994" i="16"/>
  <c r="F1993" i="16"/>
  <c r="F1992" i="16"/>
  <c r="F1991" i="16"/>
  <c r="F1990" i="16"/>
  <c r="F1989" i="16"/>
  <c r="F1988" i="16"/>
  <c r="F1987" i="16"/>
  <c r="F1986" i="16"/>
  <c r="F1985" i="16"/>
  <c r="F1984" i="16"/>
  <c r="F1983" i="16"/>
  <c r="F1982" i="16"/>
  <c r="F1981" i="16"/>
  <c r="F1980" i="16"/>
  <c r="F1979" i="16"/>
  <c r="F1978" i="16"/>
  <c r="F1977" i="16"/>
  <c r="F1976" i="16"/>
  <c r="F1975" i="16"/>
  <c r="F1974" i="16"/>
  <c r="F1973" i="16"/>
  <c r="F1972" i="16"/>
  <c r="F1971" i="16"/>
  <c r="F1970" i="16"/>
  <c r="F1969" i="16"/>
  <c r="F1968" i="16"/>
  <c r="F1967" i="16"/>
  <c r="F1966" i="16"/>
  <c r="F1965" i="16"/>
  <c r="F1964" i="16"/>
  <c r="F1963" i="16"/>
  <c r="F1962" i="16"/>
  <c r="F1961" i="16"/>
  <c r="F1960" i="16"/>
  <c r="F1959" i="16"/>
  <c r="F1958" i="16"/>
  <c r="F1957" i="16"/>
  <c r="F1956" i="16"/>
  <c r="F1955" i="16"/>
  <c r="F1954" i="16"/>
  <c r="F1953" i="16"/>
  <c r="F1952" i="16"/>
  <c r="F1951" i="16"/>
  <c r="F1950" i="16"/>
  <c r="F1949" i="16"/>
  <c r="F1948" i="16"/>
  <c r="F1947" i="16"/>
  <c r="F1946" i="16"/>
  <c r="F1945" i="16"/>
  <c r="F1944" i="16"/>
  <c r="F1943" i="16"/>
  <c r="F1942" i="16"/>
  <c r="F1941" i="16"/>
  <c r="F1940" i="16"/>
  <c r="F1939" i="16"/>
  <c r="F1938" i="16"/>
  <c r="F1937" i="16"/>
  <c r="F1936" i="16"/>
  <c r="F1935" i="16"/>
  <c r="F1934" i="16"/>
  <c r="F1933" i="16"/>
  <c r="F1932" i="16"/>
  <c r="F1931" i="16"/>
  <c r="F1930" i="16"/>
  <c r="F1929" i="16"/>
  <c r="F1928" i="16"/>
  <c r="F1927" i="16"/>
  <c r="F1926" i="16"/>
  <c r="F1925" i="16"/>
  <c r="F1924" i="16"/>
  <c r="F1923" i="16"/>
  <c r="F1922" i="16"/>
  <c r="F1921" i="16"/>
  <c r="F1920" i="16"/>
  <c r="F1919" i="16"/>
  <c r="F1918" i="16"/>
  <c r="F1917" i="16"/>
  <c r="F1916" i="16"/>
  <c r="F1915" i="16"/>
  <c r="F1914" i="16"/>
  <c r="F1913" i="16"/>
  <c r="F1912" i="16"/>
  <c r="F1911" i="16"/>
  <c r="F1910" i="16"/>
  <c r="F1909" i="16"/>
  <c r="F1908" i="16"/>
  <c r="F1907" i="16"/>
  <c r="F1906" i="16"/>
  <c r="F1905" i="16"/>
  <c r="F1904" i="16"/>
  <c r="F1903" i="16"/>
  <c r="F1902" i="16"/>
  <c r="F1901" i="16"/>
  <c r="F1900" i="16"/>
  <c r="F1899" i="16"/>
  <c r="F1898" i="16"/>
  <c r="F1897" i="16"/>
  <c r="F1896" i="16"/>
  <c r="F1895" i="16"/>
  <c r="F1894" i="16"/>
  <c r="F1893" i="16"/>
  <c r="F1892" i="16"/>
  <c r="F1891" i="16"/>
  <c r="F1890" i="16"/>
  <c r="F1889" i="16"/>
  <c r="F1888" i="16"/>
  <c r="F1887" i="16"/>
  <c r="F1886" i="16"/>
  <c r="F1885" i="16"/>
  <c r="F1884" i="16"/>
  <c r="F1883" i="16"/>
  <c r="F1882" i="16"/>
  <c r="F1881" i="16"/>
  <c r="F1880" i="16"/>
  <c r="F1879" i="16"/>
  <c r="F1878" i="16"/>
  <c r="F1877" i="16"/>
  <c r="F1876" i="16"/>
  <c r="F1875" i="16"/>
  <c r="F1874" i="16"/>
  <c r="F1873" i="16"/>
  <c r="F1872" i="16"/>
  <c r="F1871" i="16"/>
  <c r="F1870" i="16"/>
  <c r="F1869" i="16"/>
  <c r="F1868" i="16"/>
  <c r="F1867" i="16"/>
  <c r="F1866" i="16"/>
  <c r="F1865" i="16"/>
  <c r="F1864" i="16"/>
  <c r="F1863" i="16"/>
  <c r="F1862" i="16"/>
  <c r="F1861" i="16"/>
  <c r="F1860" i="16"/>
  <c r="F1859" i="16"/>
  <c r="F1858" i="16"/>
  <c r="F1857" i="16"/>
  <c r="F1856" i="16"/>
  <c r="F1855" i="16"/>
  <c r="F1854" i="16"/>
  <c r="F1853" i="16"/>
  <c r="F1852" i="16"/>
  <c r="F1851" i="16"/>
  <c r="F1850" i="16"/>
  <c r="F1849" i="16"/>
  <c r="F1848" i="16"/>
  <c r="F1847" i="16"/>
  <c r="F1846" i="16"/>
  <c r="F1845" i="16"/>
  <c r="F1844" i="16"/>
  <c r="F1843" i="16"/>
  <c r="F1842" i="16"/>
  <c r="F1841" i="16"/>
  <c r="F1840" i="16"/>
  <c r="F1839" i="16"/>
  <c r="F1838" i="16"/>
  <c r="F1837" i="16"/>
  <c r="F1836" i="16"/>
  <c r="F1835" i="16"/>
  <c r="F1834" i="16"/>
  <c r="F1833" i="16"/>
  <c r="F1832" i="16"/>
  <c r="F1831" i="16"/>
  <c r="F1830" i="16"/>
  <c r="F1829" i="16"/>
  <c r="F1828" i="16"/>
  <c r="F1827" i="16"/>
  <c r="F1826" i="16"/>
  <c r="F1825" i="16"/>
  <c r="F1824" i="16"/>
  <c r="F1823" i="16"/>
  <c r="F1822" i="16"/>
  <c r="F1821" i="16"/>
  <c r="F1820" i="16"/>
  <c r="F1819" i="16"/>
  <c r="F1818" i="16"/>
  <c r="F1817" i="16"/>
  <c r="F1816" i="16"/>
  <c r="F1815" i="16"/>
  <c r="F1814" i="16"/>
  <c r="F1813" i="16"/>
  <c r="F1812" i="16"/>
  <c r="F1811" i="16"/>
  <c r="F1810" i="16"/>
  <c r="F1809" i="16"/>
  <c r="F1808" i="16"/>
  <c r="F1807" i="16"/>
  <c r="F1806" i="16"/>
  <c r="F1805" i="16"/>
  <c r="F1804" i="16"/>
  <c r="F1803" i="16"/>
  <c r="F1802" i="16"/>
  <c r="F1801" i="16"/>
  <c r="F1800" i="16"/>
  <c r="F1799" i="16"/>
  <c r="F1798" i="16"/>
  <c r="F1797" i="16"/>
  <c r="F1796" i="16"/>
  <c r="F1795" i="16"/>
  <c r="F1794" i="16"/>
  <c r="F1793" i="16"/>
  <c r="F1792" i="16"/>
  <c r="F1791" i="16"/>
  <c r="F1790" i="16"/>
  <c r="F1789" i="16"/>
  <c r="F1788" i="16"/>
  <c r="F1787" i="16"/>
  <c r="F1786" i="16"/>
  <c r="F1785" i="16"/>
  <c r="F1784" i="16"/>
  <c r="F1783" i="16"/>
  <c r="F1782" i="16"/>
  <c r="F1781" i="16"/>
  <c r="F1780" i="16"/>
  <c r="F1779" i="16"/>
  <c r="F1778" i="16"/>
  <c r="F1777" i="16"/>
  <c r="F1776" i="16"/>
  <c r="F1775" i="16"/>
  <c r="F1774" i="16"/>
  <c r="F1773" i="16"/>
  <c r="F1772" i="16"/>
  <c r="F1771" i="16"/>
  <c r="F1770" i="16"/>
  <c r="F1769" i="16"/>
  <c r="F1768" i="16"/>
  <c r="F1767" i="16"/>
  <c r="F1766" i="16"/>
  <c r="F1765" i="16"/>
  <c r="F1764" i="16"/>
  <c r="F1763" i="16"/>
  <c r="F1762" i="16"/>
  <c r="F1761" i="16"/>
  <c r="F1760" i="16"/>
  <c r="F1759" i="16"/>
  <c r="F1758" i="16"/>
  <c r="F1757" i="16"/>
  <c r="F1756" i="16"/>
  <c r="F1755" i="16"/>
  <c r="F1754" i="16"/>
  <c r="F1753" i="16"/>
  <c r="F1752" i="16"/>
  <c r="F1751" i="16"/>
  <c r="F1750" i="16"/>
  <c r="F1749" i="16"/>
  <c r="F1748" i="16"/>
  <c r="F1747" i="16"/>
  <c r="F1746" i="16"/>
  <c r="F1745" i="16"/>
  <c r="F1744" i="16"/>
  <c r="F1743" i="16"/>
  <c r="F1742" i="16"/>
  <c r="F1741" i="16"/>
  <c r="F1740" i="16"/>
  <c r="F1739" i="16"/>
  <c r="F1738" i="16"/>
  <c r="F1737" i="16"/>
  <c r="F1736" i="16"/>
  <c r="F1735" i="16"/>
  <c r="F1734" i="16"/>
  <c r="F1733" i="16"/>
  <c r="F1732" i="16"/>
  <c r="F1731" i="16"/>
  <c r="F1730" i="16"/>
  <c r="F1729" i="16"/>
  <c r="F1728" i="16"/>
  <c r="F1727" i="16"/>
  <c r="F1726" i="16"/>
  <c r="F1725" i="16"/>
  <c r="F1724" i="16"/>
  <c r="F1723" i="16"/>
  <c r="F1722" i="16"/>
  <c r="F1721" i="16"/>
  <c r="F1720" i="16"/>
  <c r="F1719" i="16"/>
  <c r="F1718" i="16"/>
  <c r="F1717" i="16"/>
  <c r="F1716" i="16"/>
  <c r="F1715" i="16"/>
  <c r="F1714" i="16"/>
  <c r="F1713" i="16"/>
  <c r="F1712" i="16"/>
  <c r="F1711" i="16"/>
  <c r="F1710" i="16"/>
  <c r="F1709" i="16"/>
  <c r="F1708" i="16"/>
  <c r="F1707" i="16"/>
  <c r="F1706" i="16"/>
  <c r="F1705" i="16"/>
  <c r="F1704" i="16"/>
  <c r="F1703" i="16"/>
  <c r="F1702" i="16"/>
  <c r="F1701" i="16"/>
  <c r="F1700" i="16"/>
  <c r="F1699" i="16"/>
  <c r="F1698" i="16"/>
  <c r="F1697" i="16"/>
  <c r="F1696" i="16"/>
  <c r="F1695" i="16"/>
  <c r="F1694" i="16"/>
  <c r="F1693" i="16"/>
  <c r="F1692" i="16"/>
  <c r="F1691" i="16"/>
  <c r="F1690" i="16"/>
  <c r="F1689" i="16"/>
  <c r="F1688" i="16"/>
  <c r="F1687" i="16"/>
  <c r="F1686" i="16"/>
  <c r="F1685" i="16"/>
  <c r="F1684" i="16"/>
  <c r="F1683" i="16"/>
  <c r="F1682" i="16"/>
  <c r="F1681" i="16"/>
  <c r="F1680" i="16"/>
  <c r="F1679" i="16"/>
  <c r="F1678" i="16"/>
  <c r="F1677" i="16"/>
  <c r="F1676" i="16"/>
  <c r="F1675" i="16"/>
  <c r="F1674" i="16"/>
  <c r="F1673" i="16"/>
  <c r="F1672" i="16"/>
  <c r="F1671" i="16"/>
  <c r="F1670" i="16"/>
  <c r="F1669" i="16"/>
  <c r="F1668" i="16"/>
  <c r="F1667" i="16"/>
  <c r="F1666" i="16"/>
  <c r="F1665" i="16"/>
  <c r="F1664" i="16"/>
  <c r="F1663" i="16"/>
  <c r="F1662" i="16"/>
  <c r="F1661" i="16"/>
  <c r="F1660" i="16"/>
  <c r="F1659" i="16"/>
  <c r="F1658" i="16"/>
  <c r="F1657" i="16"/>
  <c r="F1656" i="16"/>
  <c r="F1655" i="16"/>
  <c r="F1654" i="16"/>
  <c r="F1653" i="16"/>
  <c r="F1652" i="16"/>
  <c r="F1651" i="16"/>
  <c r="F1650" i="16"/>
  <c r="F1649" i="16"/>
  <c r="F1648" i="16"/>
  <c r="F1647" i="16"/>
  <c r="F1646" i="16"/>
  <c r="F1645" i="16"/>
  <c r="F1644" i="16"/>
  <c r="F1643" i="16"/>
  <c r="F1642" i="16"/>
  <c r="F1641" i="16"/>
  <c r="F1640" i="16"/>
  <c r="F1639" i="16"/>
  <c r="F1638" i="16"/>
  <c r="F1637" i="16"/>
  <c r="F1636" i="16"/>
  <c r="F1635" i="16"/>
  <c r="F1634" i="16"/>
  <c r="F1633" i="16"/>
  <c r="F1632" i="16"/>
  <c r="F1631" i="16"/>
  <c r="F1630" i="16"/>
  <c r="F1629" i="16"/>
  <c r="F1628" i="16"/>
  <c r="F1627" i="16"/>
  <c r="F1626" i="16"/>
  <c r="F1625" i="16"/>
  <c r="F1624" i="16"/>
  <c r="F1623" i="16"/>
  <c r="F1622" i="16"/>
  <c r="F1621" i="16"/>
  <c r="F1620" i="16"/>
  <c r="F1619" i="16"/>
  <c r="F1618" i="16"/>
  <c r="F1617" i="16"/>
  <c r="F1616" i="16"/>
  <c r="F1615" i="16"/>
  <c r="F1614" i="16"/>
  <c r="F1613" i="16"/>
  <c r="F1612" i="16"/>
  <c r="F1611" i="16"/>
  <c r="F1610" i="16"/>
  <c r="F1609" i="16"/>
  <c r="F1608" i="16"/>
  <c r="F1607" i="16"/>
  <c r="F1606" i="16"/>
  <c r="F1605" i="16"/>
  <c r="F1604" i="16"/>
  <c r="F1603" i="16"/>
  <c r="F1602" i="16"/>
  <c r="F1601" i="16"/>
  <c r="F1600" i="16"/>
  <c r="F1599" i="16"/>
  <c r="F1598" i="16"/>
  <c r="F1597" i="16"/>
  <c r="F1596" i="16"/>
  <c r="F1595" i="16"/>
  <c r="F1594" i="16"/>
  <c r="F1593" i="16"/>
  <c r="F1592" i="16"/>
  <c r="F1591" i="16"/>
  <c r="F1590" i="16"/>
  <c r="F1589" i="16"/>
  <c r="F1588" i="16"/>
  <c r="F1587" i="16"/>
  <c r="F1586" i="16"/>
  <c r="F1585" i="16"/>
  <c r="F1584" i="16"/>
  <c r="F1583" i="16"/>
  <c r="F1582" i="16"/>
  <c r="F1581" i="16"/>
  <c r="F1580" i="16"/>
  <c r="F1579" i="16"/>
  <c r="F1578" i="16"/>
  <c r="F1577" i="16"/>
  <c r="F1576" i="16"/>
  <c r="F1575" i="16"/>
  <c r="F1574" i="16"/>
  <c r="F1573" i="16"/>
  <c r="F1572" i="16"/>
  <c r="F1571" i="16"/>
  <c r="F1570" i="16"/>
  <c r="F1569" i="16"/>
  <c r="F1568" i="16"/>
  <c r="F1567" i="16"/>
  <c r="F1566" i="16"/>
  <c r="F1565" i="16"/>
  <c r="F1564" i="16"/>
  <c r="F1563" i="16"/>
  <c r="F1562" i="16"/>
  <c r="F1561" i="16"/>
  <c r="F1560" i="16"/>
  <c r="F1559" i="16"/>
  <c r="F1558" i="16"/>
  <c r="F1557" i="16"/>
  <c r="F1556" i="16"/>
  <c r="F1555" i="16"/>
  <c r="F1554" i="16"/>
  <c r="F1553" i="16"/>
  <c r="F1552" i="16"/>
  <c r="F1551" i="16"/>
  <c r="F1550" i="16"/>
  <c r="F1549" i="16"/>
  <c r="F1548" i="16"/>
  <c r="F1547" i="16"/>
  <c r="F1546" i="16"/>
  <c r="F1545" i="16"/>
  <c r="F1544" i="16"/>
  <c r="F1543" i="16"/>
  <c r="F1542" i="16"/>
  <c r="F1541" i="16"/>
  <c r="F1540" i="16"/>
  <c r="F1539" i="16"/>
  <c r="F1538" i="16"/>
  <c r="F1537" i="16"/>
  <c r="F1536" i="16"/>
  <c r="F1535" i="16"/>
  <c r="F1534" i="16"/>
  <c r="F1533" i="16"/>
  <c r="F1532" i="16"/>
  <c r="F1531" i="16"/>
  <c r="F1530" i="16"/>
  <c r="F1529" i="16"/>
  <c r="F1528" i="16"/>
  <c r="F1527" i="16"/>
  <c r="F1526" i="16"/>
  <c r="F1525" i="16"/>
  <c r="F1524" i="16"/>
  <c r="F1523" i="16"/>
  <c r="F1522" i="16"/>
  <c r="F1521" i="16"/>
  <c r="F1520" i="16"/>
  <c r="F1519" i="16"/>
  <c r="F1518" i="16"/>
  <c r="F1517" i="16"/>
  <c r="F1516" i="16"/>
  <c r="F1515" i="16"/>
  <c r="F1514" i="16"/>
  <c r="F1513" i="16"/>
  <c r="F1512" i="16"/>
  <c r="F1511" i="16"/>
  <c r="F1509" i="16"/>
  <c r="F1508" i="16"/>
  <c r="F1507" i="16"/>
  <c r="F1506" i="16"/>
  <c r="F1505" i="16"/>
  <c r="F1504" i="16"/>
  <c r="F1503" i="16"/>
  <c r="F1502" i="16"/>
  <c r="F1501" i="16"/>
  <c r="F1500" i="16"/>
  <c r="F1499" i="16"/>
  <c r="F1498" i="16"/>
  <c r="F1497" i="16"/>
  <c r="F1496" i="16"/>
  <c r="F1495" i="16"/>
  <c r="F1494" i="16"/>
  <c r="F1493" i="16"/>
  <c r="F1492" i="16"/>
  <c r="F1491" i="16"/>
  <c r="F1490" i="16"/>
  <c r="F1489" i="16"/>
  <c r="F1488" i="16"/>
  <c r="F1487" i="16"/>
  <c r="F1486" i="16"/>
  <c r="F1485" i="16"/>
  <c r="F1484" i="16"/>
  <c r="F1483" i="16"/>
  <c r="F1482" i="16"/>
  <c r="F1481" i="16"/>
  <c r="F1480" i="16"/>
  <c r="F1479" i="16"/>
  <c r="F1478" i="16"/>
  <c r="F1477" i="16"/>
  <c r="F1476" i="16"/>
  <c r="F1475" i="16"/>
  <c r="F1474" i="16"/>
  <c r="F1473" i="16"/>
  <c r="F1472" i="16"/>
  <c r="F1471" i="16"/>
  <c r="F1470" i="16"/>
  <c r="F1469" i="16"/>
  <c r="F1468" i="16"/>
  <c r="F1467" i="16"/>
  <c r="F1466" i="16"/>
  <c r="F1465" i="16"/>
  <c r="F1464" i="16"/>
  <c r="F1463" i="16"/>
  <c r="F1462" i="16"/>
  <c r="F1461" i="16"/>
  <c r="F1460" i="16"/>
  <c r="F1459" i="16"/>
  <c r="F1458" i="16"/>
  <c r="F1457" i="16"/>
  <c r="F1454" i="16"/>
  <c r="F1453" i="16"/>
  <c r="F1452" i="16"/>
  <c r="F1451" i="16"/>
  <c r="F1450" i="16"/>
  <c r="F1449" i="16"/>
  <c r="F1448" i="16"/>
  <c r="F1447" i="16"/>
  <c r="F1446" i="16"/>
  <c r="F1445" i="16"/>
  <c r="F1444" i="16"/>
  <c r="F1443" i="16"/>
  <c r="F1442" i="16"/>
  <c r="F1441" i="16"/>
  <c r="F1440" i="16"/>
  <c r="F1439" i="16"/>
  <c r="F1438" i="16"/>
  <c r="F1437" i="16"/>
  <c r="F1436" i="16"/>
  <c r="F1435" i="16"/>
  <c r="F1434" i="16"/>
  <c r="F1433" i="16"/>
  <c r="F1432" i="16"/>
  <c r="F1431" i="16"/>
  <c r="F1430" i="16"/>
  <c r="F1429" i="16"/>
  <c r="F1428" i="16"/>
  <c r="F1427" i="16"/>
  <c r="F1426" i="16"/>
  <c r="F1425" i="16"/>
  <c r="F1424" i="16"/>
  <c r="F1423" i="16"/>
  <c r="F1422" i="16"/>
  <c r="F1421" i="16"/>
  <c r="F1420" i="16"/>
  <c r="F1419" i="16"/>
  <c r="F1418" i="16"/>
  <c r="F1417" i="16"/>
  <c r="F1416" i="16"/>
  <c r="F1415" i="16"/>
  <c r="F1414" i="16"/>
  <c r="F1413" i="16"/>
  <c r="F1412" i="16"/>
  <c r="F1411" i="16"/>
  <c r="F1410" i="16"/>
  <c r="F1409" i="16"/>
  <c r="F1408" i="16"/>
  <c r="F1407" i="16"/>
  <c r="F1406" i="16"/>
  <c r="F1405" i="16"/>
  <c r="F1404" i="16"/>
  <c r="F1403" i="16"/>
  <c r="F1402" i="16"/>
  <c r="F1401" i="16"/>
  <c r="F1400" i="16"/>
  <c r="F1399" i="16"/>
  <c r="F1398" i="16"/>
  <c r="F1397" i="16"/>
  <c r="F1396" i="16"/>
  <c r="F1395" i="16"/>
  <c r="F1394" i="16"/>
  <c r="F1393" i="16"/>
  <c r="F1392" i="16"/>
  <c r="F1391" i="16"/>
  <c r="F1390" i="16"/>
  <c r="F1389" i="16"/>
  <c r="F1388" i="16"/>
  <c r="F1387" i="16"/>
  <c r="F1386" i="16"/>
  <c r="F1385" i="16"/>
  <c r="F1384" i="16"/>
  <c r="F1383" i="16"/>
  <c r="F1382" i="16"/>
  <c r="F1381" i="16"/>
  <c r="F1380" i="16"/>
  <c r="F1379" i="16"/>
  <c r="F1378" i="16"/>
  <c r="F1377" i="16"/>
  <c r="F1376" i="16"/>
  <c r="F1375" i="16"/>
  <c r="F1374" i="16"/>
  <c r="F1373" i="16"/>
  <c r="F1372" i="16"/>
  <c r="F1371" i="16"/>
  <c r="F1370" i="16"/>
  <c r="F1369" i="16"/>
  <c r="F1368" i="16"/>
  <c r="F1367" i="16"/>
  <c r="F1366" i="16"/>
  <c r="F1365" i="16"/>
  <c r="F1364" i="16"/>
  <c r="F1363" i="16"/>
  <c r="F1362" i="16"/>
  <c r="F1361" i="16"/>
  <c r="F1360" i="16"/>
  <c r="F1359" i="16"/>
  <c r="F1358" i="16"/>
  <c r="F1357" i="16"/>
  <c r="F1356" i="16"/>
  <c r="F1355" i="16"/>
  <c r="F1354" i="16"/>
  <c r="F1353" i="16"/>
  <c r="F1352" i="16"/>
  <c r="F1351" i="16"/>
  <c r="F1350" i="16"/>
  <c r="F1349" i="16"/>
  <c r="F1348" i="16"/>
  <c r="F1347" i="16"/>
  <c r="F1346" i="16"/>
  <c r="F1345" i="16"/>
  <c r="F1344" i="16"/>
  <c r="F1343" i="16"/>
  <c r="F1342" i="16"/>
  <c r="F1341" i="16"/>
  <c r="F1340" i="16"/>
  <c r="F1339" i="16"/>
  <c r="F1338" i="16"/>
  <c r="F1337" i="16"/>
  <c r="F1336" i="16"/>
  <c r="F1335" i="16"/>
  <c r="F1334" i="16"/>
  <c r="F1333" i="16"/>
  <c r="F1332" i="16"/>
  <c r="F1331" i="16"/>
  <c r="F1330" i="16"/>
  <c r="F1329" i="16"/>
  <c r="F1328" i="16"/>
  <c r="F1327" i="16"/>
  <c r="F1326" i="16"/>
  <c r="F1325" i="16"/>
  <c r="F1324" i="16"/>
  <c r="F1323" i="16"/>
  <c r="F1322" i="16"/>
  <c r="F1321" i="16"/>
  <c r="F1320" i="16"/>
  <c r="F1319" i="16"/>
  <c r="F1318" i="16"/>
  <c r="F1317" i="16"/>
  <c r="F1316" i="16"/>
  <c r="F1315" i="16"/>
  <c r="F1314" i="16"/>
  <c r="F1313" i="16"/>
  <c r="F1312" i="16"/>
  <c r="F1311" i="16"/>
  <c r="F1310" i="16"/>
  <c r="F1309" i="16"/>
  <c r="F1308" i="16"/>
  <c r="F1307" i="16"/>
  <c r="F1306" i="16"/>
  <c r="F1305" i="16"/>
  <c r="F1304" i="16"/>
  <c r="F1303" i="16"/>
  <c r="F1302" i="16"/>
  <c r="F1301" i="16"/>
  <c r="F1300" i="16"/>
  <c r="F1299" i="16"/>
  <c r="F1298" i="16"/>
  <c r="F1297" i="16"/>
  <c r="F1296" i="16"/>
  <c r="F1295" i="16"/>
  <c r="F1294" i="16"/>
  <c r="F1293" i="16"/>
  <c r="F1292" i="16"/>
  <c r="F1291" i="16"/>
  <c r="F1290" i="16"/>
  <c r="F1289" i="16"/>
  <c r="F1288" i="16"/>
  <c r="F1287" i="16"/>
  <c r="F1286" i="16"/>
  <c r="F1285" i="16"/>
  <c r="F1284" i="16"/>
  <c r="F1283" i="16"/>
  <c r="F1282" i="16"/>
  <c r="F1281" i="16"/>
  <c r="F1280" i="16"/>
  <c r="F1279" i="16"/>
  <c r="F1278" i="16"/>
  <c r="F1277" i="16"/>
  <c r="F1276" i="16"/>
  <c r="F1275" i="16"/>
  <c r="F1274" i="16"/>
  <c r="F1273" i="16"/>
  <c r="F1272" i="16"/>
  <c r="F1271" i="16"/>
  <c r="F1270" i="16"/>
  <c r="F1269" i="16"/>
  <c r="F1268" i="16"/>
  <c r="F1267" i="16"/>
  <c r="F1266" i="16"/>
  <c r="F1265" i="16"/>
  <c r="F1264" i="16"/>
  <c r="F1263" i="16"/>
  <c r="F1262" i="16"/>
  <c r="F1261" i="16"/>
  <c r="F1260" i="16"/>
  <c r="F1259" i="16"/>
  <c r="F1258" i="16"/>
  <c r="F1257" i="16"/>
  <c r="F1256" i="16"/>
  <c r="F1255" i="16"/>
  <c r="F1254" i="16"/>
  <c r="F1253" i="16"/>
  <c r="F1252" i="16"/>
  <c r="F1251" i="16"/>
  <c r="F1250" i="16"/>
  <c r="F1249" i="16"/>
  <c r="F1248" i="16"/>
  <c r="F1247" i="16"/>
  <c r="F1246" i="16"/>
  <c r="F1245" i="16"/>
  <c r="F1244" i="16"/>
  <c r="F1243" i="16"/>
  <c r="F1242" i="16"/>
  <c r="F1241" i="16"/>
  <c r="F1240" i="16"/>
  <c r="F1239" i="16"/>
  <c r="F1238" i="16"/>
  <c r="F1237" i="16"/>
  <c r="F1236" i="16"/>
  <c r="F1235" i="16"/>
  <c r="F1234" i="16"/>
  <c r="F1233" i="16"/>
  <c r="F1232" i="16"/>
  <c r="F1231" i="16"/>
  <c r="F1230" i="16"/>
  <c r="F1229" i="16"/>
  <c r="F1228" i="16"/>
  <c r="F1227" i="16"/>
  <c r="F1226" i="16"/>
  <c r="F1225" i="16"/>
  <c r="F1224" i="16"/>
  <c r="F1223" i="16"/>
  <c r="F1222" i="16"/>
  <c r="F1221" i="16"/>
  <c r="F1220" i="16"/>
  <c r="F1219" i="16"/>
  <c r="F1218" i="16"/>
  <c r="F1217" i="16"/>
  <c r="F1216" i="16"/>
  <c r="F1215" i="16"/>
  <c r="F1214" i="16"/>
  <c r="F1213" i="16"/>
  <c r="F1212" i="16"/>
  <c r="F1211" i="16"/>
  <c r="F1210" i="16"/>
  <c r="F1209" i="16"/>
  <c r="F1208" i="16"/>
  <c r="F1207" i="16"/>
  <c r="F1206" i="16"/>
  <c r="F1205" i="16"/>
  <c r="F1204" i="16"/>
  <c r="F1203" i="16"/>
  <c r="F1202" i="16"/>
  <c r="F1201" i="16"/>
  <c r="F1200" i="16"/>
  <c r="F1199" i="16"/>
  <c r="F1198" i="16"/>
  <c r="F1197" i="16"/>
  <c r="F1196" i="16"/>
  <c r="F1195" i="16"/>
  <c r="F1194" i="16"/>
  <c r="F1193" i="16"/>
  <c r="F1192" i="16"/>
  <c r="F1191" i="16"/>
  <c r="F1190" i="16"/>
  <c r="F1189" i="16"/>
  <c r="F1188" i="16"/>
  <c r="F1187" i="16"/>
  <c r="F1186" i="16"/>
  <c r="F1185" i="16"/>
  <c r="F1184" i="16"/>
  <c r="F1183" i="16"/>
  <c r="F1182" i="16"/>
  <c r="F1181" i="16"/>
  <c r="F1180" i="16"/>
  <c r="F1179" i="16"/>
  <c r="F1178" i="16"/>
  <c r="F1177" i="16"/>
  <c r="F1176" i="16"/>
  <c r="F1175" i="16"/>
  <c r="F1174" i="16"/>
  <c r="F1173" i="16"/>
  <c r="F1172" i="16"/>
  <c r="F1171" i="16"/>
  <c r="F1170" i="16"/>
  <c r="F1169" i="16"/>
  <c r="F1168" i="16"/>
  <c r="F1167" i="16"/>
  <c r="F1166" i="16"/>
  <c r="F1165" i="16"/>
  <c r="F1164" i="16"/>
  <c r="F1163" i="16"/>
  <c r="F1162" i="16"/>
  <c r="F1161" i="16"/>
  <c r="F1160" i="16"/>
  <c r="F1159" i="16"/>
  <c r="F1158" i="16"/>
  <c r="F1157" i="16"/>
  <c r="F1156" i="16"/>
  <c r="F1155" i="16"/>
  <c r="F1154" i="16"/>
  <c r="F1153" i="16"/>
  <c r="F1152" i="16"/>
  <c r="F1151" i="16"/>
  <c r="F1150" i="16"/>
  <c r="F1149" i="16"/>
  <c r="F1148" i="16"/>
  <c r="F1147" i="16"/>
  <c r="F1146" i="16"/>
  <c r="F1145" i="16"/>
  <c r="F1144" i="16"/>
  <c r="F1143" i="16"/>
  <c r="F1142" i="16"/>
  <c r="F1141" i="16"/>
  <c r="F1140" i="16"/>
  <c r="F1139" i="16"/>
  <c r="F1138" i="16"/>
  <c r="F1137" i="16"/>
  <c r="F1136" i="16"/>
  <c r="F1135" i="16"/>
  <c r="F1134" i="16"/>
  <c r="F1133" i="16"/>
  <c r="F1132" i="16"/>
  <c r="F1131" i="16"/>
  <c r="F1130" i="16"/>
  <c r="F1129" i="16"/>
  <c r="F1128" i="16"/>
  <c r="F1127" i="16"/>
  <c r="F1126" i="16"/>
  <c r="F1125" i="16"/>
  <c r="F1124" i="16"/>
  <c r="F562" i="16"/>
  <c r="F561" i="16"/>
  <c r="F560" i="16"/>
  <c r="F559" i="16"/>
  <c r="F558" i="16"/>
  <c r="F557" i="16"/>
  <c r="F556" i="16"/>
  <c r="F555" i="16"/>
  <c r="F554" i="16"/>
  <c r="F553" i="16"/>
  <c r="F552" i="16"/>
  <c r="F551" i="16"/>
  <c r="F550" i="16"/>
  <c r="F549" i="16"/>
  <c r="F548" i="16"/>
  <c r="F547" i="16"/>
  <c r="F546" i="16"/>
  <c r="F545" i="16"/>
  <c r="F544" i="16"/>
  <c r="F543" i="16"/>
  <c r="F542" i="16"/>
  <c r="F541" i="16"/>
  <c r="F540" i="16"/>
  <c r="F539" i="16"/>
  <c r="F538" i="16"/>
  <c r="F537" i="16"/>
  <c r="F536" i="16"/>
  <c r="F535" i="16"/>
  <c r="F534" i="16"/>
  <c r="F533" i="16"/>
  <c r="F532" i="16"/>
  <c r="F531" i="16"/>
  <c r="F530" i="16"/>
  <c r="F529" i="16"/>
  <c r="F528" i="16"/>
  <c r="F527" i="16"/>
  <c r="F526" i="16"/>
  <c r="F525" i="16"/>
  <c r="F524" i="16"/>
  <c r="F523" i="16"/>
  <c r="F522" i="16"/>
  <c r="F521" i="16"/>
  <c r="F520" i="16"/>
  <c r="F519" i="16"/>
  <c r="F518" i="16"/>
  <c r="F517" i="16"/>
  <c r="F516" i="16"/>
  <c r="F515" i="16"/>
  <c r="F514" i="16"/>
  <c r="F513" i="16"/>
  <c r="F512" i="16"/>
  <c r="F511" i="16"/>
  <c r="F510" i="16"/>
  <c r="F509" i="16"/>
  <c r="F508" i="16"/>
  <c r="F507" i="16"/>
  <c r="F506" i="16"/>
  <c r="F505" i="16"/>
  <c r="F504" i="16"/>
  <c r="F503" i="16"/>
  <c r="F502" i="16"/>
  <c r="F501" i="16"/>
  <c r="F500" i="16"/>
  <c r="F499" i="16"/>
  <c r="F498" i="16"/>
  <c r="F497" i="16"/>
  <c r="F496" i="16"/>
  <c r="F495" i="16"/>
  <c r="F494" i="16"/>
  <c r="F493" i="16"/>
  <c r="F492" i="16"/>
  <c r="F491" i="16"/>
  <c r="F490" i="16"/>
  <c r="F489" i="16"/>
  <c r="F488" i="16"/>
  <c r="F487" i="16"/>
  <c r="F486" i="16"/>
  <c r="F485" i="16"/>
  <c r="F484" i="16"/>
  <c r="F483" i="16"/>
  <c r="F482" i="16"/>
  <c r="F481" i="16"/>
  <c r="F480" i="16"/>
  <c r="F479" i="16"/>
  <c r="F478" i="16"/>
  <c r="F477" i="16"/>
  <c r="F476" i="16"/>
  <c r="F475" i="16"/>
  <c r="F474" i="16"/>
  <c r="F473" i="16"/>
  <c r="F472" i="16"/>
  <c r="F471" i="16"/>
  <c r="F470" i="16"/>
  <c r="F469" i="16"/>
  <c r="F468" i="16"/>
  <c r="F467" i="16"/>
  <c r="F466" i="16"/>
  <c r="F465" i="16"/>
  <c r="F464" i="16"/>
  <c r="F463" i="16"/>
  <c r="F462" i="16"/>
  <c r="F461" i="16"/>
  <c r="F460" i="16"/>
  <c r="F459" i="16"/>
  <c r="F458" i="16"/>
  <c r="F457" i="16"/>
  <c r="F456" i="16"/>
  <c r="F455" i="16"/>
  <c r="F454" i="16"/>
  <c r="F453" i="16"/>
  <c r="F452" i="16"/>
  <c r="F451" i="16"/>
  <c r="F450" i="16"/>
  <c r="F449" i="16"/>
  <c r="F448" i="16"/>
  <c r="F447" i="16"/>
  <c r="F446" i="16"/>
  <c r="F445" i="16"/>
  <c r="F444" i="16"/>
  <c r="F443" i="16"/>
  <c r="F442" i="16"/>
  <c r="F441" i="16"/>
  <c r="F440" i="16"/>
  <c r="F439" i="16"/>
  <c r="F438" i="16"/>
  <c r="F437" i="16"/>
  <c r="F436" i="16"/>
  <c r="F435" i="16"/>
  <c r="F434" i="16"/>
  <c r="F433" i="16"/>
  <c r="F432" i="16"/>
  <c r="F431" i="16"/>
  <c r="F430" i="16"/>
  <c r="F429" i="16"/>
  <c r="F428" i="16"/>
  <c r="F427" i="16"/>
  <c r="F426" i="16"/>
  <c r="F425" i="16"/>
  <c r="F424" i="16"/>
  <c r="F423" i="16"/>
  <c r="F422" i="16"/>
  <c r="F421" i="16"/>
  <c r="F420" i="16"/>
  <c r="F419" i="16"/>
  <c r="F418" i="16"/>
  <c r="F417" i="16"/>
  <c r="F416" i="16"/>
  <c r="F415" i="16"/>
  <c r="F414" i="16"/>
  <c r="F413" i="16"/>
  <c r="F412" i="16"/>
  <c r="F411" i="16"/>
  <c r="F410" i="16"/>
  <c r="F409" i="16"/>
  <c r="F408" i="16"/>
  <c r="F407" i="16"/>
  <c r="F406" i="16"/>
  <c r="F405" i="16"/>
  <c r="F404" i="16"/>
  <c r="F403" i="16"/>
  <c r="F402" i="16"/>
  <c r="F401" i="16"/>
  <c r="F400" i="16"/>
  <c r="F399" i="16"/>
  <c r="F398" i="16"/>
  <c r="F397" i="16"/>
  <c r="F396" i="16"/>
  <c r="F395" i="16"/>
  <c r="F394" i="16"/>
  <c r="F393" i="16"/>
  <c r="F392" i="16"/>
  <c r="F391" i="16"/>
  <c r="F390" i="16"/>
  <c r="F389" i="16"/>
  <c r="F388" i="16"/>
  <c r="F387" i="16"/>
  <c r="F386" i="16"/>
  <c r="F385" i="16"/>
  <c r="F384" i="16"/>
  <c r="F383" i="16"/>
  <c r="F382" i="16"/>
  <c r="F381" i="16"/>
  <c r="F380" i="16"/>
  <c r="F379" i="16"/>
  <c r="F378" i="16"/>
  <c r="F377" i="16"/>
  <c r="F376" i="16"/>
  <c r="F375" i="16"/>
  <c r="F374" i="16"/>
  <c r="F373" i="16"/>
  <c r="F372" i="16"/>
  <c r="F371" i="16"/>
  <c r="F370" i="16"/>
  <c r="F369" i="16"/>
  <c r="F368" i="16"/>
  <c r="F367" i="16"/>
  <c r="F366" i="16"/>
  <c r="F365" i="16"/>
  <c r="F364" i="16"/>
  <c r="F363" i="16"/>
  <c r="F362" i="16"/>
  <c r="F361" i="16"/>
  <c r="F360" i="16"/>
  <c r="F359" i="16"/>
  <c r="F358" i="16"/>
  <c r="F357" i="16"/>
  <c r="F356" i="16"/>
  <c r="F355" i="16"/>
  <c r="F354" i="16"/>
  <c r="F353" i="16"/>
  <c r="F352" i="16"/>
  <c r="F351" i="16"/>
  <c r="F350" i="16"/>
  <c r="F349" i="16"/>
  <c r="F348" i="16"/>
  <c r="F347" i="16"/>
  <c r="F346" i="16"/>
  <c r="F345" i="16"/>
  <c r="F344" i="16"/>
  <c r="F343" i="16"/>
  <c r="F342" i="16"/>
  <c r="F341" i="16"/>
  <c r="F340" i="16"/>
  <c r="F339" i="16"/>
  <c r="F338" i="16"/>
  <c r="F337" i="16"/>
  <c r="F336" i="16"/>
  <c r="F335" i="16"/>
  <c r="F334" i="16"/>
  <c r="F333" i="16"/>
  <c r="F332" i="16"/>
  <c r="F331" i="16"/>
  <c r="F330" i="16"/>
  <c r="F329" i="16"/>
  <c r="F328" i="16"/>
  <c r="F327" i="16"/>
  <c r="F326" i="16"/>
  <c r="F325" i="16"/>
  <c r="F324" i="16"/>
  <c r="F323" i="16"/>
  <c r="F322" i="16"/>
  <c r="F321" i="16"/>
  <c r="F320" i="16"/>
  <c r="F319" i="16"/>
  <c r="F318" i="16"/>
  <c r="F317" i="16"/>
  <c r="F316" i="16"/>
  <c r="F315" i="16"/>
  <c r="F314" i="16"/>
  <c r="F313" i="16"/>
  <c r="F312" i="16"/>
  <c r="F311" i="16"/>
  <c r="F310" i="16"/>
  <c r="F309" i="16"/>
  <c r="F308" i="16"/>
  <c r="F307" i="16"/>
  <c r="F306" i="16"/>
  <c r="F305" i="16"/>
  <c r="F304" i="16"/>
  <c r="F303" i="16"/>
  <c r="F302" i="16"/>
  <c r="F301" i="16"/>
  <c r="F300" i="16"/>
  <c r="F299" i="16"/>
  <c r="F298" i="16"/>
  <c r="F297" i="16"/>
  <c r="F296" i="16"/>
  <c r="F295" i="16"/>
  <c r="F294" i="16"/>
  <c r="F293" i="16"/>
  <c r="F292" i="16"/>
  <c r="F291" i="16"/>
  <c r="F290" i="16"/>
  <c r="F289" i="16"/>
  <c r="F288" i="16"/>
  <c r="F287" i="16"/>
  <c r="F286" i="16"/>
  <c r="F285" i="16"/>
  <c r="F284" i="16"/>
  <c r="F283" i="16"/>
  <c r="F282" i="16"/>
  <c r="F281" i="16"/>
  <c r="F280" i="16"/>
  <c r="F279" i="16"/>
  <c r="F278" i="16"/>
  <c r="F277" i="16"/>
  <c r="F276" i="16"/>
  <c r="F275" i="16"/>
  <c r="F274" i="16"/>
  <c r="F273" i="16"/>
  <c r="F272" i="16"/>
  <c r="F271" i="16"/>
  <c r="F270" i="16"/>
  <c r="F269" i="16"/>
  <c r="F268" i="16"/>
  <c r="F267" i="16"/>
  <c r="F266" i="16"/>
  <c r="F265" i="16"/>
  <c r="F264" i="16"/>
  <c r="F263" i="16"/>
  <c r="F262" i="16"/>
  <c r="F261" i="16"/>
  <c r="F260" i="16"/>
  <c r="F259" i="16"/>
  <c r="F258" i="16"/>
  <c r="F257" i="16"/>
  <c r="F256" i="16"/>
  <c r="F255" i="16"/>
  <c r="F254" i="16"/>
  <c r="F253" i="16"/>
  <c r="F252" i="16"/>
  <c r="F251" i="16"/>
  <c r="F250" i="16"/>
  <c r="F249" i="16"/>
  <c r="F248" i="16"/>
  <c r="F247" i="16"/>
  <c r="F246" i="16"/>
  <c r="F245" i="16"/>
  <c r="F244" i="16"/>
  <c r="F243" i="16"/>
  <c r="F242" i="16"/>
  <c r="F241" i="16"/>
  <c r="F240" i="16"/>
  <c r="F239" i="16"/>
  <c r="F238" i="16"/>
  <c r="F237" i="16"/>
  <c r="F236" i="16"/>
  <c r="F235" i="16"/>
  <c r="F234" i="16"/>
  <c r="F233" i="16"/>
  <c r="F232" i="16"/>
  <c r="F231" i="16"/>
  <c r="F230" i="16"/>
  <c r="F229" i="16"/>
  <c r="F228" i="16"/>
  <c r="F227" i="16"/>
  <c r="F226" i="16"/>
  <c r="F225" i="16"/>
  <c r="F224" i="16"/>
  <c r="F223" i="16"/>
  <c r="F222" i="16"/>
  <c r="F221" i="16"/>
  <c r="F220" i="16"/>
  <c r="F219" i="16"/>
  <c r="F218" i="16"/>
  <c r="F217" i="16"/>
  <c r="F216" i="16"/>
  <c r="F215" i="16"/>
  <c r="F214" i="16"/>
  <c r="F213" i="16"/>
  <c r="F212" i="16"/>
  <c r="F211" i="16"/>
  <c r="F210" i="16"/>
  <c r="F209" i="16"/>
  <c r="F208" i="16"/>
  <c r="F207" i="16"/>
  <c r="F206" i="16"/>
  <c r="F205" i="16"/>
  <c r="F204" i="16"/>
  <c r="F203" i="16"/>
  <c r="F202" i="16"/>
  <c r="F201" i="16"/>
  <c r="F200" i="16"/>
  <c r="F199" i="16"/>
  <c r="F198" i="16"/>
  <c r="F197" i="16"/>
  <c r="F196" i="16"/>
  <c r="F195" i="16"/>
  <c r="F194" i="16"/>
  <c r="F193" i="16"/>
  <c r="F192" i="16"/>
  <c r="F191" i="16"/>
  <c r="F190" i="16"/>
  <c r="F189" i="16"/>
  <c r="F188" i="16"/>
  <c r="F187" i="16"/>
  <c r="F186" i="16"/>
  <c r="F185" i="16"/>
  <c r="F184" i="16"/>
  <c r="F183" i="16"/>
  <c r="F182" i="16"/>
  <c r="F181" i="16"/>
  <c r="F180" i="16"/>
  <c r="F179" i="16"/>
  <c r="F178" i="16"/>
  <c r="F177" i="16"/>
  <c r="F176" i="16"/>
  <c r="F175" i="16"/>
  <c r="F174" i="16"/>
  <c r="F173" i="16"/>
  <c r="F172" i="16"/>
  <c r="F171" i="16"/>
  <c r="F170" i="16"/>
  <c r="F169" i="16"/>
  <c r="F168" i="16"/>
  <c r="F167" i="16"/>
  <c r="F166" i="16"/>
  <c r="F165" i="16"/>
  <c r="F164" i="16"/>
  <c r="F163" i="16"/>
  <c r="F162" i="16"/>
  <c r="F161" i="16"/>
  <c r="F160" i="16"/>
  <c r="F159" i="16"/>
  <c r="F158" i="16"/>
  <c r="F157" i="16"/>
  <c r="F156" i="16"/>
  <c r="F155" i="16"/>
  <c r="F154" i="16"/>
  <c r="F153" i="16"/>
  <c r="F152" i="16"/>
  <c r="F151" i="16"/>
  <c r="F150" i="16"/>
  <c r="F149" i="16"/>
  <c r="F148" i="16"/>
  <c r="F147" i="16"/>
  <c r="F146" i="16"/>
  <c r="F145" i="16"/>
  <c r="F144" i="16"/>
  <c r="F143" i="16"/>
  <c r="F142" i="16"/>
  <c r="F141" i="16"/>
  <c r="F140" i="16"/>
  <c r="F139" i="16"/>
  <c r="F138" i="16"/>
  <c r="F137" i="16"/>
  <c r="F136" i="16"/>
  <c r="F135" i="16"/>
  <c r="F134" i="16"/>
  <c r="F133" i="16"/>
  <c r="F132" i="16"/>
  <c r="F131" i="16"/>
  <c r="F130" i="16"/>
  <c r="F129"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F31" i="16"/>
  <c r="F30" i="16"/>
  <c r="F29" i="16"/>
  <c r="F28" i="16"/>
  <c r="F27" i="16"/>
  <c r="F26" i="16"/>
  <c r="F25" i="16"/>
  <c r="F24" i="16"/>
  <c r="F23" i="16"/>
  <c r="F22" i="16"/>
  <c r="F21" i="16"/>
  <c r="F20" i="16"/>
  <c r="F19" i="16"/>
  <c r="F18" i="16"/>
  <c r="F17" i="16"/>
  <c r="F16" i="16"/>
  <c r="F15" i="16"/>
  <c r="F14" i="16"/>
  <c r="F13" i="16"/>
  <c r="F12" i="16"/>
  <c r="F11" i="16"/>
  <c r="F10" i="16"/>
  <c r="F9" i="16"/>
  <c r="F8" i="16"/>
  <c r="F7" i="16"/>
  <c r="F6" i="16"/>
  <c r="F5" i="16"/>
  <c r="F4" i="16"/>
  <c r="F3" i="16"/>
  <c r="F2" i="16"/>
  <c r="F1456" i="16"/>
  <c r="F1455" i="16"/>
  <c r="F575" i="16"/>
  <c r="F5611" i="16"/>
  <c r="F5610" i="16"/>
  <c r="F5609" i="16"/>
  <c r="F5608" i="16"/>
  <c r="F5607" i="16"/>
  <c r="F5606" i="16"/>
  <c r="F5605" i="16"/>
  <c r="F5604" i="16"/>
  <c r="F5603" i="16"/>
  <c r="F5602" i="16"/>
  <c r="F5601" i="16"/>
  <c r="F5600" i="16"/>
  <c r="F5599" i="16"/>
  <c r="F5598" i="16"/>
  <c r="F5597" i="16"/>
  <c r="F5596" i="16"/>
  <c r="F5595" i="16"/>
  <c r="F5594" i="16"/>
  <c r="F5593" i="16"/>
  <c r="F5592" i="16"/>
  <c r="F5591" i="16"/>
  <c r="F5590" i="16"/>
  <c r="F5589" i="16"/>
  <c r="F5588" i="16"/>
  <c r="F5587" i="16"/>
  <c r="F5586" i="16"/>
  <c r="F5585" i="16"/>
  <c r="F5584" i="16"/>
  <c r="F5583" i="16"/>
  <c r="F5582" i="16"/>
  <c r="F5581" i="16"/>
  <c r="F5580" i="16"/>
  <c r="F5579" i="16"/>
  <c r="F5578" i="16"/>
  <c r="F5577" i="16"/>
  <c r="F5576" i="16"/>
  <c r="F5575" i="16"/>
  <c r="F5574" i="16"/>
  <c r="F5573" i="16"/>
  <c r="F5572" i="16"/>
  <c r="F5571" i="16"/>
  <c r="F5570" i="16"/>
  <c r="F5569" i="16"/>
  <c r="F5568" i="16"/>
  <c r="F5567" i="16"/>
  <c r="F5566" i="16"/>
  <c r="F5565" i="16"/>
  <c r="F5564" i="16"/>
  <c r="F5563" i="16"/>
  <c r="F5562" i="16"/>
  <c r="F5561" i="16"/>
  <c r="F5560" i="16"/>
  <c r="F5559" i="16"/>
  <c r="F5558" i="16"/>
  <c r="F5557" i="16"/>
  <c r="F5556" i="16"/>
  <c r="F5555" i="16"/>
  <c r="F5554" i="16"/>
  <c r="F5553" i="16"/>
  <c r="F5552" i="16"/>
  <c r="F5551" i="16"/>
  <c r="F5550" i="16"/>
  <c r="F5549" i="16"/>
  <c r="F5548" i="16"/>
  <c r="F5547" i="16"/>
  <c r="F5546" i="16"/>
  <c r="F5545" i="16"/>
  <c r="F5544" i="16"/>
  <c r="F5543" i="16"/>
  <c r="F5542" i="16"/>
  <c r="F5541" i="16"/>
  <c r="F5540" i="16"/>
  <c r="F5539" i="16"/>
  <c r="F5538" i="16"/>
  <c r="F5537" i="16"/>
  <c r="F5536" i="16"/>
  <c r="F5535" i="16"/>
  <c r="F5534" i="16"/>
  <c r="F5533" i="16"/>
  <c r="F5532" i="16"/>
  <c r="F5531" i="16"/>
  <c r="F5530" i="16"/>
  <c r="F5529" i="16"/>
  <c r="F5528" i="16"/>
  <c r="F5527" i="16"/>
  <c r="F5526" i="16"/>
  <c r="F5525" i="16"/>
  <c r="F5524" i="16"/>
  <c r="F5523" i="16"/>
  <c r="F5522" i="16"/>
  <c r="F5521" i="16"/>
  <c r="F5520" i="16"/>
  <c r="F5519" i="16"/>
  <c r="F5518" i="16"/>
  <c r="F5517" i="16"/>
  <c r="F5516" i="16"/>
  <c r="F5515" i="16"/>
  <c r="F5514" i="16"/>
  <c r="F5513" i="16"/>
  <c r="F5512" i="16"/>
  <c r="F5511" i="16"/>
  <c r="F5510" i="16"/>
  <c r="F5509" i="16"/>
  <c r="F5508" i="16"/>
  <c r="F5507" i="16"/>
  <c r="F5506" i="16"/>
  <c r="F5505" i="16"/>
  <c r="F5504" i="16"/>
  <c r="F5503" i="16"/>
  <c r="F5502" i="16"/>
  <c r="F5501" i="16"/>
  <c r="F5500" i="16"/>
  <c r="F5499" i="16"/>
  <c r="F5498" i="16"/>
  <c r="F5497" i="16"/>
  <c r="F5496" i="16"/>
  <c r="F5495" i="16"/>
  <c r="F5494" i="16"/>
  <c r="F5493" i="16"/>
  <c r="F5492" i="16"/>
  <c r="F5491" i="16"/>
  <c r="F5490" i="16"/>
  <c r="F5489" i="16"/>
  <c r="F5488" i="16"/>
  <c r="F5487" i="16"/>
  <c r="F5486" i="16"/>
  <c r="F5485" i="16"/>
  <c r="F5484" i="16"/>
  <c r="F5483" i="16"/>
  <c r="F5482" i="16"/>
  <c r="F5481" i="16"/>
  <c r="F5480" i="16"/>
  <c r="F5479" i="16"/>
  <c r="F5478" i="16"/>
  <c r="F5477" i="16"/>
  <c r="F5476" i="16"/>
  <c r="F5475" i="16"/>
  <c r="F5474" i="16"/>
  <c r="F5473" i="16"/>
  <c r="F5472" i="16"/>
  <c r="F5471" i="16"/>
  <c r="F5470" i="16"/>
  <c r="F5469" i="16"/>
  <c r="F5468" i="16"/>
  <c r="F5467" i="16"/>
  <c r="F5466" i="16"/>
  <c r="F5465" i="16"/>
  <c r="F5464" i="16"/>
  <c r="F5463" i="16"/>
  <c r="F5462" i="16"/>
  <c r="F5461" i="16"/>
  <c r="F5460" i="16"/>
  <c r="F5459" i="16"/>
  <c r="F5458" i="16"/>
  <c r="F5457" i="16"/>
  <c r="F5456" i="16"/>
  <c r="F5455" i="16"/>
  <c r="F5454" i="16"/>
  <c r="F5453" i="16"/>
  <c r="F5452" i="16"/>
  <c r="F5451" i="16"/>
  <c r="F5450" i="16"/>
  <c r="F5449" i="16"/>
  <c r="F5448" i="16"/>
  <c r="F5447" i="16"/>
  <c r="F5446" i="16"/>
  <c r="F5445" i="16"/>
  <c r="F5444" i="16"/>
  <c r="F5443" i="16"/>
  <c r="F5442" i="16"/>
  <c r="F5441" i="16"/>
  <c r="F5440" i="16"/>
  <c r="F5439" i="16"/>
  <c r="F5438" i="16"/>
  <c r="F5437" i="16"/>
  <c r="F5436" i="16"/>
  <c r="F5435" i="16"/>
  <c r="F5434" i="16"/>
  <c r="F5433" i="16"/>
  <c r="F5432" i="16"/>
  <c r="F5431" i="16"/>
  <c r="F5430" i="16"/>
  <c r="F5429" i="16"/>
  <c r="F5428" i="16"/>
  <c r="F5427" i="16"/>
  <c r="F5426" i="16"/>
  <c r="F5425" i="16"/>
  <c r="F5424" i="16"/>
  <c r="F5423" i="16"/>
  <c r="F5422" i="16"/>
  <c r="F5421" i="16"/>
  <c r="F5420" i="16"/>
  <c r="F5419" i="16"/>
  <c r="F5418" i="16"/>
  <c r="F5417" i="16"/>
  <c r="F5416" i="16"/>
  <c r="F5415" i="16"/>
  <c r="F5414" i="16"/>
  <c r="F5413" i="16"/>
  <c r="F5412" i="16"/>
  <c r="F5411" i="16"/>
  <c r="F5410" i="16"/>
  <c r="F5409" i="16"/>
  <c r="F5408" i="16"/>
  <c r="F5407" i="16"/>
  <c r="F5406" i="16"/>
  <c r="F5405" i="16"/>
  <c r="F5404" i="16"/>
  <c r="F5403" i="16"/>
  <c r="F5402" i="16"/>
  <c r="F5401" i="16"/>
  <c r="F5400" i="16"/>
  <c r="F5399" i="16"/>
  <c r="F5398" i="16"/>
  <c r="F5397" i="16"/>
  <c r="F5396" i="16"/>
  <c r="F5395" i="16"/>
  <c r="F5394" i="16"/>
  <c r="F5393" i="16"/>
  <c r="F5392" i="16"/>
  <c r="F5391" i="16"/>
  <c r="F5390" i="16"/>
  <c r="F5389" i="16"/>
  <c r="F5388" i="16"/>
  <c r="F5387" i="16"/>
  <c r="F5386" i="16"/>
  <c r="F5385" i="16"/>
  <c r="F5384" i="16"/>
  <c r="F5383" i="16"/>
  <c r="F5382" i="16"/>
  <c r="F5381" i="16"/>
  <c r="F5380" i="16"/>
  <c r="F5379" i="16"/>
  <c r="F5378" i="16"/>
  <c r="F5377" i="16"/>
  <c r="F5376" i="16"/>
  <c r="F5375" i="16"/>
  <c r="F5374" i="16"/>
  <c r="F5373" i="16"/>
  <c r="F5372" i="16"/>
  <c r="F5371" i="16"/>
  <c r="F5370" i="16"/>
  <c r="F5369" i="16"/>
  <c r="F5368" i="16"/>
  <c r="F5367" i="16"/>
  <c r="F5366" i="16"/>
  <c r="F5365" i="16"/>
  <c r="F5364" i="16"/>
  <c r="F5363" i="16"/>
  <c r="F5362" i="16"/>
  <c r="F5361" i="16"/>
  <c r="F5360" i="16"/>
  <c r="F5359" i="16"/>
  <c r="F5358" i="16"/>
  <c r="F5357" i="16"/>
  <c r="F5356" i="16"/>
  <c r="F5355" i="16"/>
  <c r="F5354" i="16"/>
  <c r="F5353" i="16"/>
  <c r="F5352" i="16"/>
  <c r="F5351" i="16"/>
  <c r="F5350" i="16"/>
  <c r="F5349" i="16"/>
  <c r="F5348" i="16"/>
  <c r="F5347" i="16"/>
  <c r="F5346" i="16"/>
  <c r="F5345" i="16"/>
  <c r="F5344" i="16"/>
  <c r="F5343" i="16"/>
  <c r="F5342" i="16"/>
  <c r="F5341" i="16"/>
  <c r="F5340" i="16"/>
  <c r="F5339" i="16"/>
  <c r="F5338" i="16"/>
  <c r="F5337" i="16"/>
  <c r="F5336" i="16"/>
  <c r="F5335" i="16"/>
  <c r="F5334" i="16"/>
  <c r="F5333" i="16"/>
  <c r="F5332" i="16"/>
  <c r="F5331" i="16"/>
  <c r="F5330" i="16"/>
  <c r="F5329" i="16"/>
  <c r="F5328" i="16"/>
  <c r="F5327" i="16"/>
  <c r="F5326" i="16"/>
  <c r="F5325" i="16"/>
  <c r="F5324" i="16"/>
  <c r="F5323" i="16"/>
  <c r="F5322" i="16"/>
  <c r="F5321" i="16"/>
  <c r="F5320" i="16"/>
  <c r="F5319" i="16"/>
  <c r="F5318" i="16"/>
  <c r="F5317" i="16"/>
  <c r="F5316" i="16"/>
  <c r="F5315" i="16"/>
  <c r="F5314" i="16"/>
  <c r="F5313" i="16"/>
  <c r="F5312" i="16"/>
  <c r="F5311" i="16"/>
  <c r="F5310" i="16"/>
  <c r="F5309" i="16"/>
  <c r="F5308" i="16"/>
  <c r="F5307" i="16"/>
  <c r="F5306" i="16"/>
  <c r="F5305" i="16"/>
  <c r="F5304" i="16"/>
  <c r="F5303" i="16"/>
  <c r="F5302" i="16"/>
  <c r="F5301" i="16"/>
  <c r="F5300" i="16"/>
  <c r="F5299" i="16"/>
  <c r="F5298" i="16"/>
  <c r="F5297" i="16"/>
  <c r="F5296" i="16"/>
  <c r="F5295" i="16"/>
  <c r="F5294" i="16"/>
  <c r="F5293" i="16"/>
  <c r="F5292" i="16"/>
  <c r="F5291" i="16"/>
  <c r="F5290" i="16"/>
  <c r="F5289" i="16"/>
  <c r="F5288" i="16"/>
  <c r="F5287" i="16"/>
  <c r="F5286" i="16"/>
  <c r="F5285" i="16"/>
  <c r="F5284" i="16"/>
  <c r="F5283" i="16"/>
  <c r="F5282" i="16"/>
  <c r="F5281" i="16"/>
  <c r="F5280" i="16"/>
  <c r="F5279" i="16"/>
  <c r="F5278" i="16"/>
  <c r="F5277" i="16"/>
  <c r="F5276" i="16"/>
  <c r="F5275" i="16"/>
  <c r="F5274" i="16"/>
  <c r="F5273" i="16"/>
  <c r="F5272" i="16"/>
  <c r="F5271" i="16"/>
  <c r="F5270" i="16"/>
  <c r="F5269" i="16"/>
  <c r="F5268" i="16"/>
  <c r="F5267" i="16"/>
  <c r="F5266" i="16"/>
  <c r="F5265" i="16"/>
  <c r="F5264" i="16"/>
  <c r="F5263" i="16"/>
  <c r="F5262" i="16"/>
  <c r="F5261" i="16"/>
  <c r="F5260" i="16"/>
  <c r="F5259" i="16"/>
  <c r="F5258" i="16"/>
  <c r="F5257" i="16"/>
  <c r="F5256" i="16"/>
  <c r="F5255" i="16"/>
  <c r="F5254" i="16"/>
  <c r="F5253" i="16"/>
  <c r="F5252" i="16"/>
  <c r="F5251" i="16"/>
  <c r="F5250" i="16"/>
  <c r="F5249" i="16"/>
  <c r="F5248" i="16"/>
  <c r="F5247" i="16"/>
  <c r="F5246" i="16"/>
  <c r="F5245" i="16"/>
  <c r="F5244" i="16"/>
  <c r="F5243" i="16"/>
  <c r="F5242" i="16"/>
  <c r="F5241" i="16"/>
  <c r="F5240" i="16"/>
  <c r="F5239" i="16"/>
  <c r="F5238" i="16"/>
  <c r="F5237" i="16"/>
  <c r="F5236" i="16"/>
  <c r="F5235" i="16"/>
  <c r="F5234" i="16"/>
  <c r="F5233" i="16"/>
  <c r="F5232" i="16"/>
  <c r="F5231" i="16"/>
  <c r="F5230" i="16"/>
  <c r="F5229" i="16"/>
  <c r="F5228" i="16"/>
  <c r="F5227" i="16"/>
  <c r="F5226" i="16"/>
  <c r="F5225" i="16"/>
  <c r="F5224" i="16"/>
  <c r="F5223" i="16"/>
  <c r="F5222" i="16"/>
  <c r="F5221" i="16"/>
  <c r="F5220" i="16"/>
  <c r="F5219" i="16"/>
  <c r="F5218" i="16"/>
  <c r="F5217" i="16"/>
  <c r="F5216" i="16"/>
  <c r="F5215" i="16"/>
  <c r="F5214" i="16"/>
  <c r="F5213" i="16"/>
  <c r="F5212" i="16"/>
  <c r="F5211" i="16"/>
  <c r="F5210" i="16"/>
  <c r="F5209" i="16"/>
  <c r="F5208" i="16"/>
  <c r="F5207" i="16"/>
  <c r="F5206" i="16"/>
  <c r="F5205" i="16"/>
  <c r="F5204" i="16"/>
  <c r="F5203" i="16"/>
  <c r="F5202" i="16"/>
  <c r="F5201" i="16"/>
  <c r="F5200" i="16"/>
  <c r="F5199" i="16"/>
  <c r="F5198" i="16"/>
  <c r="F5197" i="16"/>
  <c r="F5196" i="16"/>
  <c r="F5195" i="16"/>
  <c r="F5194" i="16"/>
  <c r="F5193" i="16"/>
  <c r="F5192" i="16"/>
  <c r="F5191" i="16"/>
  <c r="F5190" i="16"/>
  <c r="F5189" i="16"/>
  <c r="F5188" i="16"/>
  <c r="F5187" i="16"/>
  <c r="F5186" i="16"/>
  <c r="F5185" i="16"/>
  <c r="F5184" i="16"/>
  <c r="F5183" i="16"/>
  <c r="F5182" i="16"/>
  <c r="F5181" i="16"/>
  <c r="F5180" i="16"/>
  <c r="F5179" i="16"/>
  <c r="F5178" i="16"/>
  <c r="F5177" i="16"/>
  <c r="F5176" i="16"/>
  <c r="F5175" i="16"/>
  <c r="F5174" i="16"/>
  <c r="F5173" i="16"/>
  <c r="F5172" i="16"/>
  <c r="F5171" i="16"/>
  <c r="F5170" i="16"/>
  <c r="F5169" i="16"/>
  <c r="F5168" i="16"/>
  <c r="F5167" i="16"/>
  <c r="F5166" i="16"/>
  <c r="F5165" i="16"/>
  <c r="F5164" i="16"/>
  <c r="F5163" i="16"/>
  <c r="F5162" i="16"/>
  <c r="F5161" i="16"/>
  <c r="F5160" i="16"/>
  <c r="F5159" i="16"/>
  <c r="F5158" i="16"/>
  <c r="F5157" i="16"/>
  <c r="F5156" i="16"/>
  <c r="F5155" i="16"/>
  <c r="F5154" i="16"/>
  <c r="F5153" i="16"/>
  <c r="F5152" i="16"/>
  <c r="F5151" i="16"/>
  <c r="F5150" i="16"/>
  <c r="F5149" i="16"/>
  <c r="F5148" i="16"/>
  <c r="F5147" i="16"/>
  <c r="F5146" i="16"/>
  <c r="F5145" i="16"/>
  <c r="F5144" i="16"/>
  <c r="F5143" i="16"/>
  <c r="F5142" i="16"/>
  <c r="F5141" i="16"/>
  <c r="F5140" i="16"/>
  <c r="F5139" i="16"/>
  <c r="F5138" i="16"/>
  <c r="F5137" i="16"/>
  <c r="F5136" i="16"/>
  <c r="F5135" i="16"/>
  <c r="F5134" i="16"/>
  <c r="F5133" i="16"/>
  <c r="F5132" i="16"/>
  <c r="F5131" i="16"/>
  <c r="F5130" i="16"/>
  <c r="F5129" i="16"/>
  <c r="F5128" i="16"/>
  <c r="F5127" i="16"/>
  <c r="F5126" i="16"/>
  <c r="F5125" i="16"/>
  <c r="F5124" i="16"/>
  <c r="F5123" i="16"/>
  <c r="F5122" i="16"/>
  <c r="F5121" i="16"/>
  <c r="F5120" i="16"/>
  <c r="F5119" i="16"/>
  <c r="F5118" i="16"/>
  <c r="F5117" i="16"/>
  <c r="F5116" i="16"/>
  <c r="F5115" i="16"/>
  <c r="F5114" i="16"/>
  <c r="F5113" i="16"/>
  <c r="F5112" i="16"/>
  <c r="F5111" i="16"/>
  <c r="F5110" i="16"/>
  <c r="F5109" i="16"/>
  <c r="F5108" i="16"/>
  <c r="F5107" i="16"/>
  <c r="F5106" i="16"/>
  <c r="F5105" i="16"/>
  <c r="F5104" i="16"/>
  <c r="F5103" i="16"/>
  <c r="F5102" i="16"/>
  <c r="F5101" i="16"/>
  <c r="F5100" i="16"/>
  <c r="F5099" i="16"/>
  <c r="F5098" i="16"/>
  <c r="F5097" i="16"/>
  <c r="F5096" i="16"/>
  <c r="F5095" i="16"/>
  <c r="F5094" i="16"/>
  <c r="F5093" i="16"/>
  <c r="F5092" i="16"/>
  <c r="F5091" i="16"/>
  <c r="F5090" i="16"/>
  <c r="F5089" i="16"/>
  <c r="F5088" i="16"/>
  <c r="F5087" i="16"/>
  <c r="F5086" i="16"/>
  <c r="F5085" i="16"/>
  <c r="F5084" i="16"/>
  <c r="F5083" i="16"/>
  <c r="F5082" i="16"/>
  <c r="F5081" i="16"/>
  <c r="F5080" i="16"/>
  <c r="F5079" i="16"/>
  <c r="F5078" i="16"/>
  <c r="F5077" i="16"/>
  <c r="F5076" i="16"/>
  <c r="F5075" i="16"/>
  <c r="F5074" i="16"/>
  <c r="F5073" i="16"/>
  <c r="F5072" i="16"/>
  <c r="F5071" i="16"/>
  <c r="F5070" i="16"/>
  <c r="F5069" i="16"/>
  <c r="F5068" i="16"/>
  <c r="F5067" i="16"/>
  <c r="F5066" i="16"/>
  <c r="F5065" i="16"/>
  <c r="F5064" i="16"/>
  <c r="F5063" i="16"/>
  <c r="F5062" i="16"/>
  <c r="F5061" i="16"/>
  <c r="F5060" i="16"/>
  <c r="F5059" i="16"/>
  <c r="F5058" i="16"/>
  <c r="F5057" i="16"/>
  <c r="F5056" i="16"/>
  <c r="F5055" i="16"/>
  <c r="F5054" i="16"/>
  <c r="F5053" i="16"/>
  <c r="F5052" i="16"/>
  <c r="F5051" i="16"/>
  <c r="F3367" i="16"/>
  <c r="F3366" i="16"/>
  <c r="F3365" i="16"/>
  <c r="F3364" i="16"/>
  <c r="F3363" i="16"/>
  <c r="F3362" i="16"/>
  <c r="F3361" i="16"/>
  <c r="F3360" i="16"/>
  <c r="F3359" i="16"/>
  <c r="F3358" i="16"/>
  <c r="F3357" i="16"/>
  <c r="F3356" i="16"/>
  <c r="F3355" i="16"/>
  <c r="F3354" i="16"/>
  <c r="F3353" i="16"/>
  <c r="F3352" i="16"/>
  <c r="F3351" i="16"/>
  <c r="F3350" i="16"/>
  <c r="F3349" i="16"/>
  <c r="F3348" i="16"/>
  <c r="F3347" i="16"/>
  <c r="F3346" i="16"/>
  <c r="F3345" i="16"/>
  <c r="F3344" i="16"/>
  <c r="F3343" i="16"/>
  <c r="F3342" i="16"/>
  <c r="F3341" i="16"/>
  <c r="F3340" i="16"/>
  <c r="F3339" i="16"/>
  <c r="F3338" i="16"/>
  <c r="F3337" i="16"/>
  <c r="F3336" i="16"/>
  <c r="F3335" i="16"/>
  <c r="F3334" i="16"/>
  <c r="F3333" i="16"/>
  <c r="F3332" i="16"/>
  <c r="F3331" i="16"/>
  <c r="F3330" i="16"/>
  <c r="F3329" i="16"/>
  <c r="F3328" i="16"/>
  <c r="F3327" i="16"/>
  <c r="F3326" i="16"/>
  <c r="F3325" i="16"/>
  <c r="F3324" i="16"/>
  <c r="F3323" i="16"/>
  <c r="F3322" i="16"/>
  <c r="F3321" i="16"/>
  <c r="F3320" i="16"/>
  <c r="F3319" i="16"/>
  <c r="F3318" i="16"/>
  <c r="F3317" i="16"/>
  <c r="F3316" i="16"/>
  <c r="F3315" i="16"/>
  <c r="F3314" i="16"/>
  <c r="F3313" i="16"/>
  <c r="F3312" i="16"/>
  <c r="F3311" i="16"/>
  <c r="F3310" i="16"/>
  <c r="F3309" i="16"/>
  <c r="F3308" i="16"/>
  <c r="F3307" i="16"/>
  <c r="F3306" i="16"/>
  <c r="F3305" i="16"/>
  <c r="F3304" i="16"/>
  <c r="F3303" i="16"/>
  <c r="F3302" i="16"/>
  <c r="F3301" i="16"/>
  <c r="F3300" i="16"/>
  <c r="F3299" i="16"/>
  <c r="F3298" i="16"/>
  <c r="F3297" i="16"/>
  <c r="F3296" i="16"/>
  <c r="F3295" i="16"/>
  <c r="F3294" i="16"/>
  <c r="F3293" i="16"/>
  <c r="F3292" i="16"/>
  <c r="F3291" i="16"/>
  <c r="F3290" i="16"/>
  <c r="F3289" i="16"/>
  <c r="F3288" i="16"/>
  <c r="F3287" i="16"/>
  <c r="F3286" i="16"/>
  <c r="F3285" i="16"/>
  <c r="F3284" i="16"/>
  <c r="F3283" i="16"/>
  <c r="F3282" i="16"/>
  <c r="F3281" i="16"/>
  <c r="F3280" i="16"/>
  <c r="F3279" i="16"/>
  <c r="F3278" i="16"/>
  <c r="F3277" i="16"/>
  <c r="F3276" i="16"/>
  <c r="F3275" i="16"/>
  <c r="F3274" i="16"/>
  <c r="F3273" i="16"/>
  <c r="F3272" i="16"/>
  <c r="F3271" i="16"/>
  <c r="F3270" i="16"/>
  <c r="F3269" i="16"/>
  <c r="F3268" i="16"/>
  <c r="F3267" i="16"/>
  <c r="F3266" i="16"/>
  <c r="F3265" i="16"/>
  <c r="F3264" i="16"/>
  <c r="F3263" i="16"/>
  <c r="F3262" i="16"/>
  <c r="F3261" i="16"/>
  <c r="F3260" i="16"/>
  <c r="F3259" i="16"/>
  <c r="F3258" i="16"/>
  <c r="F3257" i="16"/>
  <c r="F3256" i="16"/>
  <c r="F3255" i="16"/>
  <c r="F3254" i="16"/>
  <c r="F3253" i="16"/>
  <c r="F3252" i="16"/>
  <c r="F3251" i="16"/>
  <c r="F3250" i="16"/>
  <c r="F3249" i="16"/>
  <c r="F3248" i="16"/>
  <c r="F3247" i="16"/>
  <c r="F3246" i="16"/>
  <c r="F3245" i="16"/>
  <c r="F3244" i="16"/>
  <c r="F3243" i="16"/>
  <c r="F3242" i="16"/>
  <c r="F3241" i="16"/>
  <c r="F3240" i="16"/>
  <c r="F3239" i="16"/>
  <c r="F3238" i="16"/>
  <c r="F3237" i="16"/>
  <c r="F3236" i="16"/>
  <c r="F3235" i="16"/>
  <c r="F3234" i="16"/>
  <c r="F3233" i="16"/>
  <c r="F3232" i="16"/>
  <c r="F3231" i="16"/>
  <c r="F3230" i="16"/>
  <c r="F3229" i="16"/>
  <c r="F3228" i="16"/>
  <c r="F3227" i="16"/>
  <c r="F3226" i="16"/>
  <c r="F3225" i="16"/>
  <c r="F3224" i="16"/>
  <c r="F3223" i="16"/>
  <c r="F3222" i="16"/>
  <c r="F3221" i="16"/>
  <c r="F3220" i="16"/>
  <c r="F3219" i="16"/>
  <c r="F3218" i="16"/>
  <c r="F3217" i="16"/>
  <c r="F3216" i="16"/>
  <c r="F3215" i="16"/>
  <c r="F3214" i="16"/>
  <c r="F3213" i="16"/>
  <c r="F3212" i="16"/>
  <c r="F3211" i="16"/>
  <c r="F3210" i="16"/>
  <c r="F3209" i="16"/>
  <c r="F3208" i="16"/>
  <c r="F3207" i="16"/>
  <c r="F3206" i="16"/>
  <c r="F3205" i="16"/>
  <c r="F3204" i="16"/>
  <c r="F3203" i="16"/>
  <c r="F3202" i="16"/>
  <c r="F3201" i="16"/>
  <c r="F3200" i="16"/>
  <c r="F3199" i="16"/>
  <c r="F3198" i="16"/>
  <c r="F3197" i="16"/>
  <c r="F3196" i="16"/>
  <c r="F3195" i="16"/>
  <c r="F3194" i="16"/>
  <c r="F3193" i="16"/>
  <c r="F3192" i="16"/>
  <c r="F3191" i="16"/>
  <c r="F3190" i="16"/>
  <c r="F3189" i="16"/>
  <c r="F3188" i="16"/>
  <c r="F3187" i="16"/>
  <c r="F3186" i="16"/>
  <c r="F3185" i="16"/>
  <c r="F3184" i="16"/>
  <c r="F3183" i="16"/>
  <c r="F3182" i="16"/>
  <c r="F3181" i="16"/>
  <c r="F3180" i="16"/>
  <c r="F3179" i="16"/>
  <c r="F3178" i="16"/>
  <c r="F3177" i="16"/>
  <c r="F3176" i="16"/>
  <c r="F3175" i="16"/>
  <c r="F3174" i="16"/>
  <c r="F3173" i="16"/>
  <c r="F3172" i="16"/>
  <c r="F3171" i="16"/>
  <c r="F3170" i="16"/>
  <c r="F3169" i="16"/>
  <c r="F3168" i="16"/>
  <c r="F3167" i="16"/>
  <c r="F3166" i="16"/>
  <c r="F3165" i="16"/>
  <c r="F3164" i="16"/>
  <c r="F3163" i="16"/>
  <c r="F3162" i="16"/>
  <c r="F3161" i="16"/>
  <c r="F3160" i="16"/>
  <c r="F3159" i="16"/>
  <c r="F3158" i="16"/>
  <c r="F3157" i="16"/>
  <c r="F3156" i="16"/>
  <c r="F3155" i="16"/>
  <c r="F3154" i="16"/>
  <c r="F3153" i="16"/>
  <c r="F3152" i="16"/>
  <c r="F3151" i="16"/>
  <c r="F3150" i="16"/>
  <c r="F3149" i="16"/>
  <c r="F3148" i="16"/>
  <c r="F3147" i="16"/>
  <c r="F3146" i="16"/>
  <c r="F3145" i="16"/>
  <c r="F3144" i="16"/>
  <c r="F3143" i="16"/>
  <c r="F3142" i="16"/>
  <c r="F3141" i="16"/>
  <c r="F3140" i="16"/>
  <c r="F3139" i="16"/>
  <c r="F3138" i="16"/>
  <c r="F3137" i="16"/>
  <c r="F3136" i="16"/>
  <c r="F3135" i="16"/>
  <c r="F3134" i="16"/>
  <c r="F3133" i="16"/>
  <c r="F3132" i="16"/>
  <c r="F3131" i="16"/>
  <c r="F3130" i="16"/>
  <c r="F3129" i="16"/>
  <c r="F3128" i="16"/>
  <c r="F3127" i="16"/>
  <c r="F3126" i="16"/>
  <c r="F3125" i="16"/>
  <c r="F3124" i="16"/>
  <c r="F3123" i="16"/>
  <c r="F3122" i="16"/>
  <c r="F3121" i="16"/>
  <c r="F3120" i="16"/>
  <c r="F3119" i="16"/>
  <c r="F3118" i="16"/>
  <c r="F3117" i="16"/>
  <c r="F3116" i="16"/>
  <c r="F3115" i="16"/>
  <c r="F3114" i="16"/>
  <c r="F3113" i="16"/>
  <c r="F3112" i="16"/>
  <c r="F3111" i="16"/>
  <c r="F3110" i="16"/>
  <c r="F3109" i="16"/>
  <c r="F3108" i="16"/>
  <c r="F3107" i="16"/>
  <c r="F3106" i="16"/>
  <c r="F3105" i="16"/>
  <c r="F3104" i="16"/>
  <c r="F3103" i="16"/>
  <c r="F3102" i="16"/>
  <c r="F3101" i="16"/>
  <c r="F3100" i="16"/>
  <c r="F3099" i="16"/>
  <c r="F3098" i="16"/>
  <c r="F3097" i="16"/>
  <c r="F3096" i="16"/>
  <c r="F3095" i="16"/>
  <c r="F3094" i="16"/>
  <c r="F3093" i="16"/>
  <c r="F3092" i="16"/>
  <c r="F3091" i="16"/>
  <c r="F3090" i="16"/>
  <c r="F3089" i="16"/>
  <c r="F3088" i="16"/>
  <c r="F3087" i="16"/>
  <c r="F3086" i="16"/>
  <c r="F3085" i="16"/>
  <c r="F3084" i="16"/>
  <c r="F3083" i="16"/>
  <c r="F3082" i="16"/>
  <c r="F3081" i="16"/>
  <c r="F3080" i="16"/>
  <c r="F3079" i="16"/>
  <c r="F3078" i="16"/>
  <c r="F3077" i="16"/>
  <c r="F3076" i="16"/>
  <c r="F3075" i="16"/>
  <c r="F3074" i="16"/>
  <c r="F3073" i="16"/>
  <c r="F3072" i="16"/>
  <c r="F3071" i="16"/>
  <c r="F3070" i="16"/>
  <c r="F3069" i="16"/>
  <c r="F3068" i="16"/>
  <c r="F3067" i="16"/>
  <c r="F3066" i="16"/>
  <c r="F3065" i="16"/>
  <c r="F3064" i="16"/>
  <c r="F3063" i="16"/>
  <c r="F3062" i="16"/>
  <c r="F3061" i="16"/>
  <c r="F3060" i="16"/>
  <c r="F3059" i="16"/>
  <c r="F3058" i="16"/>
  <c r="F3057" i="16"/>
  <c r="F3056" i="16"/>
  <c r="F3055" i="16"/>
  <c r="F3054" i="16"/>
  <c r="F3053" i="16"/>
  <c r="F3052" i="16"/>
  <c r="F3051" i="16"/>
  <c r="F3050" i="16"/>
  <c r="F3049" i="16"/>
  <c r="F3048" i="16"/>
  <c r="F3047" i="16"/>
  <c r="F3046" i="16"/>
  <c r="F3045" i="16"/>
  <c r="F3044" i="16"/>
  <c r="F3043" i="16"/>
  <c r="F3042" i="16"/>
  <c r="F3041" i="16"/>
  <c r="F3040" i="16"/>
  <c r="F3039" i="16"/>
  <c r="F3038" i="16"/>
  <c r="F3037" i="16"/>
  <c r="F3036" i="16"/>
  <c r="F3035" i="16"/>
  <c r="F3034" i="16"/>
  <c r="F3033" i="16"/>
  <c r="F3032" i="16"/>
  <c r="F3031" i="16"/>
  <c r="F3030" i="16"/>
  <c r="F3029" i="16"/>
  <c r="F3028" i="16"/>
  <c r="F3027" i="16"/>
  <c r="F3026" i="16"/>
  <c r="F3025" i="16"/>
  <c r="F3024" i="16"/>
  <c r="F3023" i="16"/>
  <c r="F3022" i="16"/>
  <c r="F3021" i="16"/>
  <c r="F3020" i="16"/>
  <c r="F3019" i="16"/>
  <c r="F3018" i="16"/>
  <c r="F3017" i="16"/>
  <c r="F3016" i="16"/>
  <c r="F3015" i="16"/>
  <c r="F3014" i="16"/>
  <c r="F3013" i="16"/>
  <c r="F3012" i="16"/>
  <c r="F3011" i="16"/>
  <c r="F3010" i="16"/>
  <c r="F3009" i="16"/>
  <c r="F3008" i="16"/>
  <c r="F3007" i="16"/>
  <c r="F3006" i="16"/>
  <c r="F3005" i="16"/>
  <c r="F3004" i="16"/>
  <c r="F3003" i="16"/>
  <c r="F3002" i="16"/>
  <c r="F3001" i="16"/>
  <c r="F3000" i="16"/>
  <c r="F2999" i="16"/>
  <c r="F2998" i="16"/>
  <c r="F2997" i="16"/>
  <c r="F2996" i="16"/>
  <c r="F2995" i="16"/>
  <c r="F2994" i="16"/>
  <c r="F2993" i="16"/>
  <c r="F2992" i="16"/>
  <c r="F2991" i="16"/>
  <c r="F2990" i="16"/>
  <c r="F2989" i="16"/>
  <c r="F2988" i="16"/>
  <c r="F2987" i="16"/>
  <c r="F2986" i="16"/>
  <c r="F2985" i="16"/>
  <c r="F2984" i="16"/>
  <c r="F2983" i="16"/>
  <c r="F2982" i="16"/>
  <c r="F2981" i="16"/>
  <c r="F2980" i="16"/>
  <c r="F2979" i="16"/>
  <c r="F2978" i="16"/>
  <c r="F2977" i="16"/>
  <c r="F2976" i="16"/>
  <c r="F2975" i="16"/>
  <c r="F2974" i="16"/>
  <c r="F2973" i="16"/>
  <c r="F2972" i="16"/>
  <c r="F2971" i="16"/>
  <c r="F2970" i="16"/>
  <c r="F2969" i="16"/>
  <c r="F2968" i="16"/>
  <c r="F2967" i="16"/>
  <c r="F2966" i="16"/>
  <c r="F2965" i="16"/>
  <c r="F2964" i="16"/>
  <c r="F2963" i="16"/>
  <c r="F2962" i="16"/>
  <c r="F2961" i="16"/>
  <c r="F2960" i="16"/>
  <c r="F2959" i="16"/>
  <c r="F2958" i="16"/>
  <c r="F2957" i="16"/>
  <c r="F2956" i="16"/>
  <c r="F2955" i="16"/>
  <c r="F2954" i="16"/>
  <c r="F2953" i="16"/>
  <c r="F2952" i="16"/>
  <c r="F2951" i="16"/>
  <c r="F2950" i="16"/>
  <c r="F2949" i="16"/>
  <c r="F2948" i="16"/>
  <c r="F2947" i="16"/>
  <c r="F2946" i="16"/>
  <c r="F2945" i="16"/>
  <c r="F2944" i="16"/>
  <c r="F2943" i="16"/>
  <c r="F2942" i="16"/>
  <c r="F2941" i="16"/>
  <c r="F2940" i="16"/>
  <c r="F2939" i="16"/>
  <c r="F2938" i="16"/>
  <c r="F2937" i="16"/>
  <c r="F2936" i="16"/>
  <c r="F2935" i="16"/>
  <c r="F2934" i="16"/>
  <c r="F2933" i="16"/>
  <c r="F2932" i="16"/>
  <c r="F2931" i="16"/>
  <c r="F2930" i="16"/>
  <c r="F2929" i="16"/>
  <c r="F2928" i="16"/>
  <c r="F2927" i="16"/>
  <c r="F2926" i="16"/>
  <c r="F2925" i="16"/>
  <c r="F2924" i="16"/>
  <c r="F2923" i="16"/>
  <c r="F2922" i="16"/>
  <c r="F2921" i="16"/>
  <c r="F2920" i="16"/>
  <c r="F2919" i="16"/>
  <c r="F2918" i="16"/>
  <c r="F2917" i="16"/>
  <c r="F2916" i="16"/>
  <c r="F2915" i="16"/>
  <c r="F2914" i="16"/>
  <c r="F2913" i="16"/>
  <c r="F2912" i="16"/>
  <c r="F2911" i="16"/>
  <c r="F2910" i="16"/>
  <c r="F2909" i="16"/>
  <c r="F2908" i="16"/>
  <c r="F2907" i="16"/>
  <c r="F2906" i="16"/>
  <c r="F2905" i="16"/>
  <c r="F2904" i="16"/>
  <c r="F2903" i="16"/>
  <c r="F2902" i="16"/>
  <c r="F2901" i="16"/>
  <c r="F2900" i="16"/>
  <c r="F2899" i="16"/>
  <c r="F2898" i="16"/>
  <c r="F2897" i="16"/>
  <c r="F2896" i="16"/>
  <c r="F2895" i="16"/>
  <c r="F2894" i="16"/>
  <c r="F2893" i="16"/>
  <c r="F2892" i="16"/>
  <c r="F2891" i="16"/>
  <c r="F2890" i="16"/>
  <c r="F2889" i="16"/>
  <c r="F2888" i="16"/>
  <c r="F2887" i="16"/>
  <c r="F2886" i="16"/>
  <c r="F2885" i="16"/>
  <c r="F2884" i="16"/>
  <c r="F2883" i="16"/>
  <c r="F2882" i="16"/>
  <c r="F2881" i="16"/>
  <c r="F2880" i="16"/>
  <c r="F2879" i="16"/>
  <c r="F2878" i="16"/>
  <c r="F2877" i="16"/>
  <c r="F2876" i="16"/>
  <c r="F2875" i="16"/>
  <c r="F2874" i="16"/>
  <c r="F2873" i="16"/>
  <c r="F2872" i="16"/>
  <c r="F2871" i="16"/>
  <c r="F2870" i="16"/>
  <c r="F2869" i="16"/>
  <c r="F2868" i="16"/>
  <c r="F2867" i="16"/>
  <c r="F2866" i="16"/>
  <c r="F2865" i="16"/>
  <c r="F2864" i="16"/>
  <c r="F2863" i="16"/>
  <c r="F2862" i="16"/>
  <c r="F2861" i="16"/>
  <c r="F2860" i="16"/>
  <c r="F2859" i="16"/>
  <c r="F2858" i="16"/>
  <c r="F2857" i="16"/>
  <c r="F2856" i="16"/>
  <c r="F2855" i="16"/>
  <c r="F2854" i="16"/>
  <c r="F2853" i="16"/>
  <c r="F2852" i="16"/>
  <c r="F2851" i="16"/>
  <c r="F2850" i="16"/>
  <c r="F2849" i="16"/>
  <c r="F2848" i="16"/>
  <c r="F2847" i="16"/>
  <c r="F2846" i="16"/>
  <c r="F2845" i="16"/>
  <c r="F2844" i="16"/>
  <c r="F2843" i="16"/>
  <c r="F2842" i="16"/>
  <c r="F2841" i="16"/>
  <c r="F2840" i="16"/>
  <c r="F2839" i="16"/>
  <c r="F2838" i="16"/>
  <c r="F2837" i="16"/>
  <c r="F2836" i="16"/>
  <c r="F2835" i="16"/>
  <c r="F2834" i="16"/>
  <c r="F2833" i="16"/>
  <c r="F2832" i="16"/>
  <c r="F2831" i="16"/>
  <c r="F2830" i="16"/>
  <c r="F2829" i="16"/>
  <c r="F2828" i="16"/>
  <c r="F2827" i="16"/>
  <c r="F2826" i="16"/>
  <c r="F2825" i="16"/>
  <c r="F2824" i="16"/>
  <c r="F2823" i="16"/>
  <c r="F2822" i="16"/>
  <c r="F2821" i="16"/>
  <c r="F2820" i="16"/>
  <c r="F2819" i="16"/>
  <c r="F2818" i="16"/>
  <c r="F2817" i="16"/>
  <c r="F2816" i="16"/>
  <c r="F2815" i="16"/>
  <c r="F2814" i="16"/>
  <c r="F2813" i="16"/>
  <c r="F2812" i="16"/>
  <c r="F2811" i="16"/>
  <c r="F2810" i="16"/>
  <c r="F2809" i="16"/>
  <c r="F2808" i="16"/>
  <c r="F2807" i="16"/>
  <c r="F1123" i="16"/>
  <c r="F1122" i="16"/>
  <c r="F1121" i="16"/>
  <c r="F1120" i="16"/>
  <c r="F1119" i="16"/>
  <c r="F1118" i="16"/>
  <c r="F1117" i="16"/>
  <c r="F1116" i="16"/>
  <c r="F1115" i="16"/>
  <c r="F1114" i="16"/>
  <c r="F1113" i="16"/>
  <c r="F1112" i="16"/>
  <c r="F1111" i="16"/>
  <c r="F1110" i="16"/>
  <c r="F1109" i="16"/>
  <c r="F1108" i="16"/>
  <c r="F1107" i="16"/>
  <c r="F1106" i="16"/>
  <c r="F1105" i="16"/>
  <c r="F1104" i="16"/>
  <c r="F1103" i="16"/>
  <c r="F1102" i="16"/>
  <c r="F1101" i="16"/>
  <c r="F1100" i="16"/>
  <c r="F1099" i="16"/>
  <c r="F1098" i="16"/>
  <c r="F1097" i="16"/>
  <c r="F1096" i="16"/>
  <c r="F1095" i="16"/>
  <c r="F1094" i="16"/>
  <c r="F1093" i="16"/>
  <c r="F1092" i="16"/>
  <c r="F1091" i="16"/>
  <c r="F1090" i="16"/>
  <c r="F1089" i="16"/>
  <c r="F1088" i="16"/>
  <c r="F1087" i="16"/>
  <c r="F1086" i="16"/>
  <c r="F1085" i="16"/>
  <c r="F1084" i="16"/>
  <c r="F1083" i="16"/>
  <c r="F1082" i="16"/>
  <c r="F1081" i="16"/>
  <c r="F1080" i="16"/>
  <c r="F1079" i="16"/>
  <c r="F1078" i="16"/>
  <c r="F1077" i="16"/>
  <c r="F1076" i="16"/>
  <c r="F1075" i="16"/>
  <c r="F1074" i="16"/>
  <c r="F1073" i="16"/>
  <c r="F1072" i="16"/>
  <c r="F1071" i="16"/>
  <c r="F1070" i="16"/>
  <c r="F1069" i="16"/>
  <c r="F1068" i="16"/>
  <c r="F1067" i="16"/>
  <c r="F1066" i="16"/>
  <c r="F1065" i="16"/>
  <c r="F1064" i="16"/>
  <c r="F1063" i="16"/>
  <c r="F1062" i="16"/>
  <c r="F1061" i="16"/>
  <c r="F1060" i="16"/>
  <c r="F1059" i="16"/>
  <c r="F1058" i="16"/>
  <c r="F1057" i="16"/>
  <c r="F1056" i="16"/>
  <c r="F1055" i="16"/>
  <c r="F1054" i="16"/>
  <c r="F1053" i="16"/>
  <c r="F1052" i="16"/>
  <c r="F1051" i="16"/>
  <c r="F1050" i="16"/>
  <c r="F1049" i="16"/>
  <c r="F1048" i="16"/>
  <c r="F1047" i="16"/>
  <c r="F1046" i="16"/>
  <c r="F1045" i="16"/>
  <c r="F1044" i="16"/>
  <c r="F1043" i="16"/>
  <c r="F1042" i="16"/>
  <c r="F1041" i="16"/>
  <c r="F1040" i="16"/>
  <c r="F1039" i="16"/>
  <c r="F1038" i="16"/>
  <c r="F1037" i="16"/>
  <c r="F1036" i="16"/>
  <c r="F1035" i="16"/>
  <c r="F1034" i="16"/>
  <c r="F1033" i="16"/>
  <c r="F1032" i="16"/>
  <c r="F1031" i="16"/>
  <c r="F1030" i="16"/>
  <c r="F1029" i="16"/>
  <c r="F1028" i="16"/>
  <c r="F1027" i="16"/>
  <c r="F1026" i="16"/>
  <c r="F1025" i="16"/>
  <c r="F1024" i="16"/>
  <c r="F1023" i="16"/>
  <c r="F1022" i="16"/>
  <c r="F1021" i="16"/>
  <c r="F1020" i="16"/>
  <c r="F1019" i="16"/>
  <c r="F1018" i="16"/>
  <c r="F1017" i="16"/>
  <c r="F1016" i="16"/>
  <c r="F1015" i="16"/>
  <c r="F1014" i="16"/>
  <c r="F1013" i="16"/>
  <c r="F1012" i="16"/>
  <c r="F1011" i="16"/>
  <c r="F1010" i="16"/>
  <c r="F1009" i="16"/>
  <c r="F1008" i="16"/>
  <c r="F1007" i="16"/>
  <c r="F1006" i="16"/>
  <c r="F1005" i="16"/>
  <c r="F1004" i="16"/>
  <c r="F1003" i="16"/>
  <c r="F1002" i="16"/>
  <c r="F1001" i="16"/>
  <c r="F1000" i="16"/>
  <c r="F999" i="16"/>
  <c r="F998" i="16"/>
  <c r="F997" i="16"/>
  <c r="F996" i="16"/>
  <c r="F995" i="16"/>
  <c r="F994" i="16"/>
  <c r="F993" i="16"/>
  <c r="F992" i="16"/>
  <c r="F991" i="16"/>
  <c r="F990" i="16"/>
  <c r="F989" i="16"/>
  <c r="F988" i="16"/>
  <c r="F987" i="16"/>
  <c r="F986" i="16"/>
  <c r="F985" i="16"/>
  <c r="F984" i="16"/>
  <c r="F983" i="16"/>
  <c r="F982" i="16"/>
  <c r="F981" i="16"/>
  <c r="F980" i="16"/>
  <c r="F979" i="16"/>
  <c r="F978" i="16"/>
  <c r="F977" i="16"/>
  <c r="F976" i="16"/>
  <c r="F975" i="16"/>
  <c r="F974" i="16"/>
  <c r="F973" i="16"/>
  <c r="F972" i="16"/>
  <c r="F971" i="16"/>
  <c r="F970" i="16"/>
  <c r="F969" i="16"/>
  <c r="F968" i="16"/>
  <c r="F967" i="16"/>
  <c r="F966" i="16"/>
  <c r="F965" i="16"/>
  <c r="F964" i="16"/>
  <c r="F963" i="16"/>
  <c r="F962" i="16"/>
  <c r="F961" i="16"/>
  <c r="F960" i="16"/>
  <c r="F959" i="16"/>
  <c r="F958" i="16"/>
  <c r="F957" i="16"/>
  <c r="F956" i="16"/>
  <c r="F955" i="16"/>
  <c r="F954" i="16"/>
  <c r="F953" i="16"/>
  <c r="F952" i="16"/>
  <c r="F951" i="16"/>
  <c r="F950" i="16"/>
  <c r="F949" i="16"/>
  <c r="F948" i="16"/>
  <c r="F947" i="16"/>
  <c r="F946" i="16"/>
  <c r="F945" i="16"/>
  <c r="F944" i="16"/>
  <c r="F943" i="16"/>
  <c r="F942" i="16"/>
  <c r="F941" i="16"/>
  <c r="F940" i="16"/>
  <c r="F939" i="16"/>
  <c r="F938" i="16"/>
  <c r="F937" i="16"/>
  <c r="F936" i="16"/>
  <c r="F935" i="16"/>
  <c r="F934" i="16"/>
  <c r="F933" i="16"/>
  <c r="F932" i="16"/>
  <c r="F931" i="16"/>
  <c r="F930" i="16"/>
  <c r="F929" i="16"/>
  <c r="F928" i="16"/>
  <c r="F927" i="16"/>
  <c r="F926" i="16"/>
  <c r="F925" i="16"/>
  <c r="F924" i="16"/>
  <c r="F923" i="16"/>
  <c r="F922" i="16"/>
  <c r="F921" i="16"/>
  <c r="F920" i="16"/>
  <c r="F919" i="16"/>
  <c r="F918" i="16"/>
  <c r="F917" i="16"/>
  <c r="F916" i="16"/>
  <c r="F915" i="16"/>
  <c r="F914" i="16"/>
  <c r="F913" i="16"/>
  <c r="F912" i="16"/>
  <c r="F911" i="16"/>
  <c r="F910" i="16"/>
  <c r="F909" i="16"/>
  <c r="F908" i="16"/>
  <c r="F907" i="16"/>
  <c r="F906" i="16"/>
  <c r="F905" i="16"/>
  <c r="F904" i="16"/>
  <c r="F903" i="16"/>
  <c r="F902" i="16"/>
  <c r="F901" i="16"/>
  <c r="F900" i="16"/>
  <c r="F899" i="16"/>
  <c r="F898" i="16"/>
  <c r="F897" i="16"/>
  <c r="F896" i="16"/>
  <c r="F895" i="16"/>
  <c r="F894" i="16"/>
  <c r="F893" i="16"/>
  <c r="F892" i="16"/>
  <c r="F891" i="16"/>
  <c r="F890" i="16"/>
  <c r="F889" i="16"/>
  <c r="F888" i="16"/>
  <c r="F887" i="16"/>
  <c r="F886" i="16"/>
  <c r="F885" i="16"/>
  <c r="F884" i="16"/>
  <c r="F883" i="16"/>
  <c r="F882" i="16"/>
  <c r="F881" i="16"/>
  <c r="F880" i="16"/>
  <c r="F879" i="16"/>
  <c r="F878" i="16"/>
  <c r="F877" i="16"/>
  <c r="F876" i="16"/>
  <c r="F875" i="16"/>
  <c r="F874" i="16"/>
  <c r="F873" i="16"/>
  <c r="F872" i="16"/>
  <c r="F871" i="16"/>
  <c r="F870" i="16"/>
  <c r="F869" i="16"/>
  <c r="F868" i="16"/>
  <c r="F867" i="16"/>
  <c r="F866" i="16"/>
  <c r="F865" i="16"/>
  <c r="F864" i="16"/>
  <c r="F863" i="16"/>
  <c r="F862" i="16"/>
  <c r="F861" i="16"/>
  <c r="F860" i="16"/>
  <c r="F859" i="16"/>
  <c r="F858" i="16"/>
  <c r="F857" i="16"/>
  <c r="F856" i="16"/>
  <c r="F855" i="16"/>
  <c r="F854" i="16"/>
  <c r="F853" i="16"/>
  <c r="F852" i="16"/>
  <c r="F851" i="16"/>
  <c r="F850" i="16"/>
  <c r="F849" i="16"/>
  <c r="F848" i="16"/>
  <c r="F847" i="16"/>
  <c r="F846" i="16"/>
  <c r="F845" i="16"/>
  <c r="F844" i="16"/>
  <c r="F843" i="16"/>
  <c r="F842" i="16"/>
  <c r="F841" i="16"/>
  <c r="F840" i="16"/>
  <c r="F839" i="16"/>
  <c r="F838" i="16"/>
  <c r="F837" i="16"/>
  <c r="F836" i="16"/>
  <c r="F835" i="16"/>
  <c r="F834" i="16"/>
  <c r="F833" i="16"/>
  <c r="F832" i="16"/>
  <c r="F831" i="16"/>
  <c r="F830" i="16"/>
  <c r="F829" i="16"/>
  <c r="F828" i="16"/>
  <c r="F827" i="16"/>
  <c r="F826" i="16"/>
  <c r="F825" i="16"/>
  <c r="F824" i="16"/>
  <c r="F823" i="16"/>
  <c r="F822" i="16"/>
  <c r="F821" i="16"/>
  <c r="F820" i="16"/>
  <c r="F819" i="16"/>
  <c r="F818" i="16"/>
  <c r="F817" i="16"/>
  <c r="F816" i="16"/>
  <c r="F815" i="16"/>
  <c r="F814" i="16"/>
  <c r="F813" i="16"/>
  <c r="F812" i="16"/>
  <c r="F811" i="16"/>
  <c r="F810" i="16"/>
  <c r="F809" i="16"/>
  <c r="F808" i="16"/>
  <c r="F807" i="16"/>
  <c r="F806" i="16"/>
  <c r="F805" i="16"/>
  <c r="F804" i="16"/>
  <c r="F803" i="16"/>
  <c r="F802" i="16"/>
  <c r="F801" i="16"/>
  <c r="F800" i="16"/>
  <c r="F799" i="16"/>
  <c r="F798" i="16"/>
  <c r="F797" i="16"/>
  <c r="F796" i="16"/>
  <c r="F795" i="16"/>
  <c r="F794" i="16"/>
  <c r="F793" i="16"/>
  <c r="F792" i="16"/>
  <c r="F791" i="16"/>
  <c r="F790" i="16"/>
  <c r="F789" i="16"/>
  <c r="F788" i="16"/>
  <c r="F787" i="16"/>
  <c r="F786" i="16"/>
  <c r="F785" i="16"/>
  <c r="F784" i="16"/>
  <c r="F783" i="16"/>
  <c r="F782" i="16"/>
  <c r="F781" i="16"/>
  <c r="F780" i="16"/>
  <c r="F779" i="16"/>
  <c r="F778" i="16"/>
  <c r="F777" i="16"/>
  <c r="F776" i="16"/>
  <c r="F775" i="16"/>
  <c r="F774" i="16"/>
  <c r="F773" i="16"/>
  <c r="F772" i="16"/>
  <c r="F771" i="16"/>
  <c r="F770" i="16"/>
  <c r="F769" i="16"/>
  <c r="F768" i="16"/>
  <c r="F767" i="16"/>
  <c r="F766" i="16"/>
  <c r="F765" i="16"/>
  <c r="F764" i="16"/>
  <c r="F763" i="16"/>
  <c r="F762" i="16"/>
  <c r="F761" i="16"/>
  <c r="F760" i="16"/>
  <c r="F759" i="16"/>
  <c r="F758" i="16"/>
  <c r="F757" i="16"/>
  <c r="F756" i="16"/>
  <c r="F755" i="16"/>
  <c r="F754" i="16"/>
  <c r="F753" i="16"/>
  <c r="F752" i="16"/>
  <c r="F751" i="16"/>
  <c r="F750" i="16"/>
  <c r="F749" i="16"/>
  <c r="F748" i="16"/>
  <c r="F747" i="16"/>
  <c r="F746" i="16"/>
  <c r="F745" i="16"/>
  <c r="F744" i="16"/>
  <c r="F743" i="16"/>
  <c r="F742" i="16"/>
  <c r="F741" i="16"/>
  <c r="F740" i="16"/>
  <c r="F739" i="16"/>
  <c r="F738" i="16"/>
  <c r="F737" i="16"/>
  <c r="F736" i="16"/>
  <c r="F735" i="16"/>
  <c r="F734" i="16"/>
  <c r="F733" i="16"/>
  <c r="F732" i="16"/>
  <c r="F731" i="16"/>
  <c r="F730" i="16"/>
  <c r="F729" i="16"/>
  <c r="F728" i="16"/>
  <c r="F727" i="16"/>
  <c r="F726" i="16"/>
  <c r="F725" i="16"/>
  <c r="F724" i="16"/>
  <c r="F723" i="16"/>
  <c r="F722" i="16"/>
  <c r="F721" i="16"/>
  <c r="F720" i="16"/>
  <c r="F719" i="16"/>
  <c r="F718" i="16"/>
  <c r="F717" i="16"/>
  <c r="F716" i="16"/>
  <c r="F715" i="16"/>
  <c r="F714" i="16"/>
  <c r="F713" i="16"/>
  <c r="F712" i="16"/>
  <c r="F711" i="16"/>
  <c r="F710" i="16"/>
  <c r="F709" i="16"/>
  <c r="F708" i="16"/>
  <c r="F707" i="16"/>
  <c r="F706" i="16"/>
  <c r="F705" i="16"/>
  <c r="F704" i="16"/>
  <c r="F703" i="16"/>
  <c r="F702" i="16"/>
  <c r="F701" i="16"/>
  <c r="F700" i="16"/>
  <c r="F699" i="16"/>
  <c r="F698" i="16"/>
  <c r="F697" i="16"/>
  <c r="F696" i="16"/>
  <c r="F695" i="16"/>
  <c r="F694" i="16"/>
  <c r="F693" i="16"/>
  <c r="F692" i="16"/>
  <c r="F691" i="16"/>
  <c r="F690" i="16"/>
  <c r="F689" i="16"/>
  <c r="F688" i="16"/>
  <c r="F687" i="16"/>
  <c r="F686" i="16"/>
  <c r="F685" i="16"/>
  <c r="F684" i="16"/>
  <c r="F683" i="16"/>
  <c r="F682" i="16"/>
  <c r="F681" i="16"/>
  <c r="F680" i="16"/>
  <c r="F679" i="16"/>
  <c r="F678" i="16"/>
  <c r="F677" i="16"/>
  <c r="F676" i="16"/>
  <c r="F675" i="16"/>
  <c r="F674" i="16"/>
  <c r="F673" i="16"/>
  <c r="F672" i="16"/>
  <c r="F671" i="16"/>
  <c r="F670" i="16"/>
  <c r="F669" i="16"/>
  <c r="F668" i="16"/>
  <c r="F667" i="16"/>
  <c r="F666" i="16"/>
  <c r="F665" i="16"/>
  <c r="F664" i="16"/>
  <c r="F663" i="16"/>
  <c r="F662" i="16"/>
  <c r="F661" i="16"/>
  <c r="F660" i="16"/>
  <c r="F659" i="16"/>
  <c r="F658" i="16"/>
  <c r="F657" i="16"/>
  <c r="F656" i="16"/>
  <c r="F655" i="16"/>
  <c r="F654" i="16"/>
  <c r="F653" i="16"/>
  <c r="F652" i="16"/>
  <c r="F651" i="16"/>
  <c r="F650" i="16"/>
  <c r="F649" i="16"/>
  <c r="F648" i="16"/>
  <c r="F647" i="16"/>
  <c r="F646" i="16"/>
  <c r="F645" i="16"/>
  <c r="F644" i="16"/>
  <c r="F643" i="16"/>
  <c r="F642" i="16"/>
  <c r="F641" i="16"/>
  <c r="F640" i="16"/>
  <c r="F639" i="16"/>
  <c r="F638" i="16"/>
  <c r="F637" i="16"/>
  <c r="F636" i="16"/>
  <c r="F635" i="16"/>
  <c r="F634" i="16"/>
  <c r="F633" i="16"/>
  <c r="F632" i="16"/>
  <c r="F631" i="16"/>
  <c r="F630" i="16"/>
  <c r="F629" i="16"/>
  <c r="F628" i="16"/>
  <c r="F627" i="16"/>
  <c r="F626" i="16"/>
  <c r="F625" i="16"/>
  <c r="F624" i="16"/>
  <c r="F623" i="16"/>
  <c r="F622" i="16"/>
  <c r="F621" i="16"/>
  <c r="F620" i="16"/>
  <c r="F619" i="16"/>
  <c r="F618" i="16"/>
  <c r="F617" i="16"/>
  <c r="F616" i="16"/>
  <c r="F615" i="16"/>
  <c r="F614" i="16"/>
  <c r="F613" i="16"/>
  <c r="F612" i="16"/>
  <c r="F611" i="16"/>
  <c r="F610" i="16"/>
  <c r="F609" i="16"/>
  <c r="F608" i="16"/>
  <c r="F607" i="16"/>
  <c r="F606" i="16"/>
  <c r="F605" i="16"/>
  <c r="F604" i="16"/>
  <c r="F603" i="16"/>
  <c r="F602" i="16"/>
  <c r="F601" i="16"/>
  <c r="F600" i="16"/>
  <c r="F599" i="16"/>
  <c r="F598" i="16"/>
  <c r="F597" i="16"/>
  <c r="F596" i="16"/>
  <c r="F595" i="16"/>
  <c r="F594" i="16"/>
  <c r="F593" i="16"/>
  <c r="F592" i="16"/>
  <c r="F591" i="16"/>
  <c r="F590" i="16"/>
  <c r="F589" i="16"/>
  <c r="F588" i="16"/>
  <c r="F587" i="16"/>
  <c r="F586" i="16"/>
  <c r="F585" i="16"/>
  <c r="F584" i="16"/>
  <c r="F583" i="16"/>
  <c r="F582" i="16"/>
  <c r="F581" i="16"/>
  <c r="F580" i="16"/>
  <c r="F579" i="16"/>
  <c r="F578" i="16"/>
  <c r="F577" i="16"/>
  <c r="F576" i="16"/>
  <c r="F574" i="16"/>
  <c r="F573" i="16"/>
  <c r="F572" i="16"/>
  <c r="F571" i="16"/>
  <c r="F570" i="16"/>
  <c r="F569" i="16"/>
  <c r="F568" i="16"/>
  <c r="F567" i="16"/>
  <c r="F566" i="16"/>
  <c r="F565" i="16"/>
  <c r="F564" i="16"/>
  <c r="F563" i="16"/>
  <c r="D19" i="4"/>
  <c r="D566" i="2"/>
  <c r="D20" i="3"/>
  <c r="D15" i="3"/>
  <c r="F17" i="2"/>
  <c r="O63" i="17"/>
  <c r="K67" i="17"/>
  <c r="K63" i="17"/>
  <c r="B2" i="20"/>
  <c r="G68" i="17"/>
  <c r="R56" i="17"/>
  <c r="R55" i="17"/>
  <c r="S55" i="17" l="1"/>
  <c r="K68" i="17" l="1"/>
  <c r="O64" i="17"/>
  <c r="G64" i="17"/>
  <c r="K64" i="17"/>
  <c r="C20" i="20"/>
  <c r="C24" i="20"/>
  <c r="C26" i="20"/>
  <c r="C22" i="20"/>
  <c r="F3" i="4" l="1"/>
  <c r="F4" i="4"/>
  <c r="F5" i="4"/>
  <c r="F6" i="4"/>
  <c r="F7" i="4"/>
  <c r="F8" i="4"/>
  <c r="F9" i="4"/>
  <c r="F10" i="4"/>
  <c r="F11" i="4"/>
  <c r="F12" i="4"/>
  <c r="F93" i="4"/>
  <c r="F94" i="4"/>
  <c r="F95" i="4"/>
  <c r="F96" i="4"/>
  <c r="F97" i="4"/>
  <c r="F98" i="4"/>
  <c r="F99" i="4"/>
  <c r="F100" i="4"/>
  <c r="F235" i="4"/>
  <c r="F236" i="4"/>
  <c r="F237" i="4"/>
  <c r="F240" i="4"/>
  <c r="F241" i="4"/>
  <c r="F242" i="4"/>
  <c r="F243" i="4"/>
  <c r="F289" i="4"/>
  <c r="F290" i="4"/>
  <c r="F291" i="4"/>
  <c r="F292" i="4"/>
  <c r="F293" i="4"/>
  <c r="F294" i="4"/>
  <c r="F295" i="4"/>
  <c r="F296" i="4"/>
  <c r="F297" i="4"/>
  <c r="F298" i="4"/>
  <c r="F310" i="4"/>
  <c r="F312" i="4"/>
  <c r="F313" i="4"/>
  <c r="F318" i="4"/>
  <c r="F319" i="4"/>
  <c r="F339" i="4"/>
  <c r="F340" i="4"/>
  <c r="F431" i="4"/>
  <c r="F432" i="4"/>
  <c r="F433" i="4"/>
  <c r="F434" i="4"/>
  <c r="F435" i="4"/>
  <c r="F436" i="4"/>
  <c r="F437" i="4"/>
  <c r="F438" i="4"/>
  <c r="F439" i="4"/>
  <c r="F440" i="4"/>
  <c r="F441" i="4"/>
  <c r="F464" i="4"/>
  <c r="F466" i="4"/>
  <c r="F467" i="4"/>
  <c r="F468" i="4"/>
  <c r="F469" i="4"/>
  <c r="F470" i="4"/>
  <c r="F473" i="4"/>
  <c r="F474" i="4"/>
  <c r="F519" i="4"/>
  <c r="F520" i="4"/>
  <c r="F521" i="4"/>
  <c r="F522" i="4"/>
  <c r="F523" i="4"/>
  <c r="F524" i="4"/>
  <c r="F525" i="4"/>
  <c r="F526" i="4"/>
  <c r="F527" i="4"/>
  <c r="F528" i="4"/>
  <c r="F529" i="4"/>
  <c r="F557" i="4"/>
  <c r="F558" i="4"/>
  <c r="F559" i="4"/>
  <c r="F561" i="4"/>
  <c r="F564" i="4"/>
  <c r="F565" i="4"/>
  <c r="F566" i="4"/>
  <c r="F567" i="4"/>
  <c r="F568" i="4"/>
  <c r="F569" i="4"/>
  <c r="F570" i="4"/>
  <c r="F571" i="4"/>
  <c r="F572" i="4"/>
  <c r="F573" i="4"/>
  <c r="F2"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8" i="4"/>
  <c r="D17" i="4"/>
  <c r="D16" i="4"/>
  <c r="D15" i="4"/>
  <c r="D14" i="4"/>
  <c r="D13" i="4"/>
  <c r="D12" i="4"/>
  <c r="D11" i="4"/>
  <c r="D10" i="4"/>
  <c r="D9" i="4"/>
  <c r="D8" i="4"/>
  <c r="D7" i="4"/>
  <c r="D6" i="4"/>
  <c r="D5" i="4"/>
  <c r="D4" i="4"/>
  <c r="D3" i="4"/>
  <c r="D2" i="4"/>
  <c r="F3" i="1"/>
  <c r="F4" i="1"/>
  <c r="F5" i="1"/>
  <c r="F6" i="1"/>
  <c r="F7" i="1"/>
  <c r="F8" i="1"/>
  <c r="F9" i="1"/>
  <c r="F10" i="1"/>
  <c r="F11" i="1"/>
  <c r="F12" i="1"/>
  <c r="F431" i="1"/>
  <c r="F432" i="1"/>
  <c r="F433" i="1"/>
  <c r="F434" i="1"/>
  <c r="F435" i="1"/>
  <c r="F436" i="1"/>
  <c r="F437" i="1"/>
  <c r="F438" i="1"/>
  <c r="F439" i="1"/>
  <c r="F440" i="1"/>
  <c r="F7" i="3"/>
  <c r="F8" i="3"/>
  <c r="F10" i="3"/>
  <c r="F11" i="3"/>
  <c r="F12" i="3"/>
  <c r="F431" i="3"/>
  <c r="F432" i="3"/>
  <c r="F433" i="3"/>
  <c r="F434" i="3"/>
  <c r="F435" i="3"/>
  <c r="F436" i="3"/>
  <c r="F437" i="3"/>
  <c r="F438" i="3"/>
  <c r="F439" i="3"/>
  <c r="F440" i="3"/>
  <c r="D3" i="3"/>
  <c r="D4" i="3"/>
  <c r="D5" i="3"/>
  <c r="D6" i="3"/>
  <c r="D7" i="3"/>
  <c r="D8" i="3"/>
  <c r="D9" i="3"/>
  <c r="D10" i="3"/>
  <c r="D11" i="3"/>
  <c r="D12" i="3"/>
  <c r="D13" i="3"/>
  <c r="D14" i="3"/>
  <c r="D16" i="3"/>
  <c r="D17" i="3"/>
  <c r="D18" i="3"/>
  <c r="D19"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F441" i="3" s="1"/>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F4" i="2"/>
  <c r="F5" i="2"/>
  <c r="F6" i="2"/>
  <c r="F7" i="2"/>
  <c r="F8" i="2"/>
  <c r="F9" i="2"/>
  <c r="F10" i="2"/>
  <c r="F11" i="2"/>
  <c r="F12" i="2"/>
  <c r="F431" i="2"/>
  <c r="F432" i="2"/>
  <c r="F433" i="2"/>
  <c r="F434" i="2"/>
  <c r="F435" i="2"/>
  <c r="F436" i="2"/>
  <c r="F437" i="2"/>
  <c r="F438" i="2"/>
  <c r="F439" i="2"/>
  <c r="F440" i="2"/>
  <c r="F441" i="2"/>
  <c r="D2" i="3"/>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F441" i="1" s="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7" i="2"/>
  <c r="D568" i="2"/>
  <c r="D569" i="2"/>
  <c r="D570" i="2"/>
  <c r="D571" i="2"/>
  <c r="D572" i="2"/>
  <c r="D573" i="2"/>
  <c r="D2" i="2"/>
  <c r="F66" i="2" l="1"/>
  <c r="F58" i="2"/>
  <c r="F65" i="2"/>
  <c r="F57" i="2"/>
  <c r="F64" i="2"/>
  <c r="F63" i="2"/>
  <c r="F62" i="2"/>
  <c r="F61" i="2"/>
  <c r="F60" i="2"/>
  <c r="F67" i="2"/>
  <c r="F62" i="3"/>
  <c r="F61" i="3"/>
  <c r="F60" i="3"/>
  <c r="F67" i="3"/>
  <c r="F66" i="3"/>
  <c r="F58" i="3"/>
  <c r="F65" i="3"/>
  <c r="F57" i="3"/>
  <c r="F64" i="3"/>
  <c r="F63" i="3"/>
  <c r="F66" i="1"/>
  <c r="F58" i="1"/>
  <c r="F65" i="1"/>
  <c r="F57" i="1"/>
  <c r="F64" i="1"/>
  <c r="F63" i="1"/>
  <c r="F62" i="1"/>
  <c r="F61" i="1"/>
  <c r="F60" i="1"/>
  <c r="F67" i="1"/>
  <c r="F61" i="4"/>
  <c r="F62" i="4"/>
  <c r="F63" i="4"/>
  <c r="F64" i="4"/>
  <c r="F57" i="4"/>
  <c r="F58" i="4"/>
  <c r="F66" i="4"/>
  <c r="F65" i="4"/>
  <c r="F67" i="4"/>
  <c r="F60" i="4"/>
  <c r="F59" i="4"/>
  <c r="F59" i="2"/>
  <c r="F59" i="3"/>
  <c r="F59" i="1"/>
  <c r="F554" i="4"/>
  <c r="F546" i="4"/>
  <c r="F555" i="4"/>
  <c r="F547" i="4"/>
  <c r="F539" i="4"/>
  <c r="F531" i="4"/>
  <c r="F511" i="4"/>
  <c r="F503" i="4"/>
  <c r="F495" i="4"/>
  <c r="F487" i="4"/>
  <c r="F479" i="4"/>
  <c r="F463" i="4"/>
  <c r="F455" i="4"/>
  <c r="F447" i="4"/>
  <c r="F427" i="4"/>
  <c r="F419" i="4"/>
  <c r="F411" i="4"/>
  <c r="F403" i="4"/>
  <c r="F395" i="4"/>
  <c r="F387" i="4"/>
  <c r="F379" i="4"/>
  <c r="F371" i="4"/>
  <c r="F355" i="4"/>
  <c r="F327" i="4"/>
  <c r="F315" i="4"/>
  <c r="F279" i="4"/>
  <c r="F263" i="4"/>
  <c r="F247" i="4"/>
  <c r="F219" i="4"/>
  <c r="F203" i="4"/>
  <c r="F187" i="4"/>
  <c r="F171" i="4"/>
  <c r="F155" i="4"/>
  <c r="F139" i="4"/>
  <c r="F123" i="4"/>
  <c r="F107" i="4"/>
  <c r="F83" i="4"/>
  <c r="F51" i="4"/>
  <c r="F35" i="4"/>
  <c r="F14" i="4"/>
  <c r="F15" i="4"/>
  <c r="F19" i="4"/>
  <c r="F23" i="4"/>
  <c r="F24" i="4"/>
  <c r="F28" i="4"/>
  <c r="F32" i="4"/>
  <c r="F36" i="4"/>
  <c r="F40" i="4"/>
  <c r="F44" i="4"/>
  <c r="F48" i="4"/>
  <c r="F52" i="4"/>
  <c r="F56" i="4"/>
  <c r="F68" i="4"/>
  <c r="F72" i="4"/>
  <c r="F76" i="4"/>
  <c r="F80" i="4"/>
  <c r="F84" i="4"/>
  <c r="F88" i="4"/>
  <c r="F92" i="4"/>
  <c r="F104" i="4"/>
  <c r="F108" i="4"/>
  <c r="F112" i="4"/>
  <c r="F116" i="4"/>
  <c r="F120" i="4"/>
  <c r="F124" i="4"/>
  <c r="F128" i="4"/>
  <c r="F132" i="4"/>
  <c r="F136" i="4"/>
  <c r="F140" i="4"/>
  <c r="F144" i="4"/>
  <c r="F148" i="4"/>
  <c r="F152" i="4"/>
  <c r="F156" i="4"/>
  <c r="F160" i="4"/>
  <c r="F164" i="4"/>
  <c r="F168" i="4"/>
  <c r="F172" i="4"/>
  <c r="F176" i="4"/>
  <c r="F180" i="4"/>
  <c r="F184" i="4"/>
  <c r="F188" i="4"/>
  <c r="F192" i="4"/>
  <c r="F196" i="4"/>
  <c r="F200" i="4"/>
  <c r="F204" i="4"/>
  <c r="F208" i="4"/>
  <c r="F212" i="4"/>
  <c r="F216" i="4"/>
  <c r="F220" i="4"/>
  <c r="F224" i="4"/>
  <c r="F228" i="4"/>
  <c r="F232" i="4"/>
  <c r="F244" i="4"/>
  <c r="F248" i="4"/>
  <c r="F252" i="4"/>
  <c r="F256" i="4"/>
  <c r="F260" i="4"/>
  <c r="F264" i="4"/>
  <c r="F268" i="4"/>
  <c r="F272" i="4"/>
  <c r="F276" i="4"/>
  <c r="F280" i="4"/>
  <c r="F284" i="4"/>
  <c r="F288" i="4"/>
  <c r="F300" i="4"/>
  <c r="F304" i="4"/>
  <c r="F308" i="4"/>
  <c r="F316" i="4"/>
  <c r="F320" i="4"/>
  <c r="F324" i="4"/>
  <c r="F328" i="4"/>
  <c r="F332" i="4"/>
  <c r="F336" i="4"/>
  <c r="F344" i="4"/>
  <c r="F348" i="4"/>
  <c r="F352" i="4"/>
  <c r="F356" i="4"/>
  <c r="F360" i="4"/>
  <c r="F364" i="4"/>
  <c r="F368" i="4"/>
  <c r="F372" i="4"/>
  <c r="F376" i="4"/>
  <c r="F380" i="4"/>
  <c r="F384" i="4"/>
  <c r="F388" i="4"/>
  <c r="F392" i="4"/>
  <c r="F396" i="4"/>
  <c r="F400" i="4"/>
  <c r="F404" i="4"/>
  <c r="F408" i="4"/>
  <c r="F412" i="4"/>
  <c r="F416" i="4"/>
  <c r="F420" i="4"/>
  <c r="F424" i="4"/>
  <c r="F428" i="4"/>
  <c r="F444" i="4"/>
  <c r="F448" i="4"/>
  <c r="F452" i="4"/>
  <c r="F456" i="4"/>
  <c r="F460" i="4"/>
  <c r="F472" i="4"/>
  <c r="F476" i="4"/>
  <c r="F480" i="4"/>
  <c r="F484" i="4"/>
  <c r="F488" i="4"/>
  <c r="F492" i="4"/>
  <c r="F496" i="4"/>
  <c r="F500" i="4"/>
  <c r="F504" i="4"/>
  <c r="F508" i="4"/>
  <c r="F512" i="4"/>
  <c r="F516" i="4"/>
  <c r="F532" i="4"/>
  <c r="F536" i="4"/>
  <c r="F540" i="4"/>
  <c r="F544" i="4"/>
  <c r="F548" i="4"/>
  <c r="F552" i="4"/>
  <c r="F556" i="4"/>
  <c r="F560" i="4"/>
  <c r="F538" i="4"/>
  <c r="F530" i="4"/>
  <c r="F518" i="4"/>
  <c r="F510" i="4"/>
  <c r="F502" i="4"/>
  <c r="F494" i="4"/>
  <c r="F486" i="4"/>
  <c r="F478" i="4"/>
  <c r="F471" i="4"/>
  <c r="F462" i="4"/>
  <c r="F454" i="4"/>
  <c r="F446" i="4"/>
  <c r="F426" i="4"/>
  <c r="F418" i="4"/>
  <c r="F410" i="4"/>
  <c r="F402" i="4"/>
  <c r="F394" i="4"/>
  <c r="F386" i="4"/>
  <c r="F378" i="4"/>
  <c r="F367" i="4"/>
  <c r="F351" i="4"/>
  <c r="F323" i="4"/>
  <c r="F307" i="4"/>
  <c r="F275" i="4"/>
  <c r="F259" i="4"/>
  <c r="F239" i="4"/>
  <c r="F231" i="4"/>
  <c r="F215" i="4"/>
  <c r="F199" i="4"/>
  <c r="F183" i="4"/>
  <c r="F167" i="4"/>
  <c r="F151" i="4"/>
  <c r="F135" i="4"/>
  <c r="F119" i="4"/>
  <c r="F103" i="4"/>
  <c r="F79" i="4"/>
  <c r="F47" i="4"/>
  <c r="F31" i="4"/>
  <c r="F16" i="4"/>
  <c r="F20" i="4"/>
  <c r="F25" i="4"/>
  <c r="F29" i="4"/>
  <c r="F33" i="4"/>
  <c r="F37" i="4"/>
  <c r="F41" i="4"/>
  <c r="F45" i="4"/>
  <c r="F49" i="4"/>
  <c r="F53" i="4"/>
  <c r="F69" i="4"/>
  <c r="F73" i="4"/>
  <c r="F77" i="4"/>
  <c r="F81" i="4"/>
  <c r="F85" i="4"/>
  <c r="F89" i="4"/>
  <c r="F101" i="4"/>
  <c r="F105" i="4"/>
  <c r="F109" i="4"/>
  <c r="F113" i="4"/>
  <c r="F117" i="4"/>
  <c r="F121" i="4"/>
  <c r="F125" i="4"/>
  <c r="F129" i="4"/>
  <c r="F133" i="4"/>
  <c r="F137" i="4"/>
  <c r="F141" i="4"/>
  <c r="F145" i="4"/>
  <c r="F149" i="4"/>
  <c r="F153" i="4"/>
  <c r="F157" i="4"/>
  <c r="F161" i="4"/>
  <c r="F165" i="4"/>
  <c r="F169" i="4"/>
  <c r="F173" i="4"/>
  <c r="F177" i="4"/>
  <c r="F181" i="4"/>
  <c r="F185" i="4"/>
  <c r="F189" i="4"/>
  <c r="F193" i="4"/>
  <c r="F197" i="4"/>
  <c r="F201" i="4"/>
  <c r="F205" i="4"/>
  <c r="F209" i="4"/>
  <c r="F213" i="4"/>
  <c r="F217" i="4"/>
  <c r="F221" i="4"/>
  <c r="F225" i="4"/>
  <c r="F229" i="4"/>
  <c r="F233" i="4"/>
  <c r="F245" i="4"/>
  <c r="F249" i="4"/>
  <c r="F253" i="4"/>
  <c r="F257" i="4"/>
  <c r="F261" i="4"/>
  <c r="F265" i="4"/>
  <c r="F269" i="4"/>
  <c r="F273" i="4"/>
  <c r="F277" i="4"/>
  <c r="F281" i="4"/>
  <c r="F285" i="4"/>
  <c r="F301" i="4"/>
  <c r="F305" i="4"/>
  <c r="F309" i="4"/>
  <c r="F317" i="4"/>
  <c r="F321" i="4"/>
  <c r="F325" i="4"/>
  <c r="F329" i="4"/>
  <c r="F333" i="4"/>
  <c r="F337" i="4"/>
  <c r="F341" i="4"/>
  <c r="F345" i="4"/>
  <c r="F349" i="4"/>
  <c r="F353" i="4"/>
  <c r="F357" i="4"/>
  <c r="F361" i="4"/>
  <c r="F365" i="4"/>
  <c r="F369" i="4"/>
  <c r="F373" i="4"/>
  <c r="F377" i="4"/>
  <c r="F381" i="4"/>
  <c r="F385" i="4"/>
  <c r="F389" i="4"/>
  <c r="F393" i="4"/>
  <c r="F397" i="4"/>
  <c r="F401" i="4"/>
  <c r="F405" i="4"/>
  <c r="F409" i="4"/>
  <c r="F413" i="4"/>
  <c r="F417" i="4"/>
  <c r="F421" i="4"/>
  <c r="F425" i="4"/>
  <c r="F429" i="4"/>
  <c r="F445" i="4"/>
  <c r="F449" i="4"/>
  <c r="F453" i="4"/>
  <c r="F457" i="4"/>
  <c r="F461" i="4"/>
  <c r="F465" i="4"/>
  <c r="F477" i="4"/>
  <c r="F481" i="4"/>
  <c r="F485" i="4"/>
  <c r="F489" i="4"/>
  <c r="F493" i="4"/>
  <c r="F497" i="4"/>
  <c r="F501" i="4"/>
  <c r="F505" i="4"/>
  <c r="F509" i="4"/>
  <c r="F513" i="4"/>
  <c r="F517" i="4"/>
  <c r="F533" i="4"/>
  <c r="F537" i="4"/>
  <c r="F541" i="4"/>
  <c r="F545" i="4"/>
  <c r="F549" i="4"/>
  <c r="F553" i="4"/>
  <c r="F563" i="4"/>
  <c r="F551" i="4"/>
  <c r="F543" i="4"/>
  <c r="F535" i="4"/>
  <c r="F515" i="4"/>
  <c r="F507" i="4"/>
  <c r="F499" i="4"/>
  <c r="F491" i="4"/>
  <c r="F483" i="4"/>
  <c r="F475" i="4"/>
  <c r="F459" i="4"/>
  <c r="F451" i="4"/>
  <c r="F443" i="4"/>
  <c r="F423" i="4"/>
  <c r="F415" i="4"/>
  <c r="F407" i="4"/>
  <c r="F399" i="4"/>
  <c r="F391" i="4"/>
  <c r="F383" i="4"/>
  <c r="F375" i="4"/>
  <c r="F363" i="4"/>
  <c r="F347" i="4"/>
  <c r="F335" i="4"/>
  <c r="F303" i="4"/>
  <c r="F287" i="4"/>
  <c r="F271" i="4"/>
  <c r="F255" i="4"/>
  <c r="F227" i="4"/>
  <c r="F211" i="4"/>
  <c r="F195" i="4"/>
  <c r="F179" i="4"/>
  <c r="F163" i="4"/>
  <c r="F147" i="4"/>
  <c r="F131" i="4"/>
  <c r="F115" i="4"/>
  <c r="F91" i="4"/>
  <c r="F75" i="4"/>
  <c r="F43" i="4"/>
  <c r="F27" i="4"/>
  <c r="F22" i="4"/>
  <c r="F13" i="4"/>
  <c r="F17" i="4"/>
  <c r="F21" i="4"/>
  <c r="F26" i="4"/>
  <c r="F30" i="4"/>
  <c r="F34" i="4"/>
  <c r="F38" i="4"/>
  <c r="F42" i="4"/>
  <c r="F46" i="4"/>
  <c r="F50" i="4"/>
  <c r="F54" i="4"/>
  <c r="F70" i="4"/>
  <c r="F74" i="4"/>
  <c r="F78" i="4"/>
  <c r="F82" i="4"/>
  <c r="F86" i="4"/>
  <c r="F90" i="4"/>
  <c r="F102" i="4"/>
  <c r="F106" i="4"/>
  <c r="F110" i="4"/>
  <c r="F114" i="4"/>
  <c r="F118" i="4"/>
  <c r="F122" i="4"/>
  <c r="F126" i="4"/>
  <c r="F130" i="4"/>
  <c r="F134" i="4"/>
  <c r="F138" i="4"/>
  <c r="F142" i="4"/>
  <c r="F146" i="4"/>
  <c r="F150" i="4"/>
  <c r="F154" i="4"/>
  <c r="F158" i="4"/>
  <c r="F162" i="4"/>
  <c r="F166" i="4"/>
  <c r="F170" i="4"/>
  <c r="F174" i="4"/>
  <c r="F178" i="4"/>
  <c r="F182" i="4"/>
  <c r="F186" i="4"/>
  <c r="F190" i="4"/>
  <c r="F194" i="4"/>
  <c r="F198" i="4"/>
  <c r="F202" i="4"/>
  <c r="F206" i="4"/>
  <c r="F210" i="4"/>
  <c r="F214" i="4"/>
  <c r="F218" i="4"/>
  <c r="F222" i="4"/>
  <c r="F226" i="4"/>
  <c r="F230" i="4"/>
  <c r="F234" i="4"/>
  <c r="F238" i="4"/>
  <c r="F246" i="4"/>
  <c r="F250" i="4"/>
  <c r="F254" i="4"/>
  <c r="F258" i="4"/>
  <c r="F262" i="4"/>
  <c r="F266" i="4"/>
  <c r="F270" i="4"/>
  <c r="F274" i="4"/>
  <c r="F278" i="4"/>
  <c r="F282" i="4"/>
  <c r="F286" i="4"/>
  <c r="F302" i="4"/>
  <c r="F306" i="4"/>
  <c r="F314" i="4"/>
  <c r="F322" i="4"/>
  <c r="F326" i="4"/>
  <c r="F330" i="4"/>
  <c r="F334" i="4"/>
  <c r="F338" i="4"/>
  <c r="F342" i="4"/>
  <c r="F346" i="4"/>
  <c r="F350" i="4"/>
  <c r="F354" i="4"/>
  <c r="F358" i="4"/>
  <c r="F362" i="4"/>
  <c r="F366" i="4"/>
  <c r="F370" i="4"/>
  <c r="F562" i="4"/>
  <c r="F550" i="4"/>
  <c r="F542" i="4"/>
  <c r="F534" i="4"/>
  <c r="F514" i="4"/>
  <c r="F506" i="4"/>
  <c r="F498" i="4"/>
  <c r="F490" i="4"/>
  <c r="F482" i="4"/>
  <c r="F458" i="4"/>
  <c r="F450" i="4"/>
  <c r="F442" i="4"/>
  <c r="F430" i="4"/>
  <c r="F422" i="4"/>
  <c r="F414" i="4"/>
  <c r="F406" i="4"/>
  <c r="F398" i="4"/>
  <c r="F390" i="4"/>
  <c r="F382" i="4"/>
  <c r="F374" i="4"/>
  <c r="F359" i="4"/>
  <c r="F343" i="4"/>
  <c r="F331" i="4"/>
  <c r="F311" i="4"/>
  <c r="F299" i="4"/>
  <c r="F283" i="4"/>
  <c r="F267" i="4"/>
  <c r="F251" i="4"/>
  <c r="F223" i="4"/>
  <c r="F207" i="4"/>
  <c r="F191" i="4"/>
  <c r="F175" i="4"/>
  <c r="F159" i="4"/>
  <c r="F143" i="4"/>
  <c r="F127" i="4"/>
  <c r="F111" i="4"/>
  <c r="F87" i="4"/>
  <c r="F71" i="4"/>
  <c r="F55" i="4"/>
  <c r="F39" i="4"/>
  <c r="F18" i="4"/>
  <c r="F570" i="2"/>
  <c r="F566" i="2"/>
  <c r="F562" i="2"/>
  <c r="F558" i="2"/>
  <c r="F554" i="2"/>
  <c r="F550" i="2"/>
  <c r="F546" i="2"/>
  <c r="F542" i="2"/>
  <c r="F538" i="2"/>
  <c r="F534" i="2"/>
  <c r="F530" i="2"/>
  <c r="F526" i="2"/>
  <c r="F522" i="2"/>
  <c r="F518" i="2"/>
  <c r="F514" i="2"/>
  <c r="F510" i="2"/>
  <c r="F506" i="2"/>
  <c r="F502" i="2"/>
  <c r="F498" i="2"/>
  <c r="F494" i="2"/>
  <c r="F490" i="2"/>
  <c r="F486" i="2"/>
  <c r="F482" i="2"/>
  <c r="F478" i="2"/>
  <c r="F474" i="2"/>
  <c r="F470" i="2"/>
  <c r="F466" i="2"/>
  <c r="F462" i="2"/>
  <c r="F458" i="2"/>
  <c r="F454" i="2"/>
  <c r="F450" i="2"/>
  <c r="F446" i="2"/>
  <c r="F442" i="2"/>
  <c r="F430" i="2"/>
  <c r="F426" i="2"/>
  <c r="F422" i="2"/>
  <c r="F418" i="2"/>
  <c r="F414" i="2"/>
  <c r="F410" i="2"/>
  <c r="F406" i="2"/>
  <c r="F402" i="2"/>
  <c r="F398" i="2"/>
  <c r="F394" i="2"/>
  <c r="F390" i="2"/>
  <c r="F386" i="2"/>
  <c r="F382" i="2"/>
  <c r="F378" i="2"/>
  <c r="F374" i="2"/>
  <c r="F370" i="2"/>
  <c r="F366" i="2"/>
  <c r="F362" i="2"/>
  <c r="F358" i="2"/>
  <c r="F354" i="2"/>
  <c r="F350" i="2"/>
  <c r="F346" i="2"/>
  <c r="F342" i="2"/>
  <c r="F338" i="2"/>
  <c r="F334" i="2"/>
  <c r="F330" i="2"/>
  <c r="F326" i="2"/>
  <c r="F322" i="2"/>
  <c r="F318" i="2"/>
  <c r="F314" i="2"/>
  <c r="F310" i="2"/>
  <c r="F306" i="2"/>
  <c r="F302" i="2"/>
  <c r="F298" i="2"/>
  <c r="F294" i="2"/>
  <c r="F290" i="2"/>
  <c r="F286" i="2"/>
  <c r="F282" i="2"/>
  <c r="F278" i="2"/>
  <c r="F274" i="2"/>
  <c r="F270" i="2"/>
  <c r="F266" i="2"/>
  <c r="F262" i="2"/>
  <c r="F258" i="2"/>
  <c r="F254" i="2"/>
  <c r="F250" i="2"/>
  <c r="F246" i="2"/>
  <c r="F242" i="2"/>
  <c r="F238" i="2"/>
  <c r="F234" i="2"/>
  <c r="F230" i="2"/>
  <c r="F226" i="2"/>
  <c r="F222" i="2"/>
  <c r="F218" i="2"/>
  <c r="F214" i="2"/>
  <c r="F210" i="2"/>
  <c r="F206" i="2"/>
  <c r="F202" i="2"/>
  <c r="F198" i="2"/>
  <c r="F194" i="2"/>
  <c r="F190" i="2"/>
  <c r="F186" i="2"/>
  <c r="F182" i="2"/>
  <c r="F178" i="2"/>
  <c r="F174" i="2"/>
  <c r="F170" i="2"/>
  <c r="F166" i="2"/>
  <c r="F162" i="2"/>
  <c r="F158" i="2"/>
  <c r="F154" i="2"/>
  <c r="F150" i="2"/>
  <c r="F146" i="2"/>
  <c r="F142" i="2"/>
  <c r="F138" i="2"/>
  <c r="F134" i="2"/>
  <c r="F130" i="2"/>
  <c r="F126" i="2"/>
  <c r="F122" i="2"/>
  <c r="F118" i="2"/>
  <c r="F114" i="2"/>
  <c r="F110" i="2"/>
  <c r="F106" i="2"/>
  <c r="F102" i="2"/>
  <c r="F98" i="2"/>
  <c r="F94" i="2"/>
  <c r="F90" i="2"/>
  <c r="F86" i="2"/>
  <c r="F82" i="2"/>
  <c r="F78" i="2"/>
  <c r="F74" i="2"/>
  <c r="F70" i="2"/>
  <c r="F54" i="2"/>
  <c r="F50" i="2"/>
  <c r="F46" i="2"/>
  <c r="F42" i="2"/>
  <c r="F38" i="2"/>
  <c r="F34" i="2"/>
  <c r="F30" i="2"/>
  <c r="F26" i="2"/>
  <c r="F21" i="2"/>
  <c r="F13" i="2"/>
  <c r="F572" i="2"/>
  <c r="F564" i="2"/>
  <c r="F556" i="2"/>
  <c r="F548" i="2"/>
  <c r="F540" i="2"/>
  <c r="F532" i="2"/>
  <c r="F524" i="2"/>
  <c r="F516" i="2"/>
  <c r="F508" i="2"/>
  <c r="F500" i="2"/>
  <c r="F492" i="2"/>
  <c r="F484" i="2"/>
  <c r="F476" i="2"/>
  <c r="F468" i="2"/>
  <c r="F460" i="2"/>
  <c r="F452" i="2"/>
  <c r="F444" i="2"/>
  <c r="F423" i="2"/>
  <c r="F415" i="2"/>
  <c r="F407" i="2"/>
  <c r="F399" i="2"/>
  <c r="F391" i="2"/>
  <c r="F383" i="2"/>
  <c r="F375" i="2"/>
  <c r="F367" i="2"/>
  <c r="F359" i="2"/>
  <c r="F351" i="2"/>
  <c r="F343" i="2"/>
  <c r="F328" i="2"/>
  <c r="F312" i="2"/>
  <c r="F296" i="2"/>
  <c r="F280" i="2"/>
  <c r="F264" i="2"/>
  <c r="F248" i="2"/>
  <c r="F232" i="2"/>
  <c r="F216" i="2"/>
  <c r="F200" i="2"/>
  <c r="F184" i="2"/>
  <c r="F168" i="2"/>
  <c r="F152" i="2"/>
  <c r="F136" i="2"/>
  <c r="F120" i="2"/>
  <c r="F104" i="2"/>
  <c r="F88" i="2"/>
  <c r="F72" i="2"/>
  <c r="F56" i="2"/>
  <c r="F40" i="2"/>
  <c r="F24" i="2"/>
  <c r="F19" i="2"/>
  <c r="F339" i="2"/>
  <c r="F335" i="2"/>
  <c r="F331" i="2"/>
  <c r="F327" i="2"/>
  <c r="F323" i="2"/>
  <c r="F319" i="2"/>
  <c r="F315" i="2"/>
  <c r="F311" i="2"/>
  <c r="F307" i="2"/>
  <c r="F303" i="2"/>
  <c r="F299" i="2"/>
  <c r="F295" i="2"/>
  <c r="F291" i="2"/>
  <c r="F287" i="2"/>
  <c r="F283" i="2"/>
  <c r="F279" i="2"/>
  <c r="F275" i="2"/>
  <c r="F271" i="2"/>
  <c r="F267" i="2"/>
  <c r="F263" i="2"/>
  <c r="F259" i="2"/>
  <c r="F255" i="2"/>
  <c r="F251" i="2"/>
  <c r="F247" i="2"/>
  <c r="F243" i="2"/>
  <c r="F239" i="2"/>
  <c r="F235" i="2"/>
  <c r="F231" i="2"/>
  <c r="F227" i="2"/>
  <c r="F223" i="2"/>
  <c r="F219" i="2"/>
  <c r="F215" i="2"/>
  <c r="F211" i="2"/>
  <c r="F207" i="2"/>
  <c r="F203" i="2"/>
  <c r="F199" i="2"/>
  <c r="F195" i="2"/>
  <c r="F191" i="2"/>
  <c r="F187" i="2"/>
  <c r="F183" i="2"/>
  <c r="F179" i="2"/>
  <c r="F175" i="2"/>
  <c r="F171" i="2"/>
  <c r="F167" i="2"/>
  <c r="F163" i="2"/>
  <c r="F159" i="2"/>
  <c r="F155" i="2"/>
  <c r="F151" i="2"/>
  <c r="F147" i="2"/>
  <c r="F143" i="2"/>
  <c r="F139" i="2"/>
  <c r="F135" i="2"/>
  <c r="F131" i="2"/>
  <c r="F127" i="2"/>
  <c r="F123" i="2"/>
  <c r="F119" i="2"/>
  <c r="F115" i="2"/>
  <c r="F111" i="2"/>
  <c r="F107" i="2"/>
  <c r="F103" i="2"/>
  <c r="F99" i="2"/>
  <c r="F95" i="2"/>
  <c r="F91" i="2"/>
  <c r="F87" i="2"/>
  <c r="F83" i="2"/>
  <c r="F79" i="2"/>
  <c r="F75" i="2"/>
  <c r="F71" i="2"/>
  <c r="F55" i="2"/>
  <c r="F51" i="2"/>
  <c r="F47" i="2"/>
  <c r="F43" i="2"/>
  <c r="F39" i="2"/>
  <c r="F35" i="2"/>
  <c r="F31" i="2"/>
  <c r="F27" i="2"/>
  <c r="F22" i="2"/>
  <c r="F18" i="2"/>
  <c r="F14" i="2"/>
  <c r="F573" i="2"/>
  <c r="F569" i="2"/>
  <c r="F565" i="2"/>
  <c r="F561" i="2"/>
  <c r="F557" i="2"/>
  <c r="F553" i="2"/>
  <c r="F549" i="2"/>
  <c r="F545" i="2"/>
  <c r="F541" i="2"/>
  <c r="F537" i="2"/>
  <c r="F533" i="2"/>
  <c r="F529" i="2"/>
  <c r="F525" i="2"/>
  <c r="F521" i="2"/>
  <c r="F517" i="2"/>
  <c r="F513" i="2"/>
  <c r="F509" i="2"/>
  <c r="F505" i="2"/>
  <c r="F501" i="2"/>
  <c r="F497" i="2"/>
  <c r="F493" i="2"/>
  <c r="F489" i="2"/>
  <c r="F485" i="2"/>
  <c r="F481" i="2"/>
  <c r="F477" i="2"/>
  <c r="F473" i="2"/>
  <c r="F469" i="2"/>
  <c r="F465" i="2"/>
  <c r="F461" i="2"/>
  <c r="F457" i="2"/>
  <c r="F453" i="2"/>
  <c r="F449" i="2"/>
  <c r="F445" i="2"/>
  <c r="F429" i="2"/>
  <c r="F425" i="2"/>
  <c r="F421" i="2"/>
  <c r="F417" i="2"/>
  <c r="F413" i="2"/>
  <c r="F409" i="2"/>
  <c r="F405" i="2"/>
  <c r="F401" i="2"/>
  <c r="F397" i="2"/>
  <c r="F393" i="2"/>
  <c r="F389" i="2"/>
  <c r="F385" i="2"/>
  <c r="F381" i="2"/>
  <c r="F377" i="2"/>
  <c r="F373" i="2"/>
  <c r="F369" i="2"/>
  <c r="F365" i="2"/>
  <c r="F361" i="2"/>
  <c r="F357" i="2"/>
  <c r="F353" i="2"/>
  <c r="F349" i="2"/>
  <c r="F345" i="2"/>
  <c r="F341" i="2"/>
  <c r="F337" i="2"/>
  <c r="F333" i="2"/>
  <c r="F329" i="2"/>
  <c r="F325" i="2"/>
  <c r="F321" i="2"/>
  <c r="F317" i="2"/>
  <c r="F313" i="2"/>
  <c r="F309" i="2"/>
  <c r="F305" i="2"/>
  <c r="F301" i="2"/>
  <c r="F297" i="2"/>
  <c r="F293" i="2"/>
  <c r="F289" i="2"/>
  <c r="F285" i="2"/>
  <c r="F281" i="2"/>
  <c r="F277" i="2"/>
  <c r="F273" i="2"/>
  <c r="F269" i="2"/>
  <c r="F265" i="2"/>
  <c r="F261" i="2"/>
  <c r="F257" i="2"/>
  <c r="F253" i="2"/>
  <c r="F249" i="2"/>
  <c r="F245" i="2"/>
  <c r="F241" i="2"/>
  <c r="F237" i="2"/>
  <c r="F233" i="2"/>
  <c r="F229" i="2"/>
  <c r="F225" i="2"/>
  <c r="F221" i="2"/>
  <c r="F217" i="2"/>
  <c r="F213" i="2"/>
  <c r="F209" i="2"/>
  <c r="F205" i="2"/>
  <c r="F201" i="2"/>
  <c r="F197" i="2"/>
  <c r="F193" i="2"/>
  <c r="F189" i="2"/>
  <c r="F185" i="2"/>
  <c r="F181" i="2"/>
  <c r="F177" i="2"/>
  <c r="F173" i="2"/>
  <c r="F169" i="2"/>
  <c r="F165" i="2"/>
  <c r="F161" i="2"/>
  <c r="F157" i="2"/>
  <c r="F153" i="2"/>
  <c r="F149" i="2"/>
  <c r="F145" i="2"/>
  <c r="F141" i="2"/>
  <c r="F137" i="2"/>
  <c r="F133" i="2"/>
  <c r="F129" i="2"/>
  <c r="F125" i="2"/>
  <c r="F121" i="2"/>
  <c r="F117" i="2"/>
  <c r="F113" i="2"/>
  <c r="F109" i="2"/>
  <c r="F105" i="2"/>
  <c r="F101" i="2"/>
  <c r="F97" i="2"/>
  <c r="F93" i="2"/>
  <c r="F89" i="2"/>
  <c r="F85" i="2"/>
  <c r="F81" i="2"/>
  <c r="F77" i="2"/>
  <c r="F73" i="2"/>
  <c r="F69" i="2"/>
  <c r="F53" i="2"/>
  <c r="F49" i="2"/>
  <c r="F45" i="2"/>
  <c r="F41" i="2"/>
  <c r="F37" i="2"/>
  <c r="F33" i="2"/>
  <c r="F29" i="2"/>
  <c r="F25" i="2"/>
  <c r="F20" i="2"/>
  <c r="F16" i="2"/>
  <c r="F571" i="2"/>
  <c r="F563" i="2"/>
  <c r="F555" i="2"/>
  <c r="F547" i="2"/>
  <c r="F539" i="2"/>
  <c r="F531" i="2"/>
  <c r="F523" i="2"/>
  <c r="F515" i="2"/>
  <c r="F507" i="2"/>
  <c r="F499" i="2"/>
  <c r="F491" i="2"/>
  <c r="F483" i="2"/>
  <c r="F475" i="2"/>
  <c r="F467" i="2"/>
  <c r="F459" i="2"/>
  <c r="F451" i="2"/>
  <c r="F443" i="2"/>
  <c r="F428" i="2"/>
  <c r="F420" i="2"/>
  <c r="F412" i="2"/>
  <c r="F404" i="2"/>
  <c r="F396" i="2"/>
  <c r="F388" i="2"/>
  <c r="F380" i="2"/>
  <c r="F372" i="2"/>
  <c r="F364" i="2"/>
  <c r="F356" i="2"/>
  <c r="F348" i="2"/>
  <c r="F340" i="2"/>
  <c r="F324" i="2"/>
  <c r="F308" i="2"/>
  <c r="F292" i="2"/>
  <c r="F276" i="2"/>
  <c r="F260" i="2"/>
  <c r="F244" i="2"/>
  <c r="F228" i="2"/>
  <c r="F212" i="2"/>
  <c r="F196" i="2"/>
  <c r="F180" i="2"/>
  <c r="F164" i="2"/>
  <c r="F148" i="2"/>
  <c r="F132" i="2"/>
  <c r="F116" i="2"/>
  <c r="F100" i="2"/>
  <c r="F84" i="2"/>
  <c r="F68" i="2"/>
  <c r="F52" i="2"/>
  <c r="F36" i="2"/>
  <c r="F15" i="2"/>
  <c r="F2" i="2"/>
  <c r="F568" i="2"/>
  <c r="F560" i="2"/>
  <c r="F552" i="2"/>
  <c r="F544" i="2"/>
  <c r="F536" i="2"/>
  <c r="F528" i="2"/>
  <c r="F520" i="2"/>
  <c r="F512" i="2"/>
  <c r="F504" i="2"/>
  <c r="F496" i="2"/>
  <c r="F488" i="2"/>
  <c r="F480" i="2"/>
  <c r="F472" i="2"/>
  <c r="F464" i="2"/>
  <c r="F456" i="2"/>
  <c r="F448" i="2"/>
  <c r="F427" i="2"/>
  <c r="F419" i="2"/>
  <c r="F411" i="2"/>
  <c r="F403" i="2"/>
  <c r="F395" i="2"/>
  <c r="F387" i="2"/>
  <c r="F379" i="2"/>
  <c r="F371" i="2"/>
  <c r="F363" i="2"/>
  <c r="F355" i="2"/>
  <c r="F347" i="2"/>
  <c r="F336" i="2"/>
  <c r="F320" i="2"/>
  <c r="F304" i="2"/>
  <c r="F288" i="2"/>
  <c r="F272" i="2"/>
  <c r="F256" i="2"/>
  <c r="F240" i="2"/>
  <c r="F224" i="2"/>
  <c r="F208" i="2"/>
  <c r="F192" i="2"/>
  <c r="F176" i="2"/>
  <c r="F160" i="2"/>
  <c r="F144" i="2"/>
  <c r="F128" i="2"/>
  <c r="F112" i="2"/>
  <c r="F96" i="2"/>
  <c r="F80" i="2"/>
  <c r="F48" i="2"/>
  <c r="F32" i="2"/>
  <c r="F567" i="2"/>
  <c r="F559" i="2"/>
  <c r="F551" i="2"/>
  <c r="F543" i="2"/>
  <c r="F535" i="2"/>
  <c r="F527" i="2"/>
  <c r="F519" i="2"/>
  <c r="F511" i="2"/>
  <c r="F503" i="2"/>
  <c r="F495" i="2"/>
  <c r="F487" i="2"/>
  <c r="F479" i="2"/>
  <c r="F471" i="2"/>
  <c r="F463" i="2"/>
  <c r="F455" i="2"/>
  <c r="F447" i="2"/>
  <c r="F424" i="2"/>
  <c r="F416" i="2"/>
  <c r="F408" i="2"/>
  <c r="F400" i="2"/>
  <c r="F392" i="2"/>
  <c r="F384" i="2"/>
  <c r="F376" i="2"/>
  <c r="F368" i="2"/>
  <c r="F360" i="2"/>
  <c r="F352" i="2"/>
  <c r="F344" i="2"/>
  <c r="F332" i="2"/>
  <c r="F316" i="2"/>
  <c r="F300" i="2"/>
  <c r="F284" i="2"/>
  <c r="F268" i="2"/>
  <c r="F252" i="2"/>
  <c r="F236" i="2"/>
  <c r="F220" i="2"/>
  <c r="F204" i="2"/>
  <c r="F188" i="2"/>
  <c r="F172" i="2"/>
  <c r="F156" i="2"/>
  <c r="F140" i="2"/>
  <c r="F124" i="2"/>
  <c r="F108" i="2"/>
  <c r="F92" i="2"/>
  <c r="F76" i="2"/>
  <c r="F44" i="2"/>
  <c r="F28" i="2"/>
  <c r="F23" i="2"/>
  <c r="F3" i="2"/>
  <c r="F571" i="3"/>
  <c r="F565" i="3"/>
  <c r="F560" i="3"/>
  <c r="F555" i="3"/>
  <c r="F549" i="3"/>
  <c r="F544" i="3"/>
  <c r="F539" i="3"/>
  <c r="F533" i="3"/>
  <c r="F528" i="3"/>
  <c r="F523" i="3"/>
  <c r="F517" i="3"/>
  <c r="F512" i="3"/>
  <c r="F507" i="3"/>
  <c r="F501" i="3"/>
  <c r="F496" i="3"/>
  <c r="F491" i="3"/>
  <c r="F485" i="3"/>
  <c r="F480" i="3"/>
  <c r="F475" i="3"/>
  <c r="F469" i="3"/>
  <c r="F464" i="3"/>
  <c r="F459" i="3"/>
  <c r="F453" i="3"/>
  <c r="F448" i="3"/>
  <c r="F443" i="3"/>
  <c r="F429" i="3"/>
  <c r="F424" i="3"/>
  <c r="F419" i="3"/>
  <c r="F413" i="3"/>
  <c r="F408" i="3"/>
  <c r="F403" i="3"/>
  <c r="F397" i="3"/>
  <c r="F392" i="3"/>
  <c r="F387" i="3"/>
  <c r="F381" i="3"/>
  <c r="F376" i="3"/>
  <c r="F371" i="3"/>
  <c r="F365" i="3"/>
  <c r="F360" i="3"/>
  <c r="F355" i="3"/>
  <c r="F349" i="3"/>
  <c r="F344" i="3"/>
  <c r="F339" i="3"/>
  <c r="F332" i="3"/>
  <c r="F324" i="3"/>
  <c r="F316" i="3"/>
  <c r="F308" i="3"/>
  <c r="F300" i="3"/>
  <c r="F292" i="3"/>
  <c r="F284" i="3"/>
  <c r="F276" i="3"/>
  <c r="F268" i="3"/>
  <c r="F260" i="3"/>
  <c r="F252" i="3"/>
  <c r="F244" i="3"/>
  <c r="F236" i="3"/>
  <c r="F221" i="3"/>
  <c r="F205" i="3"/>
  <c r="F189" i="3"/>
  <c r="F173" i="3"/>
  <c r="F157" i="3"/>
  <c r="F141" i="3"/>
  <c r="F125" i="3"/>
  <c r="F109" i="3"/>
  <c r="F93" i="3"/>
  <c r="F77" i="3"/>
  <c r="F45" i="3"/>
  <c r="F29" i="3"/>
  <c r="F4" i="3"/>
  <c r="F232" i="3"/>
  <c r="F228" i="3"/>
  <c r="F224" i="3"/>
  <c r="F220" i="3"/>
  <c r="F216" i="3"/>
  <c r="F212" i="3"/>
  <c r="F208" i="3"/>
  <c r="F204" i="3"/>
  <c r="F200" i="3"/>
  <c r="F196" i="3"/>
  <c r="F192" i="3"/>
  <c r="F188" i="3"/>
  <c r="F184" i="3"/>
  <c r="F180" i="3"/>
  <c r="F176" i="3"/>
  <c r="F172" i="3"/>
  <c r="F168" i="3"/>
  <c r="F164" i="3"/>
  <c r="F160" i="3"/>
  <c r="F156" i="3"/>
  <c r="F152" i="3"/>
  <c r="F148" i="3"/>
  <c r="F144" i="3"/>
  <c r="F140" i="3"/>
  <c r="F136" i="3"/>
  <c r="F132" i="3"/>
  <c r="F128" i="3"/>
  <c r="F124" i="3"/>
  <c r="F120" i="3"/>
  <c r="F116" i="3"/>
  <c r="F112" i="3"/>
  <c r="F108" i="3"/>
  <c r="F104" i="3"/>
  <c r="F100" i="3"/>
  <c r="F96" i="3"/>
  <c r="F92" i="3"/>
  <c r="F88" i="3"/>
  <c r="F84" i="3"/>
  <c r="F80" i="3"/>
  <c r="F76" i="3"/>
  <c r="F72" i="3"/>
  <c r="F68" i="3"/>
  <c r="F56" i="3"/>
  <c r="F52" i="3"/>
  <c r="F48" i="3"/>
  <c r="F44" i="3"/>
  <c r="F40" i="3"/>
  <c r="F36" i="3"/>
  <c r="F32" i="3"/>
  <c r="F28" i="3"/>
  <c r="F24" i="3"/>
  <c r="F23" i="3"/>
  <c r="F19" i="3"/>
  <c r="F15" i="3"/>
  <c r="F3" i="3"/>
  <c r="F569" i="3"/>
  <c r="F564" i="3"/>
  <c r="F559" i="3"/>
  <c r="F553" i="3"/>
  <c r="F548" i="3"/>
  <c r="F543" i="3"/>
  <c r="F537" i="3"/>
  <c r="F532" i="3"/>
  <c r="F527" i="3"/>
  <c r="F521" i="3"/>
  <c r="F516" i="3"/>
  <c r="F511" i="3"/>
  <c r="F505" i="3"/>
  <c r="F500" i="3"/>
  <c r="F495" i="3"/>
  <c r="F489" i="3"/>
  <c r="F484" i="3"/>
  <c r="F479" i="3"/>
  <c r="F473" i="3"/>
  <c r="F468" i="3"/>
  <c r="F463" i="3"/>
  <c r="F457" i="3"/>
  <c r="F452" i="3"/>
  <c r="F447" i="3"/>
  <c r="F428" i="3"/>
  <c r="F423" i="3"/>
  <c r="F417" i="3"/>
  <c r="F412" i="3"/>
  <c r="F407" i="3"/>
  <c r="F401" i="3"/>
  <c r="F396" i="3"/>
  <c r="F391" i="3"/>
  <c r="F385" i="3"/>
  <c r="F380" i="3"/>
  <c r="F375" i="3"/>
  <c r="F369" i="3"/>
  <c r="F364" i="3"/>
  <c r="F359" i="3"/>
  <c r="F353" i="3"/>
  <c r="F348" i="3"/>
  <c r="F343" i="3"/>
  <c r="F337" i="3"/>
  <c r="F329" i="3"/>
  <c r="F321" i="3"/>
  <c r="F313" i="3"/>
  <c r="F305" i="3"/>
  <c r="F297" i="3"/>
  <c r="F289" i="3"/>
  <c r="F281" i="3"/>
  <c r="F273" i="3"/>
  <c r="F265" i="3"/>
  <c r="F257" i="3"/>
  <c r="F249" i="3"/>
  <c r="F241" i="3"/>
  <c r="F233" i="3"/>
  <c r="F217" i="3"/>
  <c r="F201" i="3"/>
  <c r="F185" i="3"/>
  <c r="F169" i="3"/>
  <c r="F153" i="3"/>
  <c r="F137" i="3"/>
  <c r="F121" i="3"/>
  <c r="F105" i="3"/>
  <c r="F89" i="3"/>
  <c r="F73" i="3"/>
  <c r="F41" i="3"/>
  <c r="F25" i="3"/>
  <c r="F20" i="3"/>
  <c r="F2" i="3"/>
  <c r="F335" i="3"/>
  <c r="F331" i="3"/>
  <c r="F327" i="3"/>
  <c r="F323" i="3"/>
  <c r="F319" i="3"/>
  <c r="F315" i="3"/>
  <c r="F311" i="3"/>
  <c r="F307" i="3"/>
  <c r="F303" i="3"/>
  <c r="F299" i="3"/>
  <c r="F295" i="3"/>
  <c r="F291" i="3"/>
  <c r="F287" i="3"/>
  <c r="F283" i="3"/>
  <c r="F279" i="3"/>
  <c r="F275" i="3"/>
  <c r="F271" i="3"/>
  <c r="F267" i="3"/>
  <c r="F263" i="3"/>
  <c r="F259" i="3"/>
  <c r="F255" i="3"/>
  <c r="F251" i="3"/>
  <c r="F247" i="3"/>
  <c r="F243" i="3"/>
  <c r="F239" i="3"/>
  <c r="F235" i="3"/>
  <c r="F231" i="3"/>
  <c r="F227" i="3"/>
  <c r="F223" i="3"/>
  <c r="F219" i="3"/>
  <c r="F215" i="3"/>
  <c r="F211" i="3"/>
  <c r="F207" i="3"/>
  <c r="F203" i="3"/>
  <c r="F199" i="3"/>
  <c r="F195" i="3"/>
  <c r="F191" i="3"/>
  <c r="F187" i="3"/>
  <c r="F183" i="3"/>
  <c r="F179" i="3"/>
  <c r="F175" i="3"/>
  <c r="F171" i="3"/>
  <c r="F167" i="3"/>
  <c r="F163" i="3"/>
  <c r="F159" i="3"/>
  <c r="F155" i="3"/>
  <c r="F151" i="3"/>
  <c r="F147" i="3"/>
  <c r="F143" i="3"/>
  <c r="F139" i="3"/>
  <c r="F135" i="3"/>
  <c r="F131" i="3"/>
  <c r="F127" i="3"/>
  <c r="F123" i="3"/>
  <c r="F119" i="3"/>
  <c r="F115" i="3"/>
  <c r="F111" i="3"/>
  <c r="F107" i="3"/>
  <c r="F103" i="3"/>
  <c r="F99" i="3"/>
  <c r="F95" i="3"/>
  <c r="F91" i="3"/>
  <c r="F87" i="3"/>
  <c r="F83" i="3"/>
  <c r="F79" i="3"/>
  <c r="F75" i="3"/>
  <c r="F71" i="3"/>
  <c r="F55" i="3"/>
  <c r="F51" i="3"/>
  <c r="F47" i="3"/>
  <c r="F43" i="3"/>
  <c r="F39" i="3"/>
  <c r="F35" i="3"/>
  <c r="F31" i="3"/>
  <c r="F27" i="3"/>
  <c r="F22" i="3"/>
  <c r="F18" i="3"/>
  <c r="F14" i="3"/>
  <c r="F573" i="3"/>
  <c r="F568" i="3"/>
  <c r="F563" i="3"/>
  <c r="F557" i="3"/>
  <c r="F552" i="3"/>
  <c r="F547" i="3"/>
  <c r="F541" i="3"/>
  <c r="F536" i="3"/>
  <c r="F531" i="3"/>
  <c r="F525" i="3"/>
  <c r="F520" i="3"/>
  <c r="F515" i="3"/>
  <c r="F509" i="3"/>
  <c r="F504" i="3"/>
  <c r="F499" i="3"/>
  <c r="F493" i="3"/>
  <c r="F488" i="3"/>
  <c r="F483" i="3"/>
  <c r="F477" i="3"/>
  <c r="F472" i="3"/>
  <c r="F467" i="3"/>
  <c r="F461" i="3"/>
  <c r="F456" i="3"/>
  <c r="F451" i="3"/>
  <c r="F445" i="3"/>
  <c r="F427" i="3"/>
  <c r="F421" i="3"/>
  <c r="F416" i="3"/>
  <c r="F411" i="3"/>
  <c r="F405" i="3"/>
  <c r="F400" i="3"/>
  <c r="F395" i="3"/>
  <c r="F389" i="3"/>
  <c r="F384" i="3"/>
  <c r="F379" i="3"/>
  <c r="F373" i="3"/>
  <c r="F368" i="3"/>
  <c r="F363" i="3"/>
  <c r="F357" i="3"/>
  <c r="F352" i="3"/>
  <c r="F347" i="3"/>
  <c r="F341" i="3"/>
  <c r="F336" i="3"/>
  <c r="F328" i="3"/>
  <c r="F320" i="3"/>
  <c r="F312" i="3"/>
  <c r="F304" i="3"/>
  <c r="F296" i="3"/>
  <c r="F288" i="3"/>
  <c r="F280" i="3"/>
  <c r="F272" i="3"/>
  <c r="F264" i="3"/>
  <c r="F256" i="3"/>
  <c r="F248" i="3"/>
  <c r="F240" i="3"/>
  <c r="F229" i="3"/>
  <c r="F213" i="3"/>
  <c r="F197" i="3"/>
  <c r="F181" i="3"/>
  <c r="F165" i="3"/>
  <c r="F149" i="3"/>
  <c r="F133" i="3"/>
  <c r="F117" i="3"/>
  <c r="F101" i="3"/>
  <c r="F85" i="3"/>
  <c r="F69" i="3"/>
  <c r="F53" i="3"/>
  <c r="F37" i="3"/>
  <c r="F16" i="3"/>
  <c r="F570" i="3"/>
  <c r="F566" i="3"/>
  <c r="F562" i="3"/>
  <c r="F558" i="3"/>
  <c r="F554" i="3"/>
  <c r="F550" i="3"/>
  <c r="F546" i="3"/>
  <c r="F542" i="3"/>
  <c r="F538" i="3"/>
  <c r="F534" i="3"/>
  <c r="F530" i="3"/>
  <c r="F526" i="3"/>
  <c r="F522" i="3"/>
  <c r="F518" i="3"/>
  <c r="F514" i="3"/>
  <c r="F510" i="3"/>
  <c r="F506" i="3"/>
  <c r="F502" i="3"/>
  <c r="F498" i="3"/>
  <c r="F494" i="3"/>
  <c r="F490" i="3"/>
  <c r="F486" i="3"/>
  <c r="F482" i="3"/>
  <c r="F478" i="3"/>
  <c r="F474" i="3"/>
  <c r="F470" i="3"/>
  <c r="F466" i="3"/>
  <c r="F462" i="3"/>
  <c r="F458" i="3"/>
  <c r="F454" i="3"/>
  <c r="F450" i="3"/>
  <c r="F446" i="3"/>
  <c r="F442" i="3"/>
  <c r="F430" i="3"/>
  <c r="F426" i="3"/>
  <c r="F422" i="3"/>
  <c r="F418" i="3"/>
  <c r="F414" i="3"/>
  <c r="F410" i="3"/>
  <c r="F406" i="3"/>
  <c r="F402" i="3"/>
  <c r="F398" i="3"/>
  <c r="F394" i="3"/>
  <c r="F390" i="3"/>
  <c r="F386" i="3"/>
  <c r="F382" i="3"/>
  <c r="F378" i="3"/>
  <c r="F374" i="3"/>
  <c r="F370" i="3"/>
  <c r="F366" i="3"/>
  <c r="F362" i="3"/>
  <c r="F358" i="3"/>
  <c r="F354" i="3"/>
  <c r="F350" i="3"/>
  <c r="F346" i="3"/>
  <c r="F342" i="3"/>
  <c r="F338" i="3"/>
  <c r="F334" i="3"/>
  <c r="F330" i="3"/>
  <c r="F326" i="3"/>
  <c r="F322" i="3"/>
  <c r="F318" i="3"/>
  <c r="F314" i="3"/>
  <c r="F310" i="3"/>
  <c r="F306" i="3"/>
  <c r="F302" i="3"/>
  <c r="F298" i="3"/>
  <c r="F294" i="3"/>
  <c r="F290" i="3"/>
  <c r="F286" i="3"/>
  <c r="F282" i="3"/>
  <c r="F278" i="3"/>
  <c r="F274" i="3"/>
  <c r="F270" i="3"/>
  <c r="F266" i="3"/>
  <c r="F262" i="3"/>
  <c r="F258" i="3"/>
  <c r="F254" i="3"/>
  <c r="F250" i="3"/>
  <c r="F246" i="3"/>
  <c r="F242" i="3"/>
  <c r="F238" i="3"/>
  <c r="F234" i="3"/>
  <c r="F230" i="3"/>
  <c r="F226" i="3"/>
  <c r="F222" i="3"/>
  <c r="F218" i="3"/>
  <c r="F214" i="3"/>
  <c r="F210" i="3"/>
  <c r="F206" i="3"/>
  <c r="F202" i="3"/>
  <c r="F198" i="3"/>
  <c r="F194" i="3"/>
  <c r="F190" i="3"/>
  <c r="F186" i="3"/>
  <c r="F182" i="3"/>
  <c r="F178" i="3"/>
  <c r="F174" i="3"/>
  <c r="F170" i="3"/>
  <c r="F166" i="3"/>
  <c r="F162" i="3"/>
  <c r="F158" i="3"/>
  <c r="F154" i="3"/>
  <c r="F150" i="3"/>
  <c r="F146" i="3"/>
  <c r="F142" i="3"/>
  <c r="F138" i="3"/>
  <c r="F134" i="3"/>
  <c r="F130" i="3"/>
  <c r="F126" i="3"/>
  <c r="F122" i="3"/>
  <c r="F118" i="3"/>
  <c r="F114" i="3"/>
  <c r="F110" i="3"/>
  <c r="F106" i="3"/>
  <c r="F102" i="3"/>
  <c r="F98" i="3"/>
  <c r="F94" i="3"/>
  <c r="F90" i="3"/>
  <c r="F86" i="3"/>
  <c r="F82" i="3"/>
  <c r="F78" i="3"/>
  <c r="F74" i="3"/>
  <c r="F70" i="3"/>
  <c r="F54" i="3"/>
  <c r="F50" i="3"/>
  <c r="F46" i="3"/>
  <c r="F42" i="3"/>
  <c r="F38" i="3"/>
  <c r="F34" i="3"/>
  <c r="F30" i="3"/>
  <c r="F26" i="3"/>
  <c r="F21" i="3"/>
  <c r="F17" i="3"/>
  <c r="F13" i="3"/>
  <c r="F9" i="3"/>
  <c r="F5" i="3"/>
  <c r="F572" i="3"/>
  <c r="F567" i="3"/>
  <c r="F561" i="3"/>
  <c r="F556" i="3"/>
  <c r="F551" i="3"/>
  <c r="F545" i="3"/>
  <c r="F540" i="3"/>
  <c r="F535" i="3"/>
  <c r="F529" i="3"/>
  <c r="F524" i="3"/>
  <c r="F519" i="3"/>
  <c r="F513" i="3"/>
  <c r="F508" i="3"/>
  <c r="F503" i="3"/>
  <c r="F497" i="3"/>
  <c r="F492" i="3"/>
  <c r="F487" i="3"/>
  <c r="F481" i="3"/>
  <c r="F476" i="3"/>
  <c r="F471" i="3"/>
  <c r="F465" i="3"/>
  <c r="F460" i="3"/>
  <c r="F455" i="3"/>
  <c r="F449" i="3"/>
  <c r="F444" i="3"/>
  <c r="F425" i="3"/>
  <c r="F420" i="3"/>
  <c r="F415" i="3"/>
  <c r="F409" i="3"/>
  <c r="F404" i="3"/>
  <c r="F399" i="3"/>
  <c r="F393" i="3"/>
  <c r="F388" i="3"/>
  <c r="F383" i="3"/>
  <c r="F377" i="3"/>
  <c r="F372" i="3"/>
  <c r="F367" i="3"/>
  <c r="F361" i="3"/>
  <c r="F356" i="3"/>
  <c r="F351" i="3"/>
  <c r="F345" i="3"/>
  <c r="F340" i="3"/>
  <c r="F333" i="3"/>
  <c r="F325" i="3"/>
  <c r="F317" i="3"/>
  <c r="F309" i="3"/>
  <c r="F301" i="3"/>
  <c r="F293" i="3"/>
  <c r="F285" i="3"/>
  <c r="F277" i="3"/>
  <c r="F269" i="3"/>
  <c r="F261" i="3"/>
  <c r="F253" i="3"/>
  <c r="F245" i="3"/>
  <c r="F237" i="3"/>
  <c r="F225" i="3"/>
  <c r="F209" i="3"/>
  <c r="F193" i="3"/>
  <c r="F177" i="3"/>
  <c r="F161" i="3"/>
  <c r="F145" i="3"/>
  <c r="F129" i="3"/>
  <c r="F113" i="3"/>
  <c r="F97" i="3"/>
  <c r="F81" i="3"/>
  <c r="F49" i="3"/>
  <c r="F33" i="3"/>
  <c r="F6" i="3"/>
  <c r="F2" i="1"/>
  <c r="F570" i="1"/>
  <c r="F566" i="1"/>
  <c r="F562" i="1"/>
  <c r="F558" i="1"/>
  <c r="F554" i="1"/>
  <c r="F550" i="1"/>
  <c r="F546" i="1"/>
  <c r="F542" i="1"/>
  <c r="F538" i="1"/>
  <c r="F534" i="1"/>
  <c r="F530" i="1"/>
  <c r="F526" i="1"/>
  <c r="F522" i="1"/>
  <c r="F518" i="1"/>
  <c r="F514" i="1"/>
  <c r="F510" i="1"/>
  <c r="F506" i="1"/>
  <c r="F502" i="1"/>
  <c r="F498" i="1"/>
  <c r="F494" i="1"/>
  <c r="F490" i="1"/>
  <c r="F486" i="1"/>
  <c r="F482" i="1"/>
  <c r="F478" i="1"/>
  <c r="F474" i="1"/>
  <c r="F470" i="1"/>
  <c r="F466" i="1"/>
  <c r="F462" i="1"/>
  <c r="F458" i="1"/>
  <c r="F454" i="1"/>
  <c r="F450" i="1"/>
  <c r="F446" i="1"/>
  <c r="F442" i="1"/>
  <c r="F430" i="1"/>
  <c r="F426" i="1"/>
  <c r="F422" i="1"/>
  <c r="F418" i="1"/>
  <c r="F414" i="1"/>
  <c r="F410" i="1"/>
  <c r="F406" i="1"/>
  <c r="F402" i="1"/>
  <c r="F398" i="1"/>
  <c r="F394" i="1"/>
  <c r="F390" i="1"/>
  <c r="F386" i="1"/>
  <c r="F382" i="1"/>
  <c r="F378" i="1"/>
  <c r="F374" i="1"/>
  <c r="F370" i="1"/>
  <c r="F366" i="1"/>
  <c r="F362" i="1"/>
  <c r="F358" i="1"/>
  <c r="F354" i="1"/>
  <c r="F350" i="1"/>
  <c r="F345" i="1"/>
  <c r="F338" i="1"/>
  <c r="F330" i="1"/>
  <c r="F322" i="1"/>
  <c r="F314" i="1"/>
  <c r="F306" i="1"/>
  <c r="F298" i="1"/>
  <c r="F290" i="1"/>
  <c r="F282" i="1"/>
  <c r="F274" i="1"/>
  <c r="F266" i="1"/>
  <c r="F258" i="1"/>
  <c r="F250" i="1"/>
  <c r="F242" i="1"/>
  <c r="F234" i="1"/>
  <c r="F226" i="1"/>
  <c r="F218" i="1"/>
  <c r="F210" i="1"/>
  <c r="F202" i="1"/>
  <c r="F194" i="1"/>
  <c r="F186" i="1"/>
  <c r="F178" i="1"/>
  <c r="F170" i="1"/>
  <c r="F162" i="1"/>
  <c r="F154" i="1"/>
  <c r="F146" i="1"/>
  <c r="F138" i="1"/>
  <c r="F130" i="1"/>
  <c r="F122" i="1"/>
  <c r="F114" i="1"/>
  <c r="F106" i="1"/>
  <c r="F98" i="1"/>
  <c r="F90" i="1"/>
  <c r="F82" i="1"/>
  <c r="F74" i="1"/>
  <c r="F50" i="1"/>
  <c r="F42" i="1"/>
  <c r="F34" i="1"/>
  <c r="F26" i="1"/>
  <c r="F21" i="1"/>
  <c r="F340" i="1"/>
  <c r="F336" i="1"/>
  <c r="F332" i="1"/>
  <c r="F328" i="1"/>
  <c r="F324" i="1"/>
  <c r="F320" i="1"/>
  <c r="F316" i="1"/>
  <c r="F312" i="1"/>
  <c r="F308" i="1"/>
  <c r="F304" i="1"/>
  <c r="F300" i="1"/>
  <c r="F296" i="1"/>
  <c r="F292" i="1"/>
  <c r="F288" i="1"/>
  <c r="F284" i="1"/>
  <c r="F280" i="1"/>
  <c r="F276" i="1"/>
  <c r="F272" i="1"/>
  <c r="F268" i="1"/>
  <c r="F264" i="1"/>
  <c r="F260" i="1"/>
  <c r="F256" i="1"/>
  <c r="F252" i="1"/>
  <c r="F248" i="1"/>
  <c r="F244" i="1"/>
  <c r="F240" i="1"/>
  <c r="F236" i="1"/>
  <c r="F232" i="1"/>
  <c r="F228" i="1"/>
  <c r="F224" i="1"/>
  <c r="F220" i="1"/>
  <c r="F216" i="1"/>
  <c r="F212" i="1"/>
  <c r="F208" i="1"/>
  <c r="F204" i="1"/>
  <c r="F200" i="1"/>
  <c r="F196" i="1"/>
  <c r="F192" i="1"/>
  <c r="F188" i="1"/>
  <c r="F184" i="1"/>
  <c r="F180" i="1"/>
  <c r="F176" i="1"/>
  <c r="F172" i="1"/>
  <c r="F168" i="1"/>
  <c r="F164" i="1"/>
  <c r="F160" i="1"/>
  <c r="F156" i="1"/>
  <c r="F152" i="1"/>
  <c r="F148" i="1"/>
  <c r="F144" i="1"/>
  <c r="F140" i="1"/>
  <c r="F136" i="1"/>
  <c r="F132" i="1"/>
  <c r="F128" i="1"/>
  <c r="F124" i="1"/>
  <c r="F120" i="1"/>
  <c r="F116" i="1"/>
  <c r="F112" i="1"/>
  <c r="F108" i="1"/>
  <c r="F104" i="1"/>
  <c r="F100" i="1"/>
  <c r="F96" i="1"/>
  <c r="F92" i="1"/>
  <c r="F88" i="1"/>
  <c r="F84" i="1"/>
  <c r="F80" i="1"/>
  <c r="F76" i="1"/>
  <c r="F72" i="1"/>
  <c r="F68" i="1"/>
  <c r="F56" i="1"/>
  <c r="F52" i="1"/>
  <c r="F48" i="1"/>
  <c r="F44" i="1"/>
  <c r="F40" i="1"/>
  <c r="F36" i="1"/>
  <c r="F32" i="1"/>
  <c r="F28" i="1"/>
  <c r="F24" i="1"/>
  <c r="F23" i="1"/>
  <c r="F19" i="1"/>
  <c r="F15" i="1"/>
  <c r="F573" i="1"/>
  <c r="F569" i="1"/>
  <c r="F565" i="1"/>
  <c r="F561" i="1"/>
  <c r="F557" i="1"/>
  <c r="F553" i="1"/>
  <c r="F549" i="1"/>
  <c r="F545" i="1"/>
  <c r="F541" i="1"/>
  <c r="F537" i="1"/>
  <c r="F533" i="1"/>
  <c r="F529" i="1"/>
  <c r="F525" i="1"/>
  <c r="F521" i="1"/>
  <c r="F517" i="1"/>
  <c r="F513" i="1"/>
  <c r="F509" i="1"/>
  <c r="F505" i="1"/>
  <c r="F501" i="1"/>
  <c r="F497" i="1"/>
  <c r="F493" i="1"/>
  <c r="F489" i="1"/>
  <c r="F485" i="1"/>
  <c r="F481" i="1"/>
  <c r="F477" i="1"/>
  <c r="F473" i="1"/>
  <c r="F469" i="1"/>
  <c r="F465" i="1"/>
  <c r="F461" i="1"/>
  <c r="F457" i="1"/>
  <c r="F453" i="1"/>
  <c r="F449" i="1"/>
  <c r="F445" i="1"/>
  <c r="F429" i="1"/>
  <c r="F425" i="1"/>
  <c r="F421" i="1"/>
  <c r="F417" i="1"/>
  <c r="F413" i="1"/>
  <c r="F409" i="1"/>
  <c r="F405" i="1"/>
  <c r="F401" i="1"/>
  <c r="F397" i="1"/>
  <c r="F393" i="1"/>
  <c r="F389" i="1"/>
  <c r="F385" i="1"/>
  <c r="F381" i="1"/>
  <c r="F377" i="1"/>
  <c r="F373" i="1"/>
  <c r="F369" i="1"/>
  <c r="F365" i="1"/>
  <c r="F361" i="1"/>
  <c r="F357" i="1"/>
  <c r="F353" i="1"/>
  <c r="F349" i="1"/>
  <c r="F344" i="1"/>
  <c r="F337" i="1"/>
  <c r="F329" i="1"/>
  <c r="F321" i="1"/>
  <c r="F313" i="1"/>
  <c r="F305" i="1"/>
  <c r="F297" i="1"/>
  <c r="F289" i="1"/>
  <c r="F281" i="1"/>
  <c r="F273" i="1"/>
  <c r="F265" i="1"/>
  <c r="F257" i="1"/>
  <c r="F249" i="1"/>
  <c r="F241" i="1"/>
  <c r="F233" i="1"/>
  <c r="F225" i="1"/>
  <c r="F217" i="1"/>
  <c r="F209" i="1"/>
  <c r="F201" i="1"/>
  <c r="F193" i="1"/>
  <c r="F185" i="1"/>
  <c r="F177" i="1"/>
  <c r="F169" i="1"/>
  <c r="F161" i="1"/>
  <c r="F153" i="1"/>
  <c r="F145" i="1"/>
  <c r="F137" i="1"/>
  <c r="F129" i="1"/>
  <c r="F121" i="1"/>
  <c r="F113" i="1"/>
  <c r="F105" i="1"/>
  <c r="F97" i="1"/>
  <c r="F89" i="1"/>
  <c r="F81" i="1"/>
  <c r="F73" i="1"/>
  <c r="F49" i="1"/>
  <c r="F41" i="1"/>
  <c r="F33" i="1"/>
  <c r="F25" i="1"/>
  <c r="F20" i="1"/>
  <c r="F347" i="1"/>
  <c r="F343" i="1"/>
  <c r="F339" i="1"/>
  <c r="F335" i="1"/>
  <c r="F331" i="1"/>
  <c r="F327" i="1"/>
  <c r="F323" i="1"/>
  <c r="F319" i="1"/>
  <c r="F315" i="1"/>
  <c r="F311" i="1"/>
  <c r="F307" i="1"/>
  <c r="F303" i="1"/>
  <c r="F299" i="1"/>
  <c r="F295" i="1"/>
  <c r="F291" i="1"/>
  <c r="F287" i="1"/>
  <c r="F283" i="1"/>
  <c r="F279" i="1"/>
  <c r="F275" i="1"/>
  <c r="F271" i="1"/>
  <c r="F267" i="1"/>
  <c r="F263" i="1"/>
  <c r="F259" i="1"/>
  <c r="F255" i="1"/>
  <c r="F251" i="1"/>
  <c r="F247" i="1"/>
  <c r="F243" i="1"/>
  <c r="F239" i="1"/>
  <c r="F235" i="1"/>
  <c r="F231" i="1"/>
  <c r="F227" i="1"/>
  <c r="F223" i="1"/>
  <c r="F219" i="1"/>
  <c r="F215" i="1"/>
  <c r="F211" i="1"/>
  <c r="F207" i="1"/>
  <c r="F203" i="1"/>
  <c r="F199" i="1"/>
  <c r="F195" i="1"/>
  <c r="F191" i="1"/>
  <c r="F187" i="1"/>
  <c r="F183" i="1"/>
  <c r="F179" i="1"/>
  <c r="F175" i="1"/>
  <c r="F171" i="1"/>
  <c r="F167" i="1"/>
  <c r="F163" i="1"/>
  <c r="F159" i="1"/>
  <c r="F155" i="1"/>
  <c r="F151" i="1"/>
  <c r="F147" i="1"/>
  <c r="F143" i="1"/>
  <c r="F139" i="1"/>
  <c r="F135" i="1"/>
  <c r="F131" i="1"/>
  <c r="F127" i="1"/>
  <c r="F123" i="1"/>
  <c r="F119" i="1"/>
  <c r="F115" i="1"/>
  <c r="F111" i="1"/>
  <c r="F107" i="1"/>
  <c r="F103" i="1"/>
  <c r="F99" i="1"/>
  <c r="F95" i="1"/>
  <c r="F91" i="1"/>
  <c r="F87" i="1"/>
  <c r="F83" i="1"/>
  <c r="F79" i="1"/>
  <c r="F75" i="1"/>
  <c r="F71" i="1"/>
  <c r="F55" i="1"/>
  <c r="F51" i="1"/>
  <c r="F47" i="1"/>
  <c r="F43" i="1"/>
  <c r="F39" i="1"/>
  <c r="F35" i="1"/>
  <c r="F31" i="1"/>
  <c r="F27" i="1"/>
  <c r="F22" i="1"/>
  <c r="F18" i="1"/>
  <c r="F14" i="1"/>
  <c r="F572" i="1"/>
  <c r="F568" i="1"/>
  <c r="F564" i="1"/>
  <c r="F560" i="1"/>
  <c r="F556" i="1"/>
  <c r="F552" i="1"/>
  <c r="F548" i="1"/>
  <c r="F544" i="1"/>
  <c r="F540" i="1"/>
  <c r="F536" i="1"/>
  <c r="F532" i="1"/>
  <c r="F528" i="1"/>
  <c r="F524" i="1"/>
  <c r="F520" i="1"/>
  <c r="F516" i="1"/>
  <c r="F512" i="1"/>
  <c r="F508" i="1"/>
  <c r="F504" i="1"/>
  <c r="F500" i="1"/>
  <c r="F496" i="1"/>
  <c r="F492" i="1"/>
  <c r="F488" i="1"/>
  <c r="F484" i="1"/>
  <c r="F480" i="1"/>
  <c r="F476" i="1"/>
  <c r="F472" i="1"/>
  <c r="F468" i="1"/>
  <c r="F464" i="1"/>
  <c r="F460" i="1"/>
  <c r="F456" i="1"/>
  <c r="F452" i="1"/>
  <c r="F448" i="1"/>
  <c r="F444" i="1"/>
  <c r="F428" i="1"/>
  <c r="F424" i="1"/>
  <c r="F420" i="1"/>
  <c r="F416" i="1"/>
  <c r="F412" i="1"/>
  <c r="F408" i="1"/>
  <c r="F404" i="1"/>
  <c r="F400" i="1"/>
  <c r="F396" i="1"/>
  <c r="F392" i="1"/>
  <c r="F388" i="1"/>
  <c r="F384" i="1"/>
  <c r="F380" i="1"/>
  <c r="F376" i="1"/>
  <c r="F372" i="1"/>
  <c r="F368" i="1"/>
  <c r="F364" i="1"/>
  <c r="F360" i="1"/>
  <c r="F356" i="1"/>
  <c r="F352" i="1"/>
  <c r="F348" i="1"/>
  <c r="F342" i="1"/>
  <c r="F334" i="1"/>
  <c r="F326" i="1"/>
  <c r="F318" i="1"/>
  <c r="F310" i="1"/>
  <c r="F302" i="1"/>
  <c r="F294" i="1"/>
  <c r="F286" i="1"/>
  <c r="F278" i="1"/>
  <c r="F270" i="1"/>
  <c r="F262" i="1"/>
  <c r="F254" i="1"/>
  <c r="F246" i="1"/>
  <c r="F238" i="1"/>
  <c r="F230" i="1"/>
  <c r="F222" i="1"/>
  <c r="F214" i="1"/>
  <c r="F206" i="1"/>
  <c r="F198" i="1"/>
  <c r="F190" i="1"/>
  <c r="F182" i="1"/>
  <c r="F174" i="1"/>
  <c r="F166" i="1"/>
  <c r="F158" i="1"/>
  <c r="F150" i="1"/>
  <c r="F142" i="1"/>
  <c r="F134" i="1"/>
  <c r="F126" i="1"/>
  <c r="F118" i="1"/>
  <c r="F110" i="1"/>
  <c r="F102" i="1"/>
  <c r="F94" i="1"/>
  <c r="F86" i="1"/>
  <c r="F78" i="1"/>
  <c r="F70" i="1"/>
  <c r="F54" i="1"/>
  <c r="F46" i="1"/>
  <c r="F38" i="1"/>
  <c r="F30" i="1"/>
  <c r="F16" i="1"/>
  <c r="F17" i="1"/>
  <c r="F13" i="1"/>
  <c r="F571" i="1"/>
  <c r="F567" i="1"/>
  <c r="F563" i="1"/>
  <c r="F559" i="1"/>
  <c r="F555" i="1"/>
  <c r="F551" i="1"/>
  <c r="F547" i="1"/>
  <c r="F543" i="1"/>
  <c r="F539" i="1"/>
  <c r="F535" i="1"/>
  <c r="F531" i="1"/>
  <c r="F527" i="1"/>
  <c r="F523" i="1"/>
  <c r="F519" i="1"/>
  <c r="F515" i="1"/>
  <c r="F511" i="1"/>
  <c r="F507" i="1"/>
  <c r="F503" i="1"/>
  <c r="F499" i="1"/>
  <c r="F495" i="1"/>
  <c r="F491" i="1"/>
  <c r="F487" i="1"/>
  <c r="F483" i="1"/>
  <c r="F479" i="1"/>
  <c r="F475" i="1"/>
  <c r="F471" i="1"/>
  <c r="F467" i="1"/>
  <c r="F463" i="1"/>
  <c r="F459" i="1"/>
  <c r="F455" i="1"/>
  <c r="F451" i="1"/>
  <c r="F447" i="1"/>
  <c r="F443" i="1"/>
  <c r="F427" i="1"/>
  <c r="F423" i="1"/>
  <c r="F419" i="1"/>
  <c r="F415" i="1"/>
  <c r="F411" i="1"/>
  <c r="F407" i="1"/>
  <c r="F403" i="1"/>
  <c r="F399" i="1"/>
  <c r="F395" i="1"/>
  <c r="F391" i="1"/>
  <c r="F387" i="1"/>
  <c r="F383" i="1"/>
  <c r="F379" i="1"/>
  <c r="F375" i="1"/>
  <c r="F371" i="1"/>
  <c r="F367" i="1"/>
  <c r="F363" i="1"/>
  <c r="F359" i="1"/>
  <c r="F355" i="1"/>
  <c r="F351" i="1"/>
  <c r="F346" i="1"/>
  <c r="F341" i="1"/>
  <c r="F333" i="1"/>
  <c r="F325" i="1"/>
  <c r="F317" i="1"/>
  <c r="F309" i="1"/>
  <c r="F301" i="1"/>
  <c r="F293" i="1"/>
  <c r="F285" i="1"/>
  <c r="F277" i="1"/>
  <c r="F269" i="1"/>
  <c r="F261" i="1"/>
  <c r="F253" i="1"/>
  <c r="F245" i="1"/>
  <c r="F237" i="1"/>
  <c r="F229" i="1"/>
  <c r="F221" i="1"/>
  <c r="F213" i="1"/>
  <c r="F205" i="1"/>
  <c r="F197" i="1"/>
  <c r="F189" i="1"/>
  <c r="F181" i="1"/>
  <c r="F173" i="1"/>
  <c r="F165" i="1"/>
  <c r="F157" i="1"/>
  <c r="F149" i="1"/>
  <c r="F141" i="1"/>
  <c r="F133" i="1"/>
  <c r="F125" i="1"/>
  <c r="F117" i="1"/>
  <c r="F109" i="1"/>
  <c r="F101" i="1"/>
  <c r="F93" i="1"/>
  <c r="F85" i="1"/>
  <c r="F77" i="1"/>
  <c r="F69" i="1"/>
  <c r="F53" i="1"/>
  <c r="F45" i="1"/>
  <c r="F37" i="1"/>
  <c r="F29" i="1"/>
</calcChain>
</file>

<file path=xl/sharedStrings.xml><?xml version="1.0" encoding="utf-8"?>
<sst xmlns="http://schemas.openxmlformats.org/spreadsheetml/2006/main" count="29606" uniqueCount="157">
  <si>
    <t>User Guide:</t>
  </si>
  <si>
    <t>Map</t>
  </si>
  <si>
    <t>Represents states with low value care services based on the outcome measures of utilization, costs and total expenditure</t>
  </si>
  <si>
    <t>Bar Graph</t>
  </si>
  <si>
    <t>Top 5 States for each low value care services</t>
  </si>
  <si>
    <t>Slicer</t>
  </si>
  <si>
    <t>View the low value service provided by outcome measures</t>
  </si>
  <si>
    <t>View the low value service provided for each cancer screening by selecting the year</t>
  </si>
  <si>
    <t>View the low value service provided for each cancer screening by states</t>
  </si>
  <si>
    <t>View each type of low value service</t>
  </si>
  <si>
    <t>Pie chart</t>
  </si>
  <si>
    <t>Represents the percentage of each type of cancer screening</t>
  </si>
  <si>
    <t>Step 1:</t>
  </si>
  <si>
    <t xml:space="preserve">STEP 2: </t>
  </si>
  <si>
    <t>Select the year or years for percentage of LVC for it</t>
  </si>
  <si>
    <t xml:space="preserve">STEP 3: </t>
  </si>
  <si>
    <t xml:space="preserve">Select each states or multiselect states to see the trendline over years </t>
  </si>
  <si>
    <t xml:space="preserve">STEP 4: </t>
  </si>
  <si>
    <t>Select each low value care service to see the top and bottom five states for the outcome measures</t>
  </si>
  <si>
    <t>STEP 5:</t>
  </si>
  <si>
    <t>Based on the outcome measure chosen, presents 11 year trendline and overall total across the US Total</t>
  </si>
  <si>
    <t>MAINTENANCE GUIDE:</t>
  </si>
  <si>
    <t>9. Refresh pivot tables to see the updated data in the graphs</t>
  </si>
  <si>
    <t>STATE</t>
  </si>
  <si>
    <t>psa_den_OVERALL</t>
  </si>
  <si>
    <t>psa_num_OVERALL</t>
  </si>
  <si>
    <t>psa_util</t>
  </si>
  <si>
    <t>psa_mean_tc_OVERALL</t>
  </si>
  <si>
    <t>psa_totalspend</t>
  </si>
  <si>
    <t>year</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</si>
  <si>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</si>
  <si>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</si>
  <si>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</si>
  <si>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</si>
  <si>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</si>
  <si>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</si>
  <si>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</si>
  <si>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</si>
  <si>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</si>
  <si>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</si>
  <si>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</si>
  <si>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</si>
  <si>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</si>
  <si>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</si>
  <si>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</si>
  <si>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</si>
  <si>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</si>
  <si>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</si>
  <si>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</si>
  <si>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</si>
  <si>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</si>
  <si>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</si>
  <si>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</si>
  <si>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</si>
  <si>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</si>
  <si>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</si>
  <si>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</si>
  <si>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</si>
  <si>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</si>
  <si>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</si>
  <si>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</si>
  <si>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</si>
  <si>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</si>
  <si>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</si>
  <si>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</si>
  <si>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</si>
  <si>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</si>
  <si>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</si>
  <si>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</si>
  <si>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</si>
  <si>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</si>
  <si>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</si>
  <si>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</si>
  <si>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</si>
  <si>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</si>
  <si>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</si>
  <si>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</si>
  <si>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VT</t>
  </si>
  <si>
    <t>WA</t>
  </si>
  <si>
    <t>WI</t>
  </si>
  <si>
    <t>WV</t>
  </si>
  <si>
    <t>WY</t>
  </si>
  <si>
    <t>crc_den_OVERALL</t>
  </si>
  <si>
    <t>crc_num_OVERALL</t>
  </si>
  <si>
    <t>col_util</t>
  </si>
  <si>
    <t>crc_mean_tc_OVERALL</t>
  </si>
  <si>
    <t>col_totalspend</t>
  </si>
  <si>
    <t>cerv_den_OVERALL</t>
  </si>
  <si>
    <t>cerv_num_OVERALL</t>
  </si>
  <si>
    <t>cerv_util</t>
  </si>
  <si>
    <t>cerv_mean_tc_OVERALL</t>
  </si>
  <si>
    <t>cerv_totalspend</t>
  </si>
  <si>
    <t>canscrn_den_OVERALL</t>
  </si>
  <si>
    <t>canscrn_num_OVERALL</t>
  </si>
  <si>
    <t>canscrn_util</t>
  </si>
  <si>
    <t>canscrn_mean_tc_OVERALL</t>
  </si>
  <si>
    <t>canscrn_totalspend</t>
  </si>
  <si>
    <t>Service</t>
  </si>
  <si>
    <t>Country</t>
  </si>
  <si>
    <t>Metric</t>
  </si>
  <si>
    <t>PSA Testing</t>
  </si>
  <si>
    <t>United States</t>
  </si>
  <si>
    <t>Utilization Rate (per 100,000 patients)</t>
  </si>
  <si>
    <t>Colorectal Cancer Screening</t>
  </si>
  <si>
    <t>Total Expenditure ($USD per 100,000 patients)</t>
  </si>
  <si>
    <t>Cervical Cancer Screening</t>
  </si>
  <si>
    <t>Cost per service ($USD)</t>
  </si>
  <si>
    <t>Cancer Screening for CKD patients</t>
  </si>
  <si>
    <t>Maine</t>
  </si>
  <si>
    <t>Care</t>
  </si>
  <si>
    <t>Year</t>
  </si>
  <si>
    <t>Value</t>
  </si>
  <si>
    <t>Pivot Table. Heat Maps</t>
  </si>
  <si>
    <t>Pivot Table. Top 5 States</t>
  </si>
  <si>
    <t>Pivot Table. Pie Chart</t>
  </si>
  <si>
    <t>Pivot Table. Time Trends</t>
  </si>
  <si>
    <t>(All)</t>
  </si>
  <si>
    <t>Value of Outcome Measure</t>
  </si>
  <si>
    <t>Row Labels</t>
  </si>
  <si>
    <t>Sum of Value</t>
  </si>
  <si>
    <t>Average of Value</t>
  </si>
  <si>
    <t>Column Labels</t>
  </si>
  <si>
    <t>Pivot Table. Bottom 5 States</t>
  </si>
  <si>
    <t>Pivot Table. Sparkline</t>
  </si>
  <si>
    <t>Grand Total</t>
  </si>
  <si>
    <t>max</t>
  </si>
  <si>
    <t>min</t>
  </si>
  <si>
    <t>For Pie chart</t>
  </si>
  <si>
    <t>For Map</t>
  </si>
  <si>
    <t>For low rates</t>
  </si>
  <si>
    <t>Title</t>
  </si>
  <si>
    <t>Total Low- Value Care</t>
  </si>
  <si>
    <t>title</t>
  </si>
  <si>
    <t>Subtitle</t>
  </si>
  <si>
    <t>subtitle</t>
  </si>
  <si>
    <t>For Trend line</t>
  </si>
  <si>
    <t>For high rates</t>
  </si>
  <si>
    <t>Trend over time</t>
  </si>
  <si>
    <t>Subtile</t>
  </si>
  <si>
    <t>Low-Value Care Cancer Screening Dashboard</t>
  </si>
  <si>
    <t xml:space="preserve"> 10-year Trend of Outcome Measure in the US</t>
  </si>
  <si>
    <t>2009  2010  2011  2012  2013  2014  2015  2016  2017  2018  2019</t>
  </si>
  <si>
    <t>2. Fill in number of patients who received low-value care  service in column C of the individual low value service sheet</t>
  </si>
  <si>
    <t xml:space="preserve">4. Fill in average annual cost of service in column E </t>
  </si>
  <si>
    <t>3. Drag  the utilization formula in column D to calculate utilization rate for each row</t>
  </si>
  <si>
    <t>8. Drag down the white column F for formulas to give individual calculation for each row</t>
  </si>
  <si>
    <t xml:space="preserve">STEP 5: </t>
  </si>
  <si>
    <t>For service specific sheets (i.e. PSA, COL, CERV, CANSCRN)</t>
  </si>
  <si>
    <t>5. Drag the expenditure formula in column F down to caulcaure total expenditure in each row</t>
  </si>
  <si>
    <t>6. Repeat for other services if needed</t>
  </si>
  <si>
    <t>Select one of the outcome measures</t>
  </si>
  <si>
    <t>The new data has to entered in yellow columns in the data sheet and the white columns has the formulas which one needs to drag down for calculations of the outcome measures of individual low value services.</t>
  </si>
  <si>
    <t>Navigate to the sheet corresponding to the service you entering new data for: PSA Testing=PSA, Colorectal Cancer Screening=COL, Cervical Cancer Screening=CERV, Cancer screening for CKD patients=CANSCRN</t>
  </si>
  <si>
    <t>1. Fill in total number of patients who meet inclusion criteria in column B of the individual low value service sheet</t>
  </si>
  <si>
    <t>Navigate to the "Data" sheet</t>
  </si>
  <si>
    <t>Navigate to the "Table" sheet</t>
  </si>
  <si>
    <t>7. Scroll to the bottom to the next empty row and use the drop down menus in each cell to make selections based on the information that was entered in the service specific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</si>
</sst>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rgb="FF000000"/>
      <name val="Calibri"/>
      <family val="2"/>
      <charset val="1"/>
    </font>
    <font>
      <sz val="11"/>
      <color rgb="FF000000"/>
      <name val="Calibri"/>
      <family val="2"/>
      <charset val="1"/>
    </font>
    <font>
      <sz val="12"/>
      <color rgb="FF000000"/>
      <name val="Calibri"/>
      <family val="2"/>
    </font>
    <font>
      <b/>
      <sz val="12"/>
      <color theme="1"/>
      <name val="Calibri"/>
      <family val="2"/>
      <scheme val="minor"/>
    </font>
    <font>
      <b/>
      <sz val="12"/>
      <color rgb="FF000000"/>
      <name val="Calibri"/>
      <family val="2"/>
      <charset val="1"/>
    </font>
    <font>
      <b/>
      <sz val="11"/>
      <color rgb="FF000000"/>
      <name val="Calibri"/>
      <family val="2"/>
      <charset val="1"/>
    </font>
    <font>
      <sz val="26"/>
      <color theme="1"/>
      <name val="Calibri"/>
      <family val="2"/>
      <scheme val="minor"/>
    </font>
    <font>
      <sz val="12"/>
      <color rgb="FF000000"/>
      <name val="Calibri"/>
      <family val="2"/>
      <scheme val="minor"/>
    </font>
    <font>
      <sz val="48"/>
      <color theme="0"/>
      <name val="Calibri"/>
      <family val="2"/>
      <scheme val="minor"/>
    </font>
    <font>
      <sz val="16"/>
      <color theme="1"/>
      <name val="Calibri"/>
      <family val="2"/>
      <scheme val="minor"/>
    </font>
    <font>
      <sz val="13"/>
      <color theme="1"/>
      <name val="Calibri"/>
      <family val="2"/>
      <scheme val="minor"/>
    </font>
    <font>
      <b/>
      <sz val="16"/>
      <color theme="1"/>
      <name val="Calibri"/>
      <family val="2"/>
      <scheme val="minor"/>
    </font>
    <font>
      <b/>
      <sz val="28"/>
      <color theme="0"/>
      <name val="Calibri"/>
      <family val="2"/>
      <scheme val="minor"/>
    </font>
    <font>
      <sz val="14"/>
      <color theme="1"/>
      <name val="Calibri"/>
      <family val="2"/>
      <scheme val="minor"/>
    </font>
    <font>
      <b/>
      <sz val="18"/>
      <color theme="1"/>
      <name val="Calibri"/>
      <family val="2"/>
      <scheme val="minor"/>
    </font>
    <font>
      <sz val="18"/>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D9E1F2"/>
        <bgColor indexed="64"/>
      </patternFill>
    </fill>
    <fill>
      <patternFill patternType="solid">
        <fgColor theme="4"/>
        <bgColor indexed="64"/>
      </patternFill>
    </fill>
    <fill>
      <patternFill patternType="solid">
        <fgColor theme="7" tint="0.79998168889431442"/>
        <bgColor indexed="64"/>
      </patternFill>
    </fill>
    <fill>
      <patternFill patternType="solid">
        <fgColor theme="7" tint="0.79998168889431442"/>
        <bgColor theme="4" tint="0.79998168889431442"/>
      </patternFill>
    </fill>
  </fills>
  <borders count="9">
    <border>
      <left/>
      <right/>
      <top/>
      <bottom/>
      <diagonal/>
    </border>
    <border>
      <left/>
      <right/>
      <top/>
      <bottom style="thin">
        <color theme="4" tint="0.3999755851924192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pivotButton="1"/>
    <xf numFmtId="0" fontId="4" fillId="0" borderId="0" xfId="0" applyFont="1"/>
    <xf numFmtId="3" fontId="0" fillId="0" borderId="0" xfId="0" applyNumberFormat="1"/>
    <xf numFmtId="0" fontId="8" fillId="0" borderId="0" xfId="0" applyFont="1"/>
    <xf numFmtId="3" fontId="4" fillId="2" borderId="1" xfId="0" applyNumberFormat="1" applyFont="1" applyFill="1" applyBorder="1"/>
    <xf numFmtId="1" fontId="0" fillId="0" borderId="0" xfId="0" applyNumberFormat="1"/>
    <xf numFmtId="0" fontId="0" fillId="0" borderId="0" xfId="0" applyAlignment="1">
      <alignment vertical="center"/>
    </xf>
    <xf numFmtId="0" fontId="9" fillId="4" borderId="0" xfId="0" applyFont="1" applyFill="1" applyAlignment="1">
      <alignment vertical="center"/>
    </xf>
    <xf numFmtId="0" fontId="7" fillId="4" borderId="0" xfId="0" applyFont="1" applyFill="1" applyAlignment="1">
      <alignment vertical="center"/>
    </xf>
    <xf numFmtId="0" fontId="12" fillId="0" borderId="6" xfId="0" applyFont="1" applyBorder="1" applyAlignment="1">
      <alignment vertical="center"/>
    </xf>
    <xf numFmtId="0" fontId="10" fillId="0" borderId="6" xfId="0" applyFont="1" applyBorder="1" applyAlignment="1">
      <alignment vertical="center"/>
    </xf>
    <xf numFmtId="0" fontId="10" fillId="0" borderId="5" xfId="0" applyFont="1" applyBorder="1" applyAlignment="1">
      <alignment vertical="center"/>
    </xf>
    <xf numFmtId="0" fontId="10" fillId="0" borderId="3" xfId="0" applyFont="1" applyBorder="1" applyAlignment="1">
      <alignment vertical="center"/>
    </xf>
    <xf numFmtId="0" fontId="4" fillId="0" borderId="0" xfId="0" applyFont="1" applyAlignment="1">
      <alignment horizontal="left"/>
    </xf>
    <xf numFmtId="0" fontId="13" fillId="4" borderId="0" xfId="0" applyFont="1" applyFill="1" applyAlignment="1">
      <alignment vertical="center"/>
    </xf>
    <xf numFmtId="3" fontId="5" fillId="3" borderId="0" xfId="0" applyNumberFormat="1" applyFont="1" applyFill="1"/>
    <xf numFmtId="3" fontId="1" fillId="0" borderId="0" xfId="0" applyNumberFormat="1" applyFont="1"/>
    <xf numFmtId="3" fontId="3" fillId="0" borderId="0" xfId="0" applyNumberFormat="1" applyFont="1"/>
    <xf numFmtId="3" fontId="6" fillId="3" borderId="0" xfId="0" applyNumberFormat="1" applyFont="1" applyFill="1"/>
    <xf numFmtId="3" fontId="2" fillId="0" borderId="0" xfId="0" applyNumberFormat="1" applyFont="1"/>
    <xf numFmtId="3" fontId="4" fillId="3" borderId="0" xfId="0" applyNumberFormat="1" applyFont="1" applyFill="1"/>
    <xf numFmtId="0" fontId="6" fillId="5" borderId="8" xfId="0" applyFont="1" applyFill="1" applyBorder="1"/>
    <xf numFmtId="0" fontId="2" fillId="5" borderId="8" xfId="0" applyFont="1" applyFill="1" applyBorder="1"/>
    <xf numFmtId="0" fontId="0" fillId="5" borderId="8" xfId="0" applyFill="1" applyBorder="1"/>
    <xf numFmtId="0" fontId="5" fillId="5" borderId="8" xfId="0" applyFont="1" applyFill="1" applyBorder="1"/>
    <xf numFmtId="0" fontId="1" fillId="5" borderId="8" xfId="0" applyFont="1" applyFill="1" applyBorder="1"/>
    <xf numFmtId="0" fontId="4" fillId="6" borderId="8" xfId="0" applyFont="1" applyFill="1" applyBorder="1"/>
    <xf numFmtId="3" fontId="5" fillId="5" borderId="8" xfId="0" applyNumberFormat="1" applyFont="1" applyFill="1" applyBorder="1"/>
    <xf numFmtId="3" fontId="1" fillId="5" borderId="8" xfId="0" applyNumberFormat="1" applyFont="1" applyFill="1" applyBorder="1"/>
    <xf numFmtId="3" fontId="0" fillId="5" borderId="8" xfId="0" applyNumberFormat="1" applyFill="1" applyBorder="1"/>
    <xf numFmtId="3" fontId="14" fillId="0" borderId="2" xfId="0" applyNumberFormat="1" applyFont="1" applyBorder="1" applyAlignment="1">
      <alignment vertical="center"/>
    </xf>
    <xf numFmtId="0" fontId="15" fillId="0" borderId="0" xfId="0" applyFont="1"/>
    <xf numFmtId="0" fontId="16" fillId="0" borderId="0" xfId="0" applyFont="1"/>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1" fillId="0" borderId="7" xfId="0" applyFont="1" applyBorder="1" applyAlignment="1">
      <alignment horizontal="center" vertical="center"/>
    </xf>
    <xf numFmtId="3" fontId="6" fillId="5" borderId="8" xfId="0" applyNumberFormat="1" applyFont="1" applyFill="1" applyBorder="1"/>
    <xf numFmtId="3" fontId="2" fillId="5" borderId="8" xfId="0" applyNumberFormat="1" applyFont="1" applyFill="1" applyBorder="1"/>
    <xf numFmtId="0" fontId="0" fillId="0" borderId="0" xfId="0" applyNumberFormat="1"/>
    <xf numFmtId="0" fontId="0" fillId="0" borderId="0" xfId="0" applyAlignment="1">
      <alignment horizontal="left"/>
    </xf>
  </cellXfs>
  <cellStyles count="1">
    <cellStyle name="Normal" xfId="0" builtinId="0"/>
  </cellStyles>
  <dxfs count="8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C7ADFF"/>
      <color rgb="FFFF92CE"/>
      <color rgb="FFFF3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to Dashboard_Low Value Care_FINAL 2023 05 04(1).xlsx]Table!Time Trend</c:name>
    <c:fmtId val="3"/>
  </c:pivotSource>
  <c:chart>
    <c:title>
      <c:tx>
        <c:strRef>
          <c:f>Table!$G$67</c:f>
          <c:strCache>
            <c:ptCount val="1"/>
            <c:pt idx="0">
              <c:v>Trend over time</c:v>
            </c:pt>
          </c:strCache>
        </c:strRef>
      </c:tx>
      <c:layout>
        <c:manualLayout>
          <c:xMode val="edge"/>
          <c:yMode val="edge"/>
          <c:x val="0.42694940476190479"/>
          <c:y val="3.448275862068965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Table!$G$67</c:f>
              <c:strCache>
                <c:ptCount val="1"/>
                <c:pt idx="0">
                  <c:v>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Table!$G$67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Table!$G$67</c:f>
              <c:numCache>
                <c:formatCode>#,##0</c:formatCode>
                <c:ptCount val="11"/>
                <c:pt idx="0">
                  <c:v>558242.03095407411</c:v>
                </c:pt>
                <c:pt idx="1">
                  <c:v>532117.37945350027</c:v>
                </c:pt>
                <c:pt idx="2">
                  <c:v>492289.48666630482</c:v>
                </c:pt>
                <c:pt idx="3">
                  <c:v>493443.31426280178</c:v>
                </c:pt>
                <c:pt idx="4">
                  <c:v>795055.38018666767</c:v>
                </c:pt>
                <c:pt idx="5">
                  <c:v>705789.39838870033</c:v>
                </c:pt>
                <c:pt idx="6">
                  <c:v>1027515.6103804226</c:v>
                </c:pt>
                <c:pt idx="7">
                  <c:v>1212637.2159964577</c:v>
                </c:pt>
                <c:pt idx="8">
                  <c:v>2360270.8094555135</c:v>
                </c:pt>
                <c:pt idx="9">
                  <c:v>2829644.7931769611</c:v>
                </c:pt>
                <c:pt idx="10">
                  <c:v>2868680.2420243798</c:v>
                </c:pt>
              </c:numCache>
            </c:numRef>
          </c:val>
          <c:smooth val="0"/>
          <c:extLst>
            <c:ext xmlns:c16="http://schemas.microsoft.com/office/drawing/2014/chart" uri="{C3380CC4-5D6E-409C-BE32-E72D297353CC}">
              <c16:uniqueId val="{00000004-B1F1-DC45-B4E4-07220864CD45}"/>
            </c:ext>
          </c:extLst>
        </c:ser>
        <c:dLbls>
          <c:showLegendKey val="0"/>
          <c:showVal val="0"/>
          <c:showCatName val="0"/>
          <c:showSerName val="0"/>
          <c:showPercent val="0"/>
          <c:showBubbleSize val="0"/>
        </c:dLbls>
        <c:marker val="1"/>
        <c:smooth val="0"/>
        <c:axId val="468499231"/>
        <c:axId val="468614479"/>
      </c:lineChart>
      <c:catAx>
        <c:axId val="46849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68614479"/>
        <c:crosses val="autoZero"/>
        <c:auto val="1"/>
        <c:lblAlgn val="ctr"/>
        <c:lblOffset val="100"/>
        <c:noMultiLvlLbl val="0"/>
      </c:catAx>
      <c:valAx>
        <c:axId val="468614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6849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to Dashboard_Low Value Care_FINAL 2023 05 04(1).xlsx]Table!Top 5</c:name>
    <c:fmtId val="10"/>
  </c:pivotSource>
  <c:chart>
    <c:title>
      <c:tx>
        <c:strRef>
          <c:f>Table!$K$67</c:f>
          <c:strCache>
            <c:ptCount val="1"/>
            <c:pt idx="0">
              <c:v>States with High rate of Total Expenditure ($USD per 100,000 patients)</c:v>
            </c:pt>
          </c:strCache>
        </c:strRef>
      </c:tx>
      <c:layout>
        <c:manualLayout>
          <c:xMode val="edge"/>
          <c:yMode val="edge"/>
          <c:x val="0.1845420143968641"/>
          <c:y val="2.48778398719424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Table!$K$67</c:f>
              <c:strCache>
                <c:ptCount val="1"/>
                <c:pt idx="0">
                  <c:v>Total</c:v>
                </c:pt>
              </c:strCache>
            </c:strRef>
          </c:tx>
          <c:spPr>
            <a:solidFill>
              <a:schemeClr val="accent1"/>
            </a:solidFill>
            <a:ln>
              <a:noFill/>
            </a:ln>
            <a:effectLst/>
          </c:spPr>
          <c:invertIfNegative val="0"/>
          <c:cat>
            <c:strRef>
              <c:f>Table!$K$67</c:f>
              <c:strCache>
                <c:ptCount val="5"/>
                <c:pt idx="0">
                  <c:v>SD</c:v>
                </c:pt>
                <c:pt idx="1">
                  <c:v>DC</c:v>
                </c:pt>
                <c:pt idx="2">
                  <c:v>MA</c:v>
                </c:pt>
                <c:pt idx="3">
                  <c:v>NH</c:v>
                </c:pt>
                <c:pt idx="4">
                  <c:v>RI</c:v>
                </c:pt>
              </c:strCache>
            </c:strRef>
          </c:cat>
          <c:val>
            <c:numRef>
              <c:f>Table!$K$67</c:f>
              <c:numCache>
                <c:formatCode>General</c:formatCode>
                <c:ptCount val="5"/>
                <c:pt idx="0">
                  <c:v>17609789.443241071</c:v>
                </c:pt>
                <c:pt idx="1">
                  <c:v>17927021.852644518</c:v>
                </c:pt>
                <c:pt idx="2">
                  <c:v>18079702.022933573</c:v>
                </c:pt>
                <c:pt idx="3">
                  <c:v>18726069.020840332</c:v>
                </c:pt>
                <c:pt idx="4">
                  <c:v>19072581.985577375</c:v>
                </c:pt>
              </c:numCache>
            </c:numRef>
          </c:val>
          <c:extLst>
            <c:ext xmlns:c16="http://schemas.microsoft.com/office/drawing/2014/chart" uri="{C3380CC4-5D6E-409C-BE32-E72D297353CC}">
              <c16:uniqueId val="{00000004-089B-094B-8DF2-9D35D6B1A368}"/>
            </c:ext>
          </c:extLst>
        </c:ser>
        <c:dLbls>
          <c:showLegendKey val="0"/>
          <c:showVal val="0"/>
          <c:showCatName val="0"/>
          <c:showSerName val="0"/>
          <c:showPercent val="0"/>
          <c:showBubbleSize val="0"/>
        </c:dLbls>
        <c:gapWidth val="75"/>
        <c:axId val="1759407792"/>
        <c:axId val="1759410512"/>
      </c:barChart>
      <c:catAx>
        <c:axId val="175940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1759410512"/>
        <c:crosses val="autoZero"/>
        <c:auto val="1"/>
        <c:lblAlgn val="ctr"/>
        <c:lblOffset val="100"/>
        <c:noMultiLvlLbl val="0"/>
      </c:catAx>
      <c:valAx>
        <c:axId val="1759410512"/>
        <c:scaling>
          <c:orientation val="minMax"/>
        </c:scaling>
        <c:delete val="1"/>
        <c:axPos val="b"/>
        <c:numFmt formatCode="General" sourceLinked="1"/>
        <c:majorTickMark val="none"/>
        <c:minorTickMark val="none"/>
        <c:tickLblPos val="nextTo"/>
        <c:crossAx val="175940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to Dashboard_Low Value Care_FINAL 2023 05 04(1).xlsx]Table!Pie Chart</c:name>
    <c:fmtId val="7"/>
  </c:pivotSource>
  <c:chart>
    <c:title>
      <c:tx>
        <c:strRef>
          <c:f>Table!$G$63</c:f>
          <c:strCache>
            <c:ptCount val="1"/>
            <c:pt idx="0">
              <c:v>Total Low- Value Care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2"/>
          </a:solidFill>
          <a:ln>
            <a:noFill/>
          </a:ln>
          <a:effectLst/>
        </c:spPr>
      </c:pivotFmt>
      <c:pivotFmt>
        <c:idx val="19"/>
        <c:spPr>
          <a:solidFill>
            <a:schemeClr val="accent3"/>
          </a:solidFill>
          <a:ln>
            <a:noFill/>
          </a:ln>
          <a:effectLst/>
        </c:spPr>
      </c:pivotFmt>
      <c:pivotFmt>
        <c:idx val="20"/>
        <c:spPr>
          <a:solidFill>
            <a:schemeClr val="accent4"/>
          </a:solidFill>
          <a:ln>
            <a:noFill/>
          </a:ln>
          <a:effectLst/>
        </c:spPr>
      </c:pivotFmt>
    </c:pivotFmts>
    <c:plotArea>
      <c:layout>
        <c:manualLayout>
          <c:layoutTarget val="inner"/>
          <c:xMode val="edge"/>
          <c:yMode val="edge"/>
          <c:x val="0.19552870875148107"/>
          <c:y val="0.24498643353252733"/>
          <c:w val="0.510204450532876"/>
          <c:h val="0.71905893503572749"/>
        </c:manualLayout>
      </c:layout>
      <c:pieChart>
        <c:varyColors val="1"/>
        <c:ser>
          <c:idx val="0"/>
          <c:order val="0"/>
          <c:tx>
            <c:strRef>
              <c:f>Table!$G$63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Table!$G$63</c:f>
              <c:strCache>
                <c:ptCount val="4"/>
                <c:pt idx="0">
                  <c:v>PSA Testing</c:v>
                </c:pt>
                <c:pt idx="1">
                  <c:v>Colorectal Cancer Screening</c:v>
                </c:pt>
                <c:pt idx="2">
                  <c:v>Cervical Cancer Screening</c:v>
                </c:pt>
                <c:pt idx="3">
                  <c:v>Cancer Screening for CKD patients</c:v>
                </c:pt>
              </c:strCache>
            </c:strRef>
          </c:cat>
          <c:val>
            <c:numRef>
              <c:f>Table!$G$63</c:f>
              <c:numCache>
                <c:formatCode>#,##0</c:formatCode>
                <c:ptCount val="4"/>
                <c:pt idx="0">
                  <c:v>342963.17775098793</c:v>
                </c:pt>
                <c:pt idx="1">
                  <c:v>1162526.6703334437</c:v>
                </c:pt>
                <c:pt idx="2">
                  <c:v>148389.14163802663</c:v>
                </c:pt>
                <c:pt idx="3">
                  <c:v>3357582.5798163647</c:v>
                </c:pt>
              </c:numCache>
            </c:numRef>
          </c:val>
          <c:extLst>
            <c:ext xmlns:c16="http://schemas.microsoft.com/office/drawing/2014/chart" uri="{C3380CC4-5D6E-409C-BE32-E72D297353CC}">
              <c16:uniqueId val="{00000004-13E7-FA4D-9EED-A3A28819752D}"/>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to Dashboard_Low Value Care_FINAL 2023 05 04(1).xlsx]Table!Bottom 5</c:name>
    <c:fmtId val="15"/>
  </c:pivotSource>
  <c:chart>
    <c:title>
      <c:tx>
        <c:strRef>
          <c:f>Table!$O$63</c:f>
          <c:strCache>
            <c:ptCount val="1"/>
            <c:pt idx="0">
              <c:v>States with Low rate of Total Expenditure ($USD per 100,000 patients)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barChart>
        <c:barDir val="bar"/>
        <c:grouping val="clustered"/>
        <c:varyColors val="0"/>
        <c:ser>
          <c:idx val="0"/>
          <c:order val="0"/>
          <c:tx>
            <c:strRef>
              <c:f>Table!$O$63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Table!$O$63</c:f>
              <c:strCache>
                <c:ptCount val="5"/>
                <c:pt idx="0">
                  <c:v>PA</c:v>
                </c:pt>
                <c:pt idx="1">
                  <c:v>NM</c:v>
                </c:pt>
                <c:pt idx="2">
                  <c:v>NV</c:v>
                </c:pt>
                <c:pt idx="3">
                  <c:v>AK</c:v>
                </c:pt>
                <c:pt idx="4">
                  <c:v>Maine</c:v>
                </c:pt>
              </c:strCache>
            </c:strRef>
          </c:cat>
          <c:val>
            <c:numRef>
              <c:f>Table!$O$63</c:f>
              <c:numCache>
                <c:formatCode>General</c:formatCode>
                <c:ptCount val="5"/>
                <c:pt idx="0">
                  <c:v>9748912.8880414627</c:v>
                </c:pt>
                <c:pt idx="1">
                  <c:v>9648029.7775761466</c:v>
                </c:pt>
                <c:pt idx="2">
                  <c:v>9308205.1340067033</c:v>
                </c:pt>
                <c:pt idx="3">
                  <c:v>7420833.2079669079</c:v>
                </c:pt>
                <c:pt idx="4">
                  <c:v>0</c:v>
                </c:pt>
              </c:numCache>
            </c:numRef>
          </c:val>
          <c:extLst>
            <c:ext xmlns:c16="http://schemas.microsoft.com/office/drawing/2014/chart" uri="{C3380CC4-5D6E-409C-BE32-E72D297353CC}">
              <c16:uniqueId val="{00000004-FEA3-1145-88D9-A242CC0309C9}"/>
            </c:ext>
          </c:extLst>
        </c:ser>
        <c:dLbls>
          <c:showLegendKey val="0"/>
          <c:showVal val="1"/>
          <c:showCatName val="0"/>
          <c:showSerName val="0"/>
          <c:showPercent val="0"/>
          <c:showBubbleSize val="0"/>
        </c:dLbls>
        <c:gapWidth val="75"/>
        <c:axId val="30336943"/>
        <c:axId val="29383679"/>
      </c:barChart>
      <c:catAx>
        <c:axId val="3033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9383679"/>
        <c:crosses val="autoZero"/>
        <c:auto val="1"/>
        <c:lblAlgn val="ctr"/>
        <c:lblOffset val="100"/>
        <c:noMultiLvlLbl val="0"/>
      </c:catAx>
      <c:valAx>
        <c:axId val="29383679"/>
        <c:scaling>
          <c:orientation val="minMax"/>
        </c:scaling>
        <c:delete val="1"/>
        <c:axPos val="b"/>
        <c:numFmt formatCode="General" sourceLinked="1"/>
        <c:majorTickMark val="none"/>
        <c:minorTickMark val="none"/>
        <c:tickLblPos val="nextTo"/>
        <c:crossAx val="3033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
        </cx:txData>
      </cx:tx>
      <cx:txPr>
        <a:bodyPr spcFirstLastPara="1" vertOverflow="ellipsis" horzOverflow="overflow" wrap="square" lIns="0" tIns="0" rIns="0" bIns="0" anchor="ctr" anchorCtr="1"/>
        <a:lstStyle/>
        <a:p>
          <a:pPr algn="ctr" rtl="0">
            <a:defRPr b="1"/>
          </a:pPr>
          <a:endParaRPr lang="en-US" sz="2400" b="1" i="0" u="none" strike="noStrike" baseline="0">
            <a:solidFill>
              <a:sysClr val="windowText" lastClr="000000">
                <a:lumMod val="65000"/>
                <a:lumOff val="35000"/>
              </a:sysClr>
            </a:solidFill>
            <a:latin typeface="Calibri" panose="020F0502020204030204"/>
            <a:cs typeface="Calibri" panose="020F0502020204030204" pitchFamily="34" charset="0"/>
          </a:endParaRPr>
        </a:p>
      </cx:txPr>
    </cx:title>
    <cx:plotArea>
      <cx:plotAreaRegion>
        <cx:series layoutId="regionMap" uniqueId="{AA3CCBA4-95E8-1843-ABC4-151E0CADC1AF}">
          <cx:tx>
            <cx:txData>
              <cx:f>_xlchart.v5.2</cx:f>
              <cx:v>Value of Outcome Measure</cx:v>
            </cx:txData>
          </cx:tx>
          <cx:dataId val="0"/>
          <cx:layoutPr>
            <cx:geography cultureLanguage="en-US" cultureRegion="US" attribution="Powered by Bing">
              <cx:geoCache provider="{E9337A44-BEBE-4D9F-B70C-5C5E7DAFC167}">
                <cx:binary>3H1pc9y2svZfcfnzS4UEQAA8dXKrApKzSaPNsuX4C2ssKyS4AdyXX3+bGo1tMTo+ka6q3qqZpCYK
qZ4h8KC7n36w6N93/b/u0vtd+a7P0rz6113/+/uorvW/fvutuovus111ksm7UlXqr/rkTmW/qb/+
knf3v30rd53Mw9+QaZHf7qJdWd/37//n3/Bp4b06U3e7Wqr8qrkvh+v7qknr6hf3nr317k41eT2Z
h/BJv7//mMv6/tu7D/Wuvq/ev7vPa1kPN4O+//39k998/+63+ef97bvfpfB4dfMNbLFzYpvYppRh
5+HF3r9LVR4+3jYc58S0ODaRY+3v08N3n+8ysP/Hj/XwULtv38r7qnr3+N+/mT9pyd/uykq5+05x
1fTsHz88NPa3p53+P/+eXYDmz678hMu8r/7brf8Cy+5bJnNPVnUp72rr9/e3fx66aw/Vk/svhIqg
E4CAImrZeyj4U6gsk53YtkWIbZr7Xzh89x6q20HBw4WHi8890PMgfTd88vT7xh0fYp9+1UEvdC5+
QgmyGbfQHpCZc3HzhFoYPM+0zIcXPnz3I2L3Vf3ukyxDmcvd4dYLcHtqPkcPGnp06H26+VU3vQw9
Qk5MZiP4B2D5OSYydELBDR3KH2OmffjSPWyf7stM5fXh4j8H7LvhDKqpVUcH1cc3hAqyGEaYcdN8
DI0zR7Ms64QyjhCi8/xV76KXA/XxwWqG0tSgo0NpCzn2Z67xpM0vTGAYnTBkcsYfQXKcp37FnRNq
U2QShPbhcIbVVlbV9K/W8lcP9XwSe2L8pBW/v58aeXTI3Zz/qpNeFgqxfcIJ5DBC+bPUg9MTTDCy
ienskUOH795HxJv7PAfed39/uPzPY+JPpjPUpgYeHWq361910ctQgwRGIUPZmD7ywb/7G8PIsW0H
P08/ZHWn8krmv3qk573t9ofpDLWpgUeH2vnmV130QtTMEwsYIcD2SArBl56wD0AVQigUnntXdMjh
u/e+dn7fvdvcl9X9cLj+z53tZ9sZblMTjw63D96v+uiFuJETgqlFbMaeJfuA5gnCJnEsOkPsg2rq
6J23S1T9Cpb/1HqG2tTAo0Pt0x9vhxqGmhmqM5M75HsMfOJtUMI5jCKCHr3ROnz3I9d/dXX2o66b
YTY17+gw++Ae+u25aPQyT8P4xDGxA5D8KJt/xgzK6glODqx/74kzHrn3GHdXqlTmr/a4H/Yz/Kam
Hh1+12/JS6AYQxyIxyOZdGZCFrPAJzk3KXksFPBh7Ox97joC+e/dukp3+bfDnedG1fPU5Kn1DLup
mUeH3cX1r3rpZb5HwPcwp5xi+kg/nrITC5kgQoLr4VmgvCjvQ/UKJnmwmwE1tenogDr/8w2BArUY
OwhbfKaFMBu8zzQJtx+jI9zfV/g/+OOfqkwOV/+5Z03scW85A2tq1/GBBfrpmykjoF/ZlAA3fKzE
wHl+zmiWRUEasTHUavuUN3Ou8/t29+0VmexgN8cLmnZ8eK3eDi+IgpTb1HIwzLVML8hQP+M1ZTAG
rBHKuP39mR4yecpql+kqkuUrNJGZ+Rw9aOjRoef+8XboAecHqYpSmNLco/M3bwMh0mKIOVCtPbwO
372PkO4ulX+p8lVzMj/bznCbmnh0uF2cHvruuTzyMu4BKqTNMSH00enMGW4O1HImzFWbhwrcOXz3
HreLJN1FKtsdrj73RM9zxh+WM8ym5h0dZn+8IWaUnEwz0tOU9fdI+HOktGx0Ao4GqDkzlv9HuquS
V2B1sJshNTXq6JA69381ll/mXQRyFmIwHc3os0jBShAOSwxgFgCm2abXbNbz/P5r+TrEfljOMJua
d3SY3UKYfyveSNgJgVKLYetRvZppxftqjGJYgDDzrtsdcI88rF9Tkv1sO0NsatzRIba9eVPETIyh
9GLP642WCdwD4iWieKYSb2FJwe41ctV3wxlWU7OODqvz7dthhUHRR+BdFnmMiDOWb5n0xALCAeqx
dfjWHzX09r6Xd+pw/Z9zjYncH2xniE2NOz7EvF/10QtzGMRDQjHg8bgyBxjgE7YBczCEOhihw+TZ
4bsfcVPl/2Em5vyJ9Rw7aObRYbe9OPTfc+P7ZdhhfoIps7lJHlX9WS5z0AlhDFN8kI1nqv60wEM1
pfzVEz3P7n9YzjCbmnd8mL3huhAyrftwLIIPnBDi4M/+5gD7n7g9ONwBlr2jbeW0IORV850/mc7h
OsYFIYuzQ8/9310M8RN7khARnsVFDr7FGSZoqp6n14wtLlJVytcIjN8NZ1BNrTo6z1q/oWfBisZp
xT1IUI/TLHPE6AniFsyROY9iyIwtrvNv8lVs8bvhDLGpcUeH2Hb9ds4Fq604I8yB1d57yGazmtw+
YaBywOKQx/t/y193kQx3+a+e6D/lr4PlDLOpeUeH2c3nX/XQCzmHBXQQcwLzlfu4N89fMC+DYYkc
m2SP6QWY/jxXdnPf76rDpefi8/OAPZrN0JoadnRoXYIg8GZqx7SuA2T7R/3JnOu/jJ1wzDmg9Rg0
Z2hdwirUakjb3auU+6fWM+ymZh4ddufu22E3affYwcyGEPjwms9KOycWt4nFIKc9vGaEcV9b/Vhz
85/H1PMuN7ef4Tc19ejw++PLG+JHTtBUN3PrcUpsht/DDotpwQ6s4H/ADyLpz5Hyj1KO6jXq1XfD
GWJT444Ose1O5r+cD35ZeiM2lGcUUMHPb4uhzgmyYMmqyR5BnZHI//o4z/vao9kMsO0xivlnb5je
sHniwAyLyef7zRwL8p4Fu5f4Y+ycwXSmGlm9ju3/ZDqDa2rZ0fnX6YdDVHqOrL3MuUCvIpwAMQS6
cYh4T7QP0LM47J2G3dXfM97PEfF0l1evIY8HuxleU9OODq81iKb/OdO/DC+ozzB3YAKTPF+fWRZs
rICtMAz2nx2+dS9Wrb/BsoHDpecGzvNh8NFshtPUpOPD6Q1FKgL7XwAjYts/WPzPfgW7BC0C60/t
79sID9A8opXCqm4lq8PVFwD23XKO2TGqVcu3TF2wI5pwxPmhTp6xQ45hXoZgmPN8ZPf4gM4es+W9
gk3uu8PFfw7Zd8MZYlPjjs/L3hAxOEwCWB+1GXl+HtrBsJbKNKllPt6fqVVr1b0Crr3VDKv1MWJ1
+uevBvPLMte0RwnBTk3Yfft0egUkRcSBfsCc555izIjhKeTO5i4ZfvUoz+euH5YzsKZ2HZ1jrUAn
fSuaYU1rR2GTOz2EOuspZpYNSgiCgutvCzxWu24n5a+e5HmsDnYzpKZGHR1SHhSRb4UUTLFAsQWr
tA8E3XmKFGyUAI+jBLZQ7L3LPnz3Pml59ykg9pr12z8sZ5hNzTs6zLZvm7ZgYTa2bQpg/MwKYcU9
NSFjwdqqPVgz7Xe7q6rdXdRU93X9Cmo4M5/BNrXw+GB7w9oLamVnSmH23MXoCTNh+y1s5tyjNuOF
2105vG6X3w/LOVbHWH957iE0PUedX8g2ACsTVtrA0Ud7TGZcHmZZTAv2b3L26GnzsPh4+tk79dc7
V6VN9vU1xP5whtrTT5lhOTX76PzOvXk7LKc13QwW30NUfFajgpOsGIa6zUIzEF0F63PuannX1L96
mucJyRPjGWRT644Osj/eUP6YDkkCyR7BmS17yCAk/pzo4KgdTiDNITiScf86ALRnJbD94evuNXtc
vhvOEJsad3SIuW+7cBEWBoBcRR6PrZozfhMYP2Ecli4+hQqioyp3314hLf6wnIE1tevowPrj+tBv
b5DdYJXOtIMF/4dDNKdVptiBIg0Woj68ZoHxjzJ5pW7/w3KG2dS8o8PsYvV2mIEiTAARWGn6ONMy
D4kQMmH7mM3/w6rui0i+wsf2VjOspmb9/8DqPx9g+/1wX29X7/yHU4F/OsP213cf0jecVzwz/VWF
vS++19/g5GA4RQCKrO+nDU8f8mi5z0S3T48f/Zvl/a6qf39vAJ9kcMQmFNkmhy25xASlsQNTuAXL
UinAbkF1QIBxOtOtfFpk//t7GBOwzh/2o3EGSgqnDOZsqukcJXgwNi06hlUIjAKRRQ51vh/MfKnS
AU6h+N4rj///Lm+ySyXzuvr9PbItILx6/4tTO20CkRuWpUwHO8EckYMteAp9t7uG7VPw+9b/CwfS
pXkcRuvOsOMFR+o+a4vKRZ28qFhdnnYYp36qlSmKptnVDc/Wg3GWdFZz3i6GiNB117SxyMOlbMbY
zfMk8GySGaLqwoWmbCfj4KLpzdxXtA9EFYaOmxQ6WKZxNIguDLaSnuphpN5gbhAeHLcMHcNtUJn4
QTfedjtYAqD9sSmY14wr3ujOY6FedWaL3FIlxQKWkfptjb2xKNYl79WaECPz2sGoBcq7HQuj7Izw
bhHTPHStoD9tw3Q868ZBjCxxvDAqLrJ2NITlFG5qcRElkehSZK2dqIqWeZBvDWUVHolb6lvoQxNl
0sNJ0y5M0m5TE4+XPVWGnw2U+EXVKlHVcSmsIXFcXWvH77FTurYVZUvCVSFUaJh+KpNGaNR/SBqb
L2zplW0fiSEvpIuaqW4kgsAR2RexY0ovRSz0dCyGpu98Ouht2fWNYJIZHi0SJiyjj0WY1oUXFkUL
OMlFJ5t4EUU69pAOF9E49De45dcZr9wKEve6t+vMQ3a15VYmrFWm0Y2u2+7MjIwbC1n+UFefaNRd
2aR0244uCmoJWg4iLwtPydsRSSGdwS9M47TTzgVV47ZtnI8m0zuSB6LVQyMSXC7qZCg9o+br6S5O
w1zUERNhXn3pYke5dh6Gbp05rYCTyM9rWXbCpHW10Kk6xX1vudLKO2FE1iqp6aYL61QMuN2Eyk5P
udluUWt+lqpKzsYBcQ/1llpEmIq8MFshkRF4qdK1cBJiLeN21B7mduMFFq2XMakWqo0SkVWo9RUM
cFHbWeWaBbNPG5kWn0fslnV+WjNWwoALlVdws/a0NXZugTJXDShcplkoXd7f1Vl4Y6JMLyxSNl4X
JltURrEITHytLXSWBPYVSp0LlUShW3RfSJgyv7Tiz4WOyosyNUUvx25l4ICLpGHClj33m6ysfKNy
FrK0qOiNJDqr7FZkqYwWXW4tExON0JPFpmr1KEjnLPHQDF6R0MgPsdEtmzDws6a5RWmarcNAxX4T
lR5EAnCzXrumwSqhy+AsKI2rFtmFx4ryIsLdNqjKpVW1nacItoXKlJ9mjPuWjD4kFTHdYXRat64s
UWh2XpOs2DLZLtq67j5GNwTpa1le8wwZS0VyW5h6/BbXWS5yhb7ZvDgPgmHh5Cb4IqmyZZOWqcta
3YhhLDtf8Tr63NmXQUrrldNLw2vHCvt1wFZR64LbfI7j68JOpWg67bUMSR/Y0Dkr42Ihw8gth9vc
6u8Ho2XLqLXPC9qvG6tEC2YVrrL5sBgTS3lR314OQ5R6jbJzt+WoFmVjeHHXrKzUKZY0CK8gVC8c
M7iq2osAVaNfOhF8QnrOcmVDAKDYRRppAcumC7cd7d4LFc5cx24cEUlzZVY7Zxht16p2fd9kHjOZ
N4TmzhwngMIxcmGmeMGCZsnaCEJZXIUrg+eta4flXYPM1MsyQpZpOa4L5KCztGsHYeLgui+c4GOU
pZsi/ZBFhfJrOAhsaCLiKRyFmyqn0BgV3Wtt+pbT4QvZVaFIMbvAYdBu+qj7xBycbSLyKaBxIWif
irbja5lE/KrFvUh0m7l9O2Yud8rQc0Kl/TSKbL/T9VnG7Xsa/yUN+ikdaymywak9O0H3XZOLLjM7
MdBhEIZt3rAsq/yuugsl7s6xrRJg/qYp2kwtMBwE7znsK89p6GYDjzwHQ8CqsYtjXnpcQ2Qq1Ljs
VRuKJiXhFV1arCm3tTFkrpYa0C1ltgzswaN1WYnWcAxBCvMsYZ3IE3za68Y+jRzplhH5mGkzFjjS
hVfF62FM5SbIpeAqRT42ar0JLUNk0jIXEQqhj1mzLbLwY2GuKl5cdG237LXmrhHnoddClgzKAF1l
jukmROfgBVm3qWyj9SzbB+7tVYaDRIt6P+xaDn3Ta79IMlNQi3p8yD+UaTm4qRPGyzFxvsAJfe0q
+8tJ688xJ4nL0uKqGnS/tlb9GOSCJ8NFap6TlFKIcBBeat14EUGBKGvMPWmWqTDDcompztzAKSJP
puFpYQfmZdo4fmxjGDvyE+SCwg0SM1kyI7TO2wiv2xLSWpcVlzip+KWyiJsZuaCE5Z97RKJTGhkF
5Ei5bupce2lZqzNJ9bZa5ZgaF6QORRzR9pyRBjJka57CAbofZGXgjWqN5NJoTHhLu2xtxHQV6Wpl
x8y36ubDyIqPNnFukgAGSpjcRirnoufdLZwglG2svlh0uhnWihW9W1C8zEJj9DrsrAupx1VbrSGu
FovBqDZyLC54F7VXCT/VHXdxwcpzpxuQUCPXAnYFFYtydBZD61yN2BiugqYoN2QYvzVDkArZF3wB
rvZFl911Uw/Gugph/DtF62YaBiZwjm4lA1S744A3ERIISJoP4/fC7mxPqUR7Te5Enuq0FkTfK5s0
i6JX90UzUJcWA/csmYmyJeVC2p21UB3fVMmQb9oq+jPr8U3Z8GTREnIdAgGRadyKxnEaPwoG4TSK
u2ZmroOhPqvKLHMxpCNZGoPXmokLSaHdsvazRHIVjD33smIQNAtXdp9lF2bJ/Uii8EvBWLWQlpGs
zLaIoFuij60KbHfI0JcokMtudCDBx67jVP0tLRPtoyK7sRJ2azf9Aj7YpRvVmcEKayvyizpHK+rU
zWIMAVBlWe2ilzvbGLvPpRneqcjKlyVPlnCg+SktugocCHrMNLAlYCfCxzZvPCY5PUMgEi2csLM8
yhxIYzb6lKXAuyhNd3Ft1iKtM8GKsBF2oahrGO11NtSf0qYdPVVEoafqwGNjsR5Cpz4L+zSFgdp+
LBwcijGGyFV1RrJVMYZPYaPeqp5UohEc6a9mUOBznBvCZrT2etnHm3Go15mMrqSl7dNE2zvdytK3
yvFKGlpIO3TpGH4etAMRsfhCS+MmiWvi4SgIBAmREkFvVKuBRduKJJWI0vEqlXYjChzbVwG3/sqy
KBSEtgLoA1+XQJ/csmPxGs5Q8lMe954KbpNpoJYoXjDAeQ1sJT3jVg8UCWKd7IJykVVF6NdVp30e
2sqVSTssiqGH8VVuw4Cli5F9jRPdib5L9bJLRZqgr4bRt26LdOcayPxahegLQYquK0NepJBFT63M
IV426kIYF7kJITrvRu0bQ34dFMWFxSol7Ca+jsfzQkVXAUkyv6YSKGVKtMgdLl1rLDOhVXbDulCo
ilwNeYk8syndoTDxoqzMa9W3+XkN3IdFQNEdDnms05Gw0RTcY1Isx6lqaK5ts7PcXpVXMNlyxrN6
GyQjEartm1VqUEgvQRELYlQVZNkRe33fGiuISI0/VmP5Z0aKW6C8wO2qtnFxqyw319Vlkw+Z6CzD
cYmK1prg4iapay7yNm62Vtq2osIGB++G/mYsEhpsQqfvl6RtPvbMaoGWl7mQvA8WY50Np60RS49g
LJIeh+t67DsviFGzSY2/IMbEwMmb7IvdrllhbQLcfCrNamHEDEgqQedtyLFLoM2iGxUSli7XQ4tb
r3dYLyq7DASHuMosB7iZMfJFNXAsaoMlF3FgjkCsm+JLoXtb5Fg3qzEYIa8ZYeTTrCBuG3SfiGTL
keXbgcWxUHXWfQ50fNdyYKNx0l9UUXvf4Aq7MaGhV2T2pQnFxpndQESRsddnIRc4oNY6nG7B+FMB
qda0k18r3J6aHMZoAg7gRSn6GqVnRmbDVxlKLqKuuB3s4R4VyXUVm3pirLloenRWbYlhL/Mi3+YW
gWeqKuLZcZmIyuCCmdHXMGlGAUzkS1aVa04HyHuXZSw3VaN3UEVd0Xb41BnlwjTy0UPoNEuLL7XR
1cswtwohR+c6a8OlHZBQRLWIzJh4Y5i27nhNtXNt9+GO8xB6uPRLuxQpMpVXhrvAaNZOabmwb2MR
QnnDSLdFSYpEYDWe06qNSvnGTNlaZpEUqKVLm0QereiKBtFXx/rYj6M/QvXW9vpPXcWuRZ2PhPVS
VL7TOzfB4NwB+/yTtRBDSGC6hv4TWVuHJF5JUxFDauFmCrVBfjnWEP5YcDmG6DSP9CdptL42OjHy
6pI4YSvqlF3b8eil0VhBqZTHIoqTQvSxy2uoN8N2M31UnGZXmtReS/HGypLBywKUCWT0FzaNznRX
XsYj+pyXahV3nWu39SYPIEIbgZ/a6tTMw3NlV5GwelQIiAs99CYMR1os+hBdKdP6hItylRIrhaRt
f01aL1BqOxrcFLJIbhyCt7EuLwZmXKIg9Sv6Z6OVbyTqLOSByyrD0yXxR/gDCGefS5nHCzgv8CbK
zVUTQ1S21oFCFII3uehL8qVQ+sas0DYsgvMm8ZFhAClkftgnX2AXMPC9wv7aZM4Z8F/kJlHPhUWa
u76giwEoThJErrZSLyl6SAVABGgvCqB2NM7PGWr8rIruHLu/SoMeFIEYyj7ELm1OPazbGymRW2Qg
GkzQ5DJ3bSdbZOXKiaB4z6AcRcWHWIWJZ3WJYD1zBOKdq41s0yu0qR28irB24ZDzWz42nRtDbO8g
I019bnT8plRk6YTRTaC3bad3zFzKHA0iaCkVymbeODiXDeo+ha12ddX6ThBrCEEuyCAfgVZ8AvUi
BRoF1bMRBZcJbRdhLHNBWmJ/uNY0Kk9zw2r8vk60aLLkMukNucYd8ClQXLZGYppn0q6Wphqrdd1C
0NARMIAR6iiVIcEBptSk67B1REwrDYWyUbiYt0vI/c0mxPVWhuZF34ACAIkrFpXOtrQzPkiFFgac
CLgyAnIJYlTpQQWohUrr3k+G4DQP+7MxYRB3ncwvVXGvKDxAMLQuaJ+LsWfpRVWwWydr25WCKiKi
3Sj6pqphSDiNGI3xPI0DkRjBCjUaylcT/m4Z0DrZdiJIVebDavUzHOolKFdA40J8bkdxs2DnlG/L
AmhBHCEo5qMtcMevrMVfjW5dlUDj4g6yBa2d2IXRcz4MuBE9lGiiT+Vq1Oqrli1fZ0S3Lgh8nWtl
3SJyqksdFpFbG+qW0vi0Z5qLoDK/lkY33JjyouBBKJwgV25Q2zck5FtIfZctjg1BTbZkg3FDW+Oi
wd0nVIEEoypQq0ztLAyJLpidQl5U4xcrKQqBcUQWNR/A25oVjMsFKs3C1ZkTii5PttLk/FyG1mkS
oGjBdeSXo4w2RpIu2iDRrio6kJtg3NlW1Swjjb5gpYBE6zvS1oHbl9SLVWqvscn8GI54d1WidirQ
qehqLx3ZWeIgdW7C31S7yWWyDpzYj6KyPk1B8fRsM9qE49LsIi5kS0fBKpwKmoReivVpbgXOsg8J
1O1W9y2LK+2mzMhENJarSkPYgCOuuZ8l3RnuWsvvGTpFNpQcqv8QR60HdCtws7z+ArtHYlEDsenS
0uuIMaxtSys3tOvTIQKBrW6CzyGhoigN6XaJucidqvLGElsrq+zOlbQk1KMgTsIuLg0VxV9ZCw7a
sAIqSbv9TOsE6oXuQ5oamRuWZSOkiiGKO1CVdCnDp0450gXSxlWTotyD3078CEHhl9ls2eM6WSEU
QHU32ivIqUykHIEg0FZQJQA5c2JIth2r03Vi26uhp5sySktRZMwnJDBARwF5I7OG9rpvvinc9V5X
qRIydwdqFd4WDeFrKzQ7zyGVr1ADvCDrz2oNQmWqq/MuLi9Zr5YWSLGi69veL4xFYhV3dgBSYEzj
b2NPmZtAQecCE71jgX2fMStfdGlgiIaz+LTV5ofSqVamoSuPNOFlbYZXWBrnAW9hVDssc8lQAMXr
NHDBvnGnnfsiCeNLnZI7WTmxx+P2TKpwO1rBIkHl5KI480pWxK7SynDDxFjn6CYYc39sGXxwWrn9
kJ6nJsiXeVxfpQrfNIYCcWAwvuQGwl7GzE3dMgzVGI3c0DS2AQZmYuiFNGnhUgm8zcTJ0s5a02XL
Mqg/qSoEPTakvnbizCdJ6xKEKzfPQBnNQ7RpKj/qSuebYaKPdARFisZh4mZ2Oy5BUF0FbbYKGNQd
hkwHwco+34S1XOowVkDIssLPGZDfvuFu1DruiNZFcJZalajL4q40CPIDGMpTyXTlpAPasOktrDTa
RHFqL6hVXeK+tlYytlwjiYFbKMo2XVQ9/lSG5eh3XT7FDcPYgKNARQi1jmdz0D4f3rIopZsBptc3
aChgAD5crB05uAiDq1cQMzdNKJsFBsFqHWNUbMLGOgdBxl6oIqs2OjcjD6QZJKjUakOmNxyGUSrq
NlSbIe/hRxw6UoAKA8VGbK3IIIclyMnFRo/tqsuyYYnzXG9wS+Bt+qmrgdTwYZ1qSGApjdaNusqs
QsZ+lZSnQedAKfLw7ZHllBtNAo/mykk90OS5+/C9Dw/z8BNI4gpgh2f5cQ1YqNfHGq0qG0Bss0KJ
zmGB15Ujd1EEug/I0GiTU/T4FuVQtsLMyi22snzT2zZoXZlyBvfhR8YlS0QBfxlmw2WQbWQN+SdH
9lkhTbhREfu0VTJegufpTS2jYhPpNhCWbIhr5dCJD28NeI3fIXP34xKy+QZYrl4WqAFJ7ccNPeBH
q4dr8ZBZ3lBDaP9xo1MwgYELIHNKQ3gLy2oJpaTa/HhzShym8HRwUcraL0qk3NgBL+CVU4sMNcaS
NcYmr8Laq0OUeDwrPrA0yLYqBD7cGpBNOxCwiyw4zVhurjmRIjXb0bcay/LMNsNeWZcurHniXpSs
lRUDfWgqWA8DxUrsGAYEnsRYQia4ynJI/N3QmNdpUJ5LDRwphlwqejQiyKedPGNxOIpsBJGXoiTw
o5bej8ioVzpv11AT2GfNIJdlzTNfgypl9B9QWNRuBuwWVEgqQsJvOnBDzzJAVRxk9nGIq25Jhk4w
GJSnMcF3EkFi6W1QIJIhvrGCVJ8ZOgGBnkU+xOjNEPZTEggl1Jkd8lXQXJLUqU7NMfItNZQLneeL
kRcB5Bscr2qQhlzNws2IHepCmFPu2DYIZBizd7PEXOXm0GxU0P5ZGNlHs6+QH4MeRNWm6bIrqBOx
G9mardOggXKpZC4ESQzzQUsjbuBNAYlD4VeofdNLbVhyQYPU+V/KzrTJUVzr1r9IESCEEBFv3A8M
np2ZzqEqq74QWRMggRjFoF9/l139nqyq06fPvdHRlEljm0FIe6/1bAHTJjaazUmv228dbe4H5y5n
dNd5SFW8dVsF0D1r/4NyxylSvfe9JvypR1Jdde2xqtZq760NpE+WxaySZ3A1L6oL18j3o1qJPWem
h3lS+lE+Lc/DGhykep6oht7izfeZYY9h3+7nUN455Zq0XfMBYjzyfb0uSCX1y8rQ49rGxpOZPhd1
+HD92Va4sErqIQp46yRFKb+hXimaoODDiFtfs85J68wrIuLUTwBHPjICB2eCKFsVzqs26Fkb23+b
e+91xBH6EsLIaNDpGDp8KlZo2A196sdraSePIFQGEVuHj9ejixnkhrPi3G5DO74FU/4QEgTnjY+9
LNANIZ4YpzuZC2RuLKod/7nNEP9Y3B5VW+lt1jov3bhsJ2qRJZbm2zCPCK+Q50IBx1hJ963DyHEY
n6lcstR36hH9mdjTrtyWtE/RN2KU7+o+msv6u2KsgmMyNYleI1k2fVzkPUZLf4nWrLeR567PLQ2/
8ty3x6GFBuWaWcdqHcZ7svI5CucOcd/oI7sveigOW99Aphck8GNPiWnXFSV/0FAxG9/WkQMvAySV
Tut+NLG2OAQNZ+966mAUeW+dWtPJI5/v6gZZKs1gQgTGfyV8TvKRP7lGbuFSsjOFBSenkcQZhead
uRB8s+7cc6+Mrtejh5G86Ys+jEgznN1VfJx65w19pZfoxvs0Nb1ALotj7vopqqb1q+rXNiJVmtM+
345zNePt/pkzBQFh5QhsvPtct+1mnrt+A71GRaX0Ty7Euh0PGudQjfLLqgW8kOFS8uFHoCCEWqui
tW4m6IJkjsvQVrGCEeHgKibekke68D7bVuDyhCLuWHiyYfeYGe/bXE99NGTQXJtBR+2oq4jhxfWt
sgy6SKnhGx2cqBHsAy9xk2blhNux+dAH7n24TvPGV9Oc9oxsq+4DkqwwBikg4rxiPGZzL/dhlseD
QkpZ1/4zHHWGRgrxN5wDZG4egdrYpZ5UMiqHCaFzWSbdJ8fYLvHrDKNqiUsi+qMfNB8d4t+xsq4S
yAiysB+HqdtTNt+Pbr4pR45fpoLFqjR7MvvubuLFsyz8biN4fw1TYd4JwrZ5viI2Jh06TnmN3ZFt
hXS7DhzCCDVI33dQs19J4eWbTGAwP6rAPfU9/9whBBt87WEsVUnWiscu5F9EAOcGzUZ75jtt7KXt
HgLapCuDDLhkaIvXN6SvYAR32eu1wfeFTU0ZpoTle4+RwzI0ECcMuygVJGSVb8OU70LebLBrNjEc
Wlw4Ow9rBiUGwQJN/HV5KZq2j6Uij7WqTu30heRZH4lp3Fvf2a+dZDHvcy9iLsxDX6TeYGLrmzyl
raiiLgiTzCM7xdc76FQXHvAHrxov2pBIa540lXd/+911rGTkKFUg26s2fdA8FoPTRBRUgmsRcjOn
ROvkQRYhQEJEpNaNYdVLUCwhXNd8AE2wfifhuG0ELTDyXHNEHyKbT7tUmschwL00OUETi16fQ509
clcl3jr325q9hdBxIzwF4WuLfmte4dr23Yvs5Hboi6OvyZ0XToeyQK+4hA8CapI3QijKxwI9GPPe
hmo9kDX4PArxQ1RfnCZTEbyzZw32YZAycXTgRqqB6947O3SuM0RhKKyLs7Nz/xkyLpJFIZFGjluN
jpbo7k3m9SNgivs+9OOqZXY3TlmVTHVgU8Qgp8LJD07InkEGfmwbnLMaB4DYcl+uQZWE2BfAKF20
QnlvgVK0sGEiAvkUMXkK9/UgfZ7CDnxzDCRjU7UvcloOU/no+ONXJ0eMQ1U8zsO2wn2CgXZbjdO9
g8HALWDZsHXfNpCJXQtdUrRuHXcu3PaeII1f4Ym1km57x0JibuhZlGW6Ouy1s87VvcqOTTYmGnSC
CdYKWSK8FMePg679JM30cVCjE9OyvPeKvo1GWV7mUX8TAgqSYuZVVF06jMOXbmWf605/0BXCAlO+
dHz6xAKlokkvF8QaeoP8McAAUC5xNau3YvQ2IdyJCHJpZHT/xcf1zMRCcTME0dK4qahctRPrUy7J
eJGNc2qXhDpdF8Pr8+6rzK1ijDQ6Qd5mYx+3UuMlZYAr2pplSfVcoiX4fQefsn2FoJ/gscoODK8R
vqSr3sYORECGgQK2mLfhY3d2avjFDCcGOIEs4PDCv6X5p4HwjbN2Rz0i8mECIyUQkiOU1wefOEUU
FHu5sLd5Ugyn+lms7htEsyp252lLQjANXq1RicIuWZN38TDyGBJbG9d0tPHC+DOm49hPxYTeh8OF
m7315Adw2kTP64jTYEVXanZ5MPr3g1FIQCn52nT4Fp980Og1naEzEa8Rt/g9+wg0YMc071OUcq77
ApLxLdwPxm+UQ58ac9JHIXGvQ/O9njIEKh26TKsPrhq/Eoa9GIj7Zejz2JI5sWGN5qNTDpAnpr0f
Autw9wqf25FD55YvimqzyRvlI7F6cJQsjwZOiVdfbTMLR6aBQdpkz2HJX50CvkCeLedVZR9GZzry
QajU7YZjZooBv9J+XzuNLoPai5Z2G5SqjoZaHRukQ1AVYIWMoosCT4JqCt68obSRCvwkWKQLIUmm
XC07Xbspg8Mfu03O4wIySAT3YN42xP/Y2XLed0MNlc6FPxmUHztq7w2CyG0mqBOFVF0QAoFRWINX
gDe73vZhjHCrjzNnxRF58LjNmrqO7tLK3K0QVyfTLegy+OcFckVqG/QruLhso0nx2HV5l7pZk0Wz
3PAmv2+K4ZVa6abz4tmEAEwaQg9KaJBvXU9HOPvmEObjeIB7EwdwXGEGHdsBWUUz+HduNgVbTywv
aAo9BpMH6s/zHtjPhQTyZXYqDd0aQ22pMZB12ZjKZW4S4GFdgmDNRdSMI0cXtddgh7IVus8wVLhV
cK9Ea6cQ5AUEwBQPzWaWutu1+d7auYxyJIRO58Gen2GXuiOboRPwh3AFGNL45bmCbrWF5+xsJ1c9
+q33pc2VPDn+PlR3PZLsi3HtcSlybw/LbHQsLslYI7LBgFXLSUV+LuyetXaOWsePbCvBSkHNa02N
OLJwoj5cXkbIQjPVj2Mzn7qJ8hge/odxaOrE81/D9isfgyEhQ5lFDi0f69I+ag8yXQ/Pch3y+TFT
F9HkRwtNJCCQxRqo99xU86ay5EdvLSylcubolpcwbui0933zg4Y1T6ps3TLpvDDyuVL8u8NsPGuq
j54GOeNN5cm6uU3DnPoI3720nPUdtdUH5qNZ67CFgwGewA5JLSq9IbzgG9Pmu3kY7yZ3cRK2UoiD
47jJCrdMoUeLiKrORtZz0CeuOik8jCG4aoht5H4w69UPLOK1ymLbhFu+MLFrdLAVywfIM9AIOQk2
Ypy+aApbpm6zp3kJXl26fIAc8WI0xQDXhf2W1Pxu0QZa9PrN7aHIVgYhTQ/XJq94Gdcm69BN7G3r
mK0SZo7cOfcTjKFoptXwIDkrogKPREkCNW1G7e+7EFp9LuSbrZC1mfp1roA/ZebzUIQbPfbw5dus
Q0A1n2GIn9cFzoHT5fwCbzbw9HeuJxGrDK6HMYtMZqSfua13gw3uRSnAnNnJjVcM2Ttu6b2fMwRa
kDp9b1MM5XaaqYraxf0yr3qMVeUmdS53GPvybeO+mJDVMWxiwCdVrTceKSJR1Q/SLwpEZ9Ml1PRp
Cr4Nsk6AihcxovUv7WheuYyztq/PlS8R2+B/C2QpCoOq2maZPXmOQZpLhyHSlB1gd+9UydMxtNDS
B2eHrI9A90tnJGL9kvKmfilLExW1Z6OW9V4SOnZJxiLOjP7RadWkocndRJT8C1uXNlK15OlUuo8F
c8b9Mmt0zSt/NV9EQ4ud6uAmQWI0getE/lpB7hmRcul2U2RIadX8IvzuXFBeboXg0Wj1mvjdS5kN
3Tas7ROnRB1K3L8I+CqZjrRliVmKYdNXhqagZLZ0HOGs6Z3rjXMMf+vJ5hnFzXrv91DW3ax844KW
+4lO9wPx4c4vZkqqpZZxUS5rYpm/DfUUPBJ/jTl3TpJ4c1pAXgFOqWPT9CYuFwZcsdrBzMnSZp2n
nU92tJ3MReXYMyonEHoTPNy8TT1n+Xajj/9Co39De78i/OrBso0/Sd9/rf6fZ5jsTf0/18+8//F/
fls7l1/7Zmh+jP+4FSaeuFLOw58b/fbN+PW/9u4KR/+2kv5Jav8HFvvx+2Cq8T+8+f8IavuCoSTl
H0Dtf3sWxI3v/vmxvyht1+WYkBYPKeOYfhv1twyQ9F+UNhg8VJFx5Fq3MrL/BbSv1dUUswpjzMXD
lPA8x38B2piWzGc+pmj3XBTCY6oX9/8H0L7h1+94Np5jF3JMuXoFxzEhP8XcML/j2VBfOkMGwy/K
ASWse7XuhxHUARyBODc19ADPjzF7CVSU0FVbPjdH7ThIt2a3PsBk6TZhH+5kZZwzqdSPX87k3+Hj
qE34BR6/7d11xldULoBhxwkCp/4bPO4vrAqKkV04RKEOAdK5CmHgjIL4+7JyLw3LHn23AZHbSJOs
DQHqyV13Z/KBxUEtylTlUNAz20eF8OUps9AtHIA0kE/m4t5k5aaGTt9YDpuwyb78l92/nrw/Tm4Y
XieFRq8RYNKdP9j3Ph/V3IN7u9gQHn6PiOeus8DkVACDsQWukeRuET5g2IZR9wnw5vgwuuAPeFCc
4MqVJ5qDwhwFTOWmigVRKRIs9yUE1FE2RCS6zupNSbt+DzvokQYU42juRk1WSzjNTnCqSXX5L8d0
PeW/H1Nwe56vCFEKBPT1j2OiXpnrUFbeBQ0dLNbgBPHUB/nGmfO9QYCLCN/1TwrtY9MqIXZZ05ED
6PT1tLBs3paiexEL8oOgRkIjO/cOUizSJRNTqdgjvwqEwC6iBbFd+s+7fr1p/n3Xce9cJ8rEXeX9
0Zp0qzOTtyG9uIAtHU7k4+puwSeC2ahLEAT5VBy1BcVWrgq4ebV8bod4BNnvA77cydINU9RXlLAc
7bLxTIMoS81A3AAOdziEI5H0TCYQ22swwLTvdXEvCNhi8G3HgoVDAlZujWWpwkPWgKdC20AywgqI
eYJCZHSHJR1rGqZdCTNRzUUBLr4pt2Rum13gYSBvnLhiTX7lcopLm2UJQle48CR0992a35UFD8+3
hZJJMPF6CxHBxL1yEEN05d4vybhxoa0CF4Gblzfr57ABzSvm8uNEGnOWhFXXZGjZDg7sMCFducGA
Ot3fXs1qegCYplLHI8Mj5ruEb9tlUPLDrehogqCGRzNXz9yC6u8X5abEZWO0yr7bL4MDb5W031a+
hIDhENzrHATKItilcNsd2Ph+98/Xm/5dU+WYNdXnqEtxPOb83nvA/vHMEhT0Qqg5TYGBoyn6fpsN
FSj4iu0xIdPd7MH/bNbhBTK2l6paWBRQNEjoaOaeoRttDYpFXLBzp8q4l5kkueqXyAN5De0/PEN2
CT/+l92+7tafdxhmJg/xoHp0yfj3993mxAnk4vfuxfokRsddPOaK33uBQkUFr8Wm0xSJU5aH4E+F
PrMCnCpRT0P4hqpYeuRO+UPkTb+bBfP21wyOsKJOvQ5w01qYcvvPu+v+zVlG/ZGHuUCc0MX8i3/c
VVMYaoWMyL3UmehAew2xWNXncq5OhWlMLITuEqnFQWgGXVark5vLl1KJEVOw/GvYffh5gn6tNbo+
4ufP8+bhoYQBQ4Ei6utvt/8vlUbZGowYmnCVjJ6eOuWyU/+xKiQ/NaWHrICYD/X0ScFueiqtOucU
2cs4U3p/O5WQzTflOld3vQZ5aVcT5zFxrpo9HLeoH1w/KSU54eIAHdF6Ny11sKfl9Agho7nT3XqY
Mzfc5Jk7xPClnRMhGpKarF6lKkj8z4dK/6aJeB6e9eH5buDjCVZ/nHPKSBN2TuZcBjxGh5lZHmcB
0xVIQpBU0n9cB/WDN+JCSCfTNluqz5J7kNtRYURLz25aOZrtKpDJFVcoYqxRz2LJsrWhJklH4BH/
8w5fi3X/vDYBgguMGfgPkyNcr90v18ZtpVMSb6KXfhhRSFOXE3B7FyCh+dquI9IWH15Qh9ITxOjK
h7LmNMe6lwzyCE2M8h/cwkKsaJavPqCBk1solfii+cwcdwKqg4sCmEHtCyrv56tMDv3GgwP5kY+5
2DmF1x9UU0Bexi/szADWOuTAUoHHbmB3ddHkBvXJ1Gt9AljooSDhGNDlERUw4jSqKUyF7N0dWYI6
QganrZjuOoG8l0ziXi52hDxKH+CM+j9gxsW6bN0LMcHBkyY/NNJ9csPce6kXqEkubdjBh9rt6Xo5
Z9wjh7roU3Y9KNp70+afzzu79hV/9CUBxS2B8ibMII0O5ffzLqs8M2IN3UsYtpWNAzs9roVtjjbo
+x0nfHkk4QQLBPHFaV0tMi6AXLxZUfFGkCHXDss2ZmAHK9wtg4psjDdCPFy6WDr5tJfAB3LRrMc2
fzHTEGeYRHLTdqZNuGfKKBsRG+qVPeXQkTeTlPeKQFQWgsSVpkcLU+4smhalf2t2hSPZxs4KuWBT
PU0d6qPCkW3qwugNyCmY8jJo09pX4Z4iH/ovLdRFafK/nSmPYVJSzNkWMMz48PuZIgs1E8+Ye1la
/ZF1sHWFKV5VhYY4dC5LBCeA6OYednJZ10d/hcdnQOsptrRHwP5D5LXrWXvBmvzzNbzOU/bbnmFq
HvRpSBwcF0/oxBy3v+9ZDbddOvD1kP17zVHOanjAc0o0ys5eso6IUx+Q00IYxIa27BOXX63IzvqA
ElvgP9fm23oK2eLawwukxDv3gjVRaSbntGbh2dIrQJPxasvAIG3YqMqNGqxKRlOsqfZ2uWHO4+x9
nCHLgTC0LmQnznYqGN+Irua9m0Wa2HJbV36XoiQrjxfw4WtnoaB14LzY4MT+cG38HtexM7VeDI05
WbLCRGMZFhs3gLupmfJhcYbtxqsdQEo+eAXXXe+UepNqNafSpG2FrhmxR4NYnX5QtetuJuH1gJbb
+gr7wyINGeyznA6wbZlNPTBDSaDL6r/1vyHD3Du/XxRcB9xQ1+ebURZw8UeHZoUKoc2v+YWoubmr
iZ02jFQBcPoiiBty8v3uW5kt4yawq9jDBjiEni6eR0v6/eyrKi5QnLT06s5fDUw+GlibsLZD2Og6
e5QEQlmZx3XcQLwZYsm/VAO8/EBOWbrC37prhnJjRqWAUH8aoc0/qgy638Sds2keZKjunYmgprMa
nW0h+6+l4dsa0usSYSqG4nGGKPhUj+SgPFRAUIkKRc3SZSqXjcAtHXlNac56xSFNDIx5I1GqEuZO
ghFHHo2UgJ2rx6Cs4C0WiJImHu64yGMwPe2hLSBAcZQhbZ0eBn69MBoPOgCDB8n59PMVNRfovocg
W7w0L7Ps5JZD6qhF3fvdnNYougV03gNjhB/b5gZajo/63lYs7i5X9DG0c3ZZ4Zyak+Zzloyd/OjO
Qb+TtDksfdikVmUs6lFUE9eVHbaFrqOqC8r7vBBh1Ml22gZyCLb4Wi/KBzkk45whGTMgUZQPRc1p
oBYtCHrvuup17V13b4CcxnZw8pQvgIQ6sp5C+EYpaigB8uldn83wbUSLqkNp5N0qYFMuWchTb6m/
wmVad7ovcJw+u1uYOREfe1NBOsz7ew8MUOyowU0mb/aiJUAlQu2MTbq44kqPfZd0ro7OPNzVU+Vs
uciWpIe4yS0xFzaj9eDyVtu2Dr65kmTbvljJ2c5djBIt8ApT6D1Mo/w8ePZNC11spKo4iiggTyNX
2k+CP7A+e+3hET+UzbxhDeqPexcNAmjuBsxes0PNZ7Xxm+EbqyjdLwGKAvpJOM+o2No3g2OPuGxl
TARgr3B1d57v5XE1qLuSLPCe2yteoCoQJSt/aHGr7JY2HM8tAKsmg+xVnERjvgP7ENASBnmu3NVi
APcGqHPDcJet5XBX9WFiYdvs8Vif+khhvkHOQDl1hvE2vCIpdpjrc4ayPlMGTuQwsVyCgZukpSSe
NA6LX8udRQX0vBYFIL+y0FDkG9RXzjWIi9XwZMqQheV2j1m31N1c/Wgq3GBLFYQ71+nuQuxzhpCr
yQfYMl6WJwbPyU4gI8Lb7RCBo0PuRUI8fhw5DEeQgNA/VY+aV5sP9wzVjFCqKU5r4VTHvmrzFPVc
LUrtUH0rnOUD6nfQMBxHQxog4uNCcPyT3bVX/gp1Kii3G0c423adH+Te1zUYgBEnaZAg9UwNz6EO
WwAgeE7OHYCyw9gw/1QX/M1kqkz9wO7KceH3qEjpttUVX8h84kOFtm3MAw91WX34FZBnXE3eZ3jx
ZDvJIZuT5YqABGj56bIoe/Bsjr62GL+Dk1ruwusiaOGLoni52SC3C45ZkanttFTf1jrPUXowj3tC
s4cGajXpLHvGDAPnvs9y1OV7LsrR+mnnFv2HulP0iaNAoSCrvSudbQDtIZo8aNUEzfZLae23NSPB
trG1grMSwtZt3QjBGApd3X45tv5L0SIXUrYAdMnciIU2eLjFMgDY7wdg6ncZyvfyIit2eVtn21wF
gFUqD/HdhOoWdAQ8LQZUZgC2AMabBQ+mWT53fDxU3VI8McXSzOcDOBj76hdrt6nBBkSu6VTSTUHz
PLP7VgYRui/3Hv1UkZhW7gbqo96mGLIN1P/E43Udj3hMS+ROS4+SY/K9GF1vb/rsAdx0ASrYsBfX
pS+ksEu6iKwBnuajBNMgpTv88hLZO9a3C4XjhGy2g/cNhhJpUftzlQ5Lc8tzu4OQ4T16ZbthYdke
fC2sk9oFffXPdQdAXFYOIg5b0GbdlZC8LYqFnGkwBJuF4LSazu9/WfThwSlbfx9ohvaxoJdNA0G/
ZQ4QTOYhLgLnMCbKD9ZDeV0EuV0PWRtEhFOwR24ZdxjuDsU8TVtK673MyYopDqa3n38uylMBsm8L
xMYcUCZvDrWXjQdT1kBLmS+T6oqb1mA9A6T0u3IB7Qtr2gyH26JwQUTCYhoOY1V85fXcb3gFkiAL
hzWljbNuZl295Cx/6bnpt2JCKVGo6yqVwtMHgG8YgIoiTLzJLY+Bxs1i+8m5gghPtEBHXdO6Qih0
0Gbx99Mwgpn0r+DkdfHHqoU/mFjS+VEQwnedWbtE06A/UDJrBAdZc7gtACy1P1/dVvuVsN0ETCOU
AETJdYGxuD3cVm+v8tkDfXRbl0uz6V0yxF6g7/vFfZIoaN5jVgS4wADit/B51oRiNoy+oCEYGWW3
4AqfXQYddMrNkExqfXBKiZkUxHjsO0w2EbjfnZaf5xn8ief4HDktLCUlwJWNne1ihrqZBH68k47g
/5MKfpaYZXNXhc/j2JebPMhUSijmAA2HLYxRWN4MNTJmUjzJ5nYTcNDhRQsDq/BXWDUNiwbMTB6B
WcOJgl5xmHvnB2qu32A0JyUJcHsWyHAVOPdegqAa890yKJbkwKkChDgnlDHrvY8KPBCXLEIVUbdD
2bommKtCoCp0tAMMcj83MUqJT3Spbrk6uIOKPHG/VEmRjZAz89ZPajeYYiC1R0hDO10JNIgaEBNU
QTj/6rrA8LUPczC0tz9J0unDbbvbq9vf3rf9+dn/+Pb7N/gFxMFxIkX852/WA7rU6P1n2s4pt+G6
HH/5bnXbhnZTtXV1cGjXFR95//L2GhVlRfe9BzBu09sbDbonG6tpxBVBxcTPX7m98/65267cVlUO
QlphohA3X0ni99JElV42UuIOafBUDtx9SJBEM36TMtuSxQMjYGfU04XZtWQjK83htrCU9rGRjgdY
YESHv7obuk5jrF3RxUvoUlQ2KaSXfuAcHa5EosIJGQdD5Ubc0q+FLPm+dAr/oFGidVCzLzHzgx86
GzIWT7MQuJNvb98WBnnQAZPgKKAvLYtD7ZUw0a6fxijoH1Ypj70EPnHb7van2+K2ispDtiPXcvvr
l9z+7lfir1dt5UA1cGSYvH8AkTywAmTLKO5exc7PalDuBJW/INMOfo/BMyMoOYvhoseiRjWHfM3n
7MmvgZxBfmoOGSpObHx7qWsyWFSWiRLd2vW922LmDqhwiYrgQ9MiCDOdBzbtCqHfFmEz/fXqtlpI
0OcBCuEVOMz/3Qbzsfy6zfvnblu/r95eLflQpeEg0PvMjoXnGVCICPR6SyjmCXuN2Z/zcS43FB4A
AqB6qQ/vC91x/usf1ysp//72H6u3N8YrNv++Sb4WYo3f1//uIwgHJtRPqC4pDLSOn1vXNx7/9kHr
LdiL908OpRq3PoYcFNOjl6fZLrsR+7eN3zd7/1FypfjfV/9uu5sb9v7ZXw789s4fH5nDjqTWO4de
+9BDPh3ZzzO3GDyrvo1v39NmdhifnOsZQ9lHXe9uZ6ZVk6531gnA+gT+7nbN3q/obTUc6ZUAAFiM
U397ffvz+6a3V7fLW2LyCwuR5fqBaXLJGqMCxW49We4mhyLuR/F+mw4GU9MgETfXbq5fZ9+mtxaw
WCqH1+XaH4a3zoejQh+I0ozEBza/r3W9VwOCJ02Xvxb9IAA+vq9nfk5iMhQ+6tY50AbrI8NA47p9
aXEdTH0KLg9zURxROwXQHkW6qEeb49tZvV2XHoHvhnbNc4usbp9dIxh6vcB2fKlQxnA7gX+c/tvf
frlE7a2Z/jzr7y9R24ZmUxrzWZj8a0BKuFh+2RzXxi6RNWBVwy7QF7NkxyUD/VUBd3hslFKAcZBx
OWIjyCA2pUR5Pc8yEy9XD5OpWaVBYIq0xVTL2yk0Om4QSoIOt/0ZFsR56Wj30X8gPPNOQl8y18/3
Klz3uZMHwFhyVO4V7hfrDgwV886zP0/lno6oYXX6Y1izSyd6uoPQ8qXclIO/3gEqrFKGLhhjHlyi
oetR5dXxc2mKZ9uTACECe5YzSFHeiS8NOivMhyJRcjtPRUowAUa8lOHnrtfuXWPmABCel+2dlRyr
rIU0xp3PYSH4ZqIShKdwP/kKiM8KFMrQmsRNPrb3ygK5NHoGGZYtGz0joSdsfSvtglKsqTmWEgqU
gyklEjhMFLFByFHWr5Dhq4BGi9cs+9BdvloYwJu5JuE2y4f8wUG1VZAMmvUXma8ffN4EezAv33RW
rxtnMOEuA/OFAvDwsdN5+RgMttu2k3yZajamMIdR/bG2OQjaRqSynv03OkEw81yb/1/2zmPLbWVL
06/SL4C74M2UoAE9k+mUmmApJSW8DyACePr6mLfqdt/umtS8J1qSzpGUSRLAjt98ezck2V5yMVxB
01hhlpbTtsuac5Dr785MVsOo4yDMKpWsedkv9ewTz+jr31qt1+eppbwC8ixCB71xQ+qONnXPfZmV
lzx3p33pFk92oFcv40Tm2LHtT2XO+htRRB2GzbGB+bYNNDrkvjnvRhfCi1imfB/7yUbOBY/CvAsO
g4VmwPvxe/GsyxSAlchIG9WxKqga5V9Vg05Z6JUb6kNNBb2j2nOo8IFO1ejXb37BWcx6UUPv/yqT
TFsl5mhGpADLHayhlg7aqXC5KVDpJDk3kBF1BoMkrRGcusaHIKAp5ux42XTNdJ3msYs8Q833LO0j
Z9SJ6TrjkykUEoo141FWfnGk6TbwUcs56PGg03zvstgx8bocExPsjRGm5W4UT2LMi/U42f6pnFoq
yp6xt5ts3xEd3o4zGqLutP66jwtIGdPsHJXUfgJvKKBCqCI4lWk1rvQqnY6Z8alphPu1CTuBVBtR
1UUEYex2VFFd0jY3Ap6L6WvcLtpLgIi9iRt/+EPtNbvkgfGGf8MEywl9axhyw9XdXFTHB2uWgFKq
vj4avfectsBvql8LlvObCD7Ndr7PWR0/GZn90+psdUtU7ByaeT5j4VUXx6P3yawy7ftGwblqhrde
9c4zTINzafb5adDV77pHo0rG1IV7UMk1pY75EFCsWjDXX3yqEFLPyetWRR/VQ/MmLb/dcz7dE4qg
6m2p02TP+BfZtG/xTdym7o+TsQQb08z56niBV31sa1E5L695W/YvhVrlsaluhQWmIBme/Ip4UuMe
tMwpkYpxRY3SY0QqzTCH87brM1vfYdrAzplIHqZaop/81G12TYl/0NVzciTBGtYOpBuToaAvBDgr
oidHsQTvaoKDYQ8LWVpzXNY6oTnAfEu5tmLbOjJ4KfqUZh4ZHa3WlgKFUY+hU+U/ZslXzmkfrkov
fmiN9GAmlPFZ8+q/s6h/pK235X8hsWbGfLr1sT12aoT5YaTPZm+iJ/DLdby0Fm6LJvDiP4NyMS51
61/GtBj2cAU+dE7FF9GCnZpBZrWWmx2KcqlO2K6/Tb15CdTwIpLZ3yatF9GbOedV+6PR+ovr9Gqn
x3itgfrQRWGsG6I0mzzoY3h2FtL3Xz3fSwqKv4wfZlwvZy3VNn2/b73ReMnmn5lnWftmsn9Kc3Qh
Fkx34eRfTpH3kSrxTZwGNbdKyc/L/mXAoV7hNPT7ar77GZWoSbkUSNx6eZYTCqNV8wZY7gD6S1+V
bq69GqYeed7JLHPzJQXrpLADTg5NwhXOgxdWGtH32QeyNCf6vkn77eTM74vdDZs2IX/pTHW+aZou
2ATesy7t/pTUAqE/VWTpJn+nxZwAZ41wbo4eBfKLEk0mT7VeamdnXNtibJ/NwUfSstprSqON6J4x
nqrls5Fz/0Q8/gkmwTOjHKl+3ANVyvmHNRR0zsrTYOXpc5C46c5I8+7QDX1LjFCmrwDtpicP9BaM
DuI/izs+URmiuNd/ajRU1i0p5kfPQnHvKmqO0dKkQKPmsJ8SiQZE3HYWPNOoC9PX/nZKStSEcXma
hD0evn8ntpIeVmD9t8iDMqLyBk6scXe6qk9QL7VoGZihTCrx6yHmgmmbfJe1/DvgHNtzkisCwo7k
ugCVgDRc5K+zcFd9QuNh9qv8Si2QfPJS4XgEPT+o+qoqpzz0WdmT9bTCwTWP48CDgT7csG7F/Md1
xGUGjbRK5uyXpvfePqkft+0Hz2+uIaD0DJWMXn2wBY6AdD8TehhFtDBD3TzYhAdLb5y9ogq2Adok
ePTa2jOB3ZVv21/1PMq31skPhe5mBEXK7D6UCRCQLIHpkC+3NCh+WencnIep1mHbWPSoSVVjArqd
vc0flWZsF47ytrfrZqAfyqbxKVBFTXc/Na58RVrh46uJZdUTIG+sxD74rvuYleQvxHkddCdHeL+T
wdnOA8JDpKADVahLL5+S9oN/ctlLXoXtbCw/Ure3V7NOj6XQJgqZszWHsY1kGvPKhG3tvYqmYLzQ
HIgRfQzNsijegVnGOHrmEqbSJMbpzkhzOt5uG6c1JYE0XJhUf9jUcyZpM8EisQZxJ9aP4DPzgHop
nNokXGYXNM8SiCKon7nLF0Fw0wszv4yoJvg7ZGHEFdrGuvsL88646N6444W0qkp+WPVgbFwn+Zv0
OHMNPtOTUhpjpUhPXnBTyQSQrS6fCed36ynzp/VgcPtnhOFTMS9XY7HyQ8BZWZLnvi6GM2zchOwy
p2YU5CV7id3xnCTAuDpnXnZwP0I/tiMrD/5knSp3+sTlKggQbXJvuGiF6Ndqtjb5QKtSt7+Y6soo
MKW3rh0yy2ps/2Lm3J3R1P9Y4J3gGLrvPL3aTTF7a9iv5lNbeq/pUi2/0sSNIS8tNZ+Pjplxgp9G
Dr5ftWan7QLPoMvjyIDsL+VnS3/Tu/rTa9tNkA3yEGfGsprtRUNmi8fTkqTBqXWrq+F6zPWkRzZZ
OWbRUHDS6JmlTxzFx6DwnrThMXnFZTTGI4wWw39aurqPxEMu0ZcMlw2sw7akZbqVyl2niT0iC1Oz
SitJACKnfRMXufsRJOVPP62qlVO63UkaEwlrlRx1Qa+BsLAeCVqwoUysm19X/s2p5Y5eP7KNzI5Y
ghFSNrqKvXx0QdUcO24GA3bM2oAUBUKRCDLZtvjQjdY9JzMTlg4oyk4bmJbdotxjVvGnFYZdybCf
lpYKdfCMhBLQi22lr/LX1tNiygGUKISnE0QK/FurgvlQmPqHqkpYegYPFA9TtVbTiVFB8BW0VtR6
6k/nGFc1b1vpcq8GCnTsiuBGCvRqGogtRlfvC7C1QFOHdQaA4tblzUdrFMdsbClnU6NcaQsVthz3
bTdIvhzGqpxMhJj2qVHdc7pZ+8AnIK80/4uBxzpq/QBLMLCXvTLk3uXZdjXdYN93kqli8onF++qX
O2DA2BpNKEcvrpU9HJSKGZvcYdlmfVdsCuGhLlkOF70tQlG6F1qaFfTCn047e3/rIf5lNx8Zyee7
m+vXcrQ+GqKlVy9o3+ugMA7CtCsafcPMvCljXEBwGZoxHpuCVH2aEfVLawPWTMcJmAcLccupupDF
OqSPv7NyBP0pmHuB8TKVbWRpcYXTtvgHkTpYX7p/L7j/ljNUyLKh557PZOcIF1Y7vZ3MnWGDXCVt
+4U2fk/Tmher8Xj7hnzltiCplsT4aGR8ZjwaDjCVdz0Nd3rTpA16dZuKk5dUH50tjRsVpXZldF27
dppmuSreiVVr9fHG19Dxocs0hrB2QP1us/DHfeHEh8Z+drvSPhtCOKFKjOZsptNTmUPZaNzsHMTl
HLakpralAasyMNLQ8/109x3PTDIglraWllvuryF6yYDJ4VCJUg7V4XRq1/1jGC80dfmcLPybMQeR
5/EYrVKqioCmL3Iefht+E9oY1KfJl5HuD8t+dJuG0lEzYwEvNX9z9iCB9hSJmnWRVBTHM/lFDHGX
Gh1/FsYuCZISf9TErs4UM6VuH7ux/NslND+J4egMR01xcEmPunFFFWCVvKW+dsKlaS6J+qm1BDV9
RMgbgegcljHJiO8fCt0Pzl01v8vCGyMmv+q0VE5U+R3nszoFT5KTRCp9Eab2XEUcb14Gn5J68WPo
baKSgZGsYreNtza5kY2UnEG+bSe6MYdcxmCr4u7tP6WBUrP20EqODb+pihP/H5Rr4qaL0wanmvPI
KufgvC542ERF4P/B8Y+4GYzHbiieuqIwjgl9km2cz8fZ8njDdUc724Fcwrgz3bWhtLstqZHSao+0
2fk0VV2uc61OI5k2xooz0bF0nB8YfP7eL9KAQK7+p1laSTao1kBO08UZRzBnXDdROzWgaAZteFgr
8VqnCGbm9rixahtdqEGDt/sS7p3silUZVN0eCRhsieCXaatscgQwtzUP3EcDV2Iz1M0U5hgfO07E
9Jm4uEJkm/JYN3q+mavl5pYVzGl05LHHu6mzrlkZsM425BNIX23g7kUYEda70/yhnbnxZhpOgtPY
njn8nc/McBysu0DVoB4cXLQWlUboerUdU13dZvo8QqRuyMeU6k5i209OoB3RF8Be5PW5pGJZJ5UV
uXqcc4/20+3SBowI8ViFJsrrwcy1MZzKgXmeWNc2gfyyHuzsfUBTPDt9HcPWFRTnTZUBtPWCXQos
LCSHKXeax5zZkvo98pfNNvwwb+7mCNwbabce2CogChmWYvgDDyo+qza5mckEZj8O3pQwiCjXunHk
uStWeevTxua0qBMMPNS2wUha2lXEdl5rY3klOTln3OD6dpeqbLqdKKw81Oa22mjWAwUJxlMT5t2e
87+NxGNNhlrR7XTGU1AVQeRglIW1ML40+Ddnb6hgo/fdVUo5rN0sOyx8SsE6+WNUu9jnxcPcTuPS
uGhVVAwNIDgsL4KQegWRUleHxgvkLV3yg4s+o6XyKgf3tW21s2vN2db2DLEeA3AhypjPIg9s4A/J
ePaS8qp1vR66jwNJ0jn5pVrG92VMt95UmH/k5FGRh4Mb26P5KrklBnAjX6ZeYPyCAOoGs/sZVNO2
t8vfphkknMfN587RsqiISVGwVgu2sDVWT6PLRAISZgv7h2JNsAxM5m2AWFHfiF9a+7jnaigBXzGM
Ub0Ubr7x0B5C0jr5mizl48ggx6zH8hyo40pvOpuK8is86o0Xu3HUt7GNloVxLnvgGEKfOa0/hpLc
MPJD0nJGwL7EaW97qAyEL5eMsGNryRfLoeQaY/NjGMTmRuV0MURxiB/dIzP21zYV/F0+GiMOBhWG
QdgZ/p3+K2CCcsBVnd2CMm9RaIfRMfO7YWGGgPe04QN/VxLgFi6hDvqX6zWp11OSfNoQCrAZ7wm3
i0uq1V/VbIaOxZHcB/IEAwi82jwRuBzoSIb+Uuphz1EvxEfRthPk4yQfgAzXMj/5MySKFDB/M8cr
NzWWnT+8AjkONoWfaXsseIs00+KtBAjcg9/g2Q+V7R0KMTOmFaO5FU1mYDjZW67omqAkF+oDUBxr
V7NWWFfw/pJcH4964a+clHRTeUuEgsL5uM3K2bZDiGztrpm656L0fELgZwsLPyLnDSegtrf/1Nf0
4Z4HTNR9G8zXeeG40Gtlvl3q+H1u+xb4hA9eFRzW1ZI3nkbZSRu8H98STOlJO3RSE4L8h9WUBh4u
gaAmFFxui60wESd9PSTFuNP6v1nvlMipEoDdNP1xKvcYlLGkYK+T1C8lJXLlPDtDrYVd4xCb6GAv
uE3wNAXUkwsgwhH4YMBERfvFt/1kddlrBXhqPSCZgrnrOUm2DsPRhIoiHxGONNZ/CoOerZ8UOrFb
oPyVpfjspLV7NUf9kM32Vi09FCpC3Gt3qRcge3EXmV6D/OcxWVtWW95No3z1KdcHKrH3SZKpDeVn
Qp76VG31oLG3TeVc1OCNbFoIa2DSTTwfnNb6OxKxOBmVs1ZGLigMkp6gjMrHLXAhF1aaAvXIEy5j
UlkvGYjSbjSKkK4OA8ZExnFonXNaTNUxL+KrrPWt7zXOL9mezSUFx1ehI1U57RPglX8KjSJ2pVOH
Fz3k3jHLYmbu5u93GD5W/mfdusP7Cq0KgoTjxztYCjzeuOCvrqTwZ746SkkYqw1kWYdp2rKnaDI+
Gbiyq1hg8lu9Ks+W39wmN0NshPywzRviqQVXc4jaHFZy7M9AmE9OYtR3dFszNCA+rJmmXkUO5wW7
mfRA5vgnAkcfdtv2xy6hIzF6drbpy9hc5UMpNnM3kHjwYcSavXtyYzec9YpMUt4c42nUcbYDvP0H
5XHGkiCqSz6khkebd66zJlU8RoNunGiX2lDNiv2jD2zPz3OZtnsn7ZMtspITfkuPeUKBVhM3s1Co
9NpcbG3B3gAOw6fc1d6mGP/FJ/N5TIr2OmSP8GKgUZTGPa2lkRxkcG+93Dt+/1BqgE3SobqXXmyR
3LT/ppxRCQ6TnltJDYp8fmFKbk514ar3IvPInaab2kipN9RF8NLawTPUYHlMhuDR935c1QVinCqR
uIpUXEnCDVez9XdBrJfc4ze6j+yqUbLxgvKrCyZ947ULD7KhPVsg0Y+YLGIP+J+BpEnFwSHzbxTa
qSvH8hUyc/HUf5qUPOusKV55OhuneqbW23c7WzPzZ51k/YOdh2Vj2PM5MPpQW4php4bSJ8TRL7tv
bcHo2UjQaRHQ4Wy3ZCQMU/wP3e+zSP+jUi09dhN3+8LSnmtgPEdzdOBzGcF5roo9bFuPyH3fHSjA
/cy6kSZw1XNF+bCIpY/KmwF5kAy1nl2riI4DGlZqWmEBBRDBJovmvGLTRWrEEQkR4kJzhbZU+X44
uXXNhgrhrrW4e9YHS+2kkW5Fann32pt3FrQ4q/GNS1UXP8XySNBM7XCvH8w8KcF/cVY7tiw12Oc1
QqGRNeLYaemuUaZ+TevmjZeg3dgLI/hsGTcgSdmuxqEMCbdX287P4VzVHhxrJuIdGd3+4KOwpKoh
sueap7nUPjUJ9xYI0bL1KEhv2+xNJJWK0ljOK1EDfyebcY5rmCpJOYlT6SctMOyxuvTFZ9DU68w3
q185d9OVRXyFxk9ybgshN7UJ7t8xcu5GbtasHUWJQ5OG9cOZEIcL8V40ZXwoB+3FYofKZUi4b3m2
Ee+63mB5Q7A89TClb7H6qjHlN1PK6QLJZ765aZxf1YMkAcW+19vh0FAZI5qnE6PJlomMbC3OY92a
m8nh/GACjpWTw86L0jm7QfG7SrpyD3tEu2L2Pwcl1gdyXX9RcuXr8WpBDHrmmROAGai8IxSweICZ
p9HSjKbgju5dPGvaVzmLZodnCILwcdSRbXFSKCPgCUuSOEnGpy3P0pNbWNfcbpprYHjVpRxe//kL
c+JzQSQ71DICe65de0fNIrAKSsveZLbNi8zh7CUzJR8SI5lOlnDEahpBMQHF86LvwoUpmaDMgRMl
VlGzY3kJ1pTrQxzAsjITrTnJOX8fJUqebui3BsNqSEd3U6pOC73W6FGizOj7pMi3QOo31yJvELy/
Ofd73xEEbF1vZ2YLfAedznOaId6pXN2chBNnEj/1qaGufAVM6OAVSmmWmyJu1IbM7461G5xpaRKu
SYd6Z3fpfi0AFLbgFZ1Dlxju1u6Lj+RxP/G8uA47oT0lw5STT59VRI5RWzNGehG18Q2H6qeytuQZ
30DbdZJNOt3DdmwHHvsyILNntyA5HhNrzVhMJCZftSMPB8Quf6XRv1jVomAsHaAgg0eRiudwZwxk
srx6k8cD2xTYpDC0xOamib4Z3xOZRDHt/BFBLlHG29RwLOvkbwTMIprtOd3GsoJq1fYAzDLi/JYp
LBDMxrHVl/zKOZkSuJc5oZ86eBF1C1KrApnXC8d4QdCH/1yisUaOJ+cXcOH5U8ItK2FfAoSh+VkO
Dv+HnvnkygwIvo/xLDM28WKeEBcoGuUaFknD/oG4H8nlUKGZjdR8AadJTjo/V7ZJvYZtIdzB2r+u
VdhAprzpUss2RIhbF1rm/rToKHouJMXREtyYRv9oPG6egDnHSOd90zq2lrSzy/AH6Ahgdx+ZjYd+
Vx0n0ny0aFkZoigGrUhQBydMrAPMmPw2oWeE7IIiJCFycWiJW+BpupfWF9l64cB16l3zPQZDkrji
jTfrNZO+xK+AMOhYI+kCV3Hu1MHiprb5OlnNp212EqrozqwA/JUOB6A2Dpg/3Oq+PJZYqH5XOyP8
bU8DSpQ9V6asN9roitvSVHv7gSl10jL8duaKkku9NaQfCWPm3TOzhAeOaVxMOz9688toE0CfmzLg
BlnOcFAUAS1Xfji+xTcZxGuzsSKNk9KptD814ri7ZEzWmBIdj83RW+NgJjAv3PQoGp07hwFBpkrF
xk9pj9SGwCbuFrnJ+gw1BKwtyQU7WQ8zYJK6QoIV8jhCKru9JISVjg7siip/Y3Tq1oSZoVEVvb4Z
XTZlxRZWieZae7OuXolKq2NgK3mccYrU4FhwC4vu3BNY2QX+8ulZSX3UTas6fv+scdr6KAvjLen6
dhtbzXJIbH74/plaLJqh2oyWVA4wSBC2IW/thENOoDdicKQmsTE/S0hOj81dUh/CSeZtrqeUWGIe
QGADQbnWi8V4mQGfhh3EfxZ/+fZK1ak699j33/WyGnv1ecl/E8S6dnbsfgycV9LA+GiVN96tMmuP
nuwov8OmbV3NO1rFo1SQIQYO7KQyJyGfrPwnsUTnGaAWBElWF2X6qIfVsWmHcW00Jvxw8dVk1Y+U
yX+H/YCqS3qdh/LibZltD1hmzF9VdsgS9cPWK25zqa/WgW9xiKxyNpzxfatkRp6WWXdebBYhkJQm
XS7ZhdX5frvz0+klDXLzpKXcKZGhfo18ITlZvRVpii9DOB3URi7jXncfeRVxnGz7rTLUnXgeO8ry
5neeLdXOiLX1bDrGwVmcsx37zXoQtHcDe1zn2czB0J+OPXbRMYirUzsCKZctNV67Yeq2xEhdI2gO
eMavCb33A2OSuxa43KinPB2Et6z+GZHtTaies7XNHsHlWvNb7MBSPNigA0zyxNmQ72Y3QYV6kklL
g2WS4iW3L2Ppd5vE5y5R6zHFc9ypMK9nKCYj7KVBIZj3gYGsKEFPT30BIrYaJ6y9xnnKMhcgcODs
8zMZyPjVGjrMeO72YeCSSMm8Em20nn8RDe8i3TkkmuaekbIY+01tkw1Aff3S+wseNgIdqnYVzgv8
UhbFuD471HI03cVxeA7MTUSwSkaSCEKdIjx3U2RJXY+06pOiS7MD/3pNEWRXNEvg4w/uZnDlrhhz
77eMhqbfyEWO98bsr34q+3XvaOVajuifgCVcAKaTBUA1MJi0TePaTeKc29SWq+ZHhaS2ok7kcX8B
Gmi2ntjKmFOeR2hiDiAxRUEp6L24ngK6HygSfVV5hm3zW+WsZCjiYm/N3mtnYJF0HvwsZee0xdny
sBGtg6CKXckkba5dPzDOHFCe+tiAuev0H4mlX8xmqG7CMbdWJpPz4Bs31kYtCLVlvOZGOB/ShEK9
Xuv4YfhPnP8emUd50WxPZ2vJcP/uEwjbeCGi2eyFYC6y7fw575spWmr3TdheydHam2mpaH8cyZOi
SouOfSJBQN1GUtPDdQrd0rBOtRC/kr4Tx2yaHwFS55/F5/9PRPlv98T+/UauPNAmpuU+6rv/qmb/
P6srLw2by/7X+lfRiF//tcf0//iD/8lECdx/OK4VOB7JjwcShUWT/2Ki6PY/dJuPkA7S2Pv3zZUP
MAoLF/nPuqk7ukdZcmi+N1fazj/gUeiWxx/zLVO3/mdgFM8CyvJvFb/As1HQLbAZxoPm8n+XrO3A
bwcGQfPEFF/q7eH7h1LQnw6Ftewy3TOREWlUaI/UIaIk0KP//evv34R0Xq0mOq9rMJWEeHurhr3X
A5m2jT3kWEpDZU9cpZDzIwo2UpdCVSB55T1iun1BIY/z43V8pGK/f5D0vKsosyYMfvJxj7AkOfSu
jr7vq9+/dkhLWqpL2c9XJQ/U1Ap9+F5PJlCDtHorG/9nOlt3PSlhDk8XxcogytHZxp0NZx9Pj4qu
WsOUQ8/s2lfSDS8sXRtP2BrMcOYmKDIotXPRbvPUN0Dc+XWY2P6TzPIjsjb8DwQUVrxhfAYzkwvv
3kZhOwvDqNbJjJVDv2yiQ9/9thriQabr3Qja/Oj84j50ydOsi3eKpN7adLqW7zDfTP6C2FEZUI6z
jPqHE59A37Uh3dEvV2Hqo34AykRzy3wKQS248BHFq5JnWzjaRlug2VXz1SnqJ8PKsAvdksJC9cTi
o3XNJhHytHdX15qtP/6cAto6lm3Se+KxVimy4Y+/UKTDu3JSgOYkiZkgVg6r51aFVHQXkmDe0mcN
dp6jlhWJOMga9b1hp2cYNwj3xJbs3Dqlov7ZJryqCicvpFAXA/xYjmy0+Gh9n20u3bPR9Td/8F6D
1HgbfHCyicwjuGoIDzGve87Bv3syCcFpQ0/vmAU0VI8l1Fis7O5PJwhcNRasSYYcDtOrcmHxilvv
hZS/Ee9/M06Uq2oU26SgFAopfygP8eA8iO5UfOjd6hlDByunCs/d85BnXxA9+9VUO8jidvdlmtSW
yGotu3TECU+eAs+8lsL465S8W2X7Uk2Q2EXN3ZZlfl8VhVUnd4+5SB7kLaFWrmyr1cI3reXOOgBX
uZq9kQ9en4KLAJfnESJhQxU2jEc/uaNNK2Xw2WJIrHvZX+v6h9SxfANqzqzJgOtDKO/ZeC9MXqqA
hTKryYY9OcUnSwXID8W91XkU6/5TYszDqnzEOsDN3bJyX0uNVKqNYUjOzUMKncBWWIszcZiiL/PQ
q8mf/lkMdSECAJFG5NcRL/PhpaTh6PAnjQqJgGRkpxdvzKTvVh1cBF5COOoPR1NzVqgeik62+ccW
+k0bD54wOGcWxhK2fh4hqReh7aeAbz1m2bZ9daT7Z2xYbFJQctLYtbRK+/LZh6IHNRgy8KKulo9u
3cimQ4HLDhrN/a5zvUfn4FZ7cQtBIb44ZRdVbL3rAgylsYhw0uxQn62dYWbk+cQL0JqC9YBsMKj5
JLsmOZzaLd9aUAmrIaxcrUc0yiXPWahw5Ml83mSPg0oCkH52zg6hCpAMrraSTvIklHXEAziCmXF4
UQEh6JjBrK0s2/mLf+CjyuyblnZUGPvs067UHs0YTaN/ZjfkJz9nEYZ0I1/TeIDnfL17/K+CBQP5
KeuSO+P8RJVyasCyPL4fGjy8UezD4SItVIilT82Vqng1Q3co6vw6GORkku4rF1qUBJc66F9Er98D
wl6hMLimSc/cxvRc9h77+crhCTL1m7SnrTaQ3uvEyJ5i6a70Rt7A8d6J65Q8Jfh45T8ny89X1eB+
DT6n+eWx/ybR1NEt9ecg58NsOhY7ToX8qzuXOGDLVOJfKTX9jQ1lrNpS3oXVEyCpxYvRYNNDMyzW
wVKnOKzuxl94pKRj/Azc9PdgNXe9nX6qli/SWuqLTUUmFCSf+c7XvmcTwqr3MueQ6Y3VL031r4a0
1pNpvzYM1IPN4gI61J1RQ28v9XvMQwDL6ssw6xcpETez/EtxHMM032pmKzYM8nSPhI03yi6KDHJp
OQpCi7SOOpqhzUXrwKWbDhbTWL/qj70IbPbY6EBlV4WlR2Xlbno2jXbUCX6zaevLHNNb7ju/l9mm
xZj6/CUZQQO/nDfs5K3CZWH5iVjsSzbZx6SsoyK33+NM/+s9TvGNrW3SBaM5tb1TbE7bgHOlNxvM
9JjEWTwelQ404wFgNR1W9VTw5OmapXKr68ldj6nXV+JEoFIV1c2u4In7nsZzsHU2/RhA8rNDUxBo
Luuncir/Jrl1Xtyh3waT+uVbkCZ9hcbfsR74cXU9hHESITmnsvTvQv0B1C0oCBGnrC0AaoR1Bxjd
HXIIv0MQdXBXRSKndVEQXWVeufh1/HuqyTgMgKcI+30KM3lTKrsn1FWaKa8g1HdWxPmEBQweFPtY
sLPZwoRHO9qrDkPC8yb4nj2ch+I2p4wTEq/Z4yZfs4SYtRw73VnuRjXO5FqmqIm7sHdR/UVhn/Wa
5Y1Qm3YydyMUom3neO9K9Sma17gPzNbYDZzlOQPO20SZHwhBCV1Y67Oy+qeJo2bCsoqg+lGnJEhn
9TdQYqNV3rmU1mtrOM81wuPKU+NHTuNzt/jsKgXdMY602BswUR0dnsetYS+oUVMlCpVqnqwG/3lJ
j34g2AdWoV51BeVv92aw3IWdG//B3nksx62s2fpd7hwn4M3gTspX0VMkRWqCEClteO/z6e+XWdoq
HfY+3XHnPRAigTIqIoFE5vqXWc9++RQ0wa6rs+82XqbkiaQvteBC1FOLlXhx1UHx3XhOzXg3YydK
mOe+KilaEQoBluNw3bDMWhPbwvJPCGli2bw68HFgkHO81rlyy3AJr5lSrKdK5+nGFWLZLaFv0Dxr
PCp1+zS6/OA6Ec/BXFy1aDfp8bfEQHKRCvdHnJl712vgV0zae2B7oELOHRa4wXHKrBuUp+6qa/Jv
/eTo+6pOqX5a+zEjlETXCRGaAIL3NnaaV4mDx81AzCNBF08uTtcbt2i+W3b6hLJA0jmbnxaOPjus
06xMxyK1xgu7zLEy75kPhRUcBt16rkZu17j2Xzzw7tp/TnB0RxFK8KNMbKbs82b6+d1CzZ4g4fTR
LcKfZQmWowVMnzzC39rlq9v70O+Ie0hgHvXa1GPHPL9bdQ33KdJvsasVkEhIdH8ygtpaeW/F7WgT
xhAZIPBtzogIc+uJqkS6zgv9q6YBQFmUIaCpRDsyoSwGVpTtNY59FtEL+gjcy4h5su2ZGtgwjavK
LdaFNX4x/PrDCe6tQP82Of6PjgzXdddN1xkSolVgpzdLjB1WVT2HAXVf+B33HTr0VYqzv4/z9srs
kapCVN5oVK3R10d3+IBit34cdIiAcxa95Vb2ngKUQNa7ja30sTdTbIP1G2+hmFpSO7I6Y9V3xAxh
HrtjqU0tNp5flhJuaSFw+PQt5CvuVeU4qLnz/MuQYzVl8Dd2c0h8prYr0ul+qiLYKjNGKhk+7I3F
uItgkeFvo5X2k2bGyCXIdW+JcdqUyfxKIROn1r6+D5lY86cMpLa7bb/B/GYVxNgiOyY5KEBqJkSN
7EdpGD2WBaeoABnQ/eWDEPo1SiENZmSZ73ycFJbOuWJGrsHCBX2pSHMj1nMKn5IOzqLfY3gUxsmN
HuAEImL4uN74ICm5JK4wwBFh/RhqDv93H/EfONAXqNd+j+z4yfWh5WpliJBzwfYPC/+vJF9HO7f5
KDv7MQW+XeV5/J3g3VcvHn8sQ//TFO6GmfZ7EsByqHXOFeWUxwFhygrs59QG436k/njAC/fRMIv9
4kzXRhteYZMWrpeo/YaxI6FZDjKwap9VYEVpekgT79VMiysCRf+Kex6xi5F/m0zSwwww1pkJvTCz
B2OA0+G3/kfcg13r5XRjQDQMDHgkXuy+Qyhch6VH1KeMqK3mNc/xatCJZpha2DZuQXCkRvCB3vD4
H77Ylf9upWHMvNffM+DOBZYVhpeuMh0/jmnoPNj0mFVNxaOFvC0IH6YaHDCaYNakKE3ibEsGUIYj
cPOAQJzqfSDpndS+nfR5tsunJYp4/K9DuOAoGkXEYiNAJKMD8GipfcWEAEkVcFPjzMfEFzZiIPNO
xN4deA8VUqji1JBhmcwsgjooy36BRGtAvjOhhphidDEVPHdz4+vBhx0tj52VO4d2aO6XyXjRa/8t
rNNrgpUZX3RJrKCm41LEzTsiFAUSmEkzj2PCPdVn7o+lMx4yzd/jast8QKDdh52/aoIX0wijXdX5
KVY8ur7WPfuutRLwUOMF9H7r+s6+CUcE8VNxSL0CZBIpmu2s3FzOatFnTm7KAzABmNeSm4Esgx0K
F8JXq/lgLYxRmHIQIfYWTkZ/lBCgEUn89knDw3BTeoCO3eKHJ7cgAQ5YNSy8Z8uOX/xwRELo3dac
16ge1n2V/4TWvDca2LLmV9scfyZx+CMS02vgkQMZuy+RzXw78E+sv+/t2vurQTsAh27eeAlqBalk
75ghxUFFILvzkZrl0TDm6za5mw2el1FIgazCSjwP9wbV+cZksgBTF7nwtFTbxCVxE6nZU9cQCZW6
zjrDjGAV6E27Fl7+vWhYRIp41ljxxW9xe2dnHdYdeESvAy2+7pPs0RQWsaBL/JOM790QPTk890x3
+zFM+LTOduIdSuo9Fyko9U9gBrWf9mQJui6W2mq3KJp9XHOtzwJDtEMJNTAKFwHUj/5zVPrcCF5a
Mx17JNjboK5/qM/lpHiu6rYh0P0iO1VCTcRy6dZxW3BvKUlWx+baHPapNsfLehxqIsx4QSlZz0JU
+FDzVjfb7+FvvTIe2fuhLbtxU7okphUNTHxfNACCiIQ7pIp8A8liQAo4gH8bJ5TSv3Spdlrs+qz7
MkqtKpLyu2kY5x1meRKMmQgddKbsHFCWe0u/6uMEWt/vv7aUf5fjdOTDSDWu0uGqVm34/GeqGUjh
Myyg8GBx0SoddqCE15gNII+Vm0qDYEW+VWNQL4IqDkVc/W3UoHGq+qOp3u0tfiK4a3GjODdFPm5d
atkg0/yIuevmddjJad1XMZvnM6e+Y5KJ0pWTLxt1StVZyXqe+V1PosDl/KtzrXpCHTtfDmpfbaw8
oMIxxIfGDjBHGh5Vxydez0WjTs3lalCvtDMFkgZB1UadCvUjz5rwPiJA1eyBOxanee/nbut3OWIZ
eX4pPJMPptnWrghCh6sOCKTsj5EVQyivxKY3l0elNVaqYCy+iR6OxC7CfIITzxroEAl449Skyuq/
/Md//AbV9HJiAwwzxqhU9ta595IY75oSlxmkD1wcSnM8tFoFMZP858c8z5LzyZ2B+zLo0r/vGt/0
KESpk/f5DFpNTCjk3tdEt7MgleOB5MfftKHQt5czjOj6ZHp+yTOODlU/qdLH+6KdKFLL3zKGzV3u
Cn2H0T+JHV3BjT6Z2u78Vnlbq0+qb/yPx4KhFpL6km3UlQCBGiwB1yX1k83Z9Q42nCN1MajLR74B
BjxvwLaL0s5yUFfwPDjTYSmdtRhkTCGw1B+aefULPv0Wt8qPYWzX0nIhIvCQe1P9l+q9Ir3xmbox
Nazc9ni+ktRfrGBOeWFcjlWevZUjkmMKbxt6DeGoXn7vRRoXorry1OZyt/5xiZ6b6nUBDHoIJA4i
T/b5I/D29xqxCNC3VK+WTdTtzag9Xu5wdVrVR9QxtQv92kM6M+66PuM0eclOvWZfDBAun/98Cap9
daZU6/wZtX9ufnpd7X46dr5sz5J19VJVMItycLONKDcSPo2MFza/PpL2q/5OMyAoPjK7lbmYu1Qm
gMkMZtXjE4EpW9e7Q7zx4KUZcCUmlKRcCFKL+il7KH3rMLXDlSOdZ8AaoWBeVd0MEygwyW6t0D4f
LE1HZqcNB21B5a82VVBRZzRal0hqedAjsJQQHz2aNl7lUQfEWnftU6oFBW14Rb3/n5ulH6LV8U3Y
m7VAOf202Gl8NclNmMCGQyYkm6ZbwZCTzcGEjJu0+n6y5inaBY4bXakXoogHhesPO7dghC7k7aM2
gbw0L7uXY7OyjVAvn5vqJV9ZRVze/9+8fvlmSDYVTHlS366duRW7y8f/+Lpz05M/54+j5//6jwOX
H3j5ln86dvnf1auz63wrw9ZHetY5yKz+2z/alM/cT18v2jKCntU/n7/ucnI+ve+Pn3r5mh4IjEQS
1lLq3eq/T7m4jFx/i8ucSqhysPqjOSdDczKLJUDL5az03+UXA4HuSW3UMdVSdRm12yF/H0IdnRLk
T+ZP/+5ntaiDUQZtSVaKt4DmPEZi+YzlxzD4X/azoiYyqCRsd1DjPlTHQvIdGajVBRDJ6Qrhhu0O
PdeDqsw4yiOIpDQCYHjAbZ2ORU2rZhEiBdPAYw2cVoaC4rVwms81nUZNIfDoREmR+VvWy1SEyi6O
9a0q6ETSA0MnaIzYPPegnKFyO6TOlEkPGLWvy4hUtbsE7beC2sHWkF5SprxpVYuZxH6KRQtSCdUk
QQm3i1ja5Ku2xAUc24yIuD2B6khvuhOS2V+tT8faVvdYhU64KEknsN6Yfm2UEdn5WKojJICMiFfM
Sr1htAN7HzfMJWV/JsA8J9UyODHnljqWTCbXgEOM8rKkJbHZHbNfR1qZzSKgqXpY7but+UIqfLhV
5TVVbUuojJDSJm3LLtU3aNvZmtU1iLEsvDVyo1qqpz8ds+T8kbXPB0HVPFbOFbhzW3U02ucRb4sA
Vji9q7r4UpFz1aPovK/ml4KpF+FXB1WMS/RKJt7KOt1SUBFhTMbMJ0uan2OC3lH1oI1HwZ89qg6m
ZQU2y1x1IOiSMJUYtymXUf5iBRaO0gBM7ZPRl+6aIn92OpLfIEpWE7zNFOar+6Yc2fCTaE+XzT8d
A4E5aAk2D8o7TbmoqU1fAgN0nkpd+9tebUFydUoj0OVAD+0Nrln9SSTvBPvWRzBIgsC68RXZLveg
6qdIdZFqDgwhoRlh+tp1XOuXnlAdc+mduEWFpnkLgV7yXrtsPDk4XXbPN2XvVqhQs5+qG1QH/VNX
DbJ/psqsDxFwl+qUGl9iuy7cvbrTzl2k7jw/HZ11uUyURGIPcz2JqC/egnikRPGQmml7krNzPKAx
SGMWSjEhqz9gIIzbSdrQRTKLGPrLSM653D83gwhrMT1m/axOoS7P4/l8y5baNeyRtWNCAUzeLUlq
+tsu87+qAVLdOxh/IUpSzfO9hIQPy2bws9qnNI1Vwby26P21KUeGWMNRS4ePzarIzA5zOW2pXwI0
q1eV61xYztrWFfWLupYaG1u+Sm4uu6qljjnYYhwnJhDqSsNuu6V+xmij+AL/S634H6gVFj4hEBr+
M7Xii6Q6/AO14tcHL9QKjKyNv8NmXOmE/3fcjKRWuLZv2Q6AtOk6GIbjT9rH//f/SP6Ebeu4ofkg
VZ4n/fX/plaY/yKLhUcUhA3D1Q0+9Xeozv3ZbfwcFRT9rH7t/2nUb1jev/vXO+QQGI6p6+TiMFXU
UVH9u6V1gCtNH2JefQWPNNzUcVhvSx8TncF0CW7vMoThMZK4rnv1iVekehme0rl7FYV2ny8Qv9JG
J0hjIlNzdD3Mx8D3jQM0/YV0DEiN0300bHIvEZuQhyDTHjmnZQHKgn9DwkW+q2Ie/0bq7+eAUs4Q
xKTPF4+dO7xa2AVHOvFqGBbdxnO5bxr/nkJYBXItnKPVUtV3h3CdG8EbBgNfgqB6ToW4nez5w69B
NXN72OEkf2Vj24JT7yHIymsnM5hzxt4NRk7WmvvwseoZLlN4DQKABd1ugwQJs0xAxCbxtvWADyts
R0RV+TY3ZwJtx1XdEfYKq4EQUFRZ3MJ7SvRXSbUr65FaPl5DWNXyqOyO4+y3m7D6a4p5cwKHcdXb
9jNMbFhk2QsmHbB0Lf5mB4psNnUPuErB2EBBtiaa7QMzmy2uGDghN+Zjk2d4M8BtnPCOhiqPUdUQ
bPxW+9Y74xPZCN/7zThCZ+6W9Gikbbs2LSZVWcWyXlYldRdz/AkHI57tzgC92kUqNkQuti2sBIz5
RU/Hm7EilFHDv9fBgTPPOAudhuGCUY73CLlAeTFMoQpDjpd+dNP6sUcHAfgM/XnIrkXqzHhPQm3Q
zOR7s8TjSltIO8Sh+0eV35ONRW4KgO0AMs137LKhho6Q4JQ+mUiirBrkbYykvaJ2G2aw/RJnfm+L
DCYleatNnie7QDziglG7H/qMJSaV3FPPSVjqan6EDHJIlzHbBu9+RgJMjWKxHsInqCD3sGzWZghQ
PeHFg6qdysTceEfDzgwkCOm2hf67ifP4ebAgA8dtf5PVJgHY3vhU+TbuViRZGsLJdqOHBsbpsPql
M5lBZFzKqfG1yGcLn/0OnogvlcRNukOgUtvzAyTW/MAy7xb/UvIMECGu47F8Lfz6NYuzBfLkC7Zg
X/E/gUU92iPcSgDZsvxYRgoB5Y1ZUGzKZPatDcZvuN4A62VX99WXanIfRUFiCulEq6WeTi224J1b
AMlG4b3rdLcmYUValGywun4UHkA6fElH4EHoWO2w1SEbWFV21c+TQQSthcHL703nwgyviGjAoTmC
VU/9lBsaH5jAx0/OgH7u9wjKYLlkPnIYkTck7TQFWlK6yBxJk4P4bAj7DVfEERRvxCTGi6GkArMC
8TyQAGsfIl0bmQNbP5oR3gwe55ugjY+h0xNLLYmJVmIK/H9DnI5l63JMa4wViT+5nMqpzYCk+dzq
ZMvxA2tLwuDrrxdTZjdNLqd8g31pa0IajA5t8eu1P75O2hjaNUZPtYn3zDwhzuHCPO+Rzd7jw5Sk
y8YyedSTKezSOwW0jNLB1sru4vHkD8mHp7szwwfA8QHm1s5E8nUoSsTG6IixC6yoegYk/pyg6fan
SLA6V63Jqu9RoSNp/n1IHU8lUXdOvN3l/bi2/frkwrNkI2BCUX2FAGf6UOFqWAyFgBjXJooOJ4/p
cqPeojYljiTHSCeyng9dPqneBXrLXD6ppHs8zvPq2PmbqHTyijowJqhTg7Hd+S1XtzNWX7rBCXdZ
mdhP2MNdLcu+nrL0O7V2Lzc7hhvfepuoFIrBwF0lwZaFavG90RHbOPWzfVXgQTw0PSEqIybOy9Le
DMCEB9cob11p0Dv0MMDbuqTq20ExN0mJjcT3OR4f8Y0NTJElq1rypyguO3OT3ooitK/nZXwqEq3a
lnjerEIPOxPIR/6p9UzklVH1jBsSontLv9ZIFd32+ARu84Rwwbi/GsTrbASU/5YuPIXitbVYOzra
m7B8/DY0dGczCYa3Fa5VmalXp1p035vO8A5aaXUHpADv9iwD150mPmBoTS04oKjoIh3pE83d1poP
l8+P3ppl+FnGQwf9LazuzdFbW/649bR+eBLlgNS7Ku+HEE8ad+6JvZwzHJrjxyKNQ+gyxObWSCm3
krEw9rHYZ1Hjn7KAB25nDJv4x1DP7a0ZP7RcXThhBFB4qEmdjHJB31AOzSaMeipgyYrbuIaYI+mK
tiQuujAYFeKbyuUvKx/4jWrfh9IuqY+zYkEqeEttRBLejaM37RTQeIZqUf5NAqnzAF1gpHpoq/UG
PArjmKNFnymq4WfMsl8MiYtAjCp4K9eQahNK5IAYBS65y/5S6+a+HpY9Cjacg0wJRagNFVifOTBX
aHty5QpsZoLsyplyLefRUYZ/avu7pY5ddj058ZYzcF3Ooy05Z4ftzgR9YaqeyDk79mvhKpHzePUq
Gr90nZjYwhSKi+pChKvLJTmiaWTxJzfEB/oCNj1NX66ifcv56rojNrNyGe4wKzDVKkMuOoTcJIZF
x/zeNeQKJZRrlUKtYGa5gjk3Y7muUfuaXOukLHpstfwhTm0ll29ckZyGXC2Tcrlimlg69XINRWal
j2E16yrVr0Kth88un3IF1silmBxdYxZnnOEa7ZWEwSVmojYKFP5UfMhZ9DmLThyoxPQv6Lq6EC67
Z9i5ITShr2dwR9nvCthWG1VmUcdqDHFQWbRutCvc5ln1va3WsappnBEkrXsNS2A0z9Pro568ox7s
T3hbomuSa2J1RoU8ZWrTy7XzIFfRl2PqfCOUN/YOy25sgVvpDfxro0kP9cuuaqljwn1r5Kre7ycM
4dU5VZebamUFsmoyYalYy+vtsrlcg5cLEc/Poy4hhVGhC1Hu31FCETtfDndqk0uAiYAjkAm1P0m4
Ige3mCSAce678z2qEA7VTCTsYWbL5tJxn4H6Sx9aQ8AMHr8V1TejgtnOd+657aT1h5eaHV4BdNal
i1SPfTrmkdK8bvIyI7iWW1jdvW5SV0hqJQah9tUrJuL2bRPrLyCPf9+8CmxS+11KWu0qGb3iyLRv
lShkUt0y6laK5YJctS7HjMjYe51p72esa04dmXkZjq6O12ELIxEyWwFd8rXzG+QxPFEhhTtItSjw
didduut7v1ufjiEMjjaaVFHaPmYLPBv7ZOdJIG+WkF4AtmeqgUPCfapVSghQgAWqLjTkgHLpURzz
GdPUPmQj99Cl2LDLUVbdkpVCHqPIYO7igEcOEphsFUZ5HmdvAwleqrYlAc1JQpvqlnQl3GlI4FN1
savQUPXGGoS0TMmwVh39h++uumXPdaS2Cbl4IZWu/7F2eq6ldjAwNnauM/EsZ1C1cw/Lbq5lr8Nz
42AxItHM+nQnrRzPw7MjOfpqV7XURo3b6lhYOauwbILDZbjMcYnkJMmR89zk+99Q3MfpOuvs3QU9
hwZfFYcz5P1HvaCgiiS2Z6DcYH50uKDeCt+/7EYmakuwYe19rOs4fg/7DDmf/JNGgz9JtS6bfzpW
YtyYQ9HjI+dNIc+Can56+8xaZVuI+C91PFefCyP9Cvpsskd0/ffH/umzn45lMTweAWVklfz+j8GY
vnuTM8F95rdUc792O8rORtv/gJvK46g0uH3siAeQ2owdT6fLsSmVZQBTx4KoNb39TOJNQcV0bwFM
ESElPxYtCU31EfXhf/oa9cIfn0H7u3Vg35fyj49b6ysqVX+r3nX+uvN78eylHOlzNgxrJL1E/ja1
ceV/fH51BNTWCy4Uza4lUXPi+qoNXUcNEkOG6Nx6IeEeu1U8I7L+hFiQXMbYZ1pQlgTd8XBXaPwZ
fautFFS3r4zsJL58QtsizFTpwrBAX247kIVgDyxxH0ISl3nuINlhbRartsDy9xob3vZcZlCw5wX7
9BUurfbToCBQFef8jYI2zxs1bKtm3VtcQv7SP9iIuHeTNfwo7LrF7oahQ5UXFCKtds9YdVo++x5M
/IUFHjJpRp5Rj0pOm7QaY8ajDinQUG2i1HD3Y5Hv+8CZ64MCVBV0iOlptvWDOiY+naefwkw1Hgws
9eQzUE/zbD2gycMQJGHsuyDTqtX1RXzCNU7IAdShlORMwt6qnBJVjlAtwxk3dtIN6E8YelWSiWq1
ri2lpNBa5OCssNZMVSFUaULtT3YOqASfHRkJQgKlVVT5KoXp4DsTha8YrWC8pXBtladybukOroaw
48kuN7YKKfaxLD2pVsMftksFSasNdJGteRPK56z6w9XGHeJhU+LFtKrlpKIoscZdKVy4Yi2vr5tY
EwTThcUmldbqU4yjKtqqvcgn6PmOvPUWLbpvoBzu1IWDLqJEzIkDnpRIYP2vuDk2EpqApCMEiwVa
vAGMTTUVfg6Ff9kTd3+uYExyEqawcvqI54JqqoP6GGubocWmQpWfLpvCTyFqEBxzOeTIiUUfkQ3X
dyEQiQ2Fb9a0B/VtqiaiWpeNwuN7o/sKq8vHaJOz9EflC24zJ96mZm21o3PobRZjOKNEwyGGg6+w
abVp5LwzduKNlebzQc80WWaSM3Stslgc9M33UHaNutr8oIC9pvZJfqAZ9xZpIbX13RzNK9TzC3Ny
OatTG8poEyLfMvoLsK/ZmsCcfLWJp3RJ0G5Tl/OJRLr5pOt2xmL/9z72D9MhQ44Zttl0SlPIr5U/
xgWOfnFSMPXkaJIk/Din/CjLZjwhJRhPMLDGk9r9L8dSTEmCCeHGdD2SRYUgtJhuhxBXVMwjmNcA
FI0JQVQkOYqCmK7e1b4gqUpPCRLaXWxiHOxjpbH3SJPektWFoJUS4bbVfXGPoeOil5BEAjwl6+ZL
3Qkf1UD1hHl3eOgSuJW95b6ZxhJfT02Mb7TQ74fBqK7z6FCH/g3T7fRmWHTrajaalZF63BBRvJ2M
pd8mBmFTvnWPzaD+4id2dszGukQp5z2mcyNRmN5aYUdwmjKAylk64bWheMgIBDs0kFev6mm8Hi0M
tqT/HM4Yzi6JiA4UrnYzeFRpli5tDmRpy9RCGUcyd9bR7vLbMjSQhQVdiVybK9pt3OHYD8MB6298
JRrHuY08cZ0mgwYUjCsgWezrCaME4hEmrN804nZMRzeOvTndgWw1V21qNVeqNWTNz87Cdsxpuvra
itUkt8CsBaYbtOtmWIvaWNbN0I44ZDfGiRoz9pEhBmFwOJJbzA0APlmNQx5ei9wmrdyyK/LV44gA
ufZWjN4dwxnOYAPmDIuZF2vDC1CYlfq0j1C13RFQs47NVsIgUbdxUh0pAGrfhaS/a9MvddwcBsxu
bTPFjg5rFM33b6wS7xWvgYgfg80o8rZfPzi19pQHeDP4XoIgGyAVv7QPmYFgBea0BWrFFFwgDx7Y
hD18bHRXWzscf8ARL6sFkoeYapKKrSfSykg7rZP0YDvL86yb8bZJoZMqN44aF81tStBCZc/I5Uoj
X7cg60uqv7sdIG45/qjJ1SV9SQfhDw5ihhpn4W0LzbhfBdZk7lrpVyTy9LFxjXYP/6rfhZ1F3qsz
k5Fr87Ak72kjUCehFEKyjaORjUIG4inhmlgXOtsREHyNwbuzdzTpd2lKcQE+KGRFWTtq2uI6WiJ8
HZn676ylmI61MJc1CQAr0o1+jPmhHyHLM4W9Flr6U4eHuhqY56110ngoIdaUUIvqxrK0FKiJ/7h2
SKnNMc24RXqHSD/xHMDoCqPkgWIGKek/e0fON6UKJGOBucL4CtUVwr/WjHia9zpejPDAE6vvD9ic
7EMnIK+qys1NiFOH1XTBZuYCXZedf4cX31Wgudl14/cHPa8J5siadxwaEWMaVn8OLP3f6t3/UL0z
Hdck9/g/V+/uEVR0Sz5+L5N/F0afP/ireufZ/3ID00VejOZY96nT/a7e+fq/HLxJqZm5aC0dyyD3
+e/qnfkvDrloEE1CsC3LQU79q3pnBf/yKLe5nuEbFrnGZJX+/1TvWIL8mzDasRGY2RbJpzrJp5Tw
Pmef5oXViaLWUbjl9RcoIdBXi/SLvSzVGl9LRNNka2nGXZnrINA6OgzftLtd4esEgcIyJzclf6yJ
K+ykEqLHEyMQfbsF/Y+2BRNuxESs8dx8nK8rr3uYAkCAQutJjI1nPJ4ojRFjgTKHHAOw52LgnwWd
B2u8x3libA6Mr2UYpdwHAuKMvcjvyuKdb2m3Zh73J4JTcodAwve0RcjTZtXInMDmPg7iQ4Jz9RY/
RDAinNQ3HTTvjZ0N/n7BfWvdZdHXwMqNVa452MMHgAQtDHX82fvnNH5M0rbeYwCyj3sII5HpvWEd
2u4NkkNJoPgL38t9ZyHljReSKxf8Xu0KUUlmArBqeX7KBWRoTxqdyJzPdSMTMMn3FogVQKqjpCQ6
KrX1VTgYC8GrLJZ1bc6Ontm+46T5FyZIzaaytGfXg5YtUhythwWnjDH3j8UY25vENW+8ECJukPrp
MbG7G1RK04yvckZcXBmPCQBjQEqLKzCGQM6EfA4plhcMzVGYOqFraL9vFwxGUEEFp8odbxK8664M
972Lu+zaGu0bdHKYLXk8lua0G7ZtXWf7FrLzWofqtxlnD2kn0xLbhYGPAWoP8pvzZO6pDI6EdvIc
czQZQAQHH1VNPGPtUUUp7hwkO25Ifpzgw3dPrAmvxnYSh6CmcDZSD3LgA2v9R2hU39vZwTFOuHdD
QICLQ6gxJ5VKG3oxNJRdfyPyXDvmVXSHf7J38JLYvA0I/pwr+w1ySX8XRvX1XAf1lTYWWBZ6JH/r
Fg4cwt9blbY8hYMczhGrpmgyrhaBOmbK2mMe+cRVDOHzHICeupWHX60dY5aJZ/GuJJp+pWXxtDJd
TLv8qOk2mYu/YOGb82HIsUL2WT3vm/hHm1ebNkHMi8RcpqQXO6fUfjYZOcB49JlkB/BSFOFz6+/i
SfOQoo0byIWE4XYRD+JprnfYaxjXfAR9APqMdUhQ3FrC+hvXju7JnRHbaTaHo6jHdpOO3rc+jrOD
PvMgyms32nYN2Q6i119noBOklZRaAeZvdK/5geMMH5m7LwH58puoC78V2nRd6LjoxBSphzK5sXEV
YvVDaQrlGSR+Xd8Yo/UaIGbuBDZpZrSIDVqOYxtq/KnYau6rxb2pCARy8Z+a53K1mF+WBKODqJwe
As3f6aT5Da6J0yWhovs8CZ+iSfuJD0y5ymZK1ZazUH02yfjIvixu3GyLXsdJxsC9FOs/liJ4hInQ
4noJCYf1dr4RtdeOjxcSNSSLZyTj1lJ2+BPp1gNn+Z0oAozdEgP7uGigBO+9YyK9r4qgubOC4Al2
63XX2pRfPbIo3aDor/rsGX+ka+Q3e7sWeFC6onjIvhnz+CObsO4R80B8gOuv40RncUgpHQdlBOKk
BVOsFiJ9DRsDUYfjr/GvKUW9G0qfCQrWwIVrX4U+ytyiR0k8Y0GPuMd+t9xcANrDlZ+JdJ08yjdh
2EPwNoOn0mU5YmAAtiszw9vpdgLvp1oxPeVeagx9MyREISIq2BEF8dBa0XgLMF4cTIfBiGDI/SRw
2CcKOiJiFFeL8plKWnCsYGLXwRVcgX3cIm5nIrd2gr3tm+ahNcUmCdNii2/2q+PjFjzllhRldrAb
rK9VTlprDwdzN4wLbtQWSj3HcLCQmrOXEc/jzdQl2MSWpDuOpLE0JbkBvdO9CFTJ+tQ/9Y4rOR9+
RFGc4UIU8RUS3XDtWsXdYtoPHtFRU8UsnZUzIazp8lzn1rSSLPDHV5FbqHPDQWyFfyRuEJ0o8+5Z
p/40Z9SfmD/iVX5imahflwFWHNZpooZ4K5aeIAMwgpvMpUzUOx8QDcloGKxNgHsjUgLvQwucAxZY
hB5CWF2NrW5uMeLFmAknjbU7nYjy2giPaLPCeCTqHfZBmJL94hkb1xUIdqvkXfRoE4ak/NpvpaRT
S71yo0eYlFtGi92t6x/Dgzfo6OWTZttb8V4TNmEgNSViqALIy4YjyHa7clKYK3Czrcj6q3HLl8xh
wFiwRFpZbbIWBrio4TOVHhy9Q6yU34QC6VC1cCn0JulIrfXFwiXAwVQQ/8EGVnfJfcxEZD/CKgIR
px5NGstGDMvOkbwcq9hUDSLOmnQTbH5Jj+hv+zF8aFrc0AscKq2Ai6h293jxvzUxmSZzh3ldFCNo
0szx2OsTrkCm0aMPcldIfL7o2NevC8/E9ICYKTLLx6PwfSyFao9HMeyaNckdtNdJyTmOyB1qMiYe
bhg9tIY4liwt7Lh+IJH2WKVcclQaCVsPk28jdPmbSCM/ccj4Uxxw+jb3qKKjk44C67ZATqJ1yHIs
w8B+LEBDibhswmRr+vBHLNxa/N9StI8YJAVL4K8sotQip2CNL6DPNMsHErhoA5iW0D3T3gjsTR9l
H1Pg4XVfuOvG+Zos/ocTFwawCQ4fOE1k/b1hT1+jEdZo2nR3WnrNoBDKRR0p0uldyA/sy1Rb28ON
ZttYf7jWTUOY1DFhqYhWs9+WjAXrgfISz7Zl24dNjeSTQbIOj5J30pIpH0lLA4rJ7wj5iiTmQeTG
J7P1r426YTpiR7vBTKProrfuqnF8yZYCjsTs30Q9F1dvWTdVGJMWMZcIKFLzGFXV13ZADtMyuq3h
9O8To3vGxBJLkyX7gfm1D7hj3dXl+CzwblrhjmCsAwcVK3Y6RIEtey7urR9HGshITb8ju0zRUYOr
PpZJ/Fw2zQ9tdFl3YUUThLAzgwEHdP/JDhyc2QtvH2Ky4cYEgLA+qknVQxDKmoq5FUkIOMsTPrga
XCodYTrCIiifI1+frANPdkK3JY1bbabeKQi7K+COZj0P3Aki1hBizxlK5IaC/58bdQxXQSgv8gUu
AKac7ghx6HfZ9VJBwGXNP2rRbpHFMlVaYX0HwK72uTnz4wilp2jIMFblPYGh4XagAoDZd7Uc05ok
pMFej0mrneMSVYlRbTKJ+6mWylF06sndqD8ET3fIy0rFo4ooSm9DMtaxs7HOUccvOh+1q97RwXt2
ZJ3tcujyHefvvHydUVP4xOM5q49p847dp3Wqxi9RogdH15NxzVp2G0dEf60LZOQn9QZPLOSS+eHx
HEWq6nf+GZCUyLbaDwdy3GeeWefSLPFMFOJVLVY1Vbnvsvl0TH3Dp2PkWW+KDoPCT8cvu36YlGuy
XzvGLQbyWAKrn0rztTt5Yq1K9bbnvOBoEsBspkcv3aqyWHOFpatuzue2/RXh6s7TS5Hl4bZUx/T/
x955LLcObdv1X9w2bmEjo+EOCYJJlKgcOigdHQk5Axvh6z2Ac+87z9eu53LfHRaDRFEEsMNac45p
h+WhxU3395fXe//2hg357RtqVjEhC5Tf/96s8oA/rb7lhbg1cabb2bRZP8L6Vul6jq1v+OduGFiv
GhEfu9VQtjbm1nvpvKQDZ12+TCb977VN52aR8Gawvxss5DSlVlvSYuMKRZuQyZwgKPlz2P7Y7/7c
X7/7hROM55BIJXXtwXXL4Vt7cuu9v326YZG45epRmw36ymv77c/dsEZvAdx3b9YKqE+7e/2jW1ha
cDZ4aZA5yxWF1mmCFMimRlQuZjSXpgGsYUqyeB9O68P1nro8NCR1xe362JVJyk602+Hwtg6Io9+x
8vbnMpa0UXlmoq5y5WlamVXzBP2woDWw07rpo62DPRW18UG0N8bUpKStUSFqgrcmaLKTrQzxDh6s
thDAG7+yA7KJqMoTj/FULFk1qQNmSq9CciGKZB+VE9Nlr6fLeMlmzoqnHQVTVh4aZUgDztEmoji0
qZ2M3PjZ+tLIBzhIWhw6wsSNIOvxREHvltAT4bmx7mzJ+EJ2ObKKIFPk6LR9TF5Ym56HHiiDkEF+
q2G0Q1pBv66z2VpD2iI+wJ4AZoXVnWqOnmWq2rkf5TvF4xgtfNZBkyLJJsk03QPeQaDKUPxwhT8Z
TPTHxmVfpiiIMXtVzfy87ydgWovjob12rcoAZlkhOQ+TAe0lwJ/tNpsolPGtprMiFE0Tbwb6W0RF
aIhJ54StJsLWf9qNhqUdMa1OuvXu2ihd7/3bz6zPrX3Yvz9XttZ70zjVttHdy/paVq/5w4vZaZZY
v+BWX4NFdTYvijSx3KwP/9ywLdm6Wco839PQStjOIKGZa+sYqXurGlMWCag+iVlAzCbd66jO0l/f
aO0ErveaFFVB2szj0Rqvf18LqNl7UkkHRKn8zXrZ4quTdV5/sV/6iH/f4u9DFCYTpr0Ybe2qfUuD
KDtQ092li0iGMECaduvdvzeZk7T7wRqONFPJmjULPKzLpcDJzjWSFeSuplzl63N/X/j70GrcYbEF
hdUecDcxvPzuegMe6FMjpoCB5F9PVS2B2oJ1Hqhjvq/1e0HDRqhFYJyrVc5hWMYNvHvHX7ve6yEB
lcm6YT2u4RrRvN5dnWKkn74KHVlToyoawktupr7UTxppcbA8URFJ1w68HgDnpjFD7TQklYYOGHL/
0vZaDUDrvdX29W/PGZqAWTRobuaVRuCFi4qpWKZfd1j/5RQOv20hv6PBAJ8uPiozqUoxi8hhuqyd
z9VPtd6TeT7tM2UJY1g62vR996bUDmxcw13DpbH5YzRbP8G8Dojlok9YPyAMGW1TFmqE5Yq/PlqT
6RMxe6svOpEkU9qjIz+mZOhPA0KzalGcrW08zYobHwXIvb78r6trpknSsDuvj8dsLHEILzb7ZCSw
qd2aOWCVcJ5ORtaMBP18/+0OJ51LWMzqhVFzsrkIFJrKvatmp7Wrt97gbV2z1QhQWE629ZfXF3pz
0bJm6/xBGiizSJ82GJ5yzq3/9FNLz/DvX/zju/kvn3PWBOm/77DeW3/v73N/H/59678f7+9zSc3F
GoTUzFo7eQGfzqdcX11/2F6VKX8++9/fiTInOsxC2/196s+PKJpN1WTB1/aVLk/z1MsTjjnLx2B2
t/rSyon2SM/UyxafS3ntAVO8irB8LsKT9Ukyo58Hsod8kqSswzzAM1waoujuY89odLH5PxoW1zNm
tJ3bJojpccwJSIPhPtHR1zl2JhFFMf0PSw9+LnK8YEWJBg9SO46KVcm0uiPXD6E28nHQrMJ3nAVO
p+eHVZ5gLwhEx4HK5+QiBmCwwSrSnRCyxsfIaBKbxlmQHHMNyW88iavIOjeGobe4+/4lcWAWp0U9
zGa3b0TGuBTJfdzlP3hO6s3/twWtWNX/S2NBx95j/leNhafv8bP9z6jVf/7Gv/xA+j9M1XEcoCem
phu6zZv9hx/I+oela5qtOkJz2UdjFfpnR0G3/mHQLXAdodquWE0//+ooaOY/kIzSCDBUNN4roPX/
oaNgGqb4XzsKQmjUYcmZ1QwcIfQeaV5UX58P1BPa//HfxH9XO0WRdVmq9B4bebBa+VhLrOpkQdCB
sy2CE0Bha0H1kIdUOdx5uimYi+OZvt3Ej2gZvdZgJgUDarTpNA+6mX82LSGkRIwdKoSNkSqfXANI
H76X+8p0HpHX3zSl6RHhZ24DCbe0mI3nVLHKbapq7Q1uhc8CwphisB6bam+MtTsLZJUei5NISoo4
Fe1oJ/Ptvn2di9TcGFFxQ2M/QUJg3td6e2s2I7U8sga3vTvGG6XWr1lPAE7R4sd1Uh/pJ1EgXeiF
pNg0ylfiunhUoFkSskC4VYTO3BaaN5QxrgNBnJB9bOBVwOcTZDilhCeK/iWnVTILlha6W+yZfJ5a
l+bFYC8QooQhqYbhNZAgwo57yfjLfSdoP2pH+H1j3PQQN8nTi9i88X1sdWqIJ3DOpbSnU5zVuP3B
/OCTwVfBmKddmPjUs53AOVseURLWLus9vP76MVPVC50jQc2M77koY3dfpkyRaI3bGzxgI8g23fKm
cRYerSzlrjDL8Broc3gtCQUtymG+mSc9IQanY9dv1uo1XGh7Tt4D91ge9nDtrpMBYyl2fV2bIkzS
aP5t2cIMtKUBlVVGuImC1zAoYFECfQSFE1OiUJzgbr1pluCNSisfJXw7d7QPMNg7ABiANm5zXNHo
PLR9ZeQ8pzZwpQOOchJDXCLzm0IF4S+lR0q7HvqJJqJzVdgAszi9gaWlzg2R8fZNM5mbSIHMatLu
uHGHEpwm7+PFmYyuY2PHt/EAn3CCZY6Gt+9Z72gEFA/F1YVCe7HSqX9spzjaTyGbWCaW7rFoTONe
qAS9MyyL5hmEFjfqR6jPweP6QENPYwylvC7zkID09yzBfSWFEr8hzMvOugpCJIVR+DZXakXitmkR
9Kq/jWVLQ0PvCPop5S/c3WQZzIZxL61AnMq6GHdESA3bsSdka+KcxtpDL4LEtMEZq1vqr8bSXyp3
cBfh3BS9+aRZ+q1rUQa01CH2ikZ7HJVy+u3U+TEcIMaz+gnQUFjRezlwiWfuvkkNyE3OaD1ElFw/
BOqMzSBKBwUA4bKhakc+iFB3AzICBkRC6mDNcb6fgwLUPq2fD/jAx0qmwS9JQGGgjHcgCofn1i7n
QwQ0yXdavX1L53KXBZZ2Z5Ifs1GHRt+PihlQxh3ClzSFmlTlpbFzRjdk264jEjRD1V9fdQfyO7H7
bBOaYoh3+unVbsXrlCrltTXgm4wNlkUnMNnnta38DZGTQslDikISkGF9znLp3rYjqFNyR9x9NsbO
TQSNdWuAMX6KrH4PvdjYZcT7IouY5ZMTNO3JktqzqxkXtmThZ67ENZ0fY76WQp2IxIpo/xPHS1WP
bNa60lmtO8CFs8wdH0tlGB8LSvK9CcVnaAn2TJbnhwjaTsdEvlt/wmb3SH0E/xj6oy2q5+k+RSpy
bxrdcClI+vv7FMcyRQtDvK1lkflMms4r8LZ8PzulslsfTpNGAS4CdICs/9wMMns1RXoX4FG5N+c+
fSYtZGOlw4dVO/MFrVDxRDP4NqZndbc+grccEoiCbijlmkCs6jwxAsXbKJ/CmylO1ddcDXEemubT
NA79tTHdF0Q4Ho6n7KEUWnbfIWIqBiAvBqvqHeLB/GIsgV1KCu1L7xPfCTUr3VRYY0CGPBnsSE9l
7Nh+aQfmY2UQSTllQf0duUg0EqRFtQ3oXgEbN2dpcSlQipFB7Cr4BWW0t6egOKhuCRlMaR+VQuTn
nunSo/BV+TaetENl6XchFfvfjiPunExVvka/F9Yxs8PpVaHTuXSQ1e360CuXDi0MAu3YkL/8lnFW
UZBJXw120GcbMjGRTrnzNrgUrFROr008VKReWWH51u+Y8ps3BGnBGYV+TSpM9yMVrifNEnfVkMsX
S9ER1sYiPzYyMH3XJXbWCJXgvhAmJn54s9sAxq9Hndu4NlNb0I3lEq4LYk57NycZsG8Cws+jCrok
ByXHkXge4+I2KCv3bpjJtIxCOzzxkZNn28wqcosncu7dxhdGSB6KWvb3jsw3saFGj/UAI88kMfVA
Bza70ZLuJq0deTXSCgqwk/Svjan4SVxC61oSgce2GbaGXbTHqo7jZ60hDhgLn+KvrxbxhqQCVgT5
TDSd2tNDspv5alr9vQjn/vznueVhIZNyR/3pJajm7kLoVIcmiRvqNUyX0ox23ZjKMzVqiUGRe0S1
hNsUxZaXR8G400Nm37FgeFKb1loKUSh1NK3yknQRIhCAes3EcLDT9gddsNi7kM224IOB8GKw1Qwr
O8UoE2jBLEQHvgTOH+egh7kL8pQusVu/65YYjmkcHqJM7Y95GfsTgYl7ZSBsV2vs4KbC6CpgCN5q
pyptrugi8nuFUXYDwlf4ivUtkGZsDCaFfa5SF0q1tj7LxehpxerjEMTJViSBOMx6YHm2Q0Z8STFX
1+v30CX+I5SkTMIoPZhD84tBGHxkrbh34WS0REL1r4RCJBdpjJ8GCdhGDzvPNpkfUO6Tbjo9xjJr
sGNDmkOWxJ+lR4iWhB2F/WVPyRNFfkZUElGViKjHZrwXJgS+tql/0CyBjG1U6ivkSMEquypdsKQa
yd/6OB3ZxLZ07ASwJYUkk9JA2IfIFNGcgSvczTdq0pPvomaab1tj7Q9xBfAgSogjqb7ClmIjV+uL
0pnUePUdyhpazGG+c2P3Ra+1L5Erl85WgcsG47Y33p0q2g/Cue9L9KJJNnzbvQ3PsMbmGsfWc9i3
4AtNYjRoTdR9ip51+k7RvcBhgv/dja9mUH1h+5Nbdw7PLDVsfRCeOqleh8JtiKL7cC77jemrgyp3
gQw+SpeQ3eI3VjRO5q7fwpbBh96jklAbse80w5+GhaNLahddgfBLS4niUXPznqCwrs6+kJ68EXHh
0dHdF1MDODHOb6Azn+qVuW6K17JTHwmPeih718XcxPWk/tAVGobpJaBvVwGjrkLzEGjKKZSIIGbl
1KCa4Gzazaz/ZnkdW2frNDl+hUh5kLryuXjHVdJZ25R0GIUyKpijlJEYvc/45Gh6uC2VCkw+ongK
m4snbkbNgX1X0uaxhyeivXJvdsQiz62R2VQk2jjWF+Ux1Doal2STHGvNbDd6om7HIefK1i1kDbCK
jfp5QUl1LnO9foqr+o4YRRC0UXvD+indM6rZUUCZE4K7VgyulxmUHxFdInCEH6sGNLBd+64lN1Zv
EADYRXCGr0zfgmV3rDLA5OGb2QcFiTHy3c7rczmjx+3Uat8iAVG5Hr2uGRK+Rv2Qa/PNQCdtQ+Tq
8uZiy0bM3hbudBXToPLx02LbOQGxTxyeJuofpzQ/52qSbApHbeg+43YPGuFzqiMbdKzIm0P1RS3J
UCRmbjOSVbsjAfd9rkGRkw9Jq88Jty7lqtnVRhZy8qXN9XcUj4hHhfkeNtmt3gcDQbZ4U4FCQvED
sqzUX7KCpdn2LUb8Zzt3P2xH/Eqc38wA16Bp+KhVDFMUgHLr/Dj59Msgp0+jsbhVi7xButBfIU8O
zJOWFyvTp9Sdl0kY39Iavqe4vjGq77Y10EWX+Y1RREez5ZCbWfQVmfE9SLGUNkH1KajB3tjRxPRF
opzKXCTj6gNnv0sb1dk75ngoo+jCgvmN7LzXsDdBM1i3hPLeZ9p0LcvFepCP76rTX0ocVAYgCZZG
FNaa6DfWgHo9AXMDoVJWtr7sk2YzV9Zdk1pYaymAABilDwwRzCud9kq8IBdlU3CSzAjvdZ1HynBV
RHJNKuPDVONryPxrEeazKce5BGTc34StcailHu2gMtAU9ZImv0oZUDid7e0MQxp/Rn4XWugdKPs0
tHVIeI5Crx4ir3I+jBS/aT3P3z1CiU2Dhri1CFBOFgRnsGXR4KAJsVJyg2IY8lq3t4S8OsQNlFnz
Ebj9sVTsxDekQEkGGKAY40tfy3HXdULsrTj0hFGrB2JMd61SfpYFCmfDRjxSqIp5y37fJ+OPZKEe
NqNhsT8WBE2yrx6ji5FAFwCcebUbGMFl85NOLe5jqWPcz/wA8MhX+JA8Or3+aLlF/JSW+msQMLWH
baWQaTWcpNnmPqus9mi6nFKF24+HWSvu6B9gvzGym6HRJI1OskZTVCmNV7OVO7jKcGnrRH1Qsida
G5AwzMrwMh25Xy/v2PkZpIcwmoRynLzajU+E4Lk+6sRgW8sElN8Iqrs3rJeoi8ud6RR3djolvnT7
lkxG+5xy1M4K/2nbRcdJlyH5dgT2EWni1aZDvLXTAgfIfStxEUkYjevhxZ89h6F/qyvjh9XY/ZF9
IgGqeAiRJOSHxkzfyeaiWJ2ziy9a9bfo6D7DrHC8wQUWUMHwZkFMNqHo6rcWD1zXYMJl4/9I3Jfc
zIH1qek6gNWSse8D5bFBYJ8xA5ti32xx8De1ruKbju17ZHeEahfOtm4c4N1LWl+jv6iaxXTZZGhG
sH/Sr79rzeJ+ChjgUcBf2l4hOj0JHOS/54Hp1cldovwagw16NSnPLcYPmhmx17jxG/2nzG/MgfWQ
+gO8ImMqi4tDlebhTtQGG+sQDvZS7G+WJgia9MUG9R+P1yfRn5LHAapxfX7I6VRiUf3ff259OVGp
OQZjvV9/tYE8WEIUPv7bW64vqgErQmNUb9a3XJ8aaunB01hIH0y0wRovZ5PzQRoqw/KA1NI8Dk15
m0wUkorhO8pZzHYTojaNseUIPx4motIdy7a7M7rm6FD22cSd3BS99WbG8ldazd92Mn3XOm7bfgq8
1tWP+jB8z7RiNmUZPTGJnQlbrd0OXnS+eEs09JmzoX3DrWJPGXlNJS4lGb1b+Xue1/BCZgFpIs6r
LHxJRbGlH6hu7c6Ntq1TCUZOCrAkK3UnOVFiXe/NWUDc7FDbW63HMNsPKg5bXlxvoq7L/Xkwn+sU
E7mEgZJHmXVSu+wgB6Nmu2pvsrEft6PWuZukJApCJcrDE0vftNaAxmwg7yy2fB5X7PFPVX8gz+6+
NIW6bxN6xEVbDigpAGu7UXQiuqbY6Sars1nLXzMw/v5sY9GtZwFnI0o+ZgfNutRD7axKXfy50f7j
nkX9j6VUyEU85unZkVp6nIDHFlrymC29nVa/VVBLaRY1OPVxiUrA23Ru09zrYnFxzeYraoNnOx4P
dMpNbbzNEUCk+Q0Wj52mAJUV/V4m80UX9LItQ7sJlXpnmMpG61UvLqlOj3Tj4ANFbHo4N9ikLNyb
c1DiTmrJbc0Ntvp2fC+Xgv8EmsGyd52rfNSIBjeDXUDEcH9Xk3OMW7RhLBFMwncRI3tkEN/3wjzb
BWi8+n4M+0tV1LdKDIgSaZtQoeYEg0ftjyV+vTMRHtd99CFm9aLXHdfSHMqFHkM1pekoNqhXp3Br
LyKRdyEL98OtOxKFoBgspDJ/bo2z9B2rjDapUt0YarLPR8AiPbkVk6PdaQTVpuFYo8QFkdsUw16y
oYbFmvJv2pzBRZ09lT2FyzI7meyinOxpgpVJImXwKhS5D5SE/QU+Ju3OsJvBV7PuF6HiyH6SwPTw
Yl615KirHYEAevWTkqDrZsrJmZz2rHX9ybSoCDhLAsnolrcVA/8GDP/WdEoCIwlOyipZHVEx7EbS
QdCm3tR58FxWFrGNRnqXoLfcltXdZBRwxY33KQgelSwqtkxNpzK59mZUsAyq7C32LgDrjgDk0O3z
YmZ92SYoAfPXgCzlURD8mMURFdYofqqMfZ/buK9rdgEsODj1gaZWzePMcn9DGgWJoxZ4pNaYnvHV
MY7IBvt1/R5RdnDQubNj2uRN+2WU9qkz0nqXxAnYwBw6esqKNZ0GTxsuqBs+RqTfJ73l5CxCskqG
6tBZUbTNK1RryKl+T5Pe38YGq0d8KmPKNJY57muSmg0C7/4piSVbmR6TWzG81UvMYZd9D1b7Koxp
n6TzV0c8xqZX0hK9p83IEAzHfH7MtAa+sdojGBunrakqGDVT1zMiOBpTj3i4N89EUWNvfyBn9Y78
GgJbp3sZVspRdG+G0R6U7rW345MeVbsB5beaGQ9LpiHwdnFLSmu8hbvTbh1p/jSKflEQSkAeuivJ
b2KFfsmAf2xmnbihvr5tM/ldz/F7mFx1Ub9mmEO9ospzVpOW7g8WI5ppdr4cohtXBuF7X5VfwiKD
sFVuRqNHif2C9+hel6xCHJ0UVye4F+5IXiVLEbgXj3WrvhpmcjbH4jHU6JRnA3N0ep5r6NV4iPKk
ORpd+Yk6D4F4jPKx1N1206X9e2S40b6ajV9BYuUb28E2lZvlE0Lox3yufiIGCm2ufyql3qpBd5+p
jDnkg48tXrSy+DXH46+AQUGI/GfJQux6uB22Te+2+uhnlz1m47VGAbyqpPYvRZn7A3R/O0X2GpOb
/N4Q83pw5/mJmMTHrCbH2QBwpDyX6nCfOc5HFaBLbWNyNQYMsXzA+eKM48Gdnvsc5Xc4ladiWaoG
VfHTKd1e1aDb6IEOtCL+7ENxZ7jIEtWeJNup8EuiRrFP5wRkEMyoqD7VtvsMKqtifmlMYVXQbzmD
33Vx27N6s6bitpwhvI/hfSLnB8tgUTYv0nfKHmbtWUN6NcoBdW2s3I1dfiLvFWGecYkFnLBYtx/r
xEJJMR1NfYDpFDhUp8X7oLoPEeJ5Ejy1nc3aUA21eTPUWgOph3+3RG+xVdOEesjECjrbWSELnrkc
75evuM+rJzdzKzC+1IytyNe66EthX7aguFjm8C9E78mMOwNrn9dNgnC2xH3WRnEZLB4sIO5mxhdp
5ZDczCy/OvGXRGVxMeIIza+pvGVx9q7HzrK1gnI2k+wVIiIcnoeiFPxafLdeSF3GqV/9sPh4zmO7
JKCZCJhOZY/mXGuL0O9hgtCYKiS/2qpg/4GKb1LHV9vinwJ+XJMiz2bR6pkmU0JkiYSlNHpDe4z3
IiNA54xhRq/JXAkaQqHUX0GEkz6NrjGZopntMMi79TUUHdd9O+ymsuKq1PgCm4QK9rLdLicJsC4U
N1aFAVCk7i1H/yiLIsZ7QDlEGZHqhGgR+oVxEzrmYWLu2EIAhBxnPpu19TGauBVt8RxEFDjk8MMa
96XPHs1elj46Vi8YrNLj3EJkqQ/ThrYT80rsYAkeo5B15AR4z2BQSNMfc7BUdFKOn47TA0lcHNpe
9j7CESZUTfsFWoZmPXbYyQwuZt8/Dxl0m1atbwF3Y61rY0ih6lnL5nlDHhsOFmQqOaBRSq6sS1uK
T6qziaSg6TYTMF2XfpSRQcaMnlChE++z+MyH5AVvFmnGaUCdYRkh6/ZdGeWnpaObdAbiKHIpbpyM
dWjmEMHGqUJaH7o2xtHOGwPmVjkW1N01A33wjDqna22ShfE52oZv9SDuGhNLk8x6AWSE1QSEwdyr
ukjs8RVdbSWydvHULaXX1Dl1keMPmS02BLU/Nz3Cl7Zp/KZzX2f81/rQffX1EuVnoHBxzPDOztz7
VqNK2umPXT2+Vrp7K0N6GVmtvFGxNVVSWEZycg65QonSimLmWSa0OJ5+xdF0iOcapVna/MzWXGwa
yZ6VPt92GjVIUTYTwYB8hPq6ewziX5TtbS4hXJJGty107R0VBVN2Fv8eHXVn5DYHLkrT3Yw9JBT2
w8YiUxwzcfkSEdtVdnwAGak2aniqyrPb70RehjeK6Xi9yykuyqW7KcPaq3N9XxvS9DvhfrG8eUa0
0rMSUrywnyVrkulnjLqvvDH8LrZZu7pL5JGw2EAGvlro5a3o+hfhsn/q27sR90EanG0sQ0RoD3dK
GekefpeCfYpL1Gb6bM8pxSiPxVJv3NpWPZ6likMoC0txEy2hjkkYRASgaCFlkNDd0WEjcbD9NGar
3oaSFL9AXgoCNTwyd/niItTjYP4ZntEhDezT6UGdnNYF2DQ+qWl1sUPGPLdkg5ZG09F2q09Do50U
hccuHyliyW+nQh9rsW/CwbJBnPw8Dunkx7VKFT5KfNOqjkWqzrtSTLdT2X4XSm3C39IR63U/onoR
HX1pDKQU8+L4V3Ue2xwYnISwVu0jM7mz8lRjZeJAx3Wo/9PXKxZmm7KMALlBC3rY8dFyP6/zZiNl
DokFs1JShTGLchfsF994E+JqxE6Gz3fnCrLD0I2qKGfVXdva92xon6Jg+NRSh9ybzkG76nT7TtXf
EfFO+6DrUXCNzUebUd8SMemc0WikO9GD9ZvEHRkcnhmoFZgHRj5dSS8KSD85RgZF9WSX0k3Zaeiy
tyzZwUfYsAyqxmIJmjkH0Ges0dEx5lJpfcv6PRgqOxhb3Yheb71AFZaXWEJ4sk1+17TMtkORPNkZ
22aNSsC2KRRGdoqA/GWNZoAnaXN5o9J+mMQibUadhbEaEHtqO/FWNPMLsdA4cnqwEIODm94qnMnr
1fGrt3nKzLWr0+PbdcZTSOfFozDGs+NDZ2I9sSNkBlF5lm57qBp4aBg7uq3A4jHluIErTZFbSu4P
U0vK+yRmzBbEYew0x8q9IVYXUQGLSfM1sPV7YyRek8C8F9URjufaxXsZEofTv6CkLryoJH8wk4E4
6/gPC7v2Da1nbftkV5rtSQaYUz5jhO80P6atb90GGVcynSedGB6iK5XQUAlll7rf4w/cVhYaLzT8
3zGbv21EAE/kmn5TlgzZC7gzI4x2uomGdjjk2QzD07COg8sUlxQN8vPpvuxp9iRDdFF0ug1xRmZR
iukaaPsxzMR8mIkKxBJrbPF9bEe3xUvTpx7gltgvWpYIRjP6DnAVJpiu2SYWG/K5Vd7Kxj7FQNz9
inyTujyrYTVu1ZCCit44YmdMiXaS4LA3QYojS5Zu60/d9Aud/HzJVOnRPcs8NX8gd33e1op9Cfp0
pEnLhQFNoyyT9KYI4segH1h4gLChPLswMU2g0ELBK5r6Cd3JTdf0D+xj/V4lnE0kdGplYWcnWZT7
OT61WnE1CxoLFftsEv2yh0GG7muATjjelJWp/KY6t5s7a59JbSsmphnDbe8CjSBLJZHxnr/3GcmK
UVP2jNRY+UYYcL4ui19qEnllm4TYQYmuEore7SYqIkaY3JqFdmIKfagIc5WwHTyzI0sMy/ci8Ga9
GVj4qvgtim32F/qf4mD2ecqonjiY/ck6K/FplhrGOJOKz0A/MrTFr0IJ23NfKXc1isnItp8d8nqx
nWUp1hWSjTO/4l/ClRRGR7YlZ2i7Bv0DyiFII44QZbdIjuZtouZEg883uh2TxUuXSEU+jFWPVgd4
T4HMndkBvCf+lpDmEjumxsa6lUaPulPo2zosyOWMK/XeCfAamor+XLvlg4y6nm0HkapS6s9xUPuz
sfAJaDoeAaGC03UHSLku/sg2J5q4mK+ZcmsoHfALjYJBqtwiKkD5McItnCV1CfZwiHdimHmz8llH
ybPzRkH/nCkvgzEddYh23hCa1lZzmXrUb30gy6prM1iqmNuoBdFx6D9VNl9WhUIIecO9lGUFjIMj
OesjK1eH5EzDUmgP6sOr1Bzab4XuT3NVI26ZYctW93KCURCFLvFBGADBp1qODzf0NnKJLW1VVnta
EV1yzEy3Smoj5zSX9MiU0lr/HqMe2k8VOVVqTjSseYE29k51kJ1I14Rbi0wyrXcwFpLibDTRjs6H
cZvJfjsAYwa4dbDzXNvmNJcVDMmy9TqNSjbT7Rloi9hWrfxllYayMQ1CYXX5xthe0Z8Uv0Xr1NvE
TnC56Kqzy93+ku/J3fKGJgJ4hylwTFn/pr3cu1lZszrcIZtlS0VRvtbhNNCzLDz2dO52QZfsRMqI
bUJlaSSFb9NymZ+DYLqFgW8zZxMdVgkJ3BfJP1KTg2G3P/jnKHOlP0bZOF7FEXGkpe+sOj71SGKY
B3w7Mn5N8XDnmsqJfL9dMCFOdmL53JWEzgOK5pAlADiH54n/RpPdxxR/dmYHCQ8dyi5SNS+y7MIn
5zbblZPKqS6H5TCRJqiDNMzR/wjRXwPQDAVHje1+/phC2odlEWV7WdrwcEocUxFdHtUqnwKA0cgm
3nva7wBwGYjcuv2ck+jASlq1Z/uQoaXf2GX5Q6PqZVGgq+zuDKq2KF77F1uMlyXxzA8mynWDzNVt
UebbPs4+rUnXGDm1M6Sa34FVsKJl7c/61nmS1j6Co+IT+gsFtr4lVM3aoEBCXI35NaCIS0Km1u6d
tP2diiFl88kKOMMOfN/Xxhlrk4vhNvVrWwlOmdAeQVJIuio0ClWCICPCkaui8SlWcGy6iIKTlnhp
WzXgJSfPoKKxjcf8w3LsDj8E05ITjYz77ilhHt/2WbKvcknCFzOmObKfrCwLv0neftOKK9l9ILzC
XrGR1OmKyc3AKekL4BPgHM0uKprG1pKccLw1I0PSGnuiMOyaSofhPipRZiK+aH8j7WITRbw7Du2p
20+6joq6taBka8q+jFlsCvEyq8rvJhyNU1uVx//J2HntNg5s2/aLCDAX+SpRyZbkHF8Ip2Ymi6kY
vv4Oqg/gfRv7AOfFsGUly2Rx1VpzjtnoPn6Qo/dojHF53ZKePFSpS78zenCtHzdP29sqne+iHps7
Ot8QfMGZhHBOEXZcbdagt8O2PrkzRsoaJ2ahTlXXNjvPkvo6AUa2qt2OxGiCFR1P11/d1rlvLOez
crLXqDDCnZ1O+pZVTYl7hwbrzgJYCswW3S1b/0Vm3jknt2CBzGyPUE0GPrpQ1WIxPozyJWvxKVzQ
iLpTf1atqq8KSXBr2N920upYGCgxq56Gj2y0ZtMAYIgiQrrIWgBngJGuru1VqeXnEIjOwVDTdGOI
FPBPB1ApaUB1z/oNjQN62KSoNxX+RhZjHYcLvCajZV8y6JuODj1YBbDb0dBSYA/tkVzE8DsuGLGN
ZA+nrr/DQJvvQuZLgW5qm74eh4DmyG50wjMUO65ZFoeBp9LzNLkPRhVa93ZeHfyhWbCMxkPCLGo/
6rDZMfNeVY5r7JBLXykG+5hAfFDkJs6l0Xgy6BA6tpq3GRkyACAG48q0vI9U0nacGjvfToXD8DBz
V5Wh2LV088awcXWTFgMbYulm+3rybMxtHICq/mjB9+xIq8JDrhXB1NAhC+NuB8C6XRs5yAU2wqAn
Sr89oAPRWUresbdKQE6ltmX2DssbDtmK7yauYQSc1vjUQpgyc59/KKc2boyetIniM9Sd7DkP87sk
tz6dHBC2LDSasTjGm3CTEaPbx8N9zqGAorZrAu2y+9WCULjfXdO9aHXvb8gg3IYihnBdmXAIuC7r
svl2o4LC1Bct+0B5M3RY7E1FhoYkBbmODqxT7KbK+GVINVZfC2kfSW67cdlxfif46892krzJiuty
Qbs60fBl5m12VXBQ7y3Phj2mMVOpqa2HauyDZiMsyqcpmt/xcW5HCLSuTLONXjHFSLrX0GySjZ91
b61JTnBIC29NhfwzNDLfZS2cax/sb+AnNO3qkgKZdMVsI8S20Dhe56FvEd0uSfANb9YkdTNKEuxJ
ZcoYQlxLFhtR2TPdYf1Fp7oPhFKPetR0OLJoE9tVIoO+6sA6+x2pXy6hrqFjBU7ck13P4oTLLCSU
rdSBs2FiNZ1ibVY22lnTUutm1sqtDvYOSSeAgsiaPhpk8l02SoRS4rYC9rdz/dnZ5swd1ghXnrOE
EnCYy+d+4HOzrX4m1KA6Kx2UBthpsPdyeNSVmvd1gKcY0AS31GHrZGtGVIfYj0b+UDu+vpA29cVc
dfnuElD2f7jtb4Df7x0vlsDfp5GUQmsX1lJ5baQlqIkFwXu5j/xrvFp+po/vQd1dLF6X34eZRIN3
+Tkht/F/fIb/8e3v81+eKnFYbEzv8L++i79v8u8rcr1r581/3hLBOw1EDc7t2m0sjo/lPV1e/e8b
ubyaeTGk/b4wLlZKiMtd68xdKKvLo/4++eXb32e5fKcLPBAbxUF68NV75IJv94q2OgC9Mg/dAvK8
eM0u3128Zv/c5s0Lpfb3PikiK7pqi1Pt9zHRgqT+va0N8/UYpgDtl9v/PsPlt38f/N8ed/n179M4
2iLrAWC7Nlz66JukNwzqhujm943UpsYE4vJc//Ft1XKsgqXkdS/PBjws2hJS8ZRdrDUq06et1+s3
nIWAe5cv6eL9iZcv/9z2++Plu7ITR5GV/vaf2y+Pv9x2eZLfH2eqUPY+kMQuv/39xe+L/d52uUt+
sQP9t+e63PbP01x+9Ds8mUbrxGs6ILvf5/v7515+vrxc2cuUzM7//6/+e6f/9rSXx2Szf+W3vdy5
C5W/LSnLDJuEgsuPIkwYoy1f/vlRHzvYq//8etABS3rb1F86LnrzPw+6PPLy5Z/b9Eph1x9tZ/37
Cv+8zO9j/3mp/3Y/ww95T7/Phb4Q6vnVfLn58gBbQtT8+5f9PsF//P6fF7n8+O+vNb+Q+yklSOK/
fQS/T/v7Pv7r01zu+M99LrfFKMg2g7B++mTx3ytSaOIL/7gcOkYfRmE13W3UDcn273IxWM+a00IJ
PsWmfLqsBtXCFyBqoTrYFiHHXMHpPhQbM8ugHcBM37qWtlzEgIIbxkeH62DH9Le5npAhXTvLd3Tr
Gpsttis3oGSdHX/zGax2vNK94lEPG33vx+kuG9VjTZzWztVoaQpM4asRYBDqBYL6QnXTGtUJ8CfK
sp6auS2m20mqb7iNQQYqClFax96DOSw9wHqR606B7sHyhP4Z7gpD//bz8dGQfraNa0QRxVghLmoc
wrXDZGMWVElRdioq6B5NQl4kwJr46KKCOkXLHKayWqYgxbkw0AIwxHYC3yXpXqcUZoouNzbAhTtZ
94dRnwjgHmYd+KxrYo3jnblsV0fxQmnC1qYDHTG0FDqm10bbBGJUYzMDVwVbfT7ToGKvwk7vBocn
GZDGpG1CjUzopR+DqQWh//xkEfteSnlCpQs2pCUgZIBGX035lgIq2Thc26lQjtieaXvGtN3YsVdB
Wx6muD/SlWCPkdIG1PSqDaIUs57FFCDs7GQ71Hx2TgdZwovjR7hG4B1h7mmhB52FjXnrTTeZGv+0
gg/GU/4bM3XGo8qHJojTOMl5njLVrwwpR0zh+tFUWENzK2Xf0sQvtfqTQgBZ6zoVwTg73i6cV0KT
3b4zGX9rEEkS2+WTtmmny3awN9TGz9SS47at9Wqdd+23SG6LiKE9ukAe69JK3lnaRK7uwo3uB43K
PJ/XYO/fW+XHG8b3xZ5EogwhQkzExmwMOxuokIdGY2Pa/OERusZ95t2Nid/svZY3DZVqmSFVGrRg
/tEkYcTCJ3YDjIoHeIOxAedSZ7Kzj7U/XVjMQTOeliPITN3ulMfzDyNsyuSW8UBtv3eaCM+V2X/V
GA/XGHfFGhmgWo0TUrk4Bv1i66nNfkocGVMMQYM3xG7bMciRb1k2GctzBknC7SaGIgWzRZQvL2GS
IeYnNAXNmkI9aPCGeS0XJVlQdiC5sMBPV03voKPTtgVgq7vJIKu09j7Jj7FXkR59TErbdp6mrQeD
usywTvQT4uu4xMrlx98ENJBlOpLsjiH/1a8nHfXJ3tB+hF8iPkms5GAZerH2U/1u7kJvbU15EMbq
ccIhHev+sfeoviuNzmummhUghK+sNvrtXFMY03iUW817jpcK2kkhtTZ52cNeLumFaNVx5pReD91A
U9wwbiLSQTYF09de/3Bqm7JnEmrTNw9tVj8hpidSnk6l68s3o1NnZmjF2rO6LQE5z5UeWmu7TemM
Q42kSaPYbxgjjLaoCpFPMe5IRbx3bILoVW3cu6lNbhxNUWxrec4eqS1qPShT0BVAtja60e8NC8Fl
nk8vhLZ8hFHdMDWuvtP5dTYzsGSoQ/UEeGhrPnl1/KRwH1yXSWdsh2vf2Oqu8j86OKGkDNJ/RYyX
4lFduaH5p8zRU+vuWzo4Z3SZLyqHqGdyt8IYTpaO/q6b7XSjkLR0sj0S/0LiVDntsjh2V8lcxvvp
01U7FeaPWdm/G33JXKibbu1UIygLz6BLJxGTBGu3zSCsBlZilD0N1mYIIo4JaLc96rj0Q/EhkQ+D
EAabxUGOWLCwadXrjj1irFOzC/w+LdhUuW0KJ7xDjdJtBtzaAEfFEyzjwCrBGpUaHYc8fx2iPg8M
P1+U8bQj2rZ4kSR6rBf4RQ6tKoiyYQ7cRqchMzIRQ2W/abX82U3NOzUuzekX5TL1rZMMKyWCiMT8
rrTsu0jMr7a26HI0qNx12L29KHDMwHLyijBbJwZCGi9nqhVP0auBSmEs0HUSUP+gp/W5buGdltOR
dKEfq6VhZQ684djc+i3WO70zm82ouUvSmrxhbkVSgWsHlojYt0bjoTK4KBQg4Vy5RS9Ce7Rzo3Vq
HMCY34hWYB7Kq3OR0diyxKGu3Y82kZtqtG9jLy8CW8/3sQE7Kwq7LuiJ+9q63nDVMVmP3NIOaq66
m95K0bUPKgtcjdkN4r4JfQMIodDSvryaAV+oxp2VWEwGBjRKwt0x9X4k4GMnusLeVba5c+bhlMXl
UznqW9vIEaLHyEOmOn9L4AJXWvXq6xURCOso9laOrO/RAD8WTv48zV0e2E37GDfzVzUCXqnQ1dAa
Jkhk60bjafYCkdFwNVqkrIYL8E4io6kgutJcE5D5CPMJUagkLoFhGu4SlGpvTO3f/Sh/dGV/HF1n
leoDAtcckEz+lo0cE2nXbs2e2sBSRxB363zC56Y3NLUIE7tNtCawGs7PDDltDjUZIZ/KmfUlg4vE
vpqI7XLep258j1pmgiJHEupVtAkSJr4F7CqRPFn1+Kbq+SdlSKsiazcDzezt4pH5KhM5vbqXuEr7
RGM6nkEQ5vN4sGcEKdWcqE1mWD0gnnln+9FH67WHqMeWQ3eTvL8C6Ucnflq7JemdK+yq75AwlDbj
Jx25hWYPq7rUS5Ls8Ah15V0WLUw7hBEbTFG70fUPbwtClAYZeWQjY3pMaqCeJ7taxQnXZs28rvOe
/XKIoN0W5n7RUdcQjFZSkEDmfOkFxiN9eO15UwddviQyq1f6lD/74JNZ+R6SBipU3ws++uhsSMoE
x9x16bAfq3Db7ltayC0fC4sEUokEy9VqYEz4Hk8MBnshz4m3qBe6dqO3kxuM/jGrqoe8t1AzmCUm
Fc7ewQt/8ny8qrKBvNGxeUEVcjT97rb38rXohzvZRe8OnHHmELSh0iF/E76P/gCz57qdaWpZNr3h
mWMjs3X4VTRj6sYYqGjGjbekS2EvtEEnHKBEh1VxxhuA2gYzEJ4ZTpf+xe1oy5FMNa7aqLrJYTuu
cPnwadroOa0ieqzc/EcuxpWig/RS+/1TQiN+38RMVRD0CFwLeAzQnZeRuka6FUMECd+xwQQsuSaB
2/VWtOpkNf6pq2QGEBotfZ7g+WK0bmnoCrBQFxnqVC8CumbNDk1+iw9Z8DEKgYOgQGUV9KYgFA4P
O30WJqvFA3pqyTGHmAkN9cppm+S+UwDQ3O6RCxyV5J3/rY99fwQ2vgbb5Oy9sHvU7IndnN+/o/kl
bhhchzH0700Ls1Z5TDWSid8imctp0jRMRUBz1gGyeU4eirAaTWAdMT5j1ocgtcj2BWiZA8ksL1Ag
SDJAmqMkOnBq42ng9KwUF8PkaOPHUtFwM/oph0ud3BssP0Hbc66FYcaYsD5GSfVHtAntcYNxeWY9
ha13RnDyaYyoUuampfTGJBTC/Wbce+qj+tqlWIxosik/OlOCrNLGOZlJ9kyt/ey5lgQ7ZKCPNscv
ulIMWzw1nj2fS407BZnXf0Qy4Wru3mlEEa0qt0a6XXN2DGu3oXfrqIJpE+zcJXpGrN3c3qZR8kdt
faCvTmXA6r7QIsfhyamGjWE6I4UVDLVEsA92+1tsqAx7tezWojfOzPWTlli5Y8x2U9czU8wZVAS6
XIv8wMAA0oaC6JOdcr12wFQGscHEX3DQaH/M0PxIquwQukwHkxjyu30GQGyv/RgxcV5QiM5OhOAu
89Y+ppx0dk5N7z+SIPLDaMfy7WMyAuKSUzDhlIYXJzedim5TZduISOq3sUmv+nK+ny1aLkq+17aG
WtVHNAba60naSEZHGT4R3Q3LX4+oOzHlo5XFAO6h5dBBCCBOYbwy7xUM06R0PtK+iFdqmNZ25Jpb
25oeTR3zUsoZGPMJZ3YSLZKzHwdBSZAD4WWPGJOTkbjj+zxeMfd5IsFUXxXFAM7U4HOyB/scjcVp
wsq8bJJMyrH21GbOC5QO9IOKL0q9mu21ZmxdfWQM4GgPdmVvlc12jEUKJpDu4QOdnr3FuzuAy8sy
FjbNurbi9k3F1idZNNM2NNUDmavEgBrpeoryfJ00VISgqlMsXVDQKEwizpCMgsriYoGkr8qsPxbj
CqLi+h+G2pd1E9SoY64nU79LUNev4loEGRjYlQaMfCUc88PxvJ+E+RJWwepgmQORX2AoM9O4rx0f
6ZThIyq2sM5lpPTwgE2SQBFEgLUfvYzBOAh2A1GkMJRHHZDKteEj4UHc8ZoaNXzZ7lpDoFhXiP7a
XD6leXmKdfdKNXVAtl0POM9nBk8wDYjoxfKXBquqnc+0Al6l/T0hSZLFnAYMrPCJtf2dKIc30Q5f
SdHtZ4barmm8o+90AmnBOC7nehWODba+eWAgwMEj7QeVibueYSiRncVJ4VjSmFGCJ/XfUgf9Cfqn
x7C7722dQShb91XZeKDRAB0xVDrljn20DSafoH6IaB4xaujiRrLrUIAlAlCyt749PJlKe9L9voSr
Od3jcCPUchR3RQj8WaXhga3Wq+ffE59EFp5ZAOZljrzuCDz0DQrMJSEhSM0qmAbnCtnYSjX9rhNA
RiWu5/ypxgFKFksIuLtdNzK2NmNK5hxyO+5qJuVGM106zwuUEJF7i88vIr/C7/GelmIz1PrrQrf2
mh6W0TjtqjHcVirH9FKLHklV9xUDQ54c60B9gSecAmOAOUpVye5ruNGzA5W0c9AW5YlKfBQyyuVl
3A31vobvw38tawsNnpd+TyJ+jbt4M00YkjXVW+vUNxFdTS+VneSb0NzlYEhWpSpJscfV4qaM9uz+
NSuZsIdMO4Mw5b/muw1aGEjYXmNg4RR77pYu4is3expHrt5OhaBVDpQcyu3WvtcSQxn3JSIh/8qu
vmUoolUWy3NHzrmVOcSTTuO1zMxPQBD7ME57Nm3okevuKxmmpwwV21arfJ9M0OUiogn2hj6n0jC0
53La+uSXTlMSofXsCE3MQIBpVRitQXfauZIrkmAYDJBdGyTJdxXmR12gaWIL5rCtd+RqTtp9PJIa
6lFnr5rK/B4sTB35k8Hseofw7V2gZhHzSP/EJxrAkt8VM6CtqPJvYlM+qKiHbW3G5zlCqAp8NIPj
zvxen2+a2N+L25GrKafiGafyR2KGhGOoPyBZziGprKuENcoQzaZQ4tk3xuup0VBy1OziK6u5UY2N
rozpn2B6lfkm5FRa4bGcjrkDry9Pyn6bIGB0GTavpByeOUdRgxgSkctgu5smmnY8blXMfRRkaXwg
8OQJD6oWJEz/nm0T7chQh3dd/O2PL7VnvaCfeRRFT7UJdcVBZwE3K0xWiDpQJKGlFOwWKHg5N9Hs
VvWubtyt9aa7Jv4P63kseo0PtLmv+PBW5WDdaTmBd51tvSq4H0Y0KCCKCRLJ3I+OWAgeo9klwZEC
3Y5AmLM6UQGQuMIeFpcs/q7eKujD4XpU5q0fR3fyh4U3jBDz1daRWJu73Gan5jYmup2hRkKgv8ZN
C9XXrM5OPjyO6BS2U5zcpkIdSSrRVh4zWZsxbMAmEB41hedkPRgfSKk/BM7lVufAzJxnEbsPIKEC
/Pmn2Ce+s8OCkk9XbcPZAj4f0ci+tfTXvnM+yXgHETzgmgJqiBuXZkzK9V/MibXSTXWo+3NWu6eW
BcC3CVFpOuMtXDavnhYd5watBpEwmenONO7aL1mPi1bgOe9rtAwxcq0BoI6uw20vQo4Wqpi+rAj6
0HFTOUyQq7D7LG11J+Oe9KPUYU/TP5BheI3Iol0zpKCmQmrvMbHkjWmkxBXpDwWAwVDG7FZ2Wn3F
RbxPneyqwVusZ8537DX0qZpmYQob0XZMduYkz5mbwZ+DACvViJ9El5u6cj4yoyUWlEms7yQkXuK/
TTvrMw7LuyZxiCxAERXfCGgI7TwcSw36TeYi3UjAXwzWfdhpuDPCP3OpPZqLZw3HzqOWvSs0Ds5s
rrVIh588mGg7CxlYnfEl+u5g+skDRJzoUJXZdxcuH3acv0+GeslKrCqlhdO4XajxyXCesuFUpckD
FooPSogPfZE5i4oQGjm99zIigEHnQq4VfgYGvbLXsymQN/eXTuW4G1kyA2uiNasn5hWqdboJ8buP
JWiZqR6LPLpGBX1feIO9EjoptNFw1Gv/KvZJimYJB4qy66oKicFgoqoh2GdIXpO8sdd/akd+OVb+
GUoJuc+s7goNTpwoWFxc3DHELm9dknNIOg2xvbp09PLMkNdWXjwghlyVAg1JifplGrAwxUb4kqao
YkE3K45GcZ3MINh1iZheq6KdW5fDWl9385iuhEiy7RyJ67wqP1y7fkc6fqOK0NskHKecIS+4HcRG
6wO/rE5JD3rUbNK1GPpoI8B2k81+1sLyqszVvKsda0Nco8X1B0KLk8Pr5OxCRan2jkJhvuipRw+L
3fJHScu/HwXNGzBN7Mqp6DiKy5OVP0OQIe67um3i7jVWaF+XQ3CeanNVUh5tI5cDhV7+Gbvfjo74
ayi6M53bm5DELHYJ5sDqZJBmJ69zu3joYvOtGIFyV11MWTvInefPsJw7Loxl8oB6geuwTlOG5rHc
sxt76KbiVXbpF7vfx8HruoPAD2KVcxhAEHh15LGR4RvlQX+IY0qUkEb9UfNscsqx3yO2J6qtAPOu
EdOhp5NFyVDDjJ40Ujqkdmav+TIW9HbnXmwbwiUDlBYDe3qEOBhq6IzbeUaG0QlKHQMCngCGlfbF
vhdeonq0k9Dbj7N2luzKD1GR0cT0oiuVDGwatWZrTa22limie0lGz9QWxpWWo2WuSVtlEiHYqHmA
OovQ2IF8rQ+O5iHHh9K8xgFW3GtTi6YGMsfu8uPf28Jin3JeMr4JSNQkPLSUJteqzmEbX1S7PCbg
oBxfPTs5Mfjpt67AU1X706ES4M51T7y79JENDNQrYfXanr9nOxsUqj1ZW01hFGu2Ns9z3rQ7RYXe
DFzDVEMDMukeCBz86DsQUInL1WfWhoNtKH8nwj9CTMBeckZDNX3jua0JPcaxifQ1f9P6qcPCRGnv
DsYPbmBOGirsIgw/rRQ0Oi0iL4CqZPtY5GN9CUR1WZa8+grnyNI81xBtensRiq/YNzG/2Kt0YhEm
tuJgzclRt+lYdb754mfnHikCHuFTvbxcskxgLNcgMTt+H3zv2bMhYnjkMuO/WaspPc66e1/IG5mC
YUBZ81BGONwxMh0aadPSFDd4GFeN8L7J5xBcDCF5OflduowOfK2gbTg217YeDbggLM4Iv5w2vd5d
9QrdYx2RmFRNSNYQunFaW4dS2T++7rB7g5+CTrxeojV0N+xXhpAtR5YlVuaE8Q6E1E2TqtexaCmH
xhRbo1X8GZK5PXVZt4tob+sOO2Ur8rnATkBYcFVt/Fh/TSZx8qM/qKDSa71ZvAhsOGXilSyP6UMx
PIcWthTlsUeLI+SxFdZvYrJRCRN67/kpe2eBLA+GzC5NdOMl81mtsw5IXUaLBRqUszOS60t4lqvs
M3vsR1cvXtrCyzdag8FAGSAoIg1WmGfukkUKl6LI5J8YsWnX9zadQ5pU6DRpe2L8nXNmJViaJSTR
WXPPo5NlO5RBPMq8tpiFbXXP/ZgxJBYDrcpQMVwhCQSj3MJ460b2cJoFYanMvXXmumQwzurRyCsK
VavGWQzpZ0WeAuSL7yytbxu/HPb5tLiLcjwjpn3oiq5HusNgqp1pPgmRffQ0+bjaVFDMazpmeRUf
ohRmulOZb46L/5VuZbTj3s2tXqBZGkzkbcvoKXyv6bBgXNKoXbsjxgFMgxgqoxyaHsXIXQjmBcgc
zc5e1/ydOittQdAUvdz4pdNQ8zP2cNXgHfqajl8y9wPzMg4Y34qIpIkJMaG8W41N1t/VBUOg1mn5
1wzVNX35U+TAVejp20BWpT9EW5NaCua5wkLDbmoX1zbYgT7RTx1jdxylLGLCFHhsklNp6ze+tK2d
rff1Vk3VYa5TDBoZAaQmIblzxMUhiuz2eqDfnnlYGtJsfHbhRNNFf2Jqxv+/BD9LyDLdnja9yiva
6uxbwdajL2wstS11q1kPdZkcO8H8tG5o2ktr1K4bjmIYYMACO+SebCBefb/clM5Sf1adcz2TCJCx
kuZJ9Vy6s7XHc5ayhFXTld0uMyG4u6veIMdiEBnRE3burKqetpoNIRUaqG1eM28sOk40tlmu81zk
2MaEUYZrz16XJpQIZ5D4ZjlFW+ktp+QNcFoa0BOnsJU3ztq2bQsVXX3EX/vSuXy2odG5UPYyNDSc
9kExPjcuf3Ht8JJmhsFsjFyWNUYyrqdeHN8h3xjDt0dT8jqq7nRaKBxRDLr5r2zirIXyCBJhE/La
hpy2Vs0SaixVlmDWs3E9lOBppPY2G/eVrhXaxuztcsew2Iqdcusjw4xjxevVH4RedPeFGW5UOr2A
YzhKJRTUhLRCT4m1opwYEc0ABIhp4k7aH7sAI+840ackoC4QXn8VMUOlceibfgPAgra5K7/NLucj
mtJbtTh1vdB7hprq7fEpqU1EIsKqQ4MamHW978vrpuRIdkJcU5xIkFnkyZ46lpuxNA/CxNlJWeFw
zNnS+B4j50M3/6hx/u7L+s6X6cZx6tu5dfUr0lXoQ4cfaPd4tG26GLofQ8hSwShZMnMqHlcb1Hlg
xuzin0pjtWlj7c1vbJKgjUZfs94hKbA1scln7yvObGY6jL3IuKPSYZ9jryYqVva1O7NirSzGKQu4
bB9SK5yuXKw4q4Stj132FLMRAaWa1IipSB46Lde3jXdr2hqFoT49qxFAVavTFR6bp04xEXEHfHdR
2YIB8sHrkO7Bu49Ocdu95S4jMuuPqZJbj90+m2CuikqNL7bJdqDHr7aKfY2afd9UTnwTVbgSKoux
AbXK0KLnrdQb8Ag03eGJ/D5FnuH34NHQlykteBVpjx1NgcrM/VVklrD0U+tJEXfIVa4rNmhBPjS2
7k0sJshhiX0o0vSOiGAgNA50GzHLakX4CR1OxZ4PahzNf1n+6Nbw2SmdisUd9gZrz44Adlif+SeO
8pDHYi7RPHbGpmju+YtSjip8RY108l1sgfGc6yDT0n2hwxZqQuuWwL/0qkKXvCYBNeJDXpEwds1x
VK6NGq9N3A3DWWLNshuELCPorLj/ILLthitsShVsrTCVJDBRSZ7x5HZKq/aIs4yuv5/KW32W32mL
FqSL0wdT98N1XNN6jSsHQl9N4wQDXX9Tuuuk0L7otQ/vWrRn+oqMXbPPqmXMNo/llxDwQQXpK1nT
ksKGMyc19HkXQbW7SZYvDt23QvPF1eUmfCpfyqHzIDOXv7b1HgEXjPsCgfgqQwJBgyjbepoPWbBR
UyBr1uFQGo9pn6QcB/pLK+MhMExTrCNr77l4xuzZf4mSGKhMQ0+7aoth04RsZMiTpRZaNWNVH+qx
fVRCzjsTA9JGAVMaSUhjdsx0DhZIvePkwUXsYVHqPLy/BpM4SjjWWBeVPTuvrNpYTduflfTu85IP
tJzxq0qjOXc+cSVZApKSxyOA14iJWtdDetOEE01+2ow4Cj+H3oBJKhjLp73xbLm1QN3xLusy3MUj
BusKdFkjbgomYgEWduTEKOdDqW0VI1YDinhQAS1LMW2FrsIaXgGl78dtUdTAw8IzULJT5LJXYVuG
DlbCi9Uy+jEGemhfSoqc8YclFxib8G4Nq7mr+4w2jAuJY2L+aXNdivKOnQDezFDdpiGu8cSxVNCR
krvVcvBvteH9EY7Ce9g9jwQC4eCi3BATCtsWK75lzd/26O0bCzpr+kcQdriZi/yrHiFp6IIcm56g
TFlO0fVgyacmQ0zRcXCZ7eOYtdd+g8IHn+YGnfmTkcE1EL79ZasGn7xlgJYjz20dmuJokpWWM3/Z
QOw++Eh+rmQ6PhkzFr5IakzbKz4AYX/DDdj1sbbGKZJvx9BLA/LIHyFEMDcVOPmRkaPBm26UxfSA
dKS3+BYFCqvKOiT9sCdxSVPNCfBYvkOWQcBUeCNbBsSCXkRmEGhGTy9l+Z9eitL5aebxZIM3oEoN
4jC+xpBMEJnragiC2m1m49PKluqMOcqNm8ZYurMWw6ay9rXTHQyISX0xPmjTbJx6tECmdLgMJHu4
FA7Fu/VjZhY4Y1gRWtXN9LkyLgZ8bqQxFTWip8aLrztmafTcPky7647oP1ntvWmrdZ0ftHCUfTvm
aEnu8gouX8RaXzW71jYOrsq5lANI3uSGfCfAAmvdiF3J1H4ip//I7Oyzg6jM0W/uhpr/C7lja3xQ
2dadW3C1NCFTEsI0LWWCZuHnMyuQIDYuNjoMTGwdPmaFZhnhEyvsVdqlT/z/78Vng18yiOgX0Kal
6d/6pOkNbKuc6Gdsx/vWFD8kV7yQcfTAFAIKaapFfOgdc2fcZUTQsuUwFvUOc1QNz7VrgzfSY1Kc
+mKu2fLrTJ1FaF3L2vg0wgHMUolObJlmlV2E8CX3gIWV8qBGl+jBq8madoIzqES9V7Bwh672SiTv
n8bEiQ3LetxVgJqHEPd881OK9sWXEd3oJZ7Z3hohV07WdKKd/H1hq9MIUALv7MDwZNN7CZI63Zbb
iEK1liLfOIvNhcXnW5g/DDS9TTz7pxFJWlAa9hdBEHeYheMrGEJXozNfDOUnCSCMwr04uoACs7Iu
dt3k6Btkcw7VBcTG0t0Zwxgd207W26it7/GBbXSn4vTP7CuI89Ck6iXpDPQAsXcdKzxGsvQnhriG
aaE7WCXpfSE4Rduli0N5yyaM7EBtGrBAxP41nY312JIL4DkE0o6ifIxlc2uRnDYCdeBtJMGAjzbw
6JavG3p+LsDcVc24fJ1MMPSElR3T/8femfQ2jqxZ+68Uas8Cg8GxgbvRPNmS5Tk3hJ12MjgE5/nX
f4/y3kZXf2h0o/e9qUKh0kpLIoMR5z3nOW71EMG6XVhjycRqZIgxalrRpmxbtQaAkvLczqaA2txv
SE2AV0vZlJXNrshBfdDbtopzyDvtmNM2Nd/F8KupKK3ytVm2h8hPaHoyKUbHcSQAMK7h17zGHBZp
8VkDxmUL0EZw4Nj0A4D4ihjoVQlghSAy4pUxWR9uW51ts93pIKN5S7DfzahbRA+SxjLPCljbw6WN
5GdpHyPJqjnGg8c47FeAx6GwHYiVffDtTe0H4pdd+S9MULZjHjErSY+SQ6mK2EaMkXX2kvGsBizV
Q4fbQ+zLKNMbgTzgavcyWoThkKfqbVmZVOFI0Ga19dqM8G4qBFNHg1lpqcwLcvc+n+VjKJOrzZqy
8b1uS13JNijFIeRJbvvJsisYkLkgk5IENZIIXEJEwqpGSWf07b/8iM1OiS+mgWdstnofF6Cqe7Hx
2pZdCWJjQOfFojSykz3WXxRwfaUNswpaDkV1zaqu46aZiMIUb/juv+LR+e76gvYpayWpJt6axsi8
bAJkWHFqd9UnkiwDewJkiGfGWRbzk3K8l8Qbd6Yl94Qyq5XRWqd4MG54WTw6HQ9EpyFre/qFl3pd
mSUPjKZe9oG9cWhHa83hE8v6JUs/bXkDHKR7RN0HImFUQbfF6xwGqxr0AVEn8RwUNW6k4J0mb2IL
sToZYBIWGO06jLPjydH+I1krBG7tP5t1f+rC4vwb5f9/dcr/U+uBoAzg90f1c/y36LtYfbQff3z/
7ku4/9Df//jzkYOn+mP5gUE1zv9TobL854/+e6Gy/5fDS3mu65rCca3/aD/w5V/S8XwWe+9398Hf
+pSl85dlOsIBUypd2+JP/fnv7QfS+su0fU6VDlExx8Jf87/pU7bk73aDIpuiIt9//eNPxw48x3RM
2+NFXUnnM+/67+0HXcwhtwZ3zAGljbYi7L1TXHVPmlklktVrPfTNtW/wRdRj36+wFjqnZDr2M0DU
zgGGc4bkWdAOQ90TkcyQFOYqmJnoFIY4SICr4J9CZkoMMHmM7vDs/EwSUrPGnNJdOhrU/vIExpQJ
CXxwx2IV3QMoTh6D1MRJlsvnKcx8TuUAl8XcMZh227UzpXLbmlGxciLfx1HoR6RQOeo0Asa46RE1
o4Mv2VlFFmxKJGAPcMExcKAa4phmwC/Wgl90UbeqYC9b5vsijA8AjkYm3AO1kXUUsJDH63Syg014
ewRHg3vf3BLPTZk9egIXkya0uqvSeRcbfbGqYiYH5tgvJKSZvY6RiS01PgeKw0KeJWjZzpbTYHws
R+s26Rygv8gR1xMk+ChJAjausX0ftgmCBNfLrfbqi40nTLsC42VfWGIL6JZtAoGehUB2Xdtx88YO
6YQvWL20Wb5LQLnQEFHJLXCuvcVVdewKTxyyQX7WDQqz31T5XkR7ZgPOE+N0e13EFZ2V0E1yrTSR
x3DXhVZ0EHYfLcO1xqD/QcjlpOUzukdwlEYh1kk4XKWZ5Ls5Q09yzcy/IzAf9V6My14zcCI0xWnJ
Pg+TrfcN/kGm0aG9DCPPPDqdcUzdKTvg3ojvkz4Y12ZQPveuajeyo+lijpVzyspiQmlcw+kJT2FT
oweFjJGkGjboEfXDXFCyXc7Vyay9lxEU71I6UICn0PSuQ8pmoTeg61XdtMdLMcCl6JP1BOd96SKA
znHovIS4cVsrlHscu1d7iuWmQhTxq1KtK51fTNSbIyefGG5hjIyg3PmI8YWMQ+s81OwNrnygJBlv
bTrN8FQakO7ZFbZrIHFAgvrEXc0lYYI0LfDj00OxieovwdtlQ+96oMaTACH9vdSi/MAFSW417PMH
AxI+HpmGuJ7Vu68qdnYDUKJdXuJDLLzs7Lk86YnsRVz3MGj8arrTyjMuTf/kojAd1aivfo5PpWsf
bTJ6B2z8t6JLqiKEewJsIYlADc6u8qT3ELJRwY8R7UUe7Tq7qnEpYQmUTJP3aha3Fi/og/S6sI/C
rOY5XXNsjfmhKvp0NwdAY+evBADWAZ8QDFitH92xpeM8BrgRhV8a9XVleabJ95rjCo4wiKgKLEei
XVxvjG6TCgSFb1vjCqvHsDNogTla4VEYP7wpeKriujqn4UonlYNqvlcDLuwp8U9GAHSqEA2j5o6U
dgpWx9T20nCC4ETL2Nm8FRT6sjuP1pidsRjc4+I7Fu6YHEfpc8qJTAbksDk64rf4HUitBHiiNtDg
D+FYsifpE8C6o1WDlh/JdEINl7l6qq2XvHaRw8mH5KaI7yOQFDeLBzMew7tVuz2xBHmXYeh+KWDI
hGJCNpMFBZ+untzTLQKsoTriTSHVrEzb3SZVnaPKF4gkbnVPdxaZgpYEa+Yb0JNjTjtd2xlUWncM
NypwJzFwZn9AVMGlLdecYyT0sSDm87F+CFjn0PHSYEvK+atxCcpnEZaGiMFXIht4hXb97XVTth6H
VOBdN9R6SHx9WU196h+H2njOkhAki8R+qVFjgAbgsSkmMOx0pV5mpmZrGL39Wkn/lx2EL0Qa9ZKa
a0n+zcXA/DoZXXw/+REjAvAI/N7jmY8WcPOkr1X+rbO2e6479sajvUrswNmZNmEqGz+MIIM9+sOy
RaDf18LilBZaZKsdc1z1PTL4wENA+UwOvOkb6Fy8bSpc27VQM1nY6jWBW4AHFnEJ9Ch6Uv5WpzWb
f5Q+XJPjc+6ZOIygySwaJ6T+ggLEwcx/zsymukJwgM6Hn1pECF5pu+8Y2ay9CcGryLK1FB6acya2
gh3fopOMRGLUZGTjW6B52lgTRYqpMl/KiWh1IdHwYlghi1s/24ZffTcGal/5qXeybWO8ABynYGTe
jzWqaOfBz8xnFg5ZOzjYo0GzzCOPzbaemPS84tN7nthLr50S/CtkZGDvw6czQhICHDZuA7fRzM6q
dyuaP32VhQ91Tf2f3V8bQFZT6jwwN4IgTS5jFbQ9OBIXA8NU8CYaO36ASskSN3Fr1prpSzcb6zy1
72Q4OjeKDITjNLpVGool6JwAukJL3TN8mPWcgTC5Ve70znxuPXzQUZmbOz9PPmGTReRTsAzO9tpg
peMwyuHSq6ZDBB74HsAplipmtbgmOI1ritUPHjXJPLITZz2pqT24HIpDz552wDdIE8v6VYKv3Fkg
WNHB8HwlQ/4xUUIytjRQzjN0E5QsZ4UHlKuECyyrLBZY79YZXl7gNUTPozZ2eqzWs4pm2i2x13me
uoNtAUpCOiw+7a9J++Ipb3ZkN96EN5RX3UevRTX/zGVIfrvlmtETrKjCac7YgTKy40m8DULDOIiu
fvfdtNpVWTSQQcKHEzoJE/0Gl3/gzfoRxy0Gexy0Mev3pnJCyiB5AzdS0EPgUodzK8uZOAuAeNxR
aJ6uqV8iBJCPISzTqH1Ne/vRj8eHJhfqrbfohnc4MZRJBxo0NJ5ZlphNq/bVE9GXsvsGoGLa3Htx
V68DdjDLqC3MHTaZYgXhP3tEGilWfla3K04o3dasMAIlqgk59Ew/rKlt7wUV16sgObmRZX/0ZgRV
GkmBXmhx71exeVQcCReN23ofjvLfqCr6UCbQRtPW9hNhVFT+KPNO5BFs5Mz6tWe8umipeNj4fhVd
HRcUcK0ofZ+ZNtMLYzDe9Mb0gKv3ausex3Zf5ytrNsqdG+2iOYQjb1TDwkFSeEzDDMyuL8SeeKFz
TgY+D8cu3E1QW2onKwXdYLB/FVHC0gjy25q+lW9CffdK9FVFag4y4lyV0RaOHLDkGJ5FPQn6gKE0
ehMmeDe/promA6DKQ0Dt5FPQchE7gex/joW7LN0KXZypfhWaFINgmsKp/chHRecr0ZF9194m9lA1
TkydoiPRxo848txlUvkdXwrQj1pUK2eM1ZObXG77rF6TSKMiaOup3CEpXj3z7N24dZTuvSruoHw5
165sLtawDxEKf/ghFJRGzMHj7DVyrZiE38VsV1mr21t1KEfLOPy2ePhzxiwMEDRyRifkg0prH6xZ
Qf214WHHpKfzV9IwiFGt7aJumxcfNvHcvNqDU3/JjtigVVLkdMt49VPJAw7xMZ0ZhUuFBzUqXkaK
P0GDldbSNPAoNTopVkhBoH4uuYzvQm8Yv6OyOCpbze9TIx8Nz/lssL5cc9nvJ7u7Yz1iBfElAqZd
ndzBj8+Cy3Ixdjeo3fDmDLiONHaXJeogwZxZ1N9IdNUCy7p79nv7OCsmaabxS4adOlY+7lrU/2Jp
uCOQ94beM+Gl1FjcYh2ZxTgH40l8ISKko9h48Tv7wD5OrQa/NKG9Gzj5hvSr9HE1NoOYdkWIfa9o
1lVpYAme5uCdkNxdWPHrJx7TcMrWkFfsl9D3W6ib1q/hxkpi39OuPMqrDsyu8g3HhC+ZAwh2LZq+
mh7UUxnrhWXFL787kDl6zDi+e2BZt5/5/YODTZRa2UwWKL5B+B7Dx5LgE/5hbIecsZJsPjamesnN
wsN/PX4hd3XrxALzlFVkUwl4vLjmLS0H1uHQRdHwz3+wPu+VWT6gXZjI9XNyANjoe1xxpCLvAYxA
GInru9HCkURLTcJYahwOv/8xBPF4iPvhXdzit3YsoqU0qeXFn428VK97FzBbGrnBEqKYpo1gZmwI
UwP8C06f26iqOoRDAqioLCUN7MmrmOZ007WwqhsaXAU43aVKIxvBvQR/Cjg/wjnIxIgWmA42KEpN
Nx0sH7fgwN5yLfVw2za7n3ApjbXuKI4MbjkyxmRP1Tglq8aPOdPNOHUsGDyaNCJwSfVQOZ67caLO
37M9wRN6Lfpu7d0knz49tV+KXAPnh+SsnQ5lOx6CZSiaYzFm0T40sEaP8Lnz2MS6SBgoKm11J4xQ
bfI0IQ/gJ2ffA0+SqGQd6cSD9ewFd/2cvRRomFgn7PiaDtlWVO6y71CCG5UmV0G5fOlUmEuU+Wgk
UM5Bm6TrLIcElOIOpnSwfzfQmvCO5iQ1I/8tt0CWFO1gbzGQdgO3ZAP/45BQF9EOsn2cKfbD5ee/
J2Oxm+pe7cw8e4NB9W4n7rYtxckb1KdygnyZavvVqO+UjWbdUtkRVhiQ0bIbPsr53LXTe5sGMJ/g
6Ay4CPzKoAvFDQ8EZ4C5mVBYzX7PweSY5snBzu4zJtyhLshBWSvbASs6cCquVd/v8jEYdp1hbW+4
KBqhBVvj2WG7yxmQPgpaSrsKLKZyjU00MlzGm4dEeOr1YB8kk3EI6zhPYudqNAPkX5NqUieEgBOr
l3TwP9xRXrh3L3mXvoaydA8BkGBipPe2S58qG/vfL0QtqthVZbqrwhr/QcmDo5QYT0yGLN78akX6
hmXnPlbMLNZVj7APeiYFdcrl14FW4BSEfKCCDNdGYO2JxnOX0s4LT3GXVWDw6yGADEPipB9wvDu5
vQ8miPYUuhDttHhPTQ8vT2RWv4rxca9MyvdYeB7iTrLH0WwidWhhxak5jqzlgNNw0OfYJqkfJcVi
Opf4YPdlI41DV0X0njlRuDfaL6Pj0FsHmCN11xkcAut7f5wAgKXeCOwRANjv9w+oFSs4BC5OVs7B
lpVD7/TsHALVya3D65Ul5CY7wnJoCuTN6bamBd1AwE4z927PFvl/IDfDtCoM9lHsZZ5ERbl2Hnjw
2qOScYmKfrIbqtnXRzEdlc7WtJznYQzlKuiNK76NRHRX4Yt0nVLQsug9vCN+dm/O0I2iGSsHj9cX
02W4SWffHTOjLwxKgnx9bm8MGKMme2UrhZk7ZIQ+PaI1h7Qbt3ZPXaJ5g2bT5rPqxPQ95O8NyP9H
y/p25+BFj2DxGXpAKatwy99CcRJsPa67M8mpCQqXN8DhLPZdBsZTjeKYeO2nqMQuV2yZsLBSi+Rf
kkj86ARh/c7Z25353qIBHgofVtw0e4u265Idpok5bKKVSsgiSvERoEhQ1QOgtJngOWHQwihYjcvI
+sY7Fdzdd1MQ/LBQynyE6053mwFlLPIjrC9kM4KGEUBltZvCYSpJVJZikpY+0FQO53YE8R6bibVx
Qn87xjo5WWz1ly1lpNAuO1btpjzQ9ecgntNP4y8mR3wNY6aQ0G5nAJQRrkv3GBoRwKPE79cF5PTz
wJ9KnOKZsQWdP26J3OzMq4ah2XKAL7DMRICZFYc5UVrIxT5plFXfWd2NkxUvSB3KpYERH2kepZrL
eldn47qcswuTISDfxXfFWRd4cLSLvR6fTzaey2fF+GygP0Cr+iUwYCFT+HFpgqyh8+aHpWAWmg7h
MD1Tt6S9Z9WyoBVIIbN1z329AV14gJtDdJDLwZLV0Q4rkPT1cKcMMIkkjlcjdo25nzKsB/mHSXK7
qtzHiua+paKGPg2luWB4ODJxxaqQjzvGr8EioIYSnxHrFcc4z3XWRjvfeZ7Dc6Fgz4IDqeD8Edtf
fqK+0A1hZTyOke7WqZR8QfUbJu93StK/m3Zv13xzoio3NpMQJ3Qe1K0woe6zj0KJu35sgVeQeM9o
bUiVsffakI6Y/Muvqz0uv3ydtc4hxJUChzNfk3otF9qkjKRvabJtw/LEoepoJsalJDuP2nOO6uQp
7stHX5G8Y4XfJOxv2BxduUfaqHyATfDtWhr2n3Bfabq5J3vJ6ByHR1JeEZgOsWV8xqF0F3A1N2TP
D3QgmWwBuGroxQzB8YpKb1jUiNXZ8lK3+OODkRW3txW71tc5qH/Og/2dzM2zJj8xR9RH+cNLE7o7
5jY/4zCtVqKe7oxYfhpj9TgPVEMm8Vdviqs3Dysz6PcglN/7DONWAmFv4aT5qoNINhollIBh/BIt
wAwLBKDP98BB5R72LI+hTu6DGKssmcRn6Tr7qUz3ZB65n/QtPP9eVM7TwCkAiN4mYzHHebhreopX
6WOYlbHV2lspaOu82R31K4bkCyWslJY3a7spv3wVrFBHZ/zlsYdsk73gMOR3DJsrPOitSYZ5Ab2h
WmUWcSO//EQGvqi9rb+KSuINrEmoApgwyZqRrp24qewJIF/12Vr2MXRw/Q4EMZIxfxkd6vxaQZFA
yr6spSV4KrLvyd7nhFlvdVecbqBoTODnBH7XcHgHcM3oTLB/LHJ/7Zb5uZrLoyEv0FFbo3rJee9F
2l4CrqkII30FLrACO0bYeRGloQVXh8YmQLitRMe1errjGmLs7u/+XjtjLlk31Eh17K0Vmb9ccQoC
DvVCipQamkPgoH8U/PiMBt2SUEAMHX+VdsoxKg2esXRPC+3P78rXAOmo5N2T8VgmKWpLMKhfTS7v
WwdWOIOwfed3a+o9GMKq3Lyriu8JHczFPhVLJaHP+MbO7a7VrO09/AiFxgGEI53WNqbTF6e7NsFI
bNzvwz3z6rswbRSn8myTQV5dG3F81pAjudlMPhOKNGODpVc4AkIzBSZ1b8q9UH29nMPxk8Hwj5x5
Xh2ro6dInXAKz5YCPq4/1bjDq+6IgTCDnVlWYB7MEM9XSNJNN/HWqJGl7JK7zuispUV94GIOeOL5
DWdMGtoKcksdUlVYTCeD28rKKn8V6wpNVjjLxitt/Nr4lEfdsfEk1WPkyQf51QGgzc0jSk26waW/
cEbg+b5HssXC+3Yaga+MVHtZQESkA8VDewcd++yBupjgsIP7k095uHcd8ZFjhwl7+ewrJgS4iWgO
MJNjMwmAHBiL90kR5ZuMTDzLNTWbHcwQauLZYwh0SWmvVc5Oi8pLuWms+DontCgbJHf3Eb5V2BDE
eOvIoN5XYTdwyl1N6u/eOc/dT7NkKjrMhc9TDjwn5TYbCwfCauj7J7KcwcIwrnNJHUfjIUmYHtQY
RZUd3K7bYOfmeCbVTJZ+3PJctHfW2BHIaVO4fA6pLxnmLxMqXB1FT2WAvVQl8Wvakgp1Bvvcs2gF
osLv7AYXs7KfhMIuZPkqvnNrIDdxBOSu7Z1r2VDtMSmbY0vaf9YqempdOm3sJmLdidBVi1v0oWke
/QyvUNcG3spbZaSbOUzuIcNESx8FaAHlPIRvaM0bLLSaBpgA9zJ+FRxKKrjYOcBAwW5tglTfch2c
oHZj0WytXdrm7FF8/1eeBBrIKqgN+o/WfeXuVFVM6zh5rSejvJD+XYiay7DNo3WXxbAANORYMJxx
YL6wwa2XHoGMg4Umwg4k+9kVBuhOOPipV+3TgEMYSVh5NkEiNo52ua5h3vegeXRWPevQazZ0MWVL
Z8o45A3lytDhR9nNGQIgBrleBj2qVLa1Ml427TlvV/0Laj/Z1+47aabDKPXX0GJ3tXB64xt/t938
TOPj2i3KbdVTXkoByFveUCToBvnjCMU5gLsMgnYxoupjyGc//MPyhkc/R8IIBFTP0kFQiIA54GOu
NpwqqqzC/zZSedUNfNREddlyYcg1401i59lOjM1OeIDLU4OcczsJ+joJAjyGSDrxyMLtJRzgTND6
eggfjNB7bGR4ZluA9E/ZCjImLvVErjzu8aDB3iLnhGFYiqDAHOIKMiqFkY6W3pjZh+IP4+f7pacv
Z6rvPPDuK1Ey9pNxebXitQgSNt/2Vk/JfanrH/XQcsVm7w7bXXccT3Q5gHRHdzfKCTHMowVA9pf0
djaQWJin7K7Vr+7I5FClmKUDs/qmlpNjiuaUgtwlt6nZPVjj8Mp0ca0buaot7wCU8xfoFMrB7G9M
hbBaS15liHaaay+WHzJsYIjpL0CPYxQ8FJM7LgXNBV4wnCzTZfoKml/37kPtrCA6pHRagb50ozva
en40Xrqui+aFXZ69Ie10343eneFiSSMlGSxMkT31XftWOuHh9loU2xHTsY/sWAFyv1U0ZDGx4LA1
HgTP1tgetmGcHyN9rrz8DdPtZSD9cWvaa8OtO5NBx3vHN0lNx4omF+qtKU+7pT5iVh+5nnKxtVgi
FyM7E0y5eI/lpm5v5xNzruH0ctQppztZslTGWjz60/wUN/nbiNDRygQ2WH/SLjGxoXjO7Cc+tRV3
6T4263XHPKQeAyoFuvPt++pA0yY6OfNX3ptkdgr3IWybH0OJqjUnQKXcjrP2OCzo/iacSDp3GHZy
ipOFlUGXqDVPRhttvZQ1bqapenCzjhgpZet1wxPAulquvzBawCzufAF/tq7J8jLOJtwtQSok1UMT
ULLs3leT2lM+v3HhPsOFBKtTOS/xDY/hmIewy++quiOdnRpPY45POBgekgSlyvDo/ilUnVDZlLyM
xvjFVHGZaRo5b94k2aVX089dtPB+N4KOszPmBo1hr1SKC7Ps7XNl0VXfqa8iY+CqKjxKY/yC9qxY
Cet+4VlUhLimdaYDwP6BsHXMpt5aQSJZB32yM4Nomw/WruCUfPNLszza3SXCp9ZyjRhiuott2k0I
3naJerISNt6G3MwtIaem3IWhsXEAHRPWuPhljt90ZKokoOOG0SJzukc84ZsWbArL7hY0PXObAAZa
Ea91nD/eLvzWSD6KDNWDZ1qBN50eqh5/cy2pyE7VsTaC+yyl5LL1qdIQb0MKZtgZj5ywWa4q81UM
Ph7/6VcufWradfMwccsvhBvx5fTDjeSVH9l6nKre3ltmDaWW9KYdPlmoDyTRUBOs+zGO70lTfzC+
fm8wrYqkZTZuaUJ6P3M7X+WMPW0DqBkbF4MV1W+Nz1k0X522nyfLf24UujtixFfeuk9T6mJ/tPZY
x16YY/4AGUDN7A8TLBSs+l9pBTgWoFjqpA/MnPcD+Zl0YtCKvyLIkzOUAKOonlzVrRhSbeIg+7RM
5sCuJHAVrwGz/ESG2dFjgRn1ozbMa50175q73sjLE80Ub1Y5vA8g1pYR2UngBDuoeAQE+q0smH1H
Vr2pUh5AmrCSJuPpJWCCm73vRs+WFJeC70T6/teNq0+V6VI19bbQzyaTNJfnZyX0JRmfmC99h5N/
X0UWHWDpj6xkGOclu0xFp3iGQeLiOTHyu1naxFnK77gnqEbftmN0b5KbyoWF6U545mNmpqn5kDXx
e66tQ1ZTf5dwwO1YTLjBXh3DOTlxvDJv+RcPjGFc3sOe29FcQV6oHc5yhlpsUcc3S+pVBfIzz0ty
hU2YnjoxPCEuPdY8U3CSR2S6wdhN8xok+x1c6bUjzMXkc3tq69KVnJ+uuTMYCxB4GinS7dojldic
vup6nR3M2Ts7EySJ3sH8Qo6FQkcultDSlzC6iLDeKBLVULHKlHUGJJNHRgXoF6LVrUJJS0KcIWys
us4X0dnusx0IgCdB9qKXE1xiB9AGnPwWulZ280d7j1AC984kMSeg8EfWmzPlcqtHJCBvevTcmxoz
ELVw6vPc23fJRL7cqD7lqHYQGLdKz6eQKWoz47hPmx+6i6+FfqLhESyo571OPj2z0350xp+0ODNJ
EdZ926RXgj7z+DyI6gMvYl83p6Fp3pQ9vXu0Huk0eFE+txzEvMxu2p+TFd8RSYWVEmxLqE5Lw2I7
JetiP7bWKiYkkHoe8f+WyQa+mBijxBCgxdERNxI2gca4DVP2SKwYa1fyNQ1kVr2R7D2eG4tYSr6p
2GZBjXoUxhStegqrmG7dBdQ44A44cMbZxXb2Yvfc9oRTePX5aCI/lLLZ5aLm8rvxHOwLe97vif8f
Cn8dBNNmFGe30k/U7W4j+TDO8Wsz1I+u42wCthFMB5DLFQWFFIIkkPkMhUANBt8V9q/b35tO7oMp
g6Oq1J0S6ML1Lfp1+wu1LR4JQMcrOsdOVERewTpRGMSVoqi219am7YsXb1mL+c6hJQh/tc05BFJO
5vhHQzF/vv2hUVe09GG2VPG31SiCJdp9glLy0ClaDSDLrwg+P/pYSggYAigPPq0mrNjVOldzpm+F
QoKZAxwuzARlmDwiDIkXOXfbxGk2pdFsafJaujaiCNnblKl8iZPcQmBuUuOOPFyxSCceB+Owq73+
HIQuMqG9D4fmPBne3URCM1LtNpnl3n7rO0Ts6amf6dWJp53vd2c7fo9uUuZQfCeD/4naunep9EBz
X7iR91kFz4xodlGYfYe2fxeqEAyNW+19kzKE0L2GFCUPndr7OQoOlA/+AvqVmmw1zSyRpU63SHjL
bvJ+AHo3Vw4T8iyDwpwCFsHDRU0DT62ll3vGymOsSreixrqAbYAJFD0YEgVg1Nb7bcmMmvENghU9
rTp2l0Zzdv1W3hiOFVz7XQDOO8Q1cUfAbteynzjgyf3tafw/++f/YP+0bEv+t/bPs4qLP/9lCL35
KP/1A/8yffrmX46wA9O0TM/hBpPizz9ukt4//iSy/pcvPIv/SxraMnmg/PlHDjRS/eNPW/yFGdNy
YQp5Lv9y5H+4Pv2/ZEBdn29LyxWe8P3/jevT5oXKv3s+gbQJ33IcT8DBtGzf/s+ez3Awop4xs7PP
FY4a357OYcBtSHf2QuvI+WQMs0z8T78X1zIozGUWcITpG5/NuA/z07b7ZTtEYEBt6BsRqfjfRxyw
BRsoX5es0A7QVJwLhefNu9xn0h3UD3jQCjaFPubqgVqXGYPPSjIOIRAV7OfkvqDd5RY9x+BvvhPz
UGsvx9XQPNFkBFhQ7bSwYIY31kE0nbX+faH/07x7+ed7/wOWy6WI87bh+/ovPhIOF3hAHUy1BIz5
Wv5ugw06vw7FENj7mV3vLoKYuozo5yEhCDTIMLYAhGFIwRhZjzzNzQg7ypz+MLBirpJSr+hJoDgb
YDGkvJx3E52C0oSRh9HPSjEm+D1Mryhw3ybPLff//e8u+Pr+vy/UZ+30yfo7oGhujmL8wn//7UMF
8Ya294pIQfimSZxwZtAPEBpAeLVBsZ1mcc6H1zzGKzmVdLdWXkXov/Zfi8QYtqJG5qTTyyW0C17O
K6y1O0xwG9I1vjkyHR7mmiZmF1599mXpraQFSuOWnqFqiae4k0HNwMal6doQ1vwQC2IauVF/a/K+
ixISFiWy2Zo20uOEqcam7wh/Rr9Qo/9GEd+zV7Y2LSViT9IP2cDdizSJj65/iRTorabsCIAF6fN8
olVs3uFi2GsDn3zsz7dVEcgqdhMZjKs0VktztlFk2Nkqt/855YzGfNKg/NxyUGffEAzTIuO2C8eN
6bZfFol2FEGad5Jw2mOZa9bsrneUiL1WA9hBgJmQF+mqcY2XkpH6sreMn22XGgsmFM5ZZR0pZtRJ
sw9Avoa3XWxnniqKJYEV9DeniYfFwX3KLWwZ9QgDuuVFIIZUSyDfD7bOf5Il48Q39Ft8VLADJ/GR
Tk9jn1KdMtofPmYErK9MY9tLzFPYhutFO2QXLlLdHFNNG2uWvM+zi88HLRbaGLgxm4xDrJu7yp4l
vQ/wGIC9bMF0f8x08YFtoJtnJsSJbse5G6ccWnrJuGkcYc5YtE34K6JURx2AKdItIUKH2i4CYr6k
2bkjdU9eIhRwpKvuITUefemnO/bH6yDBpzGTH8z68aAZmcHhgU5FcyY03I3CSW+4eNd0O0A6MuEH
zwUdNT71SFM5vev+mSQl4fcqx01n/6jb5tPLCINAyfJ8zuN9m381SfxgkfzFQxqf67SFrNH1r25V
vs/O0rABOrbelC1nQE+R363Iyx3LmUn8aNpvXhz/P/bOa8d1LMu2v9I/wAK9AS7uA51cKKSQwp14
IcLSe8+v70FlVp3Mut1o3PdG4igZ8obk3nutOcf0plI+1qz0HSYfm3jGnp822LUqKdwYFdQMcelT
sgXNGazwvBMjcryYCKXdcJqHfhPJ3d3qR2NpSMzeuGvT5tOQHyh07Xsrf2olPN6hOL0LkuatbpNU
oWXW8LMQ8UltYbYnbCxTiATAZIIQzWCphajfwdiEgFCi1RHVF7SCjwTS7lnW3SVVJHrRlOQ0EENx
W6hAM3OsgHF5SfT2nWCkX1E2bNQw8zWOJCLQ+7fO3CoFILTSoNVYmNtWksChWfhHRYE8CivgxKo/
LiVmYCP7aCkjEj311qCnKFTlXWiRbMrES7tGm7CKsM7xoL0m/J5SEqHIjQ9pnWy6pn6iIrGvARka
mvYZaHyAQn2HbdtsDImomCK4mEl1TCy02OLarxa0S6Y2XgceyZZki0VZoEcOwUObPJS+C44824wm
qHFq9tSTQUldgOmtbmCvF2FdyEvZEBkQQAMBndAa5cWADE56Lc+Bo52zxkzhJlNOZaG75QrKyoeH
GQ9pPKUPiT7fW4qwrQyLaht91FlbWTsZ5G3L8kpQZ3OcKkz/4BMppbxrg36XNBE0v+BD1vI7oYiu
1kz6nz5PT1Wmy+4SYMYMRvH8x+um3YINr2T+vIrVkvcsNdz1+J5b8AMNhxKk4V2QBR69DY+YPcSR
4a+BWi089ukbF12NT5DIHEEBDimd8RE/rDcklvEKb9kmUOpD7oJLqGcokhoUt2iLWQq/mZNyF5qH
AJUYUns/qIfXZTeDT2Q1bKFSDDaoeyaPygZOaag/o4ApWqz0DeF6LQ1M+Ako7mu/16PHgEYvJIQe
7wCnzAhZi9NCp5JUOHhWsys66UXRkE43mcu66V43ypfQag5prL12a/vdXFTCmd9FA29gHU93S0wu
VmE1XgFSNMLj6RpgGeyqJ1i274zHtoEfxzLDGZk5E9lo6minDNPRCLxi/HpWCAHLMgkBVyGjNlOV
U1Y1z3Tjz7oxUEIojGepBZpPMFgUs/62euVrFTqXHWvagg18hCCBc3oT602AeS6Vat0VYHnmiiZ9
Hilv8hTaC4x1NyFqHRAZ/QwV8fWU3/AgazLygs9tGX4mpX/QAQDSzP0AbynuoXaO21hHVz/SvQ7j
qfFLZah8edZOIVI6b87zHXWvR2QEIzCkmfMLY88s8ZlT6TOvqX8pQQmWecCqq2i/ALOANQI2WgnB
C10gZLi9BWurLPwpFDeKim4+EI+5QdsSdwcZt9T4WWcUFLBm9VjJKQIb80oFyhVM4zU3ZyLacyty
35Iqfp9zrMK6prxrTESSLvIbQUagoRKnWcVd4aWNAQVGziFzsStWnX5eTD6gqIQ6kjvOLJRgo7hr
zmoMBQbrHYip1ZRBWNeJhh869tyqjjqCqEPXhl+LKSK+GkgZ7S0gJuzwQosLDvPr0CPFRjBGj0Av
v2MRTEIm4VclKs2j6L0JJWvXhfQfc9qNnqk9UpoN7+jYGROBVU1unEV15MdWxy8AcLQp5Rl6mvwE
l67YqEIIhAevcW8YjyM+eSRSexnMPAx5FSmnvlYyCAAkQT48B0v3nun6siEFyzz6WpYcx6B/WaAL
cS7OdVuQ78ZOvVLVdA14PdTgMc0GCbU8fo9R017pZn0tAgdxHomvo4GwAyE5JiPjJZTya04ZhB1d
8tpSejUaufINlXK9mn0NxYB3ntk2ZhlWe1Z9wPx5HvvhTWVARP1NincAkragETxkTWnXdflsoqEb
lew+Yi3az/pFkMdTUjVkuqWPTD/3Qj89sozXVsECp6bF2kkgi3kU0Bft6fbpGB4hf6CBy+Zst76s
oqvIYKyrmejfbYJ9aZ6M58qIHwii3QAF98ZUBVx8r8/1SbAa3rgK+BMybgCQomvM2J8sKzv3w8cy
5ESrp327AThlYTWj0YzfVAMB3yG5Q+cBpnMY8welJLqHU700y15dVE8jujLUd/2+H6XtJKiTo2Qz
+cwa1dZijA3kK/F+KslmV2OQExClUVU0pV/p6poQEXtqlXeH0hrPmQE9ToBFB7mbLnslK3vCgmOv
yTMklUN1l6rZo9SZg5/IrGBSVfk0u0Q6jJCGZ7rdgJDzJ3h+zBUEEsgi1XxMUmj9BeVGjBjY7VPx
KvUOOeaFh757A0CZw18ad8xLehQM1nccknmGoJ8GX8IXn45QW2Z5kQkcREzMcViAy2rukdyLl6KY
GAjD+IFkNWGTWrQsqgJ/2pCjdkRXYGftbgpb0xWyFkxko7iVqdN/kdEoi1XCjziKO0iGANnA0mID
W+wCOZCeBfkRidmVsIrUbRa0LEMUHfpMFjYtckdbqOmz6wtBelkQQQiPZfKe6DrkhLlqzJ7GptoP
64VoxtX+95+3LWmm66aP8eZ24yikgI2KglL57wegK4AxwMxI/OtT3O4/i4RGGoNwrntiXctRtNy5
pt8pK5sIhMtO6A1pgRIR1fuoKlFWyOHMXJkd5nYhr2/o9kS3P7HSnYskwbC/BnxNQ0N+5m0zFYGp
jEGFpNj8Na3JY0WkBCjmSRExEpmUBFna5Q2scGqN9SaeUObBelZtFnDhnuHjakDc6JM5eFS1iq9l
ffr1aW5bt5cIJZNXu12ZrZlLpipNbhtwYgpv+V2z3uJyykV+r3q8i9vQIAd3xFwWNoj2pWJnNaJI
R66nFRGZy31irSsmRas2CtApM1aXA7tMdGoEKTpNJl1wAccC54EW3Q+YACeU2uQ+CsLVziM3bhUi
8zSC5TpODApT0MnoTsLMbei+gEQlu4+JNM1jJJguyLjKlQRVe9BkKd7LOXagUCUdF2UsLb2cFn5M
9zYv4a/Bmq2Zt69E4TQRT+iQPH0o35iPkDAUWjH9yOa5y2mpx0PhofT0qZzXR7FTlrMAj0Myc8hT
y4zBUao0P5V4/VbD+T8O2i/qC59Ls6S7PGeW2jbBvhf8DFbyLs5Bx6pCpV4iKUGA36M50UDE6S3n
h4LyqddhUaIyqWVvCwOSmSjY36uhOdTreVY1B8Wrw+YBswmJRlJjeBIFVFpm03Gk9GiL+dz6XV9I
B51SR4TM/iQRKUOWrbZjja/u2iFIHuClEO/DIcNUo/gYurslFSwEdAxgrZATFCIxE0vqsH0KZ2AU
ESgeVzJWLkc0ZK+GET4QBwkKLk0mEBlD+Eic3o9Sc/4eW2jRU9ORE4kpb0ZNXaf5RE/HWI7sIqZr
kjnAYjwMt7o8MMc0cGjpgnFA/GdpyWXuQNmz5IZtR6etrawZkSxt4NVuk/bhh4ZrdFeV6kc2GSvi
Y0i9SW9rt+ri5L7Do3kvKKNKauuK85D1/bzU86OgC5KbFgNny0y+4KczH0OBICJhgAS02sxZ1WP4
nxt4y2kFk25ImLEWiSnfQSuS7wZRPUNxHsjnRtCpLZ38FBv6Oa3GfBv3E9mwSBIsK7gfEynbkvnS
HkLw7cThlnvm5cGyGGfTLYo+uTSSYt3FGXIGGCoRS5PLPFPVBzEv7cdKfY31BoFnngJe0BRzF01h
h3s4lL3CYlQV69eA2YjLIKbsWi2xdqRRemreVPcVXC9bJZZ0p2cwTjTlHI6puBXaFXtiwZXJWhnZ
/KPUUnhYVP0ILzU80VEGYZ7J5WYawn1M4q4f5cFXN6TVBV2xmxSDsVn1IPYiaXxh0vJraCaK/91G
mERUpAVIBSL6DrSNvKbV0a4qT3k87KNIU3b4I1rq5sVLsEjpBS+US8MGQBsN/lrMY7cy2CEGsA5M
58JDSFXGsPmGCXsugvFem6iXmPr0EEMM90ttQTaqpnjrFtbxklbRkG+RUskC+MVAPXSDSf+mqXAE
9Wgwsi469ZNJKrPyPFjMZKYFksM4Nw8Ne25Uhwin8VkvPcV0KaI6P0TIimcAccwlwLg28ZsSl8MF
/TFSSAi3hEU8IL68B3Q4eNTiChYgOeDXzAXZcajMmU+nUEFXl+dFxJ5tJXlBCzfbUy2l9NIZEwUF
O4S3eFDHtD/YFPSaBy3OzzFTGolejDpt9Jm4VrNXaCRNBVYkYT4xn07oXxUm4nwimHrrJIrVwFid
CV5ozPfEoMn7BnYpu41sbeLO0u9BhHKWaUjlQSuMu0EvnjRhfO0GSTw2L3UjxI89IgHocaQo0+ag
e/Se5RhxSHkntSJEP1eoklfLmDoItWBCVCIC0JG/5gr55UTEEiw0mbA7UIUvY18fQIe5hobTp+rI
SGEmUoUmpTWdXq0F1X3Q0Mv0VOCmLLG2ldhjBe6KOyyujZxgs8aHFnYjMZ+WY3bVIS8raItZe5DL
VnygZmmbLTsn8oVRYVVQW9beWC9uW3F8B6Gj2gu1QHxOs25OzR1L4IDRMRL2IQ33cR6gklrVjAqe
WpKAmEFzMoF8oFnpKdvATNsjMPxBxIc9URTkfUK92JbAv3txOgcYOfsSk/Ftc02+paJQZwSu0iwZ
xeAkZ5niLiYYUZ15CfXFxB+ndNmrFgv4LscOmKH026PbQ2zZk+KzsnBuV90u5tZ6nnpKHYAsV89H
jMV5MGRigm6baVnHO5FurpgjayAuV9zftrAFLqwDgSX+8Xc3ZzRtE4J90sws9shwQVStWwXrcGb4
akpk+gSzi3qVc7uhj+nTlFOiryrHal/rQ7WXCQd2xbJJ/7guuE1dft+sM/Z7YZu+cZrXoW5awM//
9djbE9wu/u2633+KYpLjfmkS2WlC1qC/H1IbzGfDQlz+/QklU+Qhtzv+sSlVlGy1KMzd34/+y51u
V5oCkmEOJ7rB//YJbjf/fkO3Py1TqlgCRyDq1w8T1YFud/JkrPHsf34v//aI/+pZft9Fmjhy405E
Tcz+yIkQeqw6QU8sY2XBvUWYVVtiobndXKsmX/to8SETsHTwBFZ/P8369eKWtEjxdPrzb3O9EjMl
pbsgK72KsBXiH/N8cPWhZxSdhWtWmI+6hdZAXvcAjqtPi5KPp2F5Fj128XJPW4MbwoYFfgCczTfl
7IpQc58HU70RlDyaD1nbUBSgsUAJoCr3iSq+TcWya4aRGOly9OUIj1xw7OVqX+RGZjOxYICcYVGk
hoIwk30qzpina8OTmqLLb9LqGsfGT1RWJMMD01OscymF7zpcN1sa0nsqsT9N77YQB8lmE/HIxYZb
6fGOZffrEK9UZc1EiKp86C3iFgo+5BA2wnuPvkBfoB0lS7UV6ukT6QXa5groRST0qoOcklfvUD6V
wk+gMwG2pGsxqk9JOj5G9VxBGjPPtw5CgdQT0Of4SYa4C3qvc3S5emlW6RiVXM0cTjl0ajknoYcK
kNiMiRtF3bdaCE6kTMhl00MuhBtZCt8QlZFtSLuiVdawvYPxh1or4tVGt2P+l4COm3qsBmFYXMma
PIyTtdqH7RQuXaGpJ1nrn2OKYRHF9Kx+BoR/0UoonKWqbrpY+GpNVXStNj7J9XQ1peUpLYdpK6kY
pOCV3nUNGASh2WfM3dI0SPdVFyB7s+ZLhZWJ+KYfo5yZFtUICqORBXKA1rnVlWMdKpkb6+g7OanB
Jg8au1GXVdjEasDKnqZV9FMjODQRCkGZr1LTIhkDlXq9KI7BOQn0GNN/klEuXf00p/MIRhJNPspB
U3mbBWIPpmAn9cF9rY1bayDAqCAis4MQHMv3opmQHQaJzCitK76eZD7WGhDUbjjWprbV4xnD99sw
rpSPUfgcrfqOoLh0U4bqc5U8V3LyMoEHowiL28eskoPQt4D9RgJsKCJcsCAHrqlXH6WS85Zbyxs4
kWyURMHk1ytr+KSu+ew9MHnlmjxD5BpkZSXC2vJy+oomRI6mB2+FNm0V/F2paUq+WjKRD9eFjF6W
gVvnXw0xPTB6UaS2W4XIcibRBS2HtEVtkfAFViNYR2tmLchKfU+IpTNfLCEWnWoxv4w+O6mGCpxz
IkEuqHN2xuCBcG6cEAVpXJQUH02FpGxDC57i0tgUYvvMomzHWkIHxsBvp4oWXixVO8cKH7iakIsG
zXIoo+y7jP00Sq8wZH7MUaxXBvHeSrPYVpaU84Elv7Xi6oUg+3FJV+osFVVHxsi6GHpNVpo6uQb1
e/kFGQdFydygEJTh5NVa8LIE5CDwm1DuplWG9Je1pNpj4V7qw7hCAdBPvs6WuOun2KFQRI4GX0FV
CPBSi7eMQc6X12Ot0nMWLftKk+7Xf1gECdhj6kqBE4cCISu+oDWP7PCcafSIXashTTWFpNGUlOzq
jCpDszA4liSMqs0UOZNITnVMNFdJFCklhtKNR4y43YLgs5HD+5xWAaOZYTBDCO8gMs/ocjGuCUD5
QkbubCwoFP9qKfcc2jKN/MVUCDWZmsklLtOifTsSbJW+NpRHcG5C5EXbeA0yEOpk3J/SdqHcJLzm
E8DpZeS40g0KdvqbXEL9rNcvEowK/S8thxcr0dUKroM6I062PhvqIfwa0pu5wWAgewGEomSZvjv6
kE2aXmLcesYI/S1ATrY2pOl21XbbIRUx9WzTjHUMqQNrnpHCQB9rc3KCgCm9lC4T+JMcFciY7BTU
4C60E0AI3frx8Xu4gFjwQCgalTxjk9UBK2aV9eCk6LygpjitJp47QRjxxtafch21m0SeQ9hgu5ZG
WpMhaMFkT89P/RlMVsO1dtAG4TStBXvAqQnRzzuIbqGL4053CpTmMGU/5Si5Q+3+2az1dHlABF9R
KjwcTQuF8ABppSLqd2NgrZm6ahfI82fNEdRQdhYk6XmIKd10c/wrmH4mYa4cgmBcsrXvR4n2LnQm
vC02ZIrhXtR/UkoGflWtPFVa8CtsKMKAumXl1Dg5ixlCxk3i/DBhpz6UC2onsfYrlugaJ+mnkslQ
BLOFimBS4c0Nx4elMT9TzqGVoD0ZqXSAgljZsiSfhHwAQiip712LJ4HjG+tgy3sCdOQWAumRQaGf
kjTvHb1oLducOoSP6zpJN2OHGURS334K9ZHGWuUEVpNzoprZIXB1+rklXEwOS8TgnYSOf2C3RxM9
KRYoVWGbCd8Ntk3qBnR2ek1A4ZyDMoEa8Zxmp6y0FhQ+I0EcGJ6VSj72PQK2qTK8tL8XyfHyqn72
CqU/WiJ+RaBWjVMvTA7kLNzeGv7/q8r5H1Q5Fniy2zf13zDZ3LilGPzZ/Uf58x+wWfr8I/4bme2P
x/+p0TH0f1iEKVmmauqKjAzmN5nNMP4hSYaJ4Ab8miXhHf+XRkcx/2FBOLFMRDomjQCdm1pmOMh3
uMkULQBrNKo0Ss3c9H//z98EKO2//f03QQov/zeNDuohTVQVSZNVTdGV9ZP/VdIBjSLFfjJRm7Dg
fDCihT/acsDC74t41jAa2dBz3MQ03UD61mj3tsO1FyltLV+ygI9EDLyY6TTm8+04nsdqK8anrn6V
qDB38fkvX/N/pZ4x/6t3u8pmFIWvR0Zd9Pd3S9qGXiET5t3SGpMikzlSDrjZwPYVqIxk1V1LDSpk
qNGMrZCLF4Mhr1qgBQ3bWug+ZFxMgypvl1ykSJl6KjzsuDT9UdGRT6ikUcFXZFwkYdK2TkSktxz1
6YTHC9jtcl8TCUV+KT3B6rw+3aznnCq4jnukzeirdfm53gfSEUXexF1frtSs7cioIrK6Wl+qo9BX
KXcmoQbrVetd1qesK0I9eAcmjKj1qYgg2MN3pAT/qfLs/3xTNVrs9T2tb/D2huvRL0XN0xGYrvdB
jUH0IuTJUYdbyn1LgTkEcMtYdtZtbA4IAIM12ZuXTv0WCTDBLAizGjvKyZrSNnXEQ7l5BSYBELbr
9a4h17FGnOvCNbuTmk47mWpdPfCv6b310WpsbcU8eKP+x8mN54ihbNc0wwJO1DWPrQGCkmRV867G
3DquTycnh35otyq0//UeaTw+1NybqmLqrC87duKPbDJ7THv4fSetPaglxs92iw8LxaTu3t4XL15L
hv/Pj7q+3rokwVWw6USaNMN2vUlVotv/p60mfrRJ78iAx24fgOdRmXwEDGPr17N+9vXF18+gCgnd
o9Rft9evMFi3ua0tc9tChp8+iry1WSmeVwuvvLby5Yy+nkxfC9SR3bO+wYJv62wP5TmRHwNyIEUa
z8R+xAyeutZ565/rnVtpsktEsjNoAJFlZE1FS6Xv0Ce50wPJX68P8I4MQ+AmyxuEsc36vC3lyRiw
FdKL21Ow1gEnxqoFC9z6rnRZcv75UOq9Tp3QrxwTYgapzLK93sYIYg/eOp1enw1qRGfHUnclZMnP
efj6DtaHjSQSW78kRfBSPdgO9ewP1lovHcr3HP2WRe8N9oGTo/zqKsDUocM8z30fMBI1uDgmIXiE
K9vBQqrewD0DWNZta1bOQZ49jxVWHSqlSEm0TdgauAANDCMYAcOeWXnqGBGD4cTMtlg9t3NNmAFh
XtjTSLZ+lVtKO0Ic1E6aoKmZxdW2ELp5xMpQDzlgaHCcM1oOLXSXFHiJMnYPmQgIGGhLXy58g8qJ
k1jo/O8YesOT/g9jqKQi+vzL2f3/AZvuvt6jv0lb/3zEn8OmJEkASBFbqJKqiLqu/pa2Mmb+Q1YY
sRgAdGyl/xo0VesfoihaaDcsUOiWLCFf/HPQXDWvoCPR8igaDElG3P+fQdOQ5FWn+RdpK2BUEYap
zri+clgV89+GzVSC+0gkh34vzcnA6ahE9heHu54mbGZXcaaQC4SIizImFygfBl8PowutlRa8WUzV
9rZ5u0haSuDQVOBF11qDkJCLRYja/bRe3P6kJjiiNSGpOxvleKs0xN/cLvqwbPasKf/884/rhCJn
JtocWJuWUDEp9O7j9eK2JQNUWO32JvNWg8OFumEFMN5AL3bbDGpoOuNgwPnBSV/rDAtCk69droyq
ibmlUXEOVICaEAvv4auAJotYHK6TmNUyzNOoFu1Tnfm335k56RU4R6eJ9Y2VJ77S9aILllu0K8vY
Qcn/gNfcullR06RAir+fUTPuhUGS/Fpuz/Bv+j2l6R6RmkFHhdyQC7r7wRcM3lOYmE/9bBEQQnGr
pv+hyItkpy2+A02jhjctaw3vttk2LZsyB/xeoYOakhm+vb1PoaLre9uKWbnvgg5CZ7jsbxfSUkcb
cYxP09CW27iZt2ES5KAggYBP4b4Og3g7yQONUn3wJboj3TsBL4cIjb3YtcYOF5JTBWO1g4cEgdKY
aGWqV5DzpFpAiunWhm6/Nn0lVqCOMEHyVNb68O+LUKMw+PvPeV6KvVuMycNkAlVJQ5mK8npxg1He
towl+PM62ZR19KWoGKS82N/e+e3CWP+8XSdQnZAnCAmcwGGb3N5Ptza6YbLLLFSui81JnUI3eEM7
JBP6QbmTWlKM7fpJ1q7k1k1fjYizwqZRUHYE9qBLw7PiS+7AOd4nyMERYDxiVX/vOuZf1xprU49x
Xrha/cZSnPx5KDCKu7SqZvHUDVR5Wj9gSW8cUukIxql4TX8klxL0S3lEYgG5T2Gdm+6GyC0nZjTL
SZmuKlmemm8C/MB+0qSQCpCKR67U7aPBHh3aIQRuiXS1bILptzNshw/xiTjfntJYascXlAGgZakJ
FciYDQKndxThcIhasku0/JLeGepdWMAa2auFp38nNBeRycILR7pJlIU9AdC4FliVfP2ZQByGe742
/LzEUsFH6yc3VqHjbuhA2Qu2aGvLgi6DUQAWBgQSNpjwvrI+qq/cY604nIbH+EF/FoCAhF53110H
Erkz23ARLuJdgWooW14qH9HX0pOND+UDsKD2wvXVLyY93jtmUBvuwj0CWMbz6ldPUAeBSRTtYLlO
eFXtRHVEL11QntvqvtXtadjM8blqnXVS+d3TmGw+GfEN4hOI8Eh3Ze0snyKJWd0FMSffbkcuI5Ut
yxGxYVOhYKritfdTtCEPccKUJO+xJvYXirDFWX5SXvLGWYWqIT54Ownd9kERaXg71TXYLzu4QyJ4
LRMRla9zbF4qc0vTHekJ9XACyPFaZ1f9rsAm91J8GE/Fs+VlwPiIh/OMHuz5L1y2xhYdD2mKBH8v
iBFJhDBcsk/aAdmsg6bb3MTHDPn0GfgvTMnCcs1H5U54RRrKh2G3RVP6PT2ujJGDvq92HXHnKEQ8
YsNwimZfZesjtEmCTYKkzhZRRiZufkT6U2dbEBQHFBlrPeIhLa/DXf08neU36BjNaxPb2OjY2Qai
nO75UfsfPdurC+J3yp1ASSlZ+PLi9Ez3jAO5KagTw7fm4NFi0r3ykXYf0AfDgThJpULKPSCGD2rk
Lj9wMh1Im7Jvtp7hpHv9x/qMHpVD+61+KXvtPf6yHjjvzK2nX0OPlR29gHx5CrLtNCADp6d0qM6t
spk6R3oJwAY41l6bPVAoumWrp2Ib7NAiF17FcIC3bbHbd/kdymxJT539IfcBV0dfdeuPSE3cr+FI
6MFwxPyqv6h3EfSF3B+Olqt7Mt1JT1mVIXbwGlMs87LjWDnY2+oDdZXH+tgth9jinAEFYAtsYPHn
Z3HxCNlUutdW+cW5I5ht1LST/qXmbmZctIg2u9vciclOfp8Xp9zHHFIMuTwd4Grsjc0vfI3KNvkC
Nq47uNnSbXmRIir0Hvaqx8SXPspvi1OoLTDh1ukP8vrbunGS1/lJu6Mgw2lx3ISeuhv9ic8/ONpT
jILMYb21WUlQb0PiL7vqnHRbCcFgsOG3JPw2CKjS7KrHYA/mpaDRfxY+oZrz+45oWjI6N07xOMEA
5EiM6TbY013/HKygVsqbZEu5luATw4EYj2l5S4z4dNBYq5AqyUDHeQfQ9mPCTknQFh3nd5a3kQV8
ATIjTOWNmGxTTIQPHN4P+TH5AC5rfYaXDrrnyQBstyjfpkxRFyIFgufptRyekvqYShvrCjRmEnye
BkETqyMiLw3h7ZZRgKqkvWs+pWv3GhyxahvzOZ3tIXTD55FlTvm8Bj0DXUc4DfywJIVDeqbSJ4oP
7XQyxB9a+T2txAhhGzuzhzpAz7w8+6ZkIA7Aqmz5YXqFFWRGDh/buC7XYHiT2+/VzMfRW5MSZvgK
hxC0QapxCRJwPT/zHCiDqPlSGPM5WRDVyOUq0ABggyLR4pchMfotGl7UAb4z1GW7/Ml2/Eeyrx9M
njT5nP/FDXOzffSJBEyyHwVPfQizV+i08j2Fb8hjy3HcOcFrsycZI2boO4i1nwnU9LZT+Dnod4Cc
0pxiNDpsoHw+po5F9OXSY71RNkSze1J3HEZ4mzaIoxa2Xr6TyiPaigX9ri31O0BfNg2aJ6jp9P5W
mqSrtg8GwgtY7+kva6/sk4t+mLfqvXJaTsGTuWePpjZzEF6JRKo5xaQQgehVvPIWVtBQeyK7Ay0X
SJsKw2CWwKHfDhi85atsATvZS4UTXDIPa7BPzrBPbyKDz+3HlVfEz3F3n053o3qcKUUfkOz6z8CO
+AW1Lyn6JDQnkBFQ2oqCetVVG8dEIxPjLg5F0DsHEAkj2vlDALT0A84yuj1HQFwjbCeA7SX4+A0B
r7RcZBZwCfYAv9eO0rAdVDixRz0Ap+HIlRdmDwWFHAwFAq5pu7pwInpanwqKwYl+ksns1rZ21XeJ
Uf5JOKv1RtIdKGf0FPiVkAgk33H6INNmongzgYbc4DKq5IPcUnP3NOQW+gaEQFp7Nc4P5WClz8a4
lWWHjL0Qh/+n+lIdrV+5aRcPXDs3m+AQHSYyYJlpOOZLXbm8pYt8QHw8300b80N9QXB8l11myEvr
6bT7EQy3uQ+tHbCJTde7w0Z2rY3iFW/dg7AZHnCOELyy73ftaTwov+rtg46z4rt5m+5XSs+p4jlI
uz2o22IDUBc7fDIeURO8its4eGzwO5AIj1CHEgcLXhscVnxdO1yBKzNdtVgr7AAxDemzckbnTD0Z
O1uRuiOyjI34Yf0SX/r2ZaBR8jRgu3vIfRrE7XWG9Lm+iw1zdm3e9GT7Rna2z450yJIH9ZA9zC/j
S/PE978CXvoDeE8EC/cMHBTVnXLXPo6PemGzx1bg6f2Oxlt2X+xR0T8t3xGEQVKcsMU/NXuWAcBc
Oo5B2Qs/+3P1rvoN7GKW7FBwABXSvQ7ok2yjCwSiq/BofLHjNBvpSexeoA9pz5KyoWgi0hluXV18
MZdrx6SEd/JOG1p6zngyOHLEeA2XMdpo5YZGUH0wFF+ynDT1g8G+axx2UpGO62AHxRtqPCo/xHj2
XrbtRb+kAkdPR/f6YaPjnaXQn/sdaenvoClLxZbevbY+lV+M0xZ2j9xXnim2RZvya/GETXffdzua
iXKA69mpT92T+JG7i/UKwQiuZoGvBKO307ZHnGXB4ucjs9vzcGkuDSG9sTNclHJjpbv0VzzaSMfM
Q32eZcwkfn1NP/nwteKNp7VbqXPEOFa8r88ypsnJayEw8HjjHvCqEO/p+bUn9MXctdS9Cr7gBUpS
ZpDg45miyw6fvM2tE9yTxPzCO+pneIKxU4SnodwM2BY6n2WT9YNxOhCQcjqV+pDCqoqvBoyxfNt/
1YVfjq80Usj76nfz4jObkE6Y98mOQv10hx4Sem+nMOeMzIImtrKoLssyc6/1iblXRlw+FW6YUjL3
twuUataeEC2Wls0beOVhP0RWv1/6/s+t23W3i1DlVovwkYy4aZSuXdkeql53FFT0bgMqhx5ZWjPb
Z7kMgRb9xG1rJOTij61cgF9PCBC34OhPNmk2HCZLXCPu14dMmtKRAvzfPVqtKtqtOj2bTtsaCbFa
qfBaN+HgyWSYQjFDB3tTEvfrC97UxbHCV23F7SaXsEMNiJTUZUbYWzR7q6gZ9m+bSsU6f86Afcln
ndNt55LcQ4rMdywfUg7/I0u0ltMjYQPI1zcaaA+skpAFDJuW3sSrciQTWUXh7tvckbK5VVT0wXsT
D9WHDrfujhVP0tnCvchKQrXFXxojhQPXppT9NiEDwGYxeRwAjk6OkPiWvuFJVf2+PwJVceSrflWO
s+SXtPVNXzMwv9kEjuffxct8FryOuShuRV6D+ecLCSX/SdR57DaubFH0iwgwh6kYREUrWJLtCeHI
LOb49W+x7+ABFxfdDmqJLFads88OWOLb4aF7l99pkOYdn/6YOPDJ8Y70AQLPEyaanvreHaoPus5w
cE0IWrODKis3Xeqx8rnqHxV5Lu/hVjxJH/q1/RImJ/zFwpALrb4XUFsRGjjc+6nCfAUzoZX82/8k
J5rUMrtoX6ajnUcardlPo4t2hH02fj2954bCQ8rsct/uMcOBONH8CbLdvqU+lt6e9EGU2/BunKG9
c+nM1XRMfiiK6fQGTAHem9/iowqRiCKytyNjLe24eNUvxSWio/cQ7KNfmin5XhNf74DmEzeGEZW2
V75kzr9zAzMCOeGqOuQurqBoAjxuN8am02lC2uRrZ4K8DgOpGUdco5rEfRormIGYc4k/GNPCYCO3
SX1pE5+sWMREeFG1DmPo6enxS7zUfKmc5i3wysBuC6eVMQ0lCjGzyfwcvHDPqoRY8PwiIIeeqn9E
XM6BSy2436ONm8063gevhh3b6UbfzOIqPRD9DTPPi7eKX3fY1q3wUPqC/qliwWNXij1P9tNvdxg5
WF+klAkkuWN3Y2N2aFsX4VIx9j2oJbx4zvcL/bOyA0eRdugiy2vyEqorIqsx/ywGjBu5rw2BkxeR
jBNMsmDh/ZR+9qgDOnxqKtK6sGTz0G9Wt0JdSY66DXeqG56fgYP+cVhXF9zfyhiEFxBmxZewrVXW
ClYZeBwcxI2crEa/uyUvGiqpR7WVdiQeZC/FR3RNcZMg0OHHsJVz0EPqt8Mb/rwEeHNf4Kp8jTCC
uMuPaaC11GNX/lFpvumoSB9mBasIiSC4r4KrvKn98cHdqNaWV74skqZ3GRz+VmIocqB76ZYi0I8/
yMRjsMtEiZAyD+9/6UJxfi5z5MQOt70sHGQalWYHPmZlGiYkqa9K4F2rtvHGCVHQBdrZcnBi3kz3
IJ27zg6uReQmn8aBdiA3/0bEh8JBq9FBrKxvij/aU31dbhawDK5DtyLORaNDqf4hBmAEsU1D9mfm
635PH4nqZPjAV6X/xEUlwj+bc4IZjrTWKwwkWOv0nF73qX3lPkOpGdADdDLxDKgS4fWZvWoPT7yP
m/IlBmYaKWL8EaaB6AyhTcYHKZEI1ZTH8x3+fDivyR8tRYekhvFLQk6wm9R/eEtjNx/LKvowf0ER
VAAYFkaKMAN0v4MGRisOKiC80XxrBKGtorcZpoRgVx/402tfzXTOkThhwgkg8db9ssVF7yWywtQp
Mmq1XX9qjgKRm4LTP0rZTxCWHXlfgBMb/cxsDZQrOQ0fMIWBMvTQBseatEeKSwqDl8oVfzNEeB9T
6REgsB8OCVeB4zu0MQUy/xrwr8zDUy3/MLciatx8jXnzaxhvh4NFM204zVdgelgzEZLRrfL77GBa
8mIQLImF4yP/sC6ThqEN/iAOTolZds7SV9hIzweGj1Fq9/i5DIdmXGAWtlA9OY4BZy/gULjHrUq+
ihrjnNUFe7ulcQB0ACeowFD386M/FdveD66T03I7cQk9A2vZY+tyd+uf9MxDEipXAyfnDmsjXzE9
SMd5tLVijx0absdNduleQNL8qllNt/xMbnJ1KIc7qBcnUaCdIvjjg8uRU38ZrnEEQYt3yoNnl2nd
dChf9NN0KlDNM4JlV9o3FAvFSt8qHqReiDm83BkTO+4j3gLTbdkpEju6cud55IRHd8jMcwxNhR3W
5GH84tRopjVJfysCRuCFF+muuKWH4WR8qE6Hf3zoiL+j6sM87tKd8NVBmV7U7P4UbfPSw+szi70R
rR5lhHUKqGIweSupFzeF8PvvenNjVFc892wC5rtDpDtcH8hO2o4+O1iXL03paYRhjjabDwRdgyKk
8CGEomSXaD7VxqmmLcblQFjmL0ctCTXYQQjZm57sOKHYRVlY8XAgCChF/f86XOTfltt85XHTyQoa
3CUunbBmwZFlL4DpPbj8g6qKTGRlcb7yoGADiaHXkaB2en/SpBHfx6vnZ4SYmUnAGzKi/G36GA48
aWzYsH6JzFHwKpMOWXITtR2WlNmm3qAOm0JYiM6z2NChcq0E5Ua1MBju7PPUCliyIo+8kAxiXRT6
W94711u9NoPPc6EX+6wFnVQ+tBF5uJPlODRvyKFOzXU1emb+0rEaf2KX9hhXNU8K3TTHcOh1YdfV
/qRx7rk1k3NsszclHrBErXpG5YJ1shxXLLGIv/jaV0adoi43POgPUemHxgml+9SyFOgqObbTpTAS
AmbmtjrYGWFW2MQutpjAKV6bnQnobJD2dsOBY6OuMB3DiQA2kGcd2X5Xg6vfe3Ytaih5h7yA5274
lZqrZTKeprs8ijcORUDBji7ppzg34aZYJ16snbgpykO9hefwpv5olP/HfteTEvbA38Kmagt96wVB
pRU60ndyCncN0sxig9sPzyh6TRZesQYXgRAt3kgIGROgOH57+KX2quBcMBxiWsrFVwkcfZG+pt4F
mJy/Ri4F5dy5fUUKat4x7xwcIq2Dc8NGssDRKd1isSEP0xsuzU3f5p/Y7rn6R1U4euTR3Nf/AP1u
2EgPYmz/rNoPZ1vyIpuxDmKU8bss/GYd+uYn2y8GAvmNQxI7BvHKhQ265dltfqnFCekk06gumQwc
hE+O9HTb2OrWPJRvEgzPPwbIUw2h79a2aBkRAYlrEJuUe2gH2xQgjC+pC7AqAllimvEHR8+OP2B7
8qzIvxiC16VT4f15G9zwnvMEUOANHHxe/vQxts13+GbpfxE7sLWCZyli/eGCA4Nj4vwnb8e9/Meu
K2YELNnCS7hjlbXX5w8qjGBFQufISliV++ncwk78xZ2ZHVxnkAwOlGxnhh/DL3lZ2+RUXUKf1frN
m4Sr17R7wNKyfOEmE02xUSnd1vgLyrTtH+a9OqruuIvXmUeqeTOv8N0lwFm0uz+OZXLfslf5Ruml
7QgsZJywl160+TRNNt8ltN6hOL+wR9WKL0seU3tia0dtKTMCaReae2gYUexBRxOLPa1d/2V98XAK
yBUeLBb5h3Bnrt+qOQx3dBovPL3NbXwQasED5XD5fj6y13lfX5sbm2ICfgJ+8xpTJrjyRn2fv6zH
3KynG2TY/INzCb501h2j6ZuDhvI/2CsfQeVE+s78pjoRIvQy6zrZRBcS1eJX7VwC6FxTmbe8ggqq
7+VXVI/Zo/e734y+Zwtj8zCexTcYc8Umwx9m/9yphjsGzE5Q7pBcjCiGectK3pSudQhP0Csjf3RV
XBqowDU3ucue4vLs7GNX8S3vebJ2oz9ehjdpbe4xDylplo5Tu1QO7QuQOIOKyONuwLiQKaRcqovI
XElfGuXJlT2yWfaNVfYl1fbU+5TvoUD7BOZswvWkG2Pno5os3RoC/wyVxo732tpaAxMMr2Ls0EyT
xgWor6DBg7sNwtuh/NhN6OXd1FrnJpp+z7zCY37uTBwjyK0RVimE7t7JLEd+mW3T7wwimm8lG2sK
FgXagLYZLatP0BEFIsHB39K23rYfw2uPxe/gyG+jreOdu1TMmHJqNIfY2q4oTC9450sfsIg2xY2O
b8dAYENjYdwgcliH7IgvYCba4HzQRGg1mncomiGbfugXNLnkmn0G/vA2/ol8PMwlDtWb0Hrdd3tH
u0UER3auSHDAASVaaXdzJ34BXGm9qz6EbS2to8t4H2pXaz2gi+InoULiXYHmYwVTin6rENTlkayL
7gggHnwI60xyF7rIRbTXMMZDiTTa8r4VafCBUz403Hn24D7TdZr3imuszWv1FoIoMYKiGDcmF+e9
CpjkoqYfPZ8o3gxv8XDVVM+abHTrEdj8HiT9228EMK/2wm2rghUaeYC3FcJwU8J6kpDjFcmMIJw/
pPH8KXeGHiin8nCtMWKT/PikzAcJIw2WBSo4u8Ils1uXjYcLRUQbjI134hM9Y0BOSR1hrUJ0tcUn
We4O9CcQxW/MZ+wQD1AoeBjNuOoihFvFtbNYt12kiVx1Ko0VTwE9/HyZXrJjqy+gVHEyv4fa54fp
C7IJ+xU3PbBrZ3Q79Hs/k6fyUDNbPFXHcGdAf3dlr9zmPDyUyhwk4UFzsWn87O7aV7tPeuy6nPBT
BEqul+03/SvwIvhr381xOagWG9J1s2120YEZa/invCZr67XZDnZPwz99qH8LLzwmEnOZjUZ2F/ma
6fGk9RusFpfIPwevH2acc7CtxRNejbxi1G3Ht+C5GzHCxF2a2wby360FcmDSLeYFmrpXgXtmG3VL
1tsSYje8iJYz6yZ9ibONIY1kIR+nP1sHBowz3CrWc/OmpptqZuhmMyaqUbWsnyhEljqCmahpY1OB
jXl1USnKteVftd4INGJqisa4QHlN+BPYzOiYnxTHi1/BCp6zthm2FATMC2n8nMVd5fv5Th71UyDS
c/u0zpq2jvGF9+sr0snJpIBZJd8YEy5HlpP6+WcLeo4/hYjhiV2TJlkyNASUZvrp07iQUsezeEzw
3F2JB8Qs7GNU967cMOHi7lEBE+aSOrO0vIMZa6SzDLMRgwoofR7HmdsdopdEOzT9xnBrDkTD7kFi
1mzZRz4ulXHyRrWck+UwMiMqfGo069O45Yr9vKc/ISYjzA732C27SDhfedu4taYfwEz5edyHR8an
7WvS4wHvWNa6f6WHZ6BovdckJwCYJI8qPfJID4trsCv8Dt/mO4ecjGSUA6n3LYqND5ylOb454XId
0iK17XBUf/MzuUXjxvgu9FVF+qE3kX8T7Fuag7X2hhU2xiWcsDxJqcesf5w8LBPa2nlOHot22au5
+ZS9r05Ve0yTmZcZizlI+80BSlT9z3QrTFeA4IaQ54B6XbxjA/MisB0RlqPM1DbVQBiHm5DCoTgF
fRhPGutaWEW32Guu8DzR36XNzoSrjgWsXZ3KW1H4huAzXGDiICVgdp7Vb6QE0fLdStCcUTuzUVBs
8Fa87isF51nrwDsOY0HWuuo2h+nw3JDC6wMdsRao7FAZ38BlCQYsKZiuxgnJmvaCWywl4R1jaa95
YMpcCn7R2P1NlgjTALfdx4veGFiqd1tqsWt4n6/Ski75EUNE5Q0yhmCU5cOjZTCHaVui2bFQLJMq
Q8fd0ptrd4CQEn3oR91ttulCBbTrN4KuyuRWLe81/iTqAD4p/ylLGkQ/nRiYMzDCOVU3HCBLyg0o
gq66Z3g630EuXMZYbx1jypt0Ejb4a79mFw51qJf6TnCStfLDwCihH8WIacPAIbbZi6+i+pJshxcd
N5nAxjPzIT4mel8K7031/lwnW8ySyLdcKZ+A3e0H+D/WDxjXSLa8qz9w0nCFTXuLr3wcFS4zulJe
PcICwAFy43OT+/MyHp6Ydi/zlGSZ0GHzxqKhtste61cezfGVRcaGR+KmdlXe4BminkD9vLFaW0GY
XryLQBh3HTBmSZXBUMjLRmayttE6jLvL36eyq1PXBBNiVsYRzbWn3Mn9ZvIj+quWmYtHyJ/G9jLg
2OMV6TYxN0Z5kHANMjYdQmTD7dT1PDLLIPLAzQNPT1n9pCIs84dRXpudnT1dK30sfsQtSn7hKB04
WGqyzEhrBAT4N49LNAfD5tRgHr1S3uvf+Jp/EYj2/GUgfOblWTHLTdhC+DYGtjobb9hd/VuTmKFx
pK+QHN1K2MooHZZPp/T/JktAW9WKEWCPTxao3yt3h8/Y0H9Qhj3kXecYB/0FmpAt7swLs0McuI0f
LXFR5TPvtg0GhepKS3b6rv+cvjGMIOkm+WPOsWmP9bhqiTRL1sNwD7sjXE6FIi11n2cEidWKlO6z
cTDWIrMRtIg8fqq2njuHPCTKjZyZ3cJpXU1f8YOmIsiJCHNgQiAWQqi+1XhOofR8mTsk69G5vKGW
ij1hw+5AtHCyros98ePz4BNGR6w3VD2nQu3+qp7CX+mCBVLzbWY2ibYev/orgN4WwBKO/ODfwz3g
IcMROjQP0VfI0FwJTnEV3vXL+B4mvrSRtTXisu+GEuWnczgpAOJuQrhpbWvNbPFmTGu2jOZab6Nx
pT7CK5sCZtQQ0TQVOcjSpBzNw+AzZyiRseHyJ9mVF5+k9fCdnlqGb8KpI0UT1t1NeVcZ8sTXTHXK
m/mFRloD/Nl1rwxPFjdDPPTXKDSnV16jPddn8UvdpS8Wn7WGQA51mZ3CHu/zR71WwmXU2gA0gIte
GTLjCRS4sN/kN9nJr9EHyy68ioDNtvnCyKecnHz/+UlbnYIw+OM6pQb7NdAH3SpAIRsHiRfeY3xV
2fCuyW2+wg14UtWyg2MA0eEQYWO+Vn1Z/I61/8u4oNY+W+MxwMYJd4HZ6DUPHMbKDG7hTbkE1lx1
LzpjYEiFPHLwQgRYQSG5AVju2mOOI7wASZ3pFwKbbhd79aU8WxvtlDrViYCvL4WB4bCCFrKTfe1E
knP7Fj94dKMtSqFzdhwcpovTuBMRdT0gfiuUnWdH2mA2QKgdbiqryfDh4QGzAMxfSL8lzoAP0T1Q
TR51Pi3j258Fsg251UwpZyfaCdpq4jrTrmOnfFP97KKH7l77q0jYBr72VZJbqg33+QcsJsIRoVl3
2gp6B0Q3li/EG1AHhojGdj4r2LC/UGKm1au1FXc52ydHT7VnXZbb7IbgyfjUv/haJ60UbJZtFopE
ih9FlSs/6gOxEVRsMRWRU8mnoXUTJjUTZkXw6Wy2bD6himCTzraygZ0Jo2CJiK/1Gd6nwMiNjjoH
Lf+kei8V/JHtfnYleU2yClpm8bva80qQZU3FFju7vg9X3Ft5nZicMNybdqQSRY722b3mr8mO9cnw
usBbCGQbIua1PQjb9BXVmqvhFsaUn67xIu+jyRk2VOolWx9vkROTBjHyzQcjbIJrngfpHVz3F18k
Yx/en/uFIhY6GNVjzWm9VJ+k9eCcB576BieEuU1p990q2wsc99Dn3NJ6CWDEwoe7128NLfjgqNgy
Y9n6hjZ0Bp3ahncYHcJeP4MKtADwH5x0r2m6Nc8Qy87QXM/te/UQnZo6OvPKT3ZspCAJvv8sH+WF
E4STRt/CGlIraGgA4QR2YYxyCCt7OlNlGydCdBBSFpTH9Xl6ba7aadjV6yzdxIisqWzv9ZoN5qXD
FX9nvZImqR9FCCSczMAf8zdiB2KCtsEuITMQ8poH5xGYhaoXU3fFXE9ry2EneKsNZ7wz667vyd26
0ZTiYh5z2NxC2iDKL5c85+0bMppn5BjUtSDGfNXCDwAnk9X0h5ed9Za80jC03MhwndE0udWpPibU
HLQ1lU3mRyFTKbv5T/tJpxr36+RofQRX4nLYEsUaZy8nEn2Shqgng2H3LI+J6Ovf+ncqYz1CPB3F
qWE4WuozRo/f6Km6N3ViHOLqDK7EF8zCQ/QRp+FHbP3imvjPo8KD2dnGp3DipCN6Jg/fKzgsCosL
87LFkW7at8ihn5c4Ow8KxuXYP0FPsvvfivnfgxoi5nz9kApgLGwIvfYWfo/EKQfAHDaPD6sxM928
8DGDwkeJUKSufqRPlqjD0VQBp5EK0fusMkzGRoyDkFvKzJqwuYAQdSh27drOPngtzO/JJZrYWnpX
17fGey655Xr4ip+bpgEF0HcasZjj0lAr+Hrny4Y8C0tFExJ7zWGNZAsRynXy218y6nbEDRT9MlvQ
XptHCkU19KNibwY27l6R6hSKX2SHGGZGuGLnExjrQ+IzaNps6Rvl7b4Ey5iXEpbuBtwytJvKjTir
KogyCaD5cB/bF2NjMjbtfUWBhrrnnGYs7YVsOCHmHxcc5pRxW0GC0Ldy51GR8Ibz7E0KoIyWRC9R
iPYbspwkDhWGEdTW8nL5K9lNX8oBV95dP57b4hKnL3J+yEtfKSCy25AMZ+EuDJuhPz3JqGDaxQyy
YDCBbddBydBrbVUTsth9MoFrnj5lCXUZtRBFgsrtBQyhZKfsll0859gruR1zAldvbwlrErLSyZYn
P8DcQXeg3WVv6sU6QU/CmoA0+5aBdeEL+Ksxjyo9qfjE/6cZ9xoB6umdjTnWN/1N/+pP/wb73TLt
//+c/99f8SOC/JJLwn9cgH8/F5nhgo7U8OH4hVEPU9HOCVxba3KEgyhfm/BR8IzWOPX4EW1MUySe
FmAsaXgSSgFQTp8D5Ebh0AGl8CeDaKTtMBHOW9V7U1DpFf996d835fkJYbMF2v73NWl+8m1r+Y1/
f7dq1TPJSFu3i01GnuCmI47xj/TPL+Pf1+rlG9VitPHvf1OD9ODfn/7/jX8/99+vmGqHjaYQ9/jH
YVSAucHysjgAs+Mtf/z3o22I1jxO5HRLxlz9EvabsaQbVyeIKl3gK7xZSY/NdT00hReE7XqCAyQn
LdHtgz45+tONb2k3HepwOo9B0zqhyV0rckK9sZLENz/6tJT8oqjCpyz2rUfwoGpbjDewmNlgB+jW
PK9d8DI+RyzkCsL4yuwtEAjHM5Js9DL4dClJhuu5bUKPXGqaPBAE68moMYMWO+HG6hiCREtjGrTJ
HTzRTEmOQpy+5X0xbPqY+hTFCUefzrmJxTaDq6YbfWLrvSwePguxkMmWhBZF9tdkYu6Pl1yChUGt
ib3XSKRRdC3Q6HDKW1na4fnOdMPQfkyRWbypeCVePBPpZGY9faAKwXAW88B11+vE70JJw87SybOY
kWUMv1ODbdEQWOpOHbTGZuAgRDBP+yqOBBZGb30ibwvYqYuQJGA80Fklsk+tBZhLOo8L8rQ1ctug
fFcQLy2MrbUYktesJpDp+v4Q6vJvI0JnJieI/p2I9Jl5eUnQuy3Pxk+Sa59PCzyDYN/ALrTU0QyY
CaMJ9wWnlE0Cm0I1GO31iiRhMOey4QliaWKdPeD0XL/kEWQ7CIETIZbjkxSFhtlbfCnpHxrYYnVP
G5BMoTOqZD1q1fLrS7ouqb5x3T8vQUHYYxLJZ0nk4NAUbSLRvXiSaIRaXWyyfNtoX+Pka08BnQ57
ILYR5HBpituMUNylOJvdOO/eAjEqN2X+h8MOwCA2rmCT5JfNKdm3zAJ6RA+xBOZQL2ZppDO4Xbvs
NdnzM65QW0jHpKwgKRQmpIUZmzYjxcnZMNq1HOhfVjQfJjkDlDIlmMei5k3EWpLVOCwee5SekT4e
c41cwawIfC0yKXp51DaG0rn4NIx+O82wuSPiJHNmiope3CtWIv51EjhktUERBTlySSpLzOyvHqJ6
MdV6mWcwETOe2KCfPB/BEInwNFSGPBm1q/HBFlj+4Xv2k+g10BpGAXjxAVHh9IuVHlm4ldDvcWba
GrPCU5JQDahJ8y6QCB6XIGhVy4CoVnXBlTudzUDOPrUqB+qqE1y1l2zIAK6zUV7FlJagF57gyj1T
VRHcMEw42hLFuiK6BPYrU82p2cqwzddeJLp/eTgFLCQn6AEjZFL9qpI0ISmD/f38w2Ky20spOzeR
DY7VVVTkcR6vdaIUth0lTYKJ3TogEN2uIN0WsgrPUCTQqc3E9WwHGgdq0WeFN2n6TucC9BXoYd6x
zHoiCFbhEOFwKkPxn+tk38UUKjkei9azTM9D+Bk3+F6r8L5ESAZssaGvatgHq4whMFD4yTPUwmkc
vkUFI+XCIJu4wId3UprOjut0Xsud+vQaE0MAfPPWIR6Jw3c9qzENcPrAeuOupqexZDTVMkMc0wny
c8cKJnJ6lQmAWAWDz9gSHEIsxbOh5u1LIdPCpOO3aIjv48i9Rsc8ucKUutCyv5qC3n5LHgC3dlJe
TBXIUVDvT13irP5HAZoYuCQiZNv8CQdXqy9jLqjvKXCjrDCrxM5CDqPey1RhO1BEyKPOgdOY7Tbt
44+sM9GnZspOaSIDVuTM1Jo8m2YMkSUEsETiqTpbUrsyuyTbkR4cuklF5dBKiuhgd117T7zaZCKE
SFgOcUALaHtq5Zp12RPyO5ihMZJkjxfj7HVzjfzGiF6eEklOoty91XJ3K1A1F91cuO0o0sZjeUmj
1UTHvKQB1RjazxouICJm3gXdnDGUODJr7G+yEFyEIGROUQnpFi5i1Wo73Pfg7loMya19wBZZmG9i
CkxJxAsDfBQKUjK1fjMOrqBnN2tc5Ar6YrAeBRvRoBwe9K9Mz3+nVrfW2jj0hJmBwedupBt4vgZQ
S2Q5jxzkb9JLV0A1t6QidUyVfqkbgLSQSa+R0Z7jsomWKPG7WogZSDM4BY8ZTLlmhChizk7IKofp
Zzch+h4mzsMz0TeZ6fUhfENsbZ42p9Fd7C7T0Nyb4rK8RYLVIxYVKeprZQowTsG9W5iye2wpkUf8
h7SVY2Y0+N8NjHHgeJBkArew5VHM8N/zrI5i+sngo9cFzK9DETtwzEWxww+8vtcWL3jIzZpKCHo9
bzoJ0ya9yc45bnf+kzHPYDZrg6wHR4xmiA3zkDGumAKI9vig68akefj8IBDhRRZrZ1Jdpbx+eYYs
eSNpemdaYOqGQlyNuacWntPIEuCuCKW00mvAZTwoiYuewL5IJ2UI0WqPTAQ0yM393OL/r1awJzB3
J/DcnP2y7JNtMaJ713BNLZ6UkFaOtC8JQflLLeiIuSfoLKALS8mCZYJGCwPxZICyEJqghspUp55R
nxWpJLpUExkSjjT2iQrqgacPM1tO2JXB4IkUsAkFYsYMU4CLDXOkmnpMx/SmXIdPKHyGrh2nEcy4
wNy0ZxbbMd+PDdJ12fq9qEYokwpF44T4YfnYAECmzjzc8Cq3juSHZIIuYzuduy2AWoHpD02icCMc
GzMIM2fIiS9XhdH+VX4md6EKfWlkQw67ZgCHpxkRn7LT4SW/fTYJuiUOk7w2Hk2qyfdcPU4Ktjyq
UfpCB4A5iVjZm23xwxWnZTeth25qw9vUmd9Bll9Hci2OOWYBuyHcKCPzAFmPh50mhzDNLZr6PgeF
qi1zbz3zTy0IIrsXmeIXyWmMTGNL7NNtYgWyWClrqO7KoVmjbAV6ZdKYBCKqdWoveFxk3BXMn3Jd
fctzBlkCJLYEI2qvxSFypYhZBhtN+lFS7V7UFca7pYg37rTHKj9xevoXR+vbzCkldf1MoS5EzWU2
jE2skzkdQ2qQpWptViFQ4eKKiu/5h9IMFd1X62bxCIglPDFZQrZfzwjGGB6URGFZgiS8dLx/p9XC
+lhM9TEQovcJy15fH0BjnCnJcSZrRT+cQJPwnpzXldG7PWGuFC1MtlUxW49jk2yCGCfEZjhVuN2s
n0q0jmLQKymCxU+WIzKkuEOsuLRAQp25BPNKTc8xHVvHcMmVNTrQlzopiDHtLU8sGdLjyu881YMu
YF6kh4xXNR0hoyj9aUP7bYpEgIvhCRr0tKO+44KVtyCfzU21xzJIvc6yju5WWpU5krSZ4mQ938nL
VT0U4LNvScinGeaoSya0NGv7IdIYplTCiizVEn1QvYk1UPqxwY6dfMoyzBHcTkhJG802TEIazTIn
u2E24F0Nh9HilBiY/TSVLuH4BRty6O6KoiSbLMtPEBFGuUZwCaG+krjVcTsqrigQLoDad9UbFTEr
BjHvoxpeSkzUQpkIvBqqoolxPv4f7YdhlcM+t6zdZNGuWFq57sePp3aQy3jfIBV2BcNkBDRh+hgb
j0jSrm2GP0LHe+UyJbAJSY2ngExfp9D8irVe85VJsbzm2V4kch/2ucpW9pzSdy0VftOWC0ow1MrS
+k2kle91BcVYyJu3XI6Za4jFEVMEDRLwuB14cp1cr3GTarkKsUYymJAhaVKuYo5RfNy/hCXYnrSu
QlP0zKLHR4LKqXrO+0GLfowBqysh/ApSkJ0gnTSXYsx7tuV0VAzpmEeCuhJaWAqeKpVQjnG55vFH
IrKYhJ5Fi4lKGxfNulyYvUnVbSyjEmxi1CoMGPDY6gExQmrPBoVIpU13dcwRK5pxi/i4kVxsCneV
mLtYZLyTAke6aIafuQR2VDxTmEIN4Bv2i6caacGryNBsiEmFHJMGN8AB3uSQGiS9vVXpTu9lWmi5
3+mk4YJLyYhMnjl/muDOiaFSO0YMP01TakwyoGrUscoG802oHF7h7ZNPem4rNNADkrJIwmJL1xCH
DqSlrPQpTLwgoNWblfSKRUnsZB2zWu5GYXda6vaZ2LhSzsSILho830ydmLZjowj6STIq8K7GS8Vp
K8CbGHPGQyZDCoUuFQoz2QocWvgMkMA9NtalKfd15kVTtyBucAV5eOA4ERNlRcNGKeR1FNSMlaeo
PYMp3IRMQreRC76CnzfU4BoMZOw+0u6ZEoNnulTz+Oq14j6YmNaKWg4LErhxgiyt6WcioaKtpJ1J
wUUgON2TsPOtFE93I5IyLw8FLhgPu2y6yfDQ8P22o0CCVmstetnmjrh73MklfKsXfI2tnVbMfpWp
OGzFWrRWMBbue4nOu6aYCZQEKLQyjwqGjxBfwsMcLMWyxOKkLoWQ0xxY57ljhhbzXevLrLsaNCrZ
SUJ/SkL5wAefcamlYROGBg17Xx0NMflIlTTFnZ4r1OVsfsUTlqCRXuQR9nivtFBLJq6vuNz3AD6p
IgU7ObCyh6gHwIxCu0vaRadIzJNNtMGTnCphnbUasz6RuctogU1zK9WWwYaW1tlhXHC+phSOdfTV
jdq2ntp0Z5kNq8NUGevUISofKK0mbUU4KQytZ9S2g2JsouRSZNAYSBj8Jlr1T6kBB6qWpsdirj6q
rSMaaPufA1e3BJzxwg7CTov791ooaC7IhUXLPY21zymAALpW4OnCR9QrfThEheGVljYsUAYabxlS
XEzeEiFcmMsFs/zcdDX8uk6dn3Tb5KQrsMnFoDTXHRyXGuKjVqj6kqb+R9jySrOiaZ932cyywIS2
a2AfDZYWOGqAcXSTRn7fz4dZlNPd04T3N87lzuraxinrAO5gELu4cZ7TGvK1MMs7EupIuFDZmNS8
ueuZwQhOdPThQWC3uMUQ5E6AOmSuviEtO4AJxP2MfFWYYcWMjNyfWr5Tnh1CqRbu9ITJ8JALnqKh
a5juyv/YO5PlyJEsy/5KSa5bszGrQqSqF7R5oHGmO30DcTrpmOcZX98HYETSIzKqsmrRu14QYrAR
NMOg+t659yZE2/jaNKyiArKq5nLgs9eTBK9thyzALLLLv4BmFFpl/JhINzBCfTOf9SU/KALTVR1e
jBAr+N4M73LAjsKAMCzGcl/HybrUhfeg4Q59NdEX5h9L9ORL4pjbbjqYNdoKvOVODAvvqJhMwBb9
LtOMn5wo30gSIxAtY3aXEVDBEZCuvdoSOKViqRMZZJ9nKt+QDMOEVrmP2WhzEDrsqJJmYc8cnsCs
wEGcJX9MYQgTAvje1hqzHad/QUHV8CNW1Xm0+WfJswUoyIatKCP6HKIJ7kbnVfn3SBwKalIEyLXu
RvbGN62hmdLP3aPxq+yZuSRO/c3QmNYV2xrDLS9HW4oE66g1cB5JG3xvNIpCEZ4BUY6bj0E0RxrR
pKzL8iuHHAUmj5AoU7NeKrPtr3QT8FQj8w7MXXs1nf6BECusJJxLXOWgALUC59MByPr4LZBhdjuB
6hs5rbJ8nsfaTOF0xnBF758FwgnVUwIZEv3sTaF6sCsaIj3Nq5Hil2+G+kXm+jrHsx5XW1DNuBiy
h8nUXlWhB6/Mbd5sUrpS3Xmc3d03mlm/cX17SR1qL3bjM8q6ycu22lPOJFlg2Ppl+EKOFlzWoe25
oBK3iZSzpazGqeGcQriMGbr9OQLWTMud7TOIkXg1VCbuXomgNWFhSN8napXp3atnRORhQYrnHqOT
0as8VNfdPrASfTsoTm8ZgW2J5z5lU4R+JVlOVjSfvOESDsmL0muCRZy0PpeDpeh34bHvhCQIuG75
veut3TzNWOWVPW1Gh9QH1yWTKmLckk9Vtu1075oTXXRShmtd+UVGcUPpj4VbMjdMBwHqiSjObr9y
8Qrv4qEZV7ZyH5T03Y03eVD/Zf2kyG9zxtJaD3mJLDU3H6yG81+mW9U68YudFJrYwagaBfInTyUp
1zlqPJiTrrIB30Q/7pxtWlnHimitvYQ8MBPZ7jzBIFSh5DS9jLNQqqFHYJSkhfgkM3RPO3LE+Jat
g7AwvBL+bDGJq7nJ2OJIztaPMBXuTRgVt5OGqLM3zGHrpsz2JoXiJc0YyBOi5EQ2oVbathuJz7Pc
rLmYrz3gScqJH6uudLaVwm5d1nQdvC9mlm3UZALpE8PVB9H3qsjlraIczaxhvHI6+ewC36VI/dC8
WOPGLsTPzGp3vaMcZm7iRrYVdu2g7XkFK9EX5rRzITGmgmJ96THsnqv2uZbmW1+S3dsHvtz33nhR
w4BPqaRHansjAzmyj9CoQBR7AgZhNDhj6NSv/KkyQFkHsZJt++L74jnKcckkUIz2coFb1jile8OO
T55Xa/iNIj802xmybJp1OqLjFz0n0lyn2GzWt5VQWDHgLn8l/cDe1t9a0Z6qeqSbNPWIOhySuqqa
NBnOpPW609HyaITZrO2QlKJmohwxcIVbRbqb7CNDk5vS4FvFwe+H09r3Zp3aL66AsSLH7VvkDN+1
RlyMyjlzrb3t+WWfC88+4hibrIKshlipOQbntO8o+zowK957FT4yApohO8c9Qv4I9D3tOfk3yLK4
kAxXzEe4Pjvlj8TPGJAuoSpLyMpf3wzG6g5zMQRVcxoL5vR5dLM83S+lGmlUz5OIrh/XTPx/i2xZ
nvm5mpYOngjL+sfN5eV/+fjHZ8wfNHUV2PPnulR0GPudLvqffGSARsLMjuG8WG4tCwLjs2PVIVL9
XF1uLfctj34++U/3/Wl1eZ6H20zR/dDJFxoJFN246ZAevbjgvxnnbfy4udy7rE/mwEMixe3DcPMH
5ic4mc8L9i4Ut5/rYvJ+X7dmnS06mvCrTCd7T/TZyhVabawsSpnHhIw7/kvRHCwvJWxlJDV6MHHL
UXRP0660j4EW2Mcp8NTaVQxpltWmnH57IJ6fIh2LzoMw958vWJ62rAqKQjunD07LXaFtWcfBUCjZ
Wi220C/j27M8b3lkWeRpxYcz6byPQhPhtpMh6IrmzVgebgwybnPjx2gZNsCw26FudWAFQlzETgwc
cNma3YpkSTPfS7gWlwXdXytqHpqIBk1XjST+zUbyy8IYGoAI0h/JcHAnCBFcZ2TevA0C1gJzPKqf
kU48Ihdwq6JjFtQ17UIhyBAIjH04u0pFs1FUNu+cy+qySMlzp1Mpq2pf+c061zvkDcsjnZ+R9YRb
5HvSU5X/fF1SB1xQx9Y5epij7eLlHZb3LnwxO4+I7sS/E+4+P+/jU5a3/XjO8tDQ0EnR+wxV6D82
Kp439HPzlgd+ee//9OHPdyhURAZYWx8+n/vLZ+ah2odxdUp0BsB4ZnH6IyRo59guNvG++9ATAEBF
AZ2dHJtzTOkZOyncM0gOphkmQkqX32NLL/ey9OgK5MEBw+bsQOR8dRZtT1cppo/f+Psu6DZRkxyE
D7dS5lh5YbGy9lzxvau0n44VpMeupBFfJQz1K0YuzDhtZtk4FQjHoSZGz9LwmHm6mTngAIMHUefW
O4/eh3AoBcxmtNvYfWQAll/inlOaW2qgsxoWpk2Mm7jflYiVaNZ3WQX4qZiLWAOmBjUeHln63vmh
2FQFDBRjgTWRl7ctJbo1cnnoIid/bAgf3JUBziAYwV51VMkI95L0uxv0imFi+Ydy0B8Mmd0wvK3J
DNEAEcJon3AJ3neOXhEQgwePzrxM80JwKoWeK29xW8y5mIVeexkIV9RbOpi6SZsOD0ec2Hz32OUD
Zu4xoq1IwBLbU0GwMwJJX8Iq4/sxAkqqQlS3Ob1FL7oJPHIT08kFodGbN9uP1WaKSrnGJxYn9b4F
P/WA0Wvv6CsEIJp0v8RglUTChmvfD1EQtRA9WU3xnpyCNk62VVa/anIbJ0lDo9Gmox/Ht3XJZDuy
CxjqAL2uBw1q0Fw7WfY3SbChEbeIZ2uKadao720HdjzIAQPymy4GN5RJ+QWVAfagCp+TqvH9q1JR
J9XJr+QSWE8YcnB+EFY+kKrG3MGnBxs3YXWSvbjQJ6i65rHUGBfrzEybDA+TsQ5XNIMvfayfe1Ph
up620aZR+bVozBKnWO9GGNZrVs51WzZHzOHXPUFsVyIilivJEMbEXvZTJuEp8XqE434proOMGhqX
MzyFQsF3khgXH5cRU+tI3agpB5QgMGPhGyscgr9qjfnuxGKf+YgreOk15QAOmGC6TYXz0DnVcEvt
0fAZrMU2BBjWxe5e4kdTUgw5CksbUU3F8UFXzIIyV5yk9xBbnX3XJMZP20DFHyZPJENDkDkZ3K71
0tUadinN9CXYC19nmjAZ0d6KZ67XaX7QDJwnfr3YqJK5XpMj4jNbsp8jzmpmqhOTmjJmNTNa2iCw
dSa1NW0sY5PH8offVcFzTnnL84hvCvpwW/YYt3nUdbfYuR+1ODxQzHwySss7lHxDwjUFpc7cftLz
5pykLgyc4iRqpT2yOsved2ag9k3hXddBWB2t2Tq3y9MjJYFrDRHWUHcvuMp/0wq2IC2AYFPvrsj1
2zoYmPrxfXeC5AOGgmY7vumxI66rEJ2AUVPCE4EOTQOHFYdg4JHtfQ1CoOop0/DUCVIGnWiAm8C7
zieHWi/HB+4RRDFEOM5Y2iFzEfj67cmCsOsR9tQVlkqczrdmjxtfIVIfpjYtX1OHskGNQ+LadDDf
s+DbdEp7wC8xsVGT1T+kTQVlGAHK8N0CMDeBuDCmx8BPB7odsxMm9f6tbLkm+7SFLCv0t4OJUX7k
atAwGfylET+NVtju6phpuB5I+9IF3o+GElqr21hiGOBdQ8t2lW10GzYF9oGTiXrWazm6h64Dixmv
3I7KlO0DTXW9t7UnTPgL2fSPbd7Ttuwfy7rWYEuDd8NsTWyHTXPb2DC/g27ojOF5U7rEMC7trETs
XXdVoZlO6rTB7yQyNqK7YRONtVF7DcQopQ9rqMsd8YPsMBUk7DDmp8zvG6zzoEkBOXaTEPamjxBV
4AaUxpDGTm2nB4Mci5MtghucRXsYrdkJge7d1otUQ/iodlNOcGE0q57aKUHU1N31dT2tDEXtYyz0
JfzAOvaq/RHhlEqhLXsbIiwJ+yrIGKVpz0Ira771Cg2SjVNm2YwnzVYI21q57aKWEn5uUuAx5WwD
miG2IJtkaAx4cCukWizWk1FMpwa4JrH99HqGzNhzZd6FZ5LX0k2VpmfqpDdCWwD0kJCPiNCJsZTV
rm3g//thio9jxQ/tTvXF8rFIbovOo4wwvMgYBiQZhpuYuj1xajRWUoWMa4hMRMO5e9CG+KUHeJXD
8JI4NNM1J7puJwEfPSK1cAwkTFplrnwbFH7sxnNbEeBVbsc+vUsKnXNq5n4vsppifoPE16meY6WF
MDPFg0NTK5tCXEQdrsypkG/OfKg6Bi2cOD1XPQcQNTtGe9Pw6mnlpdfGAtMc/vsIxbuuIclWKRLk
MnjU3drWQXVd8lBDjhRABFxAebv02DuY29FmRgY137c8MCm88UppPeZ145/cwP5K8I6/jSqtPbaz
g00/L/Q+RkzhZ0+BCIJjkFbucbSGr4HAqKLOzPGoM9oDL2FRCdvf2Ck4QQQHRSx2ph9KUgKMuXro
1cZumOcAmmReUDKPVHWu77TZ5HNZGP+4tax+bOL8gjoMacxtlju6xmA4N8xbrnr9UcQJJj+y19YK
bTlc5Jd0aE5FNmZkCxP1edWPcXNUhuImjfT8KndIddBdclOHyt1leCKm1Yvpw/7rLpznMqRfFhbJ
ODjgsFhWA6GooDNhW1tN1R5j75tvtcP0sVFmXffTphnru2Dew2OL6wE+0KRUc7QwuWQSQSRafszn
xXLrT/d1imTp1kFgRKwZxcl55iREwZDWN1voy9i++G3LhC6bf8vPRT2PUdvQxr2ajvPKKml27vXZ
mXWxSPVjnzlLpu2Gmjynbl5E0gZlWtbD2Y91KqnGuIm5d0RHiMtE4CXEC86saXXfNUo/OBLHIjUv
pgSQVzQEY/VaPztVYRZ7bAtUZ1VuXwcy5wThGMZxnBPPllvVHIhW9E5OMYNSrD97xJamOY/FbKYc
rC3bsNxymOquHQuEKyCXzSaZo6kV8Rzupgsc72CXuJkYMdCvXwSI4BOdLPrAvKctkh8zXZW7IFKY
stUvU884j7leuqJtUPIT5tra8wWSHVmbx8LQzWNtRqQ8cg29akiRWkuDU+VsnYzXpSsz3AJwvEk8
3BQKgNKCbt1YW8bK7JjL0Me8LTwv3OmpZHdymfJuCFX6SWJ3BqjIop0Xeu8B008mhaHfbXIJASdl
JqEgUlWKqMxOR74kuKDh6lW4gLhRCOHMgvrqIW8mfTfQHz1O82L5/pdVk5JiklLM4ev2MdCbfwNG
br8t3AEPFQUrsJpcAYGbMCEyAhOotN/lLcRLyYDXnY2EP3fAZXWM0JTn4+St21o9mGb/UhRo6rpp
yRabonobaMOriTye87489ENx+l+p1dWB1YjhYmBGSLoyxR3MN32uvNSsMZ8kWynexBuJOkz7Nr0F
TCAiyoQb8Gr8HDfuY/kqHvMTrSkNSBVSex4L4rkcMSAmhH0lz8HT9IK92NtwQ8fCewoeyaBWOzni
cLpKf2KiOB+Uw46yJx3EAl0SrYDxyrQII2bgTrOcGuu2+ZrNhmNYkJCOjLQMP+mqx+h122o7XB2D
bq/dTzfNj5zVEWzwygKGwOKIHuCLweGrrwFzmq98lEMvDvwLz/t7xGg0CVPU4IA3zjl8JTgIeLnA
Tp49kPLTPhcntFNNtGHkXA07FCGGtQ3sH8Aw2NsWGI0+6i93GFhtwtuWdtwVMmNAi0dBpVRskZ1H
s9GUOo8//FvjDJ2GccEGfSyOBAmt17eCy1mych6cN/tiPIhv5tF7oB7PWK9GjkV4GN9YcGbMwGnF
eIm+jDfe24A2/EuPB3az8896eLAQ8LernpO2w0Rya5VrQRcLnPyM+exUMOm+yr+yH6CAn+hO0DU6
J6foFcVlQerORre2foWiAEUsvAXCXgweWmIYQlpYK/A4jKL6W0ZinDdA4t27M7TFbnj1yyv7/t1t
ts0IKn8e0Xmrkovh3ir3rnwQye4Xu/bbD6/zPySHKPzcGReOfp4d3v7jb4AnJIcwnLClAk3VbZuM
kl+jQ4py6KPE1BFqasdCgKxs4p/ilO/j1/bo3+NymsAtbDXvluS4Md1RVpRndT39YA9hXAujl8ze
LqOz1reVx7DpIJLZJzXyd4E6eNktnp19gYfq2hQ70knosTNu2Bkgf19xNIEMfJ5+4u63TbfpCy4c
12hA98Vzdxfdp4/Fc0PFYUXs0Xt0xLH2a/LdQuCy6y4JEXxXcJgaOyzC+r25G+lI7OQdJzNYgz3Y
DHJq8Gl0+ybCJmLf+5W15uhYYfMGWTpZqKOaZ3mNDfNANfvsdBu33b5X3ZvzmJ6x4w1+IkxA0CB/
ooCyp5VzYpa2xjDtJXoFhtTeqFuDv/YPNBYeS350pDZ4FfMIRzV+DQKsH5TsgGDWO9t37LIN7cd7
YLPyC4iFuuTbC0IJtLrUhhO+vyNI1IsMGWTvk1dY/a24M59xwdy6G/99enUQdpu78DGZfRqNr4pk
t3N70PbBzrqgC7W+EROMfGqD9L65wwYQ4Dn9QhDYhOoFsmkD7ow4kuNUogZ4jTar8JDZ2LVecYSN
N7MFwKOprd4xJgvlhtHBulmF6z1mlph90sEOEBCe2ll4cUKngJ36Rr+nWakHjHTOlMhxF5/dG9ht
wfgu45pRxlqUexwZDvyL/ta81d/S9FDuh+9MwdlULuA7+1i+jCf3hXnljpHblrE58brsIrPRwuXF
/gZJCCG6OUY7tfkXe/5s7v9PO75jaLrlSMd1DeuPOz5G9jVEl9FfDNVd0CwF6/kcw+71JN2vxkyY
XoW4dX1DNgPZhNDoCUVSPTt+z6zyv9gYghD+aWN0y4J41iyyD/58FNoRGWiV2/WX0KBWyF+jHYJs
M/IVYdGGwobrxxqdXYQ7Bn2wm6K58WngIrN8Qj8S3iyb8/8zo/5F3oVBCgQZEf/79+ilf8q7uA6z
7L3Omz8kRf32qt8yL5T7d0uZprRti9gnZ8mD6t/r5j/+Jtw58kK5Gv0hzbR12+Gzsrya86BIvTCV
ZdrSsg3TNTgb/+3ffk+9MP9OhpRpu2CvynZ55/9J6gUf86ddzdXZyQxO9wzddI1Z/R/3ezOISQ8G
Nj9ResgDBj2F7CoTdyca8puRCqp3cgoKRd4QQLIXjK+UiTN2G8hH4n1IlpI6UZ5vWuDk4gk1Q6me
+6Jq6p/+aCX590manXjrIuVVzMJqUjDMCSecoSBEjiKacqBq8kGKaJ0XToIc1pajsdbsun4OjYzc
JwQvQbsfyqbEMtavdIT3iuDhH3bQDriDOYZvnAoy029ioUx6kL2ALu5y0WC0prVDcG6pkOYn6n8o
BDQVjMWN35aeuXMSZRtA1h3VB/4TP1xrkMTfNKVgGhvpxw5jUNvJ6THZNFDLzLdC0D/R6O/GSP2E
8qwYsVIMgNNwqBoaZ9V5Fh0zJ2xr5zwmLeUK+D7LGMSmbxK3rvm0aNRqnEJsJqVplNih/l0GVUw5
1smxN0OJwOWiZB4ZHfog7TEoDqx7i/IZEPxE/TPPpY4ufTS4Nle5F78add8CdJKCHFw3fpeGtFek
xyxbQwGU7tIpGIYrUB/Xe8lSJkFcumcstrZNBitjiFOp2w8mkKNL5jEOT3J0b9spkP2T2SsgMp7o
Fm9OMARPvtsn8FLDVFPqKet4HVUVM9vGJoRsNdpm842YSCwATILpL8BQhOManvmY6Xi3hGSb+5sy
khjQtpmWqxUfaxxjy7DuMidBuadrJZEEBSUlkg9KTz61kpyNbdYVzXDntgCxq0BEEdy2MWp44FT8
qwhcgX/wy6sNqyAWHGDhdhrICsH5a+TEWJV14aDUMcChITnzcRu0wcQ4JRQdbkFJKdRPW/bYbgoX
lKy4AjVhaJ3m9MKuZFhJ5g1dSKn9lPqOidLZcDBKtOA8FE7RtIQZtrh1L686Q1pqF9G5srEkTSgc
eSSt+Re/aEeMBsMa3NMxnFq7QBLrD5FFhuquj+2+vKbp7/vXAvhAPmc2Q6L9WLpKQRrbBOmsQG3b
CXRQK/hV8AuO6/7i9C3qibGMNo7Rhcd48sVXGLDxoZOmea9XNephj8o0zYyeHLXRP3MEcL1vbPtG
LzQ8z1E4hG+JZTCGrpjV9hnuxrbRh69l5/i7QRg2I3JVYDxheRt3brEYBXaBEiBjMyknp9OuZfjT
J415siq9vA79ktDNLDNvBK2/tRuK4TGpHGPXhyo/pcA25yHQ4p0Lt4MzsaT7VFrpoYINfHAIXUEw
Y1P0jHDP8VvTOGiebz9rY4mAMnBD+1Jjck9hdvze1kl1sURn3eVt79313UQtW9ezuyLrYPaMGs+v
oKvvVO63r12iF4dWC82HIAZyoF4mg2uVDDwxKbG3GXr9a0rvaW+WETaoI4cKvEu8NV26ILGKyF1L
Vebt69CPydLDHrUSjn8mKRaNfIlk7D7hDHlTTVH2LRssYsVa1791nEoiDI08OB7ZQE1T9Z1maosq
bb232iK7c03OLqFsqmuTXRG/jnraWoiIbjvLQ64WouWAn2TcGxbNLXqIlq6GGLeJjLqbKfKTA7RE
wrnBIV7BDq1bhFoMpe3ASi+xEtk6iCLtJ1RF9lC1aX3RQYqxV5nTCq9aLcXeq57EF62Y6uumk3iP
9uMI3asFcXEbAGjcuYgOt5BmKNvNlJQS00VQ2xX41yCSwXuww7GPpgKx9hGHeas3w/3klJiDeCYF
OaAGRixjgarSNxQhlr1Ln5ERqqptqkdpiXY0bEkj6kkC/dHqJMalkokt1bQAs/PKwRbCri95GSAn
4vfZG2FhH7x0DqgrGiZfcSS2RWCaxxKScx8ntGJUagzXAqiKqxUlLUUiH6915TrzbPmj6kF64okp
lGZGI0AKFL40TCS3KnfWZuiW1AKc6gJTZaz7sQievDoZrwMKSRvDgE6hqMvkOWIQ7aIwPNqKwjIS
MBvG0iFKhEMJjM6S10k6qmdVt9FuUJF9aoKBJIy40xaq4s5LterCdyA5JWeMo+M+xwpcwzssKnQH
Fe1kbFxPGbuxKplBGjitayk6tIwQnC0Nk+xQGvm41h2vucixQIOXjO0xiEF4g8Qmm4nz5maALiEI
pNP3k9ORHq773XY0kcNzQVDUtyxva/nkqZQFdhYecpfrZqyMt8TvKwLCQUcKiXsEZFq6UxpoYBFT
yhPphC4ZJcNBxFSMownLGFCjcmNKzFicEePMQPT2PkvbbAt5rZ8FIqMDPS33i5Sp8xRXyrgRnmwx
xPHlrncj+NKmsUgSjHGon3AN7kB1N5CXwaqwg3FLjV/9DCzNP+mhFm/FJKp7pUY8Eu1Wh0etccLs
dFLO6Sas44m+Zjo6BNikboS4a6rWUdf2N0ok2BO1aXfROXPsJi+KN4kkkmAawCojy0yIR5DZJtWm
dktZP8J7zgyHfeib3Sqkd0AxsMDK3U3CdarTygsosa4HFz7KzCd2h7ZDdTol/QQdRRQwF1xtU0oX
dymnyze27iBviXpEKxNiZtkkEQBAVG3oW6hVas2mRmlVk8zssg+HVbUlrAkBc8Yks4i0dhf06XwB
6fPTyPVurfu47yH6Yi8l126dDB7OXdGELW5vU0CJOuDeotKSczi27T1O62Jlp8TtTnruHIjsbQh1
HvjZywnH44rTTG26Yi+phm9sl/iMMHPa3RQ7HXExaEu/5xUGupHWoXvIBxMHt6EF/xNlEdx1TlIg
I0IsdOWpuvpSzIl7Zo/AwUoiQgVjyzLkOvL73tjWcV1710NoNTpSBD9pt4GOFGQ/6EM/nRVfUrIa
yslpHtFvFgGlg7aiE1cV/TUXdRxnTD1gEAeIhfNZWpJlvI0sV4eszipS2z0E934rRu3cSmW9+lOH
dChb/z+ZBe3e88v39L3+93l69SMv5kZJ0PyfP66S5vrb7GueU/xhZbMk8d2179V4/163CS/9jKz9
7z74b+//nTw/w2Te8V/Nby7v3fe3P05uPl7y2+RG162/zzm3kkuHtOiWMGn+bXKjG0wkfp/NGGT4
KeJwLQSOmiYV093fZjOmzUO2w73KMgzF4fA/mc0gFpF/ms44upSS2rlLmqxj/NPMOWisAWKiMK8D
0Myoq2wsZrnc+G7e0cDEny9EUMypG9ucAF4A+L+JA/tclYziJqN68nLQgI5G5NYRc9aPUW1m92+B
6LVxdOCnCjlwbuBjIvThu47aMaD7vmlbigA9l0aAxPzQiWmfUERGySufKnLPNy5qpJWrZ1gN5/ZO
V0fG/PV1x9nMyG25nqqCjsUUggtqE0V3Gs8VJJHZDuW5si2S6H0EHC1JdnrFCFQjy28TGd0Bqo7I
3ALfKL0d6ufGrx5ts32uEi3/wjAcD9fh4iqvPrhtjy4JXH+liYjEbau8CSQSidGGS7R9/YcUJJMh
w8QUqpf6yTPwI9Xa9FbAa0g9IMLIaNWpdcr0SouSO0HIThOnEKwGiSNSbiMd/tRO9rnnFy95Xt+G
2njNoYzlOKpZqhT9UQW4soeVX28GbSJp4sX2MMphl6g35QTB0E/6vesj8lle4fiUb5Xjzq3TDEMb
u6XDEJCeKmuqHtRH0DpGgG1efGtPYbFr8pQxyVYnvFBPE2OblxZfdvGzbZks5PjQBE1NzxwPmsnM
KKJZbw59uVWNSUZC3f/UE7V6Qc/h6KdprO2bHkIU/6sb5D9zGMs4rC23/ynr/mWw03KPHpSsQoqg
btaTEjRwpovCYE0zE+frLKkPk2dhdqxRwM1m5zVJj8uGTgh6w1ohkSCzQ6Poa5Gwh3ux0SgCMFqk
aaGk5ms2WkAaLFebTujol/r4GgFhtFGVe+0kDK6EjM0NuI296rqjh0pakIQWkx81fzdclsRjA0NE
NCrGf9hdJ33HcaDGdkcdOMaL3EiS26LUTh7g9Fk+wDb5e7/OZ5eCn3bFqAGh82uGQmYHbt5tjQg4
IlEBSrtC++JbBDahasQ7N/ZOk+bmh6LHYVNgjd91nXmhyYdE2K9Oplnir9ebeKjTDAB3DSv41IEp
fyJd8xSZtHQyz5rWOhdC1Gj+k+sghHVLk922gVpgwHQxggFVX20QMqXj+IH04qoPWxeFG+5VnYiH
tVOayR6U9OD0zGGBIdQtW71XzI7QaJMYAdJLTTXOvmBmUJ9VjoFsbT6aSdC+lG32AED6pGmiWyP2
tvduONTraTgNXe+fKl0UhxFQY9uHHuJtvZ+eHbQ9Vyj28Dk2w2u9r/t1opFBVuicQ5TX7WnzHmLL
1C5ViOrOm4TcqjD9YsgUP0K6bEg3UXRKiKhd4gXmRSE6DSwj3c+nq6xcpUgAfH8SL1qiXzeaat/L
tsjPUvOQ2SMHQqBD6RhzGVJ9+A5GI8DDC1XhdSiQewZe/mLYhXeCZR82/YBzrc18/eiphtI4oDh+
KkNCOHRc7x06xYewsBKMVGJmlxmiWB9wZW03AsvruoY47vJ2UzqBsfaqDNlGB52s6ba+qzqXyOIU
h3/pec8M5aJH1ADYoZN21xnYAMWpo/CUEDuExxPzikvDMHSrjJH5d4fsP4/SM8NW52ORRNF1ZnuH
Ws61Fn5y4ej1lQ6yi1HZ8E771n6I/RAENGowiR27U5sNa9tusCTRnG+jKKyd8tMT536wZMurVoLm
NThBWhONxQIKoqZZXyMl/lxfbmWm0yF+U+3vj4+jW/F9sb48/rn68czlTllRDkGNwzN/ubk8NNjO
uK0H/XZ5i+Upy/1/ekdqFwSBxsaT+r7kxyxJMu40ob4J5sbjx80lZGZZ/4yb+cycWW7Fkj0CUS+v
UTMBgDMDPmDLQ5+v+bzv8wECYi1cvHHkGGmAYow9v8Vfb4FYtmt5wsfH/fLJy82Ply2f8nET15sT
h3uy+9z4X976c8P+8n/9eObyxp8bvrxmqLx8NYAsEMDI1n6+z/K8uuoeRtvH0v3ze1ye8vEPfv7r
f3rrPz99efiXf3R5j1+29PPlH6/85e2X7ZB+jejgcwsp+xhrAENa2obgm15evywsp6y1zfL+v2zE
8tDn/1a41qFIyALiFPji2x1A0/xTfTxrsBxQQPTBDV5JTtxgvlYB419HOXRQ7vuwq8EM7Q3FXSp0
5Ckj0EJUJFBJQ6bYXZZ7Px9qcOjYOURC/en+ZdWeX7y8w+ejH+9S+xXv9cs7ekF5FRUmmcdlXJ5I
/Iy0iGDjTuFgtNwUJflQH+tjiAA5mPv+v9yZeTFuwvmXj6csDyyv8wLyiQatv/Hi0OU8IJzy6Kdu
rm9gVjn1B9jMKPf0V05FwGP40s+zMAOvuXy6kNc+7D4P0WI5FRTGxWjgM1o9P6G15nIV85sxBs4O
qMso/Hbvsn7nTI4nVDZ+Sxb+RJ9hHcrd2XGcUZxl4czxUn+1+vm85WX8GsVV3AGASUmxG2ZgmOEB
C4oghCbIArfaVtUcd+xO0K8W1IGXOg+5x2U+dGi4FjMv48yEx0LnL6uUpFcWQifsu3bmjDaoGXLQ
ZtzBncEHb0Yg2gVNmReUIRmjLaxEOmMT1izJmpEKd0ZatPnWslrMwEWncprsDraG86LPY5emKldz
yg6wGlyBs1M9AxwM3RRtb8iOZSHhPFDYyn03ox/DPxYtXAjwF0YzeTGzIp6JS8vg3OL9BEhiUuMb
xVAy8VVgzDNuAnciKB4dLMuV+EILAPp2BlS6BVWZoZVyxlfkDLKIGWlJ+0hbB6ZRHqMK80KoSTCX
rnzRC+e6YkTC5YyfKhru0wWXWcgZVESIrGecpp/BGs3c2OOkH13gTYxdTnJGcOQM40QzoINElcV8
q4fZqWZ4J5jXhhno+b/sndlu48i2pl+lca6bBxyC08W5sQbLkiXLslJW5g0hO8uc55lP31/QVTsr
s+rsQjfQFw10AVtbVtoUJQYjVqz1r+9PNBURvtT8pH6rs2Ih95mfueTM79kT7DspD5qvASMbzRBF
imRBADAu5u/flhehlzKjMjk5UnakzgKkWYvkoUpCNUiHvzyHUaqX4lm91Mun88+JFDcFhHmtlOjr
8oqYnxooKYcKQ7ifjZRIzV0gPx78MUBLZUB26JVMW0PsoN9g7kAxRwdVrqpDyo/gfM79Hz8G4Pzs
l9fGBr/JYKCr2pGzoWvnSBz9NRIjxrXRiQJ5GpqqP/1s2fhDsz8L77JQTi6wzP74OPKDJvM3Lh9o
zwcBOvUYcckxNX+8ecCl04g07PM6yH9x8GgISEypsu9l/sDzsx8P82tNrOir3jGunhTaBdIgnP0j
QrNZUuf868WhKmAiNHW5nO+6eQj96I6Zn83fwfyM1YRwNRIb02V1JsVcbH2qPp8PP34cE/Vr72P8
l43qsQlJkS4cUzLT5qeGQN7TOaagdtMi2ZK6rWge1fLhlx/J3q9Tw/fum9mDXusxov/Xwzgb0csf
ydGW9wyLrdMbA6LSHiMadYSOYICVmx+CoC4wZuB60fPpbZBC3/t1+1GEMV2gcjzN318nx8/8bH7t
x49NgjJRr7QHzxQWVFMLlilUT2UyQET2drWzWjTiQwHHJOp1mPG+qYExZ82bP5Bg/2jSt4ZpdIfO
vWYTeAfWJ1miMNe5s6phC6eIhFC17FT9yfFssdQ7SgwhvTt304h5SByoyY4y16MfRue+b9AnwNFb
aZXAj1d+gDZ2EEpBeCPxqVuAzxgen3eBAnyIIhRwNRBzfen7u5b0LdA5ZTOPjsZI4/UQJOe51erz
SktR4o/BYJPv3oqXbMiyReX5aNbl3kgkt0FD/udWmbmz5YPCZlAp8QAyc+qkzbyquX24hUCe+a5L
I1FJ94sarLugvbQFMhy/wueoTLAuKbugwgpdM6GDg6emVBTtqOq293ZdPGNdWC3EZCvc54mCf4CA
PVm2tCWoEINo+kmAYOSo6icsiQPUtlpRPxiR3rIhoOU4lpNFI5jKhKdK2yH5s+blYChjllrXarEX
yVQAbogLF65D2KzKWHuYY2Odtu6kVS6GzGPrSHUQw63s2j06EYlTp6rOvXVvsO1dfB5d5LycxDSC
ze9DEzdyb5XWW8oQdlXepQBStaYh0qGxIa1VKKYxWMK6r7BD0XJlHTbaY0EjzbSYX5v/dYoQqVR1
cw5a5ppp8r94XuKtZ+1tLd4mgSRXr31th/bbpta2HaBPbMOy+2IqNaCvFJcYUnUUaOOpXs0nlslG
pTZGb+bmTxV5gZU6IclWPoIaQW9Qdlc6LceVA13X80mBdo5F3c1FRi9X6fkhmx0qa/U3UQf11gFR
MtXqi+OV4abCL7Nptol8mJ+1Up3rgcfaWqK1HuzuyXYGEr5B0C4A62HyWwH4//wF7t6H2LpRx29J
J/e0HqnesmvonaL4239+tqDo7IU6wDAqLTnpyocOzsS2I8kC3oJpZpxeYdJcfKWZ2GxjRDDZSPds
K0aGhVHzSPvJwrDDcR81GTyjwl44DavD/O3Qos+8K0Ls8CYldxezsnqWJc/PHCekK/LHi7PSWqnH
Xaqowf38+qxxnp/9eJh/zfrxtz8E2nGYBfeFxgWUst8//d78VNUt/Gss6+Pzb+fX0giccKbSp2y+
x2oKGSxJymWfN/5SjILmOzN6ydJ42ruTFp/Gyps2UX+KKldZGeAq7ipbptAoyhke9WNfpSEVaIXf
Y+xWjPqKioCzbIcOg8sJBeQ0SdMDq3ilXQkjGMxcjEQAZMKjoMqwMSkNCC9+Nez6NKnevQGJRF+4
3/LUg+M2klPyutJeiLrFY1CQk1TUGPZLNymnSQ/eNVluMpB8GQ6FN7/3oOP61d7TcEHI4nC82VX4
OAFY+qKT+8JeglKd1pndt1jBcpl/740EswutT7YdTeovpdZ+sYZpuImAemqYevah9Iv6kNVtNqdc
boGenzLIWY9+kqPlrEPzoZl6cyXzMTd439rQxrfapR2rnaziIfLt7EsVTIf5qHxrDHW6LPfUWfsn
k7zw3fwPjaN8DSLYUyhI9K0paJRLZZlLRSl8zFWsuwd3+lpqg43q02wxo3Mn1CbBw/whxqZXFvTk
Go9FXWpHdj/cEMTrR8eCmILreXjnqZX3jAZB26EMGcmucbYTOYXJteJrqlTTvT002r1GFfhqeiQc
5ZfQjnjHBJGl73rEL89mDEr989sh8X8XNqFx7PxRe0ThDxhQHnK0xaYbTP0yZhFw4jHHlL5u+q9p
AONdHjLIYeE1NRXMmj6Ilxaa0Py6Ch7zLvW94UkfU2NPQQSZovwDLcgPDoCyL2QGcWMeqnStUYq+
mf3nBRZgV1ZhVVsPXa+25zCeTvMB+8LEONl0mgPCF+uQ5/ixz6doOtkXXQ1qtoVxsqrpnIMDEw2f
F1Ct6XHQMYS04BfFuuFtdERqXyY9eZyPij5EW8xDrPUs72kedvNRRam+k43WT0Idw13gxO5yPn0w
fItGt/NLiL2ZlqrDeiwL8YAS3n2GoYZl5Whk71krtgJI5ytNC+WajbK/9aNqePYHhWYM+Rutj4WG
pURXJRTRWlAm3RZMSM+1YqLnpbX+PRzEvWeG47UNM3cVGOVE/EZ2lPrXxqXP7vM46diuB5EA20pU
fRX5hrPVXK8+jo1DalMexwyRSPZK9zUxyYSBXU2JH7IAEJFPM6P8DT/FNVHtcIp18YSKi7TfsTHQ
nkgTA1GXZ1sNiISg4X3zR53L7aGqsJ20fFK9AINqeQzLprWoMZ1vEyVDIFpa9Jjl5KGTYOo+f6Pt
4H5MU32jdo4jWCKax3QM1YMpm/zndxmYA9zIuSU5ljbZoBiPtRUUB7uGxDa/idttrNpIHudfQEdS
LxEehPumsd09SwSFQHkq8FmKaLTfutaCNUQHwJ6WJwgvFm4nfVcn78nvJ5RriNJFb+wN0ef7hPda
xlWvvZHX/DyfEs+dVlECaGaV9xiGyGtLQyRvEJ7nd9Im9OcZS9uhoJn2sfVgC9AFqt86bBDkqUAh
GBeVWiJk1cbiUdTYxzR+ox7ylsvTdaSplaL6TkhOKrJv1BMIAzS+3lRvqHV2p8nBUb7TrPJ7ndD+
abXiVhop7q0hxygZn7uMc1x1UQhYuvFPn0dzg5fCyc0LbAoaEOmX29maIg4MJpex7ng3h4s1/2ps
NFQh27A8gczpNnnsJcCqc/OUI/36/BWqpaAV9eoG4A/VXFyi0dVEv4vN2ljpXVG+qkl5nI/G3XNu
1aq5kFqJ1w23xLacnOCpz11B5EM3qwExVMhPbLCphS1pKc/aiK6I4EmBD2JEL7ZPSjojykdTSy7Y
7ZRvkSKyJRVipfYPgT3gjOA71HdTbi8xicP89Vi6c+nUKryIuinXSJAk1jGrnoZaQZUuChkZvc6/
ObX0S7edpoFa7lyUCqAkmq6ir69sX3obZdr8a6OkIwp3/KZEBdQIqIr7XvWDx6EFkNXClLxObbyf
P4tbuFe1a5HX0nG+njJJCVVV9UmzlZ4eBQac1kGf41OX7OSA5U/Vc1f3oPCDbrxvYt98CTt6leZf
8Sx/7VCu+gafFyMn3e33tq7k0Fg0bATCurlqqbabf5VM3S0MMLBrUorqMABTYAxD/mBlrvNsTSm+
FIUh3tu0WulupXyNWwP3CdzHH6FeBigk4hDQVNK8pc7z2Kbm+6AkLIqurTwZqUoTT4lWw8u79rXq
UZDIYwWN+qFEPsD8LrFRHcGARqCgMGzRWnPW5nsXupth9LSrCzFtNSG320UTRu20kWM8Oh9DPsw/
tr6rHNAN9ztNTk3zn8m/n3/N8Lf/V6re+/C9yuv8o/m5zj3Xrn8Uwf9fqo3blkU1+7/X/p6C/Ptv
/+OhTm7Z9//4vd4uWyj0zz/8vUJua/9JJVzXLKrf3E2Iff9VIeefHCriKgJc14Jw9VO5XKe07lgI
H5Bk6fzTH+JfDidMFZiqofHyH9KA3zs7UBV8SgV+//nPnR6W/YvgXTj8B5TJ4Bw4LwRAPwt/8bJv
K5CGwO1t3Ft0P/iGE4ClnkfoRveqlx+rGjtDgJ4dAE3UtL07WOs8ix4qV8PiKrEPSID89OiU3dnJ
p12om1fHZ5NjhPRLRGxjsTWP4xvkw70NiauHJOhE+yAlfskPhhk+l5l96CO3WJj9cN+RkANg1KCr
c2hc8qZTOFA/0ornpieNMbHTnPIe7yyPUiU+zxAL8KFycjRoBlXhEko24j310k57u8IgOWTOWZSK
2MZGQjNeVJd3qoGcUzM/IBjtMuVbHgfo/QI6biPrAB4Iq9kJR5+Gjt4IcXLe4Z6R6dFHNA5E3bV9
KBI8WHTqOrAFNo2wv3ejvazclM6AutcXVi0IMdK97jeLGNK2ofT3ZdWeG8F7RzUJr/Q3hHYnpaxW
gHB/G82lbeBe65kUiQns7VB5sS2Asp7e7WMv38HrxalpUJZZRhexioNDk+zzDFfjDDy2CeeuVB+U
fjyiVIU7r+5Cddrlrnp0PfUSKDAms/HogWpn+1ml2qUCCQDxbFVjnRxayR7Kx4dWkG5VQlrIx1Po
tGed3tY2xvEQFwOIyrlzsI3hPh3ivRVHN82cdmPPx4yzfa91p0D1HnT/wY2B/FFiQFC6l6G6iMZd
ZNEtWcXb3g23VaQQxER7aLSMinBfYC+UwMPt2J9CvQtze4NI8N5sCEJT99BDcsxt61riOc5e4ahO
Fho1VkzQf64IPoyUcQDXYDeYwYNHwR4t6aZHX0wGmhYfAdjWcLRNyzvnNZDnZNBgfmI03hjXuEtu
vpk8+j26VmrrgbkpGuxPM2qNur9VK8xbucKa119adv7xFL+JOPkw/eCjROUov8ZCmS6lw6AW01km
jmP1fUS5CJV9kagUEzI6cjCTTDJcCeMWFmZ/ctEA4AnS79gMYQuIVhPd1RaExnGYrE07htvUoNnE
POSTScGbb7AYdlogNr4/wrBPPgATNBLsCPQegKNAD2BO6Aztw1SaG5bNhTBDJMPDu1Poe8dZDfFw
toLx1BfiGhjxllZPSU+HsBjd5vcY2XkOo3GsQzISvWzSKv0PrwZllWTDvT8kN1sdEFzVK8iH2wBb
Z/iHuEbs82Y8dnBJ4MtezTb6qOKaSaJZp3ZEkSDZowzZGtznRKkbqPvLvBovA44waecsh2g6hlO8
j/tmXUaMVaV6iXMCseG+KruTSNpzpaR7ZCoUGN5oOAC51Z56eNz+cAIjcKms5AZ2wR0bGr6mi11O
F3kFW3XcKQmBRZDe5Bcjx6Pm9ycbP2Qlny41DuGdBgelx6iGj+ShrBjwnTXYp5k6l0Ypp2Nfk2/V
6f6EaD+kDxBDOV61dPk8sYvcBnOCvjev9VCvXAhHoXDecIqfAuYEZP8vrYIVDmM7joedPLfEZy7r
u+aMRHURTTpm5dkeJTj20cG0s0x6zqje3LVpu07r5GMQ7N/CK5H2SguHsw42Uw4mF3vhMtQvHmkJ
Pb00fFNGZ1+HomS8qNNFxYxEcV/YnK8rM9oqUUVDIzDybDra4DsCczinKp6M2apIh6PSjhc76u+h
4TDL5OHN8ZXXzvWfH+vBPIhKfQ9AOYYe21j6IRaGagGBHd7BPn7JTOy5zOgDLMxOR/JZMpgVUPvN
uM1966BRkleOXp8/GjlOKr2Gq2OzKQEJJI51EGZ3nkr1CIkfuBlPzY1pTDvjzYriZzWPtg0ex6We
7FMSE1CVoFzSq8r2CZ02FrXkNaontFo7t2jOwBTWU2LTsTrsJm4E+T+Q2+h9torB8BosG46EtivN
9r32huPA2KxEey51bjGE96imp1Vlmxs5WREZ4v2oAbNt/GQLVOgsJ2wBw9kHD+aysjXRdNEi3Dwl
G9a7tOlwNjzs6kMxvOsBsgT3wR+sg7wl5ZyguvYhiLh23ES1zj2maWG46Hzn2rbYfGkZK40rrmVr
0pYMzbNTm5MluOeZqCgAHoMmujW8R5Ixu7lYfA62xFJa3GrpLXJ77o/gsQoO8r1S3T7Md5w2HDS9
8mmGFd8Ach+0DCsrFURFF9JjbyHGxE7JYPsOqN+n82A7wJiRjH/qaL63QDz+6kTlbXTxLjIjLMp9
i4YUrLzsxiseKZnixNtb24gp9jEOxmQVjqMKWJRORbLsLHdfknAaN1EHiTjA0ofOl2s6DEcXhM5u
zNNdo9XfDGgW4P6gzuFAwaKX9SNNLWGjkIAj2SjgSeBHfB5Q72+1CFebkETn57P5tXEKx/s+bR5a
23oOg0jHcteie94LxXZ+Nj8oAtbg/EwY8rQxBCITPeek53S0a/uvnUDM1RkIn1qIJqrrKfglJN6C
illoYH8mS3zyoR9prU8jsvLeZL6S26aWQKrbc7I1Limv6I9qYE0eRVO38B/SLqbRtYNkoYYXDcnc
wwhnwQkQIrstRleNtdYcmr+zjiIlQFME6T1t4KwBd7lydeoPq7LW8UBeNYMpBNsbCJ9d4hHFK43+
qGClssJdQlJUlHpXjDnwBvnQ6kOz4+SmzWTXB5qJBiDPZKobUtYBdPdECY5ZDmif+Iv2UTcxb5PJ
boFVYFUGzq0CCUCzQedsw6z9Fg6QK5UoWGmuC1XfpkvcGliNE3GxBjwhiwL1ZKpYMdMNWb4GiJOf
MbCnSH/HdGLbZebBEUWD1Zm6QPONfSGpmAIm5cRtHlVMHtwC2dieUnc6oUAmvVWt8DrCXd50viYq
LhUqqmomGy2v4QDREatj0zzG9tVWrIOZ9me9Gs+xyA+JRd3DwwDYDG+h2GDwuhNW/Ln/+W/jZO2v
YbKr264DKxlbCdNGoPpTQ3QYMQyjPs5x5o4/yvih15JzZvdnzxkgAGNyNe5K4qjBLld/2k78TYSu
/dIESoDu6i67B8OEOApD6ZfOPFf0bWbBOaWLQjuOkigwJhg3LK2U+YVABy0b4C7o3a51kKHSP7w9
u50/96DKtzcM07E5A1V3bfWXt+9tm4IZjLiN3hDEM9dkgaxPFTQsnGKtP1lGeEPrSndWSHKsEsxq
BLZBNP5DT7pGr+NfT8RhX0XQ5sr///kK+EbmBg6eWBt58c2hO5lEJomyo4P9aSwIDJLmZIODdUAU
tzjJZEl7ysZylWmsPgkBqys2YYappv36778iuUf765nR/qfaNoo3Wrx+PjPAnv0UjdgEA6zLmGp2
yCyelVqaaVJklG13KxG3b/PwLmri82R8JxI7+zX4s+imusM7NleMdRkeOuZ0xLbaUl6LZLo0LF20
qtBaQRhCbGel471dDvcyBLHc/j6OzA2iBKhQ9UptuFMSpAtBtHVS9TgZ2FJzLXr8cBKa6oKgO0Vt
tdLENYEBX7L4IUW7z9rxvnLqUzkC423MRQx7WqM3POi8dWZVgOsR5iJFpFx5UXycWyf11RrEgSzf
wjaqo6O1Jw8vpNJtOTzAVCmdJkrUhY26kVEDfcEjJmb/l+YINtq+OwdwYO/+/VX4u+Eh6FxFKKyp
Jt04P18EPYGfTFeS9JOr1yJXj62bYDb2NkfWw0Vrqod//4aaFMn/5bpDOZG7dtml6/xy3d1ec9ib
cmf61ojOJXqJUvi1BkDW/lSz8K0dEd9GlDEUvzwyPN2Z7e62FOnWIK5POswOppegzh6yfD+l3cl1
28WgZ08Q9xkMsKbvkm48GngXyq6ZGn+/Bh6HhT8ADYCrrM8eJ+ZDrCN28ri9U6wNyrodWAgCULkr
wLxh68Io1PRh5/bQYO3p0kk+vlkhRce/Pf1mIVgHeXjP/v5eRMk+w9I2rN8Q+RKm0FNJCrhYDlq8
1O1iE466hSGGY4IOhzAlgADhdeTrxaqtkpZR5O09BxcU9vrvGul8tClnvSywrPOfsni49LZ3DsN2
0bEFIwI3rnpCdFzlq8TEqJjtaJ6ENxm0NgUiFjM5pGP9WrXje6cTjmUhW/bgVFYPmFSarf+A19XR
N7FzVtN94IgrGvpN321TMT4OSvSh6AXUOvpp/HY9FslNS7wtnjqNcRwKYxOM5mZk1obZc7U67Si3
e0QsO4yQuF3BT8/7JMoFejsx7QbbMnsedBYtPofSE79Z/gGkJig/wIBat+sd9d1zxMGml+Ufhrb7
d+PMdlxbUx1bp3fi56FNxR4Vu2LQvsP2TW7pBi67drG94lV+5MwqNtk/zLZ/N+ubQLIY1Lbtmr9i
ECqoiHYiRibbmA1ZzcYUv+p/uH/Uv7llaRnR4Rvw6OIT9vPnCoMyxmILr0bhdJBsTFx29GQ6V4DT
Sp9sO6mgZ6TzJ3K+qxH2xqCpuzqIP2SUjR4PYr+1Cg0X9whNZlo2rqIfYrY9nS6uNhOhnSXbKOBv
cvyNo+jNsXibsov34BsRoiV3ciKO0+HS+vqli5iqK/ox7vRpVYzpvrbcu8FuT9CTj60X33R33DVN
s8szTpN9mW1Ml8AVh7gQm8EgJK+zvWmfwCZvTDY68iRN4pDSsrDDsc45SQusfpE9finIMFDBmMLh
GBvR3u3bs2abVz8ddg6YtKyibUWnebced3Lb1AThHlHBMjYr7GzN3eQjbiH1UZMv0Ct2SWT37oYu
f9VamwZnABHtQOil6uGHyXKBr9e+DON9N8RbGmbuEq4k7j8bmVeQb6dWTDRdZF7p+TqnNaSX0r6q
mYrJTnNyAakqnAu0/7OcwQX7tX8aBn8T4DDEXOGwK6Id3fwlA5nRzDngRJTB4WL5zNIO8TjwegpG
VMXpN7pTYnWX03G/oAEF9+8hvO/r4gEE9ovuLpKlmCB1sM3r2Bq2wjq0wtnW1FFyPOfYocutW9cd
63Q4BYr/WDv6Y+lEX12w7kXWkJJTD5ERvo5OfIt0jm/rfKU9ltQihNNO4o8S812rM+eVpAA67nyi
URlUtNVwaj3zIGfVcurec49uIGqmmCy928z8uC7ebCPfi4J3Gh1ImSbBx3CvkVwge+cpw8l1upOG
Aqc1h3Waf5ObVETcYOEwgZ8a3EynXW2096lJtEP+xSqGSxmoRzZ4Qy8gxWMyQDSGPnZJcZQY3Dxk
zdrX2q2o6lPa9e9jO9zLIMisZcrCuLrY11qgaC2P3uS8v1gmn7j1uSUMqJWk6BrnLTaVE7F7s/z3
F/pvZjECN/kfTqfkwn+5zL1f2knTd9mmd7Jl7ULML6DU2n1/Lwe50QxHvFy9wv+H8aWbv7CMZATr
ED6zQmsaGoJfp08aSGn9x4p0A5v3klbJXq5zTo3XFsx4lYuRpHuvx3WD/FkcdUvPEJuKgKeAgi4z
nDo3ilFj5DXpy6wlZUWQHZPWrPCel7GYZr2hfQIjTO2NeMkhUWoPR5ndyGLnCu933ZfRVk4Zfbin
Inpfd9Y9NlQQB1CEukRhKcgqzzoEukGdvGXbJ00ckr2Zqhc570YMuigjhQhzvUrNVVuu6ijdjy7S
rbg/+QQ9xBN5Ob3rcjHKuJqReLQg7HVNvM8M9uPRdBoSdDU284a8h30jvsnPbEzqZdLUSzSpe3pg
INm8KXayHwXbPv42DptVAPwJZsFqqJKtDHTsQd01DPuaneskluhTD021dGCXkg/kju2cq8xQ+B21
Nfq+GkMc4E1+yHSI0w2Yxa+y73np3nfpsNcajID7jyqJ1k2f7qHZQaCcpvdUXRkeMxGkYCtbKOFw
mGRnuwzrJjO7TSo1hX4EduPRByz6DPAGXO7EhTrk3UVxsh1VzF4cdV+gghsj+9AOMQIO+yCz1hr5
OpltGksfE3exkkk49l4gvt071yBiibVjqYQoa8mmRe1JrvAh9wbdUwffG4/y50IHx9mCAkq2VRvu
M9LJ3WDtg1oC/acBZ8d6kSNQXzSJANkV72VmLWe/KJruCWTyvIkd27Mz9u9aHr1Msh2lVV+UrZx1
6UeELRvtdUoH2hTdRBjttaxlsxnchOCsFJMZmuxr2o34SWBwEPs70zSvMtNGp/y64u7FOPTKEr6L
EpYPossieIlK61EGTBhjXvDBvUZ+sMo9faXF0ztqwpNBNNFl6VbB5i6gfxrWASYjONXYUNvhXJJr
a5qE9GIJ2GlDdLstinE3D3iKHjKMROm1wXVrKWcvQVYAP6CV3I0nhX1wkwYrVaCEaf8gF59MNOwg
wcTSaJT576pCXl8OOJl9jVhUQU2wyJUVqN2UEgTphdruLslEhSeYWElLJv8JakJJ1pnpWOYJp8L7
7d/PWprxSyvp5/QBuMdVTYtJZI5i3m8nmr7r//oP7X8mOPyWujDTTW2P71nNFznhwOR9Ic9FwqMV
ABfYjDpt+kgakxpNL3msS5l7lgOrDuiZcxr2AI1Lijjvk1MSm/O0PR/A1t/KiAC3Cj9yd3yPHIWS
zoBXZfjiIptRLQd6XR9Xj+SD+lX9jCQZtUMeLoYQ7bjoWHOyShErFdkfMMNxY5RFujDa9ghtA6tA
oFGqWRAyO9M+y8OrJrNI1sRtMlgQ/TS9vBWVGyxBKmKiSFIDhzysv1F3UCcr+rtDBj1rYQWYeej5
fY+xo0uWO2rGCxrGoOs+oLgWi5wbXM4vwWQ8ALBZ9IW6kLO6JZrdCmYIhOJp9+Ir6kEtwSZWwU11
iEK6/mKowwmnBwDL6LM1uOHVSq7haDSYh+s15PxlSVO9nALdNtm7jEh5/9W2+6IZLx11jSRSj/Jo
Mkzydbk1hoXypFT2KqcmIEdFbIuDPIhLvp+mlr3MDCiUE2J92Mqdhqi7M2DmjZmP7yMF/5a8fSp1
Yq623lQFUVDentTHsAQ0rdFFAQycaalY+WX9kTTtGYero7yhG/uP0P//M7f+ibml09P7pzv1L8yt
w29v1a2Of+5K//yj32vurvmfhoSn0YtgWiqSco73R1e6SsO6SVe4QRO6bUCz/VF1N+hEN3RA+jSO
C7b1/NMfVXf1f6fSrpEu/HkfR2+7qZoapXaYipbJqf283wFirqijF3SPWSeaYQykHcx+ZtN6EjH8
g1L7f/iaP3cozLrYH8f6u0PDEVHWuZ+3FfAMI8XVTr5/zlYlxnYM5WwnaJbv7FCMBXQeL3n2ElQy
CWW4hc3sXDqglpu+Ogf9JXdy/SGbeojdiKXuHE37mio6ICtco9jCt2jCq9d0K2RzeFGyItBur2Qr
XAEHM7Swv2u7e9Q6d5PRTfBACrnIXYuWBuYK/nmjGF+aNlikddkezUIyx3IQH32Vj1sv6/ZJ1F2c
rMLgsbL2ADUA1LqRuS16G0J3BfjQUwi+c3WF6wmWeCOyez+9oMS49T21M+ENAFwJMYrRsremSo4k
1pWvqYWAOW1c7aFlkR1b47vWgBTpuztsr2HnGHq8FoOCC6qf710FA5w4F1JlardPau51+Ili7mHh
py1GMB5YA5hLatiRQ2wXi/KuKbKLHvmbmhXiAYrRRy8CsfT77CVW8cNsWyI7L8ZFiRU0wOf8rjCS
i8+FonsbWJaHLSJYrs0AGG2pbRT8A03FXJMQOhCIEMQMAzSTISHy/+4FvYvo3AXSGolkPZn+I9ms
i0uj3CK3HLzxqnNmWd8b36V6rKrNHlnhsOjz5FgFZQAKfD2lWb+qDPe1i7SXycrNtaB+Vtvp81Q4
X7ucUo8A90R3Aom/ChHrnVsR2Std/TDECrGo8WCUsXtnuAYKp3Jc9WDc7kJNfItcoC9ej/VaYl1U
silULGETCWRwd62NdS/K0AU5xaVi4wWbaQcPoWCdDM4yEpBT4wIswCj9m+DcFxmuBu6tszQ+fBHo
a49edCZvb6mp70gE8X03b4qN1JXqAk657O4x4y0fnS5Jl4IbknQXG+EWQQJOlsVTgRPAEnW/wpAO
Skhi4mkaMmubmu3ONlK4bY0BNJzerw560AodwiXLyZG1elGu267r10WiPFipgUFauhJlGS30yTwN
o4aKLQCKlgQUwsyRW2CokItVyBlt8AfAoP1Fm3uUyi1KIKqOMbU/AUZLlI1mRSTPBDhgrbTfkip9
C8p2mQsczTthn3Aq+U1VweFio9pm2JFa5liw7bxltqR5o85edfr46PbmQz1O36NugNLWPIvO0FHG
5EskwM6zRgO47iff6OlYqdrwNiXdV/BFFZkgXPiKJrs5xYhXXoMhqGF8cTBwWrSsuXeKXpqrqNkp
7tuggWlnfr1ziKm5aGJhd9neLUmNNK21cFC2YEMl1Pts8Ao2E+GHFackWiQU2YcrSrvkKqTlBA8V
zO0Qmd/1K9EaZz0rzrj1QAMFfzM32nw+2AppSPEaouddRqF+jCrrOW4UdxnRfErb+4QPY+uoW0Bk
kaeERzvu7nvh6neape6mkLRr5WMUlHNP2NEQ4y2PQjhr95ERn5sURD93FyaEayYANpknJYcq26bY
jNL+V9IIMIWvBLwdtgkI9qOyT+BfJzuMrKpluPUnHaSQQf+FGuElHE0EHMwok9+JvZEOhyH0GBp6
uWlLsfDZBpeJz+bQr+2NnRrhwsZXQSGF4NuFsQxdc+/bzptdqj1IkM3gxJFs56AQbjknfHGStZ/o
qLRKe2W2E3lS40mlmgcDxZpW2KqQ3jTZNAnwd89h12dPOMguVCp6aglvSI++CpcMamEA2Vbo0Fdh
nxHsmYtAEAymjreuHVw8tem3IjU3FmglhIxwk0jyfSu8ASb7HjwaVsPGshAgJoqR1H+QmkdBCVGr
oFRXGjuAvu0QhZnpwajCk2a1mPI6xgIrPDomJ+WNDA5wZPBGFBHgtSVeiKV812J27bjHzAPCiiY8
wd7ujrYrcghiuNMUbH2DIZ0WXUv/TaCu9Slgf9vijTFG3lreWsPU9o+QBsZVHH3XU1U2om0rOicW
mpXhmZcrv5V9d2VC4tWow71ce8zR/xV0J7AYPFa+Q8sySo9lIPB5JORmG/ToRmO+rPqP/8XeeSzJ
jSxZ9FfmB9CGgMY2tarKKmr2BkaySGit8fVzIrLZWa+mn828/WxgEQASqSAi3P2eGxsAtIu8+Rk5
Ub4iIcyjsvs1B6C58Mn8kHRtdRh6SBgiXHad0/1Kpg5Dds/bdJ5rXWK7+kJpKYPVOOOxF/com7D1
Q9I/gfHzfi0dhQtFZK/GdAiPLTn6BOOhXIMTTZ0gv25mX3U5CjURra3nKSofIkt8B6/4rpnnC3KQ
/kjJbHEhrQP/vF35RkZWxBKnIjUHiOA+t9p4fvKC4iPlxhquPODQ7ITpyOIYuxlb55WDM+88Bg8d
hb4tVHDCkBvMsqdt2eHYEeQ//bhoNynmM4NrMMlerLOfci0X3vS1G3HMDhrzW1AHa8AnNbNKtIM+
sG/Dii9l5yyXBQfCOf/kGaE48QCisgrjTD0Lt+ns/LIz9B6eiZn0YBCkiXBv74i3ckiQOJj0RKOe
gJvBJIcKLtziau0y9NEZXxaCvnnkYzAzSWYPaq0Z5UZdM3PtqIxilIHQbgPWDkPLzEdty/VEet2m
uqMcHvvZx81UiJ/1QKTZMqr16FRf8tqmniMpfmEIhsBMr/dUsE3rBVOJlS+Noyiu27RE4OB1xWsd
ldDKwlOV0UWD94qWb9JWZBvy2sPa4cYW5vE5DqVqLW0wXY23Bh94bVIJwjiyZUIYxRBmsHAyuR1j
ezMeOm/6RuHQBE69BXRqjj/DE6p+99AWTBtLqCEGJBo4b25/ZqwAZjoD2jg0vs+XMZlUTVa5ztL6
u8jkEM/riEc6Kbi2/IwJ85VZ4rhezNzf9KG+dR0sJ/vcQsaB9/gc5t3BnPL93On4BPFnrYYU8bln
VRt9TtBImghi+P0SfBnqn1TsUAxqlh7Oy6694V5G1fxMDXVtk64aajyiLFNL9p3konRIY8A4utQb
EF3Tp4TaGDP/6c5mepmoqk+6gz7GLwX/ZL0YlA1QXXF0EcFiu4k5jjcF8wUpqbnz7LBa2RqiTwcR
71zP9h4NIZzvkBouHNBXGe/rE8BCYNvWO7IQxqYdi2zTWfmqtCedBK5Zraya+GrjiGY/JNG7omrS
i61VYIVaBgyW0z9wDjAGyY71oqdbCJacnsXw4rbpy5Lo39vGxSiaGHpFfQNxgf7POlo8XOo9DIMT
Egkzz/etbc8fgRAlBzxKpocGWCoY0mpTljOmzgI7yOEFve9W66J8w01dRi5ZNDOMb99AsBWjZDD7
H0YX2lffjbe5b3Z7p9I+5LlXPdsJpVz2kZwHKFwyzLvQ9x7qMi43ieBBvoTVsDE94v2LGfaX1gV5
lYCPq1sXb88a6Gk2g7DIxvxqF0RLbddJuAlE+bpZGNPDpxk+aJN9LZvmEZe68CBMqzzoGcG0guca
FcS7KMJSrwu6+DEp8WVZSgP7dqmedzSC/XqFuD3CfnWdRoxsTAeyQVJg8CBQj1/0BG7hkNY/8Riv
zy2swbNq9cZ4NSmRPhpU7e+IrJECcceZ0QIU2rAcP2tzrsFWnS+W3dtIH7iw7bg7zMncH0cem6vE
y7AM0HFnYpD+OOWpeXQ9OWx3fY0YOUM5o4x0XEeDhxmsFhzByt6NdkL12BwceFBcmtbtcN2iwpHy
0uc5GYLDlAYg/HX3RJUMAYYJ3RFozXfZUBESAqR0DJKaoK5nPknz5YlozDal5nprJO52Bog0zLp5
7qspeaCk5SHnRgJ84tKWi/401RH8uzm69KbzFYd3kPKYMB/SqcQVafHOeVW/t/G8AslKHW3+rtW9
BWPUJQarldc7r8hhuPplQYzOcdaJHgAz8hYgiY72Xs/HGIQWTMhikA5uuvjcGVtEgBbx3HykFLco
r8V4CYGcrRekqesSyyRCjSwWWaqlFm/WISj+EYeMOALywKfKG3gshn0ATFcjbH1Sa/XK3WDXPR4w
up5OzkQZlU7FbC6Nr//qAzPGsovEFYRsHYlyLms6ivBXoi9M1xYcUvHSYVHm4SwBAgbEI/Nb3Jn4
j2PMiha3Rkft+7hYk56B03Prd/W3EG/WrdNCHxHYDGbMkDKIjzb4rsitT2qDWsTwq7Qh7A+9NUUD
pNuBwkUq290pH5e1wg/kVgB7RzWHPPS2vWg/RxL7oPAD98UoSQyqO2vac23ZmGq0MOFQtIVrxTVQ
x1ALnRs7ExB3f191ewOqd1diiLQb5UAdLcCsi8i+lGQr9IFq+VZ8KA193t81+Iy1AlxOGSKcGj9c
jqG45GXG1XCjGyiwgWoqUXudxkj0Iu2q9OxMPDRMe9rJ2U/ED9IWV0u/D3J+LvwU4FYIfS3qEFhA
oTPfQCrancqA5BkFdgAzBT+9WmgS1eBc0tqODGisjBgDHWWkARWG1FpzUq0pNxexxU7D5Kl9aiTX
RMERVKvS7QHznoniB+7gWxNns5Mj6QgleOTyMONLEwa+flBwBEX7SIuMP/gOS2B8shxMDeOwsERk
L8EIqoVNaX+wCTAqQkIruQiqhRUmNizG9BUHUphQeDR2eXSKBVgbdfKpVgwKgxN0wgtTJLj8qbMt
ZKwjtuqL8yfJE7GKVgnOv9tYfuNOnmq9b0/VAc3vPkqEsw/TCJKNXNgSh1FZVX0asT5EQ1Xs1apl
cZHZMQ1dpQXadGlEhHFxdVJEECFbqltYFXU7Zv9CUqzbUS79XHdmyBhWnpmJXka/m7I/R0jzocAL
HElAIfjKBvRGRVBoBLlQXYpZAJ81hV9c+pxpeCw5B/rSX5jEBTt14mhMGbZRkH+J4MFnq0Z+A/WF
1HchbVoSsK8V8WMuIjLxCvnBbaI6JQZOLk7vnOp6aU8uqpRTE/tZQ7oh4VZivLMtau9WSgif/C2O
T7lQNk2ZCMAQ4CfUQlmHqtbsdJzi975aqauVBOWRAMzMkf9+naNTUn2zSu16I2++vDna0pr5Ebn+
VFH/uaotzrtb06p9qjRFz9hErkzwv1vlDQi0V3sioaxPk1yoltpxmHgOE72ZkVZyShhJv61sJz+o
nk4h0Em1fLOhYrhzt6rXpITatnqoUzmxVPam0sAjJuVgrEzJjVD7KILEm64jir3vcFcZPSapq/vh
TROv2dQiDq9+W8Uc8D1+ftVVC+UNdu++2UXWkpI+4o5uy2uRMBOnYSkCsFZhg+s3AU+m2VZ+LSNu
nsB2RuJnIedgK5k7kB05M1Wzno2H2E2cnT89lbM9HKHdFadA3Zx8SV1BmsT/SRgXzx38NElXPGvq
3+zln/iqucgbndcwk46jYe+rmySPcG6VpU8KPrWSddrzX5jO4GFsp3/m0Ved7h9fdUFpwFSRG9Qi
qmoMi3r0m5Ldokn62MAti3P4734wzvre62Wml29Wy4VqFdw/J6B4gEVEszFsMohqvVrYbTOtKmJQ
mzGcmeHNxP7k/YULKGoOqomqFwaui51tJm++sK7BQsiW6k4hyY1VHif9qcu+RQhzjoOF9ZpamDz1
uTfJ/ijw4AZC8eYklF0H3BAFavxxNvG3nRitp1fnt2p2MaHQdHS8tepS05vuM4gLr/ZTZ7beiUeK
xMzdq5Nf7XN/jxoK/brIq2it1sVRyPVUTIxgUVX89QHVS1qnIgtJSX+18nRcBRNlXqwchZXLcCSZ
Pm+6agNoPfdmyvL/GZn/LSNjCpOSjX+vhHz8Of7Xw88p/lH+iw7y9rLfpGBdplcsB7cIVCNS1fgq
J+OTk0Fq45MnsVzGoH/nZExXvki3XF5FDbZK1/yVkzHFHybV0Q7zfrIqxNu8/yRH4/lvUzS+T401
vleWTR2pT9b/X1M0NTHyZQyL5NLW6PtrJyhXJmOKfZpNl4T6Mchr8iEeGfg0rx2/NQlRU0CpSfQ6
oh5K6e0fVh4RE7Qv5QiSqI0cmGpyYVrxdAqogttq+fxnTuaVMlBwS35Rcx9WzcIjnLBVzT4omtt2
1U1dxtwabNrbDUP5IlZm/VTn/bhT7odqITAjkTMbHsiEM4pjnL+oe6e6a6qFK++f924PGIpHlgZZ
RKaA1P1SZYBK4bl/JYMwWa4IbLnzRnkkouwDlCRvtPeuavkCI9RgXhhCM5xQ3oV3Mz/VssmW73vL
PqdyCKg8Fe/GiqNma7slbi9qFWHlaT2HXryuh5kBwqCGCTfPxaEs32WibXbBYBYM2+Ug6dZ0mRbi
RviOjDd0QVMO7Ws59lAL1U3ipEBapf1qNK8fz4CAUf5QV7CZbS2ZADOUmwz7eSbdwWaphpcun9FL
meOGnHmxav2cEEV/bRI93M3tgISqAP6m4SBPGUi3z5A1BXgTCxIVB+HlH/qIRHoVNY+jIOs/ow7Q
qyR84o5Xd815KTAxt2Srz8MS7av4hpHy1jW1eNuM1rDD1gSn5xS71nLERtY0VklGsb1K9Km/CcvW
j9kC8J/svmF9Uv8fGnlMxbF5bronqxzxEFPPxrHH3S8AagNy2PnZlQWyKsjLJ87n/qRajDT+at3X
UQNgyXnT7y1qn3v3/jq1DhUN/vY1Mapm7ivC9L9f9r8c5u1mdVj0kTbCfvkZb9vTM2HZ5tVntdWH
e/MZVPc/X9dUYJTTYglu76gOkDcYu96Pd183ZMmy12yfwANmF3zA+89y+wnu/TebVXcqEkzqekhi
qsujuto3DPAzOX+L5fWlFsXf3VQ98O59tbkpcExdq9eoLbed7q+0YmJ1nRutI4Myx3867Jt197ev
FLfpzWbVve9z/zRUUVKWyWBko3ZRG/5pv/vxtLD3d03q40/w+8veX3pfd/9u93Vpa1wbB7Lu7eui
1vlYwk7avYKsUu+rMwNnyviKsvqqqdCs2hxekx4Ju+FI8iouyBhYaGF4o9/ej6YIq/euOuyNCKu2
vIK1UohFHQv5DrXPP71OrXuFk1Uf5HYE9RrVv7/6zboyn4xj2ujlcZQhlyr409qOktXVSWoXc6RJ
v/XjDDzPWm161VTI1iyTs623m6r+QKZp38mbeuzKudIsiW8xcpkbF08FEBr1SHi1U6h2vQcX1Ozw
3u0dC/0nTryJHEBncqEQhmrRipg7tNBgk8FZf1br1H6qZbdyanXvqxffu/fDgAD/66iRbpP5Lggt
qljUm9CUXfrDuvYWVGv3mFVHWj5OSRP3Aqoad+jXi39a16U8I7GPVBNkFWdRLcWZVK1UcSbVlhBL
msoaMKXFTIpScyljnGEx7EQRP77d+fY6tVZTl3q3eLuEFDFJHoYOaoFDGZ++Coe1ihm8Ck/JOILq
qg23WFZVftabCWsAyXdUC8PVKTIsEsPb2n74ZZI/ldlSo1C1psZ8sR63E9zoFYqXmdpUbk52z+1v
VFOGvxdqXVTa3/ViElvIbguhzmA5DXJR2Hzfgrx/K2M/KkCkWgkK58EqQajLwPcoF2LqZjXNj4g9
6utgMJpdaC3vwDrjwZmUYHrkCaP+XxW2yYKFE0at7NW5Y8tql+y8kC3l9SYE9BQlxDqgLoUZoQyr
qABLYHnoYQoXALtuEa/y8ZqRrchGIqpas9OX27Qv41WeQw5eqziTgaAYAqUkc+rwPTEFLvUVKetk
4811ezCAw9uYlIzvVUSPTIZNsQFeRrbdEFT0myQEsoPAFeRkt500CC8tieZTlpPkjgETrSfP1fBD
gII64YisMJGWGr2plLbq38ihaqXq3zPeBW7F6aoyMkyWyylY3fr37ap1W3lHUWJI5uwMo3u4vY9k
yG/8IGlRJ5nvPTHmO2rIF2CuMgyj4kdqMcX1OqhGBAP5wRGhfVSxGrX4R1qretF9H6wpYC2+2f2+
T+PUFooLPcAvDyCiWiy9pJerJmcZAYI71vjt9tkJddzwCP682Uft+H9Yp3a5vYt6SRCPL6EfNmRV
fn8c1bp/1WEilU/eyV+rL6V+rfvXfdNVXzTV9vby3MkH0n0hJJz93g1lHCGQNG/RBTuzIcgaKHY5
uB2eZvcdVWtSnPb7a+6bb4eNM9RCb1ZS/8Gv+uZt1T7/dp3DQB6VgbnD765cGQ2xa7XAYIRDvW2q
fiHR4v+4Z2tLI/V/v/3VQd/u+qp/a75668mYuOq03rkd+n9sV7sucQluRlDl9E8f/NXaf36n+4dO
Z/Fh9qtk9+oTqOZ9l1eHUFve9tXKVy+/bX/1GcyMilSK8AhTGa8W6Kr/6uZlQkGRhtRerrqvv7/A
tfRgWy0Z+K/fLwqszjgZdobfo2qqLX3midtbSAHOKY/B7TK9VQsllF8kvBXnL3InqqlWqs1ZVzEb
vu+pWlEWic2cFahq7psdkv1oD+WBXx3OkIp8Y6wIAamm2n57J9VPmuXDgt/WrqUcTmzvL1etV8e8
fyR1dLWZv/udJtDCiBzXzaExPqlr5X5FqK4VEgw93K4LZ6AAGnoFF6DaixoxdxPEjEJU2HgcGqbD
kRoBjTKoeF94BXbUfgFmyJ1qi0eRpLOqyLRaaFgTMpSRkeocaz99rZr+z6ZHszkRfuahJq8ZkopM
ieVw7t7Np12S4DLnFftZprhaL/qTsQ8RhNkETtf2P+feegEouM7Kej+lZQh75D1EwuZU9sMXivDy
c9xCye8otouoxdqquXXKYUr/7FM8s4Uc/ddEXs3h71P6JW6irRXymNEwmEfsgN92GjLAjVLz5Jg8
zJ3OXadSqaVhUDZazseM72Lb05ncOAl1hqicO6LJs61Hhc+i2TiFptf73FWFItQsNp+oba8dKyQj
P4j/R5f932y9LNtBavfvA3bX5ic+P/8SrLu95HewTjh/WI4DFMzxHNswZb3y7wJqw/rDdrCFd3Xh
UIkhnal/u3w5fxgO26AGGIZLoI/P8LuAWvyB+otKXxOOgjIK+0+CdYJ67DcF1TaaLmgMBMoNkxTW
W8132uKJOsJ3oibsTw/y/amQOSMnWyhEG+fDnIUg+PpPkVkHp8UnbE5676M3xS8hyNO1F1sFZlz/
Eg+7ZRoS8zI5NuymyXxSwSy1aMz0TOVTtk9AhHCmSwr91FXuTkzaQyZ5/mpRun2yWvIEpTFiBn9o
6qMjRLntImqJk8xx9szOPGTTGBS36YDZQZunh94czgjPfiSZFjzVQKZ3nel/IqvFjddeE4h0nxx/
04Tj/NTXdfycevkx6Czp6eldjDZ/sPu0ORaD+T12IuaGC5RNa3RWNT5nu1rdt1RwSF3vqqVCeI4x
farGAXx46VxNkjd7O7MfcapMoZhSukwd0ws10j/0COOIKSOZjzMDAF45K7G8SazGIXbAmfcoIkf7
jPeRffaHyTyZ2Tfl/VRL0jl89WId8m007mZyXGXKxS3r8XeLtCXC5i6V1EQyeKGjHRBUUCAEax3c
drdZ+pk45CA26p6hvoPvOM5hXqxVp8Dt6svpkuauEf/bDorwXmYfRpDvCIGzM7jMfjOXnsHgJXVP
Xh/Zmx5YfAw0HsrnLpUUeUoJAcZIsnyuIPODPkAFGxzI8xrJUZkwJgdyDIEK7wtsvRhUdWXFbMmB
Xk/x0TmQRHs3rakhD72dkYfunmGhOJo+ziDy4aF++jf/xP3fKSVPn4nxLxPAvk4F5YHUORl/b6q2
TVf0iDRZTJPVbL3S/qm7kKGhKrSo85Jm38sEtSMvBtW6LyY5EzSyMthbs80Ik9CzWqgv9KZLpLGm
BjKw1o0h/FVElmu5ZcpuzWUynkZu9xg6G1SMMpJd5CRJte5dIdctboPOOJfVN/znKnCtWveFOhlU
F3vceiPsdkB5w2WpLkZ3KSjGj2RIW61UZ8eIXNnMY2qrZchC/XT3xX2dKT0e0NPiqFrcAtKZmqCr
YLSQ0TW1hZB/sPGkd0Qs49IqOH2PUKvrPFfGE9RxUlEr3SgMGXNuVAIbXBTTw3ufAnKHTDuTLASY
noyqR1Y/AZuCOJcyoe6GEiyh5k2rPO0WIGli4RHPQnXVwvCZlVmgtFa5/TVh3iVEsK+GIj0wrzY3
3iTNUQyPYoNpJmjhNQ1NzOkKCqq7czMGn71y2vbUflBz12snzzThOS75blSJU/WhKGdgPnDCIZYf
Wn5KIX9ytTD/bqmu35YChp++Vx41s3yBEbTGHkvaBx4QFIkV4ph24O6dXOD/pmto13FF5Xuz0DWg
+pR+x7vFmr7EeeOfYi2KTtbykV82FevQwtKEsDHOd5FPjIQLfheAH6zaDuM11/qAgCDHOY2PWMt/
O4IbjXjNyGG3yeyu3DDESV5/cXW/Ps5j7ZB5HJMP89wtXNE6FanLc+tjWViO1ED2Q/uYLNP3Dtnc
GjgjkdjhEoewweWTjkrs4CX2RXZc6krs6rzbGEHzHmBKfAjTHtJaffBxyGDQ6n/LMavZLGP+7O96
H3lsnOuXMY+zXVGzR025WbiUy6aHbolaP3uoPBdP4mn6it3pRkzp19Aq/aM5JSa1oqA9pmrZZBCw
TmCzriaV7ms0oV+DWQTbUuTGeur7x9iATFcmCN6MgklPPMQtLhyI8bqwAiXPhFj6K1zTqLhk6G65
RQzxxcJnfnE5m8L8oS8p+DYqSJ0gPKbUio8Uez6IenrvRdK90g6oCshdfzUmPZWTPc8325sOtQ22
MAHIBR05WTVTBBw8nT9NTVRQYK2hAI6KlxQB5Wry+h+aTkE9Fdzu1vTA9mJjhBh/eA48jVo3f/gY
L3W6BzR91RKvO4bzCHVkgrhZZfNIGDa6mmZint3WzoG6ex2296swI1ZV5LmztQO8cuyKSjzD6nAj
Ks9a40MHJLK3tqe23rd9igayDTqgv4xbw/FahomxtUm1rE2L2oMmDtbehOvnYMfFpkd5sM4SYI12
j81EAzMM8+KegvQ8/TmLRd+H/vyhz+Yr6h84CJYJ2N/Udl1p4rNcdqAY52U1OzrxFGH0BwNe0q6u
OCgVFk8diuUVf/wE8yrVHtF98eLwBYCaA8tdyzZ1UEHhCfKPUBsm6r8TsROl9WeZVOFuXDS8V7Ce
ipwufJqz6mx2sHsWMG+a1miPvZPqgBu9do23MQ4Pdjq9H5MGwKfVz0idEDR4vXjwKrvCt7gNeYro
9ffMqUJ4d3yu2OyznYEbJa7O5ufRW0e9RIdi7F4YxzIaEMXHL2mI/HPMQWhGrvbQD8ZaUFALDtbj
EQ3iSCbnvlLsTPkvOjAqqWtx1AC7rczM3xqpoz3wYV5cyixXgyG0rTDXrbW8iMJ8cvPgmYqRhzTj
N3X08s/Ob7969bgKJv9hLKVujOs2NVABR0kIcAVLVCNzD7jQinWUcnVGUeSSraNyNRew6d1A281l
sDLsEPVNUX1M5+TY25qkNYidY2k9Lo1M35MEl4doXJekJD+Vjv8jMxIeJ3ooNp5ua+jNt9gYJnt3
drgmBboC6svxSMVABBuC/slfDCaWKA8ZGYw/QpCYOF4EyWHJ7HTdHSNHfIYkaVCWY32dHB40LnIT
Z/rYxdmymTTrVwp88LloPlDGe6n8cNq6YZcem9SZN4xLjVOBw6NjJcEBewAcC+w031bYwZJmeTJS
/z0f9CmOw37damONUAV/Blk0kjs/k9n8slQhIFr8Ukw98LaWTuV5aCJ6iqzHXjC2HGQ9JcoWDZGd
rj3klHWuvCw+62b9qyqJ/zcDBjNl5mirRBDFNCW5LTfqbdO43yc7uCaaDylcrx/iAPfrcoiwtUjF
peunR3Nu43VfpM+Gm77Dgzpdt0P3weo3Zhtdsy5uzpGTA/ag8D+0y+mInkEAPW0XTpXYXjfeiFgO
hQJyulps6wpDm2FqP49UCm6qawxMcO04VPnP1iwOTpvtzbRHZWab32z7T3OOg3MTIESzo5FHEVd9
V6PkzdP0CUNbn5pZsLyCkTdA9aHHmMJdtG8LkvmoL75EYcxIfLFicsAme/mfIw+pQx+Tm1ssrFSj
kSLQSj9rEHgQQsMDJTrwQqC1O/JDgEpJrhWaPb/SmqfFy5nZryM3scHjx1R3VjyOtNgloUvt+VhO
88bEvPU0TJTcmpW3Mnhin2foANye+keepZSr90+NR2m0CGJtg98IPywR6pGC9FWuxyV1TQnTHH3Y
Uga8CxJKBqNR5sRVlaDqq5aqvVPdsUW7NWsMyeT05e4gdu/ySCx2Y1t8mqDPUm5bJFsWqJfGRGro
ZOWgXKi495tu2U82HMxTYTDeM3mabOplfm+ajQ5gBnCd8nFze9fbVDXAWWUgVg3A4gmDkFx3+mYf
WeHHqcg+mqU+7zS/nbcUoTK4ERWVsln0I5QlUfe6S1V8mUwTI2CPYRBMgWCT10SWXMvG3K+NjRWo
+7/8q3BI6k7CHtJ9HMUXVZRYzMO3FKXT1jTyYzwOw16tbgTVH64xHHLkiGZZz1RGLfMJc6j5FOs2
qRHgw5xeBDgoV3mZqcffeqrYmNSEfRz0W9WoKh1VC1VhaoS5K6d1D/fYsgo/51XhrX0H0qbKN6j8
Q2fZwDVV36fEfJfm7lWlvXIENXxZVVwna9LuWTEhEyLBzpIj+zHtyIoo3yzuXZSx6wwMEWtlE2aH
Mww6eJnivW2WnwIMgw88RRBxTHr4EA41LNXc+mCBBE1M70nLS07uUmhXMJAvPRThfT2W7nlu+3Ln
VZQfBuBoHz25CKLu55I52S6z3fmkjWA8RMP8aIl6H3fcQWjY0up/xgXDJ+FQHD5XFN8P1TpHGYLW
iFMkiolkzWPuXMUwH4KC8UIROd/60rIv9UCKPIrDx8KvmJrmlEOkUPcZt43trm2MbxNTLjJX5bsL
j4bqvVaXQCqbz6JLwg+Op7kIb2N7w2xcAzNZ2B+HADSFY6CgsoZfcxagPxGdsWqzCsmRnC9SYmgB
AwNSBpyruUZ92FxHx2b8qZf9vknsM2eex32VW6YTi4KrslwcxKU29kFaND0AjXqesvaBuOIjf4R/
KDM7ebLET7Nt0kerPiIfMUGGVM7GLAiljTziUbY4OTRgt9y1/lyDgonna4KX1044wXpIBfiDcpqe
897U4ZDXgJJz5v+cMCt7hJJU1Ua97t1pq+tLDp03b45T422CwmqA9sXtY19O7a7CNmEVTZBFWify
dvrY/LRnggY+RnHuuoOB/oAzzYIfgQUd2ivP0IbyVaIxk8lbPrqNVSAWD+KAp/rJYXxPHhHuOPXt
x3bw9A9QkZKVnRnG0Snbl9pYMhKa8DO1MdhpQ2RtyxpR0wxuTvPF/DT6kD096ynqJ3GcIahoRFif
kymKdh5WOhSr/6kVgKq7uR4eqWteF26hPdi6Gex9YqBxt2T7khoyEKF6/2wiYY5ne9rkjFr2DB8e
B1FkZ/KTjOdAm+pduZ1dh9JZE+GIQIzFnQ1BW2+K+or0EUPkK4WOF5v46mNiaIQ/0/lgTfmPzjQd
gtFZwpQ0SR4NLwvXBV5rz2kdFoeBh/TIglnzfHEn46QzotjCzUc10QhxbLIvs5cwPSn5XzN7SjZR
jx68H5F0Ry1w+I5vBB6/dTm5qmEfRXDC8ppPEzOCL7jN7NsF7qKe4sMxNz55SyasBkEH1KPJ59Jh
Iruk3QW7KS0Nnq1Qf1cTpTlwWOTRFHfylC84Mxt3X5RpveJ/A/4ypVcjbrdRHAQXL5jM7ZxbJ1cA
G8EZ7ILd83hRLaYoxjrVcNB0nKZAlmBTIcYwlXlPuM7G2cf+ZHnQojAjB/BuSJJwQ/VvcgYtrQPg
TnCgHtAblvMAoDHu0eujlhOonneysjsZh61eI+IyHP9k5bXzPk376J0Ip9XnmuIpvyt/ZJgf7RED
hhstTK69f526UX/QxfAxmgL9nV58xWskeSrLaFcPuf44OCV5kMLD3qv5LvQFpbrT4LXu65TFGPly
HNvcXyEtZUxGVfm1zcL86lVR+pi13ym3z9ZTZzbHqHPDD9WCwi6rvWPdcIgsKV9Gccnwc4PLFCEd
bLphl4VNCQTa3ifDLFZRU3dnAv/fXCzYL36fLGtfIhcSQalCngXVllgHcoNSe+krd971lov6sHA+
pU05HGwred93fvMoIrs89pb4oG607dK+C23iGlpoj48wqZnez+leJeG7ooFslM8nS884ESCMoy0V
aG/H8KG3jR2l4DkO3Ljf2M3XNhDNCWXmM+RB8RCXnIEd7Ma+Qvho44qynS2iEKQ9NICzU7WDE/iR
G012FLNxZAqMwxMsrTn0p03noBoLss7dHxfKGbeJi0NrOZJv8qJ+l3l4tee6h9CTeyRnzJfUYrLb
DB3gbUNc49QX+yQdzA1RY2dV4ii8Q4uI/VA0NuR1m+tEvfU7GU2dDhk04h8d9K2udbZcU+0hdlB2
jGUsz+FyHxbfrVHXuRyGQ1iiMZvEd4YY4yEtZmRpNpLZJCqOCxZwwLxQ/hUphrIQpvZFXR78zP2Z
MGz/aDG672tmkZGmOQ/CPkVVXh/mYv6WuJm9DhwuJWeYJ7zYEOB2lRF8TB9yH0gcjgqPQ1razwyv
B0AVaYKUHe9YTZ/KNZY0v9oFXEHhdB1D3Qh5twNrMkThC4mdAXYvig+1GULBmjUMm0f8MybD23W5
Y22nOMZJSvpK4PZTbZTipR4RO46N8aiGYnqHOVFhQ/Dpy/ZTB4JnA2oVkLVtfqy5T1sdaCK77F1C
DeGIyDVMNzzKLkMYhxd7nM64wBGMYbDedcSt7YBySGexH2CG4wkUoA+Il3wf9tmPqZn9TT4P79zO
+JQ5Rnc2NdS+Sd+doszAnxFxNma11dGjTuMDhSR4p43frHHBJjiruT/NAulfGufXYcGSIfRxgcN0
B6tOjzEnwH0dKNXJ9c+FXjYPosUkilLu0QGuYXvD/D403X3aJuOBUBQFBL47bGGnx+sozqLHzGbs
jXo43flMX+tYXzUi0tY9lNoGQWGy8vzxm91U72L8urZ2nWLd4QRKPvphmVOTsKaWrFJMyB581yXg
4ONPFS/BFoF1dFwY/lAb5TNrNd4zk/o1LPp0cVuQbswY4X6Vxi+/MwibGOZxXIqtPmvxJkxziSTD
ndqU1iI9HLttRUnwGRzKzsdPbGUKzNjw4pyueA1dHetblyT9Z7DTPNmWDK271/5AUxeJFXfJR9Sg
RKIK2z4XLe6DujU8142OxYmNC2MirGCPx4dktDYEOVvxruBBF9a5fwmH6POc+YwR0TCvqLoFNhCU
9TmHQ98OFjQRnjP6A5MjnodTVm4jI0I33Wca7DB9WCV+2xxygWRPABQp5AlrNgbKEbgbTjU9WH6r
7dOi+qKDiaEIOonOLp9+0mB59E5ubAbCZodsCb7lYVV9xD94g7M3N1nbn95p9bhfKi18nwB6Hlub
c6wg/yESymiX1iv3Nvz12MdLbMxHa5Mxtd3memivOx40KI6aiZQFecR0HMzD6BfDOWpQE/KY1zZB
Z6Irke/SErkFJ7LwIC0ZzHsUPKV5QtFqZ4sPZhxGG2dqx7VHsobpQw2EPsHUCyO5gjdde//N3pkt
t62sWfpVOuq6cQKJGR1dfUGQIClqliVLvkHI9jbmecbT94fk8aa3jmufqPuKUDBAijOBROb/r/Wt
odUOUcwMNa2J4wtvp6wxT03aBJuuzrJjl2YPQolH3x35AWy3M3F0KCyBenAldNtqz6GbewSV5kXY
X9bc6ZVGoRyGWmsxa9O2hkiF5DmaElpBtjh2VvlNM5kUicHp9gEEh1vLpSSR1SI8MCvy9THkG8E+
v4sXyIYG0WJHs4SzmGDLJTBnGbb2qOjbqFCKvfyiRZTiJhXzrQJW3dID9WRXzIPjkz1wJlqK2DcS
cmY7K78OYrt5gLwM1atiuEX9MltfFAMHf+GUn1SksAczREKWhKSyzeiLynx8w6IsGGUhWQSTQUUx
h57oM1emQNqmr0Y9LXszX/TrIM/dfT3nX7s8bTbq7NoHdyDjRtQFnRO9uI4tJhcB5dUtFurkVI6l
L5RKofRNx/KY2pV6hLp0cglq4Jwc4ukPshsrN3YopMpbHOo+Vt54X00xC0MzfAyobd4UKt/U+BoX
8XjtpJBArUCvdwactqvMdlmklcqjmST2SV44zQCLXmkSD8okNuiqAv8z5gznIVPIOneafQwn/UaL
reKGj+30sXJnJNabafbuMVivdXbyNrE/nFjUDxTwGQtG3fqc20pxW/dqCYJUe6zCqTmRhTB4M2vW
nZ1OOziDIwmbXExuu8uK/tEdWKkWU9Lc1cZLZbv9yTDLesviQbtW7C7zlppI3jRLasgmIjmWbjpu
i0zca5EyPakLEIF0XhKCkRZ9LwyBE54fzovayj4qfeJ4sWr4lUnDcliaeB87zF1dxi6v7oPkKs2X
u6nl+C3L6asxEFGr8aPegv7xcDXEN27YO54RCcGz9t/GyTQeEnZD4NPq0xBUmyhTb5WwFLeseY8L
aZLXtZV6BglupyI7GqXZ3rkCiAlaOhUrX39HgbA+jWE8U9820pMFlYVwNIBB0C9vnGZbKzongzWh
IKug78HIPVY5g3AOL/YGcCBClLi5dzp2In1oUqaZ131T1Dc2pcPYHLVtVumfRlM7VU3t7Ilni4+h
E5ChXHc0T2o3vUvn4W6xwwHgSLJvUzIJDLeMj2gFqdMMM6LAcjV0gioUswEWC9LRzODpTTktnk5L
4p0oC53c2XJg/HA5rgfrR5w0f6iI9/du4XyNZptyypDfll1WU3Zv4aGQ17Qzm+W20UvSBVwdawXF
abIZM2U/T1O3NzJO9QnLJn9cKTF9UVd+rFR7p7bFNtLC/gXK93WvWNCXbPrNy2xX+zkX8UbNxuhk
QstXnb7yhpKo6Wliml45/acqcJ1rCrifQsG5JAvI545j4e6s3j6iVyzbGt3HbOpH1tzsHD2rt9lc
AbXUdsUC2w/DpMLq0XnoJspTo5kCglIUYzu3GNYLnO2Ucto/9HBa0xdXK6NZHlZLhq5ykmn79nNh
lW8qiRZeMI+gwpjZrgHH8nP0Tm3u9cX+PEYFOzDwzcMo+ufIGfodRCWFttvdErwApw/9gSwfhkDw
gQAYibqk8XRVdsanKj0JQ51eIV/H27Excl8x+6tzL3/1Zn/o+531MmtXMAz6T1FdEPqBq5zxbK0l
QUPqaeaWZBqiVS0j2Aa43D2aT8VWAVfISLBGNq4aH1GouZet1r3z9aRtPZpWIeg0V72aXRimOqFf
0FAjpu+GMV0lHW7S2IgHPG/hQ9i7IapWLLoX6w1zqPEgmmir9jHSBDV/z3WHRFNVObjNXdIgVQhX
1/W4aofUzLU3QQhXobXESNp7kW9rMmw2SdKhMF4voiy5Dbou3iuUaq7amYRuY2Lnhj9VnoK0YaVs
ag8cLM1msOoXcyFQrDdikB2sZUpAo8S70vTPSZ50KGNYoqpOM0eIHaXzEfrdRBF6gTKz6pVtvCFX
7sKZV1tcsrlC91kksNrCBOIQFNZsE6xecDyBwKNS8Pnyk8gL6cDK1iLf5TZF1xIfKffzhz50oDNL
SlmNmCtaQH5yuVWueIHLVbllw7XawjnTYe8DLAhWSIHccv7cklch2Y40srVP+G5uoxpBXV5NGeFU
A+5fkyyZcb1wC1RwGbrg7fCnCdPk7HVcmpJ2EO3OxWG9B26CzSqj8ykv5NVFYzKaJCV5OPl0PTjk
57ThojIP4MtY39uy1jSp568yDHwQGS0SRmeq6jSN6VYw4U1IZjBiJ9q3lQr0E7mYdJAqKuXTVNZL
paLMtc2XnigAv6GzfDaUyi3QmEzki8z02y65kzfRSJyI6n3p1o9Tri5TeYHOL9qOQ6ZvhvX4OXu/
LAdg/LxGxFRwzq366+BQNCuscNhk3YxQ5s+LQS+ve23lq6y6Mt0EP2HJijDNQbFz9SQ9KINFGZGi
JqG+94aTCl+qnv7H0fnvHJ2Clf3fCcQIEezei78iNs+P+akQWzmamm4hJwWtzRoDdu5PhRjiMVzM
AtSlQdNTqLzST4UYRk8VXzlx644Jl3PNzfipEDP+oVuGCblAYyluYRD57yjENF18gPeqkD8tofOH
PgxrpfMBuVktZaoFwRzdWZhMKHjoGzUtiwM6MeQXinpcYPb5Saaf8p4o7myIvzgtEbT6ZIkNwZAe
PKdTrxaDL5Yw2fbFD4e2c1Z15psGPIrFVeLZg9F680B5RZCfZ3duQfHBfmnN8iEfzTuXc/GGfgkl
0XTuvi4L0bh2suBBXGdijf4WpdO3QoN5YBB6lKWz+hC5ZD2yqk2V1GFo7XEjWgt0fFZYQ0eDfawE
2K37elleFDP/rLO83Jc/wpFwp7khhWOmqtYbhc/SZ9nXGUTxMOBUwMM2IrJM4rbC1ywbSBG05++T
Qaww357nMHgclsGhRYYfdXbnq3B4n8AaPeRUS5mAc35emoQIAvu0FnBplAVMHnvSzhfmQKzKWGr3
zgkEZem7pkrbbiu0Vt2rLNvKycVP5Pa73GhTj3tMe40IxNpMrSs14pQTkTqG9cTYmg6fHAp6f53A
tQxNy7eULEaZmzsIKdKdZpbRNtHm+4jFZwZ4qOZEplUp6XZGyOxVd5/IgSs2S6PeI7WhuKoUFEzS
qARf9rQWvXaKMBegY9mraNppR+Dcu+gtkH6cbHwAe+ClV7lTgFdHT9o3N8no3C46GLNevdLccryu
6ogUL2OXCBvwYNaUfmw1PSqB+DvBOT1GGvuLyIZHazEMWs05LncjnDfOoHUeePPIK535rh6j5gSw
70eSKsqG2aKxNWZKjcQUMX8cd0vavNgVZd/cBsNFUeU9hEt1YIjcgcUajhkSj62KnuuQkRzKDzvd
KjoKiGQZt1McpBBBVKCgkyP2sQ1K1FJvaEB8FWHS763U/lIsXeGVUYhqYO5YenEqCyE369V73hkg
NwkLJM0gua1Fk26tarH8Sb/WNetKCUEBokgjDRU+lJdR7VAj8hjy/lWlu71rpjqkQaUjjWC6Qm0A
nrQVnjrr0JbfUqVD2V5o9EsiWEQIPOdrda3GxpH2QFJcQcFqKB6j6CWI3AxzLJIUYEcEOMKGUpKV
TtIKJpHTJpnix6n1VCtKdrXxzaxXqHa/VZs7oqOhXAk6qh0igZzjmymxaZPcmFJ0ihowTLNTfnZX
dmBlpts8hkreuEW6VQz7PW+C7x0DGPg6oXjNrPkr1YUwcqxRs/kHQo4bXS14buLAqM33kLFpHG4F
LUxqDwKWLOdGij/dZnArPLB1ieIQKxHRoo3QQeAkrzWCmqMNfei+gR869UW3bZA97YzcYU3hCkI8
KHYuRQ6HJiPM3IWHNNnhHng2fXqHDhp47JKsK6iJPiOwF9jmd75xAoM6TZzS8b6jDdMIKJZDZzNH
D9HfF8ZxYp9twoMeoFSkrqZR7hvfKd6BMyOM2uxjhKtWC4hU1deud5562VCOx0SDyOtGt2rJgity
bJKAS3Y5imfqlrBOBGnFsnVLI0JEQ1+la0NfNUg+BO5HtlBAIYRG7qbMXln4sYcV00rsC+5qFWEh
U/umnY8oSfXMMDxBnK+vGcq7o+eP1LrezSK+K3LdvFPsBrZ+gA60DueHpCdU+zmOd1km5q1IqKZO
TLDdsKM72Za+asXOXqNU1pHVd2gMwGDVtKXq0psZfTw6UbgmOxBl/YC1oaDqiQx/gfYTl8gnMxep
5Eh5e0/n4nS5Sd6j3QQq6sjzY87/Wx/4y3Uton45L6x1wLkPV3BTmWCvW2LU7xfF+q6nwT6JdLGX
QBEpk5TMkQtkJG0sCpOh8aMbFhhTtd2SY9C6d6xdMLeleNEIFOBYcMbwjo4AfCxqmEOAabOOjOuF
gXprRTaqHs1WbiNwfOqiDhQtq/KseD4TVC7i5xaynbfwNYAwRFQnL6TM9iKmlLeJbkJ/G42VRyPQ
fhCcRkdQpdCdGAmTpXnU4/KqyqnShtryiQoU/CbCgxdzOURtnB1mA0KyogtkgVxUZgjDPoyOPcKV
fdGsUCDzxH5F1Kxp3Vth+LkL8od2CrstfkrWn+GN0zlI5qSXsanC/NCkSDxWTlNsitpvuvBpsqAI
e/K2dhXDZs08HsfuOSfm8opihJO28wHi4sHS8A1Pk/OOKIfDGbRcNpo/yhl2kUIyDjrv9u7DylAl
/66oliPEwqI8gCqCc6N9cwcrONhz6YfIBLZ1B6XzsjSRy5U+bzFfyk3RMTw2YdmRqjbbB6XJdqRC
At+faOeN9Pk3lUFgriX5S5fFHiiA9Mp4sM3pySDOgfn1VUTbZYPcO9sHQr0OUwtSjj18UYVa+nln
oWeoc1/NxCEv0GzlI13O3ACyMyC73J33AJ3CvNcZQ+xJOezFAyK3PtxGUaEBkqgR8DV29PalWjZv
E7iXVZl4cq3cxBV5X3H9h/xuLheLVMmu39flNs6MjW+b6uNlhbR0c0tTuKHMvJSQjA14YpsErHeF
mH2q9jnll8s6Qy429ACusS20V5K5Mrk7LKvSOTT0aler2g9t1iioAZ5Ti2AP9CiOvmJT+qZMkTND
OURRetGRXq7mKUEYB/mfyZ6aZSf/RVcSxvkizUD2nJb/vIf8H3JS3xhaqJesnA+XZxqKId9aGqE7
8tmkuFZunZ/m/BLrQSe3fnkZeZ1g4GdnRBL74X7yac5v5/JSl/vI24CvIa9QnBCprv3lwz//y6vy
Hx+e8/xWzy8n/3++QWpvf/kYv2zKexEvuDADIbLsOmuU8vx1Xp76l7v/9pP8/v+/vevv3rSdG7Dn
KIgYqCy9GvnZaaKlcwKrOYV+rQpwtEtzkP9AY1tZ5/vkiMDKTbneXf7LzJ85SDjkI/PJBpIE8pK1
MapWbF2/32wrpnhKnWheIVjICzcDk0sjGQY3BakrBQGj6smHyuvyQkTFcGgCsZ3EIJpDlTkwmdup
h0B6Ksb1QxgLJPsWSTdeTJzXw4DmN0MoIsVEs/TJ4kcmsjiuqJoiBFvlQOWIkdBZ9dzy6hSrFCov
1+WNitSor/f+8BDCSroDEUL07tF8ywvpQ5ZbWppMWyNhHuDmE5Ex65OUORkmxPWwOQSgYDz58rm8
VW7+cuvo6PCOmZBI5/rsujpS5frNEguDcYRStU8UeikDGVhgZF2FLHPtOR6i91CzWAetx628kDwC
aHs0rQM32VGO/lpQYXBX0bi60NE0KhQ9bn+QOEaBJqMbXK9yKiqDJcFm63ejd9/zUcmPF3aB3ArQ
Y1CjOVp4gpfRBbZDl1Z+jiC1noJ6TBF6rwOCvE1+DYy99pHHXd6ftp4xhxnF/uVbrHKb+bk0aedO
bm4DE568JBsyU3qFo0hrUDq85V2M1TjR6NlrNQlzpzYZWup5rbWoyoRWyrGPc6A/0hzZMyWgGY8h
J19JlhJDoPU1gNpY4N/NbE1s5bsknIbCcqr78vnl+wqseDp22t2i034iUO7hfMc/f1p5tehhoSOx
3GBAgBFRrvwR+Sr96iIcVpfFGV8gr5+hBrgXcAzN1IfAJO9ETtjCbHbFeNOrtkE7/ycVQjr92Rd+
VFGen39fian8AJWQXyzEwT+IxmQ+TlvIjKi4G7UNNVYSDZ0hqCn6ljtCE17lLyN361AddM9kebEC
BuSnkf+TF/M6/F6uyv+ed+j18PndVXlneZe/f6quoGg2djfykJP7mnwz8uov4M3LEXm+cQFLgQXJ
zs6/V4i9+aAu5pnSKV+WtSZHstyc5KF23pTHt3xzzPx+HoCpJHxe3nK46g0n5onUqD9JUqgUD0RK
AJ9OHiaUTUjPC2dU6A2eMBfm+aFso0jdybufN4P1WwMbK8F9Z1bBuqfKrcuF3Hvl1XnJDX8W2q5C
XXn5xPILkRcdAkFQwOtIRP8cSZ3cPL/7apnuzOQGtX3mD2y35bz41rR2QesViWQZXx35RowG1YkG
2309sN114JJbl+/+cptdYtotQhPW+Z93li95uXp5rNy6/IyXf1ye78Nj4+K5T5WWMQz+nxw4eztq
8OWv1+WRxzeedid5/fzmcUxQSFFGdSufS/6mv+yXy3uoKMVR7q6xptqEf62/QdT3TGXkjvj7TfkU
56GKpMX24FTZVqJkk7WzIccSeVVuydsuV+Vtkkz737qfvPMYfBtFUxzl68v3N8gd9HLMBDKt5rwz
y1tdregXaFc/jzu5db6X3Px4/Zdn/eVeH1/g46MU0cReZ33C20FTd/0O5WlEbsnH/u62y13kfzU5
C5Sblwv5e1yuyi35uP/yWSvpzbw8RN7xw0v97rYPz/rhlcJ1wIcH1KzoXXnMdlQS9KFeyNX9KeGW
W4ujVyjK1/PJh/9cblvynGWDvP4vAFn55Je7np/jgpYNDGr+kAUZktfjGora6uZbN+UR9Mv18+bH
W+V1eX95nP3zkaD6J2IS+nQRlPSYHNffVHBmmmrcZ0tqsXjqfBOG+L6rKb6543M6oTlW2159ZjgB
/D5V9gN14XJjL339XKXt0ahR0y7Cmt8K8hStWleeNRG494NGd10Lhqc0qWK/bACxq0kakUFMxcEy
H2nFkyOiBxT10A1fLzOGIqwcyTE38uvFjik3UifxorkNUY7k9X4kC0AQFugrcoz7+IHPw8lSzCjx
WFQt+bR18pEvTZ5e5Yn1cuFKWNDl+i8cod/d/cNt8tQtbzu/gnyeD/c5v8IIqstq95j6WfpxaMoL
Rx67l+vuOu+bKJ1TFpPH73pdchLON/72/x8ebpndvLVX0KfSrYOafHiOeyq5k/eEBN/6aJ7pQnLQ
zvIQ/P0m3WH0pln5TcSN5YkynqjhjchUu57TphF6yRh9s0EYKxU/dPkyJoZNPvxrmmeGHyNxomBH
W17VM4IczSuEN8ZLW8X3orGuncm91YvhPXaS6oujgIJtMWqavfkYTOo3xICmtw7POzrna4uafKh2
AcZgxIQDLsXSQpeOUMSGSrut6Xl7tZljNk466prUGfed0p+aL1YYmT6WgRwPt9PxEvdhpoYHUjvT
XTYTNhovpDyOUHf9OGsPbtCC3zZpb3OexSfKJ7G0ZRuXZC4oCl3xvn8Lo0nxwgwNlolDeaLORpVv
oApGIXxTO2sFPiB71LUtDoxpoqUXzLdDFFKlsHS0vmqOySTFlRJQtJjJvffMnhCtcFywILa0utsg
2xVG+V0R7p2hEN27DDKJ4EeuTPOOXLB4BwyR3GUTzaBBZ5jCXF2V9v0QJe/RPIQHG1EWFYJdWwaf
e6t+cHKISwkIosziWx2y2NO+4qPubnvcnR5gEd9MTN9uAmuX5cX32UH4pAzVpoymyWeR3O/mtLiv
S9W9Y933zXYjBc+r7RzssvQWjfq1GDPjmA1R5dmg0doC655BeW2xcIkFBWJwJ6MjrWQ7lm1Uztto
U5eFdcjARynJYPn5pDb+WKZMP2ki0PnOfVFF1Xa0Mas7SOFCyhYCg7neUfFUCv1pLGvnZM61QVZr
sW3q9tldAn1r26GLBsl9Ihhm9lKVMJTE7EFoJ3tCqpVPpVsTOOmIT0pZ4OvTXGPDAJWcehHcFAvB
Dn1IzGSFVGSOYvVUNCYU64EMmX409o5bv8+5WW6rJcWVNhkOKq68vUbmPe4tBeE0Kp65ncml6oj8
SRUK5cJ+JqjjndUnq0ojEz7pl4cpaAI+7kTRuaDM1Ct4LMTw1RozPCwGLGQoU9e1Pq6yK5Q9jP6R
vo561Ju2U+EhYaImmxXXTR9i9hH9sRvRXyFSUQ1lRwrGmzGFk59SYK17dIZ3RodQNbPoVbiieVv0
9jsyW6RQwvpkBLR52uK7XYno66yrX5NqKp6aAcd3YZbAFUuxZZcTt91MrZx+C/yH8eQusfM0ZuLa
HlmEBUbll2N4PTVFexiR4k4lHbZeK8P93P8R2nFxn47pd/BYh7h1qh2qCppznXU7NyjIrfFJ69Wv
i1VoN4wUKRWEnvgs1XhLp7nfaBXDf1PXr1liGruYWDRPaWIWh8nRXKGm6Nvfl86qEDxkzFWzZNcE
xmvpayUxC6nVfrFGWgnJ/BqO9ky6lEaor/YFcKm7K5WYQHEU8+3jXH0rYOk/JGreyNwEPySNZTJR
vA56Q2Y4IFDCNMY3DceD31MjJpMG1IpifxNBZCGVydM7C9RmbJF6bJei8nTV/jSHRr4VrVYSEbum
gM+a57aMGJrKPpusfqG1l0h6TO1Vlfs9p9SWT+O+ggB7nUXFg13D6+xWY6N9TC3WmiL77MacDRG0
FA27H/7VJwe1CBIVYgqoeyJm3Rs6xkGEl5smvuX0B4EKX3ZtH0N+R2Jcnkq10bBbEgJUfh6LKNhC
ilYJfwm8FlfrRhHZaUyGyWt4uW04v2jm8Nkdc8XP5nk3aQz+TDDvczM/jYD5drpCqJlR5RF4ebjW
MMmJnsH/y5s2XwazVK/q4POy0D7KsDLn7YvBfGeVG+NQXbST0ygpRZDgQQviXdkEie/0HZyIpTo1
2VokJ5XhhAD7BkngwWiq6daYlACDZ8sZYua8lIf14tEAmEm3weU2ND+M0rAO9UBeLOLwJaic/aCj
QycujzrtUhy7pkFnPPbFsTZYEVokW9PQ5CgPS+yNGVLBfcePOtfjeBNUgD8dmsx+RdMmdqvmEPcT
ajVws+vIzxGIN50Hhb0PPJ/RxTZoyk4Gmlj3reromWoI0DahGv5Qwu5buBC70OkPw6jbR70ccg4o
zZ+MNPWI3uL3i8IbfdGeTZWw3mJO01OvIOqY3+u2Um4zDZ1PheB1VJTeMxDcHmnKEbYzYB5NjH1W
M1gyNGzsfMDnRO7HpmvakxPaZG/DLvzM+HhC9xqCyWdHLVDb9TqDFZbiaqdjNqW6vO1IE9mrfGPb
VHcTvKHRl0Qgr0R4vUlbOnZdQ/QkKq8bTRnuly45uQ3DWx9YX1kx71tsI1s3vqEprmFIs2aijTgb
KUF4o1kagujauQ1UJfb0hlSjfiDUm3LUgxmb0b7KDD5WSa5EUbinK1HRC57QGZ1U5TkTfLukA6kb
N0DEQ9682o7OLnsPArr6yoILe0qYY+PoPcTzy6BCMhwICMnSGGiX9TDN+p7GXBqFuk/xCI+QDPLj
EK8dd9eSZOgtU/+F7jYHaMATlUauHIJMeGYu8EBH3UMYgDjQyL/CVXAk5jDfFgwujTslJ4HvZqME
u6a6HqfWfcQNMB7JfinjHFeuhX/WngYc4GW5DdzxkKgzQlDfzAp4xKF5P1vxwDCup1vOUFda7hLa
lzEfx42+K7S49Koun3ZBLBj6lvip1zA/zbnFbLrGWzwXLumGShvuNMViklbXz4G4J7HwFhE38oov
uruk3qwPlLYwSOjEa+9Ua1oLP6ZJL4rAKTOe191WWZuW/ckcNNVD52cor/OY2vtQHznqM6XxYCWA
7lc3xNMtn6ZZuQfZzddQEHnIToIyHXFloRFyNjrm24xSY8qr06hkYpdNSrvRpzw7EJr34rTRQdhF
fewSBOeWneKk04+BXSt09qP+6GLihrHJhDnGnD4puNoIQGLehNF7q4tqeUx0n8pwFinGZgnVW1sJ
cE+OtQ9Swdxp5GJumvl9NTNj6Y++V8VyPel2sKNfyzcRCz86lna48AOhTc3VbaU/oZJwNm28Mh06
TqiZ1WzCtGGCWS1XnJXoBPc1hyBC2iBvXwfUF9vQrN4c4hVcNOYbtXW2rhv9yOf0DaUJsdHUJTB/
dY/arLt+ZBJ6M4WIVfP0k5kH6Q5BDAnvKBp9EjmZJgnzKbI/IwIuaEfjG2kyEihFFV/n5o2tfLHD
qEYwytoBl6EyLiM5XfSqZpiUbcm8JeyYijGalkUaPcZDe7LLBc1pgFuDXKhdPDMoY2zEWgZUIsvG
ATYGMuf8XgMVARG3f3Fm50cD/MOrckv33IE0pWi+GZABpA3ZSZYDcbQxSYhakC+kfXWMlXtXs2pv
tjgXO1oD2bJHopxgiw8n66i1rnnN4oI1Qz5QXb6a+KkOmVMavvJajERNd6VbnjQ8xkXuYPk3jaeY
0cF2jozoz/nibC3KVCe1uU8nEm6yfPy29MaPoAjwmyABQgSceLlx02VRsgU2Ds9vcP2aJE6rR+Be
mu58HIPgVm0HDe8GAlym3TH9ziXGylskNS6ZSLE2AFAJ/dLXEYjBT2/H+36arvBUJ8yqsv1ClMSW
L5L93h2ZhJPDp0wEMOqdepiS3HjIly2iFxqh0cFVordibm5R6za3XTEjJYka5S4LBZLswreiqrrt
WECDkShu13Qgo1uXJmPtJbPzJc81GoR6igeVaFn2fuc5surtzAyAoM/HxJ73pTD2xtBlQDemimJs
m2wzi1TGgnRK2pLbxNJe5lp8txdchJWJJTa2gwxBuo58Nk/2LBte6xKrTY/mIFOtFir+aHvOyOkT
ATKOmGY/9SgJ8OYTxDNeaUv/PCJauCqS+17V1xm6FXmkYb2DtL+2YwpAplunnjujsuhxh5+0qbQ2
ZCxmPXvhqHULyfX509Q730zHHF9Lx/1cNzhaWj37HieKtQ1gBW+Y7h4mnf0rM26b1NRessb+3KLs
oUEqdl1oZVcLGXNRoRee0rWjr07okoKawLQieak6I39qO9AHeZZ704LYKYmV5yKZY79ViRaGz7hT
Haro2FY+W1EDSH7K/Mjht7TMhD2nbLdhMy+7YOoj32I+0MxAqRyEaRiSrsjb2w6KDkBjxPalZ9W+
mgfijCeC2IbSG7VM7EPbnQ8Wrl3srHj1rZ5oH4OJjjZNo4f1hwC/JgF6ET5onG98xR7pw2ScclM0
XwJAAOVNxCpisywaiBqYHJzOIP9OdUvkLbSvTR/Z6W6k+plx9r9qQLSNadVx6GM9mddwqczBaYop
NMbG+TlnuZSEtPKxrzieiZEcDi3PPtSIYNQuP+ixibOLttjUkD9rJe2wzUPUY8yD77oED0/G4oOR
LEvbKwzpph9humSZOAekjI6rLX2xNpbBKnkA5ZXHjJp5DjauTR5yy8b45E5HDupylwSroraz76C0
BL4z6QoICniPVTM8JHnJ2IB4K7JX7GGDOk11YQ+wOueAYw/0RczoH5LteRW5ekQucfaiJjrDPCet
MbKUvWtHdEccRMNN+TiN7YsTP0ZG95IA6ScZDAZr6vhDkVhHfo0mbC2yOT0FZohnY6QkShKfwWpI
1Dtb3+ilmmEcdF+iqo129L0fiMO09ijKir2N19gUSbrFhYpGcBHiTmg5crpgzXRtNA2jEr7o6EfG
d+lBGHX3VZz+EY/WV/r3+/UtHhOr/2JS5doEVvbcTCPVsLk7mF24d3MUyMSHNtuxf8WW5w82gHfX
D029JxS0M08/6lpJr4Ig5BPYzqPGEmSjh0nlGyHRcEGoA9XjJ61MnLSchcOwjTCr43MwpyHBrrmg
wWt6TgP9M6G6r7kItduSb++uW5pbdYrXjgDePGGSbUCuT4GvTn9KnLUHa9mYkbu1BjHf9XXZ+K3Q
1W1cTyDldBHugPZlJ0d0m//RFhc43+d/py3WhfW38Mk1LeatbNK/4CfPD/qnuNgW/3BMoTm4/iGt
WI5t/ikutt1/2BaJMJbhIglVLY1//RQXm/9Q1wAXVbVsAWfSJrPmp7hY/YdBG9l0+WUd+JQ84f/7
v9+m/xP+Ud6X2QwLs/1w/X8VfX5fEgHS/ud/CD5Odb7b8ft//odpOKalGwAudexlnDOsD1ExAAHr
QaUXf5zxid/hWeseA5Kqkz7ajOSibRcR0Kd1DY7g4IdppYhrs9HZ/iLI/ue7+su7+IDAlO8Cfzbu
aYfvQqxa6urb+2NchOt7/t9DqypL7YjiWGDp5DQZPA1klCzYz2/NhRb4nDc3jWV7Q4SINQS+FJqE
Ek9VhA2Qod7QWBT8/VvSPmiu17cEaAH4Jw1czdWdD19MgxcD/7daHLW5GpiiKR0GlUWQVGF/z7tE
vUeRfKjLttvrevjVMFdfKFrwrXCYSJnKY1DY9q4vxn6vm2awzvGSjb2uAQoV0q2tKhQZ9Fp4dtmF
uzV/HClkA1eC+g0Ve+Sp0/PffyIBzfTjT22qNnubww7lrCFDf/mSa3SwE6FqxVF1F/Wk25DvnVWh
WYER0ysEuyDiYrxhk3YQlUG1jlwv3bPKrqJUXHyiBqvdFZrzOdBUd/dv3hu7+r+8N3Z03VgD1R17
3d9/3QE6/BnN6Nj5kTrZY0Day8ic71iq1rwPVSLYWxdr1KzXb6aLNzszCQfXxvqYWZCs9CBd7nLl
LsR3+e/e17/smMwxVKKeeGN4WhHz//V9JYgTKq1tXGKXj3VX2NSUevT0CvXlShTXHfpYVqXubmH6
s9fC8aXKx5LZP8pe1ILiJqcE8vdflbn+TH85YtGS6ZajmS4oWfiIH8wAuKDVJQym4aAnYqRuHCgn
q2FapTnKjZvFUP4CLN16+ECCe/KpEIA+SF72FoOlat4M00YNqOBQ37Y35QBIbJgy42rW8XCVi/q5
GcONTWTqzaJnFDocxfbM1PhkzZO4tiACGb0BJDXBzD7dJY5pHlmvmpulWov0QKpnphUkrs5fy54s
ckdxJ9ZF5bVBNtGmqdojrJ63qINOMzHvxF0pDrrS3v5/9s5rSW4ly7K/MjbvqIZwCH/ol9A6IzWT
L7AkmRdaO+TXzwJudbPrVk/1D7QZDRYRmRkMAbg4Z++1LSzGu6Koxxu5cd44YiyszK0eOu1mcAn2
dUXO4oDtwNaRVB6xWvWrPkeuPJrey7/+eE3xz9eJi+ODx7nu8XeQ+f6P3znuRg//loKAx44bQmNx
swL/XOVSnk0MSccYhfkqqbzuPrDfHXIxnSfKK3eIDHdtLkw5ih1gbmgBENn6qyZzikIWH9DY/qLR
wXsfK/+c+JN/Dn33Z1mRcB1FI72pjpaGI0hpcrXyw8fROJNT1ulgNvvCN+njmOKeeOaLHFHOh42L
C7XmsNxKZBCgBm7vnWQzaIUEyTeaET4shzSUNwMMwrEnyXDbOgVQwvyJr7G9pWoYDs1sGe9EPj6G
/sNA1Ok9V5mx1+lMvkwNmcZNHT7ImHoYmYDa3ByZNk2AHrCAiKrY0JBlWq8No6SXgrtyFzJNHcs8
PqL3Sq5KlsnVtH+MrZlvhsGgCpVS7pyoFx2Z4DZ0HOIdFzcR4wBtDzQZBSXiYBNfEqMAA8M68IYn
PboakCMyMwges/h91ICOMLU18MynkT5BZ9wo8ZjaON4cV797dqUB8QMZZAC5vPRhVR/xGLunVB/c
lVGUxpGJPd5gOKQoJMAvGl47oucnu6uN5DpWULK0UAwXGqLselvrkDT+Z951rx5wudPyHTmEGqJV
tozNHDWysyz9ww6lcQpw0K8Gdt0XVr9HK9NuGNPyraul7pw2epTAcB7JnTlnKrMuoZFEj77WRY96
LMNVoVc3qwYgpWmV8dzmrs/I7OVrHKE7w3RAXBBsdKu8fLz1GmeLKcaB3c54Md3YFatAVI/SifBM
Qyzbt6X6HqkgvzSDkW+wG8NYdNlXknd/Gl2vX1sjs3wMX2nrdQLc3pDGFzEfmlG36NOFtwQc4Q4c
PBFMM0Ar8IanuM8RSdlG9DDgeN3FHSijqdWBLjh1euxCPAFFHul3n2J2FMXRsRrbz6GuwD7TQ7t3
KnuT1FWnVlmHyRisJ6FX2kMEC2G5Zwn9JZ8GPmSjkA/jCByrbOTJTqdjG0j3YTmwt48guKQUMOfH
QLZ4f/4gsXkfqqMwuTyG25RyODr2fWYW02X5ZQuiBh6dHH99FnnUIpGVl0ETPLIvCR5Tih5HLpJw
3qYEjyMkk8fagoMlame/PCT0PMQlir0Ugtoao2i4N80keE5g6BB8Cz+fAUZ7Wg56DHeF9PGbPv8G
e92W6gsbSqu8uo3l3JeDolt4ggX4c7mX1d504+1tBhaOKFu6ctVFYfq8HIbO//AmN9+NDNqYjRXJ
KdCMjJVLuG/N3g+KcVXekWsqdhxSPQe5S96xmi5aSb5kC5AbayUY1b7pnyl/bzDzv+HQcdEWuuOh
tWO1Kpym3aoWl5gOB+PWNglIncks1oNfUW3DnxM5v/ooiV7VyEkMWnot6IYadiPXXpG5R0PAGG4r
4W4qc/iZFq2EADhr9757mdXd5xZtO761jjoLp927IdmgDpBwErG7w6jgAvoS0H6LdwYc5RFfN8Hx
7Inttk+PNk6hbdMrm2waGx+8L6mu1PU+obm3DdyJ4qKHOxVa77hPs2TaBb0OAjBOjKNeRn+YDG07
WYLAsGnOb9KecaI2ASAZe8Ta6Tq08k1WD/4jhtTvyqIOIRh8Dxnp72zbvFuxeHj8ftXoXbYnCE/M
XaXXWFFmZ+iq7g5to0jvX/xBc6gTSFRqi5UWA/0mxZSx9b3gCgGu/fPTTMWk4eCrZ1uydSwT0VNW
e7fbVt115WziCsrpMj5NqQcAmXO5br55ulY+MlPdCJimGRhJILve8OzOfvYWnhv7kP2U8ihLd2db
U6U69f3wXUAs3YkZnmb2AR1VBgmMjRsx4Wtryp5OCBiM0POqgwGLs+MJPgDWPmNhEMCFG9AhuVWA
RWlWMLWQkMhIO1UVPdamXsvQyM58f3cviPqzCty7i9xtlRDRvq3GZOYAuQekDGDNgZdBEUnAxZJG
KDzfYaFhwevIvArTF5ofLaSmU2vGD13La9arRAnHcYbppsWg3Vkxv6VCisnGWYVefxHB1jLy6Wa0
3RmUl0av60AhTGx6MxwPXpQmVFnK29R6OapQiokuNM0daLvT1I+7MOneI3BesHT9F5ouawDX9nMS
jBvRhjolHUN7C9rA24RDAaatczejHUx3r3qs7dg4+U0U7NxyKPnv6Q3pymNi7aazN9TJMRzxVA8z
lEvPPOck0+kaxTFORroXSZXZcIgzVuABM+tYFvISzusA+nyDwvLhBMI+TU3nronMjoufWBCTjd6X
8cFqy2uVmlC65BeoTGzevvWNRY19BB3xFcUET1U6zARNYbZpLfdkjxO9Jiezt0EKbqh1reHJEZNx
zl3BdOzRYZtMugy6Gup7TRw6NFzYPQXN4o/IDd/Il7ZPVlN7a+DTuPdT+AizX/Uo2oBwcWo+Tg21
oUntlRd1yVGvnFvVbd2SFm1O+XilNdkhT5w7qK9ir8lNWZbFsZIlRAy3oCYXx/CMXL8+Li9eU0Hz
WLbyWoAPP+lVBLB8LLDDtJEOYSnZT0FG+0C+dF1VMwx00dFSM4DUE+HBjuKPKhy1q0qAyPDO6NEq
SCZhs2pElJ2HcKBJELf+rmCNWrUwdqRVQUXu6gNIwabRymPRUcjuhq/azgsIvl6/mfz6j3Ly8K0G
TOCxDe5xqo40xLSdB0z/kBaWdWJSy6ENKJs2PyFkToB7Pkxcd9M0DIWtP7zDtLGQUfEWoEbR3tMK
7WjGnE3zcyifcLQ8N6o9Z9DRai17JSeg0QJa1tZCJxD0ib3FR8TcE0hJw9i5kAS39f1SA+JGPXqq
cQK2jbvlNCG6QUFncL5SMhTvdB/MiBK2qaQHlk+sUjF6p7ZsTWiVXoy7EvdO58Rstbr0pe03rVZ5
GFZrwCX9xi1C66VujZUXQIcc2uLdn/pypyL5YrYEqYOVwtc6kyrzyloxbtQ7z/Hi13bU/6jtuVI2
uvFT3Wa8uNH67DptWk9GVuI2VgV4so7eFSr5cxrx/6Q2l65qE6YmFd+cxmVtamXxARQljqL5btt2
w4WZZbbZe+dQMUct0Og2y46JJrdd1TtXD4fXuXRs3Pqj419ZppJnYCbZNyP07xr99S/LbVDL6xBY
ymFtCpms6yx3zqYnQfGQ2LPVO5N+icEFwiNR3ztn/BIjaEuC7+M0KmlFzj8pl79qaZd3yFlEhhE0
naE8qEPKTauDoMoz1Z8ddwxWEeqlLQ1n7mr+L0zn6a7vS30X2dl3gHnaeaGYLbeWgxvOZALdbdd2
UGj1qkJhAqEMPRW0fkqt/EUTJaehUtp+mOQfkMxoUOrjTbNjIm40x/zzkKd8e1VX0bfvqEW6bL/G
Jl/FG1sv0gdvij70KgZWqxPGoRWPoroPqePcNYAnfUHbQ09N+1DN/DutG8un5bHWHkAy150Hn8HS
WEprxnYaw/ppNp17SlX35Z6Ps/7keB2+zPmHwcHOUTZyGuebysmiLQb7csspYz0i9rIex4Rma5Ki
bQ0n5Cc11ZYjJrOQ6GxjuOm9urR6UD1DA14zbTy5hhdAY6yyA7yRel3XRnXxZPJq+L17MZR39AQ4
b6HDIdeD0HhSwPSfQhpsouEF+jiVkc7o7MDMYEtpik5BO18+Xr41S/fAdqO4gC7J6a/Y1Mg17cFo
ZtbJpOunHiZVtlruu6XA/CbKauPRd4nZIJ01ghLBM6bjuqGIdhJa8GS1UJYma/DOZTj0p46FXdsP
02k5oG+nWfH7fjhigfcCUKUmnzNT5uh8RQYsYQditFsBLKnsx7RsOzAkqjizLu9WOMTJ/yslpBAw
U24Y0EdqqpvpT8HOjOxvmj5xObiIX1g3HIfcibd55KXbNsguZpt+qwvnB6m/wVlL64MuY8hhWXTp
Clpz0xg8Qk++oTy61SShOMp8YYV3iI32NkS81NEQPHdmMERa6UUxC9BoAr09Dt+rFFBXZcbvGmxT
Y8LrG8fRi5Oz9aoRTbFGA2Ir1sh3Iy5B+dOexKc7uYfe6161PGzX3fQBxHja0MWnSfsSln6EKTgu
9vnc0g49QNs9si9kYIdYqEcWJ+80+YpjKvo9jkZgiBW05oMJSipIj2Yd3olZ9PfKZ4VrzkD5nNq9
3xd4j8fgoglalm6zQUcxs08/i/aJdb6/9auRnMFhRpjVAM1iy0de0Q2HTgji4zsNIJzDNVUBIIsA
/q1BE30JzW13CIA+h4QeD23VdxP71JHAZVguwPqC1DlSaoO9kG5iakondx4ulwOeGqcOnYMRy69m
4n3GbbOvLOdoeAoPg7AfsbtItCDJ2kTvhCqvBIAgEBJ1kAMTS9M2ZWweYkd70uBYI1ToZtJ/+mOQ
LYv4ubyTeesq8d50mhhb3/EipJuD3DjjJFc2vBRa8yiXmDrXUcd2qMiMP3w+6rL3882kMW9rxgxK
SqrP5MOKy+xe6gipgmrArk4FGY+p+sXA8cAwNGv6TPngAfxc5aiHD1ZW/NGTPrn245k6MUj7LXCs
m6zsYxEpSQXUMU55Co5Il6H16sjyW92S9RGVbIGF9KFayj6+mFVzbiqE0Ik7r77yGjBzUb7zlVy1
1H+rK1gsUV19Oq1CI+QgHW96G455h9gqCskdsBlD2LSjtHCx5NOcpGDmWuFNSyUuJJMGcpJCWlfa
W8fwk0fs2uOx87ZlyfTl+WW9MQ2rXiMoDA8q1eR+0p/kdGvLqNg3blk+RhEVwxpSR5s4K+G4Lpty
x9x3xrgqCz+70H0E3ty+6obSLzrogg2ncMNeqOJDNP8erV3WIkW+VVfIC3TEDrb6nlM4QuPRQPEZ
QN/U9H8oZj5YqeHeQwrUuebcvfjYiVH/LHWa21PgCvhG9EdjPf9esZbaJ533qE/OFQhGtE5sw957
Bn7ztJP2DuGK2hI7RFH5oEUxwLfSrx6KKnp2BW66yfcufGugGoCCnX2dVjVUm60XF9nGbSfnLBKu
/qM7JNXO6Fy1WeaNQDNf5YzeYqFwKZKgnxt/4S4V8aMH9/e1iPNdUY5vLrCwTR6Y5JqMbUWhukbo
CmJrY/QJXEI8cvlAC9agq4YSBaFyn66bxvfXLec07bjqoSuaW6JlJVYcfp6MrGkj3ffZFlUwGSsT
5SdGOGoTSJEBNRcAJ4KSzCeD9IyTk8Gt9t3pdUGU25Sup/Vys1lSWxu0S5FCNd2mdIb1F6SsOzr4
As1NQxZhmaUmrFX2lKUL3rH6QcjNj5gCxWliDZivOtP2Tst9Qk5WQxiFuPMwHS0c9cVB95utLhYr
4f/3x/6c9ff7t3tXNruxD589WCxG2a+rzvkgxImEBZGaztbB3puNRPB0QDQP9fwLMzJpInuU2WRc
1QTAbJbY2eXQgS/ajb9C9uCWvh5YrF38tI2OqYaszXloS7o1KPAec7+8JDL2TkAO0jVdT1S6Q7DS
LHrmGWjQ02Q+NJnExDFpHkhA9F2GAwo8COLpya8y1HI+wT5GHzzCjG787Dlyu9da96z9bzfjAJlx
qOs5XGDaWPtS9u5zW9NWkZ33rg9Z8SLxQrxMyO5zcMtInI5EVSen3vLGWzhG1cZ20aonBXwuiaas
6tKTr4f6IVAgu/oG6gsfzXESoCmRqWbmShs0fKczoF0G4nlg4AKaiMR1+rXINcZOs4+ih6LhmTEg
vnL8ZvZK3tDmWPtUOiUbxXUcTczGdVOwAxzFpiOXYh2mVFbaNCgwgzVXryjyc9Xme8mZvNH0XPJb
aKasITRwe2yJSEq+OVlGJFdOscGPmnzT0C+7JGl+s4xCeysBGe/wd3vHVAXdI/bLaW4/qJ9DEu7d
Se27SYln1w2LPZdAfvDDMH8rcv+c57H22aIeXgvP6G5DFqY3pmg2SohyUf7hUy2p8bTRunAH8dEF
4SNZ7+5XFvabTtVo3DXnIfWt7pIHSANrfTxUonF+ZLnlsfUimsXVKaSnELDlQEMH9Va0ZkPtboqg
SY6m1iMYz8R0aH057cEYZZuRpFbmFtVQmps2RdnHAEOGPSUOkiNz5PkqbJ1bUAUp9cBZGo3K6OLW
WgCcT4oNm/0/LKKN2VA6R/wv8Spw8weIKcYLxTYCotHqpZkczzY7uBEs4XMNL3o733Mr2nFtptyb
gtEEy2bSYG60Cvd5/hKyR1jHLbvgoM6idex1xV7oau344NYIH9Meh+A6xrZ7RVvNPKQ5P2sPJIj9
nTArdP5QSYdBW6H1ANJoERHgSkMc+3jQkCR17rWvs6sX59HFSCX8JX04050sjoyZ186I20czcz5J
OVqHIs02BRXfe6w32toMmaRIz1tVTvsEf0JbNwESl8GbfiEK7A7CFzEJD5WGriVE+aTTwK3rcBfX
QYgcMmqulgdZMyYRydEmsqGTEQh7O35A22CJ3tdQ3ueyFOjlPW0j58nQPysLtXkOH3jfKe+bUyYo
oMrQOqURSt6xLHetaXKODZBkk2B6i8YqPyDofebbGgmzkeyBkg5HvdmKleuNyNjc1sRgoE87gxOM
ISJdO7GEdkR1uCn4/dCq36UCK97RRqpGvT13qbpQ5rQvg/HhttlDbjf1YzghywfPpq5a1qwywZRW
9yBH7PEDNOFNAkyHL0GcEh/vCYXft3Ty+nPnOOfYjB2MA/17kGsF0YT+xQ1brsAerCfEawaA0XmQ
JUEoiemskiloHiZK24FLx0b0Lalg5ACcVdQ+TSC/t579q7IACdtmPENzWWzHYtw2Vj7v1ElhwArD
+jjbtiiQ984cszD06qfej+F5gmS8abqhOHSHogYplRVDew0r0BdpQCVNm6595QGQHGtro5dluF0q
B02WoeBSiI4kAP/a7fNjl8xsLNJnDmPCxyGEuEV4kD5qYMVkaPnqAaQEKbld8hwMZnSLxxKUjjI2
TiX0LXm08FfDsrj62ppQS7zopukcNBHtcLgQPE5Br29bHV0e239KxeU7oz2rcGKJJivOv6vpiED/
1FoiujkavWYWSWh+9NrXHyIoHyuXztM9bBgOrVppl7jWeFIzuPc2xQBYFVdP+MahJQVrZ7AJ2QZ0
Jeb4GbViYeucw8Jrz20BzX2Q1b4ya3+NSdN6xYyzYeDhj+CbIc1rZUdHJTbPgx9/dVbq7Mo0Jo6q
fYqI+PrWjfq3dianuPkEVNjgKxapMPYlyuhj0IY4eenPEys8PhqxY+0LCCDrXte7G+JdfAos/GIl
LlMAeFYOxZsw4vBiN2RXjLkpt2npW+sxawJOQi159HiKTURmF1E5sb/Xw307BetuwLPF/v/cqBBp
kxydc8Ga0VcUjpLOVHt2uNXVJqD2NIRUTW2k+FHovOmgIQ6MVW+0KlBa5gWusmFeWhgEm61Nr6G+
ZHL2mV4JVGjsxYqgAbwLkuGVpklC4cQ39kvmvYjM6VSKpNuLaLwYLCgu1nyICKgb66A9A+Wxd6UO
t7qlLXWKiMOSZWS89FkKyzkGDa5VZyqp2TmwcmPd9NofqY/Tp2n98sUSXvegJcne9j50e7RfGq12
XiaK/qpPPiK9U1c3NeqLDeXI7ZGXG1Psg8JhApDsE9VY2reqmujneXAcfApnZ/xt2ZmMBmIwauCa
FaTl86CZbBCz4arFLPlC/P+b1HZgtptB9OXEVbojKVMQK5l6R6nesgA0JXBhQtvdpMlWDhM75VZc
cKs6DaYTBJ9y61OyWDkNAwYvcDjlC6ZSNsZu6AKKfm48irWpBd0xpi5U95UP9QIg/8bvQEUWaCmQ
dTO/wMIMTGbEsr+FxCQC86IR3+Xq1bSi/pD3fgyCN6fFlOZWf4U3PUmG5KRxH2poWQ9qPizDTsoV
jA4lObjDA01L1uqV8vKbO7epxWA0V3t4MAMbJ0jMCB/niHrG0UgewvmWG2lf4F5QTKreOfSpQW9U
dpuuTnnMz6/AfZuLgNTusYw9185gQ3BI0mMYZ+wUwpAuq8sOVFqv5IUyTQpd32rCj5m5A+faqyE+
kJZzTSCLyCbPzrLHYlrpaXdg3Ju2ljQcirFZs0+L6TN0yV7RvUw+t0Z0zVVNRqA1gTboHWDzk3Fv
Gzb+WdaWaFASsnCjCtIaxqVTqaffe8MMN0kvzyXhpXPX3H2TJEax3j+5uhW81MqgYDeM58AmOy+M
XSSzlvdzDEW9J6O632qheQ7pG30MOug/B9tMzZL0ZpSBfxW4GFgOA46lgHLqUOYabmH8SJC2T1FG
94BFaO5R/cM4VtPbNKnsYHAxiWWoGvkS5xLYAPYB1q6XIaWe0GXmyTDqClpY8UCJfpskZvk5dPqX
HbQ/7QIKk09K1EtJeZrSwktUWtGhVxSXlvNhOTN8vdwLlhzbUqXFxiQT5philVtzcnPGN8mrqAko
9yhn7BtCcgikA98Vmv5Kt0YFXsCz6EN970JociBt6ZqaeX0JYuOFBjjxlzn9nI69247KFts+2p1r
EsOeOqDZx6qgUhEPE/bduhjecml/ac3EQylBJqwzzdepZdWaT+a0XwZhq6CrFHms6exB/eyRpVyz
Goji2M0cuZzOZh2b2r7VXFIZGvctLAr1kutSXEPLfEuqR8DMwbOT2NGLrIF7h3lk7MNYIhOYA9gF
DHfIdvPN5T6JIH+/tYSnL3cJCkdmFUVklNi4cVUUA9wi6+zvCbAIKzHn5f07XMB0MyDBEHMAbOuW
dO71OZLqz5sJbe1jP14pNhen5bBkvMp527XcglrM7FEoCuBc8qQ5emS8ejbFZMolMyDlz9t55ESr
oLZiG4lCevRnV/GCJlsOcjEhO9XZwF15bKz2V6IyEkiWnNd+JpIsJKvllpEUDmO48x4vAc7d4nlf
bi7oqgVnVbmMRiG5k6StAatawl3/O3aVPafAVnMe7AKhWp5gecI/n2r22C+3aiE30MOLQ8YGDGI/
IYFbe+jflh8my2PLEySLZX55CX95wqREnIWY8a2iRnoi4ocvQpuT3v68Pz8YhNpErRlOIwHQBFun
eU7oHpv8JVp3ufX7rh9qLFQhqv3l8eXj/8tjv+/+/nuLNg9y93nXvTxIDBBOfC9vWdrzBYa/v8Xl
vqaVfJVRE5w4+XUal5EgYATzLBRybBrKzhBkyGTf93Dd2Jcuv6CJH9JsyuPgDiU5ozOdY3ne/xIG
vOQALz9Zbhmh1yBFVj9/P7Q8DrUYAsh8aCQi79Etjr+fbnn8z+csBgp/okQ/l83o44V4HDfQmpZb
y2H5QRuxA0+TVqyj8lnS/DyqMqSC2zmk2M1M6wVMzbpoZQZWely+5nA5x35/rSQEd/NFtVxJQ9RW
p+XQzbeEMyZ0SaJwqwX9cKrwj51MyvMU9bj7+7A8loUTO0McIHGigOurNMOsOb+RYAYsLIfRrYMt
RqABuYiXv8q4Q+qEXiC1aSCjc6lXs64pHOD0wWJzynI1RpT7pD5uvczdW0jZARW94Dmt0XY7+zjL
B6ZobM9V9SuLwldiu5+shBIsboCRVj6070DD1GQgOxj3LNBwSZKxERlE/Y7s8Ihp7V7TyHzIzJhw
7BFvrWS/QyP81Sn4DzPiDwi9gG2TF+/eaB07ULjr3A+DPUmYV8HptkIFdk2CCvWRPbyZlf0AZj+4
BGDf8fZQbI78C4Sm8OTyAlf9yh0Jc7JJ8qPkL1cIwJLS55vhCdFkrJoGWbjyqf7jyKa6qbZhigej
ZKV99B3r6gtRr6z2Osy94VZlq8aJH3SSacTY+CTxnDtV0SMlbpUwp3eR4vYZ/X3rvxpzmGg4egQl
vZOj4awLJY9NkPxktN7QBOT9BNE+hs+GVGH8OeFE1UTG101j1hslnonSfjV791ODodtkAPZc9RP8
YQ+c18XmZ9Av8BsQTNlIByc02SwwjUfA6UO7zddRmwhMffq2hQ1yDfzoO5mLKVuPFAywOZDumj/G
dG66jL2l799JeihA/rCUJ0Rx5ZZuuZYba/Y00s2hIEPQ4a6ngCqUNsx6lImtm6GQOnjPKX5dw+KT
a9iJnXyzI5wK8j19hXCH4ZP+uTQ+CmdvSrZZVsYSv8RE3nT+Y6RueTFa2wLWqJC4rzzWNRtlrTv2
tGnjEZCWBzQCHZqDFsA2xDb4SaqWjhVVSdMkcQKJ/6hMSSaTatdoI54oUV157w0ZQ7M1C4fPjpjM
9VADVo3tyVyVTv7G1fmHoTZqok4aNzS4WeAfRcDJZRjmwZ8EPQwcVVMXVVsHizcbiIZL1jSIUwmM
eMP6EC89BS6Cr1T5Pirgq2UR/YjKntxbT9+gkPS3k+1iy8iMpxFAq+/4G7s/lYmWr2vFZ9zWurn1
TWKPjDzz9/UgDrg2CZhFubPTtSrZqVANr2baYrIlRnvLKtnc52GuAw0gISwOBknYBqkGw0jCVq/n
50lCc/ayzH6ZcgLc6KrvpnnbsDwUAMqq29540vNRYxaycY5W04fpmzZoYIXbLsZpDAeDEJHAxHNt
D+6L1oaYLn1f39FXRNBp+y8D6uKjZJO4KqqcC9Qi0zR3bAO5jzA3Pu+gEWX+KJx8eg4hIRR1TDrD
6LPi0TltJBo/dC3olSzaaFQmmu4FIn18g/X2ykTRvSwHNZyGodGf4+IS+TxTXFm/Ks+S7LH8/sXF
Tb2JdWKQ4+krjaL2ZEZ9dI8szcOourNK32SsSuXBhSjBZaJFT0HonkJhXQoas16H0auabHoECrtf
5j5ZynKfBiMipGbq7nprPld5/TPUM8mPcOrgwM0JZVJkNOpGf/SMxGLUwP5ZF0DXjKwGeylrMggb
60bE7r4Drn5G+P3JeifZxZQRqfsRQpPmor+48VtWxh6r/77e+kCofbN/QehB+F2HQcvwJEunkmVh
ql8rxxNX2xzFNTeRKw7oGkBijw5XckwSWUncZlESSBWExkUY4rHqOrpLDsZ7ylVgd7V3a+icq6W8
y4Du6jBNFVE4WThgUTXKTR3hiUeMF27Rh3+NqfmMsiJ8VpTnQ19lr05/HqdGPtuhw7iSvGfG2F98
OZbXWDOeFtVNVVOVjPDKB+AUO4f//l8ri43ZMfAPwm0P1ZVr2bg5DEc3/2q1mDozBndmlYfE8JJD
39H0VpmvrdAMvnqIFp+HrKnxdI07exZ3DI6K/oeXYP6T28PzPAZU3bANnUag9Rc5uyTatI0R9B8y
yBie35oPbsAIoPVhtGEi+yDzrJgFAeUOgE94EzJYSzMz1lpZdOumsjKUcQEsecSmemeQeuYFL4rm
MoF5PTmF1JGXatS//uDMWXD9lw/Oc3Uo+A46fIHq/R8F2bgZUisuBj44qQCk2IZ3DDr/ZlgEwyNe
EHu7w6k7dMaxc8Zwz7YpAbFxMETyI+rHC9Fq8pMQIsMLfzim/lZQzKH4Y38hULFx39csganG3JuC
ELEsiqbT//D6/8ncwKcuwWU4nnR4G4vg/L+4W3Di4ZkxnIKhLmfpLrRiE6mGN2HXNNlG/YgqI18j
eep2U+p+65yI4UFcYyXVtjALsUXbf+m9H3YS1wcy/77JuQJSxeUHV949HspyP5RFv26y0N6rWNyE
Stv18ib+N17iZSy//v3/frLKyzdRo+rop/oHNxctU8wo//YfnqrNp/r8P1+Leez2mfGXpDs287+y
jP6bv/u7C8zz/mbos7EJQbrh4AMjR+LvERPS+JtDq95CnPef9i8L+5euW4Ty2fzvEhDHf9q/LP1v
hktMr5TokUzHxR7yHy/t/uc186/sX6Zp/NVOIm2MJPMrcyxLCt3+i/MmciPiC0qaMUDSo4Ps1fdW
ODeZKSblfPDBrpobqXXTPhsS7xBHOdHYI3mOisYZXkvEaUgzWZzeAXSos5TTg/TRvDta+UlMM2JK
o/0aMjS6Bfk7ABfmHLug/6MrTDTpY/lACa1YuwESkCbHim/FUI5Hdjg4JJGF3az4GzlKu8Q0i800
4O7Xazfd97RBVsr6ozbTaTfYwVlQhzzb9zbAO6yXzfesCigit5W7G1E8b/CLhO3PIETUCgv12cmH
bl1HdLGtIKSgSKpvr/vTIYPzNLRlsqeygNrBi7TDokAn1hM6tEZsUhxSSdV8qA6andwH1sprMXXN
Phrw3TLPjScjC35qtSFPIlPWi1IUclTlf4RWHN2WQRUPe0TPBgG6O/jjJUawvK27TmfoyY4io16+
zZvS3OJS1raNLAnycXHsJ0PTMs25vLgKS6xtUeLzW/akY6quqNquo1QNXp3uOjZod4oEXpMf9fc0
nJ4ZQVlpx0ny7Ok/hq5AoZ93XzVCVKr3H70AIJnJaVhrht/ux7gi8bzfILqcQCQ17opCOZVkx3yj
YS5QO4wvRpmPexIUeSKyKbDYuuDFOn8Tsx7xEBrfJ2gSuxIXCpkZCWlB1bi26etc5P9j78y23Fau
Lfsr9QPwABBoX0mAPbPPVCpfMFLSOYG+C/RfXxOUXZKPfe1x3+tBVLIHQTAQsfdacxnNpmp5YbEC
x5Kq/RQYu26Pnrv4zq4W/zwlT0WEjTWympNWMxPSecGU2DuKW34WjDRAMTKkFQp6zT9g4j5Fvtnu
PcGH1OGxz7jCzi6SoN3YJd+H2E5RCXOhx+PfL1RM0tSvq7d7b4+73fbvrt7uoJem7yfbutyuaTRu
tgWdmm2b9oSa/eU9bq9X3+65/bkUFlQE6Tz9et/bZlgpK5bN0n9phAI4/M8bentNm6OaePKGfs/6
Cf7Hzbs993avlQmEGGA7Nrdn/LrjdlWmcqh+3vPb9v18pLa82Q7wGilBt/72wN/+/LURi6phytA5
nag+b0kF1S+3C2WYXUBvje4oZ7fLKIElWQPxH8OcdSd0dNlOyOmlLC5ONmS/XWizlV1cM+e2NfVc
5vDG/PW2abSMHSHZbjN+vT3ndmvvLesqxVxw81sne1RfWpJEMFabEk5ZShd4Hi6x1lyTqSpD8mi8
jaEX2iXqRu1y+0vEZFUskU4Hi3rJOXen0+iPy5Hq5BiuoLOScvlGR2+3pjxirBQXbb3w7cS8sJ6X
Jmod1edfaCmK/e1+s6NNxmLgErkatiQN0aDuQBIYcBxcpHQsgun4q8vLaKPm+Yn2lK8IEEN0QBvJ
TO0LPchhSzpDxyLkH7fRjgxFT2FmWh8xt9H31o8xL2TicJOl3hSoBBqAj4izilxH9vsyxaJCU0Z+
Kc78kuJplFKjqJWN9nbNsLw96nahO5DEbn8JD1BbPWbvpiMqBs/8c0SfQUGDeibz5fK0uBjjVtGr
Mvk3682BbNFNZ4D0iazyexZRJxNNWuxK3aivhZu9lXWHbaZhPaMaH1JOVeDtA4W0IUaNxFnHnS5z
Gns476sXpmbTpVovptRk7Wu0fsiEerqY7cM4LOJcMNKfRju+ix+wCzmBFnXGRh8qjIhJhdy+jC/p
ejFMqTgpJKI6OGnK2VrgKQHOyeUFh4QQDgc++lWUHw5G08tCL24kcLVVTMnGUsMrg8jkooNWv6i0
yI5LHZ3ihZtuty+jbDa65aW721WwTPrPO7411kn4XnWZ8+OoefEukQ3j1BohW9LQ6TZZjYfWov4A
TMih+9HCVSBrb6AFw3KELZGLlh4ApRB//EygAL3mwrrMaJCPczEerKpDVWL7rNrK2xIdNR02YpRz
64HVCm0CbkKOWusRH9pYFR5qNayy97nd3a5amkIfZNGyRSJcXAnmroIRgvBGa9XWAUKK9wQDlCww
AeTMPl0vCqoMxkYmVbdF4pcfyZBXZE0rn3Rmady7drFH+p5/SbQSNmuU3ptObBzM3FsjCVKKrDcW
843SCXUMlxMZ6YiGRya76J5JjRCAnm7A1V/81Z83/rp+e2L6i8f6l4ffrpp8PTtf9Pe3t3bNjgiK
BIr47c5fT/jtpX/+WRb5q4rMeFf92pLb+93efrlBY9sxqrfSAeD420b89niwewaNmHKFehkd9auG
hsTtwlurqb+uZmtq4F9uu93bD1ZMe4einbc3NcPc0id3dqV07wTyN23OJwB2KT8451tTym9dJJsA
reU3ZyGkaWqHa0/4Id3iJN+ny7u9dvDZr8d8cvgBWRRELN8GXQigzDKNldGfufATnbW/TFWjs6BE
LUkNBCmfjyQbf9H8ljgWGCZqQbRlQIuLyUW03fppcMpDzAqqM8YJyezAZ9bie+BlBuWqILNFEtQV
VCMxFBs0nGPo4NVAX1QBQqOveyxy+0JPtDvQaFFkNgeGcfJThcNi9HB000nWrcEJVMfLV7D5kDrX
hMiY7yMemECjlYdfLyxaGo2u2RAV06kXg5ixMvoSDz1KPsfpDk4l5mC0minMFu8uhZSRZTHpo4X2
UdQ0O/vE9rdy8g4NmoNA2QaiGrUkgUf5Gocmp1oGwg14BngbFXFLKUn1rYe6ZFD+kdovabLukmB2
jY4ZFiSmKHaCPJhowYSupolZLzAbB1+9hKtbeeIIeQrSu65PodEoImAW4t49tbJS/alhYTJ+yYmh
2Ua5PW0z4T5qfA9totJD5OJqLVDH8BtRZAfF8bpezz/rQR3BbO17SXkkEz8SEsV2hf7sGFMK57K+
zprQ9yaULEeqKHAicjATqvIZIQWnKC/aI2E5eZBomr8l2/OlNt0JZA8Yk25xPmDkyXOst2o3cngy
F3MeZrsvLmXWfpRvbp87wQJ+ZwTYsy30/l05Edy0yf02unobmkCRMpZa+xoUmvDVsvGwawfmqDGp
mOTe1TOIfqr+MPU0DvwrPtQHqrPUvHH8HQ0YjcuIRBGsDllMNlnVHY6u6I+4pxCGvRgMFBjkpKd8
xzKfPSau7ar408/GMuTXjsMRY4oejKPPooG8HNYeBAfY9ckCvPiKEjqGv7fpqj+pvxlyE/X6ecZk
MZafiOKQ3+jVobVBh85Fd0EDf9HrPiZtmSCllj0oHMJmSvjAfkLvXLT+WUCOs0xnQfktPqZlnh8d
QU5WnLXXBIWb7q3BOj5QdByHSIxr/b7VhueiP7lDYmx8TnDQgex2zX7gm6LHHYz+K4xXIDHWhIQw
jehaiHyf5ITcCR6o214F4qsA4smgE2RyusCPEpvU8SFi8L/vYRWWr0bjvlkp7VY9koeh1cWhH80D
Arrk5NIHsEv3Sq28CTA0tGZHpp9R3bsz22gPB1VSYSQfDsGoTPtDL0hpzcJeULHSc8sLhH4Y0mh+
Q4r86ojkc1oL91OeyaDAxbHP+zuEYg4EZIYVO8mYgXgxlnEn1wKyibBYaP4rFIC3NCMNayA2NJRt
k+3rTeak7FsckWSsjnu7FEBai1XEjwvxnAL5NFAPNVjjCXkmFaIute1kDaDaEhKTffke9Tl1RzW9
40dCOTx2d/T5vUs/4Vztyntb9/SwywliM8bOPEDf1z6nuCWHL4FQtWASQqdJM6oGfmE3CI9I6yGK
AsO6LbM3CJpaaMb4FMwabiH4WmvXA+WcRQoCieLyDrw0maaeNMMyUtd1ipPLEQRonu9LNE+0ipWD
fgbStpQ59O15Cfpauy52kGAnaDONmMYOPGs3EvPt+N656lctJuhLKGnedphtPXDQIyBy9R7AXm3K
ySX7+NOT9MIczfMPNmOIlpoJEykfIpLOVB4e4AnesX/09D/NCEd54hbIAyQMUitDGFP26b2BgYxF
OLvWNPalggA8k9xHXF3G0INdlGbpD7k62r95gig4C0R2UCbTBytWkAGoFLdIqJINTBFjndpFh6X2
k60VVRzBYri2brolK0kRT+fwqkoXV6PHPeMT+NRBJEF7OD7Fi/u1HOCPJZa3qtQY8W7t2a5J342y
RZgQ5YRQDsdFQjsrpUWH0eqwAhRgtXxPkDbtubBgrR+yP3lLFD0rdvpGPpDYEZ2jWUJsJY8spoSx
MdHrAdHoYek5J0aqEfHcV3qJxzaPY2CG1odJWjrQsZAFMnKsvPnalpyUrK77E18j2hR2NOhdNIDx
uhyNzfEaa/HAkJO8tLj7QyYPD2KATZroxfcIejcaFMRNLTLFxsbQNuI/RCkRuqn9KH0NI4wIrHxE
oTL0QeWTct3POG0KhYiT6OU7joKL8Ip7kHRP5Zhdpf4kx/6qB1PelJhmJQqDjghyhhPgvdLM30ab
r8ExaIVStE9zSdzxQEaZMw77oXyqWXk2Nlaa0q7pA0FXkDC6UgNK6+hGaTiXzodV9N22Gnx8PgoN
TfzdTAFo9tbYwa1OzuAiS0TKPp6zCiuJoJ7vPCi4WzBT8c+n+MWs2ah3D7VXkY3TOM+lpz9m5ZqD
GKMixkv8Iy/lAfKdte8m+7uzxPqTpf3hoV7tlfSfUHkih2I1hBxpL5AzAtZ6b1MmFt78MKJ1Ok6F
/Cx7Di8to5taxJjuWOJQ5gZdDDIBvORmNtsCOGHyx9hYX2mxZRsGkWmb0tUPiZEnHy065xV1LSIj
+BI19+B7xDVzYiwDrCLpprarz44s9G3lrGroNP7qJvanKG86bQpbpkAjTJZ6Kl/rYvkRL3UWZtbc
73rqtWhFyZqPQZmay31V8b3G0gDJjaM1saePriyAzXtzelCETMbTU9KAOpbld1pPCGX2XlPzqtph
xrXRwR4L7E5jTBzIKU7buwGw+FHFwxIUmeVuGgvUAAAXEtKz6qOkRlPq2dM8lh+ajXMY10JAmnW7
7+bWphInX720mLe3KZeZreqBlhO0kbI6zde17wJWkDhR7+Q2cm8Z3q4c7avwB30F3VY7H8gZ4UEg
P2UC9pN2aKljBa+yJGzV8qUq8TwNcNjFpKtt3tXQHLx5g01YnAc3OyQic7bW6MM9bRELgTbwA9VG
wAum+3n80xZdu5sKOo14NKydtzRpSM/nS99LYkZb65ks0zcshQIaLEv4tL8a2HBRIJ5soY/Hjyxb
oo3vtOzmFjWQ5UFFHNEJmnaxma3mnQTfnNR39w/8c39IXHa0X01/U8cJiZuqSsMYZMQuj8CzWeM9
4HFYyD5yQUIiH5LYS46Wd7Rqzzt4MmMa4aXLhglvd2kfU7XAZUtSI4C0uTz0iwXBZFQbt/FmRO30
25s6fj0IvfqALyqXHK/2mD5A9DdCmnXTtiDkt/Rde08WlYXOLK+BsJCsnvGDNl1L3o9CBFlNV6Zo
necEIKcJhoEQT3q/ZkeHjaF42Pqpri7M66rM+BYzacJ9koW129q7tHHhMbAo3YFHnJZrD7au4dd/
gupM3YGPPqfTfuzdL1mEpzUziyHoF3p8mUCiTtoo7J9TtbSonIsxoZEorromX9Ggrvg7r8VJksdk
IBRfNXt+7lDCcaZt9ND2268Uw50jzMu021mZ+b2nMhPY5pIcO8Rf49yc6YH5gdEKeIn6fW5YBt5C
7Jhxj/G156SoyWsn67tBDfMWnCgTa5suiaibi+nZhz6NgD3jupgnZzWv4iGlc8Jx2DwMZvyEbqEI
PBTfW5T5L7q8OEY5nCy14JHBa1mYBnvf1BCP+b0eyMJn8YJhPIJlBIeh/6IiFRrduH4VrHAi27lz
FZVAbPn3TgFXY8mhnkv7AQnY2S66K25jcgjm/sp+QvAe3ZuxZe6czvsyT8oOQHLh3xifstp6g3DL
jLdDkllq2VNurBzXGpRuTs7ySCfzA7UR6A03H4IsbfaVQ3M+F/t5Gp+SNPIOtRZfkei6gFVSJyBt
ED6l8vZzZu5ITC+PvWtCtIdzs3Fa+9gYQ3rX9+VdriArraNFXc+s5kSE7J4qf4yP0Hynz51uo5HO
KjoBaEcrSiPOBFNp6aEVMn/UjuaiGycYAg/Hfb3GjS42RvD62E68nBvXZ6S/3qGgybuRtv82ULsG
/tnVp2m1VWGNKCmt/xD5c99kMyV56e07L3tKAM+Hc+t6JDHmVlDLP4q6Hy+N7McNOq0eTn6guyAN
vNpj8dWSrzyi4+FbLAus/clhwlekOZjkqCZSwuoOHnXykFWPs82YE1uFZeOboMnWI7ePUPZi2Ben
qBnIdo6JW7Siexxz1wyzB6Kiwj5G0/hipsMDzg5vG81aus197cWFkRw4esViWh0rfKT+QuDd1OHu
oE8dz2evIrp0QOrBqdW8LLmDh1qhSJkVkZDRaNpM8ymRSqgue5aVaFPkn5E+QGku3YCRPCEEuUc6
7zLdANVxavoFUyY0rv3AuZCON+rYxu8WCjLdS6qUeVIxix787sa5GNojvQbaFLrGutDVBGL9XTOn
L4YDw9VvuqfJTRBXrR171TvU4rDlQ1eGe0nKKNoi4J3uaehVif5kZhJcehLW+k436GS7JoAD6dtz
6CZWEc5jzSmwThG/k0U8+Iu57TlbAkPSiesjdVg3k3M9yq9JekDJjXU1ttJd3NsfSFoZPxAKG3Cx
NnAKPmdZQwDNe+bBLsAK2GA+9eatVFigyGzjjJXDmlmgR0UCVfEygmtwXtqo1AKjR/tRd7q5sxn6
saR+lXJiqlJ6b+DDe/YxCnUcr2CyehbPemmeACk3pH/Ej7VBMztPaB7pOo7J5gMO8MlQb22OmN3q
VXVdEm3mK3oHR85qttW+tRQpDH0SF2U0TciKxMVq7hWN+6TlNpLZ2D515UQ6RDNHlCGsP/xFvs2q
o5kO0IB2Eu5PU4yfVa2KXaynb0tzJ9NOXtu4rB6Al6A6Zm4ONPStxLXP+YRCDiipXWc1Oxt6cCin
Ei58kXpBs+jRfhiLF5BlfTjhkF6TDr4oQQ14mWAuZ8sPloKLbephSdOonvPHmG+MGnfKef5BjEyh
O50axATIrPcdQADpn9lk3Q/F8NJqoxu6Di0Po8Oqxq8yZcE1hOJTRVOx1xpHo67KgnQRTru15uQl
Z2V2NCz/qV/MU+lO+8Qzr62OZJz+X81MnrVq8kbRCCSPpQMQhkNrWR0mfX6k1CMDqNbatoRQN3Yy
OQO/yb4RqLkeahaWKhwzyP8in+yYHHcWRPs+tvaTthxw7RHRoYFe8zuOTJ+W6l53xx0BOW+jI22O
UMWqLF7+XEahwk5Dz9l4+rb5HslhL+Lx2cOG0svph7300x6cyKn1mvdokn2Iv9gHE+RTv4r8P4ve
nXZ1Y39AzDOAl8EJUjledLos9xwWXYip0NqgJwWFVciYEB3Ojh7YdoCcPl6gb7mSl9arX8SgJ7sE
HQ2ZSQal6OwRMuHLSDo8iAGw+WgDvjRmRhMSUNumMEJXl6yBl2+GRZTm1LTneBWHodYaqK9aJgnP
ZZhbTnqZYyJEjYmVzljd1xwi/K4Jn8pHCW2bfMFWkDIb14bYcrJV6Oqo2lJjASID9O6AAh+OehGd
pDsfRYtwt9KDVFo/bM19afP+PtdQviPR/0QTX26M2UNsJrZu2qkr5clAkyo/aMXzoL6lDUiORoiP
AhpajZklACuMmA6T/dGZfjDHTJ9dh26jDclngVfXDxin2d0syseQeJ0ws20WbUnP9JkqGGLRQa1d
0T/IdNjAvrTvTBffVqMUlZfywfRpPMeWNpPHPrJpjNi1N3h3vqiMg41DYp/r4kcm+3JntPkPIqmT
Q0yqd+DaDk3GHsS5xfQSF6OWQsDv4RswoAVah0MUuAtiHQTz+DKugCpbeHLMD43R29ee3PMD2hir
rw7xe3IEaLTzEis5ZHnCodHMr3OH7pJ+fb6b8W12SZOeLPDAUIvoQVVwx2NYx5sKlDA+ESO5WNpV
pQNdlZY0mVRd5pLiYetm1d6ldHwSA9UXJb5U0QghprTpPzjtXcL01c5pj/cawRva+KAlhnvgF0PV
oMse/T7lnDm2LU40QuexD8JtN0ZEin63J4jjocv1r44NHM2Iq90wACgSDrJXog5ytS6PUm/alHoP
tW3YF3r5ycrquuhHE5fv/dj4dyj6IsqC2kdXUwsbqBSQ9FmIrcjVFSSA3E5+2oSz7Qy7KgZhZpd3
Q/kjmSFp2+PRVJw3lSAlaOhNTifW98SBIBNXzyJ/GEHLUCTXmM9G0HFqDdyqhuZz29gzbHKqDJr2
5Ams3kCiW0PlTAKhz0wQOnQdOmAV70vNLzmgRib1ubgmlvPiui0epa7ft3PeBvWwuNsmyfVDjzja
ny5ORLlz6MkfErXxWHrz2V5tP/XkDsckn8DENGVQW5QebRAmul5TjR6Yok9JKJLykcyiT3pT5gYK
TzVP0DitinVoQhV6XINr9G9t7MsnxuY/3TiiiEJsWZimJhxpFkphaxwTz80fkqK6VJgishXrV/by
pCJSX40law+mGB7o/Cu6OGWxSVP8NnpEuu6cU6geGlz7svSv+jR8iYmkDpcuYwdnvRci6iM4uIuR
51ODMDmoTZ24N6CLx0VRUp21j8hVO6RUw7s7O3sYBCO5E1a+taBd7ma9mrc4osjRbN1+T3zEcho1
fFm0B/o9Z3HKn2r6dDkSaEgcOj0eOD4UegeU0FvHvNhiNDZyrl77/2d2uIWG27fQuJv54VeIeLvm
tP667fYU71fQ+O36r0ff/rrdltDF3i52AkdqfQW89wmy4yXNd5pnPv/2Mj/f9d++JHyIEiSBgtR5
27Tbq3M2pAn9641+PtNNy3NX4V+m4cuaMooOQ+ZJJrzrR/y1fT9fp+yMC4YWf/fby7Ztf2bNBNFN
JTxjfdpv2/TzgbdPojz7Mx6jIbw9Jqb0lFE5+se7/Hqr2467XY2LMt66Jdmqt6u/9ijytXKfAFbD
IfCKiY1ig0+tMiEiLjdbLYh1pwoQ1wCA7WHbDrnGymXgjDmZJitJOIGdaZDQPrAoZs78eOcIRw+8
yfTBpaR7R7eMQIJ5YcbWv+aMcCmJWpYhv7Pkx+i7xvdwih3D1JkZ5gvyGn3a92aHBrwH+zavVK0S
B0DfHGaBnsVOn/Lh25AD2LeXoiPKLbvT9bVlMqO+nzW3BLFyMcr5PDTp97WF0c74i1MAarVYPjOF
aazHRzya1t5HS7JhiuHaO63U7kQBUCdfDM5PKZwKBW9mS4ECYW70oAsG1NRFISBsMhQjqLnegn6V
H2y5+PeOZIgs8d8ulY1Qzz8R3VGEibAAcjl7vFLpBrLJFdb7sHUc3Ll1YZ5Jo/+2tOzeihaXqN1Q
Eq5AxVC9dqW55qDQrnFXYITIpyMntoNGrBKFNGMTO8SsUMubR23NyyMdz5wuSHO2gprtZvBg6dtJ
uycgcgzjWOxsNX9FlsPKodtFHiBXX0t31qSiMBkJBNOt+q3InR/VKKZgaOYfo1t0LBAtBm6AkcQZ
cA40MBGEw/IeS/OFMEpSvRnJgmGoCT/50utUQSdw/I4RmqaOD1tL7MOY9VEIPNjfeC0NdMgIQNSg
kTVgGQMjO0eE6wTtTGXAEiVunI7RFGE+iQuuYRy70fI3i9a/N6O5opaylzFiXuHUKZlQ+tclNzcU
0lzaUe23OZB9/m3mpIbPr/B2XQlwIiGhw23NILHs54YSZzO1QJFcuvLFUt4xjIX+hHjB7jRtmxY2
G9/4J32JHmtFaB8SuCqclPM2CjCYHpLvUiNGvZt33EubyW+Xjd9XQPz9N7XUJzvrPospgYBF19KK
+6/61DuhbeQWWh7X3d00T04Nv/Y39eHfJX6/s9TNVbD3u1qWdpFpC2F5lmCqhK7vn9WycWTNedJT
nJpnmi7FoPknN6OzkBj5Q66j7kis6MWuGxFqBdFH0CwJg5BUhYu+Qukrjqo19/RQYCFIjL8AfvxH
a5rBlLjFfcaBULnqmaFA/pcN/xd99Lrh6KJNWqu2cKj7//OGL0nZAh6qOeOMXnYkEAS5BuW8zeTS
OetRwwYq9ejp5zHYjDiBWe1X/20b/s3Oo/7hCGOVQiLX/ss2JA28vCkugML03Xxf5+Yxw9B9ZOZn
4MpwtUMF/X4XsTrQGqYMvX5y7pe4rL/+5y9R/FUyzL5AKroGA5i6ZzjOX1jtWTXPVpu58tiTREdA
Smsd+472vM4gOKr0fVhkta9ysn9XazjcnemQUGwZautYYxO4Dn7XXJjQb9rSG68SwQznq5wzuhGP
oSUZplGEGtfIlecIyKTXjepaa8oEWEM/vCWSPSjzCB9WYnw63kBgIjzizK9cMC9cJOtFly/v//lj
/5tjl8BHAXrbNbDI/AsGvgeeGXdEdR4dwwT3qWpSS/xsDg3p7mrbhH6xtJehGVlbDsvBNutjMZX0
93Oopc10KQvsGIU+WgfDLoZjtEJoYZbgF6mjYZ8vsXnozfG5jyqxu235/5dH/zd5ND/U/5yQAaQi
/j/bz7bKk/LznxTSP5/6j5wM+2+WjZ7Z8hzbhSSx/vL+rpD2rL8JHBOIIwzLWYc1fgx/z8kQzt9s
HA0MGFQKTJ7Gs/6ekyHE33goHhMTd59uACj53wilkWP/y9BgWCYSacYE0zMQZ4t/Hp7cbGqKNkeR
kei2tXem+tX2sMjp6YAWy+wfU+HGjzIdYSAZ+V7vsM2JWhdPpHPQ0y6W/mQDo8rG0nmqtYbIAGWW
uwRV8WWcsWOPi2U/DDT6ZT08OL2EjVSmzxAfKdMnY3FRK2JDtFffyLZZoi8fUU/sKgV86H5dWZ+z
pcxQbCqAqqzxHht/ISHThqTkZuTWSEduZyMSTx6A9B1TNPNsVwlBhAPVQAOlSmDGDYCHCZwS2erT
987XrrFnaGy5k5+t0skPyxQVK7VsfNfbNgB7O31NPKhzZOKElH07nEpO9WWeTUQtMSsikeMeLmT/
Os3U4WMNs03fLd2rKihAVyudo/YoCTu6Eb9CJwgKO9+D3gaDMVV38/I4R7F1HLzm03f9MkC9vDca
0qKKxPYuKW3CfdtrsDPDuuqMO2Y6X3ygipSnYqpgxXDxIat52XxG2xVE7Kw3vWuDvHbEMfWXl8op
OAHaQ4siwfpDAxZeVbydrsg1zpaGOlM+kTFFJR62zaFcxid4pH7oms+jy7lUWjeBo9pploJnW11S
1ftv+jl9JDapfJD99E7NfCRWNx+gh6B4m9u+Ovj7bJTDTo202X2jPEyYVh6saXi64euLPp02TpHH
e5+PYDpoTeHp1lkTogfAINLqBXBsj/Kui629t9r0LYJgDd21fNA8FOtWY1SH2vrB76g5ZGlhHVir
gVvxozxgzHtRmRaRjapCQtLUvWcW5ta1oxoXHPHJrU0WXG12087my9l1Pno0fR52BGO06MhIBZQE
6hISN+doAjAvUi2JN1ptx2cD2kel9G+1BgBqlo141LUTFh1xvLH37d7HBM2LbvMowW+GqupEeQ6p
AFZOFDSJttOi1N93DpT7dPDFA4AkD6xXobbIXj5aoWeXer2AZXWOELkhQIO2qmc5xz3zVQS0J8L8
qpPrP1ElM68eS4YrSpkiUDkq/8RKnzNkKAlH1smLZi8Y0/kEX4aO25qC1XjO4yRmHIwxYhJHAalq
ixYJW13ih9aTKJSNYg1nrdglCba3oNpw0gadrx90o1YlbhAzNQ26an4rZxNQCbsc+sDS7NNo/U5J
kkijdNmbBUGkYqbe4fYo5tBfb17GqWSd18bfRNTlx7bBQWs73bb00jxArwTSkUjRxW3bw7w8jUl3
bsAdPrh6gTLAWD/+jE4PLnd7mLRmCTrL6/bderDWEQ4yUp6tQBm0oyH9eDAxsi86EIwHvzLhemen
JMKPbErvLdai6kyDKVBqBT04snovKmPvtgomMSPwld/OF5sqLCOX4e6MfHmkojwfaUtwcCfpGQhc
vBO0/UPq1sAKSSPd9x10qDSN3Q1LArBYc04nLc/4oVkME21Vk/RCvsWdSJLmmmJVTdvyw7KaJqi8
KoX8TPHklfJM2FlJf63MlFZgS72MylWo6aLDUJ9gWfaXt3Iq63vXwkti0FZX4wS6c/HfPR+G0lK6
VEPs4qsRIWd1rGjXeFpFF0JsZt3d9Q0sfklJ8s7xp+kJrA0pfW4dX9yZaLWGKQmtY8PdOqVNt1or
+vuOdcSjlen3ZoOiyBvdx2UBiAT5i3WgdIa7hpY2NHP0cEMcNqiTZZ2+yVEu+NFrLyyDakjTI9Zr
QmFZNx0Hd8WNFi7EIPo9+yRekQwmUuC01r7ZaTU+p5F5X+X2zopxcTu6Q0JF3lYh56Hq4oDOLef+
iz4z8ht/6G5s3qMKLsJYT/Q7AiBZbnq4I+Q09Hu5tmVkT9JKQk/q1DLpsxr3UyaR/yaiObpDE3dq
M/CLUx3ReUmBBdHJovpF8jmVHtvfEa+HBlPH5oHe/wNxkHXvCu2VwIgz3ej+tXJDZUYkUBuuF8Bc
HXZ61/+ZJn4PX5i6fKYqIEkltnV4tMkB3cJ8brzsPU+MZ0mMDHpDgv6yPHtp5+/1EN33sem94od5
L9z+XNcuQZMZzvjMpKVOW9jcmhDZkQaA/mPwbu/MGHDAjGoZvvvHgmxidnjkgHZg17eNj/OO7HEp
ETKDGsX1xBEfdJHfgs4DEiJ+yIrouUY29mHRJZ5yuu995sXPKa3U7TgnTxMKxn3Z8g+C3rWIRVBM
IgqM2h/OljLjA7Ca9yi2m+2YFYAdM/q2g7cU+wl9936IapiwmAz2DlNSRbv0pc97sS1VMe1vjiNP
DAedaTKZ8C5FjcHWL34D+orwAW/vLYhfXPh0R3IFx8CLaZC3cymJA4GgAh7kwzT0wBgc83U0qgmV
iPEAt0ZuW8uxnyyOITmOOwdd6wkAFMhM27T3nKnrgHxZP8Ce/ac5z5/wSo232TjrQ+m/zfn4xMTo
c8G4vQWD64dWpl7l4McQG/ReXZZGC+vM+4wt4iorbXyv1UkzBDDZpq62+JiIgLGM888TiTunR2IG
OCumLvKqpsVLpjgn9n1nMgcAQkbYKS0JSxVoQUipXMxPs9Htx2zUjWOuN+JiZiJBxcCZOrYaubFU
6R3aridKkVr1S7Umk0JF9MLepH5fVGDtcqGqc2uSs1oV0tigYz/pUe4d+Llvymj87uRP+RrK00AK
23cGREz0iMZTlsvA7QZUnk1Fa631T8oe25Mr7mVv6U/A/SZVU2I3khNhldWxBltHJxaQ9xRBtIsd
tbFVrR6VH8EAiaJLFYl+G+OE2yuIaJehjE9OA0owrcECuHn+fxk7j+a4lTZL/5fZIwImkUgsZlMO
ZUgWWaToNghJlOBtwv/6fsA70f3FNx09s6nQvRIlskzma855zp9maagK4B5v+/GpKXhnk00y3SKz
f+604b60BPzlHdGNkOLNgyK00PCq7q5IP3OHwDLVzV+t6ZIyiBNvv/J+YgDv9+i7Gc5pUpiYhEdl
wMy2ZzaUQ3nIiEHPouITQwUwCxNN5chmSTIDfmCxVm+rukXzPU/mgVcaFVf0odh5czRWvd47nRGd
xiW1tovC4gOW7TpIkHUqxWE9o9cKR2wFunWR7KhGbVpEGHfSrf70hGwcqsnCsoBkXgtRnkiTbh/B
u72NVbyCb587z6ie0+C7jAAuI4HG34B3WAezYZrNQKl8Hxr29xxtxvJoudlvL6XsEDaRwaL27hV1
IcqBug3iBWqD53+U7o1Un/EKGfGny1wmKJYjmgm9ZQOqn8jXgaHQeReV54eGDubORCgs8vKSD/Nf
B+XCHdJ7QAHRwqXgJST0kq4DZ6vILh0+9D4JZ0ZcNT7DNu0eC0qtSRBHiYL2kZq1uCt4FuGNQYAT
IsqPsUPquGmwSR4c0mlzT74WttYbI1vMY8H2Z2t7mbuBFNVdMgg1g4PyVORVdERH9UPonqRcO3xB
BJNgM2RU7KbjNaZ225TtAmS6h+3R8ZkH78KY3XhJIQyEqn1HU8/fwIYjba61KPdOND75dtIAFTlb
WMSPTPvY3FizeXbtM3Qm66FJJXPdsUeSRoguwZnDdCuYFMaM5bLerU9qKLg7iYXOLEbkSTzfV0nL
NHeaHiv46T2Jzyc9CedkTP6eFLhh5xgU4S0ew/2gM/MQ5+VXWXLlhoaT3GXlzE5krhFWdh7yKTX0
3HZyCei6SOg0cPM0sQGZWS3VNl1vFE2QR0G0wem7GOL7hWUxrbuN+lknfb12AfYVUh/j2sW/8zIU
D+iqkqC162e8mBEjsiQ9NHH+BPQqvef3z7lUABEzYq4MJFCo9YjRsMYBbZaYkQesRRnyhOkujVGY
Ix5rNnWX+hdzLD7x2WPEwRRz1/RpAwAG6LpnJNmdO5bAi8nn8r253ivZzHsswM6xnzDSyoFkgSbi
n5py9xkJVLOTFegkk9ty787h3t5a1XhzfKIRW4/uaf3NZFAx3xYO1KKegRMZe2jaBQgRg88ux3Es
zQ5lik+E3lCjPaXYPvRuidCCKGqqSv9kOBS+fUJNbbTOVrFiQj3Du7IB+BjEjn1kp3Bf+u3Ixs7V
O8scUF+CyK/6zwEdbeDSB2zYFO5TMf31EOTsNBCTXd5lvwUDv5Nw6gEaC1E2aYZsuhQMeSPtLLtx
wSbg+6rdcd2vaa3FOfeHkx3NjHV1RzJqbSGrA68ZEhVn8xaIQbnnUfqeskyBOqGAwazHAC/dXuev
KYTvq15sFyiKak8dKuEljlI6qHE8ytbCv2pHDz75VS+YWN993KPJqm6NKBh3NrC2XThP8UVM03Nh
yiGoOlMFK+GW5oqbbqJhMfM1F6BPSEbLZsjSLTtWTwJG9JGJec+1xBRs1wunaNYXXOBkmA8ybAPP
MBhCpfMbO0/rgSEwpGQdjjt/fVu2hG5aa5JLkWWoMuq3JPYlbz+kwqp0UM2U84cuhmU7rFFlaRXK
g9LgxsYl5AVNsvfeV2JD9luyy9DpHQYlwW0Y5dkdV4duWHmHXKbRWUzkHNuiOVmN+2WpdthPcLDR
okvijZLcOE5ROHKvageZ6Grf1rvvhjtRiGMhaTwzVeYZH6y/8FBsiHHs5ONo+D27DP5JN9q4jVB3
Hc0nCkrCyfyiUUf8Bj5kcz5qCWaRzTgb0aFtPBLfsxIwExDyXRUXzoE4P72NW3XUui6PwvLjXeJB
H8c1R2FnyfvMSqp7Qzhn6VGtiASeiyVwwGy0+ztxkG+aTbUn2siG8de1RwlSGUBSnHHdd5zbOBQB
wbvzb72cOvrOI4JG/74eMhS9JYvRJjRO9ZTpY4t7cPcdkgNjSPIazvBDak1b3nEI1yyTS3sJ76dw
+KRz5Q/kQ3jG8PqmvEGeatvtHtvqkQiQgFu8u4bcR4FglLNrIHHGDK0CTOkOAU13y0i8T4fQd+O6
yO/NlvRwEyIOlqDlD4JSazc1GHqmmiaMcPK7HHPYiwSUf5cAFSe1pW4QhuKljKzyFpOf47h2d8VF
VpGPgL5BKnw5qtCntnwAZCvuQDHlpwRrQsP+D82A5cHo1sBR9ha8gU2lC5izITw8Q5CQDhcTUJNb
Wg8m42ckkLuuiMNXOFdBb9bZIUqBelsO1Q65tKTeLHeLXwSQM7MHOoIuwM8DqSiPzL1atz0dyVxb
6djko61X4NTaJrbH9Idsu4lxNffcnB2XuX3EeTPD+By3gED1C8lahXY6tIS+e0/fEaRdqR67ybyB
5F3nOa8gJx18tkoSEBdW1EQFhyo0V/ihWYMogu1UyCK+T5agCd1+X+mR86W1BwxF6ZllKKzwRT1Z
hbYeK/U5IHXHoVo91hZUck3AJ0Ef7s7gOjiRerRte3ERS4kkG2gwalE5HbKaIZUnDJ+PMbsX6x7w
aXyfZON73hn6tVELA4PyF8ul5FnkyXuYrqzUMP78vrFSTJshVgUSSBoA+Ivxg408si/ZPq9+Xtdp
HUI9F3MT990QcMjZJ44VSvYnJ+ry19hxYgLqd6NDVBY5mkjfoyIoksG+jqYYtxXOzqDiTd4BOgC6
Jyt9JI+XcEd8EDQi5tE3eFNzVz/Y6087rd6xpRQE7KUjCbex15ySOfAm6r1otObjGMJNEhHlXJPa
zJqs6C9Sn/kRhtaR3ai+TZSA9nwr3L7+SAGeqC5lduRkKOOmnNmUqC5umf5NRWveu7G7d1cXsWDE
e0ot5FI+K9+g02b8IPcQtdSpYQMFsmyLIDGAPm6cdLJkl2RCwwgQqjtEU+PdA6U2jo3qnytwNMHS
ZqBVipY9gVMGQ4y3Ks3WZdwcJ/f56NpBDcgQ1cE0b/1JiF894e4NCxSc5O8W/laBJqjbcJJfAZrF
x5wAddplb6cqAxFF9aUmcBETaINWd6SDmf5HbPBsKeYzW4o93Bjcbo+6sG7mkiHi7OlmqGzGx+ZT
iaU6jE7b7FpogyIMq7uiMNxbHJNjrk2cjJ3zGRnvYWj0l8Rxz6BTQwyZ7GtSlYMJ8Mer1AKSF+QD
EALmMU8457nFUb4YBsOYwnwyUpaYdeIND6O1AmpHprngvlHNN4EPbJ1Ts55Ia+U9W63DWmfUN/bE
DDPVgCUXLhHeCLvcVqLksDDLVyRpEys6Rinyt+3EBNiwX78KUTGNHF+gOntXMZ4iZuh45fOtbY3h
0dVTsdVyprXxRblZpEG2WDEh5FcqDBicM8UqPf6RNIdOFhp4g0f0rEYUGceEHDCkvnN0KLNQbesB
EbTd6ejg1gNykXViMUAeBRrmoT5MKrFhUdpBAzCKQ9O22YEMDj/w+KgvZO8xBIofK2O+VQ7deC7F
Qz/1w+vM5hZ0XPswCvV7cCv/OUst/xkZDwZRZhNKPI7SIFvGItuDkXN60IVkI7hSu1TYPMcu4gSK
u3s4B286p+3luEwQ8Df+E/ORbQUFZT8uU3GaqPUY62NHBBZHGtq4M1gQYDAiFsqAXbVJkCmr0f6w
mZpvUtbFeLCTN+nVR5W1r437exggmTDhUDtCu/9KIhcYWTL+wPv1BT3YP3kyg65ZNw8AVClsUTc8
pVP1LOGiBVRf0ymfxQOlTnSKzCw++jGgtXioNLEObL3zymbi2tgSHCMsur63zoROtcyCW7bWQ9oe
DQJ7lFdSH3FXoC/OtjD5fw01PuuxNrhzZutxKlBzKqP8qQzIrUsWBcjQztw4AJINjuRvf3Y3kTWZ
tzZBT9xHUjJUiLwxSDE8e2ajz0O7nXrUoTplbJzlN2NxgDv609laH8yvCS+2LrIZM8RQn7vEfTYZ
oRxIUPs0mjVhq+KY7FkcU9wvW9kycUWC8GzAmDmrPj7OBWJPoATknQ3mlQrEOYyixZGpRbNVvdFu
AYRWRxfztey4vjyNThE0JiKX1Kfylz1ho1TVU6zIYPYRRsJtmZxqPLM1H88T6EzF08bsFk2JR94Q
bQW8O9cInEI8mGimD2YqH1BcAw1dmicR2jS8Ob46Ay41Sja+z2yQCz+vS4+dd/nWdHj+/eqH11f3
KUaR7dTIXT6o6UhJzeFakStuYQPeRSacm9/fAR5Sz805RR0dFDMJ1s2iz98PEeV6VnnmaW4YDo5j
pvcFEMW6Cw/ukL1ViCHrqsIyhja10ABEy4TW0XHzv17VI3WKek1brOCTt2W3izv8vNnsBePU/Eau
yi2KxdnIgLr7H0v4Hq8gT3vxxLECGIhsVJ+99QHICE6NeLZ3zoqpNQ0Fq6CYiAlZQQHfD4x8Aeaz
f9kZ/oxNw60yxAnD3beRfp7AdFTx+KuL/fYQ2dkzTGkL94WlN4RnsZcgQkGYahthUqFpGOgILYtX
usxuJRCNVazs7nRibmQvz0wHETnyfj/j27ub1eQElLrOBIG2nPcZTdZmsrNxT9ZdhUDI/wUB8KsS
S9DV3gsqsj+haRzMaohY3rDI4JYkhdc/zUaszxagoYMdm6+h6Q2gUCGI4sL6dGHpb0jrogrMAz0Z
j3pSkB7Qiy0KGdXqVz/PCEc2YTRpxm68EE35w3QWsetNE5mfFNgcp0feuVyBlXtPaF95lgL8htDh
pRoJK7fSegmYT/DmiaLXAbvij2oBmhFn3tHlEDh5DQlVEVFEh6WefyCFdHbfO5JFV+3FKdd/6+HO
Qvv/AD81+1BVR14w1YfraVjclvsSGxN+AMNzziAZX+1xknsz6YzNpPBuYxcIMmPkzMa09T5LsN0W
jD0rFDtnBQ8zsULIWbM+oZfB3ypiH01iUa9hRhMRCdVqTGJOv2Jlx/Vh1nV7oNW8/fO+XDm3M3NG
qKPyh0jwmc7eS+F/ud1rm8Q3Y45D6DrNT/zXI5MLHw9/Ka+qMN3t0md/8d/uhA8gWhooWgwfvqqN
q4uxsLHRupP5JgsBbFbCOdalZ58Nvji2y3XguEYylx3eiNjHG1tRFPGmxBfLDPEge/r235QpvnT2
vtYWRntxN+bixsRxm/fApw2odMquP81k4MNbXoaMAlg+T/pxiUhq9S2OAo9gQMYN7yR7venfKn4o
LImkKbwzNYTyoV+bavtHa+pn4cmzgZwunIdbrfqV/wt0FIh3yCxI9v3OtGDfEvrzI2tJoDXUj5g/
evZiaz86aXZ0V/r1FNbjcVyMbTGRsNI4J7Yb/bmIbZ5iWYLc0kiEgp6Kd2FC1qBRLplos2Teyi7R
GyB1He1gY82kGMzVk8omfBZsktBz2+B/aFihXGXgbaOI2R2RcFUS3TK7YRpRWvhpdfYgAFUtXOFz
8hwxfqJ8QUUKf2wTOeOyi52B1fGCXZ2RhklUGrjSWRZ73U9f34iP8ljH3U4Bqeb8IUMW4O6unp3i
1C7iGLeuH0Q0RJbsxqMzIzGLI7Qi69mD77M6m6k49w1J0S508iNeGYR0+YEskvI4YJXc1E1Dm+T4
X0Vs6L0dIY3dFDZgG4/RF/OB7eo2OhKme59I752CmGAPIrPwIVfnHpMSFbZrHaM2Im7QcvQ5D0km
kXy9lSpgEnPEZyM00ws7lGivyQGnUhrF2a+b4rBA9BlCIhyoJ5nh9WYQOdV5WZOFi4ayesIUuJHT
BNrSH8Brza/1+mVhpLnwGl4dbTxRIWAEyMOryfnzfd19P9Tr2S6QDO9TVz02ZoxDMubnQ+28aQVk
bo03q3FB40ShQ0FM6sBuIHOXs66hV7HpC/PhXLGhXr9bWIbTNo6W1bVUXFEtNFsol8Wm6iOUmfwV
fnSuRX+tOxKAZcYHHbXTTzXW+yhhj9aVLU3zekuv3/n3r6BdDHjjN56e7O1UGe8sMJFXl8Xr9LQK
BSVPbF0TO48ji2DF1RIfKcT1JUEDTbutiSVMYaNyX0Fa65qbX6XiQFO6nF2zZwlgYchdCu/en7D+
DenwZnvFzz7CH5zMI5jynPK3sG1Bh+z88tfqxN37DsezU7JUU7DRDcrTc1ZZ6hx6Q3lqR+B5tuUE
vTW+ui53Bsc5kK+Q8BmS5jBHkl6xKepG7HOl0q2bp9Eu90OurpwcYrh3PnET9t9GuCfhMsecFif4
vrcZYPUnQ/90TOMF2/01Xt8pygkvAICOiBpvGh1O4MFVwQCVLUzLVp3vMF97nU/kdBwmU7KcrGUg
nOZ1HtKIt3f7kHXTxWEiROhQDMqgFTenJcgPezRHMZ4wXskOIcD4Eg3jlcr2iW5N7ZSLc6DwJZEp
SfnXtTgg6JWBSazk/SV/U3ySmp6I35AUo1HUx+4tA0mLohxeXDmSFCajgbxc848eG6qnCgM6J10Y
JIDF9yPm/ZYWcJMp3V6ZiLZhQsuiFS5qxO1+XmOUwJqT55i+vXUw53hVdMhemtTot2UcP3FO4NLM
GWO4bLYVk+3a4mS0In3qIfrsNWjptMMHy/C2eKwKFO+GNILWacLAzTCtRFaCS+afiA/j0BeueTKV
hsqjGRcU6iPJESqaFkWMN18HViKXNlFME1Dc9Ml47SJEABQmedv/DNPyl8lLvJFqhoVn9RoDM/vn
cWg+S2l/rl5Cp3MvZu3A10h/lRYSlmpG1AspbzxNbrYqRiyNaVXy0+UxgtRbZY8nOh6LWxLkhzkQ
7e3Ye+7HcudnpE0RujsQ1Oe8+gSIH63+y7SMI3S28OQQDpHD0S59y31MiUbZdaSyBVbhEZjVpC8e
C9ujnvtjNoQWvK0/YQX3IxbRyaWX3LYyx/5f/W2rMH/38YpjXVvtGtmnHzQ+kn6IO/lxFKU4LI77
x6+13GNM9DbdvGF6H16SeLVlLhM8i6Q+OdpahX4mCa2SAZnANcdw2d6xAM22HXY97JT4TkMhX3kT
QFxkIBSvjMR+FQZE+PfXzXzoF9dkzKOj3d3MAemOATuBMFkKPBHxodqWZvQTQHy5rlN+Sz/zgUmW
7Lbx7CYwJ/OOdJshxHSbma08QKnnA14QfSVHNkRWyNM5Rkyanltc/ickWDNBCEI/9DhCI8wRdWZv
cAt/Mb53H1XvFbRS990Cn3uIaiOAcBAkPSwcVmpXiwbbLSSYoygKOKDwQ1Y1DnWB6KI/1bn5FbbY
myJnQq/r+2iSgPIGoVsGIYMhTiuqFDMFsnev0Kdj5iJre5kv09RSgHjEbbfwvCaBassRyMZsgaoc
b+TOVXLZdq7XYRXx/gz3y35KmP+1BU6nWQgLvEHKsnzZTXuTBRrEOPFpty+O57SnfkSjkEz4L9lf
ofxZ/YSmliA8GHJVDjKXrHxCXKEOHum9LJSRMBTqmAmD6yiDZIsRx8dNt2UrQxvfs3Ts5pF948i6
qxSXyVy7NRQ6FTx5D9cSntp3D0ZVIQHecwp6DRHC1NQEv7DGZWbBoWEIlk06K375Iz5wc/3G3Non
HXme7+wyFMdEE1CfxPaXYh7cmBfDnco91M+XvG6sywycxGkM+ruBsPCGTAmDaw4j2Q45WLuZsT6k
aduD2WludHlc0mYO9z1Z9hY5U+issYLm6IBabe1dA8poMcKsX4onkmHSHVygX5jtn5euxYsf9ru6
Tk/hVSpAypbD2oi5Ixbi/gRu9KBILz5X2t7L2cyOHSYBlDL2IQ1HtoduvcmFQ7xTxnMXWePNaCM8
iLw76sw9sxjNt01YB6kwwMtb5cmdTALtbDvD8mtjU9XWb1a/zhbBuYOMGmP0Yk+PZpoWu+lGh9MS
ZrJs0ZgkB6EWGPsg36qwAdKVTu+yuo+AfbK/Eb/y0SHiGMoTuY98zotq+ED8U6w7upA8GP/CItgI
chyaii855Gq6tSXOwyqZkCGtf8uIB+TQEMLYYB3adlUOzEthDjHqJ1mUjyn+d+IiXbkT4fy3MuPp
6JSSmDrQgbQQmsJR7xw75uLNKnGwo/hKLs8mDDtx7JHnFfkAQVHhnhIDAnLerXVTjzvTqFg0s7fY
gfdmB40YqR6LfWREH639VHblArcjACq+FyOl9Ygz70AUfb3VUPeZTprMer3RxBbs36Ebc4A4wD4o
Fht3nnwv87nfKt0jdJmeoyKluXdtAqtJ5t6axfpu0B5b+Jy4YAwkLck+e9NMX3ppvSnWR4XomK8g
E1UWEK8w/ZGjQzwg0aBN5/2BiMzRT06s4gtrqvsRsuKmySXADQzesKXeYr8Kd33nHWDpJxcpWji7
RECtU3xgQwhjoDtgeUFGYQD+B/KKO2bExSBigE7m8NjU+TX0Jn2wLN42SrQh4j6C7aEfnYt2jB/a
ev5IH6Ze/HZyPq5zXf6ocWdszMH/TOAUH2K/AbyS47NcILxybF5QW1v7cuj4TKAGGzYdzds5ctJ9
3VzWnLrE5l72WYVRzyevYBTAzTh2BICFOafpduexXD+JEzU0Zx/e/O9Umcbsh45Q9x+Ix7uTuVbu
3lpdfz/8858ejZOE4IQHj3AXY24yhhz4iL5Bfs46WPh+sP7zV/+//69girHpaDwXHxxBrBjcfkev
DKnpgZmkz5xlbx1Uq55NWsKsQrnft6Sjtdl4hs43nr9/Ff/nr77/87/7f99/5L++4r/7I0JMNAuJ
i2tTWHCMk8YmAaKNr6CI1D5aWXJm1aHMm0MyRTXjmXghMzduf4hxhSNF7TVJk5HQ5wxCT6PIswKN
X0uzPAjkyJBbxZcYkJl2DiHDGINSqz4re2AgOLN27TumheOQ3vHOCzhiiXaYqUl6P56uowEPNC7E
rnRnc4OilE0lYw6XVe1G9Mkl4vdnQPQHdCzbnuxPow0/P0lW8clF+cuZCa/E5JjrNegL2XSBK3xS
2a2fUer0uznEr1SOTJGslFPS8Sih+g3Dd+tchfaH4ugg8GRXTs5nbYePM6GJgUcLvy6xjX78ZdfS
uoRJt7M6lqDSYy40E3aRxdfWTx1mhg7ixwFFkS2BHq4VpQyN1774a2q/eB6tj86a/zBcjXf4qH9E
TUcepDMHju7qc5Vl5LpO6GqW1hbbVgVZ3QvsInT241R94QW6p3bhGjT1K3po5tILR8Gs8gfKhb2i
I9rElpftE6uHgbxVg3FDRQS/2nZ/jK0M6NJhB1kgdggN+a0ZUBCvnkwHYpiLo92ql9IA9dqN44w/
K+kwqQ9XZyk+VD8+TwWFg+kmVDwFEaNVLRi2RNFFxb0TJMvinh2ncc9Dr1zgHuolNyzoRWtHNxVT
t46LJojVszoQ9/SADdo4NwR3bsNejiyGvxqXD27X8BdW2jHO1ZQyyHqKmMA2XtdeKmLp2FVvODT7
FoqXneySgrD6ucKDG0/F0zL3zzHhRqzX7WHXDt6yMazJI4m5qbDLk4al3VKcsE4jf2ecOvp5ALlM
8t0xSy8KeNStyYHi2ycV+/ll9qt9l63M1LXHG6o6Y3/QhTjj0Ur4Fc+FFWG6E97yRqNI3q9v7SN/
jI9g0s51naH5noifXH9+q7060mOEMpkPbMuZZM6Szrt487Ls0Z2cx3RE9xa/QvjILsoEahqyXkSH
7976lHrHZvz0/Rf5Lv5pfiZjZOQcS+PQMTMY4lYe0W3gqV6YxQIqgEM7qxCHqw103R9hVGLAgfsW
OK45s7QCyF5UlyxxcQI+pGV6roqef3dgpj9vvMiTW8MNATYZK/g8j9C40v1n/oEi76ON6QUFrrNC
jcN2rinfcuKv0+ReudYbAK5y6/jhT11bd04qgy73PpYyf5/aAU0jmBRvDD+cMA7ZYqf98wDjy1zM
+NzHQKRcVmbCEUie8+/gx3er6c2DRxooLur5gzjFmY0/86gBLOw+THGhK/KXnyu3+WMS0wQwMb31
CBk2ZgO3dYTznonkVq6M8X7JXz3l+YS6U6/TPuw9NlKsplV6LbL0aBphfDAAMxGbIP3TRGAOQGGm
LrCWKxB/RyKv2Di2JOxgdEDjHV+t3qKd+SlX3nS5/MSuuZ+BdkyMciI2jjWijgPZP0/52kUByQWl
saBbUGwe2DsSnpOPLypnzpH3Kc7PdesAqQDGAdX54PTl3lL5fLbXt1/nMqr3NU97VC5YyHV/iW1g
zWCjiLenIt2G1BkEA+mHOJLsrer0La1X9PtI5DluigbucsctVszRwulH3A8xE6TcROiAe8nWYZ4g
AcF0gJyEQzV1iVZEM8NuZ/wY/GQ6O/00/vPg1wsTf5u5QZ2096WFeddiE6EcREF5cyrzJT2HnQ36
yKyfBss9detC4/uhrxGouKZhohsMX6dsAu9ILjKG2QQ89TB9FWblbZWP1BlGzYWSqcrWGyTrdsKO
AH5TKOKcGIHhsGohkIix0/qwVAMjwo7N4rcb2bKTV3yATEg0JORU2v3FLtemp/2yE/gX31+IAoDG
aj3T8BT+Bb1N3mIiXsGXrfgYFtqNw85zaO8V+qaPumaDVyM0K8PprV032ORwZztzzL6QS8WnYYVy
Dhr1u9cT6hYlxit6xWIJk0dExt12MgRJ9B4QslFLza05sQcwSS6oVdnvGMetyb1/Z+b1dBLiInUi
r/6a5louVvtH1ftym7ugcsVocas47yPAhQBAAGiqUSXXTDR3zM8hRDJsoi4DFsV33/pldQs999ek
nWdQh8uHUVUX3xunP4VDZtTj6C7xBwno2E+JDWaDU6NOVqnesbV7tcmuTRd3PAwpE/wZy8ASs0T1
7Tp5t3tIh6Pbfs36jVTwLfbpx6gTkm5pdHeidP6GHmLUtIqMTdqqdB8ONr1hiWALn7Gxs2JAJk4S
/skWgY66I211RgYYVUt5P3tIRFtr8Z+9VQLuV636JGqoq/VjZ7o32SQ9eehRdtJKrZicH8yoWFzl
q1ugIBZ6mn+66aOYkvilbC3G6AlkTJb6fDI42bwm/WnnbXRxCYy/I16hP1Bl1ycAwSYlV/VcoZGr
Q1OjL9Ym7WxzG5GNCt8Z/kkdI5Osfanj+pxS2QKcuMm5J9XeWvYNkLFzmlgAdGKEXTPUPRwwFqYo
XkcZe/UpApo+2PMf38nXwPOgyka4a018Ui2Sb5p3eUhGnii/d9xrTxLPiaOwDwQKi2c8X/S5eJr+
uNHRWoz6uFDh7rxo6S9R7OKY6a3H1kWqPbWsFT0p7+y+CuZqbO6H2IEhJ/s4yOyYETDjtnslzacO
uTTyZV3eQ8Nku5oyTB1aE4pf3lsfGqTaIcls7+yta4rvh4Ke8Jy9jdC37kugaMRyJhKAFtPVf/6T
QX6gOzFvHWqVWSzjo+ri93jG40V4tMOBat9SFbo7GIDoqZqk3udGs9pEfMKx424Ls97jvIMzR/Rn
u80INDt1nn4nwSq7i9z1Oa+Z3IjMEndNZvxwe2KSmQOU+y7+a3lyvSLnV9ZBAz3qgh5SoJZ2WQf3
+Fp5eVA56jpD5JovYK7cEApcdHDy8ZzEc/aonkeZISEiF3Crqh6BhE9qdFtae429foN5g5LYFsyS
akwz4Ak1ZJpS7VUIFOB/NrO6/5735FvCxc9oYxu0PcyD/+bh7eMwT2pyR4/SBhemFm3fD515TuzO
f+LpAhubJWdM9WW3YW6zlyTxcYuz+V9KTCmUUojZ8znJUbSkr4NWFLhFbhNLTCwJ8pWi2CoJOHKs
nf9jhXLy2N5W5KPsolqD20uAl1LCoxjAKNzlvsb70VsXJ0OHD0DEZJBgkp3QoW2x6/DjO2pW+016
snvnWodgbf7rQRWlPuZR/xJZDXstQZ00oIAzZw/s8dKTBFGb1q33wCP+z0+j+L+s0JZQjsW+S3jK
4an8t/Qn4KwWO4YuOnaj91UPkfXRt+kAJBszOKYbyYRjSN6X93omYHYhKmrHGN+5oXYESpTnMIRE
7tzYv+qrJ5YDmgUMLKLA/sKw+5kPLmac3nsxZ22cMh+MJCO5xykDoMdzr/eVlL+JftZnxMHx0xqi
guQCEl+boymaluLVSqZyR2Ycg1MRe1vkn+GDZ/UnNUEyRBL62Nn49IRuIBhg0fSYxbwqSGL/D+u6
8+/ZXjxBJBhTAtoSm6znrf7Vf0mZKh1szTG6gGNvhzsQeMNehjqox4ofN7VnSkk33aI46i6DiZQ1
HlYanRmMTo/bXcwPYemT38GGwoN9c/w2sKVu1xzdiIS9gn3j9suti+iq9s20zD9gGzxMZkGMZoaW
0QgBPabp8GyM4oKG539+D/Dv8s0zuY6q8vT1v/8XDd73Dyf5ASVyYUusv/+vPxwwj77E9H6EB5af
kJcyPiWcxkk+45pQIBFVDR8lXgi2V+IA/2na1EZi/FKNxd1VUQS3eX0UqZvvS8Wylf0pKdhzb/5o
fXfceW3BqJu31UYvEJ0YXelr5Hj5v/wqI3PCs53uYe4hfBl21v0eOCKlOZdvkgi9gwoQ/0xnXLnW
w1LpchdFpvcR1sWpEGzjysl8Nbv0I4E684Pqpg9yHDBH4fX2LUcIvkGLhBBznAEKRMYbUx/5jFUC
kEuaiH1Lz7GtQAJvG/YmxzkHoOns+ORYFzt+bMlAgd5pqWcuvTPSckhfTR7f1aBbHmhmORBCvJRt
OoUX3ZRvg5bDn4FlVyi6zwp8NRp3pKC2e+sGdAyZB3rBcjvxXDPLD2o89mdFQ70jHwibLtxXqqRB
vjdTdbXaxf3D0Xpk+hlepJww1CZhCGSQaLg0JFegt0BkYrPDcWEUR0yXCfcEM8j/YO/MlttWsm37
RahAJpoEXkmCrShKsqzGLwjbstH3Pb7+DMC7yvv63KiKej9RUdgkZUkU0a1ca84xwz337Xo/a1hU
hj3IjOYd2xvC8ebEuYt/d3DbOxnjcjHBfBpDXb7lyoaYhkgBLZZ5jkMrO7ZGPR0s+B7AyKVCWdUa
XkqZAXRT/NdQBmEpxf8Nwtx0Jf48wxjwRBrJjOnRpWF61JEuG7Q2r6p/TXv5EC1hz2ZQ2x7NRHlJ
yWmm5ZcERyT0rPjhkHu/YuV1+S2z6POazO4OSmdOrk9AvrJpgiKygMUbnALdoqqfW2ejWtBv2UQP
sqkdzyhc+vd++I6wDdEG3dGtmc1XveVfps5gHTNmlf/+5Fvs9X+ce6gpcL0tRApD6OKPC4tmVdrc
SRUeZ1XcomSSNzlFUJuIargnXf0CRSQ7wqF/LgiTJ+hH755Z0dy0oWOBWTfdQ2PisewVfJbJCq6k
Z9lLs9JAJoNnuexRfwdZj3JwEULO41eB+29jaDgAgzj+zElUwqfZ6EndABMKz7KwjrSjk306+syn
VWXtUplZ+8o6NMy/djPjrP/wEQj7f9+EIBKYoI7we9B9/DPCT/V6iSO4Co+9LPvblAbOtQM7LDL5
Zqu2fZwDOzxXQfRdmWg3zKh8HSJ/V6tg3NtKpyGXueV7mtzaXnxKpwQVcyaN50wF5qaCQORwE7lY
Vd2/utG7j0zhoR/6b9Wo60dZTfjcNFN/MWJFKobNmdZAyRsnWDOGj3yfMXZYpC85g7fbHNWvWtBG
28hPYL9qdffJVWffz8vnjo7QrsrG8kha1UNa6sOtZoR8NwbTF0dvemSmJPQAhDxFlv3STLF1a6Vp
3rhevqVmBHReCg7TNmqf0A8ZRMc397LqgFsGGfaQQbt2uIrIXDUtMEJzeWsY1ezaSV5XbQnX7FMD
UoTgmdFBHlLNT6UlnpyuLC5dVT8ZRuvcjQiinjIWg6U7ozhGLwmUc7hooDHp1+XRwelIP+hn59DN
7qXVK0YFgx5xyXMeLfJHDprdAjlpA9MbNASp2BSD0kSBrkrnTloEb1ho8bwRadme/seHIj7ew02d
bLCAQZnuUv8hzcSNjgM5Kj2Zv6WDkrjJg9qLWL57usiq3egoxHdCS/YROMYH6KpHJKfI9yLW5YTJ
0esUQbKZl7QuNN0N/Fma5lbo+J6ohDyYLTC39IXiivoPOiDkdozPzTdLlHS+5gkp19y/68poDnOI
CAVnJLVfh8GxzCEp9DHrhnoOf1apfEC3CfTaMG5DRnPUxGHqIMzZVCy7HmAzuh4RgoY3TjRcokkk
jNZztIAKtcUU6c/4zIvHNByj7WDznaFvU6vPzgtKsY2hWPehMLXvsm5iwFP62ud/f2URktjDPy8t
SirTFo4pTNs1/yiRQ6HRGOqVdmCaOm4XEyF5gL6/RdEtIYSZH3Bswqe8jAGBgvDzSmXm5yEUX/pc
BdATaNxpMVyJwnXHh0aT4alzua1loftsuU50rEEWALIdxNEw7NcWSNhYEntkFVZzg2mHdK/qm40R
pu2962tbl1gNFngPgCnDh2Xc90hBirdCSOVFOapfmJi0rCRI9r4FG9X2fF9AO2VUecpdyEiudoH4
obeGbkcEl3W1iEKGaiYEk+HiK2NzOtVOcYUnWKLu53iMLKHuZdrCorUjgkmGOgZ2jXU7m9rXbJDq
YYClbuA2W3x6+yw8Z1rXfCcM/BS5qG+F9iDlN9oX/VErmJYX8X6miLhXVLjcSYbhCDwE/YkNN4gL
sjf0/JZAAqyG6DkfDTt4aPMYyQ1LMEZz0wnuhbVbffCWuhg2bb3UL4lGpGOzSe3BfcFGe02mCjqF
+ZjPQBcovI1zaLnYAVtVHbHPk0IeuIZnYsPezIQr35Kc0hxhEoSeYSsI9Vtkruc6RRkzYE262Hmg
75GxL6K2RQmBuBq9i/Uc47yh8wUQtPfRYsZJMQPmT6r7CD3IDLYClhFmPFSScRBn390EYYAbSyIW
fHkB7TXv1iP2/zA//wnzQ2Awt/1/n4JakJT7/wB+fn3TPyNQ3X+APnFNxbEFoOxfdB/X+odS+Btt
aFv/4vqY+j9sIbjTymXNR8HPL/8n18f+B9hbqSv+ge4Qpmb+N1wfDCR/LC10l6USCwoLkBAyBkv/
4xpUCxuYSRVQWLTMcM0ABHTeHpJFD8h6GuVjklrIgXzqdZ6tG5vRZs0A96hPSXnqxcc6alw3DvSc
Gdoeo0cdqO9Wb+f7JMp2sKhQfrTYY2KQCa3uh5CT8/pOkPsSGtkPuyHvMMrrK/KyTdTD5Z8yYgBq
ogn59vgO8PAuGOWuZ8R48zMIJcDtqzs9X5y+Q4mQByIGhJ9k43Tzp3651GNcuXQdKhI7oSPuazq0
cwcdtADg2NDSamzBfcRd4uLkmNySxLMHdV6CGF718ZxXOJuwb93Rwj1hEfzWlMhVgsLH4QWUNQJg
wEwBDU9FdBbxPlvpTPmOtFgbowu9ZmkBPvF9TlHMRAxDuCAc6bPW6GgQe9kI45F+aAwY4brg9PTb
feomwAqDEbe3fxuD8Ksgoo94ZsYHY6n/MOSz24hpT7wfGidtSrzGRqIBC09DLU2iRwEHwEsX5nrZ
fy71DA+2b9WeIxnDFhe6JAn2gvinHaunpMJo1BJVBAIj8VpDEZMaPDjldGpFDFXeLtGmk0Bpkn0l
ZNeDXPDwGYe3AMh85OmqWFKCikuVR+XOngb/Ovg4WkMZ+Lh3gbNoSkDYpePkJg1hTyTlRMBecNnz
jolyx/ToJ4Tbg3+J0PeeIZOes+IpFt38tWGWWg0/RjfyT5mPJga1KjeTOoVlo5MFUKSfrMGFnVTR
3swbE0/iYk0IQpRybjF6M9NOAIuxv8+QnWwibSCVTEvP8/iIqAobU4mpKVHms5vVNZ1+7WT2Dn3A
Ujvx0VxUVYhLYBk/+plGfefDYhhIiWekpD1EPW8TQCh3qMOo89fVKch2BcVg73YKjW6CkMk3FWvf
kryPOcin01BMkZfUAkIKCJUiluGzoykvn/JmKytUQ1WqL7fSVrvpkg8zSRjK6P372FlkAWDp26Ih
2eTCzj2mmgA/+p1Dz2wTaCk4hmoMz3kDMjh9nELcp0GiT7eZmIZtqFmfARbz7iUCmXjItoWhB7t+
bE8aLdrWMOonm4kyO62iYuQ8c9AEnsj0mZ5KhCmdY36kvsi+hM2pQRnZmdnZnCBXCSJLTYHwQznP
wZy/i7wTOz+K0BdHAB+a4ikoKdkLszm6Rq4jKkIkRM+Gtv90gFuY7a0wMajB8GUO7D3U85tW78lB
C/EpapPcY+m5IHidUIqV9wVErrZiodTSoDqg2uhrit/gwcCXikqGVlYHxBYENPRLkzMck8GhJVuo
VJJUgAJ4YKlDpUebtR3gXZZptu07E66A4Z6sNITKIaIbgW2FZ26jyBjus+kzlIn5YLHiweF0lJkW
fKIOcq/cn1HwOu+qd07NgMJdaOquyEwcPxzIWQb7BOvrN504j2hGrmbjDdreRUAGoJ5C93AsHfRK
9DkaFnslOvR9kDWPPprMFlVaEIAmJDeqRdnbMy7ptPTAQJVjw3qA9jcznmnetD58jc0EWapZTN7c
VMWpRnBG3uCutIpvNSoxQZgpOerOos+evCC3Cbd09a+IpkCVkSSG28OE1+o1bfYzRLfcueWHn8C9
kei0ERPAZ7Zo9jCpZtxQTnO4kxhTEP+ZEJJrhDoNa5iOZbZpIvFqSxytqRqurRYdrRlyq5mKyzzb
N8YjJREdZeklXfONOrDYU6b+iCrzravi+iRz2gJkXNzEZERIueZqF0q9PNDpWBj48S7n0kYP0j6F
MaCzCSLLZE5w1anG/F41Rx3xFUaL8GoExgXQssGdiPDUCD9YlQ+oLhJMN3V/bNJIPtQEShv+Mabf
cCgJT8HyC/y0DKZ7QKzt/KJG2LR+owvPmZ2PARVyIblFoBW6C4fqoVJBdYyL9KPqo+8xaKqL34dI
8bW834fTq2oTx2NojRLTGXnQ+hvTmr/WEUWjqKERN4JkOvBguF0kPIs6Sodjog8/p7EoPJGY16Fx
p33U6jsEZ9W2z2kL5WNdYcQAg29+qorC+lDDC1LvN5Sqyachci3UhNw1wWugGtKHH62b9Y953D8h
JkKc7OIYzQ33AgwAgbLQv0T1HWDRK9FGCObG3Yi2tgais+tQuAr4eG2ZorLzA3enhIGUAGzIpu37
75n1GmRBgKgnPxZNw1Ulu59cIu5QgLIOdFmZN4+dUacena9sA+Wo9FhUg4P9JpyZgDPUzgGrzcMU
GZ/0IkvAE4VcmCtUfqDD94tgyRyDhtOPbiWdzC/aRIy5kUp767qDv9eB6lKFk58V2iPjsvktMsty
a0dQcxniEQTYfSkcaXiF3r63MGGxpwX2phVq2LYpfkVRMIUfc05+G/iLmAN47g0RSAAWtqSMvRlK
xhfL1j5gnxNbZemNhzaZ4E/s7Ez1K+ptpPWkRfnRFd2FZw39ycla46EQQ7ZAiBBgV2R95As0P1bJ
zmbCYycNw2IT1ZFixbpJSgvELMVGWi1ZJw05Fdxrb1YVnp2yBmiDyOusyxRn5YKeCtzyjqCiigVS
c6xq+CEJoZN7VegvKNbejIj8iqnJPR1B2mZETEEAgfEdO9XOrq17rSmJXJDJIS8FPlSb6znunZPq
tCe4I/g5I4jIzUWvccGbUaN9d2mNm7QMXD2m8dsH5Oa2WN4BWMztGdHN5MHQ4aozzW9JyclryoUZ
EcQYVPLmjbuOtV8MZbQGuJkpi+V+reNoWgQ9nSEIbNSd4FYEEbMrzFyqyc9ajVFOL8Q5b9MB91QO
s8FeMnOaL/5MFxAbE25jS/yIWuoMf86PsVbFB0sF+4r0AsJjHJ2pZzYjTiwWSlkO+swU4oGZDqsr
K/08ioxFpkoEQlDdvycAYfZa1yGSZxnFJWgwdhm1wjZ8g9P0xructkA7uFYLLXhprJpQF/dgBgob
A2plu8bgUSr8AWgL4zOn10KsHzK09fNJJ816a3G3hmFG0s7gGHcm6fNINCPugmWwsEXgN5aDTB6L
Up5XNbtuu/skE/tsFgF1qE0uHVE8jbCOTW8IEK7iPnYjedFHus6DZX7UjlscbRwGs0XF0lnPHJ/S
KwadJbOtJwxhMjz2mbOFUgMlyhccGUa7qySoe8eFVhJXR6PH3uKiidpkXbXwWeSPICEABGPVF1SY
NHfqhulJMpyqYNwFeW9tYqYjiLsJoDSLcDcSuewZ5BjSEUC6hUUGXxuXzlRhQdObm1GaX0bJsRKZ
9QUYQkwsm/Uld0hTZjLeP8O+13dMdsvD+rQi3IGODmdjW+ncQVz3Ie4oTicL4QUnx66LcUjHafFJ
r5f1P0zBu0Ffrt+piyPaLPuDsutFWFA8VYYFfT1J9wk9/5csYBRgl1jrK1T3lCPxBTA68hgKdssK
Gwbcu6p6pDVV7tJchXsrwWMbsUxp7CpmSa4eBGsMBro1DQh2eRZz5c7KCHOEKl76KrOv6CNuRja/
lmAwuQlrJpbLXSB3ldMUR5zMYMpsSyMKBNaV31ENk2FMyHnybYxnf5uGREuipMjwvqDEEi0j77G8
uWGPy8rNbNoQNP47pjD4/q52RHheU90Fo115SWMcoCez/lDEZUq7eSXnlao6W4RfBIHXOkoAiGye
CHEsMXiDzlTYd0Myj9g+sMwrfjg2A+nIp1F2703knmSo3gF4AVRMQqLSCguJOYLUeOAyOgrc4OgD
932J8M+IQt7ptdZmYPMA1FLIblsIdBxmTePNAUOpaTrXIL2AUm5YOLzVjhkfGsltVcJv4NL4Paoz
8zEV2aXOcHFTL52MFqc8aCUbl2t5DM4hLp7DwlaxlONciTFEbIddGzuK/0mL+w8GutV+tJAyRsgE
g7p9CS26eFH40WigumiqjnfzHF+IZ7lI2ijmiAq0e4cM1MOsvumzG10VLOWiX4TrkZ9v6rp3ttX8
1rPXvk64U6oxyX8GHozbK/t82sJqJT4Jwk7ZKs7p0Kk2speSVjzZyTMj7cHjULJOCnbGBnd3cKrt
6IgfMfDY4YRRBM53aZMcMmgSxbPNlZEG3GfG1fHRKndMsBADItLayYnjaHafVNihtNCiDaoq7gMK
Z6YppoPpNE/aIr9xR9f8it7aK+ICjaqWf8g42tq94NTGrUeFiw5gZkoZsAYGXZHcj2TLB0F0q1uZ
PrekwG+6RbhfCq0+G2MP6Al7DFQRy6tznVqZz2UrObuRe5JKMqeiOCRqazEuvpX28KmLYAmw3A9Q
8/R3fjIaxybjtjoV7W0c5nejzB5GmId3i/GWfvHSNmxMnPb5UliB1vRNXBnck6H9E6MaNtOj7I0B
r0r6kqnaRLNeIgiS9r62QBvkcHXHvkRnYlojepmAeG1bviLSTbzQH7AlpfSgXfEdcQ0dSZX9hH+y
D2v0fQi9bpLFNlVmojFVlM2p9/tnF67OpTZbzJXJEnJjqF1AXXCXy4FiLMMjZBAId+oL1ABl86O0
NRvLdesRhPspYja5RbmfegnI5N1U0gFw87K6VjHi96F+YQASeS7XgT1eFGMv9F5cHeT3LVarnh41
OcqE96bK9OCxb6Imeq3tOtrOGtN0vPafwpaY5aZXZ4IcCAhXwP5irISR0lDS8d7Ybf2PJhKfmzEw
T4qmNcog3TcjijmWMLoHeI5BUtpzMSndzjp0MnkyJ/Miaajuh6jJPHoQ7db2EeWKMS9gyuJNZy7M
vAlSUVSICvIXgTIlDWnbyj/LIvoxS35cZtAwJQ15m44kDTiokiTz9dZv74KBYzsvONtIchQbsy5N
usT8eOpvOBj2Jqd4w3O9JLrxJ+QAa3CW6q82/YGwDCjup5Lk4fqmOc/gWi2PaL8OenP3gFFMnitd
k2euUyBN1+dzVxjn9dG6KQHJdLh2HbvB0qM9VnVBqpAWErK+bCqrYpawbNanXLzFVpcDTrBFW1Iu
mzAdcCe2NewV244P2HYsqjb3gYhv/7T+tmZ5C+umZNR+hmD0+03oLcQ8K5WQ7xSjqX7ZrI/+f0+b
oUaEozUntbw3HYPduVFfCz0Xp/XJ+vIoiSdM+vqHXgvidQiRw243Uzgtb3Z9ZPTRLaXM33eIpbNf
X9Xws3DYBwyT+dAAapA/tjxCjWpuxUKuMLvYOdtth9DINVSMhvWhbU36M4y9dpOmt6TO5d5quyy4
+vwCJ6z2z19WTHbT+i9aCgDpSZxpO1TzDJvqFveCIDfOaFDz9HoBvAC2DIDEJQ/KWL5vHBsWoOwm
QhNhX8IMKPKqZ5gV/rUZicdL+Wz++WK/CIRxLBUb1roPWo2lwNdBCayPoJgNvx6tr+VU68ecbDZ7
9FFu2uKvTar19T5xoufRXtptSjwFlV2Q/I3nqg8HsSm7PtrJsS7Pvzci1UscE2yIGAQ2qgfNBkVd
dBJYPtxWSwAJLrb81dOuqNE5oIlHM2utYg8hw6LwIn1weaoluti53RqkR4cQXPgAwtWckOG/r9QM
ndDbQxVGdytIA9bhXzQNp4BOSR+0hyrhzNa2aPOlAp66/uyC3jpXeKg4ntGuJIjdRXxdbc3JaKUN
4wjMzRqzrO0wYOZtgrI9/96kCz6AqcEIiDJ/XF/n98dnF7yuzmhxGyw+bdDOzbnMdXBkYoBFQKDx
ISgUPIwE0k8ZLtZ10Ay/NystozFbA8Xu8pUHY/kJgswlZET8wGp5F92U6tTQy/Nawz9EbnNNfhLw
UovjLjbdbKOR2hwoLpNqWEgJLJPyHEKBE4zFPmxf3GENP0HIGgrzSz9W2AGSgb7IDJ+nojurYuM0
JNrV7xs0igrTHnQ7VFMtXioQk9uhAHzZW/67o4rHIKwPvd5b+y4WnyrDfZ2yHINIBjglDg9FBSx7
wpthiqq9hq2pb/EvfsTaJ/w/lQct0N3alvPCiP/OiM1031Gtkxc9oDufPjJwhgeH8zjr6dLFMr1P
NUC0zHv0IynYBImzaDjGUFB2tnPWZBZ7IIleAocEHBMASEIaedvBGmuIeOCSmn4qSsdAN9D+pKTr
Tp1FVaolLxFK2o0dc70kHDOd0LIuSkA0p1vyifQNqeT93nVUd4sLfqyjOQVdyuJqjPDVs2pI9vCn
7Q3Olo2OsWPsjI+WASCWNNYTOEZ559q7qXNcFJONzBFsjeGP/q4fQFTYrv1VS1+aTM0IXG0NizIL
LgkiH8iLti8GdWrc2Do7cU1aY1rbV5XXpyTuX9y8v/Z1MZ2rguWZyV+2SZsK4QT4jkYzPldM4YqO
YjkbtNfCyJ+1roCDibeqpld2EBoYaUzuPrJHr0DvnbVMbwH+YUWuXyMLsBK9e3obmjwpgX7O4K6q
gEl5RT7KUzC8YEmqn+lkbWw5EPOBZ8FNh2XZmT6OgYXsII/3luL+VjFe9VC3vfWWQ7lX0YBq7a8M
bNJvdt+9k/BIvrkKv7WziiBnQZaaBnaGBhB/A57iGx/4q0xjz0kVwYxQ/ZRRHIJefhAv+SkaIHDg
3g8C/2H21bQbO/qeOJQPLaPOlLbEZkTVeKixGkLoxL7CeINKpnCZItq3fDj6OnZRq/f1g8Ew9EBq
c7ytg5qYvzH4QdY0jgkKcmYLS3etf5xRthyFBBFZdazs9FJtRJHeTWZc7YzG/cwKYdygrC+Glhoh
ar7QK/gy4IDdBRYhmISPs1gyuJWEUfFAIF9El6PRj6j0tnIKP/c1+ToNBlBwZgsDOQ8vmXion2a5
4AzJZaEEf58NB2t9OTEh7noaoQiex2IAXp8g+ZF9t63BS7scXZZ5H09ZR4Su9W6ipD/m3VORob4c
jfEFXYK5D/r2C7ww8Py4VFnbc5ghs6JzEVP4FNo+DPP3gB3DOtzaFQFCuZiQVMjWKRDVGEJgRRTv
NKdbckwZQmU+eDjeqc9UfC8UcFJhhVdOrs0yykhV13oI22DSZupkGGlJSh1JVooUgyfzoSSzF0M+
MghaWyG9GAOYu/M1cAqIfwWMhNS3bmAdYd3HkPmgcp8mcp0vFfZj09HOfonlFf5HHUSkj4WpeISM
8WbHyRca22BOcOyjfD2VjgguXFvJ5MRoN/HH1q3tadjlN6Fdil1IBF/HvZfhfITrDCszDAwcG/WH
pvFfPzQg744aFPa02jW6AVUz1b4ztSdNstd/1kODKmEULwWKln0oXZjDZvZsDwNQlYToSQKjOk+Z
ro25BrDvBGGI+2LLNWtJHqfRjXA8K2+jRtb2dC5D+/OQtPJBPzb4mQqOPL+srFNRNMEWKevXvCk+
52O6S9AU7ZIKQU7gVMfKMqE/Jla/i6b82M1c2CUEVA/KBeBebqeEQ2PxQtEJ+vlOGtY9FyyMExGL
G2l0/G5akywu78P0xeoj3C919SIhK541g/h2NwC4I6L5ZeidAgy6pLM2W6da2vdwymjRyn2Jyu6Y
LimUEaxFfCPb1jHlQZDPSD8kO0xTdIUgDYac8tNMS0+F07dAa+Yl/iDZpL39TOH5qoeGRhtrPCiX
+z8Ga8THLRlrWXCNohp1jfva+YBfIWEKzpnhJfRLusnqrA8Gi5HSRWc+qU+DKTxwKAdTTsTHMo9h
wWeVLJWLrzhNXysmB2h0lyi3/mtUDJJ1rXgi2zunO6Jtssqv8S0Hwx1KtVuTpT9oBpq9jYWBxLze
pC/G3DKjze9HJ9BZ+Xn9wrqJFrxStjhH4wA/Egx/YDZUKeuG0IKSAuicORm6B1IogyN8pvthImLY
rZ+yrBkOBM8CHTunPTHEdkFlsG58fbHDLE/BlvpLSlPkEysmduD5nMrdRKVktNJp/WXyzeBAsN7W
Iae4i/QAWdJim/GhNTP+xAfNyC8wi/mszGY8pn5yhaKpTq5b3nCLkywSC0cA36jHc5map0THUSaR
gZ0xmhG9R+N2lxbUr9wkGyoUilhboQyFr3xaX6/IWTtkQ82i3nmsaN97c8d4MkqeQELaxIxn7tmw
XQrrfju2VnSG8EenMINb5zLKOimHQoiEDTKkW2vwcq3IN6gtkSPpaXYxZie9zKLLLiDq6YiwvAqm
CKPUYLcuClfc+q7NbAZFfYz0g7LTXjbro3UzxFAtUGHyIsmYoAT2fahDvCVJ8DImhmA+LH6UnVme
J4dzm3CQkpUV7iW6ZR+BHte47uzqbBVNfV6fstQrN7bWHkHA0v9Y9pHycTL/etQDVjPj+q4aFa54
IqW3cx0nO8zJi2wG87fL4m8bLb8KcTK98wBTAx8HeYKPehYBgzPt7Bj7mCsmysDfGyOnVGxkRCt3
fbh+ZQIf6EvWC0kSZhdUbtCA8+g+D8v3ZDkmIYVVM+7I+qrlg9r/7bXWbq69mGNOVFZ+0ADhBUnE
QMvRvRqh10fMo9sTQTlDbCPoKUfjnPUIhzfJRlv0DKYLImrdiGWJMM8m9MwQa61rZPRmllUEYJni
vD5aN1Y8osUZinLXDE10kb12iHP61FFcQ/Ojn3fWGnDVTXCO3JpenjEqyMkVPmEOuv5sguzFgkvK
BeZQ1kXLRkWdi+lf3WfLYq6NnB/FRJeU2/pJMZrvEIhmDSVcHnHskAIA0S9YkJ36SNtg0XQwsFs4
TE27IJmU2gp7Avm1GMl/b1wSE49gYgjSDdMU/yQgMmK/f5o9B44Whyxllo37r0dG5cKRUByjVgsQ
cIy6+4Q0l7/UIjAE08Quj7spnJWO1E6Xx9Y2t/2yRsyW1aJrGaxnAENt1x0RWMiq0nlCzdHUyt6B
0keAR5HGEJ+SvCygXDh1bl0qQ1xaRkA0KLORkBjLIvcinumnuuUxhNlNJFQJCbGbgCMsIaJZ6T/5
rpvv19/zyxM/WMslr2l8nMrG8Ng6M+Mc1VGrEwBnWGbLm+3NoyNRla8LIc1SXp8Ubw2wvLOxSl0i
DIcm2fXb+F+2+Gr56vrUzHHBEyn8y0kIajHf+Yauw3szuVAai1rEDSv8fmbHCqSZmQyFDJ6cnqaw
0X2z5fQUz3Gzl8sqVFmAfNIkgJS4Ph+Dnp5nHfFZ9EV3UWkVnUraCqsEZ8zHEKfA8haL5fisGxiK
TA8I8+TNhRU8urQ+re+UYD8WRIZsr6phF/Yry01bj+d0x3DW3Qf8kkKfjFOIBnf5kVMXcSitD9eN
nkS/fjejKuwIy0aSOARC7l/P+94A4WPOj1qXfAkD42APIcaBfuIwk8vRxREicNPN2tEfl4vL8lpt
QhdXTCFAZ/IJYBlAMrx+DrHWvM2mcHbxiLd7+WJ4lyPGOasUoGHbkG8yJMavc3N9i/1UddARKuZ0
y7K8zpxvPqm7GHto6FRTcLCXVsryzJ+ij37ERbKiFXzGh6D5/AZwc8+psryt9XxZn66befkCwMFu
R4ITFdDyT9CdVnvDkHduY90HZoq6hL0bK2vZK1O4LY19Ei2iv6E7kc6SnG2DUx62+pYO+ht3MOyH
BGIBOakfCbxPq/KT0TnG0U26e0HMAm4af5OzptmN9Fo2ADevfaQ/UEHQjOTKhbAS6mYPgzqqgmlj
2LSvKxFyDmroyPlUUXN/L+lrbgo3e3JK+YZ7+N1OnfuqFO6OFSWpsCU8YmVZd2k8z4cyjrmd6+3Z
QrfcqPLd6gzmHVAhNIvo9IxI2C18YX3TZF8CV5L228vMI2UAIhWAiIjOYg8N51BF5uduuoCauhbk
MsLuHHaR7O5xPX8pmpTrrHntBjgtJHx/px3fPPX0KnuYGfWIRjr19WNLPUb6I5GyUw7EUWt3ygF4
Vaf2lTb9g0MQxoY4IOWPXmliDxzt6DamVMZRSfq6M5meIVkYU6RSqLTDqayL75yRM/ELFGUy8nGq
6hhpmljCMW2QPzAtyC8QQ+3NYOSnKa+6b4X+YOHz/A56fGI0sYx4CmrUPgugxOgvgandXBoXXiyS
5GQP7U/hUtfjaH8cqwZpMyjl/Xoy0nTujnEM6jyvcSXZzmGFa7i1jOft+jAZA3mqphMyBK5rUytu
ZFBpezfMXSAAsEz/T+vJErSd/oPWk+pMqn+n9XydiizKg79LPf/6nr+knkI3/6Fzx3JMBD1SKQPL
3l9Zjog6+ZJyHWNRbhp/l3xa/9AF5Y7L/3STntFvySdqUNeFe8CQnNuCQkP430g+/7Cz6I5OHKRJ
KKTAvYBlbrF6/M1KhnKLAaBbDfdG9YZfVVnkJ2jYjjeW+aBnm799Mg+/HGp/T+Nd03b/Zlz7X7/t
j0DZKjD0chz4bf51+jn2G/sF6Qm3BP8RdiX0Meu1SC7B1TgUz0Q1m2+lF/0AmHwy9yz162LrbMO7
4UXcwd44Mc6m6RBC8SHOwisu//6tClv/Q44PxMxx2G+S9GDXYuf94bJDYi9SKzUFt0Ca+OXS9M6X
jTsYFK3mguwlThWPI10t6tJn1cwjILwJeUBXWdTOYqgBaPIoDqC4BmMNJ0dagiweAg5I/Esu62Yp
Rcli0L9UZT6eAa3BJxAzWNGYNsn6GnlMrKTtqdyRnu3ukBEQsl1V/X52wCS1yzJs3ThNSJGUzz3L
AQEAc2X5RL94QUsRtT7vl2IvWp6WwI7yRXm6ynvthXlVCK7NxtKe/r1h5VCfJ0WwQzAX97/v3lnt
i0OJf/v3S7VYlifctFluGsQ2rKXxeifuVMlNvetI3muhGP2qPi01yCNRLvARoRaZGiFnrC6W7W+C
0Qx3Z0vHY9oOTu0fjL5HTAiF83f1uT76XX029V3RCnki1rs6Z0YIlbRZkBHrZoVHiFErdxhlxgVh
jeiT9Sh+cLNL//a8MFPS50b/tUqrJUtIHn7Xp7OlX0H6+vv1pXbWaFzT0rE934neHSTL56BNfjp9
DC17eba+tG5+PxVV/GaxPtsQGAowcfn7rWUTt8E4o/mjAl/3ilMHd2pJofj9V66P/B7W56+yQneS
EtlI/On3X8hMk4Xf+hwvEhQ83eg+ygXT6les5Zyx5CD9/cevjwBWwscT0puWspY4wYY5I4+iipK5
N2csvFWwd5X1sn4tjfzg1ADl6GVjstcaRpfL5CPMlzWni0V573TFy6+n9ABZkB3Wgg3pOdXSUp2t
R4fEwnsczGa7vr6+xB53tq3LMR+4i7f11xIKdsCMUgsSscMMdDsGGi1nt6LXa7XJ/7B3XkuuatuW
/SJOYCauoqIeBJKQSaWUfuULkcvhvefrq0Huu3OdHadu3A+oFwKhNDIwmXOM3lt3pXXKvM6eh8Fk
9ozatgJODZuYEhepbwpr/EGYUBHy2Vuni+tp2y+v+XNv7m6ZTivoj/O1hLxH9WRZ4DVFYVGFqO/W
V7POn/9Y2i0T4K/lnt/Q6oiKWfdI8GiP/lI9yJY6wvpw3YzLE18P//EjqSiTTd1MEioevi8ZSsMx
QP3JPDGvzb1hF3vF5tRdnwXsWR//8TD3JxX8TxO5Iu6BeqdohKkfqMTLLX/QUGZzW6bd29efX/da
VkVeR0jr+qim/+4MIyWoWvCdDQ1T+GnZrHvrsalcZvR5HQkn6ZnSrQcpWdD0xIC3/Xz6j59s5V9S
L2UH1Fv5MVkW3OveKOKyflt3pyCn/b/urpvK0j/QXA7bJpCY6Hw9sf529XXw66+tPyNZmUKZERHm
+sknf3/8BtQRLjv1oQsrdE3cZ/GQ4qc9BvoyRGFps6E+C+qpy1szl+LJ+n7Xjar1FNID+fT5rDBm
xrvwsyizfDJqqFrbqNZeiwmwohFrhL6ZW30ty6w/u/6V9THMgb/+8vpwfWI99vnn/vidXOooKg7p
SalVcw/sdjeuhZ3/9Ge+jqmDZiFsrtufZkPNgRUnhXlOU3yxw1ZJzY/1UbwckpfzNQ1nw12PDQqL
w3Xva/PPY0SAMFbrWrSX+DQycOGUpZbfy7HiTcub/4+/u/7a1zPF+ntfj9e9f/6r5RV+HQs6Ad6M
j2FSIa8CuykYzbb9cpvVMKKYY5l6BFC84axGK7Dc5tbNsNz1KupuJn2fsdz39L90OpDkRxCC4eAU
XZpcE0BFrF0MFGwQaD8gbat3K47/a0OjmR7wMkJ/bfKoQnmBunla/o9cFrGTN/EIkogiC/LjTN62
UIYIJupqd8XSr5s1/OHr4R/HlrtenVQj49Uyv49NH4knGXmbfACf3k0ITBt99uIBqrVqi4OVdsUu
qTGwW2N/kBSZUOgQxKphYhfg3iJndMfl/lHciyRJjut/6pcaiLleQZUoEndMoNxYI6iwSOfjITJk
O+mV6eVR1G5VEByshRhqCCLGRrPuhgoD07oh91ynyQCPyZqK3ThMPkiMH+sHhCUlL7wiL+dDo15W
tPj6KRnL/S4xm/sYnSXO1oa636D/7mKtOoHTpNVkfWDNCXYD7kacI5NHphAhFgEVzucw5uJtlhnW
yuuEvZYhoqGeExVguNdjy+kAQCP16pF1JNIXkt0G9Two3EKaCnork6WbodgvLXPdaVrSf4dTUSvJ
sQfzvNeD8ADGTT0qkoYketnMgLpt3Ui8vp08kRTWBeDRJlTnpwqaGF6c7NgP5UOkMMEpFLNmyUxT
0s/NW4zuBbHbSJzVUpVaN8tge7Sz8a+Hn0/QVAZ7ndNEW1Ii1s3nGbDuRoTvOVYCqyyi2cBqQ7qY
IQncADJrtw7FefCBbZsqmuJ2RtFkDcE9FDMFrlLCfJlEN+j35r2BPHBfyjoBakqm/AZEz2r6b6HD
qnFYXcrrsVzrlT1ZBPu8ED/LUbnmKdyrxJL647pXxRn0uDCs3ZBW/THjHVDjmflm/nhsywx2KBKX
wzDPms/nLIaOXq9B1/19aP2Jz79BB5ApGYIBHFZLrbtZbkLVsiHQS5uddbcTmC38qGe5L5ZCkDzY
Gb+0/FSZMMdYf2jdG5fxed37emL9uc9fmcfoZ4oMbLseM6vK3luL4Kxc1EPLRiYBio9v2eVkVzbK
nCMdnalrrsdMSfB0WZ9xm+mH9dD6ZBigcln3iAAJ0Hnx8tKuDjDMyFs8NtYh7/Tr6Btix5nCLR3b
blr7A4t+hNRgvpdjbf0rsHBdq3CTjushPVMkV9YQS7bLT3w98fVwuKfdZ4uNkm77kaLS1pJcTgDa
iOZesfpLug/iXaudFHurW9vhNf9lKdndQDY6d8d94xpP6YVlx4O09W3wQODFHqhohOO+xVtHNYls
WINLwp3qh2Y41xE5LpsSEFwAZ+elUz96mtdhssd7kqjbMHkR8b0S7yFvZOSjxfdmvG8B+k57E2wr
vmPJ5/o+5/GlGs8dWs0YkLMLHBtLlrWIKW4BNVIbOd4hyQ5EpTj1uMNURyT7MT/T/Z65Yzvtj5nA
kW32uwodyqwoBkzpHQcJVv2B+NSDHsckhN9PpIUlr2q9wXsWuOEzPvLqOyktqIR69amjcUr5VXG6
DSpaTXVaaYdGQGjwKXZGdsDREEQ7vDiVIDpjEz/X8bWRv6d38q7cnPVj+WFt4MNuSi5RB/3eUTvq
Dp3cc+PGv6ed9rF4ZraFK111RiIA3HDCR8c6qD+VG76uQ/JGFuALLRR39Ox5E95rXu8hdtlEV3OL
ksK4suhERX+w3OxO8crvEQvL9gIpscVeIzZptCO6jxg846z1LuHKCjPs1i1AoLvfMXjf5wd9Nz/h
MhLb5CZdgl/Tz/Cl/F2cqzOVU5py2+wtJ8GSZfZziyDzoj41b8L91Xrz6dC9+wdeFTyOfeTwgpmT
HosralHP3EO3p5BGHw48IHyGGYUBYStbo3prY4/8EYxG5FXWJJZUnr+zFTAdBLONNZxHx3icUxft
uPxTFLcwdKZvAcEy8hayy4z4gVpaDZKAREa+NGcEx0ZxYAS3AOiVHNxtqbQbuX6vT2fzZvO28oPh
5I/GeLT6LZmgB6TYkv+qzV4R7HFCMULOnBzP3W72z0Q/3VQXbthufG9tp/mpwnNAq+Qm2BpIzB3d
6THFx2Hv2tEjEA5nHHXPwngQhCt8LMCpefetzdwYdnLilcUFC8OPkgToebvFxcQdAjknPsHv5k/o
7T0iY/2UEAEmn3ymwoDV7xVSY1+AeZ70J2Rd0gnOmlu86j+hJFNxdCCb2mefzGPX/IYbbEJn+W63
rrQkQjniJITXv09PmERU4cln5l639J3k8xYb6kb+buMfO/YfMmdldVag9O37fZ64JZ7bQ8ochWbv
6EwW4iuWjBv1Nd+3PZ7FjflifO9v2dV6qw7jXQa9FmVwfubyl3C8+O7wSIM/8zfdT8K0f0EloROd
Q54vYE7t0mInxJ5XyJ9PBxb9jnKnHZdkdgfhk515MEGjX/Ld8CH9SK9iC4D5GD2pb8HP5AnlBZjT
rnOw7Tj+JXmtXtGi3qgLBLtw250QQ9CNJ+RtM7+lB3F5mR70R8nTrvGvnN5AAMR8o7vy7yh3IaLu
ii0aBAaa+rnd9zfVEyf5QAJd/UL6Tv/B6hj6njtuxJYsDWwjO99tN2QWIDfdMBYqDqsCrC196laK
24ZOwpDNAuLWvxOkguV2pbGLaCOfia3YB69COdJoegRCzVsvtuAvqR+z+oXau1F3lpff7G/EUL6M
W8OdveQ92+tbomkj616jmN5sgSXvYRTh5HQGl8aYvynOXG7xjiKdh4REf+U8PCOvUTaUvo74Urny
oTDMF3TG1rgjvfz2w/eCMytPL/dmLtQ0caxr68n4TzeoHnEKgP3ONEdGO+ES2rbtDu2JfMvEVQsn
50ylBs576N1UdmMu66v9tlTyx00ROJW2Q7uucearm+pier7uoNBq9j7lnT3xJQ6A7m/DXVE/s/aK
JSfgL9o7/ZWghIJzL3O0M4ibQ3XGkns0XgSveS9tFG9MnHtSAsxTVe5KT+Oe4gju6k5AOZJU9nj7
a7pPzvaHuCbPwR05pqRCOPplTIEofN3+rLyi4LPeIjWGDQR2UNsVYk2ESeq15l8Ui75tu6xU/IL2
rFjWRt2AjjFqCBOKVAtZjcXc2hMGWgmtLDtXW3rnuAkpoC17wbIgWfcGXWtz73PXljFhxWl/IgSB
lILlZwiRY8L+//5tLaFBXTVI1M1Wj+GuGU7SFmDvzN9hkZssqEKUnN3fm7iWO0Qq9ILXvfWJpinf
pQIVpFRhPwD7L47BjDgnSdRDQ+XKGiSUtrgdjp+7o0ztkaTDygXr34htg0nMGUjExZTXj/S5TUxp
JIDGjLvUIOL1MTEuIxHvqTslZMwZtc10msAZSqGLfmHda8NlUfD1uAZSjvlCPtEsTd0ypR+iKllO
vAwbE2fg597XMXJ6QLHU3dWXUfYonPzGxBfM8oRyUkV3Cy8dLH0/uA8MmTwcM2UOYiCNjsOa+NVl
Lr1u2kS/VJOk/NXTXUoMX13kzz7vckwdQj6lJexuWaGtDfB1r14b4l8HhdFEGzMCk7M2+AzavrIg
PWktB7dLy3rdM5ZqMHRJYspRfioGXCNZ8wGmUZoqRzQ5E477k9+Be69J2NkJjfG4eyEuczgM0bAj
h8Gmt/ZfegF5aUdOibFcjBFOoahq52MGMNvRWow0KmLjT/RCh0R5pOn2+VAeIhrFTJXsnhR0XIXH
MMNQROyg8lTWVrWjBzAe6QOMJGgS6KZFlocEbmEeCP01m0riwdOx+KtvLRJynk3fKon47FmpLN/c
1+brWN/LWLr9cz4o2VHpa/hBoismdxLVk9w0F5NVj2b6BhQ9bthriS4veBd63zPqLc1gWpuUWj6L
x1/FZFXt33Ud5SRpBWIjYWAiea49sfYlFdSovk+rKHzo2nBXNNprvzAh142MSTyXh27b1AZBFMsy
c/2C183XQ6stoqOg1y/JzMm/+rfStDSdlUXEUKLXROBsUeSplqLz52apJuMH52AQEAJvh0xJKmDa
EukmLIyXCmusIp75fLyILbb/vxn3P2nGqYpi0zL678ArP8Io+Mj/7Mb99Uv/BV5R/yUgL0EgRRpl
LTCVv7txtvwvQdOHXg9reFmn+fZFYLH+pVisUWnHaYas6Qqv4i8Ci1D+hTdOhv8kFPOT2/J//veP
8X8Fv4q/OmLNPx7/2SHD6P3vECgVuicNJ43R16Lxh8by3xtycLNH0NaNcpJ85bGtq+LOn3tm2JqO
Ztr+Ds2TenCH9dJMW5kYmWi+ryvSHe1ZuayPqJCQupTaN8CVgmiq7K0qZgK7l0f6iJRQUkIy1srg
h8jkX7na3KjCiTNGM415dIncMvcjxkfyVieEVVjFdMolQMeljHFmYuHpaVVePYxj/43IYONkGv1D
UzfBvVrn2rMf45vEcdccodmMh2LI7vmsr00rjQ8QC6OdYSxJatSsgQp0y/ouHj09VJt7obbGBbFy
pgbBTdHR/04Tge9YnvFD4wX5MOBvZmM/7DQGbncalfyxSmKo+b6lshaAh9+GwBZtWrC3WUY2waBz
7X1VesQT96HpjXwbe3yokS7xoqsfBrLHRzMTw568ys6NM+wklTq9ByjwoBYzAzJjHX19ZjBlUsdT
q4aLerQxtlNMKQ3AtBdUln22OhRIwCOyg98joebrS8F8a+bFmqhLKD5R4EKJw7MlerBVLK/yFpdH
K/WXoht3pQjyX/iZzHOH7f/Rmg0Hyys0j54lQpPE8n2hEuEw1GHmRD1cGrQB/dlojUdDDn3kilns
kOKQ3xMs4iRmZpxHqlNFE1nnoYFcE2q602ER3pEe419YlfVSUF8j9Tcwbily7FjoriohxOHdEegV
GFdj5msJ9eCGZgHFpNk/zDhpHnQg3SRWthekleOWeYjlSoPOzSZV9j0La2wQ0ns6YXFv6cuc/Im6
ZVq94EooTgrICieUy4ehsgcH92RL4mdioUI0dUcdTZVaVUAKNw0KK0YILCZZuTaIXp2hj629mdPX
nLT7TimH4x8DxH/oSSvaPy84wXWGGhHwoKrrtOn+/YKzGqBAfj3Xp8EwJfKfC9xsfn/Gf8rcv4vu
GrkLDxS6H9swUA551Hwj8YbioYiXiXfmf47t/zYi/DkCkEm9/Mc/uuSqxXWvKKbQdWEZNiPBv78i
KUq1Ek9DcAJjMxzSJMNuoJdEjJTDQ4fU/yD3CYrcqmFW3xnvmSJLNxTip5oY6MrW6tciJjHAB5/Q
phkRhimUTPTrwfsghrNBPlkGdf6byfeGXj8OnuwfpQ1ehrT26dR3ceYouiVYzCV40KFbk1WGIrzt
JacnKJU+GLJ3oJVVAaOi7fjFwIDUF9jQggMYa6SpISIQpqQQD9PN9yZc2L7LPCxbJuIy+JY5lI9U
GKew16AHcc904pqsdSEfQDhm36UeCpTsS/S5pPCuhpnwFAAln5QQHo9vAo+We7xNiaIdhGLcJZIS
3BkK3CSwzYRYlmELvyd/VCfpHYnp9GDV2lav5Rc0bKQf0NY0VElcZ5rJoa+Ejk5exc62cRvEpfqE
3LgADiPiUT4owfAwlmrshS0xDUGMQliE4wHOS+b1w++M+Md9FXfPSm1wcUfE0VWahJrODi8TxiSn
Ay9CFGF8NuLY3mrZtyxrkSgDOt/SXSZHNVM+yPigkpDPxj7puldzIcYyr0moCqCfJpnkgPqIWiGQ
EidsQ1fKGmz2M4rgBq+otZBXa6Zpt9xktqPmIPnawgunAtBTMm1RZ0V0OYjWGudO3fpmjg2lq1AW
AWRSFYiPNggdgp0kpw2Z8iiQItUMtS7xtedQj4tTT3Ad3cvmFCawaHs9OSg6J0jX1t9QpsgQJul9
pwG0AhGCwGlphjvoxAaqTvzReLlGal3yZuhfbuNPr33IohpS8K7tBT7mllySU4W3yx0b1YfigJPC
Lu0tOU3VRoQCa+o8PfGe7uE4PQqjt3GCkWoLQOWSLsHfaTcql1REvKSlWYdU1WtDgJ+xLaKd6tcR
+CzM+ZPuQH/C2zn5EEZqGc1/GztqYbenEKpoAVntrPvmLcRSsYsHQm+slF5I5dsWlHbs0QrVjdZ6
rtCDHFJ7ijekTH7oMBGBiFP8KJVwrwwR4TeY0TtpMfOb1Z3AGNJldvJAjEgIW9LNbQLYbRzLGLxq
youd1e9HURGU0Tw1rEkfLAIHTYk7AHT36W5aXA0opQ+E+VKKLPVHbVTE/dztSmXWDo2m/pAqFUP0
zPtMIv8JZO1LoRMHKWn5voa0u63iojhPtVvCgVQI5bimmMVZWeQXuB2S66uyvfXz6EVVcs3pDaKO
uBUnbhzj8zFJK4fxAVGQue4OTYW9DRt0OFIf5bgNmAtQF8f64Cc7Qh7xZnGXqkYC3oIaZHa1KAKK
9MacBD8KIinXRnW4pTVowwUonoN++i7KrvaEFlzj2pY3qCwitKvTwxjBNq0EJS5JYIZZRh7guO8L
K3LbhxKxYXr90uf2c4NZHfsNmM8xl4Q7LJ9DUesnOZZGl0a/F+OD3eushbq32ga8pCvXVsaGtWTp
bIKO9t+otZZrG+02NlSvQxRyLkKdlm4q6fuhFD/KKBUX7QfRZgVzhsztkMsIXfk9RBnnYgPnowl/
oscxtisGOff9a2jUnpKT6Kj1Q7THEu+sY1yZEJpRCyYZjamdWRS2p6mNvHSsSBhWdFZBQ/1eDEPs
SSQIlw3OLrl9L7OCgqlFoRF0JAW8Xt0nE1UVe9K1Q7xcuVhGj5NKrlm5RLX5Q77Tswfd16AMyw1h
jqN+gfhg7tYrkqQMnB1hcTHN+lg2TKhqLFkeBoxLAaTq1td4DMRcn0vs65uqRUPBjcMATND+ylSr
uWQd5WTIMcSOlhe/VqwrQZX21bImomUDHD5016kxad156mCNCOJO50w7GpXxTmOIiBtfSwiZkE4C
UOYpDZjCFlF4aO1yckwyx1Gf9SoLaPvJTzXDy8uMOIPZPFdg+qpIdc0YzBR4ZfUOawz0KZCw7hBK
4SnBs5VZs3yCVqLvps78PeAHJYkvWcg9EY2mXPtlMBp7yWhV6KNGkhvtwNzRGptdZiU+fAo9PwIz
RrzeUYa0k/xWJRRF/aL4ho0+PtZad8NJ155yBpNLnerqKepm6rVlq5xZPRxSMQIqAS2oNJSJcS2U
O2mgVJlfEjmC+EtGj5alxyZV/S0K5uLUshjfGVr6AVR62kEFWLJ9zOBqBvYdSFomZECKzgQ9DlOy
abkZ3ZNiTa5co1ruJFdcJh2Ys5lccizrEzI4pbwMcljdWZYlsPcOH10rKPG1XIR926pIEcR0iqz2
bDCm7ayeKqzOJ+bIPeGTcAcbNyMCy4uJGN1Umsl7k7gYhYQvy6xreBAx3k5iY/qzFA83qYhMd32E
rxZXh1lGe241uYu1SDymxIDo8yx7ld5H+5yiKUJYOja1T9ZMz1iuBOMBvot/A/eE/m6vWZb/mpWd
hnWMvnY7yveyDD1ojknFmHXrI0VFtu2noMMHxbIEKRvvOxDPU/1e+na7LZYBNlqG2i6gP2Cg1HKI
W6X6301vWjYDKrFo1IqS8lCjqtzTG8r6VcctviYgJgwf2tb6lUBfOiWqpDw1vQIRjVlTypSWeUv9
k/x4x4J4fCk15YmXE3t5Ev0aA7m99oZ+IMSdb3AEPBIE1XNTKsY+Em2P38Vv90PVzG6/fO3RoEaX
eRhfkqErXYYimfC5INPtS1tJBzwc90JLfkeyhm8hnPYy56qg9X4bw/DSNwk3g1n5ERjpSU+saq+F
6lbiIuMiBNHUjttp+XAn7FipmUsPS2HemJQLSuKrzLDrCZK6XRwS86YOU3pidvYNo0B9AkR5m8Mq
fyhrch2ssaMqDxeIeWfJKgyibSTTH1ViBgsNmPIGj56K+7pGgBBozw30IbtGt02c2JWeDmRq8r93
YVHlp3XT5fLPgvzQnSqFLMDqYMK1A4qkz05xR7Fl4i846twfOgh/jjQKKsoh78QbqxHTa5P3Tmvo
xflzAVlH5vyQp7sIrcJCwxIHckhJOp3njvIhYA8ZK81mqjWx9amCeSF0nk1sqYHX++19WocAwAZ8
hWaZlAjfxxisvEGDCwec75MjJfX9wI/SJzLwhh4is8VbqtKHibry23pWQkGbIJOHZ3hX96SSl9ew
AsTbjHq5U/Xxe8gKyYlbEi0LdCq7YU0GFhPVbbN6VVndOUNEG4nZNVmCsDWwLxnig1fGy2sJ6QyY
07uYpTPY2xNR3+kUkh88HM1l6G8tcF8B9UTK8MmhQCzHMrR0w3HwuW9pxWmNJzLzEiNoWCxnOqxg
KfuO2LG5EDPZQZS91NaBdNVqqyVMzZveeNAwt9MmTkkltH+MnSofRR39ElHxnSUumbTIJnAIs27o
LWsbl1WyGesYHFUywLwMteQdaLWD0dwiKl42uclxKXPc2NftVLiG38EBBZCyqXRY3IF6QM2pnPtO
/a4g2pcCYRO0oxJkXM5Lw2yYMS7Zmku5uHL7UFhQUJhb6VYYuQSRDJuiV9NtFVo3KJsBdx472zdN
75/1d4uR7TLkyoNGIUJSKI2nfk6gcmEdUr0oXnQSWB0/h3M516Z2P47vaptutVvRGpaHr3jeF6N6
oeOIWkPyQDmRfosybBeByHK4V2jHH6YyypcUBbArbPLMcoOxXe3mQ0RYAjCf4FuVWfUj/tbH1pr2
XVel52AazLPGh7Vlga+6akw3J4hzIBtBrMDrF7/5VqJjVSaUFQstdAPYarMy7MCdaxu1wXaoh9kN
YOIL6d+Go/YtjWVjuQrspZurMADYWfXdTxrtrHd0uQkbOClJPF1ar89z6y4dKPYWOKg9uZaas6Kr
d0XnJyde2AcWG/Om+2oGURNkYYYy805mzr2D/UqpU1zbJb8sIlZzC4+F3nkWiRdmuY8pzTFTrQ9j
3l6YAyRnS1/7KfeTooW7UE+mq0whR4HvcsQtC2Q0j6ns5yXr//ROB7Z6GnTMxCB+T3ol9Dsl0RFi
LbO5XPWJio2Du9Sn964brBykmuJBy9x9m8nIz2B/22c5kZwhJv5j3czRthYiufdDBYlFrM7brkU2
Ay3PM3IWtbE6/ExUrqSh51+QBr2BtC89DDlg3KFu+n2zlN2icil8kW7KXIHijV3jxmPCc5CKqT/V
BYZ7n8xdxikjPJEDHZ3WvUqBbtxH6dEWLZSdogR4bhXVmRmahbpWuY8ISnugPpnf613GCo2BwAni
gvYIx4iU7D40P07Ay3QJqCRUNVrH4hFO5M4M1PK+Sgb/7KsInDd0pJiLSmF6YqqPqxO9GiGbdMNh
3vngxIF0DWrbIKW14h+zEYtyI+XZAwVQcHJTpyDpkgIsUU5UZYA6c/8bQaakiIXLlZUbtisWJEyn
s4zoTZRoolalpyHJX5npdnuiL7AUZTApOSWJ5S38bVVG072SzfU2wO7p9MCQT+ATnEAbkwfC2nCB
arBzkVujSbNRfYRqdj8sRS9p1C79aONOB+m/j7ogegrGXIcGyGuRIjl8YpSez1MR/DwPIjIf5co0
H8OqZkhQcpigk147NaiaPbfx+FZMQJSRap7kImWlUjM2TuRP60r1XsyENEa63lMz64u9FGXqtbP8
x54V+07T7dhLw06i1VmQf0Snd33TsZbsioA2+lSrZC/XCqnDnCutoiAoyW4Dc+FrWaaIIpYiZKka
yWmmlEFms/rTx0NGa4OclMqHNOZj7c2HK6uvTTBDVwKwXONYtybmy2bsUgxkGtzId2H1PJv1fIYe
moBWM0i+Y5ZWIeUShSTv6E6IM3nq7a94DotzBEEM3iGIxl5C1dKTgrevmXqR+huZp0LH4z3ZYEHs
4K4H5kmVMDmbKvrExEp8Z+xGaGNWqzKD5y2RvoFuCICk01jNE9zmEQVd0npNPV8ME5pXmPrDXTZ3
viOwTIGXnPEOgyy50+S4dOXGqtx8HjKxiSKkGb3/gIXNOidC1F7KgM7dVh739KR+5eSAnOgbpuhO
WSal/dLgIz8pj20ik0cU9pjaw82QtuZp3YhCbffzMDzqvWqe+kFGfp6NnbdOQCyYZXNQZ2TmjAoW
ipZ/PisHzGQBtAkYEOB9GC9UKjGx4s7z8Ku084fRrE5DTq4EI+pHoDUFsweC41TuUDA5oHUkgddQ
9EBrr1kHzJ6ZJ8c4c/u5Jx1c0xGyxJeuSZoXO62e61K+65TBfs6zO9WAa6orcXDJckW506VoJ4+S
SToGUF1pYgStksa6zkBJme9at860ZxfXKE3umdx2K9JOVV3e16FenLCHvWmlwvVtD7D/zNQBgS4O
AEXB4xVPkIGhzrGQLBarAGX1t9aioEMiLjXaDPigaHMnSHj7zWKjpfH9ETXzryK06p3dvEojqWWG
sYArojs/kKvdRPruJgNkR+C7gYKgkAxnSjtSb/COBASJ8CVLDoS4Axhb7VxI/a3Nw+hOD/K3EMg2
M0/7Q1+WeFnqpMtUegQeyWec0VGIt7XhuzRD52N+avSBmkLMWl1UKvUmApr1LMDSLyhnd7Rqdgw0
zQ5pHpeXaANyRfQUn5Ja7VnHoacoU1aAqbQlRWJ6jgmMiBUDT3yhyU+BXoI8g0lKhaYg2mT5/pm6
Ta6PFtQxRPkq9W2+Jy+KpVDaxzvFqJk3ay9TxiRsytJLTxX0bJsWq/tAPc8p7QXoDgLtfKPdTbm1
U7oBlYudCxYVFDLrBEdhozQleRAkMK4R1NN2SEiu4nPUDswExyv8GLeU6pIsbGDmmTH9HlSjumsY
mZpuoYtQ6dyToYIyTR70I4FToEWAWFNLit1wYCCsO5OhUrPgwec1gJPcokYAtKH3KVSWkQaTg+XM
WMIej4lTcYLOrGjwq/5GDYlEmYZNVWdU6pK49qKJFzcht5Ht/tj4sG2UgComM53ouCUBKTgMvfZm
JfJ8wXr7kGcJpmE5eNFDnTh21UbULFHdawtC6UTj/wTh47Ie5p4lZ7U3RpVPkkgF/T6nzLWh2E4y
Ygx2hZIFiwwqw7/NXCHwMw2kx47mjlFM9mcxpfOrN9oeD+WY9Nu5B66ekYGIIlt1JoOg3+wFnIg4
wHofQN0xtRJG8VOro+OENnyH+b11cwmXiF6hzVLCEjGdzGrAzGUvDPzFGKBcp8oOXSMDiMVsBjBO
A+rEoGxjCOo71N9hIVRh43YlkYyS8Z4MpHs0BePOoJr5DdLRjlT6IzMvsUv9GABQjxxlLQXFikDM
V0XIdz7Cth8QbOlPBSPHnNOIiv07berzm4xeEQ8vMpGksllmKuU3Sx2w2NpY23MgI27fB4hT1KcW
D+4hEG10GrsGtMUwG0fO07eRclZEFXSt3Guc16aoqovWRg8NjDrXnrNr0bLMtQs1xAHg2y+9bV3q
ZGbt4C/+nXqQTl1BTsNakeg0xnAzZrZlxTOSpXSovYH+VxC8xkhkPFPGkWOJkYr3XM5A++zI64Xm
H21I8BbDFzUuI3zMA8R9WqUFLGOQkhlaFz42k8CxN6Av15WyPJnLRo/Mu1QO2v06aQnV8WYWDTbW
1AxOKqdOCzS6p2rUAn9RmpjXbVWnuIy2S00AMrhtJAedh5KtZmfirrNzbkgvBkDAhdkH2tke5EuB
X70LGarbVrklyhK4pv22pFbzIEi+a4RgU80QrJ4qc94OrUr4dBOYJ8qkV38gY2dMyurckOUgT2Vw
nGPjXZaCal8UyF2NavRvzRC9cv//XlSt/ZgwctEvqUyiY7vCIxQWk3s4pgguwSe2pDXOMal4NZjX
fUnfdFNqvNDa7LXXcG5/JA2Lb2ZFylGNjcAVdTbuxwSWqA39K7M6a5O1CgAL0mi2ogZbG49F9jTL
GagJKztAXidwfuzo//q0WJOy0J+ZAnkw0kvybnp/O6eyfxd3NfUZlcilbgDvalvzUwOmNyPnZxvb
Zu8NcFavbZy91+WwCy1ZfarETyjLBiGtpnydkRLaQ5TuKhWGf1JoC3qcKpg2t8+QIf2dVpcUOwDE
nRS1eEbQwhvQZjqaHU5qPG5vaUV0sKa/aUVicEtFvGv6mb5VhlFlKc4ExQZlkNEMxJ4CV466pkYM
s1G0tCPp0hK8Ia6BwUedpvL4ioTpt5/MLAepup2RMu1khtK3vFQfgpjaTZKX4XYeuLHwFZGwVEbN
tRdwxyP9zNWh3MWR1Lm+3ya7MGdWO0eEG6TA44M8tB4AcEMf7+VgNydWuYtH8INx/H8JO68dx5Et
yn4RAZJBBhmv8i6VSlMuX4iy9C7o+fWzqB5gurPuVOECiezq2yVKIiNOnLP32tFncoIIrevrcGNl
aOyqJeu9X8B191VStVSYsohBYAR19aXqMv+sgnnY3P8teyZzUVR1iVNcpIH/omT4uK5mzhNOt4Ia
TTZ5ziEtIfi2dqcbscqEmhuR/dBnEdvJNNx4DuM9j/qasZi5dny3+xBEX2tjQiNkBc4x8GmacCZC
m0+H9cFxJ/rUilq+KyLgVEGTfHLLH1NEei9XQBM8cAbWiDo6h7ij2Pvz8bwIiErUZU8c32jCMgKc
9dRtZT47D4WEnDgEqCO7xOBp9EwPZHR+gQmYMrIBSBTPCQVJrZtH8BriYlq/bIWkdRlrpyR3nWAX
vAZtrF/84ZMp7Zvs8O41LCOw/v3vqPfofsezv4q0aF9GWaszzZybMc0/hq5on0OxpYEPm8AhT7id
bVqMVvJrZKHa6Fp8LWzzVYbEJGLNTneb0QnhvCuCD6ZwAnE/ikeniXdtRkoE4IXHxO1eYJkfEw4f
274L0CVzm0tQ8EFItEhk4Gulk5hAOOBMbjQPLWdbPstmZxkH04SBNzY8PpFpnTnfxHxsiLVLJ935
iOX23nDQQf/kpUmLBCDhSvr8hwXlkdnDehml4MobdlbhjxsrN9+ASQZrhu/+ekwQ5+Zxz/jAyCCd
VR3AtF1JHsabUcU2jwyli5PCXiRzXg71xczT4CGKpHq4/xaGxiVtBnVs5diZG4F/44C+4/MQ+h+G
kC6BK8AsyToKGe3z4/7b/YcxoyHrbfiZow6vYZFHh7GNftTw2GA6ZHV0rQJsOGU/IVBZ/gw1V3Qd
mr7dtw77BNNWuJsSFdZQepW5ElRg1/sP0xbhrkOP88+fBYQH7HTLhMRzRnI1QsI1KP3nYxjmt3TE
FfD//vz+m2WWkppAg3/0dmZs0E7pKj85ubK8OMrnhFbWP9nIWWJrb1pqyBQZf2Fskh4aNH8/wlLs
JQdBQ3hTB5C/yi41IV06b/akeHqstF6bgG96A/ScA09+Y8+1hsRN8WvGJBIA77O2ph0MLymtyUtP
9o1lqmcpCRSYHIKObVaEoKXfRy/+lvPJrgERUThn17igQyYC+TZw8lpVZfyhNKtfxRB/FEN04OQP
bYnWZK0mDs81rZx2EnstIHMZGqj4yGglByril+CXypzx9PCjKL5I2X+1GP51obYOQ723LQ0q3fuU
gQxEwNjsdCgvaqJZzNmOqk12hCUU4XPDHDV1PVh6pB2vZzpnK2xKDQT3DsAT1FxyLCM3Wpep+bUY
VbOK3jrrm8e8iJOUcyqHkQAbHNJrqw/zrUrSq7ALDBm9NFdFlxlok90cnYltrcZ+yQUfHx0Njd6R
X2Yrw1mOh2K2UNtHvveUyYwRb6Wv7tzvOLZ2PaZSk96aE+SMo5VxJEUpolilEx253VNAS3ztt0Dz
oqy7GocxG6NPwq08dCvUBwhyDwYY2wWidvHAciwahi+FD2mTyB2WXeDpIP5oHbvYivk7zWw5FTaH
1Jjw2pXfMtLrVokryk0/FyjuA7lOvC3XQea3BQ/Rm26j+paOCsdxGS2FNPEDypLWelApbZsdUyvq
4ZwYartrOPou70KLH/MQfKDOgwPQuy+q8siIiX+M1kp6y3OhzWidxFG8cirv+xzXDtnNabaP/OE5
q1JScIInZsc1jjKcBWY61jupg7MtPJ6CkMMZJEIE/SgAamLjfMZEymtp8UTWsPYi96dKf6Sdx9S0
CZeGHt5gesfxxi3lIQ8FQUNBscfBBLd7aMqt2UFn9fKXoQePanT12U4mLFlFozl3OS+RHYO1ko25
rUgMZo8mkt3Vn+wy3Y/uEK/ZO366HsJYbe/sFKbE0KK3Vxg4/GiH6pJvoLCKbT7Xz7Z2a5zs7s4P
GCQJAyeHNzBRCAk97TG8hX1YkScb/UC8eus03UcnKDaiAMBtuoCZ6vin51h8kXG3YVjp77wx2XSq
CeH4YYYIkIDbbvHY0OARcsSXEOX+rk3NN4aSX/hc4+oR9ik3uOSmKlucI2bLgL4ztkyt2WNK2igV
bvcsHKjqDb6fAEnEtgMWP9ppc4za5sCZs2DK5jKEqWjap71NgvlwKI0yQ5KMUUguZ9LUtdZVDcuB
Dhobjg2YaCUa/SJtyuam3xWJ0277GNyC6TSbounKzbxgtuEy6iHUDOjhY1cjW0XoEQKgAZ7XOKZS
4pQhHwFvldAeuZ1j5E3bhOQ18jmfSj/BTeBmM0hxtfWwq66mznBYCAtmZQX9LWWJK+PQgiPsXIOZ
g/E+KPNbm4HJsWpK+5RcF2K4irVR/ZiSUqzziqb9LIlizoMPpbIPWU4vRVs63DBwf+msGrDHLi+d
73mYMV2ZvqJs+pqyokERwlEaIajJ0OnuhgAABlE5OzoYkPbFx24gOdF7zTur3c0FqDcfh5HXPpQ5
o9pA0ohzpnxdkN/mLvWmM7jtMZZYLWaKeNMf0n1fvWkkL+uhjYjpnpuXaYiR6hYoKcs8PLkxX6o0
5c5p0iMHu09Jkn6zIiwSLotxQeIHyMpob/rqdRoBagVfbFaiTcs4auePzrNJuz4iCq1zfE6+cfq5
nOuIhFX7e1WGHzueukTZBGak6H9hEL7lKv/p9U21h5UUEBoVVvpLTuoxCQo9o4b5UmpB6zSyaUbo
cdPlrbvrjf5mNTmCZ4O0GZPvIg8Sglgc5uZVUl7ol/5AHfAWlv1wlK3/q5/VTxJ/rG2dGbtB++Zf
EC6L0vWdOA2EDf+zlKcU2Jp3AYF1mQs/yarg1OEWiSf/UyWrdo1mNFtHAwgvW0QFbYkF+t4FW/Iz
B+aEDykH/U3n0Zl3UlJ3Mp6wfUh19BctH2Se3y7OBRRhS0S+gEah5vybZkNgcuRFzBJOSeOLo17a
X1LF7c6LnC0tevr5mXpQZLwvHS1YrX7k7eYYdDODWcOiLhsg7QKrsi5thxLVnp7/coHvYult3/E8
6XF5CqWhDQn4vxfYR6XsGhUG6M6bFJOwppoool0KT29fc+FrbBTjagyYOJrZgL5JAmET5fXPl/Gb
xpir8EzT4nu0hP9b0KzldI0RIj2Ec24wpJgJSo3lpszdt1JSdBJfw5aIqj0oYaX++aXf8Yb4AHwT
1pFC52xavue+U1vWofIq1MESLCYj6YZxIWBWnwwlla3n5R2H4GRRyJT+P2Gl/39d5fLd/1dV6Vtk
bVrcuSbh1f47nI/lE4pRZDn2TJKlHpF9ndrB2KigsQ5tGMNXIG7EasbXYvZ/lR5+ah9X+L3ayzuf
jmH8Kx8xAU6qp/9G/jsz+O6cJZowELf8mkuKeLQOf5On3gFM7y5bwE3yPVs43DLv5alTTstHURlj
nND0V4wZOAEKgpKhwyYVTn+DlcikQB8Q6DmzINPNnrMLAlzo6XU/7VAlJoNdXsKUmbtB4IbucNKn
tn6q2go3BbDRTqPf84SxZ26MiHz+kUOp3g8NzsSa0cQqR3BxqewIrRysVVrRWNHAoBHckj9QeFuv
f75Ffr87fZeMdbR6nkdMhPnuiyoLpzb5pOWpo2+M/xsysSnqbd13nxtBJRhrGsCWl5COkZq7P7/2
76sbr+1ZS7Q5s08kwf99PrPAHlC/N/JkmXJbzGOzQ6TZbSsvACdH2/TPr/b7cuVD/7J815VKsWy9
ezXZgpxDLSlPsW38BAz6AY336t7dT63811gFP//8evayvLy7mQidFabwkRZjWXj30aY1UalVXLqn
NAgIcSZcmJJ4bzVOsSq7pdmxjAjikrZ/aDxXlS6QeUEODUqfJuAy8qq15xxFCONgkZ7lFUlhheBU
NQQbo3QdKKs8BW3oPoYNWB2DTu5f3sHvCyj+pWUR5SQm+O3dR1bEfQAJRTqgEQxvTc+iICtc36zO
D08jIOWDZRmfBYMwqbhcBFXdCsQCPbZFjjgQfoODdUlfgnrtTIpxhnzwjeqjTWYNCaQfAree93++
5P9xOxPoy2iXj539/v1nruyBOO/KtU+0Gmjwu0w7XOLVDygAj1ZQWptiMTrQCg9z828Qs/+x5nEn
e1LQgCZY/P1+6NG85bVz+zQu7oG6mKeV5aPc6XV6tgTTfADJ04PVQuV3EgJ/00VTq0cToIPX9X+5
263l7np392GQcfwlX1jChlmu9l+sud6MCxEpaZ0yWbNeLeqhedH83Lj/ov1cfeBUzgNHfWh45EP+
+Wvwfn+0FS4dF0Gdx8Dm92WFWZdPQLB5qkzzCz3BCuWImD67/j4X2fMcM4IWLm7mPFhGOCbhuNT5
DEki+ebF9oFoeeubtrwD4S7uYw/AnXM+VKmK8HnUDKFM+l3M4PJxdKzbHFFiVAFeTNVZ57Qnt8R1
AVPbPXGkLkDeloRLDv6tdQ3jcCvos6wwjLi7vNbsfhPpTHGZqU3i5M+9aA9drYozQ4ll8Of+Q6FX
8uBUqGatKYzWMrKRfjWU6QoX3X6yirfEDJ/t2W92iWJQOFgYgtu1z42yib2Q0KfElvthrCuQuMbF
Ev30Ng7iYCSokow8fdYGhRtF7aXpYb2jx2TY2XCiSjpzXjl+718wqL60YXrrmsjidEZw25+/MPv3
m1eZGKFsxbbHAeK+mP3rdiliTo8TYQ6ncHD885ySOx3l35Ko8Z/61jz7ITKMFE8yAR0cZBoXQkJS
vBJ64x7NWTNcZlAV1uiK7S7bK2ugT4CWcaE362NXux/cuTBWOBTsv1y4+/sTr0yPVZbyGLQj/PH/
3udh1iNboQY83WWiLhqT2Zh+kenifstz/eYbEwQT13tI5znA+pQxky66W6uIeeL0YL0iocmpv1iz
YuIBspisNSlQD+pxzbBTHMH90ldMPoZMq0B7VN7eCXCxtxWzhoaxlqU+i2RAXm8ZuXMWGZN8iUz9
ZI3V7V5ZtZz7LyRxARRaVWq0t5kd00Nmtnx2cvE0GsxCMv2d2PjyDDIkZlLIknmo6eDpYVI7480X
FaaUPBYbdFi8P6p7wSf8CPcfMylusEPZovNy7eHLn++K/2HXUSZ7NKuIJXiI7XdbmAkRaIbM754y
/6Bo9lwbr623yNnwF6lMrMI2n2jEMRJMSwcPdu2RShohikhJXtzr9C+ru/XblioFn75jYSFibXPe
X08dNwwu9TSf+HqHo9cgqfC87Via+ho7dBLaJ/JloApU6B5Hs4KQj1K98Bi8xVHZXLrYiv5S6QIA
fbfOckk+1kFTgpanknr3EfkzVPSQ5iE0slggM10iXAIGhswb0siiPWMjr/OkOT3Q75+OMmvXudnb
Z2F5Yv2Xr+u3en+5FrTGlgnYmA17udZ/PcQ57pyqCczp5JIdhInXLY5NW+9jxoCroeNLC2xyEUPm
nptWGtbG67g2Y6geQyhIq6nOb8z1A/6bjnBoTrscJuPkPI/z218u9PfdSVJQLIcSzE0cEN4fzTIR
xQD/vSU6CqQDbknzmIfmBXWs4pyW+gcasANLTBM8BoE6GGpflzzaKs6jixE/ixkTyuC5H6JQ66OG
KwhAy88v2TQ8RLsRoe9zVY853m372qq2emGFyM9MLDEcDdXW7liGy7TB5u6kejuX6ktQtD/NGfkn
uRMBJJQ2R2dVFWoTFQjC3cShubgIq6OaVKLed1EWymaPE/mn05A66C5x4nrKvW1rE2BSYRY6u5jT
oYW1O6fzPUzzoKB7yysONAsE8iAAJ3NZxJsumckNJ9aZruRwojcaIG80/HVJftB5FIyF7z+qdmp3
/VQ6+/sBpGSgh/pVtJcZtyTukEI+zhMShH6bd579wcKVTzck/JDb1Zes4YgbxtnWcFrriIPzlzbR
g/Ri9vG864cwcgmZ6Tr1eF9EE5qGZ9PvXyB2fzGJ+9GmsR1QWl3IZ31u7BYjzoiWwnNAQ1SfGPgn
eA6UOkmiOu4n6TjQv4Ap4zVTwIYqdoJ1MYfW1cpi9rg8ODRkCP6l5vj95nctTvr4jZUrzN8Ou3GB
QwY110IGAIudwq9ZaugKEhMe4J1RM0Agxf0vN/LvT79r8dg7nsOQwhPv6802NAnVHCMon2na7rDO
P2Rdr86kQWbHpJckU/pi37bwaBZVVo6Z5x+9gttJ//Lna1lIyf+u+BzKdA/yKTw+zt7mb89UgfXD
qrXrMJo2XmvPLy48RGzBLg1bZL977BvOUUbBg+F002bxa8wed6JbeupjQkpUBMtfF/5AIErxjUKE
xjHx1RVCx9HIqZ0Uo/w5egLLX29KlNnrudQktzbbchztv630vvXb22GNF1IK3gu5MVSw/13MnIxJ
pYNo+xSNdbzxl5S+eUnpy5uEvvb9n7EsWqf7b2mRrZtqio/DEvqXtDihV/df/QDJ0yrz82w3CePj
OKZkAi4/Yqp4JO4wpzLtbu5/5BolzUNaF6twQUDYY8pAoW0PAiEcQ5BabNIUA8VjNx01YSSnKSGs
InaXWMhoiaz4v7+aKFOMkMYzznFxSiJ/2rqy+ZWryTjBKR3Z35uFf98Ac8nHMloJYhe3Qybyg+Om
hNRUzLXJIztlyLUhQvC2R8h37fLrhFmIgcSpWH7cfwM7yoHSLEx+4k4mMkmYT4XbYpbRyUsbOLil
gzo8cBbNDqN09jYotLweo5e6Y9NiFUMxV7/mbY7Q2GAXgLC396IPUR66e6/GzsYsAb24IeOVraPX
uzPzH/sVekEsd2G3dkf8QN3EWIZgl/pmxF+tFtSvyOvr7JCP3ep43AlsWhB3yvCQB2m2HtGS2Aw3
nknRsV4L2P0NWpYtqUaMCghHWVuTo88KT9A+Y5VeT7nvX7xcbOg9B7vKAdq0rKPTUN0cEnFWVZj6
u8xpo0OLUex+lczAHwpm78eOkIa16RXuS5va8UaR1UtcjMdkHonQRmZGezFE2V0SxE8cLiok97ZD
hmNLr6kt+lsQ1OZrEpqK6D1yoRwVvOD5X6c1z5Bp1IJ9qamMTQSMA7Wf8xAWYfZYJwhmyxQFlhyk
PN7tOmxbxiocGF0ZRAOQQ1Ngb5+wy+PWIpiRJuUS+3HA2VrsIxiBhJVznFYucK6m+Y539kAmnPU6
QAtZpeBY8YDSkp9KN7+gclnUTu7FTVGehfgo9i0iV5KpEmsVt5yfVN0wewzkK4Ixe5ugrtmXOX7I
tCuxW8YG85/wIz2iR6xWtKEscjeyyDrauXMIOeyjUZ/tbRvo0xQPhNOu0qK2Phe5+9Ep8s9+EyIs
7SJ8pbjij3and0bvuQcRWlj5wvIoTSz+VYSrT/f2J4Sz1M5F5myB6MSHJtoOvGjS6fHGZa5aiT3+
nw6lmSI79PVzSXDEgJHs+W5MnRZZ7lirVxt9F0MYepkupd+lGLvH0iJErjASggYG5FV9Fn9CCVvv
e5/b6O4uJhiqvTk9EyYjlvF3HX01w1nuFQzy/RCh7yMRyF4XSVRia+W4jsuA+3W2n0jRLF4HNOIk
QmYR4iT+Mau7B4w8FqutKdGN0F3wugFRSyTGW6wXMjgh27s89pNDU5sX5RpgjHp8z0mGeXHE8Ld1
jCnChR2IZ/QCvPysXyab4F/TBXNkpJi9pA8Xi50XICUjz/LoTLJ6gcwQAqerO4YnDmm5MxPWIlv0
R1hvoWetMhPLKQKC7OCEJcmYQ7hsvRNk6dZEAqmjC82S6OgkrEKNyQNRkNm10yJtNi2qkU3PAOuB
xCOaOR710+Cz4XtMqBVJgFsDZ8F52E/pzypFKoq2r7qYcbwoUzCcZAgrL6p44qTSXmj1ZlsakGpd
kwu580vY0JlRhkdYhFSZMqxfqWvXpV84T1RMWFZU81C0nXVVwkjwRDxj3AH+pzvWmKaBXde3ioaK
Mw5n3n90koW9jk1/vCVuMd1QUEXcATP0N6/euU7k34ywsUA0gh7kOLsm5SY5xfjglwbucOpr45L4
+IlDhmSd+bmsRnpyxfCa2gryGmb6TVuFjwiI/Zc0/c7GwIS1Ef6pzTn1cJKsQxvbJmJeZ99isiDc
GCHUTY1W80pb3tqZ9STWKXju05iF53w8TWnsYS1pv2ZTofdxLsJ1WKXdRiNLOgO/fm7MkYwd9TXq
wqPCJwPIExHchPh9FzPWXskMDpmr+/xDnn7oGrEecVudY9Tkh74Hr9zz3RguW5xWboAHpELX6DmU
lRVLyjNwzF0FLtWzSvVYtqa3G7Wp90GaPDkFrb624sEvq8LZGCaetA6F+THOC/MYTvkHtnwWKjSq
fNomjT7VdBiS0LetqYkVFqQRlBnD4H1IzjBwWNKTmaYmFSoix2/OFdLpeNWpvVFXPM2me1WJ+JWG
cjOJiHmszZQmcEd3G6OaKkLm3Qhny/OUUy7XwUYWzltQA9yGhmDvWt+lbs7SR1T3fA1JZW4aSA9M
gAecX8Y+zDAK4Babr4wkabQRe7ixcBPvImzLW1wx+T6YQQFmykqBRT3YnSnIVffRqsGneRy0wMmP
rBVtki22Pj37/djqTenZ/gUBXbct3TLaId0yYery0bfZtCvrdDy6osZzvvzVDIVBNy60FqQ7Pg/H
+DKwCm09llCfNeiltkNQU8RUIp64Oa5wX2qWytxrits8lcV+6NuBcC+J4aRPsfgEHUnpgQmFcawJ
avRcvJRTs1hGYkB1A6q8eUy+muqjTK9O3HlfJLyNxq0z/FqwnZJx6F9QqZEoRse4TGPGLJH7NfcA
YCEjio7KaLd1YDgPeeFMW91rKGHTDzuuD36v5iNp2w6lFAej8QdyDtyHefPkeRY4vdKC5NZ5VzKS
rjY97ke7mb5MThVssjC72I2pDrYGHTwLpLYh9sR1Fw7WnhJt28WzPDSYJ5bww5heHKeOiDBtOdFm
aJs+4tQsj3kKFbCsnZf7WKZrBcEuhpZcd/EmTBQcbS8vbVGfnUVsPYbodrL0UiaOPtppxzg5IIqH
FYDQbzWMB8GrWHk1nGVR7uMwsi5uL88Ewf2o20RdA2RBggbPvp31rR5FytsIiEMN5g7EfbCJ5nMx
qeqKvgxJsVMZRybPQF5MDROTjyMG0kArCILAlDyXyo8eXOwT1mT5l1oTrTULd6OD4evdWU58ysqv
82ir5+ZS+62/chUEGUX8530Y0laC6HTiaut6yRxC2rodY3pEJY1oGJncHJ4JzZRI4I2fW08V3ZGk
+266uxoxgqMDdYzRlBCaBmjONTHcOwXWe1lhfR8WCyMOUXzCWjCoi74hLR4PVStuKFqLzZTAUw5k
F5w45KGTxxq9tmpfX0ijq/ax7X6NAyEe3LlZjErJ0Tazz8E4ODvmodYqyjEveHh9YrNoz2SKvais
WqdOQtJmToKkLDmBptXwUojGPHcO6T3Kmdbt5BQ0i5uDhe3XpjR/prf3mk+2ec5m9CpDkB6zOHMZ
b/f9dvJEdEVOshtm7M0ASryL1bUYT4Y+XmJBQPG3rL60BXMOzO5NGvFHlnF9GmgePc5sxgJ561H4
EQtIm1672VWPtE5kjIAyZiKIwJKxX930b3T/qif5dAechKk33u51KKLpXaZEdKHeFyzjSLoJm9Bb
gyd/Y+iZyGIvRFPYcXOC8XWctjsi8mg2ofD7J0MNR3MMzYe2IzZChcTdVqCv90XkPSamo/dGnmGa
mRHewSxAqNLE37w+nY/jAK0eA8+zhqQdYzN4MUOn2idEyLLcE180uwNm8BiK7FhXz8UMKMEy5LJz
hoeg4rXg5X3qRfNS5+NHaQ0wvQeat0mV2o89JmvaQwBmpqRBzJf6+aFJObXgbcKa18/nuDHnR7sD
PKDzwXibRPaIE6kD0PcriBLerTa/ch42NtpuL8RsrpN6pgvaptZRpwX1jcO9kS2mKhxgTYXzqJfg
jQX+0IOs/W/QAWycY+e6ZUo2ByC/07Kuto6rBMYN6E7/iIAb4ASIRxmnYi5aSTh/Jzg+H2oXFDIZ
Wk+osctjHPkjo4DuyRe593XgAVMztqAua4oTnHvzuSLQVrOaHOPQx348EibbYs28a+WrMY9OifNZ
1gb1YNEgSa4aQl5bJGunpiL4LcqnW1jPC4h1Dj7LCLXNSFhVmfS3sAd85yaNuHozu7JG+j3FkX0L
hAPhfMQDMgiif/FSqzhTr77A44i876GrHfoXk35ym6p56nsUkX01O+TwoFlf7tsBTfh60DBcmg7l
b+eJ8XkctHVNOqE+svuorTuhh8fos5tIztn26GM32gOLr4bpOBuc8zhhf3TU4JyNHB6rYdrFnm/m
00jGHzM6VtsgMdeVQh1a6Dx8WpAylUYcP6WjA6BJjC95C7RgSPuDzDB20zb0XzL/C4nQAFAs9TKA
X/mHK8JjrdfNHLOtL+OCzsb2xN2GebEMGCOSlh01TrVNilSvaJyhuSrGY24CXwUODqKmJwIcr/G2
7KgHshoqqp+l8568aOgGWemQngxHw6hIhair4hetDLVlqgK8X+cEQdvjdDQtXBHB6IpdgkjvQZRi
h5gnPecMm46t117skXTFkSGL7+obfx3i32RCwpym1b5VSDVGszX2eprafRmYLwUzgPNEQ/re3pqb
6HvRM8NVOF/JkguSCxZrlmZbvjKCfx2K6aoNXF0OFdxEZgGOR/C6RhPpQ6nxelp7IzMbMtdhIjSJ
+zGO8eDAWCVKZnE1YdVvHqu6J7kyVPisLB8acdvv8Vf7O5vm1ybumq922wmQZP3MNAHlzqoPlzWs
mIwPJvLlkEztVk5k2vr2lWHZ+CVzsaBMuzzLJKUtoNyAkHEnrArOW0VzHdo2PVltcMrbrDz7dfot
bGtjn4Ujjg6HKVgpmIfdEUkt+tktsq1oBS1yHdOCusLE2RVuo59EQiEZJPrbFKmJUhtdlh/3qybI
8X7azF0kOe0bACntuQ9bAdrepWFWut2Jcji+uPm5CubwYayjYYcJQK00oxIk4GBOJENWN+IzLFBR
relbYDcbh2PnaXmIg/EaIrg8EML+y9OTC1rZv0w+vojGwZNST8lwiJBlbkxDvDkojreSEwWHpp6I
Uz6/g6c/Dj5Lgy3Y1rtheL6DoKiNTB58BfDd/wczgdTcuhJduOrriBhUt3utUS1Ck9b5tvIlueE1
Ya99aGUPtJCDoRwvgwsxmzPEqQIB1qGs26L4TaFqSX32EvvRGvzmmfM5t+dikM3ja+/nJz9VBEss
VtOOTD5AWeGN/v2mT1S99UKw1a2HrHIyovqi66pbZ7p+tKpu+tTt0JSvKjPUjw1CdAfXmtfPzdXr
3HPYR3zz4CF2gVu+DZr/49166A5zQRh68ZhiFdpYIerLGlfFKvXbj3UnXntsyNiMJmAnztoj9+/o
wCBas/J/y40ID1pm1w8Dr3lUg/vRKNUbtcqqdvxsj62WMpemxj7TBQaaLHmoG8jjyylTQ66+N5my
SoojMYu7xmL0OrvsXebStVR9dq3tiIK3y14C8dMCxoU9vJ4oq9yDWZf2Jz/4CkXxWzjimXG8IYAO
nuGPtDj2j7bwt9gsrU3QkJ2Es+0Q4o5JZ9FsnR52TKSiB5yDP5yOQs6jMbCSVu2ughZHEIJp3Gr2
aypoiVlWJ3/Ma1m8GbMIH8qo4LTjW68qkwQpyC+id/tHO86O2vSyc1Lnz6Hm4OUIB+5LMD4NkwOW
3jNI6kolKOS48o9xa5+bLpy2zSDcr71FtooxEXOQFuKRs+iFW76UzXikO2xvjBiP8b2CK1ldLbJn
dzGqY96SQtAGhNGDYR7gF9zPJqhji34UrkyM3h2ygGHiWW1QrEYe59dyYNlRjfjccK+vonBqj2Lu
R5xVRrFV5rRlmYh35DWe7YkRaG/V139AkIuADPjTuEkCU2BwoCsxJpCIPZfOezBxb/YdOuOixM6S
0qzMkxclF3tlg3AQte/erx1jg/6tWgsjAC0fA732guQB19iwCoO5AL2DRWiex5+eBM43m4miIzhG
i1dwWdCbH1US6wMsEazn/fzN2MPlwfGjrgTBDCfo0uTUiqgnTpUxElQB2Elk4+1DuyVryaZZexdN
MihOT5Lm5Sp1Abq44bh3PFImAo51flE1e2eg7FYZxym2INmj5y0wlq/aPt3aYUmGd5t+7VoZP1DK
1ystBXsXddMxKtunoVXiKAjuXKWTeW+a0slb/szU04VokHAj3KLfhUP/hUicdje0WbFOU0nv0/P0
VvkDB71xsai0A0KbqDEP9x2/ayFJlGW/05y2aoEvjHsSGypQuxFe92fZ2Ecio6beM6+YaE13rI4F
8WEsEeDFsGoANx1vSDy9laeZlBKZOXa2OAYssp0vm/Nsmk+zn1rXQQMI6bSBY3sYeHY4iPrLYSdr
g296gJrg6467uQay4bvkLphqSMiP6cL17Mt9tgwTTbx5HKMG5PRlvWd+Io4V9qDVDDHjEMwYq6yg
fuPfYX6xu20bx9alGeqrPYzyaEwYwOml39SpfCS/3pV0iyq6UzhdjklqNpvGqvyNLZuXKrOb50wn
zjF3WlqJRn7TVzm4zpObhhftl99Nn7CMqnfqvY84gUaF3+3o+FqvNVvVsWDqUerylrmw3IYYN1/A
hoDB/IikeXqOM/AW6eQv+o34IXnOSM46yy6zNiwfN09O4AKGOlzbCUv0HE3yQiXaT4/0kDdCw/BI
oJ0+oVllSFfLaeXKoeFpTKdHgcsN4zC8Y3yQ4v+wd2a9kSPZFf4rg3lnm3uQgMeAc1+l1F6qF0Iq
SdzX4P7r/ZHqblUXBvbMu1EoIncxM5nBiHvP+c6N4jDYmrp0dh6QmWXR4GhkrWzRipiO3BIqDFbf
Zgv8FECXlfk0wqVJ5oGE0VB0wTrtdfK4tYbzmqJTrnZD+7kb3pwAd5ZSeCwxCaq5Uqv0xXOz741F
0WRI7mWq6w96O+I2Rf8I1qM46lb7xpo/WGGaIjoZ9e81Z6uVaevZSQIq2Ri4theUtWEq+OZtZVnr
kYHzLmcwGgLnYDFp2gS9+VqUQ/iI3uCboxVrML/Vu0W9048fnMwxTk2jBmeTAVlDU3bSG9oHDuWW
nZWN712YB1gbEjpXRms+et4zK6L7lIrRbe7HxioM4uu6SVQ6GeGwGYMAgyn58Dsm9Kcuo5yuRN5w
VxUqP596sPB4l+TZeJ0F8o6aFIlK8gaP16POFOhsFCdFD9WtlgHGPQxB3NANKh9jq5GrMq7KZ2ey
Inhkk12XZa7edFr2DT9dcRly+ZE10Mj0LiJtp1PE0zjoE6FuVK7yAe9HTOTZRmfptZMNoTK5ocgr
v780UJDyrUg8CN4RomBKbEsIJIxV9gQqsOoyPlWopw9eOFIAHPTDiEUGPw8y2T1KTgpdbjIFYGR3
XdQ/ebnSbwgRlydP647GVBqxh7Zlts1iLs2r4Qod3XClM5StlJ6AULcZHuLGNy/twAsvTHatLDtm
u0lNE7op2zsi1+Od3ar8OKarBB03d6q7N+1EvU7yYJuLXHvwg24tdDV9ruiubBMwFZsq1+oHUaZ7
Jv6r1sbtvlh7eJU5HiHUgIpUXrRieO6AnjxC4F+njgsdncSfpI5P6YiMzE2tvaihT7GKd+z6mAcN
8GH+Ng6QeDG1pCP8DuDrGnu9veXf+/ulXbQL/O/843y9Rmu5hRdyJGDl4twnT/Yb1WC9WBDd0hkY
/CG50DZa1cwgwlW4NLHorF1GYegAww68cXXqnOuwu0PHTlpHVK1QzW7N1Xp9tb56vsJZtnhxFhoB
Ev26X+sb61Duw0t4aR+db8YH2BtmvYUNWJByzhKPKFej27JeNxatj3WcbpzXnnYVsRHJcbh0F1Jg
ngkuohkZ44kSsJ+WFK49ucIJptSbpttSy8e9ihIEB4l6FQzpsLSK4D5oio0EiIZbikZlUzjFDhBi
u/WixsSKX7nLyBiI+emyK2x3+ZXTBM9dnvb8UO01fWvjNWYiQPgzBVLMumLnZ/kpidvuJS+AATS9
kp8HJHeXplMfRz/byK5NnrhAKEab+8wxw+SJSvLSqpAgxFZQ4i03zSejJfFujJhuRtnRwPCRsRN3
T9Wa5Ek4rJtL3a1wZB4uMeAq7+4ibvBVlkVnr6wpXHTe/ISEn24TQUQdscD1MyPgxRSY9kWEny/F
kkOjSdOTRjvtQOfrpASnlMrtppxS2b9SAH65WtEd2U1x7dGUppmnApJH4JdsNfplmz5xbud7Rs+2
lqFVUSGekP0eIYSCBuFmvnPOji6nvPdpD7pOV366vcgERTg8ODPKf974UwyZN+U1fN02XwJrMw37
nLMTXMva9DdlxvnaG70p1WJ6J1ZICIZJT3fpT7GyoO4OHkle26FOKnlUC73Z5uDdRotEtPk15ZTi
MF/65baIkFQK1km1pE/6MGZlsKmEjpFJBmG94oQGEWpKlGTlkx0kts4ki8YtOkadoYeUF7TXv2eO
zsGj82a+zRekj6XUGuds+3lDP5baaTgnj/Z2D+5GQSJhqIz6rUVELvMgYuumP9TR3v/UDv7HX2wK
n0D4H3kxVFRw61+u/tc9dv08/c/pOX8+ZkbIf1070wHMZf5R/6+P2r7nVy/pu/z1QX95Zf7673u3
eqlf/nJlPTP5b5r3arh951Or/wDZT4/8V+/82/u/RPY3kUj/JC6Z/sLvz5zewj/+fh0nL0GevvyF
7P/5pN/J/q75m8nZQWCs0VwDVBNKvT9ytlXjN+zXtrAY5HWketw1RUwE//i7IaZ7hCZsh7hnBCuI
NX8n+xvGb5gAOAxs3dSn5zr/TtC2rv0aKM0NhkAK7mrshmbw5/4qH6FV4mQ9i7aDwko5yWkYdUNx
ECJmWeQFj101Lot+RN8S9/g4lbsYmdAyb7R+BVueAhWrnAFvC21EOqtzgCw6p4UamebepSN0UPH1
kO6B7NQHed3o+6DLwmNjbAvVipdG61Gnq+rXvlSZ3Mq8w1M+LgkJpXmi7dwAhzwScucwGql7kMhr
V1EABVTP8bUXtvVYWGm8rCQrZMRX9qGVvTjMl742LD56nZCPgX4JzgdlN9+lQ+7ABTg9qcQHTiHU
l9jn40d3mjAUAxmL88aXhX7wKi+d7MgoOaercToBhEYJde/PB893zBs0DvphvvT1AhSxiBegcKH1
nDvT6gNL1bgkDpYpv5qkLB3YqFqTHitGyp0V6Wt70PWDKxX98HkJfmgaCyLIxrhl7BL13iN7OBrH
5OikrsqJ01VolYZik3sn0xnRP0ubSaHhZ8evDSoSSkh27FCq87D7k1JorVoXH6tuMXmlzX8CCTau
UbvYFlYbSYZThgGDnnJ60Tvnh12QeNWWY7eGsv0tAU055bNObMOIU7e48TpO+YxLDj5nB5IS0LZF
5YuV4yjPjROg4mmTDY1khCtuT/CZnZ4whmDpBB+0MvtSP/u1rp17FvyUv2pwmS7ZOhsYSjs1GOK9
4tCg1SXI1qKhc46G2cCpe25dbFDszbmThAULk7k4uF8PJkRU669+N5JO2WNPzVDvnkuFq1pVM4G0
cuNcQCVjhYepKEyYrJG91MfucIJL4K4rS6JEUazgrLcVR2c94phNXBYhprGD4pRemYFLESCtWnot
VLA577X1wkKSvKVoj1EXGixtdqZQaYc83TNPBv51/Ony6PS5dVKTEJ+TMz7O97lFx6dHwFzq6RBm
pgfg4SKFr1K2Gm/9PDiDcdamva5l8AhYbdhUYbCZ7xunB9hhej3oFC8DdSRCMKqAHtSUueIMh1jH
2+rskM/DQn2uKz8EvpjNOJTaoSPwfWsNzRkHPr95SZLoIYoANktb/uW2rnquAmzJtT8uk5gwDgVl
725QkBJDOTlUkFYPkj9Ods50cb7xa0OnBiwsHTUGQNJ2XHKvNGD626gejvM1fZp/xGo2YGUTOCV1
OpFKCMevuhkt/6EPaYxwbOikNU5N8+pAY0CnDGlfEnJvDBWxFgouhfj49gozSX9orLFgGUPOPVw4
WBw0xjViwy9xoJOTFDlU+530+5xk2ulDu8snqkqtkxORd2QHfV4shLmidZTvVA+kzvJHApnrYDZ9
d9CnTZe8mBbfnOPSSc30vkZ9Z/NZkLQhcZvu5pvcqoyog5ntujI0kF4Z408DiXkRFm2w6myECmoO
rKAqp0xt5D2kkuok9iR29CPuad4FOLMO0bQZaJl+Xppv6512G8WJtZWI6ykVO9Zq1LDNU2DZFfSi
1yz+med67gu12YRZb1Ef5l0aU/9FCytt/flJgg1bENVLpsL0wVK0XtG36HaDK8qVbo0Tnt+kwJKR
g9dzYC9L8p6Wag0TzfBzWH9Ky9igCnQVxpREXKulvbdxQYf6eJBI7w51hHgPxTLFFcLcsnILsTfY
pIo9bNqofiAcjdHYIS5Oz7N72+NDD1ti8lKlk0uV1dlSAVS45lTJ11gb7qoLKcfpgwFfSo6ouVhh
U1XeWKHylhktrVxrqTWZtVMsBS4z8zg7hYDweXFOG5bTBG2+1JVQP1B3UTNU1GA7R+DOB8AwzQTn
S6RM3NYqywZvmsKG04TXhmU4Lt0pisprppMX807sm5FcpIIVUhjVHdLtuDuYGfgcI8FCTdEePWGr
/6CQxAq88cyNMaIMSFr6xpC8dg0VJ/lsyXdfIxeiTH2gD+MUeg/r0+KXmrkiXvZaALLUsT+QS+HP
nh5JZ8dY9QWAifnRMStf2EHE2rCiWYs0KnYOhOedZdSbatiX6IDRqnQkujEcrp2BXHdlNJ/0hDgU
XGC/vPf5aovAKyYv1z8PMnA+PwZJoUVXvXE3fyjzRpk+Dqu3T4k+vMK7RQE7KUDNFjGURXTFIicd
/qCnIbgFACSJytERTwdobEEUGOAxVRDc1kzZQaUrrXsYr3ph5Duk+BtZU2RwMhaZFiwHIH5gN2xE
U9QHKLRpSrkIbZMwXOIpQhKxIq3qDyoRqL0FgW2K+lLb4E6tGSCaFKKiG3UVyALR7FTWMCWN5sO8
GfuKASxHLQoRIAnWdEoit9gH7UANk3VKGsF8I91gl9icCwoMV8W0uLCnxcXXZr5Njs0NrYR6Mw9v
88aYhr2vq+o05KWgnojuElNisc+5lVbM/Ov31Sm/a744bxyXtk3qCWthmfUJQ5hDp0LLyEX1qN9O
m5oi1laXNKKmMQgk5tkO0LhlGZ5VqbfXLCjGdW2q3+e/O4+38778cpV4HWWb2enGntYpggA5r3b2
XlyQOkt4hblA//EkLeS06G4A8kwbqSTmSqZ8Ijn99ZMmSogvtfWRMv9a9xMRX6eAPWZFv9Oze4oy
VG6y6cgMTOJZ4UTQS5p+pq4kBhsWS5WCUQmJX51+g50HhryAXdAGGjUj/zkpY7AshJc45B/g2WNg
Lo34CDYOysecpzctiEio47XmUHNzuj7f83W3Rq++aWjH/Hnf/ND5AThR0IcAY0sIbRZdZO06Opvz
NQwbxSGacuK+rn5eMhDsGh1De2n7ZH1PT80xRzFiTU+hFpu39DdydCWsaw3ecaZnPeK4hHT0Vowg
kt19WyjO1hfpsA6r7D1MIb5riqEdyiLH9+aCUZOs975Syz8T3VHvIn709fww3/31mH92m5DkGOWK
T9V8eq2vTZqRvaCV+D//vP2X5893zEHp86WmR5ygKAZo1emnVxRp2F3PF1HvkJbo9PBg9JxEqJ4B
venzDaosNNZGzrD45yn06+p8qR2pbRLZx8l1vj6fZr+upka5SttxONR9FS5I8ujX8ylHn04+2EcJ
u5qvd9PvCMMuOdFTFGSg/REN76i9VDm4GmfXlgQ6GUVzmje9ECiFOSMvEzuUZJQUUCJJDeOMzBAN
xbFpDwhMPLkL29jbDr5cN+XOHMjzA6KC/GK+2AMeRLesaNQafrnrp0eFTdSp6z7lXDk/Kls3al7s
R8Hos/6l+DBfbVJC1T/vKeJJrjbfyqqlhMA1zVbmEoUW2ACY5ouDgX4cJegfJQxdwkwqRN9CU4cM
hEaMtcBCm/MRP1/851u+XnIutnzVP3qpO/SNQaf+UYOZ75uvkuQB6Oeni/Nf/9yR+QXn6yHGi2H5
ufvzPny9lBpldD1cu86OQgwMEH++sfkxX3vxudtfd3+9+r9wWw7gX5Rq1W5YCO3RzGDWBNDsmyhp
VuVaFqQyq90AItbslyPZCOQHl1dmpI4rkksY9MbsMQqdFotH8RgXRstkFkgQeQbmVvPERcZ98Y2l
8AdT9JdaBOV6DHQgbaOSbXKdh2s5WGV45gSoyeChtzIVi1PsHWxyrM2gGSbPr7GS0h7WSUiBFZbp
vZED9CpQSi5gCtcLu23vx87pCIBRnxDUjwvoz/SqxZEq4xEUUEXBL0OAP71Ns2cV0DVQaxVOfLbY
1PRR1iXzUxplUcVvgZyNSGbBsiVFcgtp6d2zA4TU0PuXgdo+63Ufrm37mxPVdMCKKEZNRogEwdmk
3n2HoF8u2k2b92COSoeEcZv2s2jsQ8rPZYcW9hAofG6JNBHu1g1DX/gcOHV2FQRv3fCauB5yLHLA
2kihuZcFT3VLMgl6tb1ZsiDN8v7gG8SD1gVdemzDoV/SQ/ObN9sjy1V1ra3uUZGAPL/xK1ZuTVU/
KcJ+s1BV2VMBI8WjEfDURRMPt3EPDTLe0Gwh+qbAUW0m9jqYirpecuNSmnhs01e1aak7l9r10CQv
2DuWalnFKyNUL+UghkUeGqQND5AVE/RUm9hsiqVvfx+BSNALduUeV0OL6N7095HRSxS/gJuqkm/W
VlIYSZB5E9Pduk79oiKJWYGze5S9Gx1jBaEdhZMa9HbNW9faLTB1RMKgKPvKhKxfBNThDecl4kg/
0E1m/8123KhBeD/22oMndI8ZiXIebSagKbPVDPwOklzv0KkZkitsOLvO1wAcVubWSHJkWaV5G5rO
nVMkV51LXA45AChpNP+6ITq4LnvkybqC5g43oMdHvg1tpMkdKjM/bU5ZGHlvSitP/C8BDuMVll2V
g21kgJMmvA/c5+UuZIK1IDUnyqmEWmZysEb12g0roq99nDCqiE5qOwzXWIDifaokV0WJM1RyvGpQ
CZZmYW/bslxpOUofsxs4OJvR2NC5q5eNSy8AlJTpm+VB1vWrPk2ywHn0+654UkyHYbXNgb0XgKrg
5Fs035gT1dbZoTm2SNqgXOjUV4+wFo1t2Ypb6qvRgDwx0bxtZsXfSsN6taR1C0xG/VbIHMgQAOuh
hTDolI267OiZb5HJt2dVPYfYB5aiZxVp6hOhqyXNFYWu51U9yTt0Axu4PrF2Y+eNvAzZhzqGd3Tb
7SMj60LtA8a+ewKGIETegoneE25oUsBS3kZNe0SmuEmCYOciN8NyTXYWbOp6GycowAYkjwjZ5JsX
oFfyTPfOEqXclccmkuYWzl2+KG2cI2FDfAu4oW5hmx4/N+swUtVimuesOwW7TkpiBU7MfNF5zTuT
XFDjvdGtPAanPG0lIX7kSTcCuaZ0D6TzEGhuRVelp9Vr24+/g+XjHOD2KxlQH8cYFq1EySQUfuRS
L7JqEweE6nikX1V2FC+tZBd06h1KdNxcE+1UWO66RtYXq6K8IXWFxHatI20glm9IAcj1ZoxaqmRi
rEPiqgoTCWFYy6ss6lARGvamgSOQIyRrYqpSNow8R1ffQls/WoNBnksXvoxdsjSRseJs8NF2cHxt
Mrc9e3r1aFTg9QZYfJuh5YPWH9s2+YDNikaBwIVd3i4yS+HwLV4oU/CeWpVPR4ufXa/fjXZ+Dymb
VlMevzU5se/5iJk+MukGBKaR3qX2FOznrrCSN5dEnKSR2luZJ7ctgISVb9pYfXxiP2qQKBt3MFZF
VNTrQBsL0kRf0IF/hzC+dMfuofaTA/WrhB9IcueG7QMZwQiF9Hjdy+A4KP11ptuvbQZKlKEmFBE0
ZNuARUtlQ2AE6tWPLsAI0Gnth6NluxibDEU5Aeht5PALCwGGD0eANn1AmRNAc6cXHvQuAuzY9JDs
pu6yidG/FUamr1zmRyigwtfJSprk5TpqWuSODZZA5HikMIY7h1NVsk3c5pwYqrM2XJ/ov9CEaZlp
b0MGkjkKv5lmmUH9Q+6DNu+1kTVtz4nIr8dIrQIN7ULrr/TvpD/oSBumvhsV6rxdSrsxr3wZrj2V
dHeVgOTFIJZ2XeHoShGHjErwbFpnYkSv+gJGHUw1Gp1e82wa8SFnNbypOuvY2LZ9pWVEPKp5BnzS
JGkkcVDp87VFad2zRHOzVUN5eBEOxU2ZaPR525IOqIlUMjTWejQ+5UFULMqottctXf9VwKRxgdEd
g1QX39igbqBpUCMJ+hdTNwmz5xuRMnmsgrFnzqi/6/nFhwa0NPOhgw87MBQ+2jFip5ciiB7MUXmp
ya079F6Dkmls4z3L1avBy0CX+MG10WoIA7RsaxXXQP4vzljBHEf3u2mVHq0BXSu/9vE3E7mEzr3c
NK3xUJcBtPWA8zIFhFtTMR6ExwAZI52/Kfys2SLeNyjzKLcmvjG80/Ba2sJHsJqGmMWBFvdRjx7D
VbdjLS8xaRq6CKcDYjyFKliHXKVYzVeWCrEHdMvoYOJq04Q4Kpkf7MFW44moko0XLZGPxiR0Akf0
hXgo4uoIGfgiwlIe89Z8hcuy0IrqkJvwIcIaSV3vUQsMImdtN2m88DQ124W190ML+vtm5HNUopLA
KK/Cv4ehk7qkTFduyQy21W81ywADEF0B6FuQOIsHOCC2spAR+OSIGJ02e03yLt+QLgOFOGrJgpQQ
Jcn9gqyO015nCmi48lodqpQ4RAILDbGNUN/6Vu6/s+agio+0x32qlOwW2kO70EykgI5aXNTw0GGo
IAcvAasNIRvBAI4I3SAWr7tllTuRCONNBce3gB1G2TPgx276KiTY4Z7F3l2uy/jUhTi2k5AqWdYz
mrvnYFqGjOktdkiCk0mu15x4PA9GcaOFUIAJ70QxrCCcrZFlVigfVYFodhzL4sZtcYBUjrYefQMz
jY/Bi9iZIyVxDP0xs1vBSlH5pggqcJK1F/6EIQfC6myoNmUXP3TFNdq3vkbAyHBULgwm8xvayYif
plTMifFTqRPSljN4SNQaZ9qsXzdJSAcGOcRAilSuD7eFOfQXYajpWsUZsKIGHtLXLZCvT+miJtml
hBzsdJ/SVwa8dJDxh7AQ7Teck1Zqk/3Ay/IWKsy1EoFTz2dqRWKH2l93fbeOu/uMKeFWzwt7bSfN
vujwweWZNu4MhgYGRBeZSt2fgrjUr0cHSaFJbXeST88mDavFNc8adpla8io2J0EtL7vIWwqUkORy
EqFwi7Q19pwQR02nVdHWsHH51wkEUdHjpDXMZa2H9ianc8O547Wx02IzGzlDNEx08r3T5DVkohV8
hPKMaXWTcn5lGgmcJS1uDfsOhpd2T/bPqvM7uXEdgSgwXlll+SxbCudNrT+aOpN7kqdv0Po+FYZc
UcC70Ry8peSf1eteg/PfS6x7wAtuc11pl32Ke0blEx8Cpabi46uLqGjIgySDl4Q3kKkUk/vbxkb6
rGAeX4n+IJogWppE1tQ0OhFf9D+IfhhWrYNiHVg5D/RQyajV+OiIaV3g4cMxYN6YHqzSTpHfG5Lm
VloxTrlnmJMG+mK42VLSvZb4hmrYrMn9kAKaEWH6ZiByXaW4sFiPOShtQwVvT6lTtnvXg7SGPuH1
mDJxHkHSyisb65Cg5BsHebFDMgdqQRTFOnHJ+8CEjZU22tBbPCMBhb6VW2RsQ6sJOuNabThp9Sa8
XHDhKyIXwZuHzfeGsX9pIC3bBrH9TGJrw4DnrD2smvyYmhea8/cxoHuTpOO+xM/iaFWAJWVdSeDb
xtC/DFnKu9PdpzYlj1MV6oLUA5uIxYLlGvIUjuxuTSHtKBzCN2gxUdKnAITWZx9XyvQuSU6zomuv
gPKugsRL2wP83jB8JbcAPUBlCBg3j13UfVTopyI8ghvbb9/NYbxKScxYm3ax5ztj2WZmyyStBmLg
8gfwX/piSN2neNS2hWjfm7R/0AN/n/uEibTyxYuDYe+7TJYz175VZXYOlP4+jjw0Vkp9IFd5m+Uk
L2cjtAPQA5bDDzLvEQi1Rn8m1vyQYxCnCPSij6Q0FR1Q4LHQfQTUNJr9NJUL6mTaqVGJj7WJMDjW
5hWtIX9FKEe2CMb0QY09PqcoQ9eGw31IkAEy01ilZKfXzEkZhV3KNWrdPI6ZkV+xStFjD/H8yEdW
DB6klMrcDEH9g77tR9CM010UHn2dQ9s2Hxgl3rBMWpsiNbY4S0p+GMTi1C6jtmc5yHJ6/wT9lJOo
76wiOusLv6a14FrtGoD7o+2r7QYqqu/c8uvprCJmlQKwfZhQAkn4po4BSR6p9UzqlBxwqGSxFJhZ
XkVlUfTjmJRCgbRJu3oRtoL6yBiCAKWYKKv8IxhLfNnBgAx/eNUykpFKJNieN+2A2mY7LajAuyCF
LZVvjd9P2WbiijnCk1Ebd5XeXoxMuXG08NqN+JbSyKeUmnY/DHfcljXnJxbyZWP0S1KPHnzhaaDA
XMSKsXMIhjpaAJFghRz4F1fPtW2QouBmFcoMICG1q3VTGIi1SYWZUW3QgAxD2zZIJV5oOrP3hhi2
JR8FJT0weF0OR2UydC+CodQX6pA3i9AxtVNMhSEEPsio3b0YpUQ7CNBvtHt6ZBKbdhc9DtpLoGvP
fhpF+B1xhWQDZ+faXIatJq80ZyESjLl6b58hT1vHAnJ/b6KBQ06BbUk9Un0CiI0AcJdItbxqEwyh
TfMQDpZ3rjoAToQ8t7r+mjcm6uambaCVUMojkeJ2KMRGq1V1TeD9h1vRn1ZK9UB0i7+RpGWsA5Ew
1zS6gXdEriiJGFQSB7HCwZ1vGuuW+K6HpvtwA6retvbQWSWmA8f5rlgPsAU5yxltypxPgHVjtUif
CIM8I4DAtYCLIwqXNL/2QSGurEItoYr42ikbWh7ETLWMTGYOcYgaF1WTJhlB1FosU0deAoWmYBmb
DA94rQNStRr1FYdCBV7UKpeFxsjHPgcGScYlPXON6WjlqudpjToppxaap5X8IHlLQPieGoTNC1vV
NpGClRnAFNNvuySP2bmEtUroSZesGhcmtja6D4QNfdRp/jFpSiBzXbeTtp2Visd3LMvwMehcdMih
s4QTwOwcSmIYoKaW1nAW4Q8zSS8W6O09ScvmImXe2Y4GoXSlccZQ/SAHjS6xnQHzwSuhPaZeQ7xQ
3jIYY8bQ6uCH0vrhpox3Pav7ZZ0W95w0EayON8Ln8EzXxvQ9EUVIKF0LpdRO+ADbEi7X6HO0qAHU
JxHq4I8L5mbuLUyJ5zxKyOBC/mLY+yKygVUahL5RgF445jm2kBgQ6kgcVXChHtctCPK9CIv2KTKL
Unb3hAXeh+142/fhjR8OeBiKq1qmm6q6AkjxnPMWvJa4tfJHEbDY6JSLtEYOL+WEixW9zUiwAAtT
eH8LfrhMaH3t2oj9F90zHkYdRaAxNtsmKj+iQGBdYZXQprWzsZQHxx12BemJbeNqiyps20Xu8Xat
0v5uju0NcVMPhgeRmOlgYN4543hfknqw055pKhgJE0RWpThXcL7UKUdMZQIQw/y1qkc0o2r1fRTi
u50iNuQjViGFghT+bjTNa5a9dhKAcUaDI1W9B9pINyVpF6mdfejsbDIWH34Q3yVWfo8pbFxSsUwX
WiZeXY7nLcGyzxkT7MUYMiRF5QCTvM5fYNzuq0rcZQCuHDOhUNDvzSFbJXpxZ1nRsZLqk9DkXSdS
xNS0inPHu3F6ZKXoOD5ImLtx/cfOnKzXyimowbKoyY9CpatUCeWYKA0O2VYsVT8wNxW5v8Bo3GKl
a+WTEl6KMXyOa/me+leGrJAyFaBQ/No55yCm8ia49jQEC4pxFq31YZEiQHz1VKzSCRRs9XxJD40q
EjPtAHK8CA9e/WSYEtHpt6r3lX1aDzeKx1JQkEeShGAgP6lB/y/oux8KZHkvb2kIzQDHWPij/lmb
B2Hvf9Xz/Xfy8vryVznf51N+V/M55m8Iqk0VwRmnC80R1p9qPsf5zRQapxQNHBM450lH94eaz0LN
h1KPsq9hovdzITj9oeZTf9M5/UHioqxgqYar/TtqPu0XDi1ULxtYJrsBCUpXjV+1fJFW6KY0TGVX
p7W7gU0PL2F0j0rY5bvC32Dhz0CrMKf3JZPKPhHMxjG2/F+wr3+2G2KSFbI3qqPrv0gKR01WA0mE
yo52JRDMRHeOtde8Cqm+uZTi/DKieAIIaN2AJWTBQHg6GVvG7icp5uUT4fq3rCEoLMxq+Y+/a3wZ
f+F88WmwBDImQrUrgGv/AsZiPhFJF5fpTq1AR3qJmawHTdH3pPUardh3Xf4ttr0L1vVvycA5De8R
J0NmimOWKVtJDPBVh0bl/4AFa6b5C/SVr0mAZ4TXhegT3Lk6fX4/4Qf7WNJTEJW3EwR8LlLwV1sz
wntI8uEppfLJBNDsV3kQKIdqpHcq6K+sUDmRlVrKhu57a5NWZps2uZT+oWWahmo7qU5CbGlrOISC
ZeMOROCly3XMvn9ukmJSF3BGWhXIyGgj5ljUwZBcj9hADqEyPHllWhx7atQLAyXM2acMD3dAfSdp
yT5gCfJvSwuOlduDs6H4vVDGTtn7Wvbheg7zKMAErIuZxRI5QTDT2dNY5duqMbWU4prcH/nWkgxn
jV0BpqLJzmo03jk5rmtl+OHR0zEkNti+xp558Nqu3jqCdKeYaFs/3ms4ETlrwSJLDWANJfr4N3eI
oVp1wZEgEhop0MgWRpkMx0zv7j2fACKnwecg3aOqpMtIx4GTqKZNBz2a1rI7x3a6Ux7G0Z7k7ZXd
SuZ5A6F5usDOneydQNslEbsVpx9DqaZ7lBNUNAL3vZ6+EOLTzkSspZY90Flp0tXot1hQKBxBLMZv
Ls0DJNZ6FdYObBKaCPh5AMAqwKuEvU7dkozB8ZK7/gXy0BKQmU4UTXkT3WVJ+cp5Cw94m5GWk7tw
EpoarM7AShFfed+6K+mDM7EMUg5E1Z781NxKAsyx+EJTVkwkRZV+Gb1qJzIYNKTr3mkGPHUdX1bL
0m/rtyB9i2BYWWn34Oga+kcghmulp6YMLuUVMsSGJqY2iu++GJVNATh5oVCzd3uKeoXWY4E31Ju6
r69EnLxrJnqQOjVAGaSjWEpUYwu1Q9WWiWetuAu1lPDWbAiBNLz6LUWyGC818AA1oF6Xqr26NeLu
vc/pBBBYSTEUh3eWUs2OiiTZCAJPUy/rz82gyY3jN8bFTLMRGmzAUTEENNXwLEWp/WPwNSLbI61e
Ujn9SNBQL2Nt8BZJo+A5IaN9JZsy3WqJX28MElzoBBXWOfMqaGDQwqkwgkrQAEO5iXHIG7gjwSRp
UCw2poISCEogFwmG+3mT1gGTuygskD1zh2KVr0OYUCSdhIBFH1zjl7IIOkJ1N9/U+hU6xPn6vKmb
7EFz9eSnh8y3x7OQcNp8PXe+7evqfKmy+nEbKfi05j7/LKPpevOJZbW9nm9rJjXMfIlVkFibQ/Kk
A0dGBjTp37rQzOXx64EafqxFXlFime+eN7mrBSNhVTycQ4aCCh8piXIEHS/nJ37e+LmdH4VXwVmM
3VTomp5UTZv50rwZbfIlOyb6CBN+2pNBVYmaGjSW8sjBKaFEn3v4tW+Or9BT+/w7863DvPPzy4t5
x+aL5by7DCHQwzxKTRivIEu4741hcnhNGGnF1167mDA43eTH41v1sKz88lgHvoMW0bvAh912nUo0
sl+tqp6lYdC395gG39LmGt579Gjb+ilL7f9h7zy2G9eyLftFyII5AA669E4k5UPsYEiKELz3+Pqa
QNxMRd6XOd6ofnUYJMWgBY7Ze6258IakBKgV44swmq8awUoeZ0RLmaCGSYWq1/HQIHocCfHkvFCJ
6kYErXmePMeQUmhWUG23sIUHgEBaO3wIDZcmtnFxIzBAQ1Hf6550tm3a3OLYWVNsMxZWhZrVd2DR
mh4tUXI+z346uKc0vWmqvKOGGa3qkM4243e3cJ38V92i80vBqKWoL2l5UUyDwkg6iqo9Oqka4HnJ
zwoRHwe6VXuBse1Jh+HkKtVnZQ/rMRD6uqTKSckzixiei/uUqheZIFVPFQBpY2Dg8ScK1lypNn5Z
eiPeaoA/hulgD6ASA1unVmv84mTExNDmI/rhJUktJP4kOsPveIHC9avg/H0rmovlky0UKMa4qX9G
tochL7BgmpOvutL9vlk39TRpOdmysQSVNelt0ERgVaLcpNYbCJLYjDDcr6Ksfx4sjeks1UvaH+AD
mOCq3jev9ujt0Pu6K12Y5iZofpZd8kuM40erls+mUqYPcPmKna44OwdiHlsxgpjYw2Dp9Co2Bk0I
yf+L9R54tRotQE2mUOsP8bKI2vdqkprbZaMtDTvIEE0wj6qlfsQcyWCsgmPgDCvRm7S1lyEl0ZhJ
Ew1dQFiAXUL57YJ5jK9y6kHpmp0t8pw6cNYekkI7mmXxU5MEYA4extziQkvjRwCvfKXbob+3i+aQ
0MGwu8B4tZr3tA30I3zhBHF7ATorUx61xii3rUi24KUsxFPWh56QS0fZicyxolhTmSJLyYnrVZYf
Nau/iyWUR5hN51GhHjGaFfVFEJgdusWlSv0PZHoz7coR4Rl7DZncYOqnKB62LDF26qiKFQf2xdL9
YaN6rDeF5eU7nUxhXT8WTduvvcG3J56Qcs1Yzezb/tdoc3gBmhs3oTtuvLq7BXSQVsLDE+z593GQ
fHKK71uszQHJ4Ws7N08jMduRTV5CDUHTz8onyzxn7YMU5lr29QPlgRCepP5etvnOIFBzreSSnqL0
qTpQcVRlRCNy7NdOfglH/MgFRB2DjW/Su8uIftESuX0Mnse70iPi3Bsf6Kc+DEn7o3MNiV+x74++
G26oOlCBsq6s/PaRCWdp7LOdEtC8sbz+odQEmsqiYcodjS9HUtr09GOfGS2zJfm+bZ5vJVGLRJrQ
bXXyT5FG1MBpn1MSl4D5AmaxKHjsHEqnTtviNN+m9p1l5JeeHj8zVIEmtgf14jXKot+rCSL8RF6l
XVwrixo0JHWcGtEbWtE7VdgvZcTQ5EBaaRXE123OqD1c+8Djix7kvVtWa1NrnzJJWSIPfMEwSc1M
Ks6D7UpGF38SInvNurcpxoXlUNG81XcUkF9DlXRtiXk1NAAItT4BoVGxqVNMnoUREGGJ3oAoXkx7
O7/Hb1FjNDUV9YS3Ev5A2+CFIS2AaECJ2hO8QX7LjahYNEJ7CWta0VgwnuwRPAql+cD1kV3QJwit
X7JX3wdi5BX3mZrlIRLUVljS+mH26DkJ/MFwmOIYf6Zd8prlxByrwc45Dk3WErps+ysDEMzZBq5K
VODQJ+e4oG0OGGaiz/GX+b7ff9bQ5m89FFpRlj8VTDK7uNV/zI9y86Rc5w1WvYHp/6ywiNnqsFUX
WAsIjUOqvAmjJD2PKZ4MvUdO6yeYjHNzXetKso4L5FSR5STjarQmtFbO2ajTr7ELx1ioBb4YkNzg
8dUve9dmxXAyvMJe+0H6UAp3n+SVfWfUun1H94nW1Kj1G5toRawR+pIwyHLlqnl/pylPgW3zCad3
QmV2XFuAZhhVbb6+Vo1IxwWhVI6EBYJd4Xv68uoxvaDI5KKHJCja9r3zSyTgkRPzww/5KpK9e9cQ
s3rX8nuP/DvnHut1cufk9LYdsFmK0t+U3KBa4y7YItHsqnsJwii7VgF2mDQlxdUE4UZ96CyTKFir
Rv4FWvcSgW46jLV36XTDYNKrjbNGcd524/juQ6Wdwn/J9mpmkV7XNofOLO9ER13Y69V7M9bVPfCf
5JQPCbmOmMk1z6YFPv2IeZKEGy/2aVTpWYYmVhvWsmhd+GLtfihtVE4QO5XegrxWEFpa5A10MbzB
9JNJ54nOVegXMOuKjyDzDoZw6yPa8uiAx+nBbbrhLHopDgiiD14SffkW79GJtkbV8jIJR1Y0mtm5
M6M7DfEqi0bztUgZ903gFZoOR7q234jt6Zc4CHL2fkN71lFNoT3aMS8NB1+mlzjSXIAVZbmEiO6u
6OcCYnGUdaHB5UyqrDiSs7lPa9md4+nC0btfgHPEJlE50K3xhWo9XZtd2HlshmpWLsImSRbcan2W
RvDheHhBAldGOHfxoiFs3kMF/Smz/mo6HzC8Z6Hub/XupO1VMnvQaIdztWq0kcSD6SoAR8kkxY4O
gFQucr6Q6VqIZhU48b9uz3dCkIHvMF8lOJa/s5H/6/H/8c5KkKlsUBWFaN4ta59v25r8z/O1YPLS
/Neb80PK6X/M177/7/zfvm/O176fSoJ4hB6CIWZ+5vkJGL9NZZLKTzZrRUVxPF/7vviv90lMIiwa
/8P/Kxj4A4s4ZlfgZvp+KlsPCyRMs6F7ukiKpPr9cr+f6/ul4HT+85HCPyK9EnuK9jWSu9+P/+Pv
nqBEDM6T54ukBX/5+/nn52ua5lZKdBcslfDaZ9NrRoXJQD1fjdtqjzT9OR7hR+hueEH3GbPwNGAJ
mMm2pm9xoe3rAL8CuqazxSPbuKpphlGTTu0p+hbb7zoiZNcPvfugt71FOXJU02mCPZFkq1Jkyd0A
twqQZVJtCunGdzIBraH42CznmzM/KlDQkCs+CP0u77AjVMZLqJokAxhspWOTRrSI6dKtLKvBjVRi
C5OQNeyY+r9aPtrDovNFuGvaMgZXGMSn3KeVS+zXpkZivRyJFN7LUr2ENvRJlkVAxwfe3gLYvb+h
+2zXY3Ya2sMzG/Hx1ALaPc3XZKmzSEA3vJhvatNfUyi5mB5AKhXBXw/zRm3ELDggltOQgqSoEnPe
yWi+BdTOyQbPEG0M7AmqSC3Ia3dXsh5J/63JbTcsncxv1zvV04VG7QJBi7lHBwNoshPWKj4LRbnT
2akcvLQwjrp3jZnY+I54QrbzTC8j5C1G0/5keslTgaWQcZlHlJ7SnSKFQLwh8vR1FZN+pth5wjY9
psLQBy+2XuZ3o5QxazesF45IP30HCK3bQJFwKviovjhCqzCPSlvv3IKd4RgjQ8+cMNlaffDuFpgE
arRgpWORoSAzFZukVE/ztfmCJttEiEZTpBMMSBYugdksqAx+gnaM9Gw1PyofHNRvDc00DdvMsUhS
62ga2i4tpb0aNPuTxFxxss0Ss5tXr5XpFqAkLihsTFq8lpnqn/f5NqUVNNRkDz3kKateQBriNB9Y
8zUiij2a7UgmG00fWDjWp6Zr8PImo0EqfW1sozB8JSBepwNHBqupgWnnT/PfrS43TrLelX7Moo/e
EzVbEkjQZQDuYEc5ZPVRwaCDG0khyIWT5KSrCU2h6VrsSckGLAA+leR3QXKy6wB7QmMqBQZXmFRx
XLyOjX4orW5c6wXNPjNqo5NFGPTJsOs3WhiO6DXa9tzrKeikLSOhwkM268n+1yPnh88XtjyGVvNE
oTPaNENUH2hcOhi2mYmD6cfyYQmhJ+c7rKeDfr7QmiBbol7NmVtzNoL0aEa/++tCCTxgXfPt31cV
JRymXfvkkBxf5j8003/JwobO1x8PnK/Ozzb/fb5pqwE248jQfr/M9x++X3W+7/umUxNaIECJLb7v
+37R3KiSw0AfPZR1tij9IPrjreeexRYAksUf7+/7Fb/fXjG/87ilcubSC0APzYeHs3QC4Ihmbrr1
/dp/e3t/uzk/+G9vY/6/8+PQHX3GTXFXAsnYeiKGQWN47Ary6JF85ZPsfIK6S5C9gi7KFWIH8Pnc
+JHFQjmHRBgsPSo/BBoDFY6kb97RrgbuUo1nN3OOBuoetVTy5YhDetGXZrMCj6sdIKzpJ4qP6Bbh
E7OqRzIwXrzwtbJVTJ4+usgSIDjr3LUkRY9Bip2uoCe3MDg7hUc9NlcBtLG39G8y3RI0Zi/kWKFG
RlZ9wEGqbhNATqWla1vRgM1MBxVbcvyDfG6Q9TZHSmf0SBGlre95E/UCrm+wMJ1QbhTt6o2Ddze6
6S1RSYdt/fe89jfwObWLjXCubMudUrb3acs4SwpJsxzYPAHjaktyoKM3X2FaHruxO4mCQlLXGJ+N
qD6jJhb7qdKxxrwaLGoy4mvRvuG/vRLAYW2mFGM/qo6h9so+zTzGQ7we+Y3WjOcuTWqYk4rsoLZK
jK2N7zy6JoHlWTgwEiWSBkBfrNzBO7Lun5IKEIi5wMIKh05+7uC+hWOccgo+kGptUkEnTK/2yJKC
BWCu8q669CV3pVndUQ2GziUQpY0NSli9Uj+6orrVKsh1MbCxGIWBp+DHGJreY4J7Tjq6teEguetg
1iwyEV7pigcbu+wvkNDO7UBBh1NZHEhPRiLFFgzmcm2V96pTr0tEo+umhd7vxm53NEFzdsFFqa1q
G6ruIXOEderlMK6ybKKgJA0d8FvoWrCn2iF/Qtp6qClf7jPCPeANudWS4pe58cnCXWp5Zl2wgeFT
TqYgj2rcIEM1H7QQoE5Zo34iO7FTOu3OVfGToOM5xGnaTygLeSQ39BdO9GHLhbFmnT3sJkTcmtoZ
WQTOOG7dRMdT4qL8ak0asSxIsrXrK8Sxd8NaBbGKegwTqi8gRE/wp/t88M+N7Jq9lSZUORorXZpN
ru+yIfwCpx9dVJE5C8kRRaXNoMjXkdLhNRsH3ADMKcVE+th9sOsDN44rM5Kmvi8SuY80q/7dlvv/
Td//pemrq0LScf0/f3Ji/o3icvdeDvF7+vPPTvFf/+mvvq9NB1fYNrAWVdBCBmfyr76v7fxDYAcy
SEpVbanpNCH/2fZ1/mFDfdHIGpIGnUhBm++fbV/7H1LaJJdZpi1sFH7G/1Pb9+8JQA6sBDwnZBir
RHNZQvx7PzGlFgmHNBp3+djgBWuRnTA8HQbcGdFA4ysjB34VxQCpi8Ixly2GrkMc2RLbCuPdYP10
/OQk2Esv4Kn9b+3O/9EMpvdtEOo6BdcaUlh/awbXMa4nZbSGnVI1B90WYoE+nbOk7i5DTRtEJOXL
IEgLBL2lUX1ZADKtfgOM/o1f9GcrePoV/r0VzLfj8GsIQVuUquLfwudqttEtG5R+N9QkoGMxAq2a
o80GzGYubfcpp7OTeMbZLa1fHyQys8VuaWYpryrIXQQ9oAUd7TGjWKCHSM1UieokV+NbXN8EcEA0
o7xnxZfx8o8D8T/0sHXIPv/jrWuWqtMoFGgO+IH/llWH3FQG7WDX+PZt7DfNK3MdyWyGsWNlT1Oz
Zy0hk+AI40tdeSoZTWwGWmt8C1Q+JXmHV7TJ7XL+riHHEAITgkyw0PLwejsc93JldMlzq6lPvU5A
V+CQf9e6b3xJxg7HwxF5GxOLH9zXTtuBk4DV0hfR1iPwgoKkPiwnt98ugFq6GHe0tSmx941OxYYV
3JCFCMOAT29k/oAQAscGRpmNBdkd7nmHgRCdpEMijqGizEEQKdPorg9KPBxJB0eBOHTqIZtK6hiF
BrddeUT1YbN79DzlSrMyJ5OOx8RkpS9IuFnHkUkdNtB3UcmHj13WxX2c3yZNdt2jwrJbKPCJSizl
SHnJdHDMN/60SJ6+yenRJZhAK7zmTmLzGPJSEXPWECZLQGKCTAMt8o65baw1NsJgWS1MLPEPL7Wp
YPoFYloX0WCre1/I1MN9l7TJopGmjzOxuREY+iOTBHtSTYTJoOMojoMUhZmDGdQJ81sXkDqRRMQA
5Z+0qTEahvRxBsVzFj7ZxR16Q1+YLRizolvhDV/2Iwww6r7jJghfWL0Wq8BWdq4DL0Jk7GNDatfV
mF8Ly3eAZ1N+lSHFNQeyAT2hcFndcNMYvrwIzDZFUQ3busvVCSxMG1ajFz4VWYEZ/bJs2qe14vK8
Uluio1V/n6VKq34pIS8ieRFOB0+aiMZAaEi7e62s8Gam/jknJ0hxoluptkujMDANJ85TY5CDUfh0
W21RUdahVeUBkeFJFkPpHbvW2gQVhpLeCF97M7rNfwH9mizbrtv0piBzj9/caShWjuBwq4jMpQj0
beu3JWslpVykXfUs1KpbDaF4wee+LnAtbtq03UVI11bU3ZdU8caNnXNaF6P/ZefeqQ/jZ11IxK74
pGlCUbKXztQMDTaRRK6s62CO60vcKaD8bQaPkhoD4vLiTEE3xqqMS0OzilUtPIPIenWP/6GHbq8x
LOMsmD+BR9YtaInhUXQ9JCeHIzUsTU7MNrhG0+8+tuKrs1rsMCD+w+6pA7K0VLRi0XkTlILgr7FK
t1rOsFQqVfQAJNZH9N4rvr1Pu67Bn1luSCjCl2jk16rodTKF5IqAmzsIC3zDUuBAjAgozaYDo7Xh
YIyiR2iatMuoxDQCzfotbIcOsgcbgt5vL2PgQALveby3ppsM1oFy/8YtMFI5ynBpx/glNDXzoHfG
h66hXy6Ij954SfZckjvCyPHLa8p8DZnH2Idd95IOZrXM6fkt/dFcGGoGz96lR5kZHL2Bk3YrlH3P
dYJLL4j5j0k67EqljhFROvyksqBqPw3jmUo3CgprtFEFbIa6y07IkvA3thxK/My2T5rEPPiRPcp2
3tUvnvIiVPnZmLSCYyGBf7dLv8Q3Xccb02leGo2RTYb0BebfJm84PjInvg2jSqC43GZGuIWLBcmy
4SQhF4BgTo9pwsfZjzFJQ/0oPsqEKYIWGM0Lzp1myBFy4AZdhZfW7lhG1ky/IuLUnn+RBg/hgjyJ
9dgrv8zefyh7xoghZWgXvOs+DnGJ76Q2Uco9Pl3qTtgIOFN9zLP7XbRNEnJWUn4jrJZfWT4fphbH
cc2XQv4dGJNy1WfPY+f/FKx2xy66aQbm3fmFWKVwRvcHsyHGp+Bgh0YavFSyuBgh08t8mDA3IITt
vIdRnxymI6dGW5l0M9/R3xyywvsxHyJ0/NtlrHpfVYbANkZBC7BpIzXoYHbwMMl9sY6nNycu2VVq
0ZeuMgHlFZNHE/Y9YnGcw60WX4C8Z4SnmevKi7RFP60UDDwy65KerkNvHCEQeZ4Z4pGVM80VCgG7
taZ/egbF7DFg4zMd+4ZLuweOEY3ijC9UojRZjHUDyVS8VjF94bp39/OB6Q5M3oEXfSku0SZEdq0H
g1zDbKw+6sAFIKWXq6JtHuejCDlqRytyfDcA6ZYlTWzESzQO+Dnn0NIqMjGXjslp0DV4lAU5FBaB
eJiVOWBpo6/KkJFMsbKbHjvY7z1MXq31lvLTOTqDSjIN0Vk54nOxtElMfkgL/F/z3/IEPJZXfALS
IiUshPGrBbBeuoI+AkPxSEKA6vCdKvX0RG2BQD54YWeuMhkTadNEl8RIbznT6gIVAzAV9wlpMyk6
iZIv6IbRe3YYklWT2TCfJg6npd4Zs4mDldqtwiJcacp40USaL4MQ8rvLY9q8eK74bl1plEsbT+i6
MLlZ694JRfPNQnReishYztANPGKrecZGOhetEKD9Cv1qU6HpWMVZAA8VfZdwzeeWT4+LKLnN6wCl
57jvVaZJfpMFhg7G+/Q8eBmC6cnNavSvdcGkEkboSiY/WJQ3b7mw2YqTFJ3V6ODaZagxuoxh9JX2
T7R5MKMU7k3pObgGO5+WzjDj+2zNVMs0aG0Tr8dvkjOQ6SNMXizNPquW1fSdGar33kJSnz+Ikq8x
XZCOpTALjSoL6aKUn9myDxyqCNPIOXZ8p4Gub21GGyJR+HJ/L0G0YKLpJPgzGcfyisOiBno75ISt
0zKnqLu18AMiBZQoEIrHth5fHOvQc0JHngBwlq7x6bIRRoCK3dxkde8U+ON8wBG1XEFyixeNq6C5
oFdId6k0zkOh/GRT0nJ2cqo0kIq3RFwccwE4qhH9qxeXnJHTsEqRG0tOzrdTZvnNIZGBvi3/UT9b
uJsRwo2MZ3wXVaMiKUyIisg07JuKDYs+YX1lmLyFsEc4AydiPmV1Ip+9ENNBHXEuK9hllsIefnqS
ToElGEhrtiI0NcmzwVfzyxEAHSICvxDUgXCZcK5yScQ9pkotRjUglJesi79sydSK3rFbZQFgBcX5
Yr+xoUbir0qm4CHVf9Qo4YYRLqXt3Vc+2RGslIftOK3je0HoIA6zXInHjTHwIVOyN32YwMCSWJ6Z
6KAilXr0IHa0Y1kWgSFk9x94HGveJbOgVOgJB0xaJZ+oUB70ArpgEXCakyN/zEPzVWG5gbL9rDdv
1TSwh6F2pFBqL0XfDNume4kaw0Ju8IXxlSWtKMhC7JsjpyAKHb2+1Cz0Fm7sf8np9ZM2IlfRxoNB
iTi2kmtTxrcwTK+58hH3AQp3l7C6cJ5Hs2vt+eqOhBGqqdEtbkjhSDPmIaVEjBb6CvJC0k6SRhyH
AFWL6NWNR6UIqVKi4mFniRhlt/nwc1qRrWYidru2xuI9wTnFSXlnT4PqvJ7L+uQ6L4MC/S3uNNJF
p8E41OTTvAaZB/EQAd5CC9V716j5b5HGuicqb7rnrqefsmmqZ4fIV1QpnCJGKp+gCZEJX91CLBiW
TqWvp+X6bJAp5I0sM5ypg5uo2AndKvqc1762RYKPCwlMGsoxaVmD56KAQJLTfpBB/KXmvKtpwR1X
ePbZ3iy0liWkRW0qaIKvQItuvlsyXlrJfTHhScOKkOmDNpRYqd1N1iDlTyU77TCs8gURmSAqWKKO
0/A/RtHOK6gCMR+x2pDlore1N7dlCCjLdudX5i0CJIICz3qMneg+Dfmu2yC+2ZUAxQAqAa+UqLC8
d/KpCRzwM5g6Ka0d4bDf5tlxxGDDBq45J11wKFiCs6GYeMPmVYj4BneCqcMef7JAwU7J0Rwn7pPu
8ZGnz953/gk327Wd1g1OIlh/InmUWfjFKpFtCPOeKTDaD3wgbZoCnCg7UflgEUBKSjXlzrL49wLz
XU9/NQGDxJhZR7I0r9E2V6Jf87FvWx0QcTfAyDM9Ig5WgrXysm1YxaRN9ZgU5Z2dTvNLNLJoCX5M
6wVTOE+xZNONRxXBiBXhUOO7kd14FyjYKsy+/cjqW4RzC7DENIz791EzEPIZIhIqTf/qaXIHhPbU
+ZN0oElvesV7pde2RZxmb6vAyTZ59aliaBoCjcE6/Jq2SIALpgHtsRsZ7ebjeJqHCyF26sDbQnMD
dzW5ggc9ddr9oPZTVAVLpEFvfrHUvCEBazZVa2DQjb9qgLbos4f1AC1yY3U+UUMeOgi2fAis+4fO
j8S+q0+5ShxCnkcgnvkhKIRvChg1O0Up3ozAfK5V+e47DiIUkhUszq8MR9cituKfqWnDeuTI3VyA
ZHasSZ5IBCQqw+9asO3K9M2o0y4lyHDeuni4u5VOsnU/Qn/TbeD3jrukAh/RtebnmGoAWsV2PTMx
/ogpW2PadIIntxJi2dORBSGYbGj+7g87G06NkbdkTLO0gP3/bDFBgsVSevZfTJLU1ynLQlUoBIjg
Qh+2OakUTe40ZLaSr1xoiOl8z0BG53y1Lv3VCK9YGNFFcj70rKjBenDWNJ676Qk3hJ2fnpisafux
EiPMdK97HT2uElsp6RYZWU09wjtteFdLfqTpOLftdo8p0l6oFnJEmdSPnIwwvycUTG2jJWbBnLkU
nhUEiSm5uhNkFByNRFU2470iA5FAd01jP8PmR0ANlVrrbP0HrJ9KxAOrfx3tXu5lAXE6EMDwD+GE
pqOCZ8HfwC16nlF/85twdRYru3LCBM53Nq7uc6ZqwVpHR3eI2+ACAt3C3gVhDI10e7BN2sqeYTcI
yieGXTNpaOcLlWDiIJb+7vuu3w+RswR2JtjNfyIyi/+o6gE7YBdBUdH/+TTzQ74f/P1k1Lb/AuXN
980352szFm++9hvR933n92P+631/e9aAPO0FVnpkmvPH+w3qa8kJjxbfrzO/vcq2XTKcgbnMf5gv
YMgdfESuVA0VyO3zk0e1I5I/vxTnJwns/d5AIHXQYCT7BlJMWKKJCNdaaaSEV084R6Pt3OoYTUTP
+bZnW/ckAhS/EZeOW+nbLoZVMMEnVf9GkkxN2C5SXwwY+bKvXIQ5yIgOjS1QbFqytg68b/Mw3zlf
FLBSEZaFCpJdQzlQBaOj70aAliuI1V4c0v6frjGc2gBsQTz0tbYztepa5xBCs4lHrZSApX0KMgd3
wLBHmsUGciot+LL4jFj65i4bjr3XOsuqb9h9IYu0NJKrtRhRQqeGW85bPqDKVgSiKuxnK91lTrtz
fWPcWmkE/kzkILcc8RwrlvOzGdbhYBzKciCfc8IMeS7YMj0nAd1KrLUIg7s2Yyu/d8zJ56660bZA
uzpMLm/dVfINSjWCxs/QDCimpAr4o4omNMpvTvqABQSR1NQTn8Kovc/bDP98lZ4VGZPEV5IqqmaI
g5891Tt0ca0sDeSbDGgyWVXa6O4MqWzI7rqLrO4Emgf4s219Vm50zTFh0e+HOlq3I1sa1Bx65CFT
N0fW4a536dXg3mi866jk1UrJmh2t8cdGRtERigZ+5kKmG8OQv/RBfMrUFkulwFHcdslPEnxxjBf1
Jx6Ctke32hcgBGitkixXX82wOVc5DmRCIk4eUbN4Uxl4C7NDPSdgOENnTglvaKuMTanR9auu+Rlr
Q/tQVZWxRjM2QcrsdQEyiSKkPMgY2BAemn1vdsayxvZexkZ26RO7YKhmBTh4NjEvgbaocy3aJSEJ
rBZQYVPaEbUdO10RRP/QJxaciSYSR9UsYeLESbBA4YOUpgrTZScfTcIFWAsMP3Qf/zEWzJw+AXIj
WdHmdYxw2Xn4unvUiW2iaDvCrUgYL7RN0RBMK2DBmdJ7K4qWEMGqPToTXyZrjWHfxuWqyjGCUL1d
uEZ7Ax7sUoFpV53zqAeUoTvWxzrWGOq23SmvyRqrc4mTNy12uUF4DjKXfJm79U/eAfsVzXW2kUEy
SeSt0hZVJFLYka2VL3GvbIXqE/6sypXnl4jvMNMnAWQcL6ifQizr52i0T/CYUwDOC4jm79TjVFw3
5Keotbl3CntltLWLmyH/ZGu483L9JpgaCaaRT2kBxqyBfco2hhpiWPJSRbCmnErOsKcdfVXKc0vt
mgMIcX+JPbsogo2utjvTGld2l4mNWdVoV03tJs0YQZMnLmoHc6pSao57LVkQ4fWC6u5KGeHZcuW2
MRgsLL+4ZpZzl2j2k+tSEiEUk/VqcKkU2IQKjVw2rpRUrPDYKNmrRrI8wI/mmlc9tSx4JLHI2yW+
KUmruPjAQL/TOgcN92BAGS6ss107iA+7lrOl7MyV1xM1bnxQGvogg+Su1YyjElscDOnZgnQeEv3k
0SfRuoDJGJ0ynBIFDdHaCvpF2iv3VRK9a01OQbbyOGxp71vaOe0RhtQW5SoPAQoI9o6puW13ZWG/
Dr0dX3QTJhYzPyLEal9kxa/ESdbttOcd9eEUpVQREnTZLtAjVDd9uYKRfy2NnKDZxtgMuv9U56hL
wz5cDM1Ue3RQmLXt3TDZcVByb40ArSyFb07U2MUIIvey8tajm+uLphuDdZMTQNgKPPW8Ad+ELxap
kw45BPtOAGjYK8G+TqJrV0c5Y6dGnrXll8d70pXMRyVgdxZa7cb13ataT64ELwbgNVgvpjCf+3Qp
XXYv0KzWSpPDfelehsG5spJbAeQCXGaaA3ytLYGf7+54ZyYhiYhiy1D3hAho2Y7U/jL31aa5t7RN
/bVuqfcW5q6Gqey02eQpwtCo4KtjQRIR8LTyjOIxTzB40Qpyh10NSQytBx0O9ogJvT4/gIGWt09C
WkD97KsKsHoZMYlJs7+PCec0gJQHbnYeiDeUDTwDVvFFnywLDaCQFiwLGW+7grWKaD5Dv6c2QZAg
Bnvn1BTmB7ogumFUGCmt0ylRwLEgtXfPBCbc5Qila0u7wUC50Nsi/I8cgzb5cOgQmtMhrXnh5tRK
0mfqzFgrFbnynsssnZzqPGO2fNPcGAGUcg3y8iKFcecX0dOgMGw4WXYXtivR6h++zjJYJ7gvVbWX
ztPvbavARMBPb6DxyS0T8YnGspyklnNfFccI+YAN50a09WH6zpMy2wWj/kPr8ytmsZMO0Va3qB+Y
NoV2eIHApzD2xcm9rcYo4liroQzqQoKREKiPGv6DyKdMRbIwPg77AdIZIUucl/EIyoIEybAsXxTV
OBJ2fJ8K8TL9NNNTBXa3Q0cOSyBi8L4L5Q8xIZIzCTusbN9caX32hf1EnJjTMCb39nPMz9H0+dvA
OdSNgLy1Z9P1ARVaO0d62F5NOl6AdrTY3nujdcgVmPZas9KiWKfm0pHAqS2E0DaSEjhy9T3S7H5o
s5VB6TSWxTryPXIZvHfqKQ/Dw+DF7BmJ94BjDsFHeJATva0/Og9KQoeCYaneIjdjq3qEdDquOr74
IWZkC+z7Sibv5L8e6uwqKerEVbk3w+KmhHghDF95rxjJ6pDKkpCIKdCKYScc4juDEO7yru71UwcX
c1GGar7QiuihN4df1MReWaqsijz/LIOjDDkMU6arJfWD/ZBpAFiSY58kux7PguqQ0TcW7sYio4Gd
rbwnguxmd6bPDrvbNaUw1mkUggrT7CswAXWJWAdZYp6cXLsIqY6QXUd5bYIIA4FRCAOuQ2mvUyI2
e+akgcyxlRm4t6IvfuUYnKy6ckif9awVKfRFopjHflB3YZ4yGqDDpsuUr2rZf1QRjsuKWT8VHIRq
RIvVpKicnxKtJzGEfhpOTT+zT33VffltnmxTCCuViXreTYn7wWTy1ikcax2pHy4i5mXvdHAcAeUl
hPYBxKqJFrb9asHPsVfs8NkY2B8Vib5NgKOsIj/NiTZjS0Vo3IvoDPtoaVSOQ+WBCvc9IFf8qQiy
TAsKKCgIfnmio7VQexhYJE2Vl2iF/oGCMttB38Z82XS7UFGPYR+JLaPfJ4KnFxQ1wbb+v+ydyXLb
Wpau36XmyEDfDGrCnhQlURbVcYKwLQl93+Pp61twnriVlXEzo+YVJ3wsSxQJgsDea62/K/uPLjeC
HfOlcVWP3a0AQA1HPtLoUhTzhzrmpGzk7Onl1J/NIYNMzY5t4kFUFG+9zjUyxNlb5zE4JVkUx91o
iFY24zY213uyALjmh+5jCsMdlg6AWkQkrmeID+s8Ul4CzFihrlcvSj8RlRG+wOlBo+aMq2lGowIb
6C7Wrf1gY1Q36Y+Jz9zEUTEmxCxwC1qGlHDuv0nTSVcbC6yLuITwWlneZcjcFxygbCP5Zc7U19R6
tsNUCmogatcseorHaj/45gH650ffPSJRtVztVzWDvPJnghdBvb7uBh0EbtjZVv+sgr6vXHReWmut
wHiZilU5wy7LZAxrIqjDgJdfc9m79b//LELChWmguMWs2eUAn/Fh5QJReQmbp5dnIxsQ8oO2hwRX
98rmr1/Fi4LVCLKIPMQDuxoxjeHlCss7yFNgwYceyydjs0MgBkuKGBz+qRs5hrgv83yR5w0wXNP5
Wx7s8xoddDz8+Ej+lKMajfx1Trp1lFxdSNwFgzlmZ2RA7zQ2pDK0N2TU7Qwl3i5fy8/4UxKv4nHl
4NCNYpnHUKRqaJXrmIEFRLZDXSgrwwiXv0vgXboK6Dj7GiclD7G1x+/LQ0rNwXizXsnt6PE8ce7d
131zMIgib/Clf2QdWmtM7PpW/ZYDy9spAaJkzBsNT2WsM5vrdy2/ocVoO/R1n3mMcEitH/fY863k
EfJ6ZVieQixe5VitpoLyl/k3I0JGyIuXNd6C8gYAro1kJKrvccTuUp5OjkteFoUeg0/yfeW98xyV
tQ/otuS3Q1d9rEGytYyJCT+ucWaW0yNvT07hX2+VLPeNPlLNMTerZpoJCKARwBpmXFvW7x1mQauM
7zUgYJOTbeRreQzpI0xOfqm0LRjFnlQe2iR/Hh4F6p64WYzMcEXyUO3o2MMxx2JCUYUEZ/KtgB8X
EsDJQ0rM7+aODkWFo6+lv+WpVASxmcbRMHSf6vrXUORYIHJF8RiveEjnR3mEHFNefIUPfx1UwDfl
gIMCHyBeipe4H/qYlXrexo22vJw8nT10B57GqOHyxdMPbz4MYUb1Em9tgvmy+h0y9bxy8/wy6gwW
62A+tQaoXo6RVN7V1abXQToCI/ommOtqcFfFA8F8s2KX+zBQFbb76bIA+GUbf7PdXpWRyzWzKhI0
s2sQ69gMZOqhAzHXBzLe7FjlWmIWreZcim7Y3kOHH/fQEb5LQiPGETR7LtRol+NqRuRqdbBqKKFV
fK6CnzEDPTYb/Ylu4VfWjxmAu/O40CBMqMRcfAijaIo6AUXM6oqCG8fNzGmIBseREZ1yfsQFItSz
8EgC1HPR51diY2HrtBp904Amp0lPTdE/yR/MCPRtKTQxoYKR4oCVslArd5rTgGCxiayHMPxW/b7Y
Rc5vBb70uramt9ZH+tVajKjViMn3TMVmGdANjNohzCX+wKzPXduVGGRHxyFkhyhvk9U+JwH10Gwx
ZLdxm9wYGLViIUobh0BrzK3jJBtWHaPrwywkW9sltacbqNdl3O2i3eMuiZwNzt7kBSqCV2qCwDCw
w1MbXqgeGSQSmcj66gK1WcnqZzAUJvrx0na4acUp5hYpha0tkJnawqBo8uS3WUcNbnB0j/rA8edf
hVsA1hrpB/wJnChbKibA/eNQawcV37w9uadoRvH6acu3vNTy82Am8cYvsUcyzN2M7yb7e4dxdYe5
MRKHDWDazZf4mrnKXXQ1KJYDPzpUBr3OAk5SOx9yh9lBjr57rUu+eOsb+9nHqxNTgnXsMVSZCJcy
7CLf6WNPZCEs5BJnM6J9TH4UGetBwEyUCOdlhJ8es4LDXJhXBVSxlYqigKDKXTQ2TEp9ZtmawNAE
s2KMiEbSp0hdLnTXCcdNl9vbGgcJfB/9bkdYB0sGxqd5A+iXozOkwgJ37uSSL/Fbpx8nEtqqyFDF
y3NS+FQ7spgHrNDBQ9wDqcDDvUO1BKxiParOySuU19kff0dElm0jL94tL12N8C/sRIm2oy6W9GaQ
H1Xqa4tsAOgMkEhQkz180gpKX+nAY+RmheYmdLAccQyO/XhkuHdZxHUxqPZrOrr1uhwYnHaptes9
6pY5evSLYtpHE7/pxNYa+jV3YhdecdTyoHlDCkNXMirawmTY51Z1zXJGzeHgKMQO+ej89HQz9EfS
VJNN9Gb5hbuqmG7YBDjsci3M98P4m4qz2E7xpO/hNNy1iG39UX9XNcCJcEjP9IF4VowzUoohvxhh
8Ru8O1zBvMFu1CxPnV9duiY8a3b87ab3nkdpVKU1QdUKU2e5F/yOa1vBrRGuS4cZG2uAhlu83tNE
aGp79rSjFjAnHEPYW1lurWyh9P2BUwVQXFhSWcHxUOStmzm62YNxr1HvOykUkXagPMIAMIZCdswY
24ReqK4SQY9NewDq6in00ujUuVj3AhctoEGdgstRftwSCiYMB0AM5F/QoS/WbP3IYBAC9gDccAND
mH5oO+PVimngsN5RgRyTvjj3NjkMCFfV2AbzGboESxIQgaJDRFvsEv8yqiTg1RjwziSQrnODqkxe
ZACJzn3tLS2LW5Naz3h/AoUJi0dw9wGwbG5zpkPcwJnNZUaY187P1C/BzxZiztyzDvOiiIXgTTAr
xgnHB6elRzPDhNzbM70HUyTpc8eA+ZvRwy6Pk5uuZReDgBzg/PBDGUKMGwG19S52dumACbc+brFY
VjeWz4aPcVp3Jnb1YcRVLwyaj1DGQFYPk4dkeqLBhSMDCeWqzcyIct4h2s+RnsRI1nEYsGUHECvx
0P6EIGYAqpICFDAiUwJ0S1Tg7sauh8PQoShCtuCdM8XFx0U/m0n/Ywb6ZnTIBWL3vIlIPiTTzykj
UC0XVdFs3cJ4LhuvOgGybaKiG1e2BtOjiK306Nnmo1FYt9jWf5ddg/AWDBmnKZ/ZDsEMPR+BZ9Jf
BGuN8NUFZqyy8BTiOwGprh82cHowd04w5e1d4WkJzNTVdA9IO3YOmFQGOFcHzWtC6H1sceZqB0zb
ab/z2L3+IU8Nzc8cUfDwFBVHdJN3SSq8WIH8SNS7n3XtRMgY5a8wPRPsBdoIF8Ow7CHUNDWkkQAx
CIidLSD7CHiznaboW0BB2y1fG314TjSPYQ39Rj9x9TIIxm26tJ+4bn7k2EWpRDLsFuysgyWCbcF7
Pczvw8gCVMRgn5UXsghr+GD0eOX/a16w8U8WUqpmazaNicHOY8A7hzX83yykap0bDQ4s6rkSDsXU
LaAoyK/rxjnORNbzDDn0kDWMEU3Md+PZwwSdW53EopJAYVB3oUepLQvfyMYuXKUq4mqQKHdFmIxO
QFnke85x+ReeunK5pzfOSXUKA3R+YWtjKU2Ho5KDlHb0bz1wJNntcB8Ip6MB/TEHnLd//catf6aT
/3nbeHdinYXF2D++cWhcRVbGVXugTTukLBzjrN17DuRRha15Ndf3SfldTCOuksSoogXVjBXPBOei
iLkh6ORgBVCuFPDvJqH5hDABtiBL3xQhP6tGCrDZ++VWPYQTF9dOzt6yizJgWycQCvqUbQ0P3ue+
9rkRoCD7SoSnJ1M1uU4ToSLjN4gPyMK1F4JDnjMK8qvpQpX1MdSs2LLCZbZOSxQiIVWrCPP9u/IL
6edjjfPvvzlphsdJ+WOQdvz8z/8AOedq4Y3qhu1iG+/9z5PmOm7i9IrRYEJhQIAr/esMRulISbRg
uWP93OrAYguZcqFHgLocC5NxnGwtNCxnh1hEiT14Qcb6EFT6biHHLLSmeWbxcOwJP48II8YW/+re
5hIK1fCJMenHHzababz0OjjuTIsk5IZgiA5zUj+1/cimGh7rYheEDKXlDvzX14zzz9eMQbitiQrD
hcn4TxKEoKsSwkCC5qCqjb7Dv0rxXSw2Q7YJ3LjAt4hEXcj0qh4zE3Sju4Wkpxh8lFEmJHBhk/uT
/2iVKHKxWWDxOxCtsiaZ69iUkgkmBcNYTU8jTINCNpXAzG6Ty5nJPe+apwS94tu3z+BAsP4odz5p
oEFImsZCHbJinCAr2oq0xPcoG5rt4BSnMcBfI4hHGB5kSDq42sfztPCQ4sGUpO/yaLsV3ELZ23D8
9/ZWhGxKiFguLltrLQUGMhgf4ZyJLKyG/ZnciFG8w9vjJYGaMDuNjR6A3RW4qqQgT/BAlatCj70N
PG4GYKjEYWL9G4dAfC3+eQFzDB3RCgaBnmE76v+QhVidYpTpNNSHuMhYISlW960bj7jxwNnJhwd7
tlGntw5bKYY2tl3pm7oPv9mTyw5is94GL5Nw6krhWeVVfhd62b1rBTaqVX6JdOy3WvxRcvCrP4tS
ox1xtF01fRUTXaH/VIf504mCG9yz3dBEV91Lv92EhSNTnhl8sKHWpNMLqyypbXXdFM59bHa3OcM+
fKow71Ptj0p4nKbPbEjpw2iL/c82cxQMaPB5zjDxf/SccdvOaHerVt0lvb5x69y6y7XBurOguyYJ
eZg1MEnIU5/7bDz5HlrE2spxTSJyKsqqx4ZZ3cEY04TCq9F8ihgVNjncWTR+jBtxJNqytCHeKG7C
wXcqm2EnC54wwxY6m9HCQLeMT1nx65QaSYo0u06/Uy/YtYgsV5bJ1rAwqZaf6xRyRq08qX3wnSPP
VGKDUNPmcykog6y82AoIZp13wWrRWQhxq3asK2r2s/TFQRm9O/izeoWPgXh2k9aULtpYTzIbCtP2
ffCsd1/FKwSx3LbufaQjXr1nDHmuZiouUcfRGverYC4+hBhExb82lZAyzUq+zX58qrLsTldDmyYR
Dn1kUIXPnkSIvAZ1eliYqm34swi6X4ouzxXSQ3jm2smRRFhZNtJuKtg4c6XMIYgdFoxbJaETjar8
XNvONVFg8AqrSyrOJm3wOpDeElL52U3Do4t3Nv7/C7+tk74j77np1Kyjj6yJOYJD6jJEcEJGHUKg
M0NgpwTXXDPncPUmm3dgT3DvzfLaafD5q6aHi8MBUMluG4iRu6Yznly/ePdlFXJmXlxtq9eo0t+X
GzysS7ST+fhEJAUMgDJAAFPplzIeUVjW9PgNg4cARC9y6zc3GC6WobDY0PdgSUzQLz25q9SUcmQY
QOKmLdIc9cdYFT/InblMoptogZJb2mOvYfNX/XTYRKZ/VRieE7Sp4TFQER8hbXeLLdKq1xgFzJT3
mtAfC4VfjMcj+U/nLvjJpF9Rlss2DO80rWb3ADNKDfeutGH4x60R4dgLLW4uIUnk+fuQzdvKRciW
DADXIOMvXVJo5IBsLUsp1sOQRJdYH46kvAyHQscw2HUye4Vnr79DkMbIokt+FHnPfiLJYOYcXix6
y6NCKuqm9FUAQHc4D9P8y0om/TmZmSUn/RmHw2s5I2JpnRc3rFiO6kxFGMDEKYLviV3hpnbKlvEW
JvckD5m7PGz0NWY0mE63WFknCCu6Lt3brWIB/2MKWXi4R+lGS6dqAty1JcQeSJr5wWms7UIMkmCg
iYBtPontaIX+CVbZyUjKapcoOCPMkb2pR9XAt2m+15ma78Mes1LiDcUoWD/N3nwf5uQUIIG5KJ1W
8nTljGt6sp/NWYXQ9V5OVcXmXQW7wWq+R53vWgozhoJE+BOUNOPkOM3fvwI21BJS/RRdfSJEWN9B
XzugzdaxQjSutlfMJ699HarIZr4EFWWYKrzFli9bwKCuxUsuTEb4ipVypztEFCLmPVT+rNwRQUQ4
+/y9/KOR7yxfoagDBK0xpUjwWNqyj6OGNdz7GfL6wTQd746g83jv5sZbVHnJeQzw3DFmIly0zAKa
mtS7oCnuO/qfQzHMD4TGxPh2phrKkU7lf1WGoXOurIsemy/GiNZd2OsXSHTWfjnK5SgMB7ut3Gi+
C1/81wqcN6HMAam4mNj4tKHrYjCsfUbUMpHU4dFOU/CdKjmnPvbhVsTLqUV0l6tqeyhTBuca4OHW
0ODxNjAE79zsteqg1+lWcEyc2r4rpQjxNUyn3LEZ94jNnsygbQ+D5e4djZFKQt0J0DK+erG6m3Gz
G3X90xjI3Ys7vb4zq7a+G0PtN5ZH2S4bi+6OWDeChtws2BXiSTX22tExc8AcpoR3g2466zgANmQt
fvYD9zWJ+giRnQqdBbugPrPXHVHqzNIxJpiecER8yBtul9DTLsiiXZeJCfxBpYkP43OQz9rJjbAL
1H53c5AzGPK1PSSnft9o6SnopnavZjZdciWhurhWNEwyDLzuAFHW8aRdlgBqCPbxMS58uMcoF5gR
arhJ0BYmiExOmNbxkeixs1meI4DKexiQZax1DC7o8sKHCIY4xQojUJoxckApzfJGOy0M4AQH33WB
p2+K/8y6bgLG6k54WCRcRdsyAU7678CGrwNh7bysWrloM6BXf6ah/WJm88tSXWT9hN3RaO4HHTgv
aJv3PoDt6AL3weROb+7EMjVjdqGKngF/RMZGJm4k/nahRqdYve9DBFWTVeyGOvk1BUj6hZ6d66m9
diikgetqbkZEa4OtoCc3dstRLoRpGRERl3EZww2kxpMWag+aicMboMp67jzgr+a61En1xPYxBNme
KHPCS32vxlSA7owxjcbAe23l85NsnwuHHPELrP6atZ93ETOl+EEsC5TbJrkNQg1WoZ1TptfXucpu
wocV9rltwEBH2ASUSLAbkoAIESRe+zjeMDUfgmnDrk8pbfNM5QA1p0jPjU912SJCxLmN5NFqnVTp
KWauuOrEk7WF+pxUkM6UrqK14juLSIbgIXV1W7j9mMi2kYP3QMqMIEuGvdYN17mN+mOeEVAYGeF9
nZIAoeIMK5qthSC8OB/UKr1oD89+61QoyyBSfhtlAKekYc6JV228qsYZ4xRs6MgKqE9xIRpUTz+M
mAvXqnfFRgKsUr/Q3aINsYerBXOXHI9v7H25V4GgOuWajEwcbBvtQD3deheGSqtWW32qLpVjHvLJ
RmhiHZYG2hG2cdc4j7AlHoesMXZ9A4urdepjukzTRA/oKcfary9qyvyG6G8kETjjdMVJ7Ofn1HhO
ZaBZirpGiZnHqJV3N4QdRQtOMjq8KTr9vkH5wt/RwKxycvDHAQhdx2qVkLzLFE0fT4ZP+KWqoKIK
/K8+HKiL5YqYQ4NZJGUkuaH4gQqougxbMAYtt06fvjleu4+j+h1p2jEAX0FXnAwbbG9REnHQzTHr
oKuYI9VTHlAX2QgGjG6ekehmt0ZRdk2qvC0vEFhYYAhb2cjHFgOf5iqiHZP1gdW2epPac5kf+CaV
CK7TG6nPm6p+ToCuEclQ+2YMbeKYtj5UCmwZcSVxB+dHOhkPldLeRw4saL+G6dzU3lUNIki14Le2
x6nz1BLhTPxg6bYLQZ65ZGddB4K+18H4pmrwoXWH09EOfDyBRRhRPfFAjekzwXLOJ8Mt+PyDiMAy
7B1aG8/B3itIe4u8cytS1EikSL5qcGgmON3SIio8heeE9xgpfirBfYHmnGn1i2r436UyE0oCf7JA
vrMZHULbkWBehpxjxWo2AD0i4tLsi8cUvJXVB6kLoeeREhAEwzmUKpUNe2tPzm0eqhv+E96HmmXf
mo5YQO5bHKuebDc79G35lfjJUZMBSMbkl+qN9M2p/uyZnBpyjCP1b+l08Sb2sFEpFA/mUE73kZF6
fJrr8pgZOnQx21RpNA6Dwq3j+aa1UZRhE/YG4sauMvdWCFvXGOPvZSLiwnQIFKw8HAaBG5wGN8u3
lXBa+T0xpIn70x29B2ZQW6mXwr7bqj3uMHCtOAOi9iuCW26ZKCS7hKy/+Q5vUDAhmWk1AR/0UMQ3
b0x+ukH4lYd2xTS6REnd5Rvf8fMd5kZTSCcPSZzlsEE3MYGGEnGGWGtf4vTMdEueSoHS2FfOTkQr
0o9LS2JNtNfUZLxIEq4r+DNTMdEqiL4+Nn5GyYRgUBQeS39UhuzaEhjSFG26cnrvuginFgWGJhdV
NSkvuNEecuTUywBumVvrUjU7DaKUdkB9g6ECvNIAyS+FXyZzZnPIk7XBjZowiDyQpYbMPgn/AACL
PkdF57jyYX9pTg+VVroOU3cJF94N6rG2LepeKvteU0y0z0+299DN7T4r9HylwT05Ro0GGct2QXGi
lPCsMGdreelMmw/DuiNm/aiZuoVDu4Otl23Tj0H8R6SrPPSz/aMtc39NOhgYT9sz9TZ+T7LKJvSg
Q1v7K6WGeE6/hp7MLrmJ8oM57ggzzPGUtDGkxry25VNcFLFqNLET5d4WOe2YEh2r5TT62UC3txyC
SWg2saTVhxnixis3NwGhj82Ys7uyIsUZzWJlotp3GNCqDcVBMpjbyp8u2qRBwEB1QSpgfjRK1VkV
E0IixBqnRSA6BAfTIlTRbTdIPZX8cQE4lyZXx5yuNJxzR4Kp5zF9r7Piw2jJlsMXtxm4URfVre+A
V1rV2O2MX503Xj0Fh+TWRKAWjbl5jNUB3aL9WSCDIEfFOROzDEruMMgvJ5XsO/+XWYTMHjACSgP/
sNh0TJ0y3evmaxpYZM4NPcISmfhYgYnmr3HzM7Ppk+OhPRhZQmucz4tEgf/pJNx0RbxO00scwRJy
qZoKkRgumuVFeUKm1JEV7eqZ1ccCuU0Te53bTh+zp50Ju37qszleQYVnMOYlwlLIN5UXfyxjK5Si
7Ksh0Q7+/DjC2x4K50rE4quZ5lsnsa+D39/XhbV3pX/tGFXAGkOzJb4OfqAU20xUXgI32xViWQ5+
6ScVFb+GQcE4NiwSRj44KFt2tUJx4P3Z+eKyvjQd6DFo5k4UiMvdlRjTziQj0s11qEvJixnwVoq4
OnodHDq/XaVS3pERoG+XWy4TRGYBNQQo6vpfjk1gUwF5F4+e19Skd2+5uIz4ElnqZ95xXypKuOtt
Vk4vw+1AJscSu9eoHrQP2ZLdJPilxAVUZc7yH0ha7FehRNmiiepm5ewr1vOC9C6fIVQLsPqYoXMN
mF+X9bFzwCYa5wrQxM4iNRK+x4JrIZeDf30cxyzGlzD8VlTlqzf799YfnhiHATgkAUEah4hsPpRV
irVcDUqNGdNyXywzBAWABciHJ2Q+uZ9UUo6pmSFtJpsFuVgArNb66bvt86Il8pA2r8iXx+04bjaj
i3sSApzXcFSgNPjhDt88mT1yrCZDw1WaWmugRp4+YQRVpThaqKGPeoCTwyARGwMZZ4zzmewjpKUd
vbPU0p2BnwI96BHf7QvhK9wjLLxayuLbUDNFgQLjAbY3hdB4MGTHc6F8IuVOL1KPGcW4ybCuEb0g
3hAy+5JKS6P0XM5yHJpvA3WnOzLwWSRe2oszY9EdJCq4ZKOwi5FvRLWj+d3dZAbfgvVFIfyUuXoo
+3i/PJclqO5cgqTGdXWl8f/OFSTRo+KcXD759SIszmQdZ9VnbLdPcdxaZkAjrJNl3jwGGoRTMAlB
XeCf2WuVag8Et9zFaA+roZ13AmFCNQPzcvlYsvqCvPm9obnF8fwF6QPABbMMGPX6fZKG78s9VGna
sHPGGsGKU2yDAlfZFoWJeNSIJM4eCy5/N7gsQlpXBPii5nWUz5QhBSomb4+2hDJD7ky3T28MjtSZ
PnhZKToAbW0atwRE34ghkZPxukAcc4YpQWk/T+FL92VNBQnlJnuP7zygy7nltNQrj9EF/gzAS3n6
bTj5LcqGS+RNyC0DsaJMz6azqwy4x4t+UnHZVHXJgMia/DyJmQAxEPmuHPcmeoDCpG+Qi3WKqO1b
mU5J2QJGFm2mpt0tqkKp5yKxQsDD8NKKAnGhjVhGtkvNmJFxBagNfQq1pnIwnGJtowraEqrN2Djm
qpUbC9jnZI0m3vvgZaoyDTsTsfNQmgcjKL4XwgAUezBT8mwGI2g3t7pWSE2lUYvmjgIlsG9oYQ5y
yljp3lVv2kk7E4m21mxwNnWojgX8llUvLrstbH+J7guM1TCmnzKDHDpqyEXBzf7xGuClg5MD17Wb
IA1W0fpInV4y+u3Qic6+dRxs4jWXtxD2RP94+UzWemjDC39eEIxcrs3R9a+Lr0WCzJo9EvZvGxwK
PAGSUu0I5tBv2OcDinNfYWVsw7shrUwBOKtwL+LneAvQhpQ6etWgUWzIwGhaTNTmtBDVKtCqH1Nq
V3S8NH8dH4tHauvYWbiLIyTmsliKFZRQl5wINmKlv+WMyquFRk1HJoqORietQWbSmalvQM/KlWUl
55wJ8mzl6W4Z86s0ptomr7NPwmPvpXKaE0o0atsdUXmoinOuHWCVV1VjDCNG8pmGZ6k+v1UdAlyH
QYcthYSlmxr+HfPdsmY0okuPYwhNCfrJFTqWO78ed4zFtxwujR5g+h9ZPJXN2Dm0zi6zXA2Hpdpm
TFqM87Sm2kiQVNDtBtlGnC8YEwHviMIBT70vFcBDwcZkrfcsJNk31FGGu75z7DSPeQodmCmCW6vt
N3DJCF7E2gs2Rv+b1Nu9XO7LmpjEES9HeumCh9gqqn/SxBF7I9GSMlMNXaj81m+3QALRZefYDMO1
6+b+CUxzPVSKvZEZ+GJZ4EbWjj7qYbEq0EQUH05MeQsLsVRGDbncP+TcIeBgzLvK0szY1nNwltrL
dMBDy2B+GIfEXzdRDYvPeZmqpoTG/bIME5Y5htJMAUwg/Xkxx6hJXML/t4HtiR6oT1hGXS+khzac
U5gWT0bIlTOz2dg64Q7NlUQCcJgEZVbmEv9Qfk8mBkgJPuLryrKeQxDwFVaj+PlxDeQEKkP27rVd
kRw6sXnJnOJe6Uw8SOzppzt8LSp1v0qgl3ic845ZDYF3a6uMziFKXRcv15U2o+vyBr1aCzGgpSNi
DF+uU5Kt1iTnnceQdcjwK7brqAVUOIVaB46WY4j5PKsO08detrqhfG1ZkmWykhFzydV4qOiMHA/S
H+Th76WBbufm2TC61x7fw7XO55OQ+7ZfnNB84BKidmAjYTQ9EInLXHXVDDQYjp18JWVxnFKVEtCe
V6YjVF8Z1MMu+5ii7KceskSAzvXrYVZZ66Bs6Q7kDAWRTlRtzRIi15Dad5GvTlDqzKdMGB/p0D9U
tT6D10QPpgsHq57hwWVCniLyW80t7kqGs9uerSWYbHOVzkzf8KTXNippwgvlorVdOk8rONsUKevK
Yz325y+HwhZuDqqX3MlzHLqok9Q5e88q1BhWjQtQ7fB8Izki3KEQuxJ7u5CHQhsu3RTQnjY+i5KZ
pu+jZSwshkbrf8Zts+4iDtmpb4YOIGtByV3LTi6Y2OK8E9kAIJXFkyqm8q2Y6nYZoPBRV1Qlb4u5
SpRU90rRP8u+WcFBZ3Df3eFQhYxcWvgYdMghaouWM/1ddG/LErqsZ3l8i2yaAqOES2m+pV609yPm
A3Y/Viss2e8dsNcdbf4NO+otQWxPYfXVu93PsgJXd2M+s1SnZItg1a1HBwGmkZwbU8hJLDSLVQjF
eLnCzY/56026uzzwDm404HhpPBu5zZAn2FfzWSdnAXsAPHYd+Ms7s/TuFMXfZ1ryazHlyBRWuExG
02gIyIFkZBn47tVrqcB8gwrMZTmX6ZeDKcDC6Rjm8DS40TuMQ4Z742oZc5ZAPWv0hHuvd6LDYgy1
ML0GArIC9oGFOCDgX2JDonWD5AvKE5WRTxSrWSVfi7GQZbOjeIWxYQd+62LzK27SFzEwkm1TLQhb
94oag/nmHhLl5wLXwfbbT035NrvUQbjulHi7iG8DU07hDPUtbMsGZDeUm69uiysSzeMCAGsOiB0D
mpXpeRe8AB/FbXWLKIOlNoDz3vrP0j6NI+U9cVvwU0Vu1jviYEV1mAnFrzOzezvx9PWcK1/LcFi3
RU489oyn8Pi0sTcrLD53rYEJj800HGsx1yGGFBF2pSMq6nY95Lf1cpECjPZrq7fXWaMVAsT/6ELY
s3L2ubjh9QBAZm15Zkx4Fq4S6gWiVXgLS+9WKA9R5m9nF0wztSMLzYiD/quG+Agx28CgCYputMef
dd/G9pumsyTDNv0VCqU21Oqt1+hApNQhRu3+cOlpT1FfvrWaW22Ad9ae3T7ANYMIL1Zi0qWNYomE
3s8kWPRDZr59lmIdoDD8lPF60VwbE8710t604jS2wKhdp39aJimtnfWZWiOKQrGTkM5GpqMRO2De
4MdgjA6yRFq2lB87Ip8VKogJNSTu3cepU+/DgvyL3qA/M63qhFsny2ju/JQbIs6gpunoaqSKXghw
SUOl5RDUWT3GNQ1FJm80lAqg7R6Vg11n+dYfXVxCtOZp8e9KZrbryN3Bm3fpAHW8+4BbtzbU8KYw
Qu5lX9mRNpz9MYEsScfVdPsq0/G5cD5zpf4pjlbSMwJ8vKBpORDicRFPkSIinYahB0NkasbRBD31
nrEtfUdFiA6TlZzljnXlgiv6dfE+TOXwPQy+VUXdVgka4kbc6HASyfa+AU23uWOI+XOZsmgjK0fY
zDSi9UvBnB/haQQNMCJgg1M4zUnJIROEI2SeovANABRIMLRaRpq/piS9AQssFEppPJc7dxZ3PenB
ltkTM4qTQfWSmhlx0RT0cpbdcr7PSvdE8g78Mvt3NlTIZKDoqqTlieeRY37q0fgkH49h2ckuBN5k
uQcMsLkO+TSwLM7BbCqH+pDP1Kx+IOFjQwfGkx/rlGgjKo1VJZWVnOalIpZx+tJfjw43/eJWJI8m
wZHyRMauSwfYYq+A8ji5m2ShkB0czVHS4rzXjTEkiTLGlI0MIxS8LIXK1sroh+kabuiSP6yGhVep
Cfct8anhTMxSarsyvsfr8tEe0asJy3PGAHpVV+6PZSfpYflgd6RSyoPvxyWVCJfoh41hYTZnJ9MP
8Gxjieruk7z7kLVm2fstf34wIB5t4Yma006s2DroOCs9iL59fDBWlhrdaSXehlFevrfF82RY18VB
Sope25hvae7docAT+0EjIro4eGsf1Cb8KBXjs3wyd4mJIXRd8oFKVbFsNoqLGnSadlAiXV9KVZle
6A8NZgmS6XKM8+GITOoRiv5rM3iSRcuVPvwIM5BkJBHXStcNgMSYpSu5LfWtkptkdfske1ovRV0N
f6ZxmsYwwLJQNuqB8YcF+X+Oxv/G0Zh8VxWP3/+/o/H+q6iD6Od/NzT+++/8FWSr/s01Vc3D50vX
TFSy0K+Gr6b9z/9QXOtvtkoIgUrkOMQsBnD/z9EYb9q/HIzVv8GpM21sj10HHFr/3xgY684SCfsP
DEWYnPyHK7rGVJp9/x9pnejzc8gubnposvKLmV22oihn+PLtWfZpVAAjOy95gQ51Vo1gj7iPNGVA
glMK+5MOeuWEab/FGRHy3MiwLyVyDomSSsSbEpM16jtbkCCdyb+H0BsbH7dTHtwBkldQGOq6dA3G
pvCRCNf9mgEPVFvx7mKjj3YA2iF8XvNBUXqQJO6NlTZCYEGBnO9qfD+NJMZ3NmNMMFhttp2bKdwa
nfuQ6e8DhuXMvDBajdEv2YWFQxfklS6x4g2GQPd4RLm7WmGf5DcpBGJI4SSJHVPmfKsw0T/zEdwr
ng3yvg6hSnBfnegPeWHetJrgWJtUJ35q76ZY/Wmm4QW7dewpmvyEfP44zdhMJnFHRFzhPvbUx1Fi
O5AQ8y2ANUpyOv99xKK7icPwuc96vK5gZ7leUVEVur89nBV1rCj/i70zWW4c2bLtrzx7c1xD6wAG
b0KCvUhJVB8TmBRSoO8cnQNfXwvKtFtZUdeymvEzS1NSlBRsAMKPn7P32sxhwiLoWi5LIJTZI6XO
FZMzT7d+okoab+bsVJXzfLDHgflxu7D5Jhao2i42CRI98L6gshDg3Gti+rJz7SbF6JY4xGGgUyCp
dpcwnBlTXDtxXo8HC3U//2Hgvs+EfnBoUDeFwbBv8u5wcD17CHbhnzSQe8mEMSLi3mXXkGCvUws2
qDB6GSvkqPQ9Cosgpw6ZnTK9z2JILjLTfpkDJBntWIFDscx4hxnhJ6X/Hkr8S8lwOKrELuqdn6QO
AuXv6tuJl4Wj7c7tu5ewsG9qxmHUilEgMvg9UFHkulHspZP+ftYmcEaFdx07+01DemLLamfZN1Qc
nzWtgqzrX/owBdIyU1S53l6Ajd5YPsVJa9/Y+Ik3Ta0Y+MmdRlRsl09bHDg2p0J2Na36k8WfVTLZ
wAtEADPN+4r0FoIaoOKoHPuxaULO9Wn9eYYfdHkstx5RPEOD3kDk7YMTGnQWpp+W8zWxOgYq1n1U
+1jDIzZDWci7nmcdk3ajO7ckMR0mm49MOObnGkDY1uxDY4t7BOmvQ+ihV03XNE4LOL1Er/V6erCz
qX/IW6YHWbPnwlLcj+Rpmqo7dYl6VEOU70n1YIIE83li/Htw/PCVFq629sgLJFplmzcxPchUs0+e
qc7DQCskAejnpG2EVjXNN1ZEA7BKSBvwYpNQ357mNAezwfO8A73nbxDyNQxSKUS9Pj7AZJ4CGvc/
FmhxVG6yjhC/tMEUTJrUmdicHyV0ZURkxhN2ImOVuIIORHpsMNLfpFpyU1Wcu8oQ884Y5reY4msT
D/Km7FioF+iPgMKx7mz7tspwF7nI0la+6vdhmGib8NuC7Lb3iAII8frUmFsfaMo6gWEqsdSWw6qK
ww1RfBDUuuVF1+rOK1MMvxMDT35hHxUITZnJ7hhN+7vRMLRA71u2pfECmkI4gc/dmh+tmLfGjz8S
rQWqq5oHNRE9IHQ29fSRj2gz63vXQH1WK6sFWwfpBlEvkviw2Qr3NdN84+LUfUAQ2hY2lXMjnegn
cYzDLqzM51EmAmEVb2zcs/o3Ub/YzKAMWbaBoLUdvW1h0SUpqsXq1eDeJnwHsVL9lveus7WZOZzy
OlASb/6sfuI1SB4dRfVkSLyZI3w+ZXQ6A0HsPniicSAxFxs1Sc7prPF6oqxba5DS3BM9B5RO82fo
SrlpDDHgpfXPaTe4/PUCmUlzuR91Qn8HPeZiKZ4723KhqEbbARwZnuVsq5B6XKkvD1Hmqw3mOcrs
EZUTa+GppUmNWzBuboU09m1UPlnws7aT7+4sWuinamoPdow9SudEsOfwmiybAcNV93rTBfFs+cz2
lMQFiLFuEe6ttLksnruyfEcKdE6VPd4aHguK54c/i1Tj8SX93FLGZyNmcFQSdQGweyMceOOeYTyZ
bfpcSI1gzTI59Zz8mxbWEQkfI0Jjvb71OA1MMZSHkSRO33KMvZMMoAKGEk2o45EBP6E8I9R525Pi
ttUaHY4EziQmLHcThKF40u0tgNcel7RHWkyr3mK3ry6GGz0PU3cc/QQBhKymgD5zvHboDQbEE16d
GdGQjPRb7CDXeCTewhft+GqbxMTA+rsO7EKOquOpGnGIPcod4wBr9Xyw2mR+qjT9zmsKdVIZTZ1I
QVOqfeJA0nnR+gzqNa6NMwtauzellRyn+q6sZsLbM9vYa3SZ0LPxjphoiDISUXbeULa3cXUwwzJb
+mz+rgRdkqfOe2/2yYHu6qZHf/nmjDIFQ2UgiZw4fuzkkKa28W0YTRdgNoQhOwOxq071wVojXma6
MJP5mGNQOOWScKXS9B9g/FQrE0ltNuc/yZb3j3ESuviZ/P1MI1jggDFnQkWR1e6k7n6CelrIm+I1
jZH7GnV6Gdm2HeHOd/Owiy0fRr6tgbhrbZz304y6fWMBbriWQ4qfN/dvPSxLAZuudOcbTXH0WIzJ
z80uXmqfqcb9I5dqk0pkuujMPAJSmbVHnQ80XcvuLXVdWkCNXu5klSFQ80hjtPMoYj12nMDPXX0T
zbG2djN674BuxcapSz8oBICjHiovS9ZhSh3zrOS4E5W2CzmrDpLp+XrQ8uSCCHLfDPKAZYYyg+XE
9FxxUgkgQPFWVDHzhKp+0/28vyDf6S+T3rx7uP4MCH+QYLBc0xh3+NBCNSaX0iZezWSOQje8TdeT
V3dbuUi/Kx/EzVwX+S430h+ZNnAhIQ6QdSkn4dTrBS54kFdWtqi4hNho4czVUtf1Ha8hfonkcx//
arsfE2wqOpTtsJNu8xi5pn9NMfsyeNgo6RY7iMBAEmMjIsNmZpo95Wg5cdndLrNSxr6HErYInmGr
RiA6P2MnufRDSld/UhoZq9XZWJS30kWYmVXue0ys0RrTHMc4y2sMgg+JzE9INDBOmkJBUOLUdPXa
2Ig6/6Ic8o9d1NiBnqF8ySRvxpwaLJqziZehHDYdQN3A0rR+23V8VJiNSNnhI6ydQ10lR72EIGuC
djfc/dCW8atdKGMnigSOABHD27ESgBNDmA+JA7uMujLcY/xbMvrGetubNWztsv2Zela0t2qHhF5S
d8Zi2ieju2p6Zzzn48UzxHTSw8K7X06ZOsudezVAoCeytMHOE2gC3bko52YThtMRfQDrVJ+II/xs
FuYhv0K67TYx1e1Ckjorl1LfVOFurBnW9oar7aasSiAduAgimJpKIp+Z69zrbtfeFaasbjvyv2ej
pwkwW4+e1T9mAmm2nGr0kEYDGS121d7ILXAlfrpoEDsC7VwJQI3nthOistZtL1xOgfqD9OXspBA1
L65QH+86GiqG2Zu6NM1bX/wo4o7QDUzbe7cg3iFu1WtU1TdTYb5heidUAovnOh2gyWQdaiQ98mhq
sEgPPXGXXljam7pmKVA6EkNP3VZFqQeEefwYJp8oowKF9pzeRnAABmMw6X/3FlO7g6J00QoIB4l/
zcrhXVS0ZckGXPdTeNbqkgmSvW+a58bwP1xUEG7Z73rTPEAq+whH2AkduNTkzff6W+ak+3lgu/Es
fYe5Bcxq50CkxU5F1iFx/PN3N0y3D2EocARDo1AANSCgR9+ZGZl2tigiegtwglWs5dQioxp3XbLM
hNqdNsttp3VQ5+ZnRzE5rVIz0C26OgTVBMY8723LuVptSJfNdT+cfg68qINiUz/wi4yaB0K4zPre
K8QjK223SpIv0gggnU7tS4g+UvZxh2M0PDEg2pkd/U0keYATe+NcB7XTPC+/ZNbZE763vZqqY5eO
18YOb7zCSYLSJrPFkKfWBD6aGL6zShpWWssniUvco+GC9eT+6h1/E0G0XWf1tq5png8dfnNMQXXO
TGO2ASPVD4RWvozyPvLrHWfsYxdB+9MJFvM28xydwLF8CfuutUjLXR6wwWpnDOw7/Pmk+LkzMO1K
7fy5sTOked6RDTXy7vY8uqzx2hQxinuQEwJGonG2KOpIDUCFhwC3LlYuefCaF26KETxw2ejLB+RM
MDAuf+YLU3Jy0U1Xlc+GGMrhVCd74g4g7laHyFLQOfTKwJeBN6zDm28m54JZ7U9auAmUbUB4/vNA
y7krDTpS7eso2xu0S8po8GwMTxriiOzqhoZ5qeE5To76iSrkMEO9dd0Xop8xvhaPZZ9cy6z90drq
olFdJ8V8gz9lZyucA231YU36HXCNswDYNfYYmwVR96Y7PZTKexQTwZZaZL66UXYWS+aM0R+K4QFv
w6anxKGgx4vMqGe0pjUMlw0T4EdnyPfxbS1ZXIG4bbXCmpZ+Jk27ErKbxM9GgCD1LcD7pPb4NKTd
FlGtZhZ3bciZUpuUhzr6ss4FBdYq/7Y4OtSUbkWnm53eyY4w/wp6+aO20q5DvXwgzbumN48CQWLE
JaKvsnM8zZt6mbU20bUtYJvXnXoovOnRw0/romAXWb9NO2xkvXMZy+6Iv+VWb6ZbabrFOq+0fec1
l8aFiM02TCRJQO7IDa2Bl8Fx6a4BERkdepS2dSza5A0Z0z2KOVJ1iwCJ+zF17KvQ+lcYLScuQuth
aL90C7uMVp4JzlyDyrvwSm8Ylu0xljB7xJLoWhdt8i6O3Xxl6lFiWG8WFR04n2iGO9zuJPnM1HdM
b73PmkwZyzLu8Lk+achzcHAEfuEfseCvJ5zU1G7btFiEjKyp6C7upPL2kQUcrMw8iBPT2xCn35fM
MrfR/rZvraZfhRe/owAVYbFPnf5nFSUbXVgPBT3taaw+dMuB7Nnj92sfPXMXZ/ktJLOt7jI5atlu
FcXBs5P7CvgKG8YnnusvwwnvMTn8gHfne+qHi1MKTOFhZnpYdeJR5uKzi3FWzqb3NBT2k260n0y8
PqJuOhKzHFShjlHHv0kRgInxZ2QWOz3t2DBwskRO+lal9Tv2xAt5sJeis1CixK9O+IjXAAy+Lndy
sA+qic52VZ/qYdTWakTRPzt87Keiva8sBkHG9Msc+ci5jf6C5DmB2rVUwFVQu8Zr13lPRbZYv/yL
opgoa+d1tJACw3KJ6uHSZ9amzt96LX0vOSahnz2QyrFJff1msjHKhX656zVsdjp7dKd/4IIRrSLN
CLR6ybMvj5pQdyKT66KId63V7PVuItvI2lqpsTL98CFNmbPYxi4ypzNjgnMs1Mbp75RPh37mKc5A
ddgSmdpyWdy7Q7OJMzyZSmtPmv3DvdBovIUJZK5pjg2sPmO8mhLsatjna0xBUPzjTwyZ22awb5Ms
tNm225gXlUM4CxfMfNgbXinw/2fXhqtrURAI7DBomzT1WeTpM9G7JK17vrHKlkQdNG8TeX9o3rRH
ybK5Ckk+naR5bHRrWxnu81xzVk8LKS3RtxK/TmWIS+fDcWruMweVT1uXby3sJywLbNrmuxmdtpmB
h5j06+jTdCLmNxHyxVfVfWPJhsZXyc6UECYrl2gblghEQnD3kbanIzezI+bCQXdCT2kRqhoMnta1
P4xK3BsZ40IomEl+W3TFQWj6ziD9rBy028JBQW+0GyNja6SawEG1OFZPpahPQFagbafE1EbrtC1f
/Wl+TAvjwa4V/I/pXM9agQrWlCurIeiySNkSVc5mUqR7LoUepqZdxTbQFvuOi4lIw8AUFVTJPIgi
xo/uTVN0r7G1U/A0I2VfHWu8k275Ghe3CP9R/LLisvvTfXWcxmwv8ZP01quR95TJ9qnlHLHIuGyc
kOxu4EpD+ojzTNq7iGvEoDDL0gSdk+VjX7VIILINcJ0fnojOFMBUWmMGwG7BuN47Muw2y79FwMZN
TJeCsaBad4l2bwpkfdWnxGqB0Ho58V0UuhROHBXgsqSnfunsaKOw/9Wa7hHTLijpamP600tmjPcD
r65noTDKE3D7DT77ryhjmkMqC5Dc+UU25VlZ8yYnXrO3hjshCANttHrBAqEjjrFsK3WzHK+mr94G
MTz7ZvejaPMLhoQdNPEdtlE7qa9mjasb/rHJeizP5fQJZe5XgoWr0/P3EMQ3XALm7L7VX8OMrbA9
p0kAC3lcasS1kWITKPntiV2UsNFEdlZISpH7UI7hvWF2Ry8FaQ5Ajljgqnro5MOM2Lqb0C1pcGhc
RO6mavfEWuV7I9m2dLJRKDAddYCbbsua9qRkJL/oHbG4bGmoQPB0+jOyJX3jl2j92KA/pPaP1sGx
XDgUTPmS4TXd5/PB9YFHtcg7smF+lYNVQdSrd3oUockt0fqIt4780ZVCrTRZxWfWTkfVf0VNuVzA
n/NB2IGVawhcJ5Chls9nw6Bv2pDahdquOcmQvkLvlcZKsqsP3AjjuTAvPeoyoxuqO6ip54pz+Zg7
bNAz1RDvNnhH2xnRQiT6ma4zVR16xxHfswt5c1Mh+qlS6iPL837lXUkPrDP3rT8Pm14L9ZuZ00gY
VEZO2W5tK/bvOlunb+dzqYN9A/WOLfw2q6NwRWIWgFhcxVzVpgM7gBVog474Gj9H7ma07YOqTLkZ
MR1snDZivBsik46jR3YEH3OM/Lxp8UH3Ay1z3K6IU2JzZXlxcjaXDBGjsR9T4ZOZ0cAXt607MaJj
J39r5VvaM0EHDocxepw1dQeb5Tl00Bo7iKbIuum1IO4aG5ZkpuBtVjgvTYO6mWkpoTwrw/XjjTCk
h/S9fYZ45QeovF9MZr9bqPkHybqF4fLV0SzKH7Z6CbUcZplI2zCFdTSEgLJOu8Ak+5wsF7ktIh09
ast+yjPJairqb3SLv2sIwqKVOUFJUt0F5p/rgxBrsDAN1lOV/2TI8C7Hiw2np7fdJ1ljPywTKFAu
hxDxgm5qGgNxJrTZjuADceO7wC/FMsOJfDbjJWZBmgYZgoBoPCBmf49rWIdT0R+gepjUb7V9yHID
s3HRHKycmJiIgXkXVtNNOvUuR4O8aL8FpBCm4Q9npDyNkhqZZCudXYxOrFecSqgczFWFUokaysUh
riLMHKI4YeZ7IDPlKx0I18z9dusLnp4UOIBzcRdL9atAK7ZyXoqqYgdQ4XOynjTy5qqY9IXE0R7a
5UyWkrFI55FKjQGhWuWVB+7GI70rwkdRlfpMltw2zjjZJPSsRYaD3CQO2KnGqtiMubxDkviojOo5
nki9uZMz3pa6vCVabwOOd4EGYSZqw/FtMrzP2d4JnD4ijxvcO4QWzvaBuK6vXqfDi5gfmSHvoBNV
q0yVz/XoLOnQ06E37VPdNR8scWd9nAgMhlKysuXYovOU5yWteLR+GjvftO9mr/4ozDboPSLGaSxz
WkTpLgvbK/vrgh1U/ty7S+uwNmaIoH4QGdZnXjMPy1H2wQmzNiBOEwguHjiawg30WNvZaF87DkHB
B7jwzYNi6GBr2m5U7iMasrcQg26cgAqoM0gOzkFExlOYAC01NePAku2sOGMuo9cbKwaGexMibziq
T7ZVjK76/F1gzs4qYKFjDmdJz8o3w4e+QkDGqBvXMU0+9bFAvd48RCkhdnKC15dRa5VEXitnn3nj
s5WwKXFdrNbtkz6y+vjyJ9hta7DjQ8jK23aiXdt8kmlJa6uOht2WszFGYMuLXRkeuwvEf0eHVTFF
WIDLTvuAXXNs0/rqyHJNE2SFdvfCkOtF0C1czUJ9xbG8T+j6jd6VGUrQ6FjckfUvxNKHSOWPZgFO
NET/lcJb6YFWdWF9M3Y6rC4N4Z+Liol+dbkxo25dawL3kmIUIrDkz+UnAXH7TEVHdkmBC8da+iOe
L2GemyF/j6jvwVs492M27tQAQllH36UbByXGL3B2b07Yveq6c9tpcC3jIn+ICA0XKSCGL3iIXGGp
G+2OdrrrnNzCOGu+ILp0wXXOeHum/iLRX/JCpn0u1bthg4Rtia0FZtkHtZ4i3x+8hzaJSYmq3y3F
VsvXZ+qYnJNuRqkgx3M0DhOy2kUOY6gdcI4vLZHHiZminM0LZpr7pHPf/MF/wom6m50cKVeV1Ct9
pBiRSFK04s7TbFStsnuOwCIY6bBrnqJC3aYu4DpfxnsxkxzSq+orL5uDocq7oZw2idExlQWA7HaI
TugqWkwpEhAPoo2DEM3l8fuLLzNiIv75rbZ8+9t9v3372599/8Uf/0DS7rIJl0tbeJSi4iFJK2Or
z7yFshkI1jSK8uhDejyC5rAZMc/XkhD4lZ175ZJHUR6/b/37l//GfbCTI2RHtEXcEZx+t6RlTPEs
AmQBOaT+sj5+J598f/n+1nfd7uDOT1Lvh+6URmZ1zPWKfwD3RRQ4cYEuBwb/vE484jZQW/K0VOHN
m++bBCAQWPJ9c+6M29D21Db0Ei7KfqEgVy9ftAQ+wR+3WkS0IhR7K8eYqtfNwXOAr3MZ4Wn+cfM7
1OP7+3rqloZduHJrma0p4SSEnUoee2P888v3fd/ffv/AhaLDcf/nj9vllptnC+7HHkGIeBWEnOXO
uny21dAx0SRo5jvdpbNNFjZ9RGFAOuiRcWpz/L7171++7ysIl8Cg9OHVw12ojZ8YgaH6yCqATpTd
eBHtONdKPmbGNxfLzSYKgLjbJCM2LNJ7/WkJSZjRcHGJ81p6Veb4lWGOZZfKF499T95Wzak2pinw
fQ1yL5dJyylDDO1SIjM2yD/0ylvICNNR2tPekDoX12m4ZMDmNq7jqjXqrzfl1IERsQiyW0bk7rwQ
vpkfBzYB6exUF7eYUrAmw0Qer082sDhoefZLd5ujpTz76PfjdPHUfPXSMTuadtid4io66lPzIdO4
2Q8kobC3XqXtWF7apu4vnd34XFEF6QNc8WnOE1A0HNxmCHE1GTwMEQ183DiYVVGk24jJJTWpy1Ll
ae2lmopAFC2h1rmpH7RRv7dGo70MjjzDW0APX4lDbc7VgTp8RdhCnp91gKQREdiXwbTIyOsiPv0W
OB5N3M5W/cstsmTDn/SXYvHklPZZJokgJrO6SzrlHVzDCm+yhcddW0EIQt3waaN4ZOe2ZlecS8JN
YDdZ5x6cp8v/U0+FdAsm3tXMp/0bA08Z/fZ9VBJ3l1WVt1o7l6Su/qp6B++EnMFE0F1MBz3bdIKj
QqgKJa7eERqfFeUldt3iomuPTJfU2ZkjGcR1zkiFdhukBrVFt79IH033nNORPtMjPURJeTWjxf5F
Os7NgovXf1m0COBVolxr4IyWJoJLOnkdaHMs4TQd5wD/PiWjSb/fqNluxsSCGIqBcOlPN8nyTJg9
YfM2KW8MnWTC0PX6nRIRRwW6/NqvAQySlJZfoCG9st7BQycSgAJkoy8HkYkSShMGKgUzOX4rBgmC
LUZYm+/7/vjx908cwsID1S/8jNOc7HGHoPMfixfL9z57MRMZ0VC7ptWDLRUtNHkJY3FMtfBJEVel
qXfRWF8kpz9ORXTOiglFRXMalfGYLKnHnW08Vxa2N80nPtocad/MdGWb+Qpipj8VuRXYmn7jdFSK
Bgk0FQOYPSkxxPwcayu5aUvqvLTZ9jGpy4kFWhyg3irRB2dducOLXZn7AVJakOtmDeC13fhxbK2J
/aCLoPnXJsKwXyWxjUFmYIJiDI8+axVxe/cj8C6aDdMdUkeQXSa2A5AdqqIE65znMRzP3pRBg0eY
KNh46qK9MwqkM4Y85ntG25Qlyt+EDoZOCKw2iQj1beGeO8aogxUMPi4wmSUPdRIGeU/banCbDo8+
zHea3z/HhiLMLfQffV3vwIX7m7GyhkAzTjjgONiz9cthb0fUl11snUhdw4Qr/6QqOn0RQHxqB0Pc
hUPkrn0n2WpmpU5jNntrVQyvvbCu9nydY06bWEZ3PVyhm9RHs5EvDB1kzvVQnYjbUFSQF73oFBdC
m+5KU62bQXsJayavZlwy281I2nLm9zDk45QN8uoZ9mZMr45z4YqP2B1bTeqWT5MkLnKybprGKDa9
I+49Iz6Ad/5pG3fjgAgzAUcRVF73o0TxkUFV2U7QgKgFvkqIjwfZZUsOOXTJumekppvmyai2FlTA
PfACYCDs87a4hG6hWtkYKHgb8mmngHDqKRVlax56BmGqNOAvAPiFiA21TRHWaLHJsRL4xxbuYqfW
53WcjOcqOrlUcQEuAbLGCxKcaVDAJS+aLzeyPwjJckgPpHfZW/QkU/9hahO1jx2kzGDHjBNc6SE2
zJfeoeHitMfCdaND0isrmDLtxdAumBGY46JAsWXzmTcE21TDsarjXwa2QkD4hFvJ/I48t3rAHNhP
EVoxLTFWSOuBkLOB1uJsnUtWYOTIx6WUbC39BBMso02BjVfIHumzohORTO176pFCH9X4QEKHbZnP
hDz69FpRkjlfIlVj80NizJJ4RDthZU7e3iV4cs9ut7zKtn5CMfUx2OlX2n9atgPUFyRvIOYITyJ7
lII3a2Hlm5jtt4odP/MA9eTVgHRyHG70zrpu+647Zb9taC93wp43U0N6S9epWyNW/YYcxzRovjll
meXcOO+xZs1bhx0lh/u2jgznLXSMryaeb2Gam4dSEAWckvuAELhfydjXN/Oo89nu6BUKk7KZpgeg
vYiJZq+tii60g9giiKGKbUyYIU7xYubsElFzn7P13GimZPmFFowrZtpgJf9pDuUOIPr8qM3pgStS
fIyM8uJUUJci3XiIHWpmsyihfVRkdbl9s4+7BQuQl19Ky0ZALxPbYa5stHTFOXWQ6FThje7ZFzuq
Ub75OZ2xVtrMztB+OTEpFKb80U+6vxO1vKct6+/Bkd4mDKWkE1/zLExWUCPMja9HV2bWezpDHggm
KI9tV+sHHHiwtaa+2Ps1hYvnQHOv8gouK+lpWJ5+iWZ+LsZy4N8WR0eYNz3Ai+e8v43t9jNSw2OD
9oBCTQbDCGlbhvquT8M7uixkJkYN3eduggtQ2LuB2hhLiPEB+X8EYL3sFhrxVdEBhrvhjpCku63S
/U+9Q5M59NpI/aP/DBuNl+CCmiptaDAdGscipz0RsqVORKNvm/KQ8crWsvPlZvKM8KRFX2XrIq/z
MitgMGaeEtbdbaaYN2XEFp0B9XvnKdcCYwS6pM+hvalIo9rrjovtubO0vQ5YHZ9BgzmQPKSji1dk
XXMQ3fZsIkw6ptFAXOyQ75wenY4+SiDjTfaR45s42kB1VpiD2oCAsxxLnEhl4HY8e3jZKdKDqDiO
1QuugOT0xz3L3bNcdgGwrS1eYan3+NYQh52wN7BURTWBUb1sXv74Fs3JTtrGuJ/C0d6yyWa4uBR/
U8TEYkGVLrcETeQ9cX2baYGWJbmPhPP75ixpOBc5bgo8Rs/lTFje9/3fX1xof9u07F/5rtvrY4xG
Q89PLdy+U7zcSjy2Ll1hHSb6qXwE4X7Xc3mq27YKEk3i8wtntvYdTEguKgLmbw/L2yUUbOWq+QeR
RcAgK4iQXNxPcYktnAN0U/PqT0R1l6dGC8dt7Ggv33dlsUeGQpGXa+zpdnYY2yI5NJqzEa2Jvypq
t6iZiYdYvhASqK9V7SzuvX6Px0oLXCm4epWpTkYdGRBYrNMgV4DpooFUgYnoBo44ekANGVbJL6Qp
PMkOvNEpH/rqhLaETDAugZzXxYcRSY2lC89i4l16qRguFsjy4f3bQaZn7Qm5ox70EqlAkXD6ODpK
vCRSyQkLbcJzTH+ybeV8QEV6InIMe61icJFKGDeGomEiXMZT9lSf6C3Up07vUXTU5s6wrIpSws9A
MBEZFdBd8Ok8QmQy1UjefRfddCnVUV9E4Nxwn66NNlquLhGDkO87XajDnFI0wROf5AvdlRuvbFgx
pphURZvezvcDwsFyG+cIeKU6DcubECkGBn2bnJvI7w8y0YPv5w5OSJ2+b3UJa2ufUkS1k7wtQ4JU
5MAnzZA/YT7MB5+Zb24mEnCOe+gqHVh4M55ie6FP19Qz2tzfdgVPINHVq8kIHgOHBLrRAg/QBwI3
+uFHg0uRVD9SSGVEOTeZ4p03ejuPfX5mrF0Hnret0AlFmoNSyqObJFQUGGG0QHpGhVQCMqIkx8G+
t6/hSK03+c0Ob/8Pa2ifU4wlGw06VVEjuRxmMi/NJT3bTf/k3P5/O8R/YYcwdce2/s4OcX5v2/ef
cd9+dV37V1PEn3/5pylC+P/w4T3heLBdwUqDB+FPT4Rr/cPRBeY9x7VM2/yrJ8I2/+F5iFc84QnH
tL6dFH96JGzjH6bl+b7uQh72aV6J/4lJwv2N4Yxo29V9Fw2nY3uG7v9G/PatieRS1pq9Tj+9svUg
lFz14traal6F68YjVe8vb9LdH+6L/1P2xR1htF37//7vv3rExWli6ThBIEH+9oh5yYI4K/zK46Yl
vnFF0/fJFIhbMUePIdq+v3+434nAywvkgXxLt4E1295vFpCoQ7Un66xGu7W184pcAXd6rueMjdr8
/D9+KKDpps1yK3h1Jmaav9LTBzc3MJbO9X6BL2R0KhaEd2JtFnzL3z/S8qT/6mvhRfFIjmcbLufA
fzpqnSAFLnZwAtLb8Te+h366jVG6ZQrN7N8/lME5/58eS+Dp8VzfcVEHL2/wX5jwERNv2p28Kjbx
pBNZ+rPXyKD2EGTqPZToRkdw7h0MNi1gj5qtO7gXK2ropZTnv38qv/PGl1ctTNM3OZqGwF/0H5+J
OxSe1vljTeSRttWz8Cz6JTlOPRva9EyGwbXFZxOStfr3D/v9Cn9/tzEtsY55Jphz57d3QDOcynKN
ilNIy0AtdQfTHaj6kYR16gqsj3lSdJOW83PqNXSOtORd2hKdIcqdxEZvrjzBQC57/N88LZRuFlWm
LcTvH126eb2ZE7G27+wWQkbu7AV6xFXHDByLYvfZ62dKL+5I8ZjrEIG6Kr+fsqJZsTw9eA77fWzD
o4hwfP3TFPYvPuD/8jA5mLHQtus6l5f/eJjmPiXKHpz+XuuJSmRLRyhXzxgXe9BqtPlEwJxzze6t
NtH+//1DG78z2b9Pkb889vLzv5ysnufbg9bnNcIk63bUmVn2IIMQFDHQluqZMp23IlX7UYiPJPk3
9s5suXEk27K/0tbvKAMcgANo69sPnElRlESFGIp4gTEiJMzzjK/v5cjqWzmUZf1APyRNUqREEnT4
cM7ea7/laAT+w2j5N/MNU/a/3v2fprchyTjc5rwCjlHqeDre5BjfZ9zMZN0ln3//fgXmOt7RHwen
56KZYlwSoCzYmf7xHRd+ZrsZWYKHgqOCU0FlBW416Ar8p4OqsFDBkwTWp0DXWs7xU4hNJnUH+kLm
ofV6IJD69ODyO1M6PXg+Y8fUvBNCo13Z6LeSzouX9JdA764WOgN6Z6PNGYAJzoviuzTwujX9eJvT
nUccVhnsO5llBJ7yd9T/30ka0j3O4KHYF5P5Ok1siwuACo17hvX6UFEuwz/K/2QTYLIyu0s+o+il
v8tYoajl9+CEuaHGfrhaljz2AnCcER6Ip6Rrh5edTzR/XGBImoXKqpruQzM+RxXxyoF58ovxWNBC
IUAEGnaSP7cOZzid0GgUS8h7YKDQfw84jyBziedbW2EYaX4lXXxHxP6QmIG57r0dNANas0OPBCT+
VI55BRNQ40koWxu5wiYm2hdKHz9dNRWrK6MnRO6FotmVA0iNUfzUOKGsdMWaD6O9cJxHPG3+auB9
GaM8DJxI07bb2jYpO1zPZfJo5fgQ4kLDM1yi/Zqyu8FzWjUXCHXnDS0Yf2CarkZEo1vv7oM6oLpz
B7oWYyN6U6qkjIOh9dp1YUDKyxw+FtWmw1QDNpcJTF1+38YCnSRbUWhfbKqUoO6zzzqjK10DeHSC
RwHgFmVSpiFe0R/8vvzphWQ1jrxVbWDqIab71kf9JfY+Rrc0AQYMt3BgnRAzrh2PebH0TlVoPEFE
pGFu8Up8d34ZTUJZWIQ9t7965KplSETCpOf3vcbbviRqOyvL4O7ZXILcr6AC/qpwTVioX9RT5DPG
YeWNsqJup54vmqrvDVRLT0vvJOw8IL2s6KA5l7GUFyfRbxoqJQ1KR1IQJxxn997hMG6Ot6pCZgUp
xC2CF7MQwwpy3zV2a0WUZEwFdgtXrntJMgQRntkgriIDGdWgn+GYP/c5CfCeGz5YMqWvy/Zi5hWt
87DdVWWkrZsqVrlrgKInWpZB/+FiYFwJkw+rlt60r5JL8ZEZW+PZdkiKbnOJGrQ5L6/eSXh/o9Ff
1bobVw2hC3eB+I3kyfsAU3uYrLPXojegiZmvLczTaYi1mqE8qMUZ+dNF62DrQJBCActnE7HG7i0i
dITf38w6LncoQ5pjEk9vRpTXZ2vktXVp2PFAGBOcPL8udzSHR8YHyojAjJ+W4Qg79TNWN+6svNu1
lr6bInhx2lysfYenXqYSN0o/BwlqOuVeKQ5MtzT96XeHrFOGptJMfKQVGvETQeFTzPLCe9uzj7CS
gpuTls80vTYze8Jl2urVUh8quNvIECoDa41BkW53O93Ioyo2wDypu8yrnlBYfR7psTndFV9s+Im2
qALZztTX1gEJqMmbUyd3DaVLFbXfbRiuE/dAz3AxAmCfGix2HSK67FiyvIEt8OjS28eOYO6X/8Hr
9kFFGbJz+htGdxRZGi9rlLx00+SpDJ6Fw3m6wWR1adxKeREJaW3PVK0Kmte1Y5HjVo8Peh1pG1IO
H/WOa+PNWofB5GB7vXKOgMMxo3E3pMzbGoFMO7seCaOgTjiN4gYbmLtLFiV/CBVW29HEK7nTR0Wr
rA1SicvW8LaYSjcondKN/zjbgX0G4QjeC3nJFhaJW1jDqRQN6MxQ1c2qI13nYtOUapksRhTiAG53
kgYQ91a0j6WGhBaTv2ibR4CjDX7JHG1Dab0CRoEAPpbeNi3jN5K5UY/kHFE9JYpIDX0ba9xXaci1
ksN0WzjEy4BcNi+yiz/VcqBn6SdhGwdN59IwxbUt59qp1X9RLn2NMUX0uvEy+N7DBKEKnlCx8aVL
92f5iKaW+NZsP2bBaRn8HYXxDch7hQTRIgZUHud3w0imrZEihmrA2EwVQWPYM1bh2Bdb8mU/Otyw
W7uQZHWgSB/AiBueme/QnhMANYGYGDsfvFRQv1UdVyRooh2es3Prac6mrowfskN+6M94cQwPaxRx
CWSfxEhaqbWZMGy0fQXvhg8QmpsttK3rkLEVlTNBpaMMV7UZnJyB2weQPjOM327QZpirLp4pDuNs
EthzYxpvDM9m2lQG7bA5945Rnpvo0UgWoHu15kYWcMOKx7yUdAt7tu3u9FG5LaU/5q2JNRPix4fU
UW9kFRepT8hARUKDYm4sdxTy+BGTeUV1htJLvyXABc6f+uyKlHuonwnMsm7EXeHrYLi0WU3KvSfu
SQjANtHx0fZzRcgBALIw5WN3HOPOL16EhXUvdwbw+3Bdlj2RJcafXmxzSPIIh5k0SYwIrF8a+fGq
sMOAYjHni3CgMZa1+AbUXtbvQkwrH9hfxvXgonTiTcVWcc1bectHboHQ717nfHgRai635WXW7YjO
JrdoMJjvTk666DIF2R2xhTE9mrBEqukI2Frlz7Kxb8B6PtKR29Z09TdncPTNnMd0uJH/0j/zQJYM
fMWnkm5adzxXHA9AImUnDpotbv+AtF3YP23XnQNX2Js2yL+0soy2jt92GxnTq7RYFzfzJAs6OufG
EYiLPDYGmM9Z56rRPnc5uq78FXdK/5pXoKkEvCIxuz+nbHgxHHf4EWMLChN5CmBlfQ9wNTi7ptWG
L3FhnWm6YbQyzGgTD9G72/T6Q+bFwxlOw0MSpf7eLOIHUSFJIVXyMahGfYO0X6XIo/DAI4mfmsRA
gIpgOUig2+faVo+Mm0e3EW8IjLkxfYtYSgnohA+JmX6qahZBPd3rFSYtBnREQzCP9mhKCiikmr6R
Ea7pSUzbIpHHOjQfSU1CiipxRnxfzuSItFfQiLdt5+zdBlc4VUciPs1zHkEhq23xbI81NrSieEok
nQlbc+k8lhsAePmWhqgCA7g3I5oK/NDlpkraeR1kHT1KcGQ2bgikZcGDlVUPldXRQ5VU8mU79VsM
jgFd1faXNshLl+OuUyX9iHDd/Vii1oNiy02RXL2UUZTdcMcSMay2DGgZ2L3qjbYuIVyClZXbzCfh
y2CbZzs/25HlQ+8GY4e9qMOY8VSbBpnfFlZ/rS6QBGGdZL/Vj9Y7ijTE3gEzuRYkbLQCDiaV2XLr
S+7/ybMOfYaMfCzCvYPVfY0uDdBkaavYY5aAXnSk8UQutjGHcTltbRq7jC+P0IdJyZJQPgV1Qpm3
LUCoSJvWXazbhxC25+BM1TmEXl1MQceKRMV+wnfhevVTAhUYElaJ3b21NiiTnG3jTDb72P5bE3Gn
zTNC2bSv2Ua56SZ3IwKhBCEklDM3jhNimyZSV8HHqmbAShwQCjrgsUM/6OOUga/ahv60kaVOAISG
Uz5g52do/g/QVAwnhQ211LPLFjeYXUVbWwJ2rJ0T92C6X1a63Cw4ZBKih0aORI0xQJVYE1ISUCdg
OvP2fo4eobLEfiYrMHID89B5KKNZFfbwJ9GoixBbS7cC5viW+kjrpr75kVLO300BUPFMJGSJ4+Iz
03faBgT0iZ5CccOmqI2CvUVHysUL4jpJtOP0Jmlr9BiOmjfPhdg7ZT3+9kglRfrjhq4891PnHvBO
s0HM2aYbePNyhfUFjMzm3RD9vu+8B5vjA9AM2hwCoJ87sU3X2Cbbkcn8XSI6ZMH8rbpEIkRQrJOI
/U8MH2fFvQ4c18LqI5Dk0XaXalOQODOEEaJRCq1ifRfssyTq5J6eMIHfTIJR6O2XbWsSmttAaZqM
5mvaElHhc5qJ+7bc1SBWRwzZa90hDdIYeaUmH9CgrRL2eOvlmsym+6XIi2fmpK+FG1yWrW6LiwiB
L/bBJopvwmXzlgTtFW12IT7Qm3MjYeDFA6d2yuSk3PJUWVlhAspc76mx48eKtG82cweToL8aFXRh
NslK47/FAZrUwLJqGHD4gnKyqP0nLQ3BKef8qBxAi2ZVtxNs7fB9fgZKa2NAXDpoG9Ot6zPtSIuD
6a6MaiI2YCH2VsffZ3fhomFZZT7UBYL4fIfkIs2ogFvyMWKzZ6Osai2dugqhS0xGFzlvWIx/zIVO
6mitkeSU3IXF9R/w/WYZ5zRNwhmp+MTaOI0R2g/pXuRc3CJ9dlBozo6N00teSCb/RMjFtNRue8xc
ha9uMRs/JOs0Hb0KWzvO1KmrXpViZzuQ51ni1D1oVZruDLeZN7IpHswegL+DZiKo3HHrR+AbLdIJ
OF866EbJ41mqoYHL0dRUV1ZLePhtS9XmLzDHV4DE2YFV+rQqG3/tzSyo6lgqW+87YliykPlMIZ0u
IzTA1YfSc36Is3Tjlv4IzJzPWr3szpVQ4vCc9HhpV+RdHYSpP5EHizHKVbxsFT8hpPNKv++QlKzU
RtZfzcyj4xoaeL+GqzlMD/RDDnbncOHZ2XNA22VR9Kl5EBfirr8mFfseGoSnAM+0LDpOpk3/QObJ
bfkMOoW1M1V6teJN9GpezZWXfFLnYz2cviJQu3cZwu6yRpDr+h4KBBOv1XJKNlMwoA76EJutltQp
VtMkvRt9yuBSL4Luy8ZTR9tcZo9qM8V1YiOuDqtlPD909psTY97SCqxhQpxlxT3R2NMLOPiz40wP
MFKeBGWIyZhPEMyyNRZdTuz8aVX/sIOeYPM3C69m2SkcDGMkN8Nnj5KeKeBodO73skdEXhrj2ZjZ
7E5OhLSVNzqgC9D9r0v5bXnxhlpzSovxKjIKFTGLFCnvn63MN0PBb2pJRp2XxhmVZ3XeRRrdMOCT
SF580kVWxkjqkPEyGoAoQnN8NGNWTM1+0no47FmBeDq+d3n5nurrRGe2cUYiABArMUi5PFrFQcdN
mzMbDTbBnPU63Gtm9bpUk2m9myz13zVXUjwTHC8Ta3pQ6zIs8lVLdnbdc0+rQ31fsGXvDLoVTuGd
LbicrcRiqzT6wETcLVsMb9tyEmYE8xuBGW2zYG/oRN2qu5Y+ncG5Nv1F1ry9Xsa8SzOy/O1G27kj
atfmO1L2ijxtbsavedT/Qg9LxnC3U59qOHcH4Ev3MQ3vsfGTLIt10Eh0KmnONKM9TYC0dQ/GxRzx
tlUJom+4e4JxvNrOl6QLf1bGDo6HxlZdBKzqR79jygDzzLzsv4zz+K7epgRNsVKTYtnKi40yACUX
n70qXHYN7gJ2rSwkb4K7g44jM41FZhfyWsTCqjdgtnDw/HbkXfjQVDRjvmGx/hzL9IoohW7kiLGC
239ko44BFZd4VWjrhR5tQNatMXDGOkWvPn+fZDxDSOXcoQo+dgBk1qKqIQdeddhoR1o9e4NNInJK
+pDqgShkilMYdyHUVnqEnHlC9ZxKvIgMwaaiwUTDAljL+OzIdNouhYXwS2pPkBCE26yrgYEXRBzA
Wy+D2cIANyBeC3TTaifQdYbBzow6e0LVIyPYeKl4mF52z+vu0qcCgWJ/hXvC2ZpRKci7hy29B6HK
aX0pn8X7yEMASbv+cYD0NKEfWXlcnFjwNnmLqER+UDzcVvWwTTtUz53Bxi8zsve2Nx6X+wG9DR9h
zck+4kAFQB6RqPxlI7lB1TjxzEm7C+jn2u5XU4qD284M8eX2A4to+qQ3LkdtH0H9aKYngxpjX3Bm
m0aywHBt+ep4z3oPcelTBkzcdjpvu4FjEfDaYz1013QY91MpzK1G8V+ZQYI1cv9VqXbUNlXY5aQV
qFJZOjIz5CVS5jZzQcRwL9FwWS010kxj1Y0ouuX2b5ycOGQ2kAG7t5yQwx7r0roN+UDslCFZzYKJ
lMpdhp4tjMoDx1MNrfiAuWMMsbZB06g91GfVFL026D738XHAw7+rEyVg4YCsm8VLSJz7Km9JnvOb
i4j52xXTax+/gVBoVn3DFJPa6a+87o3LcvbMZ0nCjhtu0oZL1DrZW91O5yHGQDD5nbZO28xY03C9
O0bGjuGCa/iCDvxzqdJoGm+6TqNNpRwRUnchIEX62g5Z2uA5/bbYsVVMEMUwbG2Oxp5NXrrirGkE
9Dgh8EVPleQy32LQxO6Hm3DkrTNMkyVKy6WSXZaQrmuTa4cGl7ITe2QMR89FnDk7NZUsYfKlRw8J
jeVX+ESfHUpXD0QapW5nQ/TUZ1w+QztDuTxTUZqL92Zun0qNo7dfJByiUpsJleXNDCaitQk5XM7M
ucmoXtY23IhMfY78qBptWKli9axKU8LmnszNBANN8USVYUWzOltJJB914O2IYcc+b8esWV12V+G1
7rRDddQ9LvdyownOqOX8tOzmljfK1guCj20xN3PIozKbeepDN1v+KNqIPhDRS2BU1wZbj0eDcZ9W
j8ako25ju43qmaJq+t3BSb8xQ9On5EDQsuqTSIvd9VAdizyA5cCoH3HvJuhANTflrqzyfZNP34j9
YXPnRJfZexkcqP9liAAcF60S8Yj81D02rKVMpTV83DzD1h5DyxyPultyKKinX77pfNWsvNxxPN/b
AV4yy5s6mNLZe1m1pwAoVFrztlyGluLDZzmk1+pnmWoSoc+T3xdHIkW+zYHrrInDAs3cNsCVg/KY
J45GAlrcb+wpfRhEBOlG77vXSc+wY/dYDO3xgN7fLjVvN9vjtfRCDVU8CVSRriF+mUpQtoVW3xqS
IUakLT7px8VsEihnpvGTj1OWiKJNN4pup/fVpU9SjIupkrAI4qUlWW8gtTtbCYfhnxlsG+JufGoi
Uz8LhJHQB+ed7tKZKyG3HIJ4+FJ3pjyi/1kPbLc5Ht2hflob331DvrSzM6C3Tal9bwtP1UiD+DCX
LnAePfkKdpgMO8zdZ4NsWRi6+XM+uAGgEhtPftW1uyWSL2tACyTqATZedYwRMgVidE7Lg2/wVfeN
ZE3jxFiQ/3ywCwf0xsT2X/dwGAW56ez6qXxJq1SelgeZdsj7uHOGICiOTVDy59P8iaj2YDv12lbZ
NDahMVA/CKkXS5VxaVQBCCoAuCRAeXhrC1Q0TZr+bHRNnLpM/5aXNBSg/RtbRF/hqhiM7LQ84DD/
5tUTPCITvdHohr9/WH4WkwS3DVHURWhap7SYjlxN69Rmg3VavvrTt2bYmYi56lOkpGWW1Y1b6ZVU
UpX2618P5YD21fDKGEifTwmnGqMGmCrpfj6gI63vDqSPw0ELq6FCSM0sgFg8CYAfDKG7GzzQG+aI
kDiMzku45/LQhSR01o26ryj4b//1D7HPE6UJFQ1DM43T8kC5X/z2VafShYG18i/OoGqTurC4W6Pq
2dNgXhalfm0SQ78WpBjvkpzSYOjLY4j0FidD9GbKujpbbVtzcIyyg5bqwYlP6YocbI0srXzVZX3m
n8eLNLoQS0waHz1UbRQi82gtXRhRkM3MF9vQxEsU6mDNYjKSsdnmm9aw8d6yI2DSmTxYYrghGVDq
Wwrt1fPAcyzfjYNtbKnwa5vBy9191/FygmEqr7OZldfJshxK49Qplp85CujhdfLZ0p5wkBYvhLdQ
FIOpCwba0ov0KdqMHA1VPHfYU92frcRiISJEtek0SflbfWnn4S9jDKAYOY3JEYCI1OWrXn0Kv/uZ
LptdH1jvJNGF2Gz9bjMI55umo3YclZSO4M3gISMFFqbuqVcPy1djH75SOJsBECgVWKOPp0CmnzGN
dryc9XhafrQ86EoIunxV1i2iw7RMSZHIUkhnNkEWEzdUSDij8ZL0jHJRtORkpNZlevFav6fbxIM7
TT9ZjoBWObP/Ool9MdSvNqRkH6jbATDsVqi72FF3Zzt5aGutGDBAEzD8yETQ8nZHxZ0INIOfiAD3
cmVjrx0vTlcnD7ZJOdxUZICIqWYTYs/Bq7OdWoNUdXWLEwehUborLSKnkP5D7ciiuDv1iXRJsgIN
eUrVRFP4xT5KOm9vonU01kHihxvAJWSTc6bco6e8hG68pZUoDlDsSidxd3hkAWoZBEDL3lsl6k9J
HQ14nLlPXdwiO0wNLGbzWFAF16A3y/xnVfHc097qdF6CVXenQr2YQCTsMZYv0UEDUEXDiavBVcrr
iFwtlPun5avlwbfqf34b2aXYZZ7LytkdJ6ck7gcA1ynEwQ8wIfznV8vP7OBtCHy89MLwWOdGyuNh
NGM3J5EN+pbbbmH/W6vGaL6Tu/FgRw5L9NQ/l2H0jou3gY2u/Dw19qygfROJwyc/rsJpAtvJYKbw
MARnP3JPoiMdFUtnCaYU2lEgg6PFkSdPY0KUSv2H71r7GM5hrB/CYvzuVeVtttuvGED9tQF7Z2Bf
yslXxKdJsIUPJvPNjgf6cxE+ilkLn3QkmEBKNOoe1ndd1NQJ+uZXxaa8rSFDwFEvt59mqYFbsrln
4Z0cw0nIrYG+Gjj6xkWCuikSIo88p3mP7exHI90fHExWtoF7C/Pej7Hy75NVk4LQXPMAbE0x2/RD
xl2gYbLlDehi2Kfr0uWWGCE8LLEv8cTmtnNxzKK8+NKGAyJU7LR9sIuYkAkJZ26rYG6ZziUNme1q
+T1KzW/1zB+pZ2JNR5a5oYvWUUip0bCzr0GJQRoB/BfhBT9Mp/2Blpm61wsUXWjYATs42+b4PWf1
O+FR59k8zZWgGSfo90oc8/ascjenVpyxm74zCz0meojnFnxQ6lTlXnTds6hKqGFjB6MrbVeAHq2t
2WO+GiIWuJm0BXpx/ap+GXN72LKbrc+zpAJOK+ozFv34W5XHApWTF/qDehuhOgik8ZfeqbF90lO2
RlID6Nf5HmiWuDhkfv1i6D0pYxyflope7AWfqhQ0LgcqnQqLm+XrVvgngMdQMOzhVns6rgCgEjFy
C731OUCaa3Tpn0Lj3GLFFQUSp36G0bU1ZXJHC/9qslmkdsiZ2c1IOMPQ4/bUBYBJs2tEStBRFkqj
9C4qV1sdMPud/l5vYymJ2R/UNp7OqQBZk0dX0DSsP+mLGrBcVtdQvjLBxecwpii46OHWmOvVSI/E
KbMf7PR8jjEQ6jLMP0u5y6Oh1uGW8cIYFg+7bgoUEUmL6mSwXMqAMqOlApBQeAuOs2x5VFm4uYwx
UIDO5nDZ+Zy3YeLjS/6UJoOgi9kT6s4hKmwA+VR7ilgau6b6Jl1xH+1YW2uDKh2ku5npmi1/vMk6
7SyRsfz9RTGUoOsvFwUNqeFYttI//lmXF5BcDRc8PdSZceuQE9UJR1b1kqLRfTSchxmejVdvxpGU
uL9/bvFvntvQEQValoEAytPBiv9e8NVYvZ1R6seDpjremU/FiCcywptNmUET9qUQ01WiFsG6fXMd
cfQGfNOcwmiLXn0P01uNMZB9BC3llshf7zhalHz+/lXKv4jCcInrju25ru6ZJk3DP77KvB7zxJIJ
w8blVYYtB0S3aYYV0zCHSYJHELjA8yllh1fJQ1eFZKwakk8l5ogiPsUspzvSpSjGORGjNbib6izn
plR4nCK/k/d0J+f6kzGxswSbsiAOvxcN4C+MpEqCGGBihj9BORC8x6V6jycHfmDAoXDRaXBM+KQR
LDcOknjRc5AXoCX3MQtuMI8PiXqVrhmKddPTihvr9HGMLUKzSd7L7P6KOeKDUN+nb55Mr+rARp3n
LuvhmtaNCqb4KlSRMZLV0c7Z34Z3eDE4QczpNYXl9vfX2jD/Io7lYtuGIPzBcXT5F8FqOUaF5lL6
ILIwIQdGt7ZoVDn9Kr1JrWYyq1GqqKyEAo4GgnR48hWI6boYvbWTo16wHFBRdhW3QMPWCkU5Gg5N
r+1TtXJDLWp3M14eopkC6ie1118taDy70ijOc+Nlu16fP7NZA+CBKmUnq2m3FJuDkIqFGYTrLLwH
jYYQzqBeHfHRqYZiHlEkiwfm/pozio5GBbceuy5BQdSMxQHS97ymzFDUlNskS+g2bp+HkMYUTCJA
TUX67syciOlp3zNB0iWZMGvQr4gvfYf4V4ddofr3MOVh6bd22kcag+ik5qAZLflkefuTvBNVrs8y
wU4B3DrpkqGe3ztBuTEz9b0btrS8dKyQQa+vY9NRrZEo2A25/sZGj3oVFR+L0lwi6jP4A5LmOX+D
3GqvS6291IqL5STHsNQ+CqHinMlzhpNmfzN6tnu+NdMYSThg6ejKGqydNe3eVd4Me0B5clXFVbmj
XQIjKy6P5V2Y8XQakE2tIYbebP6RDsEpKIYf1hDWbM52vtU9mqVzLJVIQEasE7WHr7/WvgcZ97l6
qRUAmPBDG8ZrlxT9E55kIDxg1qO+G2+mbyPWIIIkGVqsrkXz9h+G679ZUQxbSEPHCWB7tspF+P0E
BsXejy2tSQ6mestqNXD4GXs475fWPuAz4tBK+A2KHCirhWreqYaZIoiTj8mdXbXpf9Dv/lXx7Znk
Dgub+0hQkVxSFX4nom0nOcgyMqJDagffyix+Zvt8VKXvdJjQIk5HXynOiqG/KekVIOS7r1dfTdf+
D9fm30zuJnwkro7pWEgi/yw976Ku92WOBboNxxLlDXcV8Q1xA5+8RM+MUvxnzVGtB7YPc6PYBEjO
G1XfkEo/hp5i3UxzTqC3+0Xvoi/wOrH4s49dR+X4H5S43l9k8p6lM+egkPcMw7T+rMNlg23RBh/C
w5jARCOYeIeyYqP3EIddX6hmNsf6OSWV2OZje8j1h1D4w8nRLYzr/CIF6vOURMMWl1a2RT/hrKFs
r6soA3FhWtGGOqsJEBFhXtF5N7A8CB4gy3B4zAsNC7PXHIdkfAOZAIwYlPKjyKAp+Ym18TTbu3mc
hYR+FfWrlqS1YoGjxdMiVp96PggMh1T6vG0/UFhLv5bwoA4psK1t2UUhDmVSMVFWvslM7GTmXSSI
ykevn1cR4MejZg6bwCqxwdfcNmZFErMwjHkXedrXumzSTYR8lxGsv08pYl3NJKGg2yxS0Zyamutp
X8DwfeqsEVhPn3vJhDzn+asXoo0KzGzaZCY0C91+BkDyaRd6t5fmYaGyF41LQbsY410FXHqNj/dc
eWV5Taecw2nCbJVN7XiAqvDRDlHx2+7j/1uj/oM1Cs+BZB77b1PA5t7e/8cHy2A7Xe7Zx3/9z1tE
UEz+x6iYf/7SP11Rjv0PAU2J6QXfkSsQNvy3Lco1/8HKbTkkfds2hF2VIpMXdRv+1/80vX/guLaY
LHX8GAK/0r+iY+Q/+GtsrRxl0xCCPdj/+d8/x/8VfEBzS6egyJs/ff97k5JYnuWPu1qe33Qc/iYv
g12/mrh/Nwu6vSwKFDHGoZ0rcs0NJuckj7cOdAY6WW0At9Hr8r1Tkes8Ow8ttl+rV2DsJRnS9NvT
FA/daeAAjGHkUvQcADE+HoyxLjG/1wmoBuVvdvpTVmpvTR2piuXbbMDWsLsOrkq4Sk2ADeyoiVAg
LsQYr7jdV0Hnniq9eZXibUbtsWryDI9q8UiZt9s64UWFbtVfab+/+06pk7yAzgmXzPeheY5utd2g
uxhAW7DLcET5nRCMHzThqlMWeig55TXCjMXm1OBQbW577Th9Rg1KaEf6u6DJE4g9Tj+h8KFWnUBH
HHTEDEy8TDW5fCpyh6pXYZkH1+k2iQ0ciWUK94VhuccZBT8VI3RtYPEBx0zzRstzICikJWf8clV7
9CTQwWzQNdzjMUXPkcRXsqJS75dpk5mNtCaOvLcR2DJqrv9X5+Hju0Z+X+8CU1SnSD1QICO3j/nS
hnRWZ2WwLbqgAxqFeBUzE24QPZ90drlgwzQdw/zonaQF+QP2r/UeawNGzTjat1is0dYo94hJmG/N
sH/zw+qd4KuOMHJomrRSPYe6SCQf0oq3nSkntdK924UVPYuOHBfbz/Gl2lpHxCuVg9yDgz4F0VOm
t78wFXT7cIznTRj53m2yJuM2zcaxJD9eVDqb8SEzDjiJYuBgOJ+tRBoHN36hiYNb1xtgDITWExxo
/4jWmopOTb098Z6XSlGnmcTmmLO1KfM3KPztyQvACEgSRfk8goc+GoVBv0MJ2VzjWI8av4euqgCW
GE49g8b43vnoIXxFl8oacbOjPEQOXDWnaKw5KslD5PDxuxRxN5lLglKcftiD92WgvjYExa/Z1X6E
M87sQSTDVvcnl+PWNiYY/cQiPuXE9eQEzdcGsCPomcUuCt0TAUtsXpHRZrytFdEI14IVd5cEPUef
DKOzqbtrMGnFcVQ+4JpEO1ZeY13I7LUkThxQ6/QDgMWwjUVcQwnqz4Hsk72jbjV7tIYNeWkoQBW5
anlApdJtZo3eHnuH8qSRNL4JKqITeyNpT616sBRYYQCu4SkY1ph+i2qP2i+ioBr7rdrzZu3PhH4i
Ryq0QTX5zQ2OOmK2x4bARn3estn9XKqUS2kyohTK9BJxoYtfHCW+1hn8NT/dYo8GHlZhBo8LR0eA
bK8kiOTT8oAe7hiRwLS3G5KKGlzPJwQVM8LdMfMRWmgSYGEIvDPp3REyAqpcdWG0rHpEc/qWxO0h
rkeqSYndbGOOcqfFY+5nQbEdchRGBQK8B/ohLzWxlPs5lhdXxnLXJvalqmxtL4EKaWX87FS02hv6
pusB4nAbBMMJKc8Agynapi14T/pEtNV0Yh4kyAVgK+sSB+yqL0dghUOmc7Kot3WjFQeHaIm1bKwK
1RW1U0IZ4bP3+lNVDeA8gPFhCA8Pv73OyH6NgnDY9QXNulwHMGAWhMlUo7YNh/Duhk23a/ifDKcv
T3WWTIchqtbzr6XiLVTZG5LMyh2ubOZRSnQ6YpYW+PncnEzHvZSBw6WV5GXTqz2OCK2aEZu9oQZK
pRkpG8mGcmBXgiCpUWyAHyWuCx8GEeDdZDwHA0rLjqlgXefNj8kR0a4snGmD8BjWklHRs2Cm0Rw+
pSpKnJMD638tRDxdU9c9y47wBTvT5n17JCC7frZw2F1ceMNp6swPBqE2DN6dizHgNJfBlzoc830K
lw0c4eAwI7hofSfjVFmAGsOGD8NOfolpCLZSgvWyh6l4aBvV/Jb6Dk7ocVmIcMo/NkFcEoKbD2cE
Oq954vsEciQvZH7Wl9HQi2vtefvAqOvbVBfMW1XzbfkuCJt4B0Zs3pjt14GOwaMwGusy2+joqlQL
9oWRGIeuAwyc+wFX3ZfhJvB0bSMSwzqDJ/1o+/CU1UX9krg4gFFx9sgjyBcuLmFNvGTGmRMDBlJW
yqzmVy7tyu2m9mECR3XOKQGOImmhX0XmLp8FcBT2fiWrJigf6Rv0FawhrkB+eht3EiUZhWgjk6Rl
1KEhBEaiDTs91fxDY2b4wwrpnBj4GJ8anQTuuQieg/DH/+XrzHYbV7os/UQEGJx5K5GaZVme7RvC
zoHBeQxOT18f8y80qquBvjHOycEpS8GIHXuv9S0rWuxz1Vj5bm7J1IDgAihz8djy0aNK/FcbbBn5
tZrinzpKPdod2XjIhHe01/GlsQ4usXxdWmvV4rZICsope++Aw17sqLJ3mlOal4qh+kYtHZ1sGOSB
VtGyJXYNHEfcd+Ea1+PMOWJAE5bLaEfqxJnecCPIvZPfyHfkvOUlVsxf4Csx76lHh9gCzzj1VY9m
ePD7Z3sOrCjvblFZ3yR5mLRqdWef9YTnZpJUiUiAmCtQWpicIr3PZ9pk3nlMLHUUhf+SjELHNGkI
9gkAE4sngGxqQ4X5LYZyxvcK/v0Gb2EZurXasylBXkuyR5kYjymipueSNOF91cVP4HKJZODq+OAw
tLsyhNokiZ4+5QoxeaT7LytjXdPMt6jPIuDB8IyTIauvrWAqkGbPg7mcaEUOJ9BvKhCTgGTsJv13
y6hEH7UT3ugiNDtE7qnlwSQumCBMcwPesk3PkEDx6w61Mz2NxBK7rvaYjpV/t0YuEv3QEOtw9omR
36qB1L8JrTXJCnyqi2op44R/GL3+pfJUEaLHViyr/FtT/hOsmgJVOixre2gQ/bszufIX5QvMHdB+
TzTGr24PGUK2vrWrYuu2uB3pwNkNTFIMeH4gHGbgDy0OdVkNclUtXvwo+nJfGo0f2j3UDQg/JQDc
Zz4iAt2dC9Vp/0T+FwFBQvsYkoJYeL9EYhBb15xQ9zhL2wvuJEIJpg5zTfssl1WrZYz5gxWRxjEX
ojobnfUMpiBGptVqN0nr7qrBnN14XxCKY2hZJBlmWTQdlAVUJU1RgmbMMGrNVa+DRSdTtWl1El2i
XpVHw42GP/OLBXirxdM2e1XzWoiPRYmWcSofDxkRhWxdkHk2tiZv5uMwXGui+Z06h9RenvskEZc+
Q0re65Xxnhh7z1TO2Uf9txUu1oi6T86ab3D4qp4E+nS5RlDPT3VnkHQh/WWniIzhweAlmJqs96jD
zQvcLfsQTf5Fn2BmmXZvvjasry39hzmUmKBbLiO3JB3L0G9r+5DG1YqZGsv9WCXVkYxaj0ia9uan
831Y/PYFf+8UNq5J7qqrxSe5Q/Cbn+t0JtOuTt3X1jS+2Po2Zp30r8nUYxpasYqSFUcVRqQj+Cn+
N8kvblP8SlNkd6a2WvtSZX8gucjiLwMN6E1SIoZzR/JY0Vp9AEfUI7bYfPJn3w7Z8F0Il10a1LZ0
dnZSk8GSRyT9dRgeiLq3TvGEKhCcUcuULyYeLTMNmIqzeK5qvh3RPGgNq/6972SFStKtX3UDtWAB
e/a3PdSrJcZ7bReX3MNsq01u+1qmAuA/Er715Kw/gcwC8xfaOpUGDVi6jhGgjflxi3Y40adEplaV
9q7smlckkl4t5E86tje7IhV5ZqMHWucEEaL2ADxrx7SNOMkmxyg39Vx0Uke9ySLTj5FZ5oFt19Uh
W/S9w27HNtUSJKh3yzVRfwCX6tt5dCmeJMd5n1EQDw6rg/dV06S/KwuK5Kh9nyOBzREJS0jpMewG
zTGPdjFbB62fcc5K58zcivywgtA2X7ke5PronOSOfZ/nYcV/t5eMtsMGFni+z9xmeqjo2PNdojM+
HW+LHNX+HvzYuJly6MLEH+M9975wiSbxsVKzmiV+gghjbpahJJO4kB0/hN4dheB9T2PCfXp3fiQ5
EklP2cWM42QR6LU5kBrqCjL7+r+QbuRzlk3WFsT6O+q4cW2R5Ec9Wn1SqwViMa+ewIFaNBbLePWK
jEn0OOTRXUnb5snR/oI2TIkNOKqaTJeU5k9ZZO2h66tlx0IbiKPUkFPHo3XwZuR9UaddsR1fUo5P
gJrq5qIT2SDFwxyCaussk4JEa97RhJjTK9XXDSYpNyODqO/W644cEs1JU1VyLG37R45ER3WpsyYB
IEdUcefuk2GEoK0Qb2PrvCeqfxn9OjtQ/nrhNNQ+t+D4UjfoxXrDwGyOgowWl3/oFr6z28AIxHm6
bwy9RYldkoA0AsWHFd09Mamtsb5LMrVSOubskjBbIXefUBTV0OGJSdWoMMgOiR+AxqqH6JMWxIiA
r2sPBU0Mwlx0ZjSFZR772b0nhE0epqlESTcwJQAXBZUVEdbFyHFZoh3kZCIqjyyNIxmSH0j59njk
8tcy0m+aNbAW8RPIBSUx6qk93H4CFfnUUuLwgt4m9r0aS1ILs4imfasbJ6BH0MEGHvWRI38ssou/
WPKssoU3OXLphmfqriGwqVIRJiUB9Gbd/1mUBXrJyHj1pfPdxsxdR2sg7aDsERctU78ZvdE/ioF0
7ZRstbZz1B3a2KeQxrzNa+wtMaLejaisfK+l8RgO8yAPBQD5NEtNXPO2ic5/mA627hFxMBePiRzW
ZNjK2AmMmacavxpjgepsk7yyVaVxhmwHm6zJxosbjTer7MPRRcDn56m6DlX2ohVPKFblMwNp8E3w
EnUtXk4AGp9wTBEP6sedg9vYukJ2vBQphZ603EslHf8mbdBQ5bDzC4yZc29ZZDv+1qt+PhvYTSAj
QaMgfPqkV8+jQoOTDfxWZOCcc/L4WICEPXrGyLWbvNMuRuQ3d2b0YpGQLV2/Cqel/uoRIRepeETV
JD/hZdHFaXaTJOEa+QXvU1s+GETAAlBti51vE1zmrScuSUcOO2YxHfpZr7Y5XnJkCKzeEcVE7OGS
s7DVSPAd27pV7qa0jPMAHvKckrUuKkGB6HUvM0a3MIZns3FgxtNahhwKiiiB7VUgYjRJOXZ9DCN2
+sVRbYSFKOeTQ9KozpzqKDuLiM6iPQrLeUXorWA+0zdGKVkE7ap8c16JTJ0mCPfl6iGZVuF/1rkO
/Af55rQ5ZQ3t7cDg/d5xBGzqHzKzJnTqhI0sw4C4aXiRlUIJktkHc2yguCbWn0b3/5DHYuyRTP8i
rr09yqXfoWRzrqhkSrwVtOsbFPBvpnWUYLtfDb/8RvfkHRZ/oXgVdbzzFC0Vp7n2JeFwVtGVZyXK
Gnmwqr8xrj3zTnxYJCUdwZVRCso7Jo+q4/ihlZB/yP6hMcr5PYoX+8gzB5aysYqnwvSOfhXPR81N
8UuqN0HvIxSWz3Egq5vNI37WtBF4fkv8A2pu715pAMNAyMc2WVd8CWDGb4lLdZ8lYRtuPuw0kttC
121Z8cPI9MqAJUu5dEuSjvCsYU52MW0nR4O4bfGOziNtw8hpPx23gGeRWXEoTWtD1gmMbS15Rj7i
rRH00R6wXZcOXN8htrSiDvg1jHWV1W01FKy6tsudZNzFmU1/sMe+3vcJ6Gt4pdIYGN3RXAmiYpm3
QBO8gI+pwK1Ow28Q381SVOEjoJL3YVylY1PFUaiM9qAW0hIY+Tyo0bMe2frtx7xwsJGhZwscRYZ9
V3lnR3fV1tA8KjJ7Cpq2Tj4NORy5UOVfxRyHlrtOrteEtMInddNzOxJaJgAESyPRwbd0YrpJdTeh
03/x+LECR0a/7azKt0vrIEZuCQydya07Dml/L73FfOw0hCIoPIpgMml7wEhXhyXlh3YSfKaTPXeU
NUBCWpZcU7UMUy3gx/WfIubWL8jpEFY3BA0N1keLWdt+zNue0x/pvO4nNmZAAaJ6Vm7Yo6TIlxWD
Hl/zMkdkz4GubHZl8nR5dIrqAXveJYHXfE49ZMmmKl7sZeD5d5KdUtZzMq721944t/gcBt9+qZoF
SPZpynj/G/k0rF+kU341bl/c7YIFyq0P0CvudrDG3uBzNnbi5sMEVPD8M4gnTYSaAyDqMIPmYJhb
zBA4eyaMm64y4VtlPKSOjwS9rd1tpbHCqjr50YaRMWzzLhTzfzV/T4nxRQLOvo3sjol+eWtHEwAr
UXqLT+hsPpivvMsMZUd1s436c4oAg0/0umHlLZyD1Dkl4CPPBAs945PKfmwUBQW1ou0/Qsx9cYzR
3JAgRfc5drq/VgIgoCJcytNjruhUPIAMjdvk4JU27L0a1Zm2NSlurERwLT2xAfIV/eW1zJtXSfIN
Wdjaa5kTEFw2CEONjEzrRUoeOfVpzmYcDPaVkT2z0YR5eG46kFt95ltTWryPBoV1XFfvNr0RjXrD
HsHizEQhldgEQe8znqqWTyN5lOuksc4/WJNfVkFwwFCa8a52us9eWoBbRPTmR+mvbEL0nGn6uZ7V
eOCMJ2GdYFWccIxyKbIN2JFGKp7smcYpPYqN40xjkOUuHSPeVsIg75n25AoGy/Zoumeab2/YuAnx
AOhEh8BCk18gpibcGfZ4+mrB6MD1goMGD/QqDV8CizcyEIT9qk5rYIsYQdXy8ell+qnoD2KcciJK
TAIqR37Yvlj+5pqHKJigg4lzUqBwqC+OF4oMSV5l1ergdujd6V/+4Jv9cTWiEEvaB1nNVosmEHWP
Zp+FCDtB0rrbdz4J5WxxU/PHSaKvxcFz2E4Zn1P+AFzUDUl/OlMzGD50e785CMs+G1aRbq0lIyEX
OJI9l8g1hftYZXRphhbZ6NCPB2+0ZbBU3VeUeeRLo5fXYYfviBc5z4xDhJsdLHgyWJPDijYLl2kY
RSnq5y45t3X9KyYsxlmSZMfIulzlR/64/Oh5oQV0U/ydnqqzPSY/sTXCPfHGLf27x1SfxRFPKImk
SRogHgFQ5JoXh98yHREHEboRkhy7P1FDmNGCbLEQ8a/RsIYPKpWULaa8oq/cA8p+I9PT2uILljS8
V4qByVvb1kSSjbVqvrKIXBaludmtn2k5NNri7Zgp4ytZDW7rVJZcaFb2AP/aqFvgvhXE3NRajXye
udUtPC2Zm11K5h2aqd68RpyclWGvii/d1BB5aX+11FAntbDi8PvER9sk5lAjG0rvi5mNaorwnSGq
n12BRmVQr9Kfpn1Td4+QxmjagMeGJYvsMydzrBqozPKehcB4o3mxKWkn0C1bsioQo/B3rIEkyKwb
cKJLbp+l1bxzJWs/U4fQ4XkatENkL2Zga4SITxFk2oKWF/PqSR20bMH4UvRXDw6yX9Z3qjuxVY/a
EvmBgXxtj3oTiCZ63U3jewRokQEEondbTkP5UNYou6aeyQCMDaRI4FI66+4AVSfA/kVf0Cqio004
wywixEZPQw5Lh72ptEeTLOqOjXfVyShV3ZYxf1r0VQMDCGmbPhQtlDQbLmMgSRVE2CpvcRM7x25Y
viJD/1FGPbLyuSRxj/lhu0F8Vu3RA5P50/3EI6zBQV4RkKyH+oBSPLarLYKvOsy7Jg6byGzJ/JGk
y7P+0jzOL6Wel8eS+sBTnb+zxncJIxeTUxwOCiYz5lcc7tB8McUMoMyiv1Gy/CW62rrbOuMcP53u
WAo7Om4cCmvXCjMroNSEPUBfSjLxyG92my8ALcUWjv+HtHFXd4gqmukuZq8JO8NAshXb5yLRHuGT
HvupSonYEH1g4XoXUWM++Eb9w4ooBBOXqK6vlrasAWUiu5Y+FQWDJUJUl/51HBJGjmrpL2ZeH+FP
BWPvAUlImoUUufYtRQ7kNBX434ahHOl1WM5MKnQn/y7zDIK80t/malWaLY3AVT3j42tn5+ISGbD0
7mvX6AT2RVUfOnrVMd03zqae7jnryj30sh+/Kkbsp1+VHIadST/gMKNl2EGsEYdlGSRbUxcdmqNy
Rq454w7p87tJ/qpLzzmM/G56H8d0Oy2MOKMEboDxNSJR2taLfBUDhPsUEOChdd1ulyRG/CXgcxPt
VtzcIj4wltzwQXjBTMJLmXwMlJXX1Cd3mjCCYHFgEuc0zSLaCEuhHwkvIgymnpEumqDBTaaEoxfx
LxhPpJdm3A/FSxpFnEekLcYRMTsS2yjB3QAGAfk0Fv8SjmCiqsmRKW1L7Srn90ju9aaoLbKeMq2i
RUrp3xQ31fCOET9pYuVIoBFtC2ZJB1UZ8dae1FYfyL4polpjeqOeekNHNZ4iiYdrubHc8XfhkIOt
Ffp8d3r3PnTsWw1BnVaL/hRH1zoMGduHXLgr7EiXhrrPRkWrqj1FKX+uzY4Oo1d42N6RljoGddxC
MbO3LfK3+Wjj+arTgUTjUb37bYpyzHjrumGGI+K+DEv1Sqbws5O6wEW6A4F7h5hYBoDIevZYD1r2
mFIWnmzdf47rQT8jALxm0hkeIJqxBTvajdmXU1+J44HY1XPI6m5ydKVGlwxd0Bk9QvlRamxMgs07
67zHqcAw0oomGKV59LRYPGjQkvcJUY/bInkj7RENNl2T1o70R55hCuCGc4uDZttZNdUFjCHTmdYL
PSZQuyX2rC5wcyAEC+z6wUMvOS7cujlY53o6wg67A/miLrSaD/UrKfThgNnxC80YzBy9mLe6yrFa
2LxvCUZN7umhNgAbUbQhPaKVCIxgjE1ux4hWoJl9bj9LUZLgqG8jezbuLRl+aZnEAdA/phQFhA+N
j6c7OJH/klmTuvqMGAokPLuR2Ce3zeuTl2kiVBgRk9SXp85l7J82QV4zHmmk9RoTo8ahxp6RmefU
pfTS58sCzxihHvZNKrmAIWS+7wVbnUSZiOk2a6/zrmBbv/f9urcnctnrU3NdcBMGYkYruDAFYHxA
Dc/ClP1PWgsRuDhHq2nUN4tgh65ENxJ5/4MnlUHmMr84FQsFSgAYNy6VVmb8yUllJ7aR8aTUHGgM
aGPNP+PSXmrXscIpT+rQi8uYH4amnocKk1T0adOMwr27sXuc0fcXZPrBen+jv1acerN/c2sxnCbb
viXcSpm1FCa5hktojtHvDKPNxiptDcq3awbTmIESyKqwsZ+EYB/txujVW7ynCechg3XduBCNdTSI
5uNmPND7bKtfkDO5OixZfBiQmW1Lo9/Xo8mnQbnb+cjMyVT4HoQDX6YuIO1/Ty4Wvy7/9sV8wKZI
0oNciq0LrzoYFG5vlSzAB5UwtyYpeEGlpQ9DIbe+0S1MG25ES955B3dOFD3a0mj2ZIccsNcH7bhg
5YlFuWX9ZkE+949avE6ubCyhg19vlU++xNyOR7GYD/NcuXviWP5o2XsDtKOE/rJrHfNhAUcbKhSo
aD6YuZh3er8fotl2kcvlsoP5NEE/83OHfxVtl9fLj2nBZ+0Mtdr0OXnLOrf6vVfqaOntadcn9UM6
Lb/JA+exmcff/ECwaEyl7WX7VOnlk39HoD++MvDa2Y5XX53efrAZIc4ZKeWexYXWjqKnrHA9mp2E
bLIP4eJtaPpkzZ7lc3Wa9sa0FoxfL7Gux1cPtzwW26nGOIYZUaKEKdI0NBI/P6qke4884CGDNe4T
xQe0UJMwafX3/UADW5bM5+WCMZzQ1MJxaWTkw4aQiJiL/wS4rmB3rXJyWp3GC+kBbVLX8eiOteNB
w7I4I/69DZX8YOSH6zn5qjIfo3Tp3iDC3RthXDTdfFJEv1G/51c7RsYgDHpBqohf/OkXGVsJEmDg
AjPULJFzAwRcAaDKB/VQC563kuNIm7eqN+sP4F32edU2UbuS06k6jALVAJVPm9sdiZ/9vtWJ+jMb
VQfSHcV+8nCXONKJAteFAtRjrIrkUO1omngBt73sEsn5o/P6a1WO+bkp1AnFOWD1HitnIuARcu2y
pgkJSl6dhdN3OwxBwCiE9aCwEiPfZXI8pWRnyLL7UpLLk/QBF+UMV7AUThG6pAzicOspTs3J3+g1
6AV+Nxmnq9W6t0bzz1y8Qlp7m1i8pbxyx8QX79CRGJ2dhR3IluN96rs3ndHmIrWXqh/GS14bL/qh
y3D7S7KdTEYVXeaXR+T127RznvykmF6iXAuFzNJVdYr8sJG72CtIe4qrJqhjfD/OENOZ7YUWgJRS
QOvr66IYBKwlsEFmGbO8JOBqPt8GRzIUi78bLtdbcybNyUmCXNke+ZfD8yQokmLkpyEeC9y3upPv
884mUi5LseBaSJq6LP4XCb1+bOjdEYRrIU2V5TGL1dUlBgMqkUwCw3i2kX3A9+FYq6LyGslOMi8i
QySh7CqEtzGQapRY2zZjVt10N/M5UmauHvlyMSKcAHwmWxxzO7JJi4tZjt/jzNjZtmjGdN5UHQeP
+CtlBJnphabp1ztLa1C9i/LQ5RnPWXvQvAyTu7/UYfwZZdO7ivIsNNFAUxP1pKOjspbK4ZQ7xyWR
F7MP7M6V0X59arcWhEws2XqJJz+69aX9rXd8DDbIuWW9NMwNzezW3lXoblcALqQxgqxgQTiC7Hi9
OCZe+z2t9AHu63mYWVl7NvQYbx+dXS/K/1jzQjykPv2WNc81VzUzHfx9HnNHNutB3R3tUCOSOmAr
icJU5IeUIcxQtQq6MlgvN4+2GXrY0HV0VEfzlsmk+6Rb9j6h4sJWnRARUtUD4C+RbDHJ3RAzJjgv
E4pvbw560ggwQFOTNM+GubZuZHkw+/6sTG/f5QwVhknynBi1FVT478K04pW5hpadaO89p1HX7J3m
VS3lHBDNSlakJEBz7oCtza9k8L6mBu3COe33CAqCwV1tYwOQt8799itDHoYf1N8fM9MH0NXId8ZE
POVF6oT2TF/ET5wf6eUiwJMCe6Vq/iImmrR1eFuS9gOWYI1oYqlXxWs3ccimV8MLG08wq4s7/aD8
5Yg1O1xTrKi0ysX+ztIJ7geHxCll4hXKfkK3G5fXokT0XvE8RWZefmRZva3L9Hdpw9gbY/dsOkyd
fIpAcIwBER5WyJ34SKrv/DY3166dhy9b2iNKJx2Z5ZFazOe/h2ULvfiKG+Ri0ZOnw/xc+tXdVEZ3
MfrqFLX8AFZcZZDKTC6f/tRxSXa9Q6VYTpRdpGLPdfVNOFGzAdER2uxeRw1OnDL/pl5qnfVfJffT
QFeafbRrhJtOYcgtGm7MdClarowM4FjaMKdwty1C/E2mKFkHny9Cj2gfOO6HstQ+KRzxKCC3PtKd
Exv8wHFoMhZmtLdSEyga6K+34TTmSGAG+0NPhh3DD10n0nqWJYfUaH8WIhlvuXGf/IekL413zgl+
7hSfYWLGIA2AfwvfM8LYRU2VJdUIlHClpM77rOJzrTN6saJT3JZ8NjJ0ZwseQPOtH74iRobnRW/z
PRzLO6uo2A99ErhddMm1luLUXZu1DJq6+jEZIHZ4LUabhvvdJmuTd/KGhdZD7pgKUjScfEcg9a7k
mAmJ50KE6pBEOKdXPoLmGWXU4xzNzdbHYEn6y9PseNehKT97F7qkg0c4sw0UK4B6sPlQEhsO4yjC
1zZ9nc8M8MnNqxFcFZGbBW77q0shoRLtSRl+sjuCuxwB72tetPswZZSQtc+wW2bBVJk7G9v+Fqhv
sjWq9WZgdfm+zHwKrGIiu6BxOVODvGHKQynkwwBcrkuBXFMHoLimtLKwdfa92T7MbrEcC0kgW2rY
NJcVe+qA4BCASfUzcOCfFo80Fc1PsPXR3rWM8j1jX6S3Hd1Qo8A3AFCFbWXXtcUB725JeGhUnbAY
EyflexT2gEortC9+f8MjEAXmUiq4XTajtajYobz6KeTQ7DNYzlC5AEVYvN0EyMF/4aK+XVytC2rp
SATEqfvgU0B5C36UDD1VMHs1DRbJIwiH8FrivKnICgjiwWEnsLVr1xR/ojQddtykJ/2zlQvTuWVC
S/tkq3k4t27bH7VcHNpqoL4vFmfL3hYmILXQZnnWgThv9GcAQECuEcgoArtctoOT2g+yHxAx0kfj
SOUCVyLLY9mBsWFZFj0W5U5xG+upXBbmZvOUPtUlhgmzi16N7lu02n/rgXPYrZsl6dygS5iASoti
BTflChBp0E6smr8ySY6JlatQT8WfZS6yEGQUUmWiTk8zfaoGW8wRMrB9LFr5gL7N2SHgTrEB6+1L
7hv5LtcE7i2d9fJvoDYgIIynKDvpzRRkQwSvBeXKLs8bSaIneEeL8E6UUSRONjTnJvlmJc8uxgkm
8tGTqfJm90/iWTb1NifW/WB75OZOlkFPfhVbchLcrAUJme9lJ8c04PGtOACesCutZ5orff3SrYml
A875g9Q75BPjzYUtvY8iGuCbrh/1U0sOwCKj+Pjv5USOS0+S/w2y9HlsdTRhM6CuwgUI+B/197LK
15Ohf6LZ3ey02qlO5IlBmBwiPRiGZVy2WG+YpjLJyALNVncVYWK3KQJm2JRN41VbKPw8mgWfqjNj
0nFA7MJeQYAWl4a987TmZiEI2FV68qv2qgN+b9LLiJ3a5jLpKaC7Bt7D76EjOniGDOEIAOoQDI8T
ZpslYyF2RYGZSwPI0P8fQ77mlt+VXhgh0fBgvwfLDxYPOmUczZ+rEoMxjfuy6MpDdYiacwvD2dq7
dnVQEiNvt2hfgg4E45Xy3gtcYaMq3ZDH9ooOPWUsanyVi6+fmBfxBTPlMWkYEMuqC6yYGob0dwH7
nOTnyoYQZTxlek2sm9UyEsu5q69fmkyeeOCm/QLo5gSX8cMpkbwK/QF8z3mc6WurmBCvREDhL5nV
oTmJ+aUQweOt9eTr4n6bpMui6kAyTHLW3rRTh43LPmbC+Btrg88xOyP58yMByitdI+M80rPrxgob
JE6UmRmFZJT1JJJhWrJsZNu9GN/WIJd9wyYHtqg8pvTdT1EWeSdMHIFRQrvxTEEE365etbRydn5y
LLtIGMtmK2eWRB9DiDT6+psr7rs3iQkypnvlAEzwk6v5VOVM+b0qtaBqAgyyvDFMCvfJ5zpgcyMp
Row8MZFaeUlXcwaqQ+e5Qe7E0wcwSDx3U/W2SKvajpX24XSkF6qE3HPCpv8ph12qj/9onWeaqHsr
9e9cHCie5m87W80BPcTQylI3WILxadF3GI0eUGuXiDJ7oq6oheMYpG1NajcRycBcynIbgSU5ITvd
6QBGdoojmvGWCDSfVmZt2+2uNfPnf0+ViOiGjIbswlqXRMtFjybfO/wHh/inev73ZYFc5ICujCds
EL12dxt8JnTEddwiYEkNb34jYGbYUXS8j64Vbzh64v9EoBF4eRKR0vdjVwjI/ujuZv3Cto0weX21
bYV6pVlXih7p6dmaYxnoKb3xyRnX02H+lMLsTloT8y1sLC81bgL8ohwxY9Tc7IXrCrS2j9LUrpGT
JgdMXltnKJ6gOxc7Enw79mSp8fMN8R+/HDnnWkD8MwJnVKM4Ygmkt0glP/RkiKErt07ZGuCsr3L7
HjDPwZi57DsMf0aytHo7jvbNYqG8NIujTz1FY27a6hEJoD5IbP+QMB9Gqjv9pkHOuW+XjBg50P89
gLHJlgBsnEmmRrM6AfsTD+smZ2TPSqiQnPC8yx6UgJ3bzRPCsCR+GjIGqjBlY+QfOxexDxC4jseN
5JsicDPuqP/DDvXffqP/6S9a7U3/l7vI103bw3qzBtkIfC//2/bpj4qL+QQgN0n/LLYVBSlwP+CR
DJNmCbUjHVi/hmdbJ4QnUIpIcrjMzrdPG2///38t/KX/58VYpvBswzKxG9qG/b8yS3I5zI6td9VB
15FPuzbpNTkREWcanleQtc/cSABdACEAfFrTCsJaK3rASp3wFnTLVfxWVc8Zj9bFTbLysiqhaTU/
1TLLHhw6ZeXQBak1S7pPUxSCJCoD15DazaKcTEmfBpGYmKc+L/oAY0F3iSwXEWXPpFMkfbvtPVy+
XknhNGbFPhFW9tT3hoUw7gF8VfKXyf2PPujeQRi1RJeL1IgjR/HAM48Fcg62TlPW62zvsATEWzTB
+l2rE3b3cbCPgDfBf1XU9hZMQeCxHJvx6lweU7FjOWqfeKltExzZ2kUZG+3BmBgWFnJKED/pyfvi
U1o6eRkiHcGhIuNj6niwMKz+GOm1c7OS+sNox+ISS606g3cr2GHLJ61uvRNtCGwF7SAeSo91DniU
bdKeunAw1xNz8cwbiGgy/6bo4qda/EYTJY+ZmXPrNneenT6MrksXpmMqgeTW3Od5hKCtSr2jbhPe
y5r09wZbaUjjpye8gOFBpekfub0UT5rtPVlNvlwrmtEBOB2SiBMCw9mXuj3yrLUX3f5kUUk8I2pf
PBJlsRFGrl3oHP7mqBCnbOZlZilNxJE44LMVmfvEHaeLW7IJVlgvrygFCVux7Js+NtXPJMlT9O6c
EuU3QoMEFIqEXZXa36RYzIFn1G9JNGUXjSklqjYiG8ltv0hr4aCntVgVhvFiaPic4MN/Yjs5uHXu
hajaehSC1vJeEMCFuzcHFmMYe71gMeFHmdFPZ+2b7/ZfIhcjvU9aYeOc61eAqsXRiopHoKr6NXXw
v5KpwX8CHtavptHnO6+uIIV55FOzXtyFjiDTfn0i0SiKXWMK/v3Nf3+HPDQ6RnMp//MHdRdnvTPM
BDU6dCWQn2Unq8cFrPCybZbWoCS1E0hByOiO0vbJr5pIOgV0QaY9Pt/Ye7NS9AMlg2jpuRbxFu6C
ZjZ/ruaquVa+owd6luo8lfRSFyopVCDQvHgmy+duPKMdKh71wo0PtWMCBffmi++P/iZ3EI/J3jk6
oml3htb+aTTQDr7bcQJUdDFwe5GLW7XWE/UmquroBvAx3yoVofuV0L4I6/gv9s5jyXEkzbrvMnu0
Ae6Qi9kQ1CIYWuQGlhkZAa21P/1/wO7fqqzaespmP4uiZYaojCAJ+CfuPRc7FE/stRsD4lDH1L0A
NkuoxLFjWwwLH9Gfl6scqP8hALcAvQTX3gDuwKiS6ppa33U4jC8uShrL6MJNC/0GnoFnneJE32YB
xpcUdBfHIQpfB5Deyp6dX24I6tsVg3kmjeWp1cLqMg02e0yCyONKAtyvGmyLvWKUVzYgiB1uZCAF
WOUyyNHQVGAlUhvy31esOspjVMi7xNYJvihLeGdlf0okeanMmDp6xLyFmUJU9kJxPzkeolKW080W
wWi8IzD4FyPexkfsB/J+Lvdu5sZrK2Qs8z/fnI2/xuVhALVs0yQN0DJ1bLF/OSjSxhCB3erlHkWB
T+nb+KZRJEcddu/ZGgUm7iT9angf45jJkAy4cYn+fUohV+rxWQza1QARsCkKTCTsWr6ZJv7Nj3jL
tfsz/+X2I3q2iYvXdKEN/+VHdBubIR8aqP1kJHJD5KpBLAMLPLRe4qRnLe/4PE++Am7lJvFjfpcJ
qlNLavdDMq4N/SEDXUm47Q2q5Xa7oZmci41YLS5dy0eXZDDoZl/FzLBatRT0Kw4n8Ten4L8FacGO
0ZdcRRtUDQAE6y9BWpWGlF5fIsWR+9UXM7TuMeCtbJqPtWVYgAXyY1UOpFZhyAJlsounwmSjiSCP
u8+Ivp3kaHzma2/6yToJ1VxZa+h1czxh//NbYkmh/Evt4CLz0F1PGI70/u35xoaoBQDBUcIn5HsI
cIbrttLtvXDHdRHWOGTa8ZNo44e6c5v3zv6cZlbxjt02u67A2OEGOSm78PKmAKhJmXtvBblheTFP
ZxcR96ZJOeqtpvYosIUAtw411S4qC7oZHjKLBeiqyh25G8ZGrL083wl6irfAnr4GddVmd3qoyA1b
TZm5D2PPxi2L1F/vGO+kDsIIJvsx06R9o7PJuz01/2fI/xtDPkWkC1PoPxvyT7jz+890/nNM6b++
6V+GfNf4BwAlA+oH/kNc+X/Y8b1/WI5gLGDJ5UZkSZhXf9jxDVN4/8GOj6FtuY4M07AB8vyv7Pjy
r+UyQl3DpnCFnoT8UtxIIX8y42PSjxpXBeFx5JxAEcggsa6QhtiTdiir4ALJ6Wg5it2BYz7nFYsp
5RbRXp8eYi074ueeDkXXsHxrEnxgxLCscE4yoSaFhUu8Id4M2A4lUK77GSt71jpPqdbhr5lA2dOY
rBEsMoTz4uAw1uNXI7ax0au/Aa8IiCF/ubRdwTOFWl4XNvMT/a/olam1ZisVro1RBVNeaQF9jNN8
H9QtKgodJV3sAt/sGMhC9dAbYtr5WFi6pu/U5HanKtsXhv5aBHDjLB3rUwPhl5FIfEoIX2ZXt2k8
iTbMM17szml9oy+fCk3/ZUa5eX97yPIIAao36Qhhgq1ph+tJjIdYA4brMAbsCFHaoALOy+2s0vHE
qvDA9LTfx4o7x+xMyG0DMZ48VlL87ObPVFb1ukmBpvLzPrtahFxtefA6ZnOoGjq90I+3h9s4ak5L
58A09o8Pe84CCczp85JOrlvmKHsZC3W8PTAPCvEuMj9KmZcdbw/DQjOQAbamuDS2ASvNAm1EnmzL
QH6UgJTEF0vV1J/NkECjpgP1O2Pp12NAz5HojlHPc1Z4TrC+NZWVFoa7wmaIXqZMiWCYWWRK1ZYf
wuH+NMx83nTlQ4Yi9KgW2irD/kc7GwJOizw4mraE0IqamawB/qo63fvTw+1jGj7t1pydfcXSYxfL
9n5avqrl7deGI4ngU6QBqGLwUeJsZYXA5NYx+OIVMOjwkDYOiUieeayzwTre/sSo3ji2b6lWD9vO
6GE3WgAuQwxNbVbvq5DxEi5sWJIBlgJkHfTUZAcSBxbjXTYliuegq3+KtAeSyulyvA0HZmk86B0f
UjqASjwMZw/DwgqxN1npy0Nl41W+RYYPS0R8X5L9TpTD6+1Dt4dwCRUfQGPhjZAPSo+Yqt+i528P
lfttsPFhl4QaMjR/VGk2HMrxjO2ZDAZ9YmuolHWMKnXbb6AAC+GVNoqWykNcXctTUzbnDAMTcRLi
h2t/6ARSbCYAVivsJxS3OjMOwEZgc6X2SgYNIXKjnRzofKhmY+ZdkGsYPSfHZmDaphBcgXj1ywEx
htV6r56d5NvbPKlVTBaZYx/aBCYoqfU2kqz4OUwa6cMrJ0Dovmf9cmzi9JIRMrWrPTimU+3uhWcB
d0LiQba5Bl5sYg5Lvi8tpq1563Tq5p3WZWey6pD5arX0tWYeD0WApaMnLiBABBmDftv11MJHMFb1
cdJDujIcDn45lfS1DGSBRcF41qip7fKN73cOvFygH8HKEa4AYziqs8WLYu06Rg3HxOMSzYeIZrms
5yMTELdnEmd6E96E9pTWcApE1b02mGxtlWlHpJuTghgRuNBMe2c49WOU7aK4RnvFvB9XUDWYgMXG
4qXOFQK1ivobyzNELod4qdzdWCGNiJ1VHxJ11VbAVHBqi7k0owU/0iREEZ4i3sU0r9LgjmfUBTkO
TJKmFLrAEH6WM2ZtRvIOY85H5tjzIbUUCUMQuvzbjZIDs96jctqg2K13asofWqcHyKAz4ISzHG7y
4rlBjUlwsuWwvF2moi4VfTdNlm8Zg7aVVXbVWslw0hXy4IUvUTVJlPvFiWnstxemIwSLY58SDwN1
+yspEU6pMNm6Ijm3xogyPfPeI/q2wiCmQA+zV6b25SEiEFTNxFm6KIxZw0XB0Y0JfxKJ/bNrySLo
KwnltcZ8l9Tp84ha3q3lSyGyo5pdbdf1xMFAifBzN/ianSczLH4EHTdf7MG3tzmQpWMWN+3OdvMf
BXIzRrtMV1EQAP0kfQ2/GzPFtrHfNVvxU4phkzhmx/sBueqAb3rdRwznEGdB2WmBvojXgLwq3EXB
oyNfaYJY1WQaNvkSJT1vCKZnCAeEwxJGsKnjh9lUBWqYTpAhyQrs4DX9PolIn/IC3VljwbHujEhH
g4awKyE9E6L9euLFGS2sQzEzZGzU/SbTpE3yACzgZhb7elkimcs6qZCP2cTOubD1Sx7JD3PnLcun
Nq6+WCfcma5m0KolNmr0+uAZhXWxLWAjOZuitkMCkroDBSzfIefOuTOwCDM/z2j5UqV8sazEIGBs
mHhXwBYc0jPQF9Pjeb+mBECJlgYPKqQH0UM9oMkarhVAZoR7hxrCxDZhI2fdVnPLkg4YGeq+7dhV
8z7Jc+zy7POyZbFXxvWbMCLq7CVTTc6YTGLKl2hofjlN1MEJlLDWJq3awLFhV5YN6pBqGKTDah+h
BsZGUZIPF/XGHnXRhZgKDycSq0i0S60cHF9WbOAVQm1GPRlo+hhjEGRxP/PqEV+ruR1Uzo8xay8w
hZiOFpr2YLfL56F+MGc5ikr5rgbvw/4MAPXD/WCN2gqkxDZfDzAQ6NAQQwJi69ov69dsWcQ6bGT7
ZTU7sqONdSqz8XHiYsYEjCCNmI370UbbYFfZxXT6TZexmG9cGGiN1LbLrWwru/I6CTt/KZjPivTN
9vDApGBLV7Gw7M3QNPeKJFWkrTj9B1wkKJ5VlazHZQ2t2Efry2JaW1bUPSqAznoFyUtIlknuAWkP
wFrNlNy6zmDF7aldiXIG7/q47AAUEmU62LizEQtDfqdRRBJIGMq5pmJ7I8DNih6DrkO5GbofdYH+
qFU5K/dmlRKrBqH0PfOqzkcw3WDLkOZOzK7yHdd5T+D9bgKy4FbRstuf20zc59G4M5mq45x1d1U1
PoM8SdZyML8zaI3lHLfn1NW3SC9vcQ/9Gk105GcGOuLWKWzsonm4br+1tDNPPQCmpAt2nWsZh7CX
NPxI2FVslj/LFtfc2KFIiu3E20+IJ1dYSxG8MQf3c40SmBUdZO2QJtGrOUKeTZGLvV3lZyzJF2J8
QV4ncI5Ve3BHA4KVN/qtHo4/ZiZoI3sJt8wP7tSbm67X1o3d3oz868GunJMD68fwst+EQPh5q4p3
00LUUaGtYrh+6TLDXBVai8Eudkv0pnLeeE5k/2RLjTfGUSFKG7Ytom1XeC2BYeFPrJgJ7ij/EFqz
fs0tHhim5hdYiXXXv5dN/ssljxdGMEFJ7W9e9KdSDg8ps0YGPzkcd8haWV5sW5Ho/uCZxCEZL8yT
qPNINsgQuExzQUy2N/9SA6xQI412KNS3dR2A3jQfHCWuqnCMfV7oeB9SjZiiybuGAXZuJVHsTwkN
A+sqpxhc35XFF2JdAwPBgyILfo0P9qK544WMo2ZbdoycOvzpIuh/TAwzRZTCyatgdMKB7drRjzAd
D1q3ZT5erFPbZCedt/cG+i3oUKG1ztwe51oFFS/QDiS61Cw9BEbqhoEgBPYU0VX51s2/56Inc6Gw
7+baa3YM4xCy9/WLIA5smpz3ogqeSNYRGFFQAbFB3Doqb/YeYWEF+s7JdPdyDnaQrH30bLDpS97Z
zaHruYJjiUdIGPlatkhmZAp5YTQt0s4iI+ZyQo05C+jnBjGTU9vdMcrdh7zK28LNim2qWnBL3oa1
VeVbVnuSKnut6+rOkawQQ9g5Ohsm1Fjx2SzAp06FKE4GQpjIc79KYq9b8cJ5syP2B9mY1X9XYjjU
auL9Go8gVLCVHag5v50+wyGZFyc5kpxMENsF+yc7jgdFmf3YUo6VsrFJmVaPhogfYeritNUZrkTW
pyo+KmATa/Aqr81ACHlPYRpa1SN5c1Rx+kseoCkDFHTQBSpqvUreat1alQyUkTO56lAsGXgzgPKI
tNRtryuxqpGeR6BOBkOdOPfxU6Z3hnWowXac7Ur+Amz+iIxW3+WZpJOz4gv8rBkwhH0vOnPcjGPN
fbjGoB1RP+kY/Fd1eJgSUuCUTeTD6Gg0TnW6WHtIh8Qa2q8CI0l8B5l0F6E6S5EMz1kN/YXoK2QW
ZLnG4YD+lpAPAULYn3Cl3PxnKDQfpDWOh8a4hzLZIMLUX6xGOjvyCO68xkTuWFonrRK/QfsiUVq6
KmtA8YnDJrBjRuKtB8yRlnuS8IIUPvUqat+dMrwCbxTMs1Z1vsyeIn7pKTe3esm9sNNVtvEy74fJ
PB9OEVwRDLl5SXZqll2LqX4VOYiNwdImH+8Kd3JGA5yYX722n6WX4mALEGdhYyqqzlhYwHgLPe0x
CvRmO9Wzu9M8nNqKDAS/aczntF6eUu6FNrvRliXSyptwIhYtWQBpzvJ/Qdxpkr1pRk0M3O3O7TOY
8n0DxCQWP8NimDbSENdCcfdyU+NUa9ZLZkvG4+4nwi0y9TBlEt0sN2YmECCmn4nhWOshtj4QUfLO
AXZBYTX7oTGVx4J6V2ehAfV932cFOXihXy/q+8y0yy29GWmh5nDHzVGFVI6hQaZT3N0xT6UUnCt4
Hd/9HH+MMQ7RUBivXsMMZG6PfTR+Vh3eHG3ee8BFdx4SY0jIoU9iWlyegnEpSthbrtIx++zb6Ozl
3mcZRCvZ0yKWWYnNrz/0i03G02rW1Nz+kAicnH7RIX2PpIQ9a4Qur9DVrskqkSFT/jy3m12TlZ8W
8hMiBuZ7zdbxJ+rWxmiRWUds2baGsnc2pnKMoBMeIhETUQNOr+ljMBJIN9ZxEh+kQEcZ6cO0+Eth
xVvkE5DENPh474CCWWkMLg9+TAcAdJjAaiAUe9Ds8IVAbddHUczGIUUqVH1Ju/8S9CJmjpxP35rO
/GOYWqy0icNFP/7IevcpbpDgaSn5VABtmgznnCy9wNfsHw4VvD7i2C4mR/fJK33PWrVvTRqHzCGP
vamf+B9TNiXcwFo3fdfbcVOlWCeBb02IQCnyujKNtl032aey+4izsTjk4Xw0Zk1suIyLtcm9Sg/P
duo4myKYHYqi8K6nl/OBN/erIisRbilO/8T2Zx0WXFkTg2dyd8fyyymbzUi4Q3KudSpsy6uwj9lu
si6nPkYzWz3rIfJlZIqbyEhIHUKiitpI3S3/5YfMi71VP6WEXRVVuu3gNAuLt+uEG21mGt9TkKAf
O0R69A4EhPOVFWfm1gz/OWOrDJHRVKZUDFwOlAWLrJ8kWqbHXP7LE5lW4s09I5bnyXBsFFKk2Fsi
IGM0rRKabgJi9WWp6okf2EYzanGk3GO5ENj0mv+FByI9faoArUXZl8YsgOhk0HlSBGi8rHvsQAsS
AvOibSl7JTBcUdu/gtbbuVbwwr523kye+1xQRPqygWcSlcGDVnOQIdzyLdoinyv8Wiv3N9B43VeP
HgbkPjGOwVxSboyF7SOkYMW9JGfGGro1MzO9VbfXBcIu4rcmDsdPYMqksC/aOxOjJv2/oJfnnAin
aWI7yPMWjETgpqXrk2oVsJs0Z+ZuNR15RaLCRLLfVpHps2VjjtWYXGwIbWi/ZY5QwSZdS/ALa1H8
CAoOmMcAXgjEwokcbIn2P2J8IjiQktcqNF+zwUh3k1efq1H7HMeWM7b7wWaIJA9nj/z90lgwL/Fd
S0wk2pNleES1xfnzHF6rxTmTk20RDB5fNu5FH9w1U8DAbtzi1pU/8D7DqVHpPH5TWuCuerSSno2v
NaFbZT9NQK++gizmQYqR9CEnrCbbGc3SiiofrmdxbE0VrVwOSk49VBA2r10TSkQh3ERVwJ0uphNA
+UI8WQkkcwxYJWLzIq39se6CcJ8BTTnmEN9qrTn2TbtvvfIsTKr5rByAIhrqRdbTU9DG145NEAbP
6KsysYWXhJdCtH8k3e7VjMwHtP7S6l9Ly7y2ur2ssFYTNYUzZScI5k+d5GoZqPqjXDzmGBECp8RU
ggadtfDJQ4HUAPgoEg6GLPgI6G60PmZUNZ2sQsMq230ZzUjXgl8b0PuhL/u9pyHeXK41WX7VTfFW
4nf0FeY9a+g+VQlHIUGCBjHQvu/6ttpgc3luCvESGE8Qu8KVWWrfbTdfXJAivBd70+fdgzYbit4q
bKbPVFV7BykP1AeinRrt56TpuC5bDed6Ln9RsJGnU7HCbsP32o4Pcx8Taj/1+qob4nuQzbAgv8WQ
3jkl6cyVEf6MpIdCuV7HZXW1C/ObgL2ncvmdtbF7sW+JE9zIXR2DrGOAoeGV8p0EBpLIymONvJ/s
QWNaiI5m99sgnC3jWbyr9MsUxuIgUZpiAot8fK/Btik8Y+voYKfog7fQacbt1DA4Y76/KKMmIl1m
NazbOWaEmLjqOFNJ1qTMWAa5wXE3MNXvtEOoeU8xvYKsdU7p5FULDLXPKDlgjkLGrYPBt/O5P0wN
9JEKUyL5h/o1LECLOTkOF7NcW11QYxmb/QmDmpNRMrvEvQM/aPh8j40lU8ZHOS/5yhW+Igz0x9LJ
o30Mh2Y96e0psEnpocRmhKnGz7xDdT70KS4+hEzVSG9u527DiADtXqvT092NZv2abg0Cimm8DRRn
sfnqWlQ02qDbPmGedzX+FPhh6ldWQcOceRut4gEGtkErsXWHipVbbW4BW721CcmvWvvISl+ubRiC
TxPI/Gmy8SYT+bVMn/Z1Wf4oUWh7TVnCiix/sw6lmnjI7OjCBp9numjiNeJcNoZR8xsJl+ebsWns
yhnAZw2d9hJQ5FNrqZ9T7k0HYN3mHf4rSlR3vs+VqXDlh2ug/smlIuqga4DbipkzhDto3rnXKAJb
l/ZdtHKk7uzKyoYsKkNoKQqzW7PP8qm7ixXZVArGXtQ79trt9D1Y2Ivo02pnIAGJ8O14XUEWFztJ
v6O05Pcm5a5FjN5XU0I9zbgZkpJANvgsdGTTyszsraGxs82H5H7WvIAOZIJn6zBwMGKLPRECAvYf
G+5x7qou+L5qBH9eBIWvMK6t8StN69y1ngDURac4lH6UJMeqK+YTVTK3r7k3d63T/MJDRPZsXB6d
wjoiY4H4BRppUGizq0C30BjY4yZInF+NhTvbcYNXYBt3hAP8mpj9nOqSBTl7sXY7jdrKa1FFB2Lo
ud3LBI5Km1wgGfi2mLgLlu3PJMWEOghsvjSO6ty6+VeCZ34TSKZSLI5xYhEs58PGeGg1w7zYKfM5
xtfbFJPLjl9l301Z9Tg2XNwTxDRU1OOdrkWvAZyao1tNP7ukrs9N4VL3hojGzYmt7+LWkZquA7Gb
D/O0DCtNjMbGSnai3egiGldZQxWHycZCsiivce0sxMPEW4KbQA46aGgBU2/MUfQ+MZzz41wSNByV
fqJX/UNc6Bu9EQiucBtYOilzSF2L5rsJtfHMi/d7rBNiTEqQoljn2NlpZ0cf4hNUN/ggwa5NKfEd
rVaXvrVeRiHLq1cRrAyrh8Z56+U7nQgPIGjpQHYXqyYQs9URDCBX6LXG/3aE0sn927LPjGbbrSQw
nEu2/u3082M4o0afo0un7Hed0yM1+/dUmyx0tLyiDj2o100YceKvusvNh0oAYqBOOAbu94D/MptI
HbWWqO+Kln7SQTCH4NM2c5wjZlH9owmflNHRuONWuCJ8zX2CghiQEOU+B16BMKAsx4d2jL/Q5O07
eiSI2xzxGLtexzhi4MUlCXjiZ4FXa7dsC9f45qxNrHvvsV0+w57srsFUtYthD83SHL6HAR2HnpoP
apzxhsbRwBJMmKsgjt9Q/C1wo7dQpacuZIiqKucD6+kj8IR15KG6lBmWqbG35IUKonepDcPCQeRR
1A+J1Ed6oHw5JwZ0DOZ8wIbnIP5nfEmSUeWO5gr7xNFJ02iDciryHSO6TOO8tywSF13UwKhFVLrJ
nMBdGzn8p9TaVl0drptsvBsF4AFi1K2jhs58lQQ1Tp6OnlM4zrm6pKwlEB07pIcxAreXbjJKp7VC
zkOKJbYzGH1faFwekighqn0g4MHWzQvSHHM9uOozb0Fl9S5KtqA8FV79bo4S/SA2/j630dulBD7J
NtqbvX1/4/BS34FhMfBVoffX0BdTlUcIugF8qLC0Vg4mYYDQ30Fp5BuHnR3Unpl5XXoXqPyT5goS
J6krju39nCoh2c6ghzHLfp2EcXJwmq9sHJK1FoO/0YUH61oznTsruG9yaZ71unhMUxq8dJZcnglG
YK//EU4401rgVAQYv9X58LME4HpO2XavvYRtpyhTtE/Oecjrhr0HPB2t0wfm5eU1pW3e1G1AOgyS
NInFc5DdfKgsoluGgepvNKdnx/qBF/YuzgHpsn7rj4aF3pyjBMglklsP57fUrcXVz1patu1Wm8Lx
0KmqwKJdPvVa/FqB2vFMyDoMFjGvVdwEQDqtk36Z2yvUs1kbmYvXpVvbBC6tP0pG1W/RYPLdbb9p
9MHDQp2j7Nar8dR1UBEaXDLRiOm2GutNkJbn3BjBesXgdqIa9oSIx0cwZ/Yhfe6yVG0SdJak1udw
7DQMyXrUc6PSxMOME9OevZc0M9v9FKOLAd6OMm8udwIGGZLy+JOyQa079Fm+cORDWgctPrpErmIs
H3sId7RwTv6Ywp7fBZCa/BHmLGt9vApNmf4OzQJLeKc9dlnn8Lw44b1D6uvGHQyGjfigm2zhMtlX
FVdQOJXzaOWcBpB870waQm7avT+YjnM0HfFZgDlZT5NbrgMhwjei55v+O6A2f1Ci8O5aTW2KJcFA
IXqYUyLvetHzdnsonelJ4hfcdwFjuTGU7bXXjV85ivxNnGrXtgcDQ8V/1gyO5yHroksNwdGui7Vu
jvUr/joAXJnYjYVxBfWxa4Rzzgb4Ar33lUY/R0x8OUJkLAu1xKaqk26FiAjpvN8buN5mQeYpd1qK
f9KUd0ZkbSITj2qH4HVt4s86QSPZ9m+Jqr5JAKdE7jI/a+SHZ5XFb2nnR4tMNijWlyRycPTJfuco
o94BFFxFVZOdVG6sK22KtspyaIoCSm8UoTxTLhcAqC0UNL6mIDiA52Mije00G8dH4nlRRkxo8ZDu
kiGOTgKL3S9nTlK/GwyxrmDUplrLGH720m0MeMqyQ4ixU37u+5RsUxoH1hvEMc6hdsiqfjgZqdr1
S6puP72DE28POrURQuZ4M9mRfk7zcgmYY65XkWywrkxogeOgRbSk+MydWfvByNgEFakg4qCwHuDU
UG1oENd+ksqZ+N24bIUKrNh6DKQ2QwEsJphWyPTXpBDkD3Kpb+wOPccSTVGN2MJsxuXBzIGXDDK7
ToHC3zx0O8wjAismu7XPBLzGxmkM5K5IREVM+2EECuEiMGqnNQ+jySaYf77dVkX2GONQVkM6XHuN
IQXxCxYXmPrFuvLiWBm6eAj49HgcZqT5RvwWFDjt4zxHZ73CrmZZzq+kRQQAd/gACSa8s8yesw+M
CS2jsUlSudUZFV04NcheIEPbhtCsKYNLOq0vTcy/KbhXtLq7ZkhAZIToy3ucPBSdsUb6Ve3Ge0A3
e7buLI0FU2102DlznpbErOLDS4oFY0skk2hYviTnDGfxk6MfVTxl59uDpiX52cJrumJqTNYm74UW
DQdFbMtWMs3WpseEoIgJDG1Kmvk4FyATWhd7pRP4InOGrVMRKlk67G4jJe89nYDfhL0iqgE2EZBw
Tt1kvYddccIhOayTKLwWFsizPOO17li+F3aMK72z0JEsm06DfZUYyA4h1UDO14YV4dFzKbhmbGTc
mVvs1l4JYdFGJRvXz7KfnU1bAaBjUgfv5AhZGIa+JXa1hax4HEqCGEcND//grCRWiXs8rr6cutm3
yulqu1m5S1ttqzxc0TVlIEXc11Qo9pbMMce+HzbSY3tgg/JYubZVbipDBRtcQxv487A8jPGELkXt
IFvvQjEkd6HmYp4i5j1QyBc5AxncdSbDLxsybUXU0DZeNodlTIhWOkP3JPQPt+bd7UF3EkgK1maw
ZHwwK3Nm6B/pu2riNstMzkQXljRvERWVPQ/FTodk7NcYsvvCDe56vZX3Ey7sczSNx1QycpVDRH8a
dCNqV3VQlvTOkqBL4oua+3BYSLD2sbSpnaaODcgc7t2iAI6KnmAO1alLstewhscrCFHbsWknQVjP
fiIFrjd5VoHecMMZOLIn1mJM3hA17+Ys1Tf1IGD1c2PCGXTQXhMT7Ual5YBlVT3uCZcgsFQGXGRq
iHYZbqu8rQKw01Te4ThAvCO76VFmQMUBeECOT50nQCaf7srrhflaScpaiLZ6UY3EmPcwtjusCjav
j0y9XWznBKnHzn1Ij9AI2FGeRNWLBFjbW1P1LdP4t1Pr7rbWbRxBDokfFjlRTFBMLgFVVjvFu6kU
1q8MysNpzBOmmMjPdM05tw1SlAL+ipvaHzgymS513qWHxPKUsHjEAAoQwuTOmL3UCwMG8ZdIyo2w
QmTOko4OuBC9P6cMN37WsJtGhYXPQcKwsJy3JYJ9/FvJvhK86C3dAvZ3FmoxRH+/D92tmEi7UOF9
z4KM8d3caru2Rh5Y5Cw46uKuGe2ZbrM9hfi+gMIRwwmHdd1EzFCqrjEp6gCZu2KnzUhdRT/xk2Id
FQCOWAOyrKY80NjsbpvyMYwDtfXi2NzrRY9vbC4+bPdZGqyG9CE9l5nFvqZgusFcHR29JYv8R54J
uu0l+qybH2n5g0OXsI0hGhxMaCDwIGO6dUhBTpL2wLQFQiCZggwqrCOUe0bxrCPokXvqW32+qigD
GJs9lG1BpzRFxwg5384zJRPuEUQmxILSsNH7YcZQtuH6GZy8NfzPDzt1tT0Ok3XQx9oVJh68GIv7
rsoZm+muvQEoGD0P9ggMqlIP5tTG4CACVJjloK3gE1K6Ke+U49LbLyPvqSJtJ+7M395Mb595xR4Y
qQFMbnFG44VMCuM1NZJsSwM/H73l4fanm3mwA0yFylEfAFkGLEyNCQDo4i+7PdzUGEgTMP9n+sQS
OkJj1MgEmzBWgooogSUsJCaqvYrop1CHFV2d+Uyj2Qvxqdvnbw8LtnTbae4LPzor34RX9OjBjtwG
RnsfLX+7fShkHF0P3riH+qEdYxPhUOaUWzNTLKm4ZzCIJ0GSqhOXAngNDVw5GcgsZbD0H0mI1enD
JB3f3A9HJtz9Px9es45fGu4oNjcteXaWoJ9bhMvtQx6pSf+npf5nRNnfaKml1Bf183/WUj9/FcVX
2359/VlM/a/v+kNMbVsOgULCMCWBZTY5ZeNX2/33f2me/g+JlNpBzYx63+XxDzm1/Q/bBd/iIu5H
/GssFoS2ZMZF8Jn5D8+VSF0cz118g675v0o3o8n7N6ExTgfDM3VD2rpHMC2f/5Og2pkbdE+jVRwi
w9EYMmPq5virjqMpu0Onv97ejKUUFTsPHUihVgPkbZd36O0ztweNMHF0kMb4rw/e3sp/fPr2idvH
in7AS9aT57WY1QgpQF22GNP1MIyYzy5//+cfXdkcROZBkbQDe5+ZwarAV3ZE2VMcb3+6PfSxjj6m
75N5i0LyervojLb9/5fkGLAf3tw+Wi//CiVtzoHABnlVWhqjmzruj9EIqQt1sy9QJ23ICSEwGOhJ
nUOVxQa46tRplIhH4aEdifaF26TYrawmURiwXYoTw2JCEtp6BmUDtd/0xDaNwp+0PYhNp+qlMcAJ
d6nzqV2lqX/ksx2R5ZocLcLQtqmpgn2kIXfIe5NTGqEhvfT9CBZ2k81j6c+YedGsNuu4b1DILkPE
IdQ3JG0QUx7Gexyax3gR03ads8VKGqz1InqvGnmaJxSIuHQMtgHq4oRZfIIS+jBl7S42O8s3d1Ot
1FaML2k0RNscdl8/wlzRCYIVufkGXOi5HTu1gQrHzJhAh5zdpm/k+cPcxmBRHTZ+plZh0/ee3NAY
tgnBO74y3Hes0KuqaqaNFUDDnnXvPA9QfvEFclSwLdvELaFfJdrz7dgA6IB6sMGTiG5SvWjR49gl
HxkyMvQXQFhA3daBbsARGgzG1lDMHc/0kwgzFyRP+E3OeBah9cQmkfOTuTjGp2saMDt3DCrfMEay
b2QtfiivYMrgXsy2mvakSH9rxf9j77yWG0e2LPpFuAEkkDDzSG/kRdkXRJVKgvceXz8rUT1R1X17
bse8zwuDoiSSEoHEyXP2XltTIg8BQjYt78ykru5FcpJ97WynVGspI0vikh2SlrKhJqueHg8CTrJ0
tfnBoc+6C1Er4XLR9lHqnYPW8cEnR0xNzPFNRJgUk0L58w2XQgbsBloTZK/EtMfja+5X7aGMkCOY
7vyOQT3a4aBdLyfK/Nik9KsnMd5Rd+WofOEuUIcqWLD1EbTUHT3l9QaDQ7n2mYzkUS72U1bvwX2k
61bYJ4Rt+zpDjqPpwwOGtZHBIUXgUNGTzYNpmzXmbgyhcXL1Tg5BD4CtBbdEQ3QnYbnN0DDL2h6v
Is3NNv69J5KjdPtN7vbMRGr5KKL+e9qBmCVVGHofbQGDS74GlMhiWduV9OWOIeoO8Epbw2cTbGro
kJyoecjrAfUaQ+NiRH6rMUGO6Zba/DdyO29ok6XGdiwkhN3KIOggudS6mW8jzTjr86GyrB+RUJyP
JJMHu9CvsAzmGMGIxxsjuH+uSdoIiQ8kIw7RVo9sZLVY9zZ5pUbfHqUw8kqOYtot9Wsvu+Cs8gyU
UNqAk+knuXU2CHvo2gkNX9sZ8GNHdjhzB4KP4lC4yRZx2D6avYMS4BO3Uu9tPfV2HED3Ba26coJz
Nig0mWWK7aTeGJMBa90he9jMYdAcM1wphv2eOH65M3YR1/ihyt7thnYCpHI6wT5VOai/a9N0PjsC
jQ+2S6+krH0EAIKZE7bol5TD7OCYfbMOoMO1s1LXkiPrezRzG3qnpXdtWDofD0nzfQtyQub7WKfe
Dj3yAjQxxnuACvj6B+NHNR2DrH6FDybXRmnG1KDsFCxOjRB/chXmt7Z6kaJCU9kPAPYcumq+fq0b
GhkoYy3vOt36geRzVQQd3LbxbuxRnkypNa2RaAbHxnskbSd4bhxFWZmi8TAb+bHmGIP3YDP9xv0a
CoXfjIJp38cOjtgcNSzdnKHXP0TCV5kefAu0dU0NtR6TaOPXuRL14bwNH6bA1/YiZOVUI7BSOtEG
m2PQlByNIbKKyocKbdnP5gjEG84gzo0ggFbl5oT7MSxxA3CUWq6aJTmT23mojnYroO37KAyiavDP
IfyIfEA0OkzITgf3E0YmslnAWYfJ4zwvj6iRk/fUzo/Y0Fe5W2evkhloVkGZ1wAOonU4+gAI4K9/
uUUuTonfH7Ta6OhopRci++LVqNU1TCEAkHEa0hwOs3WcN9DmNIbqButm96OsgvkAEPMZcCAleWIQ
70f+CvgvNr4c1f2O7gOdagPr+nR0nIcY6SMc/W7tGgYBfRJLsHA1TARTiyXXIDdjjr/PJR35xGzl
2ce2a4v3vq/ezZp2pGV0zYaUBICjSchkKc6/o/f8Nk67MlNpT9p4Cz8IECAelTisGLJ6gOJIS5wI
Bz06wn+DNjEc3bDjKhNiEsjCvWRKsLbanHY+4r6DxiQAIVB4GPC8wtqaszut1Fzg5swSdOFvM0c1
YNl6MmMkyWk8NwanpDnCGqzD+B7OT79unuEYBTuNGgRsPSO9wZzQNYyE/El6JI30DhT5mGaqdTKb
cNVC6KFobS5VxrVoFoNPXBjUtyRn0RiSLxn07HQGM6WBh8om1jtxbF7YIRy8frouOyZF7jTt0bu/
YM+EBlx1m9SCjUso5lfu2drak3W9zcOKngsXlaCZbqdkvtR2QySnHU9XTGeYVlY0BwmQfgiQRsYa
2XK0xc+s0zcRLZAdEqhnUuzs/aTbN1q8Q48/Euak30Yx+cZtX4EbLTgnmryJ9rZlP2iaPHgSmlhO
6IoqX05wCjZ2kJ1juDHMFh85c151tYmqSuAbNYwZj3rm501CIZE0sbt1xEMJl0ZTgBqYiJQPvRxZ
B8DXxGoGp4A2bHtgkagbE9pNxiUdBZN7PSoQDsp9uUGhcx+WJUde6L33CptTAgAZA2I+/UAHopFb
KIOiTF50BdwJ4Y7oCsEzQJHRFipPqQA9gZt/Q4iNTQ2v76n/yfGB6IPZvSeURaXV2MExKuWhcjH6
OUW1870fvsICkbDIiNWDrTcqaBD1xGHQtO+s+dgV4AoFzMF2QcXSb2tkGNiDx5TZZhiDRHli+g+c
yJrAFKVAMUU07WPZ3OdRQnYGQKMW1JNkG6mr9TtGhbSqQemfRA6HqGrqByxAFNALEyrre3bEESTY
waSqTswHaFbMu216Z7XiPukKuZQrDJLyv2VtgVRL48zb2zCaIlhNjgkwC0kNys48v5gK6MT6f40F
cTw5CvYE7OgU2KHcDXCgCIQaTpMFGsqYANaEcSoOBYyWlsH1ycIatxOp+5A37Xw0o8cpfA4Y5G70
jibH8nZseFQcJ+HR8TIQVQpWZUCtChW+Kq6ZJ9iCFCIFa8oU5CrzwF1pgDJiL0F9PVFJ77pRu569
BDxWh2HQJ+atULV7UKK61idwWgZcrYo55TaBJH2sYG5VCr5lV4ZPHoQnV61Cc+kK0oVwicwB5eML
TYFN0H+3IHrFM8VyQ74VENJnvNwPWWsCUAl18EQYVQA9EwQDsWaxsCgzS6JsLTHMl7lv0djheHEX
64sywYSLHUYZYwodi4yDVyZTppkZ9wx+RkaN1FHKViPx11T9Yxa7n0PEehHqxU0eGxinceR4OHNG
HDpYLy6Rsuz0yryD9J/OIH4eTxl7ZmXx8ZTZR1e2nwj/j6WMQAxCnmcPV1erEDWZ90odGO483EMF
PVtC1yEh4CvqlcEIL5q/GI708ItB/Bnfpnkq9UuprEmB6gxYahOBAmgX2o1cpy5WJrTymJoK3cFF
U5BelV/ojwfbXFmg9BLXIUmUiN2wR0l8UlIZpjTlMfWViYqiTzEXm+mYeQ/A150TCcLOaQg+Used
gHvNIIlwZZmm8mfpyqoV4tmibw7PTNm4XGXoohd6spTFC4XtGxUFc33cX2AONozfkKUpY1itLGLB
mD9VyjRmg5pRJjL0Ko+9spUVymCmIeCYlOVs6pAwYUFr8KJRPTynypym4VKDn4GtBdsa+ll9CKeT
sBGuJR79RBLPrFOH2y1StrdGGeByhKqY2FNxIiPHOTrFS6Tscilr+c+T2hqye6FMdShbUyUorE6i
xm2HaQH1XOpM8JFxlzr9O7lSHO5lZq4zZdoLOtx7dL/3sTL0GcraF2TK5ecqw1/Lv8hvBQXfFLmH
GldgpuyB7KyuI3+ITmhjlH1waHk6xwwuRDzSkFQmQ3qgNmM/VfLRAgLCRMBU6DwHjmmsQ2VTxOSf
n2R1tpWBscrX+eJo7PA2tt0UHwMAiKsCF2OlWlyBwj0th/mk7JEsPMnWs98cfJNhwmC1n8qrWBhg
AqDSm+gqIaBSCEljFSn7ZayMmLWyZDrKnFkOV5Uya4bWe6bMm0LZOCv3awnDXm70xesJ6OSeiRTH
qNq7Atr844aB13Ov7KKDMo4uj1eLmVTZSk11A5eOvpwyneq4T1WRvp3xo3IhbU4YKxhlKLOqhmtV
KvsqXVVkUcrSqs+y3WR51Z8i24KdM8MvXSU2WCpaEnZm0YhLsZWki1X2Ba4Dys5Zt05RlWGmVfeS
wcaNiLI+hyeHYlU29TbIUTLlqDGoSTDntsqm2zAGa4eabaVV3XkYFfa6XTmHuSIshayhU6++9+tm
eSyNU9JxNNwhnvqRSlmE7Th+yA3b2Y1TkeByvhfKYozAaPqwaK4gt8WAHC9e5AJXcqVsK8zduTIr
y3JLr3mVK1MzCCPQ1Enxio+ABCXLY9qibM9GpH+qOD8TRwO9gixxQ1y4dcjBTMQVW7HqRAsK9ru6
8dVV0gipduOqnU/LjR738yGH8Ws2dsayUVDGOv58Wm60+b4yNTRW6rL262Fki6XkHJoyqZ90dTN3
5SVvLW+buF21ISrsG5nDwc7wMY/PykYeK0P5zDGKJKA4zspsntvKd94pCzrhBzApYYd6eY+mD3iw
AFehbOuJMrADWbLulptM07/ruNylsru3+N4JEoa5gxOeCG+G21jji1pifIROt68bcRopSvdgQveL
LijkyIO4QoCymZBZrMcOepj4GelE8DYCcQLN1EHdofrC4OsY0TerRy/ZpNhY/Nm/h8XqPJYlpQGZ
5WUIOqbJfXnnexHrapj+aGtt73u9e4qwaECEVLD0MZ62dkI0dEsVcelC8yydAHW+xcZgFFhWavE+
gzJ2E697A+uiMlpWRRmbL00ZC+aUvr4aTVT8iQ6WLg+S9RDTFe9cfTxKS37i2LmEeuYdZKdPuxEP
RziwPWOaMT4A4joyu/rmwzH9IHUQz/DwMqEOfagJX9zImCgREYjwNLh4KpxgvEGg9EP3XOTDhKis
CgBACmfJWKfwjrIVznWvtwVKqolsCdIGr6LyuzGk5rm8HdPMemAHIjaMPoddHXmkobMiFtNcHmPB
zjcoDbD8ASNCqNow7WxGZ/VAxiO7201dYXRJmHdcgXL2rwIrfpDDN/SHybuwxlWrt/Y2Hs2L7dnf
3JcUUsINV0X0QK00LqEEYNQS5UasBhvnMJ+uiC1vdkxDUd5NjXcVFgny4waNJaKZjYcsZd+HI3hG
aSA9Saa9Y37VYT4fbRkP+5lyhA0IGTNp41+Q5lHF6vhtY8car6ummbZmSyxD6A7fUy1qbmXevIQK
2xAqgIOvUA6dgjrQtaQOVBdhjYryNCn4Q6A3O8JBmHeqJr+nlv9EZbe7agQAAv+yPEQtNJ3uKjUv
WG4mNT6I1SAhFbO+QT5Rn3rVv23VjVa4G6+RnHweqjVIDkQqcACmpH3vYiYWiRpd1GqIEZhYhIue
SYe6mUR9x65++PkQrjyarqWwn1o1GhFqXLLc6OqeywSlUKMU8ny51Id3jRqyLN/H41iemmUGk6tx
DEFb8ASXGc3CtU3V9Ga5EcxyJjXU0XXGO9gNmPRIOginpejx1SBouZeq4RCpb8/LTqdgW4PiFkY9
kvLDyIFiG8YPo3JDxHLZMett76DZpXcWQbMu1Egq8Gir+Iag3TLlzAex1cAZRwyqtV6H9pEdZdXt
OWFyksVD1g/tjmE/AWl+a6AXqhTJ3v7sp9E4T5Z7hqpp0P6bMUgPOJmLhzCIwSgM/Yln7xCgJRd7
Rqg5Y7hE+MF00fQN7EpFdYuMktWosvCcVPIuEIG/7bHhr4kS8685WkvyGJQ8oGCYSsJftAWMEt66
LRKNvN/jsj0HzNwZu8EBqMkQIlyGpSa460znDgNLglmX1ItKiKMTOw/owL5oagEU0E7JOO7KUK+3
6Rxh6yj7pyTODuzZUF+4HRIKkE2rmo9gVWtTAqM5F1u3MaZdHT+lkfkJ+gyXSYQ2fAjCb+zjb6GV
7hMvodPTAKCoScERNBdZHnvcV1yiIS36Kz6lxDBRv6MHoLuIHkD648rqGLHDq2EtdyfiCiL+2c6M
M4MAQfwVZtTtTOS4A5FmFnqcbna+w2Y+tl56lVXTwEiDP9+bX+TgnOJkW4kxua1wf/IHGHJTNmEF
7WBT0uRVJBWKm8Tmtzu1hs3zGQBssgfTDHwfSgTFK6T1iO51Azk7rczySiSg+jHYGbfKhZAJpuW6
G12BqVnZCNnXlS2A5JtUWolXXdv0SlMt/hx1eroD3ouReQCGk+w9GjyUGRnMZz1NCTeaCabSzjgi
wPC2uC+s+pG4KOYvpfHaN7R9VRkLdh+fGDoQoTcP2Ry9BlRFDw1gekY0Md1zcr6uE8rBKA0e2QjE
SC4n9KZBFD42s8qq9bnizVKSKZ5dbIHchpq4b5BrjeqDriarusJNOxaBvbJs8eFU7rxz2uecsI5V
mjlPjH6epdUY27DDO+G06TUcQkhwNsxf2s03FbBWBgukAsgYfVroO+R2GeKQ+wbR5FzNcnz0a6Jm
3Hp86eLIOWrGdHHddGcgo9uUrFlc1eqrqpdModH9JShKaObjye8AdodazNxY2g9CMBCIemTa2JG3
s2FfE2ayahpojmlW1qesGZjdk3qc+NfdRLjSLGqgJkxNdH/oN5Nt5TjlKhoBg9xqMukRJ+PfDhj1
EFfpbYT5qXntD1OENyIvynWgFSmF8VvAqLgLfGJiCL4Q2Fd0ygNghshUfenQPAb9z2tfGRlp2wgV
lNyXBIF6BiLY6iwqQB+0+l3W1tf4kTMlXKVA77VJl1dZEL7k8Qc71ZDmXZts24Sju1UYIsGWrbyb
IpPsaI+ulYVlHmXHpbE4QJz5sYIsxH6JDGjUgueOwJCu5UwbbB9t+mtsDMzGJ3PXNpNJgm9Qb7rU
PpWJvdGVOKKHocwVmLDTQDeNjU+bpa74U7J4U4vXAsbCBkXVk9WK78rvi5hHR64yF895Rqvc6BCb
RkZ4rru62EHRoFSmm5hPBknpJLxOu8DnnCs76+JHXn3wHfJ7CfxFFQ3JM55zUIkUPyS27cIYfa+I
8m+BQf5iKclLCjHTmExO1kb14NAYGah6GrifOxv/2yrigmUxHorKw4zAAPCf9qDrfvsYWuKlmLy3
nLBIum6ht29Z0pvQviFx4SuILWK5UDGuXKjhbNAQUhq5YhxSQcUBTFtk8j1nP7UHkttTkzJTQOpG
ZLYS2XkTJlbbLLBaF1hPB8NDR9fjhE0j7Tt+xj1ZMxvSp4NdHJVA30fD2rq1hSm7JwxJ++Bk34S1
zseYjzZtBcHmGnO1I27Rl2LRsVdV/FSxP1vZdVnsYVdDvyPGxEnbaM+e+Ti7JTg6ebSiUTXwkmJj
AcBJPKJahnRHTXPbEL+AYRGPmhk2PM31zO6Of0TyWJXmF+ycA5M13r8zvA1OC+oi9LpjVqXX4QXJ
HKvhGbYuE6DK5t/g8RR9WFbXvgbCRkvf4bdRrETtC0MEucaIfBvTHIQOrZ0rqEsra8b9bpJcmKbt
7RiSL48II1sjXXR28xZDs9J5Cm3DWV/XoQ0MPze3Y24yGayKXZ96H6Tq8Z+ZS/s6iMG+qBOqoUfk
awDHvXoFeoLtAFzYNuE60di0esmMImxLBAbGQxWD1TXsgXRn69ruZsj9bsu2nKMQRWvqvNPdJCA2
r3cgWlfjcHTwul3Q2jEOIqnTVEVigHlvas9kJetH1prNPGZIDZkReU6wdX+gQc0VMyyHE6LFqmXU
02MfyPPG9JCK+BsTtmqHA57QJ4e1zNLiR9S89ko6yUMPBWKljwzsck7pTTtPQDRKZOBJnmC2asaL
5RSnLKthylQoKceQCWRY6pusQZaZIGE94gspMNevIqRcM3OjU1A7OzTwyBUnRQyjXK9GEgMC47VC
SU8taBPd1RvXEQPOIc2/WR+xTM0bUfZvmnIx17KwjrIK1/PgkNtgogIM86bYSsAF6CybL9YYKO46
onhCGM9twHRhZM3YGz2d13Dutm7mfSc/4gyNDVbbUNPtcW+Y5SpfDa3DoreK1N23yK72P7FmqtBd
7jmqDI5F/MeXvx779XOIN5GXsx3DB52TFbmAoPPWDFIGpjChI6gotEhkVCGE9RX1JeNbXNmKk4k7
//TbzyOXYv6dpU/l8uvLz/x29+fTqecsVDPBFpwehnoK1+xujdmYmeKpF1Q3y+/++vLnm/j1er89
9V9+/OfrTQNC58CYWar9eIBty6v8xE+pJx8wQFB7qQcNEhYPGYz6VRaIJ302o70T6PnOCvAHpni5
u7ZM9lUBMz+nut6Ssv1hT8mh718IbOFqiHM9nMLihoRqGPX5W4yR4z1MWaZDpP2u6ORBEzMdK7Ur
gRVLNfTXu3mVNSdMXGLbdt37glpaSHTLTezaKEKWu6gOPGO73A0JFWLMoz7dBv3lKUN15/fWscjO
f/3+8nxOTsf657Ok6tWWH1pubBH/zzP9fNCaqS3tgspZWUjVKyw3v97Wz+f69fXf/czfPWbhpzk6
zb5SDXTZTNVpoNW4cqyJKFP1ZaiO0yWfYflyubc89uvL5bHlCZZ7v374L7/7ly+Xn8sATFC38VnU
ajjCoI2+EnODgL+WA1x9/bcPmmXNnuPX99HhEYHx65eWr5dv2xW7n849LlkSdcchzbyaKYJfOKQf
LHeXby03kjwqrYK1qJ7u17Mv9349hovH/Ak7/X+i5z+p0KQugEP+7yq05886K/L2Txq0n7/zhwbN
Mf5lOSa4TFNnlwRQD6HZHxo0x/yXZVrI0+w/2Jy80h9IT0v+Szd42LWkQ5WnlHB/SNAs8S8H1ifS
MymRc0jL+b9I0BRN9zdmMJg7aaBm4w1apmNZuvVn/ZlrEGsbFa48BLb34XZcbYkVN4aRuqv64xj6
GP8r+Czufj7r77B9Uz3Zby9muTYDVf4qJHSezv/jL2I3v+srrH2Bf5hqI9kJtwMq3Y80Nisz2kIb
q/UfbBmOWHArfbr2cve10vAiZ9S3Uc9cyMkIqMCWVQ/NQJQtQd4jcTVWEkDqzqOnyGUQkzIStm3z
HKWS/YvANtXVpGNbZG1C13FXsYyuisA9DI0uCO6cim2v1Xe/HQF/84c6f4VFqz9U2uBDPT4ph4/3
z//V0E4JfKancyC05TC2LiyemADHLpIN1dg6MdJ0DdP3gyC5L3bsqOXrOz1CVN36FPRRCSTSz4iK
yb4yK7tKSQzcuOQQKfXPFid2Rsc1qraCFUgU7KzqzHghdZgR6B7ypnUUrnnsbauhZwdLvmhNBGgJ
+72S0Ze5XWZWmqDD5DmwqH+148OcnKUyNHGcUmGntYG/0fF4pxZvu+0VTMxBSOYliDicoH2dKqTo
YVAdQtd4yqNJx0iIcALY+CF2wdZ5pin5lejLiKcDGva73uYDCBnKbUhJneZPWO53iR582YmAnJJE
j2WHt2QYsbMVKrnXSt6KCj8WndlvNGGUQCIdNv/wWamD7q8HpaPoudIjIATmxp8/K525q5m1aIrC
kJaIUfmX2EzePTQafQ4kIU9yH1xf163pbELcqBhmFfWwmW15aDQHqk4Hzx8NRYB9c+0kITmyVGz+
IPAKRMOJniapbZX7OjZ2uhYWBbKOVgoHI+HDdrCvUerhGWuDnTvdGy+9nko6u9GXjL0GDBo4gcoh
+DUuOO6rHiH9MHjb2fK+p6E1nsy6eiWq/soqCoyAkYzhzuCkk8k5E+VzN+R3WcGB52BDB8tyxY7j
vZH5nY+ifidPRT8cJ2Ejlk9v8AmRuNliklmnY3Yy9QbhTF9iMSfJC5lf9GXltGdC17vXDRQc/gS+
DEv1redNG8dCR9MkXy5ofT6oh8zjiPmHz+lvPiYXE4kBgd1CtQtm+XehbGOZHQ6YgcwRsxw2NUAi
pENy2hlk2LXisbWS1//8gv9GfFcnMUwEU1qMWOS/SXNlbzRZafCK5kib3LbvZhfdDWRmdnB591JG
+Y2pEdcYufiJJ47gqOATph9Iaw/7Qx0FXzRmyCsny/XtP7+3vztmob0jUGYxFd6Caf5NNSyMBqwc
WMuDI668poDqFPLWuJI1YNgc6DEAr/AeZv/wGfzNyyJURkntuCim0cv++TPwaiHcdNDcA8PRr1G6
F2hn+sot4q+m6vxtMCZYjNzLf/5bDV097V/OUCl42EGVYf77NSoODOENnLgHvTX6dRTcBgNzqXBI
r/wS66tTgtGwyMxdW09+41wSBbaoRtGvAcd/GQb2Btz8iNA8Vv8wu7ZjXPsxi4yvMz6IeBrifHBo
OnAS4omdIDLjdZnaaDxtIHVNBIhnil7yWrvPLfuU449ekx2bwoAjV5jX3aYjoy5QULu4HFqOzTu6
EQhl7aZbJynJOTYXgMA8Q9i0V8U7Ula0f3mAfg8ULc1UkFsFEVm2W3+0+lNSks8JofDW8yu20P6Y
Ag9z3ls2s4nknQ0J6tOkIgjRR6S3tlxaV0Q/M7BLNjF4jXVJKp6bpN1KYYGID5rUwpOO85UVcDFg
GsKImo+tJDXMplqPRniSeMIvZl88dYb6WS6tDManB7AB6brSgDt2kXexAk483+OfKyvz1Z5m1Bbq
6jAxihsqrKVM/nQ3JJEdS0fRMX4bGSEz0sz+MbTHomb68yHh6rrBNRYguosaX6oL8G8ngC/8lAiJ
ejwEnlCKM4L3cC/CW95rfsPY3LtnyoZDyCivsbtk0N5IuRpmbKIMkKeRUr7fpj3NXabuNaki+sFw
h45eZdztspgLEbXKGs7aeiA9mkFQF1wVwngieNZYiyyp1ik6m8betF2cQzjq0bVWHRxh+UH0KANR
hO5TkxGy50LXIKEDxZsjt74BNYowGa4gQQiwZvpSxk9HRPrGkuzW9WMdDg9eMdCq6I1yVTTtXiAN
uy5m6we+Vbn2/ekyllg6WbOIuaLZksALmh9NPbxKZf7gVi6DkbE2saPidi8N8eop3J6wnJ3McgcR
u0cnM9Y2Eow7rQpKrMDIEDQYtIEZIWh53u3CXnuxbYmeOpz2bmY+NXPx5hdIVOtGAjIGsQSn+TGO
aeFUdABsHzC2z8Y1patlN9pNNQNuyUjU7FvnntdlpON4h6ADU5i5aELD4dGMy4Poo62rZxFC6OG6
nuJug1cDkgv/KusZY2yzHqv+Ia/k11RFxT6ry11egnw1Sg+9ksP79uPwPsTAsXZkS2BpYuwSLyam
bwaBOoaQYXzB1QmqFf8rNa/B9KNi0a2IBolvekctoPgqk+MIX34t+d21sMkii2gEz+iI45Y8LKpT
Y2cZPvMvup2zEQJ3Y9vXYeu6RUkfQXCNyC2M600Vm8VxpEHH0cAhgZ8C2hGdxt0Qm5SAZlYCqYyR
tSfiXOdwMkp1cTYRrbtp2G5dvFqbxMheJ0nfc6zC5zlIH2O0JBEDBzImxLqCNL6Ko/AARffAAGTT
ImQeHLknc40kRdpMugNeMJZjwmF3qDCncnQX3VpM3r0X2DgdtP4xaICIlkb9lHG6rnrDvA8HR6Ov
l5yNRszf8u5kE8NCc0za+9K3nmUlb2y9Qn9tIEVN0BHmOleXaqxYBZlD7/VwgNBA5nYRPeXJiOaR
Md5Q6Cas9PIJgha4YY+EbW8szFXWGXsnE/XBQsSxCpGh0ZRwRqxYANKSiFp+YkWZMHT2s3NbROV5
Ds1bEga3paZ9ywrCBGwLZldCGqoJna4eM2Ryfv/Wi/wh0Pn8s1rXz7IeTw3OZdFToUqqlUKWGYly
2iOWTKwSOUss0OZDw5AtjaP72M05n9zhodFwzzN4BTyriau5bmANGJzVrREfpiSa15jC3kxOm9VI
47X0JwFnKcZZELNEZ3uapm+1SdJcEwncitkE0NIvcSekJulKJz/sflSsNsd64Dwm2nbfSP8mrarH
3JXH+x1SyOtyMoEZafm1PuKTidtN6YTPSdZ/otQjwV3HtWKUN82IO7h6a6vu4jXiPUEjU83AuAXC
aQ9tbTLhrW9r8oBmZ3hJEYZ2rU/R3e5lUt3MY0veaI6eJ+6ZvU+IaMqQMFjlH8b78y1xgYzIZHxM
Pah25IysbRPwklP0PXo44to0V9y2dTpvJuR+2yDxA+irxl4TFsovso0gMl31uX9h+rQexmK+6ZUf
thTpW5zz3wkxuOqkcWV4/qCAYnCitH3xBFcTLdaT+1LDfYj+uFp5RnVvMendFewOaLcetBEEaEeo
M/tGRvsTvVGBWyS1AJrwnE/u0IBCNPuHCu14bHEyw+XwVpXVPjlefq+1RB+ZhEXiqEA/2jHGRKJT
NYCRm9l5ctjfIL7IrFU5RqyRcwOFCK7ovnG7o9uG6RY/V77ywvibH13qBsnmMLFohuZ9zgBQCSVW
trknQTmEjIBFsGIljWv7lHgAXKLSx3tSeKQVYM9o+wqOlWM5wGqZJpGKzaB6eCq9Sa4a0SF7m5Hf
Egs+ECKWTHhdRj6rBCCuFr1zljeQiaCXSc977hrvfjS4VhMI9tSUpCsSA4T8Qg9W9zo+n6PdZPuk
ihyUXFOBuA9+SNl3Oz3Tr3TGr2vqSBXOBJR4Nl9Lz3pzrZUoM6gIBdfNqO/O0s5PpRl8wOUhou8j
s0zEJBXBj1RTT23JJBaWJTGucjjBDnzRNe/DzyIAxgPbCF97TmwIkkjUN+z1+2qLCeWAe+G1r6dL
xvICA9W9jR0mVq2TovaGwz+wjUxSNBnOV8yUdSXdmjfaFy+DItkQlrId8vAG6/irH7w24pzmYbuC
jAOSxPT2Btg1CKvisPzugMNhE3F5a2ZvO42pXJlk8jIvktM6lGtFaF07wfAS2rBNa80FAoU7Zl2T
BXWoO7xRXboDehcemL7CSef7OTy6CQa97G2F+E2GgzEZLwVOE7AjcisQD2x1C4Efaxy9CIahkeue
x9r7GtWLzW7BqYb6NMSyjAaToMYKk6pgu2bGayMe3lqtgPTgvDJHka9afR9H+kM2zPVWc1qwDtrs
rdFsU7fWWfaWFNre4Jo7THG8t3sXA1iZKuON8RnGdGS76Rvo/rthwDnk0EUgRHd8bZ3gqkUX25NN
7+VwK7DmPU2TYR1HnfDRoezx2inRsDXDvwOCsukc6y4pz6LNj5ZSYmrsXBtr59tS3wOian6qW9gF
1ieJ6A+NLSLE1pb3lKszYIOfiFAMDLNGX2dEcoFrsjry50KpVWEYy71fN4FqUGQxkxhk0jj/lMSt
d4P9lDO+sJU4zkz18mQr7XM7FzfTmMyncFHJkRxKEgEN1eXZXFRQ2MDB8MrgYLl4xtyMeW/a3izi
nwQRbe2iul5Ue5jCuHIAPFmFDuNS6Fv7zhTXpcR6A5ExHwQN71ZcxyLkCM2eOMS57FqJuWoRg6+6
gGpEoj2vNOjuumjPs0s0eAMkNdCSTyY8d8OcMf11809ppNdOeF+SKEcgQXAH/+WaMgkZrRPeDUXz
lDfMCZMIl3bxWQ/jOcIKZ7jim9vZ79bJVdtPEIT4+otPoMd3otXXhsBtXjgMwmKiXakyrvvO5rre
PWH//KSGOveVKlOscBPrM5c+mmGujpB+wrSCqITFtOVVZjwC29LL3tn3TadF7zOYXb7tnYZntXEj
riSsvFYQwdVrmBnKcr/oX4nMyE+2IGVSdsWzrZyl7eIB5YNOGnkOMk5RuLQRnEDXPy03+YCeGNnK
DXW3v1u0WJB39lY6yP0ijq91ZqrrSOH9qrq4xEn70bTUKsunu9xbjpVoRhoWTT51thl0TLeUazVU
8dHLPdfqTNo8SCbD0Fs3tYfwAhIfcdjf0cuCEUcUH9X6WxDT/Rn6/BmA+D5XDQ09Tr6IA72wYTpY
DKPRgEGMaAP4pV20n2wSZTqd4ISRq1uuZy1y3gAmIv2doB3YuPYtgZhecozJcqZZAD4ASAxWULPF
KZjLrRTzD4uUkaWH2cb4JrAFEDyrgdg02LBFwEfrjrQItpODrulbe0ZmUVAPyp3JurkdbLYnPv+e
uo2/CAljvZTa59jHpBrU/AGt0CCZjcAn5ozihhLzBEZzVTs+J+LEKKmyvxJ1WVetv2WT6EN/LW3Y
0VbWHtwCMdSy5Z57ntuI8EJm/83emS3HjWxZ9otwDfPw2DGPnEVSfIFJlAg45tkBfH0tBzOTebP7
dlm9lx5giJGhCMDhfs7eaw/dsTIJJhvVnxOh9c0A8xhACmH14oNBocyl5cFTrWdvGF6Z16a0z/Us
eW/D9MMe5y2ilaM78v9LiM7TNVAmUQYIE6UyxHL9ITF9amySJ3kTxDnaukHJ1ZUOHL1jxsNtH0Kd
F8a6GqMZmSV8yM7AR+IG8cY170KQmVyemcLR/KcLHD46TXFIJuSRjZUevKz/kbvYE8VgHjNK5BdT
XLI+8ze5ii3GpLaOURAdPOqp3Y+2ZAWljphxjt0NeMWN6c7mNo93g0H1oOlyMoaccWM3k1hHuo85
SZWjfSQu2Mn07Dg6nOO9KisiASbdR473ndf8Cl0qAoWczrA8ma8PFCpA87yEfoUGkgqHo5fPxFy1
a7sOqWGgwG1Ql26yjqu2BOtRWkyaqLkXm7zxyAHV+FCu1mEFPJbtuTc4uZefJ2akEbHo1m6YvHX8
ENthLp5NnUtZQmVQOuVtgs9slQIx32ihfJjtUQLJqTg9UutGs/x73aFwImB+rED7P2hoOVYjNiao
jsGTl1DFyFzxXfTiXgup9S5HXTrG29zQSRsYmZ3IUV9z62MG12bHyBlUISRtOHhmCzdpSMWR/oOO
Kcl/yhIbU6p6jFVbzQF1hHez/ABWrJbUqhLj5c5909jvWUVtKIAcTCHpt9D0m8J+jAc00RNM/+Ur
JTpBbhUznEIlvlTmOYVAnsAHL9MfzG1LJj5DfPFyVcfViBsASJSrA3wru/QxH8ebpKQ6P8DmWeXC
9kGOZOYmm2EERjlyKgBbBcWGlcOFYjtzwK/Gjt91KW4XFOOobMtjh8wDvQZfr5uTPJ32Jo1knDRE
TmzNkcJwWdniQHOd2IMppWyUO8e+kzVusuQtsqnCwE4cDIoSTYI0E+UukajpDjU9l+PYO9fSiLeF
ViI2G3zkvgITo110hyB8jFusanE4c9IKijUN2nGMzg4S9l0mWSnM8EEN9NCNBseI1gOrAsRFRXhC
XPBTgl48pn2NdMGfP3L9W6cOYCemsKYFKfI5lHNNyPJY+eFS6mZGo9/LytvnFtU5nTiW9ewAemJV
2aoDj/oFqrf0vPRkkOR9UF7hZ5b+E173m2x27lsciFsmUC1xxFsPwrapIYlbjrHZhpI1JhYqdTjx
YlDI8L6+b1ublUCZfugzI23fXBHAY2aE5QS6x6EaZphn4tDxCewNPa8hwolgPWJbBHVGXU1D1JeS
DgAwjq43kpQwDIFTRR8k33b19ID1/0WHKEpYN2IZAkYIqoZQXtXMgqPBP7qhE28mzmf+h+1veGvw
+UR8dgxc5BU9vkNiUyANEnnQGFPWcTwb1B9oteURklrMhlAZxQMJrD8abBJcYjch/EUW/JdAlnCm
OFFWuscskZx7XNdYN81Ou42CQ16KY1kfGt2sN2O5S225h/xZHukUvAi7uwd2figVesEkC5wiNqxh
lh0oZmJ+j2e3y5mMRRFWaPd7Y+B6wb/6zZ29g5F7PwZfe4clJtaNodlrkxlcbR1dg2kh/HdKUY61
bljfVHCtKxDgazGNb54jNSRG6RE6GYA0g3VNYZD5pwBzg9vehIF5QJL+BFt57c/iRq+zG2sS9z3Z
b9ssF5c5SCD4ZoReNHoEYdX9afTZaxexWBQ+QQSDjgwUn0vq6QVm6HngWuS8KsDZTrb1jRbY9Z6S
bXLO54SmPTZwu+sHZsJpeR4npiludy9s6pkr0R+mGVuH6Vi/w9msfdLNsXZSZwYFbpXzadlEeo2L
7et2A80cFYI8aW3pn5vaaPaWFj00fAKs7HgWPZsxZBi16dxC0GcsIdWBcWk1zsofgi2a6Gm3wZih
bgdxeGtY+JNAV+ZUF63iEtKQnaVf0KsjMZpiwSoWJo4xqe9dRPsgKSzj1KWpcnyp3cqJzNOyt2xI
QqFjyrV7m3WTeVo2YZ/FrHGRCXVxan3etzwwx+JCzX/cRgl1wqb0d0lkPRJdIy4VeSD44znz0tKE
NjH0CEfpT1IyZWncHnsuR85ZB3G+LblqQ0lKsET9tQFyj9YSAfE2LuvirCEGX1oD/ytK+G9ECUbg
UBD/z5qE/9OkP4r2R/t3UcLna/7k4gT/cm2UAwgJ6B8ZvvcVMxrY/3KZHLkuJWEEBk5A7/rPmFH3
XwhXyRYmx5FobEu96k8ujoVcgeh6FTUKGgeh7P9ElGAa5j8K/IbB2+mARuGuwu1x/tlBr0Vt2pB4
0cBlMB+tnIo9aTvnWDjPmL3FEVdwxHzXfrcQRLeUpgz3SLjEd2+smRIOrUDQMD36bv69hce3cWef
tMGyZuavMV83rCtWF/IrZg5O0xLuKRbkVEdXjAWI5UxWrAmdjtXQey/gg8d9oCUQLmEdRqnP9VDl
xRFBjo8kGXdaTt84M4i1N01QNcyB11Vq/GQBFyZ6e9EL5LIxzgqqGuBBGQ4H+j3eRzpY7mMrmMGx
0DL7JL7NHMTUbRduip4cFGpAGF9GCNQ54b/8LMRH6i4kzim+s2EOHDN926T527Gp4m9VNbtniv/T
pq8l8tDZvsn9cr5LBP6HtMV40t5T1+gulDVmriJgX8oyDQ5lprwtyVGUibibHYD4kutaaSYjRMVb
mrFIiJM+2QaK82fargroCEfMleXvwvF+h7ij96zFXsHGMlWSRXGW85k2jLOOy0Jf6ziYVzfUguWx
hJ8VhOY5btor2tEVEjJr7yXTs8zNx1zDblrk8UswA6MZu9TeTTmYTdfqmt0sP8JspNQY3mVJGlJa
SfW9PVCIFkPlYgvKDympJGcXToZDxfsWBgnSB6p2smeVPtjGS1jiz+gKIlzClKVlJHaNix40dIYd
9SuYYFxS9qV0ro7ho/GM9kngn5jo1fgwsCqMWQKgtxmjvZH6DLnocDf+RHshcoKnyinozDfwIyjS
bSixJwzdxVuppw8AStCuVW+NT8ZHnQfzTaghUG07faYc3kD2D9obM6pPQZLaqFZinAc6LmftEFAN
+tYme6+ATxwV7xj+iAQZH7oOvsWUHPqCGSD1v7fYp0KUuSR95yiac924lT0dLrcyDp3rv+qN0+9A
e9PzCYxfWi2+BZQMg+qpyXyI5xm4U8vwfthj8t32WbS4Pb9u7ZQ/vIHSUSRTrq8+uAShad4BseM1
Lyf8mnMYngGcpFWYKuQodbOOudlY29/1SvxG289ktwR3aVWoW7Vq1dnrPMsq/KrwIZJJS/i40Y8B
cNAxDe+0hDwinGmv2HvxYMBcgAYqa0esujYKHrx8OFjab2eO9Yd2dN4HkcFHLaIDhI5fYRwjA8qm
mC/UhLLtP0LftLbPgGhpFvGpEctSj9EzuR6hPje4V+A6GW0gNpqHO7dOk/NgS4L+UFjAM3lPjbYn
mNJn/CD1Ab3SG7KPBOuPtNdlgHgWH4dnoPFunJAfFZmILB5KYvEgUgzufujFc9xTWnYRoI+c0LGZ
Uee2v5eZt46b7hwJhDFg6Fc6JHPS1vWHUqZXQ/gPCWcchegL3aebsGFCbjoD9mEgCqtxgPORyYZu
oAWhgVZN5t3bWrDFIbGe6j45jDZ5JmNrrMwZ9TDKoXdzkCx+8vyu9jofpBKxqBpg0siU1yhIUEcX
QFDzmmQ9Y0ixOhfyQ7MURyirv+NIRHlsbC2tSTBI2G9I7kl0bJpj+L12qdKhNXZPdtKvrY4plBgn
lLGd8xH2qU/zYAzP0YNfUVUg3k57tGHOmt6vrEh8mquJvSWal1Ono0IV2TGOkTolEmo45mEGxKHp
iIKJXhfkAtcADnObSggmFGctZu+7LKaHcbSYS2UJpRKWjIkMrWtCt4T/TdNuLA5Qaxivkdlh0q0C
AZO6DA9eXBqrfKZ67g5gcU3E+qyDxjc5aRToHOrumvfTFsSpNL9SR0Z4jVNsYWCvS1YguyY2DVLb
WezO2S7vk1srrbMdtlXarRH5g0BktINPvqLR6sExKSAIcqqsYFaj5R41cUFVzrI7DQ8pgt9V9qsc
vRR+EFyUyL8zAb2v5kwnmZPUaRiuHm187JaEo/mEukYPZldqikYD5gu6pI4OqdKukz4R4QUcbC1A
OkWVQS85rzqmlm22Hx2OjHK85GF7jX06/8T8Vkj8G4HVNCG+dJpUH8PmgMbsYMRM8TMZw1Ws8+fQ
KXQuZmQ1xIoXGQK/GgcU6NoMlLhk/TDFDVRN3FY/RgPCxVhAeVJyuC0xD7fDWH0XwvNZtnQ3Y13W
27EdX6me68eR6lVHNzgjOQFwjobbgpwJyBT+2jFQ44v0lvhD+8xgwKDManotTIl/o2nWeJzTVbAq
G9ZQydQE26HBiZRZDqGH0XNNTh5ajIY+tMNq2nBwLyRhWe3EhF4+7W8y17RwY2C5ky6TYzNKQZvI
b0nZzM+zT1RU4G+Y8sKhS7eDJQ8EEPYHAPj2riscUjOHgz/1uOHG+rYYCENzghPU7XpD7NrVLTWu
iK4gMcA6NKRDHNJKHKSQYjMawfPgxt8EdhrwKyQ/BnvdptPjV8MF9AcftY/4ZWeH9AcL90rMsOuF
XFUHcE3uYFJCijNCD+rn2ufyAg0OL8vME6tZ89YDqyviJk5FOj1S0b91Oz6jxkCySn2hHcQAF1/r
miuErxWBPNP9lLtvUR0Ce8BmMQu0MSQAs2gMqCfoNNQaTuRSz+ic9PE1TNyLmPLu0iqIkl4eSHGj
vSDqH1O+yRPzXISeEa0q+yOwWJaiHijjuP0W182pQvihZyNrVRmU6B4DnK9afGvOQ3Y1zm0RcfI5
o3WFp3QwRO8efWZNPs2+DQTygz6Hv4PuJU9IQMIIUa11mR7iTqUWIacxUhnSAJnuHBQfHHipUb+5
elrThOUCLTWSJBjMNklTAefKCdzrU7E3OeBk2DeMLfbPRtnjMr1/HWCIrUlm2bs4sDbzq6d3b1OJ
5FIP/buS2ds5y1HKAeaLzqgD3oykrna16TEDkulTohHr6qmrNha0+ohkBRITX6AX2sOWcN9wY+Xt
66wRHRjb1dUziKPso6c6Bfin57/NmvoO4R/7cmiPocx+2DhyNm3FlZQYLKD1HoNVK9rk4Onz0beD
e9MEruFkzASFPb3gP6txYQIYgzZMjaVuNcrO48hEp50oORPH0WgcHj3SjjBGaGDGBgTwejzO0oF5
1MU+zZnwCDAZIBxtzjWuoQB2MvY8yhmjxa9Oy5FD1CJEbFDuayLdL1U7g/hyCJkkyAWGVxgc+iAI
1rlFUcCw4h9ZihgAjSTxO/4N16UReLw1bSLP7TgiOUCzInwhrcKd+6dhJMYLW7F+zbxtGCfebigS
/FOR+ergKtoWqFB8X7Gw1Zwr1cRmkj5fNUb6zUjfQEsqzLo4YrP+kPvupbK85ChdLoGTTp4inbhx
izt8ZRi2UkVYirWT2hsWsVoY3wZyIG6sm/hItf4wZxU8/eYhhhm/dmaDSms7b2p+hKbtjkRovLSg
6WhUVRVyozDb6pbLVEJ6G21A30AfeThknbN3Aqz0Lj/mOh9dOo2YYo6uDRBhfs2Yu8BYo6EPY364
erP3ZuT1zz6M6k1TRD+VLMVUBh6DxtCeiGuubtl4nvooWE8sOda5OXzgZPNQ2mIG8pQtaJLITW2c
QkzbbKabTDVDe/xOJJZ1Iz+kVf2YYneHwuyaK9ORyKj2xr31ilLoAACXHPCkA20rUCaP/o4pog//
IgBkSGmUlI2WIt7RxLXOYqinRqS8T8oEleXYoSx8UYTDPaUDILKxgn6FDKfYNqNvsepAZELWAxVQ
PFbtYrbCdTUr+1WijFh0w+sdwUM/BB6tgsmKuhpGKT0rgI7eanSxmBRH75ePw4vWk8r+KzhPiPjy
pX50s+Fc5r/mOKCnMVQe8jns3so4RgcFlClhDRjKBGU85kpvisMy+pSQS7sHsKLq2ZjRGmVL6/Cn
Yb01VqWyrHXKvBZrDiF1br0d8ELuOKxDSGsrFLGcb2K6RBPmOqN3r32ILY5m1fvsynI3cc3plXWu
SFC0kJwB11sDu48x0gJKOng7CNJIB5UBD0nYrY0jj4qzzxCHSY/u7TlVtr0G/16sjHxR0r34igKY
DsmbMtB6iYacbVaZbMoISOeNmC28gQkXxnvYMldN2QZHD4dU5MvvurIUYnU9NHgMMyt7pOiHPMu4
+jFUzyEY3HVSBls45rdQuXThdXs7bC8F7R7IfJa/RXN5HKbmEorwqKW62JN/DuiGuMG6l+UekTsd
H/mNpCRkIcPZNW8HZZyMcFBaykoZKVPlhLsywmVplXvkm9Ba2sEm9ZEScKksmTbezAaPZopXM5EI
FqgF0AJRRk5HWTpZ7Bjb3ovjnalHJ8guLOY7PKBY6zGD1jVVvZhDjAhvEp2ZiK3TKN34LUWrmjwd
Vqt+suZy+uH73k3certEmU9LZUOt8KMK23wxlEE1UE5VZVlFlUZuIITT6JunLK0pOKBdxJK9IPvc
rB9sZX4NSCNm4A9dyBgTrarqh5ESjeEKgsfdllmWstEmylCb4awNcNgS39gcSjy3WqDMt7hwJ4qS
vf6UJBYOSSQPtbLrxvh2dWXgzZWVN/DrZ8KYUHBOXbWNhPMTCeC3ShmAW3R9yhAcK2uwmkZhFHaU
ZZjcQbExlI24xk884CsmYgaDsbIag1/aYY+WxOV971otXJdCh1oo34ghKkm9tFFH+P4+ic1HfwRC
odskUOf7QScLQeCpYIpwp7e+tyEWiWseySXKFk2DEtVA8g5p5yUBNnVByHmdAbOuuF6OxkeAvzrq
8Vnjt7aV8RqtCWF8eLFNZcoOjf4SKJu2hl/bVcZtg8+46pWZe8bVTQkiPEbtXUF/CjXexZTY/2eZ
3Hi6/NUXH4SGBptSIizR0eiHyjpO/9jZjrjJR2Urhxc8YOj3dgVdxm0eoeFrcd65MrxXBtoYxs0p
NSEE1BAdtd6/6mLcsnrTtrlmcob6/kMWNuGhJ5SdRDRS3Gqd5emEGX7q3U2ZdZfOdmbGVGpUbVzs
wL4/mbKGnW/NL7kHGgSLfa7M9iWu+zTvzEPHjMdNMOSD9OQ6qkz6DW79UM1LopB1E4Sjq+Fo9r7z
J4PxVH+uhuBbY3Gmud2zqzAAFjwAqcAAhIhUChQgFTKgV/AAl6oW3ttrDlVAUTmlQMuokyIJ3ix5
HGMoGahm6JclcAkyhatSoIJOIQs6BS/ANGs+FPAMUgU2MBbEAayD2dnLFiUiKu1XFxnHtQu6RzHH
T7PCJJjwElIBFHdp9LcwAyHqqp7/sknyX5S3yyM25eRQk2tTKTbSsjFcdBycc/vl1kIbqY2i2/t2
eGfqgIBzRHxhXAQnM4NZFfb67SAUeTrvj21uQ7ZUDX5n8lHmLbtS+Vqpve1jQzCSpf0nvw/Pd7DL
IvxGoNkGJI8Ijmr5UVhtCn3bhSZlwkbxTJRUDUku/lAcLJZ3xkBXrmNEfpfaHZy//qcksBe2i4uf
1SnOLXuwVEk0yTOaOZagRUseDANTnfF9Rs27641HVyNCPXEIdfUNZ8s3TW0/JyrJMNNbdbqu4oCM
DO1R92Ig0Lq8s0LvqkEMUOvZnjjo6qh3PUUgQ7Ck0w9WS/BAqJWoH9stppHugQ7pO0MR9F3Lvdp+
DjAre3OlvAFTKTelhr4ujW5M7wzG9RuInHQ/CzTaZYyYt+LQBsGxjQMyQ3T9TRgM7Xk/kF+QITaY
fPMhIzpm03nQ46oSX3Z3qok2WOUQyIhwdVDiE3LoaqmNocUI0P75N2nnfg8qEylZ/gDyEgFsNbz3
JJ7S/D4LUlbWtmv0+6SOoC8OpDcShEEBrEKTxVSPg1a/64PmakxEV3mlZ1CfJSisQBdd1e0NjXHr
ACv8cdYgGlb35Kql+7JDFtV5w2tO/q5noUiUeZ6epOyPmaD5VVvEV0Ka9BzcyX49h3uyvOhBWjcA
gy8TBIqdo5A4qMu61UgGL3LaP1k6ptqzioKNespyE6Jgu9asUfWxQizCI/w+GK/vC9HOnaPblkNp
v9wK6/xbm/s/xUDVpG5BYkM4JIdXnSGLPsbWfZNBBuIfuUCYnWnSdCf0n9WpCBDGZtLfWGP9uoid
JOJkLnrqwSGbJ1q8LiOV+ljaOEsIyaz9Zs+A1aDu64YJvJknY39PDuI+ApZb2vN9kzDl95WAatnk
aYSf7Ou2wQ9F3zY+fp3EUzHyvX2ez+bBppyOETU6d1YCgzmCTgGF85NEOYyA05qwuZKlkqDZUfxM
Vpv1sfNflsqO5VHRMgc0wH9pg9A+/Pnu6m8TX0KBFI1Wf675I5lG7szyP3a8vlAjJKKv5XYRB83O
M6cHx+p/BoN57mPKJ7Ll13XQD0G7QGBNF0rSbrOZTrEeQ4bAJ2IxFsmTHXRHgrm7/UJXWj7pMoos
N8vGmqGosm5qFvmS+n80VoYv0fG4xICnDKCu9+5gH+i3gNEOy63vqY5XL5k2mv1914b2jjBkjfro
YoJf9FFaEBS7ugge6FQUp2GyD3FVDnvmYIwJeRBUhziZKUs5Oai2UdtbbovwUST6WRchmOymZ0VG
YOs2aMgj1KMuR+hL9mY+T3By8H+Vp+XvzFHDWkZJ4HpFn/M0rz05aGxKrTUPoFddfU1xcaoOaoax
jL9pbHanoGhvOjCT/IQVJf86YDaaonlHbo/1We0tm+WI04X2Metjvp2KmMMMktMWP0V2+DxVlvNF
bdDVM2BWnocxAgpAX/lYUxLFlwp4MV4ucKMLbLYUVrguWrTYSW8x0YPLkZbHaqpjVhjO7zzqzVOe
OTcY3fCbKLrWsrG8BjoCycMrADjDyaqIhSSzFGZ+EgCYIxosot7NaAM+T7RM1VlcldAnwn06wp6D
4lptjI5Vz3IyLptKHc/LXiy05tABEdca4MrQsQHMLvTaZTOrQ+O9d3uusou5MqpGi5yeb3qRdMfl
d4D6Wvzxi1DN8U3tXRscloKu+FnLYLqw1CMM1O4QpUB72Ueg+MmKISdc5LcEAVpXXW1qEe96zZx2
bRs/k/pigQma/niMHOG9k7iY5cfSuWRkkK4QWG79igVTTkXi4vpUujLh7pcnFHJsz6bbIezmMSOX
l9YNP6SNJtyqtb3dyGmvpwgYTRmRth7lzbC3ONFWDYiWm8G2DnBB2kNLNdQYmpIBCvXDFdQoq7Gx
DwA5q/9VWW2oXj1SW6CC2zBJMtWH1ht6XGD8B3hjunmNR5almrJoafb8M5h6Lo9Wf+k8+zy0xSGd
82sfZJQvCqMgKvajhDx0AVJGDYmC22qOpxTBXnLwI1ffJR2rZ6lyu1cc4saVIdO8Dk3vbUyfhoKd
ZpcYlfyhr7V0bQ7ZrmOJtfJ87XsN9q3tER5o8BB8AozKVd/Aia1G514PsFsZY/5GjmhGwGn22tez
RF/LwWBI/100+V1O3gBeqyHZ9zVzbP0iSNzZxi7ddceszn2AMtmcKmfjGm2i0O4Rfc2pQQ5kwpn5
2nijqVhbs+KWXczBcxH3BPcUbskAJPIvO+fGtC4hETEHiYZ1L7jU+R0q8sk0T36rmUyF2CM/bgvn
wz3oepafMR1lnxvPp8gJIZucJe/3OIFrj8niwy+AP2JCRYAUwEBsxF6tNsve1wMxXPfTGCKLS+mY
rpcH9Nhm9lcRM/v1vOVdlifbhnhuqa/val1zT4NtuiezTNqCvhy7gWdohwkVaqYhGm/09XLv16aR
pff5oqKB7lg6OeDMwWKKNnqnokME5s/qSkKd/BSFun8adTPdyRwTbjhtMmaEU8vBKWtU8EPT/aS4
YvMGRrrO5T6QYXyGyuaNQUXKoTzxuzA8RhYyVC6cx4pRVU4Mm7lm44PLAJDio5ZnspwRT8px0+ZM
Jo1QHm2Tca1DJbFzGAVWlmO8OwRbIXZ5ER1624wCm9u9WiXCd8vvdiQBP4mUNS4e8ReZ+iE8dvTE
nFWUW/ubIox/ZRWpK6OXgSeTFa23Zmu2ubvUME9Wmr0Z8ppMkjoGlbTBVVHSZvY+6iSAWnxlWdO+
Bx49b3h0AfDFJHi1JwrjwgG11NnTNy7ZmO+DzgS8RKWrbB49n8aX72JPajrW2ZjtV6UNd0MAqczI
bOpQPrE8Ih8if8naBBQi1puC5Eb0bqfIiTEstBXfgkO5rUju/DYGYByrDlv8hHlf5IPPuHZrTRpQ
PD2/LU1N31R5+C3s1MleopTPtoyD1dEosO4FNZOFOUa67SmFalHd+JS1DXIxVmE4nHwz686qLKtm
/ZZVfXiQ2Vamd3Dr5M6abEzUHpfSOet+cmWQO0StmTZCJUnuxnLcyyR+rZU9JsieOhqnHFicMQhn
ZfGEHBbxj0ij9Uz2NrpM2v/BiMEzwq1phcntzJsNVBeLEQhiCQSqrUoqxlm8arZ6a0PcySj2Qz9C
Gj1X002emjT2n9pONJvBMu9mBkDO4FCFomF1ryHp6LN+rcPwe2dQpsTaT97DcfRHvh/xo6ITAERx
Vxb1DUToa6zdaSZIWPokbpDd18Bmye1YgQ64cQ1y3IG4xWPwa/AKcD8JLYVB/EC4sR37bV9BxXbF
fej76TptrS0JgwQoEGymBSQyIkvOiXSW/YZqxKb3h71Bya9MMMwFKFtt80IhEBKKr19lOOx7yfTT
0rd0IS6Uz21zvMk+NHMg+I5f1Wnex2q++gUWMRmdWzN6Bvn3aLiX0HN+NdZNmgNyof73OEqKazSQ
j/UYJOcJAPTGcS17NQ+WceZsN87L3rIhysM8I1LnwhUnbxVZFgCdmJSl9hzvECG8mI5SRLtZQaU/
BrFPsm2uhgB6DjXneK/v/Ta5xz0X+MzexgnAjl5w2ruNouwst9vWA6NaMuuWZhdgaoLImVBh7Il/
Zw3HyIsa0voeM/dAJo/AiuXcxlLrTGoV/Jjww5tTozZmDMEfjDYZwCa4YhF5Nyq3RVggePsIEpAR
sI4VbgEUS2Gjl43nefdtPje7TyrRgiqafKua1+340531ZJ3lLGLwDUM8GqqDH3rTPq5CJSdAl2aT
8b5aHhxvkzYn81YtXAy1GZcZWq4P3Tqn1LzO6wTpCebFBDoFJQETa6aNotcrOIdTA/+c5ur88DTo
EMs660FZyhmCg/UQO9KkDobMG0EvETG5Syy22uQseU76m6Xm292sPfoF/5NCU5e85UlNTsMgBjr/
RdthsQaAa8HtjEkVHsdma6RZuG396MUkjiijUdswW1wS5MbP2SPNILtHlaFlntWfR1CbK7PPKcWr
GarVAgaCb8V65ut2YThHXUbdPoAODTDPTP7gBi2kKxp7dLoZWxTzNU9tf+3WIcmbCmX0D2qRZpaX
klOf+VEwnpiqeIfRi7dhNn+37LZj5Vo8Aw8QZ64FMGozikzoxmnSlYiDsWC86gBYIdSpZiHTX7fX
+xOlQGDInjVD2yfNr3UNrkZqE82csJCp9wW14dOycWIwaqGWHMDM8z/Em0s0M1MeKgGJue6AMJNg
kIidqKxvmcawuB0zZNyGVzabqoHhQDqwxgFAsANrL5Ybwo22bcuIyi53Zq3bnWQXPP6vWK/oRDf9
N2I9y3ZNqDv/Wa33rfsR/12p98cL/pDqGXrwLx3ZHSQKgKhAF9Dj/YEPomn1LxRfMHwMnf60buOC
/xMfZKLHM13CifSAQd9QBvo/pXrev3T+WbpjeIAcDNP5H0n1SL37dy++TueR1D1oEIzJJpgjhRj6
mxcfQgvl48mfrq6BZZYWOwelp8oKf9t1lzU77UPI/cvuP59AEhRiVq9HwMuEH+vSfCdiB0RtUJJC
5zFWkRHyPJSOZPJk04Kpxb6YtDtY3/LQ9P6laTTW8qHtM+udP8ZSE3fFNKscjokL9Jgmu7LRXLXE
wM07Rh6dEZNwAI8U8hnnmYyT77E2v8bMN6CiSXGobJbsKRd/E6/1jsRp/D620e6zGjJE3qfQxYV0
6AMsFZQ8KMrbZVczSn9+XHbtfKZL5c/AIOATY3kl7OqPFwjFd//8Kv72Nsur/vYtLc9a7iStcE9M
My60JB4QAarB30hpA70uu/Aisp1tx0/LGLnctWyW5E2CS6rT/+s+dE9/Xiv+dtlA58uyZnnl8qLl
5V83l/u+/kyxXG+W2//X7v//r399wGUvIkjmOIlmxCNBXQuKL5UrtQer/4+9rwfalOrP181lL8Lu
yMX331/y9TbLS5ablCli+MiZTvj2v73/8qjhuITQ/vMdP+9dnuBEOJtXy67wkFrW8eeH/cdn+vp7
y3v9408tN2N1UOCXpp/z1/+nGlmj4iDg/4cFhsSXCgklwWaUdYplK5aJAv0JJg5qN1OlBTev4XQ3
5X656/OJ+CMpuv31lM/3WJ79+ST18NfNvz2ctjF/rafsQiaR2l2e9Y+3W27+54eXPyG/PmWkKjNx
IJiJBSrgEXQEkzb14ZZn1pHGDCRAKwgXHq/A5+1SFceWJy1PX24S0Zqc5MNy73LH1zvNrqqeLbeB
5JEC+9dmeSJ0K2QuX6/xtR6UJhNQEr1Jh6zwsnZgZ5lnfO32IUqu3GC6tjw+IrvE3hxQPyTuQWmW
rA0aYXsjNW3YpPZ97jgO6xfmk6GaXhaivXjToO2w604HksjX1VzwIXyBG/Fz11iaF3ybGE8U2d1Z
dpd748472wkBFsutZbO8cHne182/veVy5/Lw8sSv1y33QYiBiZMUMcVa6gFIOsqfVBSQTobNeVZJ
NnpBSjKJqkgIsu7tqxZstSODerkM7Yvl1oDFAbCddcxSWF3SkGyPrNACqXE6QRew66fSyTDsDw1T
3CAf85PrXJqcIJvFi+n/5cpcbn7dV7hWRSo1po6lAjs3FhIxZqoM7I31Yic1glzPcA9xU1PLjiU5
Y5hoTmhgoabMxpP4THmJWqwImDUDnMetIIVtqW6yBEOEJWvBTIj+U0731O74X5hDD4JYOYcTZpxM
VX2jXNN372nqKoC7qgR6TR3so6DfdWDmj0b/7FjDD8snOChvIxgdRV+dyaVEyxiAis51K9yNxvwY
Zswlq14/1PVMuRiZDhVYyrDLXktTCogTOko1RvuiibeOi7d2qZEurbC2UoXSZffrTjGwkEaKQTYJ
Z9Cy+ar5ft3XTJqxQzsPeUFVmZezCf01qmLjiGkPF8oSWKJFt7Q0tb3buNVGo2BIxznHSYqwke6G
Dne46e/MYJCfB6Klfrmvw2/ZW+6rMzIYvcHOCMfUzxqT0z3m5JbAItJhnGV99XV72avNfuSPBc10
8K0MRe4wntIKWTKVW5SfBQ6lrVhuxz4PEaPJryIhOxW2R5GiDVVkCRJCRL5SM9b6DBLtc7djgde3
5jEmZBXNiA2QF/lHVOHYjyJOQNVOTEvD/9zU/dGWrBncPkHe37Q+oQj43YWP0wV8HtaWcbYgWhBz
lxLGtaX5WSnuyGrAqzfdUw2ZHonvseJj+zi+kW6AKZX6ISur+ZmYvQ8IXZG1qRWiCz3WOv0v9s5z
t3Ft29JPxAvmADT6h0iKypZz+EPYZRdzznz6+5He97i6+hygH6CxNwhJpUiTi2vNOcY3PnHCJdeo
98rghfjDkhQNkW7yi/tLgdneb0gnl0MHB2w/yrZrgMmRG1cLCAMwdrmJDvYSiFd8tpX62fnvfba8
dVzbimUjAUhHp30aCEMXXDF8z5QTiqAlvnw8diYEYoDUDq4ovXgJCSSYv2TZjbUB9schGrZagNEV
Ro6NjndI7B7T+qA+6kt3Y68oRxxwxpe+wO8fNcstOreWdnV8LvSnUPEqeFwhte1NNh3V5JSH5xrC
jbgza6dp3aInQNUjUnbuwJkoXsPuxI7cMOAgtk6js1TZnbUXKIrOtvB7pF9oyDkS/pd6dKSZJgA9
xhvaN1m+DUUqUaeJILXUG7rnTCCRIriW7afee/XBPALIqsoN5QstQpBnG6OTp3tEPbZp7oAJtKSh
JeDLucTBALsErLBQgILjM3fK+xDMhMh4LMfAAsnJKWv2fWUX4mUxi/dAmN1UeYgUSumb7DqBIUAn
haYTCN1vObXFl/rJFKhC7pTflJMk5ms30jkj9TPd+Zqr42lGBmB5FNT6p/g4Uii/CRBsPLbnyEFy
E7Q2BgUYOUmLiB8NnleGexAJWv3VGvacHoPiTOlGinaFv9VnUMEf8cw88oAxnJXgSbRuEQoXumfW
XjgfauOadMc4OvQz54WyaKaxD/9GMKs254Dj6Fhay/5ePCGYHvhtlL9/5/RQNIcxTOAwJY2e1KFA
cSHKqb03l0ftN+esqn2GVLdHp5Idsz1Iv4v6Nk/2FCkUcdlh7CfiZzZ+e+DopCxXmftFUQHzDMh/
j7LVbqHiHzWkjCOVre2EB54WJgju+Bx1br6ALWzDPIrtThod8VTeafR51QeLeoa4o2Dc7HGk+7Uz
NlujOKazS5+jbk8GJhDk2Ogk0DippzmZNu74Nj6SBxHvJNRO2m0r7wfMI31/0trtFG9Hj58ZoDrS
UsDNewwsOl3/r/iNKEm9HzdDg3rUGeQ7YDVU4xF3CPDDX8UcePdN9KLR85/hbUCFZgZuZ6+WAqH+
5AdeJl3LGrxFdAetfDMDKuSsreO9GBFgEDqSukWUaEyUc5xhAALs9NrGlzYwFLlNkX9SoBBtWuEU
1x8t7BaYErH00Jk3tMnpd2QWuAhb/yyJmX00W1tzlQtWB4qXBtdm3OVo0H13cWC8JgMiPGTTeM+3
JUmytV28CATTMnCWG4XcAdocRHUKaH8AZjjs8wsHs3G2Lsox8/Jd0ZDpteU6bnYbJA0buiEBmnCq
vakTCRsFiGr7yMKJVA46HS8a6sIOb73b7ro7+dNX3KTe8dWMGVqSioP4Upce38lvEAOdZAVczsay
g8fyGcSZGnmKdUzRQbm+uC3k+9xHfAxroabVcuqHE12e8KOLLrPldN1eeCf4FR+GiCnSa6ILPtOa
ynZsA6J6zs4Aom9QXbntjK5zO8NbIV5VuQl9p8OKTBlKA9GCDqfyFJTJ40lQzzXuBTLFy0c06BVA
f+FIlbXH8kDT4JZWMkHXgkgfDFzNrr1az0AwrF/Fk3FM1d24U936Pg8RRe+D2/lIdhE2ivEZlqdJ
Qy13BuTl6EM4l5Gqv4jKQZ/xU4IasHZNyrXO9onLRdMMepVZMGffqRQe8GV184M6H6bpdmBR2rxb
4qmF6I6xjMQaEB0qwPuNFm8DPMfkjhT3D134MJFNZBLn2NI4PnQpeele3t0TNDNMrwTQbFhPbqLw
mYrdpm/PcnBDsJItckfcKgRwpB5RleQCpku800kfdz0jS3SAe48CfChPknBsEo89lHApNDcVASA0
BLDChQjzUHdiNcYWt+k/zXe+5U34gkeLd0+OLGhChQLYBsV/+KDblTdglUIKg0wL8SSMOlSCXkq6
pFvhmvuQjE3hhTVsW+cBShAQ+INsC5t4C02vdn7BhS2fy8nRr4lb79VbJdnOWxw4x+mKqEd583dt
DNbGNnD6bQw3oTf3WTIcPAUPMd23e+OC955vTo+cHszzaDm+v7Ow3j+qV/Oz3AXn4PxVP4P30y4x
UA9AD7495TZqqkfuCK5gtxvtjlAw29+Rk7XBf2NT9t1qd782X6Xb/SJi29mH4ka+Kpd8J18nBgUm
AI/qsJwx+XP8DChNIhLnWbvrfVsxNplKs9v1H3TyEEo3TM88FYlp0++Jf048BavS1QcaJRP4szVj
ryWXyLcJk0FEF4x26NCKNgqH1BHiWPYpR1yIgN4u3hqvvIloBaAx8oLmjuVSsSEfCa3mdnKjA34B
m5YmtoOaiOX8Mh8URMeS8wE9y5539BQ7Yv+e92rnDG8+4ukTkXhQujbNRfglPpE+3KNZf4ev48Jq
vtV22a34GBySM2Q9asroYv34Qle5eCy8mG/lRbfmq8DKkBH3GcxQVdjzB1HKgYv7BvFVWOwLm5UW
UnW2PAbvy4lum0VovDHY7c8iZxhlIlZPj9KDHNj9vfzUXHIn3/ZX7TQik7gmR91W8Fhsth28THaa
rZ2UU3Ppr/iZvDcB681pPlUXBWmfHewE7lqhe+b0zoBuQSY+oeaqH1qfa8ZmOzNBmPJ7ngG2bMNK
56Rtw9d2r6ErfJ9c8+Af3pp3jDcX2hjFxvSYfZyo/p5gkc3bhv2Y2MSTOdaGrPpNfEYbuOEpTnEm
RG8r2/G13euE1D0kl/JBeInuRqd7J1xsA0lsI/6unga33OO4B5q4aV+DZx3Xo2ORTMsQzxAAF5FE
tU3tSFuuGs+MZBw67OElDwV2s80Riy2DMXy4znf1CdxPuU8uwk5zjJP2UDoGgTO5Z11zO9oar9Su
hdZBUVjb8ysUQRt7ic0IJdqLKeZVUHY087i4vMLwsL3AY1KyT48cDk/xQ3saficX0+tP1XvKrIfK
14v4+yW7RHeT6/8OX/PPbCeyJxhjtKN27M6WAJBuw/h5351pMW+7N/ExukVkj7qJw4qTKto8iF85
SVG2SBDp45IusnmwPro3Gpmqmxyr22xnvquP9et0YSBkgFTf69f4l2oPlzhwxvvkmBzlR93urzDl
HhNXtNmpnnxma88OltLNR5nYjD7bxkY7St/jRE/RLg7hy3LQ7YTnkcj7aoPUkhGuekPD3Z1xCPDg
uMlupV1+wyXxUH1xrBaP5FTu52O8bR7nY8AY0z4XiVucuTolX+tx3z7HNzRX+H/kLHLGIyRDNSaU
FSH6AR1MVNglrGU4cKxJv5BSt8/8GydTRDCJdDRZo7BrVAThm4zdBGmQa8bH/BHfI++NE9un7t9v
IWuokwdUsgWH8Sh84LaQGEa17bjH28nZctUPwW7cj/xBpsv4Wb8ijUSvt+V4zx8GpuS/0JmiOngS
buattA12OJ66WNo1BNg+DcpL4ol7kqD3CGdp7FekyigH4UzaVRG5xl32NTG1a4j6/Uwmu6LJiFnY
Gq/Js4nk19qGt9Od6Bk386mbbpNzfWRKAcCSc0V8BYDk9jv/+hXdotekEYcLDLzPwFT5EN/Aqn8e
1wFwHSUIcmdQqRCGPxZfBIQxqIBA+uh4YbXBvEezI+Iy+DGcdQaCp3afOyBPWKq9tzeYcD+y1CXB
EgJrYpvv3Kpfwxft1N9gcOVbz6cgtps7mmddbfN37++NZ/GxvoF5msxedrvMD96kj+qNr4iYKNKc
6qufTvMzF8T+A/QRXw8HA4MxAxtThOHcMCwh+twQHD8dJvej3zHDY615p1xI4t2gV7RDO3DrG8ZS
LpNvKGGQ5TSPKS3oTXoznNmvyU60K1c4dhiwbuRDyBnKFMiW3sR9SgbayXJNnOIblaAeG5yLQwwf
w43uERbviZdi17aO9hA80210JupVdIs5eYPdR+jQ+PPGkGvaeKufSLbkgheT3r4ZK1dikBTtcctq
7LniivNhfM6v7WBrn9KrdmNy7Y631iV/Lo9k5R7DxrbuZOLFDRcrOZc0+cp0kDoMB+3juFMYnuv9
YNeOcJTuTa/ymKHyzt4Vm8Ydc4rhy1x+fXDA8eEh3fmifTXvsl1jVzZUlW18H90mt9ox3w5325qc
r8VdxNk6Co782HNm3nLO+k/UFvkDql+YgPLIFZ+m9+m9vNYPyV12aU85o6Dxy7oJH4x76aYGV7Mn
A9bLLjCP3NiJXz9o4t6Nx57TWdkt/6FECIdNVNv6k/yeXgXNRTsxAF0FtIWW6WXRwOHrYAoF6Wzz
YoZnrjTiU+OfFgXInXxAm+9GnkV5d8964TbeShemmRy1MoSCTbplnC6G/fiA72FvzU4eE5ngzsaX
iFHbDG4TfeKvOLeO8dA+IIIP6GFvJuJ5H4o765kv8RF4TPCxCyAaW6qtPRMrsssU1kasj9aKm7AU
IouBfPB18/0YeF/w3zq1AtqTq7B1vSUtJar11nc1ypS6bTHEt6xCKEKpSzl53ayVqJ+7660A2xZS
MkW11yrU+n0QCR660CqdwZDuk2Ee92EwbAjZK/cg3m2pbYy9BJQZ4PaxEd4AdIVLNg8tFbfq5Wg3
iQV4Nc7q5etHAvBFg5R7eJfYDKvQq5dM8XXD0kVHfLRfxXqrSHW91TSkls/KsHixSMFEZ8LMZ1GV
UgBCXbveTFox4ipAF19Pm2Kfh/iCIpMKpvkYmHXmzlhDtmAP7ooZNiJyGBa8c0w/aVKqa61SG4x0
Kg4roW6FG4ah1GBgST6kVqf6AtIyDplRAy+jQTWOy6Q8IwE+PU+lzjSo0osDVS06AmJM3pOWRMBK
feJrR0iHMixFV6+EGwq1uzqoUwZOvpMSYGbQiuexR5TUJVNmr3rF1ljaI+vNDm8V5g+0+n+Ifte6
7lryNdYOHUjvY+YHmbeGbq+bNQleXqCPP4+VQhftaozDQT5hxOkW2UO7wB9XAuR6d92gTAeJM7AC
W+ug6wacbwV0bqmLEhd423ZZv13rst+1WnmmJS1XEdsh1JE0lylCkUXtMa4ZqP+6paGl+H5s/Ye/
7q76kPVliQCwgALS9IarhEJ385WIzZc4mja9VQaApONUFbnOtBIa9xYVnVVf0rbkd63CkMlCDVBJ
yujF4Gwzfw9rIXbkTmEkUml4lkvXZmzo7K23EHcd5zwEyz6P10LUc8mFV1UdsqrDLiWRX9VVtbTt
Bb06zHJJshBVdSTY+pMhg5r9vrf+A6nFBh4AavZ/PLi+7vv+erMHopAbJTI/aq4aA74MuAlYySKd
aLRF8f59e3143eT0Kg/psvm5+/OvVeNTce1Tb33az+Pf76J0NRrCn3/Sh/yW/BiScMmrsHsRIh+Q
QO0cWXRBMYdMuOypbPqjqrN7KafjnSsOgtrLriWN4BG02issdf/zb+utoORZ5jzzG9YXKHrVgM1d
3mDdVFDBZlttsGoVZQ/oa3nX9UVUrxGzSmsbcXk6Wjqe+f1WP49+319fsL50fdPYSLgMrzd/3u/7
meuDPy//ec332//99FEL8m1d9/d/vWT9wMHA1z7U1LR/3ubneX9/sz/u/9tv9vPRlZaknoyU6vsl
61v+8e3/+HXfN9dX+j/7+I9P+r65PuH7B1od60ycf+RrLnt6/Sb/cZ+sn2wQoPDPH++PT/75nX/9
mPVt/69v8PMR89vcqo+06V7B2eWHfBn850Unv27+euyvu//uKfQAqGv99TbS2rT6efp66+c569sW
lc4K7Oc5P//87x77+2PWt/jrbb+fgwjorqXftsVwRsrd2oAN4qnwqiY+tMuFnJwDNsu//nWXcFOa
i4zP//yLuXZV16d/31yfX1BrQgxNivK/eYv1Gevm522+P+Xn2/zH1/31xf7j26zP+/mk9f1+HhuX
Ltj/1x79v2iPJGRBiIL+s/ZoXwzvf2qP/nnBP9ojS/wvSTMMiF+QT/9AhOnQw2QoYbKBPlHWNRQ/
/6M7UkCE6ZwyqmJaOq9DrfSP7kgV/0vRDUtDx7Qm+PCq//2//o/ssOav+39miUnoa/7SHS0QMhWX
o6JaIrNWZdEl/aE7Qind9rmx2NWV5HlsUcDWoeY2UEW6yioA+cVPpjxFJ1NoTk00Aw8rIRoYk/wu
xOSNCdWUen5ZLJGm/ak030LiqveKEzdJ9BixAOnK9Dfp7Uw0J+tzNN5aaApHFYxPR0d/ZySR/KCI
szuWJvFAYn2KuN5duuHRh1O8z/Kk3iLKeQBkq9xORnkSmvEwlQOChyACtJQLg6fnPl1ImEVqaZJ+
1hq45jNPplV5Ij+UAn4/7vEYBFulA6Kk+Sq5YLXiCoVBz1CCgpYnUCLTVH8OrVhEUZ3JG4ze5E0G
8wW0mhPrFAD8UlVuq1z/MnQiTpuw/4q0NnXnWjtFVjvuVbN5rEbYiUaKApy0FJzJhSIcVXXadUP7
OkSKcIkQBPfgsDHX+p6fS+NjAsWpVNSzrHbZB/F3R5QVu6CYp1v8ASL98XZPT5d8myyZuSzLsedP
5kFqqS4HPRXDWsMhW5U0iwUfmHB5M8xuHiFPB0lEcIgZbpRJi451iRjXHECgFeU0HwE4wV7eTy3F
HCi0YG52Vmg0rhKFLgHnEdEc0weEF9x8nYVOakhYzIz5Re078s2hkI51/qbWzSMpCeihfdUDbZTB
Tdc+qzzr7CbV0W6UMTxQeTI2Vm9k3jQk+r5Irm1Ty9h6lMGV5rsuk6oDDIZYpwMoadRg08g4KqEr
y9gmrZEKhYFTblOq6m9FyY9QdNpjLtSneBSskz+YW/0paXOWaNZ4TkdgLnMafqhD1Tu1LB7IM5KZ
u2kXVSsIrdCicRcVXwJfD1anmGyTMRM8Me5ec2MYnGieMlowgyPlvraXZemI4yEnlTZI3VgBs4lv
r3VmrVFYj6Dj7Y3PvIBqZagyvunA/5T0aNgpSaPinzcjJ4kmGB8SpOBSMG7hDFBXHWDIaIEmbckW
fcvFcMQo356TYC6Ovg9LvxjafSYUe80ImPbKujtN9MALn+DnmzJogls93ikw/aWwRlfEAeZVEkj5
0nzBkAY0DgtDL8j+PpNLgL69coZg0Z9i6bdajwQhC+jltZzOby34CGTzZlMaan1EI5sfOeNGeC/i
MVPLbl9adU4FLXru9DK01URX7dDI9JNY/BLGpvasPnsNphaegkl4hVxjMmssW7YM7SLK/qkWiDAI
ImT1Jn0SBUa8l6Loxp8u3AyZanBqt+S1bKY4FPeZCdimV+/RzeTnTAKrZ+o69CBAYXqp4uaa8oSI
JtznUuDbFisMu50aDfxptWVC9ZHjHPTgTdOLHdIAOGzy0i5zK6O/BKPW2dNblEbWtiGM2ArNu3pg
4ELRqBMJRTvBRGPcECJS+Rw1cf4mgdglkhtjVAitBWwgjJKiuSXE/bfqi0QIZuDHerezRpPylEhZ
hVSIgr64TD4JjNxqN8bZL7431afE2JdFNJFkg3DdxC+nGUVxnBE8FsNEnk7XhF4bvY7UcRK/EdwG
fwdgAGwGYviYMWhv9AnCl5ai+GIJtUBUysm+qwsqZzOcMCT+I3Xnu6CisZjn0V4u0xu1GShWaPqv
HjqunUpx4Pp6lW+1rtQ2+KDlPepvxHkpXH49vtaN3rtYw8AJD4FHuEHlZJppDzoRZbF6Aw+ypQhK
Tn1fBKLd+UnsTkK4tTD+2m32Us51sjV0rcKdHwFko8qvVtjwZOhBKUAcV5g+tQC155jg6ZaDYJup
E7GEev2mjxw/6sivrFhXL7Ehz9nXiIMAMF0972vySVgLQm0tJtgP1Bi6KP9VjBY2ESO5JB2QolZq
BUfsF69Jt4/IHtwV/UCdvi6sfZ7JrJNlraRy8wXYTt9GuPY3xSjWjjJ8JcYAD2akR9XAqnnimkvQ
e3Sda6h2QDZqJ56mUwx73Uvz7EPVhUdB9I/S0DhSgAlPD1DQtEL/XGEJEUQoLVLsYxmSDPruEBrT
Jri3sv6u6nOI86NCE03V6Ft22KfHsDc25mjcT77YbM1iyZJoRPkmsdP+aVJg+XcxSoUGRhKWBmp9
TSlNnt+o2UU02txWMIq5KimfdmDkjYsP+eonIN+srjpJfsPho9ELm2NjupKEVHCwY2CN4vnUFl27
8QPDOpgqTdikTnBol5riyFYKka9C/qNalexhX92RRrwrInrDU5A5omVC8Wl6CmMhhVucfGgSqKTr
vTZfFL2snF6HEF2iRoD1wTXBHMutJaSP5kTiJWifR1GcFvN5E9JwHatNM0GM6cSFYCRTPm9n9ls9
k+yg9UV6UYuJwddvt1CIUDKUp0zHqKPAh7QDuTlBHqCqORbxzUAOjx4ol7m0iEsR4HSHUXLMoyxw
KW71PvoUGO40jy3czlzZK9Ixck8lKpQreiEAkxlgYONJ04YZonsR3gJFyB1o305CcPvRaDMwktGw
GSOqrmZtkIdCTIGQCvRvcokjNy7pWuFnTCN6B3CxOBDMocUZYZ67UpV39b0QlcIuxF6FLSF48Ak9
d7jCV57ulzisw7FAet1zyUUiqunSSfNB25EJqZ3VEtNoAyurFOiEaRSg014j2LVAAzPU6F3VPLtp
IqYBVqI5QuUFQYpXJAoDMAd0BQQBPYbezekJcolHLErgICak0j1WBgMQa75vwWCaxt19i57BCEp5
F8yL571P65pu4aSBeSKGyA9bcGdLXnJXm59yOwkOpcTVv7w+ut5SF8fIosMzxBEVTNPfrzkjZgcb
ClgrNUJL0JEBwu3WQvoq2eKS1kvlLU6ouBI+hwikBJDCIEZKobiDVzR952XMaSdhnSJPKRsaN9D6
X8IMYvobjSHiCHflVMSYusgMM23ukAkJDqSS0lHDAA1GZKEd6ZL8SBBCSZ93sWlUagsVJlmCjxKN
fAOB7EMxEAD6te1HyxwcjBIdmvVLjvkAPA+nr134kXoYO40WQY96XWke60wHhopQMhDqRz9pk228
yNLXIqBkNacYQyd0BypbQWmekGQK25864Hrrr2Lg+liGcVEpI2v3U/xrlqrgeneSFWEPurfu/egY
mtRlCutO8cX4iP0NYjjjSd6Zkq3lSYwWCGdKoYmY25m/biW1vK5fdzAU0wuTYAeIlALWUqZeN8qq
Z/+5rwdYZQJff14lkWshui+DNN/5y2nPOpO27rr8t+oeWFpee82ydlbX1f96s1HZvQkkO4QWVMpF
6VnqJfhjiwSy7yVhAufBzVSj3VDNlUnHnVLkSjhghY1u8Hu7PiCpxXXWxdTO5fF1rexyfFKsWmq8
Pxtl8ZavRWpVzABTkTw+z8Nkr7wJXKnlYXXdr3eh9X2JZVO5Pw8lZZ3g1uuYZ/2rXK+tu2XdV42s
nTQ58rfyA6BNcnI0pJH+TE3OnEky7CI5PK4bssvCY2P+rjoEGeFA8lYiUlJM8CgBboRPP/Yjcjpd
3/kgMrBI/c/mG0iQGnDorfkxE0qBCNxQOKTDcsxFnJ8Vcr15QSesG7M3cE1Sik0JnaAHO1SzFzbG
TmDecVhDYNaNuRqxlo25ptKLs6wCYGhf25Bg+HVjAI2RXBOoGBNHxr4OmiBBW/Nm9fzrUQdVFRrH
qM4LzL2p7yxjmLbrP/ZLqJBS0e1qKxSXajBjSCMqiCypAhb0Ok7oyxBRL5+23pImk1rter9vg6fI
HILt+kdZ/xbrH6qHz77Vc+O+UWIaCis8oaLfaUSS7q1H6V/HbzMMrKmaGNLzvw5scGiYNq293FXo
oL+1vStHQp2qBuZ/7XzvEK7jf+4va1yq1sRZhnuWE9+7YP2V6+9VIxml84JCWB9j2M63Zo3ScOqd
sq/hSonKZ5Ga6B3HHIFyK91KrIhJwiIwQq6ZeytWj2lVfW2QZZhyr7ttiwh2Kh6FHMZNbOYLiRaa
rGW2XyJ/FROR0ZgO00udJAywJpHdeZ7SHqstxamnlrbvvzajVUswdun6aPiA1bQj6Gapa9HcMYrR
liNUMqEZOp11roQKgLJ/rXXWbkLIhZ5uS7BkHgnAy9RGvSva4r5St1wxCURVZ6RhCZN3AjS2s5Wf
x/4c5/kvyZCexADfQSokrPyG6DkTn+IQ8WBqli9Bn7/IiNvJFOMUkLL4AlIw3RXqeAtRWiuqGEJk
dooCOgcZRn6mFspz17DypPTO0A4KjsJ4xP7Skm0AqZCwDKY+Rv8Ql5ABgro9t8oAcTgNHytpQoHB
RFVUEwTNCWZeSeT6GoggCE0j90gKwNM0Xq3MJKgaiA6FiKP5IVAncKH9oiI2hzutWwylZn9oVPWc
YsSVb835jv5PtPVD0rurLDmF2vjBgiSzYTtfhA5RtKyiNA1UVuumWVGJQFSg+2ieA5TEqVnfx4F2
k6fXyUw+/SlCyzfRLKbD9t50TFaECUkGdMWTqdFQGY1+p8XlnVnvSWrzKhkNg2Qi5dCK9poYGfOE
EbejSsvdHwA8FOCL57gn8PDJNxD2kKJFC4xpal1zSkgT8o/aCZkzO/DnHkmjciWFXo4YM68yk2g/
t2SZAKxVk/dG6x8a3Xzr2QlziCytG4Cv4wO4r9PkYGbiHRGI8GUmBeLJ/CuRWVMTkbSAhJtb1Tc2
MSRufhcG+SCNnrpRcUaEVpOPsTiwIBdk2lddKxiklQoOfWigleiuWdkTc7BFgX5srdjjhP/dRGgO
rBY5X4nsTR61UxWnbqMVmL9DMARLFl8MR35TQtnKSgGJxQ5aTmBT+vuY5eQutpCAjol+TieUomaS
nwyffnk+IWGe0BZ2W/JKABuo46+8ky5hVj/OtXGfSNarBcnbljmP5mLG96okpDtW5jVF/UkQ0WVI
BmLjYZbXevdSFNkd3xKliAU3FPSkl4csvNSUFjTmCxT2/oZKSYfEhGubEaGT4c8QDNcxJcVrRESz
k3qkMgr57iTk1RtF7aclNR6TXWZdoxEI6uQfDM2HMNs0L3UAcwqf376V9cbOcALYcw3Tsh2T/ihH
i7NvFl4hraDEkwouBfuORY9RgO/zzaXrXvXvotwx+AkdnDMLXc3McIDbFs142l67xjRtImnDBCdD
GDBXFtIIUa/00Jh5b5vVkALOy5xYrpG21D3aptpAN0NZrs764dg1zeSYbbCbtAoto9qOdj2IgOt6
JIJx/jsFTW73evlCPjec/h4lvCR9tcDcnbDoLyVTrM0swiFJU/KRu9Iy7AB05KBCjE8QPyXhdKTV
GZEa4ykJXf4yC4HeJmhnDEM4xEMlnEQ5OAFHDoFiivEVJuxkWzWqec24s4Av20Uv946hSBs1HaEa
TvpvZhaBq3RorzlHDYCWhzF7mprolnXxTMJHdCqsjJm13v1WOqsCBEtBolbeR60WUQSLr3kUF+48
q8fOkCU7roTNaIYNR/mnmtaGO9PFdM0A2jqCl1HNN5FinjVkw6NPg0+ddXmLOQdtEu9dirkABjd/
jKLp2uRUY7NE6QFAqtJCbnjiqoFk36cQOOWnBlf+XjCGU9GJd1Y8f+iikp9lejr2bAj6pU21G9EC
3oKpi2TTTNvUbb/rkz7YZ1AnqDIoICFMAiJTsHe6pNmNgDwqNgCUZMh7Q618gVqokqpC2WPkr6kF
9W/KHtO2HktHUZNyJ/r+PaTqDtZW9TsEFt8qPpfPrP4KqaJswMSZtGAcIT+hWmjdQE1vo7Anh7vX
6amToNnW3Y1apZ9cYk4NA9k2W7le7UvXm19c0ntbGSfE1ZpKQgz40Pgz0fTJHeYOQTOJDWPMnKxT
FVtuTAQC7TZuCNpOuaRxIjW6KyCyLQ1gBkkx15QlheCQ+U5hWlcJ5LyjwZV0mNWStyJizG9VEzb9
LHwYXa05JfQAW9SR79XRXZ1o2UXPoVPpmU7mczcYNp8kpcY1ZWFtt2aJCUgdMLYhZe7OBYEAkqq+
1aORM8/sBq/INAjNX7XJKZ9J1tYiSoMUAWjrJl+tgDaGRgIP79B0kGTD10KEvopMxapIheiH/EaZ
m+nW17DXB2AIMNMEoos3DhqxcqN2MwG3lcEPRiRWiFK67WX9DjqTAbMrgR2o7RSlGk5EO32ElnYm
OZYLrpqVm1x9yBNQxnmcGBRLGdCCrr/6PSr6ugTH7UN9z8bLBM/orHBUR5DS0GpMJ1UZCOmZZDJc
D0mWLp4CpBSMEragE7tK9C8spSJ4jjQ3a+F7UPCGtk5KgCbdIQZVU0xWKfnaxvArUZKHojs3RPmS
Hko4NzHl0BI6mZgNq7PHDB1gpMvIpFsv8vEoT72HSUw8UCZDOUeUjg30y3KiWr+NIvlKRnjnpOpz
Qn0bSB7H1LoxMOlUSe7vpBxEJwPbgIhmKlDEylS8KA6VKCJcasGRF9e+S8QHF//gdzb65ZEgA8R2
Cx+q6fRlMBx3Atp3LnMwfTrrEkHj3KRjfh/3H1F79OVKc1umRLgKfALIFeURPgx3JkAyRvJu+UTy
0YuodwQrvc7S+MG8yZWC9E1E4T8kqXnrQ3RWAJ/YdXSrpHyfxhg+x1DdU6k8CZmJVhhkCtTid02b
kN/kpc5CeT+LLK8WfE6nGncECPWbtkGspsQfpax+zFQ8nLIVWsYilpodR51pCmcZvp7bFj7wz67A
oWlwbqVJTk4cMRv14viUUgiLQgDmZJJMtITanVJVsV1XmatlCtICa+/rBVFIaYyQcV5KSUP2VEty
AYe2WYIxlb2uIPpPte44jQS4h7p6Y0hh5QKbRYGZWboD4aHEpkEQcoI0lNXAkrmFz2Osk+oUEqOS
iFnpUFBptpH2nvd97ojir6oEjGXxd8zKUN52ujS6pWihtc/deKEXLv4xdXHYDADTloI5ie0no7qg
ncohwRUPWWrUrK+mzg4lPHfwUokyK4OyPaz3xSpoKTWx9HpaIQ/1Wkf4gT6sD66bqAwZLjRGeiE3
MBhKJTDNgTRvCv/OtLyDIPIB0bpmMzneQiwG9fJB+Zjf0hMZt0x42u+H1sf/m70zWW5c6bbzu3iO
G0Ai0Q08IcFWorpSU6UJQiqpACT6RI+n9wce3785jri2w1MPDkPSKYkkmMhm77W+dX0YxhFGpweT
t1pJE2py8vY4SN2fTXVRS/HLp5Sxq/OgP/srxW1a8W5lV1bAdnxCZVQ6sK7gQ6UisLL7eroO53F9
4AXcLlZcHq4/N91fSsj5dCWOXFEkfs9GcJlJBh1X7srUkACuycYmbZJvPbcLtkaFKo5iWXO+8lkS
synqI27ITdyk6kS7q8XQRzDi1Y9PdBJMuyuD8B8P+VUsJhZrg8+/AizISX6K7Cery9mppfkzzBS9
d6ZoPF8fmrqczsuQ8bZQN0UryQ80+Ehpi4frV//8WQUStBuxEGnPoii/nsDjaB7OK/0B3dn6/T9/
WOokxHxrHc1VipbjqtCZWx8Nh8PRMtUJq3tEs0g7qt/g4e3O+VrOakq8exFYT0ptykHpT3fLUPwe
2QqYOK8qrfUruT5cf7b+i0b43dEO8EC3ndSAUh9821MQZXuUl/bqpzQFuC3lalj+piHOhSsEJhK+
GkB/njw6n0PrW+coGyX+hTHALa2z++vP1Ar7u35lTVJA+HUpcJb9t2WjfCudht2EkVhgHwbrlDWf
12+uP5Zd2Z0yPrHOLM3z9UH/46u/fcuGt91lNU6M6+uDqWozbkOrRZZmXl3R68P1x3PXgaepHnsC
G6CUukl2IGL5zpIw1Db5+mKvrzhjkwAf2iaUdH2Ncl6ss7s+XL+9PrgN+eONfspqVmLAsf3ZQ/m+
XpV/eRHrt67veKTFrS/h+n9mBgKIWe7wMXMgLT7LRt8HIBzJB6pjzlxIwM23IuawsnjEAqSJhqQ4
cfCaPZcehx0BytvYupZ3S4HMtKgoaRvDqpiNulucH2pLtPVHNuWf7IHgks3jBq6SG1pV+u045UvV
MUoy/C9JhWVzyUxEpTMg2SXjcpEEcsM2n7MEoN/tgJgR097c7CFy3XScaLqpdA7ZwJ/TRhL+McOJ
8+ZhiSQpLTq+oehLypI86dR6qazhmywaquADCNpYGVwFwpPolDJyB+8cd8hvvMH8YUC72TQw/7f/
XzTyfyQaCXxp/leikctHWn7/m2rkr9/4n6oR1/2PwHYd6drCcX2C4v5JrPGs/yAFxrd8y3OFGzg2
WJr/VI54/yEd3xO+h5rDt4WJnOM/lSOEyyFDcUzPhN8v6cT+XylHVh5NlZPoWp6+/vt/c6RP7LVt
8ocCH1mC5a66kn/RjZDCZhrdZCAknzf4aGpMlRsCpxjH4rd11u/9s3GKwwXTLZyvzb9cqIe/nuXf
ZCt/y7XjyX3LZXGwgoB341h/e/KqpFwEs2c52hOhFin74pt8vCuqvdsdaANAmPPdb2v8f31axDz/
+p57SdSZTnla/bPHVFDc98Zh1+dbtAtRe0Of0S3+N0/p/y9X+d/f6N+oQBnN18gfeEZIXf3yiIcv
pf0R0UgKO/X6X19VSX3/70/nW5YvPU8I05OWJf52Xducrj2HbH2MuzFiR+YdkCjdT2tZwy795pK2
WQIZkZnEDeC4znamLkGBmTLxmLorkV2oSS07ZUT+npGLD3kuiApragxpunBCy7fRxrRmj4fUfKM/
b20qZZnE1HGQVfJraIINueDoIEavJD0IMIi2i4528DpbNtEuUeN9hNyZ4JzxIl2mLCRJLLVTW4bw
3LHaDLTFzFPSVeZJVuKJHbzcAtbdTNNMv2RZfcZucRd1KWBFUF6l1G9ZQN/BSKcX26dWZswebas8
+nGhhE+E9hpCNC7mLvLMmL4dBpGktY6u/qCDycizP5KZbXdVzi9ouqCWgReXuQN3bPC2bB8vHklp
HMPP9E1Po+iIcAjuREQwclDa306B76nGTCuGl3Guw7ZtLzA832bBgdLruLKLsmgEQzCHJLftR2MV
XE9AFZ0BmzkGXjj+7mxPYP6QBPgIp1YG77au9fuaCLZJRLUtU4OispFsi4oCjbsSEe3q2GS/rVJ8
2wa/N9p8EiJL6ZTwp4h1qulKFGAQlsfKqg71SKVQ9wQGcdnoKcw/S+PsVllBvXpxw77ektdqbQiC
5niNWUnK6t3jbKDSbOf183e2YB0nm9DBVAma6GUmKmGbR/VhIE2ADtzybdvFS1x/gXz5oOGQhzO1
U4ogLSo0Y0s+WIEGqX6PcKAYmMdF6ZPB4A4vFE6+zbHapR0W6vXvFPb0Ys7O/Vw9uE2AfKCVuNtA
Z9eOTzEKI6GbPIE4gn6up3ApyQ3Iqmon6SkvKcVVj00EGUs1JWiEFcjA7CEsWq6aX4twdM0/0HCn
DVBJTFBFJb8NzxcHq0u3sjCxFBsPkcDl4Kn0T5vxDgqw1fCqutvMtgjsthfgtbkmoU9OWEbbr6Ci
im4khM73WQYwj39tLPa3mZO8knOej8TibgPAvpZF6Ejj80IaSb1hASG4NYd4p0wlLuS8HBuX+Lek
4TV7bfkYWPpJLgyT3LJuKxUgPDKCfGeb8Geohpw6Ui9LgXV+bBg/TYYMI8ExU824kiMTV0vW4GSd
+QUs3dcPOiBcYW6iD/LKH/hb8bbqmOMjLga78UNtSJNn75AlkYtXC6R66V/DtxQY/KKm+m0pdwgn
P3+MZ6U2Q4yRlPrKU6Yj1GQ57y4yYNJX7H+wYq9dEjc7reNmmstnmr53s3AwysLTsRo3pjY17Kqq
xufukVwDdnPeDALGyoSMpHT6bzjnPflq5nHoiz237w3ReerUc9Ci6eLC2tQPaTlZh7ZvL37d0W/R
DqRsLt915JEtTvmerbcb1+9CcBvmaYOHQ0W7VEcE6ax3XEVu8tY7mA1amIF05IkMIRwMQh0HHKu9
qHdZHA8bv6OBs2SgTLVhfhdW90OQu5FRHFwkd6q1PtgOkTZtzxwvtd4H7vgyeFzj1tHvHjnBoRf0
j3pmX0ct++DD4MSmTxl0eI0GUrt7Z1zdqgU8hGYiAZPUGyoHNCD64rQOJ/QlQzgLJrO4S6n8py+5
/aobIfemDx/GKdxHh/Iuh5TDkGTUAqv5tatrNI8mtzhZ5/ulZMq/TkeZCQuYkwi60UvvrFEZeUJJ
O+JNBc3GdHkSFctvglEA6s58IrR+qG6PYSmiJ7/mUlAAfaGD9K2vOQ9BgHnIfUrs+UDd7aWbCH+g
0vmYyvRRw8rpdfliCFSgGjHdJkiRCayDYukoFFVvgRhfmmF+0cEKB4nu6YBS+klBKsRqeukLui5e
+qNfsPY5fIjlKL9Fxevsx3WO0cW7Tp2XptwNMYUxyrjflZpfoGsziFLrxDb/caRGScz5Y0FFM1gI
bXHoZ4j1PpZ8osvE5WqNbC8HOAimX1Cwb4qYw/l8kEZBT7glDJdLAbiJo4W6bRMu67RO7hNa1NoD
b+N1CdCMDNdbPK4OXdafrZ6ni85B/C5BrHGgiO/UM5g7CQsn8mjoD83Svc7ZkTxBrMQBby0mzItd
/XxqA/2+XpK5YYkBikYvarUBEu4JiWm5vkHLyMla7ZPzdcA7dfe+iuLLwKsPwbJrec7tbLGOppVz
8NoOdRq3XiGSnVarYTeaIwC9xaMH/YSl/T2xY/qRJAelnjy43pLdzizjVHlIRkyjQ4BqMuyEvet1
/rlYbr1V66zmRNBeRiszoBEvzYbjtQYpldLHGpGmjNmjP8IzqmrgSV1N0XH02kc103io6GsixHEP
VgIJqy65hRI9kyBWPOqSm0JM44Oskrs+ai9N6RiblcSUrytf0uUXW3VEfsLccarkB2v0DR9hFKqh
OusM37s/vtSTV+ylIzCtq6rcdlPwp6MigqlIhElhwrcvgRb6vIUOYRrcb1LQlpXqzB0Le4oimdvN
L4GXcFpPzR2zrHGoa7RRqy4nTOdoP7c3enxe4mJH/sp9x5EtzN0Gfe7k/9T4fpg7gjVnCNeWN+wK
ixa0tyLOuxi4henwp1hUv1qH+JdCPiglLBbA6Tbjv6pD5jRH3bEWg3gD0BL6TnHIB7Y1kepvRtUB
ssG25jQOYIJC3C4GpXfZrxi8VDbb0fnlegxlYtl5qkm8jytCtcq2ZVK3W2Iee8hGgJXHGM+knh6T
JTGYY+XHFJFJm+VxicS15cCbE7rm27yppPS5nLlb7FWQPQ8L1mpBX36b5fmnUWUrLJtqs0dRdpP0
EEHmRAv6zzXFLToSCKrluRW8ogFhrGpKexuQ54Ls7bF3o0855xCYO+Pd4FjMQjtzNWbIyaib4qal
UIxfkonvySCJTwedT7OKJLwWGWRpTHtPsYHjrdRhAaifuggRlobUSHQauGAuoTRL9hobTD4ApIyd
vagdiJDJGaAxBRaiBORFdZlSJPVsk21ZhMrJKtK1Gor0zB9/r8GnmPzghw90UAZElXM3PPtdLzeE
F4SsDhWDyPQ3/IfXkTVdy9HYLe0Xs9144w7TbWxDPummHg3M2D+Tl1ZtUyf6IDRk2vz1IlJC64bZ
Ocr5XhgwF6aUNDwkjA2Y3q0k75b7I2FvUBHSaKeBoGgY75VhvhlxBNOkozJlT+ZxqbscIgHJN/CN
N0J1GMk4hG6yRD7Pdvpko/4NVy02shrEcbqzCLYNopKKBtuferD1YZr8O5nb7AOpsrD2KkBjpxRn
5g6R+lR5n5EPUTw3CnGoISssE3RtbqoosepLqvITEzCbgg7Vn9+BRE7gjB07UcGnwrmJkuV3y625
q+ovlHb9JhmS31JkkKsXb8bwjVAU/UkYsONFudlFWArCzJm+FnNA/lfmkPCSinl7wS68TrmNEdAM
I3n3rxHFRJFC9ed+iS5p5aowmPaRpwdi9NiKzbfWSF1T9CUhNVKUiDkG4CsuwaGJNecEnUXp7WSQ
re18xTkfdutWCqV1eXEyck7B+6XbdsLmUJEZOfsRfPk0/cy6AVh7kXICUYSrBK6xC8iyo/aEvFz6
SB+iskPHSVlmTxImK73Vklws4DnYBrAuUlZzTl/bIG88SEDOR4HMhs3WiZz24aFIZ6YB+n9OjNmA
JZxumMvuauz+TJqFeJyyT05Fw9YSCJPrRrIXLvTBoK/J+SFmRZ8pKvojIAWbAN+4cvalKV4dIZpt
Z+X+mriVbi1SwNLM2NoJSVhpRP5EndAnMWnaK8CBGU36Q2ChS9A92xbRNtV+UMxHoCaChORLvxgU
ZVb7VqbZZ1KOJWvbid5pQaoIAttJyju3cr56DqzoU/PgoB3RIaVm0ZfeF2Haf0q5ZGftsLWtK0XD
TvC5uhKc2OQ2JxdN2bY1lUIF0r/l7vDk1R6UnNX84UTJCf8xo0BE3aNO5nDwrHGXeOrOiPs/jp4Q
y9ctB9tZvdhmnuwNMZLBvmR38CVpbdB3T3272ltiaG5athadtTdMFP5YkNWOPaWLyBQEoGp7DhvY
2BMSUmEaZnt3TttD7EV78tBhxbT+zy6zHCRSxg9IfU+iHhAlGgUEDXtxNyPyEZkQwh7TmyedmU3s
XLeHSB2DwUkvthP9iC556YDPITF0C2w0CcuB4rfcShNmT5QN/C54MlWBJAO9Xp747tNbOvhZhrsf
A7qUcdA1YTLT95loqMu3ABXrx5QHP1x77k7srKCiT26EgSZxQd95TOGjc8tGmGy7ifs6GAPMJzEn
ckoGBPcA1WrpDGS2j67aFM+OkPeGP31KDc/SswSfb3xHl208lZrddu6Oh6KePn0ad0yK3GdWa1a7
MSo5u+PfC7m6DPdu3FVKuaEn4wDEbcGJDh8KnI+JU1zb3U7derspPR5dYuUW5PTEhSzBetpkeAbI
IScgPaPnGAe8GIy0XJoEHZsHGw81z70fE06MGt0mh+I02C6cMcjmsc9kkZ0Wg71+0vjzno8qqeKQ
CgQkQdPZuh61h5Z6Q5ntjKFirlFgvUpzAZCf3VRjfenyHBkWsAFBTdlLawiIctHQCff1NJmhW9q/
COUCBThkwN7yT89I3iEqZelvbS5nUgH40J3mo5IG54LJOmeWPDdmdNsL/PP+dFjTU6mRQApawKbM
80myBCNNKNHPK3Nm/mf8Ui88um35y5yhIFbwK+eqfqxS46OOV1GD4PBVmA3LidyWA9QP0m7cTesG
T10ytOG9VbkzI1Z/kSRMpEOdUysgTubgpfT4Mq/BzzAFAE2fsLdiv+iqZCuq7FPZ6BTMUhKlLUHb
8TQ/SknlMFvmYxTtBoxuyE5si0gD/0aXJH44rwaN8sPiOsmeGKk74VMCS2fGJ8kAu6Kkh0wwYdWn
yx6vynfR1k9Dkfzwyui1VOAp3Jw+FXRKeuM5kyrwMUDeRlgkUp8gw7/VnSPCvHQrpDBAISlaNiNy
E2IEtjrz4fkt9jZHWn/g6t5O2oZ9SrfbRTGizQpZUm3t+9zG9EXYRpHDPZSOvA2wdRyrmADRiEoK
RhqgX4v9UBs5rzKeiX9AgwxMVB5ITfdCLyv2RY4uHuIpziIof5Na9llL2nRcFw8uolkKMH23w+6G
qmcoAbWxsd+4I5NgVBswC4aHzp7WUG8m8d50X102SXsL616h0eh7sndvbN88pQ+G6Q/HOSHkGC3j
HzfB4qHglxJQW9ZcLlKA2CN5KL0IG6atkasDhyPgZY2FoyFCwNlHRNVm5dGtKm9L9fmlphO/X893
mdPo3dy8CSoYWxfyXVIyvRGFcIjMGT5Mwjto6rve43ZM5jy5RWsuN7M0zpVJHt7Y/vTKzgzp7qjt
UMx3macDJpResFlxD7OXLfvEkfRoLbqMq6RoBglDYhyC4lKSU4+qz80QIKJImTi1JbBcKAmSADOP
+9mq1rY8dgX6L/sqrxEUKu+2b8ZxvxBCdZAS31WVwX9QC4EzZm2cBkc9ebFRnCrhPNoNuE5gbFm0
TvWE3Z7NqNobk2q552B+JV5kbduZyq8dxwU94xhdhTm14bzYn0mrn8e2vhde4oV2pINtMM83OSJu
JK6e5HYOLiMJFScMjqdBEK3SVM7NtIhQxs14qAtW1wK1vh4SCk7NDRMOB/t1rSYdB30lxzSVcGoK
0ClvnTZhqxt59MQ9msvj0rxVS3EoesleM2FmnxaO8BZGg61w0Z96XvQQAEBDTm8TIMWNVIv8VsO2
qKZlvp/G8Q3BAS4XYfrbnKjYOsDxUHm2PjUEYTIvqpdhffGBRaUYP0bY6io+EGhCw0qgR9SSUmvj
vEXVYu/EFG21q7/qwviVZ4yzls7YeclYFXIQqON6AYWjT1bLtgLy+74GzhRnM0hoMl8h14NlHZh7
rSRysHEFr76zRmRJrmmZtUBd/WxfQEhVkzznM342p3hMDKqGbcCKOU6kEQPiVFTauDIAblyP2wct
kDVnJQfKlohbE6x9okiUHfoW0wDjq+vt9GBKf0as2uS7kZFDEETL8e23G0nKdY54DWLqt6SktHEK
blDHHI1+uYSW3MYhJ+7pMGl9qgqL5ulI8bFcFPeKlf8pXdCdWaL6veOwLY/6rtu1FmOewT3dUPH9
cvqGomDOK9PAFHPbuB+U3rvTdFuWFpKuSWQPsjY+ywyiRUYuF/G5gTaHzQjB5MhSZJ1j0Jt/BMaY
g5czAcftjCulIrjXUXT+7YGmAirNKRWHfJ6Ti6ULCJWMOd4Ku6x+fEztEpIjB4hgQQ7WBNlXOTG/
z0GjDnQwEbIVqFm2g2MS++oBnUP1zdvC5YU/YtraKCG3rVfcOkFCec5h/PkI0UgktzdKlMazV+Li
wdblQKZMkh39S1ZGjahVu1SCAli3SC1GqrS4bNa/jKcF7eHc7SZiEjOR/R7HKSQhDZ7k/LG06EWp
olxcA9VcYqEXYhVNjaDApwN/Der/puidgHSjtQi4UBuvxuZ+xA/ClhhjRzFWL2MnjU2saQcgmXyr
rX7dW+Mb05Z7D1X9PergQa06vKF4Nr6cKLpZyMTdFvlCIF/iPDZzuu9qG1GoIfcOAfUkdp562Xw0
QPkJDqVGypG8daJPN0JErPw7Nlf7QOrdEjhQTAl3hKHqv9kTOCfQq4MHfg09PjotythNCyOb+33k
XfiV/sg0Bj4VMJ1SGwVcu6v08BUISsokj965GTbjLGbjrtp5Vz1N7q3tYtuhRAfI0ynYIhLguel0
tK/d9jauIWiA4X42apMZvoWjuh4yEsMiQDF5jMvk5OjKojJAtpGZ2W/IqzH6NR+4w2na9MYjO9SP
Gg783M9vKvZv6RM8thaT3Yh5IUXbvAj9MWX02Me6OroQ62lTVx8UBt/SyX5eDPmM0GmfduOFmD4m
MhtNRlwDAWPEf7Tu8kMa5S+p+UFmaCDhpCrNDsROg1gl16if8jrJty2LZbaAuZ0ni9Rb62eHRmCD
kea2YCxsKrv6bRvmanNnPtM2D/NrYVnvzexzWSRxbx3rnciwnSKTR7hZ4LVocqw0GnLQOi/olDMw
Bvac85UZSVaRRrWcY8YCaGRyGYJoZ3GszekPhUiJkE+hn3dl8AOs0SZGqsc5EX1dhPd0agmQ1TV7
boc2i6s0GupOpKE+zdyS24CMroNpggUdfWCntVLjYzU0R8+b3oWKAHDZ9y31pZ2CIbCtXWBwgfKo
n5OgucaUCfeStdVymVvvbXHcn6Y7pKEo2DqRnj7uZHmXdONKlNY2OjtO7mbcs+nEkeFmLDMJIO/N
9ZCXx1QRJNyZzlT7xEg/dTZPd63DtJ8aKa2QWPEaOPst2CnIt/XqTRRUP6zB9h8dRNLbOZ6wJLlz
fRKibvZu1AWPI9k/xfc4BJ+lbz8YgtvcCZpf08Bs0QGGHfxnQ088nwL/mwfgPp0YZC4bo4XKNDz4
MWXU2wpz2fVg29lHJ9KQZbmtctuCUloQ+NfxESJlDKcEAk7mctrv2ZZ4lvc8WPGTbnoKqAOcbyRz
1w1Lg2EURO6Q3zjGY1sqeGqN9zCpsrod6Tg8uoCZbfO1GK1032rTRYSUvqm+ic+Glbf7bLb3RmUm
NxW9uo2p3RenGSUm7wfKAulBE059U7B3wUkHwgm3nS6yp8EbmjsXWFHV5fqwtLE6SAuy52JcsHg/
J/P0hY+K3hBF/xs2e/rGIa7QmIogBB1E3BKn+X5aWE1aooyJJWCRj0BIrtfM91ZQ9qCftYOPKI1P
uFBjAIyNDmero1SgYW3W1K+adZ96XQvjNVRSiScUAKwGk3sXr04IcrHvbIMCcEFRFQL0pcGnGhoO
qVtG7T0DmWi5n2EwOkGwTyNyvhFJkVHHh3ed6FEsAJEjL7xzapQmSfp5HbrwDzjimzlcxaxZd6CY
rjej8Se3JBshG69v4T+YmJLCIhvuUgALTQEI3RsjFDP18C4n784fTAoK633OeeWPrfnchfpE/kJd
uan/9HFC1BN/NmgTRQZZZePSTg7X0UD+5nOwvsZq3W41QBY6n9IFaTzsiKgjNqqqsGpV9MRmCqEI
3Nyadi/CjeOUQhgPalazRNVtqOxl32PO2KYEEJ2FCj6CkTYpQbNI8fz5qDJ2AIoIuo1p9etEhFMs
ktQ78iF67OUPm8Li2asWCnT5jumn26Wglij+c1Qz/V2wsCovbU/rW48c2Y0/ahjnM56OPiyxF7ie
xz1oFwv7E16k4LwhltE4dhhVgobjE2cvdo6msfMn809qEWgVJIF3RgNkde7X0ibB2W5jGBJC2mHi
ddPd9au+HayQgWrR0AcSGUQpofU+oa85W4HUZIno4mE8Shtl2cjuGJ+VX4bGXL8Qa5+drOzoTY+C
wKCN6goslcRZbspprs7Ez+XbGMpgGt3Qr8zP1gBMG7s17zkwrfvatGPAK0ATqDXgNIg59bA+HrUx
PYBHwZIYFOl9Z+bfuWSVmVxNhDDbRzcSJAsr+6DNABy1/FVlyfS4ODNHyfQhWTOM4kV9laZHm1SA
8vQtO5R99O4MBmBrXv62Lt7nMe4pZROYqrxLSbjH0geo/jt1FwSoQZtlQL2cNm9lFlGN4jBF2mUK
jZ/ko58zr5x7slc3juZsV8cokTMOrSzat5VDZUE0drfrGwB0XuX+Jg9v44ice7ZOEZj58b4cVf7L
q5qHcV3QFodYFbAMeK5B/NoKs36KHNZK5z99B0ixsxNG4PgwcI7YOGn7CwnjgdL/F4S7i9GVVpjb
AJ9Fgvi/IJp8k8ZXq2/0FneG8Q4n2LO7kBPQc9UM/Wby2u+AvnxoQNuW1HvrzsOMYlNqkWpgg0xr
NZSILfed57yL1QNnIqfnRXHcLymdW2lzW+N9oUc4tKemzu6KGkt5KZqeDUkLl58GlhUNHwbIv+cJ
5CZby/xAXeulnOvqNKZiK9ixbic7Q3Ef0P9MbWJIWnwLFMbuvGxWR8eOZ1juFIf8YBpuZS2TXT/u
SvI+XwTHM5zTqNGj5NmSOgpZ+Hy2gbM8RfxXaUgmC4knLnmmo6eCc1z6l9lCRVQX1kdOQjwuu9w6
kG+pwpzBu48gdKxeM30oSLydZZnd2tn8R9AQCRFNL2dBbekgs/JnmdDsDMREcYgu/z6Z9kPkwqVv
glMbV9HBdTp2R0IcJmUw+Aj1pU9U5XRswZwog4QTVOKYteJVO7F6nj0KpXM5/qhNrBMu0u4TGxtM
5vT6fG9pnjxJTHbjHvoqeBgFhU53wWdb+qTIGEC8OzXcZ3JENbkU/paK665cIoopnIfiBuQBloX7
2ostjh1B0hI8zkPFKn62LaIMdygN/vGlMBlgFk4ek/qwdPcN+dZ//Sr9Q/7X9d82nV7sn9e/kJrP
KoKlg1iBk8UK2sIHvNF8jtTj+bOq6NK9raIXMya0aikvz2Xq6/t8tNGNlmSsc7IhT2IQAQqUJXgM
uAO2NjY2gO51cMQ0kRkEb04qvsfNY3w8uUulN20bRHezx2ApxWfZed/Z4xwb1gkNfLGv5+i+bseb
LAmWB95DejZrLAjK2Xl+irXRHCC6irreBn68I7kX309K9xj/AVT0/ttxmMcKU3oI2+BlZDzfD4sF
ffGNHxH2jSwPbo1Rnkqnq/aqrn9lSdZRSRh/qcLaYhzAmucmw2H0ZYE6ADdCHtiXGAX5fiYR7WCn
y8tUj/2evj6Uhx6UQVEQnAqfIixqogpE4QyXhvQhFC3Tsa446wm2TIUq92lg3+g0ythZw2ItKk3K
SvUyCYQZq+l6QffF3Dytrs3+DW3/rZvVP+bMoE0rugd3JUGM7ojmpNU31KRK9GbDsOsgDpwNQSRd
YmXyZKP72zrmtJ6wKiYEgja86g+lRTbpTv6GiSUsUm8/OlHNx4sAuKdS2mwqS92YxXqnS+R5gT2l
T6Vd3Q0jUtSEyiFOhzY408U/NSbd5VFU+07jOS7HOFQFPKbYxGSxZp8nAVKwMQX843l2e9cv7KBA
FN7ZpoB3uxCtTRktOLS01ag+OP0LKh3FwXveJ6moTxQA0/vEDI7YUjpOpOfKmL/n0s/eEFRs8Nue
hySeTmWL9iNN6DY35Qwi26GWVw7dsHMD/C1ZyWBHrbUhRKnB5wZUf4IvtXMjPCm9wf2f1fXXktje
vgY3U6N+D9VqJAaN9SDVKkMaEkfdyMnZ54V2z7NwizBtxz9Cjdu+wuUc0LvzluqPsp1XZ5x/90mD
rCiVt47n3NB7CykMUYy07GatLL0hy0t2cV8+M4iBHc3QmDudE7aeLPKH++Dj5HrsUwzMApRRYVoq
hLmFCLyK3BD2jwcqhVA/ryhwqErE0+hRuVUG7xIFcjw4Xk7RjAP5ESKLf6MoF52S1gjw7kfBqbHb
5Dw6vA2Gf3GKyTa8qQDmcAYJxC0GyuUwZcK+qKj29/jXnLsqosOukkvbyIiEDBQsWijzwbOiclc2
dnlc6PagcMGa0VVt/GRRhwwdyxmeqMCCzDcc4wmnL6AjtvN+XEw/OigPaKG79LmRBikOujGfcefN
21h6xQuSHfwcXsUGOIFdFdAoh1fNgUpyh8EQi/TryDEGfk2mX4PVKus4af0akw66ncy+fO0amkg1
3KtXa438LUb6wqau8y3lS/Xarn9UzDp5pRaKaM7K4tdopr/UsUl9QctdbnMV+C9MTBTkSXd+QV5V
bS0cG1Bbgl06V4IKN/IoX6NIvH6rkkXckcFr7qb0Z5+77qYe6a1HgUFrsTEeEuU4p9RtxzsCjIc7
OE3j3VjWpBQl9DHXn3fNiAcEAA19Ks+5tFZ3o5V3tHrXf+0y/wUbxCoj+yTUNA37bG0vGFaG+Sb+
pRZcaHkCMkbGrRe6kyTFqlQkzIyp3rU9jmZ/4IMwpsoK0br9pl8571OtSckYXEn8AL1RbVrzRbAv
oTCSEV3SFR/GTLSOaVUPylWYxuq7EdPJIW8y72HhFeOSuC1jRdhwkz8VDtMxHWAYNVHAfDaU6KJ4
/WBuvBvCqyIWIjqCskYpIUtnFexgYqoSTQHc2Ok0cdEFeMPFkYT2yDHyz4h27JAMrqcuVjedrpZD
05IjYjjZg07TY69HdZ5WzRcgh2UzDPSTJxuidOXjY1zOUeO5Owr77OzYTrEIdOC7KsIclGx3xay/
/GjNusnuxDprx3ltbHDTY28uC85H2qE3up5r6ZLAREOhZa+7tXJobxvN0uAmDV0/97CsPluEYOQu
CUGVJ7GDHSpKouyrlg17DhStw+txazuue1FsNjk0BXvfnvsbS46ScMPIu/cqdUvn66aFLbuRkV/t
ST8TJyaE6cjwc3hh9wYMHkSsy34cUorn3v/g7DyWG1e7K/oqLs9RhRwGnpAgCWZRpERJE5Qics54
ei/IA9/LVrXKHvxd+rtvN0HgwxfO2XttQqvTAVyDapBorMW+5jS6zpm+x1I1sA/xx5aTQ0hjUQ0f
yNQt7ryhl2cKRTGm7XGlZMUAQhDtaPA4ju1471FGwFWFtiVVRHdf+Z0/V0p/Dk/OItKYWn2mqPT+
iZSqvHIeNYVhDz01Ab7kuI79erwzRkmmUrc3RSk6VKa+HLpG3cVByz7PMEwII3owawIf04g4rFpP
mM5l8pGuIEJVRbkKYf45xOWDj5CZkTUc9Zxmea9Jyl4YmXH9CjJ/xawFo5uQ1D6jVtuUIXSpiqJA
CLgOFtURoUVvMB1bop5sWPsxAuoEsotDe816+iODaGGwawjWUXu12xLkqaxk41irDYA1n4ZNk8vJ
RiBvlFm/2fXIy9bm0HZA9rNix87s4I0uvC7GG631CF+an1041kmojfRt2Vv9pu7xBEllW61ytVnQ
jiXgFU3ERjOEctENKPEy7xl0BbJ3SsaroSnuhj5haShJ2WENfZJljkG+Yk7FH6c0yoNFbPzE+w2X
aWECcIxIicGDiKpT9zaNmbB45uWpUjgBt2wISGrF6S6kvmKPfU8v1hV37GwGBmO7AzQAuSEut32l
H78PjtzJWZnowsovRseIofPEGgqCVluhSdVPgg5evmi0eNHwfZaxbOw1AzlunELAiETO0YUoowwX
PMw1co4TmOOFoADnS3SVso5rUSVEjDfvEnTjbRg+Kp4bb6IxXeuirG8tvd4NoQbBKgzvtGygShJ7
hJcUarM2AjzoHFljiRCwZspEpz+YT4v/9+99/9JOf+qOFrI0rRwoVieVZie6oTilXjmeRiwfMjaT
XKsyXKouIfO4ksVtMP3B909ySps/tUAUFD1eRHNvlkv11NYrTZ6Pno1SQd9AfphyTU7tU4fc/eLZ
xTqwpbv0CeTCu0Us0Ez1rxKmewq/C7ZV6iPHBfVUMBDURXciKNh9Ja2k7k5VsbLQEgqzqawyzCt1
6ZNf/+xBAV+FjuiAnl7o7/zGMTvr/FVk9BLnDfyRj/IpqA7jsxFOMXWI7LS71JqVlK8fjB05T3tB
XArOYwkVOqTIPRuPSTi3LrQIxTdjLR9CZa6cozd4BWpmj1DFVySZRXb6QewKhbZib+SkIdn6yXtU
CRoo3tp8z4RQTc6pRUUrM91K1WKIZ4psN96SWLVmjzIa/h9la4aZRVovZuwyXoY7N14hhZHvi7dM
nDVOEu9N4yII73x1xHlL5QF6E9IeakzdR7FGWFLTinwlR74/qMi0yjlg8VURXZIzu241XQ8kViFX
ZO444SFp1ulj+Ci8ICWglITtYZGtGm2hPKpvsbyVYe7089H/rPfKg4Xh0ibjLEF77Hg0E2ftttih
b4vJY31pX5N2ppx827zjyw1z9b1fdde837RP/qV5JE5GmSO13QvUpEnAObOqISFaceKUFshF2oNq
zPJ5SegXOtgHMbNRkwgXDLE9IXLtoq1ttz6Mx6qzwx2wDR8NJY4E4IDaHOoNNKBz52B/yYiCYwpb
0N3aGnAUQI+RnZM8SkftknZzVT81shOj8N2r+C9nbYNJdGmdxZNxkUkbZeAIa5FxXdhPzQZvwEht
OJwLu2Rr7ikcc5C8hOu4n0aAx4ljcLwrDbt2mX6W++JZOJEkikJ/layJHNw+IJxc+PuEL3MNqjmC
GqrJ7xVb3tfSpvZ3kD56yv0E8ICLjI4la9wLdogrE3CirLN8IQWrTl2hxKhZVA/W2kd8Xc2N9ZDM
RGUdPphgCTnJ9huDIjOvqt1cimV64ByOlmAARr/xH+NJVz3lwVW0WMhS3MmzcOOd+wfi2g7aKlgb
D2V6pwVr3bNdz75KJ/nOhfqziIpZOsXFRJ/lFjt+N8M+PdVWlx4ZbChBnys7eyq3LmXAa7NUibcg
XSlFxzarHd9foibxD/1rvCn3xl2+eoWOVO2UVb5AlVvYpt1foxcMIWfjhMYle1JnGLJxqqjREr6X
b87rr/ArrmeIJ8jLQYR4EJU7kuVgpM66F6Yy5Y0+3ySoRwG+ovodI8s7KNwYlJoOAUtvWkTqB0Sh
OS2TfKVe6q3ZIXdwpLfqRYwWNFqthbAv1iLoH9S9c4BUT7C5zgAfu3d9ltkl6YvJeXL0IMUl4tCJ
znHnCBdqRWHNI6UcJF7UpfxePYWvBOEUC2OlnUZjVl7h0ppnzonjlwQJniSonXhWTtbJD9eUwdz1
SAH5wB3isB7C+5pVb4Jq1yu2G+mCNhGm8E121J+6pfECUnQLndLJv6qlTyrPG7mIQzOzkq1B94R/
HC7RDAOlmzn06aBv3MenmFoXwQCz+IG6PTFx8+gYAktl04TTxkmYgDDPoAb68sS9il63YUmcGR/o
OAeQZOahQ1qjzGEOlRc8CwVrDYMGhO4wywkGTHHRg96ZucqaOz/LH/3XiT8rzqt3Tqz9oh5mqBNp
xoJPWVSOdOejPl6Fka1vm11Q8rAZTOSlTUvTpH2Ymcf8JEJFJZaMJSvYwjY2wHBUc+R1+gKg7gNZ
E+owFzG8Tlmqd8JZpu94Hz6g5xYoBc/iZFWpC2lPSjLNOYeeaT1n1n33DuYeHmtrA/3fCWe4R7vx
KNBEZcewt3aetnc/CSgKd8KSUyI+DOXCiiixd3vSLsad8eydWRKejbXyIewqh/cPRgliSlpevNC+
Uz6WG8RAAUrRuXi0FpgZ5v6z/uVtkYl7NF9n8rNEoR8TLEOVHinRiJY3C1Y0cq1NRchjM0cALCq2
RdLOuUzs8kv0FlBcXkQe6b20lo4F+V275OoytNmDo1fuZqRdBnNkMpnN/8nqY8xUNrhOwXwodit1
DboMugl0si+rfhTGGczIjiVT3fdcy2QbsT3N5s2C3AEF4DlZV+TUNRydZ+CExLWwpwWLynqwFcQy
NECc8eSnK9Jn04Vn190clCXS7JMCqmNZP1p7SVzlW0yQmjErVv2OeCBeE+koPEWL2mHrLt8Fn94e
joP5IZJBx5x6N0gQiZaNbSQrdMJsgtT31Km39DjJPwqKB1Lehm4uwx7eIvMlLe2QPltP7NGlXYGJ
38CDbguv1PmR47of2gFahHwXqYTrjehZSK+xRHR6CIwJZGRasIWTfvbak45lfhvb1aqCwUF0YLEH
gPSWXuXL8AS+ynyj9OOTAZseEgKCn/3HfFhU77xyBJ/VW+VNuOfuLrGb+zY3zOiO3IixmAeVHVwi
37GsU9iRYrKWaaPVlDV5SrzTM+UqBhsdPOlai3aEGjoSGUWL6ql2QIlaJvG5M/0DZEzU29VcF7fg
do19+1WLjkvtS6YWtEofKwSD8/ZBeIaGgguu4zB2NLeBQr9pkQ738TaGZeyQhIlsYOc76ptqnZoj
wsSsJw10Wb27a0WYW8GyuQ+JIuvIFSPZDf9i7WKgmSXcvC0GxQGAKO1npztqzU73V7gx5J3xlTG2
g5mmzYw9PXnt1LDcC+eB/UYw1x7LU4dM/i1Fc7kg9a2/E0CV0Vuy6UBiolRBA1GNWuUr0yF4tRyP
jLAK6hVp57YvArOiuzZrtmCmTaxI6Ua+5783hFmK26BdDPd9SyzvctJWwifEM4l93l8qYOe0DWf2
QD+xUwizB13dk0hVmRcOkkKzZ8OWf5b3tXWuQ8dlG/oSJmvpxASF/EkOHigKpvfVMTimeCo3XbHw
zs01KlYRjReNOQrjkG2sTTYu+Tv5OT6L/qN2BHVSDktOxSgDdJjlhyLaUJxjO4cKKTh4r+aLvGeS
iD/DU/uCbd53WoIks12x9jfNtn5WwamsBjrCaErPSubPGmxTytwfHT8hN6swHOuFxFZCWdtkmymk
RR5Tw8YC6M9N9+iN5+wjfyFxGVYjR78A9Jv26WkL7B7pF96uRP3EWzY84V3EhkUmLyo5hIOT4Duf
gUs+lrAQNpRJL+kqaLbVmW6nexUILtyPX9lOP2dPIQQsx7x4bL826SMe1LkCKQVv3j4HCMTDwjoC
Q4aXlafEYDsV0rxEgTKPH9jH1emr588ySqP7nrrelevEHIp5gOVrE6HrJgn2no6bm1+19iTcJWec
Mj1UGF4zTh1IRd8Qe46fLGwFxoitx1ZiZrpb8Ypu5Vxx6tgIEKXptR9Mh8Ajbl8L6Oik7dHRh4/D
0mWP+sbAFzZtvGHfiuHHpmCevgSFXX42O0jGvDIsT6jqEOQ/ElksbAj6dHw7OUXgdm1tCRR0aa6D
vbnL8YKZ7ILnxt4/snPwXnhn4m1LsDsWGHVFeGx+1sdNHi4nv+1E7F6U1gXcDWo6SdtoBwPMFQl+
A3UK1XFx8OXLiDdCnudn2r/ei8SExY4qtDGWpNsIZPijK9lj9vEsvOT9i5id2tgunqg6e8LaXbKD
ClZIFBBSsz3ry0uvghe7b4j8JLbuVKe03ebcOeuDh8GqGrGN50CzlmfCPrn0D9Cd2hfLsMuN6s+o
sn8M2ky7YGihOwlUfbwrafkti6vo8BjdexdJEUllJCCw8ZPhTC1N2fEfeEHherZLdZOcvBUiW5P5
cxMTRpa9tubM28YX75BzhLLYKzUIdj4pBNyrb/RnOIiyYTUX2GSsHYplbxYhFt8Ed+k9ly3diS/i
SblQzOBjcUdxRnjG69OiSEbOvs1sHq6wjV+o3XFQiD8rd4uAZOqyX7wPZuNE2KCoqg/mFcPuW/hV
OiEtvTWc7/cpPc2WXM587JFn2d66x8tIXS/fdZuEFFS7WvgfSUgPi/OQU89QyTyVm3DBGsV4aZ4o
FbBeN0+UPuoC4PGcQ4PtHdV74TlZiu/isMzJN+ZVvYuYDxF+csvrV+KA1Pfyi1WrK2xihbLK7tZ+
aysL993dVlev3IaIedfyTrCNTYLNzbehRjXmWlwWwPiYiXhDudlfSOgFbWZt8IEYaCVst19qK+tU
nuoHxJxXc7Az/I8IP3lXUYQuh53/yq46/GL2k2JbD+z4baDA580+W/K7WBXUBfpsVvn62px8ZRd/
aE+Mzvvg1V1BQXXh3NrW1jhI+As/6C0gurDGR58C5sIA8MFs/AJuzoF0pyzg/wU2s7++pXVi+3uG
VV8twnUFKJYjvnSeJptJJMYZDjDlXT4dYk06DCvqed6BQM6nJ4AnUBop+9C0xXPOwli8kHlIdOhS
PTBweEj+Sd76n9hfzXtym4Kv8NK+swgIZ2mZPqeXIVllrBMnd9WvjTNzFC+F8UHXjdTWYRNiFH6G
zKkR0XfmH+ufyYJoxjWBxhRvoVL5a3bE7ifKcY7raG/DT5UjBjsjFeXkzN9jrxLvmeU9YD8zapF4
YC7ZIXtFjm7tpvqmQNdn4d57Z5/3aeZe40/GcPvEFnrYoMcUT8GR6UhmysFyRvTnvLpWV+25ujI9
+vfiFiPBXbHsrpxd1X26k5bGdh2RImg8kaGxBLtXZksmTyZL7Zm99UP70jl0Y675AwI1wR7QkW5a
ttLL4YkDuwv6cpejkyzsainS8qPZ92htGE1v5akgCZFcXERhREtfzKeh31p2e3Dfu/4aVkshIfVz
lamcLWeo+h3jAN6Uo9/k8OEQB59LmokkmdPgOxTdNv9yl5rsjOoSolvfLMXC8Vb8h9lK2w6H/Mgs
iObQ2oAvvIKOvNc2/Yo7IO6URUVD8AGPsT+LqAelj72GF2gdsFDS3DpM22e8hG8p2zJ/0S/Ej8Jc
RdWCCfwqMJFPwoVZ7hj7/LV6wk4hc/CUTsJDoM09rW55lRp1ZSCC7qzY3YAwdDffP0W9Tux1lFuk
+5LibZS80oj3MTS9eJHLw1PIFaTQEACTxSvri9E2+P59sGQgCeuCoWJF20pqzUVYso7jeXLtIMQw
pYzxkxArpMvXE4BHr2DxiFrKj54ZbXAc0vELcZcE7L1QKaMQ7Zq7SAwLmPtcj5+3WJ0HXoZu+iVE
djNv6Gzg8R4VZHDVTpV6tks92PnvX3qz3Ddqrq8i3Y8n1DstSpUNZVxC5LY+rc+sstqdJTREsCPn
ogiLPmEBNZSTyvcv+vgQG4K3orlAEROBcb6oy4Dtg29eEVmWjp+zMUf3iAWRwrOK9xQlByXaYfwQ
tfAiRHceFYsu90xEAxLW5/LQqfKHHBHanYYc5nRQbnzfTVDQ/iuSxs4KzlzgmZu5hbu78IZPJXf3
bu3KbGG9BvPYU6jLFa+KiP+YB9GosoNeOZkJ3cjy2J+MqolWI1YLKjM0ztz8Ua2uwE5RKvBzYPYF
apHqQwjDixXn57Kv7mthjJgj1XnWx6+dnlNCHa5DLiirWhUdKutLELp30eA5uSAfIPbOrda9B3h/
NlwOR4aszSJ94MRSKo4cuyeX5s6iq83HvBm1ZeShBnL78aEb5SOPgw1MprrUifIPUyCd02gbuxT7
d1PWhI3l+jj6fMdVyl2V9hU0WA7GBuDUdWmwdTV6pxMH/1AKmE4wYxCEUDSrVvSCeaBOXczK2Jux
RahoyiaTXJKlUiSUg4RRXVmW/D5QNF6YoIcBj/m97UkwiL3r2GhfaofwUXB566ImXmox24VGBKjm
qYew8DkNS+b/0JD+FcD0H2mT3GVBWlf/9Z8SCKB/Y3NMxEuGplsq7kw+9AboovexnLaCWTqdCh8i
s8AUTLxY2Q3WVVLPoAWvSjXc5IrMYlwOD//5v7FUP4Bz/uS7TJ9uSYpo6nSI1Bu+i9Frfa1lRgkm
tfsiRNAWK4/SQUgVQ5gESm6pU+0S8Ur//XOlKUXqX7QgvrYkK4ZlajS3VHm6sH/QgsRKz3u5l0o6
LQlAZ5xipb4KjO5u0PHCjyJq+qTcY8MjUxg9J+1kTraZslZJdfjlUqbv+OelGLKiqpbFFd08ASnS
xAF5aAlyHSwCgFawEMKnn5moIo/+0cvpT05AGIZvT/esfSCPYQQ5usxab/hlOJAi9se1yBJaVMVU
Ndm6vRYtcCVZyAJ65cQmMT2wwE9YgXjIX328aK5gqr88CeWnAShj8TCwmIi6qt88iYiO3ZjnQumQ
ncUeoEseDEVDJ8lOqxnJJppuvyHVL3nuAoxJYeWS0tyztUcOgMsk3igxCcwKRTQRKy1AZvb6qsZf
csk9GGocV2X5aKIByQeUqXXC480bWuAF5AgORIjDFoFZn/7+UH96puS0GlhkzYl6dTOuB0/NWZW8
yjETFkIdPMxML7pfXp7vQXo7chSZd0cT4W8ZhvzvQdzjdB5qSy6dttQusGlObWJsO4Pid80bk1OC
NYjvHPMWHIPFD5257kNtj/+DNOkuPuk+Iyqu8rtu56rmjme/yk3106onZkn+EhflfhwAaOR6sRIr
905s/K+sTMrl32+W/Ac9i5dRkXVNJrRFsiR1GiL/eBmh5/aSJxPbC00ERaaRQSvQ0TjRahkSnulY
BomTGMq6h/YkTmVlc0lU5KM3Zd/4EYQRvf/0LPnTjMqHamIuKB60grHz7tzELH95R36cOxSVxt3E
HJP17z//x+UqlaVnRsDlMrLmjQTVBsPVfJywU1LSPkS01CdP/0uvbUOF2qWHAI6aDNB5sf7tWn56
exQmblFFUY8w9GYIeAhLJAFoqBNpdE+MIhpgIVOD9akJFTIBLBrvU93SYvdoY3R+8vH3Z/fj66tY
mqyKcN50BuLNs8Nv8j9jsEdQZJeSTJGZcI1qHB5MQqpnspLNqunNw5c1ZXdPD6eVz6FJXWnCyfTY
5LCx95/uBEQZEfvP6xDsthFRcPX2eZzD7ok5ZVs19v7h0vruG5yILTZKCqZhu5koS/WEofr7F/tx
YVQsUzdYjWXV/GNeQoPKABJLp4J92FBi1xVcgajWlj2omTpESzwClY0pnIeQX/7+6T+ti4ywiXgm
AtxTbtYEtYfLriasCcPE6REoTXQY3Hhpw5XkGQ+hllIg6epfvvNPs5YqQkxS4ftAsrvByUV9k7ZD
3BGf3fMsEdy86Gb28vdv9ttn3HwzMgplfKIMWER++1EvV6qZ/DL5/jgmeRkkHh+j0vhjTFohrBa5
5qUoYDh3tAAGZhGrZ4BpWXrqvzFBarDQimaPX+aEqYlmPPrhON7FbrElQWbfivhDTRmw7BDTpTKo
GPiD/xLk3rKuUAC3CiOZwK8HP2dtHiZglGfc54H7NgHHTBeVxt9vnDS9yv+e7RVR1EzFZO6xkOzf
rCmqljeKACzI8RCnz2qWcRjVyUJGBDUPE14zo4ofcHfTcgB34wkFXZOcrW9upfbfL8X66UoM02Kz
qsmScTvpFLohmkOuFE6RfgkezXZfpn5t1GR16cOpL2t3qwCs8JXt3z/3z90JqkkTYZ2hm7Jift+h
f0y8lieRCRXFhTOOvm3IvJMVN3ue5S1+NCbdkiSCv3/iNOJv7jnfDxYrxnlNUW93xxYhx+MwmLjD
VCLpQ5TZbGWf8jJ8/H98jiqLEg+Y2Vydvvk/vpnOGU6xSiNzTGo3oyuvBGjfQeH+stc0lZ++zz8+
52azBRFcdxGOZA5IilqwVBvNN6d8fSb0yAKkTKWveB8H2TojroZ5O39Ww7VRhBe+PrWGtmmXgjVp
rpRkoaDHkhRfXIbshGajn3DFKUF6KiUotUPBVqgAbhqPmpFq9djviQ9YwQ8VpjA4FL3QfRqLgAfL
9c4Q421Zdjnmh8paKypvObbLLPGTXafSoZNIFp1bnooAPqvJ4xjf8ZkL644DJZ7JDnkkvfy8eW9N
EXlB5JO3V+AXAyjy2hk2x1NabV5PHF1sPksGSgmwjznmpq62szUyJOmCj3Fjev5zl+giwlXoOlqv
nrzc/xJh4tmRSwcbQjQ1zFEylqWmPYlLQj3uODQXK5cKa2bRAG917DZhhHjA7P3HYBwvXnD8+0iR
fliY2FAaGpOBiDJMu90txfEoKBzTMidMAALIfndu4/SkdPLZLK03qhFE+AzRCTvP1UrCu8ryVSBN
HVb/XRZomyFVz5jXnzSpWEh+/jAK8YukEzwmKzWc/1hejYNPYafQ7UD0HstWT3m4bjPHlLjqXfGj
JEBeN6ITtja6VKr/mLW0TgWAoIr1FnfdWautw1g3Z5kQk6p1l2pIzqWQWIey8BcqNsJa5S+EcUB4
QmP7HV7O8JTI6g4vyUmu2zOWOa/8CId0rSjSx+BJK1cwDvBgoplSyq9NKq3yntZjwG13SVpUiSKn
1LQoyhFxBZ6F+XSdstpFdmU0Z1+XPr7/Xqvvqqw6ob61qxZChYycr46tzURP1mgLNqX4WoWt45K9
oUrqkyKna3wWmzhI96Mv33maevQi2BB++SCM2R63C8wd338A2vxc+jlxhj5MHtcT7uu02quN8QF1
n2q+WV4z7Ih3EUGpWZreYY3L7jmDMqZcDFe/jJAfFgrZgpZK8UlDlWncTCZuArVULgfU0WDIMq8k
VwZy6Vy3qEMmpbYMEusjQMCOJKNEziLy2KOqpwnqKp3zy7VMy/nNBKrIhgpuwoLlYd0eUaiytG2X
J5kDDgR5+iYShGAyqiULE70cLHwA50omzoW8e+2N+l3KxHNVoqzxfQIEsjanm2gK3rqr+18WMenP
U4fCCU3UdVkyoWLezu2lN7SCD3rc8bAMUO/KTaSyNF4Ql3tbty+fCUCBTmjIsVMZcLZ8oVs3DYmb
f79FExz59hbBt2U9M02N/92eFeshMkmOasDLmg8QAZIV/r9EWHxzQzB1zPqwH7ZpjDhRydblRNOo
J8+5SkANQVQhjkb9XUu2MXYCyvL9Hby/kXwPAfkTxhJZjeayhXLWLYkK1oU7pY35LkEtQ5yDraVm
49IlPwHLRvzL4vnTTMX5iCxvUaO2Ics3Z4MqqvM4wlMFobU51LJF6718hUE1I8vxUnTpJW7AkBfK
CCwme/37bf1zB61Oq6lkgIQmGlG72WdGbY67SQqxo5i0m/Ar2f0wXKjWLQO92HVycj8KiIf+/qE/
jCl27eCuDYONkSLqN984r7Ks8dqGFLEIySdawjyqXke9AfoRHjUXnXSKR65/TULjhIr64+8f/70F
/PfbpooKX1uWVEnXtduNmRfEeaoCV3dGjTAPYKmMDgJ8BgxSlFaPYayfWswBtLc1etICaIuO6kTR
qrNeNK9lo1ya6Y/NIDoOFV7+vDepmGSvw3CvNHswfpsww6JvlL89rT+nCS6cQwebdk3j8qcp7R/7
n0Kjbq03CReO6d5XcAOP5keICR8E5S+ng58GhkLRT+c2sRPSbj7KRyrsmrUVOVEE14D0m9QzVonW
7EmmGLGMcaKsrevfH8yfG2a+HsR0Bcj5NNncbrvUHLCmYEYogfjnrfw1G6QLSAZbzKWH71seuclC
lY1fxuOf21dV5EiuiNNmnQ++eQm0iiJG7RqRIzTNZohbR1WjY6CLu79/Pemne6qJlLsUE7KgfFvG
ZdtFyhb/tuOl2klvOcNnvGgU3Fgqs+dCUHaRKi9DUVuasAXUilm2VHBaNWR5IAoEUqXBgSNtmRDw
X+aBHyYh7oEksn83ZVHnRPjvodULcp+GIbbfEh/QGPhnReuZA9xdTQxO0z5LBDiSOg0jSvptqGnT
Snv7Pk5Tn6EBCWOluflsFpDagnIUOZYGXELF6EcFBNYCgYfM61m3rmG6EZlHGWsikaSKxyptoipO
vKOPCX7Wte44Bz64/wbemhJGQJOXWpHwHvdJBLGGlcALZrz2FMwkubRxxiEKyZt06VbpfUxiFLmw
EGS+oWN1rmKgx02CTyyeHG2Xb5aBUJgLrQNe9P2fA8SzYCcBfcJETqkVHFzXvdSVtilbkAxjJk6m
eG/pm0oxh30MkiN4o66H8q0H7idkrQOIi+h1qXgF8LzMp2PALwNuekn/uLGmNZVmJNNSbwfcGMJw
9QnmcoZOeHFD9HI+EcTDJilRoxUAUVyt2WQpJBJMUx+4cxZKXt39/SJ+fLmIHKB9Ycnw/28mkkQt
2Dx4Wezg6URSxdcWI+liGvUvh7Yf6o2MYEvn3MukrlPr+/cIxu2mpHlBNGWn0HRCm2g2IDuYpyvi
YdhCXWAeoAfn2dSKdvIbeVe67a4zx98u5M+dylShl2gTmRQ/ufv/vpAxFLERg2Z1pAruBXl6CGMI
1/UIQR6etMnKWVXxW1loh8kIn5hv//cbzl1QWdBVUxRvK3K8Bnob+cxmQ+R+TPe7RF+WlO4vk7X8
5yGZIhgzI30Gyvfy7VvbV1EqjRkzhh7RYrDg/M9iUuxL2ThFgwTlgTkrVGonaEl86mpGOeR5Ur6G
pVxCEY8wPHBycEaLLe/UvgtU65rAzJFdwgZ65IGVhMDp92n4p9mGdAZVou3wQ1nG1EsThF8boexs
NkJXb4Q8f+VWkkws7wbx11n/x/skK7DuwF6Yf3RuYm6SoVP9cob+KEgNSOQof20om4KENFHWxMFb
E7+pgF86AVxVx45UJ4UpRQDz94FhTG/A7XTAg6LJq0oK4SQ365zVyACevCJyMBnj0gH0bwJ+gEBZ
QK0M0H5hksrq6s5nN8GW4GSZ1Uo0nw1TvSRoa7LP3sO6EiStU7FdClkgQU37RDnwS2tJKNt7ba9Z
7n6o5YvZU8zIGQyikr+qdfRoKfU5ybNXqxd3OaD6WYVyUi2fS1NbFJ6Aupb9EqVqSpDWZZSKewVa
U24FE3j4M8hotvsmEWWZrO/wGN+3JFtB4i63fqOAtxCXdPjJFDMAnupXguQXBcOehNq2F8Fayjuf
4UBgeABr5+X7Z0NPFt93OS+oqPjZWyj+tqqqPz57gwor8x/evtutfelWU0khYWUryk0KbMmM2k1H
k9OeXoiy69AH+YOjSU3JAeZN506HlnQhjfs19Mr3xq8IglMvAnnUWIaYsIuyOMPiuBvVsmNbas2j
0n8P3yQL5EjjI0rQhzscXk4GiyyaOFNGrKOMFvSPlsFl5lo1bxV0j9NcrBj8kQgBH7xUjlunxUmQ
efd1RT/LEH5ZBn7aYEiiyjESg7c1HeP+PSvGRtOHAQARR6ilmdSn917vbsRwIXnFQ1YOr2KOVseN
T1Y2/LK3kX9YgiQmw2nTTLNWud3vyxJvtYp92xld6QNc2xOw/0cy6xaFlZ7D/KWRFEdxhk99MpZp
CHf8JzEzdpmrvJptfU4LgHpmTtcvnypVq6pHQEGk75J6D5Yqqz6TSbr++7v60+xKTUvS2e+zH/vj
2N1CW+1LL8ucLkTRZqTroqG+k3TnMkrXYx5txM5YKj4OLVSaQ8rFoSOZdWJzjmvUEYaPdcY/xsb4
HvbqU2KKHyTIFaH5ICXDa1SJv5ypfny8kkRbkl4MZ7rb1VcVrDAozSpzsNMdCr0rEQ09enW+FcXg
ROQtuaz9Ygi91WBqv+YK/bCx5rOnyrMsaaSt3YwtpryurtSCsUV4ylxmNEu9uuOtWWkZ6aDhGWf9
xh/FjzwWP6hTTyHkq7RzD5rcnLHmz6LaRMYMfFoR0/3fn+RPh10ujuOMwh6Mk9vNrJu4pQpwnidJ
SvMTuLHlMGpPocZ06fkGMWraTkypLXmadtA9a6P23uMvV/DDuYonI1qKqXPAMm+3gbmhBnWSUl0q
hvY8PZ9OtxyvAmJeP6lWexbF6DFL9F0fmYcAPxk6jyxUnsJq/KgN7ySk6lMKZF9Qcc0a0i9v5w/L
saSgqrEUlTXpj+58C98yHalDo4RuOFdnn5pWXOKKARR4xcls0t+awT8NFoWYLVmTZNQttxMRI8PN
5GpMHaoDy9JDDQ/PZAZ51c51/xz6A7/Z//I6T8/4ZuWlXy9qikIHWpWtaYb6x8E9H7u+FF2KVziW
ryM6xh5vuFHvie36rfBt/PS0//lZN+PNEsIoVNWpUGbBx6oCF4OpBKmLE44UvBaE4XWBiaxRVVak
PB7GPDMw4Zhbc7B4aXUby/plIvomqrH06OeV+bAWM/UKqD6hk086CbileFzlUhOA4RHXlZBfsMT6
IPSVmmItFImtsc2b8vJNPkaimdB+hM2Xf6qp5AwK+0KtBbsSjuvKl9ZFaizSrD0Owcd/s3dmvXEj
2bb+K416Zx3OA3C6HzKZcyo1pSXbL4Qty8F5DDJI/vr7UVV9j8stlA9wXy9QMEqWnKnMJCN27L3W
t4TpbQgZR0nnHX082LRczLHay2ra6U1wqtvhEhRAX7Rp187dRVPNNQPg02tYTTGA5sNNMUwHq8el
1vTfSZG8Dh2/pSgvYwnBpIjmRydnUmIGRBpVmLTXiQfCJh+JIf/qH+KM41llBzBfIv0jUTafss7d
tyDLtMma1oC0gzEcdEJyLIg02wY/2hvhMuClbG1Ukrjx7KOLJshLRbMtRpTSevGlRppFZ7EjB0ue
ZjHlsFBL9hG3Icmn4goEL7CzrdkEiiSSI3cwTlBGLbtUKISbUsGmAxSlppSAiD576AuKRCuwAYMQ
ccpDLNR9ZImwEpxLPHrxDrIQknE62CtCGD5GDTrrNLB2JbFAvlbfg9HDo8NVP/vlPajz0Kqpxzx9
PHQlW6EDNS7DLzyQHRRkrwH2IC/prn7knxy/fR2S6l605b3WSbQUEZonG0t79UKO5bOZ41sss+op
HQ+wDFeeC+6WwcGzBxwpqjF5AykO4n3s8FhZdKMTatUDDrBiZyu1w3JJjG5zH0zeyXcnTKT8kss6
ACR9h76VxHC4h1F8Vkn/sfLEGJb9tPv75fLd+8fwPIPFwUK28tOB1W26Rk4uC5LZRWHrsiLH6m6q
SbxAJWRP7qafgxMv8Rfr4HtFCv0PTq+IKdAq/fS0TjzBUBETLjLGP4YeXMqsoJ9f/mIlenc7cqgw
LSa2jBGDn57HRhwEvD4o92oK9r3q8URBgi9w69JNqZDTAd2M74PWvEmIxWmMX1cK7634bKqey3tM
F/bng2NQF01RK4eJAh6OvEFx2qN/V5p75q8vCAU49PmrSMwPLP6bOEHxChLxrLcAkn2ajz2BPFK2
d5lJpJbvnqLCZILlAEuOCKJRkDNXhUGafNpFe5GX3yohH/pYHOGKn4JpAKZA2tTgtDgUSrr5gqAQ
gYG4UH04Ve7V6sHAZSyX/bTMCHNtbbbQSuNpcTrp0xernPflTOBO7K2NwLsUsY6Q/5vZZQhzBgz4
5HqtPCt5aOr71q/QsNuYBnQ5f1k+zQoyGP6vMQv91H3iKJUVLtCGCXxWet/CW4LcSyXyOdIUwoVl
Yhezblhw9EJDJDRqhvSGMOCGrIIUnAJdqK7wZGimg6DLAMbRACGcR8mOyA9SCBCoy7x+xUgFmFSH
zT0OYPkRRihhE2kg7Ws9qmY7ofn3ainAOwQ4tA04FMwevcE9djomyrwVq37EYzukT3NWQ98oFpE4
ns8k4gkWrODf34Pv7ZeuxRE9QO/Gpbrcoz/sl4neOUWZDSX0Q2ZM5ofCzU+T0neZQVzN/9NT/XxE
G2p4wxXIx33sQVIs4QuX9NjBJK6V1H7xst6tkl3OVehSkKNxnPvr69Ibs64au+V1ZfsuJk1PlJt4
rLZL3Z4a0ydDEC+Gkx3c8C9e5ntVD10aWlKUWpzDfiqR3RZZQZmzvIyMfSGgFwWWFykvXhycjJrP
l6///o19/xkdOvlLsOl/dBuAU6NugWO4b9MWA1h7hSrzxYim5ypvXyV7CFSnzd8/5dvS8XOdtehj
6XWiVvZ+Fv/MXQ3VnwSFfTrm8dom5HBA44jZMiBoVG9Xs3QfO9hMZMGp/NH3r00GxbGdqBFatYz6
Kjzm8p4E61OH2RWfaSGpSJN5F0xIGxytgjpB8ohXOKcM0RuNrghT3Hxwa89dz+28E1Et157P/aZw
pZE1QG/7NMDRDblXTkkCX4rhbbc2osc2xxgnYcIVgbWvCvPDGDR3pVZOq4hOLILmMJYxNOFAy0KT
/AR6swrX8eI+bzqgSQgACQmr1pw+yzUc/0+pD3XCAY739+/qu1ct16zFKIjRNBrUv161aozISouD
Yq+a+jWfngJoI1k0H8DXXUx7I/swxe84/6qR+d4FBA+IRiYNXfs/TgbdoE1xbbrFHkL1azrz8QVz
92XK5Zdi0WCMbX0P9+f69y/2vd2fyROKd3354626/mHl0YM2Q5AM+TBjC6nA1awDdFrL1t9WzjH1
jdu8aq5LffL3z/veivfD8/58fk5nOx8qRy8wNo87P+caI5j7okzjua2Gy98/V/BOh5oUYheRGMdS
VoWfWuVS+QR6EMq0t8r0YRwHFSbI1gXdWLPNJTEu9XeHMDemT/Nu0mO87D7MDPqGBh90FHXeyun2
lviWV9CPXHe8TYV1D6tyLCIAp1aOyE8zvgkXL1ZnA8uLnE8pGsmNaSLLG4nd62AMxingHGf+IHuQ
JnP2yNoIuxfy1DYuD9S02KJxm3S4tUlue34zl7h+qhP7hO0uuGQVbqRG47xhgL9ecfKiYVxR62vl
lZiNDksIfefI2InBIeNOdqTpEQyJlIrsdPVpmG1FCBzHHkM6O+Rel8gVkJwV8EsyTdiCJYyJbC1M
GMKZNd7beXxc6uamtZ59KuKx49ogUmEj4vHZFjMxWPKaVv2FuId642XaaSSiXIGfTbT4uza308aJ
5ZGMWXlx2pi0KMyvJPT+Yot576YJlgBqBg/crT+LOvO87tBd1vTVa05XlfU8gKOQuv3s1M6Jge+z
JKLsFyu9+d7FG6DJwA3hMSr++XrifCnILWSBcHPvYgK8R3YbmaHRrRtIuMmSDmUsI7guCfZulBJp
WESXMUnTvUiLx7ZnrFmbjH0LUjvM9HsZ1R/R2xNuNcwLWiI7weKFl9ADVAebtckHLMCGAw3i7++L
d5wCNh4LdB4myw29yp/uC6FNOZrKHOZRVGzRT+Fw1+l4j61xsQteFflb9SrB1KdN8NczLSZsLwgQ
Zk8VHXKBEVEL5G7oWYVl+UiqHvotrE47Ugtw4sJvJ9IjfxqsbeRawONriJeSJPgs15doaJ3c12SI
93//ot76Sz/tiVT7jrEUUz7tn+WK+WFFC9zJL6Rp5fvRTDcNTXVQav5VVkRZtOa4NYKoDqsCdHhh
GtcYvgJn+BJ7ryAbRJbZLsk4BkCt9GP/F+vQe0IMRNuMjpYqwfuPxqwYnbmOBhbb2o/PfZJ/IfL+
Pq4wRjs2RmRJxkkLx7tzxivwx9t4lDcOo6/VEHHylJ33pLZFXL7KjA8KSj0yt+J1Iq3AUzxEX/on
QmtQ+9ja91+8p/o7KyjaCKQCCNwY7Pw81dTTSLi0jQr02S1BShl+v35i2Yj0I8nPaER4d8e5Sg4q
PgYK9ECVZvNNoMNuUPE3fWrMWwZoTLdziEFWtORz9g2qN2P6ImZulyn/Sj5kuVGlvIWOCveEZMWg
psdRutwtTjJoYQpXldxObrYJ6rjjJw8sVgAqy8rb51lgk7ZbcpbyrWNlkpBjxfSFl8kX3JT4CEAN
SF9Og2IYFq5p9IpP8eG5a6wYrWGgbfSmRnmqWQ++kzyXyJBWVm8bK1VTK/maf86CF0+xBLtp/004
ehg5VDPlsEfIFjbuZ4ilryISx1HAfhKpEwqrul/2k8H7QAzm56UolLn13LXt1ej7byazPubmz0Ni
Gkz/eWBLl9eYml+p4RDUkgF5fIJaP4QiUd9vIt26BOwGwk6zHd1CLOltQ2RK4N0Th8zxESIgS+wA
86uW+zlfuKOT/rmsppdfXAvvXQoI0iwd0QqH2p+nahPDhLyTVrEf0yoHC2mtwPs+FKIbd5zneH+S
4H6wNUI8l/ULn01WGL9QlrxTtGAQ9NGZO8uO/nODl7jrpimWAi2o+PhUXj+5HojhIWh4b5CT7oOp
2cz4SFcJrOVf3cXvrP60Spjp0MalQvy5+14yY+9VkZT7rCdEsi7TvV3BMPMA3YdWg72qwox09p1H
h3tgW0Qx8NBuH9UVuc+x9HdmmV6ivjEP1rREAA4BEEJyuXTnMPRjdAMtMyQw6Zr4BIdSW+yoaqgJ
2/aPXey//mLy7P7133z9UtUEr4pY/vTlv65VwX//vfyb//szf/0X/7ohua3qqu/yb39q91pdvhSv
3c8/9JdH5tn//O3CL/LLX77YlOhqpvv+tZ0eXrs+l2+/hXitlp/8337zH69vj3Kd6td//vblGx8B
NGJszy/ytz+/dfj2z99Mi63hh2t+eYY/v728hH/+dnlV/zi+tt3r9M4/e/3SyX/+pnnW77TUXY+D
F3sN/kzaW+r1j285vyPrwXi1DIb85Rtl1cr4n7/Zxu/016jwTQdliIex87d/dFW/fMvyf+fkT/XC
d3R7mYP99u834O6Pve2PT4435M+v/+LeRUrLJvfjJhgg8EJ4blCl8M3/EIeYTVsWVu9gUyJurI0n
7WbGn4LfD65b2rZQ2pbmStkC+OdOIsDEpd5IiuKIuxfMbtRcyVl8IApTD1NMTeeyU/U6UdDishYW
EEmHwTrNq3TbjTVoqN79bIMNP0WJfmkrDOMGyWLHyHEPht5lhyYgs5sBiyqWPBwMGlVhR/zRUxFL
jNB2HxShZdKoBiE+PTZfIoNcDL9K7zuiU1GGeZeymNW5arMnswJKrLSgOeWoyMOuC2q4xZq2jXF7
7fq8vvNLzvmQf6/keAO1GLpdO4ruIHKAKrr+hGtN27x1vuNx+p4sph2x7huo32aNac/V7KO0O2TJ
JDPvxFjcDkkQXfvSftFU+rmxgmqH1mm4a0Ck1Q3RJLDH/RX8y7mfsqO3JNLoJt3fm5Yogsq00puU
DJ+w01mzGRiiBBmrgg4UbJjWLq/p4hxobBLMHQsquL1AVqgSd61QH6aesKtS7fxFDm4qHrl28fNh
i8DolcAJqir9OGjio4Cav+oQbrWuaRL3dq2adFoVKjkXtNOODUi+Mk52bt1uix7AepMQPFVXs9ws
4afIZTtM+k29KXtnnRomX7U6rcjJWA8BaIGSNzFsB1Ri1HgAGjrzs52UWGst8OukHABp5n+WYJNO
yn7t58BUAGtJbyy2Xs2D51F2ojn3SQZ9ubMs7Bmyeqj0hPetGKx11w6ScHOABYW+0O74F8ol+yyN
NHflp5glg5S/e5svSKe7k5JII5O3A+5BQMwkeLXBFuHcPunayIcSHybJ72lZeDTGwAbUPT+RDI3C
ldRNP/WQq01e+ygdBjpJdGPMnnv2keYqvC5bezIVgU2Mui2DZLAsU0eT6L23pMeJ/LvVUHwwvfEB
AreLlZiyPclICSEEyhoMuZkVt0bNRZcY1nnAKbTBRpDNDZ4X51jF8xOiFLFq7XzHNTxCvTbB2yzt
Uv8oixTZ3txQuqh1OoIVJTuEVPsGpBRgQtszsMNUnU+udrt2FWFrU5J9LOfbCkvqKW+Sce3J/GI5
YIsdDq1qNLpVRgwa8I+Ea35QX133I6eX4bHXnh1jTpcPFe50j8O8gYObtqn/RzRpNscf+y7Vjpaa
yb+ahHvAwJNuCrPaxalZPTXwvcj6dXdjQi9xrPgImCE4h8poHwWXwtmPdBg0EsBBROmDvBaTgTFA
MpX3VdubO3o+tGZtFGNeIeebPM/Il3b1sG21ehe12oLfXxtJlqGSqKxd0LhrVXPxIIgdhpF0TmMm
lKg+a1G7ZCyT/mcx3pqKNqFB44Z1FeyheoR0Az5z4qUUYyFJ2vxxIvz1zK/ircXdVGAKqf2ye/Tp
gRNeHqwNj6zjqJ+qrc9HCnigf3UrOIepzzxNOfyYNBX2Oc1Fa0lffR7VNRc5qqBxIHgqjzuQbQHL
YkddZAww1Oz6HjBztRpL5CtvYW+IrWH5pDTqyXklRPGadbA/EF+DhtX5eImFhTA1gy73usyBOTNq
W8daD6ip9vZ34Vdksik+5yVtdCJjdfZaEG9JkJ+n5QhRe3G29b3hkWwQAFNWPW+GlrCcvPKfNBfc
+uwb831Gsa2010zPPogZf5ahDQergOMXd52+Kb2daKpXv4JkGZUOaFmw2mQhEeZEUyHO9zKrzYNL
B2K1RKe2nbZJlFgo3Vaoe4wPdEnOslNzA7VmdlvJBh3okko2jHiyyGnaIsA65a1XbNzlh0bBiHbE
EyBmApD8JUA5c4zQ55QTAkO0NylhgavyM7ozUIBIoFbjRNIUmIYrI3Pw4NZ0DogYWJXVRjuA9Aco
mdj+qvUwc2ZGcPGLhhAVBUjKruqIw64HsCiBRcuRgFo6Ea+pVu/7fllUmcvGw42oG+LoNbJDNaPa
vAX6lVoxhcoF+d6NgMSocknH4CxD4BuCj0pcFio0uGCaS27if088jWSByhx2c+l+6mrdPTdGZxKm
IDgJWZFOT4ARn110m7awsIu6OeGyCeiyHjvGtjBlc2dOuKbLXMNVXt9nng2XZ9CSM6ToXdwVNIFM
OK/B7N2PPaxGxTfPvmiOmISz+7arvVXKrqJVWrOzhRbRf50uTG+bk0Ma9pYck28jocFCMxcRWzzu
mt78Ppupc44KXkRpwjo2k6YDo1S2yIpZmiS3Z2naJRdcYm0aH0hUNX7SRTBt3/LsErUvYpwFYxqt
wOGDV1v2LaKY4OJ3ZD7gt9Mih9y7hrXOO5IVxn1fuReGEPAaxoWjGWPl5tiWzvzYWAyPY/tl0GHG
DtksQPpDeZj1BhplOxprr0oegllmR9Hf9JNod5RmvOAk/tA1bbwt5ILs1DW1frsZZ8BmQy3NsFUE
r1dgVsgxwo1hz7BkxoyYyXntjsan3CTGyc2DixctwOH2yexgpqpA71YTAapvk3Sdh+UqZgiWjJd+
yVA23OiFw4oOoh59taV8euWKPpwBgZkxvrMqvFTfW0PyIDFZuFb/6I0Mwt3cXEuVyLUdOF9m07+y
DQ0hierY7fwl9aAfx41vgzeU2UCSbaP1YVPSvvc74zsbM0Kw6ZL2k7Zt3f5SpEgOOox7iZQm5IH2
k2VJLgxW2ywCUk5jaovzbMnAM74WUfbM/N88A9F428qsuJRHE22khhJx7Sho9yO7uWfgtfd00pEs
NzoaMbw2hnvEky1EsAQaa/qpS/QGd9JobGUfXwO7u1hTEpPZPfHCeHMJ3ATRNBNkwgnVfq61AZq3
VjkAEcmIGP3bdpbtTWU42ykGvsQgoGORozbRlqWTsRGRJpscAqUZunYLrwyUOXshJmdXwKKu3eqs
TS4faK/Gte42FpAhQrvZFNtVXiXVbduRxpDPU/Aw+fLFn+1Hl2bMneGk27ZL/YeifAScwendhJ2X
GYk6KXBmQe+cK/bmgr3xoZyxtFp0Mfetnls7IcHQpsGKKJnkrrab/iiymRVVrH27rUPGtepKRklw
zhrrWxqV82NWnaex0x/78Zh2YoDOwR+KjNppnNKL8rrhSpSBC7BS4DcUxLlCip8JAotAtrZptU5I
sHFcHknaNYoEjY2+IoCuokvEGpjwRuBwPTCTcVZTpbNpO9GVLbG62BGSUTHEzSZ2Ru+qozw5ZLZH
myslvKicJdDcyHRuZDN/ckfCbo1y0gjRUMYDtTL84sK56s7kXKMs2+ql0d3/8VcBidCl0svTBKeO
hq99zQT7cEe4xr6KSz3sVGPuJk2bNlbem9s+luMHQ+P2NQC0bB1AKOt4tF/IPSNqXPHhmhJEfPPS
1YETmqNZ3pR6HUE4dRO0MIS+OKt08OZz1sGmBwfvjvQalZ5hKYYsOizzTJ3EqQXFz+e2Ojf08R4M
Y1Yr2x0+5HmO+sfCAWkRjj2aNhiJ7NbrVbTWZvI/Fa2nUhhi3znutJ6VvEK5ABHfdU/uSMpAmx3c
MoC70EN6nfs6CqMyecoF5ALbBCRAaGW8Z4tLtkrltOEr43mZwyGpABWGDjyM+uqjm0X5EhQQqngw
99JE24P9VeD5IKBxV6G2AK80smsdjKD8oHBhwwkDNl/He6d3d4XLO2RQLuzL1uwvHDjuS9FvC8Nj
0wsGndw7EImQphGBDpu07j1ChQBUpDZSfDl412IsUdEksIuQ6DUw38S2TQJyMUzja85CERY2mtXC
6ipwpPap576RpQ9dtZzrbYkujpCyhqjdaZ7Tj0lPEl5LovqysIJkTXQopC6kxbGXYaqmbKWPw7f0
M8GoxT21iEc3UyfUsD071tV1gu6Eay4N5VKhDFp9Rk9/LYuguW1oJDux85XiHFvjDCDYHXtsUuor
jUTrnuXm1DZuvM5MUA7ukoYY4A8+c5oakZlS95jWftBMEnPhjhOZ/r2Igd6ORJjgbcse9dTcmQ7h
ZNQm6JDwSgjLf3Vc7g2d02TRjWbYNfWe3h9kPXU/JgyrRpNbd1wyl4Ap2x9x/t5YIul2g+tWIULi
A4OBOWyp4kKnTB+d2Pjo13wiRZa5GzA8K8sH9xsN4qYEpsH/5I9RBaagjT77LoeVZOweB4J+QkKQ
vwn23Vl5sNWLEgGHZ370Gw6oWe2KDZmVYA7iOMNu4H2e6oFT7Gj2B1QQ88axxZ2rMaYM8kLhE8oI
e3Q5RRBGqp9NCglenUAxZqYAvmcajErzDp2/zYWwHhpqE7ZB8IfKp5YVyfdaVFsEhMOuSaIlTApP
ffzN85Szkzn919w3x33q2sPe4zcODZetO8rwihey1FfrxYCCIpTjbeV5GxUogo776EMmfDI7svYw
zmjlkkwFp5YBR9DHNRWlBtFlXqLZLcjs9CGhsBahqoP6FIj67BqFvFWV/QkcBLaL2LzY5L3vs0rc
TnmuHbpO0i8lQtx1Jy9Enwg8JvCKWzW7t8jGSPYyqi+UBy+ZZwLn4fwQuHtvJCXHmxHwenBJs0St
KeHaUNmoa8kCh+XqGNzytvbkECy6U9xcq7FhuUCrzo5fFGxzLV3wtDE2aWawSHa5GWqCSKayTjIG
QkW/cY24WKee9G5m07zp5iQ7O+1X1+vliQT6G6vxj0naUzaYbnwpTZICqQ6bQ5CwPvSYH8lg78eQ
1pJaexEltd9oe5rdRAlDJNOam5j96MAVCUMuNm6wx1uhZ7iH3iDsujQUU3qt5h7tgw+GTWgCBdZr
mdZfZ23MDizA7ppkrykkA0ZnfyffsE+hwheBfnWaFx/g2xIXWe6LpgndGVSkhrTpgM5iV3UgW4a+
X7scZOxZ42aa9U9maQTHMUBk4CjL3GYxW7noqRptJEKn0u7uhNkbaPzzT1WyqycXICbzjy2CENN/
mHq0iDaeuE3egkHEwwwePIZNjE4dgHBHcAGzVncW7ZHEibqxp9XUnXAWR2uqMEOnTYgUAu8bQTzw
/8GCenlHNmkQC+oURlVEFd1kTW7cX4hA3nFwfWLn+j5MvIQgC+4bCy9VinaV1F74nKKnRaXoU40+
2l24DhsCfHCo6/YjZiNi0GxK8lmPjbU5Puexru9w9O4Mgw5au4hC9PnVNnFpJ26CNa05IXwg8Hae
vgyEh60di439Pq2WeE8S7vxSMBDIOUw4nc+qMdsvA+fwPu1bABs1TNP4q20Uxsr0Ry1EDor6EULi
xuqIQ5GUhhz9SGMRxXbobx1gBwRJkdQ9pntGxlVIFpTcFIZzN4+Suz2zl8Tv9CmBz4jkS5AOR17o
0ckgK1Te59nT20/ZbYkdbR1VbRxisZDbWXuJJW2pDh6yxQME1Pm7EluLAVRyE1jz3Vuc7mChuhw4
vTIW44woEI76CGDJJ0Dq2U7Bphwde8uJEonITNFkdfCoRk3biDz9OjOZWZs6rZipSk+lS55k0S9k
fZNYmqyOrpMDGnJKiue3U1za9IT8WpeIzYyIqqkPHYl5kff57SjhIywTORVj3HyQrT5ux8oLNkqM
SOXvlUnbRqt6bd3Br50U4tmOAF2RNuWaagIgEcy4GiEh8dYzV1ETQdBvYN9Jbt+GqnDpoekz05CC
Vk3hlfW+QoO8Emz9RKEpY+UW7nDopP011chYkkpHaMkZuTQrQKvFwcsfNcP52E5LbrnHkbhsIP26
4IoXke40kEk1gr7az4X7GMhMCzM1EDiYN8Ze2M118sET9GlxF00N23bc4D1EtRYmdXSbc3C6Gaqp
RK0jXhQpkaSU5o92P+UnM03vpavO/RBjEOxEjzjXMTZ0SQD9jjRd4LpMD4WVPPeoA2mtTxdG1acu
Gf1T5fbxeqoate2N/hhFJM3FBTp/ux4fk9kHTqW9dGlQnpF5rlrfcP7QkPz/CcYvJhjIdBdwwX/9
e0TwHxOM/Rf1JUl+nF78+U/+nF4Yjv07/IdFlWf/OLqgLvrdtJcZL7AhpA0LlOLP4YVp/s7gBDUU
cwXbRkrDTO7P4YXB8EIPHGZhuL6IIkZ+8+/f7H8zvLD+OruwcTL7cEFwj7m6z3HZX5TDPwzwkbHk
c+oI81GvU22fTzmchJyhQVqyXieZ9kxSa0nQIMFFsrc/+Cy6CNzb6ZgVdbAbjPmp6zTShKOSCKBE
N0J9tiHf6kUoOTtj0AFA7wqDDSvoovUojWJTS47IPYq3snHEg/K1ktzc7poQBYlsfO/ZUjtOWYyB
K8pVqLkGBYWG6gUS6KY3hEZ9oncbobo9TDv3sx8gTM0ZBa3zoCb611cWSbZohwBOeIiQCJAMhm5m
+SUgWXcreEMEPm8zv79vELzSBZSclMhOY+if+jeyp+Dr3A8NAc9m0D021bi33YhsHk06J4HshpYy
USrWvA8EyxDLaz1a1cmwkcxyLbVrfVEARq2X4Rhk8YnJ4LvtBvUCUwWpf23vWo4JO+TI/Q5d8lfp
TM9+aYMEFt69yVn2dpAtkqip2qgmK+4nR+YHv8NIVKUBUUAycR44xWIL9+Rz50ffm7ofVm4WFNvR
cjUOInm9SXoiCAqDdSvr9ibx9hvd6Ggdp8mWyWl/oWq9WaJnD6nXhAYHj2NVjd+BH2e3qtc+aol+
11XmTOQi+Rh91onHMmm30nM5QDZ2fTO0CFLMOrcPaal/V7zGUxLrL6kM3EvrAQ4lcbUOhS7lvpnn
azN6Yl1LglIwhDR3BSXfL+Q17qIT/J8h3NuF7KKZ4ObQF4Slv0zSf7iQi9m2U7C97mPZpOsMPwxx
0KR1xSNRD5EzRAfHqOWG542LnAQZ6H0OTJyVn0PWdWKzux0CUhk0vI2hq6qdygbj3mO/hH89WHfN
qsJscDUqyj8auOLo1QP0EJ1uY5xOmxykN4oKIql645IbWX2obU6ymizI0BrXgtbOzm/BNBuNl4QW
uNXzELBNpeVG17rugiFjx9wQEEi+pI/K/MWrsy8ehddzJ5MdLcenIe+dh5iE9mFWn82iFCHuE/Z+
koL6zqpuUfg+dBgRCZEkesATyryiAYXca+nNypVF8PjDIvfO3BOj4M/vOPXgsgihzcJ45Pw8mq8R
/wnmDuUjyEsYUpP0jjKeNmqILQ5qnDwi57kUsbjNMX/VhJJP2h2Eys+SI1+YkVUcNhMtfrw8L84S
lQj8o9xbNNHOU9KbUGRvgIun29Q3U7id/CEa8M7LoW/T1QgC01E5a/wza61PrTsjrQ5YWqnpx6+i
tLNjXg/PXab5eyhXd02c6Ss98Qht94unVovQqI/JBxTTxol3qTxrprXze3qkOfNaSzRLnnz0JOyR
hkFTElBTG2pNyC9BcMnM+NGrPym9OyOJI2mun7Ud8NauJn1mYj6N95Pj1eDXnxCb+3euso+43Iu9
PlvfSrc/Q0Y0yEBk8kUNuSsGA4hDmVZPk1BnO7JCp8DTI21NLlM12rljvY3T2iMSSkd4LGhaTBPR
HksjJokrC5QELhkkPQf2oUuuzwjYJicILcSHsakOtMxIlq3cbVvjuqFI+Og5/Us1J2fsGtG5tj8U
XZU8OvZwyCQlYU6o/FpY2S6u4gfJmXw9G4O5ZiIbbPRe6Psi6HepDWVblu251MmCTHPtMizA04zq
71S7xgf6Zre9jfyfmfRIiidWjLxL1DaIYbAkCTPfIGYgMczTiUqOdPeEerKum32TZ/alJ1ymndSJ
hjU7ycAtPQ/1dFqo6BZm1COm99BXoj/YRPBEga/WQ06R2XiaD8wqoxQ0MNXMju0gxO739dBPx2kS
N8OAIYUb/Zt00XW15qCtepOSL/Kzl5JhDBmCrXlM9DCXUr/hulr7DgJpqMbnxmnDONVrgCXRATlp
eYNesNxOhrGNGiG2TTdnt+N0b8WFfRf1SbkuI4eJHWFRPXDanRt49c3bH9SrNN365jjxymj0ZPW+
LOiJBI68sfNoCmflf7bMRGz1vqV3V7t7boJsv8TGQuftdlpUoidQSysA4Nd6SEV2tIAyK5OAdHuG
IjLNdMFFJs5ErLJh+/WddLuXvo1/SRd7E2j/z8IL2gZyMCAfjBQ40TE9Wn9deE0xRJEYPO0hzWkX
qtgAv1ZCvwy8lMAEZz7MDAnuM07b04hQqvX6YE1WVax5yYGbpdvoWTCdxmSGFky4tleUw5NgmrI2
2N4Pgxi/zUJ3HpOCYCkWi348dw69Zac5+qiDdhqkMmD9NagFpuGgBOSl8euPTKKJS5jH/sAcMdtp
gtGOkpN5DkSebFxvR1yNpEdCh2bNR27A5WMkwniKs5pJWrBtla8usIhTLFBWxaYhCe2JhhOtBDrG
ZkmMdHlu4rHZIsiCdr2M2xSq0w1opZABVWBGX8fCEvtCt4tT29lhz5lxD8ThqOeeedMMrP1KA9Pr
WM50hqGJWUpqJjZmm3qoRjIgdQIq0p7eYuXmTMDQrYX9KIuttDKmN6XmnJpJfxqK+PNQJ19djTGK
ibwCCg7JBXRaoE8bm54+8qnzCCaT7rwtAzgzHtxxBqelOsLKWKd1Wq9mbuATfi4OOYM1bJNFA5kY
pKIxT2LqMBX6pggm6jInEyc8c8FKjqkKQdenLACLEIxP1GQchUIku5H/h70z23IT27btF7Eb5QIe
r0C1IkJR2Q6/0FykYVHX1dffDpEnw469M73P+3lRQyChElhrzjH6GJlK1QXOgSIcEnpkyfeC0si+
mh6k4pJ/aFuKpxpK86Az57+Qcv+EuCEwi+yi5c6+qMrs0s12eF1vDsBzfqOxFMuf8tc/rcHgGSuc
EOjacAb/+qcdaA0q4VwHD00wur7bh+45EKV7nlu9Oaim/qFEDKIo8/jQW9+Yg043lD80RS9wOc3V
FzUw9kqekhSt0jzt9REppF7ouyjRxwsQanI25wdlakiPbmn1J7Vzr+ANfaH73XqOq0aEd9i5J11V
MtftCXVrqNk5ZPOVFn1xl5aRb+bZeFMVnMsMm0xmGl8p9UQk35kYgj1v46uQg3ZuCdbYjs28pRt9
04/3OfbayxgIQiXyzoYJaaoPVpDWDKL50USNJicK/Jkc5cNgzK3HSFBcrGHbcuRc42zMfEAJ9t62
Gr+SnbL751GDucwn3n3x5jK30eBVGMBC3p0t8jlpai0C05sKBDFjrBGPUnL2/GR2c3DNR3feq0tw
e+FYu0UB5SoRnSfZXUqoNN5kKvFDRt5dRLeyatNphyhDoKEqP6iBap17WB9eDZbvVqHWslYICqbC
t3lNoVxG6VljZHAMipBWDKcMTy8am5oe0WqF1ZfndDKSJ4h2d+gjXuo8KlCy0hvL4TFcBJIJh8v5
YxsGjT+rabhjlHxUTCQ///wd4Z7/D1+SjcIEDzm6avP9l4RyS9ZYCKwHxohcMeNEv5PafTPDlEHc
r+55zU9Cj+nH9FTp1W4ema7EvVf1mnnEpCw9hRr7Pmm6lrEvOWMTyfZ08khWLG1qknniaj4OnzNM
gPlGXQInjIAcHz3PxdEp5cJfkzcwZz8WnWoeiuYSZf1FtUsMgSWm6kGHxOvQBmlF5u7dxv46RZl1
4Kw4P9nYo+vRcI+loZ7x38tLTzlZKx3M3ioFqZIRIxXHbPQ1J6a+YXKSS2SvnhVJqo46McNxC/NU
0QS5ZCqeCzqTHRAKjAVOchuH8DMo3ViHXOI+6OqL7Mzd1CXRDepZ0oqmyHxStan0jGQW52wR+jOQ
4ERyCkNJwVhmzK/0BMtlP5CGQ3KSAhG+ajToyWUMaq+yPomBw3JgrrMlLAZJCEgfUvqa8ACZVvPj
XGjn4qhrKhUrVygHhUHTVTOxhyrIlHylTbObgaaXHkUo0QpxKbq0e5AzMWOA4DZVW4nbuQhsP5Zq
dHEt+akzGk4bzehBMfqqj2P7xUl0T7bkP1VWQCwgY8KBofg16I3vfUO7B2FIS+3Uz3G/bwC8mPv1
CmRG+dXhBHUp1OpWlgrGT41mb6XUOydKYQLr/pynKAMsmrWqIk4FdvTCXlydoVdYitzosU1nLhJU
muvwg5FkYOtRv93Likw9Qf9RTurHrHW052F0j0lKlw3FzMSsU9G8iW7utu/zZkfPPT/Hjn1ty+dM
z+K7qmKWo7fRDr0mOe8NZ54w20u9NzDD5Zus6rvzYEokYOnwh611tq8WItyVsiblTs+SJ0OeIswu
tBjpkJQN1b71rhM2ezuLvxlFVhynkVEchxTTXpQrvePSbEr42s1UBzdJQ24c2keD0PBdNA0BjITQ
3UwjQa98uc5vfCuczN4fxVAnmI5qtNTXgs27GamTa1nXJH31YAkGB2Pmxn5pdfYJJEV+y0XpYRac
+q06N+9w9DzqUWBt9Kopt+kA0HgKqsjTYsGIgtndaFj12YhJepfBlViWe4Th+RPdFTq4872qx9EB
MadLsSHSAZA3picdgbanh/dMz+KpjR1rrzZct9fzrFG35OQBwjhGAZKBMOyGOweiV+/0DzTb3acw
zGE/t85tn5DsoWtxvQsooHhcM+HUlZDW9d4Z94xwVZ/qDAyDQoM8MDSJbysiOARaSQk1EjMn8IC4
R3gytTI5Z2V2nNugKsJDh1F7SbXIeeEwJ0/TOCuTDJg6uRTi6bG+2JiMYlTdT0Kr+m0aqjB1Rt2i
w4MXoLUoyBTRszFX1SGRvG6qjPFTFjwKd3m0Ois3Y+CkR8QR6bGTrr6pAs5uKsyRXsvUm8BVZz9T
jUscCMRmTk3lwzI+NoIc9GjSkwtMzuDYR2bmhxMoIbezv2VFCFoI75eHvzY82wYRk2VxyF1jOGvL
cCaMaYykE/mBZU/AEsEpYIi1mYjk3tg37khonsWVS+bd0UiY0I3azGheKtUuTft9zmCPajb2Jb0q
iBlUBQxeNW73ToQgp22V/LYZE+oag/JB9kW/xcuk7utJ4xwnOqYZDDqKQrfwOdFXjdAdFaROBEE3
00qIrW0nIl8aUbWZs4FY8c4NdzTU0YINglTDqEIk5ICAOKRuSIp4GH/EGI4NblSRs3VEZNOrd6BT
u8xhm+DSx4Dm+R58q0m+DVaqPRaiTYDiGOFJlnlzJ1JSPzGSorepsm+aeccVN/iiFM1EXjlHJNEh
6TEpJKxFFzUzaOlb6chTkXbpc6pZXynYaDfVcq8Fz+Fi2a+q1DilFDOf0rwlbFIz6WbIDxkJYneN
2hjXIDKIloFPv3MaMg8DNXP4Cd3kAeH2uEkKpt9m8iOo0WZWDsGoH3RDwbvfDPNuPLQxLhKpfJft
ErFd1845SsEJhXZu7KfeQrWnFs6zOROoTBWx2iposvfJwLyLy8AHpckEnlqulUloCJQKqm9EXH/H
JiPKac7kUzotvVFImMfQyp9p9Hb7Ts3VU6k+9UbNkKcw5IvTZwcyX9o5LC5zaDm7tmi/a0bsnKdM
r3c2SR9khMpdqEXyFraPvB/C9mgphHOFKOM4vZbThyTgb8fgKIra+VM1EomOmCn3M4vMvomz+CVL
8+Rg5i/lmNmeCUvhsMjQepOco6U1u1H6MUVkUz92rRPuUrdSdoXlpjfz0pdwA8qTvRwZkynNhBYs
BommW1uHMZTXOW62zxCp8G8h1MvStegTYonKw2ljX2OrpOZQf6dOod9GIWluQEsRkSTRvHOhie3N
3iRQXGoEnbfO0yFnbASZ1D0q+axdHDN6joNW2ZbhIY3b+lBNAwHW2PnPgoam3zF/2nSQhA6Z4pBE
XJPpbiDAfdBowqtWsVVb8tRTxNlAHOrgSghFvzH7PD1mYY8S3zSCE9rwmi9K0sDU6EvljdQ56wy9
31bDI6TJ9EZ3aGAaPaDLDIreOmyerC9tWtZHJu+PczARsTa5Mf25Sb+VpErSICu7+FsaD+nuVRZQ
oapTesdHKRahK0dlKabggip8vh16kO1uSZerN00Gs6rmHGbNeLFze2E+vtjarB/UbBqPrsYgIWkJ
m01IzbrV4urzTLF4qxoZaaLO8EAPweVLc68cLAR1qt1wm5Yjvsnc+JFWaBeSUZtA7+R3YR3pdJIq
zmlmQpI4YmvX/aBBy/nkUDv329RSN2PUNQfB2P3/vDH/lTdGc5fZ0d83lv5fLeci//JLZ2l9yv80
llT3XyqEbQjzNshrY7G4/GmL0TR6Tpq5eh/pEXE0/dVbMux/LUlVYjHUMgvDs/ZXb8nAM6NTzXVt
INAWA5f/VWtJGO/negS72eA1cMWovCEIXL9OsrPKbrhe0e90UKNtZdXOBBxyM47JfNKkPsMUghiV
l2FPrVytT0HVcINN/s+l5a6c0495y1BwaBNk/xMyrlMAaeW0LgGHzJosOrVKlZ+6ac5fl9a7w3J3
XWdng0t7Z3kMYrhu7+rRUR3jeBcW01NEhhtGfC3LT0jtwvoTIsCLHrUBlWcjx5X/PzccfaSjrfez
GW4CB2j2kVwLe9s1Mj/Vy+4juyWkW4SApjdWRWxDSNHAN11ZntYbvWpRvTKS4v7bop6632Si09Rq
crJj1s09df4/HxlnTKy8NIknP+6BOTL1qxarOt+YMxHFgqRgGzsC9ci67nUz19xzk59GdTegaDpZ
U1CcWtGXp7e7aRpxic6VKD6h106Ktj0xP7cIh18WQ3IaSV1fFtcbxdXakzNWpuoFead6c9Fz7lo+
+duNJpaPzzDBJgVu+frx4KboYglZJaSrOEUoR0+AXkoVPS38mY0VCg06yrJ6fcDbo6iRf0DJomxn
XF27qaoeOKnWQFSyhkouS9pfS7IzCNZ6t1mVY6BtDSPOdsqoPQVO1zCrJSALWM3yB1vu6/3yRf60
6W3vP+0TGe7yrBZjTzrRU3v36uXr5r/e0rqP11daF9/e5/rErER8w38tURL91KeO9rqkmK1+Mqw0
M5D8sbhuXm+qOf3smGqwfVu1LmXLDtYlq1KmQ45h5N36tydYjZadinKfoa4/jbnDN9+EJBcg9l2W
19VvN/byX3ndvq78j/d/2tW6KKsh3iXIDN+esi697uf9Ln563X9bjN3vRjYUx/ev8NOeUoE9mZ4E
I+i3D/DT9n948z894afFtzf901P/4/b1ke/f2vtHSmDmwHeNnW0lhac7HP5vf+916W/XvR4X7zdL
+NOHdyuVgqNmPXRIZ2OM/+4Vyqao1a0yz/zAZj2Kvc4p7e05b49+t9t1g5jvI1laR2fmr5Bi/T6t
S1rOqeTt7rt1xLmS5i2Wp/zb4vrQddO6tN6sO1p3+XaXkSxnwPU+tkV2ty5aQ8viP7/6+sD1Zn0Z
UnGeFNr6u3WVnlSi/7Qu9jEltC38SW2vDvbeSNXyJCynPE1AJhChdaQCryvXGyfVzRnx7bJpfdS6
tpWDNXv2XDUAwKmDI1mI+/O6ibRkMT+ui6oVZsXdT7vRRcgwqtQSNKqMJRGd8dqtYpib+FzXMsDh
UFj+lGo3rgKkpRTjV1mbL8FcMi+koJ9HGWHfdfc1oWvt1S1WhT79DrvKy4oo2mbMQbypzHVvcOQZ
/z2lhJEEVyS5XXYy7PCbMff9LucStBkSLfOCurLJJfrrXb5+jMl0IogRdcSEkktav5zH8dZxLV0v
sn+3rvlr6+vTlmesz/3bu24TBVxFf931f7EbJC3dHi3LYd2zu15s11d6XVzXrrsBiMp1f32Bv30n
mUphKZ4Kyphv76YBm1Xq00O5XslUy8pOLqXx07rULm/4bd37x7xtfnvM27qyEmJRmvyyi3e71XvE
I5t15dsu/ncvs77bt1d52826joryS5Y4+WlyGUOMy6VLX66m69K6br3LFZy2Okz1t/X0eAeuhcvT
XhfXTfF6XV2f826P691svUKum18fuT4Jc8ifr/26/e3+6z4jk8B2uib+rLWE0hYKQF0wM5r6ORqV
7BzN2QWgTs/oYiJvHiPKvlEHtIGMSHeJ1tBBSFR/poXnpaYovTgqvya9mH0HEADTJsQgIqIoEFqJ
u6+z7NK4bnHoW22/kjBIJvmM0hLXsTwlzWehOEdkHUATnUr3ikCnD28/TLkxbXAmRRulqWgT9aYP
8i3dSuPWEeF8Datg35Sjc8LHrW1SWT1h1zNpqzefUql8izO6/9Ds3W0BWzMcVMeL9Rnt88cGCtYe
a6O7tcjKtZJob3aF16XqQG5PjtqnndA5Rt+SoADuMoiD0Si0coJhG4H8yJjkbZnBD7vcNg/g0K+B
In8gXkCpTHTEJhbiwhQh2gSDKzagBeFeOVSrnCQ/S0bkviPQQejUeY1kJEegvKhTQ9RXhbpB2I/9
UMRHq6KTXxteVVQurUGkKyYpSl4/yAehzYovQgRVX/q8yPyoKyJ+SVXbmcSFXeQwfypS+cVuZ2Or
DS+0VLqwvFYIZsLqUGQqCjF7Oc9Z0R6JJ2LkCWx7IhE7IMnINl0QE4OH69a+N0V6qETHv1dHQWC0
RAp3pGUWC6HFaWkFZYt8eYqMe934nvaucQIQgS/FtqkLL0rLVlxyWb1YVgApFAdZN92HWYiUojzH
5fijBPXIjKEONhb9en4LSCFa29B9jsgSCSgkHFtgRAx165scP/qAvA2cjZEDoWpQz7rN1sn0zrMr
91usgXjUG925AHvzXUEvxnJhuES2/tJH90FdZ14pZedVZr0IIdq9hnWD5Gd7i543zRn7W7LcdZKP
JebhSC/9JY/0+K7vyvm+++Q8qmPX7+2FwGQ1yh8K4elVXu5QR38o3LnYE7mGhTPKyYU1rgb21yIH
TYmeaVx83a01mohEOo+4L2JS8jr3WmdAPmQaILPS5ljFi+82lmRCO7XtRxVWTYhzPs3/7WBlFa3t
9iVMuh9lPo2gOdpukyV3vdpmWxAy1p2lnRHb9okb3JaQfM9oh7zJXcDB5XdFhAHmtRSzZonpoSD2
vu20k9uUP/LKvFpdoO3Kkr/DNqrDBn+KLPduAhSgx/Za66knmpj5VpRmnoEs0c8Cyi5NwSVaUOfA
i4R42wl7Dp5Ze4CX3GzIbmI/AU33eHhp5/Fe0BoFITVzqdS70/qMqYzA1ajTTV401zwIyxcHG5DU
5jPCAQyjKvIiikWBmaCpie87RvsbGhPOGePB4AfUVRO1y640+E4VYUOL+hfjKtr4rRlq30arxvs8
mKlnhVN5xYhG+8KdDnXqqn7pGN44pt19yVHldaQicLUvIs/SZHadJL8EcRAmvmbneaautgVfir6u
C9qdbRDVV1nmk96N1aWK28faiKggzSeS1GJzM9XlBCTQYkLGELoCRwcm95RFEVIVI70iqVL5kcxp
WxTWc6SQYYNf6tAPSXEcCa3puwY5JvKMbekgS4/7L2ZdgKgYkPhTOp+9AlPBDqwVVKh6aynBnlAI
jPfJkjjWlc9Kt/DdWsO8BCggPHf6bDAYEUaTcz5F0qw4BWe3ekmCIFB7G8IWbcxqpznnhH/j0arR
5Vs9xABOCVZdoubr0o+FisNsQGgKZJSKn4mDdkApKXrMRmqkhuhK4O2p2vipbSFUWfFwKPlxN3of
/TH3wR95Ed3Ifj6IeHwM8uraBKW1J5/qnCoVmeUY6HwGaTitivapINzHj1Dmb1QljfatYTz2hmb6
s3SP1NLRmirjdB1inKiGVPY9DolNFKXJrs0sh2aBGXnCLndtoHc0WEA6pqjFqvE2MMQnOkTEt1IR
xwUC6bqYX3zg+w+VXX7g6FtQYQCn8MXmfsq91g12xWAyH03QGoVzeI4Jmx5xXm7UCSHNmIXPksN0
3xlf4LaOFFDGykOAWGwoPD2OgUuvZvHy40U+9nFrbzQouUmogUxiWNa6dHytzy7KXvD/UH5aE3lN
gF5fq7NH2sXzJqwTwO15QsCFmqJvaq1H6Hx97+jn7k5UyH8hKW840ox9FcsJ4xcwjAV23GTuWQfv
sLGgFm5Dcd/Po4Z6nmNyCBo0tZWiH0fr6nSIecak9iub/96QoMQJIZwk7ceaUZTHpVENON21bfKZ
CUKBcL/ZuOgcdsUCvbJEmfhmYtT7to4lPALzSAfa7/SpuSaOXJQ28T3ZzigtwDnNEzhYWaCN4MDD
32hjjajQlZkyvoEsBb7D9TqYQV5nm7QDgg+zmArPHN0Pk67OWyLfkg29Co+27Je6Q4pAM90fkoz6
ViL+yOpU8e1xESHlYX4ImAlgMdQf81FqWIVlvU3tMz4kldRUzI7t6GLtjapkG2tklChCf8H8rXlu
vWCvHVaBXHUOk41fasyLFypq2XHuGRF1Qu4USzyP/bTDuvWM9c3cANEFDs8vbDcQTSJ3potqtszW
myfymepNBx7cc43oNnGKYdsj8tlUmgy8xsmdJcJ9C8rxrn5AKD3eEnWxs+OxPRUcG3YS4EeYRItG
70vfyW0YmKNPstfVsFNwCCHtOjNRT1XSYkChXjEkcjrQskcxFMsPAYGHIM2UW7szv2Jb3kXaHJ5U
h2K0ZdOq1NV6N0/itqiVdG9StS/EdAmWb7rU+tsit5kslZz5htZD3Dtsc4fOhOHI7yXCUcQiDBQa
uRTpVbNAj1TWwMVckMt9ue9onzoUiDrOxydkELuo0YabPJYYBQlu2GKwue0iVWxD9IbepBaPDSOH
qhK137bt1TUqUhWgqaStXt7Rkfqg11ikg/0okK4KA1yzHQOb7lRa28ljl2gXHsTPZtyPFh3GOQsv
NL+/IgLfmmrs7BBRTZ5t2ae6D6qLpkcPGEh7/qPtboij78n4QQyQT/TxRzooMPOgHSz9OJjqOLAN
M8HkY+J5y0RTe+MPWsEYd3APbgAWPaOQRzuqRrdB7yhe5IDPqWwA+HmOn7rLoYnIJA+OFUNotS4u
JdpGrNBmcyig3pOat7EVA21t2m265GLziuj3Fi+eli7hZIZ6rOxxN8P8P3COw+pESI+A/emY/bcO
nL2JQQ/jOV9clCI/75SakU93riIhqPOKM75P4MHySM6NDzoosRZVk4shtVEraEME8egJ6oyiNPZM
Hzzd/DwUlXHXaMupk0bWXoyjn3X9t1wdOJlEHt84CqfQeWLGVjKtwzFX7qfQFExcsofRzDEu5eVN
aKgP+pB1PrkcjxaYuLDpE4+oGJJ/ok9pvNjtR4w6illtVal3hygbt3M1cmqO4gjronVL4M40zsoG
C9ynWka0SKkz4EgsL1wHGW5hzY2I2/O6AvGVZKBQgpv1TKMx91UF/8RqSgoIQ4FS/jO0iM+K1e9C
gy6wZhQPmevIfdpmgZ9b9Muxr/mqXsN5CfD1djKet2qv38WivqYhF2MiG49dYsc3ZdzfWvJ77ei3
cIfFRyPHGiFPpcJ4eyRL15vjP6bZIKEDFT+50Fa0dayZ/yisPgVn3Q5N/IYhmkJXnPZUVGggEBCr
F/TJwWEkjEzuNX0g4SnQb5UF71y0WCvCAJhprKA66ONg22oplYYBaWGnJmeJq2KPig0D2HQT1ARW
52H6MermcJ/X5MJ3zH906hXPbXE2l7hUDi9GB1pn+elAuWNsZ79Joi/dJHHTFwKF5fBDJ8/Ldnvt
qE39DxE+U45PdkMz/Riy0fhgRVUHRRP8yOCOxnbQ7HkTF013I3ygS0SUmMFZacJL2fYzzX01JLzg
JsPw7E5NckPlaCfJhDlpY3PTJLLy6jk8hlSFD9Tov1g0sTFtIlnt1aOIghk2YPdH6ZTwFghiUOU3
NEb1pjIFRRtXmhsXDVOUtt/rLHB31TienQkYQ6XD5EJeA0XG/SYUpHcxSoravbHsZm/W4JjctEUA
Fd4jT/hQ6MEBOc+z2UCx65kkIwycnuqg4lftnjX07L4W9CVRC8ktDpkLZ2npwcw6OXW8TcEIAS/4
EhXDRSGUYyr61JuQcZWJnG8LTI3YWrXo0Oumvq+hokpFu6+xvl3V2Aqu5VylV2x4puLaWEyWVcPY
H+sxTW5e12l2iIy0GLLj27NCPYj8rB6jXbnsad0AdfVLO9uI/1ugUdH82FSPTWqSQKHBkrVrhP85
yVXDjEZrEHHMGwmfFaSsCn7Y+YTt0EZi1BIoJs84mwDgWultr43hfbvcTGlwj4LfIZHmjAnCuq43
lCMRuk4zI9HC/nMdtJtqD6OEQ/6vdd1MjLhuku1TOcoGDWJwly03BKu5JcYVDgqdU35b78ZM16/z
ckNpFuP6ZE/IKrjb0BG+xrUtMdI0r6ve1jfC/CgZ/p7WVY5S6Vc6suhQCBbYruvWG0MP9GMTIj5Y
H/LTBiQ9BsOXtzXW4miUU5HjduSF1w0BfnBGY4bP5LT011XrRvwq+RnUwuO6yspKeWvbij+EUXxP
rbCwk+naahqSgmr8AS0nOA6acaNOMQaO0TKv640zc1wVrbB2b+vSCfZSAAcF4w3Z35uSssvFUAAI
WIl1lcvN+uBOCto5QbKdoCd6ee5Aog/SUCDUL5396/26mKsd2mHTK9ftUWnpjIzGa9w4C60UvtJc
IU6uOvMKvVe5s+Q5XO4YTG9eb5havXRxNJ8mYKQKoxAwpmNucHH463EjMeCAobHGrDuyEZudIb1d
szLrbksMNK//qLmUJIzAqHbTrLkrGH3dm4oT3utx8VgG4XheH7beiKogbMLBirreXR+rQcfzrWpQ
t+uz1nX6pKfYjJKbFLgBWu3Qvaa54V5DNBAnw+g+h0HtXtf1up31d2LACA4Qi8+xPAxa1rG09Qjc
K89kFnhVpWZQtuH/V0yyPaACF9cKm9W1zKEvaJEz+8yx7Ou6QWvj5qiWRA+vd9cNYaKat1VaYS9J
gF2AjW7JfQAc10swFUlvXd4ei0jIxrDd2AA2qnjnELrlz0oQ3Zc5ApnRnJKtYQc5Du22CnYYBjro
JJW875Ybs23aIzUlxEXjqP6fiuC/VBHoDiLqv5cRMOaXjfzyXkiwPutPJYHjoBYATU2IJKIA/K7I
Bf5UErgmGgPompg8IGWyhSb/ny5Vw/iXqtPbx7pEhpwLEPwvJYHODl2ArRD9YcfiQfnfuVRVXv9n
1bim4WpH4AACF5U3ud6Li/Unc5+caqb3UquPKxxRRqAFnHp6qmZ8nBMmc7H43XPYOfuphtIzEoSm
p06JINpHBzffoMvfTXakbVyBHUGzpn1e3YxtB6ouyJ6JKPfdfND8wnSULZfchjG+AxFjUeHkY3TM
NHpSZruvuqI7Cb1+Sc0q2zXYhzxEtpXf1YCv6o/OXcOUjXFOs4SYtMz2P6VCYrqIDaznnXaMewX6
GtCkjRLYl5lBwW7EU++UWeMni5/e6aC15Gj/3Jo3UWVfqtTsDiCYnuoKBkMd8lkLlZlobzolRSx9
AdBvgoqKIaH03R8thtMj1dRDij5xa3dYw0pl2sWkuGyo4n0pM3ZABeg0VohgpyWlF2fWeNYcVAUF
g2VnuKsnHBBaAVTMpfsOzwHeyPi9cV4ijasJl//QM2OhwEDQjV1SIHPMJBokLhWhv0i+XAY98HGI
bUUVhhhAceZDJ4KtE+KWjR3z80SX+Hcc8n//g5j4pDEhImkif2hxbP/8B4knp0YQWeK7RLyqLji8
9SYl/82zBKNsAAXYjtLuTu14U2aKAAuQ1OuX+dPR9R+Mke94yfxXweMbKnIcRDaEEL1DouuKpo5h
ggV0UAAUoIR8Majq1IdC6UBwZM+Km/8hzfR338CvRm4I7BwYBpGzWF+R7ujvxTZzR/WtiURKYpq8
QGybNvyxA/LRiJfeQier4UIRihBDZAStAKZSaWBIBETU8jHEkRjKD//8PeiLvvknq8f6jkxSAjTB
AeuA2333m6h6g9YE9a1JowCrqwI03AWTNg3tfkTsuEG+D8LaTMVWxMl5yNN5p6QJ3TjsYViZdXyz
7h/9SHVaCLq1bkERYNmVYAQxYkUDWhY//vObfq9ZWt80CbYEueDKF5Sffn3TIUeAzClLHE2GGjvZ
TMhCnWnb9oq9qWPk/0z7cPAO1QueOBwXIcehDFTBPEottrX+vRKgH6iFYywk0EVklP9k9ZwGxiJe
5hqNNVpPXC+t4q9tUeJsJdvpxJyfIYoyfXW75rayli9Cl9ACx3YH+pyCfqQ/6A763C51n37ziZdD
493PRDg6n9SGMg6N4N0nZkaYRlmiymPeDkcUzeamrmS2h4jL0EG/4Fjbujk0GlXHKa2ZMxgWhWCa
dGY6WA42Gn1j3NQ9ZGFbVNFGra0d0yToSvpAvp771FcCblxwS1Gxhz/JScAtu9LP0+CLS8zfxuqq
BPyJxpzQ6r5gtwc1qhAiVaj5tgpsT4YmFNLgd8fL4vD69WMv1kWSGFQkcJht3p0xUq2xp6wz4mML
ybdwme8p+nxXB+lXpQu6ffUjnwo/X6yAYzM1BP9a9bbe2k2IUrVBrTuKc9tgvobsYv4Gem78p/dG
5Ki+ZKgAZdDfRUXAmk+NthbxsQK9Wyf2aU6LT4WD16JqxFMJaQj5qLVdLwd6r2LRKPGDhqJBUQCJ
aei3CgJizJL658YGXjMzLGsps/K3pCTVVw4DeCteGDA/LHK4ISA9YXE7WfnZcaxrBa7hoOiMWou4
znwnza5NTGtTwX1damUGNUl+lmYgfhdm+u+nMHgXYsl5FfhgqTD9euwlYQwaVJTxcRYB3NI0vprN
7MIXbCu0FvKeDDtqte1+aI2zG3BnBsSOpT56iDMTdvPi4Pzng2ONWvjpX7KQMVTTZejDUMYiYvjd
WzKlMmgIyGnTBS7HqjrfqZGA4ECIRZ7a5hHEfHIIcS/piCF9pq+3SHHB2tBw+s07WQ7D9+/EwrOI
rsFWTWLof/1yYnqVSq1wmLYUZi3ze0MX/JilmLBkPAweFl/akFF4mmlNh6WKmjwqDy2tYISSqaA5
aj9joqc40c1iZyHXLoT+m/dovPOtrd+WZQjHXUgMnE2Wq/RPw7ROpE0tipFTSWPdui1Aqpp4KdMt
Pii603xeIFihmp1tppaHMvoK3wCM4aCrlKuyWwaU35MYC7lTfk8sN36ELOepNU272MmuupKGfiBJ
ii1cM986cwZQQFeeuy4iz3LSm5t0ZLRHqcNXbCjpv/n230lZl0+GkJVrOopZUCnvj8h+0qgBWa08
qibUyqptlwbodJaOE/qw3pHyUJHICdLatBqoMDwM8TbAaHSymkKhCDucADfbSaz85pix3o02ljdG
CZcv3IDkoqPp/fUr70PRF3OAlRpz/h53AFTwuIi51k9Plgpxd4yTgfLu/OAEhrZ8gdEGq7K+Mylh
6F3GIBQ9d23ncC7GQDlarvQptNpHU580ki2aHb0zOlZDeqf2WbWze3hhvXTopyriIFPZPYGRJdGI
Kv6XIiuPloE/LQWoNyZmSadW6/D1Qjww9c1QWBkTwSKCxy7p2hRUdSuiOSjtDvUlctrvgOfmc9J1
0NgS7S7v+R1bknusEkPcHN+MOt6plBR5kMguylUMLO5eSSBrEzhDP14GeMR5I/f//OO/N3It3/H/
J+w8luSGtWz7RYwgCdppelveasIoIxEEvQf59W+x9KJvtwbdA2WoXFZWZhI4OGfvtV3ezGHoc0JC
TP3Pcky5Go2zbxgHh/LjAHaZ3ZtEu3nmD4fK4d2Bcr6PwiUwMhqKXV0H2W7O64oBDE0kK7axRwPm
C1PtHn3Ii67M1d0UmJtpKKtjUxa/S8GQ03Pi1ygL2wPXc4CnpAHJSZnJxG9MjkEH9itKl+6hWd1W
A7IwkFw+TH5OTpfSzTIGteGbiiX9zcbGNFxE0XEaBB7WFk+ltKE0MjigdlrWB30eU5OJ8fhnbEl4
dEe3g57lOxsPvspqJDvW5lr+kO10S7zJtG4CzguC0WHchvGhSwWNE0PiHKOZe2DYf7ACbCOVB9t8
zMJfLpDje+JQbnnE3apmJIxZS52cWZ+Cyg3X//sLZP2zX/ICLdlDePQ4oOLo/vcFwsCK7ybjWTJo
NK87vEcp/ptDpXFLT9a0V7giyhHFdh2AzTd18eRly4QmKO+lawlmb/Y1NcoM06jD9LEFAvB/PMJ/
iqyfR8g+vkRQL9lv/x4KEgMndGS0yd9auB6HxzyK421psrejyKfdWQAwJR97jMp5lzXUPyDBf00J
ZbIPJQT4QHxwliaPP3MA+z8eHf2Cf/aWwFyiMjg6uGFAOt3/XESmoHVbBzbQMWhsZ58kZrjGEfgr
U3DnI7tCWqDHifDQboKWmggm6Id8Vja+rWXTk0hZ/vcHRDTYsm79z+0uIFXNB3XFUYqH9k9VmjWV
YQ81HW9UCfbGFW36kJNZv7GCYzEUxhtfYkCagDtLEglM6XeY2dWHKN8thfeoFKL56oOlVJUkC86B
PDvlb8qZ/hz5I0kmkZfBacUwls96O8o62LkLwQF4G/IHa6b3lb3EPULWQRKWkOr4jo4uRyqu6iMv
5VXp9rusSnVF6Fsd2m6+i/D/w+cbopO/UJZkHINNCbH9eU3y2SgpL9qFgZKWzbD9CVhwQ+8klH/X
U2GcZMjjhCs6gfD5IpbBHgpEu5gE4Owf6gLaXMZdqbBsd67j16AS44fQg1FZSjb/PCbX1Y5yhjwq
Al9Tznovh/YPLzduH0UmmD0F34LkNliFDX9UjilvYewXch4OpjDXNm3ucxkn1saXjnqyg3eebHkV
xfgQmU6080c5b+IuxXLOAZpNLrAuHuDjLe3b8SXys13fts4xJOCD5IvY3gR21ZzZUH8Z/jjfC+2S
qEBLwp2nbJ2P0kVFTOcinlSyt8oMV5OhzwmwPDIiFssxWX947533HAcYtV6ySRdPJUEA11kH+pwH
fbaq2X0PIQPvDQZrDU4mYtLXRN7bbO/TZYohh+nY5fafaU7thz5TH/48jfSBJmOPQ3ZaaZiTPd2t
vTcKZ/PGIniTW0Z4tZR7bMcuuslm3AyEWzA70COvZDDs7FDZB9QP1aaR8MgY3IxbvQgrAHHKu8rO
awQoy4Dfsfacbux9Z3NVz0VvHGcHJJYwInMjS/8lJryY6TWWTgiMu4TMNpRjmLNM13sPyCNYq7go
T1MS9vCogi8J1Qs5HzQNekBQzuusWeVKN08cm/Odx+CPn4T8ZxllsIsG3suyKLuj14zfcOr7fbxw
1AK3aqigpxhxVHVL8+LquG28Sfz2LFAQHMJpfHYw1K4oqmKoo/1mqC0GUJyat4jtGcaRXeqEP/kD
rUd+or+3neZqIg27ph5SW5gEu94rjI1ldcQbuh7n4irXBy9x7m0xIE8qNHVqrxmWlD0pY+BxyCtB
cqfz+m7ul1/h+Ref7Md7s0YxNnBs7Ozt36K7KfDkhP28qa2cOHMPGV9aWHuOOPaxzKp8EzXWNjZm
Om+NS43o9/a28YXe+1Ea7Oi5vEYWcfBtG6Vr+v/JXZaB7p5bti8RvJQDLerGAg3VpxlMn9IcriEM
mheyAyYIMM+2EWvY9JhinBb1i03BtDEkWgU9xPau9Np9GsXRpcdF7wHH2mWi5lyrYQxP3pUaqFJ5
dAgNd2Zg7dyGiN6uZv41mHhxZydyNzoN46u/POikDW8tJu/L7BWnBqCItccpeZcK4goGGdebUDoV
q/KeRLX4xp6+ULht8MjA7BsYRzuqzMFg1MnKUIV7MVFhchi04j0A4icntw+yVOoyaOFsTYOtHCDJ
oWtJ9Sg888L44hp5JFfYhTTvDd2TVsEfzvBi3FtD0Gwd1euXgIneNlLzc2qBsvQLg+l40dwGNg8u
hYn7ivX0xZjNEPFAaF3ngKmRJDShtxN3n4+zeKl8JYGAyuE8CE657IaJTDPykyLs/S7ADTyxwLZS
57WwYw8SloJ7DuAIiVlrvteR0wFT9e5IynT2HN15ngL6ExayBZAg7Ra4xri2dPBVjgLAP+ZYngyi
Emj6PDSxFT56hkOrY1L2GSr9ryrr4j2VWkcpeTP5IIICWsq6nt+chqWn7gdEV0sKSvSbEB3FOSD8
Jh2p3dVg5o7Ib4fbZG54CvPwfkhbj3eflgzGXU44BdP7EIFTMTlIpYqD68unfNTNrVlCI3QS2Ddl
Jyq8xFc/uuWlzI7W2Hz6oXZpUFrVMetZhwZjEDe0Sd4sCpnc7drTSMjzNS+yc8bAcibd0MXqTECc
MDaA1DVrfYtuULXtCaJAv076vWjGj6J0XgCiFtdUVfYGqXlN+l19SmAKVXTGb37uVbe+AmQY4DrS
Y7M1AwG1x/rl6Ia1anSLtczMvT017WqAGH+dWwLWRO5sOkHuk+2hu7DDU+bwhjYHsr0Dayx2lTzP
iniaekJSErQMQS0SVLt+eGyghgPEFvU6D7GeTpbSm7n0HqqpsW4l7XC/D0g6sp3sNM7dvErwe4Fr
L80DAkHyk9B9GGO25LWH0Tpb4ryTat27NF0jAhfWfVFP17FsEP5W1NBieMv6jy6necOJBWA2XBEt
YaCohhc4gTM85q4HHTlrdqwXJNVmKqGqVAwA3UvheeoySmgpSTLau0g43E1KEmnOJljnpXiUfygj
rbMRTtvQrJujMiA5FnlwaYdDYQn/4NSotnnHHjNpv82hb10kA8h1Kk8mY7OtlVMCipA9ugpLAC7o
QQ5hQU5p8BRKTg+EPJywelgkuLPdmlACVkoFIFw6zWi8gtQm8r45m14BVbsxthH0qlUxVQL/sEEu
S+pbu3AOnlMdfvu9LK6hQ2RjTpOrB0yJVgVpGvkRZ3SyzZ7kCABdsucU7nqcY5j9erG+/QH9hiDe
8+FP25nqLp2Nh8zBM9LmzFDAd9abDEVT5Q8plCnXJk9qVmtfzZikCfXymeEAl+7lLshLsODmWB1D
1bwEyfhrNF517umYPEFaxGidgsh9TJeBB+v4kasgWIFziA5uEz1X47qxUPPgYG8F32vHjnWx820Q
JI9JT5uRS65l0yV/hiyRZawz78UIjC3tPswELxw7sZ7yW4P+94qTH22nZocagtT6gGgIwJ7rqfVe
8EKW27qNXHpm0T1ybvCnWE+9zjDWkUYtOel413fVjfAR7zTUTrsGXJFa8HONvbETD+hvYaziJA92
0zD3tGGyT8CURf9ZxWQDDDRjCBJ5j33UQjrKDoGTPqHeAVpo9G/9iNBhYBs4jlkQr9C1Qq8URbZu
JzhPRkTZZqfnxqySTT77exQdqIRmtYSPk6aNOiTaMhVwD8I2k7VvbU09E81C2E71Og6IJGu6G5sq
Y2tOYvsJfb7dI9smbSfZEESFxSJ10CP7ebcd6+m7GoWmfet9W071okZYya6G9hwZaoftni7N4tdM
IYkH5jvs/l2dtiNY8XavEpf1PcoQsSIFl6CyzFAbBD8Yb05X8nJPH5ztyR2vA/J2OG5n+hgUNqye
NEWSWdhEton2WXKAo6zwGecHu2GAgh3j7bA8cfa9nMwYNjkaMPI6FLTslLdXwunWuCXybaPCUxF6
5wZhWzLHCIK0cUs2UzjD4jBGpJV+jjfEx55v9qmLhBaZyyLHJEl9rTqAjekMclnR+UfeJ29FvNf+
KpqadKU5OPXSv2RLMyis7I+kr671ZCAIJYcE/eIXdCQgFpfJI86nmDD4WObizerTG1TLHds1HlYZ
faZB9uD5+WPlNQfsus8d/YbVTFtjU4cc0p3ipknx1Ba5CeCPhS+kLYOIgstlrNVX2tmISQp6E/0z
MIoEMRAKYRGht4yN8Ogh7938aksAMnkQHiRLwcZLS5a+pRtoDqQnNZV8rJoJB1jkNldGgFwSNdzz
aW5+URyxZQ8QET0ZPnuJydZpFfv/GK5+rFZBEU3rJC8oVRab038MXX+NWMvnftxYyY9X+u9/x2jY
doH78XNX3n9sW//N3PXz01MNmolV6Pzz0d9vhK8V7kJtXv5++HMXf3/V4lwb0wDJWy2j6GARldWX
o9pXeKP/vWe7q2y0Jcuj+/93O7U2oQ4C4fp/PeSf//39yb/f9N/uJQ6R88LR25FBleDGXOxwppuY
FPLgNH/+zJ8f/+fx/be7/Od7/nni/n1q/t7P8ifGffEctjSjAFzi6GA+C3/56LbtcMtU+DAo1AGj
rz9C4M7Uqv1eGzHymgDBiQGOETUznf3ZLCdGpZ2xUy2mhNgaxjsRUOCrfHzLZQ/bLvkY0uKaNbRB
2wqfQN7tGvTVm6aTL4jLPd7qfbA1uxTMTR13W0sPrxhOwqufZ5vaHKNFo1SwtaHETBb8D+TLFqnj
cGfOaUNpZSAei+SpDarigsRzhVL+4gV5fgdOjJiTdFsIjmAcQFAsygjKu23+aWUYPyjzswFBs7LT
JCCohcSkKHT0LjjOWGSIdJk/MDvfp1qCjR7Wlgkn2kvKdU23byNA5MMv1dcMY8Axs4BfEwl3Vkh1
G4zQGzeCzxHoSwdIs0oyE1XsvOjYM45SQdfvScPdS8d7inivIJbCl+QqIsycQaIovMNNgntAFpuC
lLHViLKUrL1D7BrGQ7xtOLGtY8Rp69qARVlHPGltZDDd7Ccq1ewuMx8TWt2EnPhfwdATXQXuU7QI
krzx6PHWWfn2d0bNBnKP3UiOOwun0lYhvmbk1l0RToi1bxvJXhd9c6UxQd1DkGeZGze5rsNbbG11
Pl7pa3yYBAbivAGBT/oMSB0Gl6M7Acl6ViIKLiQA75KGZ0+E0zt4yjuXaRIoa4tObm7shpEIFErF
hjw/xPZll95XIkI6HIf+QUfTnZOxoBLbcJZ2uRu85ga0WkZ43MgcS7zaAyglb6AQIeuw5NHSTheq
vTScqG+DctzF9Y0PD/PiTALgGe963BhBvY9yaON4AjZ6nqAY+OHRZgHdAReO1mIyn1M7n9bBbCSH
OS8xMtVMcjwHYRq4f4veQ2SNCM8Q1aLmb45BT8tDMsmcwmLjF8pb5T174GTAiUGBBR90qRc9wxsA
eWMxRFQZbdw5Tg4IztFoFwWcGfEdTUru9TRaB6vzghspUpxVPGJ0JvPG9gkMmfrqjj+tveZME3Af
eDeGMmlo+L/bjJAxgzAuouAQ/CvX7Q+9RL+Jur0K7U1kEP5DIvPRItKvCHljBXWsHn397ZiteeSH
JO6BHIdxX26n0vs1DPV4bvxPNT8284xfbiasOhHtdQpIzsR4MMek+YCx+HAdKskiGW+zIiJYyvlm
iuQ0/ryW/oQq24C/2vEg8yw6DP4iJHdwlldxwEA3InOimAkvZbN7033BW18kQJQKkm7jrr4VChcc
naMVk+b0EhHxJxsmAkS3sxE3IStX3ZxtpyTNZf4MTFpnBeyGHBEDgYYF0Bz/1W4xN+uMRhJjuqe2
Te+X8cCE75NdG9ODSNonOOUX1/00hQTuBm26mdG1yDyWa1/A3M0msLmmSSheEg+3TdZO6wySNi9t
ZR3q2v0FMJNFw4njlYUpeuUnaEYWhfhWVN2blUqMX5be45b4NpGlUzI/2tW4T/70UWyhivZOMLVa
4LLWH96A43rUGTWEcl4sf9xF1Pn7qHNyXNU+MXfC7omdnA6RIOiN5iInqmxdCBr8HJPlqp4s2nN2
lm+zT2oM3cXJGVHkafYyYk06wEnL8Dm2m4cQcjT+1+klc0WOg/wlNImutTHqt2ak9omyrqWv98Ns
n2wnpIsK5tmdkiewYwSbGvRU/TpCwm445OB+u8m4JRyJItSl0VKQPro2cgHiJCdAjbaFqNUf6Er3
QYd/tMPtsZ5nZ5s8tOTU7LKahNFyyu7zNCcM2Da3DAuEb31jk7K3xNVe8rh+DSe46yCLh20/5k/V
bEZ7lSs0+SM98DDqvK0m+mr0jWxHshj1DPl6jUMzwcKya/Fr0qkt71CsxVfDvCGE56WqWqYTYvyI
kE2sbADs66mfGF3P8QuBK7/teop27dJ6mmfvpApO021m+w8CHqEv1qYe661b++LScgXIxvhsFevD
6L8ZTcGBpbHL69BhJnPdF9CEJ7P+NZl4E5DpDix+0zFukUnXxEsGlklwI0ZLyvB6HfnMzmTU9LBi
gxeJQPtcm/m7R6FXd6a9s3si4dqIdtmovad5Hg8WNrBVyxVKhi2qF0ORj1k6axmOnGdz5qSl0gdT
DRsv6zIO9NEHwD9zlYpuwCBQXpPe/dXTwN0RWsLow9/TFH0jKDc5p6H929N8by/kgm4BLxmRHFep
mvqbvnCQ8M6UoTttA7uoVwjyqkNu77yC80YA83GHmrnYDf6pw1W6nslZB7e1q6GoYs1Np8sYzePK
GkuSD+ruwfboadRO9tT2O8MzcGWzenJUxd6aDc0xg1V+buRyxGtb+wTi7KkKOdcHfYq/qnKHLY5x
c584VPxsVScTdN4KBxnnwSaBiVz4G6JCs4PbxX8ifz4iVPH3lCIsyyOT7RnE7Cpe/Gom3cTV0qEa
nSjfhSUbpymBTav8UMbDscJK7eDnYOEEvI+rIEWI56bJc0QjE+yrDsCS6zvbmZ6KYqApLACYk/R3
dVi+R/KnjBrHiB+Lk9HKDE1+eWgQXm/dHCpnOsjNsFykZkgCHb9xilROIlJMJJaZr5wgPqRK5jyx
CtuyZVDTwM/cmlYMz9qlA0KzomEMQ+p9P17q+HeRZPgMGz/Y4k9OtvSEHlQPLrm3sB34+nEuRfFN
XzyrJfFtllWdQH8kr1DAX/slUEehoKYBUZ8NzRi9qI7R7FIDNdnejcL5NutYdTzDP3MRfbtlHDAX
ScVpKky9qgVOjzGXW2ISWRoG+y22kl1wIkDWOXDaoVHXVr8gmOqtXVY3Seiqm9r3jo3CwEk1P+5a
3yyOXi12AQnW1aBO5M/h4wgg3Z9DW10ByIaHyZwedLRHPUcaYtPsPQUHmWkBm8Qv4NJknG6TauLp
sTBClgYjIVyKGzzipJJXzksdjg9T2b7UknE29qLXvtL2zpjh0GMDN+3uauLcXDl5d0XCdzZjcWdg
l6qbkfjmTt56XP5rhsE3yh1yLvY62gRLv7NtX6Pe06xsBJxpx1qzkpgbDDywKG1Lr+FpbN0W0Zpv
FcPJii+l7p6YE6g1drN8Q9//YbbuOgKUkWyieKq7EN/NFG0wyoD3r/zDbDQ4hnpnO+DbW/nhvJTi
9U1kVvLq5uNDbw30Pkv6kUzeLeNWd+Fj3nrwmkgwO9G6pSldJETVqYpuyt9P9gPj9QZxkO2XDJYy
PPG5YRAgoSrxHNvMqPrYMFZtq2wmMuPEblQWQPBKwCQhh/kDeATABKF5+rnxY5IRHUnppLrx740X
zeVG+ktwVg+a2F9u2gXOP5vi0JK5tSr7/g2lX7SqCh/zX2YsZs0K9vDYJufRe+4SyZzAyOZ31Lnb
VPQw7tJQnyrdoEAT5SUyIE383Bg/WLDlQ7Yrj6MDwYg/n0uRx+lanVJbNQRQ+LQyl/9BMGeIakFH
3JNzenTaqSYxVNan8ecv/M/HooeNPMUBE9fcB/ju9oTpDlUn6PxgnvmByRB+Qq0jfig0EBFf7RSb
Dy2hSVXR8ed3FkK2iD/+69cndN9azD4HBa77RMta5auwmJsdWRGPTq/HU/vOoLk5yeXrP9+EJr7Y
avzFq1lELNBdS/IC8o18CTlee7jRYVGaMF2shjF6IYl5cuhGNMM0rQyJZ1MsmQO1cjZFwpuxMIeO
LPMF8WX7cL/IuapAWeQ4Lm9+QDh/+TpzSOelirDfRf60px10+PvF5fzOC8mgUH/OAVmS1KJpeao7
EfN35vwlDLvv9XL+/LlRbBXEteFxsyGhMbgi3yBXCneye6O8HA1q1akNVZy1GuKyOenlJjVaJDOM
y7tDo7DBAOg/JRPV9mgE9nvqzt0xSNIDWm735KfxR+3VxlYUvH87OPj9lHYA3rihn72BGUypTNLK
Gg9QQEcDcNnPF3/+ly0fNkHFJAWDA2pshp7SmNjEl96aP+iXNqsY5ZDHYC0dHFsSINQ/l56YaKV1
7+xx76yAX8W4QgCFiGbIoFD4NnIBvJeEjP2JSz49D+M9BIA0Ml+czGGaScTOQmAANS9XSFbvbC1e
Ldt6cYcE0GUE+C73HqJk2GFOAiNCqiQ18e8ypm7+Fbv9W00WLKo+7totilvfGO9RYL60sAyQ6zxr
jwrEHz7MIeR3WwA6jPqTSKkPxJf3GtInrShTr9EsHXOAzJj3WJNGWua2LfKz6BCwU5rBe2gZ9S2Y
OFYl4E3+BKVz5lC3fOo/Ny39KIYOvTwWUEh/Pp/5db03FGf25Wv/fCucAt58P3f582Wz7/xto53X
f75vCBfm088nf75vbuGemrVzLdOcqVCRk1Q+YS5i1PCndkcyMlC71GHyFjHE2zR0m/JqMp59KgDy
7cPuNDTmJjDOuYqCc9MbyE4zExpwTnKDS5AvRqIIcx0iCxv3pejIguEFycF9JkP0gDuTMY5r7MiC
4wxrsroJvtQGjDaGpGZs3FX+I5ecZf7ph7K7rfQ6KfRI5mZztVg8Lp5/ggZOmGYK9yQc1IPIS0VF
T3FTlKk6eVqdwcLqG1dyWREfQcM9K5hjVN1njcxzXyL5rO38QCPBPhhl/cSx36emIz7WdVjuOnNn
o1He5Ekxb73eeoT9qQ9OH1N0L+mIATXGxHa9F96NaMKDlnV7p+dsX7dmd5KYyxpX+uBUwmavAn2Q
HFkoFVFcS0TmOA9Nzvqd9cf3NdeoM+G9ZJKkhHqrdEmLxplJ44rX0/hqWsFw8sv0w0qybmd73leb
BaDY2/sOw6DXxd+OW5hnUxqbGK8lW/nzmNp7M23dIyTF9WhS/E7tvnOD4chx9jnHtspsmEEdXJ9v
MqdfalsQrrIMAtrSv+HqeE5Cid7AioFiiWAXdPJTteMbqz1/Ynl0hM1ZQsonJ9R3vovIiXn/nIFd
zOHM77qx2g3E6DFzmSFB+uFv45tz1niBoPhkefG4RYTqb/BOPOE46U6uA3sRpjvchtj/U5VkL7Tz
NSqIa2XSdmKOCf0GXXAT7UhieHQ4rORQb/dW/io858svIGO49AXXzNWm7aKF7pjGap/HI6Jk0VJB
segZIhErU+2TJr+j1UuVy+FcyO1o2Ie+7S+FnsudaxQsEc6wdszkzhDWL1/IuzEe7kheWbkZB8rR
keFCZGkQjdW0rkHmGDDgIADM/O7UO0+VdzsLhlcpShIbsAoNJP0UWwyBi0Z+G4AA6C4Y56JuESb1
V53rdwz8+UqK8S4t/XvAC2QruA/mOLzKbHgrJOR9lyAaevauqsKVmvJfgY/+bMaKKgwuC2csL2VR
fPDqp7hD4nsvk1/UWvPaLeTRntILC73JXOnba8tL742/teX87hnJs0B/6AxBW+uOzE76u7nImzUE
HlKuPPvi59Nn3gZ/KoTmFUIC6Pvg1TrrTrTfaGA+B8v7ZT91fUt60LJQznX5NZkez778rQOCNfzI
HdexVjcyF+/pvLQCbGYW7fAyhbbmTKQQCwQxl2hHh0L4KwTu77wvk60yfZrspbiZYvOlCwBrK3TC
9OHNXb3cD3qRhqI+VkyG0rMImkcrwPXQMk2kdQKDJGrhMEXjIgME8OSB8zQLm9ktfoEM/qjwBUN6
HnjamtXGdMYnVXfVHnI8o/76LPvuvcvMgtH/axKkKQRSMqQt4JH+EC3hvoCBSZvrDPdWalHvrYJk
F6OmR4GG3CrGcDMSvCEGjy4YyDvyE/ZDU188zWCDw/WtjG129dtqsQ059XNDk9eL3UsHoH0Fln3d
2G6L4RuKKtEIHjMpWmvO12giw4FNupkCi/C8mBDX2eyfglY9jO24qum8arArqi+ZgBi0fnHysFrx
BsSRTfsPiJDRBNDch0UnfFRjC1TH+CDe6YFneKISYW8f7qaYpSevtiTQb3piAo2+u+2JUC1j91Da
dL6IZC3z8YUGk/DNP4ifix4mSOin0NGnx6GbX6uxohyzstOQ5Bdi0nBd8/IMLvpHiwaWlXwhDEkz
cS9SLCp+F35artmSeE4GpxzFrk1MFDUucS0FgdSFKFG5tkhJPmK0dKtwiH7NoMm2Syws1IRRGndu
VIMDmhHUMK/sxSetifPs4lNyouqr6/SrQ18HYoTHKeM3EHZz3XgRsyvf3Rtd+yIT75mpBU20ng5y
QkYCYeLsmVZwbybxvq/fIzPSa05ZN2ZuXJU1fwVJ+KJjRqFMChHEbaPOnSkaihcDPjohG9UXvl9a
geS9Y+KvdwM4jF1LYx8sE8dTp31jmOSsRxVUB6wK2LyGAV2bbVI96Olo28N31HF+Sfv5rvHMbhXJ
3Nwgm6FZXvwxaYuyuQ73cRNxUaImmFS945j8NLdfRoLtqE/JYLe77mwNEW8iBP3gn4j3tTCO1Yja
SoATWBkogfPhY4r95JqEzWtcWO3Ka83wNqabumKW/GkxFDjgfgLxkpf5UbKWOAaDCIQJ+cbA6baZ
DZ5PFVkzalBaoLMtLuVMn9X0p3ozSPMmXGT0ZhWd4sC9CbTnPNbToxhSlHol8goLNZ4bdYo5hbfl
r0T3s7SXet/7iihqzvXc8hSPeEX6aMRTDsdMcBDb+mlCNCVEphVxrQDePc6XpmlajJ/bP6k1QtpH
9pSkOeurbVcbHy3jam6QVhV93p0IAHF2OqhquE8hBNuseuxUuvDs2mFPuZnALehpQHdpci7c6Z6Q
O/8SOp1/8ZLa3uEtkQjF3PJi5SFhjJZ9De3sMx78+RLhozhqZmJj6NeXfrkJygRavcXLi3fPO9mL
72TS2bmENLY3YYKcE8EBMU2XzhJqyVOT9eFusWFOWW4d6J/degr13M9N0AORt/NNXrvhPnX96ZS0
Ak0Qbf3YG11KazZRy+nJHiClZm+wldz83FgTyj0jRGnuzHcBg3sPdsLiSkT0ubK6EPxLhFbE0zgL
VQ6vANWvXZfORbMZrqsIPLJTklmp+9Z8pFYdHv1jJc35kRy3AgMHZnKvX5zaHdOvIR+bp87S5IH0
M1WiUvY+ULzl4s417kX5HPf4qH8+8GJr2lnLDL8kWHsgQMXhMkBS4NgoutO2nW/kLNlXPaqZyhTs
dB1Pj2cXzkUOxe/WIcdR2I13yWacVVaTHDwmdGuP2DgCphH/+JG4CX2NbK6PjK2XYovI6ATDxRqd
7Tza3d4Gpr/q1OytxqFxKC0Nhut5x70NDIYx1m/byaTn0oU3OtiPopoeuZeNrbrDxKZ+m6ra2jiD
BcCnGPTaGz3ucw8rzSI0eAFN2CliRtuoeJG1gTOv58gg5+M89Sahq+JohFiMJOVEpix17vXAhkU2
XVg/wPKTNAItglXomWOiY4ixJHA0br8JJLW716O8Qx7TbbjMHJbU6EBex8ybtJ4QjG67mp0paflh
YcZEVAMUqDwa8URljvQoOlj5A+oLxAOYKJ0T5Dai5wWsq9k/xZlzVw7qaNH4o4IyWtxLL4HJ2ePH
0NtXTrI243Y9Eke+HkWPP48NdOsEams58XTEfnCNde1fpdLZfu6a22p2LnObFzvtk8Y9GN8Ebjto
SaEPxou8BX4hDl+eCPQ6HF2j9AyHJmQwHREvTcwb4/dPZ5pu5qF4LIshZeapoxURQsFGUsOJkm2z
wNSS+MbWbeJkGywQy2xw/gBUag4d3TwkTvrGV9F5+Te77L6KELeoDutXiUiMsaZsxuwcRPZTRUDP
bTAanD5Z/0UVrPQk34nxfShbqGUWpD0tUhReEzzvhDLFYXa2SRKWagcmyAYB1NqYipm5cQ/BMog/
M9UiqBUTrYGpnK8q+coKNzxy2KeB6kHompup2jsFMswkwlJseO41Jc53BeMl3cUhTbAmPdF4bdFq
qW7pNVusoCYzMu8Vl4y66+LxrY4oP2TfH4qYA9s8qksIN2075M55gmW4bNsawzEwC6srD3EqYqqZ
Th6E5mStchM7ZB7v7HqMTsTHc1WaWfcgLPugnO8oDSU1OIprzWj1HCl5BzjOOEbMpLuYwE1m+viU
pHVulQ6AhcYIsLIh3+b0CJf3uLntBa3hOUzr89RZu7pgw5h0cJQ9SQ8m5ivlOgx7hvk+s7I7Wece
QTBtTM1hJZfCrYxVqv1b9sNnU1fvXELm/6PszJrb1tZr+1dSece5aBawFlJJHkiwE0Wql2y/oCTb
Qt/3+PV3gPvkZlv2tZOqvVXqLJBoVvN9c455CDW0nmqu3YM0ghXiTu3GhMti0oXaOV37lsfxcNXZ
0T2q4sVtMl5PsTg5XaTYBbO+aPLhuYYrMzsDqhN6HqNDcdYBvBIWbb92Yjok8/yl6mtQTaV93ejY
B0TJjsrseL7pIvtYKeMr7i9y58LyFp7eeqyg7DSyxH2ei0M3I6UJ7vKyF/jH7aMqtbWNaJmuhP2S
ooiwbHIrqMti6M7FmzEb2jZPFDV0OhKbaCw9323fLtb4yxnL8rYndfeG5KgGQogXzU+lvdd1qnal
kseGU+vldQGuVbBETI0SED0rKxTmuD9RiFAHpkihRAyf1b7ru4kV0+IBvpj99KG1jw43+JqUs24l
bXve2yj6z6W4v/xW3dYoNF08rWAKEHvnrEHg1qKACiuXi072mN0iRDDVTg6Ou8OGwaogVmfDagrP
rQQInzw+SZ2+SeUgHEkUEDbEcafCbSz+LXiBlgjIxZqpB9pbMGWP7PXpmc0Q80L/CPqKxSZuGoK9
woHoVMOhGAx7epPY0VsuELEiaSEqafHaG73YDgMN3DxDwuTzBBB/xb5zbvNduGF0AG21oAQwgGPS
RKanCRvPwherHLB5IxvdFBPcYJ8GJ+FTdAfl55Ri3Jod5mMs+JOQanogq/4htTjj6KKuMoxWqwYH
bOegmY3SR1GNHDrBakzNZC/K/razWHGlDf889Ol++3W5aVy/A1THb8qEDe1lSE3sKlsDVfoc9/5j
0E6MdPSQkK+x2+2m1Btc7d3qexc6V56tAXEiMsRAXWMNQWdFJIJG7cr8xni6WNiSW6OkFmcOubUy
FMdIqtgLQ6QQg1l4UdxfQ2d6lQbjUaLX5yJkRa3DWwtMxvmQ/jFyRp4F+0YbBBfJtO8rbpKJV6Ua
7XFM8ZSX8fS57diLOSVdHy3iYgtyCcIpZmGkoTJrGm85MzQj4xXXnZbECCptyXOmwLmTiAutLFUE
G4Rvl/lkruQhDfLDFN/2pv01LNk6lC7/5FK+q62F0B6+jawlx7z/FM5cO6MgCrkocuzQiFAiLt8Z
oqswrHznkM1zjCFC7msMBE3XjtssZJOrTJbzCgjckxO249VgiH2l6+e5cZpTXXXtqaDnntEzPcgk
H2G9ZDQLh+o2tRg0o0l87oJB3PYsI/XRrDH8pRvNMvvbpF06PLNHrw1u4TDG+7xzPkPDT4+XD1rf
fQlD0pImjcDVtIigwnS6v6Yy13sGm5BjPsuXcNCQz9qTeZpGPdr7M05wxtF7mu1EZZv6fWm3zpax
xD5anX9EjMJ6iPTMki3+vlIVvEnDXOL47qAGg+GYtM3gMEkuN5W+YB3CTnzSJM3EuF3OH+U1oi1w
pgn/ahYUQXmX1wTT0exxd8uefxrBHiJw0g+t2suKtE6K/M4KLQKNu4qc30GvD1OC4+kiuzU6mH6G
CR2h4+qxMCDuiGXCsOzUzNoMNg0NmLag9ceDGBwKPfoU9yhBE4mbgfXjnZ2UZzkGWMpmr8bd02QS
tWkdcS8N2rlgJYPEgUVT6iQPorVzZDjfcdgpz1lCXQ126yuJdojXBqe1qKtNNTjPbalqtkEsl4Il
vbGpnmtWxutqZAy6DESUVwrgCpYLgJbp2E81m4f9bc6X3Wgn2ftH0U1b8fRL+hL07lncVquKvNoV
yohDJun6U1nrNzK7AYg+Y0Obqr0OJYKVInoRU6DoiCbWey6jcdf0L4aG4dpnWSbgwrDUp2UMm69N
6ytcL6hteybVy3lynE/agDZNGHjmTRxDlxdczmBfA1Zb+hA8zSwEPZauzPUwUAxI+xFNdNKrQLoK
0/g+TeHo8UyCTRK4sRamoBp8Fq0jhUxcdVQUeFYjEp4IU46pGTBgmQZDTYLcB+Rrx6qHpkNY0jOV
hyKhjReVxBnK8G0x/7dN+pbl3E0IaRF7G5pnwvtf66p/CIz2eeK2wqMESeWft6Be0/SO8XwHons0
vJ4IpiXshPXKts6rM2nGzI/qEJF8hYuefMQBIxpUCJYl/FLRyt2U2Wx94TwtcMzvOgZ2qmXK02uG
fP+czRNjsjOcKF3DhAQHs4YZRlQKIhP0Ac1qKXuvFVYXI7tnH3/WAgyC0kAwt4xXfbPtEUWg2Wd8
biY2fAm/DqZX0bJkFJNm/OY20+lSUsdGYq0ydvHIJApKcETMaMK5lkudkqF93pIwB+UiyW5L2Z0i
BpmVlr21RldhI+bdlNC651zQ659JqSRdy6Z8DkWQ6/jXmNgNV5qREGI6xG8pTat1ZWGWSaG9mkQ/
pjECCntw1+nI064maFdOeK7oQq0y6rYvfR9WuEUKMshkML1keA71AWhdYXXfIwo6+2q09VtV6N/H
8SFwC/MLhQoUz/k8X0fCife2NRNaiFnd0yhQFbqewi0tDhGIz5MFwC7r2fy5hjBPPWucLJ3RWReT
v3Mdl+fEh5CSI99E28/tXII8AJxJlG4wpF5UNxX93fzNzg0AHinP43KH1Eb3tXWnJ9PMTzAFzkMB
DsSve4DGzLs6DFpq32xyOoO2HnVmsoLjla1D1ZpYJerLSDC6CdMsg4qVahaPFE+cCNSXmQhzItKg
JYvkZRkPeU5QHchNGUZvofQfi6S6y2fxqZ3Cb2nq7MMhZ1SL7W5FVWONaKbnksqHiuW1NVAhtKKl
sp+y3BXLQ1SNHAhoNot7e7FCEpQaEOKI1Zfbu2TZge+W7LmJ4hsUezBJNdFmcn+ZsH32trp5xDQX
r4IAZj8e9FUXH/ujWau3UleHRLi4A81DaETYs9ryq98o7lluLr2zH0dS4zyRrfEz524GmbRiiJ4w
s8w5k6/qubUFjRQmv/jNwUy9CmZ3vzy7Jjke24yXM2rgPluGOxC/yUrT2nOns1bsluXEaPlbUeFW
VsWNX/Iw6Dlu6YZStx2Ic4EOb3V55XWPSzt2phvgfw9dLzTa8djfWEWUs3s2F2/wNDMRWBKISesy
yEGXE6M8Vwm3/wVEdXlcArCqGCROGtppaotc3wATQtfF8douGZZ8xPEYNp6d5ds8D+Oqry0PYwmj
A/5aLwP8URguiUbirFVw9GchawYw3X+PBFzU5fsQ+UFAV5ny0h6pEJIhQJBcSUHHdDqJwe+8y7GW
320Y4MAjrQqIw+vLdqeUurk2LZ6kLjrhiFqq9Ew6Yd4kAAZbNFSUQ3KNbonDYFt23BQKT1Pq1Fy8
jDmsy9I3M7Ou6kRhH1s4WXEEY1hSUQSLh8DO4W3Pbjxtpuxog+X1wmVvn2nzKSnsr3bJTsXPmJ9D
StAyLN1dqgHbZeXz3Lv+RqvZ3HH3r9IUy8DFmqtanwa6uVQKx3zjE5JXNWzFs5QlglSuJ4Ef0dzB
kKEN1kNlko2KvM1hFofDGlM4URpbgWXa5OYo8KTPOywaxEtVuM8SXBt59aXgykFvdZ8ajDVGpN1F
DQClCC43OxBIdujuyEwR+s6oIt5o0zyIoXtul11WWstj2xMHEQVM00qnXR4OtzHebi+do7fB5KGv
hbPr3JkdW8KytsLFgQGp3gdI/NFYzkhKZpeS8XI/Dhc+UtELXu37ZezGS0ehwUDBPhbEVJAHUBRc
stGyHlRVxmc5ie9p9gbGbPxEG1Sf5DUuOoT4KZpenMwEji44P6NOcD8L17PhE6+RNSQ3MbUHOLsl
RRiHPBw3c+mBF+qBds46H0LT409sMQojD8J9Z/AEHUScbsCqPiXdFHpunSDCmRpa/HobrSkeDh6S
no0+GP5JmxmxTDilykITxcOPW6OntVK5875vmluD13iMJUK2ya4PIhqAP043DRWvGd2Siv1nNzfq
Q4ktBx2Os+sDXINzCU8DZoRBeCRWU7fetlbHHBuwAMLcUKxVmJPoWbW3YI8wtUxJem9YKG9gVlM0
hztyEGYXnxp28GuLIl6u6fntyG7xfkbA2aEn+Qvp83++jv8WfC9u/3KuN//573z9tcCWFgUQLH/8
8j8fi4z//n35N//vdz78yin6yl63eG9/+1u778X5NfvefPylH/4yR//nq/Ne29cfvtgQC9pOd933
err/3rDzv7wK3sfym//TH/7L/4xOaOgWFJj/P51wmxZ19O3HkMO//s1/sQn1f+gWWzzdsqE7mIBZ
/kkmVPIfjmU6NnQe09BdS/Kj/yITGv/QdQuQAQYAMhCFAzWlKbo2/I9/NcU/bNNyCCXUHemYjmv/
b0IOf8YUkHooFjAhanfH0i/8oL8Rb4Jh1GdVFt3eTgiRrwhuv9GY+45NWd20Y4+7Jg3DXURW2zWU
MGPdUateF1XixeWtKOfwaEI70dqE8bUEWytJg762W3ZAJHWwcs+bA5se7tNK7Ws9r2jSs0782/n+
5535L/QLbosob5v/+NcPBBlbX+COysD7pSQn+CNpoSII1O3nsd3pXKp100XbRKOup/lICWkb9uuZ
Ihodgm9E8KR/OLbxgRj018GhROg6qhQuyQfMQ23FvWFgZt3VVbhVfbEj4XfGtka5w8RZgLD6pnSW
UhpjpW8hH/39e//l8blsroXCQTnC+kBVmo0xKScmzV2mmltLDAwncIjXTY70H8Xbuk4OVTR4epQR
5WLj1/rD8T9gLi7v3+LdC25vsIUfcXNj32I2tzn5tt2Ga8pq90G9FIgn21jpIlTEGbUItBXjRq/S
9cB0vsrETumbPLPAfZWUd37/kn79iiyAaDxcBmrHH1kg7YhTCrl7u2OzRcZejGcmN0R1/fujGB+A
Srxx5N+GyfgLtxEf0YfDUAm3mr4CtDbORkHDmPTCenSQcsOvSNCNXOlB7lPVYCw3ewNdlzbcyhq4
J4oj87pkm79LR8c5xpFQu9+/tg+krctLMxgf8MyY3JIfmV921ZtWaODsaapv0g8Ww0f4FdIuwZH+
YyR0Jho/Lv9wJ/x82umhmq5pC3JbQT98QLD4YRIPij7yLtZtZKWYidhbucUfODS/OusmO3JXQVYR
trX8/G/Dla4aMzYSElCbgA0NsOtyVQMuoEdJRfx/fxb/fqgPF9gRelCxE+h2CobFCnyJF3TxtxI2
PhXyZSVtEUYeTn/gYVkfUECXi6ekcmwLszc3MJPP39/hFCaOGqj57Uy52E20Nt+7mX5sI5lt55Ll
Y+9Si566U1kOj60U8Waq+j1DA6UTTSYesj5g8bG2o1Rv7pOUHUnQmRiWGHdVh+wOPcd1ZY8kLHdu
j+k1eq8D8kE03zz5EzvuvA7eG8OZ91NyWys8dUFiU9hB2n2tQFG3d0anfRGVHe1/f74vQ9XfiDnL
O7d0ccFtKmn+dNvivHVMRI4tZOY22RpjdGe1LDPJa06QQ/V3rQ6QfuhZLffuI8R1dB+CpJq8lySe
ILl38oe0WRJz4DWsOmlQny8Gz5piqqpktOektq7MvtcpMszkMtjFWckZxhLLQupopFJb19RyoXQ1
XzF/auy6B7qGn3Aog1SPu2vNjF9+/5ZZyXE1f3rPzF3LYGXz//JU/e1+jl3KaLOdIvGtJMaabj5i
gv0+FjSumuFpjotkPXdYlQYbiVJOXNtKs98ntzmzUN2WoMKug+JbDpbtWtc/49ImJaQ0PlPZMMhw
KyLE4AZsFVTyxCFsAyuVj24Hw0N/izWFVm1sUapK5kmtwptnMpqRLzQh6aBfoLfZMXObdtVp/EzE
2d3YqztSLJ7a7tqg1geHpWKzJU9mqxsHFL5iPMZzQG0gpGDHQvhq6JBPlMOT6o949Ws2C5jRCvEA
avWJKKqHGnfY3nW0cu3kHYhS5bN/vEoTqiy10OR2lqXlFebAPCqiZ8C/yiDSgkLyrIInK45uO4kN
ysEYFS1762n4OpVE1GskeG2MgHL+3K1SmVyZ6haFtJNhJS27R6Hb7XrQ2ptgwFbSCLpQ5ROtGsQV
JJ6yKU6vhF4B55hbfPE2QP+01+6NgkCXwv0a1vbXQta3tnh0ClpaCAS+mIbzKChcyCykp+GO8JYB
x/hLnbZV/JG6756cQPVebNfR7uLBY7zCHlW3NySx/eGu+nn4B4vEqpWhGK4eEt4f7yl8VXZH3mi7
wzSxBV6zUz2gOux2j/7IPjbAXOGnxFn9/l7+5VFBN0Gas+UyEfx4VLfm7nDnhGlXf26s4a4r0veu
ds7jrD2ha31JXOfT74/4i7WPIkUHyo9ruK4jzA9TThO4aCrSjrWXQD+A94WxLX6okRtt6leqwcRi
oNxsMWaW9nz7+4P//OCCNjWX5bmLHc1yPjy4Ab3YeEA8u9Nk8amszW08mdpBzIm2LUk/1tu91L5p
g8z+cJqND6gzRkkOLBzFOteyLE71j+cZ7Y6WtRTddqKTZwDcWI0y0tXSYBoPSR69ZuwZ1nbftmT8
zeeGwROSXvrq9M8U0v6Ilfx51ufVKMNQpi0NyZLox1eTRJjanNJtduPIKghp0EoPSlRHAc7eTE08
mUNjnFF19dD5Cqh2PhQa+hFZODzi2M93dqp7v78y5q8uDethw4amZxmG+HBbVIhp5qgngMRESLtO
U21TOsKgptw/l8H03jf0sJuFYAJRPmDeS4mJLO4n6evXTWp8TmjHrvaNQGestAl1mIFKwqGKx3X1
Wj14NGLz1Ea6pNOF4xhXCiqy7FTN4Xso/HGDycD/w0W/LGt+nCZoiUq57AhB0dsf17SB0DTIBVaz
Q1Tk7nKvDbqzIf1sk/dEimEXJJgwJuOlt0S2wgqe7OdGkPZtLw8+aUJeozuv5szSxekR/iaNN5Rl
6zlu427mzPLAY6ZbHaEz6COfqCShHnWCRpYwovkSirCq3Wt3lO3eRk3FpTwEmJu9MU33AeeoiMLs
D6sv8QG+fbnP2RkbFkpRwXC2/PxvM6Nv1NRRkeGQQIfPIAz3IZUPiaB2P1fGNQQR6Fwh/NoBQkWX
55ibwvc40mBTsuDvO6HtWZ4jcvdHx2MDCIXVIoJt7ifChePiU4ZqYEXeHCFCS9kNaLIanuowVVcp
Aj2Mncv6x7G8rKRXb9pLWp9ZkmMJDUYFBIqVfjMDxp5eUdlAAEtEvU4XeQDqwocBJfDv7+nLqu+n
G+BvZ+PDczaA7hBBgTIr6BZvaDrVa3M2MBfKbAArp7IN40K5RjCN1mTJJTQbcy2l/dTH7c3vX4v9
q5GeBTiTNKOQIT8OfWrqxTDZXbNzM9nvBqEmIo+Sl853N05lTDS2QeeXeDvB/QcMCKlxk41FciNd
EDlw42de+DWyEk4ppkm2qtNRuhkYo1mbV9myxolzlL4ieaPJQeJrVbzSr+kPbiBKogIcKsaDeOTP
Ptaqiz00Iek67JHkGuS/bggIeE9zQid9ad60qY2qPXM+ZdTfCCNqJ2Td/rgDd8T6HT2LyRClLJV5
tq7c7eii54v0F0v4r4YsnqgBM7eX7gaV1EtH4otVhdF1VFl0o4JvCjv81R/OLTf1h8vsIJ9cKL1I
pilp/HjT26YikC5mOMWG9Br41BqpmkLhmlnT//5IvxgkoQCTL8RGmb/6kefZpImDasVA6hfk73EJ
uEqWWMiLWwUaahWics4z5BoiF4+/P/AvlrzUwkwFjpbEA6l/3DjDiMAw6NsMz7m96foYjJIaxSFp
m6+mJcfVrHxPmtSzHXIH6Tzo0Sab2Mn7rOtROBVeKRWmjC7azeXorKeQcKgi2vqElv5h2P3FjQ48
23SkBYKWKtzy878NQTjWgXTGOvroMHCh0xzRs7+i0bod6U5nUfTeSHqSvz89l0XLT7eADXjUwGNs
kzzw40HdXmvGKOLpMvrurJMox9jvSRl5M1zBQPnt2nSacqsB4aDKcG/66mA2OdRaVD3o8gg5smrg
zmHbb+tF7jJH02NkDMdW+9MSaNkA//xKmTpRuUvxE1I66lqEAz1j0qAuqkjpMA4i7nb0JKLlEb//
/sz88o5li6Rcg3Iblb4fT4xD5neQdWOzs/LT0Jo4YDmqmTtnBmfaF9y/a1oTRBP96Yb9eUeuHIMq
KbcrF0Qo8eOB48YICkhRzS6b25dhEncGtMC1H8pkHcLAY7uyxvKMSGwMSTYOaPPEduOFvcY+3A+y
tcLoiii03+oqucK/X/5hqvxFKYoXSHYGNTghUcN/uGWGqbPnEIfTztQEFBQL0Yho4y1smhP7xu9h
xOqYvBW0vOzX5PRQChhXYi43sjbnBerxbk2cwt9fLvGr68UKmSvF7laJjzdyC0kWpY9ObEcXxFs9
m8KDltsHhFixN04sXpvWdddxFOhb+PMB8jPCT0yKiF0MLn3KdjktsAdrHL8ThTU8dIj6QjpW5yA/
ohuej5UKzzMjzTWKUhCjvp3vIhaa55x5AdXRqVVk5uK0ck9zyTQBjJsWtj6hf3fc/qWpTkgEZwR/
VHgOkB1eIXN8mmEQHDSgts9mFXybq2iT9Ea4G/IQug6q8rVVz0Qjll5TsQb4/Qn7xflauPMOg7Fk
Lf2Rjx9q6FPs3KnoENlri6zjTYfcAvAelo2CFnMUdnfQLt5jeve/P7Lxi7WWy6wjXX2Je1Efi9gQ
Nij3w1HcOSMN8VjvxD7SfH9n+pBfVOGAbavrqx61+VXqL3xeq7Kvwsn63++p2EvZxM4s3YifZoYy
L2eEQqKC/zbd1CLriXfW9U00oA0i++h1RBR4JinuOhZ0GP9wDpZdwYfRjINTzWUTI6nlf3jKzdkP
4qLj4K2cbFTS4c5UxRtNxWBhfoA0JfaGkOL5EPckhoRV+Ien+BejjKtT8hOO4RgCdvKPowwrpRxf
r13t0m4mSN09WP46Vg364zhD4az/8R2zFfrFXpI1pb5w4aWyGMd/PKZCMtMFuG536Ibdt8LE5DKU
rXM7UrTBP1k/pHmfegacpUcNgjm3of/NkmF4lKNf7QISmG+h5uexHtJPR/89YP9YJ4MV3HZme90Y
KBIDKLnrVoaL1MLSnpTfrOk+4unXm+RaQ2D8jKIMfoVfPphh+tJMPYqhpo5f29HdkhSY3jVphmXZ
KmxmQJ1tL4nDT3lbDpAUsgDEB37kRIi33gntzWCOgKrYE50CY/lDwvBfE6ntYpxbpq7fU83RHjEs
UZsZ7OfITeID5S//5EeE/dKOxuak9/XdbPpobQfrjsZG9dS+WwV0ymjsnRdlPXezEX/vqevXg7mq
u+hRsoO4KwZbOw01fugyy9lzg/dy72PpTshJJuxu0e2MKuq5yQ0cMpPlfvKbGBm/LCgRmULc5G76
zEqmW4gT83k09aMN8Paqbd0vbIKSU2mM8bWaiX1ihsxBPsaPIGc7vGIzzjCjnT6HrNuyqR1fBTB9
xg6MZC3cKOSl6YASoyse4kh+xRY+f9UT4y5X6ec2ixA/Exd5miQ6im5sv5VTM6BRHLAmAbbsNmQs
onMTaX8VEVeMcT6dIWQn9QREMBsd4rXghaUWZsuiZFXfpS+tFnfIzfjq8i0ZznDEfZGRUiujMzN7
dG7Bxl5NlEku3zJUaV+1ytylsJuu4+VDoYv+r88u3/OT0Wv62t9Fo9rGiQXEdKqc68tn//1hyIJ+
Uw7U5JRdgsBCfL3qzSI6+cMUnQKB24P01oqI56Q4hiPC3pWLkuJYyfrL6BTsXmYfz1IwEJG2fDZn
WQqCFoRl0gfzjVbUgDigAxR+dXP5Dp2/6SZKYwFxINnjJLluc9++/e8PVQ60lrXKWWaLsqxJxl1O
+X3fTDl0FLMUT2NiQS6W2Q762LxqB1/4q4Qt1ZXbV88TV2AbSokY07D9B6GKrTHlxosWFsWxCdnL
4Bxc6WWp3belod2PRXXXpxIFLVlVtwgl4LdH7c4fNaCrgY2qOUyqq7BpgvXly4wl/mmaIVM246Hu
tQyvhUyGW5YJ9TClJCnGWFZhk0k9PppN6N8hP0XEr43poS8rf21UTrGNdSe+E9hX7igw9RsiwmeP
zGvK704fHi096o8+CmR8+tJ9Tsni3JUF7Ms2N/1nJ260dS7ajLWV2jXOOKNWRFgGdWU+5Zo/P5tJ
dqUJw73L9Lp+zr6kyzcFsrEDlC4ehlLuKrYvT4HvTg8OILAaHeFTNdUVnu8AZu9sxfCgOlp0bIkh
pETWzeUzlq4Dew3crE20NYaWNVI8WTXKwZlY8Cr5gugZZoNqnassTB3ub+TV2AXPCO4QqxttvbMx
iWa8l6elRgm6T8lVaAf9Ns4t40HPcmRcqM+LsoHPydvGVek+9WHuePoIl9BKOHAfdak3GkN50iZz
Po5ls23gOdcD8iAq9Xdtj2o5GMWnvhuOxgxBwRlMCxku90lhqtHTamAwzYDOFL7Gt9BBe2aKwKYG
oSPrD2zcKE3DCc3bjNTU7m7CHPgZWFW+afpyPGij1nyyx2fbltkzejpAYRqF4zzuIdNV6nMHz86c
nC/0f8ftWM/tHgJv8sl2aLQv33csVrlp2c7rfmRYtVTRPDkC1Sda4wnuGwlb9Rw/51P0hYEk/QIf
jF9PHsBy1bfKSJznMN5aUGWfx27o7iwVncLpuRSV8ahqt7hR2YiHDU6ujaL2HLfa18tXqYiiE8ls
+SL9NL0h17ga1F7vmGQg9jn+g7t8mFqACkU4i2NKCxSNtlnvrbxrgRC52b40jenJ9R2Bk6i06LcV
01Mq7ATps/42Dmj6qyJuHroxNCAMR/d10zcP7fLBGKkfYEEi4C1I2nXR25SdcxdNz4J4rZYv466N
HyJ08c6gf3Gzut9VapR7PBqfRitHbzQ4PIsmIR6agBkTJNFb850LPex7bcD8Mihx6zuS/bjtoT23
z7Tl4E2OidqpqqVNMSCtZsBzrm1NlRuSfUJvjILpJsCPdnP5rEeRtCogktszZNsJB9VtPTbJ7ZiV
oILSZ7cKgm3W2yhGkbQe9d4yjpCQ9JWs0H4DCTSvHIO5112kTjDP5NGivpaUIVItWRwDIymPwPF1
LOYxzpOJlPDEzre0aJs7M9ITD5uTPFamKo+ZI7hL5RzeXCa7QvDTMB7Y6Pv6fL58wOf/DDpH3+mE
k10LtyJv0TAPwvdf56g94hXINnH1vdD6r45vMOdQZ+MNHN2+OXRpWG/ZUeOIkeMmEm1wNPQg8FC2
xivY8Vfoofc124iVLaKN1rs7yyq/RUlynyS+RW932gZz9F2b6l0NWdPGc4FIXfAqWPf1Y7MppMJ0
O9N89fHxhM1Li6bUN+tv+DgE8zgbmPXYis995NzrGmYRyl93LOe9fESSIhNCi6beDryKNaSWiWvV
tS/m1N7Ow9JVLm8QBy+zLp0lX6AkkStbJi+EXZGYYn81zXAnGgiY5hXCaYY17T3vo/Nkqm9zO5La
BONZC3wWrVJBk04h+elI2WmFIoMMCjTxHRpiUDFXbIYgzBOU2E3ObYXzyzPS8pDU88GCebckdnRs
mdJyOIwxkN94NLZWPu+aCMdgTyYFFHs7peUop+/sOGGL0F+dZC3AlwBfY4tncdpYstq8rRIJM1Lh
Y9/2A0kbT0lSLQYv+z4WaAu7RujYdH1WBTb1Wh/jdROpr8pIyeWJlmyitL3LXf/emeYKD/RESgKM
DIBJ2VJklOuBahyokZs0xigNea5do7s9kGR1lVnQLUWu3UTj+BotWWHFTOohJOlVDHIiL3FLJ6zT
FNxM3fSQLQae28zfwiHCG9ubh7bn/mJOQjauQeWv6xrktVadzESPPRQhIMdK61avUXc2ZLyteyNe
pybIaXWeGoQ/vc2tmmRpuTGJA9tUYXUepAYEcjTqLa2qfuVrfUIgn3m2NfYR0DujbdOb7nFyGBKE
/K61fYm5y3rXcig/ykaemSDgJRrhDncLO2Si91a+g9zU1HD95S0kNh/RK4V/fR2EFYTtSOs2k6Rp
4cwnGfbd1RiGMHIBPlfQLEwjempncibs3L6iEvieU0oOckxwXfZdxfE77rFkyfQhSYOVBYSeepsQ
UbcRffPs9NaXyigRGNRQO+7FTaTRjA4AmTnYbrwRztUqMslXVaWOgMHWcCq1R1dti6QBBTF06an3
g+1sOq+oOAJEwHayrR3CwquuZ9o1HI8MHAVvpr22YoEWWx8/2YamYXHDRw1WxIvofOIMH45dwbxU
9vKQmVG985ccs0CfD03Vfc2ZAGOcpXeEiN/0JHwgFYYZk1dkRyXDBHx0+QwQglcHbneARXuinCOw
0AXlsQScfowk21zqjLZRlsdUCQ0pSHh08wr1rS7rjRvhNII4i2U2zsEPBQTGdEGNyoAYnXVhU4K/
fLOLrepYtsG1tTjR6d1UR0OrqSiWeuXpiz/TZH+DY2AozR0MspNcDliJqQQILhk9DXK3klqtirGm
MI4nGMAArz3MRmDEMv5KayA6xgF4RmxBGHOxIXt93YP78QPkuwj2j/aC1aqyRfZRQ3sjAe1cJICp
Avj6jZ+99QEMRRkkCyWhK47dchKSmOaCS4ANXRStO4a2nPbFZJPME0PDNweQTAG1HObMlcYm8ErV
Tr7C36F5yu32U4lsZBh8Hbm52RwvH+gLbmVjuvua9EcIQtGhbm2BRC1L83Ua0v+vajBPka291DBk
t83y1eVbbMGvo1zGm7nOjlFR5cc5C4l7HOcvGOMxrXYIyyhEYZFxnGpV+DMa6Xg5y1WDE9JY7P+8
vPww+zzzbWZB72HiD/X0CL08PSbLZ8YQ7mY7bPdJ3n1SvU/q18IJuHwoZtluRW485yl6W722Jbp6
fhinxPn99elgxxvKdJK8oyk4Tgm81ctnbjjv4QCwC8JI2QiwCVHZk7JcgXmGWvISls24/etLLXQB
FuhdtxaWDWAnZJenkERoUXy8fJg04uLH4iUtguyvb6tWqFUOadAb5jLNt62wYEA2WD1g/2pXdZW8
Ecbhb2hmqCur61PG8f5sLZS6UDanKiKwmdwPVtMDHU/mNUNy+6Stpe0NrjhyeQBmpAaIjTkISQSx
5kVEhJ1IpufDWCar2NVLAEelyUMOaKVoZL0N/i97Z7IcN7Ml6XepPcoABMZFbTITOY8cREobmCiR
mKfAGHj6/sC/2u61su5F73uTRlESRTEzgTh+3D+PP2fPCE+IfDLIMynXsjykTqNv7dBmuBYeOTx/
XkM392hWqvdaw6yaZ/qfsdfoPSFiTUzD/6vMDoJEPAUZUddx7Mo1tN14XrcLndwrUL2ZR/hwTqyq
/Xeo+r+BzXlrl8d++VN2Y6SBCJEqwB8Hs05tzPfnRVwa/81O153eExhOlj/+/fD95b8/0kdBJYKf
ef/8rvP9r//z+P1PVJpRrot+odJ+/9b3X6q/v91/fblaus7GHFNs3At67vsvTt/f/Pef+ec7sVX+
ZpszbRjLt/6vP0hDFHBZAGT/INq/fzfT7H1rT9ymoxqeojl1x++P8uWjf/3y+6Pvz/2PP4eVAxhV
X75+f/77YYwkOJt//V03au1tM8W3708B5ZwDWVQfbVcyKnuErwqf5r3vX/7rYU4ZpKuZMuDV94dc
0/sjSCubQlZxrAzO4nHTwqscwVTKqjkPumZd8FA6m3q22y25omI3FUa4qSfXg37JLnBKFUAXq/ua
UqNbT5FhE25w/nAjIqjLxXmXyfgginLeuFEv7h2M620eltPFoX4lqVlyFwXijGx9Y2fVkPtGDFZA
Iz5zfdJ3M3DnlePRqmDDR2Hbm+gfHqPLLUbqYM5+LtyfnNjijeRCDkcainpbCPr4LK49TpZ/tlN3
lbb5wLCC7XOCoBbG4VuFYr/SHHB0+uz+8t27TVUwteMf4RTlR3KKfeCaoF26sHvNU0a6ns7QdHCS
XVFB+5azs6Nl7rnsMBeVc7NntLrPSmwTf1CrNgrD1Yh4IozunMN5WlPBTiMlbj+xxEcza1qJkSVw
UvkbGCSSeAMIqiJvPpLncWge9OCaq1qAv/aju6imu5li77dglBZ0rXD//BwGI9zFHYMHyZrN0FrH
dG6YKlK2CBMOCwY7xCI0FhQx2ksNGH4SZJ1RVd65EPXPqb/1evlEJnvc0fjrkZL0/Ls7VB9DmQLN
9Jq/ddS/aF2jgl4HFAyM7kRK4ndBH0chXZ7ZxZYI2cGUsQyKpt+5VemfIok3YekXhAel7XvwwGVo
7AG0xdi3niKD40ydhGcNf8rJUFRJUow0Cf3s+10dZD6VOElfJRu9KaCGJjBExHRN67+VFU1Bywi8
haFNmN+mVnFODGc16AM84ki2K9qmYXEDXDBaIt6tzJC1jOyqwaLet+H8iccxu7pWXR0t6Z2I6EGz
swErCoxnSVG/aXndnlwgmuw6oPYa9Olc8gRK0WDpZHkX1nvxQ+NbONlIH6s6HFgDht4UzDAZtxVA
jX1LWSDT7bBhh1PtItekvslZ6T1HvlJjLV/3HYhc6B+bgfUmhvSGjWLhMhBWzO5IYJSJoA7wG8kL
A43aJayJAHrZ7SkcQDRmPicTzgZYDU6OdF4Hk2gaOHMKQbC46Ju0LyiEw1C/TiaoC4VT1ucygdxR
FjXnYOgIgqqT1YySiCsq/umC11zns6B6PJXy3KEPkX4CrliQDK7tCHf66AGuqvOj90Ghh7w1ULVD
CfnMNq99hMKwpNf3mV5ddQP3x2AbXPrjeFqnCuA9LBp/h/fV38SZ9WsEPLNuLQfYVcJ5H547pGaO
v0byJibMpUkJMiKtGJziikOqjKiiyZt8q2l5i/qRQDKqxhEZq1S7qu7vtpnLIOaL+Aumpe/blaW3
I6+a3AtUCQKXZuJrbrIWznSLo70DJymsuDDn+u/FA1ZrksMIPx3mOhT9fP4qWSVrVfJTq+ovEPDW
sTdmSPqUXO8KB7tWAUE8sv2CtxF/35/okNOM+E+chNuptBv6sRPQtURIL/EYL4ymhDg0qIqVveRk
0f3O+JyIfGLY5tZJAaIlJ7WXVTXv0o7QUWiOfwGoqAdXQIwwQ9+vZDP1S4sW1UEjVGg5F85BY5oz
cHyfCmb3yGkqYFccwMhK/rC0IqQtwBeHyuhtjkAa/OMhPDV9Om4iP42fu4kqAfsCT7lN2ePQuyIW
JTi9z4QDL3El1gUA540h6d36fheNohkPzWTc3EgyxNEMw47S3TlCYcvkoHxploeRZJqFNFd2wLxd
39ppjQSuUWeXfx5Mro3wJr/CJuaAxRIi0P2R1R/hdL6Y28TA/LCp2Al1TqwDXVaAiIMNhKwx608t
xvkTA+W0oa+erAIFsRUOOioLiyUqyGnS3NkyOhAay4FrF/gRgKOvwMEES4kTMWltK5Pm0C0kp6n8
bRmpsa5FnbAmJ4r2ox1KmvUwYSFthes+9uItIFnYWguLXVMpwpA/7i29/w3QJj644cDXKoh2k+vi
vmIGfDbw6qQO6h6EpdcucVC3y4FbZRV9mMnWSaL2z1gMf0wdsGfGYafUgf/KCTp96ajPyhQH5Yid
ypSDFgpsR2rUlLTpbuAEezfMCDYNBMYe6ybcFdhH3IPeaa62tmQk3+YuvcQhS41oLOhplrbGy42g
B30N+wjVa4vzSqqXNuQqm8fk5Vk3/0RstNccbvHumOXSZ2KyzfHlqcx2vqQ/oDO5RvW8M2kN2wku
j7eGH5+KbxxTx23d6xFdKg455sxwt236iuRN+Mjf9qW4+TPpydR2cyT1JF+79Xgdo6rlxOB7wVgs
M5aXq6MPn87V+uket6dO+evK7LxbxgkwyjX5kKL+k2Q+LzpryC5TBjyuoV5DIb5sq37Y2qhmAedk
yiYrjHHQgzx6oYwL+Ppy6R1dj9WYnVyW6UHORRtYqAWEQA7HIZ7MQKHUr23czzdA8EErhidjjvDP
pQ2VLEskZqgTI1A/iXQUT3Bk3U2aEUqHvUnCEslrW0FNHbxue57wiB+GKPs7GlG9FoZDIYRPQ7aC
lpDnvrmzRmLNAq1rb8g5DDp3aYVq5QFdRh3sXmandqnr6uA+a8U844qaPjTbFyeCxj7kCZ+oOp5K
3FgAu6wJuLKL7++KFKCfs7xZG32Y3huLGTZU5o0Ou8mDNVGl94eegETIWK/uIzuF+zUbC3rWmcw9
yS15F+ETKWF6oQDJ5Wlk3vEolM9447OtV9JHbvQ/ZR/WL3aagu2Mk5+83ZqXzus51ttxCdL7yxzS
4j3ph+ak19q01pdf4oyjFs0xs6MYqukQ52gMjRttx2k0vrQEwFTdBRIO09DY7nuhABxhAkQlgX8J
H2q6eWTyiDd0zARISXaYpnsy+OPGNcb5Jvgxr+zUKg55yRFS8YV2Pr0Oqol/2cTv89QbHrVDhyU7
02s31cVLQkkREhSYcy//6mywRqKnTs0q9K+su6WY+M/N+IEg0VJgSEyry7FWUjIEQ7u31nZP0USa
wD0xwMopCaovor2FhCmUXxwwuwJTD7stjp1wd+A8DyNLEoaXMgoToH0Ol3aOKQBMMCGbfxKvD2w1
AI/PIyOwEhpmWW39MkV1dcyiutoGcmFYdBNtSzMV7ADDEsJK0CC2Wh07d0rzdjTWOAeWtvuhG59s
y+6uKgV3FZrGsK0rZYId5+4a2u4B7x7IXl33z3nDGXYs36UZA4pAvMRV6e+L2vxwO13QlCcuk0BG
EJMInLGXOx1o9pGaQloA22/OhXUupuiTaB2CqEu+OwMbF+TluMv1ygFZnpTbKO96LP4O3PrI4oYb
qhw9YbL2AkDcAK+aPUp6G7jqGolhP5LEtoELFS5ohhSiUYkiorECw2iiAiehIU4f234/yzw8YOU5
zDHFzbmXY6viSjHS6yiQqjZ2pdN5ntEs5ITqR9wYkGBILKwKEytzPBX+tvRkvp7apH42qD9pHSTl
CncLPLgCukDoJ6sIv+PNRx5fmU1L98ECOdPbA1ekCeuHMyB8DPGTB/BGx1bd2v6nYQHiHiC42q0A
LqUSDn0jdbwmU/YaPhynBY/bqF6QCDet/mJkmtoWPUVwy/x5mhlnsbuGLAnshCqCpDhYnv8rAu99
kXZgxODFoomwSN6DX2HRXnC4cFFU6gXwr0m51zFri6kpz6M6Ypxm8EvJ2ruxLXciSWiohc8F1fAQ
ZnLh39AQA70hAw9xT9PGvcrGWWM+mV6hkIap1N6Mia2MKx+pasKtJqY/irPiuawYPBHXzgSn5yDD
jkOJhgj30noLK5tcfRJqv5zxL80kzpuR/qlVEQZUhaqz5Q3egbYT9nBRyE09iy8UCEPYscrXopza
S9hlxtMwvtQgBTmc9Rq0PIozi44rCVL+LsNw8qAnDHkoT5zLkF9tj1ku8nBNe0UEJx1uwCPkBPNF
dZZ71RLgb4ONedURuEY9jddvjbww2NSnuMVMmmh5aK2IljF3dlccG/2rrz9Ye50LRfWnrLI9lUYv
ddylZ1YU6klaoJpnjVmjT1k/2dY7dEXv8f2AbLdPM/OzpiUjaGkUwoS6tO60ijBQpF7mMJ0u3A+G
J2vQj7EZ/xqRiVGtBzY0Ma40emzby9yHBXOBJje4gfixivJRicxYQzwZkYZ7duxzTkVtjvfZq0fK
yh1Vo8qF8m7Om97e+ngXA6sUKnAdvdz2cZGeRdxSnOTNpxKhOEhMXawmHc1T1wbWOTbr5sYGQaPC
8ZHhGxlZUjZA685kR6ejH2HeTurxM2lGuqcn2niaupyONgNrlcAdAqFCrLag+K+PzWhreMiKxinL
o/p5gd40uKUILZ2BeGKsKOOttCHC0tLL+T2M/XWnhdE58cp7FotkH7NgQAFVa0fU7yzfuYpYZbKd
0hTMFKHzm6hUt2Y/km7NPOyDsk/lOqbV/GzYH3hRtQPMc28HYfeI30Cevh80CQGmnvjB1FVSPApV
BQ7Gm5eBd/wxHVr4Pb0+UCng/SzD6FMjvAnOCuAkUxO1s+jJKhQjR8ayDmZgqhs1in5TSZPNceNE
h6KLYHYVTbRz577Z2zU499BBuVOKOiktXnb8Cbtne9ulISzykdMh5eLvcNoueU8x6CxGeZrcpGYp
Ur5/U4ionUuCWDM+lKVz/lX5eOyYiXep4TUb+g4e5tzLazEk0y0Mq5NShrlRhbC3JVehXTlm+mZw
QGQYTfymWs3gIpm3gdAw8IVeylEopZSkRpG42dFv3/xq3EG8+dWIr8/Jf1Ya+dDJmtKf6Op02vIS
Gy3nwGDtcPUm8DfGlOmC9pfbuBhfCiOVl4ojhV0ku97pgBByHT0QgUEd2GXdkOzJ2L/A8l7wfSZY
dkrbodtRYp1kXX9IM1jDHWW21/6kF+6n15uYNxs6q01bvVhOATew6+nRajErmJiQixL0TN11zB0e
PoEewxtWm85eJbRes66d/zoWLtyK5TjTY11xj1PNrtKowawHjO+EQbqoqrchZHMCCy6WdaaijP55
IiSw6qcCeAt6RbMSsodJmxi/G+inhslJX2Pt1y1AkdqcqAGs9rWlKowGcb+u8Znu8hDyRFnXm6nG
9J7VmxF8te9B6QKG+TXqB/IjoBt1eJUJBTGGMRzDRttXeh5kS4mKOaH/OGF/kYX2cyqmP0uXCrpl
ROXGrKZVPVvGodLUDRqnf6m1DE5FBSgLNxWgCeKSqKjGthR0/XC/X9665TqbCrkV0zu8f44pwP87
ugpcq9lIp2m41bv0xfhpvRccpxI1BtVYTvtOkJB3QhPLJZIMZwn8dfThdhXbXCCE3op6ofem11Bq
0fgZUvHz1IpRbvKuuZzVsdazHSxD9xTZW8OA+Dlr7dJ7h/hl2n631/zEBHZWCgBGgE0H7lHHyu7+
oofrO080ULZEPAYjS7Y8q36zJnN2KhLIWhrRGk5BQWTGYpU4+qlY6LsTyLenBnGJttyRnie/O2lD
FzPmdU9NBtG0zyLsEL1mPXflb3epe8YGCyGqUAZ9PnAj+2Wu1xDWhi4Re0W8d02nRRnYSOFkblNk
9IaTYwGITvM95MW63IFXnDZNPVOaHU7ulqvhiSdrItcgmU30RtyG0jgSvwOnZOmUWClM4pIYGfTY
me6tuBW0DibzoRiLu+921bksKXORFBRdXZczp9NNZy7CC1w78295gg6SoK0lKTzUqe1eOEFJXqzU
FrtxexAwjCiOpPjLzqMgAmK0m/UCO8W08pqKYquikdfenV8MNmWLIuUegaNDR+orxUzND26sFeO/
A6+qC42XJpu7I1e4o6WcjNDN+LsfTYoD00pbtwJ5Lw6s0I8Ds+H4FlXGRwyoky1H+bdlaN9NdRmu
teqzzNr4jMXO27p2+ne0F6nLjPJ9SuTe9sZqY5Ii3Fpe+AHZ6hbSBYFui5CtTPZkbUz4t+dV7QPx
ORhlTO2dz/6lqPIWlnKtnVoKrVYm0cL1HJUW19nikz0vQ1bB8YVyW+7bA2KRp6UIC/V0Ed0vNIx1
ykHkzR0PqpPuMTM6Y01XO8+O17AVjYsmIMB/9GfxW7qpDsE7zo5T7XQY+Y3AhNZ+aMq0Z0DnUsI5
8lGGX4Yrq4du0XNGY4GkUzFNwQ/zzqRtfYXm6DNQY1D1iY1EYrmxFv4hy0do+zI5gbV80GS0jmRT
n3OSBevUqRbAD/Ow12LDGm3Bz5jzQJIjBqnM+hMaSDRWBo1wHsHTu+OwcuwJDu/gi6PtaUDR4led
TOsWyZH7waC80yT471mT55AfodKlCC0JNCfxbr4Cfuti6UKhjTZWE4qdy7Ili51jVFCqPiqjOnia
k+9SZL/tYP3UleadmglukZFAynbBXSGyCJigk6Y9IgO60mhSmq6ZdDSPuXwTbjgeCfZVu3rWnXXF
+mmyHBb6oqlxkdRc963OP30/5KP9t0ZbQ/tLmi3iRbIQgu+hV1vnWIoPzpT6n1xaD8i/8TVW1DUb
cXJxhzHl/joYAZLQsC1D5h8SZzzBLUVp0nf26C3JW+pX13mk7TJHBEvrZT3WRS8ddlYOTHl6NMvi
QLV0foz0SB7KyX6Ikp5Ds+GiNWcN6701t4yYArIcn8efjuNaL723MJcczkeR7abMyiic1ybOAeI1
dct90be/zarNXmokoR3rMhweg2iuRS9fOFSpw0QTRjaX+Y+SM5KKO3EYfJBYBMGDENg795yYPu5k
tNZDhmCqPAL2C+U47kx4gzp30X4KmQ0bm4B5mzEKUHWyoSbi2AA0OGOZ2y5G9qCcIu/RxhUNc1Ot
b5Xyf7kY19a6Q6OEBZE0ILoFCL7q9o1ZidOkIuovmMW6FPktA4uA0DAaWymYaeZKv/izwX3QrXdF
xC5GZXSZIo25F8enGbryGXXIl/Mch0/XPMydber3ZmA1vMtbqiRPVVyGl0Kf9vpk+cecs/RhoBGF
7Dg1Fq6ZX6lD0vZ0oPN9MJdrKT1sbonfRsVXn8hgnJKfMCMj3xXsKVlBTe1hri1GZboKqlasbd1K
N8KY60NXduPWI+K18fSQFj/mtmZy3nPeK/fCUJKjwtI/5Fa3oqbEVsnh0IPTB+FP0xc///yyMMBi
MRlHu6gwm0whIAS8cHF2jZdOwDa3k3MW0rqihs7cyXIp6Swpuvq+8HsD06Sr0bBddaZ54N5xTRRH
Rb2p7+DBbsJE9J2tYZNr6XDiyXR5CXVcyOta39dZf0GVb9aykc5z6LCciKUJAZwzSjhiPhoyNkND
YkB6rst74rYBVTTWTw+hZU0UiG+JfEdQNoX4oQ/7bvjs6s56aYTe3b20eylb/FPMw7R70ML1w87j
TzoFqIuCBezYygfLjR/W1hiFk1mdB80Rh9acsotnWrvZBzDIbbDEgwidK3Oq+NgLiTreK/caZ3hK
wqiiY3WgA9ho8oPGKj1MzJc28Z/iYuZFpDOdq0rUawLSCstiIa6d5P4RAmO9DTU8yBgQQYWUd2uW
B6UXOWlZOd2taTTRB3TrdcY1TrPwD3Jy/jLjgtUY87uqxbRvp/qrqDOwiikASoZ+DEWWmu6jb0RX
qesF64anMmTyRbpxTzY658YjzIB8H6drUy/jACatC4eVdqGmlQkhALJtc825X+KlTTnU4oOrYCh0
DHXmSPdQHWW/DNu4kU7WdsQ2460pMblxuf/lGrPNibzqDkk1RpsukVkwm5lDgipu9xZZp+esmL9q
Xt+JN5T0DfUChu3AwYv38qwP+m2cuPykQJJ5F47kH5OsuhRyMbZYXs9qdQ5PBeXDcTInZwKN2dWE
aipZblcd/VxZ6j+6PKpuo1PRwzTwqiMx1J48J9Qvg1W2V7PND3pTPQtbQ34mmXPwpORA09lrE/zv
yvAj8Top/wmxn1osL95YRARWin6xZzzCPyyqFVZ61mSnxgnzh9nyhq8EpVquAA1LmVR6oQED8c8k
oDvFZnFmR8uMVQ/7wqcQoU8780HdwhIKpnKxz53z5EQt7EX9YnDN2LR0LQAL5i6i5Ui3TpTgvMPb
NLLAsvO5Qhfsu6dIq/SHHx9bZ0fYKv+TIU+tKaNp7+1wr7o8P+eECxg8M+MdYyIBbkNiMGfN8Ma8
OIyXsLa8n4DmK7Y/3BQN5B9OhzRlfnfFtFH/u6T7OmCXaR0Lo/3FRKCDpuSe4Cci0ImDu6OqTh1+
cp4VLk6g4OP7ONEB5XHWs4wYhWR58FhQgdzoHyn37zsxiIchkpUDI+RopXQapqmRnAblu+uuIW/U
0lvEyDryquUhWpDF2jzS+9H3u2HIjAMdkulTiDHO0ZvA5bq4LsQwnxwEjL2ijApJpjiOGrHA2hfR
D5kgu0ZFG5551ksSjA0CtJWVv/KQgwiwjuRRlL25a9mO/mC3jU3vgbIHMfRmFhjuKBWBul7/KGiB
XZE3RGHf07BAH2akv4YsNL8q0XALdO27Qy3iamh1vmroCYqGxCMbOQzBYQTqCCVqU/XFlRqVhPMT
I3qV1fpFR+uH690/dxiU+bmWyVvcIO80HnmxUcHwM5RgojXWNofQoRjqS51RpF7gymQPBWcRXml4
l4Xz24ucahc7w7OpRTcZY7jt4VnvQoeqlQw2+kpa+cNWnndiT1+xCR6hazZ0U5cAD8nrqeExki4Z
yR28OxLhM8uSh0HakEWJ6ax4T5LyCA+k/7ZOazp/e3IKThhkFdrU90NqG+7Viiz9Ao1pE2009kHv
uUVRtZPzgjeyUn/v5NBjUos9iKrY+/o2dgFZDsWlTlK825R3v8a8uBF7sx+YqdId8iEj1RxRStJG
tB2Pfv2xVNupxNDPcQr6oPZ8+2gKChy7ysHf2bKqF4X442EVem2RcDgN2M3adT2Jp2KcnpRyqpPW
hZ8TctBTEoKfrEuMCv63XlXiMS3rmGKo5ZeObIuzpyh206ZpIwTOTqAyxhrCXb9ruiV1kKTi1Z7H
eL0Aeo8ttR+vjQGh/vuXTs39Dlqc2sp86Pd6hS08L6fioEZFWKCIfqleJK95/eTXfvVjMMPoaRQj
nos0ffhjrN0AH+zqOHxB1VHnVvgx9jzffWRlGP8wvncR/USRYFhSjNg6L3E+nzvfdpFTMvWSVSht
hMxOMseEwZgjTqNLJCryZfM+h6ywCBdQYjjjD5MSzcHHzQZYgCKWrGeEtjFh0+ObPs+2nHZtMXrk
S/LyaitykKVgk6uwmgcDYMEt210clXZbXc2q+EJq8HaNqeNgMEdx4ETOW4LDxmoqWPCHSoOKy0l3
rXfTvO19ZlnO1uricOBf0xk3cL7TjL1vWN1tmBl56ywyfyh2D13v9U98Y19KSn9DKZEV9Fk87kts
aCvZZeEZ23cXsNVcKoikc8twFNPXAdU6PA0RB96i7b94OhEII/pkVNKLbVlky63YEHcmXevOWEmD
nLJPhWZPQTfRTGS9KbvIXppIky+c36KVruXxzq45H43l0r49d/PVnhDKOuW+9ULvX7HYMuK6hXqw
2jGuc1ht+sxNL0Q4bDaQ6pd0OuPy/aANBsseMpDoF3yONdleNv4AQnw+8VzlR9x6xlNoH5O+zx51
G4pTWExc0wzGGscVL7Px3Pma+Wb8ydueQiY/+hFrZnSDKPI2OZQZ5bZbkW+Lx1sv2/FWePOZBGzo
H0HepNZqRjfYlooj6kzwlTVxqW/bRrbfRIOTns3clQUtcnadmPfeyn+nPt7LiWbcN3xSMSa7525g
IkkdI9pWYpCXuC1vrjVoNwYGTEDxgMYzp/JkRNqxrXnmgaa8ObPR763BBaHoDj+ZLIwDwTFxQrKL
9tNkgJqeyMzIfC4DHx8owklmOXQm46wNzChsNhXZOdJm8keMKr5m2f07t8z4de7pUoyLYCmsC+a2
/xzq7knVhreZrGq8QKo4DpWwgcdFr5Hf6Cfqo6yVrbR5w32CLiATVOx34vP/E01fVP35X//x+y/l
mRQOdZKut//4b9jp4e9//Qd2jYX28H8nmh7yPGEz0v4f/tL/Rpq6/wlZSgh8Wvq/E0194z9twrsO
nybJypaYEOt/E00tc/ktPg/awuU7sMi/tv8QTYXznwumityx75Du5yv+vxBNofz8j1grdhTTFb7N
ntFawuf+ErX9N25Dwi4vzY02Plq86SvfP6iQbIMieL5+V5ZsueFRGuQkyl01pBcCSSMQQF/d21pZ
8tfhED83nba3Y9zWmkokiUE6IRL/rtqhOHo5TqMevtKg+UdF8OHsoT2sCgqdoDCdWAHZP0iDeMaf
SIzu89TY51mjiH2y3flpZJ2zqgqLuJihh3ebUlB/It9RNLSPOk0K7Fkqjlcz+AYBjWiVv49V3RzG
CSPuYJ4nHLLYEPKdMaZvPiWPm8yLFEylmpSebRFu1PPf2uLeRKgAbsQd/Nym+Q9PRfOJxSuOAnM7
RfuxY4JitRO9jw79gyRFFLfcu1mUa0U2++xSSl/QQL2CDATWU1AHFk3km/LePHd6i7Wy9MIrt+XV
vBxeWDETgqF8AFudfNOx0eNVx/iJPqzvBPr1qrcFXsaEbns83F4bNtfvBxb3B9b8KqAEhe+Bn0Zu
jlvVG9U+K3xnPWipCOiMwXpfSkScRHuylm52m3+vlfWMN3881VISW0FVbrApB75jV4Fbs7Cz/LJe
YZggFaozDJRICJmlPsk2HnRfjEHealvXY8XoYAOwJiZCmivXlptNd04H7iodNYbJqls3Axz7NmUE
zTiDTqnwj/Q9UH4aSOIaQV23LwXbjkybypNVjqhujEDb2Cl9vJcVBnL/5hlHU9L7POstoVrqtwLm
r31aLSH3Dvg5mCpqV9PiLYm5S+TxsAF2fqL66V0PWXaNrfXQRlxW6FYI2VUo7s5iGCpd7xek/RE5
XlubfV6fsIQlQVMVOq/ItD8Kf6Qozanzjak0lA2w9p1wTPr5xKabOMu5fVecy8nJ/3ngv2arOH8e
kvwMQGKVtxKHUwRK3yx/hiE1R9QQr22zoR7PQ8wYw3pPUDDZewlJQMHacVWaPcBpRjh8J7q3sc2O
bA8QexJAl0g3nlwMiGY8dzd6P1cGa4RLxtTSRgLJk6oVSj/Hl8ZV0bVoioOWZeCVCGB/EHPZOGV6
LmqnfVJtrTaxv7QruxvRmIcBZ/cnvdacdY0PK67sIAwJf2nlMNxorLwjq4PvKye6FHUKijqdAp3e
ScINJWURh5Mj3PqH0UZpMPXkB4bO+MPSl/rFVl/rmR1eqilnn+CzN9V6tWHEhC5Ix1pEEfK6sjjX
jWE+HOqC7qRkmBm0ux5MUEpuRjn2mZ0vKhsJB9aVFSIT3jGQWaM/HMchIb9k/rFl9sL1UtvSo8rf
Rmtb4TGiJ8FreTrDRbb0Dl4a03XdzG9VCtzConZso+rqro/p1i9Fs5mqBGNTRtFgRSgjUvjdoqI+
4kBq1IgLotiyKFw7FnhkN9NusTPTXKPGV+hJlK/JOl9rLf9FJ5FQa8eNYwqckMb4gV+Ekq+ailba
4lj/5KvQonPU0QDwxFMDlEOTVwEhssmPMR1Elm2VWPsdXNIVx4DY+5BYQDkpbD+dwmTYNv+WGmbr
VK2se9eVN3IEYHPb5l15cxrk3kB/w5xV28SC+BhWmEiGFtk97tOAzt35TgHCVxONz6gsdBc41DRW
hHLmcOOF0zERPRGfRuLUFPFHPlkdP7zsQ+bNIapJgZvd+AWkGOtvVv3p8rpb10vHp6SVnsRqxFjB
Am1oEFfnpNxBjs7WZZHeoyqcVmlsADUIn4so/xo4/zDFEfPDHkxkjUgroTdyUZQV+S+xh6Uotuc3
32I7WufhRklz3/B6UxwJER5fk7z5Bc3g3uYsbCJHi/aORp6hnlt/FXr9ryJUybFOlzy7qVhyE3cd
HCQ3goHrxIXrPyHlW9SFgjw4djMt4hF5LVn/LT+p6rpTXj6RfNSvTkf9QT6JU1p4F7abh7gwQTsp
sUtj28SOPxRrs9bZLuuxjgGeM2SY/8pzSjQoLflbJ/qhHtVPJC5iHoN4j7KaGbBJ3ibduFJyY++M
91ofs6CRkblpLUXNV0LVBkxNlpBO+5YAFA9pFl2P0UyPuF4nK9HOz3P5v7g6r+XU0XVdX5GqJKF4
qkwyYIwZ9onKaQjlHK9+P3LPuXrtVdXNMBiDwh++8IbhL4TDGikErKTDC7h4BSceip/y33J5IM02
mkZQdUl5MhEyxNBr2UHR0enJ/pEzLTmUOgBt5jrKXaBJLZNoWjSfjK4zbI3uyQlPQHeomu/FoC6B
Nx0C/3yX1fVgFEgw6Eh8xBCJBwlcjhROpPGVdhOa9iqP7KwUBX8UFU5XkwhPG13wiOJPkUozFQJV
VbByJ7Ea7h/CEoywcx1ZNkIvw1Zngb9nISZCkpQPWwCY9Dz/xq36oaB0hWiccqtlJNLTsnVzE8Jh
mw9ku38SUXmeI1zj+8eqXDCXMGTiK0uPASPWaTVk/Eb2jS6DumYuNyrIMsHDjGemdsJi9EMVhldN
LN1wo/wY7EAAGFJ3BH2h5CPZ7/xWjxsBsbi5oRQgbXFioWEII5Iwotz2yV2PE+4ZzgDUb+nAz7r8
hsEF4F2qHJa4mcHts3HoanrQN+K0jdFtQN6UNXzs55vCxHBGWvZR/s1UXbbCY2QvVihOcIvnXCaU
qUk+m7EIJghZREt71aQ0ReHxZ9xkW7OeoT3HgwqyQfzThjh0IyNFb135qqdLWG+Q8dPg9/UgwrBX
Miw4KY89Mr+rm6B+qGCsgX22pcdpXoAvdpiNsG+wdCXST5+zlVYUB1Z3TunhVug2W4AHgADkn7KZ
nTp1cxSb4lPu1PeofZ2AMcux5Be67KoKQ7Y3XsI06B7o6WVAhnvqPAVWE0WXwhHpvJT4A9zGUW+K
XTI2H8tMS7Gezvj2PZMRHlGS+ZZrDVrivJM7aWesXGm1ukuzAfyNISbWqCjSo2c0epW4PPxB3GA3
Rpy+jwvjs+j/dtiP+GULeDYfKXlHWfk1hTTovjb94j9SAxh1pP9p6XK0kfqtodCK4ZT+E2dPFZLJ
x24ZEDhJphxNSPMtMTYhchxcsUfK2kdfGvUSCgCAZLBR1QEb6+9w1/fFRusdAoRjVKmya6R0pLlK
iPGY8umBHVxL6MeAteXhczEzD6eMi95En9HQ3TDR3RlrXCnWm13xraAJQzmqs2JMHxHRO00Gmfmj
hSims5EmsgKXQiAjpSonAGkRHl6c/xGqFNmU/pAXIL+MoBxmR8I+LERcdBqXvdpmVz3BNEui+NdJ
QBdM5EqoaIgv/dxsa0PbpmMyYbt9X3IcJQlOw8CY6DPquhxQDVY4ZJVeJ81NyaTsJJtAGerU5K6S
CVhVqRHfonsjFQXOpQ/pnjWC6Yc0/mpT+ZrSwe8U+d1Mu2MSCZ/6w3hWpQUjeqwLw5EOe7SoTrZR
EMvA374t4ZCnVzkV4EZo6ovUFAg2Jh14zfYot4nkdxm3f9AaaicFCEMWOiUuZi/OMIzesA8CWxxX
5FdsJS08XlITK4QxYD3EpIGrBnn4UY94C/3+qBq96SgTHkvJ+msjwojnn9/8Po/r+uEYPUICv+/+
ffj9hcy1F+1/X/z3N/++pgOKDqU5Rirqv9/8+8v/9fX/PF9//X/ek6bJfiNjYZv2RSe5v+9jh8XS
8vdH1v32P8f5+5xGYwAfDzuFNgQS1l8BB1Xe7xn/Pkim2Oz+ffr7E7rM//u1np7SrhaxrKfwa/bG
B1wGvuP3XZAG//db/3lNQbsfResMu69dq6Tlrl8fUM+QLCJGhFxCUUit3xd/3/P7oDZduZu0hqKH
9oLmBI40///f//uUuvls94gi2XVGHIFH0H+/SCq11K+5QuXK+5tUNeeW4hQtFTEWr+tr+oDB8gg7
kwY4XJB2bi8IO9TLSnQpd498Vab4/bEXojOiH05OXXR8HIRjqzyxWy3qkXwiSW6Gm2g2QWnoslPv
jMSe3iAoXWGknug5jvawJ3LBAf0GYCu0q/tyJyLFV7D8AkgK2tgmkt7FLxKEUSW/GgcNlSVtBx6L
yWPFP8nJfAqBA9zBclf6JXsxzkD7rK8Nfa7Sa+YDvlS5jbgUhOTKQW6q/2H+kqv8KuzY+XsDVWqP
OpKgB/EHdU6I/yIms36OKFJp8WP3heQ4jCT0ygHylsM7dAoERBHl753NJ3hPDAVt1ALvLCVWMYJs
tVobQNVr9YIqwUCC7KzIcTQS0Ay81hbaS7F0zHxQ9tKLouweoLSkyVFczRiekHw5ZyfjvLBa1Fbq
d70nSrUVkcw+TvmupDXilc8oCjXZgUcEih6ltcDfkOU/C4U5MUaeHCffI4+SjpWT1f7QZ1u03oNU
Eg3TlrxH20H5A98MozUw0UqwZqguCFvjRMw62tGWE4INRImSsG6t9rOr28oLPRLlZXpOxJvwcW5L
rwsdTGTp1e2za/7OAp2dY0sKSju7Ftf68rAFS/XQtyI1iwIAyAS5FpDoD9P7o5snjMer1WhUgPO9
gy7ZO6a260QbvyCw/R44fCydSDEdbDmTD7jmQePOf5RT5X6RmEYH89ihCfGnMGzhHZDIIcKj7HKf
bPmEKeKhgxKzo/dP7rJxSA9pzdjnGs/CwHDOqY1uw2r3uz6WiQOE5Bx+G9vBwokxUN7CF2OLSICv
neOjttW+i0/+BQ3209y1bfYZ3xAyC7+F3uvu9OIZquE5csE+WoRfXIBNYLaMqwcy97vVu875Ec/F
HfdUBFEwyrQgO7kAtUlGnfg9fPsyb8bZOIsDgs52DoZkG0Y7s3RS2ZLVM0UkHUStB94ws3wF697I
itzyVv+k751ge6v6ifNePp2i5z+AqCQ0XGzYIRbUJowYy9pRA22yyxiiukX/1wCibmMNYi2+9Dyj
U3gLD+rTz+b5OR62gk0X3W0+q87SSyc50Qbk27Hiub0kIHIdab9Y6LWusciFKnr2hhcbGAm2Mqo5
aGaYiBiSHAk/uCKfZrc7VCe8M/F7uyGsP+xjVhx/2ceg5zh7OhB7Ifa25a2jmPQuoeX0n1cpaHjR
LjdcYHhz8dyXzAAPgIUDoc2KaGY69Y3PTU61X//kyHj4ud0FMV4gozPZ1WsLOsuWzVfFp85Crcde
vhhsX8fkMHmwFD0ZcOUToMRTd+1oSa6O4Ef0cGyE/4NpW9sP70fZNkGN1qfpxJ2ju/+MlJ/U9k0b
NzeUf2anuX+lfhPQoX2h5sP+jcEuzKbcRoezc2bFSY/CU+jQjMXFjKrdOp25mYyyvZDY0W69mO3P
VuLX4y2FOmdaxakqjmG01alxAFPaizv1S8ityU63y6XKrTDoNWZyMNXb+AkYvUVF0i6PkxW9UySB
wHiPXbzRvfQdOcldTXVoR55TXgiYuHLglAxryC/eWFv6J2Cv1BWPyxaRPa/UvEZ28qf3sjrLl/7v
qiY2nxrBg/VQB5AbNUicJletNO36o32Kn+cF5UI7dMbmXf6GgylKr0S6lLLqwY196pPggSrJZiJX
GsY1BwEzaOVj+EavtOiONQIH+JVb75joLrbxNxZPycb6xOhYs2W4Ek9q7aW30JnuCG4aMa9gqaYi
qUCfdb3OjxM0MCiVlZP/lD7GPsRWm8/xB9XPRUZS22UJi93YqmmoOAD7XVAnO5XRdHv86S+jP+gn
rs6yr21ETRSr+QRzutA0t+XC3hge3GY+n5G+9rKHt/IocYtaO/kDC7ZQ/cUiG893zMLILgFdLQfm
SOzCPN4EkDpvOHYWOwXQOUzKZzh5oIsgTk4dwid27i+lO3Hrx5/EIbxad4wr9rPqkS0QyY195kQs
DiOGue/ocKQqT7kGYNkvMRu9N33ORKoiiFyH8g8LtL3ee0o15Ue+o+kUABYQvzcOydKiHR/eEMDn
QuURrFX/mvtDuN72mBAvkZ8pXGYv70BTy4/okl1ho5+eOUTxp7lywutJH1l6pnAbPwLmGzoWVrht
PQAey1MXADb9/Z/O+/IZWdI+cr32NolOjF6FQ531CXqDHV6Kc3krbxFKZkoQjhZXAkeIsbTn1J00
P/tCgsIyfhblBNCr9hOkxOx08c0OPqWL9qE4syVBEsVnRsbs75b/sDOwjNx7fHSBNo4cj12dGOds
b+EOHKgrulGwugp+G3+11kPApm7YozyGUMtcATzNdWQn5QSBX19AGHmtwlWRPuWffIfnK9P+Swfd
I9sh9bkMijwtNgQ6TvFuq7AReV6awY7Z8bhDRdXJEXSzQ9xG9ackcjsYhOFl2cY/ag8ss63QdHqq
VjM98fXxYqIrwRh4Sl9IvD+7u3hjov48HIC60Q5q3Hvi1DaLJ2sGvrGyrX7qe7A46I540b7/0HbV
lmnwJ/oI34X9ZlvvIw9bbK6gPXhssbuyPdct+biVneWPaI+SBax8iDC6+7swOSxODtBevNKz13Nn
Qabk8qAuaQ5P3Jz2Zkg+l9CGc8FN3KwumVbivKzDFLlYqkZWtTfAKYNKRJPIm1aC0Db7wGJxYa2D
/+mhKJ44zHzjXO0F1kKSBgGyD1JEr0v5XhDDKTsexTyY87MyZHuF/UtI0dtGWRe1fVveeFIe6P1V
N/xqvD4o/cYPGvjiNuLWaslWVbCy8qRnXKntHx/opxDsHdFXLWLPq2laYCfK3O1MS/IWbvnGWxmm
783pAVTvXAW664ce1Swn9FD+thnlz8j8oErkjhcYCOMpqj+hvORftfDSZJE9IUTaWfLGPAr7qoDv
grAWXBE9Okt9tVvq3BVekwWWm81YzgPjI0paa8omX0Bu8SMzGBz9tgKHgxvx8qJUmSviWWqxXVGm
mnSYW3SrD4VqKe6K7Ci+5JdmtiEe5KSJKFnh3Eft+4iXzvCuOFQSgNvuWHakIPOKE6r0sNA+WdvY
TwikJTjcLG1M/547lyO+yb31CFdqdLH8eqIwtiVQZeKdWHke1giy7ae26xskBuhdFQuHQwhKQF0N
LB7PreKozyhgUo9HwAl2NMqXX8se5sESgqex0GyUVH/A6WFFfN0wXCeyTtFBJOLuigu84dZurksV
VJ7yo/wIVdDa2s/oA/Hu0rfqxDzX76nbbcXWGrZUTJB5mDmexaK6YuXPEuakCJZ1SMI4AJkolaQI
sBHnUoKmAT6zVthl68WsYsz40UIX+4qmDfGOPAJ7c2QqQVjIFluZ2SpPu0k5UVJZsmMTe8JzmDxF
k02z4l3/EyqOoTxNA/Ij1vAtSM4/14O1L2NLAQfAMYPHIFffcrUzzAtP5r5NtnDvEAHBfQBCuWLR
/qvgYa73En0gcozXdJesmnjWDDGac6mtF6T31OigGkTE2nHeiZhIuNVyKBHM25dQztc71tW7PNs/
xB9BOQDHQjjiPRZtCAoiYZHsIpOB3qrFPr38gb/VPzXn+VaO7ih7Yvk84IWe+n3qUFQRb20cCHgr
cQQaQdp2ox037XUWXsPpDQYe0A0WlwydpfdOtIgI7x0VZkLwh1W2tvy8nCD8mJ5uelntEmDMGEOc
CFCXfe6XjHn1RKFR3/XsAiIhRgJ9xK6P4Xr1GErlLbsKgIRP0W5GEnzcqp9ogj7GM8RW3B3RVUDm
FAmpypGCoQqa/KI9wKUHm/AlS7yC1aC0C2ei6QbYjtUMwVCUN9vyszFXpuleJ9vanHvpRDjD/thV
Oxa78cf4gVXfUpJtnGT2TJQ7FWAtlKTKl0dEawvrHNVGVlSsXIVLc6JJGw1+orO2Qa+GKeMV6S5t
Aj3fA7PIkZ7q/5InIJdoXKmFIIlJqRG5Vnp0GxXLLIrfTpE4YuVnqYc7xSwcipZI3m2RAYv80zr8
AhNRGzybfdoxKTYQX9XjOdkWSDJ6mrSrksMMwYcgjH1Edej0zJeo9rIHGnhuYZK3HlKo9WG76oE8
52nk9CQkQm1r6E8QI/Jfkl06mpk3bsDySTQYIwWzS1P25To95ynq6A7SZAMWX+n+wTqofBj6uRG9
WtyxZYODrpTP8R0VF/OzEmzCEXQKI1IQ+wd5wE3pzqCYzqqr0fw6KBF7OUEsACQq3/MPiw3euVSC
x43HNk3rWMx8JQ5A+2fCDbZY7j3MQKus4t4AZn98h4JF7G7niGrgMT69cNCsORkujtUuohbCVkTA
xFq3ZJdJcIYXtgf2J6s7MW9Ql6KF7Z3wYSB+ramHe8Qd3TUPqF/ZSCc8RR/pR3d4r7al9V59b4Lp
/rWQiQE0sVEexiqYPI2kNP6IWZjmIzfhrhPTMETBzvE1zZlcNoiP+QUrN4EaO5VZ0rsP4YoWzXTV
uEgfG2c4oUucfK1YH3vDNqYfXiAnCE6WsqDCEf0c7qylhYP2DWNPYhBPjd8OpEZ0k+giE6XyWJzy
Y7rjhKzuio4HxQO/Gb1146Xq/pkIHssNmV66K05FFYzP03ffwJNcYWZWJAaIsagUIxjVyHS277Cx
hMpFUMyUqXsY7rTQXnBYXbmgVCV4Nlqdso2NQ0o/9/xw6vG4biTTlbnFN5G5+/WNZay89D4TLuX4
atQfWLMOxZXJy4zMPHrl1AtY0yfWIEsmfBoDQO40wbcS4Lx1lM0/sVt9Q1h4OEQfmAPmuxoar0ct
6q94ky5Md74FguZw7oBHfaMpkf8Ayrzo+9LXXcI77fh7PNFwSr5EdzmYaBmRIhLkV1WQncL+VCRv
i75rZY+TQkuCj8uBOT+VlBAIi9eGaX/bEFCZ9+QPObnuSciWBPIPBSbhM0UM8kuvnP4io9S1LpBI
irJmUladzgwtlIzYZe+El5rdva3+GJQLvJO45Y7rfnOiVoL6NpWn2CtqVySi5eJAb4MJ/EXhKEbQ
RMT7HcoxuDoSlweitcgr0BG24nftDVIfsyZi/cOz9UjQpJovP/rgRa58Q4mCpH3YuGXhGG+lD8If
JaItaYaYupsUJ7pTnP8FFHnnyyEBmIxotmO8BqN90rni4DwiV3wRvFJcqweLeujOEbzg5/EpA7a9
DZuHRTSrbM5lGIhvGrUPDT8W8lEG0Db0OQfszzH1O7HDyDAYnPSjOeBPh2jCwxe+YFEmaKoAXBhc
GIFnRCaRywqpvNROdNAK715/qf54GF8e+/De3EY2TJJOiPogEA3rcYHqZF8b/Q4lCAGrj2mXYD3O
rpN7DtytgRDCQcQnddjswe2mH+Hf4VqaB2QXpCqgzJUiKZVateYwE0vtJTYdHKPK4VANf8YP9jO+
5j33UR2qu7c7UPmO5gf1JnI2RfhbtTRV7fQ9u75gVxgd2gvRSP8O/rEvbVnedxReUcAtAxAXlBmh
3tlUB9qfubUeNnN2RCB+sMSfzd43n4nN97lLhklf1OmpYcpv8luCKgCVmafoaR63eGLOMraE2Pwd
gIrIHskE23NxJRbI3+XZf9HphjFSa5sKCAUMKj2s0xCqqIOsxY6fpPEzL3Pa45z6vCrKe4ExhKYy
DY32KOI+17uoxSL4owa5fqtCd1TOkHGrOzXfSgcNY03EoUa7z1+N7jQ1z9z1I7ZIFQyYgVM9mQ2R
QPZZshHU1OCSqLIQjsr1gzj/oUJXaDuY8mHhqcsn/1GRMYHgrP88bcDloxMwVjewqVO719Y4VIvP
g7UJqjJ4WTkKj29YeYOw5zt6Kv5++Lc4Meq/qI0gqgObYdgaKJ2EDgvagRx/rY/gHxaEXoyfiYMu
Wxm0z3q4N2Bgk11trPCNOh0hfEHNg4iXbImCZbUTQnvLhQY1Wt/CjvK53d27O/+sFbdAvZvPdfGM
g9k+VG3trRcCEq8nxj1sudQfJJvs7T6w/MAaIgxj1TiRaRjFhzgOMJdsA42UHhnKIysqX0P5mqyN
yfxgVSf8jb0mSFACdWLgtOMrH/ZJcgkAFQhPf0LEay3oynt1FZdxST7vwhPbEKoLrDAgTmj8EESh
5YrXAFUbX06fkE9qBm8K1gvyzhHBPNNDGmEWeyVZNDsi6LCYGobh/q6A+ZHl9kqujoIcWY2WPE2f
XK3hvjppr+E+yxVaNvR3+wtxafgG6PqL1IW4mFouC2TssSzpgZzsSSz2Pxkk57dYuRJiJhT96AkB
KV8+Wd2mP7nkD7xH66mjjDSdjhVK/VeKGkytJ6L2bNtGxxmhtRFNx+3jDh93+pRoYtubitJMKHmp
vyW1tyYslSZfVJzhLo7MtAuQChwwsR2gTZkixHBqDVd44iLHtZ1QK1RQmnD743hT3HlX1xZxtcck
23x2V7BkBwoeNdUaAlDjjeg+oy4MGVK0SIUIKVD5G4kRNO7Ba0SuCKoDa1rQQYGUnHpQUxbatH8z
E0E4UO42JXdlN46otVCDISwBGZEMFnrG5c+o3nG5BmkV7ZLtH+FKTZQlA8evHSUlDosbpCB0hNa2
Nf5V2BTr2acjUULgxMAi8bmiAFNSUqR0R5IUvs3jcXMvTsiCn7gzYyAm95A4i/zboEKDjnXlCOiF
W8Zb/J5GW5aGVZb8Nn3ySSwrKgm7aLHDj/0pAz31opHU2kj5G+UBhqG8l1ng3h/X8SmGO0HF8TVM
SBLc8JhgmaYinAIG68qqBQKfbYmyVDBc81c6yep8qO3x9cEg5P1VdIDb2H2mkW1epz0TmWI1SLAn
48gAp9JksPlAI21klwvC2gVjk2IPifqajoDdGF3TQMqTlpIvpq9qc89nn1YbzVDy1/SF91LYqQku
UleG5cfiZ3qDSnPJnSgJkVbXYLHODyK+2uXvxt4hQA+AapNJjFymxuejzGIbURxVUfOg5lqYCAH8
7UDHzMjZA2jZUWuftPfC9GDZV8qWyLndwL2+Cyz9HDOA7AJDoSjIGn8S53XwxGvmwZJNag34BYgE
o7Kg9+tyH1Y4Oyx20jb3IWCl5rC1Z1cCEyWCyuQBMuToOVY+mR82EuOZejp3t6ZAigA5I7JCSuzG
F7KScT0qlpTphd+C3m9R95Zdqon8TMpV3lDbUqSXBEaqMgQ01kum9+O7mr65qP34xp/zPWu64nCh
O9JzBIhQiQXOuZ5XRbgzcEccYRNwSBL9elpg/HoBXrP2c/ThzF7IFed64W7INUpEx1jWMKhCiBqP
dSANFHvIiyvuIiXKd0Ynn6lNF/a9cFUA+MNZwyZgdr1S9ucJh09lvVvDEZVfydStWSnZ+UippYoN
dz1NUpRyHSXcM86VbDBM18iRm8o+z1XFaUSgoIEEBDOejjfQlsrjrneYocguYwtFGDN0OHqOkVvE
qsBQClVWuIvQXvGf8Gs08m3O6Avouvk2lIEo/FUo2x+NKEBmiOOnTkKpEoWmddAarib9YazwlJKr
rK6f/c838w1mt+UQFNJqkG6wROmPO6QnFQpjDNTR5UA51xlEUEcyDIF8y+Xn69n4i+u80LBeT4HO
+HpDI6iQLueexA63kdNh0G+Qpg+YRPyGt3A7Rn+CjRSvp83ZyhDOUztrHS4dl4BjjOG2spJXDh/H
mfNHHC+DYL1JFbBNpwDZhhOFpZCDouextm/EuT2gLozFQMbeQ5REoQVtT2c+ju988XClSyCQMSH3
ZnM6/Le0Vz5Qo8yjIqnvUBdOV18I5aqrJ2aFqmyZ8vlm36nbnq6AKloKTWDRAf/GTeTD1omBoAyT
QXX6mmbdi75XyH8MjxvLBOE7eCO3nTPkNGEpVM6g+fUlkgMoq/WCl+ilBia59g+AgRL9OsM6le1f
7SeUczy41kSF0ouW7SmeCCnFhCtjni8PQT0LQDndWT/DkEdLqdTPnM/IUCIeDPTlwG3gvSbeBIxF
gCmUnzG5JDkF+krFnXCHsQqs8zb+oEoEbpSrzFHwPm6DZOy4DejOEXE3qCaCmNzc+IOHeBjNA/06
xge3EqXRMPdrCXU8ZI6dBzIH8S4RmOo0Ac39uM4+nbSPo+KwlwONDaZFWtnQlhlk3bl/pkEawUVm
LmJ68oJzDlUPNMgeNWELKB2fFhueraYHDXDz+BALn6NjHqsPl8hx6pG3Q7AQGyFMDort82I6LCdm
fxm6N6RozLa0ymybK0cgbaLsGXjZYkfLxy/eXPiluKU1bm4Q93RSyUUXQ1Tv3GMOcwhfmHt6e+Up
p7siuCo4LgFxObKpOnw0AbI445Y213phsVYAoiPD7QASzuDd/l5+C0GrAt0PnAVso74p0/afK8xa
KnQBmEquT4qeamOnEJwK13idtmDdOLNZcLklzEWuj7qah9rF2nWym7PySg2PqwFzGEUkdGYYhWAK
dNmRBZcLVrTBI0cvfp1NdK03DxesTgbgkwvLCsRzJKzWRKpwK447ASaOKP6OayopBBrr4GBCtlZV
WR41uW/Oj/vKsAzp26HoTAKU7c3P+hJyTiRODMZ4x4UlzeOQOP8VEKQDLrJRXw4p5iORsOam4CNj
ZdfktwVWEMAHBsFAKdMeuJ+TTfVcDX2FKidZGYJQdLHcyUT2m5Ka1SPdO5q17bN62uiQ5NiWj8+x
9ofJiDjBFyjV/Hkdr9jQk6QaCDZiK/NO9sAgI8ElB1bI2srxJTVRWjiIU+jWwl0E4/k77QzF04b1
SqNYzUpGlS+/sGcSWmxaoHBYodAY28aq39YgKhCGY710FDpSpq2+QmmjghYD76LDCHrKmZkU837Y
XID01/hnEc5YprGXBJwPCypEFz0LfabBOn8UuzbAFzroC2TnBgXo/sAL3Ooa1ltNUuGYNM7BsDyF
r1xRUT6C7MJLmLvNDChZQ2TLbANNhf8QNMbnOq43F+4lhVaRhihtzzq2Owr1gF5Q4mNm9a0H4JJK
LitQQZkUOFdurtdtnrHzbSlEoaG7IcWvn3Tw/bJjmnZIj3wIEJfLOzyPXZbnUtkxDDmLIfJJoPFM
0pigjZuQlLyT7tbJ1nw8dREAcC8SmTxuBx0yCphpIDKNZFuOH8IXiBWWMeWn3iGHOhnPeem2XFPC
G/OP3kAVc8AgriOp34Ish8SqEqQcTcFpuTzLfoOQYLiN6j3WSXPhqMOfoXtZu16UEh7uIyZGsLNm
x1olU3KC/wU0GXMI0VY+KCOYtGn8qg4YmNwKhiyIf0pSBUJRT8xAlVofQZZuMUWK6MZmZJSwLNcm
3ggLNaIEuW4y82PbXoRPnhuPLR8VPV40TqHactfYyTGJFoydkD4j2Z/P61nwzrKy16dId6MjCzDy
sX8AttatycRiwF7nPeT05o2KCF+vtw4zj0+m48S+nbGdosbJaKTpP68LyLpnIywsY2gOfcBZYqco
PIZNr16YloDTw/a1ZqFvsX7YwYVFKq6L3bb7YsDTAwk3F6ZuBwkcusLiPpLniRMC7MCsEFrcoCEr
+1K3g1uCXgk3DAxMv9+oQTQGqOaJlM4jVF0v3J0xc6thr6Dfz6BnnywuIREXC8vvYsRkrc7ZG2OG
KcWRsRItw3qzeRODmcWIlYNbFOFqk225aaw8OaAVzV6VMTnJ2Gk/AISwQLHfCeqWt/f+SN5MvJzZ
OZi13C6lE8sY9myNAc6Y2NyJMPlA+/Oxxj7sfRTLeMo1JDhjtohIiKRnOjiqSdl+bTJwW/mrPIKY
A2b8aEpsdlBykglut/IqgCVTP9d4j48iBEl9lpBsaeF3ABBOUL8rBkY/uj1iv2XOUE/LNh/PYAJo
yRCJcfb6F4v8mdooyTr56rp9gzyh/AmyCKHwFWbQtaD+tiAtKCazOaMfSconLA3ybEj2QJDMgZMq
OCmYIouHasZUhXAX221qCKmMXJ4LTUG3aFCRgUWMc7Lreml3fVPLoIQTIiRtfFqMLIEp1Ok7VaHY
tEkGJ4c2TT1XjP1KUy5I82x2EpTGnVlLwMgSQFQF6p4Q1t6TDhpF3s3yLkWBLxTrdCuODxrdAqSW
GAq2KzTpuAtFfdhFPc6u1ijLzKRVPmoQWcQRSxUhjErjbm7SUxVrgict3JF2VG6jNmbIbrc6xIqJ
lQuXBnd4vNSKQSIVySW7VVju9EX9bvLoYwzZZKoNu/Njyf1edxPimigyim0KaNoaOxMtL126TgZS
l5jV/efPsYSZvTA1Tr8vNekGvuZGvP5+dJ6nczBRuSlWWtCvkD/85G431jGXrB8OsQxYM/2fBzla
AEn+Pu8eer3r5cqwpZqJ2yhVvYvSx38fNq2vqiVbyTjXhBvi879vSLTky5i13t0UBU2g9aEZ5gyX
lv95/vvT0DL8sKPbzi0oylhXQTH+/ojYJz8ikp34RbHsBUQxWHqaGdro1MB+0pkjMXh/pwuV/xyt
IYAIbeoUdf/fH39P4Z8/XP8aZCe/+ffFKg23Q0MO1rXUehodJOTvN/8+IFNb7tLfw/n98fdFtarv
pkgncdrAVopWgeFeYaeDef6fh3F9+n9e+/3t72tyjwhSgrz/Rh8PuZ6hpTZENVCXunJXFQodxj0r
QP3aiHJrIRGsOx39DTlCcVwcVJQxNFDm5gE/D81VM730W6G6jVRmFsBiqrGWtxMqA8X0t83Ehswv
/IzUNCMiqHdlaELGRqzH2Sxg2hJKaIk+ACAYiuhUCABlNgqewNVKpHsgpZtVRkJI3sJsQrnhV3I2
nXskf+fxXHVsyIOo4h2S4f2mzaRE2VMzrWxCRB2wbDQwDpuMz7y9NioFQbWRihcEGYSYdF2M8xHR
0jrxVbmiEUKRRGm0yyxL51qcS3+jAHytR0TCJsITFCkw4mk0PBshaJESUJ8rZ28VUsLwiy2tHPpn
FOURy5+gl2fhscr7rTpsxVjCUD7DDzCcerqGBrmWqQ5BiyZWNFWKa0Luc/OJKx3NXrsqEaPIB2BP
P6QRhk1zWn9PPR7cbUQYpFFtiyqa6YmAjkrGJgT3ULfpKjwwLSIrFOjKLOi6eLWB7PuAEt04UB/F
etarRhAhuUSGga/Dayl2W/D0sTbSoE3In0tMvrcSVgpjSZXZoECojWlIm6h/H0ouWlPjHhNrrxuT
3AEjuMoWzVUGAnGTHEbb9A4/sAeaOYD4RzRtg3TeHAoklo/I1vtS8bMy+TSpACGcrwYTSo12lRE8
PgoaMD3FKkRZEOyntiPGywimLUEpueyLY17LV3nNuqBCbA1KiEC9YNDqII/M02SOzJpB0H3xMb6V
PUcsCCmgQME49N2kPonsXTo2gihCLQT2gD2rR/qmo0/ji+qnmZjqIerZ4HLEgLCSiO6SRmYIjrnf
CvK87x8D4ndigekzLPa9KDbA2VAky6Q1vJfK0I3GIjtCB0OAezigm7s5FnJ1QXgLhBSNXigoy17S
1T+1jKIpBHisEeKSCWQ4KCJkchRdxuLUbjTzjgHCgGKOOW6MPdZK2yRGOqevVOQ6qnKvCs3KUx+D
tO7etQit3HGsV5f6IbJrQb/0Usy+F8843UZGvA4i8pxYH6jm6N9YG4/WMsJtSxTluxYI56IcmXqN
eAThuMI2Yh0wQ94W2z4W9w9dUrcjSNpkmXOQSngRSEn/lqJIsLqQp14isf/Oyrce6WMwNhD7oH08
bYZU3m3SZReVGdH/HH6oGw06Rzoe2yGK/Pklr3VU1STz0FT1AT5Nt4e3ss9C6S9euxBoKgpnbAH0
Gv4fe2ey3biSZdlfyZVzxDIDDGbAoCYSO5EU1bpcrgmWd0Lf9/j62pBHxfN4kfWissY5cC3JJYoU
CBjs3nvOPgiSOvfkujLZA4qyuVy3XS7ro1geO415tm0b+1ggjsDmdwN0ChWbPVMkVUlGBp1ujzik
+msRuD9EXpLvWep9IDPuBE37aWyKt1FnWNp6uV+c7LKe6Th1fbF1rcw+m2j+5qVVvIErsPVIKdqC
nhtr2e4n9t/KP1iOPIxxhaVZY7UpfLQezTJCr+E+4kMDhfyK2XukKl5Fi8hATI0DFgD4jdWz33Lt
UkDzMse8GrixmGDepH1Ug9dsb6SwAGE7xfygouiQVO6JUyT/lgX2rVcgXu/K6ZPMqeN6bG4aYm04
trQNo+aLaqeD8jrrtAAfJtaRq72alnDneO2nWWTTjSOcc81bQ8sR9XcImxbYyE93pL7BcTXSE2BX
RKYs8b8Yt8KEQih2lztXOZ8JPWrpfCwEZsUOe0KgRH4zd9SEmLA0MI6d1QwTSQwa3WDEFJlc30CS
xQQi5VrU+mnG/3qcQzXuY2CK17NdkJnERkZn5bmPK+ehr5PnQPr1jsU4vbGTTzosxaULqrMfLs7J
Zp6lU2Ba3Tww1EGK1TaWhF7yBp3pB3nu8SEf4/c5ygkodqJP5SbEcnpTem9WvAxnvypvg3qG64fp
GPeA+JqtEglin6FBERUsqgqmmYxeCk2UomCSMWfyVloLyyYA1p2Vmmgr8+qFs/S6ImvqVucd5fkw
sm/2yTuOW4spYOg+KYu8qcWFFT5VP5MpOCcteQdRBMhrqdh2lmNMUA7VbpYydqkVYyAvlfrUB8Nz
l9jtTYhDh8HD2iLBOwzMKr6N03qnTP7eGgBwGPsDTOqYQMfxpoWItXW1/bnLw3FLLMW0H6H+7nID
9c2dudUqmwTCkfLINIq4jOwFIB8ajXZ+sEzIUAxa0jb38o1flgXGR787k2jN3palpVeDvRuF3Z/t
Kr8fx+XLVHZ3DRhq6orJOUDoOkP+DveEf5I3p8cnRdfwLjGgXGS5t+w8BpgUmo3RLojWdEbiYjk4
o+3gxp6GjNLCao4dcZdXraapUHd29oz95450vDMRhRcr0f7WLDkuCDb0dVXX3FHRzkt4sVFiFT+K
pNxmibtl/66+QoGiUee1jwWQpH1lvJuYHfohD5F16Kg/W2C8JDbksAAUYwkiaFW1sco2OVRD+8nX
kqXdoqsoVzLoEnrf44XdJtHbSGU0farGDm+0oKWZFsa96cbtDBVnojiUA1KTjuwyqGP05ryaa0bI
fq9Mico8GW5xPU5p8Y5x/6rnWHytlte6GbzrMA4Kqhv+fo3jZSE15XaO7jw3R9vQf5nVhJh1phqw
T/OSnGBVTefGmgS64R+hq9mYh00H1+VxdNGjp35bw/sdfsSzIn+WyZIoY3LcAF/chuHwPWxNsLdu
HLc6gGLUGAEn2gAQxOqcLX0q81PU5KAm0/a77MD/2Gw3ao8meOMtrzGZ1bw/1H3zzGX8Ztp2q8Kl
27pyYNwsCc6zCMiV0+3sxNG5rxiheomzG6XPgNBQ5FCGdyRR4VOMHDIEgSkTh/Klif2b0e6/cMN5
1J5NWu5KlKj2I9fptgoC91wRSDfJpcNtvvaYRPk0+XF5k6CDm7OJP9LG4OvSoHd8xXiwdfA/63rb
1HBQ7eXOxD3JmX1GW39mw0KHwIsGkkym6s6RnT6nPqPXCSNOGiU4SZMFeoydfvNKQIFN0KMOStI9
cTq0XCcXwsMoysNoNjD9qZHckyS/eGdm+dnR6d3Sj/pWZs0LtnXukx7qzQRDum2z5Ewzzb258O9T
KLsnQBGommwHwgyBKQGhUxstH+iYdVneUlDUOZiA4rZQbUIHvKNXpyt3m4UtNO+hfmmRLe4q5uvQ
HR61bmhfqJXYlLGhGwRT+loWtIYbVWDeK5+6pKccdjHc4ei6iXuwjMr379taxIc+add9ItEsk2mH
Z0rTat9iw0YOzJe5l3Wk57lvM7kom0g1pxGTMU1L+dao+i4HdYcCaumu14tHwyumeOTgQvZbNbls
Sa18V+hp3qmucfFjs42wWJmynrBAotnYXKq3kr3v1snFz7whMWsSY44kBNpgXB+Mz0Va2SHLGMlf
acC4Nht7eRMMuXftkKs7aZbJYsRp4Xh4ZYP22RGZd1sPdHZLuzyU8WpDQPBZSFeusMmLEIM82MAh
DtTTzki2WSCRrqeh2E1qQc6IIIyC+ijTJn3oY4hjUc9wPV1tkQSvxOjnZ+csgpQ0q0HTNYuDa/j/
N3rEfuSZnqIPGsIxA3/H/SqlJxWk4O8Wh+0JyOdsxvo9hy+eO6A3TQu8Y6V8DV8zgwU/YVMPvWlJ
SROinVIDktpqWwSX2aSrX4DxCdmFn4SgL6KVlPcV2SF0qun5qTBfCLT0cMqD7uWiD3fIACGFBUtx
iNaQeVf+rGcTA/stYdZP7Vuvq5vFKlpaDtm4W0p5DBqU274hw7ahjVaE/LHCC+86hze3Bf9ci4XC
0AXxPHoCGdmMNsNKhLsri/bVWvMIHHvw2bMkzU0zI0eniqDlFKP672AsL/hf2u5i2UN464nkzlaj
9Uy563Dv/L40bX2t2tOgIXm6HrPG3nosC3MTFBQKpmeqKQJu31nHFL0wF4qhTZE630fYveiaSVdK
VF4wdljQb3WvQzC90HZwKZ88Vjm3hRzc1Bgo/Ooc9A5ofju7IcsrOpqqYW2pYScy6bfIO9lDcwR5
C83fw9K8t5a8uOrWaM3ZCBj6rYNwMmRm2LN1LogqGKWD+0SO+Y3JO+dejQNM22w7kIdCljicWLKk
6wvnJ8tp4iwkBQnWTq9ju62tHzbOgpMn49cp5rYqIq5GzhYuaLaw2IcIWG1kuWuRvbaSZRSkob6q
QuXxA82X0hmdbTc3b2J0icKNYy7RCrhotLzKWHyKEkaFy8BY3vPHAPk/o/5gnhcG1PVbFNdy60wh
Q0q05i0Zh7uoZvoRRQNlV55epth5ssxIgoI/G+YeZOx9G0Pk13NUIdWwdM7moYE3HD3Ab35ZYF8D
raYB3Jf5hRjmT0tUHKwsDJ8y93M7DN8ngMS0KCklK9ocG14uSbX0bu1WHFuA9JsZBYkElukI7zh4
6W3UnB0p3poFJEPu+CcI0/OV72oP7e3w2Pr58JCK8aczYiPxAM0BVPDdq9ak6ZMbZ696fKnK0v2x
qKciTh/yqalv+mJhDJRM69CZSVDr025N1e3EDYmglO59gLJ26HxmeXBrSC8sFn8PQSmls4iiEX7L
V2thsiD1uB1mvGcWGr6tTD+zYA27PglQShas79UQf4/L7Edlwpqubn3fyKA/F2gpB+6qZvF++K2Q
W72iQeJuefnae3K6iN7a+jkHCW4FiRPEjtT2tskgrEkwkwZsdVWM3a5gBb/u5XQehtC5sUOHDX90
u+QkbfuDYXRRLYcJusb1NM/YDnrAETHRBvbac1mNiSOBYv7cVTTE+xqS88Jmyq7u8Pgyuqi5dqNa
vRa+/9PJrXKX9O23QvOO23FQ7edF35GQTEc6IQdrzcMz1HaVh5VGWbgB+6LGoo9gfFKQQHx8W7zr
XD4q2rSTQeuRurQKALqzYGMVsNI5uAw+WeiMKbsuf3eDMUQhjwe1QcDMShP44quVIyci8wBsJnl3
bswwzlKaKU3zrZC4oALysdu6vGlUyfKqKOWCIfrct+3rNCzLXebe+zlO47S3sj3MjwLtIlAlKPhU
kfTSfX4HuXsPHeGdu2gExfk/oLeiI4vk34DeDLfnv+K8XZdF8fN7F3/v/4kP9+thfye9Gfm3FfIG
s812tGNDVvvP/xh/tt3/+k/LOH8ztmuEcAxQN+Nr/3fYm6AzQNyyo2xjHKX+AXtT4m++B4LLc1zX
SHBv8r8De/OMC8utXLM1i5Vl5yqP9ErfFjbQNwPxzRb/zHoDjANVrowHOo+CGy2bvD6sqYrWZJyF
DA+361476z1tnEdPEDhVlWyai37yr9OEFb7wMmgiVsu+zSs+V6W6w2f9DAI5PYYg0k9D/T712Xnw
VMvYX19YVHBVxjeZsIorkwxrCb9q80PML0ROYTuk0VbMzHkKTQxQsXyK/R4jt1wuMrIeKh94eOWY
r+2UfoKi8ZBRaF6JcLylbGXfdU8DJBi7jV1h3asN3WXJi2zy/DyOu8CRX8E+MbQv1/H9pwBUEtJm
9eDPjwPAoQY1g7UUz2v4SNToi3aTb/3o37U6uiUA+jx1xRHM2iWVDKmqDktD32txXQ3N6xJVz1GA
RSWov7R05mZBSp3oetD95kU50X1v0veh4cVrt3rNyvi9DDtIaGzIroHCPLA7PjWuPNvsmDGu8JpD
07yqciWt7Jzc3kMO2yZjcVnToIVUe89VrDvJazYE+1CC1k6XVlAZ/nDqZNs0lI6Cwxa0JTtLHkIu
aXU1+DT7OkbTBq4N3WaijSxGZZp3VaUHiOu4Y3KWv5rXkA1M20SSHYQqNiHV+hRpDwycd6PQlwWm
+x40PA5SV4XLxromlwbSSu5eRwE9d1oTnCkWsjK9vBHLsUlUU+3SiGUxnShCKUfh46uHxWQLb6d9
WH9xQkLr1ce7HbTWD4XKd+Y4VJnTbesJkFdPVExL6tGGDtBDG9aEUa+tYBwherUSVgjoXdpJ4zBd
tYptSNyOBJf6JMQA2+xhf24+0t2gtnxKSRG8CkxPlG5ZvLfO4lOFF+y2w0sM+e6Kf/vOa12q3ZbR
W2k+N503nPwspHVhySsyO54TYDWoQm9Dp7xqs+naRD1tAJEk1yQ6LRQMngepYL4Hhfrdbr5Leo+P
dhtsZOYj4+8rgQ5jU/s6YN4JsFaku4YGNu3+4+g1yAdaZpgjDbchQOnMmv9xsQS+j2olGrZLTct3
Ee+VIdoWpPJDPnDNNMJ/rqfwMxFUlzTm/UWPkgv3YYiZO9syfKg7spq4Z2VoFdbRCNoZj+SzRNHR
Cqrpxs5QTkCrqIqB6b396HcQB8JHMfbs7XyzknBH+gMARjL/Z0B7MM4fK9vZSqI7MiXedYCeZLHX
C4/pXxZNIVA+9zLN6fvkpwzdbY5KY5efaQNHWQkFLeVKEPSs6SgHLhY1NBEb1aB25RQh4ri6znPe
K1oeJe3f8FWWLbOqUtP6qtEFNG3zOiaAiaybnOketlYuMXJVmRKKfV3l58DhdIidZ+M32Deq9BDK
5bik39I63K07a7vmWEMieRcyfFcNEVl4VJb4OV6mnUzlvRdFjIYNF00zVMy1c2T7JbETarL4Ijh1
pHFss4jvay/55kiQDKyNiOnr4LVoovnQ8xYaZZ7thkmzp3pmR/RMKj/Gdw6ZZANFqmO69yETQEDn
MjCngnk1Kc+rTY3/vp/2ZJSdSfW4pNrQla3u6YbzxrYe/ABoRism65vFQsbguEajxsJSGAQctCgy
u3VRttbiyhbOVSUiBCCZfCShPUMNX/eHvE0Q0FUjM9GGnZ1vr9dsX8HOi81lSlgsy6aBB+6/26Az
oduh14/qaUMvcgV+B3uw7CevJUKjCx0SwpZjExHASI4Eqp/opW1ZjtIVtEUi1zkmH5G/p0TLAsea
RrPa0R0suBmktw4H4sqFrxYGJxFDFYHL/mSpbjt1NPu9BZeKTMsNA+d3CufgOrKKEu+zexkt3sFB
IfAsQrZZzAIMBnfvk+hJW/EkbRoK91uRN+NV2Scr+aSnE2xKlrd8BLEY9tswQkQ2Bp26nlLgzxKF
xgAR6npU/r10EPU5d4TyOBA9CjqJwffUNtehRAUQVckPZndP8HUqRBqvTBzyq8Wky66siPWp5+pb
lQr+5tZ9Hrj5XmvmbfQCvRlMGxJaxemyriVhaz8w8k6I/e0eTRY9iaZnaDZ9ajQ6b3hsLBY6vDcp
xiPOckQhXYqJLGlwq+v9qIB15y0OvopQjBitoZej+iMAFYaT42GbXW9YbsRbsli80NJqg+uhJdAw
YCZ0nbjxN2eo7qa5+2r64j1SOekx/ZeSfuWVlNkPYXEt5g4RMqHNIEKRiBwP4DxaGtCeb4GXFNGp
TvwaZ1Kwdyc0zaz2c8AAKqSmDmxNjIu5HUdiA5O1LRwMaLaiYNuDM2VzxH1qET+F7qh4qdmjjHwN
BwcVkalf4h7jRBVyM7JkylI+0UKBf4k9aVgzFVV2AbjI31V47C+SHEtD+rmpaH/gpokn7pPg3ish
froo1a9hG751gY01VOGA1uFXpRQUu+rsjl/oMWSbpgH0F0hsus2EX2TULDY+4xm/59EGzuJOtsUh
BM63aVCPURyuhD+JgopOxtVorOd2WFgqvBAvR28/DKulrZ+m3bIukHpCWzW03IkFXZ7rbCCXJ0AY
kizs9/kj6AyxJkMe3M8MZDMJM4/3NYOPxpAbi/J6O+Tige3CjiNbd18JFehk4ViIWRCt0Hpe5u51
ShdCkEpyqYjbvWpc9QBtCcKiiHZ+z50ycjCgQbxIE7YNlls9oexpryMf/6wMWN3WFE4GhmeIUiF4
d6Ko0ve4sm9pmRKMYsvLvIjXjzPHd0pU6OTGQOXGQG6RBT0B7+m5xe1UgZA2XVSDLLK9G4fgc5zk
h0y50HouvnFSTiQYl+5kug1ZAoQjjhFjehpUEeC5RFZo2egbNnHx0xsZm8WurvB0Bl+73iVBhe5U
RJAu4J2yNi85AFGsyWyzdEqjFH1cSZSSZji166R65JAXB1vr7tTZ098/1HPZnZpxwFw000lrmq2e
Bv/oMCPzukqin/O+RGQH7tIQ/Gqbf2yOx2PDIGk7ltnnTEybyGrX3/boRuZrSGrWzqsqG55Js8hj
2PLh19eiXWjgDQmjJWQBx6jM7pIEUEi/SkuI5z1Ws9MeJfGYx9LsOg+Gatxj6ftQQbi9+F0U8Ycy
IoCC2pIiirsVNurRWKYF29AhNIcqj9zJjk5p7t0pPbu7dBWq+F7jXzWJhCyAhtG3G29nwUz2Rvuw
gLyd4FvJHGiTiDVysxROl1I1nI8k7dEDkl7aqs4BSfwP+QtstE9ugxWQIRDfqFNOOTJSGP7U4dot
k7ijIUXWKMoYt4ZcSQH8CNicXt/g1S1IuSeFhcY6SX6zDM9Gg9bpSelrsgCoTN6G56BbcVA2DOTI
0ZCje330Ef5EWk04CrqrpiieAvennorgqSWk8ar1h+9l2QzniGbXeXnIIn2paujLDtFKR57lk47e
KqIljk6AXC4cspusI3O6bjhhvFZMx24IkFt9fJoamy2Ozt4/voqrDI8EwWxXcsERlOvxmMgGj9/6
WUawbGFCskxNdUqYW+wm23wprIXynpMVfZx+NQJuR2lL5zhGqXPUwvEBJ/3ja3sK7a0uoh8fEirC
oBF8/PpUpeqaFip7x4DnsZrKPkoroH+VRf4pH9t4wzZn1bR6y77M7XNd4kprEoUEjLnVx1f2GFNO
+aEuIGvjSyfszjp9fGjXH/715Vi9OHEQ7DRjIETwoADLvBtPnQ9nzh5JRBJGD6dcDNSGhk1AWsTj
WQeRoW/qKlxHIIcXwVCBBItTnRf612dkJZiN6izn6uP/Pn6kr4Nj0YIj1YnafvyPsz5IFwUXb1OB
MWsJkHGArY3J8LPixVaTaL6kTYB11BX6MgZrIKFPsvNYM7WYLeucLOzCFzU+xR0T5S53T8VoQ0Zx
UCfXppfPhBv6G7vUsP/WL90lgrlLWLKB63ldMSh8zuJEntsFN8I4ZFhf15Y1Q4k1+8cZ36oFxOtk
0ofUJf6ySacveW/yl6r3mW0UbBDSwmV7jsKWnMMGfoB+/q2/cP+rLP+Pos/vy7joWlDzazX+p2pd
acdztOZk8XyHbsLvZPaMSIRFlU1/6FA67O1gu9aqcToj6i68575hV+MIypJhxrgQc/f6/3l+JT2G
Up4wjvhTt8CflT0TNdkfWjMRElJfGsNmkmKPMe4PNvt2Cx62B3YQyGX/189N6+Vf/3SjpbaRVwjf
+9NTs/m3VLwU/SGbqRPXgrHt/ecpm8ErKcaUShzoPof/E3Lw8/+l9+W6Pu2o/3vGwfXXjB5FU8Rf
f085+PWov7e+pFR/k87aVvK1oluliBH4e+tL2upvCiWjT9dLsl80vNl/5BwI6dm+L4VtPIey5B+t
L4cIBMfxGPgKz2Nf+N9rfdn8Pb+fUIKXRaat9ogTEbTZ1NoZ+y3loFscggH6frogQPW3EkVLhVLu
PIhq2odVNHwqFRqmXuFiqWMXTX7DjEJ2cYUCpH8agjJ/Ro7wPczL8zD5AD2d4hJravqIEQkRmbnw
rWOg5rfYYiAcQcS/Ycp/aH20hp434fKfJ0AxJM389kb8F4uES3Pwz3+YEj59Q6OE8mwt//kPU8Vc
pX7UD5fQdkikBAxjd+o7WzGXBl9YQH02TDbzHuVOg7W471vv3IyTJI5A/eyipTr5ExBLTQqnLbPi
4PTsEzx70LdNWm3F2PT3Jo6gGKqRecsacNZ4Ae5hL/gxpGNMRCBu5HWBNXkJUNhuh22QoAInQ7rb
k3n9TkDteGoYl1/NFHgMc8abcCjAmvZjckq7tgcg1BpCGTEW6EkGJ0Jm7wPL8sgMGJxPHwW2bxQa
eWDmVkgYoGc96aVyAL9SxIYhztm/PqZ6jbz4beFdTxalDUuuTdaQ8P7cJqUfGnmaocOFLn63G8Cc
7/yBaj7sTPg8ICh3K/J0rUXxYmMr3hMr+taV4w9Phe0+9mv71JLQmwWpuBsGUuK6Eog2Wh0wVQgU
psZ9SnSWPkqgThxo+xNBdGyBAvc1zPDEDBme6IEp9ymcwIApj+qGUT97MYGBpWywR+vkacqiAjF+
GhJDGVW4AOy8vKhJRvua4CCS43z6JKWX3ZGwvhH90AHlknAXZ3uUz47hWPoLDQ+dvxDiuEGRNm46
t4puU1nezUPPpDHGxzMv2JRs9zGNEacmUZe/2N2ldvG7OU72FK+boT8+UNZMx3lG7vLX74f814vX
KEfQ4aU7Kmmsr9fAbxevIW9pJKOxvRQujt2lPHl0qDl0iXVoKAyuksCOT3QF9O00qBi6EtPsoNjW
7IqRoazZoe6l75Q4Y38ldQFzRbdhzCle/vp1ktfyT6eNkcZIWuyMDdnN2c6fklRcMYWKnK/iImwL
7UPq3hY6d7cETsQbMtL9f/N09p9ukmJ9Pp8mvlGelr7x/nTpV5z/S91E5QX9KCRvi5l5B+LVsqjZ
ZSPVZe4IS45peD7VXFBXQrUb7fflyWceHvZKPJpHZ/bDl84R+Y0Y1xYlUMW6v8q62HpBSw7xrGGO
VgaiwJgzm9sSNDS+TrbFrQj07b85fusL/v264+gxnHBt5Sit17vJn95nYghBG+XxBRHfG52R6GQY
S8B9kA3LVVhfhxoqD7LSYdsOlXV2WInwAeGQTXT9GMd2uBlEtO3WfoAzsxq2lbz/+JAq/6fE6XDj
xFyCDBhot9IbPk0LnrqWBG2b7dQZtVazM8UCjw/vcxLU45HUYKiX+SCPCzLKo4ihMLWNyS7CULag
mzSffcLGIZpRbwTRBeGpoWWc4T3NESD5S8sSgMAZGTTkQTedbi2sDZJ09W0h7ekoTeXQaANZjo7l
wkS/uw64oW76OJZnzwtWt3e6HEKdtaegLNADq664/PVxd//1RPLYa1F7aN9W3EjW6++360vo3i1c
N7BuZ++6CyYbc4s7Pngu7dbIYuEd8LiMjTdu7Gj+kUovYdgqYcbi4aoxVrA5VvouQlwBQdwC822b
4DGZGTdAvU9+AlZDPz3/IPzrolLnZrJ18paUtMVyDwFZGs3zPWjnlO5FxkpUaPVVSWAzfvWoag+H
dNNCoxqIorPr+T6pSAReUkotV/nWTVjIp9FOFXiSWuH/8AZon4JRvivqXaEmdYgLvbWsYjwgfqtR
MRTZJYTJMwTNlyFFWJU5VfOizENjt9NnxgDdLbPuvz7Atm/+5dR2FEpOo332OmTumDWF6bdDrBsv
Fk3UObddTmeOTBB58r1enkQ7CZokMOGyRXuHj298fJi8IMCxvP5MY1l4Rf54jAys7xXyzN/+67cf
cU0iawyHPPCP3za0jE4GM1e4adff+/HtIEv+z6e/fnLRGJOBZ4Mz1LDJPv7TAqCPthxq5x8P/PjG
r6f8eIFRLgL4Perl1/85H6/gjyef/ZQ3gwmMuGmjDqndf/E3/fHTf/+9cu1+gsZYj9THIz4++9Of
9es1fXzn15P2VX6XyA0KhH7vdp44levjP36AwtTDdr1+/fGdjw/zx+H/+FRxyaY1ocEm3MtBosyh
JWGBhoml7R9ILSnbnvALlr7Bn0BHWRXwxQFOHyngzsvgLu9LhtZ87j7N1vg+lEre9KlzTtTyLqZO
IzCPn2nkfs0mRLRROn2rGNZskh5p1WiI+JumE5Lu6lPQg+BEMwfIgtp1aYrPdsx2tXSX26IX27jB
49sX+YkbPs5YmQ3Imq2tY2OBYCiJ3oaMXgYybBPSwL7Y9oopnR5Gi9s58tyrmB5zN+JOHgMiq5cO
bkhqYDh5KtvZAYMXT0xPY8Ey2g/8jtgz8EuTn+zOllU1ifkjPipMHO1o68+tZ190/KNOhsuQmuQ2
dj5GM2Q86OYeoeldH/roqZLRQORmvJDrbt6Y3sJHmgOn8L14T1jOY+T03JD0sOPyfVPZm5cTo+TO
OJBjdKeu0yrgd/SyE4W0hYgyXlUFgEZ715XVMKNJK8CDtd62ceRD45Gvy4T2y3OOqYP2KmwjAjPF
Ss6bt57r94dGN/iyG/vs1nBosjJ9TUm0iVoQrTKDQEGb1FYNHAdtPyZhc+vXeKYWP39cQpQcVVvt
a7+FHT0crSJ4DvwKbOgEGEgAQuuH74awzSYr4J5LBIlTWTt3jnpLu+o6KCtn382g6UispgNFyq6l
iz0dKnnCjD7ZBHRmM7L16mDV+tREWh+5Y58QgzSbPsriXeI1GzeVHAeGyUsyfY/r7BGzkUVsBqtk
qSAWmWkXSkvczKbGLzFxghVeA5mnO+c9MnsiMW+mCN2lwibchB3QGJfbe1Sf0WDv9TwEN8jbE1Z1
ErnQ+8xXckJdTxA30Nw+YXeTsxSnBoI4Q73FBkbIBCfPpmbNle+RQJcw2wk9wemCidFYNikcFkW7
Pb2bMT1m04tykx+67HflRP6mq5LHIiybs+eaYynSmfky2fH1CBDKHr7RFz9nFoo6K37suM8D0pXn
ok6fBgEKCItwrAqY/yPWBpUdaOedusx9mRIIAmOlrquoZ2ZGsHBT62bTUektqHIjB7tpX2q9DZvq
Yrk2OdYJjpa4lQCDQ7AVtQJgHsjtkBTPDEz2wiPrqGXSc9ULVdIiAgY2T4hmO8XSmiwZyi0Y9XaF
1Brv61IJpPdIr9l1DxfyGdFVjuIcOhCtGpQ9YtYX18ZvpsEESS/CvUA23XEkZblIzLeBFFwWrOzo
tenL3FsplV01HwrbOc4BtEI3Fcc8hGuoDGmesQ4fFHlLXFoQ9oOvOd3SjcNmYxdO4ChctzuKuYJ+
EM6X4dkk2d2aESFYEPF6klewLB7AQA/mtDsll75V4Bt6mvmJ2z7XA/WgXOTZMiXCAMOlPIHwW9hf
Xmkf8LlcdkniY9kMgV3ij5CizYEY1F84h5jhFJ53cFII527OrL0eF0yvtfvF8jh+kzuA4qkAbKsy
Dq7yHsnAlJ49TZqwyXLJDE890YMiy5Ve4WEQ0AVsq7aAi0DHRETFOKsFjBGbE+XQNzfD67EeacYH
y1Z51osVO6x+Ovw8GDBGQw+YbGGypUjCi5PbqfZIbggNqOAp2yQlIcdintXJLVgnM6qiJVHJQ+bF
W8w67T3j/k3SqJueMSZvgNOgtK4wBwfQFoPOh67MfGEif+m679K3dBjGKw5kqzV4k+5zhE9kSvEC
NgbLYDOlDXG13WV278vasm+moGXCUxGtOC4A8CP90C22t3VmisYu90/NjMjVB5WON4ZohEw4eyWh
oNQ1/VwmLp59yiuiZjr3KQZbGbIewiYBb6QCpCt2kz8VAWZixp79NXXRIciCYi/dt94fzmSgwnAq
nGfX9s4m4B0msxaXEvlrc+DjTIwXwIo4gaYOKaJdymk3OF+5wIZ91sefUhbO67lpbXyi9Z4sD1xS
BHpXo5KbKQ33OWDWiZw2Er36ipkEXzameqlT8bgKjL4UNMbdFNpt4TOAsBz92tTTJWLprPJl3wd2
vzOGcVCJboE8I2QjEYTSMcXsSMLhflo14YE1zfRZEWCLVaPvSHbQjvMk15jbOChZAWxAMUyBnnvL
AdsprXqTW9i7/M4/YdtxgRbX9yaZnpJhQTod3Yoh+NkX6U/Zr27bAfLasuR46KZXUZAmJyMQ2bFi
iB9XEcr5qQcIT8CcGvuS2grLslt81k3FIs1Jjg8biUVD1RS59U1ErrrfgFU6YiVS38nKPMxzIF9t
Mqm2vlDjaQh9C1Uq5MOPn/j48PFlumA8pec8QX9bhu3Hw9bHSw7Mdy/kudEQWo8d42R8IhmBdmmY
PMedYKjHU2E6vrXwfn6uuZ/uVC7s4+gb6262cKws6+8ovIchz7pvGAniTenK6DJ1ZXvO+jUDyW+s
L0PebD9+F06X+cr8b/bOYzlyIMuyvzI/gDIoh9iSEQwtqMUGRmZmQcMhHPLr+wDMrsyu6Wmz3s8G
Fgit4HB/795zOYffm9ogdyzFsHjkvTwkxO/SF88+Xa2sf5q5AUqvUW+abQA4MTV5pOzSnzQ9Gla+
3uYfGn235a589WhNUmxJSdSNrN76dBeRJnxP9rd38/1s3SkZm+yH6Wo9FABdv+iFp/ZepHV3BqWW
56D038T8unqbnlDTRG9ji4J50MPoiK5FnIhjI8XP9sePCVZQbzgYVl1Y1mNbtY9MeQ50xtM1Gaj+
tusM415vA/tmuZtuv1o2fNmx0WBRxEV9GcPB2ItGVfiO6vjFNb2X5Z5iss9JHpmvbegNcL4Gmyzm
JjxHq1RDYWVgov0ocrmSlYCvEgLu1h0refTrGkD8OJpbVznavV2ZsJfmzzKD12q9aL4GCROinrzo
gjHP3ztjkGIpxlajLO9p+YKMrLpyuqpeM4H2m+OgP1SE+52F2ycrqZv1pwTPuNy1dOIW5r4UD7i6
s60jIecUbVw9IMLil51f2Ge260Ve8KmJ2L/1DM0++3hHDpqWaevKk+IFe9zjctewDR/6ZC4bEA27
rkshDzn/u3ONLpepWmt/qsz//UV6eIgKtK0PRoDlyQsh+Rq90h8C2XXfL9zj0ylbD79GyHOIBidM
a4zlsUGvdlbjMN5GGCV/9ParNmXmZxfgAam6Wj/KTKqzSXXw+w4FrTHLzr6SGHmepqHr67BsnXFm
e4jLreIH2Les7o2v3IkATtm9PI12b506SeDN8hLQRDr+cLpjJCtA6NMpcNzm1LeEtVfJ6H5BXvx+
K3VLdVW5/skjZPhklAhPculxTm6s7BjAOJvfMFM+cat4rbMcNOu43EH3E+9zBOQ9vx8HocVtMcb6
Oc1sdfQbdND9NDWfyKe/XyiP0HdI6WO0ID2XFG3XBwwkvA9SaL/vQR2CLr2XVxcGT3GIRtJrlRzV
RwNMdnkV4fdQ7WPDuGQsp+n5ueU6YsR7j/hXLm+0qVE78IZI6MDhBVSOoWle3L87seSufJRJ8fOY
ftBc09Dy9lOmm+vRzqL3YmzvllcJLE9gsHS2caJhC7Sqad/Fhb/mzzS+obneLM+jNGGQLOyk9/Tm
oSRwzr1zHC1568JitzxPNFBKiJJ6uG9MjTazN1V3IuHwYnqwX+5B2x52NofEPVgAe2fm+nCXgJlr
TVe+SCLBxTANnzGZbCuhjzH+Ekkjv9J/9Fo6fHLwkKsUOMEF6l990rF33brzA3QzO1KXFM+Zibyd
Hp26CyKz/zCaw/JAUyQErFPX2HM+z9YWLSla7MXzcmMpvYgCakn3UnjqPJTQSZZnTdLpAXlM+5TU
jbMTVWYDcorHT4AKJmPhpxrq/K7VI7nzM716NinwLW8fzUx/S1kLy3YYDBcjAwGzPGHXoXQRbvrY
Npa1jyUMguX6IkKu2aj+vRwls5MiUdt+EObL5Nrb5S1KawxXuCSMY0LL8yrCCJL9/MGdFOf64Gbe
fZw45qEbGau/bwjoqWZt9OYNisQ/rZ4wXDjpm06+yfKU3RCNcPZiFu16HdyrEbyk77BI07yG5ILC
ABPbVJiBmtg6TqpHTDp/9qGMdpR5phdZCNZnBv6OZPCn9xLAq9GO05U2BwmqNiy9ocRKHScgr1pP
e/9+VyZ/tCCW/UWPhX1CoIJtYf4cTURKRegWz92Ef0j5GNHMoQWrrd8s77aderGumljs0CcS+WcG
1IhN+fD97TQY0YhUbBjLA/csoib6ftbaAJpGYfTRNfpsP1hZ//0D0rc2OdF/eGjt7ixkfjRHpPPs
1THLUz6kZsxag/kv1oZ9gFOJvx2ZhvaHmWx0c8ZYceoOjXRA9mDWMLOMNxV4iF5KgNqqzcpdnTgf
mpEQImyJ6iQjGNFGQfahY0v3VKZgoDx3hLbbdZxV2wdfF3gPXQuojc5i1bCNTa/b0U3tt9ktMz/v
kqjpYVS1fZJ+s9a90gcc0nacYr6cMdWuyAyntdXDHe6a3l75gzOuaL98uF5Je8aIibjtPaJRPH8X
Jz1JJAH5hUPnYVdjDRi7yj25iBVuQxsTCCrItTGZ3aOW2R+UMbZZ4omX1oS4YJpdB0NBEZnlcowi
4RnWUQcWBPd+dQgqZBbLJsxNVEDUk+YfjXi3mQPA/4mLeAXzfduZB4Aa0caLA0jd/7r+3++33HnZ
WHBUvh87tHYEVo08nflhyxMs90B6xmssF/9cyTCO4tJFBtHa2OCQIBN5l3aQiu3SJYabXvzkNeOJ
54J25GgYrNLipXBt6i8xK6BIU4g3PPUSR285HS4mxDmCNKcr902LkqOaN2mrM9ctO+b8BSQdI2iI
FFcxX66ugWicSLrlK7rLnE9X6eNO84E0yTpTN4gGSvIYspaTwEB+eHdx7db5vkOHDGefSqX2+bxZ
LqUHneLU1hrMxzTrwc1FzV7pvySek9/xeEtG3oi6ehLomenGmHf+zAtocywsVfcWgxc5oOZKicLF
0gQ2EunXJXetoxvWDVoivh6OsmZtEjGJlLQOgB2zYEiq7nn5cFRHy32OBEYvGTlwW+6V/ZUqnlVj
pXJXuPGzQS7kTdMokqoi8i5SHqD6mu/KwGKIGNY4xobU7pbrlluLhim6QyZz1IInLAaK9LOrDsno
iolCiHIWhhJvLLISfyVLVnFyCRicEm3mI2E4qp+alKutRrsi/+3W0uzONljCvGVp6cINXGRcf1Rd
MNuhmxYoJQOnDfZBGqUrqle4vObX+X52UcPsWfbzGLtxMoh2jinfGUECZYXc1MmAzBcyVNFiQTg4
0bWeYSJkmcWknosJzzYi/ua2U/V9axftjBIBddyS1mI2LsmCI96IOJ2pYES/EEvha3dT3b/Ednzn
yopg0ND3YTnc2krE32GQSywkRASKkIgLb4U3GOSu0NsrS+ItjMQc18YsydKG4EffND8Tl1TzRdel
Kutsd0W5qaVzySaCJsyhf+nmQwjPS75vtOr3pZrOGSV+rS8wn9vdWmEt3ha19TLFvnMKsqPjte5V
k1V0wO3I/DApvV3Lk5yaHkRg1vjohyuNdXoiwAQSv7uKjRgON4jApnV6uIwYBs0uHTfC6Py11Rnt
GZpCsgun7kUJuCYqsbJD0djlwzSCj47H0DkJR1okAWgZ1pRI3NKEdO8CAuP3wDasfQBs2R8H5hZD
wNKYU8OtP2oWFA5ZXLxWAM2nQBySEaKXc3rr+AQzIrim0k/WVpbJtdCz6UErqDLyOuCcWmq2eLfj
vTHS4UgE4tOsN4xtmWfmPrL9E04395tR9Q1SaiuZbRorPSQskffLJh+s62zIYzlrEpXOABYlDHd/
NqkGZ7CXSDV1V/sRpvEzChuse+i095psX5xIWzfpQLOBgoiLtH6vaxzybvchgDvAejWvkWVWe3eW
k+deso0sFjrripk/x3UXE7iDoq0zjXrTW/K4yNb+bFBc4cms0WJpufwKotwHQz9Ca3C87/ffz9Qq
gApI8csuWv0BQVFyasFZvfgSOEfDAYrJjgC/IhOwdge1X65aWFzLJRwx6DBc8TJpyCqzAQgGDiCr
IWCHjTla2lp3B/K36YlTrbnmuEw5EkMwTYhJKQc3EbbZ5X9O9EXNaKj5Y7cXZB2ocNJ3vZeOB5EP
xzSR/o1uYpd0XU6jVea335tlV0fDkmFE5had8rkje7lbhJvLJrc0GMlFMRe7omA/zZsSISJpOLiv
kelatwXBS7LTn/yaUT4KeAvLBknW70sLQ225jidD7l/Ry0/hr+3VTE9bLtlD8PfucoNeulhPnXIb
zmi4ZWPNZLi0yp9D20zuIsMnznXe5BVy1GBGgf25zksBSyRRCHxnJoEhOuRkkGAkiTy3RFfsPLch
Kv5gssa/0GEEHctbkRPSpNlkp0+QO12jLA+G70G9GvIQiD6uoFtUmRJMSk8ZmhaoeTf18sXuJgo1
tn4fKDCN+YwR6g1iBNTIeBHOPVhNKeQO9dwo5btaNg6z9RupxzAR5q+kzUF8IkmmSjn/K5aPk9Yc
QwHLdWDsheWh1ozTTxwDyUF04aoaDfhN8zi1DFuIvyl8UDOkERJcKa+1QJutDNtAP8DJs4c9Qhfw
xIQf38jJ10lGysNd2gBrBwKS3eQuh5pZ6AAkl/3Z0BYGbbYz8UOsdKpqeODJnaj8Ehxfsc6sgHNx
ZPJnb02EtZkbwtwK2qeFczfOx8rCp1su/dt1WCD2la8qOq78L1p03usStcEpmfIEnwoBaalMiyO9
Qr+hyCyBJePImfRw2ICCU3R3WYyZ0n5KC5gt+pB4hMGYdy3L3E96MMTh+jbeYvzw/BqA/ftKA08a
GKd2iFtKwCHXW9C+ZwiAhYqHsHdirIZo5lObp5gW61Mu6uHgdVa2Sh8j4Q8P6ED9c4HGQFpat098
GoJWRG/JpiV+44Qossc4HC99VY63jsIfFHgOMmskO+CozZ42DbACarGmOBpCbvLUia55j/iZ2Tt0
0igPKSkn83LFFWcUL/096CJ9PXgVPo+s7+9dIVhGGXqwjeD/mUAFrrAcqBI71jXwKvy2Pq2bGnux
S/HlzfBJV8qrebROSNMTaZceDXRisE5mmiCp8UcMZMDSI2JJuzz0YRgnP3Hml6dlj1o8U0A5B6gk
ACsbX9ivA7CrUXONj9ZGRm/ZBuoL8DOvgw3Qeb7eLTu6CGZk7BwrrV/qvN5ImYgHv5fv9RjCZE0t
akqVcrbmiADGnMRTqYv61abPvytjA8d/WDSv0pgEGWMFTaH5Vg/0aSUyIMClT8pdHo4Q3nFa7nRy
onFkjvWr64Ds9Xz4vjbmC8ea1mku042uq4hSDjHj/fCgsCYlzWXZWE0ZI54Y/F1SpSglSml8Kq1G
PJCLp7DFFsJSLb5rRDZeW9rtrD1eKqV5LxC04m3RpycaKe1ak5F5DedLYzzlOM1mYLgN8ZRWPckC
qT3eR8SJ35qCuLRxGuUK7deMi4bDMGQJATyJjsxtVty7EyNQ1hJprkfC3DZFBquj1W/aoixffJhf
QEUbim32pK1MC9GZ59ndHfMGhbU0jb+68NFPuy0uFP1lIMMU82l0mzhh9eTiitoVQwfVXTxST9bP
mCQEbwLtNkr7AY1cMyH7G9QpyrIBokYG1jdJORX6qrmvq7wFDiODX1aqAEM3SInWRtPu+roqXxC3
b1vMjhfM6oi+Buvs+MUDnSnzKY4s9eSAknMTfC6jSnb10DaXgk/huGO+VZYqjsuRHjseCWMFjBda
XSOP4VfjVFdAn83ak2XWpH6wZ7iI9jS9onPjkiJkhWiYgym6bLUhs1/dIdvUQBW+eggGt0GXhOcu
G96roRyPtEWpfQsLm5snzHsxb6ZuOoqEOnqu2ykrFpfxr+JP5oO/uKJ9um2RVtwYdd2v4sAZ7y0B
HruL6LYFVgomH7FIMdLQNgPmnkFXWG8mxcqbaCD3pzSiL69hKoHCmr52+47uylkNTSP2gR/KJ9+n
bOFU3kc4lxIoVZZHGkTtLY44565MBVa4ehx/eJmz9oCLvvt+hyIKC98q9Kx2Verk7mn2qB7VbPlq
qyn+MYTxyitd55eWYNm70zosOkzPvL0EnsxAFr0jgAzvci/K932r+/ctgXOTGF4NP7SeK6HHNBA5
EZiRbj6LoPq9u9xKh5MmqWCqKJugIoKLwXkY7TfbaqZNFRCWVsy7VT28dbWB4s7s/9kIfTp3ESkt
gDouI2IA8Mk+E1ybCrBw8vRC1ZJg5jqkVxqP1E0o7+rODz+nfY/EIwJBTSOALsm4DXXPfZgMfW7D
yOrGtqb+qYBHGtr/1FVHdE6VvRYFsBLEO/klC5klxX6h3eR1TB9nTJO3Pq7v0CYmz3Y8vOspjmOO
D+/TbLz7yjOrX70jac0EAalmckvxJ4iJx8MuUQqGZUmAdSsgHqS4Wfaj6zhPAVLvdcKMYKO5C26e
eEBr6PpLnBnvWRxOO3tq1Mme3BXugfKlZGTPE/u5cwB45RzzhWUTcqWFJFqOnrHjTwRpX3hyXesk
1LVNq/aj7QggF+pRVtmTUWExhmzykYF+gzGMk3/fqPih0Rowli24tnAqu1ce85bWmNVVxYFR0yq+
rdwZt6Sob41+yRLNtr3XSUKnB56bgkR8s+jw58VuqHTjYlUNpNpIxy4TtBRMgZhSSpptsPGtcHp7
C9lBn8+vcq2pVKwjk7qMFWTNha4wC8YOyjFsCEV6luk+1iO0qEYWzj5LLXp6Qrp7lbbhjurRtLEy
QfyJHr1HIVSoKdO+IkOjR5eABLXCUQNVotU/muGnPfT0YHurPFkA93CMdca5SdqXQTNB38hcHOFn
fNS1UT9mYVnug7m+6Xi1+PSAqWGTbpQwnnrDBAAP3vABPAnhLXGTMfMlQ2aa3M+kNFZaJCE9Oo65
nvDf7QwTH0qTJMmmmSjMebJSu04QV5XUPqsz5WUb2iKcxPRwBM0+0/lj6W7ofsmT3foYRW3tRJoT
BGfRlQ9lTbShp3CZ/v4F4bCtrNB8cvJmWHl+2nw2MWhiSTNF9FG28+T8rejWY5XG1k5Ps/JQBvRx
DSCBVieGh2gatPNMEVv2hIOFiXNKcwJvigRkmiOH8FALN7Z+ppP8iXUfNh2//jpsIMtnjfvZI4nF
lc5UjBSCqDorRSMD4vJzMyC8MEh/fve75yJKxqPTeyOCykY7WbqdH8YRq79W6ocGX8zvTU12nNb+
opNx7ZMAYaFmMbXApHzQ5HjMIiN5jrXRRRY1RoTmJeTQ49q6cFQSGa4wTWPvzX8NIgNMGUHjpk2V
PGb5rq4bb1+PjrsPde2xsUL+hU1DhdQxp7MsUlLpYPI2Q4GDKVARaZMZ8a0R0brLYrrJW3UA5rfD
Qeg/ZoaGACaOry1m9JvB8ZszQ5QrvXPWs6wq50+I/kk74YC+5uRhJP1zro/tieKFd24UmHat6sRL
HUWb3AfUMwRGuaNpXIIcb+Q6LnisEpW/5+meIee8xiwPX/BN4bYkKmEIqvJ97jx+xlGFizzpnfXY
jMzQchoIfJrsZJfwehX1hb3Wj2qDL/AHFd6LglFz36ehhyd8IOe3SfRN6wl4nr2TYLFt9oVdNS84
tvZxmGPKnA+Trikgj2Pivk9H8aWXuTMv4ft7JPb5wWZqfxtERgytoCGgggJvagXPoQUSL0PH+iOY
Z5QaLjYEsGuJd1t695ZVka3Rdd2Xx4nFaf1oTb0oQx5kxNepm/v3gbbSzal91oKEWEQZc6oLqChN
hP9gGurvoiJNjqKxHmH3OVsn1iYiyeJs1SPC3ob+ENxl9D5o4TefeU8TqK3zf1KjoatGxO6xh2mz
N534ofKAh2Z2IregrIDfWQzYkyOINc7leNNaISBQPSNcyDMMvvsWudik9cSxw17c2pG9womcvYpC
p8RCvb5QKed8R/lfOicLPQrzx9JNLrULs8LuHP8Sm5aCeBh1hxEIwyGHzroxJP1Us6WX5XTvuaxC
mrdA8wbX2DS+4hwWh28idHveMNk8hG9Io2xOMRmOmY7jBN9XV1zNBKYvb4H+k8FSiI/NmyLbCp4X
+obwvkxI+eCtZwTyMHzlVaI/cADXmKYVnVHC2OQIjmCRiudFVJPbRTawM3VkF/oRebWl3m04fyCL
as36AG29PpQxZ3lZj5Awc0mMCn5WwzcJSC4yUj245VB7Q31grXzWHDRZgeqfhzo7YaC04I4RW1DY
JmW+JLIOTLM4uzXvkaqS69CK6qCn2imLSFED0gwEaLSjE5UvUr1wYR/TjHzSHFa8EQeQWHPtGoQT
aLyOQxkCq/Nap/Qoi/ZFwVfL4vysIAGctWoydkpE1+WqPDWQ0+YAI8psPJdm+hTGuot/XYEbMPxX
YBLOfVy9dsNmoHTyAOWXArBTmZtukM26JN/Kk9RJXGOrImDkYTmtOqsuNqHGVCcXG5N2xYfl0PFN
pPgQTls9JCWjfZPnzpdekXkvgW6lo2veWgobTRh/JC05OJVwiq0K1fCq0CUlBQyaPLeznabZzWMq
+MPS/th6fthAvRTwfc3cgskWFI98GxSlagWUT6ciNH6pdl7uWh9DSH5bMgTBtp8gb8Rxehw75jmy
9kCG4az4VMiKO33OUcANCk15mDB+8E0kYzu8YjwhXh49BQ0md3hlzoKQMqgfWtuaETTpPWuIYtXD
6yQ6GgCfoIAx1w7C07KJB4vnLQwiPUJyXGzlPi2blNLuaNY3fZwPr32OGKpKwmQTW0SVhRBF9V7T
90HUZqcm4HRsFyhgjEGl20xF+j4NevJ286b8oFJ1VVbwpgltu+AQg4mhIGlZvnqtl50LYhoZ7pIW
173tEKkGFoU4nCgDfpt12WacwZoabZ8nBSHF8FkJdJWGw9A2zkFJkpyj2azV4/xJ81N50KnWwgAf
r4oFjZ/iCY/bBlxIWZcHU8OIH4c6GvLetnYK0V6hDOM0QjujyO5WzE20hLDCSfCfZN029Nl969jq
BCPoGDoD+Z6tRGSW03DWELW4LtpsVVb5XqfwTarPJk07a2+nMbNrjx7VzAd58GbUaxZ+NJbrv7TS
LfcZ0xE0opLc9kEUdy8s8sml77LigsBk3blmf4w2hi7DSwhO7lkQMdEZen+qzLkbmDfGpQ5td1d5
xZtRR8YFHcsBw121s1qneHYLA1B3ldCQqcJ1PBIwEXhJ/DWMe8JOes8Mnqp+7J9MaIRmnf6khaVO
mggbyCxaTn+PHJUhwNic51Ji9kmqk9vTeNWb3kKb1dKC0JVL8A+kmFQS88fgkW0VVCAmGGycBnKy
soYDzqD8KNI62TIHghw5DJTPpKA93OviKVLqEhZ2/umbHqxcE0FKHT6W1pTddm0q34sypIHjil8W
bXan8Am3sASzeOFvqsJL9rmQxokylX7KabWckOORg1BrR0VibEFZ6h1yC2nAKooPMgxeFTXhLR08
yn0s36k5X+MaG1Nl5U+BMtt7C3q7yAu69MxDc73WP1vgq+TA0DNuDR1xG13TnfBcSkZVbr3oHoyL
eNQo/+PEfTEd5ALD6GaPfW5QqveanwBwnt0SmU7XxkRpDsQ/0tS276jr1YYZwDbovMfcLU9Rms/M
RQEwgSLZWI/bWDDSwZgImL3pIbnPVHUuA1RS1gTNq9OAuFquiiLyGwtJ3q8oJTVDzppZrAdrTqvk
ZZUQWTtklsfRFD9sSlq3stVe82oa9kFb9dfYDoerIUrSkrAA0rlpERHRTU6Eh+5/AHPMiu+MVala
1XGbbunHENmK8HJL992i8hE6x8SsLi4SCOWZ4anHrvWgqGfgaNSe3VYRZybsO6xpyZ2lWe7JaeMD
AufywREcTIUmV6Zmk4XgZzRFRoqTBUXVLcAUf4O30YQoJ5/NKePgm/JrhTNlbds+Y6xnPDsxbNMw
TJkwGBItw1hu6YohRqzjYC2DKTxltv97E/u1vwdDmOeMU+VnnmvOYdnATkAMgS+QkoufrZBjU0aQ
1SNif+PebQmy0mOCLsoww+hesw5FAAFjeRo8+34EsuTU6j6ZNxVxuJqNAsklOFfRVV0Z5HH2evpu
FEgbx9Ho1s4IjUExW6HUDfWQfh7RYk4b3lg53Cd60cY68ypxWw+leYlr6Di4/dS20ygbjr3Wb5px
IMqVSioGnsLbF33k3Rlx9dg6rnegpO0d/DCC2p9M1VpzJBSYtJHHWCumxyZ5giiUrUIj9jZd3tdP
SENYyDcK/IZqfuYOMhN7jKZV2ZPlKzLEGo7X5FtU6nu/nFUwxWcT5MSOdosYdGwvfcyBGejPAODV
KUiRXqWVqe00I3wYJw1yj2ydp1FxvMcYxb7X1V00TnBgGcUmNHCq/vCrDiK2wxpUBBZxbvMuApGj
Iyc04pQIbnRZRHtzMOwLWSoV8tIJqIgo36xGWde+/9n3RnudmhArg0QN1FKCPbGWvEsNF8RaP2as
Tv1q5aEuAcASvCb2QBBhr+s7M26vHGh08k1inYMWvahTB+7GmP+qkQSsiSdi33dVsw66uYEdB/Zh
WDbDmapPtVe0VuVNhJxni95276SmfoagTvpEX7zkZl/dIjS23p1q2uaT5dxXDsYBKXdSWs5POwzR
FbfJ8NC71ZHZgb/tYx25rUyTZ9qB/jme5eSeVe9Fzdzas337oQiIwaqp6aVWtM8pR9UJsIIgQQtp
lS3UOthkk1n8jKuQJU/cnLOkJ9Q1jLqdQUFl77akB9um/4BuOrk10sjeLruIvTpCS1R4nTzjOJQF
mrWutm5Tj2PF0vQTambwJkNJeuWY6Sepd/op601G9IRTomGFzePQvucgoB5Mt2keJVNkLTTfC0fX
n6Gj4ZLTit+Xluu0zqtvptzauEpDPonp6tHK/BNllO59GilxlWOHsMkg+moAgkk4CEOGgQYJMyqZ
BG44flAYBXtUD49xRaxKl6UYABwEy22f1xfRmDGZIZNFmlEnnm0PseYoHfXGR6IxFifys1Xec012
RMyhvonERH1RV9eZxUzdAQsUgTSgLUU0eF+zS9ZMXBTaUQiuQ0fzpEP03FGNC57sBu20GTl7N8qG
s6VjNoviZnYOkPKHybbem7oR7NO7zLL7Y5J18CNUC0ZGJGjjS+etS4R7J5Xzs3ep/BpthvLFRIBV
gSh8oIRMTMhUpO8IF19DmpOHYuIpelbjO0chT5C+Ft4zfiK3T7HxZciNqFHSKsiqIXpcNtoosd9M
vrs3+7xaTS5ZIH3pxsdlA+ql2VSR9blUcCN0loYGLKVs218mQ+SuCq+K0WsLq6/dJtRf6ad3pEY5
tJktTVtLQnqQVxu4IOMqQc1u5BuUWNVNFeQ0dTvV0c+CyN8aNoVt5aqNnmjUn2xNbBx6X1tB2fc2
rWnjVZHPEojO5Nb7woPm3ysKXLdN5uUb2gHNmiHNupWgKQ+GdRBzebiye/P/00b/Ji78IPFF1ePD
rzCWxd/sBNPGw/z/Bi48F7H69fP/PKpP9av5vx73G7ngOP/wXYzGrm/7JuoJkAbfxAXDNf/BEAVu
wRUmYuq/WKMQSi1hu5az0El5RCNbFcEe8f4BX0QYuBNNFy+x6f5vQKPIiP+Lk5flA+xThH/w0rA8
Wt5iXf7L7pgZSQ1kOhW/KkuelkX4UGXEHEYQio3Z8t6jbl7lE9y05Vbd04zvW825krjcmmXp71v/
u8cuT7Xc+b97rOF/xqGMViFS6MOy8bKsKqmh/+c+x1Z1cOfNv12XUP/9zztqzZHUl4E5w1Qf/2yy
0v97N7Zz7cAUxq98i2Ejy4/YJ0PKW+xWY6Gv+z5yN6ZT2a+mq36mheovIaGQ0KvX0q2Tu3Tqxw9R
VszK5iV3ONyRW6YYG3V3sldZMAXUCauA5BkuOaUfHIogJBn7zz60eRQZoFlSBqe1TUYL7RKLHCwP
ww3mGIM1lwEV9rDsR057YVGkf5VpnGzHxC7A6UTymM2bKBhcRjasU/92w7K7bJwYs3Raphrwz/li
ufXDnsX0/EToMDSa5ejOQqjnd4M1edgZ6w4HdOCdo/nSxAKFPiC5RKWxAXHWvPh6pV0VRjwqwZzn
h7KTZ7oM8hxoKRsX/iDVuzkpvg9bjGs56uuSQtbGUupsUN85h6VmPxoyRmLW0Z1ZIAt43PoT+s3n
KsdtSEyA6B7SNGn2SMFcRzQPrZ6pBz4HuvcYM+Ry3bKZj5X5zBXull0Hk9vD//Sg5YkycrKsmklH
P1g0V0TcjodFQ/Jns1xXmu7w1w3LdZ1dPv/+zT3rPCbd1kZbeqkxxD/i1xVI6Bx81rYTPQ4NEJyu
56RJd0htiG5jhDZMuGHgz5nSV9jnh8RZF94kH0wy7xAipNFrmpFI1g9+dygLWuGSXuZt0jfJy3Ip
+9elBqfo93V/LrmWaW4T6Fpr8iLiW8MtxIZ6WAtucd7vcRRuwtwPt51B+nU3RTQVmx5jADkiyAQ6
1g+D7j3gwptDS/LkZzT0a1VFOYC+EbOTjTxcKFZqoZXaq0CNwR3SbnGTl0FoUIGgIcKfXt6VVPzP
0YggWndrSdAAG6KABPYiGITLDTU1cYPjhlu0SCGRrMofbjtQhc6Q2eawE0u/0vbzblHMrC7pTtre
auUHhycf6F+7NUDFe9q5hjXlh0koi3ZZahuHpIC5sVIIJxHGoldZrvy+PWmML6fMo62bi3gtIw0B
OosKbyO0H5rKhxOiPOucU8nyEli4L8gRmHVX8Ux59EJy9lgijnS80/Hq01D83hQ28V5+/Pc1mPoA
4SG9DmzuOoCjHWxz3KAcie8lq7kbEwngj7gPt0NC3Uo09dktqg1AtuCwbBj1goOYx5FlN18Gkz/7
/IAXkhiIo6wxGCioCMDtbXfF6WZ6C5FIO43p/IxwhdmTiF9zeP1rXRBBIqc6P8W41L7v2hHrgU5b
vv51Krx+8yD+CxfLmM3yfzgR9n9Qdl7bbSNBGn4inIMcbpmjKFFWsG5wRrYHOWc8/X5oekSJMzuz
e4ODri5AskUC3VV/MFGEUiHRm7pjmryw5Fs9ECUJGt/07V8R/gvbwIlC2q0TtEnKQTrVkcpYnN6O
b1M/jf92enttNYxIoiIatKRtKj81hXeGL9ufkiAInzLotUmVQPAd3CX2GNqdOKCGrPMMS6JDOlmT
iD+/aDuKU3u6ooeUshR518s+rrjGDXWk8SGu+O+fUaTlsUg7/NntEnBym3UPgVqWB9dk12qYdf6H
F+HK2Wvec4LG9la33WTllXb+R7uvAy/6o0roi9cwCTbo1FTPkpRsE5po3Vg/YkyX3ktmbZwTvzl6
g9W8Dobhb0YTGxXFqpvXtGWTnpSVf0qMysPxFzoFciQJFYPBf2vdapgnsowhQMpOJImg3U3xyu6h
pCaju0V/KX0ZG7r/U7xx0O4H84AqdhL5b0o9+S1Zr5BgpQ2KmzoGGoQ9JErrMA+ePJCO+1pH3wNt
/uBNU8PFf3z67El27cunD412nng6ymyscPgoMv9pbTOGml2ZMrT3UIk0Wh28uhA6Hd90eTTn0JBZ
M+Sudm5Gm1d5xuYpxllA8urqMFaDdsav8mXgC0t5KgsXA5DfQ4l/1iHJy99nIibZyT2VFG9zExe5
fWNiwSjyrtOhiXMDXebNP91OxOQKjxW/AQJF27lvmu4gI5x3iEqKEEk2eq+1GZ6s6cttuMZ9Yery
i0hVfXZTIrUdaSN9pGZWbP0E2jSJcigvpjtkSwXExgKhC492tqRjP5Hewyve8pVcdTB7ECXgTI51
fNS9xv999nX2Nk/qg1UPvOVy7XWW0p+yU0t0KO3UkTHMGj8fnFzZhppZbm/i11x8CuWDGJpGdsBf
yt0grjc0s2vK9VoRM0D9ql3cb8SlYlLEby9LHPksRWq36LNo5Y7x8I2XJ0UAdGxezQGyfFDb3TsA
1+MYeSA7QvwegkBqYNGj8VobTnlWAvyJJSN9UsIe85kJS/IxGiegCVW5J7VNwpMAlkxzYqTyprpm
/p+uQ0Xg012uP8/jJ4jR158gRtPc158uMo00trZYETbgoQL/aOP9Mu8N7EcTS/eOIibOrge0J5jw
Yh1jl/533j8l+1Pb5t+/ydZXmS+dvZOmIZ0EYxFJlmnT8/WL3PsBXsUodf8MQvmxHkv7wbbC8FhF
LjrJ0zeaJcGPhl3zJCwa0LH7K24Trz7i7Rh086xQB5HfW4HzKV/E6aD+iN0/gtJBYz0eQZTaiXJw
Pz61l7MpJo9VsQwDk0qSX8kkTh9qMS0O4tMmzkQib0dI+EBAmpkIXm5uKy46oCOMSCljUVzEwpTa
SREgBreWZJoM8U4LFmIIfTZ+qOE2ihF6DMaj5gLKDfok2wfG21hTHXUHYx8XdXXqVLz56iBKfhQG
5Wv0398SlsnLa4Zp/HSNXdXa5tbSUGKtFZNF1nWca/+xGjC+qm6Jv+K02VVVQ1YdlAJv/op5M2QW
zyD7J2wVxYAhodDiEBvDjOJ6o0rfxCCKNp2RS98wms4eIWO1ibV3q9DDX7xkVfgxzF2ZXzjs3Mus
Q7PkwfGGhcz7Bg1M9QCd1NtUuYx6yHSmTTFxJmLX2Sx3pfU1T5x1QXfG7IxikIWtpKWr/YqqP1DK
0ft9EBNZ4/RsCv+KiZSRlyxtBSZyEJwGBrdcR6Xx921Etkh0osGZ/fs3xfz7N8Vic6gjGqcbtsqe
/us3xQP0L8m9r/000tqbV5M2lRCoEgezwn5iJk7rSWTNzL2lVge4jU95IlSk/GHiYDJ4CgwdWkak
30UYZoeaXx31odHvgLH+jgehjir+gOPBzYS4qndidrZqsKwbR6q32RhMWlxZCxtETV6LPlC2uGtX
p2pCSGrT2RTPEEbeXHIjRGROehOhF9eqTyNi9/c4MezLLteeNLRV76c56MGf5qpppOvdtyzDES0D
YLitujzci7OwG36fxR9n19nrmddZyB2qVbn+978NIl1f1yM8xmzLRrDQsGWHcpB+o5XqWz4ov0Eu
f0Z1Olb60sqdFWYEAAfs4j5H/2UrRpeQBeV6Rkl9WEDadfDZFOMpW8zD+h92nVVuh9QGoZT4Rrse
nOzTbcSEyA1MdMqQPaxnbl4igZKN0nekMM9ZjkTRjALJgJTSrMQpoFex8Orc3EMII5UfZQBXNNMk
91jkckh3IC22tolSecRLc6l0YfmoJbjHDijOvE139CMLKld50F0vOtuaX651CZH4uiuSH7qM90Pf
Da9Bm7iAO4CIKLHp3ouMuMTmPgZ6hkLN9JmdPp693sgHS3xmOzT7Z4bmxavrzDUxw4gRYBluHGiG
Vg9On13KvHrh+I9q16iLwLGrlaj6fmSgkBHRz3bPxbR/RHQ4RVXJDRbVNBSxILaSVeGw9rPEjtP7
GKfs1B5EoohJTkjzSgmrBzFxvVciNq6pivlnJdU77ODovtrpXeP17IenMwssyl2OqNsede7lTVxk
iMnpSpF6vciYriynKz9uKzJEXKSpQX+5rQjdXP71tpWT/cc72/7bh91QTd02DNs0TB75t5rItRnI
4RCl2DKAtVAUC4vzZizYocts04FXJXsxRAMT7YQyHBfZyJ4Q+B/TN4khXsnW/JIukvopSWRe08Ut
xVDc0s6NE2TwZBWE9XAX6MgIzWqXpmq+F5Gx04a7SIStPHRXXicDMOKlrs6u81RtUW7Bl2c9KsFw
d5n+fReFKtKsLJGNzLxlXtoIY7VSUx4U8Lo0madTcajwctsn3lIMZKhGh0/J17RhmvFl29nDQQ3y
nNuJ0OXUbQJeQJbmrtwqzsA7psMqZ82OJU6LA/EUEweDygIdyGlsd9YhlwHXm37t/45dE32n/n0H
EXNyw9n9x+NOv9n8W6izyjrbL/b/PKHgSN+8i5wxNJy8lt6jKloiI8a2WCrtYqFkTY8UEG+W67vE
Rqrtzgb4wsslAOegzcQ7BQ59sYjG8Xe+iIkrR0CWd+0PniTTXa/3+nr/yw8NQutPiw9B1CcVdn0c
Wuvsy3pxf1kzTAsHtuDXiGcn0X0eHiYudM/f5SFCqOrRkeAgVTpGWJ7rGI/paIZ74FUFkDRme6U3
HqcLdDqPlwuouHIB8Lu4mlTBp3I5gBzkEAE9b8TQS4oGlr6SbQQs13f/mhWV9+usqLyLWXlKvrlW
wcvkKUtwihzz/k93UJN7YMzp5SB57c8xj5StCIlJMEbtNlTLPxOlSu9RgxgXk8Ei/5IkSxs4lnBR
p5Vj2FYRrrWDcSoGudlDMsyXRuUC24HZWrq+9jqO6Kl5RbZ2+8Zf8HLxH9tC8x9hxi8Bn0gnEerh
iLCQxbsXu0vecU2Hy3fdQJ6SAgxQlMyhYeXYJ2s6yw0PjzBzjLfXiT5y9COSdnORdo2LmzR1igPm
dL2YoFY4zug3stigLT3u2xJ6sxGxmgvz7F6WzB/1YPWvQ5tBvlAmGbU8H17dJjuZjd2d8W/5jweh
9VUTV7cUvM50JJ8NxaJto5k3NbCmc21gR2P/3pdU+uVZ2oPFNvXeOLJOe8gM6HNzq9b/1FpsA8ZQ
bh8p21Y4IOLpJIbi0ObfzHQszmIAvLVZoA/qrsTQV1LkckLjQYwaN20f28D9M4Klg86BlN9RW9Uv
da5hoDXZddJe1LAutaoYyOTKp1eMhdRfeZqoYjkN1sgO9mvxTizCEoeVcpRjRSLWXUibfB46uPku
agSgaHsZRw2HYFHcFwe8kO69FgU3MXL5E8CnsxB1E92AsDSv+RnIHpA3tb7Tw15biLPE7O1vxVAe
uqlOI+L6EOk7B9mFb3hl3ca1Dvwn+sYlNqqy5/7XSu5Gh3X6m5qWbmqy6dhI4FLf/Pposwt6wENl
Zu/V0NmL1HXLbZ00dyGOWsCiUr8/IpPXH8UZxL5qa5bVHfs52DAieRomnQsdytHOsRxbRycLkk3u
OP6ulrrkaIUjti1p0j/yZkF1IAiSP6ykR18Q3eJZOakstZH60wI/PEtl406lJnikiJ9S4bIH+kqs
SIpRhkRoxkN6nwLnQyJo3SSuOvNbNQp+qXQ2F+ngY7M9vXquB5NG/cGeDtcYxPGZjKY44tUYrTgs
7+pz1prb1C03CeDiFy30AUfmOmZvsaS91KZ9cFV0YZt46M5h7e55BEbPuXVC+yY68KtAxvs42GM5
APJo631WxcpGTJQOdtqq6snry7aZxtO3OMfI6LrRFnvz6/C67/7IFSGRYUr50jXaelvl3rC/HrCx
HfZJnGySpFY3muZhrnSdvYwtn4YVwLOtAXDkNJrdAlXP4qhNIxGqeevs5bo/ihHPmN/xFrbraghl
gBEfMZFCD+cNsZRq3VHjLd9DzCGWXd2bWy012X7lg/c90VJtTu1y2GdDkr4ok9DdFM9cN9sOfhgu
qcz537WsohaF6PQJm2LzQdHrJ3OKg8qjWwmwfJ1KVkoTCSATrqdFrwz7tu/Mx1TLgqc6gzVAwUpH
IWQaiIqR7tv+xyCe0rz2U5oXAHsFAv/vqwVNpqX9uVjLV4pno6UCzFJZOZjmJH38qVjba10K13HU
3hOf7wsa+tD4p4OEHeSqGAAbXWM6eIx2plIIv+SkcSwf+OYZH1eJ3JuhyEdVKJ2hHtGurKJ+9CXk
4YGyUhidDoMhz4HT9XfXEIpoaL8UaroBaqpf0qBURytTxl1TxLQuUhZG4UDMdWyEC3tkFZW+cL4V
piQv0bWgozsN81EvN9EFRsswHFL6gXDVAAkzhNignFpZP4oRlm3ZN8+4XCgiidlu3DC07j0n+BHK
SbpPTIrODYTymWiBDdMG5CYmTzH0Gz7nXWOSQef60mu7ua7RbBj1QCbhD3jfmyiJnqu2lZaK6vNK
GTz3aI4AxGIjkr+jzr2Vlcb8+TU1snj76FOqUbTtIuj7bm2XvkXnpfXv7OlQoHpzkGXkPiD64etZ
JPJMzIpxZ4O05L26lUoVuUkRc1oDdqsU1XPNR1zz03VIM1rr2AYHUPg+splj/QaiR34OTZZpYO8B
7k/DMu/0NS5+6VIMKzUOlprduetLcuz6czVGW04MPal4tQy/OZleqTz7UTW3NeMXVFmaiYZmPA7w
A4+5qbyKt5gI0Zvbs78NTkhcWQcv0s/6kNHnFBsyBebQLFeoJV13atdtmZhVC+pGN/s1yZWzbQ9M
EZN1l6dPDY9xVwT6FuIlfFYVlG4+VHttOnhJXtEw5GzMooynnbO4hsSZSBMZYigOgJcRLXdBPNF1
ByLmNTYuNpBesywIXs0MckkwDuMx6jz32RlOvtUGr7JruPsRxQTUWhiqTqIvLBN9ejHM6nTfpgry
4mX43a3MPyJlsBae6aKZ5GfJU+0jCB+3w5uIB1Nc1eV/jFs8onaBhCCraIf2JqpCYih6oqIbKiau
bdNrrBnrTY5EhFTJ2tFFqmvFy0+m6c3wekCk4/fQlQ0o7AXeBGIWpzUAGuK0LNTwOAZbNy+0Y+iE
xdLrdUwKRs0+Alk3Zl7XIaWaTlq9vonFLpXJp7zBHaoPiu86xLl1qMb1qhrl/Huh6seAN/ujrePw
Ji4fp7Sby5GvWYg4SyUdh+rwEBRIY1/hD1qWhwhjWNpOxFgJKCcczvg7AJoYUgi+yNC4K7vxopPV
PCGOAgOHXTmbA5qNiz6QSnRzaWCJmGHiVa9aTzgPfElLjdeoY+cz83PJedCH80hxL5srEE4XkQro
29AazBGdwp0miwn74Lbm6d/fEIox1Yep0/32RKZwzBYeiJQpK5phGuwqv74hrATlzzZt8zcQ5Phs
sv5CDgl1x5kWKBwv56ZrGPvWyuU56EN9boipS4KYuhxKI1+HXRDPaH4WoH/T+FKIzqehzWdzKbZc
qHTjqYC75lJsyMw2+z0btkn2gOnrSuAXBJ5BnMFifSqtJthe41coRPfXpMgXmIhrmiN3T+FYnTM1
xWERJRjc5JdWm4yvmL3wnQoSiRJXObw6yM7OHGq8d5HTXdKk0WqPCdzQuVjwsLqQV66hBJf+mIhd
V0I3HY1r8s1y6mZ4vTPvqeDSxbjeFOzjodZQpYBSfyf6kknQPShS1L3gb4OYPwzzgyNFzkHyBh+V
/zB5rbTyLqgo8DeiQJx6tXd2eZfOlLwuTjosmcdOlXe8tQeQzUayqYaSfsE0FGkqUKZDrrSoe7hD
QVm7T+6vn2VvSJ7avJd3lw+zZub9BsdmRKmnj7s41NOZb2ZPTZfJu2v8mivuefnSSEZ2uV+YDcG8
GtGPYpManalEI55bGbDYHCM8iwMKEW9jog97MXI7xb53o1cxENf4lqtutRqpj2vs5j59in/Gv3+B
DPV2iaUCJkRJzgFkpE1luZtdS9RHVeKC4n6rfTXZUZfzL4yAvhqSecTmY2FURlrBMIQm8E/TYqLO
je8VYOy92GjWzqlBR+gsBhHE1YXq2j5iwGxCgcYqR9ntz5dNbhTJv4rM8g5taRubQTGCudv3RodI
dOMttCLPFh2k100RNi+YVvfwLxEyr8fRORl6p1jUD7UXO9XDnYiZU7kA8wp6cW6xFqNx0LFEcUew
TR1eHuchyyp9BkBcf7D9cSl+qUSl8iAjRrIUu2U3a/wHWtVzM/O6R5GBiC0NHBSyt2KI4qW966ZC
jxgqGtbqEJQ7nJVHVAFwjKxZLd2Z+TDcjUVNnVHx0Zf3sGea+3aTmgsxhRbtm5Pb+gZazghhzPM3
iC216NH3ytm3qnYxUtw5exGkfogmyjmcYplrq0dJLNutSHF4Rwa00mP/3vBV2ibToZr6SyLOpu9e
jMZARlUmdPa2GVn3I9ws8eioMm9ctTDE1krZefsGkfatn7oPddxXRwFZq9UUJV9nUn2bHuniICXu
QxRZ1VGMrhkC8iau+riHyAi8fgBQD7Ln+lwUDztVqfxj7f68CYuh1ar+kVKVGFwfmeL5KObc5uf1
YSnOCv3YVjaG8NPLKrdDlG3o1e3YNwKGCY0Od5AMsIwd99T74Iv1shE+NyiazZK6yP4okvoe6pz7
p1m/t+mAB6yk5EtY5OrPqlbeUkQ9vnuR6c1TGh67XGVDrU4sCDRarWNoIZiITF62TZXowUaSG6eI
KSYmUvvR9FkDtrI0bcB7D13/VvXW19Jcn8arzGmPfAoeUNXVf3ycIOVwiUAtvE7VinWS/Dbam3Js
H9EAg8TelZQWG0NCmX4KOgoIzkWBRPYq7awAPVDD2OVyj3NrUyNPV+mGt5DkyFmJxQFPn/IhHE6x
ZK8LQGyH6/PP4n9jxXoPkRixXmirc+3b0tJSgFl2QRR/I/9VcfXmvQlgAbUKzR5Dd6qdJefasijp
IUGOnYmMrIFsXZdldEww6bwzXR1L5sJSt5Kd8dKd3CXzyZKynA5ieD2UhYxuWexvryGcZLu1NpTB
+KyUFdYhFiBaHUMelW7kfU8n+96WsHRV+tFaoyWPMhYqq+3KL0x5Lqb1KRHpIwR5ZY8GJy5DdoDg
sdZqzjqMS8wvwdof4gg2aaPA42p1XZ9Xhmu9FJbxox+N9FeOZ7rlAOObjd6AAUTZv0cSWAq1wUl+
oCiO4GNWPmLTO3NU1XyIK7t4zMImWCJ2Ha3EpBbU1smVnJWYFCFPQcGjpiCJpDuXS3Lc7Q3PYIPf
TZ4UYxc/xSjjHZHOTRc5dPJqVVRysgwS2iF+THNF1k16KOJUBMUhmqYvZzCBslme0ny55oghj1tz
bWOfDk8V8s6s10skB4Pwtc965+QWiXNqp7NCDSQYuPmAWwbDLsr6jVt6mMsm2P5ELizxxu6HVxVy
rNNbL3mrIrvX59iAU+IpYPyPz2MqI/JjqOFZHDzpqXEhH0oUnc+Isfd7ZSjfrvNaiYBDl/fqQsRU
ufrDzvqQhYLVDf0aFw46JV4OdQTtacdU4Xd1snWnKAPqURO+8h8yck9WVphOvGpsz84e9U9tqoOI
UWh4n0bTHCsNWs5TZqZIy+tomoOoGv1KKOLuY3zM7xswc5fvWxFT9O+phF6W6wJ4nFbt3tUB7Ll5
gueXIj0bdjUvy7H95kpVe5YVXNfjTHqGO9wfCi1WZt2UFeYdujAFnqhiFqmYauFXOejiHAiBuLWa
xfG9UiOoMy39xaHt2mxduuHv3yD0tAQ7+AghmMjWDv2onpvEgluKiDWypyatXqWzq7M40C9FCDkz
lrWL0IkArpTY8LILryneT3iYSzAekPZqVVqprhfyCjMl9mZqlN7nE83fgcJ/Cv2tiFzD11RfMZJ7
MYGJRD+lIoQI0zGHG7HBTEddUiOv0CU2418V4LJJk8lKYN4qZl0/GTHmXHDdRthZkAstCe7YnEUi
mgMTyEeLg52DJsCT7FnlrvXsT3Fkm0I80rJ3dO60My+fuRxrzjdRaclsFwncLj+LUehar0rrupe6
jEoRFDJuke3EZOvVzoJGXLwWw0Az63UYWOpC3M2EuLqzVAlVHdutVq2ShZQ0HXrFbmkcZJ3OSmkp
5gyPe/+d795Dq0TeExJD9iaHJL+Sg6w4DlOHi930uiql4CeO45NmaNw8wueU1g2WXBtQSO05Hu1m
JlLCiGoLKJC3uJP4i7Q+4DU1af+jBi58OLMvuzHNki1LsTWkygxNudmNaeA6PcXJ4zfY+TOzLZp7
RZOqM/oM0S6vIohO9DvOIpZblcJDP27WYigmRs26vQrL9A3617X0iLILsvNzu3cwG4Ms+nECtiJ5
0GQcmalGAQmwNEQVxMFNjALrJfmPUZKqfepZKJipllrt5ekgUsRQh0/7e+Z68adrxH36ofz+74tv
RYA7vvx/WbyHYP+AgwYX/bf/r6qUK79LtO672qbJKvEU3Hmn9YSgVoqz3I95rQdyfS4DK9yKGBpd
1vEiWkMfoEJuRkOZeAo2OD0eE5zMDlGL8rSbeWxGTeV0c9aqsXqJ9R9n//+8Ti1XteGhIT51MQ0A
wTNfp7AmtsVi6OlhtBeNSTGM9D78NBSz1+TrtXWGJs1N8nXoVRjfoHvgzuVesQ52lmUne4g2qFb6
j+JAvR6JRkfT1hRgIfaNTnoyLW2uq3LxXkaDhMVMWsNMbtUNKmPJxrf1iH2BpqEv0Zo/kbiq+Gv/
NDFumpyRwl2u8Eg28yqf2X2cvqK5Li0lv1fWYpj21jcps9KHVKUZBzrvTnO05DWIs2rjSw1UAzEM
x3Fmdu5wxCZ7eNbSX2Eypq9dnKZ7DZtQPtDcGqYBApawKvEqZ3bQcXvz0/IpCOSe7QS/gbiZnATe
SvwGl6HufMvsNn1onLQ4V61xl3g+3pVGGGwbgHWLEj1FWho5dH7UMGZ2VATvfDm+B3amPWpyqG3N
QPER+gvLN9t6l2rLf7+50G2Ul3///Kvm1O3//PmnRGWqFlgQZLFU3RbgqE/1/RFOdCE5uJiaPWuR
Z12x9VXlhyg7emggto27lybupN8WD77n6WsxEnE6axay9NOsGMOmofIODGzTdXqyHfAqn6W+jrSa
pTb4q2JVsdUmuaiiMPP7zGzmXhkPZxFKM6jOrYRelBiKCV11Hs2yATA4XWRBzjkgR/8kRuIwCR5B
7qKq0gL5xesK3pI1YoWbNe647EOgkiwy/TmekPHBAIzw0gegEuxkeAJJ522L0IIZ37ZGPcGhxrmq
W/ZCfIkvX3nxVQ7qbK3r5d6Dro3sgpesQwdPSp2m1+WQR/pknGXEnyb8KUVcYU1XiOQ0N98VzTXn
uZPDj2u9huaUExX7+uOsFDNiTKPXtpEft370uQPge0qUevmuls37mzrAVT1A1AaCYTaCYjuIsJAX
uJYMatUr6LKh9ODbcNVhgEjPXui+6Tz7T2LU1KdYz+ynRHWTB9nyT7SdpGcVJZe9LOsBwo1Id0NS
CtYmpdaqA516hoCTnnlWhw8VfxA/ko1HrCyNx8LvMkwow2IvYgni+FmdDGthbyy5UjPJcbV7J1bt
HIHCv8bi7JqDRRmrs+nAtu/Op8istkqPl9W0ifMpXqD2mz8JGIUATogz3W8QDM4ckOZDTp5HKfma
Z2QwwCopHFkewNZXAsOYo42gIpzHUBzk2jNOqZ4/TIje3VAawSQoEbnHEnGzm7SwgIZ8YcfJI8T7
qCpx5ZwO8MFRHhruxYBqIGVnKsvPWaOOW1xSE30mZqxg0nDRFcq201UOH6a9XeMGCFbr3FcWDntd
fC9GCBwk9C+C6WkU4tjKIUE0YDXCr2J58VdMz33W8rk9T6LWP6bl8FN4QUdmbosRmtHaUyiNn0b0
3C6jKlHVpyhyP80JiQtKr6g+5ua4M/xQ3omzuuvHy5mIwcPUZnIXA9BvYvSvDTvfaZni0m6zmjSe
Xc4VHZ5iEsbpDAkrdWsXw7Dt8S47qLYLH08a3Dt48eNSou95zhK0tfTUr59SA70vt6Nvgcj6r5D9
5A/UgPg49zUMgCCc6W3ApqMqyxnc9ASn5rg5JIUEJd6v/nTN2n5NHYSo9VxJnjJYYojNQEb69wfq
35i7Np7rMptHHqo8TJm+gVdFpuunXVFZT36NJ6J49XZ5U8zjLox3onzdSzBVc7Tpd+LVK2aFCKCY
lXEgusxerxWzqtFvGzXLH/7penE7cYGvgjA2ylId9mnRg2upfTQGv9IHzAbIPZthpAIuRSwEMbuD
rgYVJoFN95SXbol0h9k96WzaG8CueCKfdD3IX0Y7GHe9hbOWGFIplJe2pw08JJk1PQsofVEXxxEd
vRfDyObFUMTrxqgd3L99cwP3p1gbrYr69WjgnsxGcKhHFAIBPD+GnWFsKk8u1l4dWk9Sq50DqFIb
z5jUH/piJ6Ph+N1AOXYRsMw96lqq7n0Hu2YnM9vnpDKfRZX7IzWpEIkUqVbronMypdpO/5J1ORYQ
+OwedRta8gKV7KUcZg1OPj6LvWbw7KNKC/ao1Z39ribj2eRL+S5rxS/L783vWp4g4JK44wusNSiR
ptk+Yfeis+ZRm8c4TIdF0VCkkKW6XdqFr5/SFIctgMHoyZa5vO4bzInMTrc2SPA5O8e2kp0mZf3W
6jp5bxcF4p8mZEAnyIJ10+fWXR4aEkonWLmowIJpAXbNOQ0zFKoCu/5WlSp7eTXt0CqbpKyTXnkN
LOQjqrzDbmQcX/mXlD9YABytsbB+GV2y0pvM33k0bTZFxz+n1dP4NGRD8ZDmxXsfasp3xdPlReUp
xS6qIEIq2AqIeNLX1roE27bq0YZGNtNAmNP2v3XNqefLvR0d9PNyqNIwpapgTlMr+qEjWY1GVPNr
KGxv1phN/hS4sbdSDUnDZTz1jrZnJKjRFd5L1JnPnTM2v6QoXDUNyjxmFqqbgT3NPNOi5oyCuLbS
GrndW6BZeSB6+aop/fwRm14el76WvGMNsFLyst7jjBfPrSi39zT+rctBDE225KxBDFy7pwkFN5py
Jk7lJORUJF1OnelyrR7TfYT50cdtxJkdILFhyQhoqJJTLfpOLu9cOVB3SFypKw/U4jcAjykvHD39
pfnfO3R0f6TsE+d9mcoPajGmGynU7Y2OCsk9CuN89QqreK+8ci6uwQHyz0aVs6c80aNVw0dvb2gw
s3EpQNRVwVooc1GIws4dv4gcjRGx+pgO2rRKEfGyGR+FmbYIXeN0JREzIatzVUgR6LBc7vG/xsRN
xE/AgeA1wbJpbgaYTIOy9741KNDc1Yl9r0rI5oqQiXdmRTP5JE8h20EU3QCDvBaT6DclwMloBoih
ow7U48y1bsn4c1R9u4Qzd6fFY30ya6l+nBSyvDiijKW0Me4LhrZsp6oW1Olw1qpOdSo0rXlUG+9T
WjOAtEycF0QZh01OmS5xOlC8Ksbkh94AuyYOYphEA38/w8BpUYiZK5l3j9UE1FzqlSIkdcabJjvY
gYrYaPJFBwaA6vh0AauMfP/v7xPqDF8X6DaEERuUJ61VvpyKIt8AcAotTcYsTNUn+p80Y1Y8a/Nd
N9prk7rbQzG9yEfHWUPb/D2a5q6jaU5k1tNrvf+S+ffrRCbqryhI/PUTPq4LIgm/ijLFsqB1aae4
TUd7xTnIVQtm0jaHOxERhwFQ1FoKsbe9majMmF2AKBRjsCYvnDLd+ZEBk2Fq0/EFx6urdDdiJA56
FRg4UKIFqaAnFYFAtJt566AB66c4oYJbggOIeKs1BO4u0MKHYNJzFSFxhgJli5Y7WuXXCapb5SpN
MHMNcW3Sk1G996ZV65AU+cKMpALYSWo8ohMr71k/RLMhUd9L6rzf8GP/Ndaq/1QqbbcaUlfBVigy
7nRd80EMe9U2zzrE/3qED7TaOFt5kj9GebqOEjN7MdMOudGG2qAYIqmPV0Bp1KuyT/OXYcSdVVJ2
JlY6d/hJJgtqUir4+8zka94Z2Z1XLkelAjJaSdKWxQJy2gkk2PUwjn8YKu6yQ9TWSyrT9lOTq2ek
i5MfSUsLpc+ghAANMjexRif9HzKobuLJ6yrqGiKPshrzmqaGmiTIHY35Msnl5Jl32U+IIu4vVf3e
1E11H8Ms1jcuYnhsnXKc6qzYuO/iTNmFVEqWkC6MVzmXVn5vJD9wEv2dwW8v7ybS2dIyaV9VOfLP
fhKxBJ8gv5TUm3lcsldWc0AuYE4Dye5wr5ogcqg4egd0Ag/YURYeJYJgVqOMxqIvNFDu6NQ/PUW/
o8wcvZfwgieva/fFzvEkYFEafRvaQFm4/GPu48CpVynQ8aPhI+vd10BZhqD1925vZJvMzuwj5cZ4
FeLi98BfDFEGjYby4CVmtWINPh61Ap+wTM20rSdLw2vU8w7Ie4eauVsee/gHMxHX3WpcaH5P2vTg
6vH1uKbJUYH98fQEk4aUu9XG77QID2d8OP7k1R696PwXIqJQfveQO1jGpu0f6rAo72IlcuceBL13
BeURD8XyQJaz+VhHDsgoR91V+Cjyy6rFS5Qld4kZmT+SOP6VSoiqWUWR/9fS17hhFvCochRNV/+H
tvNYbhzZ0vATIQLebOlJkRLlSqXaIMrCe5MAnn4+JNVFXbWZvjExGwTSgqIIIPOc32iE01TLhO72
n0iQdkDJLO2K8Rm0jvdQm59co+PBi1zGwepRNkvSpHrNULFb2Erb3fWiMu4HXUNag/pkStb9KFYh
PIylUQ7JXm5EZDFqrPdF2WoX7U0Vlffe5GIPqUWo+aJH95DWCabgRDtejWy6jyQu13P3peVUvxq7
/GqMqfuiQPFcZgLbCJI/v9q2UXHbwwi57MrxS+jkDw2KQY/1XB8Cxl8FpjF+6Y9V7Bd3QiX0Lnf0
RTKpGzGLCcv9vowLkOAaTpFeWns7dUw0kwuE+irLiLf427CyhDhOrtLN67dguiO0FWjp/og1QcAC
SR3EUZb9oBDHYLA6shID6mn/2SC72KXNENkRNcthnbnDc2vaZ4kklNhDWO7pca5SIA3ch6WTIjHh
CmT7dfXkOm21dtR5M6SqWMt40fCjjWCu6oH1y3Grh9h3lc8ICljLJK618wRZnee/Rizu93C04N6G
881dhtuzGH4d9Q+TMQZ3nemLnRMN+V0DrWBRBHb+ua6jFp89O9sqdZN/Dh37FY9YVB5xD3j0oM3K
6tHL3R3iCUj8zIPykd2fqWNAaoZq+xIVO9Pws89eUdo3ZInrpSwOyvgI/+YungWB8tq/dbCIegpE
m+KEY/QrWR9gAQyornoy2nGVeyj+qmm5MduWJTgr+SPg8feHa53q4E1uFrWxkF2uDbIIUlSs4Sw5
q1w042rQs/Teq7DrZLmh8qKM+i3Kw9UxqMZij3p2dshALtwY3KA7I+46NEIQ5FSDHspEjIfHmMXD
Q5p6/rJ08+Y5QSd2MWha9xmXzAQxu9H4qvtzDrgsftZlsxkvrgHWFiluL1oYoz97AUfBQi1IwvhO
+x3l2kejx8fyVw+YYi8zZkNDXgAH7nt1zqYV+HX4s4iibCOjc2kzZlL87zaZk/vzOC+pw1Uvcv3C
HvDM2Y2i8MKdRGDCjTVwgAghZ80c6TZwlI0p0hKoK7/I7tFTgz3L+OAXTMV96BfRK7EQjQfFkNym
XmocVKRtNlmsO49uTRY7QprlZ2wvufudH7VW4Zis58qDq03FtmUxcBgC5JKCivVmpafjK4rYN5GX
tqdGTVDyI5K3IPAZ/AJyipaq8Usp29eC5PKL0yXlqnK76c5wcIyfDL3cG35nbhK8sG9QSok2aYhI
rFFr0UltK5SqhzB5MUT6CR2A7icol02XmOHXMUG3o7TH8AwxgidNlYe7oO6NeyfEEKUadeubI76w
ZIZukOaGOEWSpmAPpbiZ85Ni5ivIBhBBb2emNuKoYBXTQh0t+9yL9rUuPcwu3HHcOGjUbs0ZiNVi
3612ivc0pqI6wmuKlmprRp+7Igauxs9jJ4vehNB6E4iH2m/be1Ekj/rcyyuMdIcfGaI0c5HgHZFP
JfyeW6LDvo9/Q1JCRrqCpKZodMg0R8Tyf4Otxq5fKUhO3ckqBwPCXY2XOLkC4yZNBggXgeNtzbLh
yaCmCmaYXfeU2Cgqq3UvvrRBeR/z6wgWJWqdSYJoNoZ2N6PRB9/aSYPYH0TmM8Yel4WBknznQf0J
d3bjpWwx/uiQH1/LIo4l3VJRuNMurfxZIkdM/J/X6faf3n22YRAg1kHwoy77J4a3JiYo0nalPAkv
18A2GcZyrKb+TkWR+tCI2t9AlyyesMYjdaZnzo8SXGDQchNf+47wGvdjcsuygO5RmT+VVYio66zB
+bt7hp7vZeoUgisKrXPfeWprZpM0SAQvL0TtfOqA1KfpTUvE92fdaocBndgvbdOby6iN87OZ1Pqu
YN+xCwotnn2KWYMpRfAlg5EdsCiXg3qUHomCgtOYwE3o85OgtLLoyQlilCTJzocIXj0lguTv/ASR
bb9LYzJ9bJvHgXJx/hdZGSBzHzdKME4MNAxU4HQq0iofYHSEb3wTOKHzZJDaXSV4VpaYeKOPGU7J
FqBYc+OqAm6mPK070pHtfLi05OboLWWlSBsykdPoLoPMAklqTyeJc5FwGHn2ARPzoSiENaIe0dom
StMm2kAdVhYD+TTcbnUWnW7f3WhK5RwxcOzXDdIaz0iV4E09f+FZeUSMwfohB2VKxCAn7jaqwZ5f
DmqSgNsydI1nJy1Z6qd3ul6GPzohsIZvuEuqoFjaI2AY2H1fndaePmNr2izhslgP6ohRCk669qmN
TWUH/1DdJ2oSnizgAhtzEsrBC81PIabX6xSQzZEQnXcDPjTeKNnsdAMnjnelGH/6wJtbkx8IeDzw
Hn38LBLPWiNf/DaIQHh0GcS2tfo9aJRIgRqprjrVo8ugeL7SvG26XMnXFfGk+jYpEgBA2970sjWe
Z2H0aWqDrxqKz0dhJPFhKmOPxS5RRpyAynUzDMHOnGOQlaEWC6savUsMEnmpxbzffC5Ta4XOsQrM
VbM/l/2vZsa5t107bGriKTvXip25Gsnj4hyYyefMyXzk0eDqNo3+goyhfyur5EEWvSzdEHiPjx/q
zUbXlx3ixeh7P+BTMN5gI1KjUITsoTy7HmRdEiCMjdEcTyi3Z9+mPubJDDhOfUza5tSuY4On1d3c
Puq9rT/L1rFTrWPtPQb10Oz1LDFeksnbkKSzH9XBCe/rUDxi+0gSzGy8nYbR20qZdGOtYD63Kco6
3wni7yt512rumO+80e0uRdmaIRrra+PWKttf1rw1GwDqbwjj2FRRVGLtVIH/xHX+hzE6yrHxRuck
F7ihtokctTpd1ry6a2OAZ/Z6vyI4zXIG94G1UGPU05oQdDVLNXaZwQq5gvBYxmH2aE3x+/qJXd+Q
W9nj3N/qMu/V1I/pCMI/Qwf7OenCtSk/UZSVe5b+7koYvbqzJ4t/AHbvi6xt3VObhMWz0gZruc8c
867cZ8SHlyLRu8dxCMtt6SLsLBOFfpKhF5yY3jHhK3vJ43OpauMn0GdPFxAMWC9jNRmKumFt7Bwy
v1NOLk4HKz9uq894rp2DOdbZx+XBznLrVSRYBxisy+4qH7MJT2mabRQgk4yxmL5wwar8wLzZTJpf
OVyH17x4IBiMOdTvE0X5WPO+KQe9gPnAuz551TqvKuQ+mVQA+zLniBzCrfPPKW9IGemRFmxkaw9N
sirGb1hl5yN7dZ9/J0YARYsus5McO6uI0F5rnNcuq9dN2mrfs6JTF56WTPcpiySAgLa7SSPhPWdt
/yR71FnEhjVKn9syrbCHyaO9lnbVQzcH32QPB+GJ0upHfLcD2DOz3ogU9RUqZBo1zPAM0cKRfb2N
V55wbAwAOyd+zobo1tDT6ixfPgUlBpRn+TOe266l1gjelX6P831+iP/89vdU58/v/xluQ+ZHI1H3
Zy0kw1IaJVCH8WnyDrWiiW4fZWCSPM/skfuOkXEfIUbIM1z92ABhWhKt4sZXwJL1/qbLkf2BnAIP
n9jETWUOLtlz9SlxEuwweFRtR7ONN7afExWeocUSZBzPGjctAuB5BWEtQtToxubJ+skxvU+5m+h3
soRf5cLI46cEh4mzZuf+ged2vQpyx3qFcf3DASh3j8WlcptMPSbkMMxuR0+piEEM92HbN5D/uh8W
SrWvNZE1sAv9+BIbXbSM6vSMF5m4LWJY6JHrFre15/i7WBPNvmZ3mrGHXI9d1T8Oujod06j7os0W
5mOV63hO98HG9sgqlLzrfnh2szD47naJFiu7ym+/jTU6cJmZlXwfgbESmld/1bjbc710XszR9LfQ
gfOtXZXdfWiXmLaM+muaGSuZV0L6OlyOogjPTlzdCyWM98MQ2Td+DhdFHnh9glDEMpl1JjyhmVfV
/8KbW0XiCd6P9zksfIQ2DbW+cZ0RFwg+4pKQwbg2rKHCT8E372qeTkvhV+7GFSAKFrC2UW3qEufB
9dU7AxjcVw3ADCb06Fr7Tlmy4Rk3heq+hFaOd5EbFYtK1LhYTV28tWtVW/IEEC+ejWNhbYb99wA6
fB1UIlx0xlOfm94vq1fu2RTvWrLzq9GBsTBiy9i2Gkb1WehuExM3wWJohp3tKgd/KvK1NsJiT5t+
oc7GJFPe4W8GLm5T+B078Ly900vwew2gw29dIs4uydafpJyI2TjeMvAR8EcuqD2kwGIk248Of9AC
83HqoS2kxwFR/3t5qCpVu1ESIHxzVaIo9TLKXNyQZysM4YzwD0T5eXDLc2Xn5ROw2iet9vBudDX1
uVC0T0WgObd6XDan0apx8UIYt8zimC3cz1jt8qMaBQ8evO594GQY1tVRYR4VAtDeegrt7FXYRI3L
Tq03sqiM9p1bsj209V7cdnY7LNB4z19NBa/aWu3CG93rTsA0XfDPqIhJBk3ocYbU+I+kDGfzPvFW
LxsTgpiEa+Yusoza2BeE6vNV74/PZEbyuyqNn2cvsVtMY7iTJqEd8P3qsePgSQ00PNsSJPnBe1fc
Z/i7nobB2VmpGUZLBLUI6JlA0OdGdXbJ6gfHOZRT8o0cIz0ECgl7L0KX7FKOUMRdjLAmF/6Q9+uS
yPInljHdGug9r7W5aBu2t1Q9rdvn6DNvIg97WNE2CvIvtpHfXE4ds2ObxIrLXYq5Ngl4Qbm6sgzF
bYnZ7SFvxnM1xtadm7Vbdp9r0zN+FAL9dDVuvwnT6s9TizW6Xrj1po5ep5r8bsxOZ+zi5pcwH4Xr
iGdsV7xj5WMq5VQptIqkg0QS80hHws/fqRj5LEpu53OmdOU5n88cUztnPPRvZJVs7Ism2wqBm58s
Am7KbhWt/paQEi4ax3qqE7Xfi8bGUX4uOnghEnlLvsZKbj+hLSwesg6j07lUFjA2o6Dv1oM6KMdp
PoAmezvDMrDf9qH99Vp17Xbt68EoJrXB1X+PdOzmBhTvr8ov3cNQNfHe7XwPSuiQ7SJTC04iippt
WBvJLanEcWOURnU3ubWz9jKkPYQIzh5v5l2RFdkNesTtIeT233VR4R4NlFI3+qhOd0PVFmsf8MdD
N2EskJpCfSrT+7q2QB24U3aPrnW868263seB196NURcR90rrV93PT2rFnZ6kYAu0vPkS152xBKmX
nQ3SrjuAVOquL7tkWSHzv9aIou6xkYyRglPmVwZmCa5jaF9tNha6Wts/3TJ71FhDLHEfVM8CC3HE
RcpfJqSykGfha9DzCbE/L85WHnW7emxvXW6lbaK7YjtYYGVUxyW2YIf6i2o133Q7i3/l9gmUJgIL
3Mxnm9zzqxMa5bLqteYBuZduU6VtcZxdwryYnKAfKM0ZhlE3O/8k36piWIZFnf5UQ7ZZXs6axHbN
fAO9sLiZJsM66eBIVqEntM+mGE/EQFwSlZ7GI3vTqHaFQZ41rYWrVgfClA4OzOIn3AoelGTt2RE3
9n3WdPGNEQUo+WX9eIt5KtsXy/oWa2UALaMdd1qIi5YdsERCsui+G/PguwdMbqHl2fgwZqYAYV6r
mzrvuxfCEyRI6BHNC2e3KrJ7XeDZ1A3NDjuJdO9Mnr3Xprg48r9MtqPa2neeWXmrSMxyVUPs7UY9
Go95CRx/iDz/yTLN5oz9zSGBmSoMsTAq0r3B0KanCAE+DBXrdi3BXQHf5coWeDRJ6FeHsDlIEbdF
1AroV9O5iw5N0ydV7fMH1S8ImbbWjVX36dIwe7HvOi1Y48yRv0LE+EnWZThXHtSOwgh/YPACeiPB
F6RXymWkE4cdPdXe91E/bge8aB4CXeAUX3TNd9urEfPstJ8KKYtKjZznSsWnStOSV3esy1WRG945
mw8Q7MVCj/mh+raiKwsCQdpqqp1yHfq1d5YdPc82t26MCei1DmU3+C0WD5Z5FtkttQb77F7mvkyW
2to2ANXQi+llVIJw7RZlflICAoBwBlk/90Z69GLvi5MY3iky2F+HzeNkGNFSn3QEaz1Y7jWmyp6r
nUoIKssJfW2gJ4jie2mj7/M+HXGe5ICb85jlGzbH0a5kp7Ay7U5/Qe70q1EPwy/ycxNI5dnGNn6u
FSwim9Yr1oLYN4/LNJgOSsqD2lSs+4HnyE4dlXiVVjYGRHHg7PxEyRFpzLlftfQzQJh0Nbk4kBgq
rsTYjDbLzMDaI7aNAT2gpNi46ugci6rDhoWU3KNVONlO1l0PGg7Mb10aVyeu5gD/YjWCImHTvLiN
aBa5Y0afekTdsfa2jHPihWxRwUKA595iIgtFAEIC+B6EIIVeCZxr2pOoDbaARKgeM/JMC0jZw17W
aZlhL/qphVSsuOfYiJyf5KJwQVi2fuA+BAar5EhXv6oKbmogT6eDqQAwWvhoJ0fjHJqoFMFCMPms
NFH6KtQQwDpwoBm47BIADw+g0ntkzgx7mQxuvbbB0ONpRkIyyKKjWg75PpJ2pqWqrHD70Entef7D
6IiHwA5OcKNxgsYuiQBL0m1xhCnuiadBSVaqHB5bC23cZtUEpbZ+tosxPg3ENQiFtPVzUuL86SXm
E78f+2kaYfNAB/+DIe7MajFXKljFLm5V4by1lgRx2RBXjX/blt9lwQ5DdV04Ilk5Tj2dE6SxFobW
DjATjOl8qUPtY6unLtiLuYtsYLeARoqCBgw1pYiTpWrlLIBn1bTBc6pj16VvZ5j4JGtkIy1kvkTT
koelz+WUJxG/q1TtN0jmo4toITmpqFC7M83z8UDjwM/A23cwrQy0RU5WbfMCyOL7tlISbn8ei6xg
nXttGhBH4ZvZW7Xl3Mu61i0OetJMuyJ2dQSmYHZ1GCdp/oAanJqjqVKNt2SdjLM6jha23GFwj/df
vR2dMd0pbC0rPZhgo41zCOEOBOuqt1ST1zTITa/U4eLE5msPqe8U9j+wqCfR2o3lxnMJ3JZR4hwa
v2EtNp9pCfI5l0pZlocWP6lqGDd4qbVrwqakKEqYkEJJX338Sb9gJjAroijtJ5732rKN/eARLEq0
NuPav7NVfhRR8pXNFQn4rga831m8WuaiPAhPB1VreUQH4LXRpA+OjcPWCldO/Ww0D5HZQGxUbaRX
fL5gJBFQTla9Ot37ti7gb2hKhO8N8QAzsdJVNCnGvTxUs/8qq61uowXqW13dYlRWD3q1H9LavPQT
mnZLQs/GMd3yNiXaw6vO0cxDGxFp8dCwftJCu3kQjVioiOA+mU6/9hJVuZ8X6n7XaC8GiNUjAQL/
UrTKLFvGo8BzWC/jepH3OGCUyP9vkWBKycUW310/LnAOEAJzLiLNojWHewsljeXopTgdeb57k9TK
pxBHqgcBQ9Ls6uYJc8X6qQCNVBqtdlsGSv3kGcJa9mhU84SliAuLv9V6QjN+699aBaAqqFv+bR7b
P7Rpil+CLK73EbZGq8oLkhcbtszaFE20k60wItDuDM0S9Aqt2Eygcpsoj6prqg+8P4CxUD04PbzF
sLAXNhvNG0eZAAz2lrGzjAYnN1+1YUwlDYJNoMfggdvPGaEE/CtcdUVcn9ZR1bZlwetdSRyLEEuI
ficw0bUcq3t9sC21sltfxnaAznjbE+ebO7PCazbFBDJetiY9sT9znKpLEZgWL6xxUDeycy5S8pt4
mV1aMa3K13VHYOwydhj8lUNCeys7G32rr+rQ9S+tqd106Ftk1U52ViMs/aqelJD8E5IpVJZkWJMt
Zjw7y/H6ux7p+00WTeXRTW5An0RPCtaUmiqeFM3pn7J6+ASLyjsVZj7sqh7ypmIM4q5rkaCLeg/u
kBLZl7pW+1pN6KldqnrECm5Nks2+WqJzG7NjBmgeHlzhijs5R17PBnN2Hm3dfFhmTi5Y4kXOCvh0
ehMEEL9hvX3PCU59LctQX4DysO4yzLx30eAe2haLP1zYnzs1CV7gI+sHfC1QvPaGAMfYtt0Qax83
shXwQLMkR+gdZGth1o/4EPfnIHKNT93XpsqCnR4W6qoUVo1iiF2vGnir2yYmyYmnBTJIWKX31hrb
rT9O0/nU1LJKX77r8O7UzDRM5UbCB4H14EPC/GTz5z16JjDewQs+Gfza7v20OMiSYgnzDiPSB1mK
pxwJ1Fx8l6WaPxr6dlSRbq3CT1ONdpA7kKOTs8btZGx8kCmr2FaMu9FX3w6msncUEdxdq1nwYybq
B8+y07U+nb0Ew5FM8YeGIojV2ZNr3F47yy7EI9jroGMmfl/O79kwWrWmPcOH30SiHV/dyfZXUwuo
edRy9aTqhLvATq9ctF7gv9d4Kc4uKPKAr9LbWWpYLrf3bN/t4H8iW7XfZ2mReeuhh1DyoUF2lq2i
U4J3rZB9sF+xRUNUgtjrZdamcRdpMwHc6yAVE2AZp/yAXNjbIWapcEjngzy7Nlz7XRs+9PsXXa7T
TwDiMZOdL3wdJ4vXPtcr/YsuH6a6jv3bT/m3V7t+gmuXD9M3wQzM+9D84UrXaa4f5sM01y7/3ffx
t9P885XkMPkptX7EozOMHq5/gqy/Fv/2En/b5drw4Yv476e6/hkfprp+Yf/V1T58gv9q7D9/L387
1T9/UuQdalaHRrFEIISlXTTfhvLwD+V3TaSiGJWn7tuoS7kzEzy856ku5cuAd8P+8gqyUk71fpSs
/cv+16te+6jknaf1teX9TP/X67OZYestzJjV+fWKl1kv17le933t//W6lyu+/0vk1TF4PFuV6LHd
/uPbv36qD3XX4scP+rdDZMO7j36dQrak80U/1MmGf1H3L7r891OBqe9WIw4/CzMem9tuCPHeBRG/
lMWwnyUDzLwBuUMrGC1rqVauv1LcptC3aYOpX1N7rCjnZtlxGAMwcYBXjpDUcQQt8GxayeagX5sm
1qdgfmHQyap+8tKbymMVWOqlvtVHw1mZJJWW8P6WpBmAXs52bRczN+nrJt3c4Owh6SlPrWFKlOXV
40133gZeq65WcD7eu6gcN+lXP2qUvYnk8zLPsmRLTop4lJoVD6Ayd2aVt7eILeUPCtGXo+W1Z9km
e1XcuRvProcVtPD8QXbTsSNdhARbDrKL7qsskXKWpswqO6RlAYbLjAELzheRDf/y6rrbnx1L9wmi
/sWVvRHlJd3/FuQGEbjcFacJJNaIkTiGZ7KM2WS4HFLvrfnaYP7uYpsKXYqBLoV4GybHyoPs5/2e
xaqScFOYkHe1EkaLUcdkAeSpPBAlRKT0Wn7XKXHdE+jLcftuDMjTP7q/q0VcMXWXg6EKZPrQ8Mfl
zb7ttci5lWcp3hV9n3enD/UsiKIV61N+Qx8GDG147JMAtYY/5pA95KFke4sKlN1vr3XyLEydfgcN
8ueHejlJ2bg3dTnZB9koq5xUbDJ1FPtKExaYSfKEGDlZfEW4yNu1d6mXjbJenl0PwOvsG1mcpACe
PHVJpvh1/DZWDmvMyF9FRt3ieZYNGyAA/TKKJ91boK/XnBeVRpAEUyOFXy0QasJ29rCJvaI9i0Bt
z7VWOgend59k1bUe+a0nK2td9hp0lYcMOPLGNoN+Oc4jZd3lGnKma6W8jusE4+U6skEtp89ZUTdb
SdOVZ+hA3b/xdT9QdxHh88rFpe1yLjm7kr2LLCxoh3blocsZksM9qK1hpOiaV1lzUCrF5txX1Po/
zlvNqNWl7O63dT/ctJqOt3LTZ/iGG2/c6UTpPJfoBuzo68EoG8Q6iebLqnddPjKvZXsQu9Cx33U1
FF/I4ZKIjXzBIkLnH+M0YtamAVEai1/7JpxBEThEql+yAnWg2Unj2iO0NQ3RYJEt9f0H0E+SAT7f
yEpndguF/2oRAFkVv7FBaBrd5HZA5miOAHKnPERkURGu/EMgD0H2DF+5tr+I5qGjCcN57teSDbv0
A2oh1qieNEjHlc39rFCwido6XoVIvYdLkII5cJAsXgnfq+9LMdb3sk6b6zpI3VgOEaPdyLJs/jDP
oMZ3TecH+95uxLFXrf7oCTLEC1mOUaG/cfXboiuGfHVpIPgEHmBwum8h5jYk7vUe/eWgXF1n6PL4
ba4PdeE8n6/ffqi21UjZKvpw37nJm1Xou/fKm4to7U9LYgjauzfM5bVDCvDm0keW3428vGSEH6nL
ANDTEoYf+rgKGdMsjV6ErxXbfDabk4f099koTeWuZdnci+Qy4kO9LLKD7rcg/z83onOnBYFPWFMe
JObMjJTT9ZD7zVvRDNpFB0zkKBtl/WVsDxtnGUz1tL4OI6rur/qy0pYXtVsTwiE0KIEYoGlEESBg
rVorTvNqjF0WHNrcEcc8ztmYRk21j6e02idG6qoPwiJ2oA5uvpR96rljIhkJowcyuiPrRhzyVla5
oV4sWYwK5EEaTc2Wnm6jVzw4047XnHYHmVW/k2cZPqD6FHWna72Oddsx0y20i+jqqYBqF9pQWluH
jw3Fj8rrgbAefwmo71WkeHNmYG6OTA+pyt9Xk3XNfMmhUEjJcLXrBwjrvDn2jXm52rv6PK1Ax+CL
JyZ9P6VRtSVOrT56XYZQpeLbP3TsPMIuE9/cNhfLGlL/2f/dNzKc6UNf4XyuuUxaoaccaKQAugZx
tNRrCCflwc5Ar0lcmis7IiIJ0uGtroBYVQwVDjvziMtgOY8I56BeFbqLZm6p0THTVnJGewh3ssvH
IfPcUGsjVN8ZIVsLq1qluuMM9h2Y9XztNggN86+zf9ghPBEtqb6Gdoyuh9Wkd1Wd4P2LmeHGgufy
JPtKuZb/7Kv2k0WaBuiDotfKwtF4JUnOQIPrAWSYhOIMI1YNdNVkq2QbyFbHBeggW+XYoiMPqXqG
6dVLn3mWJnnyRT37SRGvJwJfgZ+6FmVrNTtRydaswFWmNgE0NRoqv163MP20uUOoBAbPfHZtuNaF
cysIDm1rx7AVZD95EKgxXxrgbvyYyPBNQpBEvQ6Ql/gwk7zEiNoJitBMLDtfr53OHwr0VXOqgDUZ
jlmu7RE4XmQP8Ss8KOxg1NeAL4BkYYTUsOi018rSAFmV4+NYCPh5SpKSCQ+0VydXHZKfqn8K0knF
AJEf7Dxczpq3eb0fiPf+u1n9QUcbQ1Hw92HxuLeEa201v4eZDT5rgX5Yf4z0KHgJy2kfVET7Wzee
noqqWA6zMBr8ueJW77CNCuZekBZZO9t4zMhWL9Er/hSmlK1ySlh54ihbI1N9N2U+5iSKmcNtix+k
FFIyDF4Bgt7pHlQEx/edG9obzK7sT8oU3cr38LVHCvBzX0aOtQkbC9FlE3Uqsagnq9rKdfIUR8aN
6eTLD2tlSJWswCdVNW6s+K31rU62RE39rmUceP0sLkt1Ej47o2gek9m+0UhTVHTM5tCqQhG3v4sk
RYOTPEy5s4ccXZ5sBT87Jip2jeZGD/LgAfAoE7B4soS2hX6qzPbG6E0MYLIxG7ZZJ3oesgyYuP8f
nCxtl7P/1rZAig6TmFY9lG3nnGSXUffFre1O2+sA3Z6SHU9QWPVygK8W1rJFPv3S53LdKbkriyK8
TGIg73gXjiQ+5adwgOFj2+5bC9lXHkBNpyuwTWJjztNPilsuB1wRHpV0pcb4qBRdIx7HoNaXkcD4
VtYNIG6PoKJ+eLPeq6yqChOpoEw9OXOVAJ2+SWqbVeRcLNn0PRjWZ9kmu5sxPFIvg7LTqr55GDP/
Fe0QceMFgbgZ/QEUujyVBx7vioKvxe8OH3tVv1tkH1n0izaoFrKM1Fm01q2pv8x57ZMV8egvr6Pl
vFY9vn2OyxSyXGbOkyrqYPuhi92ovFED7zm0apxUOs88uL0SgR2cVE7l4VqW7bKnbHaQynrrKcv2
teelSXYlITEutQCdEdlJziHPrpfEm0Axln95NdmTPWqI6iDIRFVvhjsHgcFVPGjJWhZ7L6SuN4a7
3p2chUCDYvOhwRfpj5B8y/5jfTEcwjLTbuq8Tm3sVJhkcB/1sRS3gR60gJMyZ+Oxs7xH1L5e+PUk
9rIoD0nnPqhmHx9lqYpj7b6zhlWOgdBdMZc8MwjuIWZeh1SocJy6ztr5YzNFS69rURnwsq8a9O9o
icbLxC2iI/Ynh88XHsxQbJooA6dU1UvgPeK+dtTwESIAuEr/UR6M2G5BEFn+IZ3r3Aag6jQpmLvM
RbL13V0e6IfK9N4G6D0QBgsjQVkFFS1bO1OPbOzcH+xtfuwL59e1P9RA4F027nZzh6qvxmXQh+NO
Fqe27ACj2dFSFhU3NR7y8lOWpG9XQxWpInxpO3sjbRNQN4VB0MadfcvQEo35y+JghcQ6jmVzXVRY
gIivZXNvQJRDq58O/txB9pJFeTAiOwZHUwSrDw3XIt4t5ia0bDCCnwzNxSdnNAKsUlySTQM69hbA
x1UrmmlDFh7pejcK79XIXcRjmf2pVY41seSRfVPDDR7leMj9H8fLHiHitJce1yv8vr5svM4BKBgt
X0DoHlL/GytEwyupsdBb2JB3Tq7SrmFmBAgJWOJ73cbBIZ4x1gvZu7MjZzmGxnCWhxbV1FPpN8ja
t+M5tyF5ZLGfbeVnQmIaSwarPl5KLmm0RrGGRSK/jt+t8tNlf9GaEhJ7N7abx4r5q8vVxNqRqw5g
OKVQb5KyPgAXRFsKAOzDEC7TaE74zzWFGnsHe8h/yaZLp9rv1mnlRuvrmEAU6WLsg7d5ZANixv+P
81yvPfzvn6frJ3VpWCiUVallHItG3/axbu1b32C9lfa9cRwrpmHplRrH1DbiwwAFGFtI4yirhGy9
9JHdK0g5a6314JLMQ2RPObcsKgPuEasqQPCpTapxLStl8+WKsvsACWkN+apeRG6UvD2lyxGcz6I0
jXGHJ8Ya97vIXBLUMA9Rlf0Pa1+23LYObPtFrCLA+VUiJWuyLNuxE7+wMm3OIziBX38Xmo7lONn7
3FN1XlhEdwNUHIkkulevZQG6jXt+F+GRB4kJjD26v5MfuRzpBnXTdTev7zXhlOyQ5dNu8QOJzm6f
u5up6gxwHf+y6coB/Tt05rR8sZdg3oFYsgqBLPnngVv1juaTiSYwfH18fFNAi6Lmk2McCvdoc6lt
0mJCP8dYH4GVaI4zs+rj34bkoBAJVmu7ndFa+z/H0kp5En11bDCitfZDrRnams5MgFaWs1LZ6lyD
+N+b97/joAerARWMZKabBx+4sWjIAePVygSAWfUeRyY6tPEQvZPhzgEtyEMDtG1FdGJOhOYz1JdN
swDGeTINAJjTB0OZw6LP9hJ76TUNrQat9+BI0gBgnqtnzpCERxbIOZEXb/TLGjPeae5SJ36I0Kz0
jEOGn62J9xgoXNgF9N62Ve3ci9CGmuR1iOaQ3RCB0GSrCW/xRiAru6S2aR1BET7dzaBJsaTRH0CC
Ju9CEweRaGDBbhLuO0ONm9eU2tlxdl8n0Cw6uEa+TKURzZ+sLA0cQGn82m1y5Dp7ua1YYlxqNFoF
fY08mWlZkNRTtlAzu3Vd2WIJIYfEAisws5X7msuffWSxPVLDxgWkpns9jfUT6zs3WVfPEr1il065
ZN9pJ2ZPN53heAmEtAu5zzT+zxJpolkL6HSzWtM1rx8mj8D1nQIWUwPDfiB73nnduoHEx3ZZ6vph
yE0fMHXy5YNcl6uemZc5uzLlEQgTsLEz1H7STbThBlB/9G1p2NKvrkYmZ+Buab9I4cB8IxKk9UvM
dYmr42q7LgO1n3Q143cKrfvpCSm0ZzRUao9dJa1t1Zv1TVe0+SOY/L5xAB+//x4wJRC8aCOkZYgK
SOrokzFA5EVkgHpsG77dFO+HphpSMHkp+Dok74e5lQ14egeM9XrsLeNUZMADTaH7GfhWFu4jBrp0
NPGA5autNYk0TWqekNs1ThQtps7PWmM8VN0/eWWZ+xgUTwd0kuK/qtGgU4nO0KoFiRis0DGfDkgJ
kVeqEDqjQyvQJLV4Po7tpDP29vAdkmY2+qJVHC1HYySRerRCN/tURqBrj7KhQBs0DsbMYu1mapCw
n/EcWQ9WU7r/5LlZHIAGrpH6TIriIICIWmdOyNY0Sbi5FyR9n+DdqnQ08wStZnStjxIdgEohXQ3B
GiXPXhz2ECH3Xr2WPrSXGdIAJzTgPWPXWX3ui3ResSoJn/secCQ2VPI5bBJr5XWifA4dyA5WVeRB
RUFoK81Cz25voKMJZQNvz6BOu/Rpm2kaLkNGVA9gq3k3vHqpr+7/d26eR8naGbEl71T3p9EDHmO0
CcO7guecbMV2gvIZUOwSNcPDGDUB2SZALmd/caspxVCxoFUrmGjoCjzG28BttfoG9ClukKFt9wvP
0ieBFoOLPjT8PBZNviJ7WQymX+iAkXsK1Iv2Z7yasc/h3HR7/AEElEqK7Au628RKRF54CyzgfF9r
3YXsES+aTR6aFhJjuEgiuk1vAk7UgWfzOXkx4nT6Mc4R5ApwW7sMdTffQP2kudHNIrrHdhAYeru0
fyQvvAP/CUWC3kxe7BS0MK9v1uCbROcTNB19UFjk6IF6k58nI1oN8kBKJz8Bjeecy0bT1lpk4Wn2
dhaVSJWSLXk7u3qXs3SqTn0Jcqwksi8x3l53+C4at3RAE7t5a6UhVBuhHLj64KChTMNLXRfujmKv
EeB5RybMAuZ0yKN7kPuVD6zN0yDUAfuvBBrHUq2u19bg5N+7KV3PppxeIqiLBXObvY8QqkTynxHE
E5WnybpIYqiJRhoaPkpQbW7BblPgV6Tp8TlUGw4Re45v6eAEW0SUY9qcOGobQv4wQn+DllgHD5yh
ve8pB3m93MWPJm9PUqtbNIWoPc27aWpt1ICng2hPnZLa5QMSvkbj1fcSwMTd6Gp8M8219oQM1hJh
oOlnVUgQD9kpWqJK1IeZ4luHCvhXlJ7ZAcy63T14FOUtuM9vjBIfe61XstpYko8+xdLB0POvoLBj
Bxo1fTKjp3K4AZ+7uMPmcj3MLcqSIcTcSCi3E8jDVQayI7Po5CeHlz61QIMeFdthyKn41OXscoet
XNvWT2hQXOcxG7SHJJQyAOt+ZaNTBrS4dIhtXd9rljoAa17gLoJTYGtNjpaC/luBeyMqBcpD4aqn
/d9OywgikC3aYdH32sjpkqj7Nci+LNRwcgvbejQulD/nsCs3V0nPGbhbqPs10AqUzg3ZP6p+UkiZ
GtMhl7G5msHC4VMgOa5L0VmUiW36ttSHsMw9ax4rRLIF5QpP/a6w/K6zyzurzrHRNLN02/Iu9wVP
sNPUczTO9zp0Rs3221gX3oYP+gwpAuhTk3Y12TpvmNeTNokLOf7Vpqu56PBDa+o1hqbkrRjXvZyY
T4XHK0H0UrZ8V8eMoV60CcfxE1UtF/fCHf3n+VLeNA1I0i2c033V25uh6j+5iQ/yy5XFp/w0ymGI
g0xDq6dT/jHMVJdxOSJDlw/dlkZvoZ3qRW7V4c1OK9KI7BTxFk92UwkkvcXTJSnUe7EbEDDVIMfE
LhmHqg7tQAztvLra6EzxZ5545YHGlmIsF7yE6Nd/nde5I5qCKHLMmug0jZkTVE32Pua6YgfitS2q
UT+gl2Dvm8a6Xf4eNATrFdqi8Qe4/otQZVvCyOSWDqoAb1OXIXk+2JDx/RpGbbNifNQD0eHORuwC
tTB+AFA/nCNAi4FhZSviIBBRUxxNEzyhFEWTnGgA+4KiMv9zUiey02uphCUMSt9miXa3OpPQkII8
8yqr7elE4wjyOJtBopRINk3FvA9E13WAu5WzzCY3csIMlUXk34C9NkA8lP40UXnbaaU07ugwd4Pj
O6OIgqutRXsdSoh6tCpK3cS2GFLtoxIOowOy1eBbbZHzLqcQDI5KOCy2MwNi1C8U8M7cD2wDOtti
TbbrGsjJAfckHGdZgxx2ybwTj/CqqS7Vv10PKKB8M8/m+NGBd47vKL0Ou+vijYefQW32+PJ5/AYM
SqCEUaKtIDVsLwav0GftmGdRQoUe4pDtRQWQiQLokDrvTRSqJgKsbC0Tf1/ruvzva8mq++wlKdu7
PF45tvWqIpOyCor3LOxfdW26CqRIfPbMXa/n3f0wFN7dUMQqRwUtmTGCvmqoI3oZI3GFWnzJXqMd
tOPcVdjKfIy+Xo9m6Gp9sklz8u4mrE+jvmbPSRE/T1niXKYRr3tNZsQ7GlLrjjc7B3ShiRP18BSp
F11SdqABBcVgpkcvo/mYqL4fsiM63GYDUFOthWawdQ/pPJ8J/HJoBsWgA/n1Utel1KUcJHEhu40P
w7oqvoQt+vzUGjo6r44jLlN4qrKlh+Um0mOALIDTv4uL4badc3kgEx1qsDptoYfNQeaIMGQegbRI
EadbAA9kmtPsm8lMHSgJQ3b7hrYSGT3i6JQO4HAM/Y4xtqJtCtloW0JnV9t1xgcbLWCi6rfS3aoP
YjSAAjIEvrB3pGFoFnV2rZ5DiUHRiaHd9ZUwrJJtYFkcFJkDxAU3GvonN60qkM5ZXWzQZpBtGlVN
vXplxL9PDAgalPSSNfqUnOADTJ6G5K1Rcly8V5g8welRpY2XuR8cy1LKm834JkPbENktdBFB0+hp
rsHUFTIw+rsDs57Cnr9AkKk8k7Pv+AokefyxKVrvXvJ4S+a4gBCfMaIPd+KJ/TRVutiVep355LUi
oQWRl6KOpi4QQvt4ucCy5OR8uACKie8ukLjC3YDKFKhXtLl0RyvO1hgi7ULDwgKgTzK+zrNhDwJP
99iHMvGFlSTfGjRyzBz8pxCCMzcjr2yQWlTZp0lrLxQAAKUDsovIOF9nQh4w/tYwbIK90Pycz4W1
gbgLvlYWWOvzqQA/jMKsDArscj2QrYTwCnhvy+3V7iXtuGkAlESeC+JgH6bSUCMwpZqLPl3oRb0t
LO/TBF8mq4/aetUrfQo62FWPRBWdtikgWJ06XN1kk3MU+/OIRBA5Pi6xrFO3KBQjC+0bvLWP18PY
D2I/1IAuvdkjoJGOxgSiPf/XKVoOh1m8i6m6ZNpmnfdtiKbqFlzJ/NRqGxqAGhoyzzZexxd7U2zJ
ThY669ScMRP8hHebqzmCoCQ47VBk/W3Rd+td7b8tGkEQayhF4jprjs4ptaegDYgVuvZ2mrKXZYtC
hRN1+LD/QKPwZ4h+AU+rnMCX8U2STsgW/x7rqNWaOHlZdkDkXfYzQzP6ADS5h9QoGqR0yvZB5Gjg
07UZzShF44BHuHEepY3OdBDW/AMJO/cTw/0TOTwWHue0bQ/cABAS+kXGA/7m4yrWOv2H1p1J50vN
sRr+OidkWngUUQJp7qySARvlWhYVdsXIaL90uD+vBpC4nFsxgM5Dj7D7iov5RTjgfgBfpFznAlyO
zigrHxWV9Azo8bSzXaltuSOqi8u8Bjsf9GEZHuiWFXmYTMa7aRD884dJrGs1sK2a1aVrwXvgSu7s
zNGTBVQn8AKJ/qDW2WRWaTxl7XSbSzf/nhkZOinx9nYPfs0WPaaIiDXdeGrH4ZbyZ3+LeFvjXyPQ
xOauS3QB+26ffQIvRXFHQIc+0FHderKkaNEAFj8SoKKKdXs/gWNrgTkUtQGoJ9QwNsYE9qoefLvb
2iiHdVWZUNtWSIi0TJZFaX7n06ISaElalDAUaOx0lkV7JvsghWgJoMV4TdGd8S7Sm/IIbQPsQCBO
tgxJpJ54YxlMyJ2AYUW97pBdmdpUL4+0xNs6ZIKg59pJNYY/M+j7bYAe0XgFko/oONs8OwslpNfH
cfm9j4GY6jzvRc566OfYaC0RVqcPqxggHQ9Iu40tUjRQveVTQQcgzlWdMzggIycpf3o1WuDBhsyl
hq0LzUbRpllxcD6oB3Jk+9U0I70mi+Jc1OASJV3zvkknAKr+dLS2hr2EckTIqC0zssHDt1g5orQ2
j9wAD/FpQqqqqIQuHl7zO6PhFJsJBWrSu/PDQepfu+wZSqHFd2T69HXiyfmWAd90RAM7KMJeA8oh
CdpcA55PS92t7PqNpXfOwZah5fhIl2SbEkSKQBlBY57cicadQ4J/D+iHoFeZo/Vul3M0sdO/DDDr
wAD6/7mfwPRxtYMbJzDzLH7+S7yt7DzxKiAbBbjIKtB75FmLX6nKSdJYd6N2hbKxBUE75C68mk0r
0y46SMY2xrNA5aXtkIREcuA2bvt6RSyb4FkBpZUGvkMamrb535MaZgKcV8oTklQV6G/VQQNPJeCF
0M/o5l825UghUwZFmBGwJ90OJNiNa+Y2x1RIeYnVoZysQNQV2N3ViA4A/JuJwEunsnhFr5971Ipp
BEpH8HEA2QdJ5OhwNaVTWxzGQf9CJjrYvVftXJ13y0yRtPGubK2fkOjpD+D+hIxRP2UDxEGrfg0i
dAs1prFGvl0ZyUORdLaE09iMip9lruvAy2TTEVsmFjTzMK4Ia8lGdN/gvRweGlMMndEBLGngLciO
VzPoewHgrPv+dUIrILHdzPo54w6kjLTOc3BP1jj+cn0bBrKJXD/NDPkohhh5VMu7cB1YrniqwR5q
M+1AznnUdTRUQmidvC7on24gWh2uyeviUXOypfMVncXy0QIX9APkAKq2bft11WrnZgS3GEVWFrqz
G1nqO1qHt/jpCGuUAXm56Mc9Q78r2DDxiYDjSO9SXu9pWYoAEhKEfVpzT6OkBBEltpzNkVZDzqoH
iX0jQaNlQ2/UhB6exQZsw+aYfwrRzIqCRwKaKCiR3oz4Iu8M0Oie0JWNW3Mb1Y8NyDFW+ghltgp/
tBAJnwhyQcLXo3S66aMSgAuVU8V2mq2TJG7AiodhwavYWAHNkJ3wUAJfS22i2UYzHT/tUrbOw+K3
wNiBCEDYFBu9bKACrEpwmirBhao0lyMH5A1Td0smctoCBDa6Z44biiCH3YPIieaT7boIs3pgdIv+
luy60EZI0kAzC/367Nj2TXlTx+ElnDUT1F9EaRUVHERWDBypc5h+L/AsB7mK8sTCwym0YLKNDe3g
FRnB3YxwOl1CQV1ZBn2PshTkqX3Pe46rTp6vKQCpmWgLCBPthhIH5EiEOUEIW7Q+brDGHTlyLlDz
rtgzCDLyvVNVJW58Ht+aRe/d1h10DQorgaBCOM9rvXXS5250q5UzF+HXxm1uxxEJ+dU0v9TY8OGv
WnXoIBman5lZPFljVr70Gv5r0b8sP2E/UPhxmYtLP1RICJgWO7nxNN/IyOn3je6NUOXlf1y5msz3
V7bUlbW4vq1lhTxLlb+gaP/+ykOfPaV1oa/T0hzOc1JuQGIGNu7Z1LZmJbWvxojvuddnHGTYrRuA
4t87oud/2KOOzrbGmOp3GQjN1o5o6s+W6J8VaBvz/wG1ESqdc/ZVY5r+HA1O5nP86O+iPNS26N9O
90mWitPUpXNgeXP16MQhCKNjk32DkMbrx2D4GFoYRd96A0nADx9Dzt4fHyMx3eq3j9HixeZk4D15
3U/4PTcj5CtQhCgeQQVbXYwOtxU1Mj0dB2D5SkeWt2TC25bwPWH0WxrS9HgGVomGnTEt09HX7Yi1
morGAPSYg+jYmc3EH4zYeggrVlyw1QIwobMeoCdgPQyRSsJABOlAtjaKFOpXcV2B5PgBCKPiYoev
0yEJhnpiYiGbYPb6se/M14NQZxng77Y2AF2qRnYyzMit5AYSp8oDch6o9jB9p4Ol0iddB5Mhu4AS
yHwEGyw09fTvZIa6KKRiVBTp1FBUOUt5rBv9gveWcJ3UNfgw5Wi2x0ExqNCBd8OA92OQQSegf9xd
HZBGQLT+Fi2nNqi68AZynf3aQP5sR8W7PAP3FRgmXJChAmdNXnBeezsq/BV8hhyvC3pZOwyDBTgw
j3G8CsPR3VYJaw2f9N6ZMkJTwd2SsDuJxdMZeTlY3Fad8jYdsDP92EF1HSRh5zk2Hjmx1KqRtPVH
orAlnxpdfSpSf4v8fR4EhpfI2mgNNJIBFhaOlgyyDhxK9Aq4vA2ScUpq6ISol0UqldNhiTY7A12+
KM1fD57UZCBrvP2OsX2TmpoBkEIiXwDs8uvcy55l0tZo9YOduGmzxAOTRZMvdlcqhjE3lC/Kfo1n
3PyJ17cR9zDkXibF2E6HLuPoFhn7BOk22K7eSMUVTjcD7EC7xTIv4tuI4cHVdSM6LaQzffa8MPIn
o+B7qu441d08S/H8IWp0UlVb3OfYwV80/Kf1ho3ChZs4pu+WMQqcSph1NMR0aST+S6msMXDs2ai8
Nhmac8lN3XgAy06g4XkDzRSrP2o59mukVMNzhtc5HqOJSOnYQPalBDQ9Fgfydrm1l6CtuI+i2KQ1
yDxAWvQYF1iDljSQBwMeKStWRVxlULDq44daNg3odwBUaowkfqhA3A+yFnc9T2CfXTfGAE3DMHQ2
jWm/ejNsq2kqmf42X0WQ00GDXWBBkwa9A63T1eqfIhYCc6cymyP+KWLhLNetuD2Sd1aVcfKiOo7g
GPzmVy/9mmgYO/z93L8F028Nd7XsOB7KxJnWpe1pj1ok/ziTE3+1jW9nH+K0FFruk2inrSgz4xBP
Lkh31JcWOIh7WU/ywRo641D3MoeqIb6cLei+Dexe3tnpyxz+ih9TcIHOQzXaelDbDhJEIDE5zCLm
B8k724ckvLEi29XxtyFyCbxZ0byr2yhn2+9iKGR/cDC1fo4nrt+5BiS+NBaf6VBU+SP6Vx0gHn+Z
6Ay8bt4anPJ5UJFeJhnrVIA2xXZBgfZ7dBID7J7b365mQ0bJ9QqFU71ewbGA3VKscd6aR3Ee0Ixr
sK0VD9FY7DQNLJvoXkpXTTGlmw4qn9CSc/mum/XmVleVXi0uvIPeA2KgKr140op7gZwTZBYa6Laq
CHIUwtwx9JAtk9Be3PsC4maSzeEt5Ei7lZZ79ZeuRjnS4kV8KMKhfoYe2WJvJVSKIEhkBk3WNl9q
vKsyVlX3RhmCraiQQBor+6CmowMquk5vILn6ENn9E0QuKh/ae9nDqCPdQmdkG5VNKhud/d/EaRXS
C6UOrulpitnaM2bQ7as7mrWdB9l9NnksD1IHZpmsWV6w9TTijlLHBvQrgn4GCbYHER4NBHmbVqRs
S0IXs2PcWqzS77Niyu4SwX+QmaLcxNW3pWnKzypK95ytUQAPU2nmA941ywOzcBNAPd56IFsVx/6E
JseLYRnWQwqhZt8B6npLETTBlEh3KgHYB7KpCYMN9tYlD+DyKAGILwvA2h0/Ay7d7sKh5UGsUl8O
7FZnvbdX2Ba9qPi/2cc5h/psE67iKe5vs3J0NxkfqqAq4+ITaAyNG+hSeus47IpPY9yiadmJnJXm
YZjOIZISNegxKZgZ4PMZivGWnFmdzvcZSMgivDqN0Nnyi6jij7wfk8vodOPNkNmujjSc3e1rPCzz
1ciicGcaW2YJMfwgh1aB7upQ8KnbL+GQ7YPeDESogJ5qwMIy19OtmVT9c+fbkzk+65roIDg15Ssa
RnWvGCY1yMAqL1RJa4groJWFhsUEBbPIGh9QmfYubm+fyIy/LhiKIoDc66zFki5U0AoIwdyQ12Hy
JTRlt8ly7O+uj1tkR3K5SpAhgRbAu8cwPW2vD99wClRT77sA8sWkwALnDJmX5VlNEzly0AnIkI4m
2N2xh2TjZlBVtqKfuvtkDjddH0dnMvW6C73juP1BPjJdJ11tv0/qprk5sH78QfH/20lJD7QY2B7w
0XrhIk/qTGcvjQD1qMVoNN9kGx20FG+bD2XYVY9lFv7D1FtX47TJysXL5Al0gsYytH8fkvcajIyV
OF2HY4aOM5ZHje9pu9BUncWT4c53GEXUZzz8dWQ4Zbkac7u5BySEr60i5heXM7mBrHR7BBHcsB8F
xHI8xxVn5JcNXwNg4tPcQEhDVk37zW3inWDA264qwLnBTwCh0ML4BuWd+LPNHb7OUG5blhw0Rfvo
lK9LjjMAS/1ovS6JlvJjhO9u0onxs1bxAdSMOJPowVtB52D8XApck85GZftrXGXMoIn1QFi6nroi
3pA2WIi0ysl2QHHRgDg5oGHbtxAKh9YmKYWRZlhdcOf0ZidpMRsJDDyMsxTvgie3hGzwCidmiOfP
ClIdy8l713/E6AD87Ic5MTZRb/R+PDvhLvE8+dmBnHU/VvWTYFV6ysEQvZqg6/GZwpIk03bgCIbO
pumsaj54N2nGw22MZkUfjclmkIw1/q/rfO59o8qh+0Fj2Zk9aEVMM5ggKgRdUHsODN3ZAsv0I7Rk
tCPeeoCuujOdvdmvJrLPFlviieKeTJYCjEyw46ka7chOJnL+j/YP6+M7/u7z/L4+fU6PEB1va4/c
2njoatswzTbxhfx1GEBkK3l/7ssMvO/N6KJ0UabfWsMJswDYduR/2h4kI2rCEmPMKYReUgeqMCnu
0n8udbW8LbdMT0Hpa08FFMKVGoJZWepbJOq1x9x8QzbSTujBfHo75vrKGDh4sfEoNcyI7VAa1Rfc
2Ojm5soSbn9ywDL/KWmM1wdwWr+GLTAyFeZ1VX8Ca4j9KfsVNnfTH6v9HkbTqzDCf7GNb78xY2MM
BaZzV1vQpDca55KIxLwA7Tmifxhf9Eo/5h2YLShSmEZ3Y9uGC65Ejk2Jim/nBFSHcQuuW4qRmmWv
WgE0HUeNZYlRVwD7svXuCrq/hOdjOB9BG3FH0bTs5OG+ZSzFIV1M+8kBasUMteImhw7mk16jJBE6
YXSiIaj+tm3RJQ8aFOkeCmn4UvW4ZrnB0fUkqhUN55kZNyBj1hdvPsUAwkxleUNeWjKG4MaJhmpJ
mYOTj5YsQa+T91F3sqIQtCiah2RFvOaUN1EH0RaAiUMO7ki5lD6qZ2jiJdGGhiyLxwPXoVk0NHH5
GKFu9GDmSyqFAtoGlM/X6UI0+tpz+oB1BlQKo9S7TA1a1bhSC63HAbQTTgegcT+A/eHPiNHtDu2E
R/2HCCCnkBZXJY+/rOFg/+5PiQF9eLyzFDwAEgcpFdswcZwV7f6Qahsi0l9six+k+iDZb1qwwFql
xrZWY6IqwcFqijpYc3RoiJLJMiSEDWFq4tFaTFdMzdskQutQ1JuJRhT6NpGjHeEYR2ilTnl17vPs
APlB5wHQYOfB4fwJbVztCSSxDiTLGzdAfnsKyNk5mneSSFl1ykmmssxvKyfnYKXF7Cyx0gAt9e2G
pru6YNiJtt+W2WoSpDS2gPcnd2TS3QEvVSB+3tInmAa3P8TQA16Rl9bgqMGVOh8uZBprDR1Eo5Pd
0EeAunazt7itAwDy6xOB9AeqX9o9WTq9gOrT/C1Mk2FHCTgBgtzt3PT1ksAbE6O7xYP2Qk76kqEa
C9H3NL7QFyzOOrR9/D5dFHXtxzYHfXOZubsEzwFgd91d5zXFo8XT8rHAe5IxZdM5agx8xy1uri0e
ixtyAiE93xggSljThLfpuF8VIHGVTuDaVXprGA8EmuB4CPmA9M5g3wHffdagqNyOU/INNLhf7R76
PiAa8XZFDDVGJ8/ZCyaSnybKWnN9KwVopvQ1PeU7S0HwmdbIG5TFmYJeiAvqwtYqrNt844K1YIQM
0uc+SwywneaoYORKSUpJuSg7kLX8nf33eNQMT9xr436H1uUJENYMSAWV+fuQA6ydpF4bCQoaV8e7
ZGFLmUBnBKtmmeAePgwVuDTG8AIVr/BiM1RZ8HrsbQfI2F7AEYCcv43Wr9H1jhTBw5TdTf3XWVpW
us692Fb04T9DZ7TTtaXYgVu1JMXSGrSk1bTQ7FNXaAaO5G0P9e5wQNOb2tnhvmRDxi/qdjRsue7H
YIX9lGDngdeWP8PoUTFYUND2iu6vYY1ajYDMb2FqH7OsRna6qNab4npRWq0fwKg8ZCOAExAm23Zz
lh2gC5YfCqaZWwkUwjkeK8DYK+Y+9CFS1w23qi88ib8k8Vj/bFLo3WXOFK+MCRDoNq5+9l7zRWpx
+aVoyhTSOJnzIDl+zLUW52cIVLxepWHT+6vYZpIGqIO1oD9+aQz9lTUGStPjAZgt4oh5Z4Y25EIr
8zcbTVIUHG7EILHhuUGO3NsDRGKqvYWSDYR5LPOBbJH43I3mcD8yPA48C7LD7QwurGs8pK8AaRQ6
3lJb1l6Ww/PQzRAtrcw7S0723lAvqzawGxuWyRRl7FmcUWyfgHb93biIx5PRUJFpYO4n4bo/qkw/
6mA5uZ44Nlss3q+T32Kq1JNPSde80DsyvS3Ti7IcIDYvQn1H9tFzz7HhAvuQz1/6CLID1/QupYGV
3eQQOzftaEOdB3J8qiMoVUAqgvkJ6oyQnEvnWyMU+poCLO8p6xpzHZdoVm9FlK/FrEebObHMWw2I
2+XAPB4fPWEGQxEivUUOChkht7Qu8SPbkG1A/5+vW0kEYbpenIcRdCGdlU2bqhT4+zWVhgSkkHu8
NMrPYM91IFFpafteDTnfNN7kPNcgrzlYLtT7YqUdzYrZWfcCFP6zo5Vgwqp/1tLQXtSJm9WvJwz8
uJmAIIjFUF0sWc6eGrfr/LgX5nlk0BbI2qTYo2AARodw9oKaQxUhZWG5zmuQ70RKqK5UZ70LtDeA
PBjrDEW/dNJZ8O8xFEiHNAXbSayir4vRWVx8LcvOw3bLONKWc6ji+Y5r85FkyLKUyzvlox0m+VqO
b4vanL75/mse+FDAcj+ZLy1kGVYgPoofYiN0N9IFxmYEjeGJp14S9I1gT5XWfy2qCWrmCXjw8Fb3
HXTPxmpSkzT+axLAt9MJDT0pmDU1/WmepmUSZFWXSW2FhBbgJlo4ZIeksbR1Po/pGjmn7BCFE0ja
ydOFqXw9Jdec6UigWMW8NyYU0ErVVllpaARPGITXoQWWHL0QDBpaIdp7zUzrdVWL+EUW49mx0Ou1
Gsavg3C7n2iZ+id2LffJyQ3wMLuTec4cPYPuk4j3+MvWp0waPBCm6zzwVDwnYbSdVf2IDmMlPWBr
YvSN0zg3UC7OrGnPqAL1LubNHbux3NOo06E430lv3hIkqJqgUz60yOgtCCEFHwIly99twgYDBYlS
UzDFTW9zCXVE61Hcv65ntXhHd7PuCP4NtKfojuZfMyyDqT+CJR2YG5WkKU2AAivLBlWZQkerA00K
oe0UXG1z6t0y7aXBtnufuF6NXbKuTfgbRv4ynMbCPsuxSNG5m3hIF4A4KVEHcoDJLlwZVhlv30Xj
bdlvZT6crsGWo4i9s/rhXRiE3JNgsooWXODPIIjxTqKqLWPVIR+w84zwueY8vJUC+xYf8PuNbYCB
bAlBz9W8SpNQw91FFj7wRBA1uN6fJp7XILMO6MbUkd2UvXlb5l3hjyqYPGGOCtxKFwAIpmIJ/nDz
o9ULbjCQLaItXbEd2ooeMeIl+jLpVCfiw6uLjCNLTaD6gM1QU0gD711cPLAq9inQShjag4zaMXbc
HBfbsoIh65sWMm1mvCrqAnITjJl3STY3N1bS5bvSsOR5hhAkNOLS5ssEuUdHi7Sf7tjc2BV3Xjqn
mNY0qbDT5mbMGZhHvF6eDSy5TCp0+0R3BLPsbpAjspdJIXBtd14qAw6FvlWhOhVs1alAh3pq1kha
eSfDHBlwNWprD66NGPRXaD0AIeNrHHZNYC4RdQO8OVI+q7fJepWMW+ijQd4Y5ZwzMMPTucjG5sRt
KNQLXtgQ3wEFip60cl95+oVGtjLRGXhL8pveVu0JaiotQo5Si7KNXgN+54Rt+bqKl+edz3tkUhPm
hklQmthoThkHIeH1Uqgt4dMAQXNDq00yvQnTVNwKkCoErjsmAf2iKvWz0pPyAUpu/EijNvS6U9n0
4P2Djw5eo4+BDcRFkFbeqw2dq5ew0tzlt4iu2vJUz8aZ4umnCPJ4EUTx2ATXhcZQ3BmQLT7ROkgO
g35DOimSTKBUqRX/FcuSf8SYOnfWAPFuEYK1nuzCtpw1axk/tFE5feJpvP1/rH1Zc6W8suVfOXGe
m2jm4Ubf+7Dn2dtz2S9EuVzFIBCjEPDreynxZ/zVqXNvdES/ECiVEnvbG5AyV67VDr7xkkkDSta8
HrbkxpBCzwxs7OuxMw//btrR1MqFK0HDRdPmoeQHi2CBtSasHaoGw3XujO2GWMiomSK2/qUZqyZR
lul1Fa7n3lAiKKHzXxFeC48dNIUODcO3pKYdI1peuD4KEVRv6iiOyLgELlE19RTYw0bR9FMTKYPk
zMqWTc1okPo5KrWf00zIeFzSiH+nVtQ4zqVr9SdvHMfHljftjQYdMeqLDSu+1llwob4eyMVrPVjg
DMAVwahR3WKBtQtBsPKYaKMGTNGwob68M407F4SBNE44or4f2mRJfeUYJQ9u/qvEL28rU2DdRci7
e5lzBlqurDu6itwJsGFrl5p2CS0d8EVNLqimqSzHuaVWyjMTGMDE2FCzM4Dh5iy4UIsGcSzQFwgQ
dEdq0pSeL249lj4MivYk62p2p6moLS9je4sFRge5m7jc96jdv5ALkjLxBRoU+3lAmzf6FoUAQFCo
Segg8qSZJonyqttbgC4vwDARIJVduou0CoBmLm1bW5iaE0NkqwlWthjDa5kV4RXVktkugbzRQief
ykSZHS/FhXrpQM7DgQeRe52cWI2HS43fwDQvC8CUpDss2s2D5mtxdRkjBYVtwLizQsEVMCRBpJtH
B3+cz7VALhOgtan95e3fJ0O2Fh6C4GWrb1ORdTsX1UL3Uey8x+mY/+B6gMyBVzzmoEv7kwOrvcdg
KMrJAS/eblcO2HSpGTJslu488MgsEhea9tyIyrOXadaz2WzGME+ey6qvLn0SAaetzILLeMsAHN8g
GWU9z4M+mlitp4hkjWNxnN6MvRngHkniAuV9kEf6chAhAG9xN0DlFx21erfSGWTevQs2PInVByuy
BKaJdQ4rim2YcajhOXYAWdesWTuNmT42OZaCSRu17wViVZpp278apLFKb0hfnBZBjQz4bOy0BbaH
WH4fjLJGsZ0aHkLsZho++nr9iJRHt04zrPZrhYVwFT6iqW28Lj1xoZang01hbFmzNAYD+A7VK3z5
0RtFKJevnAKIKTX0c3zg93yjB2AwTUBhjVgACuE7VaOSWaBVwQ1yj7y9D64o7AU6z9RfhXyg/hDc
bivTCsYjDczUwJaKW8b+ocqS4eCpsoqq9fnFUWfUjNwQ92nYnYwRWttg4QA/Y1XIE7mRx6hFxbYV
IIvdA3wklr6TV8h4DtpUGxBmabFIDF1ejc4vL8C+aECzInXqyrLA77NU4qR/jbAiFtyCEBAc5pn9
w2v85kgvJ1EnwQUyaNs2xpt+WZtRtwGTXr2al3pqgCuz9kgmCZq+je5bAEkjPNqkbv8aZuUexDva
T8MxThAuHV8aMAssPdT734A3S9s5Qu92KC8FalMN8hzULaZ6tR/7uLgZQ5sv2MDjc6aqUlkCeLSE
JNDU+rQ7jcObVS7zA7fApTiTzAAWCl0fTXhgV9X5gToy/LzWRWYjx2+GUHIV+nCuwJD2LH6V0hDP
kdlH4MgFK1pQBdZzA/6vTWrIfkNOYG39GGO6lf1s/LCjbCcrntyKyorvzdwCMD7TQV9Vp8l91hT1
CU+cF+oc47g8g6L6zHs3O1kDy1ZQxoXAomoGAm/ABZ3SIdRSPMJUz9Az9HgQ7lRCPe6ajJ3zBkhc
dmsPXnXJgB9dtF2gf4vrXlsVlcn31GTIWEAdUz4yQ23BgLNdxGCG+RamVQ9she7vvdhPj6g6dZdY
Di0Ea5qnMY/is64NAQh0AQOAkGy70go/OhSqqdwa5aZHVXxGvBKaaFGNZBhQWCtQ2cQHan66GWo2
gMXAjUaggrF+Q2UHGLbK4nvgIqauIuapXksgrYR/6QNenFAR564+PZCSQAlAKuXSVR5hC0p58oAm
UfE9qj7mIA8NinPgIgJHMh5I+l2LZNp6rFAD0heVcYdSeuMua4JNjSjlDXnkSWoBcRD0C0SnwLPr
pe64wNNm2JOzbaEmuxlqYK4wlEbUak6EI+u1XcgxX5autuk758WEptaegY5p0SpmGGcMyyM1IVJj
PTqi+WhG/ZBsEpQqr/qqcXclh2AY7dVdfOtdU8hkRRt56qUm7dZnZ7uV4RFBnXRBWa3WbkEVnPJu
k9S+BpByLg6NbflHHaitKTvGQlBy9ciw0gCyU+qsHvpkOwADNM00D/h9TkSKoEq4YjGWPWYGoFuc
d+waMLzR+tG7rUIOEzAEx970X2dTl7qQRLBzuYzaTKRLL86bVaq1bDO1y2hUnOWJtZ/aRoiXb1Xw
C01R5C67Dr3A/lANBt5umj9DiS1I6vpDlhzzSLITVjsfh9FPAfb5vR0XZXfM6yPZaUQbBhZoVHWi
mrEungKbj10IwWAPtZRWqJkLsjmqA//+YskBilrPNCB0hjA60qhA2sVJfj86g/PQN4DJDMmNaDTn
gSyWNu5BHyGujTJ1ll4t0lJ4R/LgyEis6gZKaLVWu1hRoVSyqcAhRUNjSMkeUIwVLKiJkljj8j9c
ybMqcU0AcamRhQ9E5qBSeqzyY6sOSW+hLYY4B2ZozI90Rt2FLXqQE1s9eBs/x0TkTv3kWY4l+Hx+
P6V+re6qNaS0kq2dRWxFuuH7XFWHlfidrMxal2cBAP7ZyTK2ynTTOvZu8bMJmTgZUnwcotQWJ7K5
Pvj1HDs7UueoPATYGhBH+3Shnh4VdKB0Bq9art3Oaaqx8+KjPlQvzWdluY00A5koTUUHrQVFpfKi
FrnSwDFup4FTRuuvuebp/z4X2T+vOM9l/nVFmtnk3DqiFhuPTzyMKobKW0Lw+p9NbHfMx7TFY2Xu
xXLia5N6kRCPM7M+244mz73ZhHu82g6tmQKxQ7bp1AdAZZ8axoFsdOBuiXpmdUCZAUhKn+MWOwjw
djXe8KgBfu+n2nPZVsUbt/xnHz+EN1BBTyfAk04nf+vSw957glTGQXVzNfJ/mOL/uw8kwFDlBf7u
tSMc51T1rr0gooc8zuJNDZ3aiR3C8qDsUpa6c2nxlZ9M/yEZTev5T4NC36wndoh/HdSnpfUcWXZy
khzFlyLX+isd2sTLoJW5nC0jAnFXN1ELchYr0VddsVny0tgaCfaorjSGL0MzsdTCqginKTsDXB16
r4IS6goqpnetwtjYshBEsGSzkaFc1K3HQQ3Ky3WHmvp96DXZ06CNW16ZALUqu26xYLbLqPiwe2Bs
21fA1z05BfaQn/bZ/+/2okL9GmWvpsSXyl6B8hKazMOULKtAW3sSQf0w58+yzqy2neP3yzl/JpHC
RBQ28TdzUkzY0UsW2f2RTJM9XhYhKsoo5zZqITvFVvkwX1rggbOtqnhYztPUYfd1auoYjGyamibS
QeV8Fa65HA1UCDbuiMBgBkjKJStdd6nVTY46gD68TD14Qg171LU85spGfrUZQkERCJItzTCNpQk+
Z5Fg90FBk5r084Dl6TTTbJrnrBK2xfvGO1IncGB3qZOJU4cy/lWfe1hxq4XMtPLAi68cbKRmlckH
z/SuyAZQdakmLVccHiHXJkN2JJvrg+AAoPAb6pzc1LwuUuGb2cbNX/O02uB/nZYGBRqCWalsGPZR
WAbRtB0YramTDu3ntGGDrcJQYlXVt5qzL1us7Gg940fAQVCT1jPUdP1OohAJqYm5Sb2oZcP9wk5+
hF1PhwribdiP34MWW6LI07sTCMWxxqO2p4x0Rock5JCIZfWWhoZgWcdrQw2h9jxDWIDg3+rqu9/s
08xfLjJkQbLwfC43CHF0+96L7k270189CLEGoZP8yEXaLes+9S8Q/G1PoPFAOeFQBN+N6kwODlSJ
l4UHTvmqL8szh47IijrcrQWNqTcoO1crt5IJFH2j/BKPwB4gtZX8cM2HrjTG7xaK0lfQseVq2Rxu
kSJG7KGBcCfeucNrrtvNImFWdOXctS/UgS0AaitUh4YSu6mj1MC/HJqoo+irg2fEoFZ0FASqb+Qd
2WTrAGU3dMNdhcjgxoo0eRNmsXlj1Pptoxa1KVJJ1JKtFm80MOZDERgij5HnmQdEVfZU1DIXulAT
6s7OAeTnUyf5k50OA1JLBydxd7/b1bRgh9YOhdHuvvgrO12AjVp8REHO1PnbcFTvIn+sy+njzfU2
5AZIJD+OZbadpzWBqT+nvlxWWtOfXRcJnR6Y/JsuxOsahWbJXcMCwH4LKDb0dcCXhm2Uz15To4xP
1tmr7wMFICX/ETCQJ3FX/BI2XzGWe9APvUMyKMUuJWuWZWCFv5A6A4w7Y2998o4averRFmJYx3g0
niqdF0cD2dXN6NtYVIJ8YBHlfvvDMqOlNmb5L3BwPwlnsJ8DrUdwH5H3i6vp+r6wUbrvYU92m3K/
W8pWN14Hu9tL18h+6d54EENQvQK0CYEusB96olnEshvvdZOn29Cu2KHyGnZj+3G0MoJOvgJJvx1K
lv3Uh/ibyNLhqZP9gN2nwU+BIewT7uxi7XVe8ewJhAOVq9WO+8Tz42NVJ86yjFIBCmynOSa+Md63
jXEPng7nFRrNUHMK7fYE/bDyDjRtb2THl0FUpqvkmYO27rZuYgCpE3+lBSiuAwFmdNFynpwrI8Zm
37K6t9pZu2nCfwBcA5ks5WA27rBFDWW8Tk3Gryh+4dciRIEXAg4l4vVOfjWgveYvyhyfeMxuyIQa
Lg2ZaRlY8aLXil2ktelGKtAH/tXarelnyQJhY3mw1Htv6ghRLTCGxZVasRsW59yMz/OgrMBbf4gT
kHh+TsSRMF7hZko3GkFEsKD+mJh8vNhoFrlf/yCyt1HxcZZMDMc2X3BHUb5NxG/TkXzo8KVd9tF4
bIB1FYZ/gITNwnHB4lFk1mXCLIyQxkBwIN0QxiHiZnNGgcYTdZLJjY2zaXUf/g0Q7kiTRc5Rq31n
SXQUdlF/KxLbuDMRNDv9wd5V/Ks9NdtvTtZ8+FcAAC2JvQK/m29BmJp3fYRqqimSxcOu+eB3RRLk
5LngBiVMApWq5eBfaOsW3BOhfcUfpnjsIMm0a1HCvWkHy/g24sEbCS9+wysM9CkN006DcMYbqFT7
IMpAQbIaiZxu8dirkU2BwFDkltNIcnBCFIHRSAuIihuRQnTc+2skXVP3AFGkkU7s698agI/IASs9
1F5E6zyq7TsgxNMN/hnBSbIEfMMQr95ZjVUiLxBbUAsXOvSoLdCrWib7AemizVB6Y4SaxHgNji7j
R2qjshCI2fTJGXW5Ckxp3hQy0rbd2LUHt2qHE/LsEB/3iuquwmMe5Xkdf8Ey4iFkAPcu4rtR1GAM
K71SqYrYL42m8+WfPtsorH/5bFGpf/lsiaZBZFfVflHpVtw3+bKx4vYwFWepJlDz7YHKvhpTu0Md
SbMvJWNygcgqKOQoXOfXXrW2EjAGTEYXadu138faAmlsjl1r6216iJkt4z7EX52MTZHgHR05p1Gp
ePXqwIXubZoIYude2W+t3uMHDZCQs3RFf6YzOoi0AENZ6LqruaOqwrek0cNFXnv9xkoja+97ZXzn
D6qkbQDVL5AnJ5R4ls/kMdiWifym9YjqH7mEHnt06PEosea0/pcY/3RKTiOcKAXgpYmzkX2MbT/Y
6AYEdx3PRw1KmK0rBSturKZdGC2QgR1gQQ+uA4i0zcZv5BbqoDl1yhIRuA57jSRp20ur3LoItXxq
+J/cetz5Ww4oImSsPPFY5/kWpdzI6+HO25hOPG5z1ZRZuUyhG/LMeKUfmOlCdlwb9Rfd6X8OaeBf
kWjub8CmjYp15W8ZgbtshIfMlZo2F3xL/kPqfUxbIG68G3NUtoNaGwy7Gx+YsSWyi8metrbULPU0
3U8bX9WLio3kSxOxzGSfVjoy0RWqS30CrkaJ0y0Mo3PWAQ/0k0NoV7wkOneD8ozrxxWhTnOMWsRp
stFsTygyAb1EDqLqEwQ6Q3MTlSgqL7xebqifDpqXfE/d0tz23BSoYcEh4VF3LpqqQCl/5oBBxnf7
BRmTovnwsVwhlmXTIPurvKlDeFEP/ksoLbASyVtorYuzkCHAhNCXWrYFJBolA5ofqXucYuXVbsD4
1i58hCb7BRlr1UNnPpAy+6LybmZ7aZig/ph6hbUySgANe6wMHLzGjw3daLiF4nPLbNxzdBr796WV
pVA4Q9ycDshRZRIh3b/aLfiFOHj9yfJlJLVHlhjQLF/SXPMYCAkhFK8OZu5Za7vP3OwCerB2o4ML
/FIaoXXWxaOh4F50IDOdjbG0lm468HWClYqHPUjon8YoX5ILI9sQ8Br6PbG9nmeoE/0Ru5MYNH2+
4AsNqmSHQB3oLGJOy8Gk4MKI/VywJms71jbgu8rL8WwonTfDjnzIZDvFX6NpyrlNPtQsityxl3OP
a3jFynAhKFlLJIwkTz4OKaKRNerl0c56vwLhUPRzsmXUQ+5O7RWbLtd+UQTyS5CSJQlUfmKQp7dA
s5+wd/wazfwtuEmDfSd61BLtCSho62xq4AeUVjxAKX5Iz9WQcXAvCe0WRWjmsmpjEzGeLFqAMZK/
9xFbA6TIgf1IIFzjhPFPkVZvReS23+oBeXvNjfU7LHh8cE82Ov6PBdvjpdWBBadGNb/H1i5errgf
HI6/RSqH03SqWUI7GDXWVJxVqCRSPXRwJZBZA2jxeuwG28RE0R7oMF4AvLyFWGd9749lcEKxYL0k
uyZAvljUcXXDQmu8Bk6P9YsaEIMrABmjwjnaqC9+8AvI6UqdP0bFWC96MPKd6DBILT/p6jDbqCmk
aJZOZm6KEYBwyZtz40bFYwAU7F3jh0vdrGPgWla1y7NHp2+LR0ReAW8sxR05RkV2AUrKv6FWndbv
Pa+GaRLo1YFWNYtxH6o5C7WhxYNI7qmZjc64AhbI3lKz9UukBxHg3lBzSMIGu7HaX1nqouAKTfbI
blhL6kUmXjtUBegtqNd3u+TctlihUq/em/UNQga31Imla7IonUHf5ZpmjWBbZjUKMupDi8UBQkk5
C8/4bYVnOtNk+Q182XJnGoUzLswq7BCAH8AEb+TYGOZQZlZndIigCnAIExzm5p/85mE0glxo2Nz8
f59qvuRvU/32CeZr/OZHHV4jxb4z7sMYIssaVEKKBZ3OBxB/OKvCKvsFhBKy49zhJaCkr4r8ryHU
nrt9NePcpLPfL5C1yEgaHlgO//tp4urzg9FV6JNMxvmqZHTryi4Wrm3cjiLB3k19iHkINScXOqUh
ZZk+Q3mz2mtWUlxbSEM6SAWduGLspEM5OECBaGG5HEzrwybpLGUbDaJG50HdAcBGi2ZTC4Zaic+x
NKJIgZbrPfM820cdtdtjhicRXXXuGECvI13JLtyPsTIXceeuWZkEy+mKnxMjSoXCbXB4S7p2Jjh2
yZWRrqapaHAsXjJPxjfTVJkwynWcaNXkEmjBxQIJ0RYME+LgCl0cpjMv6z7O/mAjl963vQw3NsbR
gX+ezTZXTTPPSh2zrQJL6DK1cceD3i24KzsP3FQxmNSpGTosuBMmJLQlM29i5VFBXm0Xt063pM7K
9oO7AvGWvJL6eRokBZQCUcSDyBcgolw0/Ma3rAtoUqr3cnQumquX77bwLrGHEw6LH6bNyUsycDMF
erj36v6RAOkEQ48UFh2RgMk+m8iD7Hk13qDKfKEP2BBkTnoFgZ59myapd8EDaU0tOmgj2Jwzq33v
hogh09cCkVcGVbP03RAsBl4eHevMVvv5yn1pP89YanzY6KzLbPcljodsoRe59zL1RlvdCO6ZEOzW
cRx2C95r99S045FMEIdgty2A+DchnmVQzeujJbl13W0MMqYredGhrZsdswp5plafpOy25sVz4XEw
aaiZydQ34KxwNTPaz7ausOqln+psSy7UkYkcRRcFinjIRnPGFeREo9Zmq/mqkSesLevBQD3PF1mZ
ufeMHngtw8cHTovRP9pue0vD6CsBF1FBqbT8MrtRgYY3nT7C/BUYdpQS7F+X2cTD+toHXnyaP5nw
wmRhgCYRNan4g5Fv49bhQtNc78u3qswQMFITdFXkQodgBAdIYzTG9K1oUq8LILqX52I5X1Zvub/T
KuDW52/a1Z120H35bf7DIUAK3n+R7edP13MnuCmiF5pr+h8GfamirsPN1BxL+wCGDamKaeTeMyGS
oBV5/z1t2gczy9lDCsnGg6frQOgqO/TsLK1oLyPW4QB/+s2mBZXR3s9L+1GA6I6cdNc0lq2r1+fE
crSV5hT5QkCA777rjSfZDvwsVcstg3EDrAiYk6vAuK/dvr76IL1qfWbck6kzQO0V5VFyJFvfReUu
Twp9OQ1wzOi+NzahEAaYOAHRw7q6S/c0OThx2QFREWNBTRoQ4MeiuUZ/S6ZuRCgx67t6S5Oj2iQ/
pRb/SZ30cbXEOCKFG91MV28tCbRZ4q5pMt9j8qLb5YX86RCk6feCecaJWj2Wh9vQMzvQieALjVof
3QKpsqJOMhWQyFzYddgfqMnG0tp5CYJ15EIfQaIyTh/vyaB50HgJqlHf0QcArYd+iESPrST2VDJ5
1hOrux1tT1zLUb6HMgi+Qdp9WEMRcNhFPZqx0FYg3QJGMw2CU1nnUOBDBfU38BTaoMTN22PZJYCu
mbeTuYMCn6gq8IUgRrP82HGDQm034fRmbD5D6uPY8XLxBahnpQ3ExA3rTsPHLqPwmfLXkc7fRCOK
hxJJtp1oIPGDKG3woBwotY014JvdvGoIcr6lDgCQTNq/mJXdtNlgvoi0HaAHavJb10q6rV+Z/SGs
XIY4BdPBGmj3D2yAMi6HQOcPNRwapfavBMO9HMFg/ETDTWhl+GlkOkoSVB154mtgtjAYis+yuH+C
RgW4nGGf3aSqPs8CD2lEBNQmNxe19+SG6oiP2QblNs+WpD9CIjqA5PEAmm+Ud2iLfHjPvRjo0sB8
huxwBVCike+avmVPVWefvNKI31DPky1LwKMvwjP1c2EMSK1ZQ/L2OVJmEKOgkYUbAbZtWfpKS1Mk
iCKePdEZj1w2nck/2P7kF+mGjudmmX3Js2muNRzBDLb7ktWbcmzOcK85o7un9NrU6yFLtna0CmUm
nzk6cqZZsqrZkb1PswUfkdi9lF1Zbl3QDzybeTnxWbmZb6yZ5dd7oJAgzpsVE58V1tKwpy0ItM1A
e1L+PuJkqFIDTMEZCvAom6U01wo7v4zdADzYVcz+TVsuU7EIExEeAwbZEUBlWHHJRwcJF0OuqAN5
wuKSQEPQWqVjvwKGKjzObuHgxJshyrxlb6OaUwKocRR51z3E0uRrsJT1m6k5gojNdmt8JNPrHoQ0
RhC4ZifqpIP0QBiGoq5batFsPTM+ZrMN+TFbZGnRphO8RcTLN9mCOLMgP3SSvlFfqNXoWbNLg7xe
UpMOCPKCmDNqLnYVALCpPBoQiC1tJSVCtj/MMXmoAX+f409XsSpov5YduCfjwS7vNWYciZshhDrp
jqHWat2rmwIafYmKRcubCqLd97YcjzrEX9d4OHrHuIniZeuP9qlhhfWkgy59oq0TvDiAhbJcRUDN
fSO3MKvsk6FHW98sOhTVu290xzQNhCsqxCxuW11vj23U+Ss9YsmbyM9FZQWvHQPt6tiOyUHPM36v
BlJ/zQpo6JiAC1kJc/cswzxuY7rvEQI+cdzKN2RL5bKzg/jKfMOAmOsIllGrGCGizD58HSiyCMgx
8pWB5GkHhl5wf9j6qqczC1tVyYWPcAHOpl51ZsXfnbaHiruPMiF1ACmmiLYNAL1bp7WRlBV4ErVY
RoDf3xu3AZ4zt5WH1LriS5v+GXE7rBoXQVf6X2Zxl95CWU5pcF2dQHdeM3DtQkxRvppjry8FSyW0
9CK5a91O2+nIdN5IlIQvkZcbX6q+PxGHdsDB3pkU8lWvMshBov5Ck2n+wFF6j9JtnEV1CdlQPJIf
tFR82OZeOuO63qwlr8EMZONBiRKN/EAfOXSz7ORW9ffpE6uv4pYg+yKPPBY7KBakj0FenopCCx5S
ED4d8ERRd6EcXpU90/G2MOPYPrgeqFL+bh+RyFgURlPt8Pjrz1jw9+fRcSX0oe1iy8wyWVR6DxEC
6vHiZFy0lRNvCzlA10yDDoIfqKCWas42j2XDDti2+rZThwbE+shewEZN6phtReM1myo0uyWh3Ajv
hj3wrWe74Z7wbbNd89JxqwM7vMiIpnVWtgqs+ha5tWbNBZ4ekWaYN5w52jpRZ5E7fJyR7U+9AJaC
PgdYyW2KX8/BR+pg04xe+VjX/N1ClPE9qZoNAnHy1chDtgJ+argI30dkzyiaDc88d2nyUVuEfm6c
fGJEoEAxtR1E5LDOiQ5kooOnosh0hjQFtFzLEUK0AK9uUk+gWlkV3BGIi2wgAID+jeWeEcgpLoF6
/HJhvphjq+9S28EjudR6trd1DW+JikEDvWsiG2I6Rvoe4q7wTdf5XgZxujIcJ78ETPeP8Vg0615w
gVpv1ItDzfPdbvJfQ9G1D36ctNswLPJ9lDtQSlOTkcdoQXE9aZzvCO2nq9Ab+crT/WEHCkHCqNMh
4Lxah55jrqkpUbx353442JazdfMccPGhvR95iNJ+luR75DRQYAiFh1sog3zYKu+shemex+76T5oV
oYVXreocVSre47G+AmRRaveIruGvIJOoXFHtP0Pqaodcr4lXGFSeQKRY38YIxkw2alIH0O3tzlpq
HggQOrszH1EG3h1ss1Tc1D7ChzWkIeamCwJF/F2tc2pFQEj7brBkimEcUq1PblNH957TZqduYOGS
GL3dv+yisLJTYSl5JkTg1+DyzSBKWC5w2xpv4NsQwPyb2dUT7gCuF/wjMifp7nW/BuGQetQO8Ydv
F4PR2DJFfBcbIK8WIRJZ2BuOr7YOZZ5eDM+Qi/mwExADHJmTnfxHnobrSBtRY9C2bGfLJN4gyYG8
nj/iuYhcOdhtUBTCsmxnsLz9Rh5xm9jbFOJ8Cyy28uVEPd9qer/9Y5uI55EvQ5WM4wc70wU1XOw2
UD+jP6movzapFxF/uae/f5XIf+n9bezs3KmpKl8T2zEaD3JA0hVS6NWxRwRgw2vDuueAhEHmmI/v
RXhT9jL8aY3VL8vx/UeRGdhZRn14Agq8nsaIvNTWfEClEt1v+mDX21SLC8Se1BpIqAWPVIcsGK2l
rn+fa6bnuuoSZBL7vIK4j43Ka+nmDQSKB/FRiT37QZMBa/Muf7T1RsfvVNbgpsmtTeYAXJywqjyj
CJ6vAXuqnmrP+EGljZr7A48t9j6P0ZMxXmmh8yJc/DOpag0I42ozN4OmrzaQR443mRdFJ2dA6ZXT
PxP6vSg6SNPF4XDxbV+eTIGNTFKFxveGTQ5Wf6/3xgLZggoIEdwSBVaYCAvb5YlkaHLVdFSTeq0O
tZ3Ui72i+Ui9fxrL3BiZi5yDQFXjFywTsK6EAK1Z9f6xEjqWmsouaxeEAUP7Ugm/sH4J5vl30KNd
geE2ym/jSBUwiOQEpm7H/sFRQ7wCrYZ9o5VQ/Rs0jz1GWVGvoSQ1nlHylR3ckrnbsSysq5WWzrJz
3PilM/ldnhX2LxT2A98YiPe4+mu4FwvANzpmgsgf7wrwIwQIxQT5yWm7EOiB/oluf7KbNne3XllP
6kPBYOZX1HYfOYcw0ixIlJdxu3VEDDLcEYJEc4dR2hD80K5gsAETVQnUPoIri8pJ5JGa7VB8NKn0
EG+Hr73D35vUm+ooD/u3Y4sRGJ2K5ytQ256cxuP7QC2wgEaEIptf5fGZ2nRQLmEx8n3KvORkYPFJ
fAapkD9Dp4ivruztO31kFyJDsLi0toCNphvyGvLxJ6r0oivWtpMXmc3BglefwUutXD/nAn/F5MWb
0t0Iv7HWiFACINzX+nNigRsO93V4y+MGfNx4+J9RI4McVNjFCLpI6zwCKg5xxMa6a4umXRYG77+l
gfW9Czz206xaDFd5KCersFXS2bsbQGi1jxwdgmwR7umoATeKHJAm6YzkHBra90wL7WlB2TEjPxVp
/J2WabRB8FHluvCtjh1osRbY+A2iGL5cE5sX8XqJPszOWo1XhWL+InvbC5R2KLst/eXsSnbIdGZ4
MQTVAoS94xZFM/mzB3lxbvjxWx6iDNoDF9slzWJ58VFADahBG7+lkAZwdHBvmF4Sbv8+khnJeOW5
9cyxsjmDgomfserlZ+xA0p3Ta0++lSRHK002kZlX91mWdleXeQC0SCiD9oi5LOtQ13fUq3VOe4oi
/3Xq1Qf3vUHxxxGLI+xaXFuD5CUiZORLBxDXbRzJtRtqJVXgrv75j//9X//nR/8f0c/iChhpVPB/
cJFfi4S3zX/+09X/+Y9yMu/f//OfduBbvuPY4LBwArCPuK6P/h/f75AEh7fxv+IWfGNQIzLv7aZo
7ltzBQGC/D3lYYTatKhC6Dawd1agWBVQSX/XsgFluEJ470idI33Of3TaatrHRjJmR1SsbBmtsKTj
dDtAzZzs4o5xvvWJV+7/MvZdS3IiXbdPRERm4pLbKsqb9mq1bghJM8Il3vP0/8pNz1RLmqPvTEwQ
pAXRFCR7LwO7VGsVTVW8W1wG07j9qQwe8TUCEOa2zEhSO/GRjclgEAJlItqEafCxjjpXmfIZ7vEj
7ImBntUbO8/Gi6k3Y9LW2wIPPSgy/dOq6u4zxPSzvd0zrNjtzKmBR5L90oXGUmeaAG4KbPXnS2+J
3y+941gO7izbRg7asX6+9JDHK4yhcZ2ndoinPZLAIVBTfN5kllG91SmSJno5MczgQVfSqu+phwPO
E6jaDDCx/+5V54FxzCL5YZ6BaZkNc+xgVmwcbbuJ3lRcCz8x0+HiwhLzVJXQyZiQm/o0Q/QZl9f5
S3eF/jQw3rorC+A0EqrpTD8zXk93XZSYR8sSeOaC0uD+j/vSM3+9OBZD1BdXxwI0xLEd++eLM8i0
koDO50/LIt0pbfDyC+sTMhTFAxxl+wdQ9V/ocRg3ubGlRx4VdS/AtfKHqYRXsYi8r4gBdxvHznKo
puHBFOUNzBpsu/0suvri6jUiXoqPecKKV9soYRlUDug6Fdapce8jo6jvAbTfImFvPxVaTb+Cti3k
DtLgRHWQDEt3bQn9R2qlAXU8bm2ty4+oGVxr69gCb8/M1ghOJYfZzaHaH+SgPI4BNDPMIa3XTQAW
YdQ+wbvefvqlr8XvG0ccJJw7flnak8Oc6GzvqBvJfm7uQ7CTBgQ9sPxlZ27Ff9eDlz23eoNIYVnb
CQTAUMhip1/1oB4eM6/Mn0XH663B52JDrTR6GNQyuoB4790Sb7RKwTbCatMP4vJ96+qnMm+31FAJ
Fv2PO8LyfrojbMYkx/82HLNd0JBdU/+cPjyp8GQRE6RkwicbryjYx7HxOnDIKxPPMK4+ca8RX2kR
Zhn9eA7tYLwakYclmlHDCjJJL+Qqu7jEknnsYg9Lu7VXluWq1W5vMUCA8N6pEpjLpNWJBlEDFf+f
dctkIUuDXdNIoGwmU6q9O8z8xCzJT7RnjalZrfJ4AtoKiSK2t2RyuDX/1mepsOpu9z+ePT8/9vXF
hACUYzFHegJCdJ7z88VMo5pxlbHg0R2bCanYzFtx8BfuRWx4AH1nfNMrL38rmL2htS71qOsILL3B
GqBwC+FZpBFLCe5xX+4b5Bn0c7bWT9cPG5CMLn0HLzd0oGp4fCDoxCOE08I5X9cph7yrYNkD99J4
RcEWamCZ8d6A7EyMKAFk3Q2ry9dJWULLJvDUgwOcy5+viuf+douZlstslwtI7jLL/OWqYEVlhXmr
nEcGu9yLqQ0zIG2SAsKmXW5JEzV0ksQfy4fYmZX/QXq5gKEBySVTHfTzQIyVkJInaeXAnYCDG53W
b+rEgBZ31qwJCljYkOeAFXJ4sjViMAl3ble6r7dejQN0mstg3Tjo0FAZJBDFiI1wT8VO1w0SDKVo
Mn+ro36lDjUtnXU/qpsaiaW2ZbzVWt575Yaz9YTHMHxFRJhAqcupDtQSV/DYCmrYcFHrh96e1TQw
yLW8c9QJfQtMX3A7ldtENPM+twFU0fWsGB08IxBUhGoKvvgh2C8Bxrflqm+88UloAkkJIjJSt/hS
0iXdNkxwUFItwnKwCIvCHPLOAw8OMPcur10bQ2Z+boOTzNzPKu/aR6oq8OryFXIYWypSA1egUDH+
9c/3iLB/++l48NvwOMwFPNvCV7hu//AcmjyG191kVo9RxHXUOX9Nmjr+lg8AHQajw+6R+YkBzwMA
GPp60bcSihjI7wdvJdJKW/imQiXDdeLnn0d6dc/wATOdvcyIwXGFFoszJDViUpCrpaKM501UdvNT
H7lQFQnzbawd8crCKC6QiQXUVBfxhdHupatVbnQxqyE+Wkl73FMRRKP3KakIK+RNDKjZRpq4y4kR
FAei2cSz036gXoMtjpVRXS/EIQSq5oOyQHVbqNd2BiEJOIHxhXoNt7niLjDtD9TrMhybTTdk3XII
Os4EYg5w3yJ134RwuwdHeOFd2oP/OoLE82Z2Ak7hjGVnIBTcZx5WhyAq+RtURdotnqnBjrolCfTP
S+S6hlYC79TjC4LqHav9epvWDGdEgPVwmrbsihCh+PLcdNYM3CisG6eqj56huW4Bn4NoXe02h6lB
RgC0AncN9Yv4Lyyf8lU2V8FL2s/CD4xR3eXAhu67ohcHmslukQG8zTSwLHz0yhHkZPhk9cG4FjCN
Q3Aa3GSpN1Rv1+20aWyzW3Nnfq+jBuo3YpTJmLnMIeMdTKyaOxkigpJbXfYFAvBHcoZsk/Zkj7P3
BhCjs07cKQJ/Avapblvz/RgjYM+FaeIMZPZFxs2xCfIXkBnSO4bH4cOEDyN4XsDg2i76Z+S5QtjZ
hcVzkc0NbALKfkdFp1LdoekBHKciTJjN+6Zh26QziwdE2LlfMOU+iqpQd6xyd3wa3UeqGuOg9QMR
zFtT1wmrauDcsXQPBpVfRZkfKFgL0yCoGyrnQAGjiDJkuq4dXWCjewZCOBZLEtJtb0bOH+LaRlCv
aA5mUFc/epF+NZNZgvPaBGt8plv3FTebnaUaA3igGXINYHFuy7grHv9rHpUexqysdghY9JuqhyVe
HpePpWajAAYJl2RNRMmNAqaNjcrxk0IdbWwYB1BfZ8ZTSsYVcvLj9FkWhT9PxfSSpCBoyMrhyLXg
ix2rWwsEjQIvUi1uaKvSB7FoPA51WyMDN/RDemmSolo3nHkP0CeNdqYsYzjOFNM5FYjOA5LoPjkC
iQKniOQ3cKo2KgutH2HnnfoWGRkaDjiA92CFUbwDoGne/vlJaP76tsSqwWImw4vB4ZzjmfLzgxBh
qKoVo9HDMJ4jxDoESC8RZQByU/de1PE9pMIQEaG6Ht5RUds/z61TwfAGKvmOW/KHpM+xHhiq7HuB
uxLgMuv11gMY/hCJ6iDeu1pihXRWOois4vun9zYkqtJpA1vag4UjjHHXYdNkyzrCBPp43VlTeu2i
VtxTA0MG5P7Pl4H/ui7Vl8FmWDfo/xyHvrA/vA/ccQTOW7Lu+o5pdz3NJMVPnsH5GCJeCAOYYoZe
5u1Hr0LTt0az+vVhQCNKBZA//fqjEnp2yJQl6z+fssV/Wee4XHIp8ZeTeHhYv315gmnKYTQYJ9dl
QT8Hbg0l9DD+gpiw0kF5qO2ku8oL2O6fanrH1xxQqt+rQ+g2LtXM7OIvsNq49W6S1vXtuMqh0bSh
MGfmevGLsKHlUqjNFDUQDkbKw89THj0aYfW+ByMEyx860DzykFv+pPdu/XJY5P2Pz3H6frhFQmy8
0/EZbOHDwnQ8i6H88+08TPMY17Od7qcAVC97bcKUpZ9hte1ioYkAkvs4zAMMdTXhZOjSe4De6k+3
HoFhzcgPiXE1hAFcGwWoDPE4wsopgsC0wjsHLNAierJZVh0H3UpF2oRIBE/OGJ4ji8Gr6t/x+WCn
4Alz/o0Npz/fA0JHF37+5+LHK12ohFjCdcHJ+vmfC6pFNiGTFe4XDpdZrpeIDGL73kWEORKX0FCp
9SadwwY64KjvpxycNghUr1IHKo5h10OYj7kIW4fC3E3Qco7wvQDq7ofyrZ04YbL+H3cz/kimjgZ8
+MfYTOBf4nmmQITHkvLXKBaDq2/hxlGzU11qHTvYha+BFAKCbbDDz3HmQQIPwHPp1mBKWmO8onog
gNwttBiRgI7z6LPHCgWzI9u5cuQcXjLkRalbXtj5KYwQdqFiYUOWukkGBlHHGKvlsS2PyJh9A9gq
+ZGVVywa8UbKQxMZqUC+aanhNSKD3aMVqHabsao6t6p3j0giD7u2tuZ7cLNDH49y8arn6dsg/jHP
7/MIA0qPDpKJZXnlYYQXCBQk+yuA9hcZpsVR4NfNdXiogwJV2F1m46WG7saVelE1FaeumvdgP3+l
eqqiRtpMfRX4HMv+9XIEqmz0lA0f+1WX5+GO6j4cTLrtrpuS5vShLuvz7NyyyreHCn6TNIQOZYP8
tROqzj7WUR/DrgvtgdYjYPH7WcOKGt+Eknk7rLSqQ8iggqjAHIOLIwc/U6rcB9tP2OekFAjXpzyA
TF5n9CcqF7II123IY6xup40KGgeuanM6rSGgjDeK02ZPbhe5l9kK7hwrQklXdSrgq6ZlNrxC7Az5
m9A6GVb249ZjsNkPiGC7eLRbKdaLGIlEnHtoXdgs0xyengjC6RAt6OwL9bBUle4RG0cAWjdSnZla
G4SuovvlSJk3bbNpmv1ljhgr3mRO7tx6FzcplOL0ONHIfMM97m6WGYqgejDhb3mb1OVz7IPoWe5o
Vmsug2uswqO0mV2sQQeEI0UZTHvFluO0YWCdYd3ySt1pnhFp/VULIc0jFYNIWpq1A1ynPgXaVCH0
NJQjzjQqlKGxr0v8TeisqM4UoCMg132l/rEVQ5wj4JFP12Yagy9m0cRnCW04PGP6rYgs6xFCj9aj
OUMKC34S3qZ17Chfj0a6gmNL9kBdgDEwQWGDG2ksRLERidXuvB5qwo36qgaltuNsxQfLEOUnNQdY
gLjqKxCQje+0hTjBdXR8NPr+G6+C9CtwUVhK5C2/ytBL77A6dVbUkDvjj75yjYc4KNLz3LTKpwMg
Mn6SGs5Y9NMVUn2QsR/xp6CDqOC5KD0T6quj2qly8HaNZZSfYb29nlgdbIVqQC31kMYx2tOQVMg9
dAgGrvF0SQ48dRk41rhkiDyyVTnGrFoHeIgFPMwfqJU7ce87+PLfUTEyPOCZYLy6TFXjHq4Qo7lK
r2NPMMSIt4FAII+KVV6zO1Aa90vfdgQ/G1YBxTZozO80m1u6xg4mu/YaX+H8SRij9ZiZJ2pbanIw
ITIg3pZTlUabH/HNAqsVfeamwvcVRERAG2rw0kQ89v2cdUw0QbJuR+fRFcw6m1b+fs6DI+8AJ86X
c9a3wxbaBsWGjqpsINhn10UmXR9Ab+i8EW8elvP60znToLExfjvnMK0h2I+8212bj9vBSO1dV3uH
Erk5cNC6EsAOo8fSgnYn1dWArSInUsauvfeoRRoF2Iq5gq3b0rMFqSOxZQjXNo0L0XMMQFRvg1i+
pmYEI2mqY5AXjc60u9SWvWArQO2C3Ej9KMYLwEyfkqYCn6OGyhuWIOoJvEv1VGVwpBy8B+oA0IC5
YaBSbahYslQ8YjB1pCFwAJP+EA35luoaiWRxF69hhTodil6t34dh3iZqgcvpKuhui149sdBu7ybu
7G49smrq8M/sij3N1c2td8EVyft1VZYn6kdD63CEHRsbmwPV5SMbzpOVvM3V3B2kWSkfkd1kZ7Wj
fWRpnl3CscZKffSDvDzItIC9FcuzlYrK6e9o3qrcbX5Mav6OL2jxSRZILiR1kAMTDuG7ubHwYSna
8GEMoCOT9yL7IrhErhiDAJjFl04rvia2CSH+ds4e6cjjVNjHJBmdA6QBd6V0IC8kZvfUJtHf5iAq
pEkNiFs60r7EeGtsrTLkYNPBMntKK2/NAmAejGZTWRDmUEBZfJUhu0JCW6c/EbWRIy5yAqBAFIvi
L6MLv1dwdv3sjCxdW8MUPDXQp/Rhw8BA+5jfjw0Wf3n85bhxF8oH8CFAm4ui4RNQwiA4cyAKfjoe
LLrB5yuacutNJRTMoX6+raEB4gcKFjp5z7Hgnnr+FcS8VdCL5s1rQLWPoBq3Z4hlfPIs51hletba
42s5w+jIHHt+l8cpcjk0ErHIIKqmp8Dj5dGFmfSGBmT5bhaJ/AJqiYJBztAcANOXz7Pn3FP77CSI
6fJquEYlwvNgN8LvXB8p80IIfVnuM3527WFkUbqtRB18CertMtCU/UZ0c3HkDBEumPx9Xk4EqNmV
kePCpfgguAjkb9aFnhDApWMRd/mnWUbTXoAKvs3arntLy2lFHQwT/Dx492UniC9Vj56E+RQdqrFB
3m6wargPgYE4O1DA9KnBsJuth6fmaydNaychVbqL0tF4LSz85fUxIXFX+XMkFVK4QPzAI7laLlcB
Y/UV8C7ho2PAoSbQJsI0ok6A+EEg6a2dnXA3zmW9hwvJ9Gku4LOiL3SaQVcBApjZxZkNDxC8RKxm
vJJekKx6qSY4eMTAE+yLMIVt2JL4RvbbhnYC4lkOUpdaCIYaeOg+GSPMOfXbtDYS+7HUG6mwtqvM
xNjQ6zP2ejTI75EzNssLtczieVdA92dNg6hXD/TuhOXkhUrO2Hlw3RjwGi4KscMylx/BoFq5QMW8
KMswHtKwPPGgD19Ht8DFAdlziUXWNQfMiWXjhlqdLFS+gdTdgYKPQJL+UKVkVyrpGQVQFC+5nhHy
dBBWR/zSrnDcf8jiKoLfJEghZ2BP5bmze6xO+2oU+8Ht7oRuANcNJLIPzcZY7vHQdw5zmcDDDrgs
eQ5s8c/uFDlw2ZnHv0L+ZbBCiH13fYYgmGem68iN2rXEO3JXmcxK17Bj3IlemtcGfJPHuWbRxczY
3Xvn3EDCb+wyfykLxAvB0KxaON3oyZocPqQseVCxpx6RGkfAP/L+7hyFNtHJbCPaBrcZHaixiu9d
2fINkOhsA7yzCSUuJ3lVoeFsMsMrYGyDYjVAkj2I0vJMxdEUe2DQsIoqAvspn8tNMeXpaxjVyGRo
Uy8spNNXuCXIXc2C99ZEjakPxabpQK09c79aRVTf0VAj3MwmA2NBVeU9gi8vdJwst6ojnVSm5wdl
/L9PilozRB/ppAwofGKxkFa7YJrZmVCeC95TF3MkwFcBvmQWsQDqssgIfECGhkaAALvu5JKYwG2i
pRPNGetOdpbNftWGG3zSrwFLSp6AA5lfTKDd0xbsYCqxocASDWrsVJLcPJgzS5eSKqezGRbDPbUF
rXcHvS55RyURsqcK0pJLCajK1250+ZXa8jD7xiM7XlTDGRzmkRuxhstyCFarFX4bwZm0wSGwWq9y
bwIgRJ9c0BXQLOBKnqg1x3t+xTMLeRpqhf87flMKSNsuZC+O66l1xi6tU6cHpMaK59lxk11qMO5T
MVSsvcg6+OwyJ8ZdDJ/ScILaGDWyFocqzMY75o1RPI9pX2zzBCF6ah0CMzs3E55oy9gWOilSPVPX
LIdUOQL1WLjrg0bd0G/g+KCQfcdEHhQYjkD/q3porsqEtYBKM+4jv95c7Qo+vwDlYDeJgLGY4Niw
XSqryENT1fD7JOutA0IPEyzh9BwMQJDMzD7XQ3QYZ2DUIY6YP3FvyK5VHF2ZwY0CYNEZH2zchJ2Q
brXjpj0FExBnQVYVT1QHo6svdiYAxNJVsTfANF5/CE00wcTBWhBFg6cvxo8c0KkggrkjFWmEKLdR
2rNHquER1nqTrdIttUVTOtwjDLJ0px7DCMPrrkQkiYoSYU8I9/ePszt+gVROe6bq1gCsETdof6Ri
2FQWmEagC1CRNkMtns1WqQsdyZtBr4jx9gJlCSdKG2b78N7wcaOo+8Ea2cZkXb/Bk6ba5m3h+jSw
L7jxOPy9/Gubypv9CWRzwPIwy5yY4i5VyU5EU/5E3e0ciVnBZvF++jK08A1kv3op/KbW4IuCjx+u
4ewEZW/XNO9TVyOzDXm8VdFeOrpbIPnGC5WWKhhuIG04jjsQat+HQ+ffBHR86tdQOjhE5ehulAWe
wwQU7H2fyGzZBI3UhgvB0esKyMxkDeTuxjF/72d63bDtXBj7eVEZ+0Ma8gvy2e0FSMDMT0cVfQ8O
FGa+tTOr/2M7jcerOcPHnyq2yHK5foUU0alrwc0nd/RbkUR0bkVQhyA/ozuDpojOWH6/3FppbANY
pl97bDxIZLDuGpP/oJSwIyNItNW1s6OUMFZtlwlGBI8tVqHUK0jcl2mAXnGYDd528VAS/KXv4vbB
s7zqQZnqEyFhyiSUW7csvW2HVydSsqvJAa0SJONid9PZUkadnSN8tqRpHJVAAf3ThTS20jGqfEjh
jJtpKNJp5Xr5PXQPkwMBpJY6gkk5Y9v4i7kbPL8BEClHKKA7TOKiQUg5mi1AdnMQZ6D7Z75QKyzG
YHAMXweVDuF2DBGnK40BappcFOwSpd6GIzt2b+rNBPWL+zArv02iTo9UonrZifehVEcb5hijP+Gj
7c42oXUcQ5z6NLlN/2ynXbNpq6jZDrpoGdw9OEkYr6m1sBLvrqqtIzVSVdn3vmcy/kAl+OVAnnfK
ihM82D/Oxvg2DmvnAU7Z7aORXjqRDw9c258PGVLoXtCyFbVRnRMasLGKBwSEdH+q89JLW3fi3CfZ
9TbQmUa2ouIvA83cRlocg8AHGxCmmN+PRAOSLA/2hZBSXXOsEyC6wBHCCt29YeTilAeD89seVvhb
7gZAf7WIHiGShiiFZiEAHjBUvX2mUjca9gnGGF+pRBtA/qd1AqfznZkNEOruZfjYI56qB9M0Qdwa
+tcd+32TQnVbz9hGtn0eBiN6dCKApFQOD8j5k6B/UgJZa9+KHAkJVFw+2iR1fVKmaVyoNA3g0Y4D
/0Sl2h36c13IeaeQOTvHYQRHSb1J/92zY6/btWn1Rj0Ur957UHFSam1bZQJbQquFBC1IQDMsa1ce
1LKvQ6W8O6YbMt1QWACzQhAWNP1i8O5ANn4fAbbrj7kUoOvY6tBriILJZ+vBgvrlLJrHTMMUXDza
902JMAp1oLpBiwEZwMIug5rCsB5cb5u7F8ce104qYoClc+tKm8EbYcMGD91tD0MlfNCjIZIa6Dzp
Fgv8xdFESI36USvAhc89XNn2pKyVew4sURx5ImEtj0Njf0UNVNatRhB+B+YT/PsIXkK5N4in215o
TJFf6jojRKuVeh9bb/3Gwj7D7OZbNAzVG4KzSIfgz39F3lU8VshGUn0ND3qEzZpyz8a4eovwmZSN
pfOp77DggQQnPrl1/W14DpeaUw1o9n0roFgzw8fpFR8SEEDXe7Wuoz2qo1bqN/R19Gur9Ib3sUUd
1GtviMTOmE2Q5NoIIklQ4j8CgLKhqls97RVOG146aTU7z07nZ0sFFwMmHX/pHUAmB9qBKfxS49Zw
8l2syAP8Jbqki45Gze9VgG+ImP5ytNt4M8x65DQgQIK/qaM31GDOIjp6/4yQ+JdeFyqQC+MWYDzM
2RfF2O4GWfFn/CmN3aDC3KeiaoA0thG2WVGxGVN8pmGlENax6NamIbbDkCTADmGoB4TjqsIv72S0
Jn+mieukQmBVFyMHE3s5Yu0BIrzQCZ7kPQTGNmUkxqunyUHpCItQZod+D9YTUtlBa5mvUAyDpGGa
lWvuKevVcHJEa428As+tMl/rsnmbbFPdh4h/Pv/HIINPzM8L4Vxy2GobRpJireSHIVCX+MX4Me0M
s483lrN3TMfeZobIdxMw3oiP4+VLRbOx8GWlX75UbOGnup6zqHqYJmUdhfKMNWSgps8MoknrvrOz
M0Iu/SswabkFzwTqFZWWAbqZN372JER7IfiUnc3eoF40+L96mQa4IDl3IkRD0v7VMi40Q9l274el
4i+HRa9GDcW2MgbuI3+YXW+bxIQeXMkut5qM4z2+AiZrXdd2eaYGuIvkV5DfuzODsO/nPMNvGe+Z
F7iEOftsquxtiszn575ufKUxS4kLE4OwbOU5gRLs3djD8nwBM2FkUCfpi6ra95E8yJaR1EH9O7IS
mbmMJLQTLCYfpqLdx/Cq+NrkuxGCVT9qOFGuqrJ3XmyodGyKfogvdWWkp9oYxdazneIJkRbkttze
+t7N3YpGpcX01kVz/NoiGO8DVRZdIwupVW4jfgcSbPqYNEG0DjNVfYsHCZUHZM7SAG9Uo2w+z7FX
QbOlie4gF9kfZF28YdGf+dVoIRYF4yXoPU3yCxacwNR28Q9tdJKC9faWZ9xdB4Ud3/M2EHspU2df
mBxJIuDvYdM7jG+WU8DGBu9WbgRvHV4IHbe9a1Dx4rkHhWBdwiNkz72ieGZIVYHu6c3r0orK52Ea
2F0Lt0T87opn6mGPch/Ok7qnKqf2mnUiZXSg/nPY27sq48qnVgTx2yvk0R7oUFQlo9GH1U73QKU2
Mj3wjeBjQnPHcW1sHXgqQxoWJ+OEZgEQbPmF+o5FVl+z2AbjOzZMmOnE2TNCV9de5cUXMwZG2oKk
z7GWEtjaGaSOhhdfpmCCmmdn4aaAl8fnkn2j7gYHNmmUWNhTEboMbtEOb4XZVXs46zVbqoaPqd9a
SQYuRSYOhYiqDU3aG/axwI/x2clbUPJM6wAMWfqYFhZ8eyyAuxu3hz9V0Qd4FVZ4VyOa/Fi2QBlF
Uw+SVz6kayesuz1UvAwkSHX5/3PwMpU+2n9OwEO4gCZtAfUVrdjQgtkPPYuXhEOMrOOlvaL6nI+z
X4aDuXSr8/FDt1aqj90cLJYODOvkyxSTJTiSiH/FaeutGpfDL6GdrVcG590cetCfGPOiO8epotWs
H6JYH/Q7D9yMDRWdykYeHoGCMxUD86UPnfZTZNbWdczCFGlMTNY7NsjEHSQOk37lIOf/HWx2n4kc
wQkAm04J97wvlgk3OVgnskeItfTbMW2NU+BV3Qnkbrk149J4SCYIvkXgeH+x++4qaPycQgZqiOu/
yhwWFaPbDlBohfdwGXj51S2n7gAZ62mfBE17l00GVIVhRfIJCaK/s6SPfoRsbwsT51Fx8SKVHOFG
g9+eoUlmSVLxHZgB3bGNZri19rm9iaH9+cz0gwJf7+M3w2mgZY2YGPwi+31qsmA/GXXot40wX/K4
lfuyQhCCihMgZfvUSJOlCJNTcy+8Jl2KQ4hfaQbrM58VifWi2IhsuZnneL+i2NrJiKJTLJ1dpKv3
FYwUl1anDtu9i4jQMjYqXKzzVASrQT22dJA9aSYO+0d9VqD3ZLCNM/qlNbNBJO0kgwqlbvW8Mt6H
3JiWVuUFxi7sOVtaZ5UEO6TYQcbQM9cuEiGwBDeXVpvD6dkWEBynqaKYmTvWQkeVini38d3cNZAt
0GPzcZh3wg5gmqKPy3sx7mDfBqrW1BwaWbb7YMpf4D00jiuwLJsLbfDnfd9LzDu3mcfzrz2oWwTK
6wqJPLWjYlPCZDiPbJgmafvIzBLy4s0tcEZlcIeXr+lCHMWJt1UI8VOqpH60CYvkmxsDWUolanQM
6E922bBN9Phb10QhFqUS5MJudbTXCvYsclia3uZu4Mx6kpF9bOIAbzzqFiTg3FbQyvFpYp7h4bOK
wR7PwLI+3Q4WFLAfqYziPsUH+Yfjg8LRQOQoTzbU93YwV6QHWzbl+VbfhUZ2hHb1Jzrybe44F3KN
wBhf5nCfApeDKqrtVmhjxHBaiTy4ZE+aVfZPtVKR3a6oLGCV8e+ujVQa9FsgOWAamc8AsDgvu9S1
LZWxilr48VHLH6ZrVbwTQYjUgj7kpOdxwg5fRVS2JkNCYsQTG55IrM2gg+sN3DtUIe5yKjp26uK7
KSouzPbCTzU83Kiej9I8VDXDMhbgq8+8ARXMaQB3BsrZeskQDaD6NPPGwxyNIAfS5LDlQY4EuELE
QLCg5UgF0KZsE+9c6w0V29autiwAUZzqhqpCkho5/nLFBLMQmUrcS+K27iVVjd955nzCS9hCbEw3
OIHbbxD4wnslzbHOpo7UwmPYNurekR57q6c9L+Dvw6i4jK1D+2gV0Fz9VqlmN03COAPSoKSVXWgz
WTEEq/SG9qguRsLIBw66Xv/SAKlxEBD1WOqcGP1uYmVx/KWeetBQpMmDbY3l8nLE/zoYjeW19w0B
RB2ZQ+hXDcG0ZdoecdIb4LreNyUZKCrQSg5OyDY1FW99BjNka+YZw040brKyuR3DULoOD26Zqd0Q
hepTHKQPRCmZmyDBbdF+7OEBjP7nHoFRtf40t5CH9aAg6nUtgldtmJ8FczeWCa/dW5WrEogj3Mq3
EbVIu71ZVBfQY7Iz1S+d3Ym5fp/B0c7uuvYeWvNgtlhw7BgRO/GQ7qvdPWypilU12e39UlnmzQ6A
Pi3kirpCb5paxRt8YzOfplkauAv/mBRq2jPTNk7a22k0JrZWKujWt7pERq67lAvybro1cQ451RWN
pMoP7VRuGmhh/DLdf3Yc9RlQC21oRofL97pbEb86vNipj8wrOMJsUxDQfA8Zl3FVhlN5GeHGiMxO
UbFTBW4KMyMUqaULGtH5YVuDW4m/8pYqndrRpiCTmfhpDe1Tc2geq5jhWSJi9yC9FOGSoU4fhPxM
bVQDxGmydxF5XN/qHBs+HnEONh1P7foxAlbgsXik7rRRpodlO5PucgyqsyKWQDQkavaikMOeZwwY
mCxTFwTj1KVB7GMfQQWiCgo+4N6V2FIL9QGWswUeu4eOs+5NDeBO8m3Rm5AMy5Q4FnbaN89BBsNf
u4IVnifDp8yOxzeeAbNe21mLPHQFUzoVAiCRN9NxqkCqx8IxvIeQJgwaDTAwU3w6r4bMmv4C0X4N
EsoQrlQ3AGtkesAsWRAUUHH3bARI4vVmDekOF9LbTKXJwdDrLnCXio05TuNz2QBMHjtQ1ucyPSwz
wegUwZUAgo8dfn4qy6/BnEFEtS1Ppi2Qx3UnVSI79E+Z9mjTxE2xtxoTYk9heHH+3SC0Bu77iMda
FkuxY7J5o8Zb/S9957GKNLbtP+e4DY1S2R/hybehuW/1tHerm0sZn2PIZusz+OVItzo6mXSG9PL/
UXYey40jW7d+IkTAmylA0EokZUvVE0S5RsJ7l09/P0B9jjpO/JM7QTATIEWRRJq1l3FJIfzvpW5p
JofGLjHaiq3uEWNYguqd2NjPbtGFbSrh7xdPnoOQU6l697Uu9XtN/NJNpZD62g2a9KXT55dxKrxX
GQ3dDtzF4TPgrNlN9t5g+R/qa9Nbs3SlAgVne6V0bDVyY8SP7aSFVdBzxO3CmvuhzayaGLaYW53s
dY7RamdLBQouw9beHmKTPp1htK66j9l7KyJyvvN5um4tpJwvRalOt8+WMAG23Pn+2bKdYyEr9Wlr
eRkIiY1vQGk43+CfIxueennbDjpE2LCMDBWKAn1lY/5zooVRSeSK64a9ag02Cv/1DKYqfswIdfx6
hQafgFsai0OZJ4TR//eVEcd7YWnAvvQI4UTuVJgh3mP2vYd0czcrJz0upoOybKyhlqwHA1TksSB6
Xo/YjbAqpW8w4oPRypnlKa3t2jQxdb+1E+TqxPvcB0KTUmV+UJNl2hUgWz9x4Wk0+2eL095OzQr9
wVBq57qMlNW2Ew1qc3I71e/jZKHhlP0fBFnuYen66lwQ1oAJ4NfDFHr2mbJuJ4M01qtzr9lkd81K
dCLSAcwZQaVttfWrGKGBM8O3J8C9+rVggXNoicLebWcLxIWP7VS8A0bnfTBM0neHpHuu16IqLjPS
txxSHMfYIxQAhRSxIkOpnjstkp+HrJz+3fypSLvA6FeJL6BC6FLWR5GsxL+a24n/6cvX62q3JIJ2
e4om+5CxxTq20IFmIah4LIUIHaG2qGKT9EmzWpQwTdf87Eb71ZtV4zUbZvOYOWa0z+sx+qYgI5ih
0vxsJJaj5bj011QtjMeZamfQtHN5mxOhdoc4RolWwvLCD2OKTlqXkRXZ6dFdXw/smprrtArZUuD+
EA4si/RuIjWGk9tlTNF/gK/T8/Ya20HYCSTweI8sFV6aMCXZ5lgZmsbyl1HXOG1SSCcVakgPyQgj
PBotcU3xcbhWjcDztYtskAiaXyfE2izMHuqTQQjT1wnFtppHBeKm05Q455ad82HEEV7LonUuNsLi
b9Pw0167IzKgTsMKDlIlaHwYzPFRQ+uKA9akkI5qKw+Ih81wigsKP+uJrW87a2lsczFr5xrosE2A
B6GvFNK5eT0Mcdcxk5/qkj93TaO81lC7jp009X3elMpHaSnBdsFCwvZuaDLzYXtmVELV2aJXiBl5
LjSV+u4/URC9lTPbZcYttS39BiI57eNCIUHkv33bozYVTbDCGfvFW0Y0hOyMxmV2+WHy3O1gtbl+
9arXrWFUDBB+AenvNFfOb6ddhixk3Z2HJgq+3dezmvX5sVGPfrdEzmE7sb2VCO4DET4xJvNrKraD
FF8ZOvG+kPl+G2st9inoAzi3cjk4TeeE22VuRInANj3m3fXs//ezrDFp3gbClxRDH++YE4131AhY
fRjkJFNJevjqH5KSQrGULttBLttOZLmqPgCxnrYnbf38v5g+9NMKcTnGjWo3CPvk2t9US/3YTHVS
74DvgPNHiTvs+zW3fnc6xd6NHvw6Ixb9qSMx6ggzy7hZdffPs/lEP2AP/23Ewx9eLn789PnbHACd
1ZpGWKQ4JRGBnl/WgNuJfpxvZZ6pOz3XIAN37uOi4aq2OVKlo36I1cR93Fpb/9q1XeVJER0+C796
WUH4M23xUi969KQUz5CEkbysB0kk0y5t5mS/NaGLrjHKzXJoUomxpTs8dFq/3CxZYGRJ1T1AUiVP
28nEmZc9KcxluJ0l73a+FCU5PNvZtsDRa4HHtZ3culBaQLU1l9vWsiIwhqh7iNjelPpuzZvO1ziN
EULpLoeQHmzNr7zqz6CbrT2v13SN0gdbprXquDPaaG15cV1sO3WFIFOWvPJFQdXDZmJ+W9bW1qXq
+js2sfnjdn3HT/ZATDyzznqFC43oaRQmAD4v5iGmwGQDpphOjI6eXInHYgk4M/rU+dOi2qwezeSR
upS64w1NT9ja6SxsfcbNp7kda8iVehYsxULenjKSEjB8xL3l3bOzzWDz5KDtzpeFamteOAcTdH3v
Op69N6v8o05rBZK+rQSC8uSRcuwJI+DkyYsY3DU0in+5AN1mj0OzppsGHhfmfN0eKRZ0o6bGwFG3
+VpTZSqIb69X02MvAH9ilgaKBTljSp7UiLTjLjJ3bqWD4mYrk/zozE+Lt66IPKx9Y/4+FhhLdTb0
VgZveoLKG/uMM/f/7ENj+1Vhsfdcq0Z8it3iuzfGP0Qae4co0bxjFilgW2yHmSUTfkXyzUqW/GCv
bAa3m09pW/O/4p/jJsQUm5a/YCd1r1Ei7gW2B1kE+7zRXgdD+8vTdNdXYYTtzCEC7VQcvzUoEKkL
xJ8pHoJx4u4BJSjJnOqJ7cIzRL17nor9OXVCX5cCARCFiBDSs4PwtJ67HZWOcJoG5mU1Ty8ztEVf
VP3jABwfg9j/zqwSi9nG6MO40pp93SuFP5kQTPV8DPCVhOiUfNfsQf7om+FAfuGpk9bNqFv14nVw
W5mcxtBL2tLXkuXvaPjRlrgvs/f9gxU2n0X3HZfBQ+qV38YCMoleD0hxq2cdtpo/tYTL68q3uMwC
q22YVpqe+DFh/sjLD3y/9gafTOkRmjc73R+VZcLOMt9RAzRnKMfsTgh78c10BDJQlCnQZZlDsLL+
0hNdQvhmTekllQi44Dti0rAumWCXgrCpps6uiQ2zWsbU7ayMjIK5Gg6wRX8oU1m+DtHfDRa6B0Ro
bwroKOsEea1nAKQiWQ2n5pzJQzo7VdOv8DH5T2SDKxPwAhTJ6U+exu1VWwzC0PLXYRy1N8M5jzAo
AyUSrxq6kF2Fs8FuZgwA8TRPxItfTTmfK6GSxJUV16kn80lDIhPKjC+DQu94SOCTnpP45DV96OiE
J0ZVS0SOOT0NWtKy+OybQ2JjOjiOwx3qx85slwkWsnnWKlfx1SQpYNoNL46sKFguldwNUdmeRTqd
2gFuLlZLlGahryuDepwmNGaVWUJ8hdeFbT3V/sQhQqWmTNQPpMWNpDIkkX11HWjOpOaIobEP/ZDg
nZmogQ0DUmC9cJQSHYNJBJCvRaV2ZlvuBtOgsHSP2hMYtm82/QKLQz2nnkAf3jSJHjZL052HDOP0
2/awQfeW+/86J3WVjrKyx0OnDqeqBuiCHcmztlfRttOfLxCTEZRGul/Mcjog9ihRO5utT9T7jI+G
7M7CS/S9Nag3Va+bM0RyyR2WuMSlsD/edQskk0Ff/jBX2chkpPfUidVNnpWBz+wXn20dc4UyDqLa
IYMqd38/k+f0PXXZwC1Ok/il/lO3nRcRDb5OTe8Uo1UNnXT8VXd8PcKT99q0MfCt8W6mAl+Vq0n2
6N3aPEvwDyZ41RavZSKbMB8gIrfDn8LBswSiroNtal2HUknc29hGp0K6ykuEwW+0JBfNGN5Kq6/2
OJd878tcCZ2o48vD2BH3n/FRtcVICZ9CtdZVL10y/hW3Zo+TYWIfMpuCSj0N+2hsy4D3m12KYj54
CR9IUePZohfW+NhUfFhaLl6Libq+3rB1icQhS4u9BFA+2qJ7KIoKa5+septqNRBrNgw5lcREkZlG
RTPb91X00Na4SmTcjKo23utI+0h0B6imay8q+41gkOMYoly0zoquCDD7zDzlApOLtm/+FlpV+WRS
G2r7Ny49qT+bKdHkXU5gavzUl4Z2xKG3jQdrhwNy5XQvai7eG1NNfM+Y2fq6xTVx7HjfGhP+wjHc
1NYrTrrGIiFzs4++9aQ/ZO4SON1D3ee+ay+2L7ySwPeidvcV5Z7rAGWxjbv+WloDaC52JJipocPq
hYonZTe8gemnvhitD6OKUWQBOd2E6h2nHM8TtztXyvLHc/C/srzv1lQQ/2lMp5LKk58IysVMznOw
WND5Kt1zA2Do+cjOK6e6hptNXjSXdOoZg93Z3BOeofvDmvRp5No7gu4Z7mr7YC6ut0vrkeyMDHGq
mNLLdhiFlV6ojl7yorWRDtsFNN7xxc0QWIAs+YWt+EPf/p0a1rs1Lb9avacGlpgPkLEvNSpEZwFH
NG232eGD8K0jbDR0yvwVW3HrOjPd+32bt8c67op7scDDU5LhSQzSN4ciDwsWdTsdYRamWCkJX9oE
l7awg0EjWbnRhYEhkJsd28KNH4iliXD7MZKL9ArrFLFSO4sk087pZKDQTEp5qdJsOpaYID9ADTcO
mhDL45gUMYtZZK3QY5r9OBGMSK1JC+s0c+5FHydh3D42A7IeU9gUUwmAxDuDJXHZkHOYYP4brCzI
oM9U6uYmlHhLCOvVNjziAqVo3rruOCo2eQNl6r71FO2D1rEG3PYTPIYHaEDGQiQTFvnqN9mwc9Ka
sfpQGmqiXtbPp9oyrR2S187vGS4/ZgulT4Ku5QNZcQ85Ge4DPFVS/wZhfDCBkayIVOtjtoeBDF+h
kq1pkZ8BLvIRY4jiM6xPH+DpbNiyZvzQvGj0C1hSH56FFZIl3fYjrhgi8DFsPpCQzZhqY/EWK8aZ
wEH9iv+kByDhRLutmQqpX0sFFdGcfMg+qwN0SSac7rjfN+bMJGua58RmTxzF5njtMXG9dvyvl9lt
9xDO2CszAe1qr0BqmTvWI2ttECXvrshWee0zPrLJDEabd4nFUIaV9zzhkYwpzBAbKwqKmw/UKGi/
MQl69mxqgQ1lfK+qSkdwSvfDHXNKzHiDoPGvXqjpLPsRP5EdTCE7IA3L8EfNyG+NNTn+IjIjzICA
fcMaD3qVeWSSp9Ne1tcxa5bj0KXRVfK/KKn9AGfxLU8icQdIHXw8qZiyWkW9YYWOo18p77a5MGFX
7RIAJMCuw7mbwhQ7WXVMhwAxQ7831hDUoUwDFPHZzZ6G6uRJklaxdiSDpZZ/VUNFzkglDw2pfOFS
e++Qg3dDO6UIX7j/Iwnjd2lcwb9iww0hcLiXsLUdO4yyJPajHKC1a/HBETzcpymSIRHh8aVN+d1W
squ+Dt1xDnBlF0O7G/AOVfBhY+IWCB8ABPBijaxg8ArHV4uKQiTTQ59G9vNUe4DqVrHvBqP2pwpQ
o/Jid5cRAOd3VJbDLqnt3eK24xmjDvsxFVrKj07CW+iAyzSTAbVkCX1zqvShNBpIusbDgjVdOFpL
ekHb0RxY+Fu8sxu+ac1RwzFDKF106blVMYeqf5mOHAhiE9ZxxIomSVIg5MXRwr6PqkMVizww07fO
1pp7vMy6D6L2F6M3FeZJLOfS8sdlrP2ki5WbXXfDdbZnxS8p1z92YhIBns3846p3TojeKCtgnqxv
76DdkBsGiD9ViwNlaRGg7WgazvR4XvqY0rqqll2RN+75SczXvqPaSIyid44jl8TUwn3EyP0wxkru
j656MwF0QsNeFl/rlXPvVW9C2M5D2St/2pkvarY049GsmzLslux3Z8DfaTEVJznnXg1t+pCP0+wr
6eL4MykDPfM+rhBMK6pdnAnyjsIlIj1IjCilhygidA3rDuEof8zZnC5mBH1rrpMgGWYr6AS/k6HW
i7MiRiSgBsDoMlcndxlJBnGr5gHPsavasqUyoIoYRCLqRG5AlmVFJgr70s4eiS4ziyetHbsDItsw
mRUka42Qx8LKO6iV9WvfVU+KCuENg+3u4HTdd03kemC0mskdlnPzeeZNDjMqORmf3JjUohUTHcYk
C7GDZgUfa8tOZfdRe4k4o1FSqV7Jv7rOgCvHsmDHTYGGgpz1QM4z6UOD9z2PStPvnRGsA5umOccb
urNvlErn6wzJEM+ibp+78buDWU04ezpppiIP5RzbbIZHPqBxFHs7jtRQOPk7gUDzrgEyC7FcVcM8
gU1YKTFGK3r9UM74YXURU1Rhm4bvYAm3V9LRCfoi7QMRJQcwuPycYb1rq7p9YY3/QNhlj415ejc0
TTnU3Eh+tNxzCBxTkYqnjv1sbFFoNlzqJgJdSd907FjVVmelz86uNuL5UNS2tksh2PjCxU42vcVi
tljedGNQwJDcWU72lHjiYltuG/ZY5FK3LtT9iBzvKB3VQ/GLyQljOFKaMSv2A8bvcrAr7LxSshjw
U99Hixp2jtv6yJXzfeRZjCSRiENcnr5r+O6EzdBNL1oBLFSgvml0nagvzyOz1MD4q4nSeUf44wtf
lQvG4v4A/sz3QiHpYjF2Tg5HJgaUg63vtCSatBja6VEBzWcW7wn4DDrXQIEbCKm9b4ORJcW+sXAw
b3CCgB1e9c9NjoTLoBDoUfNvZxj0+WwuvspK2hyIBmP8+YnNwnQRaf6kRI0MRlWLHkVnfLdN6vBy
rM/pkIlTuTBcmwp0ropqRu1cHHaZSE8vZO/uNFLogqbRcESqIqRzETylrDv3egnJa87xdIwbP8Jg
9aAq7FnGxmo/D5aEBWFWBdFItvUUeZnco9EkDCNDkDpIhZ36XKQQAbzmROTlcJ4nMZ63R1+H2DaH
c5FCnUJTw0ztALfDbz8sZe4e+HLrs5Gr9dkG79r3sroumP2esUSS57Rg0+ahSwq2V3N7igFDPh8a
CozY0FxAL1wfqP8qNK89Z0353roFAEppTu1RJgVbZA9Vs5sv2BIPy3kyBrzMnY4sXFsrCt+ycGfR
S/M0KmsgXn2YF1memUVKNkFzFFpD9W4nsAL6Ma54faCWjpzdwqwCJakS9lJudN4OLF9ZhybZ1QJ2
30eK2p7l0OKXNVmHluHw3KoZ3MWEZanftNVrmvW/ur4cPj+r7dH2MSXSwvt8iaSL88sgDtGaRrnt
M7ZH7tpco/n4vndtXc68aQ72HE1nO35D1FQz0IUaVv/sLqjKek76bpRxqQWd2mSnvpcU3OVOm7In
TfFS0uz5xyi+WdhQ4gTBCr7roihgkFrfQHMbq+6aKQwXWOgGSbZEhZ+oUXSQeXOcugZjhZJUxDQ5
TT26RIXFGjTY2Thv7wAzD+rCjnyjbFeTV2G4MtgedlpSs/2NDD/pIVFiFYL8+7UqPbZWkwleQyDV
GaKDfhZozIPaQcfW/HRl/hPcxeWTjfCQG3XLZXdMmwwsYlATcdq+q1qfq3O7HrbmdjAx8+Bnvn6V
/9fpiCD6f109OV63XyYBuFgetHoKCFv+zuZkCDoTV7jQVkwMRsrsODaFR1GHC+Ka/O/KTTFLX/zW
a+FnCqeBcsdhhPG3X34LMiWoAM6a0j9E+ZCccqXAzv02EBO4H5LxqYzqh4xx4IxLNglpdfEDO7kY
oLxDpjWQMSv1W4c3PHC44oZO1io+xGjKCXEqn6OmKBm7ZbHXpvjJoSoWFS/krr+1qmscxhUmUC2r
OM8xNpFtq18WjWibA0IE52VouYe90YUvWVSv3iaDJH6gjBFSjtNJqeyMW8ddrmLBkM1ylI5VEzij
h3lDM+bnSBX4cvcKyyrEWBc+mhNeMIrlS6rOvjJD0nIN3c+82HzB8ais6+zsVfI3Xzb5NJBWT+ZU
kq2pp/0uoUSmT713nYQ0DoDKNaqxIGULsbParrqpBaLGkW1UIPI69Yc8rm5WSsUZIytM+8sDQnu5
owrjcRWGz8aMsy0ZN7orsw9Y/+0lKlMzIBK53HWKbB4yjDMMrVLea4bZvTO37iknl+iJ7Exq0pbs
f82ZODiyJ3u+N18cR1QHboHyGIGjv1dlhGNCqvwYIrMOsKcdYYyK/Kqo7Hs6bwzrPBE/4jp5A0kK
SOA2v4+xeMIQ1flTCPA05gW9VOxbHrF8KeO08VuV2Dazs3+CzLtgAYxRjtoPR8CSZ0qDaFyGBqEV
aMmuirvspOM4v3MKUx5xMZUHSelgB0vT2Eml70KWj7uqntKD2qx4hwciVYK09mKwrxD9iSsU43OJ
nsRIq+R7pNQ2SnCKCfpLVqvVKl5JQtWw5XM3qd/7Tvsop77BnRzBJNV+6jBktaRu6uEDNJU7PJez
J5FmBeLWbGGQCvulyC9NUU8Xa0XvFqi+k9E2R29slTeir0PhGUCqKPZ20ZCHc5zGbzAFfwqCph7N
VldeDdVSiM9Qp9AdCpiNVpXs83Z2v7fg163nwq3vouUC8BnvchM7pZEK8hFH/p2Lk/uPzpuMwMkc
7cYOwDi1ddIdOrRnL4nZo3qnEv6nxT7Y8tLfLYHErKc148mr8nrNHjGPnjGKJ6OJgDYUUf7K6z/Y
CiTUSJPal63tvcA2jvZx4iAYbiQZWzKTNyCG34ven+Qi+pep692nAWOLpITPTNB0e8AJnOFoq3/n
vNnzVvPOqKXl/lf78/R25da5tbfDdvnXs7/6/s+X2E7bMtrGeczKlFMM8on6Yw01/nxYTcQdb+3t
0TbfjInKRVv7Xw+/zn9dvvVth//p215n61u0vtwZaj377O1yvN/KsmZSXR+qDksY4NT/9BqjyYJg
PZ8rUHZD8tj+aX8+9fMoFsqAiqXs40w05+1Qr9PsZFaYj21ts1v+08a9mlXkmD5Uix4/W5rK7eAW
RgCJKH7e+urCZnRPzemw9W0HFW26mkzRw2dXYWf3mGHs60k9yY0nEzf/z77tRNnJlvrO6nW8vvhn
X6p0vqaN6umrjx1ngJm9cavMXAsTt44PVo3VeKU01lWtTfUaFV7C1Df3P1pXey8gIr/oqjKfZSSK
0CaA6KlaJNunePGxeKu+JzAuDikBkEcKI6iWUScSsrfTdG/cjW0OlhKVj3Y1dg9mmh9c5tgLSZ4s
kWSWn1COHTK2/JcSy9YD5i5vZZs7V+SHaqiw7WJYie3HqZ9TVvjqYzb3Z8xQigvpvYJIHYjcsKhk
aHiaTehJgX9cJX8IB9tJPmjvBUD/sexb9Tt+a+VOTHYZqlK7U24e2GIO2DRW2Rx0uBsezLai0qNi
yKTpCOVYeu+ycVTfGmeCMNpnq5oCJCknH4oIqtj4SOvfRjd07JQhNA6x9S4ns94VaOee8wSTgnqu
foLlL5etq4314erlxWlrbQeEwvG+Q/q9267f+vpBf/OssX3YWmNSSSpM82PfLx48tV7sqiKbnksR
lchgkylU4ml63vqSisUu5Kjr1vJI5bwkTfEHG5p/LpAzVtWgknBQ1tfYDoX+dzJZ4ml7Ga+WyUkl
utD/umAciHswlTY/bX0N9+1Dr0RXr6OGv1Q7/BLjuyYLlRDPbNk7brzCEwzbW19sJU9FSQV167Kq
EdZtXv3axvWtK5nkEqi1ph+2Zrp01fMCKv75CiUR2DpEpY3zupFcoYPe0zp1jmnH+Iply39It5+X
dJL1uRZ9++r/3+uA+EvokIa+317v68JRS15mqnHsbIopwMGpesQy0DwZ8+qf0ySzv/Vth7FSq8d+
PcSpAp1TX+Tq+YQ0578nvi7WMukca129f3Vtj5Y8qh6/+ty0+KN6LaufNvF8t+3Sx0qnZCwI6/18
9NVnKz0kgtY7b1coVJg+LyvjJj8qOmSYXsd1PK1NwlDUon+LAYLCiDXDfmtqoipIQxjQXTtW9yai
aCX5rFjhenEyieKYCgGpem1OYqhJDIZnglUTey9hvxleDr+tMkGY16ZJUf2odzD3+2mw3+aynY5C
YcW2nc3nLjv2bb3sYhOt/NjbzjlqWZTYGeicqmgCk7TcfnXGki2YJ963llVo2ctaJ9haiRvZr4Zp
4ZLUF09bVzXErCaKWj5sTRhTZkCG4/cGn4edPjfeq5WMCpZgiRJanue+aiyNjmrJom5rVli94L/G
Ime72GC4uKNguGwnIxgdr990ftZjMC0G91Vd39X1RbOe5W7veeXDdiGxxKzploFkJIIL/a1vYuYJ
RYcLlcf+3kvqERENU968TWzb3OTqTgTcuZZx+hG5SGDYujw6ebcXzpjD/YyTQ4lbyGs8PdV1W+w9
hWDofFp9Lyf7BZDAovirDWEFK+tNyUbQqVz9NsQZs/tSFm+WNi+s8xnlCI3JWYsbzkUmyJ3xEc3f
RmWm2OJF79hBE8ExY/7sDeZhazX11L46xonRMQltsiwdWEFnR9c95FsZVtRlJN66GSQrbyhJIaPR
j1oZO4GgJrCifE4wwnQJk9wc9sBYKzbmspwvXpbBKANTL+Kjp+8wH3Xv9poHsx30/GiYys0o22+D
rhDF4zbLjTeNDUc1g1fn7F0UA1lkSvE4iO0aqaGOhyCuWdWPvhzvUdSoryQZbowbvzW96KUA18oa
1uqq0vD5LBrsovWwPRLrGsOuzMe4jPPPLm2OkrNijM9pl/+qbdc4dsRYXIWFP9zCEvdSNMUHa+/u
l2uK6zgX2h9iNvaZ11lslm7dIn0W5CU17L6HLmFlvoe58rd45V+LsvVjsjHezLQ7JRB5f2kFxnDK
PSfG5Fm3qwvOvOW+0sBpSyUtQ3dKa4reyTcWfc1hdBEyiN4T+NNn/d0cqxYgwE5+teKHGkv74HXa
ys4v3d2ighGWqagIznYBbVWYsbbUn2Q6la/TkK7qwlyct2be4DcKaeIB5b19j4aFOtQwNWg1jPme
tOaqL0u7Pazg9Ng1eIRYSnkk7okQh9xuj4B+bWiusnJ25sYzS3/+vKQGSYFiBwkqTBUK/RS1cj/V
+wTwxvZN/YnUwedYMgIZDLX7ONIr0r5LWF+KVr/pTo9nbVE+WezW3kbpak99p++3c1ifepeBDG1/
tn8PDM5vpnC8l6LGnp+IjLfRMhZStAlhXs/NGMGBNZNqurZU/BafmxHkfm2NFIufS5J4txZ+wPVz
52V7EdXWW181hO2WxWE7N3iW+uRE7fGzVZvNUz/Jk6lmKrYW+jFrcnkt1kOvTheZ9jpwDa166Mb9
6Co2Xka6fZ11zWHPuxQ+iA6eAVunsZ5JLeaYZSkuhd7aV3XSOBstvQzNJBkxrF3b26ntQAGTmKfx
ujU+X6poOouiagWMWkziOI0FsGQnCExzrVYgGMI5bGtW6x+gCGDz7JX2TNUCOhHNude5WrqqPA1i
ef1sbme0th7PiZVdi3z8MKu0OhUgXtdxbP454IDphOTKNcH/nJhUb37UeStf1/aGoxl+N2uND4Ec
a5H1VZIeMGjWUwwDzCi+GZk778WImFLL1fjGnYRIwB7l8rBmGG1923Uu0UC3rek25h3FHSjD+vyv
ftl02Be1toIvY9yylIu0nVgigeKUQ5n2JQRjJJZTXlNEXvsSk9ETI6AYOofdvxZW+VZHjbhuLc9b
opVaSSL5enLqU+WgTHbKRrocXlW71B9tcj9gjPSQXriigZbK5vhla4iWGhN+9fJha2o9VA7EePlh
a9ZLmZ6iyYM5vD4TG8/iJqfk8w9vXba1BEmbx89byyomINYJT5StmZD9HtrmCkSvTxe2VZ/RYtj+
1sx1x7q3SHC31vb++lg/5nbR3rf3Xqw8r9lKFfI01/e9EosWXavDrVkTLs9PsyTtZntvdoENUooR
1NraXi2JxnteA/FSWKa0ZmmlGihN155tigUAyUvDWG1W3VG1qQzFhH++OXO1+GkcOz8gEF9aHpFJ
x/3UWfJvcIv3BST0ez0gF6EoL17I+WaqZ2nok9FZX2Fw5Me6sqNzb0hxiSIlOVKHLI8VJp43vUjf
c+zZfveL82wu5LU7bv27LCqbyOVsPms1ocZuCvsG7Cf5faIQ34HgszHQYje95nOZwsSJ4wsl0kM6
y1dbloaPHSf0jTq3H3s5VNIvGo2fN3fqmBe37aDYdn4DDcUiO/rh4PAYjBkKdHdqqKfFzQjhCuo5
GjoVj80BFYvXzxfI8vLUds1PYjOVk6UVy6s1NPzs5rtGHvw7uWu/SukGFOhx7q6jvbDFn2YosluS
JvjW5o6yR6avvtdWqrFo7feaq9tvwj5QEsu/GVJOe0NJ0tBV8kuseL9Yrqtns03+mEn1c5iFSXmn
cY4ajFGqbC7BWRiNzW2a48CE+METRvbXRJEoXywXKlJDsdLhxs6a2dvpgvJSAxHguaoOIPIpJT9C
z/syJfwFd2KqBNq3Rsbe0fKofEJ8z8NGYI9pOpCVJrjwXTdGD9ZfLqrv61Rqz4banRGiNz5VqHiv
ViBiFnaXAC8zeK/K2rx1jNs8/6WTeGI8Vb3tHpdiwP5whqDcBuCMylFTqKuhaWr2aOd17EEi4/wL
qod6zUHAdvgr2bvSLtccWXliesRi046/N4XbvkidSZsu/eZQuIfc7QgQUw6KOYuH2Uv/H2PntRw5
rqXrJ2IEvblNn6mUV6nMDaO6DL33fPr5uLL3Zo1O94m5QRCGTIkEQQDrNz+mHNPFcUA7F6vF3zM0
mLLVPdwAg2Zr9WH7TPBWO1qVFV4CK2dXPirdXZCrxjvIz78GKy5/m6hgEgv6FXVdBfk7ZLO+KBGH
GNpuoyJSd8a5b3hRCy16qkCpSE6Symq1A8R5NseWFpL4pQ7SZfTufMgqL8ioaMD+4hPYiH2MF8Nj
r5nq60Rode/pxLolayGk+JDFaMEvlT3owtfBgIw92v1VigzYB0cnsqtd4ybaq9cbLShPAERLToo0
w0LwrU2Ti5ywfH3OBl9m5i7RqdD8Re2z7F4nH0irGZXPksOTKtinro+FzlI5srIhXt1eJOfpWvca
KSkIAQdJeinT8Qg5915uw6LhBEmYlBx4NbAXXU4IXGXaJ1WigkagBbPq+KnTiT4slcqSjAMbfwqk
gbO0YKt7uPgFKlDrJQM3vSC+mtz+5iwaim3kTa9TzHbHZGn6a+NjjZbX4SXNQr50RRv/tlsbXWnm
Ti9OaL+kw88ST9w39jS3k2GNWJPkxls5lj/CBKEJqWOLVt0iTumdQIyab7aGn6HSe8Ne2uaGHlwq
bGq2UjuoRHqwX7eOvvnE974EDFNP2cULmUFARYteJEEcpdhXiV/sk/+W6VOUbYLKQ7zb1qOXKRhB
efke2t/mMQ0j49UtOuM1mRUGfTAtZ8nGitedtRl4iDTRBtt45QM2OVl0a583hJFHVFpP9nJ6FdQH
4O4+guhw2yqlc14kSeKG0a4ZxrMTxM5Lizb6wxgr0Mx1AGiFGcCOxpHmKI3ZEQyf0ZJjTeO3+RbU
b7PnBo17gM1/X6/ufheZ4u9h9gOMwjblBS6djsVd092yUtaa9a7W+J5JDhPT4jhXAOxuWd3nrDk7
+gA3HqVoNGbCeV2sYutRBa9SNs3+Rct5MSRXt0p/aq26oAU/KklvT48l4JD7WxEsSBytBm9jOHn0
5Li85i3aWfakmxtiu0SKjSF4kcRTw6NaGPOD5EbfbR6i2j0Wehol27lZdoHrytlIbRHxlU8tna2z
JokPa5nhJb88VeWj15fNsxbBKvvl4C06NuqLJPQjFDx6otVrmW8On+pIHa8o+qgvfeDH11qzv6wN
EtYpKG80zXEtc7Era8fbRZt+QLACGaGtNdrTVY/ip3b0sge+gdkDIfRLDwniIjmMMm11I4deGr5o
rdme/yiT06ym+Ktu/WCnlVUGyCd3niVxa3YJHQgBMNQpK1UFkC6xmHrYJXBUX+vYL1/9pGR7zYuj
o5RlUc5eZQzEPMyLcjtVvrqh7/tnaWwaeLQWqBQbJvCfUsUOK2WY3QddVL/Wc/nSslF4j95r/Vok
iNyaoeJvVeigeD0Md05n9twAKkPgUzsCqSClNLt+Vac6fmxi9yyVUoTPmMbmfeOdtWkoHyZzvLPr
sOd5DsanxhzKizfWHaigKcju66Dc5+VeUYdy1zROvdOsYAZ45DcHUzGc+z6BohH3frLYj+3xcfvc
GH4BH76/+mV/b/UBiu0hMSl4CX/5XXywQgQPEouVTsEMwCu16jRG9s/ZzUGw1We1D2BOKCGYbrXX
dy1zkG3D7CP38BfSs80MSng7RgpEUp+vuUT7wMfArjfBoKvKcAEx8UmrnegY8EFgg1sFkg5Iue/1
O3VGa67VFIPgAuwkVzmmo/7OuovBBvTCrjTUh6xLz5hRK9eqK6HH9oN7znoIcIbxKW6GmOWfyzoZ
tGfWh+7rnFnaZSKizX5Hy2aiUWyyfGrhTG3UESdd1IkJ3064AXhln2zamW8ki+F7tX/WwsZ7WkT4
JkgM9lSZ8B4D42o2sXpQMEbZFNH7PM9vRIR2UauVh8Ju3bs+ww2GjQAO12QaUIC3jeoO0bLPICxG
XOja/lA6IT6uuu4/9PlPLhNekFsxNug+D1vHNIjcFop2zZirZtaoPhspVx6qbL6zEJwNQkAimYLl
YqLDyZuSU6MN9aXu/HqPfeSwaxwnuKZuPe/UVv8cjPgHgJjq9sEMRUOdy2cL+MdzpZuflDiqThlq
jVdkEsGV8E3Zp43TXsuiYJdEH+Bvzf42qKb+CpDg1NUIMrZ1ss3r8uhlo3fOjanapcwbWFqZ4cbA
TWtb993JqhZEYNBpe3OwkwMA4b+Qavq+mImeTKLkW+5WvwUO121RZ2MHj35jNwpwvaRt7zRSdBKA
a6ElwYq9M/jaGzZsG/WvKtEneHVmfTcANDgry4aH0TzLjFpbptVMUehGHXGQNESYJU+QjIiGVv2k
Z997W3lIU3i+iKNs0/gZ9PLv2TWqC/E3lS9hUqO5pl6motJeTBgeJt2ecK9dDwn4G6faGnkYXbu8
Ci7ByAwj03h/pxBfnrQrkdsblt5bZmxZOT2aFE70CaNeJpgJe6h2VdfH0J7+ck3VvY5u0m7ZCmxD
tkJvYAe81Ygt2c456EMcIQLINFqOaVlRLzslnyEC5Nshjn42WYlLdmSe+Jb3CYgV5K3qAzf0d51i
ETOyDU/0AVOOtrKe2BjRNzHosp0fN6+e28Axcxvc31SjOIc142CsmNt56Jtt2bEnUOdPaJqq1z6K
tGu7JI6JYaUDCTPNN6Ee+HuzA6kXajorFMXpGHutZh8kibsFlHWIiuCnQuQBJYYIRSG2Mn701lC+
t8ia89E+dTk2do4Lp0kPiIGoI/RUj+nxfdAA5JmfWZG0W+KeVWk+YGuebXAD+JTGasjPO9YCod5N
kIsfR48N9lrvJqLCwQvCKnw+2wqEkq924PDN+DqCvNxgm8WsgkVhl6hweMyWzes5DQ62t6jPVv3P
wPUzBMoM4I2ungJiMHOAh/4xnLFq1CHMbzoNKlP7a4A0GAH73TcecL7adth1djZm3qpbhKaLvVp0
IJQ7BQMWTVWQj0QvJgh8Agul+zpV08sY2s2VrcZsO3cTomhZ+wh7+YWd5mZjoSd/9iYdFKjuW2fH
di+K33sXJfHdi7XgdKq4+9643rWMGGbNRmEYS6vqNKOwhIXqtwEg6rHqum94Hxhwgu1gr5TJdD/g
VXR12DwuFgJxkOqvqePegX+YmGWPPndw+Dayamd3IwC+FMd73ej8TVNAosjiio2KNjCJupXWqXKr
YmMldnsEul4AivMsQDd8DA6QmS9OTlBKL9DcQjr2tbQ6l12eQtslcXwsp9Y89nXlfUm9N7hMndr6
P2a73sF551vqLRAZ5Udk9NvcyoKLPgb4I1Zqs2Ol7p16gGdHCxwouBNCUorP4q2DcO9YBZseqrlj
znjvjdbwlA5oFDnkEJNJ9q0ZvOWZYt+tSTUUzi1rM/M/2zUUMWy+HiyfuaM3WOAY3QygZ+V5Bz/w
vW3oob6mMfRtWTJvdDXgVfRN426uY8KmzD5+prm+z4Nkuqgz8k0IRT1rcfDLWhyioOpc0S2Wzsjq
jA/xkiziOWY+alfVrNvnoW+nhzZeRm5yXhm0z3XEVLeq02MZOGq4TR0eI5iws9Ky/uj6lJmHFb0n
qY7OoVk8WcZoH8Y8Yv29JL57P3sdPLRWi/dN95w6TXIJWR5cUt+JdkYBAQA2dnRn2eazHhiwN7yR
HoXd4wDiiv29eD8o9fOMQSUbeyzOukXgTMtOggGzl4g0VGFgiaa1eF2BwPxvonTEi3q0TQsPuwwj
RFLLL0FqjJnXss2CX4OD7PkSCFBmfa/72LpiuAVHAjNQD4510IPGmoJhYsXpcy5bI1cEpc901OKu
MacnNZxHqB2+vRtRpdlOSxaZgmnbmzwsM3UBmjlhCq+kQ3py1kAXeWZxByLjNEwwUoArPXRm96y0
+D/lZpzsdEw0561g5sKFwG+BP9s7w5TDKZjdhzHVNKaCXfboEZq7xE31PgM3+oTXBmjD4ns4ROkn
Ncclxmt/uoVP55ZdAmfZKqhnnZVOSodyPFe7l2TiEwbAylN2vrRGAxx7tVJSBbCnD1JgqnPzIpfB
tfItqoP8nMUlQ/bYOTsMu4GHEFIABFfM2wLFtMgpbN4Le2sy5N0PGpTeGqAA/mvDIWn4PSRH/PuY
DdZTMofvIVJwiI8eJqzldo4zQnBf8EYAtHeJxtNF/zdVtmlf/2Zd0961Q3asx5rPJKjAxMHSWk0g
CbXwOOv67IRfi7w0PiMhjyLn+KIngXVKB+VlZhNgobeqx8pcjAfib2pnnGJvDInW77x49s5hZD3E
hNK2qY6sUqvmCP8ZIMbtO9fUp6uWxm+jyio1rAJkFEMow4tJU+Wja5M0/B5QoPebAkSQ1d3BJuAN
lqu0b8IR6fS7GxztFdiuizS2MrEQMBmntQVXn6d9sytS23uCBeA8qtPbDILvyQCMYOdBc6ji5HPJ
xAD5yghoZUkwVbJzqmfM+coMgKaiHJPODZk/GSnwF2uXB52xrcqiP8GOKN46s25OI2yRrWT1xGnA
G9cWfqFKc890mf+n7eydXgY/J1uZjkWczncIfzz1M2Bv07WTxwApl8eg0Woiw0hhOr2T7q3aro4l
NHAjgJ2hJEjMZfx5C1PDHZAKdkKCjEWwceYx27OKfjTY52AU32XZYxcCFvue22+YlrXnbMHMlAuu
LgRhcTadx2jBjdbGpJ4BRoQLklSSSY/eFcXw9/F/i6RcmmfLa1dfyoD76rXQ6TZZkZIK0LPRQU5r
dRXs/MOEI+TJCt/iBqSA/zo2QXoIoPParQG3aBhfESpH3RDPu5uuhmCEBDeUmSwY3NhByXsR3JCK
zk8hSY5/TW4TXMBlWfOeySp/iRzKG21VcMlOcpjM7CDBwuLfG+oCtK/b6igIlcpxWiCFzGWzS9ED
tw4avB78TaJoyz4CpQFYrD1Rla+Oku8SNcAh96fZD6CYlxvXLFeUoxWfaGuJOu8FqiiF45xN2Ula
Rk7LnUEWMfj7/Ha5iLTSQnXa2E6W7uSvTNCaJgCL8Nni6ncMGvUoCiOOt4XkPpzBcP7oluc3mpFz
ylGjlhiwJIncfzmMWSIT0sL4TrJZVh3DUtHxn1n+phzcZ4B3xkl+Uv4MnJfDqBoQJ+mrvVeWP+W8
dAzgmC+P8faEpVDwUrlP1MVaSKNr2Vjq3RGpFTyZAH3csL/SG6DdEqEep3Tcq3r9XfDAkgzAqLsa
fh37qUiOZNVgY0ZUOSljvNvsJeh9w3mFavCth7m495qQJ2ojIXpok+ZVnr2duI8D+z6HuTYY1q0h
Qm+PqTvhreKSOiz/2hDNtvWhgR3WgVA3wU4elzwNOSrx+Ew2cii9wAp1n7hyt/GKPr/g6+iBPpPD
JYGIQN9QjhVe74wtQzIDRADmjNUwRqB/HMrZDo4UIJFdI7/cDue0Bw1lRyf5vbFp2KNudnGbfJ5H
/SJ37naXoJZuCiuddnKv5a4kbcH6v9UQX1kwAPJM5Aw5krJbd5C8JEaKY0jThUA0EX0cuhd58Leu
Kbdm7Q1SU7PzuanAsO/kVsgfqfc196cNCn3LDjqzXKv6q11sQ5C7vN1fM3f6GeCVcciYDdDrXrUq
b2Hahod8hujc6tOLvgwd8tnOYts5zsEMEhg7vo0KnRMl3AY9ISvJi//nh//4G+QQ2yvI7nqo31re
nh5qMjiU9oa+kyFAvu8dcuMnG0DW+JLC5b3d3Buc4o+35g9Qxcc7aBDGKyJYk3NzMMJcm/exG35T
ukzdr3eYQfCiOy6U7nVwUfunDBPLg/wtvV89pvasHtBo7Odtk4XXdtAVYB7LOLS81nKmHP1rmdeV
M8IBYbKTntDH6YEpDEuXpSPoI9JOJhzrtfssDexqpoGpbwck2E7Sg8fOGk5TbrEsqfa5M2B85C7g
yn/9XbtIz34IVtjLDeAKCyBl7XtzfO/qC4DRKOx6kbdheFuGZelJkl3LCnZ/lhHJ0mdn7zvVAGYl
fXIChTFS2kuyvq1/dNHbodTPlTecvMbcSk+4nYKtwFF5bxsCBDIWsmBvjih0n9c3fO3LUibZYOmF
at8fGkB6x9CJDlJnSmeXFuv5H7ug5OWpydHtHMnfDj/US/ZD2a3blpVt/z30YCtHgD81zwFcuU0K
PKZIAbn1Ngjn5cOhexBNA52F6qQf8KEgTs+8QJ74YOsYgzqP+dw+O8wNWB9edXYsZrXAYzt5zgGl
DHV3Zy1Y1Xksn/PB7Q6mOTOVaHR1pwYFezc9AjMbArwH4R1M+WIXac5DvQui8tHBvHh98PKrkr29
TmteCtdu8uGUYkjbU4/9oHRGSepluJYjPYG+ZMZwnuTuy0UK8IwTmBW6Xe9Dq9/KWwKrnVI5/KN0
cI0vuYWIkqxbJlyD95DqvtrCpQi5YV2spGf2waGGxAu+YUz0T1EP3B0Zk73cY0nkscfL9AShXNbI
U/pXPukXLzaygzqPd4lZIlDmdScZZDRG7RbObol67i4sgtsXwGh/QsrPznJBefJyxEjfLmwYOxp+
zoP3hFmce8Ms+4n96uN5dsilR6yDgaqpzpnz1r9Pb0dt108Q79e7WGYOI2myfGYyN7N2vgVdSEgl
8AK+gEs2mIl7yI9KE2JrUE4MdFFGzdrfdMxksgVetzpOrnOeAOYQzz1Cj0SjOLK3GY5ht9nVbRUV
aUFBzE3XboMwXOqH2kiMg1xf/i7fjsZzqz/ORt4eVNN4lqe6Plo5yrvuR2xM0WYsCpT+oZD/vUBb
Bw5Fvv2Sv03sWJ6WONKwfADjv9cyO4ed3+bDPYLs5gloWnUR1s4QddWFvvC7DLPs9nzlSaxjzPpg
+ED/SqFnmpNX7ywI0shiOAYOJwUvgcsIvkMhcF9yy+TJSLcOVPYeLeDBfoFvyH8Hc2mwjujrk7x1
6GW8X2/CWitH0uT/fynmaiPspft1qJc/RrK3ufial6Nb4Rxh+8GEFmEGmegqnX1S8ViUJvKztymX
HOKwyat2OySu/Tes/vahlL/zj1nG7dwyd7fAAq4EBLHH4EMv81eCI2xdy2syF8jBbIPJ/IbWCvvJ
YZ+ciiYM1b00vx36yxc0AgzSBeltHic9VWZ0a7KWTXNGyEFDKVIDJrZMwuTfWZMbSlLyf8xlb399
OY8wce7HAl23nuMGePrBJko1b9HrLQhC/eXKH2LWF93V1bNMy2RSJ0eS3C69TAslSyAIzesAAsja
WJqsWTlak/UxrmXrb3w4N8o/dQh1MIYxZsrA2QEEyE+SlzePO56wjF/qb3/8XGrFJlIG9Y9ppDzC
W8+bvwcQ7c/SXSOUdAFNL88g7DokN6Sn/POhnH0bqgDlNCe3THcfqSABTJF1CfeBEyIED6ldK9Y1
oFRIsraT7OD/GLQ6P9/++qUn38ge6ztzm8/cOrOUenreET/573snR7dWcvgxLyfdrvpHq48/8PEs
RSOw0dpv2ozUrIwr6+xBzv2nsrWJ1N7m2XK4JvI81qwcyXn/etU/ljPSWhp++Kl/Kvtw1Q+/FCwD
PkZzdRfC6FtecTyciVVU822tKi+8JGylQM6ERsTifdlmW5O1bM7wBIV+R5uqNTi8NZLhVi6+Nv2j
Rg59MwAhRAj+1qPlZZH3ZH1Z1pfqX8vW0+S9k3b/VPZ/vZQ/5wu5v4hB+407F4c2prXLXFg+XGty
W8mu+T/2Kv6p+Yey23piueztF+Q6H9rcfmFIvKumDL/Vzgu3MjTIGlSO1m+0jCFrVo7WCdna+EPZ
h6y083sEA/ofWo0kQlLYEPl4OYm9M72VLnw7lFLJz2xls6zOquyge8XrOrwDpoI2vuaVeaGRS15G
fuZCATtKVma5t60jP7DaeSvDA7v/SLI2KAP/TVe7DRq2yh6CjC5FOUPCRPxt90/D7doVHFn0r23W
brCWfegukpXaMWhStixcmF6DOpu7ztHTeSvr3wSAAdtFyfgWtEN0uL3xclPW5Dasrnm5Xf+alYr1
1ZVswEbK38O35D9cQcrmLAE7oSW8Rutgf5tY3+rl+axnNniVsHjLzhYbI8ayQ/LHynFtJudKIhOD
NStHH9rJILqW/fGPS82HUwavUvazcQ8q8KmGSoFrgLRgp9zQQHIsH64SR7z2VYYuP0uy7CR3pkz6
PDvNqrNpMsc6ycu+PtHbu//HZuYfU4W1qRzJ442Knh29W6PbJlfuIHpixBEyKTpa2cPslYRjUHPR
pgd5RW/7lNIDxlmPmy/yIv+9q1WrwR7rbEInDcHBPM/OCRLBsMQhrUlSN0QrN2vetwIF/bPQ2pSL
7rAzWxiQMSCvOx+WrgVHU/fvhLNtEQCIVLRr5K7Kc6kzqEx6VbyVMTwT4ZPrywOeW0R32tt+5ofb
Lzf1j0d0W7re7rqsWeTw9ppHBCdnz5z2cpflZ9dE/oA1Kzf2Q9ltVSc1H8mca0upXv8lPQz1rY21
3gYbQ6zigtx/74p4PBoIAe51GLNkoZ4hQFqc8Zmk1tKJnRkOMj1LrecB89STBO+mOniNtOyoLddQ
kzq7L4O63UirucvGkzKX5k7tM0B6w1BsmohXXRIvc82t7QHw1MAUXdPEPahRaOV7JIMwXGZlv2dX
EtTw5JwbPWge4WQRa0Y0FuJ55uBeFKvX1B/fFkT7S4AM7Av8m3qHatyIKgdZKcsQPMoSwhP1iApE
bFfpS+w5KAua3f0Uo4XgAFs46MT2j57lz09p1fyA73jqTa18H3MTV63U/5aXTMlrfOAvfqCCFM+a
t96bre8eu/VEdv2AgIPWoo4zDJugqevP9QymlyV5+UlXU3uLog7wqgjZLrVYbAFMtpLn3KrQb1LV
XYVEMMpQJThujBirh3GpYSsJM4EBR4Ew0Y5NYZcP85RUD3IkSVYUDrpneY6wMJvwVhEHu7JCfsif
hq8mwbNjqy5SfplaGdiRoMSxWzaAN67Pyi0uYlSvVQifho+RqIqC4a7NCjBBXjuwHm4K9wJSg/Ca
x2Z7i+rX1E/R07AkEF2iJ19NviGrqZylqMww6UZ3EVWuAuEzwyJa4wRPDWrYTyqR0KdU0bTtNI4B
KwgqYtsDWpXa3MscS1E8ZDfTMHQPWtJ5j/OS1BmwPZu+BbuaFmtFqGfpVisdXNEGojPmhNncOOro
wvi/piSaH2450Bwo/zr0ufX8KrK8R1Rmom0Vtht0T429o1nmbpqaHI03wPSFoZkX2wHqDKxV2+m2
nrQbrOCRwcABvPTC8lpBtbs2S7Jm6Z/HpGAPdUDayIabVuqXfDZTY6uZhnaRpJiC/xQWfaVsJw+W
uxembDYjavDW+wBGXXvsvyZD/sUglA4uHLo/75YJnxlkImiFokIlpp9/Ee78HOaJ/nVqEtAKCOK8
BWMG7BodrMdZI5ZsTYl1V7l5f9H7uD2laVw88Ag0KP+t+tKMCp0rS8171ejfalSD7t0oeRzsqoH6
qtQvcU/gyEHscS9ZqSAU+gn59Xxfj5se447NtDSPtRRTvhgs13IeEWyKHAXaLWPG7o+Trfybk87m
nVyqbkztwfHCE+QwnDozZNEOfHCq3foXtEHyOwzn5Hbd2pjbx6Zr97mKrM3Wx2K5D7JXjApnNu2L
hrWybd5BtGhe4J73D2wdnyWH0W77gmkdZKhsRKxpaSFljlF+PClx31QXPS5cAwFqQ/thx2I5VGDQ
XdFP66/1wLZymaJ2IhUOShZnZDAT0GzcCt1U2iNim9pWsnJ7slRdPlUOmLDl/tjjCNClWiZ68dEe
f9/+nTTJ/aNd1HDOlvuH6jSIvGzy8Kenz4yDiXKKHEpSBTMM9zUvvW1skZD8o1CqpaaD3LEbHgHO
gMALhg24LiwVyopBSa+/1HUQnnp7CNB4D6tvZXmQ+ngI60Oqo9pUzYrDhrXi4hbOfuC5CaLg2i3J
kKB74hr+8Y+Kvk+xk3kPfDveQ2GI78oxw8NwSeRIykxW2Vg22CiqxVrU4Df4Lw3llFvr9exuxBzw
/3JK6g7gK1Tt+PEybVcgcvs8PpQqu4HbD3+dtJYfmYpSb65pu/AoCDuaVgsDFkXK+2hJcgQm7iU7
+T6KhZE/QF5XYzbXl+pSRbl8szaSIxz07vjwdcSROTl22VUJy8rDE2NSlIvzbgHFR1lKaj+cKln5
4RbV0ZODEPjtVPm1P87IdHPflQA0PlYsf9VUxpAdn+fC/pJiTwpyaXbTu3aq0jt3jACcaChvdhlx
RpVoxT4pQu1VLcPh6ur1X3moqa+DXaivelg/dAywD8SmYbogOsjXrzfQ/3LqVr+zgZa8uxmXIphT
3qeoGbxHlfIZPnLwKJVmGdz7RWw/SR1I4X0Koe4lX1qO9XsyaOab5kfFJy05SxO+Odmr2jTQLx/C
Op2ufaCl9+OSIO6nDxszqTm0m3nDmA0ab8lKG4imBHJ895eaDLiXuuxdwlxK3zOvRkdbM9qtZI2+
GU4Grqm70rRQxN/YVte/YGOFdJE16vsIQuV702OLoMLXOy78ynegYOXOznzzNGKZ+VTa4xsQmu6r
VX6f3cb9bClue8nKCOkkW+++NjNACtWx8idEdNDSDfvfgWO3X4Fs6bs5xkXcbvw3DfAZGrbtAN6T
ozhs9zPWsPCF/1MELfLvyg9luuWAis3mazl49R6/thKFOad4yxTLvjRpN6G53RdvOozpF6zfN1Kp
AGN7A4HxGSavei9Ftt8QX3CH8ijZETWJs+ZNyVaydeyaTzNROsnJFbtBvVfRetNhRN8F0wwuobBC
465GKwZadO2jwmbn92y6x90OLB6ynkjL7it/cC5S07e+tze1waLf4XYy+4w8CMZE771a9Vs4PtFF
sk6k2sAUov5OsjZGRPhA6v5VsrMyfXf55j9IbuqzJ8br/MmIwff4Y3AKo0F5TrNWvY98aMShj13V
kFdPAH32yE70z6XXfkriVr0DrDA863rLqxKjKl8l7lUaSDm6iIdSqbMHKZLEROUosiEw1J2O4WqB
e2xmB8/SPIaO9pSbz01THNzOrTAsrPfImJd39uQUd1EHWW4RCy7vFJWk6SoXmVl12sVej+i4HTWP
oeZgBT5ZbyiEpV9Vq/L26GaWJ8nC0QFSrxfvpTkiSWn0YAmWZlo/+Rs0/UDV5CPuymoLULxKv4Ki
zo7Q8Z2DTuzjq20Zd7mrWK9mmDn3ZWIBsFiatZP6awIteebTpt0zrdNwI+LIXZJZS/0tO3gN+N3/
lK1N5MhS2l9Vr2vHfzpfbwHAdHb8WI9z8zAqFXDpwkX6DlSXyZfoV676n8xxsN8bZ0QfKNeLaxYa
NsrGVQoibpg/95X7LE1HI73WkeF9qZtc3bl1bN2npYcBS12jloIu7CfoSD8UxK/2cbF1gQ1d1ZKX
yh3j750GQMwy3ObRM7vgothOcozSUH1FVaXeyOWd+Ytaes2PjrgRMCIzRodxMk7s2Zao7pbWs2ej
Oc7r7iBsqeWbJKsLlHHRqLqWjKlXuwx3va/Hlxpx8r8rbm2kulxL4ZEAfkbGf6fOgRrvpD4E93iV
q8WOS6FdQSesHPN8y0q17mnJeODVjm4tA01/tszEOqr2AHd7vYTlmHc28PKLE1rKPtUKHVuqwTlZ
4H3PeN00V80wnYOdZNPThI/Lrm/V5hNvowr0x3W+MXd+RptH+d14b+6QMCUdC+vw/Gq3hfkDTiJi
kSbjPL2PlzZLHEgqwbyvq6p+iPW2PplGNVwit7Vw9/VLbAk6B30swKoMfDAz9RJZLL/3v8bB+CmJ
TOWXAtLy9kNZriEVV1g/p3T4HiqK80Wzmwy1Y21+DW20wZmiBI9QqN1jtoiKq4qf3vVpbB3ZDkgf
XahAYJwbi/0zBjLbn8OvDMDfIB8qP/UAH2TQScywmYQngWv+ylBG1rv+LcCao2lf+g7MMjrFzZvX
sibs+kp7BLfRAc/BYQnelbNjc833T7pu4EE1OoukgZriFqd12Z0cOU5NCBAJhPsuQdYF/5oXzRm8
tzz1vmhTrNybvedxD5DvrcO0vki2M1Cey524O+txjzCVxrzs3JVA3YrG9T4FENI31RCq931V+p+i
ev6qW4H+ILl5QYA7uvUoTT3NuYs0y3+SXNgHxzYt0xez0P1P/kwssbCa19JwnE/+cfQz52vMp/LY
jmp7dNoh+Fbox3qo7W8liCwsc6r6NARD8QWbu21vRe4L68grJg/FQ+0riOcHkDe6PtQ2t7KlIiqI
OOOsuzBZxiNiRxMvEcJrRmT8ErtDCzG10Am6T2uDxqiNXWV31mHAUvChWxI6xrRr8EbeSVYqCNgW
D82M2xaW1XeAnfjloKtAN2A4umHvrngwlsRGivfOVYz73KnmF3YBvnRlNH2bogXo0cLnQAcKyb1U
/xLPw/RtrCNrOy7l0VL+v9u7SC6t7X3X5zrA07ZN4CL49p/rr+X/dv3/3V5+V68GmNueuTdzK94O
LNify2Gqn3XH1I/2UoZcRv0sFTmL31uZNEEosnkul7IP5/LlRM5K8Y6xzjdREmthW3pVox7oGdnf
ZSr20V5uHtZmUjnGnrepa/gGQfmoZK0FYRLO16jVQ7B3eNd3PTo2u2zUikdJRpPnVfTv+kZrqr0e
Juo1qCDiMUhJBoV29douiWRtQ4F0f8tn1a5nuYbW439qpXzNyhlShrbdXR4BaFuLblda8ymD3jy6
jyW363uP/QeKZN7XBD4TnarMz54Pl1QfnZfJ7r3vBgJ07BZ6w6PluhiOJuitFKkaEX2FTQzx+NyU
ysHQvfkzigzDseOqInj6Di3rLL8RZsD5+qq17nHC9h78TiPQtVwb84pHnbv2CdyIheuAYRz0ph0v
eh2i2b0Y7oijzs1cxwoLyLksvqRCkh6t7r0LyAomeu+czdQsEddp/efMSZRnBKK7nX7ysBFL5hlN
FwPtGETIHXPDFAReTDzWR6XK+iOLP2Txjd+V2X5DYmT4HMU4wSdd2z9GTa+d1LjNzv6Ymg9hoOOJ
oZTzexqmvwEdZr85OcQO/qKYJupYWP8+4ydzNMYueKiKpnkulsRQmR6GBXKJSwNDX6hIDZANqy0f
tBRePJLJ6n7wiu5B2kszDJ72mEZOGKAhTpMsnuxA5vGS7ZP/Yew8lmOFti37RURgNq4LpDeSjrw6
hMwR3nu+vgbo1tWpF69RHSIT0glh9l5rzjHvAmAd5Ko16S3QIQIidILRtE4et+Sg1Vc96JJdhbXm
kmSYKrRRzGfTQlmMO944mdkQHQpQxidbRPqBskdxtKd5OGbVOB4kOSpPmVYQ7OP30TlpfBBPg2md
k3Ii67WmSBJ1ib+N21YmgUGut5ZdjBhdgS4DgOpv6U+UmzQ2uzsf2hPcYLSDXHFQA1V9fz93RP0Q
7jw+RDp45E44fRdSlAoK+bGhB+2Go6w9jZYFyxvu6TPZM71TRdN48cmhAkGdp141hREkLPhx3Jsw
fPjp/JE01sYnj+yF7nUD1yZavPZzdI+W9Dsy5PlDSrQPCr/Yy/WAQnlgqdus5ebsD2LXL59gxeR3
oAMriXgYmVAZE5BOJCYfBbpEtRPvNloDpoDZcIKNOt7WBKkvNP4Z6Fp9sfWpA4XMGcDMqNxnjQJI
BnjfeI2htTAoH/e5kKIHX7LNq6ngpl2D4EPRY7nT/WHfp8P0IgzmTooSPFgFZ4oy5QXYAHl8iRAA
boJy6Pfru9Q4OdTaoBxzUxk8aonFEUdQzFR1UQbrNoEcfuv8rBITQMT1Jeujf1Yay5Z15f/c8vvy
MVv5hHzB7+es66rKwodGA8/NSAy86mVLlGMrdU8dAZbH0Zcz8BXskgzeNnXLAafH8hSinb2Z2oKc
y+WpKiZMS0IvDutTP60VB3di7BDygEnOMJkULAs1D8l7KsVUnkY7qUiw4NG6+H3N+mhdR9I4r25U
JEpDjhrr/+N9M8CoEoP6//PZ69N/vtokR+DASMj5Z93vW9bvH6NyPmbpSzOF4QPXXN8pYlM/qD7e
ij7X7mXb9HfaEErunPNvNu0ivjWqYr8+W98kNPu+7TL7ouvSHnTRfLW7Bkthm7fP/WhWjjaYwXsb
SA8YiuwvoSjb3OJyAAfcDZRcjXgBUN4ui78pZtxAB4k/qqiOue007csSd+8meldeqHOfZCDuF4wC
1SVXqnALznR2EiFXl98N61YGWP95nSCSp2hNV+6ekMiQ3Lx8wvqW9YW/T3tjNB1zqOlZ/vdL/sdH
S2OCX0j1n1I0qgAzly/5/YD1aTrIe5pf8dGzBsk8d2NAABHRoSS+SH2IhUQ1bwUkx9vUWK6+SoHC
QITWzzqcvkQqpdbepFRwMWWCS2IZ1P/P02UdSd3DJVoW6zokmMqGXDS6IMvW3w3r69Z1VS1nWzGQ
CrA+bQ0t30RgYbwunijvV/VHhHHBLuT6VQkm7G99OT2ZJZP2emr8+3zOew+pWH+ndjE0THPMbiwN
qEoMxO0y6f2wL1DVQnCM0OwTW3XQUxsmyHIVH0w5uuapXG0z5rq3MqxdKgZUr1O9liisF9kjvy50
qXlbz4kBAUWfhXgjU/TFb1Ljs9T9o0whM4CEg68pqROG0o9F2Rrg+ygy0NDovsfJPvt5XnxqTfwu
CarUXC0R0KMa0vWeNCwBakEH6ZnN2fDo10MD05wJxLp1NMPyFGZYAdetORGeZ7+fG2fdGqdhRuYl
TLl169Qa6bWWxFuyfBIdj/wmrav7dVssLGpOgJYYk0c3ZStL15gkIR4H+hzdrI/WhZwFr7MqV4ff
Vesj0lBDLybH5+ddv1tlMzN3MY0oZ11nNiG4SavBdwoc1P193e/3yEN2aURhHP1Z5bVzTCoVTqT7
MbFLWkQ+zRMlVU621SknGR8VnvVI2aUzqJh1w7oYLahBrrS8ppakqdr+vkfxpc9yLiHb/fdj/nmJ
bsZ4yNYP//20npgOtzen0vv53HWzn8Z8xT+vnA1JconDEp5m2BjBlo+XhhqLIA7Wf964bvj5yvUH
hpnsb20hnn7Waesv+P3yyU44BH2zkw9N2Hr/69/0++r/fK7ylQVwG35+w7IX1kf//Njlx/38pnXL
z5d2ZXYTA3bFKr7TW0s+FcvL1hf4oqbMsz5ct6yLad3960NhdaAbhg+bjtBF6oYtow3i1Mbm0iRR
5dYEWAQRVrOgyd/1oplg6KFp7OWDEfrzzrS7v8hyJy8FrChHn72aEB0pDPIobPhg9tAdwrT9qjPf
3jJmOlkgTKNKjTzFmBaUrf1pSERkx50j1VzIAc0KcPiWTY2xId3KqpMn5pl7THiPoultp+e0g+sx
PdR+hbi4e1SCkQ/D5gcRO7n2cnM2Y/yXFaonCjqblOpWIdT3sBjOEl3PqSAScQLBUC4Nv0Ki6ZDg
993jI2aaaienSFLu6jaRbuWYKW9JntFt5Z8EYxHi5ZZVw9hjk0qTy886hRAXZy6G7PD7roBKnpfV
IJfITZVu1w140N7bGcdV1fZYOef7prpvUjHcDgyEWrOGhZ4zJR9mJCPAy2J+SPAolYSskJBD7EHV
mZAd2tEZsZoKG72hnl57ZSQBbFlMqX9XD/j4s+JkBoOO6p9FQbXYxWM2btUC1ti6LofAsJtJWaNg
+n/XdTMDCZCm6q4iRa+wdP8mWxbgKOzSrG5bA1xT2sLFGRnD3M7LIkq1cm9N5uSsT7mCaLcxNAoM
Q83Pqt/1jSGeI73VjusqS6pUuGTjTFxoU2zWdetCU32VNhHMxvUl/2yAmKdNzc8Xr6t1taC/OxX5
Yf3idZ0fDo5ht5rXTjUd6+VHrhujRM5PugGAcFmlU1a/mqbkDUEY3xXlpsAQfNsqSnRHz/x7jCr/
MCjaBRB5eh4Jq7pdF9YM6x+slb79XZdOfU6IG2T+RJZiCUujr5F53R0TPdFvKfbrP+/tImMzFz7p
R2HbkKJlMWnzUzKGZr20dj/PSUiqtnWRChedL9vDUldPy+A5bqyb2WZ00M8VvaKqE7e2nUg3enQK
lidaFP9nMer1a0fV8jiJdJkW4vch/Q9hxu/rxgTKUTpz6V0/yJQLg+yK6JbAu+5aFpP3c0TNZRSg
NW4dqMjNTVFnwZ2gSHanxsV96QfjaX3ZumBIpjrEApX79en6WgXKuqdXKMfXd63rcFSkWBKSC3O4
0bXlwL5Nc82+hcs9HzWtewv8GkrIsl41s54kqdjxYwvn//oyCJgHOvfhZX0FI79bOVK0UzRz/BVT
1O6lwDZuMYuatySIVRsltMgyGGfzdt2gtMA95ZLmzPp03QAwRVyrlAEjyRsS5NiwpZWsaW4fcf1N
ev38+9qQ2ilhZo25S9Uq3loTiglwluFdiRvCI54l2WgmZDTXbCt/q9ka5HD4LXegnqM70TZ4Q7WE
+sFIPdTSUkKFliyTdcHYZSYtizRPdR4ZbZQBcXgSYSH+QurzAQ//59HyFL7ec96S5Ue2ho3+bolW
8QmHPq6PiGvO6F8f28Ul1C0SxvXRuhhWoeSyYFKLcHJdCbq229kqHe8xBvhSTA/hj/Bq0XnLDLvr
F1mdKbO0zGIX48PvgjEyVof1eba6HnqRPYvFeNQtTpp6+QlkE+E8Mlb/kV4BdoMGSVEA7u5xXahV
O84EHNULf+O/D9XU/owSFQZGk4N9XDf3/YxDdH0Yg50B+Z/EtDkA59O0g7L3s8esiQiSBM5IbBm0
ENe9+LMZ2MtpqcrsYJ8Qd4DDDPuC2EiTJmGx6/5OnfjyoUWkRbUbif/ydOU+INfxWHT9i8luPUXE
gW1bRbyFk7A346KqTfiYwj5xxck269/7u7fXR+t/gB5WuBEB+0oiJe0kd6pXJ4HYtwS1HQ2tKA8G
k4SkimtHkrvdIIzHlL9a10cc+pg6ZP7DHAJKzZjcAkg/S7oX15iYF1NaviiuzeWftT7KgDZsKrAg
3Hd75dhAtggqg0aXVkLiS9Lx/M+OwaLMfjPsBoSiqbiSlPnU+ym4VaH+KbJQ2mj6uRjq8diExvCz
0EQ0Hn112XPZ9JYpanXE8lsd7bwCOr4+zC27VzbrwzV6dX20LhLTr1A72dAwFu18scSxlFqFQYdB
x/96YJW2mR+iDBDA4hFd/sx1sf7Bv0+7TIMso5Cb6S8epnnRKK67o1g9p+vDdqbglWfm5P3+Z9bj
9Pfp+shWBuKtMPBy8S7gBLLQFtnf70LvRLjrhH5KFu39ehysi2h5OtDi2M5Rc15Xlb5OuENgMRpZ
Yw36NdHAkHr+v31R/EmVpiZ9VMvxgC2usZ+HZqcOhwTIFyZ59unCh6gEMQbrYn0aR1CIlUj6rhlS
DieCIVtnbsyeVBQpHk+mVXgaMV1tMU5OkBGtG5JP7clWxSxGlf0dtZ8vOx0flHIB6zIeITe2IHAO
K/1E63yjZj2+0eSSFVXowCijUTqX4dlAC3MJ/M6l3944w5RdM4VbRG5XumdDWT3JVetyyShpoVNZ
LKvuAG5gmdrO8h3ue3U/DyQIGRaZtOZzW7f5VtCEQcXe9WSxNME2agmiFLkj9Rn9EWSCHjdcLhrx
jVAVw52USdr4UkssTK9uYf+Dp5sfNZEe8rKkfkckUdSI12qoyCyc0i34pWijY/Qr2u4cBrXscHPE
mRwWhddgyAi7M+BX9CQxLV1JpvUaxBRV8FK5QNmi7VAtGdGthgqXEgXNaXcu1YF8Y6vxShAVjUWt
sR+/G5MdY/U2USm8f+7tczAlsRsRsOXnsQzXlIjSSKFc3cuAb7UYOj6hmVX/Hfs4smWUVO4469bO
h3Ujle2+VUN2Ahy6SBjsaRHiFW8GgS5meLKtpXRJECTjsebL5Na9XFsUBXaMaRzyZKdJE0ZgCb1/
N0g7RhSzS//xjcFzuLEm/PulZCSwiZDpWDNjT4E3xwKPhnyTPzzI7WmfWHcjCKQ9HU/5jJiW9AyL
BAY55x9d4tLFM98FAIOtwJLJ2uoEzClcT6H03fpky9TjZTmC1NhoL2k4/9XZ6OYNN8qKSbZk+tdC
7T6rDDqSyinqKkNPWNM00G8MTRJz5Fh4FETPRdKQgGvgE8PB7aWUEzSBKXxO5NQ12gUpAmvZGdX2
2ed+4UF5dchlJh80o4Vj8V1GZUcwIebeRZUzQfTSL10lbbOg8e8miOtzZX2UKal6gRy8T720bS0m
goPSe8sAsDe08IRWbqvb4ZcEh9UpRrKJlXF+sSsKFhQgFemvSUQiXCMtOmgKlTw7lu8gLliuNqWe
H/YPk2JtCcJFPhIixZKETLeVGZKUfCaV0m3nauy8KUzLrWQ9hVKeO3qc+Zs6zanP9PlWN6TiPId8
4NBSGYwU5SYY4xY05XTo5Hdm/qFrT2a/6er7JiGqtSavi3r+xrDLV6XtwbMASLI0Qo/b/glFrgbs
KA5dUjwzh9Gg4s7wVx2bwFSnncbMic1wrwtJdnqQXUYsngCJVQKRJJivlPFRJXt5TPqKBTFUVrq9
ogU626bnwO7f/aCqgToVX/H8MqsJ8LU0/EScm3mN+kiE4mOPXpKuC7TU4WSDTF16G+3YWR61tnHq
TEpmiIANX/2mfAPCxHiNB/1ajDTtU/ssVF6WKcNFkxn9c02PNz2pw23ZnP25I0A2n3bE8xqky+bh
fvogOZt69UOSd29KR6C83E63Imbk380LrregEEg0Oo0+wRU6BzLZoRkGbBhwTLh10QEEi997dpJT
l4QCS5p0KEcGWaFQKrfdse9lLzUp+BMpcNLKbZ3p/h3Zhu2G1k7sjpX5aIyZp+UdFwIJDG2avpBx
n3qKTcO7qdvIaZrsGb0oJseWOfSYROQlod40aoKEl5xYlNHjppHSJ2D+d6DTLKd57g0IdFWU4Lsf
DlakfhVS8pVF6mdTaYQF1pD5ZeZQVLh3+dBNWyujWRApaNmtFB1ROAUvClXQMQP2N0zFvRxX12op
VOXT0oj9qzUm0QsDPzhEKtv0woF7V29GyVjszuVNH8ZOVBhUSxahbhWMh0LhppChETKA98F64app
BG6sHOosujERYjhlWlyzpPjONPNQVcZ7EzHxGsVtaKWZJ+R0j1CFepDfktcy+PjqreHYkmYWgKr2
KhTom06LIfIMfeIZEmn0qtROjqTno+dr0qcF2Sj0e4TokbYRhEqprWnsprF+IOaNNnQmdlQBdvpM
JTPMH/NR3gpSvbdWaKAfRrMS6RxmUvFiy0V87N0gtBaG2J9eC6GNp0/T3KYe/JmHsJ4/i9F4Vovp
rjdcNTOqrRGMlxk0Z2JAnmvIn1QM41KAsbaKBs5godJRE80h8X1k2sZuiCTPisi6f52i8s0O0gej
7M6jgaZRHp7CNt03aHCSkWMibpstSDbQNP05BByIoA0wWp3qXlIyA5dqT6s5P6HK6+m+aoqBIu4E
Mw4+NNAAsisC/W1qxzeyqTPHTKXHxgJk00bqa5MlnwM4Pa0aX/GX/UW2iy5W2819dOhE9jBhI3dT
ufhTdsDLIzhMfYKimv1xLwgR2xW0AdD8adSOmnlHAxKYWnMIuu6OTCMyBC3q40Nr/m1EA5qCOywZ
20S95wLkLwBlRxIDkZdyDrYpPattfpeA5nGUedA3wrZ3o2EfXrMGQB+0oUMx6i28/QSx/IQ8IiRH
kzT2E6EYxRXfMBI+E2y6yhlZ+lR2qAq3+qectedEHl46fhRTv+cIEQakz/TJrqUTV757xGWl03Um
uz64KiTTF7q6a+NhPxb+ttk3Q75t2C1cJJj50zscHXp7EeP/ARSwWV4jqlT7ljw1uSFYbLTPSQHr
s9MS+in5dog4ewfL/5umRCgn6NPysX42uvas2u1tZ6UueQ53ZRu86RnzRixkRDcM6auJpx4+adG7
tGZIeRBEf84cG3QEwMbnDBtqZWBEM24sTUZg3O0E84yDzWy5yK5Ej9aMAyKZWhWnS/dstBSV59Qa
HTg8N2k8Nk5lQgSUBYIjLQseCiP9W7Zj7WRtOniV3ZEYiemwDuVDL9t/TI1B5BRCzs6D/qQ1jLLL
zn/rWs67uVO3BjBvs+kvGtU7yCmJB+LOkFK6oZUPShTtFMjdZxiECJ0CSmgatcO619jJJruRyJOZ
C7qSeZ1q2hj+Lcvp4yHzsvsmgxHVJ5K8VTWYDU0d/SEAvvVh23ODYyR5Z3/JY9edFUBkzMb0veW3
D5KYwG7a3ZtoIY1PUoTupXurG3sb9CBFm4iMYjuxvZQSQU2DI0UY7+WyxMnDIKwSsVsFVAQ6Wc6o
WCf7bO6tAyGTz2YEvIc7eNeXX0rL2HgaOD0L+DpxdBZSQcLcAEMx5nCpoj8Klx8PdxKqJvJ75qg6
B1HxTcho6Ailo62kPfqNRVBJ/qFArrPmGpeEQiKYH1nkc+aXLqhOBoPFoM2vvU3TkHwRUFcXDERP
jLWfLJoWrh4sWRHq+DnpzAASqx+vls2txpi8xOqWhEHu5gYBUnEDR7V6TtSKs2NwjXqWb/Q+GxmM
p4kjLMZgRopuI4i+e+rZ7UkvFkKWPsJ7G4dHvRg2iqqPDKwIzYhM2A5GdysNY3mIpORWCxiQk0mb
q3q+06hMVdU8MKAN+x0mba0xMo+C0KMRBh/wrWCnJmj2QqXiDOCgkb4p+r1HRXLwDW0kGbilW3nN
SjBmIO6Fk6K23c96UHsNREx7iN141i91Z6NN7f7q0pGo5XNEMGtOERrgI9q7pNxgZbyNeyG2cl69
Alk4dvkM8blYEM1vlSC4erQVzPpF+FgKk5EQGiiLIoFTyQHjziICM4kEPbd2iJZ0oiHNwY0NzD3G
hCtEf487EJD9MJHZbqhboU0Pqmycq5gzMGQPJ4JQCbqSf3XT7720hTicbULF2EXG+DaPR5QzjymK
VIdckGqTKewnosSvODGQjczM1w28Su20lOD1Zwky36Jtc6GHvKjNSVK2BoFHjq1L96IQ2x7A7XKR
Khw4qFihJgTUu4UuR/pHwoVN0k6gA1/7UPtQDWna+moPLBkLKURDpqdpCt6OEaFuc/QXEt4BBibE
Job4Vxjjt1EIIynRvjWjzR1jpNyvQ03iukkJUQcvqMp3kSWrUOVMLyHl1JFsjhJTV98puPwlQ7k8
9Qlda5XG/URUUaIqfwD2ZR5SGQyUmuLJSaEvb9hE1Ig9VaWxbyU7ocOlVcZxbyq9xTggLl1Qcw30
lPYlVipw1O1Jijjailo4TVo+xmmOHck4Asb05oLx89DapPpSpHCMNNwNJI5D7ZyvBhL2UnxNiv1Z
ZnPsIWQrOUy7OzMfXs1m+IQkup+nyTVU5a0YIx1a8gCiF/OFP9Y6fJIhd+mDyKW47xPzrmssbBlx
dumtjgZKJdPItl9jvSXRPtMe/PZPJ2RQ3TBESRAjcUc2fW8M80uqi7NQDE7doCXPiT5GLZs3JbOO
vsgHL4zkWwJHHtWeVEy7y7dBOP0Jfb1HC2je0VAhwCX2YTbPL5b9xzIkRCLqwuLL2tFt25gBNgNM
8HWBF6uFN0GxJebc6euOfkO4k8r8kqePYPNsmp3+nmPSrctQ24yxwkysV3ipGuUbSTU01zo2AcBO
in5oF8gGtzs0J7m5GSr5RUpTWi2duvNHmHujTxheCgatMjs36NvPsEJ6r2sHxhdNnjLAGExHZ1TJ
7Gu4kZMDI2kd6nBKSlVku0rRG3wNeQipLbk+2ty80hTXsuKvyQxfQvqU09RlrtTDBoxtdTqY03Mh
onTjq7tU0JDO8aHiQQ02BjkwhehekjxYKtTM/P2Y/5pt1C43BHoltUKllbw6aRdjIp2M5HEcuXvr
pHpvy4EhR2+0tAkb2sMhIdG2acNQ/ip9MjKSsLy2QbjVCBLZ2tN4KhP1I5Uw7IYx5PeFN1S1nyiS
HmmIF1sJjYpTccZvbMlkbmhzKg1Dc82nrQ0FeJoot6Pnqjw/CaCzFdgCK5wIKV2tuMH7l/rUQqLo
q/DTs2xKQM3jkmQhX6f1FDX7EMCGg2jJdOpC/Ro0sFPpo2KY+S4olDdTkfbmPFI/sVHzaOVXUYA6
hdf9BW/mnRH1sK3U8DqDHIbsmyQuabBQCOabOiTC9XbkbsqpiOEwf0cSg/S7/ybf8urbRCxHXKMU
gs6z3nyylfE01cBI4MyRJa/VN30t3nP+WSBR7qLEVnfSErkcltM51WWo71HebaOIeZrM2L8shyfO
UWQgiOqXy6GxqYNpx/vogncB4NvwQKzQY6KokkcC1u4JI6nvDJWPeujLHp8rS3umtv1gZh2jTYSp
+ozijOhqrBOnNLGZpnKJ8jUGvJybiGyp9VY18ppX2VDfKgUtVYZmgoLtn4Kd5+SDdielCSVDob30
9C2VYOg90n8WnoodnENdPASzsVdSBugiIJSPqxMjAEh7zGEtFXZr1WkIjSEJU7C6tcPgrvzLhden
8zPgrBzD/i4VzNSMGj9NPBCLIuSXsCaoYVIL8qCGBwCk6RYN121s9mfaChj9pPQq0qD1mASeh4Xc
Omn3ynuQW+9m1zw1Mgdmoj+RfXGvGrknAnIKiQCGAk6Q7HRsas4WbF0oxPeNJr90rf4hmT11ZZRu
jUZ2XSxTjIm5/5tzpOGY6A9Vd00qOOBcAJDBLfBm5dVfJq+WFJxnSIUgtc+JaswU7prPshq3lSk9
pUQSO2aoDe5QMPCWddQMPkcLo5guL2ys4kJ2dJEeC7/9yAUWirCbgVIif6q7ezMVJy0zGleVOsZU
OfJ7GUD1GEuSJ5Z83s5WNljBiaKPi88wC/eAK451FG7lRP8KrZo6VU0XkCRVohSjnTqV18QgULSu
0kPZE5nayeUGVfh7ojTIRVUSuvVoEyc0nuMW/ZufAw7WN/yEUxfemFGOSHg455IC38lQQgfToz9o
f/wWC4Xvf8+59KASJTQaRfggJW8wE3N9Vl0pkFFjDep1gj3maa3yaXbtQbWj+2Kgs44D8Kv1l50d
pm+T0j8nOb5q0hagXxX8zdFwnZLhUsTI8/zgnSHEO8GqoWMW/VYvp7euXHx5MjdyKbNRBM4F7HEV
tR1j86VSOe7o4oWeNlGalSOVAHiVakL4ZuskUiRNfs5S4pQK/U9mDYIOuvQ6B8NZrkBI2/lF5RIu
TGvXFoXlZgOQu7zdREP0EqW1cL8rvfzUtfTDL0u0lmpxl0FrbM2Mi4tRk7akt+DxTnM+bHzy41E5
4dVWyhM+o3tV6hGn4/zFZbGfBrCEIdmgcSxT1OvynqMRzfksNE+mpwqDK8ALkg+u7LbzGJOUGCXb
OTBPOCjfDVG9pfN808P5oq1mXDhDno0EWpvUeXZeoMG0gp1ax645dAiOJdKi4vmKeekItXbeVbq2
0cEbcP9RyKNMXUvl7Opnud+T6QBFHxn4aHVA1vmjSs3+M5oUb0zqKY7GiI6jOL9o6VMnEo8A1ds6
bF/Cnhb4cgjOExFTCEvkbWBwoOCfuM6pv6Mi/uKb7ZXK7Y0PKJ9ZAj60tFI2pBCdUpHdt6H6mo2G
YKIXMqzFT2XZUJ5Ey40xj+5XqUAgU5SheFzumY3dE6r9UrbxJ7PfB1yg7QFsPpnKs+/he3nRy3Nd
+q8MD9BjhAxRfAr1Z4lGTq0QttJNerKxMnWPyoiyXjxpDBmqgHxI6VyYpXRlrvk8ZtR2587ckped
e4VuDMzpR3ubzaBoZpEm+7y+5IVEg4AP2FiJ9Mm815nwQojIt/bjLOGbzEBWEpIVjFZw7KOBSSPk
BHr7klvGOrHFk76bmkw5SikdrAonAp0Ik4maFcrYM5TdNNnVAXtc5NQTGUyjomV/pKkBGm8mzW59
+rMODH3Medmkvmdi4QDEX6rcq1rCxs2sIMtgSX8aXywRAeMmwMIwx8mt7OlQmFjSMTm9GdSRFYH+
1NQ6ac/fs50VBqqd8Kn0AbFnavM0p3Wz6xmh1wP3sL6mABm19+QLv3dtuji7uPvM0nAQSm/vTP/b
JLPTnVLlHR0Z95oGuVssi4Cc4/RV6gCqFhpDe2NQ/vq5xUnDCDvz/Q8tFp1LicjywAYIWwPiLOf8
TQaXJas6RsMyZAulU2ii4fPNz9BWP/sG+fbERdjv/AMkZgDpVKxaW322E6Df+racpEu1fF20dGA0
A/nUAPnetp7g54E9zEmWmHO3n+LzLBt/svKmjEXvxOlwnwd0n1PLOtSloKRp3iQqbnLT+qpHHYh/
UN1OenoXL60DW8ooG471ScjB4Da1xhlhkwKPq+xIPkbuVUE10sNvPQbXA6e1dsh7QaCOzuxtrwWh
ADaBskM2IBIoZgkTNdFMCI1BvYn18qaO+5cxW4IWx7jf+Vr2PURzc2khbQSUt2WdmbIW2NxgJ43+
gKZt7FB+iSbzYgffaqPRk63JQ7OYcJaRlXN5jO+z4cnXIuhCFnO0MNACB4u1M7awHMZidC07Zu5s
6oNDT3UXR7LynNhcrWHHMrulxDJm5EMp0Ul0VF+MXlyZYz8YcvbcZFa6kWoRIbQIXmCMYGG31B1u
JtlF6MFlcBEdmsQOUTmkSNW5S9lz06uY1VX+x+rSbZ0lgiH1JNkRZMq71JNGL2wrW8b7jJM/GyhV
+j3NFRAqWNzpuA/tyBxOInfJylPLTQxDwdHUPygpQEBZA/nSFyWyKgpWevmVxBXsl3zYpxN1ZiXV
7YMqDm3Wds4U0JhqZopPppm8dxT5uNsUkpMjemjSIjwEcb8MoNVXHYuLQ7UyAHcy1rdyltFYUfWP
Ymk9+W8VFRZXSSTGru25oWaJTLY+BlgDOwYjd77BUZkXFDs7Gd9Jf+3x17loVMqNnetQ0ifaHsaS
WNNVVPyiuRvol3HAQEZIdnUIpYLhnTPWSXdXkZnuNcQbLUD+E3X5S6BXbtpRtxkhaigDZU3GUuUh
7iuIH9wRwkr4btVF8qUd5G3GmNKZTJzT0UxiuZBv7FJoOyF31RZC5GGuYtMxknwTqgS2zAE3hyAQ
zWmg3p5YCNzjZHwyckSmcvtI14z/fz4j/aEi60dNfEwLyurMW+HUxgbRK/0WFgMUiSqPzq1J/7Sq
KdqX2ihhioUHmdrZZm41bsZD8wKiZ5Pry/izwBo39wc94UqaRsVTbsza3lQL1MyimI6iWXpCNXIa
4jfQ8JlJzbg2JU8c78ZGhBwW0iAwYDcUAjnRmGYZ+lOW1plrKrnvglzJ0XLiei1jl8i2HADUckre
pCNfkUycwlpa664QYslTqM66iJ9bg33rK62xj6MEAROnPTafp9rgL650vhI/EZWYwOCyRkvGsPpn
3dYRFifZGdTneAqKO5kSCkdU7vj8VzZh0oD7bmqme3y3Uk5bgkZ6us6Mskx6PRvDKgs3Dvq9YOJO
vHBGxGon8h3NYg1GzNbuL0VIeAte2XfZEO2fTPU3fTw9awOuy97sHxsfrycyoHqXE0TDJbq9GaOZ
F0nfgpQgyjrBR6kZnWda3TGgh0rh0FYBowQTZXOj/ILfzC6a4tte7iTCpy0cML1F7EaOMaEq0dOq
VOhUwkY6EjZzjmTdB7fGiYTrv7yIqeVyM+bqAVBJMTOs0DnmRKl8jYH+Lqvf/Th/gZ4h3AJQuF7d
zv+HsfNajlvJ0vWr7ND1oAfeTMzui/LFYhl6UTcISqTgTcIDT38+JLXFLXWfjolgIJAGWYaoROZa
v6ltFWUcnzi0/4L4Flebur1RUxgUpAxRr6khmRD3UPru1JNjtnHxicNuXYfKs1eZ7rrVKgzXoqQ4
kvlz1unk4o5nktMh7bVUNVY67HMg97JiZV+7RdjHXKKJkax4bO9jwx+vbF8lt8HWx8yB5DhBMWwU
tODBId81SqpuKveCxgULQ3V87AZtN9UqUeGhemg6MiJ23yz1IK+XQ+9pLBTTiXcfHMO6eU5tUmTG
d72LLi67fTbBPBW7bgBqxHagHUhAh57Cmn1XwRs/B/iRKAVm1pg7rfpaea2K7tkI8PVK/WPSgq00
29feJaBfxoTgQVfeNwQF8Hvz0P3NbYIfxkPnsz2MUW9YQ9B5UWb2WuiMh8HBuiCL4xvFLFHPt0Zu
uaksFgVQlJXWsedzZk38uszfVKP/2nQqKxa732nMPdtZdLsv0q9gN3CvRP2UfC87Y92pbvlEMXdV
GBN+sdJtiAQuYMNVosS7TMXQufKNi6i9+KqoubcNsQr4khdj6QEPJAmuCc9ah03fn0p3bYCeXbmD
idtG+zKOxZknbMwq2FiYJfS5qsjBgZSbMZ4Juw37DkzbAMhP5WsMyYqtQnynq56/DAWh17CwIs4I
nKRB0Z5zG2au8o1Ye/9FCXZkX1WkncxTV5Nmm4b8m+PM2iwmW6OqBljX8V/R1GkbeFN9juaDRfQt
A0l7JavsVGBlROShTGw+bT1b0PjDLgP+CCZXZy7FWN1VPFT8q25clYJ52C+1+7iNYu4D9alGXmKl
6bqzDIyda9vWypy8pyAKTVhuxLSLOuvXlc9GJuvhQcSLaijEXgz1feeU01aPjWjdVelpADJG7pjs
nFGlYsuPB2Njt03QER7I1ZKJYwnHHAtLH5kKosNro6rbU1e6t2nOF5pP6SIrterUeE2Jh/fG5aHv
lmiyNKQ3UB07V/5IkJ8wYxMOX/tWQ0XcIS0ft9qjYYMsLOsvpUDJBUYXS6Fs7VXOOSMjtions16y
aF37UAc7Uqxo5sxGG/1bXI0r3+4a7AuvkqodNgh/g1z0T94UHAObvQrbsk2il+GyVxLiMVp/peE/
wCJneGPKRTzKcS+aUd2INiEMYweP6Uj+0+S5FKAgXSnj9wH/4Ng3tFNkGd2qybNgo6Q4IwjN/e5Y
YDSz5nFoOn9hIoO8dEZ16dQj87MxvZqDu6sMbLLj747NDTpl6TcxwK1VnYa1n4KJUT4Gh94oH6oE
MEXDzaXX9/A4Dl4Fwifww7UfVah4tPrC8cxvM+OEhTjqJLWnG0tfd651kNcp+Zd1F9h7D8jPFUTF
B222GQ9KhWx7wRfgmK91CtkSHlFB8HUz+C6iNnF679nkqXUHjyK0QK7sYjx3BtkDy/SfwwsIFGaV
pd9P61YHut9Vx7FN0i2wjP3Y+WfsQqC+EItItAGojsOYwTg+Zbn1Vk3D0TTbM6tUZIvDQ+LTg7tT
ARBUbxKz5e6eV2fkUc52HJosZ+uMyImxE1az1wZ80LPhThkn7diCBdLBAW+KaJdVLHEbz3jTE6Nd
5Hb9pBTNRJwr4WHA96bDzBSAnio3PDTk0oi5vehm01xrmMXGoTtulKbxVvVULD0z5G6JblKUGZYB
c31RbZFV2oOZ5FGeqDr8/vJLamMn5g8GjtPKW2C1L4mZfG2qcOLu17e94P9iRpgX4re+saf6S2AQ
hIzjmU4fk0Ez8HjSCzdYmkiUEWEgY2vxNXdVtwH4xAx7FTfxA///W+drVVbeKiBeQJiWoH/tqQul
Z1tlBW9DPdzWuvNWps2TO9Z3ZCH8pR4r6OQ7GGd5KEoJn+2Aqc3oHfKoCq7BtgkkG8sDd9Fmk2DL
r5J1dnzjgFDaV83v3aXIwYnN2ay8gZ7PTi1dYbuz7wYb8Yer0Ri3Dr+gPCi2GRO3byufjTb6jrhZ
TuRZDNtCBdYG/T2s3nKnfsJnimh0XpyFudF8npzM6agre7vM7FA/zr/qiQs2fVi3bgSkTjVLfBng
nZaz/YwyArDztVdHfyOh6a7DyTsOQNJWuYY0AtDrSKhger3warAmbRFH4bEsFFwrjezahq2W5CLb
NqOlroHNWawu+mWb21utHwLUxkqBBYu41RkYhTV+/ol5VbEpDWB04u4YQrz2RMMMvx3L+C0sxCw6
1eyNXOFz48pp2kRxWN6yCZs90Mb+UZtC70BkYznUeI+7VqStBye/D8vqYrQYQSBTzduIVn0G1tUl
Wg7f2zraCVshQbp8GY0qxlVGco2m3g3wb0T/hpKM1UASY8DcCeTUVjRKue7LczOp2iHPuk2fK8FK
JCzKynpX5BrrVmLCUR7x3xvytRtOxyhjAvJDka/VsrkKXIzbAxXbBRBHmqfUay9VoCt3n9OhWldd
zRKgCS6KxqK/z4vXgISeiDGj9AIlWimj/mI34myqzS7z0nHdaKx30yaxiQcZkIVSFFn8/tIExtfS
PAQGsyY+gQ7psO8eGIfCtKC5d94bHikvBL9M4T6SQdkO2MDBaTkYbErDgGXEEOhnCCvnsFfPUd+C
9tD2ZZBmG43wgJ3Zl0H3ZigPy9FSYKQ4gnUtK/2pHqJ7EJYsR9GhspoOokZun/LJuPON+NZkTtm4
TrtNqmnrldqVz5McsuiyLUiQYU25jmOikTh2xlG10MVgrIBRUnIDFjsluJg6I2oOlzsqwu3YaRun
aViVEGz08CxYlEp6bQ7Vqx93r0lNriKeFpq4TUXb8qOB8ucXn/XQfo0G663tCvT69ZWhpuUW8Xvy
ZSPCCoJdux1+JSRLwr7MK4JnytkopvvQch5jZ9ipurEXIUtVpdGvkd+B7mGC0Wl5IFq12y6uv2um
shZqyQMDaYjOMzeW4Amr9l+rHNnA5KtpmPiwJXuCuje2QyQubYqnyfdW1TiZ27DRHjx8WIXwnsN2
RsRH4bXSA6QAaIcLRDZcWxm+p4VOgDtzH1RU3Fq/OCN41IG86u5ERyymCSDDFo59hDiGoZ1f3mYQ
GRbeNF7nrbeKJgsXJbqQMbk20EkhzepuLLe6NazsparxKlNUB619AGlqd++ZhJcND1qB5d71jcaC
zVox5ZKBRiMBGK75kGDQCd0EeTHLqF5ytV0poFQFrqFDpJ9tzcEzFN3AmJh7W/q7+ZFHXuBpyhNr
YYY53HSoPr6wboRRn6xqcJfkGtl2Y1q3UIRxSVu7XudgenoX5OPQHPSWbHBAOqVSvqHkgNUjsdVF
X6EgCS5Vd/jX9uTL01RjX+rsCcEzN0ZayXNt2rZa+5iphMBQRZoZ6VsFYnft2SxKWCj2sFXmNCB6
UhGyE2owEhxg9evXX4SrbdrKvG4dBz2UEmfIhDkbQQunIKDZNse+NJujVkTtkQDERFqvV3bAR/pF
rZTDPqvN8jY2leSWbfV8LiuKGv4jOkU8Nm0fLUg/DLRlZan19kczHZWhW2NrKM6yCjgAeQjLfP4Y
JO6DmHncHdbWVJe3xGHELXCxu1JFvENWGdi7noSn7t47zL1SDEw3vNtw9TEQgXRY+r2u7GU/wNbD
zSCwr59HlQe4JbsQQiVpa96ZrKvtulmCsLOQcfmrLo3cpYaoz1n2QLtrBO0SE9C2kv5sDt2PA3u7
G9fM+6vf6k3WBkjp9CS0/uqvCRsVC/OaPKl++qhOsVY7BSCM5KCyPi1GrKdC68JeZFPqwr/EeHre
Cx/gVFH2zZUs2l6RzB5w0zoa4vbeq4L0oAtiiXnQtzw5GvcGD4RlCv2mWebOcOxVJl956Vh59TIA
rLeXxTj14i3EBnP1PnDg99d4FRI0m1+2SlGdS7T3rvKlXK98IutiHuUr9RGWjZPvBgQk6N63Itux
nVaWshjBPD32nv6QCYX3oapnQ2j1nRxH40pCGZW4lgNZOaA+kXv+RrY2sbUcwfTCqkmLG3mwUlFt
koqfFlJZYbhs7QKtiz6rl7IZRHNxwwtGuwoPZmbxuU8WTSGoK5JaH+Mk9TiwH8i3BCn0TdMY0ZkQ
e7gp+iG9kIKfkQNleYNEnbMqgqi7TZDUXNWoKtyNlbCXPuybe9Ze1TLo7fSxIfrG787qn8IJPTsn
tZzP+WDli1Rpiy9mVb5hKgtdssqf3C7Ovg1lDm0wNl7zCSB76hbfm4EVRUZOhQxHsezUkoljUi/+
wIpmUV0TrQKSm6FCY9ox8AOsiVnudPSeim1ILuSNRMTBaCbxmlbOjQPC/2vUx89uHlYvKnsCVm+1
96yTu10kcTpuojLAGsXTxA1m8uhqpg5T0Gy4LOuCpIRSOSksfjohbmSDFmgOk4RfrmVRNlQRwaE4
SBWWOwz13q8MhrUNxGwli808QOHo7robXBT1fr4GXs8F8GnyaFYvinA5VY66UQwNFeK5jxzfIye4
HYTVvb9V2ZDXfrvNa3Jasoscf1BUcP5dSL6/EODZYKTvpi7BLpIU6Bm3oGzXCivGErQMj/zMlHWj
DPEdIgbRstKs5kuWKifdKvuAHPHN5Prhd5FZLwC8vafe1l0skBtos72TElXxxEHJC+Pg6L27YfPa
8fvPdPLiRve597vPVoGUS2itYQ/wD5qS6SZ3Svt5sPViGQT9dOtpUbHx7Ay5nazurkD3u1tcm/0z
tqb1yhCJ+giiMEYwKbwINbnNJ10/GWWG0IJh96QmyAW2SShO3DgkioIiOSVsnbYGWgvHJDHTbStQ
SUlzElxZ0o/HxDKarZGDKshNkv+tqWVHrR31Lco2wVHzdHvLD8W5ThKIAAUTLr+yqxzQybaE2r8z
rDi8YTXCkk5z7G9BeoWuhP3asA9f1E0w3squkTUpRGX+6jp09W9dDWjOtyoe39uusZh92+QO9FR8
jffZtvfRNkVtmXCGrCPgue1E2YfrHrvQVVmpZP38/ibTa5yVY39a69HU38gD9rLO0kBOYiOL2txP
62DiBkZpbUumNoy7Y2LZqPoEez0Sw/t1YUxQ2dX96ook+OuEmx9CVUT6wfpfmtJD9gaeErtBd1fg
ogLGsocMDC/hxkBVeAVoZ1jLur5w/RtW92D0UdwkJ0Q/Wef0xqofkWeSpT70sxMSZTtZkgPBT/N2
Me55wJkZQx4s0/IxbuY39FEHnrMilWvr+/ZnP/IfKx1pu7OsKj03R9Kt2hUVFupDmjYrVe9BVxBA
aTZKbPK/ww4yXMNGhI+pTAmxLL0+OzwWAALMlcQmk+V7uRYVAnzEcd97yiLC+YSa5sPHELKhsILm
bJNSR3PaRQamr8+aP6o7GbjPlZQ3wY35/6kMLFvdKRohfnmh7CgPsgEeKung+eJpKoGPJ569D+YN
qAgr49QR/zkHmQDWgmrgF6KGNUkeq7joJUIV1gQfp2hJOBpO/pbrhXcTBRBvPEE8XdZnjneH3Id6
583LXSGgxShhS/+8OBQlqlDWiNu0P+ZiLevbkB1R35ZPZHEcxIkG7FVjUpeZheWsFvbKoXa4mxby
tBlxLs2HDilzSznIqipOaJXl91NZ+9HeeRDX0kz5/lu9LP5WZ+muts9Esu5dYqj4Xo2HUB9/HFS1
volaPutkghfPQsf6rMWQD9QyKb+QtHu1zNJ+UZz8sdG0Zm/ahrl1tThce5mB6gca8I9moZE+g+GR
6y7zaaChy1Sl0ROOl5gaM2GCylDWtTEeXFS2/DE2VqDCmf/y4TQKkb2NJaKeba1/DqxaBUFauOzY
e+Wqf9rpWoesqErqfqH2RrDzs5ytdQO1y9Wzl9LTnvEnV24RzC4OuY7MYORMABKGdiOyMn3qVJJo
o5JqGwUK1xfbXzJAtm6fuioorzRRpRsVgti+aIPs0R3HPcHI/EXrjQLWk+8fsrCLb30z+C5fbtJd
/oNiKM5OkXUnPyDLMMwXzO8DBCU5rRhsYG4H5hY5ya8xkqRHeTDyoT0KswVea7lIHCjs0gUAyaOh
R+awkH3gcs6nwLThwJmHH8WfQ8juWVk+ZVla7D6GTg1gwabSNetWQA0YhmmPbot3kqU8gYDmdMje
y2JcgWIBnrrv3frkkBBs9jURENBharQshFI9jR151Tg3xbMzkbeOhrR+KdLsCZhH/w2L5mPLevSt
7mwoWXmAg30xLQoXmsBCYSM/h6O9AH5LNoCQcQNzpttn8MQbeMqzuFzhCBTmdK1cRFhLb2XxoyFJ
lQwfZHCWHeHuc/SodNiIGwhSX7t2KLxNXQLx7Qe73odGeyVL8iC7WHM/WRQzu8jsA+JljXMTDaqy
z114XRksdXbpHSIKOuSrVTQ3yz6V4qvLNCUmWlkWfXisfmNLr1y9X6Jr6bLSA+v83pn/00nDWcKq
LOcGwhCD/HyN9+t7P6u4s3iNGkjBYSibfrNswGHfBkmW3/rzliNSK7A6P+vcum1WCSEwoDtIwsFc
0S+V6rrXQo+ra7gsT+yJrXsVWhV6Y/alrB0kZWPw5A434rVstFC1X4EDKXdqCU6w6YxymzvgXdPG
CB4iv3DWZYc4gh4P8Kigd2Ke00F1GzL7fkpB2XhFoLxtyK/5b3nHktSoGus+Y6w1ANnkerCMcFXG
KQQikAJ3RDPXA2NdDMuw7qbKJ3Dq6OwwIdmxN0fU3TCbeCFbHYNM59g4/jXpeQRGoyg9lbVdnRwQ
a6TQq+ircLKrKo+tx8ooHTgVAXIgUxY9lQoBhLmD8+uV5FJrgupu+BW8yPuVNjPWshxr/UJuiYi7
I9L7PoWhhIBndBP7PrpRWlOQIkmdbT/a+iHmGQEcJmvJaMfFNfNbsx0z1TmZfD9rJ0mMmyLF/i5S
Fed+mCWL0ONdCGG627r1p3GRzR4MrTNqR1KdKYFLVLfmqhwE/7GcD+/9msos8LZQflwhW5pxxCG5
N30sCCG3k+Neg0hsb22jDe9KG82KCKG3tSzKAx1Mx25vWdnPLCCEhz46yDo6aCbhQCIg/d73WhNn
2i442HlaHfuwz9ZJljaPehR/k/9qzfgeWX34GnOvEkwfMbqYr3GRKjqY8zWpQ0yhis36cTLm9EHv
v5n5+zW5l2oL3c1+XCNscClJmh+gVHkHrRm9AylP8lu9TkJCxHmwSXg2VLhh05TLpt9PWQQbK6WN
NukgshaTAhMeH666i5pPj8ozPupjgAjDwlJdjvlc8XFo0ggDYFCv9xNE2nU74LheR4NxXeR6so6s
WHmCJH/uuQtfrai7mHVvPMFbyEmL1//S1c/as1y6muFwKb3oR9ffRjUnFY/1QiSEEV/0KjceVL8q
74Pub4Woe9E6W39v0by/tfx+TemV/baufEAok+hwFq/VgWcsjH8Soqq5lqeJhiBANB9KL0Zh0j2r
6HYdqmTer8nTHA1aBU/VX2tlGWX46moyCFl7o3KVW8EByoi5TUkVX5GVV65kPcR3gqeyUssGF13k
uTdJPy9fyF6trbXWTnaoZa08lQfhWuTKnDZelChn/OgvW0Yt+NJ6VXgYmecvAT+NXToQmNMykV/8
XMsv8oxV6GNDMvXqo37wA23nGiTu5aW/9gVt+qNvg3bvAo2DFtlhNzjKg4XQJ/dRZq4dkaFd0rRw
v+XpR596JN3xex/ZbKsWYi0dxjIRMMPgXkH8/ZDnjUp8ej7VFRBf8kwe6oBnF/CkcPFR1+nuKI4f
5cSekk2coWMmL4biiFLTb+MQriRJU9c205VLjuxvY7Bwcpb5OKjga0q4Wsj1dV50QcggvwRqmF9E
OjpwxH1j5Y169veGXdMh4PdRWxqGsyLTaqzkhfKAtHJ+qXfV3FNW1D34MJslxxaeRobTzNNEuvGI
GYJYyCJUpmJbGygtyaJuQhlV4Gpey2JkRysekPp96en6JcnMe1ndR2i3NiYecvGYj0+1RqqXLYSz
l62KpZ5x0pxuMMo27+p8eh/aS8320MdtiZ4SF5HxGNfoCrEfnd+WlqImWFiKcerxVXrSfZxJ/vXd
mvO7ZRkWbsgkDU8f71YOmfBusxqBZgFLfyuV0DMeF5umCMBFz2Lp7+ros576R1HUIUw0DwiNbJUN
05Ays8tyqubPqZbmO1kaM3FgqoTik2prL2atCy0wii5ouw2rmnj2eqidEShTmC19hApOBUshrJN8
i/RDhXyW7P1+oWOEYKeFO/t6RBdLqaMLeLOArUV/k+B/cY2A/KFVBvdJ1Xn50RtgHXneRXTJQz1X
5x48myohnd60ifs0NEa8JBAfXcvWxo7xxBiTx0ADPd2YWOwMveI+VZDGNnkVDxt5la73hCPbOD55
Suo9TvG1fElX6dRrlF7JAM4v5ccxidwqV7ayOCbj84TvLBpWdXlfB/5avqTXkBvTJpyv2y7VH01Y
Y0nkHpvUIOOhqpCLMbI64pTtHHthkXuJNdsHF2rejWNqIjf0s3lQwDB8XDJN08gkisS+xaPVsGCd
hN1dELbdHUZLhA5TwKF+QBHJGwxk+vHlo4fW+g99bKRH2R/Xk3prdBAtZbGaB5yzuPNY8pq+yqwl
miLe1jOsbdOO1XnI4duzAABqXyn8WlVEMlvDDl7Dmzbsilc8nDJwgsHsNWDCtp0aF6J/Hz9Ydv3V
M5T8NfF14C+2+Gzollg3KBNeE420j+WkCTyQPOdLrIiV7Cpc8nx6r7q3U4o33KhGPEmsqr+dSq9b
yNezISmmnS1e/BKooiIGFmNKYh1qSJXrIrLdJ4ADR9m1ifXnzlXhIOq2xpsioiM/Q+H3Yumwj/rr
MyTsod4/Q5GxppKfoYI19BDl4ivw3W7ji8TcpGoy7QAHZCsdYY8HWeyqJF/poao/mE39o3XyAuNv
RTXRxY6kUbaB7UyexFDiRxWf9JU6qtUJMHy/F1pS75BNRkdUidKVg27e53HsnoBAm9/d+lCnyvTW
CKYJRMhjCOVcPXl+daqJZxYtggu9kb/0mQi36GVlyN+lfXlNZA7LqPnst2KLyDM2w2azZB9AbyH6
EXYENtB+k9mnVDPW/qBE16SN3GVK3HUt64WrgwWC6JxfG1axLpoey4ig5QrDizB+8Qb3fYB+bzgm
rlrabK/nOOq1aYIFnUsiDkDxFNX43thVobauqg5FgrlBdpGtXqcXBxIIqOjHJKhQAtukVWAdTeKb
R3s+yGKY9vZhwlxSlmS97KFl5I9I+jgoU+cx1Pf52r7A4yi0sk2I681SCrDDdH0oEfq/iwIAk7UG
zkIKoTtT/WB7bnJHOj18ry9TZ9lqev0FtQ3Y5t0rauM8w4C/3ASl6e8CpIO2bpjmd0lPkqNR1O7V
6NUlAtDti4pq0woZR+2EdCoOaG0abQah1I+Vqj0EVdIjqYNR1ph7T1aMh0qsOcl1W4oeDxBjRLV/
DC7sMSBj58ENtPL+2tAb+8aaD6YObtEqbsY4smdFsfYIBPMA/w+sZWUm1V6fWFZ89G/rOtqoDVs2
WScv60JQ+GPUZltZlA1qVL0hW29dfXRzQFI5dZGdIW/aN6nw67PbKcuPDijLsDSLx28fw9SGI7bN
BKlPXiQb2jYaVkka+lAuGEjWaU0+YHYdZXtZ7Arf3uRRCRpCxRvHC6wnly3dofcAAchiPY7hGqUa
dSeLTlI8NKS7LpCp/DsY6pu6aa2ncgwgsHm32hCbR1IXSPAH6ndgWOo2rkq2NLJOHqIor6/hXEFb
pq86FcbGn6py33T5M1hgqOeer6801Y1v+zG3Lqb+tSW2AHEGu4o9MmZQXufGoiqSW9WM1JVKdmgt
694b/PLZGHXtIEtIKVoXL/8qu8uayNLUPYvWv48Tp4UKKqJR1pXTdRBJm/o5gEP1PgabC+DaYnqG
/OIuK4/MdEzqX5snoAi917uPku+/l+RcNaBy8dHW/VL6eZ2c5H72lNeRc+rv9J5c9TwB/uz5/npz
2yy482+u84YA9GPQ74N+TI4wG5Ojlfi3bTZ2O+RYkuNHvTx7rxMDCbMeZAPdP6rzipl+Icv11H1L
A4D5+DMc/cwqjvJMHmoxoqmipy0GYn81+JoaDX8rm060K9Qgu4p7fCjfh/kYoauVca3Fs3bfPL48
yLFYFHSLT3/89z//99vwP8FbcSnSMSjyP2ArXgr0tOo/P9napz/K9+r965+fHNCNnu2Zrm6oKiRS
S7Np//ZyG+UBvbX/ytUm9OOh9L6psW7ZXwZ/gK8wb726VSUa9cEC1/0wQkDjXG7WiIt5w1m3E5ji
QC+e/XnJHM7L6GxeUEMzu/cI/V0lcq2d613HAwZ4rewiD24m3GVegfcVCyXqPRYqmASkmyBOzFM1
Wcb7IZu0k8nUekVumO8atSTzBCq/3Cpa0C4++skGcm4YaBYRksllRFDUyncid/ujlWfDUZ4ZP8/m
Hiin5CzjwJ2GbE2Ovq7tm6gtbsoIKK1vjn8rebm6t0Jv3Pznb97yfv/mHdOwbdP1LMN1dMN1f/3m
I2sExxdEzmuFjevR1rPi1LdqesLdYj6HvV2T35hrxNoacSYDtjEgHTIfflTHlYdsoKj9o0Jyc5WZ
qoXgzVDfeJFTIaFA3eDbFnBStQth9f1VLtvqm0irFveZ8FEA1z9HZMMfVf0xTZr2wYA0dZuA5Za1
btvER82HYiiLqUZSZTAUxPPnayy4B+sgrSvI+631CNYiXU5Onh5ka14kfxt/KP82vmKo+76tIFr6
Gq6nvt8g1lF3R6LP//mL9ox/+aJtTeU+d0xXg/Jlmr9+0a2buyxYg/yNiEiPXgzfn/yGg8zjS7WQ
soDYh1qe/I4/mvsCWdQ6z6/e+4V1C1MYHdGr0Jyqa8I68GETbrjMHltMM+fKzp3xw/LU98351NF/
9Cot+60TrLtEUHp7NKuMdec200vTLMaaePiEQcxGzfR232ame2/52kW2Z+xyiJjrJUxO3z5VyBsv
686dXvw6uR+IMd8zB/w2YAr84Fb1DICGyyFFt3SyhkvnOOF125dHWUIkcLz8qO8u+DyjwNeVub/o
DJQfgbkYK9/86MKljZm/X6orZrWaWJ/sihiUR4h0CBL20XCr+uJ+HDQNg7eOWJLbzJ8lUD47znps
LfVZRf1/B1jIfi/aY3TK4bDeGS4mQVFhZRimcvW/G3W+vDLQQpC3xn//Mv3Vcjr8VpRjFQVh81vx
n/dFxt//ztf87PPrFf88Rt+qogYk8B97bd+K00v2Vv/e6ZeRefUf72710rz8UljnTdSMN+1bNd6+
1W3a/DWNzz3/r41/vMlR7sfy7c9PL+hnEWbFnDX61nz60TRP+65r8Bz4+ZyYX+BH6/wJ/vy0ektf
wDq8/es1by918+cnxbH+oZqeAVXUtlTDg2r+6Y/+7a8mrEYg9dmehrqPbn36I0f+LPzzk+H9wzWo
cLjzLEc1NC6qYerMTe4/TJNtgcp4umvoqvHpr0//4yH2/m/79w8103F++clbJjw7W9NcU9Vcz+Xt
qb/+5JMYtS9t8sQOEQ+oBV15NWmd2Li2e9VboY8Jn4VSK+YUCzgGs7Kr0tnrPhL5Tuv6YZUJp8HY
GOlJS8uQBEPjZoxngKSGd/eYOOJgxWztN6qDW2FJjv6ASiZGCLDHcBSfoWV6w8awQvCV31xdKBsl
+OLaZb1q0Bhb1lCJDpEbBEumUXWFNcMLz2ai44596q0R/GKpLyN7luvE4zZUTZT+3WCNcPQb9iQI
V9UWar58xCXCyFBr68/mAMiw5GOhfVK16RcTHUZ+wO12GIDJjqONCE3oPI4GjuJJ6MOMrZQ1+qTJ
utJVZ+1XTDKTD+40t7A3tay7Ik4PalBBUGtnSQk/nHDvC7Zg+balE2EWgbXWenTRR8qGvduq084B
/LQx6+SiBwFZw1S7c3mgQia79uOsusqmEVrjeN8W/gCsOQ1hFRAPw/ReALZ2HHTnQAXjA/c84SDr
wrVfTrp11/d6uR7MJLnzA+c5YmWVotpkl/u+waylMrW3KZ9VblC2IpqloSrozZJ8Nbl78PlVHX1p
izUpBB2SfJXAUtAQN40a8Ef9OoP4AKQ8QxQRIqKtfk962OuAGvCqiJu7MiiNhT3rG20ANz1mepCu
pqEmZDUFh9C2l50bvFoK/iO5DwxXC/WbqtMJwLU1/sVJyLM7RGsCT8MNUXH9xG6rX6nY/CLSs0qd
q6lToWhqRXYkSrzITPve93NI8gTTIJyOB6uMpo0Xi1etsKyFJYhRwoFEQClmvcULITyE/4TTQEYW
xqLV9RvQxovRcPBkaHlgE0gOh/yui5poGfnzMr1p4CqVRKiSHJpjUO+TWR3bza4LTKUt9WtVZpdS
JFcDMshwGZD+jkl/wpMLvni2vx9Lm5DHkjDjPjWMm2RMvgirg9heFHdtkq0deJqPCZI/AzxB1FzQ
hAnRBlGrVeYou1aFQ8xWZ1n656AV58FAU8KJ7QVYl3veMfxhq/l/7J3JktxGm2WfCL8BcIcD2EYg
5sjIkVNuYCSTiXl0zE/fB5SsSqS6Jeta14ZKUhIzMgJwfMO959pb3fcbpDjWvqATR9u5QO0xo55p
E65a5NXFZG/bHkn40EUVjA0fBscwHatxlPj23WOPKh+u8jghSWPcVKB8siYB4qlkueU2xGGRVHtK
0uhFWfDFyq6DNGsW76n35HfxRWOz2uGNug+lcUZlj/OwRSc7e899q8d71RbXwlQHxBDPUIm6J1L3
cOdh+7Ta+KOo8900Ju+IS0PyLk756EBhXQBNOQgDtUKMMjN1EzjbJqsDOOu99PGdm6t2l2fhtiJ+
7UBEBa5hH88UIRBXFWbuLhIZENgCRZaL7DdQOKR1xlGTtWDv6m+A9cIH5ybyuDszzLq5HDr7ej3b
jGSBix8CzgitT/M4VQwQhqciASNvs+Ec3BQ02Ax9pjtr0pRBorS4Bir4ExgZdiNCd7wZ01UA+UFX
4TOv6eZoF4uy3dEhy0NRoQQGSOUsQ/7kNb48FgmRMdms92Em2Bn0HUvlGO/pQKws6B/8FxVYqvi5
wqBFBG75rLu4YYFfvJNuYdGuR6S7x+AmkrNB/X8en0OdQmAC6QHw1IKs6FsPbmPlTOrH2zA/2jih
O/Yg2Hdihdc2RLtvfk+Tgam07Xxc7JIRS79CgSSK8z5UFyVL95JOg3WiEaYGwx4U1TQ9WEL7S20v
xX7kBYima4kqtduLPaYZcrblbcgmrDF4N+fpI7oUj7Nh3TNAwBVR1x3nPnl0MX4cfGhAATQenhtu
qy42CYUsjqPALT6uHtKLbU39xbQmUJI5zJrCRK2/EOsGDsjakjHto4xvsivYTRyic8y2ajisKL5V
TYY92uMcJXl+CfyKpJISLhb7VP1uu/hx6nBBJYOm88KM2MFJbj8YpeNcSrIUt5lRGts4hyke5725
RaYIP1u56bEcl1uXWuXRaKs7yHnmxbMKJ+CtIG2AxUzc+NnVLcUnv1/SA4GZ/mVGPHYUvoLxgUsl
Led0F7NMDZJOqj9eRbu+lJ+vp1neYzd1zz9/Q+7OdORC++NVlnE2XbK+Sw6I0iEy2Odhbpzizy+b
RJ287qPjV8s5UuKlMoXNqhP0BlItRsP24ySga+fwI+MVS+5qcf75VWlb4izhK2yQuJpBtQzvhQOT
oUI6s7HTzwMgHy50jFF4EVApQNk2Z/kQlZKwA3+5y7vZPkeiLEH3YM7p3ekwGstdM5nij/b7fwvQ
fylAaXw92rD/dwX6KdHfqxLm/l9L0D//rz9rUE/9x1vrS8shJ85dq7z/qkF9+z+ex0Xg+1JAfVAO
/+rPIlS6/zEpMGkF+Te26wpexp9FqLT/Q03rmr6jpG1SOMr/nyLU+rXtpK/3HdcRpk2XL21Lid8m
K7ZlxgzvYnUBU9zCt+ime5zbjlW2R6eZANxWQ3xzSpa+FrLGkkNoW5rzLnGFiYR0vPvL2/d/GfRY
a8n734OeP14O3aZJg8WqX1n83H8d9GS8KbVdFw7GANsL5jquibz8PsxufW+WX9l+Ull4zOSNAUGl
P+bnf/7+v047/vz2UvHuggL1PPu3ityHQ4gMypWXdgq/oIHtn50pPKoOn9NoonIeVVcEQw1XwRmS
wz9/759DrN9+di4VrhXHgcr1twlAG5OK1WcoxLJidL5W4ZwdFM+UYobhnLaJ/WKk0WUpNlnlLmcj
Td/Y3p6zKi0uqZZIezWeh4jZ1bYY2bX8y4ujIfr9g+FaRcPmgTzy3d8ncCOhHbMJXeOSh5oJvG6+
oMKv900TUgTphApEg9eIZBQADvYCIykOeU8tSqPxnIM+hGpAJi4rkH9+XXKdP/32pnE3oE6mlaIx
Wu/Xv14wU4WxwZ0SeYmHUB6iJmTZ2tWAtEP/3cyy6API84OwEaenixwDnQ/OmaeLw66LAz076lTa
R6GHPZZpNJRISPaGCYifeLv03rTOvk9U2tS3z2hBYIe5gLUU0VqXUU1vKm7VY199IUvbPfqZhGKB
VyhOoupVdf4HI7XlE/7gB26y7M63sDPzAHtUZrrPI7s+9z59dhS+61K2jyGEZGAxnjjFqfvFUPa6
2vWv//xuWb/OUdfrW5ncVsr0LFe50v5tmpdacdjnUSgvSVUBTgo1Ic+OtcrTCGsC54PdYGrQYFbw
FL2y/V7h+dv+T1+IZXHyWNzp3FC/3Wi4Hsw8nmd5cbxuPPdmfEfel3ha+ulQ293zvGQHGFz6IkPw
KHjloMdPL//8Zvz9ylGmJT3cgq7peKZDn//XKyfp6ha/Vy8v9I3vhn2UbgmChiwcIMkPMiGzxa7/
7Xj7+2nL91S2tX4ODBLs365Wc0il29krf810jlOLA83Q9nMVeQ9VWJC/55vLpXDSm91Z+SZb3DtT
5pt25efh8/yXW8dej/Zfbx1FLYKJDGkvH8Tvo10P9/mwGCT9VFkHmHVkkIisFY751sQK9GR683fH
xbBZlC7o82Qc9stQ3llTtZzgJyckbdX4qDvc2np2nPNIRMzOV/mTIMzgVM0pIJI2CymOSIlv9bxH
ubB1rGGFOw39HyXKLyOyv24I7L+f3MqUPMfM9fCU9u9XNqNxUHEqk5dRziiGF/q3tmUg70xxcZhS
Eyuz711rA4QLeBR5ovLsd+GsXkVVN096AaldmyMA5qzEjAmyTIxEvld1PJz6UVyAKRi3HBFHiPcZ
2QziObPPZky7kbvPXVrkTmX0GDV6ohQJ978cv79Oiv64b6G7+BKDq8NK+LfbJct9YPcZbligmM1x
MmqgPiYvdyz76oLds2dcvPvn22Odc/3t8lBKeI7lUobYv98fU40HqXUbgqAcf8J6Gc0PddI+WPTe
G99BKeIXXnyIc+FRqvOLZ2+lesNKWPzLQ9n69dnDg15K0zchEVChuH+/U+u4q8g2R8jWhYDCSPt4
BhKZH1wVrUG9yXSg+zH3iKbUhkmuuLM1GsIIHNbRszUhTDkmy6iNnktIIv/y0HZ+PVHX1+Z6VGMU
fdzSUqw13F9PkTpbYFpY4Esbv1jp3Mg0V51xNhQODwqf1K8+Lba8tjvTBTBsdX1A/+fdr8+VaMzt
nd245iYahHEZHRzXakpWNp7YWziMstDxiRnhMi5Lxz1Oo7fzqcrIKdarQJf/MZ0dubHn8DKh27tO
DWgXhjHWzUsUqorO8wnQCh9NMNJ15PmYTx3Q/3W018R/wS80icxa674sLhLUVtAlWxAZlEfwZ5bE
DtK02qEk9o8yqs2H8ZhYVXX55+uMj/DXK82h9GXY6nLj+qZg9Pr7HLT02CizapAE1KPH1o76YC7x
AplBGXtVFvdiCkce2j3SOKNjy89r31aKGG0qNLjhITOrc5ryHGlM/OoJCJgNANL5XIgZgTEkgp+t
UtKNKZAc+VrI4rSkJGjEpKGDTJ3EeU6VOPuuepxGMznkWZagvKdBtqZum+HJPZeeTg8jvqsmSsnJ
oGflw3Y1WxaMtWy+0+0CTgjKPqu/8x8xWj8ntj9/P6W5CDTs8Y3Zgg3c1q6HFGRpt2Kp4xM0vgE/
vqguSSwAfyatf6b9DHsyt2l692HeF/T3UUkSDCNAygMuoREOf0OMwTJ7R86N5FF1wjg0IiW9sPyU
M989Ifh7Im7wiXMtPq5lUZsPr3My7eY81s+xjaF7QJmz8xuDKZiC+ZQ5rtqYhXzoOEPvSf2tAvIL
4p0y6/FE/X9o0lhfC6xnm9qJ3F1G6CpgHu1fu6jFqu2DndeOPZ2B6ED5WgjcczE5BmZhsLjS1jZt
7M+uCRmMaUe+FcP0VfMQfs7z17RMPwuEp4uV7CzwfoE7JNNVy7HaLqP5ieS06NRbzte+63Nm2SkU
zpXtUFkhGkU3L4k9gr/VFYM47yuwxhtZQxRyhhvxmuoOwg8MhGq4lK0m28d3n8do8QG3h/sGnuPB
Z2l1npf5A2iI8Qqn6Gg7ZnwyC/WjZJu917Hf7HK0HRvB8nYvrT4NGKpHD8MAOM7sk6PIdfyalfO9
BO1HHOvwxDI1QIdMId+h+86G7BrmJYlLDrLkBqU9ZXz8IhHhPILnbLdeROFRFO0BF0R3Srwmh8CQ
v+NJjp6Q8r+HJlr90WGAOcQ5IQ4IaQPt5AuCjY9ZTYpZxVmDWSe+4SScN/bieZ/HGoBsWt41KcjP
MJb1gUKVHPrQBTqfo8gGJ9C+9GR/+yyseyPcCg93nlfESCTjiZh4tRXg9nZLbdaB4rI+Qfhvtx2Y
5J1X3+xmAQiRO8uRa00EVdtTz1h8NgJx0Ca2QbyTt0byQQRc7ucV3pbmjrRarlT21TurCd/9pNUX
aHRvPj74je8v1cPoVTdOMjuo0RcdIiIEoRKY8xnKtxVo/c3g1vgQii9pOT75WWJfiXSAQ0gnfahj
0PJjOcAKz8mYmptnLaJDJMfwoVMdmlQNGDItLEK1fiQsXHdO0bZ7qK3M5LOhQoSxoCZzSb1I0xj0
Skr6Z9p8lWJCOqv9+qijnJ1myqJF+bcB4dYDP2C16UnnPIV2+FX64XzpiurdwGh3F+G/IoVDeFuT
TxWUT5+8RMiTpjI5awuavAyfWzvhqmB889ZhcR/ip8rW5qb2KLwlaIp7gvqCRRXFGbmp2Krm3R8t
A765/qrzlaLhMlnrl28Rhqhz2c9652QCJlbSfk7MUw6W+ZOu2tfECgNdQfHCKk3kVBjJgL1IdhfC
jRxHV5wdzTec8Ftsu4YjcGkYAGR9TsZRO4OW4NMygZlsfDM2t6VrpFdcRUwKO9S00Dm3ba63HATV
94KSYrOS5JiO1w81zO3T4GVXoqTDO7AVYIGW8tmc4nAP1eE0GMtr7EA0TVkcMDl181ODpTFshtcW
Tlhf6INfandLb9RGIHDGLW+puiaedSTI+i71UREINKuwbfaqA+konTbltqv0rtUdbWhlWy+le4w6
N3rpLTFsnLz40Mp0ukIbDj82Uv6ITGI4vGXOaKN5JUPZi8e8BkkCYMz/CL0ClUPIiZS6ORawmEki
D+vymABZwCMGnCNsPk1UaMAAo/bY9v10LQb/JQYPyv02HMRkyXsjhn8mC2K6GL5uBFzBl+g6mesA
WLJJciPzllQ+bOOowV+bRnvMHsaG0MGT1o1xGjqLqFz0hFjNrqFGicGkrx28kaUPXWJJZ7y3cVFv
0pYl2cbykurQ9qW7HaFbUi8+L5o9xTTJ5uRzOj0C9+6qctqhBHQuxCI8YFzlLbPLYaUXgb5N9QvD
MZcAU6/aNZn/GhaqemKRQZIKOS4spkaIevYkPg3SGvbAoZB0cDiJJeMJYesfy6yjAMz3cCox52wM
uiEImE2/KyuAgQBi41jOuwpGCReJ/RgZhCQph17CJ+CXWzdzdq7q5K4u8xfXmHJEDtd5wIfsV00f
QIKL5ku/1HSL9fSgPQipso62sQ6da20bH/zWkpvQGCbkKJFzmPqaNj5DxxG3rrGDUJkR1QHi1jDw
OpquuLfHDO6+SyZQM/qfGz0zf03a41SwniTN8YvRUGZHs1y2oVWoHRuyIigbMzxmC4i5em0uPDnq
tzm1Iw7IxLxkpM5u+ompUYOzptA4rDzDEdcmdh871RC5rlkVsN2b9lj+rwPutUfqcOBpkEB2fujs
8xpPRa4lWDqrrc4w/mp3Ks9GTP8i5p1jLmIPE5vEjZIUij2qkt0YZ+o0zhPdpeiIAzXIQloscz+B
KTMm6AF2N03XoU1JMmdtxufYO9RBFd2/ZH6D5hzMgGecnWmqL8lgY49bhvHMOWyWtMQ+Khz68WEM
VAXYyPLVfVuRO4KrgEAUGXenGZXLxR5yxBbtW2OL+TUByZ53WL4Qlt5NWrJRSvubDpHkh1bmwwvy
b2lDxFcK8Q+KjwDw3jHyspml8vC30303wbBhX7PWyZl3JIxn2g0FySmettvA8KW9SUUR7gvyeu+Q
i1s2ml0DQdH6HdMm7g9YrpJN5nzJUbxf09A3t0zyZLDYqUP40wA+vWjtK8B0UXQk7pWzA8q59HZh
rzIsq11/EEr73O8wEducRTnTqN24wCDqvPe4GsaT9uTrUKq3usZsxj29K8O0I4zM/JYZCEdssmOD
0RgehqJz9qC1uP5tf1+3omWvvVzJKbyViv1LJLsvtuGfIHTCKcO6b4GNcKxX4dvcXTZpReGUHqwp
4dkhkYrg5pZD8bmvshgZAfx8k2QcpLpPUzFN+xBDISyN+FWpyzoMm2IRH1zCK+lS3qeSOJTBLr5B
M/rk6OzkmmqvkskP6qqIKOKcPeT6CBGbfp64ZXdklyXbsX7VXp0dEPguu7kYCOWZuhPQfsjNsgza
GfRiGFt3smmhSab6zrA9iEPlvuwtOEcvwwjzsp3ER49/zhYf29jNr86UqX0Ss6VnBbLBWzzzWVdf
zWL+2lvpsZ+t79B+LDa+sZk/D/MYBcB2YBDVrPPaj1jLgDlnvr9NHC3gzrzZePu2OoNmSqAJUBrC
eCY+jEpqSmwfTR82CrasKBLmIa5AwnY1hXHmsFnXxJmmpGG2zbIlw01CkyofB7MBK4d8zxK4oIRh
BR7LKpP9Zbukm7hNsl3sNtdmIoIzSzFY6JFcnTJvqH4VZBokGbkpdTAm1a1Ksb91w94lopG3onvu
6yXb5I09nALfT8IAVYu11RbrJgmGIOqGfD8sbKTUTN07ILtQEVxKp6bZ6fRxtjMesrB6jQHUeL0m
uCEmDTdY4dlGpl27bSZQBQkIdpq+qktGatk8JuIDCp1a7pvsZojsS5+Zr0VceHupCLTo4KsKp7w3
3PbQhybqCp8DnU4toEYkSEknfeBJa0MSwQ863qMsEZm0MiyDoZUfeTA8UIu+yUVVnEk8uSO3Dqg7
R7a27qNnJMQGaLkXrdNgZARvxXZ0xy6r2ZH8u6dChwidnYoKvXEPJ4+JPdmazY/ZocUQVXbg2PzU
hqPc+IySHFFQVkZkd1SR/YzIk11+0fubxa0uMgULU4jsma7ivKyZ6G5NFicvFCEf4nFVqaOP2j1I
tSAtRAPpynvS/cLsDTX8j3FyeGYI093rOT3Mk/uShA3upCbmQZCGO9gyIlBRdDUt0exFZxPu6CHY
p8d/LOrslnjjU00RzPnRSXpK//tgcFQOq9+UtU+096eN8ozvU6MCMTjPYpQAl8Dfja14EzWJ86Jn
cF4QAdo2yRA09n7yM6BfinTJCmEb4ZJcax1Re1b/TZQPSx4TpuaTZLzu5A21HRcCw2F/VEGBMn5T
Vd9yYwagh4zxmNlv2cAS3a9ACuUQrV3wZdaM0Bu64GbsrC+DDd0G2es1ohDcZvlwLF1IydKpXU7a
Kf60HLpG3zyicyA6+tE2l/oR4xBJK2Edry/k5IT8FNokonoAZ2nw1y3DPpN1eytUTrfuPpYDxBMF
tWtjWvnZUV+c1lrzK6rpHgV0mNrQQ1OEd+ilDPDKvMdcuh7vf3azhwgbq0U7LhlW7WQhz97Kth6s
bwkBQ77eyGn6in+URz0eGYDgPF164W/IjOs0db5TpFuzlTgLCTBBb/yEmLdFHyVQRs8xiQ6RuqYt
T1eSpIh5dj8JC7liQyYZMkGbOBxXDV9b5zMReW+Gn1GedOf1EWaj7wkiLS9aJISqJa0g18+6Ji27
3NgkitHos7Mc46NbRB9Ls363Io7nHph4Ovq0w4637bz8FvGUC+0i3kK9eDA6RNsiz0gESNIjPBBI
N6b/hOcuyFdzEyPQ8TnyK4sE4xk4is+USCxNu3NQKvH0yVLk9ihULCsjmR0NUujLVyaeJtRC2Nis
C4CODCTUWRGIV+J3zX3POj7IYe9uGxS4BAMn9gHS6w9Qa9adUtUVUmt6JjC5sgPf3ZtDqza2Wamd
B7Hlxt+T3n5+lU9leouj4kHM8XL67z/XHWGFBqorTp0qoaMyvY1lc1/8/O3PX2hKajzMK1i9FhrO
nkzxq2nwrNg3IdyKVXjSVYTQNuF46tY/a3/+2Ux2TVwSX4JkJbrhzD9GpjbPbhNHt5+/OP/1lcLY
vZ2iGTB85H0Qo/osczEce3gTxJBilTzFkXFl58Nv3bGB9OZwCcFb9y32BE1i7+okh+u5r+q+3pAp
WhxJy4Vtns5EjrgD2EYD7YxdmK90xbjWSWPc+3UJL56PkLjXpKjfdInSxcuIl9bhAGfo6Jf0P24l
s31tIJGBGEQ4EtDGWfP8NpV75kdCV7fvkcluGW3frZB/7BYIt1gecnAWMnCV8YZHDApIrAnDYj7m
8JjJnP45TaP7Po/Ng6xiCHnWPUOZaAttpdn6FhEEG7a02T5JbbCFw/yiG/F1TrQivzd979f0ASUb
bqB1xrgmWxlNHBQOU+otI1EG6ZgJT1ou8ZNnDVdti/gB53BmQdgcYYZPCRNRodVwXU/KEbkRT25c
EKJMxcWIiHT0Io2iPaMbrBZdIAnxvctUk/HokdBMBkt5j11suQF0rA48pEiBFtw8YZoYT05vHaU9
QsiMG/uE1dq55MXyNosKjEa13Ll2F189rzGOeFyoC+bQv1cgAB3dAvty/WNLaYE6zHKfLYeHCSbl
ASpMVly0U9xrx+FhHeXjMS3m4phls8+J3U0Ht/SpaCADi7iJzmZipScA7qS/e0ihuoVQOx0nh9Ye
qgeQeoTEutXWLXwCdnFQuvb4iWD4KGC94VwRdD+rprl3kjS7VkgCdYO+a6zJ4PFsXjKxWx4yx2Y8
qOahNLW7I8bYenTipyxHGjaGSfRp0MXNqy0gCjX41omhm0rcoG4cnPg2YHruli8VAWNHwAELwqLG
2LpzDjzI/ZC6Hcf7OC13fC+CZao92RNQzvqkfc7TU27L6oJJ7nu7IoIkrFs4W17NKJCnq+1Mr/7g
Imqy4ce2VnHhR48PdWEPu2mKztWI/iVLiBLwkOKw8FCXqSz3Ls1tRtbp3Tg/2ItAaRmNEV5a9Fh+
rQgJ1Va4ZSMIhNBp56ea8r5DoHepoorA2IKMEog0R6ITjKvXlM/+nO19o1rFtCsWrsuRDxbMT4D3
7QhWiT61dfjV8OwEOrH3NI+yvSK4+EAiA96hyQbkzozuXC/GB3OOqydLiBPtthdUDWiyn80njLEI
85O6Y1IUPfQaZkpRhhzUImoOqLrMu9oczLtcpoAizLzasI8FdKJN0BI///DnfzOWznDnPZcgOgyp
9GMszRg5KYjRhB3wagUvKE5JhpiJnnsExNmdeBSucdk56Zo9LNQrUlWBvF/MGzyLSCaHiU0AHgKm
I2V0cL0XqzbaM1FON7GQW1uVYAUh+HTHcVQvPjFwx6YtcK5VLdko0XKoxwbBrM0OnJfOXgvD6alO
aZ/z0F65h+56HT/Fi/XZnD6nY9gDO030VkKd1SbJPij4V6zkZGDlCMlHKik9ObBM+lDMjCA0uRt5
tRxydkEqfEhl5yXHMYXUhA7yLRGguF0g/ij5WedDxE7IFiikH/TtvU9DthmnOSdNMou/C4VBcjGM
GRQiiawx2kWPUI6ztHt1MqOP9dADrl5/4T56Ap73HaskJ6k3NRy7jFoWD1V1PzKz//lVhYY339Sp
DaaTuQGSv6i6ILpCxiYQBGPTRdamHd6V3GOkSSTUeB4gMlCNId3WyWUY1qUcfT/cTaevjGDw8G6M
pFyrCB0sWuaUBoP5iSeuquTeMDmazciY9n4Myon4903n5/lJtzQh9qye51F915HrbAH6ruer9TI2
k3MYrPpxbJGqThzXu8mZ7tGKMpMaNnGoeZsFgteqR3YPz550TzHS/ffpORaaGk+Qqxv3P4pGTieX
NA2DZGAO80UFqnBOGXwqklqrd6fNjAun/5EpHCGOvVzD6w9JTcs3KzEeSCMgnLD2P9SLmzwmREl4
QKV72ahzNfOKJ8cgQxwmyIaWbIOtAsicgq5fFz5GfyOlyipTxLFVKI4rk4wIP5BedH91QupB3ExQ
8tFRM2jKduByKQ4ZRWzMzP8oBsO+jLnxDLZlnYAAOIkUGYIM972oi9iT+aQfMqDy8/Z1oJc8geI9
jFbOETVwcadziF1aAhJxms2igWz3+cqRJa1pHrMGUQtjsNmez7SdGxzFy4OwToh19YEp/yFS8qlm
pQXrrwcK1iMsQUHudIm/68kbYgyi4kNhsMdwalCa1CTmTBaN5S4MNg3xJbFs82CAYOlkW5zQ2AYs
b+HT1+QTdJG3jYta7UieZTQHh4/WqVWUocwX3Yh+ByX6m8mQqMhdRrjNOvKZim4X11/dDN5/PD0u
8SyPS2Y+WFHdHVDOaNbE3i0piBap7Jg4MaMn9mvsMd+2rLGtdFfbbbRjGAI0NCmCeDGry6B6fjYv
pqored7U6kcji37v+tmjoM+m8UnhiFSfFA+GPexiLnR5DJ3wS+Gb466xCIFkOIBeMltWZPOaOwbN
Epp1MM301fxlLFOwfgdOXT0O5HfvrfqbZhh+VP54rGI/ZP76FMkhDzo7fGuV8cOJCHgZwlUTnDev
CXqejeFTXMucVVrj0gclsXs2m1ruOSA+xFbxbNo4EiIVfhkLoh7TwYPi0TIlGDW6hoxj/9ASvRJ0
hXvMTdKLSvExjCKSO4jWq8Vcb0vlRTgTEiuo/IRTgW41TkiKyUKWqYIAMKMh36ic8t1C3661sG/g
hj52sWDjkbVPadt/X6aOS5HoJKqFhrWTnYz1BQglpN9l76UMRZJ+t5iflzZhhJ+g/syziGMIduzi
D8nOwBziRkV2oYFX0/jdr9cRBxvpYATWl7Ygyklxo0xfCYfmgY0wT7x8QpxlzVeLEcXKp/wAsSEP
Rp1/dBTZfQmVFcw6ima/XnFgZK0HWa4eF0O+ziY5oVgC7TN2TbJqZLUjFqDdMncegznEYaLEenkb
7046m0FL7N9OzdI5MJxm5GFdSJMRB5avnPFz84ZEjNvD029mqO1g6qYRwStsdHDc+2wNQCH5buu7
FODAOvWJnN1mXD4YRfXoL97BNxAe6240z009NDsU45jEzEu6FpIMv1oeDxgQQqbaLOKmFgmYlT5P
tPCXsQoE2rlgpvQmyTilJlXk+KGsSQOOVQdZcSPPTtJyBeERdpFHfwAA79yreFizPTAdaKJbnTEj
FdtjsQoGC0hZzpkQGnV6sA32yaNJEV/IeSCTiJEG6Sz7vjghtIQq0BxK3/lQet5XRVzC0ZvdY5N1
7n1d9RufOf2eOMyUNBYai8KmfbJ0fp8sw6XoxfRcsDIkgaF7WSIjvMSy9K7EG1BfyWAUfnhYeulj
cqFQqoG0MXIS9ME23RFQL65F7AFasc6fS9C6Dehmv7c+5OE47TSpN2W2eolk9OwsyY/eIGmeprm8
K6rp5qDfPsw2OadmXXyHMUWLkWp9FIZHPGJsE/8gzI92tITbLhEbu8z0sU5Ibc+8hoX79FBScJ1j
6IlS+p+qddkR2tGrmKpPxdhaG5Zr0ZGq9Ltd8dNUQz9svaJgZbQsmoR4twSc0IFRUNaDGdUmlDNY
MlSA3TEhpsMa0OOTAlL6kuCHiKicssZIwagJwT6mdYAP3WbgG704UflWuf13CTv1QAwkgBflXYFf
HEkSy0+tR1xHRZRBHlfiAAZu3IHbo48cmDxjZoRmENfREV6euSkz4mzKnhgC0BuamVVvHdDFfGMf
3W1ZDz56nMUH4QENnFVTb03doj8sAaSlar4BlSWYOQn5eJheJk7NhmuSj5FVHJSgE4XfiHihDZyE
062XFD9zWFBtycbeRT7ZkvVsHfrEf+qhaZ/DCB9yNHlqhzB1q5sCHNlIvsCcndHqRLvBIHEb/iBr
SfbhVlzYGz/ioRvGs7sXif0lHPjkYsQROckA6AyyE5HJKWmYLEUZ6GZOl5+Wgas9xCE6tUwhqaGZ
CAY61cewMeKzwBHA45x9ZjoBiazxxHSra6Zic7M10aXuhoWk28YFh9AbSpycMrL2ttn222FBHuUv
qr74cXrJXOCYQ/u5dQsQzOtuUJrkRzhh+j4nZM3Xo/g2OZl57L3lLElMY+4SRUGn5wO5dvm1XbNl
CORxYaLH0ckwMuM5bA5eBtc9AW3OOLq4VwDituWPNZoymmp5rbpJBUhU5KY00H9i9IMQvy/5lO4N
AmcIbeHhjXpmK+P2aPRY4CeSnnbx6IM8BIGvAbzECs9VFXeUhUCySMLq0FfgaUOaQ8Yd3BpRef0p
zWioDNqiyGYlbqBT2jIbp0Fw42RP2s+xjVy5s9vMP3sMjB8QUb2YqNI2VWLf8lEae6+jgksBfx8s
8ivVZ3sqCGalVrkSQsDfmH6hy/Z4uvrmPmyd98YrrV3qIRm0Ekwu5DS3cbI+NkiJrv3xzAP0NuRE
e9CWEhg0sB+19NVuWyyAoC0vcV9fB9XeDU3Y7UU1X+RQ4esGME8wneUyOSD+pUNLTj7kNARqIF/A
jXC4LeZskYvXfHBnbhVCQj/UZl/v43BkXm7qy6JjO6jQZQTO4Cw3DDcBepruLF2+da0H2HG+twTh
HLFUS3roufUxsju8Gw0+88awtgwkyG2r6V3TlvB0l6xcLmxkV6tqHjAGG5S5xctiFdVuTt35YXSw
QfDE8XZe31z/D3tntuSolqzpJ6KMebgFISQ0RijmGywiMoN5nnn6/tCuqtyn+py27vs2S1MiKSQQ
LHz5cv8HUAudW6jLVdCL1lVYhTky7i+I6neFY7Vqfm4qafYGPMbsRjamTZd0LEHh/Prp8JI4eivK
aIMKCUx1sd0aEwiSaDCwaq+VraxSdp8nOjnVQM/EzIdHqObhLbfkQ9pw3mqsl3000xwYPMghDa8x
p88RQ8TyqwU/vdA6jJP1rC3JlwRxhLywZ+pN/v5wf234r2/cX8MBrGZGUCZcFlPBVSua0dhI+XEo
lz5CuFEG2IbN+4v3h9rArAIJMqxMmqKBtBPsA6T3/EROGl9YJMyM78//vIjJS+PXzF0ZmTab979s
A8ZZ1NFkzw2D9fdItLCDdLVOWr8tL5ZDUDJNpmLJMdz3jAbtvzZF1Fr3cA+YQIrK//NQDzNeGX+e
GzN5aKwn30IS1X7Nz/MXTXxsxhkap1ZqniC33v29P38g1oHOsrUynZaWzF9HK4VLiwfH+hPvD9G6
ZfQIQtVxQlqvd34uTzysp33k9s/ydMbaOyh92qq3OsU5TFufWSnYPR1B/vt795dGExvyNlRvmCej
w6ih1Y7Vd7mPqbB2FOGX3CuVOd4NAW3WOg8/9UX7df94ul6ZSjUbTyqeWtz9DHkiORYsIA93lN3/
p/A8/Z855AC8TeCG/zOFZ1/8ij+Lz78TeP75mX8ReNR/gDxVNIO2uymqUAz+TeAxzX+suFTQqZKp
aX+99S8Cj/QPQ7MA6hqGJqkkyyC9/8UiN/6xIniBgAODgrdgmP8vBB4wwCto/A+OW1tJQhDIEUjR
6P+a/xv0uUcwHnMDhF/xP1+AK1BdMWy6TPmFDkZqg7oky+mNc5uwANMTblOVqrRG7xWL9AT3mEn1
VHTiN5FIt1foCp2SSOblPQjLtvns2hzQVCp/6UY1b9RCemBBqq41vM/aiKLtSObrlKrZHUrUljdZ
3iM0DOmSFnskIjgXu0vJ7FsXbUtX+w3ZofSIVJhX9cpwoJHro8NCez+vWfEZpCpKXh6trKAmPXN7
ztSgxRIhuswUT2jxwa0j56QbkXzNclc7gjq1TjsF0JuZmSuwdkIDGMRSAdXEgw7FVZOcniJEB0AM
a7N+xgc22Mya8VEKqAXO5D1h1WSHWlChZ5q1V4ajR+UqsftBKk8SsJiGmzRRi1+arr0nGa6dOf7m
qHL+DK+WKG1Zb2WHvkxMdIdTC7kzDf2/3PBmciFQojVhMUTJXp2wZhkkbUca7GbWiIqYBu26rPK9
OHyizvc7RVu5xnwtz1JvKKSLGGayV+NzR0G9ftHqYlNV6Q5NhugUgEw9q0l/bIDvQViOrnmjZq5c
ql8hMIxLpIIUMFJAwGUo3oQbYpnhNm5VDLqpdDRd0fsmtbMZ9NDZCibxoe5/ku6ClmP4CkuHZuGY
phvFkL97dA38kQosZNOIHjo1dwoBXr4Yj/OqADDDCb/U2UOasMMB8QsdRJzbLkZ4BaCG8GMnPApK
ITl1mf7Swd7bw9I3jqVZNVUgctfYyB/LAdRCJEnLLkLaxk7QziJJUx5agEzkJokI6Sr7DkorY06r
PFRvRVsaqfC3Bj63sSmgRRewfG+UhwjeKJcux91iDgvqGBx0AY+3fSmnUt/L2fzYKYO0Ucqx3QeG
BAmfxRo4XddqAxP9ubpntoJYqs3jYRbH8FzQDnH7YJXuEfXbCI3hFarO3KYbMwvB4malug1EKuVD
CDyo6JDdX1alAqPPaJHPGI33464TYnCa5a1dAMRi6DHuQalvwYu3VCI1narHLOPaS4EBFzNRU3Mw
PQg6R7mabZMIh1Htw2CKBa0Z2kjbYZ4aytS1wP6YCNyhrS7ATh1rN8dexzBVKoMFELY+rxsHfuFR
wiRGazMk13MAmaOYR8dYbD/jRX/tWzJr1rKOYfUf1IAumDlTy4sT2jUdpj1mqGEF8WCMiXlOk6jH
iA4whTaIyWYwfqdhnOxHFiyYHsueBGQRU6nwS8iibdrOEdl+/i2k6TlShNkrpmYnc71duQdsRN0W
CekGK1nTiSkypWlFLUWSAB5IGDNPa91VB4Bx0Hr9OhegmEu1BH2HrckWGMDYkfsudfeWzPUhoVS1
ywDoslb4xohZBQurn8KkCjbFREtmDLuHXut/pyI60rQ/VAgt1Lw1oM+B0ed2xyoio0L/WJ8UTpfa
lYjMUOG0FwWf+u4oy+0Z44ANDlznrh6AtqUaQjjLDlVasGzlkoIrIACpWmi6krns6MKdBEWOHEWv
Ijcbel8SKQ5WUkldHBlqpx+PSIPM+6mYdklYwYMP9XGTYD4bFcYMg5oaNx0zivnKicUPYnDQ5tfK
yWaQlEexMt41zMfx0soPo/CayYgr5336Kqik51oc4YSODJuzpOqDYFFU7ZQ5fEs73bamikpJVxAj
9PIpEq23CJCDCzeiAg81mN7U1J9hLZ+HOBpdlEmQz6+MXTtowiZKkaMaAXyU5fiAP3LkIFX9lA9C
sFWFzryVMdJjcT56Shleg6V/nGK8BzDEhEXQgM+3iONSzzIgBfGPv2JnW+ZPKMWBX8r9c9Xl6oMW
/za7qfN0HEkrAINuIlDvTtT+bXV1bhf9DW/eUylmuEmJj51Y/1JNyq8xuCq608h4UB/g5gTsMU8X
1h5bUxIrP6wmeuVCNbiYS5VIoXrhQtk3ofZXieexjatLLxnPRSQtJ1NqZ7AzkeAp9XuBUh3FJuFI
0VOAwbR8wo+rvEWKftNNmY6J8SMtWGRm1r4QIP+ZrHfnSnKLROofDCUrgcFfFBp8j2pADJXTgKpz
L3MWknnXLIVlo0BcevGoXRILkwzNmCcW17DFl8Zs3RbbjHC1p2fBEY7zXhZwTsKm0VYmLadg11fg
CIQKUNRSH9tVb0ktEj+t0hcQM+PZqrR9WGE3p1VT9ZhDLUmpZXiqSjTAVphVf6idKEs8jEBznbyl
edEj6mAXjZC5rVj9roBps86Wif4xLvSy3n/qjY6Lo0bJIJeTE6k2lmem3Htaj9ZMVrAG64J2q2t0
eFD3AL8ijl+Lop3FBMCwgogEhauvwcDapENR2jMSudpqOcjEoiyu4Op8KWS+xQQGaEr/lcy96rVq
QuIMKu9AUPITCjErJOJQmNptBgK8QeMfNYieqaJfJEqUXf2EvAOxPNcHV1MWt5JizZ5YDKB3uTzV
FQslOAbXKmcuhICvb7FdDgBZYpdlyaizEM6AZSanpkP6XBf0/dTk6SZKItrsKRq2C1oQm0n6kWF7
eGaln4xO3IW9oW9mygDRslrV5kzQ9c5aJNomCihrSuhkXyCJvATOHETdNIKKYF4KLMsdaX5rGxa/
kMhw2wrR/2vp9pA/HWZDvIYzvBB5GdQzSLB5bwzyJ2ss3JyM3jiFA6sotRUkTzPS1RCq+yWF2nTE
0jfegHaObI1fkjyVNW0XqWx+TQaWS6VUPtO//+gqYA4pgAWou4rudpY/l112i7tG2RANTWk0N5WQ
v0Yx9ptobyFBgMJnNKBzgZ8uMZs+nysLy1fcgqKTkuIMqVFndu9Ys8cAwTpJ3srwxmwgbFbzUl1F
0P8YS+h23IH6kSoJVfoOJfJkoPwVYqEtlst3NFIykcn08KHoaUKhD1oZIDmyqvDHKq29akYGCO2N
d6HvWpI4YCdWShvCzDJYukBwrRg8cRfUwHWJa1KN1ZBAxa8fRGzV620GKN9miuj3g4bTql7IRFoR
e16BHKRckhdTqcVLkp8iwbrFaSfslbij5CHNLqiHjK7RIU8oS3UzoKxlGfBeh3VkzS8LgX7SwFpb
5bg1M3M7SFLoFHCBt02ZUNMpyQKNqd53DdiELjhFZV6dU1X8iOKq9GeyfFvLR8uhjRTPsDa02sPY
yk+N4iYbLDQRXo4zG7HP0scTmwWpLFaiW1XUNaY8+pULUunrGfZhUx88xWoEYG2iY4c5LEakaQjC
RG2QhUbt3UbRrPf19YHiaOdDfKbwcH9+fyDHlvb0MJTRgjPQqGblY59R+Xw2celJguouMTtyNJX2
B6ofeDmubxdxJ261XrzUvVr5zCKs29et/+7pf/faNOA6Da+DPvP62ayh8lPlSAr9j99y/7ugluQF
g3OIRWREw9/+GtJMkdl/Pt2Rw28ieK4geP79zt82/xxUqCuLDSQ62/z5tCDICLyEpeyIJsnUX9/7
f/srJdwMCcajDnUt/5hrME1/9vbXL7h/VQoqC8EUwfprx/fXygb6UGCklDVUPKks8K11Vyo77T4U
GoWW0f2Nch0B9602q+mwB0xnf95oGsKNsY6yTA1yR+qQW9KlhSEVWYitUP2aSv/+ECTFAXx+5kkZ
V3UNdX97uL9mIbe+CYtUBvmQAAQEOSZnZuH3KDP5aTbhtRfFHTm6vHKKizrC2Ch7ltcLGmFa5XQo
a/hWPuU+rN78r63/eE1VzZ2YDL03G+QtB7nWCk+1Cl+d6XaNWjU73RAy4Nd7R9ZSiidQ7Aw7KmRg
7UAnhjjubbkMB+e+nz8PMJaxrxylf+72/kapW3B5F8TFJBRb4P+hqkgDZBuMKZQTpfD/vD4Mk7Wd
S/kYJUHu9wbNPAFAB0QVPmRF+mMkFdi7aSrmpyEwBsq16zsK3D1FHprd/YCr9Vzft/7jKSZO/XZR
D4zoo2YBUViPIGsRLBDW2lp6r9StW+Zajrs/jaoB53MUglFemmu/WStfUCJq//70r9cYdxvEjr10
f6W16KPGal8pp9p55wvq9lW0bC8bSbKix8Ydt+kRB5rT6+SjsrWftxgfbgAezKDAd/SOE217XfzX
cet1LlAwQFRulYF3O1qBKy374OYNqZ8fM9Px4Di52kNm99ujbg9Ovxkc4N3e4gP6tBv3fd3ZkeBc
l/Y1bTaviekcJyfdvxbG5tWEAnqZv3mh37BDapM3NN3gi8HAFtIbN7aXH1+DW5dRPqCR2TuR6Sx+
vCcLfuDYJI8U4MHjuxnbP+0Gs+UNYA1n3NAogpqGa2izqaxbjhlaxLkAiMavG99Qj1NBP6tbqnft
ci21b07PnIrusuwt4J7k0R/TfCmskW5bh8+ZX7duF7jlvBWFLQ7IA1bz86VerjrMMMT/l70o44ld
ntl3gHhP6AKjssfruOWSSHD7FFS+j1m6oxo+/GD0TM0C1K8UOSJY8/GV40D02vQ4DNCqDSCizB63
OpPCPhn5WZjD0RYG9UzHmw2e4tpb4Rk1O1NEhQBypKteosITx4M1A7WxuQikBLp1MlkwfysaE+6W
KpCs76QPzIN4VcPTegT+tmnS24gEWa04auvH2N4WZ5L/dWcYJmXA3O3ybVG3xI+0d9g7/CsBnaW9
TvOcik62wfeBee3UQ2yJ9wwLGG+YXbh0ncNgFTF0zZt5qfemecmCKzOWy3/qa+nKHvFOfgCVo9Wb
AGm7zktfaCzHL8qF+n7lAApLbPWxOMmSM5wiH2S57aumPT7d6SzOaH6J3yI6+Zxr04u+xCsSsZyw
4XeN488HZyefX4JHoiLMo3MWfdKK30ZPwyZOnflr1z6JW5z0bBDR+xjIhoA92u+q3GDzhI7BY+pk
X0V+SkYdJ4sXqdli2Yew+kl8pMW7iTciff/gm2RR43otzrk6RfKhOxfPWXUU9j8qN049vg/7KXvo
5J2xLfO9RsSoAofuAyN6iHDgDDo3V5QNKY4GQeVn+lE4crs8Jp8MgV4TEHjcqxLwBre/Def8V4Wd
5QvgQ7OjCU/70OU6JS969WBRAk+rJzqPYf3QYl4BDByiPOwZYPkX+C0wFrjqMLUYvNP0IWSbar4w
HrlkvfO6+OK3x5v9G7WSD1gZgwNsXMxw9nIZSNmyK36sbDM5S/soVbRmL+w7mRmQm+yHy1/Ri+a+
AVQhPajVicEVRpvIWHepcWVXFNwJeToGPGiZAEgLon3tYwdaTV1HdKo4s7Bl4C+QXvG3BbHJlxbQ
N8cDzTKCAQbhwsBavv9kJLdIu8PzFI5ReGJQZsYGX3BN3fIixg0czMFsfcCMnKUi9VPzua6erOq7
V35BhPSs3K2bPRbWYm8bFLYwFkN5IDkKzVcbMPvgVGTelGaby8eB5H5APqWQPGmcd1L/qQTXQSEF
XPZ5jQAheNrpoy7eRVgU2WpMCOBvkfy6k2yBKzKCDeT+loqZysp+YC0eSbh4XqPy1+tq3PXSIgLa
kIhtuPeoBaK0zj2Zbk2b694rzuCo36DM0Ndo9v1ytT7MC1dYbnac18H5jB3z0tnnOHrUvPmbO1iX
bMITtwlhYWx2HVVXfNgvo+p+Kg+Kt1rxOITy9LjkRE+2uByGN/iDu8ZuYuw7Q4l9eJLffxNXJxZF
M9wZom7xo/HE5VCOxQt1pnkLgcwEIywhifdZRY58E343FOo+uFUg4szfyDa4AKabHSBnNP7nrXrT
L8YpuoemGNoVBQN4Tz6DkCOZ/PmNbt+Zc0DdjSqGt6hvvQQBww0u83YEnfBE5IyBzO6hG3C2jP6Z
Q1D5Y81w8DBk8JrTFlPmmZ0TfQilE/davwHalu6DHfbe3jpzoGM0uLFDwzd3ixeCZb9hcQ9uivVZ
xKwVuIZnxkf9gpP34jPqhWckmIof4QM1BWQLBp+LRRlHxjZ8o4ZuvrcM8lI7Tz7e1Ztw+j0FrvjN
qes3HAXdU+4kbsf165NXKimEXS3eLxBMGPXShlB9370C1MdwyqNROZ/Gh8vZF55hE9rjG8TJDwPD
R/pwHBonKPocv9nwxg13NbMIkgZptu3sgnmYiV3kQq8zobohOki+8Iz09ioWCDf1WsEVNS8Jpsek
CQ/oFbgMLY4V+IKTH1nYMxwa2+RyKJwuUsl0v/5kR/z+ZOQxXRgOfWK/PjJ/mReukvXAXb8wE7fb
xUGl7yHn+5gPvFfjg2XYEddAJxo3/DlBQfHEi3ASniWfi8S/1+Rlcr45CfptcrgunCbtxBlnk9/P
z2LwM4UO/nqfagdgmfAhbemB6QXym1a+ZC/yjctYHpmeg5tx6uCso0HzyKEjK7hGJuPE7Kc9cJfR
Wg83yWdUHGSunyOHKLzs2OPiMZUhojFz0CNEQNITfid4whOhkjorYkF2+/bOh8lRcoa0lR8IleG+
WHbxkQtP8MleCIOSz51Hv+TILyMGvDG5a6d3foXywa/BYpE5lDOr2R2d4i27Mj7em/YI9kz44IGK
5wzIcbOymTeYQYSu8dALDOjK5bogMKluo88CvxfmyT3inRuiJIOVng8HYHic4bzZKA/Efz6FUEPr
gxJimGU/HBaT/4pxs5Nl1ze7Kri239zWgYEUk1Mse6bsOSVtcNm1dRpcId6TRQlHPjnru8m8raNU
dTPJkxnoRwTignpP0XgiWVC34zX7oRZvku2Fj0bKGZ2X6Ub9AK9JvX9m3gQya9YfjVDbmjZeOQXl
Mb4mgMhGD5RQvkdLNHSLQ9Dv15o+o76zNqrMlQSx6+RGY8/9SXgE+AFmg1OsSfiotag5nAZqJVHb
8ndNv1UH/ZBFINYVlvB75L5oatUiKIQrWIROf6poH2QYVSeSo50+zRuLdNQubELDqpzhwEUCPjid
Q+P5OtdvBTJnthp/wEdcRKoBTiiAZRJK2AxO2nV7I1iO68lH/GtN0bbxeHvNMCuvt6RN6MT2jjkc
5JssHfX8QogyKEuM35MvzVQw1iJA5dAReWc6HfmaMU4AZQ92w6w21W6wLa1TVb7g+WIhXOlmNEQk
DyhlUZytCV7oOgzM8lQ1a23YeQ5byV7Mc9Rs5/lKZi6OnlyeIoYrGbF6UDdAIEuCP5kr1+cxBDPl
Kghx5r+xXBJemFqhBrCiZACHrsJ9Gm5o/ZDTrAPsCLCWnd++GbNM5+TZjN18B5t0vDbqtn0fZicg
89dsSfQybVu/zf1e3AdbLnTf7xJ1O+FpOKN0c4hMTKm208NkniUkQAGXIrmkuJ7nEeS65lF4RrSB
kVa+Ea8YAZOIQATov21vnVDR4rDi6qTGG8tNvXJ0ADavYWUGgepI8p6mICsMspXJEX+ZsQeEVhCf
xuHAAbPiYGx5+P+0rHeYXsndbLmyzSeA2ysAjAS4Z/rcSTgTIfxhZ+QpJMLAwFFzOU3zTg43+bH9
ntofDG114YHuXqFxMjvNl5+kj3rDTWl4MOLTjPXGoUN6mtSYgKz6CtS/gCp7Jk7Xmop0F6g74wsm
Owv+6L2WdTf5DAcbzZostuBh+Fr3knp8MGSJCqLocWkOnApzn39U5X4yfFUDLQPUG5iGkztxdljS
S/wguOSWrsbg2pHYNi4DsGsyFk9wGGl/ndr3jts995hIyVq7R31HyyIDXo/zoF2dUfv65pYrE5eb
ODFQhOC7oe4l3I+0GUjkLMBv6MFusQx5pd4EEylGQ5zq0Hf3wzRlHKzCBUoinAgmXNxI9boUidZN
KOwQe81P44niI83O9gHz2iXH7cMG9bFL6Z5gPkABkdQlR+E5xBTRVXU3cmaI7LTERsq1+n5Gi3C0
BQfwmgEDRrmK77WwDqGJWzm3h/6XCU/nWgtepG5zgXIsTM9rJwLxexnpdGt+IryhDgSoeFJOQn3g
lZmV90s52rCFiy0OfCqRv8VE923SZEeGsLURQfZYv3WdKPTea45UeQnQEd6hewQqs9gCR1L7hy66
WOInDXV+ih57VbELyZ7B95auLm4xh316tJx2G53viQmOViyOPqwzN47xaGle/jt8nq9MeBa2dfFB
BQhLZRc2cxruBgoBzLogz+2+OKJhowue4My/Qor0j726SQ8F06BdvAo90l128BTsWHRjqNxHkENL
PfPFxMDrpBtp9jxojy2FYfDrkFk67qROhIP0YRB/6g/wfVxrVk4RBBVyWNCsjvYYPEBCVX5lipO/
BB+qQMjI7ca0kxuOjYWtPVo92P4vAHFDsa9qD46XeJMWW0GH2DpJH8HReuxqySk7wG2NO+wSILvK
B5dZHfaxZ8pHzDeC2+QTfxgKhs03ca0zZVcbR607Q0ayGzR/H2LtGo7Y3r6pg1tGsxdF7woHQEXX
jvE2VGtb0QEdHKXWaS7Z96Js+ofiffwAxrzEG2ZgouQBWu4mPs7gnW1AZkdmZblwhs5uvvg/umQX
+bm70ohpAXdCTQBmMSAgfQb2EKgbdXQm4kXiCqdcRm7Yram0ATz4JGLAYErQkBztmhJt6xRg+x00
K/a6ByaTCFN3dvCxbKcjygREN7c7hhKREOkR0oNP0zuFu+UpddORtSVe5CFnZNi3xibUP0AvbOoa
bVYfG2lyZdZ7zhJ9toJ5FQ3uqWqvOuWHtQWNyXV3WFi9hOYGV5dniiyuTGlYPKkaKwxfZtS+wlBH
3LOg007hjj6qtcUFumJ9tYu2ENfhlOsCaginGI7YNj2EJPTWRTgcsAagjaE/hIfaC5/lfleDT/bS
ZKNRmLsQTdV3RBUOmmgruzx1lZ2yyR8tEfOdI+IE6kbCc/qgXaQNFW+iQsqfTVi90uv8VOwYgnXh
NG/FvqD5swnea0/EAUH1SpCXfuWpxx49ZLu+3oKztomOxkWgpGAbF8DGUHns6RbvesGNyELlY/4z
sby71NNmeordbAsmLlze9Pfwo3/G8kCM/GRTP6uc8R1HjJsxMEPwCB2Eeptp9VV61EI25vRcyofS
RHPmxoWGhUL0sOErF/AptrS2RsCeJUgMki2vxODwHhNLxyLmnyu4wnvDbd+S15UA/U6HLPQkzrKC
/jvx+1Cq4DDsesAG/KOKn5DN4C6WHmv1OqP0YtiLujelH7IuE7kSJqUGtgsavSz+8QygGira7yyd
mP7IEIRhXcTkJaCPZnIQL3xb/y81BHVJijbJ0XQLH6cc/P72jYMA4iQf4JNn1FU4lnAPzYzlvL2g
D+D0x/HNAIJATmu+5kf04+As9/HsNa9gFMrQVTNnQLIDRYIDzSxWVbR0aLWZAIMg2tv9g4rC70m2
nJDGTG6jyS0WLloSRb+DOtjg4yxxtybPpJus0Oe3VN4sM5IcduUa1nWRHij1i/tiXbODJHFjdgKd
CBXNcSOc5u0nowDcLWlv7tG2mZOPAolTB67MOdqNv2j9sWrCAdegb2KHzxkE6Jvhdq+W7gOxsOOX
3tjCqVJPpR28r9E7fO5oDdnKdnpLf+LX/iulCkP5fYM2BdWTjbVLZzuAVT3vxfaYzh/tDzpCMKdo
6ZGrntAnyGuH++JHxzsCfi4lOrs4YvNIW5wGlNziREifb4dLBxyQPW0m8EGUD0AAkSEQ5UF0VAjZ
vlW3KHVab6SDsTP3JPm3pfaROXgEFQshOag+ywf0k5Bc0NMD+CeKQ9Y5ukDLRT89ezWZq0bHXL0y
7eBXAmgYqQWzP7YYejucxgJDJj9+7zcClSJlXb1ELwMgdBlTCSd5FIAxsXxGFKd6oaT63SUPZFqC
h3Bc38E4O1ulL7WUhCvaTMuO0JH6cO8DIXGG/XiWXs33XrC92mN5D2yXEzrculf9Ha9MxDSKbRlq
DrOSNu3C5JoiAp9pHlCB/jdngFXgT36Wy9+axjlVj8rjRD7xbBi2PJzST5l1L0wmhkhpS1t0MJwA
VC6kR9rLr9VX9VV+WyfNb1jZU9e4ABcALaDUt4wbuke23p5cUpXfCToiMdn21TorB0YHkozUMTzt
MlUPMLRiv/NF6Sc4dl/xc/VauWtWdgmeCgWhqUtY24GCECDGt8HvuoVIrK/BgCkJW8NCfjZR3fjd
oWjgYIh5oDRguLLhAt0luNlkAATgXewNX5292KirQDPaRTTdDtOu201gEZz1PO6IJOED6e3JOkMY
eqq25Tk13hbKaFsRYRt4oIA3bo/WOfygXxUZ9FXfxRs1tpdPGkD6Gm1foldSqISrzG6NkkhnXjNr
W5IDhDZhf3g1zlq5oS5+UYjkqH5S/LSTLUTe1stP2uuEyopdfiiP5XOw71XbeI396YmR+LtOrkOx
2la+qKFvPD6pAr/tGwWVZ8k2zgHohtYRzqkvnGEP5AyF4ArPa9mgq2BjvhB+5EAW7cuqaYNCJtSo
g+7oPskZ1Q3UoroR3SW4/tYTmOxjJ4TXcG0AhfnE2v++OSprL6iZySERFoWgViqO2OEQOK59HyhB
GCRrA62PkQ7Q/TWrjg8VOB5EHmhhRfNS0ApdUV1yQ0ly9b1E/uJf7+Tr1p+najiAexCfOrFAP23t
zt0/f3+4/2mnJnzTnGrwYaeaOPBfP5/KjYT5nx+LoJI7eEl/PYTr0/trQTWSokem9okePGVzlsNG
H/3tT//jk/fv0Eo6RH++rWyCcpul7U3TTMB/GGjRqIXSQbfo/hDW6z7um5i6gFG8b5pGCqHUEIvC
a6fo8OfPh38f5p/XrFCo//kV9xfvf5NnTbxjqsEl9l+7ur/+5+lfW1GOtNx/vJOqkQJChqnpzxum
0rGT+/NyJC+TqsoCc853/233958NIhT1ImHmtmpDEkju6RynXBdkFMWvtYYbF/N2qCwKenW+T4Ya
O10j2tLZFz0oUKcwp+cVJ9SuFuVJSgXy0fHWSlBiK5Z/qaLuhaHTYLmwjoJQhiYj/jCR+YiVz5eZ
dqdWlT8so/PmAhxlJ1JGEyxwtcprpCBFptCysAQLwIhK/WcWIPOB5S0c0UoWas2mN+SSRMV4ULfD
IO3EBlgB2o3WDl0eQnL6mo3JBDVB23dzAwZPfKruWB+EO1buzrOCxwfOPQl8clSlA9IzsXYLWDmJ
tJMTBGRVcss6vSb5WxiSp1DlQNJqgwb8XmgnUkWEayPcWrdWE7NeiS9Rm6N9aRC7lPC6fIqm6hvo
/9haIvhq3jxXsfAp6stDoaXbIPwaB4VeELwbMAK6JV+WpkDwILVMuqQatqx9dzJ6iQLoQlEnMD4m
4KIOpvRXoGahUzaVxuIIdCQrALqvzCKa9R6GgPUqlYJOOQ7CKcrOY2D8nrtJ3qSV/AskyUkMjbcw
BcIq94s3pd+S5CO0+12MTQ7VEKJ9i0keV+EHga8v2sjFoUd9yyvRnPUi1D0rYbfUQBM1jeV0JwPT
7YpXSJ30yiW/gTkFmGSPIdOvagmOUyw/ts1wnVFmiscGdFThzykdoWZVquq2eZc6zYiTOXTZBf4g
J11+7i1vMJ9gXEPSNmS31xZP0s1DSM2z0z44TV8toD8oLxdJTr4gZjvZhE7Qgk6IrMKCoeqRc86U
RPpdJf1XG4oBzQaVbI85vgHkwhmbdePYGVKD4I4WHaLFtIMOSbwZ6Kxt1Yq+qaaHGmve7wWrvibQ
HvNufsOdnjqo1VNNVTJwRsVvKUTiJuoRJ25LpITLYodiqTfllMG0njWVuvapSSyTBIn/qE5+lbmD
oYW4CfMR72Bm17nT0NMaWqyO0uQ4gQdCtxQ6mYBibC5m1TlucdOq5BRtIxPCvMJ6Mpdfpl4q922+
fKT6QkhZnS8xHtgAAxCgqY/vrPXpPoWOlIG8XHmU2Ln9ZiS5ktS9BKP52c36JaArjQiU7Czi9DxN
wwFNP7fRa5C7Qx5iVnuajfBmRIWfI+tFxYryhzLKj9NLk1PQyaxB3if0Miu5k50wVp8VLAjtWpM/
629RsX7qNEdLpeR0TdCAI2M+yJqEoBkkD6x/ZiavYTUmh5Yv1NOCYpcvRcJ5EYMtCN/gDPj1YCXd
b2m08GJi8ZBV+jNocowLZdC3cx2elkH71AvgC+h7V7BOUSVBilZoRLoWc/krmXNMKZX+koqlifDK
GfDzRYKtYkvNbG1V3AUCZUyOY/+mIdZnI5Dsa5muo2JGdzuaJRM0OpqOWf7TGDA6rf/F3nkst45t
2fZXKl4fGfCm8ToE6J0oiZKoDkLSkeC9x9e/AShv6mRWvbpR/epQAJ1owI2915pzzI6zuGleShin
dguvOG2/1Gp8QO0coGNgWei6+NjCLNzrevUcNKwuErmDqYSil441zQ74I0DInmIpISIds1cuCE8+
v00+Xe0l0K18JQlUZICTgrylV6njHW3C16GTnlsf+Zdc1h7AUVbMeHExJwwK5aEBf2dFbnalHzVT
2uuBXLGiEU+JHzNT7by77LMt819uTZ9HowGZ7BRc7NAyA8P2Dc82sCY2ulEtIRNSa9PkaUpIx8Ud
gp1lNq8gZqhawm9aCIw9mzJ2qZj1AZ684lXLq2uRdic+89NYypuCCW3fhHRNBfHZMyl6Rdaj2xV3
yTiuhTy/C1Q8mkLKiaE0RpFA3eBL7cmP6NWFp+iYIzL/jjyWCGkwEHNy0iGxSWCTUJjagtai6NIn
+lVU22IbfwgZJnx3rL9UAKeLIi62nhq9Rwzedq347yb4uS3SYJIxXZb8jN9xkWUArICrMCYNRv1Q
NcFXHcjDnVRz9I8eanXV6ihBcBZE9pCtErMlfA0o5pTr8RL1eWdXdXpWwB6AWc5RsCSfWiLL9i9d
nUzF/i2u33V/5KcuyiDFBkK/pISoLD3cyclFIHnd66GCoa6eVKUU1KUM5Jjslhu3i+nW1MmT4Dfv
mqzkDuAbzrFTrY7AzjYhT6rLCGkuhu4akMbC7NQCbsHH7SKcy+l75gMCdnkpxHiYe8NYi0BQ8OhC
BsuomOc1RRCscKs+z+6UlN4XUtyUCNnuWeytgYR4c1tm8KzSHspHYGnPYikyYxdJGcybmkJIGT2K
o/xB7s0SbB9iHlA0FGtzjdlTjLjEkDAghoMOZCWkkl6z+vSpiC2zJERv5MYQT9VMAjFgK8pOaA6G
4tJuEmkzeK6F1qSHrxVp7tGj5GgliD4NZfiwYqpTYkXJCP7qhZxHi5b0KSGHcCJyWbxa+iRp2k/u
OolCe57eN1VRrVpVhFVTUQIw5Z3oQgSTgr53AldY6KVEkgfisGXV5B9SpH9nEvyvpezfWMpkRbTI
Z/j/W8pOn91/bN6SHNvV38NJ/3zkv9JJxT900j8l/c/80e7zO5lU/oMJON4wjVwO3ZhjOf5lKtP+
UERd0izLUCRVJbPjL1MZqVBo9siXUgjD0Qgu+h9Fk2p/zynBUmZA5Fd0UzVFkcAffcpO+S1vWxX0
3itMY9xYXgVLWj8qib80QVFci0MMec4e5VVh7Fx5OVGIHus39cN7rJ9oTeChHqw1AXQ9zXfhuc73
DfZlncLDGqe+xkxS3FihkwjUdBb+lZ9SQTXYvcdv5sir9E0JmV2SK74gJM+/Sr+KveUYW2al4b9J
DJH+HjX153u0TD42TTH4M6US/PYeS1ceJDnBqiGOxlMjSfc+88WCfkHYqR9N2XwJAhP+PApuWiDd
/3ZA3H2b836PK1Gt6RP8m2mPT5iMK9PQVLKecO79/b9nidsXKNnHjXm1ur34ld2XZ9W3xVfmjF/+
ZGdbNF/Gg3rPCIAzmyrzA+Lho/UAmQ9kZ75UL1J5lA7FTn5LTuM2ukSNU50CmoSXJrcZ2k7Dm8mE
j1XOgwH+PnSyTf+RPfkHOiLr3Pz0NOYBgjU+RZ8RQOc79QadlHoT1iIec6TIOBqLqRTQvBbX5Nqy
YsfLT+ydQfnNQRhLU5L5JcmoOGSAPh+6lfirZ+a4qanNFw69NNa8plM+FCcpsqV9tTZ3lHpfs6sk
LvyP8JG3s+qf6cCvhfsRT/yRqC0gzPKiffOYmByac7gEBxJ+DpvEaabiHwEZUb74kvcFiBMLQJMA
5mlRvY8YF1BgOsl7BTlUdYQt4B+cyfKyvJJWEJORQR0B1f0j50br6kLyCS/D3WjY3tHT7dJ8zC7R
p4eoPaEvlT1ScLqnNpjCrHjEFEFzio/DOwwv6RveowjYxEL7CgvbgIG4baXd1Jim4E8Txlx1FJHx
iXsLqrb0rHRI0vRFlONIWTrGGSJeVHGFKs64lK/dXn/P7txznZ3kh47aqkLJb0O7jI6ddU/T6UR1
4uTtWkpFd/q+zWyIpURkIOt6i3cFwgOCDy+ATr5QZK/kZpVQAGaZ816Hy6hdMf0OaX7a7gvnOs6H
wSPWQXOv4nzCkKDbsNBoqBPVu4IiTB5suAxo1NykX+6RCZt+HF9YaFkORlI7fvWP8lEh3mtbYTrB
WcQihLb4uAjXxqGXFil41L35bFFpA0wE7fazvJD00J9k2jVn8UbVSLv3trTpfQMImM2svGP9+9jy
SUxOM3CoB3of8iZ8a6g9J2f5XqLxevXe9VNT7WsqSM/u1byMdJ9Pw5Ss6jS4Y7b6KTmDWJo0cghL
wEtjXck36Xu3SsFMbYpN/GJNLQVr46NaPVp31tNYYMlbo6HBg2In/DoW8Wd7Uvk093L4yFm8OGdb
/VzFqxF9G/XyACvlrntB1mBcYPg27UJedK4TL+s3fRMw41pIS+YJmAwFG9XvRdt5LNCPFerKBPzX
VlqqwUL/KO1heoP6Kl0aWwhd3sgHiY9xDbV64+YbPGgU3U9JYjdb/xix4lQZA+F4Y9AjI8QVmcM6
LUAjWjK/4iu2so1yi7BWrJnobXqYHwu6SL6tbcNr/To4m2HjX1XMfSzAPNs7G1RnEVk8um/Vl1Dt
qD/Lx7bdDs/5DrWAtbAuGMr6fiGsqSeIdFnXuKYqZMVnpblal/ZY3+iI6AvjNtyLz6KDil5diPfS
uez+zeD8j8QfTNuSzAhNzhxceEX6Z6oOenFT63S5IG+hpvEEEz0xns2gcv77Yfg/DcLTv9EI9LMI
8DGZVv99EC6pDTWiK1H2kbrH6V9YQ4+mpv+EU0LjOmEGPhaf//3/lOX/fHaFhSWLJo5xFSsmFuG/
/1sAgUyjLaA6Es4ayADuEjhTuMGjRh9AV4RXCTkDCUcU8p+AQ9ARM98ypcM3qld2a+BHUvPhMXPd
djOaMj+1OBupl6cLiDziIWr6c+8JILHMslpJyqDZgRioS7OXzVUpS/lqhFuHSrU6UTZpVnB/HStT
96ISh+d0VIqD2g2moxCGCpMbo1H1JOe0tHUStRetyGQ0TjNhqZiIGhLw3Rzl8NdQPijYTMzsWmtG
8+BplYxIK93jlsMcExl0CskQ2lo1ihww4uthQszi27pZxG542jn2EoK0tI/G67CKk95R4pzGk4Nu
PqEkTcE9iZBFiuPWaNJxpUchfUTwFYI+hfUh3cktAUdANxmD0/aOwp7p8LXXDAcQWK2KZCNJ2GUi
HRjTt57lvBSc0hpzRyqDr6asQQl3JS39THyIdFc9Bm0BImak0ppBCllkmsCEfNhoRXnRY7TB4pCs
+qDAeqWlCi/S/JIfCXJhTE3R7HLI0a6MCdDRPAlKkjDi/y5ga/eA0AWZNG4lFFGiVcYxVMfUwaw3
pQ+o56FUhrUuqO+d1dNIQSwS05d1GyPetC2FfLHWCMSmItt34Z2SCR8ABoRdqo2PFCU8Xi9ww+RX
manuRst1zmejfA7bGhsT/OQ607UVcSNPTaCNsJI5UUAIQH7FJKGlYSOVKFBGXQcL5T2IeWmHkXQS
MdYKg3Yn9b8gD96PuaCsVW947vX8ibXMm38mvS9ZVn113xOVHLreoxxUv0IYi4uRAxgiwZTf8jxt
q+TOdIFJm10IMf0RQNOP6N9EOhAu8YlQnLvUapbaqCu2rMqou5JmmYQhuLPQO/m5dg1kmKSCCJvS
4ptmzZOFGTKHWJ06rORSttOyKyJRo2y6p3SKSTOJEOpzz1wJ/efAoS4K8WNPqdA1hh0O2ZKBb27g
r4WoGcA0onzz8RuLBn3OgTNDfWr5BgYX5iOfDoE70pDjw/dWTfeQI8+qwVybVK9y3N4qhudUbJzp
O8PnturjT8LHVgYOTsXXnC41WH/TgjSLjXqn5ylnUGvRGpjGM9gFEQtXZFpUkEBcGosQOS+NKmx8
eNhetRaaUClSdB4B1X6G/hvqOapD9BPaq1l1B0vxt6YhUsYNKLKOWGWx/TBFa/tA36OO0/eK56nr
IEnOg68BXvRcao+U9zlplI1ycKH9NQvPOKGHCLOh22q16kKh01pnSKViK+vpAPG22VSRi/xFm/Kh
0wIxVua5azUDzNRHIcVHzafeCi4IromFXghaPMU22dsMbbuTGtphkQu5Cr/aEmdugN0wWBkTs3O+
AHAv78jdYM4mE3S+Lmrzzq1p+KeCVlG3riZ2xYTWo1e479Uu2hn6Wxi5TFrnqwLzOW3x7mRBEkNk
404atqbvrVb+4BcRIudJNdvAzG1DwGyRVisTx4a4ADx7sbvzG/mz8FB7yzLsvTuSDwc6heM9HVOm
i0wBILk51RE6HX3BdUvFmoP3Jl/HjXwL82XllMf42B+lN0zy1b4iZ4TO8N3Ieryyo9vwwG+/OCC9
7r+gviCp1lFKnszbIrtgDRNvQs9sCc3GAQHcsaF6dMrekz1TdkpClFBe+I70F3NfPfgbPO5U6wzG
+TNMBPRIjPTQLIA+0yQUa+iADkRM4yTeUdeiFuBFeAh2TGdpz9MnM42tdAEBRQ8QoNMN2cJgHBAe
8DDwqwYswYX2bt6Zv8xt8Rm0N3+EMudQdlJRWFzar0JZak/dAW8wqj0YZ/ToUYhGxIKcrLXxlD0y
kffu0Ik8oTtF0xusIXEZnMQQtV+Ur/iVmO7UNt/H13BcGETlLDOZmfZi4NzEKU936n29kbB64qHc
y/0O+QQ9+h6MElBx2pWlttbJYY2WnrwaOvSnqwm7DseNlD2iv4Cx8Wur9xZQMqJyCFpZojjJQDHT
R0ck00/ddObnwrLT7+iR97y9S8HYtE+WHVj6Fax5gyoZoSjoTVK7RxDIZ0iz9xmEVu5Q1TZPJq9c
YRJKYbZ8kfO1gl6ms6Hs0t4HtoAGSjvLOzPYcnGkxQ8ACISWZq5MGkVO98JnHPH7GtbIq0oFnrxt
6gckWXJnh/CEaVVh+a8XwTK4ZHxazC4/NVK6yn35TpuWr6dYVP2SvvmkooVLtIsKyrQbPb3vMJVY
N+HEEGadSOfUb0KOporDIgEUQ+o9aE5K3yf1F6ImMQLTtajzXdn6C5y7I3NG89E4pXiKQrIE9/ov
bSlcxif3zPqputFJKdL7+rEvHf6398rU9yVFw9T+Yk2WwgL+VFbBST8mbzRzkU7UzxTzehusEsIT
us3oAjZoZPTUzq75qnzwWWpRQ77xC1DeUYog+2mhthA3NbkT7OIK2U51tFN01Ziqjo5MCTjEc7J0
HcQmxsLrNjmvf8frFZsjVWp+k0yhBNQkKN0Xj+UEjFkYxbq4TqEj3pa3yVO37V0mvWSZnZoL0zx4
GqafJclAfIgGC8kTUWca8owl4Wk7kxUocpWMb2rFc9BC4Asi2s59aqInqMkJDeqIyOO98K4Sy3Hv
SRtI/5q1BsBRnKwzhXoqdUl/pA9yiNBPeiuO3CmjaFGsy31DwRJVQXQMkZ/ni/gX7KjwRbQO8cFN
N6xtddfGcy2m2+y9pFzJam4B4wFqivHCcTWQXEuqRGOjghQ2MmMG1vmluiF0uTr4m7Snqu9EL/G6
RrlznBZg3bJ/CrCpn9HUJeA/HHoGFX0KPBqIZtDomBwiNljd7oCKpk2d8UjNmIOdoZlKLzJtFi4w
fm3/woqcZnj02K6Z5VmPpmU3zxkznH5t2sq2sqUXBGdr/RqvKebcECWNnD626MZWyjWlrrA0Dnsy
C8aHDtfRHcDF4i6+sJ651StK24GtHiOGMdT2jsXA/Yt4E2+TnFSet31R1+Yr7+HCSpfgPX/XrluA
EzhKDnh8x6W1zWhbnT0JiahNiAeeTPHkIjNcoF9iVYes2mFZXt9XZ+FW7LUHGAb1i3kh4uLV31Z7
EItLpgkXDGlWw2Lb7tuHkFD09cigvyUC9V1eJk+cQuu71F9Ihx4Zhncq0RRSeWd1RW8NSRyiYaZb
1/y9QevPCKs+KqfgimIOSv3OU7ATkUQL7nkxiJs4OuT1lrBN/aIejYfsKcFZhDIE/biH68cJtU35
i6WBT0Gl3EovZFCOZ5Z0J84wlEJYIwbvtQX+DDzeEhA3ykAD9xOkzMTJ3R2fe+KoL8UeL1auLssX
SUHJzWFgnoBZltLKENatu/GFTS+t+J7I4uK9ZNFFRIKnbgGMskhtqShgIoFtTs2dycKBVaX0qyre
mVVYhZPVB/XiPwoLtOzSyrzIa+tB8h2a9lNeCeQ9QI/0G5Yl1oQtYEAEUv0h2MCaNRGznBAuieqp
0G00huZXi11hy2HnPY8fyWke5tSlt0teqa504UJ6TWjXIIVcDndg1nbRxQt2ivTuC3ZoXrzuiDSf
iRfSZ6QQxKPVezNHta0fGfybYedFe7fDSsGRLnwtWuCRxjIL7xh/aN+xBHuMdu3DsPQ/pOfJi837
PcY3KhDKi3SmANLSZzvDy1wVF4meAPO5i/fKeYnBQFHerHbVHNtzdh9UC+2jXnkotJ5FBNqo2Sn9
8wEgBeVUxvjosRSE5wAX6trnVw+Xh25H2hptAI5/Tiowmq1b+Ep/PDrLzEsv/YvrPqD0jZiAbhWO
WDheKNEwL8L6fAVdHgFtJjDjvbhmr5l7UJ/y4D68MyFvahttE96miSeOtreeMBfUFIFTSgtApOdR
2YycKJ6lTb5S14hEaf9SENmI63rL8rRB7en45ZocmubT1Jwac7DmIHlCGtrczAdxPLkP6cZYurfm
k25czizgERUbRnkFyBfqnJO4TK6GaLt32UW1vfv8kOAJekMxWnwpq+Y1p77xNeySN1m5JIFdsagj
m/kIYLfjkF7ED5zzgotlD2CA13ik6l2wHF5V/FlYmBZKwjBpe9TGTtG+fGihuyP33ZhPOmVKkJFn
Ckpvykr8ZIdAl87bImOFB6b2a4hfISmfku0+ylQv99o90kwNDFl8ST4ViJXtkjaYQavpMlr7SFoR
p5SuFOOEqplcL33rclocRJTPjN/qezuKLE5EZIMvo57goOUEhWWhIp6UChYL246GfdHJdtSUTswU
qKAJRn6XkRNxELqU1SR5oR4xgscvaWq7iOK/qvKj9J3yjvcEH9UgcmfrfTKHSc8lk4QLAUYuCTzM
EnYGYUy4NEkouYUNc9yF+unyNaY7QktqDv1rh8MjWGB0PbS/jI/uFWRi5Nnje/HJqtGqcEXbJNPr
Uxtt0bFm3lFL1p5x6XDOmtp9a2M3Hge8Dsk6YXbpoOnsEHTptzIHtLnOJlavk++nluUJApxI1NdK
/SVOJiIyMJDD7dVjsaHgx/BSLL1TfEu34drv7eodsr5BWfORcAfSWrsFZ4qzuS5Oprkns/iz/TRP
HJVIRJJHDKPH9MN69M71MUEF/G5tg6fyQMY49fPiqR9WQwqg526gQ4gWOraHcIuOOihX/YdhQhFZ
9fR9cSdit07ApMIrwlBpesQJ9YO4H2WVz7kvNG83sor1NUPcd14s7fv5BkmssX/VwlqscCDUMWfb
Zrp1vpjvN2/NDwN7zEAeIfb3s0baW30gkQ443TszRgz+GHI8IhmS0L9UeMIguCgkbYkgzRlniFhS
HVMs5aUh83nlitevocRLTtgnzOXpSWrh2fNJ/SPtCm0YvBsHGswlsPy9rmG5qq2ayq2aiCvip7TN
aOAid9NCdWpYQUgno4T6EdzoRs9WgYyrwxOMeuUOIm5/E6VTKVKMInoaozr6SuCoN/qJqFSbqnuQ
QMwEcDRWhUyFHe4hOgIaW/iWw56VcPlQVQrBGa75JvvAzHwhdwDaYPYrsbGVsezIkPuX6Iwomstu
AqW495/Q4WiFqqJ1NNBxenVpt4qL6UcDVFGknAqzIqvvgQC7JrmKlhVOQWoei7VeZbk2OYIbzuuk
c1NIMbu9H8a0pVEEtqIEcqVSbqhv2ilLbRc2kb9NByqZqhDe5yQ6mLmxNzg5uX6xbxURLPKk+C6Y
IXeZe4kDzA1KVO1q6DQtORwLPWT8q0byGiM4Y1m5k41sG3l71td3dS7GRFmA/h9ktO5DQHqCNTCp
SGoVxZ919RMDdWHQwNQxd+CrD27ev+hRik+pQ3Od1Pqdi9G7Kcuda0mfah6zLGtNAhCHMFzjheH8
O3lY1PimmixW3Ki1iLXICQ8d65IUrv5+9C4J+eEvSfNSCRkUZbG+pc1IeRm/X+g+FtqXJOSY1Lz4
iXBhzqtF1FNTQ9+SGnupQlQuCHjvxZTXkAwgS3p12SHWYek7PsP9ajd1rxDeIPpfo4u/q2Q1ZHqx
43ctydPU8opmvBYGKI8mFCq7EExq33pHh8Hrnofpn6Et8CI8b7LlJlSgYzzOo7XU/Rq9GaoIQoiw
n/jyRswpTweKtYZrltkRmXMAS8gBfe4K4bkl/FjnHNpOoLSyzZ7rmsXY/Ngk1L5EcxtJOYM1SCMi
ozeB0bPkjyEO6AgAymGSb6ovaQ9hsUCcZgukGYoFZx1EFU+Myj5sOY9XYHxIbvWcaR1wPhbEuNqn
SLr6mhakPKSqwly7s95JeIRr9q7qTI2DttkjVKVhltBBgAdoqTcrll7KhorjBLGG7NHhcxsO8NBX
Xj4x+3xaKGERGMsghsBSJt723tdoKmUDK7rIB1MpIab1KxFduHGxBuNJCLuJyFcynxZvUd69h8QM
Myt21zA0WXrUWy2oQbs0EI9D7MYo6wsdlHeoMKTEIqtlv4ozB5bosk4UzCHwNTdmUEBWSgN910qc
AAx8p72KS0NZt6xLw7oVbeQ8F8LOVlVl1bYQPLp++KapaC4qyYiWJiZIOVaitVKhhY+BrNpKS91C
8JR0WxVU9AI6iAyR+Fcx4JXEyYjKZAZr8rNppRdEdVepgIXRwpbGNiAtfKm+t7oKIpjYXRMVzHoA
wZHq6YCGpqJtgXYn7DLayaIBan6gBIs7GfDeReGj5eiUgdhBQLtoJZDQNmqewyxmPhLTi2EMTw5W
8aSYLNGkNLwZtUX7KnSHEzBxO/TMxxY51ahXjitjWTdTAhUz1tJ9S1acBtHQCaNBPuf0AQUxawk5
Dkg/NaAXWJORKeofQhNRqhRbb0XMyjXzk2s/8+v4rhRLwT7W16NNLvgpp8xQ1+6nr2MAaZvnPAMn
Wg3YSfQYyHo+0FgT1X5XtTtyUF/9nolsXt9Efe9J+Ym+xiY3EGeadfVp9TTu0bKKVcEEPz1mg0Jt
JvGO9n1malAKigfRwqibl+u2w9SDMLjbkoz9K4931iC+eV7C6TRFtW8GiBahFlBsMuJbBGYhovuL
xPCITlWmPIob1mOJM9ze9AHMiFYwsa8gKqQtdVJFkA91Q1WkFKa1qtndByZQoygMLiL0bi3Wkg38
zXPYZw3xhtaDV4bJKibVetFEhG9X47bW250bluI+K3HZhnAA+7a+tXkInSQZmZ7IHotl5kRJ2l4y
QXjr2wZyu3L22nSPdOIMadvj22gqgsBZSpLfbgpGvyLZBea7xq6ewE5wI3HtG6yJUw84iUXwHya1
5Jr1HVfllNVKDKOx711FYOFV1sLA0KQ1ZDCS67uO6i8wzIrRbKGbEeWOVjlJo/wUAxhfA4mFXEHO
oZaOb6MW7GFTC9tQlC6JyRw0rvNr18csovX6oVeo4LodHm+OU3tQGeBla62oE3u0QVfV02v1VJZV
raGtKzdfRYXiuEG+URSBqB4KfUpMlGggpVslzvetGTwIvP+ngOJ5lEUvkRH5nImn6E5OZFKqkA1h
deJWJWJDJD9rIYOLJcVVYZwq1WDl5yzsjapkgYkcaxEITbadwguaMUC37IXByk3b9hzBNWpDEzNt
hzXCk0mIGztppdDXQSTIAjiQWRrqwxu83NDu+iS2szzajqK0STIMLWHdLE2BdGS/IUkgzUgmGnun
Q7HhdD46/FGG+Svy/evuuFJ81mUSIhYCIYW7Qa1hqORq6JQmKukmyVZFZqTrsJO/uqKljEtSeffY
CqK2NHXdLoaQpUPVHCvZD+jsArNX081gIptLTOqadbl1G3NDOBE1iFK7dMRnO/nYbMnJPaHYw+nt
GodcdwWH/OkgpGkVx8FDQTw5wnXtmZQFfI5Rcotc8dqV2BGhCNOos54N0aPQ1/YrTelcO7AqHO4e
wYMmAQ1VKDiapEQ0aVKDYHFjxdfdQe2TX+BdEcCiUxMwp5q1Jsf3JGDt/Xx8wK+lMtNVNXUp5fyM
E7V7JPlRsz1T+tUkTXkEpAg8F92fDxpq1br1PfnsWWy863IgOhXkZy8ZvsLMI2dOb9EM8wll6pSU
RH1NEpixQZQjfrYasMDxqzaKD6PAXSvpHBKEb0Mw7CvdiVZSQsSkDMQYg6N0dcXGO7QNCwUVdUTm
YuePw+AhSsJmRYMGVo6JKqiglR21SCBQv5P75vR0NIaOuoZXG0dZYWbAwHY0prj2xrq4bgVBbEBz
GaTtuVVWpLnRl/cbZY2CWt1VSafu5q1/7JKchlQ5Y+FaRO8BnSHEsIW264h7/e1ivs5ERLsMRO+V
mLJkN18ULb8ABixpmeTM2lxJvolNpuwqPf3QMnijVoSYtxUF1NiFV+80v6XC5xNV4kksZEMwYk7f
CktEVZNDjpUbKU27FqDcVqXqpMXNVMSN/7xohvwiJIpBEJCg76pwQFYua5mxk31F/75IU/Qn9c2S
MHwLf10EyAvUUYO/MKHtf/j2WtHASdXE+6QzqYrhJMBP3cnrdqJyx0Wkrudu9/+KBP+NSNBAu/eb
LsB5q9/+4zOtg3o4vSWf//f/2FmclW+/st+589+P+VMdKInyH6KqwHXXFJ3YdxORwJ8KQUm0/hB1
fEuKqSEuIAb9//zHvxSC0h+iRPITj4RMP8sA/8LO639YliQjeDMmwRtP8j/BzvMyECn8JmATTXTg
hoUU0ZQVjZjGf0gEIUjntDhHfKOlDxLda4od6VLFTvtr6/u6vJ/mmKDCIR3N2/O9/tNtvYv9qxxY
bv92+/R88+58weiH2s30Ouxc1l0dNVRVGc4vBHHUK5jPzLQrH9IepI/eTjwTF+x0JVG4f17kA0G2
eIGmO5VpGI32fNt8r/jvd/3t6X7u8/NM81ZPRtXUZ761jc8k9K9/84//2s3er5+b561/3Of7lVUC
zYqE0oDzc59Uqp4BIFroGCgLG2XLaZ51WDp25Y60gojgjciFpjBfO18YevW3/SjTyt18y+hPg7g2
QWl49HxV3OJ/kx7n7Z87zrvzxc89v+8+PfC3f/Bf3fyP67w0M5kl6kef8nSji/n255nmLcUyGNQL
fTUDUHtlMu7Nm/NFOBn7fnblflrFqw3Mx/lKDAj6YpzyMuaP7Odb/MeXOu+m8/dPdWd0sMfAdtJz
rLUz2HSYDrVQhXOS9UawJNKTo3Y+SMGz+hTGc/H7jvN180O+Hzcf0mgwlBX2IEjSPA3Zlzx4vhkD
175QfMJOVTPfxZ0+OaSBcP/22HlT7tADNEa3mve+fxzTU82730867eIr6CXhRFpps2MOpfOTmjbn
i6CT2m0Tv6UBCSaDV2LNTKaxP5ou0jnbZNpCkURolaAwb5EUEEdZ7JebebMearpShJqSGpU6tUnT
KJqgl/NFU1GxFPn2Hcltgo1hkoE+3ThjMectMXLXclqKBNwy+3NzPduFP0TReV8pMwWTQHr7gYlS
nfoTK6pMlNEf1Gg8Ds/jkJtLc7qH6YUIfFJ10+M1i2iaTcZME8r52iqNzUwPbSeYqGdM8IjfNpXg
0mt4D6qB/m2Uxdw6EzuTedOcOJ8EarboWu90z4JKo4nH+e2knHEZK6b3aGrU6RZxkjB1scjKSmVD
Ts7CZCsJQx1yzWCJy5+Xb0iQs+RCpDA0Hbv59HH8QErn69TphnmL2IujWfnmasZ81kYOa0oeVQrl
4gRcTVjfrkZcrPOnEDYcA/PW/N/EBjZVrxp2KJUT7SHod+GYUg9MhwJ9kBEw0W76Dl5Gwaam1YhU
ohTXSyQbO3IkiY4jUw2RC+HE9vfr+gbBhhyhGVU52pewR+fvREVP1riVvJmvmr+/n+/KpVME3DR2
Rwb5KE6e8ir1QEZMu/H0mgdqVJjMpua7CCw2cL0tsqhq5xrak0Wo14rU+21YZO16FJpqN982b6kS
sl01jjd84+VOEC0qUNMWEPsWgkyBwbXwhYoZHBCXevKv1hP4VIkmH2o5bc776Rg+SGYEaLwFRCy0
Cia4edOdUoXmLbNKAg4m7xBPmTzSlEoU1ciTMN9PGUDThYeXAtcMllPN8l5Ewa92w3Qxb/3smiON
aYKvv+armsa7mW0PpSZrOCQMgYYdaH93pXjjscFKspuv8r1aXgc6Eu3IfM7VmPH+rzdrpiptyZ/9
XkS8IPfUUX/e4ffbVKjgoDPBCpvjs9uKycGjVMR6+V/vct6d3y/SpWKntggqzNJdBzHFN1HFBjS/
8/ntGkLLYajNl/MVWYGe1ehQ6E4fUdNT9mjkMFr+drzOR0cWAUNQdLg/SjWNhN+/4OlnbDVQAnxF
Wv9cparJqfD55cmlwAiscIr/ufBGKL+GFoz2/K1kZtGtCrG9CzUs1t0Uc6VOp+15N5xzpuZ9TaKm
lo1EPVvzuX7mEc8XojkR3wvyXYksJi6zVSwHcx8upOmY13u32yVGRF0haTu7zNN+N1/npsOrkdVY
3xst3M8XekxNrc4o1XdkdCCH1yAUSJwd+6kCPG+hIOMgTaOy35bGA2xIWuqpyYKqGKsd7HlW3Jz3
qp01XbRkY8NS6hPUvVME1w/j93tfLWoUAJbPz9sDgpCX/Lbmr7+cvsj5YhxMrsQ4ZVITpFXujcTM
27JBkVuZjudamHjVKGysOkN4NX1888E9b/3s1iU11AxBIgItWuQDUq75wvOkZ60NCHKdSMbiNHTO
FwbZhruf6+Zd0iTRHM2b833mm3925+uU0PPX8qDv5z2VMzQtqempvzfna397nu9NgPS2XjPu6QPt
y7IqDnJK3mQ/MDLIVa9B3rhkst46TQNJRpUiBee4h5tYQ4zWpVD85ZzjLJ6mkvU0kaqklFFDna78
3pxvZ1A5uwmlLmKLgfZOp5YZElB6Aq9y3pyvnC/y6eZ5S2DWzEljwl//PGbebS9KowXfTzLfNF87
P9GgT+esCL7/Iq/0nKnJtB/MDO2/nsl3KXDJJGF30wQFQ/R0C7VgZrLz5owamLfCaR4670Zg5DEA
/LX/X978TSKY7zk/iDrY355zfvjPv/i++R//Lfx5jGaFSGSa/PsVzI/77VV+3/H7OYz/x955LUmO
I136XfaeY5QguWZ78WeGyBCpS2Xf0Eo1tdZ8+v2AqClmZVf32Nz/bW0owAEyIiOCEO7Hz6nRaQqR
joBmhpX/Ir3dSilu1ca9OkhuYAAs0qaK/mdNNZVktxqsauu1qtkvdXQkkKAaduhKEkeP5Ux3xLLA
KchNNaIpbA1k9WJd77O+FNToOgHlDIyTvFy93vryqrYOfnXH9V5v3uKbS9ZxU8xM4cWgwHhYDfnY
qmL5WXvTtOYcL+E0EnGRQ0y5ttVyt7EWtpM3yEzN35RJ72PCZ4ipvh7ypqkG/q2tLKMUZR1i2Wqc
pfYL68up6y6v8tv+fgC9Vgvpr1Pv+Ocfqt67srVqklLVdYzqbqyE6etilH/qOsZB8OIAeYNfjdbN
GON4kjdWhfrwRq3jK3eNMYclWDyDPcXvn/XwjqlNXj4Mt5GEn7eSSt6RezNXbflUey0uxqYAn+vX
tcnCJPeFa78lr7zcUt1EtVX3xaja6GdMWwO26dEDLRV5GkLTo65xkG38Y5cBZNU1B8KwJoaDFdTz
1nYaFEzqCqCnbWkOm1u57E32QuR1aoFq1u0NWaDJpjfAwehyF23LbVuv9pKL3EWaUcTf7zUk380G
WjxBD/OUv+j2UdWiOncuNTse3D1HfejME6ZGuX/y1a4qKUR17VsmGSxZGIMOhJqe+T9XW7wp5uwf
FRlbrliu36EslFFoJMQMJqDf0jWezMhvdpkewlEYR95Rn7oZv5PnHCdZIH1bHWIY1ZRDTLmtVC0f
WlzM7BkavYBhUxYjrJrHtrGMbVg6X+xe749KGnMtlE2wQ9hYJEDwWZO+ri31CP7C0lgoFrRXNBg7
jDpBdtvzyLqVy7EnV2JVEM4dwI59RFOTP0t9Eo7cV6kPRtVUoTqyivz8bgiKa2S0IXFRhZlFNy1k
PIGaG5EJZ5uyyOl6lPPxpaqsekE6k534YFgjcr8FtA/wO/L3hs1883awIbc76jLVo2rocFSWxDw3
XfeqyH9tql5li2toQTR/cqBprAmm+PNwFMjb8f1GZIVJ29qhapP8qPzJ92F3Zzevvl9VW4tB/gbU
d65sqtkZ0umzti+1pX+MFsKF6eW0IG+oOtTF6roYEHonbPBnkqunl6sre0N4yX42NbVERuqw18r+
2pAL7zo0igFLBjogyleDMivex5DxRcjNo0tWBu0NcUuiZ24mk+5dj82RUXHqFSQaccCAHtsFZzxY
VX9WRV+P125HNAAfdMuiYLDpUEWf44e6suEzIz+mukzgtVIyXeew3NAnBGJBHfaFJ6n+amRbQRtY
8ohmyGJt9osdAcT+2a1qaowarZpVoGc3/+usVT7X/+CsNYRh4l79+4zu0+ei/dy+9tX+uOSHs9a3
/wUrjovf3HOQNTcN/5WzFj+uQ7qXTKZWSdurs1b/ly7/c4XpI+v5Op3bks5a3SNqZZKYRoq48d84
a6WS3BtvLS+AtJRnGcKxSHR7m+mGhgDy5OEkTkYQHKwk088jc+TZ7cbpuHjLdajHYk9gCKa8vh5O
sXwsbXV6c+XBrXelWuTCmtSKGGYYaVNPraqpp3ZtlmZOdmbj3KjOIvgjJmHkoCYsNX+pmiVnsqbv
Lblwr+a1T9nwAjFlrt1d2ab7ygLapzRlInkgjKFXd+DuhPj0ZchLY5cBFkCp/KDmi1QntdQSIM5w
s3AvNUcUpHbAZFcS7BN1ddP4LJvX8CcV4TTdGLbGmU6LTpkZT1shxJ9D19d71xgi+9zkLbz6DQxr
OWrsqmgDtyDxLfto5CRSzNYElFHn8z5URMvk5+gG5Hx1nrZHZJLFWK7Qapl+05wqyE7h8kE7c7p3
M8LqTgRkNVv6WxW/MRAeAPPV7mt5LlVF5tgg570cin24nDLcKVcuwprXiVy+VXHRc1ZVR05NGX9z
mYfAFzjJXXYL6m2oQm0W1ibvo9u1+gh5+y87xnWL2JH9P41Zd1Og2AmYDz5CuQdK4A0GWYKcx7Vw
MlKLNQttVc8DHCCk/0MVugX0ukyGG/AOzVWXg/tcukzbLUP0jMoo+R4TB6ZF38XSuyVi9iKsdGqR
hIOG1NW6QslhsTKkVSD2smFz23vwfevJ2LMGW7vRtXCn3Ifa4B/9mrMcqpLDtugBDltlUAKGGODN
1dGKQQnEyGOQnYuvH+2K/IGyhqO4CGL7OBpOf13Vxhe/9M4yencM5BlVFWaf6ze6BwxTmuISR7fX
R7fASTjArSHDQB6QVbOc2VUY2VOw2DBKzTAZ8VSh3cvKU8MAdbCkkGC/86Igvilcfpk+4E1fykYn
IoOLVjrHxoowYVra6GzquNAiD4rnzvT/9Gugi2jHZdfw0JB9dRld5SHeTzXSbr9P7UsAfqrVrZsh
sQM+3f7R7gN7Z7iuvjXIkNJaa+YnCnqpNFwp9YlqYy2M8djny0zaGzvnvEqqTR4AXo7kxyFmMCHX
tdw6q4/BAWS106vqSf3F699ejEQayDmL9l0AdONqBN6t9i9qbVc19WxK8bMfjylk2ORzFA75D9e5
NfgHO9a+NQM6Ulp+Fu2CIGFHtsHY+g0hVt+HtJtNHKjFYrsEOAoyjWzAaABkKnrS74K+eicm4PvL
4IojoZT37AHRquh9QL5FvU/TmCTCaSdRiDdtN/7YaELS0xKeOKznCaF8YqbUAPMIHMgfOZmLkpHH
KyDxD2ZIJ4PeMq7iJGo29eCM7BiAAEv3kG2bsGkjK0meDc0qn1DhRRNcqY+rDa/ZAO/XpvBLOPMD
LQefdItOIB8eezfpEAvos8jS14YWfqVsAhuG68KShdp8q5qyeQQEtinS6erp95SvtJYa7ksZ5ttB
GLiS2ORsAocQStzC9lRbRrPVDZLivAZO3ctbQsfrpibZfo0hQx3SAZY0oOvJPq+7EpQlhyOODDsB
0F1UbXnj1g6ModITpH4Ll6qN37nsxXDjSw+SkUJIXMTWNrUCYhX+wzyH5qE3F8IXE2xUGyikKkmN
hG87HEgBZYYwdZD7KV6w2PIefKMyt+qjtHH8z7Z5GmNJf+aE74X5uOTwwpbQsnZ55G9w5pBmoeIM
ciYukFecbAHQWra8SOuuUYvGKdfExY1uVNoeRcFHDd/5iPApPqLqNi5JkyPuTzpFQBIwW4KZbKwy
3ehLjErS5NYbJ2nOminGvdLQw1n9Q1LPSnCxulp3k/c+qcuSm9GA9PgY6czVqok49bdaL3sY5avq
epYv1UkFPMe1vs8pp501qxG6TxkCU7HWKZEnL1VVhYoeXWpmm2wDwbTZcFC6ngSJIZGKxNpWgE/D
Lg8WAJ/Tomf5aTb6/NSPotqWGuCIvHMgBSlgtypmppmp7pNDkEPpHsoJpQPkd6z168XK/aOuM8OG
/Ip2dpo/FS14ms4qtzU8YpDuoXKKinVecjixkrY8uC4uCFOuBco2i8rckMsLDejIPN967rw3dOfg
FpKqrB5AL3U88fvAr+6LbHQPschuh0mfbsZxWpCag+h0xjc2BHawSdoZCn3LCbdeahw8dASXwA73
NaNOSWUOJx+IYT1tJUTDmKpgJ8JS00ERIYGYNxwjV/HDiI3Q3nKRyPCv824ZUVfunyaAaIlAhjMe
wpu+lpv0rrPAyLVwQLCDV0XhVcnOqooPvSQCXcOSKjap4pBelScHp4CITBGMXjp8WP6K6y6HN2Ma
73MAp2fTAHQUdcDVTLDGbWM8JSWo2ckdgFITwu7hnayy4WMclp/nls2bNZLpNmo9ylgzUHnb2Hqz
+wznpZQmAsnczu4xDkibm8YPGYm64Hv6BODpxznN2q3TB+cGjVy4HlEF8Pl7Uo35BeXmm8apP+aD
eEfuLgE0rV32XjR/cbJq21Y8HjyM6JLEt13gwEUBKLf3bHOfwSJ67cT+h9yIz9244LS1LOi7yGMw
xV05L86hh0FoGuBq5Ky4fGh8EolCe9hZSxIwQdcfxBDDXpB9cLspv8vZ41kkRBax1J9OYAZFhPyu
TfWzHgO1jMNIOunJOofb0mL/tIWVCx7nIr9JXBQ6Bbn3iMNBCFJbgArdrtuA3t6UbSnXgc9V2YYw
ZdSwaZYmSRL11iAY05kPdSTe58VMrOfKjfLqPohH8nk6ufr4Mn9hwEEcSN0F2xc7tqs9wggDjpkR
xPBk5+9i0yfwFo9wui+T8aFlTfIG/U9hI43sZ9rXDm6K3ZDVm6aBWyNYBApXAbu/SXwzBv6N/e6d
YcAx0qH9vUfJ+KoD8rNJFjYZ/rSIbb7E27Ls9iGpdLVnhKepOgCRhPYmFEj26CgotNaneR7J2oVk
9Rpql37yqithZuFpRprKKSOIC5uDPwND9l1UtB3XvTfh7jxABcHH6wefvdI5grUF/ecm6VWZx9nG
ehB5nzylMSlqJvDCXZ+7B8tDJGVyIF6YSG4lvHslhXQnQXZGwMZhpzkkzs4dvPB1TRYkGfnXbQFM
tfPQvkKgCGUv87qEBWMHlB/YoMuZPSpeBhJK4jhhyUuibeGSrNS4qIxAGUvWvTb84fUohviR/mF0
kEZIxNPoVPmNXXov6SxB146NYB3pVO2tMIGeAuBHv2Iqx9se+aUCV6BbzcaVbnndzlj8l8wbbzWf
dzq868NHHAKnSHSksurgppuoMSEfhFnFs66zqtVvFg6hV3FcPnQWREdlCs2cPTJ8QuV648TtH4AH
/xiTisA7SohVBJVn4r4n9gKRwJKcOwfMPfDoaFNB7WyNkEKV5vA4h1GCew85nsZEvdjxv7Vhw0Ro
I9Vul266F0Og7zV9EpuS9OdA3A9J6fMUo36R5TYsqykqTECA91U/AaAlGSgg5QkXI1kasB9sojBA
KKG8SsbwasyH5zJ3vmlata8M/nC9JZ86g1XIL8n6Kb6EUc/bHr0eQWvNR7vbRZLYjb6U7qSTidS/
GLqdfTE68XmAqn7kuIzyNkpx4NK2IJKS665IdnPouBscXNGMLIpRstFWuptVLTgzKUXOYUqSnc2y
wRHLqZCyUQPWQg1am4W6cpXxfNOtBv73thylP1+r4gkunU4CTBSltCVXXEPhT1RbFbE876zNC+20
agsJaSGIftvIMFMqgTOq1gkgMCFYmAZMDAgiOFnkAFXkctQ6dLWpGoybMjD4805vulVTFYlE/Kga
dAMS4LOOxLmMmCc4oDcDVfPyAqqqCvxkcruoUEbqrSlrKUFIAWikRcKSlqr+uMaIgAjEG5DC+tWr
ONIad1K1tXgVGfrdGHeAZqvQuhd4JcnZki7AtVhf81WYa+1WEap1TNFXCVmG6mjx23fW+1BSpWBe
fgxSl2YeDL7pmDxWtvTBl6P7YEj4WSGjh4ME5KwFxCE/mrUCsUk4W6z2WoOCA639l/bv++yfd1Hj
Uwmt66aSs6wNQWzNWp3DDRoPOgST6iicAWMb71V1sUkt6aaatBwZInAkZEHV1iKWgfu1qddoQjOZ
3qwmVSs0eJdFO5GT8usF6vrf2XhiiCytt1/HkA/2WMGrvtM1yyBjBrBq1BTfNZGjS1lp3v/iTS+w
0f/kwtRtyKv+3oP5P9nnNv38iwdTXfFvtKnp/8t3TVgQPdcCNuiB5rygTQ3X/Jdt68BFTcf0TV/g
2vwBNnWNf1mscTq/K8+xHEOydLUl4vX/7/84dDk6kSILPkpIYC37v/FfWu6vXI3y/eChJWlI4BG1
dU9ia19zNXruMOd5r9sQc3V/NtMcniMyJ+6GnnwLBLKWzzFbp9Tokm9kqZBXFhnWY5O0yQHHBtTe
Ug09GqfHEKLWbd/nZPM7TvncNEP72MdQy3pZ9ayKsO8Qn8jgLo7CuXoO68q+7R3vwQXVRar1AGsE
G87heBms4cjvbRbXZcHvAvqiIntxgLWZxHlyqW7Xwq2G8tbDnzddzTFkKS0c0Zu1W9XUGFUbBlc7
B+3lJspcmMGHxs2Rrwvhamij2viUucadUzf9dyOd5Omtf5mbqdggICruUHrPjqmOXGTodPGzrcOK
ULtQ8LkL+TaFXjYIEwVIHHfQzgVl8H41KbsqVlvtZVtytfyjsmuxaGGUfgRECCtFVlcTREAUpAJN
J9Xkl5bd+E3+FztESQB8y4rdrBqtiku7nFL61I1ibzw02dgDM5TjoTuVVxXFhJQaZAGkuCGBV7Yt
+f1AO2xAWNd5ZucnkoqgyI/SIT+lcyj+Wg1gPzqB9cgOZKGRnNYU7PNEASuHqi2jdBV4bZucZK/q
6Ooy3BdOh6xGIhOX0qZ+iZcAvu5hCDkcht6nKiW13IfJLKjC/cTM7Pr9dBdNOYHH2a1eDCOGHYdk
s5OX9PYHw4QFf6zqlwlKpRvXaoC/yWFjrD+W+PWe3ESMry6vw4E8WAuwTOX27J8KzYiPnlc/XJr4
Iew70k84QAdiILtD18gb9+6FMAMeENjXICfX4C7woQkySv/ekQVxxlPUG/ZptfdRwaHLDB+VSRX9
svj3dgZFTZyPP+4R+eECTnTKd22RwNEpi0F3BuRih2yrTfy+3nSoIasNaj1EdKIWQnM3cU+tRT6h
0dYfVYvIF5LEqvq2HYGAhoAAkYBTluV4a3t8oOvIosnNaOMMpntajeDxkbEI8QwBzX9ShU5aXQPm
7i4v+u6pr4zu1BTxY537ybfBaO9m2Mw+W1VsXGWVj9paC01ZXLomwlURKqCTkZ+CZKxObkwStlP6
/SnUK218H3W9dPuZuXZHViYOunrmADnM8cOlyApEcTPj+MokOzWvdq6dNESO4efYePDjh28mlM8/
rpU9edJCs1/A5JGYqCXVHVxFiQF/Jn/Qkypsk++5F5G9XW0x+pN+Aq193k/dU2Nn/Vn3tMtFQYyi
EyhRohelaZ/9finOab5XjThZiA+8qkZza59nH0AuhFk/ekZ5WWJqEfI3ERQps4UcVdPq0Z03h/C8
1PZt0jPvEQSJ7jpphw0Pe+CBzytmkk0u4/ol+NGft/o3KzeO8xB1e62zdcQVsvkJJllZvxQjPEsh
ngxSslPjYltcZsc0aM6lNE1hXqB9kH5aL+qixrl+c1OQKHJ0GQ73NYhTvsaoePCyDrICs78NFloX
U9q3aErBtqCamdEWDz7Z3OvY1e7MRbvLNW3gGIevBZWGmP3zENyOCTpXJOjnX3F2aFq2fNE7Tp4a
OVG3nJgZAPu8WhX+8wAHKt8K4bFX+4HfUBITJPwlRmgLX/eRHIEHkyChjePvzSJbtsIoO4AP34Xv
9jcdn/h5shrjbDr+IHZu5oh9nXfvNdOQnKh2RV5jvJT7Sn6KPdIN82Q692HPF2UMTnnQZ2LwjexU
NmCLkDFNRXRcxljS4CQHGN9T71AkyZdscaJrfKX7agk/p6SWv8uGenqsUFtULVVAaZWJPodRhP6x
Qq8yWuKHLhq1dw5naEk90J9VJ1EPiWRoUM2WY/Ua75ko0SNNvOI+y2BMtJZZ21aZnnxcsvohjPLk
G2x0n9K0N96XIrZ2RZy6O/QRznk0CCA6if4QJyh3NqAIjkE7GLf4b6otEkHFe6MgtTlqp3SPnEi/
SXozPZojjFbRMNhPWk/hesbAqdwNDjNOAZpDdpcvMArLlhrmcZ7Y4DKzdnPr2k+XYYfeiHG44aR9
KL3W3uNT0fZ+F7vvHVe/F004fAlInL/i17U8LHWznHo/DKARnMovwd3oGv3WyKEAWrKK7U+Xirt/
/tGYJtu/V2lA/GjgsTYc13Y8R5CtZLz50biJOeX4ssNvowsWNhua9GkIjYVc622aQCxBZEhKl3T1
g/CgzJyDttta0Fa806u8O7sFmpBjmEwnqwZhB01mcGI+Qf6PRHGUEzQDjWc0NNYOVVM2NU4139jW
a990/G7wamOHCdHV5B6y2Cy2VWw7t5WdagdIvIN9OtjDQ67V3nVka/anGYpT3xrtPxt8J1VrhV/7
KDdIzgst50y0wMJp31rHsQFwLKMH1hGAGYmvrrReqsoqoPPEYRqfL8PlQGX3zREcCtHj85gISIxN
vYUkHeejn1h4vVLL/+SV3f1slMH3WCv2xlBXh9wXqA+SvnuXIX2zHRMou9shp9nlC/LUsjpl9X1S
iZTYA+OUaQ5EuXXyhGUudXOWBufLVKf+ubN41pYS4nfym1HBSXTIlQinP+oVUkZtya5ApdFbg5Y+
evjCIYp3a7JkSK1X42yt1m7QlsCnKy9TxejV2rFPZhR6/m2ypyG/dRfrYPGRb8wGgDl9iaRet96n
TYUQh4DBUha2BYQryGAdL+TWYe1QNWVrY6gyftvdNxASTmYES/jPG6paZ4ZtA2ze+rxkY3MWfvjd
zibjbvJ654NLJnZohfE7YwnHZ1gZ4CN1tKeK7ONz5VvoLXSR8UW49k0QeuZHF0gAVB4h6n1hpD+z
uHxVA8w0+145TvvsO3F9sGcowCFS1T42vbe3q5HwMi5fFKH88V6kXnVm9VlQmaUj24dFug8XQBWQ
S4AeR+ThNp2L6HYWZok+VWQextYM79gaR88APR7iMtJvoRiOno1S83F+g2RSnaoYtOZhbpC+Ua11
RG3FXC6v+nkPNYKwZ3C5R5fA/TOakKrXJGEh/pMG3vFSTUrDO2pQAuOtXKvTwzLO2t7trWhbO732
IRggkeQY59xYIB8/6BaMRbbHaqB6BVFnzfU0xA0L7WnM+70jRw3FUl+8BF+n/xt+L3+z1pmSXX9N
XrRdnYWOpEXSiqXsDefaX8+TqP5NsZZmxffU9CEBNAfEIJOg/VKl0WlIG0hx0zsjzqEiG8LhnHSu
+d7rS/vYJShvZx7KJ7E16ZugysqdWt28NCMHeI6yYzwUpb8jbk6cWZGrpsW4/edZV57G37x9i5xL
4gmO4THpem94q+csr/2FzIRv2pjcAlUoYToqOLZ61qcWtNqhGEMPxWzL/pTonFiHoeZAwYH5XV3m
B9zO9ifLsyBmKC34LmUz6EuEe9vmwfI07dF1wufL1VXh7uwuivbq3rVfQk6EsnZ/LMY/4ok0hhAZ
jBPERKSUq+ql3bntSdVSp67ynVPNELiXyK6WcwHqtgT2cR/5/XXrROIq6R3eBKSiqecMDUwaqXeK
M9e9FMkEMvZKtUeoMzYoRcG7lmvztVr97CBExq7zPtlwoRC5L6eDX1bNM8/QNzWg4ekmzULznpYl
cw9B2aS7dvLblwy1Ujv2089tG6W7dGKKc5YOHldf13dFW1lbfRCvm/YM+0Jiac+5a4e3iRFHt6qm
igiIDBySXr9700EwOj/+89cvfgVzyV+vxZnX0ll5LFf4qv+VcoVhhbPuT4n4NrReI+6cGN7eQTS3
U67ft3E8P1l+R4EABWwuZkRuGU3VkWndNjHFfBkWtmNwiEJ4JATwRd/QD0BFOtN7JMcueMT56J/0
Pv8wlF7wCN44eJyNKt07ITHZISvRgtYLBNGBGMR7dYUauIThR+ZX56SuUHYYZORdlaEIbU/dVbXU
FequuQGvwHqXCCLs6wT2kL0aFxNJrcN2Z8lMfZKmUhuCPVmVhaqp4pLDL9j/X6lqnywbvbEAkKRp
sfvnb8Ew//o14PiyDYTF8GeQpfpmEjHjIkur2DG/EQSCui2o0/u8yZ58L86ObhWmsPJSDLOR3icx
cp9l5VU7ZVNjVa3pXGs7Gj763nLw2jHVYwdN6fzpjX2emvSuGp/fmFP56mZIMKmco9N6GzWs1RI4
yDNLu7y6sl0Ka0i3LapHl1dfO1qtgM+4g1xstala0YbpLZCqVxesL6aheu4VhnZSQ5U9ho4DjFKD
vIsEFi8jGOelS32i/6r9tqoGBAoE/bb66jIEyxEK/8vN5M07DYVcUcHW2APHuBV65t2qmptDKd5P
t07SP8dT+GyFjXeuS9iAvbEvd2DtZugjysg7qx5Ue7yzas74p3YdaQXQPsiQqxaN71vT+Lj4bfiE
B2qCjNglBqYt+kuW+/CdDqlxXkKveFdl5knZOUwnu7Hzqps8io0XUzzN5tB8EnipDhVonY0a9Zu7
GkW9/AfRA1Op9/y6+vkwCuiecEzWEOazX1e/pCyNdBzM/BtOD75hEUzLVd+b3m06NjvQWelJtcrE
jPRNZBJ3x+MKYaoc8qpnTIg6ZvXF1M06DCK2CR7L8O2R/Kt/D56W0L+Maas0P89wG3ZR0O/1kXnL
TPt9bEwd9DgjtKvCY/9DpoPvFv6jMhVd0R5tJ4XOogBQYsqiWkSzyxMNJlPZVOPSjtCkLkS/V7aR
0HbOenzwmsI5FcbonFRtLZRNRFGxY4oOybVgnGvW6Hq+GbM2X3U7sHXdaD6HWcCtb+//ty+33qpu
WRJnsfndUL/r3GPGZwQwZ9LOsNdoZ1WL4/bDkDra/o0dNMyPEWqs1bADRtFBbk3wI6/Xvxk3Isgg
xSmdzZuOsqwDyPHkXdsQMWiwY+jlrUZ1R4GL7MbHjxb1jn0K0tE+4aKCXt1HCT5FeULrsKtOb0oB
bOZW7FzGrVfgfYPIRZ/3q2m9TN0zgrI+eMa7q5893stW17rxQ2c6L5Z0facEvzv8DJ/FkJCY6MCL
FuC5fJjCDJ1Hr/7Dm71lk80NJ4y+ds9R6zrwIAbixcdRo479IotICQVH8DyZYwpmLZFw1gjO2Dq4
N4PlpvLc6oPWtuE9jFwveVDWH5Iwrc49CH98rjT7OHIPedqY15exeW/uGwj2tqnsHZuD5p7zGIr/
qOjHB2uC2X9GJ3VfOVr8jDJxz3klc7/pULx6qMxnNcyfgRYvT169eAeIlCDKTS25ovfLU2Ujdi2S
BlCOtDlJuzzMMVQ98gJlwtkPO29U95swTJYn1RGEFjDeMrpVI4ap5A/ExbUNA3IaBHxwm2FuEMu7
zHiTMw2Ak/ACzUbNUZ6ZUhWqd50Z146UtcUBrnRcTaO6yTqhrq+02tRo4+ftgxvjoNbtcFmc49j5
oO7Uun5pS4Ke2XCIacDhuJrW5f93uwE1bt0cvLndei0fAcqQqm0bY/QfNguWlHT5ZcqFxcVz0LKB
eMVl7/5mytWMUINqwbW+hpZ2Eg0I4asqToebNJdAHNX24yh6aGs46aYEfvSL0au96nZamq3bzal3
FUVW9LDoC9qOM74RdUmXGgG834t9zdk5ua/tfNgU7Mg3liaSe2VThch8sW9jHUV62eHIwm3MEC3a
JYAR/p+3R9ZfjlgOhysh/zc9h8jiG34Yq8mgCUvS9qvdhIhHxNU5qwJYg+vk+4Twig6/Z1udL9XQ
/9hVmgtPQKB/DbXgXcm69QHkmQ5UzfFPLaAkaBkqe5M3pQmXbh2dkA6WfH9iuF0my38Ha9sujnTv
U0EG+83g2kjtupH/qbP7z1XQioesDLPH0A9fcOs//vPfKmOgb75dD1U+qDPYDuqGov55HZ40/NQz
J1MvvooE3eQmmcRTAPhmSSPxoFo6XD37As8FmOS5Lq5zUT6GBl+t6s1H0RzRDGmuAt+14XBLomvS
o4LTNNfBSdUqa7wf9AVHlLQT8RRwZcmqKpy5hSFtBrAcOgFBCREca21oTl3a6fsB6OV9FKOb6+KF
eOdFdXgNBNW+6psiuo5aT+N1nTg8h4ICT6p2UjVlW2wzOfRusF9N6zA1tk8HmG2VUWvkveJ4uAvn
uH7PttPZuV5c7Jak1j50c65DRB5AWC6btmV81MBY3auWbm5QyO1gg9At6I2XR3agySW96W9P/cbb
MDI6ez4/SDZEOrt503jrrAw0crCqxtG+xJpT7ftC+8PKhuJRFYEzZQRokgfeJgyBnP7121iHex/J
5MfYSYrHpg/z+xQdHV+r4VnuglA8xN41iRQxWIb+szNqwb26lyHv6tmwcet2c7e+hhPznXpsMdX9
lF2Lm/ehAd8KCeAI90EJl9aBj2iiAzNw0i3QaAjzKUvA7cXjMH4eOzjystL+08vGfZEJWHVH4UPC
7YfPc7J0u8EogpOeQgA9NI23sUV5t4aD7KXmrYJSex0iasSTZKE6qxDR7Bfkmxj1by+K+07P0BQV
T6SZWIT9CD1p3tTfylfposxAJnVOX7+Co9UPsQPpWyX5evO87m+buLmLU717UiYeinlbR1DdqaYx
+OUON0o4lZt6dsXZDprvRVqVD6MV+4+T5T2PPFWfGuD/ux4KOp6qXnyqI5jWBz95nlAERo4M7b5K
2gdEfLc2yTmHIoDQPUmzGAGgsjzZc7YT3ajdrkWkix/Nppvew6OLj/05MgfrhB/7R2EGtnXKesdH
giFEdTUDg6hsasjc5dYpaiNjn+r4Cpqk7D+aXxt3sD7qXT3f5nBXgFukCcxu2iH1JJCbja2PDVuC
q3EokA64XAMPj/1khJHYR2ME87VV2+jQeNnXFlE+vdL/iKGegqkT9u6mL5/JwXha9KT4o54d+E5j
DWH2sZvfA364yYm5/GERfdlqVpofSnLAPyUSgijH55EBt1xS2Wwpafqof3PxSwFfhORI7a//eaI0
DFN/uxLy1JEnJ9dA34PV7O3hwwnHqsn7pvzitZzhrMoT94Ys6gXy7y7XJXaa5thXDcFE3bxpPNaJ
dVzkVeMpyIJzPVqw+eP8QfpxIl127v2PQzhuk8FcPic+dKej7oVnuwzmozUXh1Azm4fCESxIhTi4
Udw+KFNH8u1+cGCWXW2qwwFbCzR+uA0CrqwbmGAbmV/m6CaHwdwCdkG4YDwZkQdYcQBHopphWIFH
F808ni5VZQVbhwb1qwGqWlXEfJIETRB5o04Wl9Hyar9pgLIGKbqPNty0thZUz/YUxTdtCuUyLmD9
KWxER9qS2107iTvvwNdHZ1UEDDzPVYGsVAyP8WpTNU/2/q3NSkdkEcS7dZQaSowMXRuw/psI0Csh
yN7dalqtg0bNXLjMRWACauc8FsjDm6jIHQsMICrSBFlsea/ly8aSLWUi4SQ7EpgANmYGSC64I8s+
B1GrbOeXuskQxwitetdXYn6JYgDKbCDfBVlqE/azahiXGcYXA7G7l8Z3YxFYT0NjPyk7aJhx28xu
eFBNkzNdsuQvTuJdAWC6gqMiPSUOFMLDHEXvOlkMBgF4v3u+WKIcxYlsgsZCNM59WuTVKXK6kzn1
DV8BhWbz3WTRmByX/8/XeSw5jjPt+ooYQW+2kkrela/qDaMtDeg9efXnIdTTmun/i7MYBBMAqR4V
RQKZr0H78rkOA3VfxajHytFw6kA3qGOxU1g4rMY4iM7AVKDUIz65aTLRPukTEuxs0f1vfdksI7y2
ftp2+U5Junrvazwr1PmkWdxoaQd2vIZ236L9WAm2hvLQydgl3hqFOjzOSsSG6vubIq4G9KxDpGBn
k0WqUN42MBuB62sAf8tV0q2s7WQz6NwC57SRhR81zfodABjUhEXwziICHPfkJSc/dKdnUrgAqEld
BH5mPYhGGVbm5MZ7a5ica2g23lGzlJ2MyiJ3rvLIVfOlp+b22U0iqhLusBbqiGOofOa60YhuuB59
yueulfngtuWAjJHyxe+10A9/PZ8jy3jq28FapAjD8Y5K/YfQy/tHBx841OT16DXxKPQ2Ig0/zdz+
4aAt8n3Ix33npli4efB5xNQtW0GAn7p/lo1b4sIV+/aD6nSWcRtQFAvvrUz7iCaDYrYcUFpPPxcl
qmOZpx79caJxU+0oQ7eBqgm2gbiq7XpbOsX1Nm/uuo3KmJ+HejtFzuMWu8pLDXVyiSokuLUwNpdT
rHbPstFY6AP7erJzKlDowCSr3hYVjr5MCPIwPxVa9yqjFvXd57KKYWaECHMbJD0L1/IvsvHKGCs2
YCgP977WFsql9711gFbc8d7vCGfetXY/+STloqsle06e5elyHCxtLTvlZDXr4l0VZ2cB82IHECT5
GA1v21gptS+Syte2jb/J7hjZ441Im3Ytw44bfRHzMLvYme++eI2ykv2N6+R7qujo9Ghughd9CNBV
RD1gckzlrnaufckVjKSRCzaP2KF71yJLAYdBxf/qC8rwwHeCR7BPwBZmWd1x6Pq1OeJvMvhKc5CN
0G2jWNzjQZmyZdCXwaqb56RyOIiL9iBsvTlohZPs2kRXHspYya6Op6TLulKiH6imOUMzfKfGOyxN
OESXHNkKKqst7zAUo9+GdHiUMyNdfYsxIni1tHFcK4kPZShU/7pW4JpYT9nF1eknfM0SzUGsez40
B4E5vDwcTND8RRvsVMjmB7v73jr8ZWrP7nZOYJevZao1GAT3sAXZNL5iD9A89LxB1ixbq9d8dPki
Q9wj5aiHQu4GwX51JUcxehA7ZGxNnGeYXKc80kxtUBYyDDs1O7Yd6xQZZvzBnMS0nwJkdkjNdeFP
DxZm6/c4Bqs+yRrUQ7/EPr6zkeZmz1NdKw+Wr8Ewqrt8r7hhsMX+F/M4LRHOuRyL8KH3cv3FzBr8
Lpxi/Fo36qGtcEMVurmjJhK82HXoXiek6SmRxPUyV8Snb9fpSVfi8CVXow7yg4nWU2ZmSCkn4wHO
SpOO6VE2GvW+25EMW83Bsnpu7lMU30acxcpIfjXBuEYA/kEF3nmQDZnv5mCGMaWuxrUpaKVQupXK
bLcGCYOLbNAIj3Zd1ny9d8mjScFayYQ9uFXStEFE2Ri/pLp3AYgjXhonKg+yP5j7Y1W5KGJ8HrrK
OPRAdlZVIPxlOIY5mvB6fpZHqlPlZ/TEf4+Ocyj75KgHjfjY+9X0YdZhsdRH1Tob9lCfEPH2YDnh
1dRVynIq7PRzxPJyXespIohFqT9jLvJVn1gBAxfdhl5TwdSKq7M80sn3rdhk20tyZfydFJdhOeLa
MeW8wKp4HNN3H5AnjzXWIQZclo0ckH23K1h69OywRNuYen30eI2B0I0u4OuoWePFfgvHOuhvoU+q
Hg55cYQr6KO1U42HpuhLMkKOuE5F15OBVvmns12G8zu017px4pXQIot0S4zdmGuV5CQxrq7+GyqV
3eN3Qlov/eq7UMEW0KlfVD1HU8AwkZPNQBSbTYIhTtmYBwwD6oPXjtEGjkDxCFzDWE6lTQI8CvMN
v9zk0nnmWxZl6s6YI9kVZUFySRwod9DuqnVmUQrna2E4DUWJ3Nr8xVYIQhZ2+KT13YRdG46eQJrb
zzBNgJPZ7YuGRs8RV5F8qadl99k4iYJNbjSc0AOdnhvdPHmp237qGb65A14uW3k6+B0ow1n8WCrx
RhbuSVC4e1msl40TZt4tlAO5rPDf55iJH64yC1Kc0prPuhnDWOua94Tf5yEFbrX0zbB5j42+WKOd
gGPjPMqfUsNusXeOclTFGTAzUvfFbEr/mpXg+uJRPeWqj5tBkvtXyrLxKbepX8+R7JJNln2Og21c
TICCOGl6xU4k3lUVWbQq9TTf3TyKUwv6Q1o5Bxkm+vC1GXvrLKPMxztELeMnGbnKQ+AM7bOa2tEy
LsuVUdj2sR57+zjX6LAsmg9lLJuoHxBzr+rk4T5RDvwVtg5C4D726H/1/6+5/+uaTUkNFOG9kHVI
Yl1aPYi2RhVh7URiRTwg9+4uI+jVGD6+j3Zr/4AZuzBMIwoWJNMuZZQon7VnVdByjeCpn+/WrlfH
w5gUZN5hSa21URVb2J8Ce7csPVgF5fiKp8iXAAMhxO2KF9kfhdHv/kxLLhbrpCe9+9qkUXgtB9Ju
RTFU3xqrPDvxELxZfs1iPWMPVo/u+FaRf5ATFDuZn/7mcInGWDvaU1vw+wjqb5mFtzjYtC+pYuNB
F7vwqsKkf4KcH9+u7cbxj0BPi+chqI2dif3xuuYe/0QfcCmvbVSKv0Q5oqAYaTrnwgBUnc3/qj4x
t2Ee9QtKmzhVxGDBJSBcNhL/LaHi8ug+8Ne8v0I5uYxCgTvnEKzul5JHf13v/hnIsJQg86ZiFdmq
WFv5OGzrcmw+3WqN0Yv4UtsGENiEP1OMOukXkjzLDmIeuVBjAsNRlg9yGjzpo0cS5cXHeXqfGUjL
R81YHZB4rQ6RKurDPezmPuEqLQuc+VDGt4l/Trn3FfhZYO5X+ah4/N/JYVMhiGBFgMpw/Yxg6D+B
D9Re2jr+HhZWdjLnqBpdCwqxNW0bxccJO+KVhYpyg2+nTCjx9aACYGNyfk9DuUN0KCM7vCWZoBon
7Eaj91sG6X7CLY6V4FDPk9WpUFf8pEMUXJG9ToIWBwp9+n009ylmXP4yjWIJCMI7YkLFtmRuZHhv
8gDge6P9vPf8NWsyMbZEjaQH5obhb5XXT2LGxo1giYDzNS12l4Rao5gsLgUGv7ATXmwcJ8BdKZ9x
T3q/NCZvGeWJdlI0oa6U3Ms+kxK+v/DtH+PgvBm4H71lgW09mFWtH+LUUU9tVMLSTkZAkUWKUJmD
74/jI8OZGbZysc3udzOgNbXo2bVggZsEVznQKH1zUdu1DEbkPRzEOyv0cdpmX2OzAZd/9nhSxU+t
2Rehl/zqovBnpLpUtxRMSoC3T6eQYty+mvp0M7l9gWRbhO4hL+hvyZAwg5NYI12bwrM/1BqTDS+z
xkuLA9bOwBRKw1gt9GHDh8rUfENlVSKeoxKr9yEtcYSdUX0atJwxn3D/UzB3081M/9ZMyiVshP+q
NZG5sVST9avQKhi2/lON9NyXwbFeJzXNn6BWZ0+q47JQKI1kI0M5oFT1NoWTcZZdipNSvacQ2Bjv
7JbBPWjFD03U71XqQ3Zx6mZteMGwVycxXdgaDiinDNl3Mz+4kyh/pF1JkdrTxGPiK+WOf3q98SiY
v4RNjKPOPKUe7Y2B7sQnVA4bA0THP07IGhx7XnertpuaT6tLt/JzSYjPVilx+FRYlf1QZ35/Huzp
d5MD7zqkQQed4p9+zx1ikkkxCP+SbRPCDf9Mvs8Ze8oF+YgWYSusx8hX4008lOEbSz11VQwhpHcZ
urW7TEL+J2Q4aXG2jP1k2svQEoaKoKDqHUimhW/WLDxaaqI6yVHE+D5ISDtnHqXRG9vgczE47fV2
IQrtGAiJJ3kilgQLv2/Sx3Yclrf3dkoJqxeKtpAvbdnXQoE+tpV9unfJflSG+5JscmMHOzZ8cfNk
Vm24Aa75VWs64KPliJZQnkzfAQ5P21at00te8kMpc4Pi66hhiCVq78dIkVkfUTfit1efWzLJX6LM
wpdmKtsn3583ggpQW9vvs4NH8gKic9ZgMMWDQwVwukom11/ZPk6xUQnWuvCs+Ek2XpvsVJBQ51sU
1eRpbWVnT4m4TXAVa9oYMcRyB4nooNX3iiWGk2x8HVXHhTwcvY9uiteIPPlvOUo4h76GVGaKyXuL
9NFb65kTrvU59HrfWXJ7IXkzh1iU/ygy0z3LU62kW7Qq6TISH8WTkVi3SbZb6Ee0sSZspjgnD+xk
m6VZ8KA2wYNvsjSZEIo/9vnoaeuxcNAI5+m0QJTDxaWVdCjSSTmsNDmUezmSDvN8Q/4J0hG1pSBJ
9WXNQuiitW6HTnP6KKPcCprLf/tVvceJRvbpSdLLuUao17dpYFb/dQ3ZL7uGaOyPpKpecxUd5Hkz
RBVLf+haauiOnkbvw5Tc+lN10B/sPEe0YO7/73zZ31V5/lIFbDlswz+0XQuKfD7SU+DlegJXRxEk
y4dRgW5fTjyY/iw6LbTajlNfHmSX67jeVd6ylb9vqPDtyqJUKsor/ft9jfi/lnx6Y/0sai1kXfSf
9eR9bit6jdwz8t61/UHSpP8kA95tfQsJC2cOw6i/kB9lIZTE+imoKfXIfkN43NjVxLtNtbOXjnV+
xX4j0I1XJUwjSG4m7JJUVT6Frnyp/M56RCFOnCOvYiMw99vIzmGblBUktLzuQc87e9+j9LDn1iPR
/Ye3gYtbskzE2Gwl0JX1hnL1dWzGZ6KH5H4UsVqtp14fMG2jL3VmJ8m4RZUdJQDAKPq1GirrOU4c
XNO9qtzw9VrPJM3VQ2kbiAMVivksp/w5AemSkK1yDETTU9OXQa8fJt2JHvU5gl+OykIav8QKjjp1
7ew7eyJtlzWDf06d1IdmlF4Ha+Y65+E+S5LmgLMS9gVFcxpnOJ5s9HnjJSznw++RGJVd8bxBC+fG
Jqm1BPEpKNBQwlMmfLonJRi9VYZ9597wh9MtlPlDUyANVNj6XkbVpPNAdfGppU64YRHkP8sGSOe7
MdgltALPf56ENj2weMekfg5bnxUL1MQvpmicCp/5AvEAbbzKuXnkIeo2tainz1czojnv7MQWXNJS
eTb0Tn+evg+9aldLZczVhY2Q635oemvtVZ6Nn9ZbBj7nl+rDVfGs5iMI0aZzMvsHSpfmSo9TtteR
aChimPZZ1eL6EQel6lELMayeuzJMvW4zmqFxznJQTptPcn1tD7ej2LIDBEIHHdg9OnaO8lWkRc9q
peZbFjSoW+sz0EMO32aW2jRh8mTgF38/U06yguCH6FuY7KTVnqraeExNc/yYVLb6pI+6tQzhC3xJ
eHhd62i6zdIacmpuA+w8YqM4N6xpuBmnDuDwn74syMIdFdISGmNjIjGWTIsOQYZ4iFmW9nV08Ac7
PMhQNghmZZSVknxR5gVLYdmpJUoYruWhAINjL+WhPLNZU98stk1tIzYTdvVTUIbwb02n+xHUvGFN
vfuGAiBggMqoL43f4tGg8XryextoYad8oTTR/dBjfe8L7TFNVHWfBmkbbNrOooQeUe13syo8katj
QdW109Xo1f5BrzLjtYPBkCaWerUy1XgdiMQcybEexo0cU+eZ81hRCe029n/Pk2PajIH+c57pJaDJ
QxEua1HUS2PIqKiNfrsDZd5veA0Uz7nhIesyw5lsHK1NcoKx3Ty0aWR+68FFLcY21a/KVOWHXpT5
gwYe5kvJ2qyYjG9tMP/JcTeglhuJMzBTfSkHNCNc2ho7pqrnR1PVobGPrIYbtHR4Fc7XTuL+MgRK
9BZqpE30Xsu3WiOUIyAmbAgC09rHs8pxnXS/jwY7x1SiD7dGns7An3nKfVQe3U/DLU2FT+bHZ5br
+AEb9kfg6OOmEGLYDF7ifwwpxpSZmX7lNdU86Nif7W0ezy98TVebB98iCH1E/uKpe/GrEHCaaNW1
NyrdixKLgcx5nS3laKfW8BFJRxiZg5Fl6eJW1xriyYJe+wJPnkSwak6H+5VqB7x6Pl+Y+QvoadWh
QoTomHqesQy6WFkWMqwd/vhz07k2+m3y8DZx7hRK/KZxJ21k/70pMY8FbQfVvqjeeOzXv9DfWxgw
G36w5O0wDveSl8J2AgC0bXGsh0g9mBFGlYUynEXlDI+dk46PQ4J7hwVQQHbJxhrQ6Q7r9iIjMtjD
421UnoDGTg3gpVner1F5PL5R2NrfrxGZ7njwwupNdqU8Ss5a0QMSmqnAANSdQzfThZu5uYepErxH
ahNtAskolgPg+tH6MGf2sIxlUwtfQFYql/ICf1/1XzGyi0+lbroQ0nGw1AARrzRHUd9MHRiG3Wjo
pQSN9tZpZQn0ZrD25aQlu3FOrgc6SKUwi/J1kuEFGjretMEDTluFdpa8xlmp7+wQv8mxV5PXzhLh
Ees/XEJlGMJS0r38VUalAnrXK6tmOXmiPFSxUR7k0b1RIpcSiYxjalnubSbKZuUhbmYj1aLVHmyl
fcHrOV2kQdO/RnVc76vBFThqEcZoHR4yHReZUk2H1zxEisE3Tfig86gzKO6xGxDVT2yrf+0j1zoh
KfE9m6OMdMc5jsc3OdaUiXHxouIqTxSBb1wRPDrIscSMrMfSUdZyLC8K58kPUBqYr+Jhs/vcZD/l
EFa0AhNcEs9xNC5jgWhmar7IedmIemVFRlR+toOSIGV2dxW2NRoNrZ29+v24E1jpXWEL5K9T2Lyr
uVef5ZgbAwPW40Ec5SA/83SZelWMWDNnKk6Ur0xW1FsZ5h15gmwY1LUZa9T9C/eQ+UV0Kv7bjOOq
U3vtKLuntsLmHQ/q39NiDf4UEg6rNoj0eiXnoDfAnAnp+i0u2o+/Q3miHJdnx22srv3QTNFyRJ+h
sHt1z3KAnBOvbCA9VmIcjdYdlvjtlqvGNzz+VHNnj/0CuFM5yY1AUqsTycVen073ZhoC9aTHZoLp
kL7T5kgOyn4xkv+GIe5Vmx656oXszDRY7Iv7JPLn0UNdtfOCRvnVFaDbKPmC1O01gfqanRxlEwYA
w7sb9lG2yHmlt6G0zJ6iEXfTf82Rh4oSp0eHLzt3xuGC+2+31KMABwQzrt+ikrf74FkB+RjCSi+f
JqHGVxmZbbKajG58ZvXCViM/iqBEqqEqc0x9KZBHk2LMTyzzMSwFDvJRGqxiLw7jJUudDC/ePF8L
k3tumTpU2gOVutkt1irvEqbudExN3XyU13ELXuCZcZ3m6+Vx1Jyt0QdyzkfILghX034UzS/Zdeuf
EjRLQrNeyn+E7EMjD1pvFyAO2Wn5WkMak1UTz0gxBfUlwPhWmL5xaubNWTU3sl9BgiLUVOMkp5qY
WVuzT/Kt7z5NnvVnruxP3bE8ajr3fVtE4xffR9BAy9WPIXKa7dB6zTqG2yf7A9+ePtxqaraWWrZr
z0TNjYVKeDTLuEdHrzQ3LRYLT6OT9k+htg3dxnyUPaxQ9C15ToT1Js9PlnGmqtSUrHqnBE73hPmT
edXY/99GAQRBPopCPC/my4Wp+NkBJV7Z7Sje2qHcDVmqPxptIiAW2hBXeFBoaeS+hl9lZx257XPV
ORRfOCEbSFfkdnOQYzbr/YunjO9yLCBde9L1Olu0TaQ/uZ31FkzVDx1925e4DHCQsNe10mB3zeVe
Fc9XTuY8Zie1s3RF3mzlVKxMpw1iJTUPC0bTyfeOf66jj7W8TixYr/YR1OFa0y/GvDMq591SkRnP
WtwbJxkFakMuqBn6ByVns+RFfnWe58vBfJ6v1tbf88nfYngwD/rGVJ2d0bw4aQhoKcFmeHIHd28X
llgUfWE+8ZIyn5ArsPCL8fJdU4XWEzJXwWUsoq0clNNCDVG+OiAdfz/L6p9zyGqP8hy9MFrM2UcL
lx6uKGcNWvXk+np8kpGv5O7enT/YnGf89cEyDOL4KKro1bY77VJZFcbVIvTfkEv55SHE9TM0XnIF
hcdFAfNYc/Xps4mCFrSKAfiI18y6rKzpIHKfxJrCJigHIfkYOWOz7B3XevNRBgyyDvmHIX1GMjh9
roIezokCQibLk/TZc1lI6JF1lJGc4ZS1s/A8s9nJs7wujY/V6H1zTMfKuWzOllmULUgtp9/BBp41
a0Nx7txB36VOdwERgU5eJdvI94KTpn7KGbcuqJfiLOOSKhPIOPWgzV2y357YnGRxOawQh+0uuYFA
Y5yI8nOqDeSFVW3c17Xhv/fVi5vqxefU4/3dI1r+YEWiJAeZQIoRU80jFLHT0kObOZ8b02/URTiF
xU72GZpGwpdtEDb3TxAA8yefJCzojrxDOpsxOatA6AFiRnmy+s64GHNjZVa37C3ssWRfjenSBTEJ
4+KEziMbFx1npX+6SqM1z5H2qNesCxby9AKoOD/4dMkvGkrNj8kWFg7rNIrrkeqSh3mHXfoiN4Nx
lbI7Wt4n1UP7ezr1XosV6D9hGLS7gcrszvTj7zw3fmJ8TcVzmKaj5ocRv+C8e4bw61DOV/2vme1s
NN1Qflmdt1YCtfw22jYSo01qPY+hQOlOcexjbNTaPkJPaYZVB49ILqB2HoDTslbGUDufYZK6ay22
BkSFCRWKd6gkWe+u4Tu7uNOCh1xQZM9DJCmSyTe2VqIY716QvUIxtK76kMUvE9VV2V2LMD4oIaJ0
MgwMTJHTLjX/vycZePwtrakCvUVyutDCb3Zo6auiaQx+DWNwCbAIJCg+2Fd+miqoms60rKey9I+y
u9LgJYxVVT+0UVJ+ZMIe0PDsbQrMQ/RGJeZ29qDrpBGdtL0mbrofKMZ8kopBwQOc0DopxuATjcyr
34PJU3iMXkjjY40996N2o634YczJzSD8LKd1H1vFR5hpNguNKV6F+YA8cYd8LXjLo+qT8ujYMZ46
TY+WylzdrnpSQGNnoCwaV+KF98FBlrmrKOzWk9tYG1kch9+27KnyvDWg3g9jgX+1nGbA/oH3VmUX
EyWPx3G0PuRly1ykD0ggAWWaPwUHtNYvP2vUQHeO3WAnN/d2k89/UU/us655ok44z88V+qlQopUF
OmBXI43bqfG4wHvmORahsS2oTeabUHfDbQbn6ThZ1BFE23gbtQlNaA1N15ybDgrDEPcHkquaxp0n
+3JkdQOcSebIMjHsYz0sdgiXK4eqyNHR6lPvJSpH5WJ5yVFGwjCnl1nzZB5yu7495HnazGkL2ERQ
9I55RZ0+auEv+pqpcnfl4Ufqet+LzlJ+YKy9pFgRhdjb5Wu3r8bv6IwgPBn11hvaMdEMMCqB5g7o
fEZD9Twpw4iUVonkxBwi4WlfPTVcjZrWkN42QGtmEBYeQsP3z4XugloDWsWD/CkaeoI+xZrTQORA
jilhMZxCs4SkyWBYC2YI7QeiquIooBSs+VyKWsJolkXH/mIqU/NStKp2A4HpQ/krU8cU/QCKag4L
3JUEh2kYrWds+t+1qi62hmmBeRsM+7PKSbnW9Vd+xcNDEkIn59H6S/dDvIlcdLXRcqiMVY2JEEqL
mAhpw2+bbegbADJlzEQOczxl9+XcyM5/jf/r8H6+gZzv7/Nlpzz9Nlw15AvKTH/ETWBaDIXovjoq
sBAHi8OFOLsl2hIAtcNL5CnhVz3I9EXZmd5LVcL4BgmjXkiPa1jcNAIFtqo+KBivLRAyTfZVavmP
SE51m9ALWTEPjf8o+3rYEDgHlMa6y1A8hcHAfZigv5MVU7lpgTx/jJWNDHAprhUUhucsNTYhDwh2
qy3SmpMNEpnnno1XPEkiUAzt0dfr3j2NBTAGL+xXFq60JGlL/6kBJLFVQz3fgrtRnsKe31DBuunV
ELgCaEadUlvzq/epGHC6tC1xsuZQ8bBSd/PoFckfIKad8yS7m2zwdqJIZyn7qn7nHe8Dyje6rRx1
PesXtFzvLAdllwybvD+YMP5fh6Gftl4v3Aezb7VPMmKntvOtZz3TgpMT1i9icJ1FrnbxDHLgw3Ut
Xrf54D3ocwjGDo1zPxOQUQkhJih7xacSjsBV9IrnV3DWQvL6ivWZ5eG7ao3WS11n+hqsWP5Q8wW8
GP6MpHWqcNnVivXiUpw4m0X8mvS1h8VBP6yVyji2ltM+4zLVPWcI1ADwjcVhnDGgqEkFuylRBegB
RuW8uImWFQvARxn1o44eRArk0i29R0DCeIRljX0NgQJw39bDd60t2V5k6RffRGCZtT3LG91Vz21h
Icc8zyhQlVPy+HtD1mpZu9Tj/QlUh1M5+mrykG2qW2fRK9PZLqOjX9XZhxNrIWgx0e4tw08/eiSJ
e15Dr61jd+e+CKkh8EV8dInlP7AS1TdGNVbYW5IfQfQrWEwaEJe8Cx+Skts80qG5OaahnGOQnfuh
4DXD79960QOcDIyyKB7NJIy3qaEoJ6/XfjdqUj5ZaHLs7v14iF0Tc2h2Y9brMBCG4VOZ8ksLxvmX
j0NkZavJ9ywio2dXgJ1gXYp117JPVAe1P9gTH6zqqf3UFPqsAe4H35xCX8e6Nf4yAn+P0Lb6pdbz
aqmOgXe0rDhYKKLCPhl69VtkZPEeaR7sVuewCm17A2aFKt0c6gJFjjD1rTX4tOqNwm2+cjTH3Y7z
qI3p68I2S5I78yiLIXjLDX8JheTE2wTmFYtW8SivVLRwEPK6fwGmM76MBk7l8zm6oWdbv8jtSzsM
XwF0tb98d2eqTf2TYnC6GIRWvNrQaR7q0cxOqUZy38IPejOS531UgUsux9DKvwq32sLRa36lCKb3
JFq+YJldLbOomh6FHkHqVlJsp4twPJmqyBH4aPVXYy7VupBVf9rtkvVf84tHwI/UFupbkyQOYAIv
546DE59Avt0MKDdcLQ8EsB47a6vmewTG3+2V7AXQqBbtSqepDqjV1OS0RiemRGKK6iAbOXQPbT0C
VOWiW/avc7IEVoVWesqW10d+ruamBnOy0qq+W6E5mZ/JLwFhk8Na7Yp/jUTs6VixM0eOwmp59dhJ
NMMud3kX3xorD1gd9c267BPwqvNAX/oAM7Ja/0Qwy9+1Mqzi2EWFEMDqPEW1JoyShd9RfNGiAxXx
CkX2+XAMtPlwyupN7nfn20iJTPKhw/EoXMvDf80P3ctIguXRM+t1RHbkfVKN7ERNEUjZHEZNUG8N
g4eD5nfBu9rqxoqkybSVo7ypEdPP2/4kRymqo9ylqM/WWJbP8yWHRlPe5CWjdmoWMpSX7Kl+rWQY
sLy5XVKGqENsLBxAttLHT3qsBNCxEClTkYCfvf1k393lz+qrAZOFeeTe3Of8rz4WLNvaa05UeEzE
BF6bIoUQbnTutQ0c9+rC5UrsfDre+81hwJU6ATMhZ7C/da/JjEpsyMRSofrnVL3iq8Fctl/IeXhD
GBRleT6LTR+27qmajzQ3/n0k+9gq/R79a97/GgWU4N6ulyfByUfNVcxe3c0AnxAlIhiyrmea5lIe
mubEqkMe3ibIuRTz9EXoYkAgQ9lU8nx5+K+TKJc4e7Tem9UYOilEAQUj+A6gbppUwXVKgwDOhsay
sgKmU2Yexcc/A6NwgjP0+aWcdu/3BBqzPC+A25OqdhdyuDH1E6ji/nCfp8R6tK+j8WOwLGfX+J66
dmoMP6TRS4erFVJpczy5ybiP1Nw3H+7jZpExLqfKztv8W6ybgQ4uEBAoqk+LWL1kbjZ9DXK7elCT
rNmHUdQ/61rzIfv9qlhY4zjUOtR8lnmJHgSPaa0p18xFQY2bvVlVta2w7AiNekvpERPhYEB0diob
+wDK8jZbnsLi0ruI4kUG1P44q7eUtUeJ6yT7ZGMkYIuB8PJUUUN/0bn1nDydWbKLvs5MkjzC45eV
KfuuF1BTg/HVN9LmsVD18jEpxBs2NOMHmgmoE67LsFBfm9fKd7rX2u8MjnXRda8S6/z72DYQnkyD
6QJN213Gdq6ve6PQ2V8hFAVk6WdltM5Rj5LhJapAaIYqu6co9ocXlrq4nLACX8lRpc6TUz153+Qg
JhoaS6QDuISkXUZTtdaM4GKMHYhGs/ROsklbitwLyx+bTad4OArJ+D4uj5yy3eIdoO9bfGXbTaNE
/qrIyK56cdEdrI5cxcL3lfYgY2fulEd/9bmJDpWezCQLMQMJEd0E7+Ma0bHpnODSuv3vxnKQCx7i
qVz/NQBhAJ2r0lUX9wHye8ElNbP4xP2y/KtfXtMP8+cRrY6djAZb748Y3a8koUeyfSatz3eWmcPV
+of2I/stNmlQ0e5EIubsDObdu25HLuyh++Vkn7zmn7my66+r62Fw0GysYc1hEgpsZsQ6LL/deiLF
hAMFr//H2XksSapsa/qJMEOLaejI0KmzJliJLLTGUU9/PzzqVO7efW4PeoLhyx1CAu5r/WKkTNcX
xb5zk3mXttzLUUpdGGl01MOSu4/jG2ckvMyzqU8BGkLjSuuU8myPPkLEWpRjQ6LEOaD7uddk/tB3
3qKZ+KOAVebT1WP0Nur8jbD1yNaymftWsUK8pdqDG47fMGX71Gdok+xMrEeuEueFMf6VAuO10pTo
DSyj92B3yBnKQcFQ1dyuKh10A+fnsk6X4CGbgxw8hP6pphx9c22behr/CRluMqtGltaO7m9KN1nL
Kd/u0Icy/6gSO7lKSANzlOZGBAZPev1COoBB/1ek0D7ipEuugIWbO17ifz/P/XUa6/3rHP0AWQy6
8oPIRzAFJJrDQ636o72U5oNyA7OxXeVTyn0iLwV0RUXExwzC6lHutTI4TfZsF9+GrNzmQbI/anSs
s/8xSu4mGRV1pM6A5v7rJLL7flDshMlRPBSsiA6JJxo8er1nErzKITQHqz7J3ajPAxhWBEcuSG4a
s4+QojkdGDuIjvwPIp9sSOwrh4jsyKLIz4P3q3X9eDWnEcuFLDrKSuR/L0rKLgAB1UGOVIxwgxMx
5vDegEAKBNVKn9GkNevzuwzbvf23G99CpT//bQ4ROtULqc2moX+EX1MyLPvKSg6DFrfB9kvJrTXG
+wvEFlWW89/m/QwoGA3I5WQ9pM6pv2kftmUZN7mpbV2cYjMEbh9y9+rCRtlHDjY8HZ6Dt7xJzVtS
BTBGFF9dfsU87sGrJnEovM6nkh2Fgzf6qFNh/Iqpqv3uJVN7kGeSce6rqwb8ODQijjRwU7wqTn1/
PRmqXTOnPCse5TGxA+G2a/V9xBoL8n45AO7jftX5XscMFce3HMEOwQv3MVu1tih2zQNGP1gpZTw8
BPOBpRwkd/2AwqMWu836ayL2ZdP8Fft/T9jkuP91SJM0Le5mSN8PHQufCXxDIIL64gNnRm143tj9
NRit4UHwmLcAphGrCueVDKy5ly0nqetLbmjVxfGqX4NVgar+G5IjRgyMQJJM5W60kCJOulI5obIa
LfywG9/SCTrlIPz2cegze52Win/y2k7bmVqTPugIOB8bdwq2RtHWV8W0+lWcRdnLNFUsmjvLfU3F
0B0UoYKPokDiAtNkE2RDdiyrg5ZH3lH3sfujbmb+6ZQjdH2Mj6aOXw8LYzW14msxFxbjKHbOrt2t
ZUtuFO4CeAq3v7oxSGJgqFG/Lb0KqynbxzHQTs2HJoBsHkShsjXHyX3ulJpFa64fWgtMISXtqxed
HctKkH9kk/A0vrVI92au015k6x4PvAfWgsqRAsQ0c+2ab74dWbjBMl5N0/TmIr68oHRt7UwHn5sl
BA0gCU0dbr/OrmYIgfb4ua2/YkWTKuvJSDN8+jiNPKGoxLilrM4nmt+UNW+GPGn3ZRgWi/tb8FSD
uYGtPZvNNAZLG2WKU9h226/3LGwjvxakT//PT9cPuAE2GaD5v6+HDvv9032F/n7Cr3cQmy4lkTiw
d/eXzFluAFRh+vD1mjHWgLDdqcB9vWoXKf4aKtyfTyhPiNfgn094/7ZwRkfqd/5093PrVsB8h08n
R8vzy0/YIJz29Sb7+RNm7f33u38tPUZhdTL8+XTyaNWxHpTABRU1fxHy6CLLv8V6beF4T+j+9ik7
LoZaiVfA8KoncEcz31UtT6Ut3EdKZU+N7ngfkG/Q2Mt9AJaaX70VWr4sbSU7F7pnrr0JK4HWKS7c
mKynXCcjF04+d5kooeqZmvpR0YzvslNuKsAYhuWN9/F1B2m+JQG6kfXQPg7F0S2TX1/jcX1kzojL
gTG66koYCnO9apZpz4Zh1cSu9hjizvmIJNbRHVrlFM+tsXL6hzDmq5WdcpjtI1nPbDtEB5Mhfhsi
R+EieTyfQ270thzWWedgdfc35ifNxrOd5nJ/lTFuyPn7+kK+jBzWmhGuIHaZPcjmoI3NGXDzvSWP
GlrkjCq7Qo707/sN9R70geZeZShG8GGHmESx/Hq/aIb/LtS0OcgRKW5oJ0dv7u9UhtB2Jw86JCHV
Pj6QjBkfSdCJ+1cC2L/cqnEGjN/4Nngnw8/zc6NoEFjHILrIPSvFrQ00UbmTTYzWUHKvdBAIkdnG
q3+N9hJ12NewHb9OIEfIDa/g5+OfV/gK20mJ99ffV/jqSCvx51UKSCjoxzMfUjs0ktUwWwNlJrXN
pGOjW4oBpT5I9kznEbOevOFA1dml3F5XZ8/DKmFQw/ZmgC5YUc+xn5XQDZadkQ/vVoMxnzYY44+4
aE+12/m/vYlaTR4OzAk7qspMzYJF6urAp9Twp2Nqn60TKO9h5rkohIn8RYfXs8rQV71BXWJpahjq
mberbe2wcw6O0rl7L3fr/aDwzzUKR9qwMPPS/J9cXOMRqFYpFo3cakz5W6PL9rJnMLyZcZRTS17o
XTYe71HH8BYDD4I1iIqcn6DlV86XUdOS71e0dCM0pifLKp/L2dotTxrzsUJ/aBs15T6qtYicqRdc
VA88CPhiBQHKLsVVMmtPU2Orj7HavMi4GyQGzoI1VqxA1F51vC/y0lE+wLNqG0/3bQrJHD70p0IX
iO72Zrjn0tDWMswK8dBXg/oc36wJc+BwYeNcS9kcnuWGaSJJSCq+6QGr3PTQNGULR3nenXRUK1xL
e+i1oCC/GK4ityvX05hnL55N+UwMmCO4jp2+lAq2CnYBvkM2OwHlKi7U37I14bKNQrp3kkei+WI9
opK+RBuZZ/G8cfMdyJL2WTb6pNyi3N7e5LFZPL2YQaSeZYtPghIxJqdHOTTtAQEKUvV70gfKc8b6
c8+lUKqYwjYRuXo2xqBFS9XJDWzSoz+xKYPPhcJ1A1DYIu0nB8aD/p/ueaAtpvLBHwvwxn/jpTUn
Gjo14UY6vSa4rQCrrtK3Thl15P958sumUZLzNGIzwF3aTN+YA7yqVhVfoatPr8JayUFa7qUXo+z4
H3MGV4/hM9kaM4H5kNS1KOcrPiiBuXfUuDn2zuSeZO9E/RscUvAygq66WUZ7rts0ezM1NzpMLeae
8qCim4qNDcZiIw+ySlUB5RuxeMBh5YB6v78JEmiYchNLXx4vwocnnS17ZNAAS0h2FCmYKajrp5i0
1pgI/SYSo0ZtOUrWBd/wRnb2o+tfqDPeWzJUiz5Y5unIJTQf7lHSPmgtrrfGUFKARAj1RRFBzDKB
M5EI9vYx5AIQzL81q/mBsgOwn2imiZtOeU3MysK6d5o5cwOyhwqPbE/YzVOrm94Cae/ye+NAn9Lm
MromMIsCuvTT9qtykWSF+lKGNqUWU9dJZJverkchau8p04wnKaM1WrLFS5OyNONP2f8kv7a6n6nK
k33Zd+b3xISpYEMMfxItWa82jbKToRZU7pIh2EWq419CxyhWrpZkb5Gt/Mocx/pMh9v9PJhe3RSs
Vj6E1beArzrl5qH6sPKnCZemIX2ZsLV6jvCDeO4anKASJ3+UobgxJ2wpBcjqubMSWbUpSKevZS/3
xuTY4TzJ44neEj3l5/bwdS7qcXNWK2mPst/xsmwtMEMOlI/cE93z2GWrCgHnN2G5GvCLyFjIplFa
zsYORYV0d9u8sRLDyikZoE/Mg43M31D46J40P6sfoVbdw4OdhYe8mNHR86i04JqDPjJsR1VYh17B
s9C0lP4061Os1Cbsl6Y9DScZkxugCMMpnTdT3NorLJ0YMh/RI907gl2lR7Z1FYnWr24Zk73IwYGe
yu2D2qTxUvSTf27swDm12GEuR2Nyv5OCewgGf3otJwwcCr+ptnAyo/fAnPCWSN3vCoTmVa5P5jHq
tPiaU76B1qs73/N4fNMwnwiobCxCP+/BNfbR9WvjtP6pYaJzgMxYuYvE9ZL9pNjhQg5JI+fP4CBC
ddlU81NiQ21a2KTqFpXVNlz/ss3qYlNlfD2RlY/XBkGzh6kHyiPZAd2Y/qwnlJUkc6ClBaQnRM0J
VsHoRT9VW0RnyQ6Y+9p55P/HcfIspjXsXa2OLuoEVUBpKMT7VuI9hlbvPboN8BHXvsnIqJL0QSan
Xck+GbOxbB28drrIVmolya7pUS4LMYHLsXZursj0Dqd4Plnh6+5mwkUq0i37McRjBQnNjIWJ0dqP
ejG5t9QB5kKfjDS2pax9+OyrtGhQbYwxjTUggJw0UNkudr3LOE7qV63I/+zJGDQr8TQO5RIMRfTN
638bdlG/O6Wd7x0IbmsZ9oPo4DnCpNjL3QrrGKQMsj76Fk/qTyj73S1MRHEejdFZyPFNbiAVUTj9
2TPU7Obr5qeMW17pMw+obGRruM48tzrKOPfWFu3MTOxjKwveY5Pi/Px2lF5JtykSbFvZ5N1Zf99d
37vDupjfBQozh0o4f94dbtvhstf9TYOUSlz1xWflaBcyssX7hNXoyk4G9eS3XnWoCsQe+z5KXqYO
iAJ5muITNvgyaQfzIgw9Wwmcx5G6DDABmfe+NplQRhxtk6Nni3/G5VhTNV8D0w1fus48aKmtv/tD
hQ5ZnoSnShPQ41W/WOuZ77wNeopDs6v9io3iEVRc9mYEfKy+LpRDbEz9CXUKmKNm2HyAld8HzL1/
aX75DWsu80WtlXzjliTfjahVz30wRbNopv8tUYK1HIocEo5OXtk8F7C/N50pggcVKvsF9ahhqWsj
F/FodoiPjz6otsl09kbs7VhgJFIs6G3K63aBF3b6zSqjH2XW+D/IJJwLBDo+K31aq9z2w4XXnRA9
KeKFsJG/gTGygPqxMYus/vRC9YqZmvhhdNHn1IXWTrG9fqPiPPLkA94ryifkIoqnrq5YgI6+tpGx
bjLrC8SxXV70xX0EcoXB0ktN0hg4zI1F9BjmsXcpIwsU87wHE79ZibSI1q2LnMg6RGGMX8A71DpF
aR6vrButKnm897Y+vKTYbaN14iBeRLlbcJ7/HHKP8a3eD5HnD7VCW8dD1G5St1MWsZIqF9/t9UM6
ApRLgqL+3sWv4I+dH2kt/CVi49qJH8w+mQgtL+u5Q4w/M3jI32O7x6y4Zh1gj0BUSrVHXi2JnR+T
WcLIEOF72SeYhLuxuldKS3104xDLqHnE0NnPBhzMlyg3gx36oC7gPbt+EZn2JAcgSZQtEPUDctY0
9VZXIp2vgHoRUEzgdc27AyZ7p6RZuakxgnFEEr6i+K/vU9Pr1+6gWt/sUawiJx/f/Howd66Ob4iM
1+qPdojSD4Gd21YAP9pqXmR/S7PM+oaVdrgdUtXZVqJPP0bslee+BI7zhmW1scOyZXobjWYl45rF
QjVuMp2c1xC+klDeyZcgv+OsIiXaGnaqLGsrxOqMtcRB7pVz8ysmO8yw/r+G9KZnwqcQ5upfxw4g
7R/Qsce7DIk/ualjcMpVVBr/iOVZX1x4E/GWSgFeRH8Hp3MH/gQuOtvWr3/F9RbKbRi0p3/F/aDI
TwLEf5fY47KBtbzs+/4tt5r6Vs3MRRcNn8PfEKz35oY5zT1Ela0miQQrVmFZG5qjtipx1LsFhWWs
W3NA8KTzvE1pmOXJY6W3gxU7HNSW35OyuL8PbK88ZEXY7RpUPk+Wj6JOm5RUMBRc/BK0kK9h3KAJ
4NfBU6Z1KMTGTEZjXT0DAygutW2oG1vr/EWeWz4L6/t3oY47NBJYmdp2fpExueennvUAM+gsW4YX
B0gZZWF1aihIRWmfX+6xuM6wEMywQw/HUX2CDB48tFMNgNU3x4q1XrgEAN3fZK+VttXKibAHlU0j
cftjORY/ijpTnxqzFmfEFo9p4CuvrR5HVHStZCebpqn1i7yM/XsvrvZb00v8R6qnwXOri5Uc5U7M
X2qTebwKWxHgF1ozozVRJ+z9+BjWZvsamfUyGQ3kmB0yhZPZibVsijb5BTd+vLpZl9xy1p5WmwIS
9UxjXdpVi+4lB2W4VRVUTHZqgb+rY1vNY+2SBTbT6CRmVdqktaJTx8Nf9slN0Lf1WuhhvbZtDdv5
yhNX07LVbQCCZJ9HfnaRG82skpVa2RjaGUV+j0XtlMFWCkJcQG3gjPNgGZN7MDjrnSoocH7FfCX0
V6i9aAuQh+W07tKB2siswZN5InuIITVtU9pXjkPOrhOCG5T34umG/ztKH3hguJ9x5f/WxaC+ZrUy
AUtqwktbNO4ORfgIrUXbPPca/N3SKKtXLS4j6htV9wmW1zIM77dRx8/xc16rJk+o0b5v2sxBoa7L
blWC8/i/4t3c+a8YuQ1sVsQitcLflRU0+tkDzwwlQ53WJsCCUzEZGtjI+BOB8xFVl3E8yL2vjWNp
2VZLBCxq7N28eRMyD4H1OO/GRv3c6VSIv4zeZFxX4OnL2H3w33Gy92vwUGvVOlVNf6fARttitjqC
NrKjN11TFLQDVWsfN0H0FibZ98j2mgsP7ujNnKvgafMa+M5Aajh7kodMVaM/UDLsl3JQygoW5Bds
D7KwPFNGHhtTD7PIGhzjxY5NbZUlY3NJNT3daWqVgV8w7GMVp+kmrAft0YEktuyhk3z0k/NIkn0G
8jP9omi18GGyRz7TkNA06iV0x/bRbHiCZJWmHjW0ah9yVwl2U6VOlzLMx9WIkelr37NKLt+552RH
0yopAcRNvyDBpSYr4K3pMZipVJ6ACrmQbbkBkheDcBATHo3Jf3rkOeRwOeZ+jGzrCoqtffcxNmZ2
C2fpa23oi+OQVxcZiucQCATrFPftVobkpjd1cSFXsJDHfMXlnj5rYt9jjLgP/Xt+pMG29xOqGXm6
LGkubpgXRzlenSJl41tTAxDL8LYWia3DVMXVQ1v0Hil4EZ7cxjA24NuSK7r47oqFy/hUjFZLwdio
5mduiTmTEaxcAe/MTEztgGILIgbZrBai1W2ykcFYy93qvusGKDT7ZNPGgzrqQNA01tNFIJqnrk9B
gps+yepMzbaq6BFGHEpzP2Z1tc/nzGSMIuNm8ur0Wioyla0Hz6ZaZEtbbap3fIRDdEJJLXYIk8Lm
zJkqj1sc4wEYAyxcd32F1JhfOFvHHRfWDPjoKiV6YAGO39vcdELhL+BLKMc4zbrXv8OEA7rQHWDM
FKHxZ5jf2D6mZQzzOJuMy7PZ8zBwLf8cxizEBicwpcekbeutkroU95NRf4psu76F3MHtNrSqpa9D
CuhQJHiovVR/cuxc3xWBBZN/HuxibvOUQ+2Zh5plViw1sG47OVRT2/RBKMC1ZdN0WgwvvUrf9Q4l
IWSD1KcsRFnT8qzktQxY9YhJt9/bmMkwP7/2PZmQkghb7ZeSd8y5UoS2yVUsXNJc8SKotywzMF0F
T7Nukqy6KUpjLhsB1byOOzSaREbqkCLAd0jkpyIU5C1idxfUhfub+tyLP8TVR5lZ5dJRKvPRACW3
adFRPdlxYuzFmBk7LBi6szwjUj85olw+qtndEH6vC2anPLvm3PH9jFUGemc+o9l55XKcRQpNYFF7
ucb5b6ugf8WoiFUPYUZqe7J2ISTFuDCHHIedMVtn6A+h0q0YZXaL2rJ4qUT1UvSGfh79Ln/hXRaA
Gy0yMnPnpBRI3blG/SB7HdHE6Hda3U72UvWoUHfybfw5OZY0rLVpyHUPjTiDoanAvxvphxupR2t2
XbEdlieB773npj3LjUbi7MUNwMxO81metxDCkqpbNIbTfk4bP1DKzzpNBwAiSGKpZf8BtcM7+kr9
Z9OKZlynRWos/tXxr6ZdN6y2IEfK+BQVaId4WAhmk+kdw5Y0NOLrLFpjixV+FQ2/mJEhyDz0v1E+
fMVQPHz3MnSC4RX1lzgdrF0DLweui1teMgrCK2S27a1tjt6Sxxtf+7wREAwOtuaiIzcY2IvLYIEr
KsbSY0Jl2vJ5fk3RIjID89g3jf/sB/18oegtxow0s86r17WwsLyYB+MSYG8nw0RuY26GwkPHGTPk
+6mc0hPnUBEv8tCJVfEjgkdLZx5qt6JfMvWJNinrCXiRwZSsypSFZ2Eog/EmMm4/zYp1wxAugCQP
OD9EiA5YqzIZ+0+11J5yqozf/c5uFrpje684mI1LPHezJ1Wo0Rrh6YOXOegEhiOarfFU7AeQOCif
aEqxbOvugamGC56dXs0x061iuemqSPz8KZs3I5UFKg03GVH94Og5016l6xSGtnfStcKa8O2GPq3a
frYCItSrK9lfj2SEiw694kb4p5i8/LIyB3eRh+pz4sC+spFk2I6Unza2n9dLqSwkhYPimQDbFuVs
HQ+sVZ0a/FVS/dUx+Xhuol9kSyWFDvL6GU/V5qqhOfxQF3m9CnLH+hi74peTWdmt9BrljDw0RW+r
5zrC52HORt6oJjc/slD8svjOPni4CLwvgQXEhoiWKDZfcZvvzwUkpnXkuiCJPQfLTK1v9nUA3dpH
b3LELQiDIXU6crV80yZukPiA4HjXdsHG9kBYovcW/fL4YYxa0XaJFis7EoA/xhph88xEgLxCD/0P
lwWFyFwvnTd8RP0tVif51q5KcQvt8pT6o44NmcHSv85+qi3KLiSdw6sTV7deCeP9MET2ARFvFCHn
jZVegvJ7UYVtsAh6+KJF1P3u9Y1qqNshqrz3sPD7dWuo9cFlAXEJeIvLWDDJMlBw2OC6bV7qSQTL
nlwkbKEqRinaC5NFKxIH2qd6MTQxfddmi1XEU/KF75Ql/6hxU6juW4jW7g/XjVBW6SGc8UCJt3aN
MoqvWv2bZwPXqs2w+xlY47YOKgp3wnjuctODpafcAjvftSZiC6OD6MiY6Mu2xWS6z0J3m6BJfiiG
ZtjZrvLgT0W+1kbvMKVNt1BJepCIEcOmiwx7U/jiPXTyFod3N1o0+Rj9QJfp6lqV81ly8SDljAcs
MugbT2nbB6RfHzz4zWcGzGbmMBTO+QguPQEGMgRhfJMbBMq0g5KgSj+HEkVBVixzrTW1He3UO6N2
UvvyfXDLa2XnZOOL+hn6eHpB2Fl9KRQNAS/NOetx2ZxGq772MVCeMovjQ+R9xqrIjyqiE148jPvA
QQEFeH9hHpWzL2Aqhnb20YPK2IJNR5ppbiqjfZkzW4+23vVnYbcQ1xVAbaYSR6taFeFB98RJa4WL
Zv2MOJyBiaHHHlOEX0kZgpEakS+QcbmBjAWeXg6RbS9svjHpz1HRHl8G3JQuVRq/tFrRnEm0ciVN
PRW+vuleVTePF5Assm0ddb9cKiE3bIKN0zA4UBvNMFoy2yiO7N1kJ6Lx/a0bHODKU/KDtD4jes0a
916UlIt7O9KdYTE2egqoLu/W5eBWr5URizU2mOVWNm3D5vHjaejLBhP8N68cl30LDZQsm5Ef7rsO
q9aDb8L0W86gikMSmI+UgpVl2GO7GHoPeTNeqzG2Lm4GqrVv16Zn/GJdVy3UuP3Rm1Z3ndqMslOB
zGcdfUw112Gs6MtRxM3v3nzqXQeVnyT0jhVlpgUqVN1qSCDPiBgr8kgR/g5rPBJOXM7XDCXPaz7v
UYa+ZnpaQeIkJDu7AqJU33OvlE1VN7OzotU/ElA9BU5nz3WidjyDkIWSTScKptPokizjOfcM5rN/
zESxhAZhP5eFmi0iYAIUzod/uslNczNNDJ66of39v5nJyRGyw+PxsDdGXv2vZ52DUvYYpb8rv3Qf
hgrtR1fgbwPrJttFJgwr+Jkwk2u0yVhyjxujNKrL5NYOZEtVkMMJrl5bFbuCqfohd6nLhVz+O54h
FOcKpBQQPJwuiDIXaz+K1EcxJQ4uQ736XKa3umYCOtv13roujnediSN8HHjtZYzm4ouX1h+6n5/U
iis9SQfc1oEzkeUylraD5bohLHMn/EndgZXGybzQ07VmOdVeszkb4O75kdFXVKaZl0JYXutqbX+6
ZfakjdgENYWqYlujrHsrLn+zyjuH3As/go532IdJgURTJHb12J5dLqVtorv9drDc8ao6brBCA1p/
UylQ6nYW/87tE5UsoONczFd7aJ0PJ0TntOq05pECk9hUaVuAdanBRpPGYs7VXIvGFMu8cZIfVTEs
w6JOP9WwxgQhj9IXG2jgpkP65DBNBiotFlje0Os1avrjSW9N99n1PI1b9oYsV/U9Ci3ona5aPfhm
74An7D+1IOFG6TpA8a3GBggv4gNSxPGazM14zjy7XHSW9SPWyuAZKuK40xBO3SJ66r2wRkcqMg9+
ImMBgDDPxscxM3toP7W6qfNOvKGL+iBHRHY7wVojP6f3TbEVQ7NTnSDdowlh7zXqD0d+y4TSX2tf
kJ7wVhFC/msxkHQf9Wg85qR9F0Pk+c+WaZIOqoeHGXvSGygEVwNowaFNTxFAPRg1dbuuLWyqA77L
lY3j556Hi/Iq4ilcuJ1L+XvubYSL44xlPqvqrEXqF0yKWh6kNZAKw+z6vRBkrydXyz+81PnsQZpe
Ky82r4UR/sKsPYcA7S1KcNRLeHwoLHiqvcdEatwOXZI/BvqcuS5E89NGPCuLhPbJKuezUiPnpUL6
aa1pyYc71uWKuqd3zeYNmGWUVKkd7Xxb0RX0PRptNdVglkK/9q5yoOfZQPNjithfsVIZbLK/3Fjm
s8hhKXmlq3s/9/1kqY25jrgMXU+yWQnCtVuU+UkJGgwIphThp85Ij6AuvjkAJk+RYa2LsHlCgjpa
6pN+nBrvYGbkcR3P1U4lpu7LaQy1ldW2w85LG32PD8l4KedNtMtHUi6gDKJdGXjRyrSF/maP6OnX
w/AbMtwU9qzYkbV6qcm3L5rWK9Y9AkncLtNgeqCCsAxNxcIoqjR26giILa1sjVxN4Oz8RMmX/OW5
XrX0PfR0ZGBcTGAMtRyPE2TVZWZQjo5tY1j1VkKGXh0dKHVCdIukFU+IBWU7GfvawAr7z5DG1ft1
7/TGgtnIyaRU8OY2PWkYx4xeZzXKVZdZxjXxQm8TQs72M2tLRWo6QjDKd4GF402vVyj+RO2pr43s
CUUF5tW47IG9Moe9jGkZ0BfUZYGDKu6VpYDzqemkoabZjsx9DAxmybhNfFcVZXwIzWJ6AI/Nt+NT
wYgg9R8F2CMmgsm70lB26CHhrjsEmHdZNbg3FUNT1dE7Fj04zcN7JVcascYJI7FMgyw6ghnO99FE
wsIF5rGqnElfGaHnI+7SPwZkwz3LpoQ/xYp9akEo+vDVbkoRFDfm0jPbGduIyWbWFIDefbExAsDc
MGSSl7b1Cy5fJNET85n/jw1GZ4nCe351xeykLF4cyMhXMp/ZfVNRl15VKIStx3mU7Iirxj+35U/Z
wNpVXVMwTVaOU09XFKa8haG1A1UWY7reY6plb/XUNcG/MkR2sFowLxYQyTlS9nGyVC0M3FtF1MfB
c6qjEOmfvRSpBRS6kWFE9BqQshxz3+VOxP8qVbtNypPwVFsYHiuqVW4zzfNhVbLhb+DtReuQv8+n
k1XbPACy+NZWSsLlz22RGayDty0K3RibQCGpLecmY61bkGhskC2NXZ1lUuNTpCOrC+pvO6l5viqq
8SyQA7qqKBssDT8MbiHvektqLqVa2KOaH0xXFzDRkYuu6bUVuoImj2nfPHilnm3b2Pzowi45hd0v
kuD1ORVjufFcH7WYCAeixkd0U+6hqYxMjtz92rTOeaiGkdQp9iODrdoYTTjoVSvph48qyjcLe4uF
ZSrtK/d7bdnGfvBUuTVObXHtX2yVP0WUINoTJQdb4EasC4tHy9yUmx5RD1iQXjEUC9mlD+St836l
9Kl+NZrHSIozqXaKPQ9f8F27SSUdt4cVRvliglTCqlefU30YuEmBJbmpQo1pQWiLjRaoxl3AqW4F
9quDjr7QLOEkx/X4WqEXbR+TAh2BMg7SlXA086GN4Ot7gLmetdBuHllOL9QhK55RflwDk1Ru80Td
F432ZqRedayzyL83rTLLlvHYxxsEXPBYybtBWWPXqmxTYLqPjVn8hDoBRizv+weutWjRU6m6WUUC
Xs5Lp63l+QCuauU1xNvqsR+zpSnq5jkYx/q5yNxriZjwuQyU+tkzemvZjaPgDkvTdTV/S4kiXvmt
f7aKsj915eifc+zl0eeM34IsrveRGpYQN4LkzU7ITZKHjHayN4FHDUaeUpns9RWMq/JEeVJdU33k
+bGT4cHp8mMaFiCbWGgCkJxCxBuoYFpGk67gQ9gvVpog4K2jHQ6jyn7JGnLfAM3UlTs3rVHVtmXB
411JHOslg6UEJFRL1//D2nktx41sUfaLEAFvXssbOomU6xeE1FcN7z2+fhZOSQKbo74mZvSQkcdk
okQWAWTmPnvLWN3rgyMM393+NrYDOczT3oDhl2Te8JpDMfsBPGlMlfRjBGk79V9i6ohU7mHmVw+S
nA9g0k1oR29RNUhytm7C8ngbO47+DsIf9SjJBsUUuzp0/Vs0tZtu51Bmf5JkNRoAPfXLMaxcdw6V
rdm2yRHc6MlyvP6xDybnkEVzeecm14IduhfUvnpNHV6WSpqXrB4/cj7n3RcwC5xgeIBd3xiHx65N
z5S0e1fHUGBjEV+rfa1mKrNurt4YkgcTpIKvlnoEdWluXjkdubiDOzxKfl5H6Y71c4RgO+omTj7w
ihdxTqzGKbJ1nF1k2vhnXlr917IMdYTRDeuRuvT4FMEb1XIc9tRZyYdORSrM9nL9wp56v429MfhU
s3V8MOA5OEhUa5D9gO0PdZElWphA+pqifwoi1/jYfW2qLDjpYQFp+cC2XZzZ9a5RqvoIcpnnlhvM
08VDpsLax5bzs5suXVPLKn37KuFV18y08pAs1V6B9R5x2+CjzX+PouVpp0AD9NHg2/bOTxEiWizF
GszHOJjeixXPefFQgc4TC4yVdWeg0LOJFj71uYbkyR1H+M6XWRHoNA4Lu9YuthXjcfLVH42pnB2F
ksPVzQt/eUl9wJRL0upPTTgXwymyt28CRRCrm8rPpuOaLCnsR7DWseGa/3U5v2fBaNWa9gFhggP1
3dMXd7b93dx6w92k5eq9qrPd1ekAB2PWyOEE2US0KApJUy2yQtJLDWvhwUAYdnZQFBKf9quXFssh
c4887ZuAJEsU1l5EP5aZZRiavwE8ChBZ7GdA1LdZG/aWgT1xKNVtQDLvkmnOL0UT/WioDcwv7Hzn
F+mtgTVvDbzJ+y9S1umBm0F4L/Ov48Rcc9Yr/Rcpb6Zax/7jp/zHq62fYE15M30TKD8//j9eaZ1m
TXkzzZryv/08/nGaf38lGSY/D62f0HcMo/fiWj/Gav7jJf4xZQ28+ZH/71Ot/403U/3uk75J+d3V
3vj+P37Sf5zq339SNwhr3g6NAtHeiVe7aPkzlObf2K9CSRMyKueM8DbqZndmUry2bwNeDfvtFcQp
U91m+U/561XXT60OqNDs18jrmf7TfP/p+ixmWHoPZszb+XrF26xvfw6vvf+v171d8fX/RK7eTvOT
VQ39Yf3frp/qjW81337QfxwigVcffZ1CIunyK3/jk8B/4fsvUv73qVyvhjq3Nr5OihVdO6VfGBIB
m13TX41EkmmqLrrxJG7xSK+RAWuu7dfxVcI1B0hnL0WWzRiC94XRmdugsaitai3lXRGlEKi14wur
YIhsFystqVzswbcscRkzR6Z94fT9L4mL34cn6jDXMGKJT5pmhC3DNgGBtZDt30EX/QipR/pYuUp6
HlwPweeBOl/XTm4NDJXpfZnDQLpkGUmCkpxEI0cBzhaodzefhPXE/I4cHRsiTge1jExVhiN1zqWu
7m+JPqySu8aKXHiSLepLihmJHVb24DARUz2ECVquLnw3FvXzQ/VosmnAuX1Mdc9iTpFTPVZaWj1q
WmccA7MCui6je6OZTn4FsuHVaGf0ACbn3RfIBZlRBjZ2iSyR1b5b55Kpw8Fo2NQMrrf5oqzq7uI8
hZb35yUlLR+H8V7nxeKWZs4s0Rz95Kn1SBEzekHBom5/E6uHHpkS9VfC9Z1K/dU8DUeL39sVUG5w
FzaLlr1vMUicMnwNV+BEPMUzL9nQgapwy4qi0xymj8I5l5UT3gxPizzQMIu/BI4LwRWbV7cR4lyH
Kc6cbDn0aPevxtwym6neD2mWX98OnLUpPHex8u7NXGJahX3PTrd11hoLrfoUobVZHYKHqMuCB+kB
9grQba2Dow9klnNtomtA8gZvTu5nKkuX1HXkbSKjf++6Scq+aWRepJnZOrugjGxepIdg2nTOlGwj
wexXmpi+aQY5BSeMKCiORmxW2fSeCrwMtbEQ4rGu0h96RdEexNsjJrcHU2tsJXCLLunSG2aVLW89
uJPcNYMTJ/uglFB6gNf4kbtGEy18RmRIZ8P2b0FjLsyTqbtfV78NnlCHTysvOOXx1aNE1ot5aBiC
qhugMFk+9a/PdTNzSvUoNXT38iEsJ9D5idQZDFuuf5HGKgoU62/t6h0SG29BTQi7hUtuBrIF4esJ
5bs5HZRXE5hVyYZBOqTKbcLboFcT1iNcrwoMDTsdZvSruTRxXHZXMaW3Nm981OlBG8tCbLsG/qcJ
1mG3a+ijdyigtstZ+NTjXcYSEQVkPXsK1TB/iq2c1VWMoIQE2G9L0KBGpLaAIx1eWvdCKcCcb8QG
e/rD6VjhC0IL6kH8oMe8yzpiza1F2FKmkbFrzhuzDEaqMbz2PKvJF6XLOckoLZjczDh5jgConV2H
TQOVb9inqjdOkkEBl8ea2wufnAXGnhdU15V2WgOpcqDwX+Ak/QIn6SZAPeVc2hw9Ll1xtktEemuO
DGnGgzMi37Smivt3ZiQQlXWmVJ0f/L6d3s2e9WS22fBSseC+lKZe76c6zb8GpsWREgArts4mSN6W
Iyg18T9XFsDVpIJ+LW5bf6O001nAxoJClqZtXH9rWV62X30CW86pqttn4Le2ErjBk33Pj4+Gy1f/
Feg5aPvkDPPit1tiRxV3E8GYi8CVf/Eqz7uwcjXzjXSlgYvdAkLQoGl/89aUaY+Vbh2MNROyUx8Z
ziWHcyNkYpdGhrtVGwGwZFugtJsRxtAcQnV1Dlpkc6LmoS7hfZaeNOWUUW2bm6A6/OZHIPnVSwNA
DjA5m0dJVg0DOegkhBO1dZrHMU8/xr7nQD6cAjlV0gndkJ++mKOsRwmES++f/NmYf0x/zZH0L2xb
lnetVyb3cP8n913t7BqPrU9IvX64JDhXwwyepNHKMyS0d+rsTsNGcpoBBDXnnijD515CfeAyV9a3
TXSUbtpZ391IL46vfHKp+K8SXvA76StsmY6jkUF0Z3qXbGlGW4ORcrWlh04wuiR2c3rrV3rv8jvf
aIX+RUH0CU33Jec2q3jFljHS9BOlJ1uJVNWknjhV7i1bezLNsPzYst8cqgDZ7TQ0P7Dr0dpd+TEI
chUF9QFcv1p81JCQf7QG+1lGxKWb3tclL42lyW6t3XGjMSm5voZ56F+llw3lH1Pg2gexhqnyr0ED
JJmH+8+U+Fdv9Q3ATFHD8VGfWKJr4DZY5pEZ31yupVpnl7fZwon/t3Fr8o+xkYoKhRMd1DAqjtVs
Bu8UtYaFvvLSz+zefbFGU/sLcW3PMjn6dYP4OXWS9ovXJxzpxH34Poxd7plWrFzt1k6vb+bpIP26
hkMN3w1f4jtNbZzzoJTsP0E7sGkRz7mLkJeY7jtYAQ99DPQSLIJdf4oTxdunsHVtHDbKOTDNkj28
Y91dtzQc1r1uVp+kaKq2T2pXOa9+GbCakia+vDTs05x4aLX9bUqrnF9fYR1vxBxHtFn25FsWhVAp
4g4OrORHMVO1zB68LH0AYJuU2y5HzSIIUdsKjRaerxEFLs2Ixg2kWgMH539rCvR60Xu14PbeSCge
NHispVsGGSqwFdtqr5x+Vdh7Y4hBuXlNd4i0RFtKDsJnaToTAgm07t+JFVQQ4KwZw5I2kBE5888M
3prAP2rIe2tV3uw4dgzuayFJqtqU13a/GPfihDozvJ+EECldksT5zznrmDWnWWiXJBDHRnBSwerB
IFQaH+AKSXyt/NA3KNH9NH5GKqVSDjnVURTDLPc9Iyj2MVQOW7kNrnfFYoIZN1wCq+92H10C5uSz
kb7cVqVZp1oD67B1qjW5QLCJ/dos577ezs/U+o8blxP3y5ygF6NnTsBZKyVFqeN31baBqyTs9Pfj
EoQYw912GshsyR0V27pGzaJ3Wxh9xbFKdHVrPXqUaFTyG8kzaMzFdDiZfzCD8YpwkPpcT/ue+pgG
JB2QhUXu3C2Mnd/Z4TlH6OIuc2DhYk1UJjvpQiw+NRu3ANlJGWp9aKd8bDaVof5IvcXXodIbooWD
YWKtIia77FQzjYDwEqV471Jt/OC3hvYycei5NRLHPIOa0l7C2nFhuw98FKdLqMJUc9jay+mrheTr
2TKqP6tZdVmuLj4wjQEgsK4+z8s5rDRmoJnnqG3/FKtbzmwlN6J057e5y5zrcOnJvFqh1GdYutLr
mAwV9eu8T2n8HB7NGsCM+HqNas3W873jXBXKQ0md7n5qe9TmxqDcjk2mXWZp0gaAU7HICW7E8Sq0
xAu4Pi5B1v/oScqrbCOJPueFWp9A79QXXYVY8pfaoEgOillExZVjkfAqrlZUCZuMozNbzRcK/p/6
hJJc21TOKaMO9BjJwlcjRq28WrYTXG8TSGSdZc6hu979+hhT33BQPgfp1orK7xylls+cQFXPipL+
wVl/f2culqZa4wnIJFJWS0ZZ6dVzEXU7qM/nJ8nXqhkh4pESKQkqlt2801u27pfhMsj3Uw3AEVrf
twu4aXaf5Ra1/UZZbge2SjZ24hVXSQZFMJ/1iUohuT4KEep5cjmWhLja6Y1PXVMb944CPFZMJ4BU
eW6pyhGz8pxmo5qJc58Hivrpx5i+14x7JYNn3K8849M6hpfY+EnXUfsL4bSMnPRbBgbnsVgajjC1
x1DPrP24qJeuPglkZoFOQoLKj5jSSEpoRs8j6MTL6pIeNaOjzebMOg9nh+7Fz6H8/XW5W6ZOrbk/
emBdl48gzeiYMKjn4XHwlfZqsfYsYRvQ26s+1id7CKaTq7Ut9LS4Ut02qFoRW7rivY2R4XbDISJQ
3KrZhzP4564tfjOgUKn5TCLlpHUsIaRJ+8AHdbXYjaroNyflLj/Ca+Ib37yM6OzO+zFYwqaR6kcN
XP7bqa3UczO0Pf82bUnpy8mY4G+EFyTdJSjOfNY6b+BJayLSaQfFZ839ACmy8xGis/q+iZEMdMY0
/5z7U7l3A8rLWWJD9FyrG6dQtZ23IPORgs6v1oLclJ74ZoDowIqXiDTFr56Y0KQR9qwUWp5hefAW
w1nlnfkOXuruSQuz/knXLH83DCjerD5brYL7pvSP4hoouoRldqF0NSZ3PItTmhhiiKMNoGPhue6e
1sZ+jlu/eAKd6bBUtCjiLJraA3DPBavYVu8zCzQbJaa7GHrNU8lp9ceu4SfUxBaSw4sSM/W/VFf7
XXs1F3NoQbBSIezfSdR2w6/D5E0PMhQE7GNW69WTxFyzPHamnb6XWKS0GxA46Yvmad6HAflhGF48
W3mJYMp7ArDZXAsfROpiZVAb3HqdlyJCoPXNWQKjFdRPXu12J5i0eB9ZktdAFypnVTM7BC9Ik1xw
bMGhCwCmrLkyOyJyVRKGt9G3WFgDx1AMba8EgX/whhAegjQoHqVRLaSh5hYBXTERNP4RaMoGahpV
DQ5rcr5EkZwYdmFSQj33a5Zk1IrHINS9/dCVCAT9CsgIa2DXLlYcyJhM5WDDtH3mOvY511CNWcgp
1UVqD1kutIKF1nK11zDChRBeij21bXVqTIqXw2Q+Fpz/w/IU9E++ofN9W3pGch+jAfjImfIPT+wX
w7Lrwy9IEpZAX7Y1FQyASdkt3vtKSp1+7METCAHtefBa52laGqpyUQGu2R1Ltch5CjPLebI03zm2
Y+JsVp+pKdodFU5XcclQyYXGZtPmeghGkdkkqAVBdLvM6lsv4/VUHPdw01y90OnPFGZTnJ6W8yeb
V+5dZnbsRy6mCxsVZfvmu7FXmufEdI6Bqs9gTfrgmoIw3UZimk6yT7ugOUk0qsavsb8c1YPO+VDx
7ZUsuFUgvmdBiGgFU1eNlh+g5YiOYs5xBYpSC717MbUaxKeSf8qNsHvgSZXeBqHPAvMwTA17ySoN
S9nUNXh+MXMHwk4dwW2z4mtrlwVKC9ABnZvSyY/cdI1nDhu4k0Mk8K/Ihn4bQvxvcASOWwep78c3
uSY8AWixkJunqLzz+rijeNfbtepsXPulkZ40EVJUV6cK/QoOdCIKcKtNbyQthJuYSd28N7w2/jQk
rRe/lHnXfirV7rvWRQfXqap35aDqL5SlA4+sG94Uo9B4GUF77AJr8I8SjUzW+6iWGAAwSJ5Q/r4m
PjCpZEmu2UN8ogT8IkEZH1d/pi6rIfGEZfwlqBUYrpdspYTYf4ZYXrUsdZfyp/ZeGoqvVCt8P1h9
+Z5izpm9JBWyy9lP0q2bslzNTRNi1F/5bV8cjdCyHnRH/+5nCJKNg5Y+DgV3Sl4nYccHjfjYLY0E
xjy3z8GYfWjt6qdrGZDnbnlf2/H2lt/ZwSUO5/tO6ORbpBKltzbtb3xTZv2nvHVYHPP9L5R23Jlp
kICV9mHcmUwqhpeaU70JdRiDaKTXl5yTbMR+EwYLGp3CyL8T/20GGfImb/W9yinh6jjw9/BdUyud
lwwu/OpK6xDpvf00ucne0Mhr3eYfE2XGdW7JM0LF2lfcVWDqRiNgO7iwSvOtTcqDtXBLiw21SQR4
GEDj6htGAw2jV/YysBOnjFmb2nXiS1kOyjuAg9Zz3+R/KoU13InFlqt+YG1m7Xq+N88Ih5yipBjv
8s7VUMmhUmOyYx1901x/FJ80fW5BcunqxV7MUpnB7lb9fGbPlu9/V4cfQUNHVKhpHVqBRX4wvam7
T5LGo04lCi7KwvzKpGxcAxAK5zoAgx6Ej9KzdJ42hdbBjvz3ACpj7B771ifx23MWQ0OxpGjpX83A
QZLMkRVuCDnEqHObU2wUZKkNvU0sufXEgYH/Z4owyTVr0+LqjPG7yLSyY/zLJf7KrsNy87Y7UtGO
lx/0bbTEXyX9mk18/zxl6Xs/Z2/L4AjIyd1rg5ffN2nUQ7RApUFJjckmsvvwew7MkyKiv/jNfDbg
xvo0a0W78zU3fSwKmAQh99NPk11pjzbvaDu778otpfsehw/tfBeawLMPdUgpkdM44+6VU7rSGAEA
9b41fOBaYLbBduvz3RqeoLjvNp3Pjwnd5K9rIIIeFiU2NC/VrHjP05bbMXSkYlEpYV6bYv4iljRD
aS5fmqHe681UvBefGkEEU88uf9y4fESzOaqN9hIzFxf0J/pxVoxuu/qyrHU3Uw9YfZ1oTL75Gtrl
t1kpB7tQJhdvZA7x5R7csn46xgfx8XIUbSs9ak/wjDwW5YTEBzJL73vPHu/hzbyPF4sy+er9BAv/
AdK0eSemNOzhfwcoH7M7SVraWN6jz4m3DBJXS7X1EWaDfltDDE2d8DiBJPORZhxL/TEFHW+Wc/TQ
Lpb49dA2r7w7XMRy1dkEpahP1dFBcmsjzlvTqPqjryMVZnQwzYkvHFTjwZziTZPV8d72lOohKi1O
Z6HmPaWOZjzw/3YBPDvah97mAEXtzfBfU6ltM8hQKObuzUtuRsXXsKJw1YWVCrIjRdknc+XcmTCU
XLxGNY8OmyJPPfWQOyhY1E9WEX3jhKv+y4mPKGoEB+4z9dGheu6p83R7W1QBPrvrvE3Bu/ld13oX
idpKAuN9OvEVR2vUPqlgIc8pEjc7Q6/tO8rmv0OpEFJAoSHpvbjWZvXZMLmfCrWj3pwM8SvjVPZw
Wf8cRu3m/8t0v7uq+JZPyLpL3wcg5evl+LJdmm45eZWGYqNdDOD3bnVJRqBP2qHTVX6hS674ZLyY
FIK+B+9uncVa56VKJocL5FhQLnXpgJUvMsvZS9WnFIs6f0Bl7z02nLBNTV6dCl2NHvKhpfrXMux3
7AahPOX5kCuhQ7pBFsP6Y7S65yHhG6yMzdYaOONklX+98au+olqV7uRl+r6uTEplFmZV3bBopLc0
kjIv7Kzdsmsdzdlfs15Oj9zRoLkew/4bxSqXirLKTwHkRkfqy/tTFfkxkjXqN4vv2Cl3Heh3Cqf4
OFKAdPTcedqL2Yxtv0eoKT+K6c9DvFMtIz6L6ekL+RVCF9eJW+XHACYryo2g3qpUVblH/xlccw79
WqW6+odRy3+Y9bLfKqaXeD5UZP2PqJjZU2nup0D93s+zB/OrraI6lJpgfds8AR09sIKxNRRL+M/s
MqVX78WSJguzhchC/x4PRp7tR+es22z0s21gUA6jGrfe8rJOYUw1cAhEoZkETKQcblH+1ExKlJbs
tLb0fakPcM/+CnuVZZQ7mfE2LZW1myn3lX2LVMy2T/viYiUZOoHIxe5m8OffVAsSBt37Q5kHaz9r
YXTpajd/NhLjGyKe2bEMAnA6XVDcS+P6Y3s3uI9iTE1Vdbs1aCiBtrVqJJbGrhpOEBp+9POKYkKv
1jee7igP7SIYwmlA8JinsC1ZmvHKX1Z5YG4GF/LJqO3YNyBNRsFA25/nHqVLji/iL50OR6VtuV/b
IeBBl5TwxPfUZXRD28MZUXhfoQn6qpV9/WwaU3LhVUnbQ/E8fE14PU4N76vJTh0ntaUKFlbX3puz
+13GsQ7g8U3ZybuRikfOIzqT525k3SjJ1PHZ1GztDypK0e4EInKWpaM0GUuh0Cl5TC2rSWmiirJP
ta0QCM8dF6bhcnbuS8/eySLUjRe5tjzYan6rPjZJrD4Wjf+ljgLtLJY0EowTfzNQG3e/+g1dN++6
0pgrpCrVxvtoz8Z8b/vRtOlVRAVnSOb2nj66RzEzxfqAqvMWNVY0MRbaGlOLQ35qengnvWQOs2Yj
3SBwk2azhlS3ZdFSayDDGfIq8UcX2b+N2doebI7zeBcvTcAuTL6rjeGzU9jdUQKob/lIn0TFJ9vM
qTgs67Dhdz2AHpJuuNDuxIuoxfLAubs1C5PPzb4ldRy5aWh9QYi1YKYFFd3A56ax/AwdNEbhpVbY
KkbPddZP7aLd0wCX56keG6c20/UPau//iEJ9F1+mAWU43hPcDbV0wbfZSY51bJp/wbB/buKOTT5I
Glg++me7cYon2chP9WreqEEeXsUMtDDcVyrUZG7ifGjGGX2kZP7D9t3ykLYjm4+eU39e/EWlT39Q
MgstK19hjne2FQipS6GO0WfTTSAz9pqXboIFMov67+J2syE8lsa4sbKTzRrtAnM3TM1Lz/y7OSnj
sMgXEr51b+khcCuz4sG5jnkzzy1bQ14g36xzBp7zzqEO4ljnznCnBMWA4D1SVtagPXZomZuI+eKT
aKKOw500RZ2/KGPgHJMmtv178UENAoZGL+uNjABkErE9vcxa5XNy0jj/KRF/ReubmqQyHQ7Jr2Iu
foHOvJGoFcVfikbtTnOr6VQ1LCOisOUkqLQjqvR+JUoVGJQ+NgCzryxjkwRqy54XmpKXkLrlEOOo
1Il9KOEzg+1a19RdELR/lSVb+UpaoRNI3QuVFT/F3vm/IvveDT8CIgB/8y0MGW8Cbu5Q/LpOI9mi
En8Tjv/7/L+bZvXd5ON/jcgtmFX42+XTRMuniRZ5aMleP6sV6u8DMzc2mtJUO/YYiicUxvInZ+mB
L6CAyX4UjzRziIpcPdjOq1QvbSfWQ6fbkF8zjNWUcRvzu72MlKlNV+0fJvayxGVmfYjihWWyjRyF
8WGOrcDbaDxX70t32GtiyrisTAuOM1XzoAaUjVPm13d3EYjQ9ZPJ1an3dbjhz/1xDXht118bNh1v
H8NUFxEwZYeQs/MuY9up89go1a3KfZc2nnkP7uUiMXVxFYMDUYcx8Xa0mBJoy27Y15rn7fSY9/At
Kzh/0xBf1KCdWw6/1Ecb8p47mYW7QvcONZs1DvavPcPqcu+4ycmNOuuhtYqU52vGEajWqEB0YDZ4
iGfTepCeG9TGOWjb51ueDAmG9F+5n8+njH8GG9+McPiTOLWNEW3sZVbJW6dacKGTUxaX2yU1uDIi
qrJ2w3LaOPRdQAleWZ7EROscIWCLUiQx3Qyqj7p7RjDAvaIv4dyaN6YExNd7cXQopzCGeRDsnxEP
6QZ9m/odGnP1uyjmzMssdSq+hqnmx0xDnclrnyTzFGx36QBbh5iSJ2PbmHcPkw3m29g38zVN2B7L
hlpsDdXzq1n0Pxqvc64DLw2UwMO0RDHVz8AiWV4hhAAdpxU3RX2AuxzOCWgGK60KdjLDq65MK9kS
8WEQ4Q8NaaRZRTwK8U0kMcsMTfg29u4omWaTbbBQSy+HTN3dbKpQ3btb1uQFMFjY4bdXEUsGFct4
WM9ZflMnyGt4yvuKWfvKdaaqkPcrGispFWSYOfWD0EfXLslYRncRda6wzxuXOEsPAXucp9ihrGou
K+vCma19CszhvWIMVFnDirwx5r49sICa/kjYRaD+dPqsB3Ai8A1pD3Xa3/y5Xc83/5Dpr/ySPwMn
ueWbaafco6oIJcsIfdJQVQ/1oq6bJiyP23KKLvOivTs4SAtoCOgdmkVs12DhcuIvKtxJNICa9c63
Ex5Qy9gqn+wnVYlO3ZKL9IF7cQP/IxSm87vG7o1NU8PaAxfcBsZu46uhdchjBH0EnblJiave6Js0
9pKHPirTZxSXHivYxL8As8oPdtAoEKx55RePSmb2j0qK/dBo58Af1cTsnhLN+h7qagSEKkSABre+
uQI7hKCIk/z6XqsV9tIy4NmSLDkSEFOa0qGO3Q9Q5AnChfNlTZSeslA6F8Of6/TilklW3xBGf3TO
l3Qs5kNtNIF2qGabokWF5doOIdJqy3204TVqCVlxUt2NncFdPPPi9MAGUrb5v0aBpYovhmfsbpPI
fLckM+k/aYpRn2Ijjh7Wxi5AUQ/TdvVAjxQ9wGOJVsIcWS9sSQZn8a0p0mtKd976mqbs1oA2uQxj
1zQ4Wn1G3eFysZtTukUNsgP2pp2Rmq8/heGwFdeV3Ve3ToZL4E/9xVOdH434xJTAar5KiSsl3byy
f02jzL659ZHV2kp0HfyPcznLhZW2DE9oNp+h9piP0eiEm3qh0Gph9ocKwC13peIZ1zz0oN4Sqq0E
0qj7hPOd7WRFbPb69aSicskYteCXMs36VVKgH4hgVkKAKQhK6zSmjsPbY618GQbtTOUcbNxqOHL4
tXCXL/5qrr4bCUwdURzqD2VrXpqwOwxKf4kbq/gWZm7DU9JQPkSxWe3GRhmebNWKjg7cGlcX6Ylt
l04l0nY65Pdt+zVrnPiDUSrOU0EhcQ7d2wef85iXIrhISBqoH4A0qw26gWTzXvGuacwNmrt/VmgF
vySGzvPTULZiWYgZvTgjf2Ru0u0m3rV3jrGxlSh5DsKuf07GLN65md8e08zun9WiiO+5A36UoDRj
4P/h8rZ4JxZ0HM6xMandjFW2hbZM5i6TeU74Y7K5SbsjG8H3U9dy4DcXvMMsJD49DNlgThYT5pO9
0+rHKoUNKIqUgYfwTyUeEcbR0gZiZwt86RqomvIrMi8OFMvsAihZyCnTmDwJ0gqU4WPVZsmTgLCW
WLNYEgvi+LFRU3Uztbx1OFZbclyYqBuw+uV7pzCL97xLUyyRz/lRTAkYBXXCcew8iKux+vpOb52X
W/4yKFAWudSARU869XG6Hcz2W+wF3VVSOMlwH9vZ3q4DNLXdqtwk7xrN3CQOL8FJGfUWVMGpf/Yy
5TGuA4XFEsDPByTL+odsaDj/V1OKVnyoPI+GQ80CGkX10fc1gx+i32wrK+SIbHmYpnoCt3GM7M9i
SSPBYslY0/69b+pR4RsbinsTZV/YLuyErKld6Eb2U5y513EMq0c0SqotKq3Zn/85I2OO8e9zdFqF
JolRBKcqSdvnZlI++3zGu2Kx6rwLT/MwaltFMZtnoxjb5yT9rJtp8l48FhojKBlaw0Fi0eQ5D+YI
T1LQtO/SWAfWXJkPrE1R5s76/tvAIzu0lPhz63jGofGM6Fwkqv3QcTOwB9e/1jzmasp16Y6zp+zd
EgAkqu8udJgzYktzq3+YoF66mXpv6x+63ndemWtUkn83Nmfv7wTnbTbr7Z00ngrzAQ/dAirHnz7p
qR2MF2wF+5yC5AvAc8qQ1VVhltzdnN2CJo0755TZxnyZS9ixhZS9QwGJZ5Lz0muzcpr6Dqh+rkdf
1MrYQvoZfgM4CRwscj/oToxEYgkGJ+khdjWiB2tQ9IcEBhmKm/gzucuCcn8L2nHrnO1A/RRS0sBR
j/+xaLhFePbcHXsEbHaFNxsvVWg2V44/+o2YOuTgT1GTINJTK93WMD5petk9S6yGYCFRqvBBLK2c
yq37MEfcyp/gwHGvU6IkWwAAyItM9nTfV7OxRW4p/OYYzoE3JetT35awiugwZNmTEn4sF0GwJUFG
JoswST3C6CQjebWOvs2Vdcgnx/o0DEN57JN9GED9PYMYrv8VVegcTq2mfLT74Vtt1cmjWKr+sela
9QOQuu4dh2v3aVqg/N35nGTqabAVU8+H7AgU2N6D0/ucUR9/rmo7n0HZK/OpBHWtp2wNqUtjhSOc
U796YwZTBouB4SABabQytW95DoQfV0jDtuv4tOEQBfmjroEBwg8PTo6K1uh2rIzrKXnwOlXnjplq
72FqHrZJ2bj80Odg0zi1CR2XMW5LNyiudldV7q2b+WVx1VyLLWinhJFR+bMzYOdmw61AamgEBj7x
lCqMAVmcrh2edX/RDM/M+M/U97dsPXZ/ZXH/ZEJG9WWe+IMxjap8ar2kPPWDzR6hlukPRlypu1Dj
wB7O7q8yaHLPJSxE3x1ryDahmtcf8h6h9drx+00doADO+WAPoyh/c81k1qc2sbsX9iQWrTGw7RKt
izDgkMf8U4JOEXjP/GAkJA1y5x/R7/buxTLsxt0a7gDibJka6uLfziXBSpndv88VIXhiGpp3by6D
Za5YfwnSzNzJtltvdSnqRlH7Y7/uld2PirvNOhiHmuXdutXh/pjhgznBFWG9pFrsHKo+T/bt8q7d
xzXUtwp34H4x1dGYH9i15twXS9FK/XlM3slAmcyxyjMKHgPPPOIIBFVUa2XeVeZSjfH3Vwo+lEHE
o8cI/FsT6K0FdDRMokPXN91GIl5f/QiLectRs0Y7g/M4r4Pj8v8Qdl5NcuNYm/4rX8z1MpYE/cbO
XqR3lZllVVU3DLmm956/fh8iu1WSpqPnhiIOAGYpDQmc8xp2Fj76QQtt1LmNVmDcjsLC2wwYK7XA
hPvrHPJm2XM10MYQWyZOb6PTEHCtokWHCYk81dHeTDUAZty03qb38/Fdn9Ce+ivclijtyrBq/234
l9HyItmc0/tltAwHUfTNzdE2HlSn27FzMrcxavRPxuh/7axq/IpIyIOCANGLISITcpWpwtys2P60
07SQI5BZ3PSdC5vTCwoA7e0nPdKGpU4F/o7VJMqrqtLkd7LdghvvZ10ot//K0hrbrtz4I/OLM74y
zlsvKtyOSrLaNvnUbYXOzsGuW+XUda5YT3lfPyFs3qMrVw9f80qfbzzGHySGtqgOL9rMnZ46gC3o
k6hgvOZ3zayAe/xNHA+1u8Yo1CffQQu2N80/x4cYRX2M/4jP47t5vGczXl5fvqG/jv94XZ/r/DZe
/j2/jv+b68u/v5r/fnvM1wMFlCfdNb8Hett/bVGBnuIEfxhnAZMuRPDfzHakDMRX/NO/DZFhHxC5
7VhwmuYO9aBo4zne+I5eG1JslfLJFmgel3Mc8+LxHUWepfEjnkG0u8Xn8ZNjdDuyJ80ixXDlWBtx
VS2SVLGOZa/bGHh0YiV75EF2fDTlWVXrTPmtO4/aQxsMw+4jPmq9SaYsUB+xdUaXKY3FW9HVzw5V
1T/Q200VG72xdup3Ax41ywEZlk1SuBXSfhzw06pOsinP5EHpKZf7RlOjhMIjSYGiVUzNnTzEhdvc
hfNBNj1zMJdIvDSrj1hltOSxZdtXpmijG/60kPPkFNkxFqjKwumskPe31bdu0rF6q/zn3DHDU9fb
2i0+RkicDImFnaaKIwl7A+Pc9ci/xEl6KO0WF/UENNfWzTDuRrtdOZHohTdnQ0We9Fn/Lpseh5Dt
jZuz3bLHR9xBpkcH7wIopR3mi3MM2s2IsSsLjtCC5meJK+S28bEZXCRwgWWgfOxW5dIfHBgFiTjL
XiuceVagxNaaHkyPLUJc826YxWSz1FXdfY2C8ZOGLuEfSXy1UTL0F5YFPmKaeYLI6q/bhHWLyIEd
dGr7LmC49Vuc54IzElDzFlPvsfJFiWvYqXYAMkBD2E0ti4NsDaRGLvKsvNRdOdzOFZ6xK1MkvGcD
QCA4/LCGUh/qeQkz8a7KiiHfVt3IkhlBvSXFyeHOhLaVoQWF0o/effHqfDkUo4HebaGsfTUND7HW
Tw+1GSE5i7DcblBNd+00Qb1xBhxjNcUfXpp4FnxssmAvonZ4GZ1IW7ABzPBhoHcqY54oGOAZaTjg
UlLyxPhxwATyzyb7o+iguCV69GgBnaFBdc+13S5Zi1A1iTRuG7GPJ87chGeP6F2XraJB57+k27O6
Zg6WmBT82ipq8Voos4d4HbsXCm7V0QBdgjeU0sGXDIINF28WZQM7InMccS8PLO4vuqohZeijXXaL
IztgKMW1Brl9nycQU0IxIbv91xQjLHvyhsHrR2hCpHOn6iS0Py5DnRRjG56Mt6k1wpTLZGqzleZh
hFwBxrmLJ6F/Qoq/9NXmU24K/+wg5rmQYTUWOGgY1quGqiX1fmeDBTu4qZiE4koRM1xZzfZVXLnK
qo0q9kh5ZmymTksvTuxnt0OK1QnG0EhgW0BRzjnIyq2q48Nm1u14Sf3Ogn2j2e9ING8Kw8+/533z
mlfa8GLYar9WRFSfcHjrT3mTl6tetM1TV6beihJ5uKu1cHohvwCMxq8gX/Ta+BI47bsC1gSaIC3V
N1nfpP2jkTXGkwp2io93eslw5rkGk/sgB5XzVwbOg7awQ5SWRdZuFXWIN6WBfh/cl+FZ79yTwnP3
s+Wgg6kPgHPCENdJKJno0g1987kcodDlduLcDyiLHXsNHMAIUvtzSfJNd+3iE8r7yc63/XBbN2bz
NpeM5ABcetHAHbPuUHVCPIqwfGnJu259cgG7ahZ+bVxNe5oRR5u4ssMDpr+QIBGzWmL2Jb4Myh+l
UMZvAEq5+8EXfwhcO9zpRajvnNpT7xsfbW+Ex6Zv4IcQ0FK+Vr6TgLupxdW3sa2uOxvLWaAOWV5H
R3dWkJYHb5zUE9ifdDPO0IqP2O3MQWTaafhC3XrMeWCg8RbbukHQ/nEd3hsLI1Ts1coiGw7+ZJNa
/P1UtuVBGMZwUKGR/OcgtVFUys5+PxzMqOQqABgDMEJIJaiAzPRQ685+FZr3RTV018j9HBk6tupJ
GmQnf/QeZJ/tNuZ9UHTqrsrApPZQCqJlbAbGusstjRrW3PZRmV1ya86RfWO4a6DxWDjbtETlbyyE
tpsqStKQ2W3WwRoVn3oC/42BZdde6zoE9q/2Z9lC8La9FpZDhjmLxVrG5GHWU8CrQDtjZMKlZKzx
xGuqKc3hNsJ8Fal/IEMxoSXawd3KwVrgHTPjH0th31O9jy6J6mIyEzj3qV7a91lqNgc8tcOFbPr2
IC64KZLC65zpc631h0GAdFHceNo1imFsWHSobwAQkT9V9vWg3JN56u4Hu4wPjinche/5fxhFPC/5
Zg9r89EqWZs01M0WAwrKzyKOklXtlTWvn2AEAErwzq5ZsNg2lHU1rZxjG6g1Fdu8u3izXQESseNj
24ISHA0lffV9bJttG6E6y0JdAJ73feHV8Rdc/PxFlxoYe/RIqsVOLTCDiIBm2F36hFwsXlhtZN+3
JP7W4wD8ENq4tmnKGjYGwIOdlQn92LHo3fsdb6OjzvcI1Wp2xtTHd9C/uRVZQ3zBapHHIruA+3E2
Myn9YnrE3kwlPYIh22A7Jtorg/aKf0IM45AftY2QbRPY5TdDHfdFNovweyaM4XbC4iANxoXVafbz
ZGGPG7YVm2q/giEt4pVb+9UrCCScIfQc8WHdrl6LZMFeyH8dVSs/ISWSLOWoxIbzrScOtiPzJCRf
Vk6SIYsq6u5s1l7Fb9qqsEItlRcncCFFumQnctE9mr6yVMdTYJ67pAjxrBmyg8BC6ateZN9M1Yze
VA34Yhg5+MpqFnXXJJkAylpIXaR+dZZ2PQLRfttyykJfqH3dXZyZRiaZtJJxCxazQw6/e3BmOq4M
9bGPOkvSiYPrJMXjBHfxgMl0tyiruNsNYOI22COpl7gJQ/QrtLNsgZQFmDIfUC5stjH6xDwhfSNa
l3ovFkqRWg/IsYjFOFjee9eWF1wgHH/Bo9aaBW151bswi2GOlFm4yfScJ2WvxwrgqARPVxHZEDMa
+440lT6tfAhXrBPb061Zdp7YNCaCTA5laT6GKNo4saaqBzWu8dlCZnSRCK+8k4d0Lt5UvPPDLRhn
O9RrjJPsVFMD9RFyZOvSxMwjcUCFNIYfnRM93VgK0vcjODB+xrlxjTpXvwZ5V54hGKLq+leons8a
FCa9YbSPH/EhVoylVXfFRgtjH51oDDt3t8txRwS7M5q3S8kLYznanuqq/0OrJ7T1hyD/np7r3mm+
K7HZLgynHB+danL5nxr9gZ2tu+qb/AsrAAsXDUrInZoFVMKg2MnmR8etSfEqduvs7rf4YLTqKkJX
eyWHfRzynBSGkV1lxHDSwlkNo9YuheFm68E7qMLvHuQhcHhrPdGpe9lEqVxD8RclnqHuHhS+hQ/I
XGZb33Fwl59nyRhqmrDXtcg9yHF9A/ElnrzNbcI8LBdBtqknb1zJWX1ldA9Vpb5gSZqfZGhw8Jrt
6ugsJ4Hdy3EbCXYFFYqz1pOIGzWcK/WqJxmLLD93T/Gm+Km/MSzdP5BW1h60CXlXOWKw6y9kt9TH
WnWqfWXW/cZr8ApW82hf54WpY/IivHPZwPdvXfOEKgkSrngJrExjFqnCmnCFDGy1J2/pvFo8XMLC
Nl6CUItOPRi0ZeFZzqse1NwK1Spil52bL6aH/UnqBMsmBzGvaU68r1NdO4FPC7dRFPWXvGmKNWqj
6gPZemtp1HX0Upahhr5Mii69Nb4rGEJ8rbtoX8S6zrPNGbehN3nwSji0ATdnNxsFuxuy8ZaHsH4y
vnlm4iybyZ2OZdzZz2FirYNiIo7+ylab0E01M314ywRZ6Q5ZV49MBC7kOiWQefqYAwsLiqG4tMVU
3XtB/1lOLxxhrVITWXZB9ToO0zuSzfredYGat8XQnXXbztYBbrtPZqmZUFiz8HNt4R4ttzxVvw+7
3voDkYNn04rztzDPy6Vaa+IhG0Z/I6/Ys/W4XdFGt/WspD3mU4OVP5XDYALt18LPZtDdiViwieKK
GaiKbxoVr/Hr7D2ji8B5s0Kdz6O39JOeBsZj0APD6BP7rdeBsiioD+wNVKQfVT9hF4lAwVSoGYZe
2Q1F52dGe+TO0S4lig5Ua7scsy+eU4YYUHnOstIqsfNdmn2XIJbU97gmk68BQ90Y21DBIlz2DjE7
tABI9lL26iWkdhtqId5+5lFxhbNCs9j/kgRrHv7al7LVGky7UvVkhnVyGRUjm6lqw9OMMCtysa9q
a3xmr18cfBEFawks+zUeznEJRPs1XrBe+Lu4HK8MRUVFMjV3ahL5m9TVAizo9eg56HRl28boH9he
FD/3QikOlsD8UvbmWqKw7xh5Is29ritwUx+Su0mbizhN/UXCPQylSw59j0zBB/pDxqh3Uo7/gf5Q
BiM5yJgEiMiO2qQuUAMOtXWEjl0c2u6cSaeMrETirXS4s9fCwvKkeGtwvH6pZgF9koAonM1Dk+9m
vGlzUI0yU2CMrXGWZ2I+Q9D/MihTcpChj3ieWc22/zFLdlAQ/3Oq15g/zRLB9K2aamMnNC26tGls
r3LoPiuzQGVdxuTBh9qwE4WLqxUknktddS0LXLh/8LyMZTfFHf/DH1NwB9u6Zescb+PktTwP0mQz
E1d+CiqqZ63sCbxDa9ahsuqMvNpVCN0uErcOMNycXyHmFeS15XVus+dXMIrOXqWeRt5Jb917a9Jg
2mlD9c3Vvxd5NHwxi0xf8jakF0rL5iHAIGwjsNu9BFps4pFW22slddlZal32Yqkd7JxStLthbmZm
hfRy7FQH2YuYQweUKehPoxpmL2abvrtRb53hdGcvRsRWnl/VoQn42qgJr1pPavEGhg95o8CIzpHi
po8why4ybjp5DkID0vCEo9Kb3Rer0bWyF2zfjWPRh39O91IkxkJU1M+6lfztdB9Qy5s15bfpiLAb
R992xdJOddAYeugtY5dsT6yP7AWcNvpUt68uokbPTVUrVz+hkJ460adWD5wDKZ4GT5si/jSwa92o
dg1ais9k4SpWvRWjh8OcXgXnocGdfUAfelePWCQp/titmqAwX6bQ+qNIcKcok3uoySyxZxIGfI1F
ZOVnRzeGk3TalX68c4jvO3Yc5l8WvT9CVYlnYZ9GHhDWqt1XSfkQoU6tbuEEND818Y5p91hFPZSt
mp+DuIJh6LnpSjcMFBDnQ5q27wlyKfuxKzEOHJsovWgoji8j2243sinHqXNHOgqKiJWe3S5QDdXK
1RNQeJ0+Pg0eWYRIr19xICypkI/mCjTSnFBAcBtN7uRu4KH2YjbJIjbj5tXQLfXgDY6ylLN8X7TL
1MQmWvaqryPyfq8kWsJTmuCkBse7YfUepaux9opDHarWirRmsOkSnuBoDHQWPEZ2YLZxO80R6q4B
5J7AD5El6aj+x0Gd7vVZJmfF2ttZNH3F8x2NsiXZx+jZaWKQWXilfk9rkHqe9S0ChkDa2J4e9Qwb
2mEw/KNhwmdDKiJcKzace7PK8SuaSDdTTUcf0fzScxemNOgjbYltwnbwCnsPd9s616FbrtwxEa+V
MC/yhYww2MVwIbGG40FaqBNQg9yLLvLMqstvihLYFAJ/iZdV42Jgj7t4SupzNyhsODvV7E6dVfcn
edZm0Z9ndm8qRzUEKs6Aj/BvQ3FH72+9bTfrqlgFicmYslncBunOxcrqVjbr+YDuShG9ys5ihovk
4WJMnORJFr9sxfjMUim7k134B2Qrgb/FVnayBElu1ypDVzmkA+XkIBb+FRM7c4VRE9CmEDa7jHnz
GXn3taIKysW4FN7ipSfqXUf1diFHfExIQqSlXHsoQWn+dZEw5U9xQkR+5peRcTkr7hxj5cbYkcuO
n67OCxqXMFKLe7YS7XOdOXfh2IEEmVuOlj4rauieZcuu829eOmtyjGn3bOPojtdkMZ3MuVmAZ16U
htMDnWCmimjNUvhud2jrqXuOu2Bcpvjk7eVcMt5YS0bGtJNzB5Ub9tgHxvb2N2gojHgdrglyrkOR
a9PqarKRvX3smUAfZ3+9EgvOKrWwUOz64sWzot2kCvvdMhRrlQB+gDwUFE/wB6+3OKocq5j9/Ekd
subBMcRnGZfXCccadU63ma5WBve6aybnfWgNjbttU12CMHbPljAt0hAaGoJNOqzqAVvJ0gn6KyzM
/qrM9PyKx+SkukDOfsRNYQYrCpcmKzRGyA7f1DCryFBgmUN+oSouwq7jJcOs5ChjqRFHC+6Y5qrc
NxHgb41V/Lp0xbiPKWw+9fl031Q9PkENucDRrrsny4aMiEPAqZ9bt1CAmkmF5qxsRfDV8DJP+qNs
jl6Urf0kGDdeDAbRaVtrk0nmjhp47aKYTzGP3xhVF8xLGGLtzO7RwPUWqyYKAOHMOFxtirepOx2y
wlbeGm6pZsqKnK31DpFRvl0gIt+a1N1hopY/85CojyjEzg67xNEI+jrieqNqj2af5cFqvAZlqR1D
ltlHHZ6M05IhF9y0F2Y/VA+Zkrm7YIyG7RAl41Mqhq+k/q2vkcV9BL2ET3lhJBsH5MWBZHp4RQIX
ORkrtr462YOlDu2XRmDxa3tWcnY1QAF1DepVsVPjiDZCvfBY93CboykPXtwbxzkxA9x/Dv506sqo
3pbphvowmo9zf2Nq8dKdt5os75cYEngn8teGs+ptNVyFimKv2rSxzzh4t+x5In4tQVHuOl23wdfQ
4Zs1gNHOHCApcrPeySAVLefWbQYBZBPX6hYDSl2rVkPvRNWt6QHvXHM7G0th4TU2KXfj4TvmLhU2
DdH04LtsOBFZOcuWnED1UF0N81ZVVYo2ZWHbLsukrq5yiMczbD/lmrXQUQN+MOeDLxDf8LPY3cum
3vnJOVB3MJ6vUO5J61cvJuoL/gLi/IPKn/wW+HGMXVKYP6pwV9ZqisVAgSrL3vamYM9uyT8nbogf
ErmXx8AvlQU//Oa9K5M/ryiogfx1xRrdrK07Zeoaq1CxM7QYTYuq8l4RYv5eWXp1DWASYPfovsjw
qKukV9LJ3TrzqMLWt6YItSd22xOm78LksybeoY+7GsByH3Cmql+zdCX/DZNTP1g6W17odHZewMVO
hp+buFsqC4pQ1jIdJ4yWeqM6RQqE0804n3azFZA81Fpp4x3CmAIBlGYhgx9jdJR7t2aRqsswI+0o
nYE1Me6yhkJVxG9yYYLRfB7tRFAHmuAB+7m/7qvGeWms+RuUf8JYzD37ffjHrQVoc1ez2lsFRpt/
Gsu04dbqZXvfU8KV43ndRinBXQsXp66040nl9d2Wr2z+miF60s6JWwMKzCouYuw/EaK9N307XmBt
Nn1uQZLyBEuTexHHCeVTH7biD6lGeSYFF2+qjLceNtqscr3Nx7gu6tNlaKX6MsObr2+z/jrOh6R0
yKP7xfc2RQNEtmRc90NYpOXIWhT95dswN6nKS2G+ylEf4WZkgWOKPN19dJQFCazIBsAoryZfr1Y7
DbyrnsWfi95fG9wazkk94HPVjuFDBpZnKSxQqGMFgKEP8vJd05oXTC/D75lONVS03HVdbZu1WsEW
0PAPwqkxlVLM7/oY6K9uOQZkcNLhSfTxsMqK0rh2SMBsRB3Vd62AUSJ6YyZ09t3qAy/fBUO7dAoX
ih4FMyosfVDfye4aPijOMP33mg3itiQdjBRPHmMTl99PrYWPjgaMK1MKcu+xwPwNo0k+7bA5tODx
XmHmyeEReZZ93NXBsqr7fMddCtnFOjJWwXzDlYemiYrg1o7NKqsWeg2T/F//87//3//9Ovwf/3t+
JZXi59n/ZG16zcOsqf/9L8v51/8Ut/D+27//Zdgaq03qw66uusI2NUOl/+vnhxDQ4b//pf0vh5Vx
7+Fo+yXRWN0MGfcneTAdpBWFUu/9vBruFFM3+pWWa8Odlkfn2s2a/cdYGVcL8cwXldy94/G5mKUK
8Wywn/BESXYUkJOVbLaaKY4V5ju85fSCTPAuuhedZKuvPfsJ2jt4o1uvzsoSycuL7MjFALWqzNE1
cxDqMrpk3TZ68eo7obN3pqRZySZag9myctLoNBhF8dquQFSnr7FOMSiZtGQpB6lx161cUqF7Iwuf
Myc7T81QXTXDK3aun3cLTc+hj8tgVjrQ1QLvJFukVKtrpSnjOqvdeOWUaXXN7e7zP38u8n3//XNx
kPl0HEMTjm2LXz+XsUANhdRs86VBOQdMXX5fjFV33yv5szSF1zMwRdlkWhtpMR916oscxW4iYTPN
jsDXsu/FzJmRB7PTWjx94u9A86p7PnLiUdwefowy50zJj5DqWwaqvGq7LPxoeEnQrZg8ygWyBTYY
Mkr4EjRJ+5BNDmRexviKV58j0yArcv3nN8Oy/+NLamuOEK7uaEJzdHX+Ev/0JRWAHqeOreKXqaqb
jWa06cZgbbgnjZk8R31+cYxI/Zw5KQWW1gzJZwfRJXATZSE7Csd4RlvXe4RuHB261B3X8VBis1c1
j5iPYlk5JcFD10TJ/tYM5tKBrB+oJGS3rRJhPBMkLRzMHz2yxjCi5x73WJV9VBzkmVB0++5jrpz1
cdGfBjNfvq4c8RH3BuCsSAfyfQfKcSyy0T/aMM3zWzvQsbHk3drKXmse8jEOgbzgNsOVMz66kyjN
rCWm8/5/uYsIMd8mfv26urqt6aaw582zo1u/fkK1qtXomUPu7pSw3PSp6uIehP6P40KoJM3AvhRr
tHPkVd2paFxI+l3evNq1CI960mX3oRll91qC+2fSu8Zexm6HDuaHHxQYks7jZAxx25TcRdduZbMd
rey+L4RDEjVpNqN8cc8rKOrmZbeGEuIhgwFNOTb0rFkMlYIusx5zWoKoJ0Xq1MvY1oqTmxTwYH46
bRAc3kWTd/XUGrR7lPGO94m547dpnaahjLdDr4eXPErEGthofx/xi1hhxBg/+R0pKnbp3otS9FDM
hkl5S4Lgi6ICPleEc0JvenqCi/VQGVqzmwBGkeZs46sg13mVZ3BlvnEBlBl/hPIGkcOoSV8Mdxqc
24Si9GFmpuBCP+Y3HbRCjzRcqPBrzGfBt8nKy/gzaRWIyTYiS75a2kvD7PH5FSa03/kstiek2uVp
PYXuLSibAM2NQ/OHGVP79ZdgteM5HZis3SYAwiwPfrwznFHZU9yMUbBWan2pOQEWAJDoT0jge6dE
aboj+WYI8LRk3PIr1tA/nQJqXqPGPh0+xuQui7aVbFvC+hIZfr318mYfqkXwHKhtsTLJvZ/yyXDO
LvXhpT4nu9t0NpRMzFceMfmG6qGxx5Cb+qjXUq+srPEG05fI/MHzsehzoHLOQP6xc8mz1sCNZCfg
2+jSV/D9TW8qlkaVjotRjbC/mgfrjUuZNQvfwXg3p8nt1TNoyT8PWYYBDXtde8s+dRKLukvVc6QB
y0O2fSPHWdp3dWyCi93Ezt2YYc0+eFbw7vawPuLRZLvR1ebVHtBxc3M9fK+6HOKR5yTgYwzlkTLT
2eg875mcTLdwowM1ovGseJXqrzu8IylrAiNzy+KiK/AGkKTFOjudyqOMZWA50brUiguZiue+QDui
Ygfqr9nikdgB27kbESn214XJok3JwEXIeXKKPHODCCJNwv/m41qTgyB8wo9lnQQJb2wEtmxtTF6w
slkur7VG8ORGNf4MyyE/ml5lXWpbWJcxAk33z08OQ//9vqTrQtUMV1N1Q4PBbfx6XxoqL2383jY/
D5631mcfBW0+kHlr2fZzZiJu54FN+ytYOkOwqiiP/xSTo1vQYcc4VwzURubZsi3PggFZeXVKKT5N
OtKCTbsh+52whbTicxVw25OHbsgi/DLkObIKqooQD6Nk269cWEV+d5RzZPw2BAjRM3pWPoo6taYu
cjODz6ZjdP3P75NcTvxy/9YtW3cd03JcTRiOXCb+9IQ1ywh3Y8UqPitGlC1tskLbvCzwFgXI9NaZ
KNiha/eSO057JJ+MfsEcdyKUEtXCnC7JpHhX3zS+9YU14lPL/oXlRH0wxaB+ispiIeOBp4c7sqHF
Rja1DItQEBxPZO30kxEM1e2ypVawIG/U9DyZQbpJhNZjvJCEG+H4Dvfe2P7UI28Uz6DY3+KpvzSK
Nn/3x9hZ9xgD7RN0Fz+Fan4DGEdold7iuJm3nxLyyRLo+9v4jLgEDLuhEqHjcAwrJ3+c65KrIguN
jWwqY5NfYKXuYvJdBcLLAoZ30OX7qM2LRwyyqbA09fdxVLT1P39azn+sh3jW2hTCTD4vU1DG+PVb
XZW17lDFDD53QYsTtJZ/mqzau4/S0j73edUvGrPt34Y2AD/guxZsZUd7RiNngyV2/2Z2Q7J1WhFu
TSNt1nUA0kUHX3LU5oNDZe0om/JMxgJTUKux7UMk4uzKegdJF5WfTYkX8hWxQOxiB24ufakWJ08b
+1OBWcZzM5qXoIqmC6JE+bMrzO/UO5o72QrmJGVTBPVRNtM27JeVa/f7ap5Z+mzV/Em3t7I3BDe+
1tOq3viuSA/BDDkDA9meuplPZM3a8e2yqfv6BGoPqKWMyL6PUWUvkBF32C1kNUpTbdR/46ZvzfW9
VFjUx8htPvAcK3ZxVJNMSVRSGLHKUD3u5qF14+9sD3Jm7Y72nY2U27Qwjdy+yyvjXOXmuC/nDtkr
41pj2f/lg5cf7M8/U0GO0tRUW1cNNmva7wvhHinqrnd9/X0UfrXKrQJEran0t0PMFx41EvclryJr
w5YiurNKx7pPJ4R3bQQWZYs6eHIxOwM4KFvg2VSqW+eeES6yGlzN2CNlJg9oRWVnx+be7zeGwmIU
z3EH1SlSLcO5Y0m8/+cv9X/cqoWpq3yddRUmrK7r2m9LyNgwS0fXIu3d1rxPNaTmu4a7zE+HoUed
D76jxkJushcp4tJ3oEb6lZF57rVMRb6J2d5jpIQGqZnl3qF0QuugAqHZdck03XndUG0KrJmv0M/6
Ra+PzbEINXLxRlHvAF2DEkqmteOl3t4Av3eQZ4Uadbez7MfZ3/V+xD7GUViL/8sj7T9+/MJ0LeFo
hqOb7rx5/+2RxgJuYs8+Vu9Rmn7Psgvpee9uiCLrHM5YHonPMUUar1A8MlcfMXkWt444aRhs3SaU
aNQs5Gk0zSBivRw38gJysOxAyWbOfnjHkaL1+CfUu0NhoAzGAK0Vp7+7wb/lqTrUs1TTmKx7cqDg
DiCMCgA9cMNEfbGljskcs8NWu7sNAfV1a+rzEB/NlQVasyMysHV2rer0STimcZBmQzgRZ1dfNZud
iYguBCya8iDH5ml8G5uC93cWZhm0O18ZNn0kaui+Tqst2qG8AynvvAdqgj29AxiPDInNJtZ8NRrf
fbd6u1nCXEBdROuda5UgxirmDsSGSAfnQXYBWeNfislDdHPuyEbWeI03YgZuBvldO6hzeoiOaCo+
GQAi//lnYsvfwS/3AIs1jQuw1bYdQIj675kBJCsTDS3bd2sAOV7WIckv3AXWkdLbL6Xh9Suzrq1d
MDeVHgy3qjfZnezl0Y17L1nhsTDNp4wlpgyPFtgpHm5fUAO1X1oN/IeTG+pSdroCGxaPnwqHudfJ
74O+f8KdqDybpWnfmX4oli3Kyl+AucOo0sfXqS5A/eGass9Cv3iqlOqTHNApWb2w2rG5R+4xPgb+
lKwTb1A+N+FCDshF5q4KNxiPXpG5+MR7PPrnS+On98Q+wHpiFaPvBl3BjUwSL53UIu3n93y+yBxt
VS2q78f5AP3nz1iVGdW9PCCV8nNMDv6Yq0RdfRv3ERMRSkmsKX651u/XL21QQWwnBdXzR9tWzwGc
kLdEx14oLodsn9eK/dpH6MbX9lvXwKFLOrVCrcmz3uwSO3AoiyzgO3AlGIwgckYceiXUhDqzrl02
oHmdQA113XLfFRT+EApJ+JnoPnbR0P0j6HPV2B9ZePTBi5s3j44A+yLy+sWFIHA3GY3zCJxNX/cu
4m4hbsSPo1912NzhexQhXbFk4QLCfGgvcuww4eCVVIoHa5WxvkYxrMqnZCF7b4e8WRpuNN0nbBxP
5qDpW/FDKEXqnfwmf/IhsoKR9rTFivn6EZITfpv/W/O3y7Uw+lalKayFnCtlVj6ul2I5dlALLI1y
u1l3fa5fzUJrKHDwsvp8Nswx2asWrrid/fO4HM3wjatSY/NmjLsl4e7y1M+9Z721jFsHuWnt5EqE
vOz9/5yd127c2LZFv4gAc3glK0fl4BfCsuXNnPPX30Gqz1G3fOAGrh8IpqqSK5B7rzXnmPZ89rJW
DAJxCufF9IgmDRPExFgMFbUc3S6L3G+AGfhh6s1qmo99jaFPeyub5cLzee28kJsWf0usXj8fGlmt
dFGn1uujUV1DN3rUbWe8teSp9pS+q7fL5rIYMqV1+85O911TTLfLPiVFHixhelq2lv3F6OxzuxjP
n7taI4Kf30Y3mWY0N0b27iu0iuuERCNKreMLsV7v9BvFjSMp+t2gBJdmtIYXozQ11DTQm0hI+ftZ
fcyVBmvlZUwLdPk4Br1o1NLSS8TFB21258jScF+LiGoDLcOt6KbhXi1H7TT7D22ny0rqk2RAoXNB
Kci5XS7ZmFG4OSnxvco9Ai7/eMt0ubiXh7Rdm0qvrpfN0YnD22wsvWXr44yxVDxdqNIWxzIlRkEt
AbCXVW00X9eOodox+uuzHTGR1s7Qzb7eLweWRdIj+9w4hjazrPrKXc5ejjSWfA6SorxTHODZZWP0
59iylYvfIkhCRFq+JQDIUrCOz3maZtsMnuLOkPPikeiv2+WEb6EqrENg1VIIjQ5fh9Po58G2B2pP
43DFApteMAO4H2cojGSOUqyfPs9YThNFRoqa2aBM1mWbwXJlU0UIiCYfjGF+z5LqqAgg8kHKZmI2
/j7Lem0NraGErElBxxr89E0DoFPG5vCToCKExURq3nWTAI+TNubOj+SRa69tfZyS8JtzTOuHSVN5
cVfcZFk67rkfpxArnlucXoT0DQAA6/yvhTNvfu4rUp2PcTZablC4OW5AL/eFqD5vIQeklQV3T0aI
GZW5dQ1kbssLMWAakzsrLdVT0fMuT0UP8Rlq47fJni1LijRcUpmSnk6YiKozSUX57RWNUn7DN4T6
KHByvDRt+4o110yy8tuEyH/r11OxXTYT9VAMPvKwYSx306jXm+XBICG9HJ/bcy9J4J38eFwv+4M6
3DWRYjwWk9wdkl43VsvTKJV1kRPKhX7Wgw5o4U4mhqnjFvSHV50YY7e0loCiabwlyP3bsl8RaLfR
dy/BBsNLPByD+XS1keSdQ2DfejmrkI2rXpu0fFFAnzWzkCB29sPraDQgAEo3Jm/N62PbeDTl1nKH
pp5eGlHHpD2F43cjEvjWK/WnFmU72iQCEab0K8cbGVHQuZbM2AOXNvemz9PqPRbprTR02u0kwgzH
tDHcZMjmPQwT/iaO1ZntK7X+blSbnLHeENRrP0rcCn7i1TGkzHc1BYdgxVu6iTMBJT96VQPZYYZV
VtLZ7xXpPFhwwGK1PC67Pvcva3Lv9/ynGHB+OaAHmrSeeLFtNZgkdE3x1U5CsD265D+OmZagaHak
GycvxC0zHNvVsHDQiWWfKfrsYqjBLS3KUyRr/VEbFP0qN8K4khcSz1i29bJrWaQIbYhpGdoDrUgq
2C1DBkdWgsc+RnCL9CVGRdKGj5A6rGvclVyvOGj68XAvtPe8DMPHQlarlT2mZB45Q3Me5kWhRuAd
smon+1lzlm2Lxby2HFxOK3Wt8AxMfOtl35fzymQg9tJ8wLSjnCpVno69k5YE6NTRwzTQBheIL95D
cjMa3X/vjCB0fdBT9FvFtBYoxj4ehIGv3ESJ4hpIpY+WCjhWwZHWAazUup2kNzcfm1Dl9dNYQ4dx
rbWO3+6xyQgwqAp+JpGRVo8lRsE1wWDB1hZm+Zhp4Cy5qlukxbCpljpBonYO9HLeDC3L2gWwpL1l
02678sAAM/rYhKjoHPEloj+aT04nUz6rhfiZqA9+PMnfkYL/iJBovg516buiMqyHpFLrVW6bwS3u
v3wT9YN8HqRyoMg/yodk5ENKzALECnk+nimr7Q0O23gn829vKmNzwZRnrEQ1Kkyyu5+KEvS/+GlI
VZL8ihjZuTHRCE9lOAbrqkAi/MvO1HQVmwm/ADkynVNfqjtiFvkBFLr5lJWZdij8cbyZt8qm4J0S
QfaICjhxJUWbgJjK6aMldCTRQqoOy1FHyWAuwrVHEs9RtRt6KHfOtFk26RpH256C3noas/QRHpXu
pq0Un5y8Dq6qqvziYtg9h0Ga7wp8NmsTMOWzyB2Fsl8hQ2XhqNMFJzVo8rsm4wpiCMA2826r1Ksj
bublgto9N/Bu18VQy9vlKF8WKPdJlaDP4in7flUhU3rSwehdrV7/2+tiCkzXy2O0dtioxDOaclff
kTiWI00uieyKzfAiQC2u7Cqtn8GlP+NM4vsZ9R4db+fNnnyEWvODDLwn2yEwiAqfHxTYKLU0Yo2f
pyD5eJBp955dFfab6FMAFVZU34n5lVI1+PsrIYKrn7NKPJuSkN7TsvvbK+Hq3U2S6XItNVCJzs34
pUW/LKq02fzLJG+udeRLs/6jK08bTdVlk8IZAqTf6zxt5heBJOOnsKJAA/zZxke1ytSnVI1eJxHV
V8B/6lOgxShY6+phKBn69KO/Wk7Ci02sMVLrj4cEzXiIdFRFy+YsmNxCodP44HgKe5D6FWwSbbc8
I4hIVBZFTJNuPjqG0TUmguZGYVZ+oPoTXvLcz3ZBQs4CozXAH8YUnoST5G4QMaXMwwF3aTqQjJWY
D8sZYniG+dbdL8cDYkd47eaybIUKt6J0lJPD6ARPdu2YAFM0ZuOyufUrTZqFhPYJbyn2oHmzlrJo
F8dRhN6ITScpB/CajrVbNvXGxBlaNOoxsMd7LsRPqm1md1bcZXcxUw6UmHQyuoLfgicifrxhlh6X
oyhG2vOfP0FF+9p5mDuhjiMb1GpMXELGl3JWZHE1KWu7Z4Y3jFsKhJNG93biwuinwLEawrSjc2vI
+tGsMr5U/F8x2vk0ms3RuPGzN1W2o7uiyuO7khDrvR0bDW3ECGO5A0tUBky8reVQWo950b3IHTfm
NtWaq6htaCvFtE8ktXuZun7aTQYyzgA43EupQd6YKIFdTJ2EHPThHw/HHtLs7ZqfTj8/W9HikHVs
szz3xJM8jcizl4fXxZQfCrroBHBxWjnLKTI9rU4p6tNn+6/XdJw6PtpOpnvLWcIA6KdwdTwuzwET
iabmuJLsaPAGKoE3KoS5m4LwBcHl7fK5yzHQxGgD0LZl37LwieLZ6NB1Px4Kzlk56aX5LBOiexLk
K+5yLYX3Nq997vtfa38+z4qcv57P+e/al2eJQ8fYIp2m1yrf1p3kb6MgDD0maNM8S5tulTRINkbb
5avPfUJpp1XXKtp6edhyoNPV0tNTq9t+7rMMG2DaqJYbo59+ogMHj1krBr88Ie8NjTLWZPSQquvQ
voP/nntmFrSvamc8oB8LEOFIa3ZgYJLt8qKVXf3tz9/v3xr+msYcgbaaiQudsu1y/G8No8xkkhOq
TfAKqCaMD6a1q7XsAYNX827a7dYYa+WbLGzDC1RLu5Yw9fdVMJlbzP75KYd+7+YIB10UVnzJ54UE
1n9lxihBl021bi5//pO1r10TzXIMS6O4aWq2buvGl8KZqcgiDOhKfZvGYRU5U41EhIWeFGQ+W1az
Y5ocu73s/7VPHiwivsmzc9VU716trD5i7UNurmCxoo2AeSpN+1eBXt9NjVQ+9zDD7qUxvZqp3L8W
FR+QSqTMLg1W2KYLkannsakobQ46+dp5wk3edGyF2ESOLGvLYjkRpUJPblWY/4tUQ7O/XJj4j9uW
CUTZtHS6ovQZ/9k8wkWPEiOb4wdMLphGUuYn+jNiDvJm1ZoXqSryk1/gOaeAvf+yf9lczvg8d9mX
GDms1kQn629+ki/nfW5+PjZ3MO7gaopgwur9nQbc/BgYzivGAWogtT4S0GAJY2PrNUfnU3CCegPO
+ZtlF2qtYc+VdIJNy8HlSXqZGKfaDvUdOLrhTi7KHpjGjRHlPKXU8d0UVQu1ZX7A8iSSXwYu8glx
XJ4Eh9l4iYmOWw4adRuv/aLXl0bJMaFGyJATGUM8L5a1ptZzF8xyu/5yIEthtbvLiSY/FU9VAMlW
bWGB04snL9DC7sFKzPHCG3LXph10r3lRDq84puL7j+MmpVEGyfVpOYaIRc2y5pQnZN6YZQPLVQQK
mQ2afEqU8q+1Zd+yiOejX05e9i1H60a39oaATtNPojjKTkvxYUxuDaUoqIv/Z7EcnGyA95tcH4vj
sv15WI5AGtM0GGjSOuTtSpO00eY7rzIvZPQrkdKmF3u+DyOjic9Tk137j9swIvkNYa0tOoX56Jzm
A4Izo5OIqmJ5kq5M5Vuj3SzHlrPCdKr2UFdHBirzvfx/varSjfvQ1/961SgdZM8eDCQb6TRB0CWg
MQG591qj+MGVVjhXjJv2ddns1VF6VXuq+BoAhlM3qNk1zZrv5AtrF6jy+mVZM32dGSApGWZZ6EwT
J0Q4y4GIeT4xEnW5XjY/F8sjKriun7tkmg9uq8RgUppeOiMEAsamZvYmkE3pvOz7XASmCDxRhMmB
6nF8hOFFAuC8tixqyR9zd1mla5VsYKNeozZITpHIIGDZRba2+RhWVVRU6xTMBlQJeNAUuQaMb+0v
UebwM/ouu68b6tb9qMrrj826bW8dYoNUTfdzz8gqSi9l0ZFHx8mB07eXLJpOFH+Ss6CHB/bUsF2/
0bXnYVDNdWvU03bZzAkHdPVpjK9lUIunihGL4iT6czKNHYblfzzK7G5STDIMN5uIuoBav/FrPoyI
+559M6+2ec/0J8+DAqJleLecAOltdK3AN2+G0OmORpGDEB6c4g016PwEdiHZqwzh1BGwkHrTjvrk
LgeQit1SKWkeO18U0GUAysYZ6vXQVg/LCUYJk1qi6NLZ5KkWXpz6evfQO0xafRhtzJyrzWzC+T6s
ACcisooxsDFk1nZ+qOpPeo00az4c2TFqbpP5StpX5toOjOEwi4vxfYGekwLpWC7EuUFeZRbwrMWY
IYp4H9RFii/XaY5DLv4ybKhD95N+QnFLBtp4qcqS9hQSzNdan9ZK2EhXeAvj3ehQVyrQkO7iTB3u
VCiLt61+Wo4teyrFKlAnBaa3bFK7uNV13TyQqRjs61DTNrGs5C9jVm+W98Ic2s4Lmqm+pElJC280
jI+3FxDzKsvy7FXR+FGTyiPvh2Ao7w0Cn5ZHZkoMAq0w8CTUCJUkXThrZxiDb3g1Pj4I1Qey19sw
OjWyOq5yUmaeWQFGkDqQl5kO27Qu8clhbi2dj5VxWSFJ6GPlv4dG+f9zzu8vwfNkdVvNw4LPl5CE
avzLbVn9/a5MMpUmI3LVLc10vt6VDUM0Tmq2w6OuT/Y1Ttor8R3lq9KSj9nBaNkumxnYDrNSKZhV
dAa9vqUEOfYrPxdSF/P2WIWXAcTDJChFSOL/sybplsMoY4y2y9rH0dL8l9YkmJJ/TlvnkRVtSdMi
IBcJkfZ1zsPcoS4LNNQPetUD3oS6K1easrN0YJzL2uc+53/sW85z8iupoe4opXSlYMYk+5Di9KGb
SiqPieMfOrXYj9kUaVtl8K3N2HLn+dgmnWYDzxgmypC8dm2TrLS6sg6lA1DUqO8jS0oYlZnZPgzC
lMszm9HY/SR9UbnByqRh+gt/LmdRAUjXmk2S2bJZ+Q8WkpbnAlnlpqvtyrwkQ1bCmguLZ7Vl/FEH
DfmP82ZY5Cuh+dWDSCf9lt8fY75ZoDNaJC/lDombATM9O/aTbQDJ6drT5T1Z/rBZtsa4da7LWtXa
MpQx8vRiC/y0u+yUzPQVgpa//zx5eTxVqo08P/Tj3OWxScvdeNnZDaSOh0LDJasp/laEcslYpS+e
KQFbKAGK5LD8TyLHuaNzqVO8DbvHrsmo8PI/Mskr8PCUDxC3Mst4LdLwexBN6Y9wil71KtcZ9g8+
X1AbBSjhkA/zCSH3icfQKLnU9Q6SuXm49LG6jKHUMeaTVca29nSNP+JzYFUpbeF7n0MpCKVkLuCO
206tnm7scCr3jMftB9rEt5oWat8Lw48hJgrtomlBcRFlzU1oPtAG06Xgh/XoyJnYW2HVbcqeC04d
/ViO03oO1lNCJL3eyHM2g9+vNYb/lyRhXNErTvFddaJnXF4dWD/VONDIlVbLft51LyIe+GVmqW77
1qq3VuFILwHwmuWEhPyotdpr1QG+evSQhRRo5ieUhV559jjZZ9zD2rUuOloy84HWp+ELyUq6Vf3a
P05pWq7M1HBuoh6HC1zSp7rKa/BlhXg0mBsUQhmfO8sqTmOlw08as/EZm0e4aUItQ5HP0bAArCoR
/XRZjlZ4niw9e4ayNFwqYhOYknBWHE7TdhQSMKQ2nJ6bqI09mfib4/IgyxHrFnTbg1T30o2VkSS7
vDC+l73lBN1qeRChi8mq8W1zD9KsPlcRbJZpnBB21POsKYy0x89NcqL+2iwLvzpSWvr75nI0rCg5
LI9t5nSlsBSUdFN6j45O498I/EMoOuOvVW593ZxPXfoHBRu3tP7t2PIIyTfWWmzKaEL2ceb7xks5
1BXIDoBzCFUp2cc0aDrV3Cf5jKbzC5lcKSs6FqNv3MeTffexP3FMqm4oie1m8G8ZTb8v+2uGJF5a
AwTAtJTcpE3RuMEsNZFG4lrSwNav5lT2F3Sy5EFEYHW7FmENcN61lTXW4WOVvBrrsGz7NGO2xG7C
yOEmCwxHP2cjGMu6JKrnY19ZmudQnqTD38Q18z6h3I5I2n0uFgxfUbl1UfhW9eLOivzwvevLLUnF
eeAW6VtKQHjkFu2VmbERuHkcQbQQ03s9+lezsvs30nd+TlWuvKqTPkAFA3A3UPZ2ocSD2fUtC6Rg
wgwCA5vDfUj24Wl2NkWueXU5aVmrtYasKNtOvWWfVGGZcaWA50iX56CDEG7hd/5aDn8+zu6JHguC
KV93fjq4DphzvKaxWEtmqV+Y48q4WRVlnzlRe0a3BSbOCOp7KWCsbE9V9w1S3NUXqBVdaSWyrvtw
N4WzqWlxNi0uJiFS5RhMKH9m/1MzEk1hamnudtVgIUBjQbEPm0hBZp0jIgYimFlVnv4Gglp3EEH9
osz5bMvCmZ3ErUjPBMRLx2XXcqoZAIX04ZyuPs+1ApIHFSPYJVFlrFR1FFc1bSbSq8yRZLpEPzeR
3K1VJ88eyMVS8d5q4k0bkMDUjKHdLi5WMVifH/kQzwQ+RX90QuCHyzNVQvnrmfI5oFUzJXVrSpVx
prSVG2FwtueNhGHoOe2nBLBbX4ab2pLmXASOWIke4UMkn9NDCUnVJGp2rKSnYV6LlDI9iaJqdjkJ
hB9rwX/3fTmai7pfy1j5UQfIB4faKO6beTUwZfkgGSyWzWVhaHZmrj9OgmxoqARtcKodm4qXK0V4
04HeTGwteUbyox5sva1XqonVGV4GZLCA6gB2tfTGTjRyWOcD8NCKVe+09qEUgfNUJa2XmPpARgoW
iazvxs2yie5rT5Kc8UC2T0S7GANYAn27Jc+Vt5rRdx7W/jdC20MvzWdAmaRVmywJsxNYXrTMYHe3
5SS6W8WZRi8IcK/LCc0Hba4wibnW1PShvrez6vlz17Jml72+Cuc0Q5nAHyVO7ROJ5DaTfnxzkOYM
T503l33LYioYubh4DomItIHzQQy6rSiAeQr9MEC6BSiFZXuat4daoGJatrmL/2dbpNWzLmcwvzL5
RUY/nFZy9osJItDOzGC+hNAgiHXzDq2wuQnsIjyaVirOrT03nKSmemzzDPoFZN/39i1J4vxXpqIh
rSrVfpS47CEcSJqz6Cv1kFtpvE3Ktrxj1gniIy2Tt47AzeVRSldcxcjVCuGe73Fp3f658qca/7Qn
0SXUHUuVKQs7hqHJfJ3+WfOiRhl0tlz4P4x8xh9Mmjim1PrwwPxSa1G/pfG0fjFaMNcRAeteHJ5H
lWg8pcZWLBlKeG3VYU8SEpF/pa8xIssvYVTV+9ZZaVYRbtMiD+6C7C6Jm2uuCf0gS4Z2oFpAoEte
JF7YtShgdEwZzJr0VS6PUL+GRObSwdPhoIXxuWmfFV3SV80Iv426XbPFfkI5Wauw1DQBsRbKwZzF
N5aMewqg9IuqANfKtJfoHeWsdjPlj4TROSh9IBir9DdJjrKzk6z4yjat2kfJmQgqEjQw8dobO7qp
qYexUjpa0T1FD6jeal9fjZEkLr/DjhRCkT5KskXLHUKqm5HTuklRpq56n3wqO0g831DyDVY3edP7
ibaZjB+trmb7jlLL2qI+7hmATDdUwAfPqgrG3ka796cw2eHFRSszoRuKjdwF0Yuhkww1KeRPrnN6
PLEBwzkt3UEOp/seaHQkkd44BtzzsffCFFFja42OSVojvCs2o2arbhz0tO7jplzJANlIfoAlI/Xq
9zgH2deZWbnOhJ+5klSmq1SoxV2EGhBJgXoGYq2eG7xgsRK2JDIEHoSb4YDg2DmSYAj4vMZIRs8w
uI8xTXrJoFJyJNcNEWJZ7eHwreBh0syPmv0Exx5YQ+GaAxWDaGp/pHKpnZDPvIlA21oBYyazzKPM
9buxPFANF41IT6mmPw2RqR1EI1ur2ADfy6hFeJHiNGRHmjU9lgdmdekJM396KrlIjwHQ1xZHRhX5
xX2gFw+G0aQHI6RV7etHytdXsFjmC9fefWAT7k7uuB1k51wzo+dKSraK1feEWoW1l9OOvNUR03WV
7iaBhfqhCAiAI0EPp2zkdl3XnFvzMCGDWM80zw2hvuc2sadzkCNQkSy64ljYToVPyqyMc21jDbpx
KMroKU/9/uyPFGVjmBm2Uvm7dlRvbeajLpdkew+2FCi0OtwrUdVeloVqQU4cyowIvqBCdFXK2lEb
a6RymnUq6MZee5Qoq9EMwPdbxNAitvV6f3Ib+SxK23jCpunaQXAsqWIfpFQa9qPTvab4x8+6OqCN
1vgYNQSunqoRLMyMHnEj+slVVwFI8Cdb3Q6MZFepanmhpP2Q+3Kthiq3l3EYznKW3jR4F0mnR1+L
SR48xqg1qzhrCUJPgzUFC2ebCCtfAVFemYP4bqpa9y+XNeWfNQOualgBNEMxEINjUfjNdEllzclj
/Gg/U/BaBwiA5hH9yIpU84iIoAQ6E9EhvpvhUnUpHvrkcCcEbKs2fkHD9v58kXWUf0z+l7+GlHCA
rY6j0Pr86iQfkJyrHV/vnw5jYigcbUWcdP7e2cFsoRmb1aQ7sWtGcEPswf6lSfGPtmmGU9s70z7X
7W0pW4ygKWLtGKkMB18KkD81obVRghLK+QTbsO2CFxRJ8qWegktcWwpSgy48p62abFtyIYz1Mhkn
OPFZykPfVYvoIWzLe66pzloUfUq+VmJsK1l7DhNiByMdhphuxjDM5nJ31DotbxdInLY05bUiun2a
1qoXGHLnjUKpSI6yMLXMm5VpJuu6t44CIxIpBKmbDmQTgo385TRhsDXC5lXNJkB/RX6X27pzUIVy
6EPpHlJV9BTzHXIV23lLc9B12tjKR1Qi+i4TXM5yKYm2hq9Wx0isq1ll27a/jFG/8u3Ek1Ul67GH
Zlr5cXtS5aZB4ekQISAXx6Zsm3OSEg5sirz1oOfGbizbIVUL5QaUv0Q3ISQ3sx6nX3/+/JXf7rF8
E+fvI+p0XbUs+8s9NofbaZWGyH5mljzcdJVTEPbk671Hl+G+DlQG6QU1XnX+dhZlHtwadvQv/hjl
nwWo5TtoWAZGcepohCJ91cbD5sssp3Kynwjx1Od8RGFImpLVSVjUGkuiDIGNH6rauvB5Z/XOKH6R
JGNtA8Z4JAfFJ0WO40OM7qQNuxEfPXe7P79N6m8/k7lZiqiD34pGD/Jr41SRrHrAJzv9VPLkBzFo
zQm5QwKOLRXIOkGrLN1cNa7OKCO2TFnEPhiVYU0NGL1wn9ub0FDfIPm354F0WVgqo3RMMOFHYyav
+r5TT1NPjuaf/2zlS22PtxZUt4yT0lYVZ24eftEzKDHzL4RA1s+w4vchx8Z3p+3VFUl9UDV8Ue4z
y0RTMjVPRrCm2r2HNq59y+1hz70OFyzBfdy1i/4idYVLudI51NaYuJENzB/6v6fwtWLsaCsPYanI
6zHIdwCV5FVTi6NiA2vwyfwz63RF4Ii5H8RUryg12tvepjjWNwlgkpSATdKMZi528uxLQ7axevDF
Ac3dY4necl36PugSEXYnyxxpgNB3xeNLhmebR7VbRuNbptMMDLAQerE0tutRDNYmN+yAiVvereqo
K7EPjs5GtNomyI3qVuubFFN+Yq0Hgq42vq5H3MIdhneG6CmHTQ0GMa1cVbpoPL9gpOdE33HSBXX5
Jum6cS4TBmSSRN6tYpO0WeJ/d60oHCke+Q94y5x9r4e/WgZK2HyWweYw7mHWFruibpDfUqbYcotV
DkBnQyi7P2SNHFyIGlrVEUSVN8HenJtTOvNT4iJDIhkDfV/3Ylj3ML88xzSyeweM+c7p2ncD9mDK
KEBVdgoOspuiZmh3RbHDhEhGaHrwx5OjFvEuKHvFHTs9nCgvZJ5RJt5IVviNZknksJbAH3vZCTKX
Ur90G2YvmU7Hn+gGJT0SUMlgKlNWov8FnTu9r3Pd3OldPXkNNVvZUG4gws+5QNjv8qmp/+VO9cVB
8/FV1uFJWNSrHTh1XxxUrew7/C4t/6dZhQHDjy5zY0tyNjGSnY0ihy1d2q67mKbRXXShEIgZiWOe
4Jnn2rIZ9O6+mxP6sPo9pHwof/6lqf/Ufi1/HQV0HD6KSvPe0r+YOxVZTaq0LKL3gTBFUjCI6e3l
/JbvSU7M+9jvVIvgsYLWiVdQbt0kSu1qPeLkhbxfTICsopEcDi3ZaIpZb9AoUOkLm/Q2lzNnLU+B
upnm6UkW9yEff6Kt9dQgNi8PnhsuOf/y3/ntemfRXDAcBAeKqVq/AWY0tZ+meOjj9z5sr8iGlXvF
Qe5eoTD2fO6Uq7GtkpsGGho6ic5T1BFHmmIrXmNwwZY0Ur3rWsm/DXaLgja2NESQUXdv9Q9Obr+N
YiweBD3/fxOLOF9HM7zxmkonRtNsR+dC8s8Zo6mEdVoTWfAuCcA3E0jFPrcemyRiqAC+dGMO6uAG
kp/v8ezQHkIWew9t+MZKnEOmmMZ+mUx1snaW6gG9XrZXe9Ky8pb5jkI+hStQV1pNX581pdhHFA63
ii1mYAnGGohpzqHqJ9nV/HpLNNCPEaXYqxbbCFea6hylfrWlNhw/pF1F2YyLadMOz3/+5L4o2JYv
oq0zebNlQ0Xr6nzRy0xpCzlhiKN3O1XrtRObgju4j+27tm+1sIiP5qCYa7xS76NEUFQ7HKSxNo7p
UK1xLwEg7oOzNsjVyUiDAr618mIRXH+j2dKexMJOavQnzL6kQWLWWKFeDN2yTjqPogrsk0iUlynz
v7VyyzXaZ1KFz/XRx9dzrFpY5H/+v/L9+e3zRv/DoEW1+ZKaivnlmlD1qVHbIsveE8OQVyhp+wtu
YIeg7U5Y+5Bh5jUN4xU6mezsTOJeb4JffjmpXiyrxibRHXFeFrlDaRdyD7AHA2UldquobeNbrrz+
vrDrVyKYh5NEuddu0nUoVRcClQdAFZRHcTdedP62Gx3gUMh3a+fogkz7RNJvBtp9lzh7Da099+mE
NEtyHKAaZI7mGoWN3VXWHkuzXfv06LVYV46EkqPlbzoZ0i4pYS26mQx7fGFxa6TutfNFFHgtoSFu
LbK5+cEUa7oz0swddVMi1CQFlYJB5wr2ITs1M/VIpE5JhD1AcLQ0/GFGKz1JY1KuaFFc0S/mF3V4
aJop3DHlFNTpTUzdaVaQMtwlHkJw1Zu0R4aESDzr/r0126NTVmT5cPMBBu7SVIyvCcNod0LQuo5I
PHHTmcNvGhVRxWV2YczuHG0zD480sXK3iXVjpwT+cBjt8dcQtipdh0w5+HOiq69m70FbgrqgjukS
GjCcClI6/JJcyga238CVfWMw6sIiR8FDBu4zl0J1Y67AdZ3lEj1zHLoKqFiUPJl6RablnMCr2tTc
0AzhjVGOdTDWZ737RYO+uSYMhlwwIntYb/1W96v4CaH/wa+oEefjm51I4sQVvNwMAqp3hbTOjUbY
EdTG5aMxL3BIuyS0FifhF28wit4rfOA7JTcugJ31O71th50FTbWHS3tVQySVg5H+yNrqrJtQ6Rtb
3PTkbN0AS/VqJb0jOSL/ZQlu7eaF2r71nCmT6Y60Ho6ZrF4GQ1HvRyXYjnYR3/TMMWGejc2OyxL1
7T7oiRAKcNKi19uZIaV/8KSMLYrUWUeMTI4o3sezaClVTbZT3wjyz/5lRG/9NquwTMXQDG6GlqOg
N/xyHe5IpuRbp7fvJvExXhyMjOJSfFm203INZQR0te2SL2S9UclyL9xIADwxFbEKCGbcmuH0Ix1C
Y5vEAOcjA/D4N6oelgsm6/+YO9veto0kjn8VI++Px+cH4BrgGrdJrnHaS30tem8CRmYsWhJpkJJt
5dPfb7lLhUspbpoxcLsIECSWR9zh7DzPf4vXqxuVoSJywpy/4YZIhkGAwkPFXV8wm/H9Km3uuf3l
ffp9GDEmfX2/z8+D6z3w/Zv7/Ru//+9q3byKaPp8B0RAywWCze4CDJLkx5s2+Dig5jA18pK7S6LX
yQM1IODLVn9s+rv1OaNjWJHdkjCE77rf1MmPzMSELxkeYDb0um5/ugdUa6Xu+2z6bvfr7iYMXny6
u9xQ+QJ37eHmB78BQmn5qakecjqN0oe77cvr9xSUVkqE33f127ubu/1FnSa/bD/ddjqG+buFGtcP
KHKLFlgxmsG2s38+v2w3/PmH+p3DZ+zfeH5RL6hIth+3j37qZdW+LTdVP/+QRZlvN093Xm5L6x8/
NNt6u//3rur276p+t94+/lO9D8DxFKEBFe+yPSLxVR8aUfZOEzqrhue63N9W3z0rrzZ1c173265e
bJ+ZH6lOf/yLkBj2gNh3oDXs5zEa65Jt764gHodeUQAJwDnhbxZHZN021+bHf8OseYBGEEv4vv7A
8IUTfn6JDY/vcOS2lprDk1vsfGwHmkGaC/SyC7kQ5V4ahwxMBEz9qAVbp1zIfS8lqI1wqxnWYZFM
g+1OcSHN8TpkshB7hDQMmabmVePWWlwovAzwgCQB79FRLiQAHkq5kHmAPfGyiTaGhec65QI4UJwI
usCJsJyTgoQeMOn+Y480pMKKYXvTjWehl6Io6M5CSNRKXNs+gVYu3X5UeLgK5P/GMzA/BKlHlYoc
VoFGVEufOpdUAQdYqgoitD660Cd61bucywIKswBESg3LDEufOpe4ECOrwqOALBDFE9f5xjjOzEIQ
BF6akQsKU/1VLu0f/aUP6MzE/gXnIAo8Pe7ClM74lqcaoYA/pMkLcnlaI2g77BIXgjiQOgdx7AFL
CjezTO9yLgW+74VgaoGn5JwuINuuSmkytyDxojhNYwKpk/tPCy8ksRD79EkMyzkuhBmPL+UCR530
TgGko14zRzkL0Jg5diE2XHLOOQgTysRSLvheXqQMkml94Pvo/alGyDIvj/IcjWDMp3MaIYyTVOwi
Rh74yCSUiMD0srmgXcQcL9I5s4jFjsQKwcdDphWKtigtBjPnIA89Xn+UqGLfyB7HoiXMgpQLEULg
06nAJWmnuaCOCkg4OAmaCc65CIwM+mJ3mXdN/A2UnHnVc3e58FL0jk/BWnPJPS4wYs9Dy0wkyp/M
f5RldJyqNYsZcZRyMil4SUZxOhc60VOg+h1EXIhwlEKYEHDPxrBmeoFRb48cLFkUVUBxSyOwf9UP
Itp/7HsBmyOBYjTCTAoy8iscFCClzVlxz1HiIg8xFyIPINY0wACclALlKHFOCC6ZU1NLi51DQUMR
iE0kCcUClF2a7E4nFPGTVEU7B9pDy4KDCoHoXnogSKURQHLcTcZoZhw4JgSYqt9qPBGuqQU6pUNx
FJ143EFXFDHw6MOaRQ55SnwVhQmIGI4eiDAASkguC+BFJEGRnc4o0V1PDp6kUxq5pxbpTRQbx9wD
JT8Bcfm0cShCD30RpbjNWkrcc5RwZPVDfXtGiVxKrlp6qLScPgsJJQZsEF3ArnKBtidx/EjRLVLY
XAqe2wqfE5IMpJRzzsmwtDF2yDYCry0+CrFSeEObt/GG4eeUC0XskbfiVmJTy3Bp+36ioOdlbmLo
ce9BRA0JyzLdN55RqsaLUJOHw+Gal5wGUuGPEi8BZjtjlOog4xYXCi/IkzjIKLIMyzn/MCgYchAK
QeR7gDP5Pp1XthAUAWkDdV9ZbtjjnDXkqcW7J2tASpbGQOPyzJiAS0TemtICjYN6ueYYkutXMwoi
RaCKbIy8hDiGtgzkCTVGUqg4z3r3/y8ZWLS7ZqtaY+gaaqatJ2H8lbHBjMLnxhNqawnzHqm6OWhY
M1NIysRXt/WFznoCZHlN8ffb/aGImjrN5MSBp+PEPCKCoo2WPKJWhvrkOWURY+XFyA4C0bI6Ccks
PsxSEsmUocmyahlxb/d4KeL4kCoqsNx4RKatZuYOcckqOVRsprq8Ry1tgR2SATxiNakklQFgFTkG
6L1xl1O3oCB+Ygogh98HfeGWc0T3ibgRTaUQQwYGaBPXu5xbBpwjJrAJEsd8u3OG0RcXnFP8fxoO
VUeiFoVZHpVLfj0aejEOhXMKIeBSZP1Q324UCJIZG6FcEJ8OkoOARDJNeDgI7vnGzPhJzQE9qfQS
gF/NzOCwYKilCiJcB99n5ML83LlUSVAkYn1IpkSVi6IvNOaqfFEEXjwDBZpJzmWQcy5ckxoFnECK
i/QtfFZ3U0nIEvLHeRqTSdHq0jkmBBHlTyEXAjKj1M2oLZ7OlyAEKpDgijj3Uqf0TOkWEIE6VAUj
rAFpES3pSJUlBASTIHTQj+vc28/oEBG+fFVJ4mpVoNxNAX22+8Dn5ccZ+A3O2UIaxaVVA0JkCiM0
HDHWOaz57oezwaVFVNu0BnDNH6Lhxngp334CVMoMrGxMombCvOuqIJFAXd33xw5FzXaXIoRC3owa
ewM0A3glhwBgqgaGZlzVfYfCHUXFsQABgAtpGSnMvUQFgmE0i5VpuiIQj2JSk1pI/oI6+ApBOQw1
AbG3vhpmnuqqnwxO/ekHxnmgYwKTkSaVV7I+qEagNOnPI1HPrYmoYQpn8sNxKmf4HvPrZoPHX219
17ir8T9f1VVXdovlfvjB3jymmjf77tk/1+WHclNOc2I6L/r5SY4mtw7x8Z8Q7lczuiqiEtPt6k9t
YxMeDqWc8Kps+rIfH1HNZGn/V0r5RbmuP7ZdU1tPra2KmDa49V151U6fWltrOWXmvBfbGvwhi/jg
CEmJn1fr8r7sqill7WeLKZsBw7P249kLwNQ3H2y266YY6beAEtbVV9b7pH1SaUUpZSZBu2v7kU2C
Vkr5FRyv6/EJB/HWTr2U8OurcmkJoEkeiOmuQY0ETdJ6ZJ2cEpMG/KicaRE9dCWm3N7bYqETCVKy
Px3rJp2sFBOGwG6x2ltM1kUhKek37a7uj9isi45S2hdgZ1vaw0yIyOlyLXfZXE3ZQdevygXJSfd9
uVju+mq7tWQ61MV4Mf16sayvS7u+pXtd5KSxBaAkWZJtWijktPu+5s/traWbTFP3U1Bvd92ctOr9
EJNuufDE1iGmwUxK+W31oStn3hOFdNXeLSd9V9p2izkKVfqRE74/e1VubvtlbZt16Kte3Keg/6+q
6ytLU5l256cgflE91AvLjJle8qcg/kfbrUYeKMsLadV9JSbddtvl2Yuya7GU9uFk0u/JvuAcdNjZ
2Y+Grlrp8/+8rG2O66keMdnVGo/EjmpM/kJMuqu4WnN8c8Or1INYUsK/VE3T79d35SxMMNNuUvLv
lu1Vdfa6P7JteqRQSv7XdvcFQWR8V40oPc0XHAuiIk9iVkr+Eu5XfV9ZLoVpmpbTfrCjykiPNEvp
/mdbLsedK0FkuFVNikvJ/lZ1GyzbSGigrOEYxJRrIpuZeIOUqkZapaR/L7E7oMLaR5PysoLREBOv
+u3Zb6cenibXJxC+3+t+0TZ9bamVKB2AUMTPvm9B3bkemTC8TQ238zjlU5mmA1DMcf5phME59Wt2
ck19YrGuyu75/wAAAP//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sz="1800">
              <a:solidFill>
                <a:schemeClr val="tx1"/>
              </a:solidFill>
            </a:defRPr>
          </a:pPr>
          <a:endParaRPr lang="en-US" sz="1800" b="0" i="0" u="none" strike="noStrike" baseline="0">
            <a:solidFill>
              <a:schemeClr val="tx1"/>
            </a:solidFill>
            <a:latin typeface="Calibri" panose="020F0502020204030204"/>
          </a:endParaRPr>
        </a:p>
      </cx:txPr>
    </cx:legend>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647700</xdr:colOff>
      <xdr:row>12</xdr:row>
      <xdr:rowOff>0</xdr:rowOff>
    </xdr:from>
    <xdr:to>
      <xdr:col>14</xdr:col>
      <xdr:colOff>247650</xdr:colOff>
      <xdr:row>16</xdr:row>
      <xdr:rowOff>38100</xdr:rowOff>
    </xdr:to>
    <xdr:pic>
      <xdr:nvPicPr>
        <xdr:cNvPr id="3"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47700" y="2495550"/>
          <a:ext cx="11334750" cy="838200"/>
        </a:xfrm>
        <a:prstGeom prst="rect">
          <a:avLst/>
        </a:prstGeom>
      </xdr:spPr>
    </xdr:pic>
    <xdr:clientData/>
  </xdr:twoCellAnchor>
  <xdr:twoCellAnchor>
    <xdr:from>
      <xdr:col>9</xdr:col>
      <xdr:colOff>546847</xdr:colOff>
      <xdr:row>10</xdr:row>
      <xdr:rowOff>80682</xdr:rowOff>
    </xdr:from>
    <xdr:to>
      <xdr:col>9</xdr:col>
      <xdr:colOff>762000</xdr:colOff>
      <xdr:row>14</xdr:row>
      <xdr:rowOff>55041</xdr:rowOff>
    </xdr:to>
    <xdr:sp macro="" textlink="">
      <xdr:nvSpPr>
        <xdr:cNvPr id="4" name="Arrow: Down 3">
          <a:extLst>
            <a:ext uri="{FF2B5EF4-FFF2-40B4-BE49-F238E27FC236}">
              <a16:creationId xmlns:a16="http://schemas.microsoft.com/office/drawing/2014/main" id="{00000000-0008-0000-0000-000004000000}"/>
            </a:ext>
          </a:extLst>
        </xdr:cNvPr>
        <xdr:cNvSpPr/>
      </xdr:nvSpPr>
      <xdr:spPr>
        <a:xfrm>
          <a:off x="8130988" y="2286000"/>
          <a:ext cx="215153" cy="763253"/>
        </a:xfrm>
        <a:prstGeom prst="down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358588</xdr:colOff>
      <xdr:row>20</xdr:row>
      <xdr:rowOff>107576</xdr:rowOff>
    </xdr:from>
    <xdr:to>
      <xdr:col>4</xdr:col>
      <xdr:colOff>230541</xdr:colOff>
      <xdr:row>39</xdr:row>
      <xdr:rowOff>26894</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201270" y="4285129"/>
          <a:ext cx="2400000" cy="3666565"/>
        </a:xfrm>
        <a:prstGeom prst="rect">
          <a:avLst/>
        </a:prstGeom>
      </xdr:spPr>
    </xdr:pic>
    <xdr:clientData/>
  </xdr:twoCellAnchor>
  <xdr:twoCellAnchor>
    <xdr:from>
      <xdr:col>0</xdr:col>
      <xdr:colOff>116541</xdr:colOff>
      <xdr:row>28</xdr:row>
      <xdr:rowOff>188259</xdr:rowOff>
    </xdr:from>
    <xdr:to>
      <xdr:col>1</xdr:col>
      <xdr:colOff>252267</xdr:colOff>
      <xdr:row>30</xdr:row>
      <xdr:rowOff>107577</xdr:rowOff>
    </xdr:to>
    <xdr:sp macro="" textlink="">
      <xdr:nvSpPr>
        <xdr:cNvPr id="7" name="Arrow: Right 6">
          <a:extLst>
            <a:ext uri="{FF2B5EF4-FFF2-40B4-BE49-F238E27FC236}">
              <a16:creationId xmlns:a16="http://schemas.microsoft.com/office/drawing/2014/main" id="{00000000-0008-0000-0000-000007000000}"/>
            </a:ext>
          </a:extLst>
        </xdr:cNvPr>
        <xdr:cNvSpPr/>
      </xdr:nvSpPr>
      <xdr:spPr>
        <a:xfrm>
          <a:off x="116541" y="5943600"/>
          <a:ext cx="978408" cy="313765"/>
        </a:xfrm>
        <a:prstGeom prst="right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726140</xdr:colOff>
      <xdr:row>20</xdr:row>
      <xdr:rowOff>8964</xdr:rowOff>
    </xdr:from>
    <xdr:to>
      <xdr:col>13</xdr:col>
      <xdr:colOff>98611</xdr:colOff>
      <xdr:row>39</xdr:row>
      <xdr:rowOff>35859</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stretch>
          <a:fillRect/>
        </a:stretch>
      </xdr:blipFill>
      <xdr:spPr>
        <a:xfrm>
          <a:off x="5782234" y="4186517"/>
          <a:ext cx="5271248" cy="3774142"/>
        </a:xfrm>
        <a:prstGeom prst="rect">
          <a:avLst/>
        </a:prstGeom>
      </xdr:spPr>
    </xdr:pic>
    <xdr:clientData/>
  </xdr:twoCellAnchor>
  <xdr:twoCellAnchor editAs="oneCell">
    <xdr:from>
      <xdr:col>1</xdr:col>
      <xdr:colOff>475129</xdr:colOff>
      <xdr:row>44</xdr:row>
      <xdr:rowOff>17928</xdr:rowOff>
    </xdr:from>
    <xdr:to>
      <xdr:col>3</xdr:col>
      <xdr:colOff>713574</xdr:colOff>
      <xdr:row>67</xdr:row>
      <xdr:rowOff>71716</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1317811" y="8928846"/>
          <a:ext cx="1923810" cy="4589929"/>
        </a:xfrm>
        <a:prstGeom prst="rect">
          <a:avLst/>
        </a:prstGeom>
      </xdr:spPr>
    </xdr:pic>
    <xdr:clientData/>
  </xdr:twoCellAnchor>
  <xdr:twoCellAnchor>
    <xdr:from>
      <xdr:col>0</xdr:col>
      <xdr:colOff>233082</xdr:colOff>
      <xdr:row>52</xdr:row>
      <xdr:rowOff>152399</xdr:rowOff>
    </xdr:from>
    <xdr:to>
      <xdr:col>1</xdr:col>
      <xdr:colOff>368808</xdr:colOff>
      <xdr:row>54</xdr:row>
      <xdr:rowOff>36395</xdr:rowOff>
    </xdr:to>
    <xdr:sp macro="" textlink="">
      <xdr:nvSpPr>
        <xdr:cNvPr id="12" name="Arrow: Right 11">
          <a:extLst>
            <a:ext uri="{FF2B5EF4-FFF2-40B4-BE49-F238E27FC236}">
              <a16:creationId xmlns:a16="http://schemas.microsoft.com/office/drawing/2014/main" id="{00000000-0008-0000-0000-00000C000000}"/>
            </a:ext>
          </a:extLst>
        </xdr:cNvPr>
        <xdr:cNvSpPr/>
      </xdr:nvSpPr>
      <xdr:spPr>
        <a:xfrm>
          <a:off x="233082" y="10641105"/>
          <a:ext cx="978408" cy="278443"/>
        </a:xfrm>
        <a:prstGeom prst="right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842681</xdr:colOff>
      <xdr:row>43</xdr:row>
      <xdr:rowOff>26894</xdr:rowOff>
    </xdr:from>
    <xdr:to>
      <xdr:col>18</xdr:col>
      <xdr:colOff>611620</xdr:colOff>
      <xdr:row>67</xdr:row>
      <xdr:rowOff>17338</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5"/>
        <a:stretch>
          <a:fillRect/>
        </a:stretch>
      </xdr:blipFill>
      <xdr:spPr>
        <a:xfrm>
          <a:off x="5056093" y="8740588"/>
          <a:ext cx="10723809" cy="4723809"/>
        </a:xfrm>
        <a:prstGeom prst="rect">
          <a:avLst/>
        </a:prstGeom>
      </xdr:spPr>
    </xdr:pic>
    <xdr:clientData/>
  </xdr:twoCellAnchor>
  <xdr:twoCellAnchor editAs="oneCell">
    <xdr:from>
      <xdr:col>1</xdr:col>
      <xdr:colOff>537883</xdr:colOff>
      <xdr:row>72</xdr:row>
      <xdr:rowOff>0</xdr:rowOff>
    </xdr:from>
    <xdr:to>
      <xdr:col>7</xdr:col>
      <xdr:colOff>424646</xdr:colOff>
      <xdr:row>81</xdr:row>
      <xdr:rowOff>110702</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6"/>
        <a:stretch>
          <a:fillRect/>
        </a:stretch>
      </xdr:blipFill>
      <xdr:spPr>
        <a:xfrm>
          <a:off x="1380565" y="14433176"/>
          <a:ext cx="4942857" cy="1885714"/>
        </a:xfrm>
        <a:prstGeom prst="rect">
          <a:avLst/>
        </a:prstGeom>
      </xdr:spPr>
    </xdr:pic>
    <xdr:clientData/>
  </xdr:twoCellAnchor>
  <xdr:twoCellAnchor>
    <xdr:from>
      <xdr:col>0</xdr:col>
      <xdr:colOff>268941</xdr:colOff>
      <xdr:row>75</xdr:row>
      <xdr:rowOff>143434</xdr:rowOff>
    </xdr:from>
    <xdr:to>
      <xdr:col>1</xdr:col>
      <xdr:colOff>404667</xdr:colOff>
      <xdr:row>77</xdr:row>
      <xdr:rowOff>71717</xdr:rowOff>
    </xdr:to>
    <xdr:sp macro="" textlink="">
      <xdr:nvSpPr>
        <xdr:cNvPr id="17" name="Arrow: Right 16">
          <a:extLst>
            <a:ext uri="{FF2B5EF4-FFF2-40B4-BE49-F238E27FC236}">
              <a16:creationId xmlns:a16="http://schemas.microsoft.com/office/drawing/2014/main" id="{00000000-0008-0000-0000-000011000000}"/>
            </a:ext>
          </a:extLst>
        </xdr:cNvPr>
        <xdr:cNvSpPr/>
      </xdr:nvSpPr>
      <xdr:spPr>
        <a:xfrm>
          <a:off x="268941" y="15168281"/>
          <a:ext cx="978408" cy="322730"/>
        </a:xfrm>
        <a:prstGeom prst="right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26894</xdr:colOff>
      <xdr:row>72</xdr:row>
      <xdr:rowOff>8965</xdr:rowOff>
    </xdr:from>
    <xdr:to>
      <xdr:col>18</xdr:col>
      <xdr:colOff>371150</xdr:colOff>
      <xdr:row>109</xdr:row>
      <xdr:rowOff>93955</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7"/>
        <a:stretch>
          <a:fillRect/>
        </a:stretch>
      </xdr:blipFill>
      <xdr:spPr>
        <a:xfrm>
          <a:off x="8453718" y="14442141"/>
          <a:ext cx="7085714" cy="7382261"/>
        </a:xfrm>
        <a:prstGeom prst="rect">
          <a:avLst/>
        </a:prstGeom>
      </xdr:spPr>
    </xdr:pic>
    <xdr:clientData/>
  </xdr:twoCellAnchor>
  <xdr:twoCellAnchor editAs="oneCell">
    <xdr:from>
      <xdr:col>1</xdr:col>
      <xdr:colOff>475131</xdr:colOff>
      <xdr:row>82</xdr:row>
      <xdr:rowOff>44822</xdr:rowOff>
    </xdr:from>
    <xdr:to>
      <xdr:col>9</xdr:col>
      <xdr:colOff>528842</xdr:colOff>
      <xdr:row>109</xdr:row>
      <xdr:rowOff>162856</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8"/>
        <a:stretch>
          <a:fillRect/>
        </a:stretch>
      </xdr:blipFill>
      <xdr:spPr>
        <a:xfrm>
          <a:off x="1317813" y="16450234"/>
          <a:ext cx="6795170" cy="5443069"/>
        </a:xfrm>
        <a:prstGeom prst="rect">
          <a:avLst/>
        </a:prstGeom>
      </xdr:spPr>
    </xdr:pic>
    <xdr:clientData/>
  </xdr:twoCellAnchor>
  <xdr:twoCellAnchor editAs="oneCell">
    <xdr:from>
      <xdr:col>0</xdr:col>
      <xdr:colOff>742950</xdr:colOff>
      <xdr:row>112</xdr:row>
      <xdr:rowOff>66675</xdr:rowOff>
    </xdr:from>
    <xdr:to>
      <xdr:col>6</xdr:col>
      <xdr:colOff>285750</xdr:colOff>
      <xdr:row>127</xdr:row>
      <xdr:rowOff>190500</xdr:rowOff>
    </xdr:to>
    <xdr:pic>
      <xdr:nvPicPr>
        <xdr:cNvPr id="18" name="Picture 1">
          <a:extLst>
            <a:ext uri="{FF2B5EF4-FFF2-40B4-BE49-F238E27FC236}">
              <a16:creationId xmlns:a16="http://schemas.microsoft.com/office/drawing/2014/main" id="{9B4A2D6E-E09E-DCB5-DDDE-7A9082EC8A28}"/>
            </a:ext>
            <a:ext uri="{147F2762-F138-4A5C-976F-8EAC2B608ADB}">
              <a16:predDERef xmlns:a16="http://schemas.microsoft.com/office/drawing/2014/main" pred="{00000000-0008-0000-0000-000015000000}"/>
            </a:ext>
          </a:extLst>
        </xdr:cNvPr>
        <xdr:cNvPicPr>
          <a:picLocks noChangeAspect="1"/>
        </xdr:cNvPicPr>
      </xdr:nvPicPr>
      <xdr:blipFill>
        <a:blip xmlns:r="http://schemas.openxmlformats.org/officeDocument/2006/relationships" r:embed="rId9"/>
        <a:stretch>
          <a:fillRect/>
        </a:stretch>
      </xdr:blipFill>
      <xdr:spPr>
        <a:xfrm>
          <a:off x="742950" y="22564725"/>
          <a:ext cx="4572000" cy="3124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890411</xdr:colOff>
      <xdr:row>3</xdr:row>
      <xdr:rowOff>62089</xdr:rowOff>
    </xdr:from>
    <xdr:to>
      <xdr:col>14</xdr:col>
      <xdr:colOff>47624</xdr:colOff>
      <xdr:row>12</xdr:row>
      <xdr:rowOff>316089</xdr:rowOff>
    </xdr:to>
    <xdr:graphicFrame macro="">
      <xdr:nvGraphicFramePr>
        <xdr:cNvPr id="15" name="Chart 14">
          <a:extLst>
            <a:ext uri="{FF2B5EF4-FFF2-40B4-BE49-F238E27FC236}">
              <a16:creationId xmlns:a16="http://schemas.microsoft.com/office/drawing/2014/main" id="{00000000-0008-0000-0800-00000F000000}"/>
            </a:ext>
            <a:ext uri="{147F2762-F138-4A5C-976F-8EAC2B608ADB}">
              <a16:predDERef xmlns:a16="http://schemas.microsoft.com/office/drawing/2014/main" pre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659693</xdr:colOff>
      <xdr:row>13</xdr:row>
      <xdr:rowOff>59970</xdr:rowOff>
    </xdr:from>
    <xdr:to>
      <xdr:col>14</xdr:col>
      <xdr:colOff>111125</xdr:colOff>
      <xdr:row>20</xdr:row>
      <xdr:rowOff>349250</xdr:rowOff>
    </xdr:to>
    <xdr:graphicFrame macro="">
      <xdr:nvGraphicFramePr>
        <xdr:cNvPr id="2" name="Chart 1">
          <a:extLst>
            <a:ext uri="{FF2B5EF4-FFF2-40B4-BE49-F238E27FC236}">
              <a16:creationId xmlns:a16="http://schemas.microsoft.com/office/drawing/2014/main" id="{00000000-0008-0000-0800-000002000000}"/>
            </a:ext>
            <a:ext uri="{147F2762-F138-4A5C-976F-8EAC2B608ADB}">
              <a16:predDERef xmlns:a16="http://schemas.microsoft.com/office/drawing/2014/main" pre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44347</xdr:colOff>
      <xdr:row>13</xdr:row>
      <xdr:rowOff>56240</xdr:rowOff>
    </xdr:from>
    <xdr:to>
      <xdr:col>2</xdr:col>
      <xdr:colOff>1241778</xdr:colOff>
      <xdr:row>17</xdr:row>
      <xdr:rowOff>77576</xdr:rowOff>
    </xdr:to>
    <mc:AlternateContent xmlns:mc="http://schemas.openxmlformats.org/markup-compatibility/2006" xmlns:a14="http://schemas.microsoft.com/office/drawing/2010/main">
      <mc:Choice Requires="a14">
        <xdr:graphicFrame macro="">
          <xdr:nvGraphicFramePr>
            <xdr:cNvPr id="6" name="Care 1">
              <a:extLst>
                <a:ext uri="{FF2B5EF4-FFF2-40B4-BE49-F238E27FC236}">
                  <a16:creationId xmlns:a16="http://schemas.microsoft.com/office/drawing/2014/main" id="{00000000-0008-0000-0800-000006000000}"/>
                </a:ext>
                <a:ext uri="{147F2762-F138-4A5C-976F-8EAC2B608ADB}">
                  <a16:predDERef xmlns:a16="http://schemas.microsoft.com/office/drawing/2014/main" pred="{00000000-0008-0000-0800-000008000000}"/>
                </a:ext>
              </a:extLst>
            </xdr:cNvPr>
            <xdr:cNvGraphicFramePr/>
          </xdr:nvGraphicFramePr>
          <xdr:xfrm>
            <a:off x="0" y="0"/>
            <a:ext cx="0" cy="0"/>
          </xdr:xfrm>
          <a:graphic>
            <a:graphicData uri="http://schemas.microsoft.com/office/drawing/2010/slicer">
              <sle:slicer xmlns:sle="http://schemas.microsoft.com/office/drawing/2010/slicer" name="Care 1"/>
            </a:graphicData>
          </a:graphic>
        </xdr:graphicFrame>
      </mc:Choice>
      <mc:Fallback xmlns="">
        <xdr:sp macro="" textlink="">
          <xdr:nvSpPr>
            <xdr:cNvPr id="0" name=""/>
            <xdr:cNvSpPr>
              <a:spLocks noTextEdit="1"/>
            </xdr:cNvSpPr>
          </xdr:nvSpPr>
          <xdr:spPr>
            <a:xfrm>
              <a:off x="876903" y="5855907"/>
              <a:ext cx="4287764" cy="1545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189089</xdr:colOff>
      <xdr:row>13</xdr:row>
      <xdr:rowOff>59266</xdr:rowOff>
    </xdr:from>
    <xdr:to>
      <xdr:col>6</xdr:col>
      <xdr:colOff>578555</xdr:colOff>
      <xdr:row>31</xdr:row>
      <xdr:rowOff>63500</xdr:rowOff>
    </xdr:to>
    <mc:AlternateContent xmlns:mc="http://schemas.openxmlformats.org/markup-compatibility/2006">
      <mc:Choice xmlns:cx4="http://schemas.microsoft.com/office/drawing/2016/5/10/chartex" Requires="cx4">
        <xdr:graphicFrame macro="">
          <xdr:nvGraphicFramePr>
            <xdr:cNvPr id="11" name="Map_Utility">
              <a:extLst>
                <a:ext uri="{FF2B5EF4-FFF2-40B4-BE49-F238E27FC236}">
                  <a16:creationId xmlns:a16="http://schemas.microsoft.com/office/drawing/2014/main" id="{21EDEA67-36A0-0A44-BA98-108814BF3E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421489" y="5863166"/>
              <a:ext cx="6460066" cy="55922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1981199</xdr:colOff>
      <xdr:row>3</xdr:row>
      <xdr:rowOff>28221</xdr:rowOff>
    </xdr:from>
    <xdr:to>
      <xdr:col>3</xdr:col>
      <xdr:colOff>2723445</xdr:colOff>
      <xdr:row>12</xdr:row>
      <xdr:rowOff>249766</xdr:rowOff>
    </xdr:to>
    <xdr:graphicFrame macro="">
      <xdr:nvGraphicFramePr>
        <xdr:cNvPr id="13" name="Chart 1">
          <a:extLst>
            <a:ext uri="{FF2B5EF4-FFF2-40B4-BE49-F238E27FC236}">
              <a16:creationId xmlns:a16="http://schemas.microsoft.com/office/drawing/2014/main" id="{00000000-0008-0000-0800-00000D000000}"/>
            </a:ext>
            <a:ext uri="{147F2762-F138-4A5C-976F-8EAC2B608ADB}">
              <a16:predDERef xmlns:a16="http://schemas.microsoft.com/office/drawing/2014/main" pre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832554</xdr:colOff>
      <xdr:row>2</xdr:row>
      <xdr:rowOff>42332</xdr:rowOff>
    </xdr:from>
    <xdr:to>
      <xdr:col>13</xdr:col>
      <xdr:colOff>1016000</xdr:colOff>
      <xdr:row>2</xdr:row>
      <xdr:rowOff>677332</xdr:rowOff>
    </xdr:to>
    <mc:AlternateContent xmlns:mc="http://schemas.openxmlformats.org/markup-compatibility/2006" xmlns:a14="http://schemas.microsoft.com/office/drawing/2010/main">
      <mc:Choice Requires="a14">
        <xdr:graphicFrame macro="">
          <xdr:nvGraphicFramePr>
            <xdr:cNvPr id="17" name="Metric 1">
              <a:extLst>
                <a:ext uri="{FF2B5EF4-FFF2-40B4-BE49-F238E27FC236}">
                  <a16:creationId xmlns:a16="http://schemas.microsoft.com/office/drawing/2014/main" id="{00000000-0008-0000-0800-000011000000}"/>
                </a:ext>
                <a:ext uri="{147F2762-F138-4A5C-976F-8EAC2B608ADB}">
                  <a16:predDERef xmlns:a16="http://schemas.microsoft.com/office/drawing/2014/main" pred="{00000000-0008-0000-0800-000002000000}"/>
                </a:ext>
              </a:extLst>
            </xdr:cNvPr>
            <xdr:cNvGraphicFramePr/>
          </xdr:nvGraphicFramePr>
          <xdr:xfrm>
            <a:off x="0" y="0"/>
            <a:ext cx="0" cy="0"/>
          </xdr:xfrm>
          <a:graphic>
            <a:graphicData uri="http://schemas.microsoft.com/office/drawing/2010/slicer">
              <sle:slicer xmlns:sle="http://schemas.microsoft.com/office/drawing/2010/slicer" name="Metric 1"/>
            </a:graphicData>
          </a:graphic>
        </xdr:graphicFrame>
      </mc:Choice>
      <mc:Fallback xmlns="">
        <xdr:sp macro="" textlink="">
          <xdr:nvSpPr>
            <xdr:cNvPr id="0" name=""/>
            <xdr:cNvSpPr>
              <a:spLocks noTextEdit="1"/>
            </xdr:cNvSpPr>
          </xdr:nvSpPr>
          <xdr:spPr>
            <a:xfrm>
              <a:off x="832554" y="1264707"/>
              <a:ext cx="18407946"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2880080</xdr:colOff>
      <xdr:row>3</xdr:row>
      <xdr:rowOff>43743</xdr:rowOff>
    </xdr:from>
    <xdr:to>
      <xdr:col>4</xdr:col>
      <xdr:colOff>783169</xdr:colOff>
      <xdr:row>12</xdr:row>
      <xdr:rowOff>287866</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102955" y="2028118"/>
              <a:ext cx="1427339" cy="3673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656166</xdr:colOff>
      <xdr:row>21</xdr:row>
      <xdr:rowOff>68793</xdr:rowOff>
    </xdr:from>
    <xdr:to>
      <xdr:col>14</xdr:col>
      <xdr:colOff>111125</xdr:colOff>
      <xdr:row>31</xdr:row>
      <xdr:rowOff>47625</xdr:rowOff>
    </xdr:to>
    <xdr:graphicFrame macro="">
      <xdr:nvGraphicFramePr>
        <xdr:cNvPr id="19" name="Chart 18">
          <a:extLst>
            <a:ext uri="{FF2B5EF4-FFF2-40B4-BE49-F238E27FC236}">
              <a16:creationId xmlns:a16="http://schemas.microsoft.com/office/drawing/2014/main" id="{00000000-0008-0000-08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3</xdr:row>
      <xdr:rowOff>0</xdr:rowOff>
    </xdr:from>
    <xdr:to>
      <xdr:col>1</xdr:col>
      <xdr:colOff>1804209</xdr:colOff>
      <xdr:row>12</xdr:row>
      <xdr:rowOff>197959</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00000000-0008-0000-0800-000004000000}"/>
                </a:ext>
                <a:ext uri="{147F2762-F138-4A5C-976F-8EAC2B608ADB}">
                  <a16:predDERef xmlns:a16="http://schemas.microsoft.com/office/drawing/2014/main" pred="{00000000-0008-0000-0800-000009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32556" y="1989667"/>
              <a:ext cx="1804209" cy="3626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677333</xdr:colOff>
      <xdr:row>3</xdr:row>
      <xdr:rowOff>298096</xdr:rowOff>
    </xdr:from>
    <xdr:to>
      <xdr:col>12</xdr:col>
      <xdr:colOff>285750</xdr:colOff>
      <xdr:row>4</xdr:row>
      <xdr:rowOff>222249</xdr:rowOff>
    </xdr:to>
    <xdr:sp macro="" textlink="Table!G68">
      <xdr:nvSpPr>
        <xdr:cNvPr id="5" name="TextBox 3">
          <a:extLst>
            <a:ext uri="{FF2B5EF4-FFF2-40B4-BE49-F238E27FC236}">
              <a16:creationId xmlns:a16="http://schemas.microsoft.com/office/drawing/2014/main" id="{00000000-0008-0000-0800-000005000000}"/>
            </a:ext>
          </a:extLst>
        </xdr:cNvPr>
        <xdr:cNvSpPr txBox="1"/>
      </xdr:nvSpPr>
      <xdr:spPr>
        <a:xfrm>
          <a:off x="10948458" y="2282471"/>
          <a:ext cx="6831542" cy="305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0748CC-789E-F742-8F39-6FD6980513E9}" type="TxLink">
            <a:rPr lang="en-US" sz="1200" b="1" i="0" u="none" strike="noStrike">
              <a:solidFill>
                <a:schemeClr val="accent1"/>
              </a:solidFill>
              <a:latin typeface="Calibri"/>
              <a:cs typeface="Calibri"/>
            </a:rPr>
            <a:pPr algn="ctr"/>
            <a:t>For Colorectal Cancer Screening in Total Expenditure ($USD per 100,000 patients)</a:t>
          </a:fld>
          <a:endParaRPr lang="en-US" sz="1100" b="1">
            <a:solidFill>
              <a:schemeClr val="accent1"/>
            </a:solidFill>
          </a:endParaRPr>
        </a:p>
      </xdr:txBody>
    </xdr:sp>
    <xdr:clientData/>
  </xdr:twoCellAnchor>
  <xdr:twoCellAnchor>
    <xdr:from>
      <xdr:col>3</xdr:col>
      <xdr:colOff>329848</xdr:colOff>
      <xdr:row>13</xdr:row>
      <xdr:rowOff>98778</xdr:rowOff>
    </xdr:from>
    <xdr:to>
      <xdr:col>6</xdr:col>
      <xdr:colOff>492125</xdr:colOff>
      <xdr:row>14</xdr:row>
      <xdr:rowOff>95250</xdr:rowOff>
    </xdr:to>
    <xdr:sp macro="" textlink="Table!K63">
      <xdr:nvSpPr>
        <xdr:cNvPr id="7" name="TextBox 4">
          <a:extLst>
            <a:ext uri="{FF2B5EF4-FFF2-40B4-BE49-F238E27FC236}">
              <a16:creationId xmlns:a16="http://schemas.microsoft.com/office/drawing/2014/main" id="{00000000-0008-0000-0800-000007000000}"/>
            </a:ext>
          </a:extLst>
        </xdr:cNvPr>
        <xdr:cNvSpPr txBox="1"/>
      </xdr:nvSpPr>
      <xdr:spPr>
        <a:xfrm>
          <a:off x="5552723" y="5893153"/>
          <a:ext cx="6242402" cy="3774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7AA4A39-DC73-0349-A605-93123557087E}" type="TxLink">
            <a:rPr lang="en-US" sz="1400" b="1" i="0" u="none" strike="noStrike">
              <a:solidFill>
                <a:srgbClr val="000000"/>
              </a:solidFill>
              <a:latin typeface="Calibri"/>
              <a:cs typeface="Calibri"/>
            </a:rPr>
            <a:pPr algn="ctr"/>
            <a:t>Low value Care Across United for Total Expenditure ($USD per 100,000 patients)</a:t>
          </a:fld>
          <a:endParaRPr lang="en-US" sz="1200" b="1"/>
        </a:p>
      </xdr:txBody>
    </xdr:sp>
    <xdr:clientData/>
  </xdr:twoCellAnchor>
  <xdr:twoCellAnchor>
    <xdr:from>
      <xdr:col>3</xdr:col>
      <xdr:colOff>375705</xdr:colOff>
      <xdr:row>14</xdr:row>
      <xdr:rowOff>107596</xdr:rowOff>
    </xdr:from>
    <xdr:to>
      <xdr:col>6</xdr:col>
      <xdr:colOff>476249</xdr:colOff>
      <xdr:row>15</xdr:row>
      <xdr:rowOff>63499</xdr:rowOff>
    </xdr:to>
    <xdr:sp macro="" textlink="Table!K64">
      <xdr:nvSpPr>
        <xdr:cNvPr id="8" name="TextBox 6">
          <a:extLst>
            <a:ext uri="{FF2B5EF4-FFF2-40B4-BE49-F238E27FC236}">
              <a16:creationId xmlns:a16="http://schemas.microsoft.com/office/drawing/2014/main" id="{00000000-0008-0000-0800-000008000000}"/>
            </a:ext>
          </a:extLst>
        </xdr:cNvPr>
        <xdr:cNvSpPr txBox="1"/>
      </xdr:nvSpPr>
      <xdr:spPr>
        <a:xfrm>
          <a:off x="5598580" y="6282971"/>
          <a:ext cx="6180669" cy="3369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F282584-1B88-B44D-B54D-9D7D7473F71F}" type="TxLink">
            <a:rPr lang="en-US" sz="1200" b="1" i="0" u="none" strike="noStrike">
              <a:solidFill>
                <a:schemeClr val="accent1"/>
              </a:solidFill>
              <a:latin typeface="Calibri"/>
              <a:cs typeface="Calibri"/>
            </a:rPr>
            <a:pPr algn="ctr"/>
            <a:t>Colorectal Cancer Screening from 2009 - 2019</a:t>
          </a:fld>
          <a:endParaRPr lang="en-US" sz="1100" b="1">
            <a:solidFill>
              <a:schemeClr val="accent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0.18867</cdr:x>
      <cdr:y>0.10667</cdr:y>
    </cdr:from>
    <cdr:to>
      <cdr:x>0.8051</cdr:x>
      <cdr:y>0.25548</cdr:y>
    </cdr:to>
    <cdr:sp macro="" textlink="Table!$K$68">
      <cdr:nvSpPr>
        <cdr:cNvPr id="2" name="TextBox 1">
          <a:extLst xmlns:a="http://schemas.openxmlformats.org/drawingml/2006/main">
            <a:ext uri="{FF2B5EF4-FFF2-40B4-BE49-F238E27FC236}">
              <a16:creationId xmlns:a16="http://schemas.microsoft.com/office/drawing/2014/main" id="{69B5D14A-FDBD-E99C-4A72-85E12FD635FB}"/>
            </a:ext>
          </a:extLst>
        </cdr:cNvPr>
        <cdr:cNvSpPr txBox="1"/>
      </cdr:nvSpPr>
      <cdr:spPr>
        <a:xfrm xmlns:a="http://schemas.openxmlformats.org/drawingml/2006/main">
          <a:off x="1173161" y="272816"/>
          <a:ext cx="3832999" cy="3805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64BB2347-BB3C-B847-A983-DBAA35DB59A4}" type="TxLink">
            <a:rPr lang="en-US" sz="1200" b="1" i="0" u="none" strike="noStrike">
              <a:solidFill>
                <a:schemeClr val="accent1"/>
              </a:solidFill>
              <a:latin typeface="Calibri"/>
              <a:cs typeface="Calibri"/>
            </a:rPr>
            <a:pPr algn="ctr"/>
            <a:t>For Colorectal Cancer Screening from 2009 - 2019</a:t>
          </a:fld>
          <a:endParaRPr lang="en-US" sz="1100" b="1">
            <a:solidFill>
              <a:schemeClr val="accent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0.01611</cdr:x>
      <cdr:y>0.08118</cdr:y>
    </cdr:from>
    <cdr:to>
      <cdr:x>0.98589</cdr:x>
      <cdr:y>0.16622</cdr:y>
    </cdr:to>
    <cdr:sp macro="" textlink="Table!$G$64">
      <cdr:nvSpPr>
        <cdr:cNvPr id="2" name="TextBox 1">
          <a:extLst xmlns:a="http://schemas.openxmlformats.org/drawingml/2006/main">
            <a:ext uri="{FF2B5EF4-FFF2-40B4-BE49-F238E27FC236}">
              <a16:creationId xmlns:a16="http://schemas.microsoft.com/office/drawing/2014/main" id="{F01A48BC-6DDE-AEC6-EFF1-7A2318EE48DE}"/>
            </a:ext>
          </a:extLst>
        </cdr:cNvPr>
        <cdr:cNvSpPr txBox="1"/>
      </cdr:nvSpPr>
      <cdr:spPr>
        <a:xfrm xmlns:a="http://schemas.openxmlformats.org/drawingml/2006/main">
          <a:off x="82552" y="296351"/>
          <a:ext cx="4968874" cy="3104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B98F1EF2-C936-2549-B5B9-A9DB50ACC091}" type="TxLink">
            <a:rPr lang="en-US" sz="1200" b="1" i="0" u="none" strike="noStrike">
              <a:solidFill>
                <a:schemeClr val="accent1"/>
              </a:solidFill>
              <a:latin typeface="Calibri"/>
              <a:cs typeface="Calibri"/>
            </a:rPr>
            <a:pPr algn="ctr"/>
            <a:t>For Total Expenditure ($USD per 100,000 patients) from 2009 - 2019</a:t>
          </a:fld>
          <a:endParaRPr lang="en-US" sz="1100" b="1">
            <a:solidFill>
              <a:schemeClr val="accent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0.15515</cdr:x>
      <cdr:y>0.10472</cdr:y>
    </cdr:from>
    <cdr:to>
      <cdr:x>0.84371</cdr:x>
      <cdr:y>0.21495</cdr:y>
    </cdr:to>
    <cdr:sp macro="" textlink="Table!$O$64">
      <cdr:nvSpPr>
        <cdr:cNvPr id="2" name="TextBox 1">
          <a:extLst xmlns:a="http://schemas.openxmlformats.org/drawingml/2006/main">
            <a:ext uri="{FF2B5EF4-FFF2-40B4-BE49-F238E27FC236}">
              <a16:creationId xmlns:a16="http://schemas.microsoft.com/office/drawing/2014/main" id="{9392C35C-9F9A-A59F-F39E-4083284807CC}"/>
            </a:ext>
          </a:extLst>
        </cdr:cNvPr>
        <cdr:cNvSpPr txBox="1"/>
      </cdr:nvSpPr>
      <cdr:spPr>
        <a:xfrm xmlns:a="http://schemas.openxmlformats.org/drawingml/2006/main">
          <a:off x="966610" y="268109"/>
          <a:ext cx="4289777" cy="2822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1FE6E208-9220-DE44-8C38-82B5B11AC353}" type="TxLink">
            <a:rPr lang="en-US" sz="1200" b="1" i="0" u="none" strike="noStrike">
              <a:solidFill>
                <a:schemeClr val="accent1"/>
              </a:solidFill>
              <a:latin typeface="Calibri"/>
              <a:cs typeface="Calibri"/>
            </a:rPr>
            <a:pPr algn="ctr"/>
            <a:t>For Colorectal Cancer Screening from 2009 - 2019</a:t>
          </a:fld>
          <a:endParaRPr lang="en-US" sz="1100" b="1">
            <a:solidFill>
              <a:schemeClr val="accent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 Lauren, Anh-Thy" refreshedDate="45050.72448877315" createdVersion="8" refreshedVersion="8" minRefreshableVersion="3" recordCount="6732" xr:uid="{0E4DB528-4888-F349-847D-E33C8B0A0EBB}">
  <cacheSource type="worksheet">
    <worksheetSource ref="A1:F6733" sheet="Data"/>
  </cacheSource>
  <cacheFields count="6">
    <cacheField name="Care" numFmtId="0">
      <sharedItems count="8">
        <s v="PSA Testing"/>
        <s v="Colorectal Cancer Screening"/>
        <s v="Cervical Cancer Screening"/>
        <s v="Cancer Screening for CKD patients"/>
        <s v="PSA" u="1"/>
        <s v="COL" u="1"/>
        <s v="CERV" u="1"/>
        <s v="CANSCRN" u="1"/>
      </sharedItems>
    </cacheField>
    <cacheField name="Country" numFmtId="0">
      <sharedItems count="1">
        <s v="United States"/>
      </sharedItems>
    </cacheField>
    <cacheField name="STATE" numFmtId="0">
      <sharedItems count="54">
        <s v="AK"/>
        <s v="AL"/>
        <s v="AR"/>
        <s v="AZ"/>
        <s v="CA"/>
        <s v="CO"/>
        <s v="CT"/>
        <s v="DC"/>
        <s v="DE"/>
        <s v="FL"/>
        <s v="GA"/>
        <s v="HI"/>
        <s v="IA"/>
        <s v="ID"/>
        <s v="IL"/>
        <s v="IN"/>
        <s v="KS"/>
        <s v="KY"/>
        <s v="LA"/>
        <s v="MA"/>
        <s v="Maine"/>
        <s v="MD"/>
        <s v="MI"/>
        <s v="MN"/>
        <s v="MO"/>
        <s v="MS"/>
        <s v="MT"/>
        <s v="NC"/>
        <s v="ND"/>
        <s v="NE"/>
        <s v="NH"/>
        <s v="NJ"/>
        <s v="NM"/>
        <s v="NV"/>
        <s v="NY"/>
        <s v="OH"/>
        <s v="OK"/>
        <s v="OR"/>
        <s v="PA"/>
        <s v="RI"/>
        <s v="SC"/>
        <s v="SD"/>
        <s v="TN"/>
        <s v="TX"/>
        <s v="UT"/>
        <s v="VA"/>
        <s v="VT"/>
        <s v="WA"/>
        <s v="WI"/>
        <s v="WV"/>
        <s v="WY"/>
        <s v="ME" u="1"/>
        <s v="VI" u="1"/>
        <s v="Wyoming" u="1"/>
      </sharedItems>
    </cacheField>
    <cacheField name="Year" numFmtId="0">
      <sharedItems containsSemiMixedTypes="0" containsString="0" containsNumber="1" containsInteger="1" minValue="2009" maxValue="2019" count="11">
        <n v="2009"/>
        <n v="2010"/>
        <n v="2011"/>
        <n v="2012"/>
        <n v="2013"/>
        <n v="2014"/>
        <n v="2015"/>
        <n v="2016"/>
        <n v="2017"/>
        <n v="2018"/>
        <n v="2019"/>
      </sharedItems>
    </cacheField>
    <cacheField name="Metric" numFmtId="0">
      <sharedItems count="8">
        <s v="Utilization Rate (per 100,000 patients)"/>
        <s v="Total Expenditure ($USD per 100,000 patients)"/>
        <s v="Cost per service ($USD)"/>
        <s v="Utilization (per 100,000)" u="1"/>
        <s v="UTIL" u="1"/>
        <s v="Total Expenditure ($USD)" u="1"/>
        <s v="COST" u="1"/>
        <s v="SPEND" u="1"/>
      </sharedItems>
    </cacheField>
    <cacheField name="Value" numFmtId="0">
      <sharedItems containsSemiMixedTypes="0" containsString="0" containsNumber="1" minValue="0" maxValue="19609728.484848484"/>
    </cacheField>
  </cacheFields>
  <extLst>
    <ext xmlns:x14="http://schemas.microsoft.com/office/spreadsheetml/2009/9/main" uri="{725AE2AE-9491-48be-B2B4-4EB974FC3084}">
      <x14:pivotCacheDefinition pivotCacheId="854981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32">
  <r>
    <x v="0"/>
    <x v="0"/>
    <x v="0"/>
    <x v="0"/>
    <x v="0"/>
    <n v="20289.855072463768"/>
  </r>
  <r>
    <x v="0"/>
    <x v="0"/>
    <x v="0"/>
    <x v="1"/>
    <x v="0"/>
    <n v="0"/>
  </r>
  <r>
    <x v="0"/>
    <x v="0"/>
    <x v="0"/>
    <x v="2"/>
    <x v="0"/>
    <n v="0"/>
  </r>
  <r>
    <x v="0"/>
    <x v="0"/>
    <x v="0"/>
    <x v="3"/>
    <x v="0"/>
    <n v="0"/>
  </r>
  <r>
    <x v="0"/>
    <x v="0"/>
    <x v="0"/>
    <x v="4"/>
    <x v="0"/>
    <n v="0"/>
  </r>
  <r>
    <x v="0"/>
    <x v="0"/>
    <x v="0"/>
    <x v="5"/>
    <x v="0"/>
    <n v="0"/>
  </r>
  <r>
    <x v="0"/>
    <x v="0"/>
    <x v="0"/>
    <x v="6"/>
    <x v="0"/>
    <n v="0"/>
  </r>
  <r>
    <x v="0"/>
    <x v="0"/>
    <x v="0"/>
    <x v="7"/>
    <x v="0"/>
    <n v="0"/>
  </r>
  <r>
    <x v="0"/>
    <x v="0"/>
    <x v="0"/>
    <x v="8"/>
    <x v="0"/>
    <n v="0"/>
  </r>
  <r>
    <x v="0"/>
    <x v="0"/>
    <x v="0"/>
    <x v="9"/>
    <x v="0"/>
    <n v="0"/>
  </r>
  <r>
    <x v="0"/>
    <x v="0"/>
    <x v="0"/>
    <x v="10"/>
    <x v="0"/>
    <n v="0"/>
  </r>
  <r>
    <x v="0"/>
    <x v="0"/>
    <x v="1"/>
    <x v="0"/>
    <x v="0"/>
    <n v="22236.67100130039"/>
  </r>
  <r>
    <x v="0"/>
    <x v="0"/>
    <x v="1"/>
    <x v="1"/>
    <x v="0"/>
    <n v="22185.863874345549"/>
  </r>
  <r>
    <x v="0"/>
    <x v="0"/>
    <x v="1"/>
    <x v="2"/>
    <x v="0"/>
    <n v="21303.763440860217"/>
  </r>
  <r>
    <x v="0"/>
    <x v="0"/>
    <x v="1"/>
    <x v="3"/>
    <x v="0"/>
    <n v="20629.820051413884"/>
  </r>
  <r>
    <x v="0"/>
    <x v="0"/>
    <x v="1"/>
    <x v="4"/>
    <x v="0"/>
    <n v="20909.090909090908"/>
  </r>
  <r>
    <x v="0"/>
    <x v="0"/>
    <x v="1"/>
    <x v="5"/>
    <x v="0"/>
    <n v="20038.107335662113"/>
  </r>
  <r>
    <x v="0"/>
    <x v="0"/>
    <x v="1"/>
    <x v="6"/>
    <x v="0"/>
    <n v="21155.347384855584"/>
  </r>
  <r>
    <x v="0"/>
    <x v="0"/>
    <x v="1"/>
    <x v="7"/>
    <x v="0"/>
    <n v="22829.581993569132"/>
  </r>
  <r>
    <x v="0"/>
    <x v="0"/>
    <x v="1"/>
    <x v="8"/>
    <x v="0"/>
    <n v="31845.743390734904"/>
  </r>
  <r>
    <x v="0"/>
    <x v="0"/>
    <x v="1"/>
    <x v="9"/>
    <x v="0"/>
    <n v="42904.157970781824"/>
  </r>
  <r>
    <x v="0"/>
    <x v="0"/>
    <x v="1"/>
    <x v="10"/>
    <x v="0"/>
    <n v="42803.083391730906"/>
  </r>
  <r>
    <x v="0"/>
    <x v="0"/>
    <x v="2"/>
    <x v="0"/>
    <x v="0"/>
    <n v="7241.0147991543345"/>
  </r>
  <r>
    <x v="0"/>
    <x v="0"/>
    <x v="2"/>
    <x v="1"/>
    <x v="0"/>
    <n v="7303.7542662116039"/>
  </r>
  <r>
    <x v="0"/>
    <x v="0"/>
    <x v="2"/>
    <x v="2"/>
    <x v="0"/>
    <n v="7594.9367088607596"/>
  </r>
  <r>
    <x v="0"/>
    <x v="0"/>
    <x v="2"/>
    <x v="3"/>
    <x v="0"/>
    <n v="7468.8796680497926"/>
  </r>
  <r>
    <x v="0"/>
    <x v="0"/>
    <x v="2"/>
    <x v="4"/>
    <x v="0"/>
    <n v="7775.6532823454436"/>
  </r>
  <r>
    <x v="0"/>
    <x v="0"/>
    <x v="2"/>
    <x v="5"/>
    <x v="0"/>
    <n v="7849.2935635792783"/>
  </r>
  <r>
    <x v="0"/>
    <x v="0"/>
    <x v="2"/>
    <x v="6"/>
    <x v="0"/>
    <n v="9528.585757271816"/>
  </r>
  <r>
    <x v="0"/>
    <x v="0"/>
    <x v="2"/>
    <x v="7"/>
    <x v="0"/>
    <n v="13060.057197330791"/>
  </r>
  <r>
    <x v="0"/>
    <x v="0"/>
    <x v="2"/>
    <x v="8"/>
    <x v="0"/>
    <n v="29095.037301329874"/>
  </r>
  <r>
    <x v="0"/>
    <x v="0"/>
    <x v="2"/>
    <x v="9"/>
    <x v="0"/>
    <n v="32315.071951527392"/>
  </r>
  <r>
    <x v="0"/>
    <x v="0"/>
    <x v="2"/>
    <x v="10"/>
    <x v="0"/>
    <n v="33403.805496828754"/>
  </r>
  <r>
    <x v="0"/>
    <x v="0"/>
    <x v="3"/>
    <x v="0"/>
    <x v="0"/>
    <n v="12803.426939552595"/>
  </r>
  <r>
    <x v="0"/>
    <x v="0"/>
    <x v="3"/>
    <x v="1"/>
    <x v="0"/>
    <n v="12276.683463124142"/>
  </r>
  <r>
    <x v="0"/>
    <x v="0"/>
    <x v="3"/>
    <x v="2"/>
    <x v="0"/>
    <n v="14338.310492943343"/>
  </r>
  <r>
    <x v="0"/>
    <x v="0"/>
    <x v="3"/>
    <x v="3"/>
    <x v="0"/>
    <n v="13360.514348439707"/>
  </r>
  <r>
    <x v="0"/>
    <x v="0"/>
    <x v="3"/>
    <x v="4"/>
    <x v="0"/>
    <n v="12649.837822592019"/>
  </r>
  <r>
    <x v="0"/>
    <x v="0"/>
    <x v="3"/>
    <x v="5"/>
    <x v="0"/>
    <n v="10508.62320958784"/>
  </r>
  <r>
    <x v="0"/>
    <x v="0"/>
    <x v="3"/>
    <x v="6"/>
    <x v="0"/>
    <n v="11600.80131123657"/>
  </r>
  <r>
    <x v="0"/>
    <x v="0"/>
    <x v="3"/>
    <x v="7"/>
    <x v="0"/>
    <n v="13604.346951096799"/>
  </r>
  <r>
    <x v="0"/>
    <x v="0"/>
    <x v="3"/>
    <x v="8"/>
    <x v="0"/>
    <n v="20566.870816123061"/>
  </r>
  <r>
    <x v="0"/>
    <x v="0"/>
    <x v="3"/>
    <x v="9"/>
    <x v="0"/>
    <n v="25407.545412203075"/>
  </r>
  <r>
    <x v="0"/>
    <x v="0"/>
    <x v="3"/>
    <x v="10"/>
    <x v="0"/>
    <n v="31196.489726027397"/>
  </r>
  <r>
    <x v="0"/>
    <x v="0"/>
    <x v="4"/>
    <x v="0"/>
    <x v="0"/>
    <n v="9271.9867633956983"/>
  </r>
  <r>
    <x v="0"/>
    <x v="0"/>
    <x v="4"/>
    <x v="1"/>
    <x v="0"/>
    <n v="7448.2570806100211"/>
  </r>
  <r>
    <x v="0"/>
    <x v="0"/>
    <x v="4"/>
    <x v="2"/>
    <x v="0"/>
    <n v="6874.2696088540597"/>
  </r>
  <r>
    <x v="0"/>
    <x v="0"/>
    <x v="4"/>
    <x v="3"/>
    <x v="0"/>
    <n v="6822.4932249322492"/>
  </r>
  <r>
    <x v="0"/>
    <x v="0"/>
    <x v="4"/>
    <x v="4"/>
    <x v="0"/>
    <n v="6922.0027927388792"/>
  </r>
  <r>
    <x v="0"/>
    <x v="0"/>
    <x v="4"/>
    <x v="5"/>
    <x v="0"/>
    <n v="5679.6727501573314"/>
  </r>
  <r>
    <x v="0"/>
    <x v="0"/>
    <x v="4"/>
    <x v="6"/>
    <x v="0"/>
    <n v="8803.2148687680528"/>
  </r>
  <r>
    <x v="0"/>
    <x v="0"/>
    <x v="4"/>
    <x v="7"/>
    <x v="0"/>
    <n v="10864.287448409808"/>
  </r>
  <r>
    <x v="0"/>
    <x v="0"/>
    <x v="4"/>
    <x v="8"/>
    <x v="0"/>
    <n v="24420.060387362842"/>
  </r>
  <r>
    <x v="0"/>
    <x v="0"/>
    <x v="4"/>
    <x v="9"/>
    <x v="0"/>
    <n v="29334.304606074191"/>
  </r>
  <r>
    <x v="0"/>
    <x v="0"/>
    <x v="4"/>
    <x v="10"/>
    <x v="0"/>
    <n v="30083.414581302131"/>
  </r>
  <r>
    <x v="0"/>
    <x v="0"/>
    <x v="5"/>
    <x v="0"/>
    <x v="0"/>
    <n v="8513.7614678899081"/>
  </r>
  <r>
    <x v="0"/>
    <x v="0"/>
    <x v="5"/>
    <x v="1"/>
    <x v="0"/>
    <n v="7994.1327466079947"/>
  </r>
  <r>
    <x v="0"/>
    <x v="0"/>
    <x v="5"/>
    <x v="2"/>
    <x v="0"/>
    <n v="7118.3859916254287"/>
  </r>
  <r>
    <x v="0"/>
    <x v="0"/>
    <x v="5"/>
    <x v="3"/>
    <x v="0"/>
    <n v="5735.7459883919428"/>
  </r>
  <r>
    <x v="0"/>
    <x v="0"/>
    <x v="5"/>
    <x v="4"/>
    <x v="0"/>
    <n v="5952.7768540073157"/>
  </r>
  <r>
    <x v="0"/>
    <x v="0"/>
    <x v="5"/>
    <x v="5"/>
    <x v="0"/>
    <n v="5058.5126462816152"/>
  </r>
  <r>
    <x v="0"/>
    <x v="0"/>
    <x v="5"/>
    <x v="6"/>
    <x v="0"/>
    <n v="5803.3315421816233"/>
  </r>
  <r>
    <x v="0"/>
    <x v="0"/>
    <x v="5"/>
    <x v="7"/>
    <x v="0"/>
    <n v="7661.6915422885568"/>
  </r>
  <r>
    <x v="0"/>
    <x v="0"/>
    <x v="5"/>
    <x v="8"/>
    <x v="0"/>
    <n v="11591.962905718701"/>
  </r>
  <r>
    <x v="0"/>
    <x v="0"/>
    <x v="5"/>
    <x v="9"/>
    <x v="0"/>
    <n v="15233.415233415235"/>
  </r>
  <r>
    <x v="0"/>
    <x v="0"/>
    <x v="5"/>
    <x v="10"/>
    <x v="0"/>
    <n v="16601.049868766404"/>
  </r>
  <r>
    <x v="0"/>
    <x v="0"/>
    <x v="6"/>
    <x v="0"/>
    <x v="0"/>
    <n v="7573.6711649683275"/>
  </r>
  <r>
    <x v="0"/>
    <x v="0"/>
    <x v="6"/>
    <x v="1"/>
    <x v="0"/>
    <n v="6227.5449101796412"/>
  </r>
  <r>
    <x v="0"/>
    <x v="0"/>
    <x v="6"/>
    <x v="2"/>
    <x v="0"/>
    <n v="7524.3434641487165"/>
  </r>
  <r>
    <x v="0"/>
    <x v="0"/>
    <x v="6"/>
    <x v="3"/>
    <x v="0"/>
    <n v="13755.58867362146"/>
  </r>
  <r>
    <x v="0"/>
    <x v="0"/>
    <x v="6"/>
    <x v="4"/>
    <x v="0"/>
    <n v="13502.168742129565"/>
  </r>
  <r>
    <x v="0"/>
    <x v="0"/>
    <x v="6"/>
    <x v="5"/>
    <x v="0"/>
    <n v="12515.984654731457"/>
  </r>
  <r>
    <x v="0"/>
    <x v="0"/>
    <x v="6"/>
    <x v="6"/>
    <x v="0"/>
    <n v="15951.89471295666"/>
  </r>
  <r>
    <x v="0"/>
    <x v="0"/>
    <x v="6"/>
    <x v="7"/>
    <x v="0"/>
    <n v="16953.839608593917"/>
  </r>
  <r>
    <x v="0"/>
    <x v="0"/>
    <x v="6"/>
    <x v="8"/>
    <x v="0"/>
    <n v="25245.098039215685"/>
  </r>
  <r>
    <x v="0"/>
    <x v="0"/>
    <x v="6"/>
    <x v="9"/>
    <x v="0"/>
    <n v="28980.099502487559"/>
  </r>
  <r>
    <x v="0"/>
    <x v="0"/>
    <x v="6"/>
    <x v="10"/>
    <x v="0"/>
    <n v="29996.652159357211"/>
  </r>
  <r>
    <x v="0"/>
    <x v="0"/>
    <x v="7"/>
    <x v="0"/>
    <x v="0"/>
    <n v="16129.032258064515"/>
  </r>
  <r>
    <x v="0"/>
    <x v="0"/>
    <x v="7"/>
    <x v="1"/>
    <x v="0"/>
    <n v="13559.322033898305"/>
  </r>
  <r>
    <x v="0"/>
    <x v="0"/>
    <x v="7"/>
    <x v="2"/>
    <x v="0"/>
    <n v="12834.224598930483"/>
  </r>
  <r>
    <x v="0"/>
    <x v="0"/>
    <x v="7"/>
    <x v="3"/>
    <x v="0"/>
    <n v="15525.11415525114"/>
  </r>
  <r>
    <x v="0"/>
    <x v="0"/>
    <x v="7"/>
    <x v="4"/>
    <x v="0"/>
    <n v="14285.714285714284"/>
  </r>
  <r>
    <x v="0"/>
    <x v="0"/>
    <x v="7"/>
    <x v="5"/>
    <x v="0"/>
    <n v="12037.037037037036"/>
  </r>
  <r>
    <x v="0"/>
    <x v="0"/>
    <x v="7"/>
    <x v="6"/>
    <x v="0"/>
    <n v="13419.913419913421"/>
  </r>
  <r>
    <x v="0"/>
    <x v="0"/>
    <x v="7"/>
    <x v="7"/>
    <x v="0"/>
    <n v="18493.150684931505"/>
  </r>
  <r>
    <x v="0"/>
    <x v="0"/>
    <x v="7"/>
    <x v="8"/>
    <x v="0"/>
    <n v="23877.068557919622"/>
  </r>
  <r>
    <x v="0"/>
    <x v="0"/>
    <x v="7"/>
    <x v="9"/>
    <x v="0"/>
    <n v="25461.254612546123"/>
  </r>
  <r>
    <x v="0"/>
    <x v="0"/>
    <x v="7"/>
    <x v="10"/>
    <x v="0"/>
    <n v="27340.267459138184"/>
  </r>
  <r>
    <x v="0"/>
    <x v="0"/>
    <x v="8"/>
    <x v="0"/>
    <x v="0"/>
    <n v="7045.009784735812"/>
  </r>
  <r>
    <x v="0"/>
    <x v="0"/>
    <x v="8"/>
    <x v="1"/>
    <x v="0"/>
    <n v="4665.3144016227179"/>
  </r>
  <r>
    <x v="0"/>
    <x v="0"/>
    <x v="8"/>
    <x v="2"/>
    <x v="0"/>
    <n v="5314.9606299212601"/>
  </r>
  <r>
    <x v="0"/>
    <x v="0"/>
    <x v="8"/>
    <x v="3"/>
    <x v="0"/>
    <n v="6517.3116089613031"/>
  </r>
  <r>
    <x v="0"/>
    <x v="0"/>
    <x v="8"/>
    <x v="4"/>
    <x v="0"/>
    <n v="4181.818181818182"/>
  </r>
  <r>
    <x v="0"/>
    <x v="0"/>
    <x v="8"/>
    <x v="5"/>
    <x v="0"/>
    <n v="7157.4642126789367"/>
  </r>
  <r>
    <x v="0"/>
    <x v="0"/>
    <x v="8"/>
    <x v="6"/>
    <x v="0"/>
    <n v="7231.9201995012472"/>
  </r>
  <r>
    <x v="0"/>
    <x v="0"/>
    <x v="8"/>
    <x v="7"/>
    <x v="0"/>
    <n v="11195.928753180662"/>
  </r>
  <r>
    <x v="0"/>
    <x v="0"/>
    <x v="8"/>
    <x v="8"/>
    <x v="0"/>
    <n v="15009.746588693957"/>
  </r>
  <r>
    <x v="0"/>
    <x v="0"/>
    <x v="8"/>
    <x v="9"/>
    <x v="0"/>
    <n v="24065.76980568012"/>
  </r>
  <r>
    <x v="0"/>
    <x v="0"/>
    <x v="8"/>
    <x v="10"/>
    <x v="0"/>
    <n v="22251.30890052356"/>
  </r>
  <r>
    <x v="0"/>
    <x v="0"/>
    <x v="9"/>
    <x v="0"/>
    <x v="0"/>
    <n v="17269.235114676307"/>
  </r>
  <r>
    <x v="0"/>
    <x v="0"/>
    <x v="9"/>
    <x v="1"/>
    <x v="0"/>
    <n v="17040.054310930074"/>
  </r>
  <r>
    <x v="0"/>
    <x v="0"/>
    <x v="9"/>
    <x v="2"/>
    <x v="0"/>
    <n v="19619.205298013247"/>
  </r>
  <r>
    <x v="0"/>
    <x v="0"/>
    <x v="9"/>
    <x v="3"/>
    <x v="0"/>
    <n v="19332.85337173026"/>
  </r>
  <r>
    <x v="0"/>
    <x v="0"/>
    <x v="9"/>
    <x v="4"/>
    <x v="0"/>
    <n v="19686.959606260807"/>
  </r>
  <r>
    <x v="0"/>
    <x v="0"/>
    <x v="9"/>
    <x v="5"/>
    <x v="0"/>
    <n v="16973.874818922024"/>
  </r>
  <r>
    <x v="0"/>
    <x v="0"/>
    <x v="9"/>
    <x v="6"/>
    <x v="0"/>
    <n v="15791.247209468851"/>
  </r>
  <r>
    <x v="0"/>
    <x v="0"/>
    <x v="9"/>
    <x v="7"/>
    <x v="0"/>
    <n v="17820.736857434105"/>
  </r>
  <r>
    <x v="0"/>
    <x v="0"/>
    <x v="9"/>
    <x v="8"/>
    <x v="0"/>
    <n v="39442.074927953894"/>
  </r>
  <r>
    <x v="0"/>
    <x v="0"/>
    <x v="9"/>
    <x v="9"/>
    <x v="0"/>
    <n v="45127.114952342781"/>
  </r>
  <r>
    <x v="0"/>
    <x v="0"/>
    <x v="9"/>
    <x v="10"/>
    <x v="0"/>
    <n v="45138.604826783296"/>
  </r>
  <r>
    <x v="0"/>
    <x v="0"/>
    <x v="10"/>
    <x v="0"/>
    <x v="0"/>
    <n v="12470.449172576833"/>
  </r>
  <r>
    <x v="0"/>
    <x v="0"/>
    <x v="10"/>
    <x v="1"/>
    <x v="0"/>
    <n v="28862.572294133846"/>
  </r>
  <r>
    <x v="0"/>
    <x v="0"/>
    <x v="10"/>
    <x v="2"/>
    <x v="0"/>
    <n v="24121.711009848594"/>
  </r>
  <r>
    <x v="0"/>
    <x v="0"/>
    <x v="10"/>
    <x v="3"/>
    <x v="0"/>
    <n v="24238.798032176572"/>
  </r>
  <r>
    <x v="0"/>
    <x v="0"/>
    <x v="10"/>
    <x v="4"/>
    <x v="0"/>
    <n v="23414.389571321135"/>
  </r>
  <r>
    <x v="0"/>
    <x v="0"/>
    <x v="10"/>
    <x v="5"/>
    <x v="0"/>
    <n v="10777.109775105768"/>
  </r>
  <r>
    <x v="0"/>
    <x v="0"/>
    <x v="10"/>
    <x v="6"/>
    <x v="0"/>
    <n v="15996.371333534926"/>
  </r>
  <r>
    <x v="0"/>
    <x v="0"/>
    <x v="10"/>
    <x v="7"/>
    <x v="0"/>
    <n v="27582.521966278793"/>
  </r>
  <r>
    <x v="0"/>
    <x v="0"/>
    <x v="10"/>
    <x v="8"/>
    <x v="0"/>
    <n v="37493.957265783625"/>
  </r>
  <r>
    <x v="0"/>
    <x v="0"/>
    <x v="10"/>
    <x v="9"/>
    <x v="0"/>
    <n v="41737.19033697492"/>
  </r>
  <r>
    <x v="0"/>
    <x v="0"/>
    <x v="10"/>
    <x v="10"/>
    <x v="0"/>
    <n v="41924.120195864307"/>
  </r>
  <r>
    <x v="0"/>
    <x v="0"/>
    <x v="11"/>
    <x v="0"/>
    <x v="0"/>
    <n v="16518.424396442184"/>
  </r>
  <r>
    <x v="0"/>
    <x v="0"/>
    <x v="11"/>
    <x v="1"/>
    <x v="0"/>
    <n v="20317.460317460318"/>
  </r>
  <r>
    <x v="0"/>
    <x v="0"/>
    <x v="11"/>
    <x v="2"/>
    <x v="0"/>
    <n v="22669.649515287099"/>
  </r>
  <r>
    <x v="0"/>
    <x v="0"/>
    <x v="11"/>
    <x v="3"/>
    <x v="0"/>
    <n v="16979.865771812081"/>
  </r>
  <r>
    <x v="0"/>
    <x v="0"/>
    <x v="11"/>
    <x v="4"/>
    <x v="0"/>
    <n v="17014.547754585703"/>
  </r>
  <r>
    <x v="0"/>
    <x v="0"/>
    <x v="11"/>
    <x v="5"/>
    <x v="0"/>
    <n v="14415.781487101669"/>
  </r>
  <r>
    <x v="0"/>
    <x v="0"/>
    <x v="11"/>
    <x v="6"/>
    <x v="0"/>
    <n v="16982.456140350878"/>
  </r>
  <r>
    <x v="0"/>
    <x v="0"/>
    <x v="11"/>
    <x v="7"/>
    <x v="0"/>
    <n v="16083.52144469526"/>
  </r>
  <r>
    <x v="0"/>
    <x v="0"/>
    <x v="11"/>
    <x v="8"/>
    <x v="0"/>
    <n v="23629.169022046353"/>
  </r>
  <r>
    <x v="0"/>
    <x v="0"/>
    <x v="11"/>
    <x v="9"/>
    <x v="0"/>
    <n v="29302.07778369739"/>
  </r>
  <r>
    <x v="0"/>
    <x v="0"/>
    <x v="11"/>
    <x v="10"/>
    <x v="0"/>
    <n v="32388.861748900832"/>
  </r>
  <r>
    <x v="0"/>
    <x v="0"/>
    <x v="12"/>
    <x v="0"/>
    <x v="0"/>
    <n v="9409.3686354378806"/>
  </r>
  <r>
    <x v="0"/>
    <x v="0"/>
    <x v="12"/>
    <x v="1"/>
    <x v="0"/>
    <n v="12866.640594446619"/>
  </r>
  <r>
    <x v="0"/>
    <x v="0"/>
    <x v="12"/>
    <x v="2"/>
    <x v="0"/>
    <n v="11770.459732637757"/>
  </r>
  <r>
    <x v="0"/>
    <x v="0"/>
    <x v="12"/>
    <x v="3"/>
    <x v="0"/>
    <n v="9326.6506864240582"/>
  </r>
  <r>
    <x v="0"/>
    <x v="0"/>
    <x v="12"/>
    <x v="4"/>
    <x v="0"/>
    <n v="9697.7074457293566"/>
  </r>
  <r>
    <x v="0"/>
    <x v="0"/>
    <x v="12"/>
    <x v="5"/>
    <x v="0"/>
    <n v="7998.2421445836071"/>
  </r>
  <r>
    <x v="0"/>
    <x v="0"/>
    <x v="12"/>
    <x v="6"/>
    <x v="0"/>
    <n v="7380.7157057654076"/>
  </r>
  <r>
    <x v="0"/>
    <x v="0"/>
    <x v="12"/>
    <x v="7"/>
    <x v="0"/>
    <n v="12213.740458015267"/>
  </r>
  <r>
    <x v="0"/>
    <x v="0"/>
    <x v="12"/>
    <x v="8"/>
    <x v="0"/>
    <n v="16593.503072870939"/>
  </r>
  <r>
    <x v="0"/>
    <x v="0"/>
    <x v="12"/>
    <x v="9"/>
    <x v="0"/>
    <n v="18634.912840657991"/>
  </r>
  <r>
    <x v="0"/>
    <x v="0"/>
    <x v="12"/>
    <x v="10"/>
    <x v="0"/>
    <n v="20719.738276990185"/>
  </r>
  <r>
    <x v="0"/>
    <x v="0"/>
    <x v="13"/>
    <x v="0"/>
    <x v="0"/>
    <n v="11387.900355871885"/>
  </r>
  <r>
    <x v="0"/>
    <x v="0"/>
    <x v="13"/>
    <x v="1"/>
    <x v="0"/>
    <n v="14793.467819404419"/>
  </r>
  <r>
    <x v="0"/>
    <x v="0"/>
    <x v="13"/>
    <x v="2"/>
    <x v="0"/>
    <n v="12582.159624413145"/>
  </r>
  <r>
    <x v="0"/>
    <x v="0"/>
    <x v="13"/>
    <x v="3"/>
    <x v="0"/>
    <n v="11415.929203539823"/>
  </r>
  <r>
    <x v="0"/>
    <x v="0"/>
    <x v="13"/>
    <x v="4"/>
    <x v="0"/>
    <n v="10078.740157480315"/>
  </r>
  <r>
    <x v="0"/>
    <x v="0"/>
    <x v="13"/>
    <x v="5"/>
    <x v="0"/>
    <n v="10317.460317460316"/>
  </r>
  <r>
    <x v="0"/>
    <x v="0"/>
    <x v="13"/>
    <x v="6"/>
    <x v="0"/>
    <n v="12747.875354107649"/>
  </r>
  <r>
    <x v="0"/>
    <x v="0"/>
    <x v="13"/>
    <x v="7"/>
    <x v="0"/>
    <n v="15748.709122203098"/>
  </r>
  <r>
    <x v="0"/>
    <x v="0"/>
    <x v="13"/>
    <x v="8"/>
    <x v="0"/>
    <n v="23307.493540051681"/>
  </r>
  <r>
    <x v="0"/>
    <x v="0"/>
    <x v="13"/>
    <x v="9"/>
    <x v="0"/>
    <n v="29631.010063361908"/>
  </r>
  <r>
    <x v="0"/>
    <x v="0"/>
    <x v="13"/>
    <x v="10"/>
    <x v="0"/>
    <n v="30148.741418764301"/>
  </r>
  <r>
    <x v="0"/>
    <x v="0"/>
    <x v="14"/>
    <x v="0"/>
    <x v="0"/>
    <n v="8738.6091127098316"/>
  </r>
  <r>
    <x v="0"/>
    <x v="0"/>
    <x v="14"/>
    <x v="1"/>
    <x v="0"/>
    <n v="8391.5365653245681"/>
  </r>
  <r>
    <x v="0"/>
    <x v="0"/>
    <x v="14"/>
    <x v="2"/>
    <x v="0"/>
    <n v="8590.8529048207656"/>
  </r>
  <r>
    <x v="0"/>
    <x v="0"/>
    <x v="14"/>
    <x v="3"/>
    <x v="0"/>
    <n v="8520.7652823145127"/>
  </r>
  <r>
    <x v="0"/>
    <x v="0"/>
    <x v="14"/>
    <x v="4"/>
    <x v="0"/>
    <n v="8862.7869727709549"/>
  </r>
  <r>
    <x v="0"/>
    <x v="0"/>
    <x v="14"/>
    <x v="5"/>
    <x v="0"/>
    <n v="7949.1401390413466"/>
  </r>
  <r>
    <x v="0"/>
    <x v="0"/>
    <x v="14"/>
    <x v="6"/>
    <x v="0"/>
    <n v="9815.5238426731648"/>
  </r>
  <r>
    <x v="0"/>
    <x v="0"/>
    <x v="14"/>
    <x v="7"/>
    <x v="0"/>
    <n v="16561.832061068701"/>
  </r>
  <r>
    <x v="0"/>
    <x v="0"/>
    <x v="14"/>
    <x v="8"/>
    <x v="0"/>
    <n v="23733.003708281831"/>
  </r>
  <r>
    <x v="0"/>
    <x v="0"/>
    <x v="14"/>
    <x v="9"/>
    <x v="0"/>
    <n v="26831.663055254605"/>
  </r>
  <r>
    <x v="0"/>
    <x v="0"/>
    <x v="14"/>
    <x v="10"/>
    <x v="0"/>
    <n v="27893.532458147656"/>
  </r>
  <r>
    <x v="0"/>
    <x v="0"/>
    <x v="15"/>
    <x v="0"/>
    <x v="0"/>
    <n v="7900.7713154054627"/>
  </r>
  <r>
    <x v="0"/>
    <x v="0"/>
    <x v="15"/>
    <x v="1"/>
    <x v="0"/>
    <n v="6618.2572614107885"/>
  </r>
  <r>
    <x v="0"/>
    <x v="0"/>
    <x v="15"/>
    <x v="2"/>
    <x v="0"/>
    <n v="8699.7369409996245"/>
  </r>
  <r>
    <x v="0"/>
    <x v="0"/>
    <x v="15"/>
    <x v="3"/>
    <x v="0"/>
    <n v="8341.479309221244"/>
  </r>
  <r>
    <x v="0"/>
    <x v="0"/>
    <x v="15"/>
    <x v="4"/>
    <x v="0"/>
    <n v="8466.9956816779759"/>
  </r>
  <r>
    <x v="0"/>
    <x v="0"/>
    <x v="15"/>
    <x v="5"/>
    <x v="0"/>
    <n v="8994.4718362468266"/>
  </r>
  <r>
    <x v="0"/>
    <x v="0"/>
    <x v="15"/>
    <x v="6"/>
    <x v="0"/>
    <n v="11712.204007285975"/>
  </r>
  <r>
    <x v="0"/>
    <x v="0"/>
    <x v="15"/>
    <x v="7"/>
    <x v="0"/>
    <n v="16121.673003802282"/>
  </r>
  <r>
    <x v="0"/>
    <x v="0"/>
    <x v="15"/>
    <x v="8"/>
    <x v="0"/>
    <n v="23167.077899189284"/>
  </r>
  <r>
    <x v="0"/>
    <x v="0"/>
    <x v="15"/>
    <x v="9"/>
    <x v="0"/>
    <n v="26808.024559148995"/>
  </r>
  <r>
    <x v="0"/>
    <x v="0"/>
    <x v="15"/>
    <x v="10"/>
    <x v="0"/>
    <n v="27606.358111266949"/>
  </r>
  <r>
    <x v="0"/>
    <x v="0"/>
    <x v="16"/>
    <x v="0"/>
    <x v="0"/>
    <n v="7264.9572649572656"/>
  </r>
  <r>
    <x v="0"/>
    <x v="0"/>
    <x v="16"/>
    <x v="1"/>
    <x v="0"/>
    <n v="7423.5807860262012"/>
  </r>
  <r>
    <x v="0"/>
    <x v="0"/>
    <x v="16"/>
    <x v="2"/>
    <x v="0"/>
    <n v="9657.5342465753438"/>
  </r>
  <r>
    <x v="0"/>
    <x v="0"/>
    <x v="16"/>
    <x v="3"/>
    <x v="0"/>
    <n v="10631.001371742113"/>
  </r>
  <r>
    <x v="0"/>
    <x v="0"/>
    <x v="16"/>
    <x v="4"/>
    <x v="0"/>
    <n v="10569.663692518874"/>
  </r>
  <r>
    <x v="0"/>
    <x v="0"/>
    <x v="16"/>
    <x v="5"/>
    <x v="0"/>
    <n v="9474.4633604737228"/>
  </r>
  <r>
    <x v="0"/>
    <x v="0"/>
    <x v="16"/>
    <x v="6"/>
    <x v="0"/>
    <n v="12595.00542888165"/>
  </r>
  <r>
    <x v="0"/>
    <x v="0"/>
    <x v="16"/>
    <x v="7"/>
    <x v="0"/>
    <n v="14830.508474576271"/>
  </r>
  <r>
    <x v="0"/>
    <x v="0"/>
    <x v="16"/>
    <x v="8"/>
    <x v="0"/>
    <n v="21000.758150113721"/>
  </r>
  <r>
    <x v="0"/>
    <x v="0"/>
    <x v="16"/>
    <x v="9"/>
    <x v="0"/>
    <n v="25505.857294994676"/>
  </r>
  <r>
    <x v="0"/>
    <x v="0"/>
    <x v="16"/>
    <x v="10"/>
    <x v="0"/>
    <n v="26512.28733459357"/>
  </r>
  <r>
    <x v="0"/>
    <x v="0"/>
    <x v="17"/>
    <x v="0"/>
    <x v="0"/>
    <n v="5846.243788365975"/>
  </r>
  <r>
    <x v="0"/>
    <x v="0"/>
    <x v="17"/>
    <x v="1"/>
    <x v="0"/>
    <n v="3601.6285624804259"/>
  </r>
  <r>
    <x v="0"/>
    <x v="0"/>
    <x v="17"/>
    <x v="2"/>
    <x v="0"/>
    <n v="3489.3864495492871"/>
  </r>
  <r>
    <x v="0"/>
    <x v="0"/>
    <x v="17"/>
    <x v="3"/>
    <x v="0"/>
    <n v="3711.0481586402266"/>
  </r>
  <r>
    <x v="0"/>
    <x v="0"/>
    <x v="17"/>
    <x v="4"/>
    <x v="0"/>
    <n v="4937.283159861222"/>
  </r>
  <r>
    <x v="0"/>
    <x v="0"/>
    <x v="17"/>
    <x v="5"/>
    <x v="0"/>
    <n v="4179.285281647487"/>
  </r>
  <r>
    <x v="0"/>
    <x v="0"/>
    <x v="17"/>
    <x v="6"/>
    <x v="0"/>
    <n v="4880.7339449541287"/>
  </r>
  <r>
    <x v="0"/>
    <x v="0"/>
    <x v="17"/>
    <x v="7"/>
    <x v="0"/>
    <n v="20673.758865248226"/>
  </r>
  <r>
    <x v="0"/>
    <x v="0"/>
    <x v="17"/>
    <x v="8"/>
    <x v="0"/>
    <n v="28845.734235217107"/>
  </r>
  <r>
    <x v="0"/>
    <x v="0"/>
    <x v="17"/>
    <x v="9"/>
    <x v="0"/>
    <n v="31555.389779932862"/>
  </r>
  <r>
    <x v="0"/>
    <x v="0"/>
    <x v="17"/>
    <x v="10"/>
    <x v="0"/>
    <n v="33655.737704918029"/>
  </r>
  <r>
    <x v="0"/>
    <x v="0"/>
    <x v="18"/>
    <x v="0"/>
    <x v="0"/>
    <n v="8382.4195740824653"/>
  </r>
  <r>
    <x v="0"/>
    <x v="0"/>
    <x v="18"/>
    <x v="1"/>
    <x v="0"/>
    <n v="8948.7870619946098"/>
  </r>
  <r>
    <x v="0"/>
    <x v="0"/>
    <x v="18"/>
    <x v="2"/>
    <x v="0"/>
    <n v="9297.1776425013832"/>
  </r>
  <r>
    <x v="0"/>
    <x v="0"/>
    <x v="18"/>
    <x v="3"/>
    <x v="0"/>
    <n v="9358.2887700534757"/>
  </r>
  <r>
    <x v="0"/>
    <x v="0"/>
    <x v="18"/>
    <x v="4"/>
    <x v="0"/>
    <n v="10928.381962864722"/>
  </r>
  <r>
    <x v="0"/>
    <x v="0"/>
    <x v="18"/>
    <x v="5"/>
    <x v="0"/>
    <n v="9707.6668505239941"/>
  </r>
  <r>
    <x v="0"/>
    <x v="0"/>
    <x v="18"/>
    <x v="6"/>
    <x v="0"/>
    <n v="9915.1989562948456"/>
  </r>
  <r>
    <x v="0"/>
    <x v="0"/>
    <x v="18"/>
    <x v="7"/>
    <x v="0"/>
    <n v="10624.169986719788"/>
  </r>
  <r>
    <x v="0"/>
    <x v="0"/>
    <x v="18"/>
    <x v="8"/>
    <x v="0"/>
    <n v="20892.018779342721"/>
  </r>
  <r>
    <x v="0"/>
    <x v="0"/>
    <x v="18"/>
    <x v="9"/>
    <x v="0"/>
    <n v="26831.683168316835"/>
  </r>
  <r>
    <x v="0"/>
    <x v="0"/>
    <x v="18"/>
    <x v="10"/>
    <x v="0"/>
    <n v="31247.283789656671"/>
  </r>
  <r>
    <x v="0"/>
    <x v="0"/>
    <x v="19"/>
    <x v="0"/>
    <x v="0"/>
    <n v="15793.402000298551"/>
  </r>
  <r>
    <x v="0"/>
    <x v="0"/>
    <x v="19"/>
    <x v="1"/>
    <x v="0"/>
    <n v="14765.314240254573"/>
  </r>
  <r>
    <x v="0"/>
    <x v="0"/>
    <x v="19"/>
    <x v="2"/>
    <x v="0"/>
    <n v="8274.3273315800125"/>
  </r>
  <r>
    <x v="0"/>
    <x v="0"/>
    <x v="19"/>
    <x v="3"/>
    <x v="0"/>
    <n v="8689.6278701504343"/>
  </r>
  <r>
    <x v="0"/>
    <x v="0"/>
    <x v="19"/>
    <x v="4"/>
    <x v="0"/>
    <n v="8948.1649640559972"/>
  </r>
  <r>
    <x v="0"/>
    <x v="0"/>
    <x v="19"/>
    <x v="5"/>
    <x v="0"/>
    <n v="9647.6025418833051"/>
  </r>
  <r>
    <x v="0"/>
    <x v="0"/>
    <x v="19"/>
    <x v="6"/>
    <x v="0"/>
    <n v="10911.907923860115"/>
  </r>
  <r>
    <x v="0"/>
    <x v="0"/>
    <x v="19"/>
    <x v="7"/>
    <x v="0"/>
    <n v="13404.439319688672"/>
  </r>
  <r>
    <x v="0"/>
    <x v="0"/>
    <x v="19"/>
    <x v="8"/>
    <x v="0"/>
    <n v="19969.453990072547"/>
  </r>
  <r>
    <x v="0"/>
    <x v="0"/>
    <x v="19"/>
    <x v="9"/>
    <x v="0"/>
    <n v="24712.812960235642"/>
  </r>
  <r>
    <x v="0"/>
    <x v="0"/>
    <x v="19"/>
    <x v="10"/>
    <x v="0"/>
    <n v="25774.72379412557"/>
  </r>
  <r>
    <x v="0"/>
    <x v="0"/>
    <x v="20"/>
    <x v="0"/>
    <x v="0"/>
    <n v="0"/>
  </r>
  <r>
    <x v="0"/>
    <x v="0"/>
    <x v="20"/>
    <x v="1"/>
    <x v="0"/>
    <n v="0"/>
  </r>
  <r>
    <x v="0"/>
    <x v="0"/>
    <x v="20"/>
    <x v="2"/>
    <x v="0"/>
    <n v="0"/>
  </r>
  <r>
    <x v="0"/>
    <x v="0"/>
    <x v="20"/>
    <x v="3"/>
    <x v="0"/>
    <n v="0"/>
  </r>
  <r>
    <x v="0"/>
    <x v="0"/>
    <x v="20"/>
    <x v="4"/>
    <x v="0"/>
    <n v="0"/>
  </r>
  <r>
    <x v="0"/>
    <x v="0"/>
    <x v="20"/>
    <x v="5"/>
    <x v="0"/>
    <n v="0"/>
  </r>
  <r>
    <x v="0"/>
    <x v="0"/>
    <x v="20"/>
    <x v="6"/>
    <x v="0"/>
    <n v="0"/>
  </r>
  <r>
    <x v="0"/>
    <x v="0"/>
    <x v="20"/>
    <x v="7"/>
    <x v="0"/>
    <n v="0"/>
  </r>
  <r>
    <x v="0"/>
    <x v="0"/>
    <x v="20"/>
    <x v="8"/>
    <x v="0"/>
    <n v="0"/>
  </r>
  <r>
    <x v="0"/>
    <x v="0"/>
    <x v="20"/>
    <x v="9"/>
    <x v="0"/>
    <n v="0"/>
  </r>
  <r>
    <x v="0"/>
    <x v="0"/>
    <x v="20"/>
    <x v="10"/>
    <x v="0"/>
    <n v="0"/>
  </r>
  <r>
    <x v="0"/>
    <x v="0"/>
    <x v="21"/>
    <x v="0"/>
    <x v="0"/>
    <n v="11978.178368121442"/>
  </r>
  <r>
    <x v="0"/>
    <x v="0"/>
    <x v="21"/>
    <x v="1"/>
    <x v="0"/>
    <n v="8383.8139084080449"/>
  </r>
  <r>
    <x v="0"/>
    <x v="0"/>
    <x v="21"/>
    <x v="2"/>
    <x v="0"/>
    <n v="9635.9223300970862"/>
  </r>
  <r>
    <x v="0"/>
    <x v="0"/>
    <x v="21"/>
    <x v="3"/>
    <x v="0"/>
    <n v="9738.4040448450214"/>
  </r>
  <r>
    <x v="0"/>
    <x v="0"/>
    <x v="21"/>
    <x v="4"/>
    <x v="0"/>
    <n v="10630.58709833293"/>
  </r>
  <r>
    <x v="0"/>
    <x v="0"/>
    <x v="21"/>
    <x v="5"/>
    <x v="0"/>
    <n v="10285.714285714286"/>
  </r>
  <r>
    <x v="0"/>
    <x v="0"/>
    <x v="21"/>
    <x v="6"/>
    <x v="0"/>
    <n v="10183.790298282614"/>
  </r>
  <r>
    <x v="0"/>
    <x v="0"/>
    <x v="21"/>
    <x v="7"/>
    <x v="0"/>
    <n v="11870.138654041259"/>
  </r>
  <r>
    <x v="0"/>
    <x v="0"/>
    <x v="21"/>
    <x v="8"/>
    <x v="0"/>
    <n v="16670.826054404792"/>
  </r>
  <r>
    <x v="0"/>
    <x v="0"/>
    <x v="21"/>
    <x v="9"/>
    <x v="0"/>
    <n v="23024.879965080749"/>
  </r>
  <r>
    <x v="0"/>
    <x v="0"/>
    <x v="21"/>
    <x v="10"/>
    <x v="0"/>
    <n v="23349.937733499377"/>
  </r>
  <r>
    <x v="0"/>
    <x v="0"/>
    <x v="22"/>
    <x v="0"/>
    <x v="0"/>
    <n v="9806.0058463991481"/>
  </r>
  <r>
    <x v="0"/>
    <x v="0"/>
    <x v="22"/>
    <x v="1"/>
    <x v="0"/>
    <n v="8815.3503893214674"/>
  </r>
  <r>
    <x v="0"/>
    <x v="0"/>
    <x v="22"/>
    <x v="2"/>
    <x v="0"/>
    <n v="7909.4540612516639"/>
  </r>
  <r>
    <x v="0"/>
    <x v="0"/>
    <x v="22"/>
    <x v="3"/>
    <x v="0"/>
    <n v="6630.9117503656753"/>
  </r>
  <r>
    <x v="0"/>
    <x v="0"/>
    <x v="22"/>
    <x v="4"/>
    <x v="0"/>
    <n v="4909.5607235142124"/>
  </r>
  <r>
    <x v="0"/>
    <x v="0"/>
    <x v="22"/>
    <x v="5"/>
    <x v="0"/>
    <n v="4414.2143253747918"/>
  </r>
  <r>
    <x v="0"/>
    <x v="0"/>
    <x v="22"/>
    <x v="6"/>
    <x v="0"/>
    <n v="9602.6490066225178"/>
  </r>
  <r>
    <x v="0"/>
    <x v="0"/>
    <x v="22"/>
    <x v="7"/>
    <x v="0"/>
    <n v="12770.27027027027"/>
  </r>
  <r>
    <x v="0"/>
    <x v="0"/>
    <x v="22"/>
    <x v="8"/>
    <x v="0"/>
    <n v="16683.366733466934"/>
  </r>
  <r>
    <x v="0"/>
    <x v="0"/>
    <x v="22"/>
    <x v="9"/>
    <x v="0"/>
    <n v="23762.047191758058"/>
  </r>
  <r>
    <x v="0"/>
    <x v="0"/>
    <x v="22"/>
    <x v="10"/>
    <x v="0"/>
    <n v="24294.871794871793"/>
  </r>
  <r>
    <x v="0"/>
    <x v="0"/>
    <x v="23"/>
    <x v="0"/>
    <x v="0"/>
    <n v="12940.982525552257"/>
  </r>
  <r>
    <x v="0"/>
    <x v="0"/>
    <x v="23"/>
    <x v="1"/>
    <x v="0"/>
    <n v="13084.359687458616"/>
  </r>
  <r>
    <x v="0"/>
    <x v="0"/>
    <x v="23"/>
    <x v="2"/>
    <x v="0"/>
    <n v="12856.516015796402"/>
  </r>
  <r>
    <x v="0"/>
    <x v="0"/>
    <x v="23"/>
    <x v="3"/>
    <x v="0"/>
    <n v="11172.622043281328"/>
  </r>
  <r>
    <x v="0"/>
    <x v="0"/>
    <x v="23"/>
    <x v="4"/>
    <x v="0"/>
    <n v="10532.319391634981"/>
  </r>
  <r>
    <x v="0"/>
    <x v="0"/>
    <x v="23"/>
    <x v="5"/>
    <x v="0"/>
    <n v="10370.717972782732"/>
  </r>
  <r>
    <x v="0"/>
    <x v="0"/>
    <x v="23"/>
    <x v="6"/>
    <x v="0"/>
    <n v="11029.800740610121"/>
  </r>
  <r>
    <x v="0"/>
    <x v="0"/>
    <x v="23"/>
    <x v="7"/>
    <x v="0"/>
    <n v="11802.311285960166"/>
  </r>
  <r>
    <x v="0"/>
    <x v="0"/>
    <x v="23"/>
    <x v="8"/>
    <x v="0"/>
    <n v="15838.807292051075"/>
  </r>
  <r>
    <x v="0"/>
    <x v="0"/>
    <x v="23"/>
    <x v="9"/>
    <x v="0"/>
    <n v="18377.745644839222"/>
  </r>
  <r>
    <x v="0"/>
    <x v="0"/>
    <x v="23"/>
    <x v="10"/>
    <x v="0"/>
    <n v="16605.913325232887"/>
  </r>
  <r>
    <x v="0"/>
    <x v="0"/>
    <x v="24"/>
    <x v="0"/>
    <x v="0"/>
    <n v="15567.39041376485"/>
  </r>
  <r>
    <x v="0"/>
    <x v="0"/>
    <x v="24"/>
    <x v="1"/>
    <x v="0"/>
    <n v="15715.852989577619"/>
  </r>
  <r>
    <x v="0"/>
    <x v="0"/>
    <x v="24"/>
    <x v="2"/>
    <x v="0"/>
    <n v="15584.242746872504"/>
  </r>
  <r>
    <x v="0"/>
    <x v="0"/>
    <x v="24"/>
    <x v="3"/>
    <x v="0"/>
    <n v="13354.231974921629"/>
  </r>
  <r>
    <x v="0"/>
    <x v="0"/>
    <x v="24"/>
    <x v="4"/>
    <x v="0"/>
    <n v="13284.772806104753"/>
  </r>
  <r>
    <x v="0"/>
    <x v="0"/>
    <x v="24"/>
    <x v="5"/>
    <x v="0"/>
    <n v="12838.783560249394"/>
  </r>
  <r>
    <x v="0"/>
    <x v="0"/>
    <x v="24"/>
    <x v="6"/>
    <x v="0"/>
    <n v="14076.201995766554"/>
  </r>
  <r>
    <x v="0"/>
    <x v="0"/>
    <x v="24"/>
    <x v="7"/>
    <x v="0"/>
    <n v="15969.074913356437"/>
  </r>
  <r>
    <x v="0"/>
    <x v="0"/>
    <x v="24"/>
    <x v="8"/>
    <x v="0"/>
    <n v="22931.271229312715"/>
  </r>
  <r>
    <x v="0"/>
    <x v="0"/>
    <x v="24"/>
    <x v="9"/>
    <x v="0"/>
    <n v="25638.680916728583"/>
  </r>
  <r>
    <x v="0"/>
    <x v="0"/>
    <x v="24"/>
    <x v="10"/>
    <x v="0"/>
    <n v="26146.453567324766"/>
  </r>
  <r>
    <x v="0"/>
    <x v="0"/>
    <x v="25"/>
    <x v="0"/>
    <x v="0"/>
    <n v="11111.111111111111"/>
  </r>
  <r>
    <x v="0"/>
    <x v="0"/>
    <x v="25"/>
    <x v="1"/>
    <x v="0"/>
    <n v="10855.683269476373"/>
  </r>
  <r>
    <x v="0"/>
    <x v="0"/>
    <x v="25"/>
    <x v="2"/>
    <x v="0"/>
    <n v="9963.0996309963102"/>
  </r>
  <r>
    <x v="0"/>
    <x v="0"/>
    <x v="25"/>
    <x v="3"/>
    <x v="0"/>
    <n v="7732.6343381389261"/>
  </r>
  <r>
    <x v="0"/>
    <x v="0"/>
    <x v="25"/>
    <x v="4"/>
    <x v="0"/>
    <n v="8395.9899749373435"/>
  </r>
  <r>
    <x v="0"/>
    <x v="0"/>
    <x v="25"/>
    <x v="5"/>
    <x v="0"/>
    <n v="7835.3253652058429"/>
  </r>
  <r>
    <x v="0"/>
    <x v="0"/>
    <x v="25"/>
    <x v="6"/>
    <x v="0"/>
    <n v="9983.6333878887071"/>
  </r>
  <r>
    <x v="0"/>
    <x v="0"/>
    <x v="25"/>
    <x v="7"/>
    <x v="0"/>
    <n v="14634.146341463415"/>
  </r>
  <r>
    <x v="0"/>
    <x v="0"/>
    <x v="25"/>
    <x v="8"/>
    <x v="0"/>
    <n v="26878.130217028378"/>
  </r>
  <r>
    <x v="0"/>
    <x v="0"/>
    <x v="25"/>
    <x v="9"/>
    <x v="0"/>
    <n v="32521.186440677968"/>
  </r>
  <r>
    <x v="0"/>
    <x v="0"/>
    <x v="25"/>
    <x v="10"/>
    <x v="0"/>
    <n v="32610.744580584356"/>
  </r>
  <r>
    <x v="0"/>
    <x v="0"/>
    <x v="26"/>
    <x v="0"/>
    <x v="0"/>
    <n v="7263.9225181598058"/>
  </r>
  <r>
    <x v="0"/>
    <x v="0"/>
    <x v="26"/>
    <x v="1"/>
    <x v="0"/>
    <n v="6392.6940639269405"/>
  </r>
  <r>
    <x v="0"/>
    <x v="0"/>
    <x v="26"/>
    <x v="2"/>
    <x v="0"/>
    <n v="8993.576017130621"/>
  </r>
  <r>
    <x v="0"/>
    <x v="0"/>
    <x v="26"/>
    <x v="3"/>
    <x v="0"/>
    <n v="6342.4947145877377"/>
  </r>
  <r>
    <x v="0"/>
    <x v="0"/>
    <x v="26"/>
    <x v="4"/>
    <x v="0"/>
    <n v="8502.0242914979754"/>
  </r>
  <r>
    <x v="0"/>
    <x v="0"/>
    <x v="26"/>
    <x v="5"/>
    <x v="0"/>
    <n v="5286.3436123348019"/>
  </r>
  <r>
    <x v="0"/>
    <x v="0"/>
    <x v="26"/>
    <x v="6"/>
    <x v="0"/>
    <n v="6266.3185378590069"/>
  </r>
  <r>
    <x v="0"/>
    <x v="0"/>
    <x v="26"/>
    <x v="7"/>
    <x v="0"/>
    <n v="9970.6744868035184"/>
  </r>
  <r>
    <x v="0"/>
    <x v="0"/>
    <x v="26"/>
    <x v="8"/>
    <x v="0"/>
    <n v="16169.154228855723"/>
  </r>
  <r>
    <x v="0"/>
    <x v="0"/>
    <x v="26"/>
    <x v="9"/>
    <x v="0"/>
    <n v="19148.936170212764"/>
  </r>
  <r>
    <x v="0"/>
    <x v="0"/>
    <x v="26"/>
    <x v="10"/>
    <x v="0"/>
    <n v="18918.91891891892"/>
  </r>
  <r>
    <x v="0"/>
    <x v="0"/>
    <x v="27"/>
    <x v="0"/>
    <x v="0"/>
    <n v="17411.461687057308"/>
  </r>
  <r>
    <x v="0"/>
    <x v="0"/>
    <x v="27"/>
    <x v="1"/>
    <x v="0"/>
    <n v="15586.819696408738"/>
  </r>
  <r>
    <x v="0"/>
    <x v="0"/>
    <x v="27"/>
    <x v="2"/>
    <x v="0"/>
    <n v="17859.988616960727"/>
  </r>
  <r>
    <x v="0"/>
    <x v="0"/>
    <x v="27"/>
    <x v="3"/>
    <x v="0"/>
    <n v="15058.437167970636"/>
  </r>
  <r>
    <x v="0"/>
    <x v="0"/>
    <x v="27"/>
    <x v="4"/>
    <x v="0"/>
    <n v="15279.906247182909"/>
  </r>
  <r>
    <x v="0"/>
    <x v="0"/>
    <x v="27"/>
    <x v="5"/>
    <x v="0"/>
    <n v="14410.077836952069"/>
  </r>
  <r>
    <x v="0"/>
    <x v="0"/>
    <x v="27"/>
    <x v="6"/>
    <x v="0"/>
    <n v="17460.891581517317"/>
  </r>
  <r>
    <x v="0"/>
    <x v="0"/>
    <x v="27"/>
    <x v="7"/>
    <x v="0"/>
    <n v="18829.366747960645"/>
  </r>
  <r>
    <x v="0"/>
    <x v="0"/>
    <x v="27"/>
    <x v="8"/>
    <x v="0"/>
    <n v="27032.247679347533"/>
  </r>
  <r>
    <x v="0"/>
    <x v="0"/>
    <x v="27"/>
    <x v="9"/>
    <x v="0"/>
    <n v="30289.065772936741"/>
  </r>
  <r>
    <x v="0"/>
    <x v="0"/>
    <x v="27"/>
    <x v="10"/>
    <x v="0"/>
    <n v="30072.893710798442"/>
  </r>
  <r>
    <x v="0"/>
    <x v="0"/>
    <x v="28"/>
    <x v="0"/>
    <x v="0"/>
    <n v="18500"/>
  </r>
  <r>
    <x v="0"/>
    <x v="0"/>
    <x v="28"/>
    <x v="1"/>
    <x v="0"/>
    <n v="16988.416988416986"/>
  </r>
  <r>
    <x v="0"/>
    <x v="0"/>
    <x v="28"/>
    <x v="2"/>
    <x v="0"/>
    <n v="18119.266055045871"/>
  </r>
  <r>
    <x v="0"/>
    <x v="0"/>
    <x v="28"/>
    <x v="3"/>
    <x v="0"/>
    <n v="19533.527696793"/>
  </r>
  <r>
    <x v="0"/>
    <x v="0"/>
    <x v="28"/>
    <x v="4"/>
    <x v="0"/>
    <n v="18034.557235421165"/>
  </r>
  <r>
    <x v="0"/>
    <x v="0"/>
    <x v="28"/>
    <x v="5"/>
    <x v="0"/>
    <n v="17617.449664429529"/>
  </r>
  <r>
    <x v="0"/>
    <x v="0"/>
    <x v="28"/>
    <x v="6"/>
    <x v="0"/>
    <n v="13058.419243986255"/>
  </r>
  <r>
    <x v="0"/>
    <x v="0"/>
    <x v="28"/>
    <x v="7"/>
    <x v="0"/>
    <n v="12267.839687194526"/>
  </r>
  <r>
    <x v="0"/>
    <x v="0"/>
    <x v="28"/>
    <x v="8"/>
    <x v="0"/>
    <n v="16117.571059431524"/>
  </r>
  <r>
    <x v="0"/>
    <x v="0"/>
    <x v="28"/>
    <x v="9"/>
    <x v="0"/>
    <n v="16288.782816229117"/>
  </r>
  <r>
    <x v="0"/>
    <x v="0"/>
    <x v="28"/>
    <x v="10"/>
    <x v="0"/>
    <n v="16628.10873337189"/>
  </r>
  <r>
    <x v="0"/>
    <x v="0"/>
    <x v="29"/>
    <x v="0"/>
    <x v="0"/>
    <n v="18139.803581744658"/>
  </r>
  <r>
    <x v="0"/>
    <x v="0"/>
    <x v="29"/>
    <x v="1"/>
    <x v="0"/>
    <n v="19710.467706013362"/>
  </r>
  <r>
    <x v="0"/>
    <x v="0"/>
    <x v="29"/>
    <x v="2"/>
    <x v="0"/>
    <n v="16837.256908904812"/>
  </r>
  <r>
    <x v="0"/>
    <x v="0"/>
    <x v="29"/>
    <x v="3"/>
    <x v="0"/>
    <n v="17638.952687184199"/>
  </r>
  <r>
    <x v="0"/>
    <x v="0"/>
    <x v="29"/>
    <x v="4"/>
    <x v="0"/>
    <n v="17093.275488069416"/>
  </r>
  <r>
    <x v="0"/>
    <x v="0"/>
    <x v="29"/>
    <x v="5"/>
    <x v="0"/>
    <n v="15730.337078651684"/>
  </r>
  <r>
    <x v="0"/>
    <x v="0"/>
    <x v="29"/>
    <x v="6"/>
    <x v="0"/>
    <n v="16467.532467532466"/>
  </r>
  <r>
    <x v="0"/>
    <x v="0"/>
    <x v="29"/>
    <x v="7"/>
    <x v="0"/>
    <n v="18016.378525932665"/>
  </r>
  <r>
    <x v="0"/>
    <x v="0"/>
    <x v="29"/>
    <x v="8"/>
    <x v="0"/>
    <n v="22157.523751149249"/>
  </r>
  <r>
    <x v="0"/>
    <x v="0"/>
    <x v="29"/>
    <x v="9"/>
    <x v="0"/>
    <n v="24155.98010991887"/>
  </r>
  <r>
    <x v="0"/>
    <x v="0"/>
    <x v="29"/>
    <x v="10"/>
    <x v="0"/>
    <n v="25745.526838966205"/>
  </r>
  <r>
    <x v="0"/>
    <x v="0"/>
    <x v="30"/>
    <x v="0"/>
    <x v="0"/>
    <n v="8587.9438480594545"/>
  </r>
  <r>
    <x v="0"/>
    <x v="0"/>
    <x v="30"/>
    <x v="1"/>
    <x v="0"/>
    <n v="11034.48275862069"/>
  </r>
  <r>
    <x v="0"/>
    <x v="0"/>
    <x v="30"/>
    <x v="2"/>
    <x v="0"/>
    <n v="9104.5899172310019"/>
  </r>
  <r>
    <x v="0"/>
    <x v="0"/>
    <x v="30"/>
    <x v="3"/>
    <x v="0"/>
    <n v="9244.9922958397528"/>
  </r>
  <r>
    <x v="0"/>
    <x v="0"/>
    <x v="30"/>
    <x v="4"/>
    <x v="0"/>
    <n v="6295.7540263543196"/>
  </r>
  <r>
    <x v="0"/>
    <x v="0"/>
    <x v="30"/>
    <x v="5"/>
    <x v="0"/>
    <n v="7221.8128224023585"/>
  </r>
  <r>
    <x v="0"/>
    <x v="0"/>
    <x v="30"/>
    <x v="6"/>
    <x v="0"/>
    <n v="8460.2368866328252"/>
  </r>
  <r>
    <x v="0"/>
    <x v="0"/>
    <x v="30"/>
    <x v="7"/>
    <x v="0"/>
    <n v="10934.891485809681"/>
  </r>
  <r>
    <x v="0"/>
    <x v="0"/>
    <x v="30"/>
    <x v="8"/>
    <x v="0"/>
    <n v="16168.327796234775"/>
  </r>
  <r>
    <x v="0"/>
    <x v="0"/>
    <x v="30"/>
    <x v="9"/>
    <x v="0"/>
    <n v="20567.986230636834"/>
  </r>
  <r>
    <x v="0"/>
    <x v="0"/>
    <x v="30"/>
    <x v="10"/>
    <x v="0"/>
    <n v="21243.70956146657"/>
  </r>
  <r>
    <x v="0"/>
    <x v="0"/>
    <x v="31"/>
    <x v="0"/>
    <x v="0"/>
    <n v="9879.5840175150515"/>
  </r>
  <r>
    <x v="0"/>
    <x v="0"/>
    <x v="31"/>
    <x v="1"/>
    <x v="0"/>
    <n v="5868.0079256210947"/>
  </r>
  <r>
    <x v="0"/>
    <x v="0"/>
    <x v="31"/>
    <x v="2"/>
    <x v="0"/>
    <n v="7211.907319318706"/>
  </r>
  <r>
    <x v="0"/>
    <x v="0"/>
    <x v="31"/>
    <x v="3"/>
    <x v="0"/>
    <n v="8295.8921694480105"/>
  </r>
  <r>
    <x v="0"/>
    <x v="0"/>
    <x v="31"/>
    <x v="4"/>
    <x v="0"/>
    <n v="19241.658240647121"/>
  </r>
  <r>
    <x v="0"/>
    <x v="0"/>
    <x v="31"/>
    <x v="5"/>
    <x v="0"/>
    <n v="20134.089736977821"/>
  </r>
  <r>
    <x v="0"/>
    <x v="0"/>
    <x v="31"/>
    <x v="6"/>
    <x v="0"/>
    <n v="26312.35025049009"/>
  </r>
  <r>
    <x v="0"/>
    <x v="0"/>
    <x v="31"/>
    <x v="7"/>
    <x v="0"/>
    <n v="28265.501811208182"/>
  </r>
  <r>
    <x v="0"/>
    <x v="0"/>
    <x v="31"/>
    <x v="8"/>
    <x v="0"/>
    <n v="35758.470406298329"/>
  </r>
  <r>
    <x v="0"/>
    <x v="0"/>
    <x v="31"/>
    <x v="9"/>
    <x v="0"/>
    <n v="40032.154340836016"/>
  </r>
  <r>
    <x v="0"/>
    <x v="0"/>
    <x v="31"/>
    <x v="10"/>
    <x v="0"/>
    <n v="40848.598716142165"/>
  </r>
  <r>
    <x v="0"/>
    <x v="0"/>
    <x v="32"/>
    <x v="0"/>
    <x v="0"/>
    <n v="10911.966262519767"/>
  </r>
  <r>
    <x v="0"/>
    <x v="0"/>
    <x v="32"/>
    <x v="1"/>
    <x v="0"/>
    <n v="11623.246492985973"/>
  </r>
  <r>
    <x v="0"/>
    <x v="0"/>
    <x v="32"/>
    <x v="2"/>
    <x v="0"/>
    <n v="13663.034367141661"/>
  </r>
  <r>
    <x v="0"/>
    <x v="0"/>
    <x v="32"/>
    <x v="3"/>
    <x v="0"/>
    <n v="12273.361227336123"/>
  </r>
  <r>
    <x v="0"/>
    <x v="0"/>
    <x v="32"/>
    <x v="4"/>
    <x v="0"/>
    <n v="11449.906658369633"/>
  </r>
  <r>
    <x v="0"/>
    <x v="0"/>
    <x v="32"/>
    <x v="5"/>
    <x v="0"/>
    <n v="10875"/>
  </r>
  <r>
    <x v="0"/>
    <x v="0"/>
    <x v="32"/>
    <x v="6"/>
    <x v="0"/>
    <n v="13007.159904534607"/>
  </r>
  <r>
    <x v="0"/>
    <x v="0"/>
    <x v="32"/>
    <x v="7"/>
    <x v="0"/>
    <n v="14842.105263157895"/>
  </r>
  <r>
    <x v="0"/>
    <x v="0"/>
    <x v="32"/>
    <x v="8"/>
    <x v="0"/>
    <n v="19141.755062680812"/>
  </r>
  <r>
    <x v="0"/>
    <x v="0"/>
    <x v="32"/>
    <x v="9"/>
    <x v="0"/>
    <n v="23042.230422304223"/>
  </r>
  <r>
    <x v="0"/>
    <x v="0"/>
    <x v="32"/>
    <x v="10"/>
    <x v="0"/>
    <n v="22839.943342776205"/>
  </r>
  <r>
    <x v="0"/>
    <x v="0"/>
    <x v="33"/>
    <x v="0"/>
    <x v="0"/>
    <n v="13205.907906168548"/>
  </r>
  <r>
    <x v="0"/>
    <x v="0"/>
    <x v="33"/>
    <x v="1"/>
    <x v="0"/>
    <n v="9056.9561157796452"/>
  </r>
  <r>
    <x v="0"/>
    <x v="0"/>
    <x v="33"/>
    <x v="2"/>
    <x v="0"/>
    <n v="8736.0594795539037"/>
  </r>
  <r>
    <x v="0"/>
    <x v="0"/>
    <x v="33"/>
    <x v="3"/>
    <x v="0"/>
    <n v="8234.2177493138151"/>
  </r>
  <r>
    <x v="0"/>
    <x v="0"/>
    <x v="33"/>
    <x v="4"/>
    <x v="0"/>
    <n v="8753.3156498673743"/>
  </r>
  <r>
    <x v="0"/>
    <x v="0"/>
    <x v="33"/>
    <x v="5"/>
    <x v="0"/>
    <n v="6187.6247504990015"/>
  </r>
  <r>
    <x v="0"/>
    <x v="0"/>
    <x v="33"/>
    <x v="6"/>
    <x v="0"/>
    <n v="9738.3720930232557"/>
  </r>
  <r>
    <x v="0"/>
    <x v="0"/>
    <x v="33"/>
    <x v="7"/>
    <x v="0"/>
    <n v="10875.331564986736"/>
  </r>
  <r>
    <x v="0"/>
    <x v="0"/>
    <x v="33"/>
    <x v="8"/>
    <x v="0"/>
    <n v="18975.903614457831"/>
  </r>
  <r>
    <x v="0"/>
    <x v="0"/>
    <x v="33"/>
    <x v="9"/>
    <x v="0"/>
    <n v="26271.186440677968"/>
  </r>
  <r>
    <x v="0"/>
    <x v="0"/>
    <x v="33"/>
    <x v="10"/>
    <x v="0"/>
    <n v="25752.508361204014"/>
  </r>
  <r>
    <x v="0"/>
    <x v="0"/>
    <x v="34"/>
    <x v="0"/>
    <x v="0"/>
    <n v="9281.904514114738"/>
  </r>
  <r>
    <x v="0"/>
    <x v="0"/>
    <x v="34"/>
    <x v="1"/>
    <x v="0"/>
    <n v="6724.1379310344819"/>
  </r>
  <r>
    <x v="0"/>
    <x v="0"/>
    <x v="34"/>
    <x v="2"/>
    <x v="0"/>
    <n v="7061.5678235668329"/>
  </r>
  <r>
    <x v="0"/>
    <x v="0"/>
    <x v="34"/>
    <x v="3"/>
    <x v="0"/>
    <n v="8131.4514430166419"/>
  </r>
  <r>
    <x v="0"/>
    <x v="0"/>
    <x v="34"/>
    <x v="4"/>
    <x v="0"/>
    <n v="18299.38417811464"/>
  </r>
  <r>
    <x v="0"/>
    <x v="0"/>
    <x v="34"/>
    <x v="5"/>
    <x v="0"/>
    <n v="20284.879848337347"/>
  </r>
  <r>
    <x v="0"/>
    <x v="0"/>
    <x v="34"/>
    <x v="6"/>
    <x v="0"/>
    <n v="22368.495077355838"/>
  </r>
  <r>
    <x v="0"/>
    <x v="0"/>
    <x v="34"/>
    <x v="7"/>
    <x v="0"/>
    <n v="24927.059572436476"/>
  </r>
  <r>
    <x v="0"/>
    <x v="0"/>
    <x v="34"/>
    <x v="8"/>
    <x v="0"/>
    <n v="31936.062632523244"/>
  </r>
  <r>
    <x v="0"/>
    <x v="0"/>
    <x v="34"/>
    <x v="9"/>
    <x v="0"/>
    <n v="37055.919287324243"/>
  </r>
  <r>
    <x v="0"/>
    <x v="0"/>
    <x v="34"/>
    <x v="10"/>
    <x v="0"/>
    <n v="36102.889737932521"/>
  </r>
  <r>
    <x v="0"/>
    <x v="0"/>
    <x v="35"/>
    <x v="0"/>
    <x v="0"/>
    <n v="13882.35294117647"/>
  </r>
  <r>
    <x v="0"/>
    <x v="0"/>
    <x v="35"/>
    <x v="1"/>
    <x v="0"/>
    <n v="13592.661197847756"/>
  </r>
  <r>
    <x v="0"/>
    <x v="0"/>
    <x v="35"/>
    <x v="2"/>
    <x v="0"/>
    <n v="13504.273504273504"/>
  </r>
  <r>
    <x v="0"/>
    <x v="0"/>
    <x v="35"/>
    <x v="3"/>
    <x v="0"/>
    <n v="12386.470404008769"/>
  </r>
  <r>
    <x v="0"/>
    <x v="0"/>
    <x v="35"/>
    <x v="4"/>
    <x v="0"/>
    <n v="11611.392309435672"/>
  </r>
  <r>
    <x v="0"/>
    <x v="0"/>
    <x v="35"/>
    <x v="5"/>
    <x v="0"/>
    <n v="10219.346163543156"/>
  </r>
  <r>
    <x v="0"/>
    <x v="0"/>
    <x v="35"/>
    <x v="6"/>
    <x v="0"/>
    <n v="12094.537561799109"/>
  </r>
  <r>
    <x v="0"/>
    <x v="0"/>
    <x v="35"/>
    <x v="7"/>
    <x v="0"/>
    <n v="14229.940764674206"/>
  </r>
  <r>
    <x v="0"/>
    <x v="0"/>
    <x v="35"/>
    <x v="8"/>
    <x v="0"/>
    <n v="21206.441168952882"/>
  </r>
  <r>
    <x v="0"/>
    <x v="0"/>
    <x v="35"/>
    <x v="9"/>
    <x v="0"/>
    <n v="24460.484106153395"/>
  </r>
  <r>
    <x v="0"/>
    <x v="0"/>
    <x v="35"/>
    <x v="10"/>
    <x v="0"/>
    <n v="25523.809523809527"/>
  </r>
  <r>
    <x v="0"/>
    <x v="0"/>
    <x v="36"/>
    <x v="0"/>
    <x v="0"/>
    <n v="9606.1832903938157"/>
  </r>
  <r>
    <x v="0"/>
    <x v="0"/>
    <x v="36"/>
    <x v="1"/>
    <x v="0"/>
    <n v="7704.2198993418506"/>
  </r>
  <r>
    <x v="0"/>
    <x v="0"/>
    <x v="36"/>
    <x v="2"/>
    <x v="0"/>
    <n v="7476.2808349146117"/>
  </r>
  <r>
    <x v="0"/>
    <x v="0"/>
    <x v="36"/>
    <x v="3"/>
    <x v="0"/>
    <n v="9732.1765371557904"/>
  </r>
  <r>
    <x v="0"/>
    <x v="0"/>
    <x v="36"/>
    <x v="4"/>
    <x v="0"/>
    <n v="8634.4617725370863"/>
  </r>
  <r>
    <x v="0"/>
    <x v="0"/>
    <x v="36"/>
    <x v="5"/>
    <x v="0"/>
    <n v="6507.0040668775418"/>
  </r>
  <r>
    <x v="0"/>
    <x v="0"/>
    <x v="36"/>
    <x v="6"/>
    <x v="0"/>
    <n v="8671.1711711711723"/>
  </r>
  <r>
    <x v="0"/>
    <x v="0"/>
    <x v="36"/>
    <x v="7"/>
    <x v="0"/>
    <n v="9753.4246575342459"/>
  </r>
  <r>
    <x v="0"/>
    <x v="0"/>
    <x v="36"/>
    <x v="8"/>
    <x v="0"/>
    <n v="14251.439539347408"/>
  </r>
  <r>
    <x v="0"/>
    <x v="0"/>
    <x v="36"/>
    <x v="9"/>
    <x v="0"/>
    <n v="19653.644784534838"/>
  </r>
  <r>
    <x v="0"/>
    <x v="0"/>
    <x v="36"/>
    <x v="10"/>
    <x v="0"/>
    <n v="21240.252506498327"/>
  </r>
  <r>
    <x v="0"/>
    <x v="0"/>
    <x v="37"/>
    <x v="0"/>
    <x v="0"/>
    <n v="12310.217480508823"/>
  </r>
  <r>
    <x v="0"/>
    <x v="0"/>
    <x v="37"/>
    <x v="1"/>
    <x v="0"/>
    <n v="11120.263591433279"/>
  </r>
  <r>
    <x v="0"/>
    <x v="0"/>
    <x v="37"/>
    <x v="2"/>
    <x v="0"/>
    <n v="12254.705646776132"/>
  </r>
  <r>
    <x v="0"/>
    <x v="0"/>
    <x v="37"/>
    <x v="3"/>
    <x v="0"/>
    <n v="9676.2188314104951"/>
  </r>
  <r>
    <x v="0"/>
    <x v="0"/>
    <x v="37"/>
    <x v="4"/>
    <x v="0"/>
    <n v="9891.5989159891597"/>
  </r>
  <r>
    <x v="0"/>
    <x v="0"/>
    <x v="37"/>
    <x v="5"/>
    <x v="0"/>
    <n v="9081.1583839828381"/>
  </r>
  <r>
    <x v="0"/>
    <x v="0"/>
    <x v="37"/>
    <x v="6"/>
    <x v="0"/>
    <n v="8417.8498985801216"/>
  </r>
  <r>
    <x v="0"/>
    <x v="0"/>
    <x v="37"/>
    <x v="7"/>
    <x v="0"/>
    <n v="9178.4989858012177"/>
  </r>
  <r>
    <x v="0"/>
    <x v="0"/>
    <x v="37"/>
    <x v="8"/>
    <x v="0"/>
    <n v="15522.745411013566"/>
  </r>
  <r>
    <x v="0"/>
    <x v="0"/>
    <x v="37"/>
    <x v="9"/>
    <x v="0"/>
    <n v="19866.853538892781"/>
  </r>
  <r>
    <x v="0"/>
    <x v="0"/>
    <x v="37"/>
    <x v="10"/>
    <x v="0"/>
    <n v="20579.615760338653"/>
  </r>
  <r>
    <x v="0"/>
    <x v="0"/>
    <x v="38"/>
    <x v="0"/>
    <x v="0"/>
    <n v="8139.2339544513452"/>
  </r>
  <r>
    <x v="0"/>
    <x v="0"/>
    <x v="38"/>
    <x v="1"/>
    <x v="0"/>
    <n v="6210.848993735839"/>
  </r>
  <r>
    <x v="0"/>
    <x v="0"/>
    <x v="38"/>
    <x v="2"/>
    <x v="0"/>
    <n v="5342.4268258027851"/>
  </r>
  <r>
    <x v="0"/>
    <x v="0"/>
    <x v="38"/>
    <x v="3"/>
    <x v="0"/>
    <n v="6135.0574712643675"/>
  </r>
  <r>
    <x v="0"/>
    <x v="0"/>
    <x v="38"/>
    <x v="4"/>
    <x v="0"/>
    <n v="5026.2181864688582"/>
  </r>
  <r>
    <x v="0"/>
    <x v="0"/>
    <x v="38"/>
    <x v="5"/>
    <x v="0"/>
    <n v="5547.3073289242811"/>
  </r>
  <r>
    <x v="0"/>
    <x v="0"/>
    <x v="38"/>
    <x v="6"/>
    <x v="0"/>
    <n v="7208.5889570552145"/>
  </r>
  <r>
    <x v="0"/>
    <x v="0"/>
    <x v="38"/>
    <x v="7"/>
    <x v="0"/>
    <n v="8479.4758142223945"/>
  </r>
  <r>
    <x v="0"/>
    <x v="0"/>
    <x v="38"/>
    <x v="8"/>
    <x v="0"/>
    <n v="16012.124406958355"/>
  </r>
  <r>
    <x v="0"/>
    <x v="0"/>
    <x v="38"/>
    <x v="9"/>
    <x v="0"/>
    <n v="20802.058760454642"/>
  </r>
  <r>
    <x v="0"/>
    <x v="0"/>
    <x v="38"/>
    <x v="10"/>
    <x v="0"/>
    <n v="20470.374482689007"/>
  </r>
  <r>
    <x v="0"/>
    <x v="0"/>
    <x v="39"/>
    <x v="0"/>
    <x v="0"/>
    <n v="26831.210191082806"/>
  </r>
  <r>
    <x v="0"/>
    <x v="0"/>
    <x v="39"/>
    <x v="1"/>
    <x v="0"/>
    <n v="23439.9375975039"/>
  </r>
  <r>
    <x v="0"/>
    <x v="0"/>
    <x v="39"/>
    <x v="2"/>
    <x v="0"/>
    <n v="22551.499819298879"/>
  </r>
  <r>
    <x v="0"/>
    <x v="0"/>
    <x v="39"/>
    <x v="3"/>
    <x v="0"/>
    <n v="19311.030142431267"/>
  </r>
  <r>
    <x v="0"/>
    <x v="0"/>
    <x v="39"/>
    <x v="4"/>
    <x v="0"/>
    <n v="18637.770897832816"/>
  </r>
  <r>
    <x v="0"/>
    <x v="0"/>
    <x v="39"/>
    <x v="5"/>
    <x v="0"/>
    <n v="15905.814512253724"/>
  </r>
  <r>
    <x v="0"/>
    <x v="0"/>
    <x v="39"/>
    <x v="6"/>
    <x v="0"/>
    <n v="17832.568807339449"/>
  </r>
  <r>
    <x v="0"/>
    <x v="0"/>
    <x v="39"/>
    <x v="7"/>
    <x v="0"/>
    <n v="16027.088036117382"/>
  </r>
  <r>
    <x v="0"/>
    <x v="0"/>
    <x v="39"/>
    <x v="8"/>
    <x v="0"/>
    <n v="24091.919940696811"/>
  </r>
  <r>
    <x v="0"/>
    <x v="0"/>
    <x v="39"/>
    <x v="9"/>
    <x v="0"/>
    <n v="25158.227848101265"/>
  </r>
  <r>
    <x v="0"/>
    <x v="0"/>
    <x v="39"/>
    <x v="10"/>
    <x v="0"/>
    <n v="27133.655394524958"/>
  </r>
  <r>
    <x v="0"/>
    <x v="0"/>
    <x v="40"/>
    <x v="0"/>
    <x v="0"/>
    <n v="11603.888213851762"/>
  </r>
  <r>
    <x v="0"/>
    <x v="0"/>
    <x v="40"/>
    <x v="1"/>
    <x v="0"/>
    <n v="10899.653979238754"/>
  </r>
  <r>
    <x v="0"/>
    <x v="0"/>
    <x v="40"/>
    <x v="2"/>
    <x v="0"/>
    <n v="8995.0027762354257"/>
  </r>
  <r>
    <x v="0"/>
    <x v="0"/>
    <x v="40"/>
    <x v="3"/>
    <x v="0"/>
    <n v="8195.9910913140302"/>
  </r>
  <r>
    <x v="0"/>
    <x v="0"/>
    <x v="40"/>
    <x v="4"/>
    <x v="0"/>
    <n v="9269.311064718162"/>
  </r>
  <r>
    <x v="0"/>
    <x v="0"/>
    <x v="40"/>
    <x v="5"/>
    <x v="0"/>
    <n v="8225.1082251082262"/>
  </r>
  <r>
    <x v="0"/>
    <x v="0"/>
    <x v="40"/>
    <x v="6"/>
    <x v="0"/>
    <n v="9973.4042553191484"/>
  </r>
  <r>
    <x v="0"/>
    <x v="0"/>
    <x v="40"/>
    <x v="7"/>
    <x v="0"/>
    <n v="14796.547472256474"/>
  </r>
  <r>
    <x v="0"/>
    <x v="0"/>
    <x v="40"/>
    <x v="8"/>
    <x v="0"/>
    <n v="30709.332035527437"/>
  </r>
  <r>
    <x v="0"/>
    <x v="0"/>
    <x v="40"/>
    <x v="9"/>
    <x v="0"/>
    <n v="34482.758620689659"/>
  </r>
  <r>
    <x v="0"/>
    <x v="0"/>
    <x v="40"/>
    <x v="10"/>
    <x v="0"/>
    <n v="33699.212180224844"/>
  </r>
  <r>
    <x v="0"/>
    <x v="0"/>
    <x v="41"/>
    <x v="0"/>
    <x v="0"/>
    <n v="8098.5915492957747"/>
  </r>
  <r>
    <x v="0"/>
    <x v="0"/>
    <x v="41"/>
    <x v="1"/>
    <x v="0"/>
    <n v="9712.2302158273396"/>
  </r>
  <r>
    <x v="0"/>
    <x v="0"/>
    <x v="41"/>
    <x v="2"/>
    <x v="0"/>
    <n v="10287.081339712919"/>
  </r>
  <r>
    <x v="0"/>
    <x v="0"/>
    <x v="41"/>
    <x v="3"/>
    <x v="0"/>
    <n v="13099.041533546328"/>
  </r>
  <r>
    <x v="0"/>
    <x v="0"/>
    <x v="41"/>
    <x v="4"/>
    <x v="0"/>
    <n v="13253.012048192772"/>
  </r>
  <r>
    <x v="0"/>
    <x v="0"/>
    <x v="41"/>
    <x v="5"/>
    <x v="0"/>
    <n v="15202.231520223153"/>
  </r>
  <r>
    <x v="0"/>
    <x v="0"/>
    <x v="41"/>
    <x v="6"/>
    <x v="0"/>
    <n v="14721.10408280621"/>
  </r>
  <r>
    <x v="0"/>
    <x v="0"/>
    <x v="41"/>
    <x v="7"/>
    <x v="0"/>
    <n v="14737.274220032839"/>
  </r>
  <r>
    <x v="0"/>
    <x v="0"/>
    <x v="41"/>
    <x v="8"/>
    <x v="0"/>
    <n v="20811.287477954142"/>
  </r>
  <r>
    <x v="0"/>
    <x v="0"/>
    <x v="41"/>
    <x v="9"/>
    <x v="0"/>
    <n v="22815.867920201788"/>
  </r>
  <r>
    <x v="0"/>
    <x v="0"/>
    <x v="41"/>
    <x v="10"/>
    <x v="0"/>
    <n v="21783.526208304967"/>
  </r>
  <r>
    <x v="0"/>
    <x v="0"/>
    <x v="42"/>
    <x v="0"/>
    <x v="0"/>
    <n v="11629.182665935272"/>
  </r>
  <r>
    <x v="0"/>
    <x v="0"/>
    <x v="42"/>
    <x v="1"/>
    <x v="0"/>
    <n v="9072.2856306701779"/>
  </r>
  <r>
    <x v="0"/>
    <x v="0"/>
    <x v="42"/>
    <x v="2"/>
    <x v="0"/>
    <n v="12851.489273068111"/>
  </r>
  <r>
    <x v="0"/>
    <x v="0"/>
    <x v="42"/>
    <x v="3"/>
    <x v="0"/>
    <n v="13398.381722989054"/>
  </r>
  <r>
    <x v="0"/>
    <x v="0"/>
    <x v="42"/>
    <x v="4"/>
    <x v="0"/>
    <n v="12723.613595706618"/>
  </r>
  <r>
    <x v="0"/>
    <x v="0"/>
    <x v="42"/>
    <x v="5"/>
    <x v="0"/>
    <n v="12768.361581920903"/>
  </r>
  <r>
    <x v="0"/>
    <x v="0"/>
    <x v="42"/>
    <x v="6"/>
    <x v="0"/>
    <n v="16192.283364958887"/>
  </r>
  <r>
    <x v="0"/>
    <x v="0"/>
    <x v="42"/>
    <x v="7"/>
    <x v="0"/>
    <n v="19691.119691119689"/>
  </r>
  <r>
    <x v="0"/>
    <x v="0"/>
    <x v="42"/>
    <x v="8"/>
    <x v="0"/>
    <n v="28443.612151477322"/>
  </r>
  <r>
    <x v="0"/>
    <x v="0"/>
    <x v="42"/>
    <x v="9"/>
    <x v="0"/>
    <n v="32049.763033175353"/>
  </r>
  <r>
    <x v="0"/>
    <x v="0"/>
    <x v="42"/>
    <x v="10"/>
    <x v="0"/>
    <n v="32462.101411395717"/>
  </r>
  <r>
    <x v="0"/>
    <x v="0"/>
    <x v="43"/>
    <x v="0"/>
    <x v="0"/>
    <n v="7819.565457152311"/>
  </r>
  <r>
    <x v="0"/>
    <x v="0"/>
    <x v="43"/>
    <x v="1"/>
    <x v="0"/>
    <n v="6668.4753119913194"/>
  </r>
  <r>
    <x v="0"/>
    <x v="0"/>
    <x v="43"/>
    <x v="2"/>
    <x v="0"/>
    <n v="6559.9116510215354"/>
  </r>
  <r>
    <x v="0"/>
    <x v="0"/>
    <x v="43"/>
    <x v="3"/>
    <x v="0"/>
    <n v="6772.7628489433864"/>
  </r>
  <r>
    <x v="0"/>
    <x v="0"/>
    <x v="43"/>
    <x v="4"/>
    <x v="0"/>
    <n v="11735.372340425532"/>
  </r>
  <r>
    <x v="0"/>
    <x v="0"/>
    <x v="43"/>
    <x v="5"/>
    <x v="0"/>
    <n v="9154.8768620405717"/>
  </r>
  <r>
    <x v="0"/>
    <x v="0"/>
    <x v="43"/>
    <x v="6"/>
    <x v="0"/>
    <n v="15025.599168954515"/>
  </r>
  <r>
    <x v="0"/>
    <x v="0"/>
    <x v="43"/>
    <x v="7"/>
    <x v="0"/>
    <n v="16614.529023288145"/>
  </r>
  <r>
    <x v="0"/>
    <x v="0"/>
    <x v="43"/>
    <x v="8"/>
    <x v="0"/>
    <n v="29552.730266166651"/>
  </r>
  <r>
    <x v="0"/>
    <x v="0"/>
    <x v="43"/>
    <x v="9"/>
    <x v="0"/>
    <n v="35087.449548337499"/>
  </r>
  <r>
    <x v="0"/>
    <x v="0"/>
    <x v="43"/>
    <x v="10"/>
    <x v="0"/>
    <n v="35571.0753191205"/>
  </r>
  <r>
    <x v="0"/>
    <x v="0"/>
    <x v="44"/>
    <x v="0"/>
    <x v="0"/>
    <n v="12000"/>
  </r>
  <r>
    <x v="0"/>
    <x v="0"/>
    <x v="44"/>
    <x v="1"/>
    <x v="0"/>
    <n v="16213.683223992502"/>
  </r>
  <r>
    <x v="0"/>
    <x v="0"/>
    <x v="44"/>
    <x v="2"/>
    <x v="0"/>
    <n v="19475.920679886684"/>
  </r>
  <r>
    <x v="0"/>
    <x v="0"/>
    <x v="44"/>
    <x v="3"/>
    <x v="0"/>
    <n v="15384.615384615385"/>
  </r>
  <r>
    <x v="0"/>
    <x v="0"/>
    <x v="44"/>
    <x v="4"/>
    <x v="0"/>
    <n v="15744.349181605614"/>
  </r>
  <r>
    <x v="0"/>
    <x v="0"/>
    <x v="44"/>
    <x v="5"/>
    <x v="0"/>
    <n v="15395.56061468412"/>
  </r>
  <r>
    <x v="0"/>
    <x v="0"/>
    <x v="44"/>
    <x v="6"/>
    <x v="0"/>
    <n v="17449.481157837246"/>
  </r>
  <r>
    <x v="0"/>
    <x v="0"/>
    <x v="44"/>
    <x v="7"/>
    <x v="0"/>
    <n v="18276.923076923078"/>
  </r>
  <r>
    <x v="0"/>
    <x v="0"/>
    <x v="44"/>
    <x v="8"/>
    <x v="0"/>
    <n v="23195.876288659794"/>
  </r>
  <r>
    <x v="0"/>
    <x v="0"/>
    <x v="44"/>
    <x v="9"/>
    <x v="0"/>
    <n v="27380.593262946208"/>
  </r>
  <r>
    <x v="0"/>
    <x v="0"/>
    <x v="44"/>
    <x v="10"/>
    <x v="0"/>
    <n v="28238.745759603924"/>
  </r>
  <r>
    <x v="0"/>
    <x v="0"/>
    <x v="45"/>
    <x v="0"/>
    <x v="0"/>
    <n v="9512.5786163522025"/>
  </r>
  <r>
    <x v="0"/>
    <x v="0"/>
    <x v="45"/>
    <x v="1"/>
    <x v="0"/>
    <n v="8722.3259535876223"/>
  </r>
  <r>
    <x v="0"/>
    <x v="0"/>
    <x v="45"/>
    <x v="2"/>
    <x v="0"/>
    <n v="10652.839971718124"/>
  </r>
  <r>
    <x v="0"/>
    <x v="0"/>
    <x v="45"/>
    <x v="3"/>
    <x v="0"/>
    <n v="9623.1766612641804"/>
  </r>
  <r>
    <x v="0"/>
    <x v="0"/>
    <x v="45"/>
    <x v="4"/>
    <x v="0"/>
    <n v="10324.539760865438"/>
  </r>
  <r>
    <x v="0"/>
    <x v="0"/>
    <x v="45"/>
    <x v="5"/>
    <x v="0"/>
    <n v="9962.2941059734076"/>
  </r>
  <r>
    <x v="0"/>
    <x v="0"/>
    <x v="45"/>
    <x v="6"/>
    <x v="0"/>
    <n v="11301.446051167964"/>
  </r>
  <r>
    <x v="0"/>
    <x v="0"/>
    <x v="45"/>
    <x v="7"/>
    <x v="0"/>
    <n v="14161.781946072686"/>
  </r>
  <r>
    <x v="0"/>
    <x v="0"/>
    <x v="45"/>
    <x v="8"/>
    <x v="0"/>
    <n v="20924.698283188849"/>
  </r>
  <r>
    <x v="0"/>
    <x v="0"/>
    <x v="45"/>
    <x v="9"/>
    <x v="0"/>
    <n v="25155.601659751035"/>
  </r>
  <r>
    <x v="0"/>
    <x v="0"/>
    <x v="45"/>
    <x v="10"/>
    <x v="0"/>
    <n v="25514.161476084148"/>
  </r>
  <r>
    <x v="0"/>
    <x v="0"/>
    <x v="46"/>
    <x v="0"/>
    <x v="0"/>
    <n v="4078.5498489425981"/>
  </r>
  <r>
    <x v="0"/>
    <x v="0"/>
    <x v="46"/>
    <x v="1"/>
    <x v="0"/>
    <n v="5572.7554179566559"/>
  </r>
  <r>
    <x v="0"/>
    <x v="0"/>
    <x v="46"/>
    <x v="2"/>
    <x v="0"/>
    <n v="4729.72972972973"/>
  </r>
  <r>
    <x v="0"/>
    <x v="0"/>
    <x v="46"/>
    <x v="3"/>
    <x v="0"/>
    <n v="6087.9368658399098"/>
  </r>
  <r>
    <x v="0"/>
    <x v="0"/>
    <x v="46"/>
    <x v="4"/>
    <x v="0"/>
    <n v="5383.8484546360914"/>
  </r>
  <r>
    <x v="0"/>
    <x v="0"/>
    <x v="46"/>
    <x v="5"/>
    <x v="0"/>
    <n v="5614.0350877192986"/>
  </r>
  <r>
    <x v="0"/>
    <x v="0"/>
    <x v="46"/>
    <x v="6"/>
    <x v="0"/>
    <n v="7152.1456436931085"/>
  </r>
  <r>
    <x v="0"/>
    <x v="0"/>
    <x v="46"/>
    <x v="7"/>
    <x v="0"/>
    <n v="10179.640718562874"/>
  </r>
  <r>
    <x v="0"/>
    <x v="0"/>
    <x v="46"/>
    <x v="8"/>
    <x v="0"/>
    <n v="17291.06628242075"/>
  </r>
  <r>
    <x v="0"/>
    <x v="0"/>
    <x v="46"/>
    <x v="9"/>
    <x v="0"/>
    <n v="18368.846436443793"/>
  </r>
  <r>
    <x v="0"/>
    <x v="0"/>
    <x v="46"/>
    <x v="10"/>
    <x v="0"/>
    <n v="17937.766931055521"/>
  </r>
  <r>
    <x v="0"/>
    <x v="0"/>
    <x v="47"/>
    <x v="0"/>
    <x v="0"/>
    <n v="10619.931990583311"/>
  </r>
  <r>
    <x v="0"/>
    <x v="0"/>
    <x v="47"/>
    <x v="1"/>
    <x v="0"/>
    <n v="10316.649642492339"/>
  </r>
  <r>
    <x v="0"/>
    <x v="0"/>
    <x v="47"/>
    <x v="2"/>
    <x v="0"/>
    <n v="11506.758984503791"/>
  </r>
  <r>
    <x v="0"/>
    <x v="0"/>
    <x v="47"/>
    <x v="3"/>
    <x v="0"/>
    <n v="9205.9474849731087"/>
  </r>
  <r>
    <x v="0"/>
    <x v="0"/>
    <x v="47"/>
    <x v="4"/>
    <x v="0"/>
    <n v="8268.330733229328"/>
  </r>
  <r>
    <x v="0"/>
    <x v="0"/>
    <x v="47"/>
    <x v="5"/>
    <x v="0"/>
    <n v="8796.5791081246171"/>
  </r>
  <r>
    <x v="0"/>
    <x v="0"/>
    <x v="47"/>
    <x v="6"/>
    <x v="0"/>
    <n v="10306.871247498333"/>
  </r>
  <r>
    <x v="0"/>
    <x v="0"/>
    <x v="47"/>
    <x v="7"/>
    <x v="0"/>
    <n v="11644.832605531295"/>
  </r>
  <r>
    <x v="0"/>
    <x v="0"/>
    <x v="47"/>
    <x v="8"/>
    <x v="0"/>
    <n v="18942.054433713784"/>
  </r>
  <r>
    <x v="0"/>
    <x v="0"/>
    <x v="47"/>
    <x v="9"/>
    <x v="0"/>
    <n v="22480.441785549931"/>
  </r>
  <r>
    <x v="0"/>
    <x v="0"/>
    <x v="47"/>
    <x v="10"/>
    <x v="0"/>
    <n v="22130.974942093075"/>
  </r>
  <r>
    <x v="0"/>
    <x v="0"/>
    <x v="48"/>
    <x v="0"/>
    <x v="0"/>
    <n v="14912.549861920834"/>
  </r>
  <r>
    <x v="0"/>
    <x v="0"/>
    <x v="48"/>
    <x v="1"/>
    <x v="0"/>
    <n v="14444.147514698021"/>
  </r>
  <r>
    <x v="0"/>
    <x v="0"/>
    <x v="48"/>
    <x v="2"/>
    <x v="0"/>
    <n v="14039.380170103694"/>
  </r>
  <r>
    <x v="0"/>
    <x v="0"/>
    <x v="48"/>
    <x v="3"/>
    <x v="0"/>
    <n v="12190.947128185622"/>
  </r>
  <r>
    <x v="0"/>
    <x v="0"/>
    <x v="48"/>
    <x v="4"/>
    <x v="0"/>
    <n v="11632.270168855535"/>
  </r>
  <r>
    <x v="0"/>
    <x v="0"/>
    <x v="48"/>
    <x v="5"/>
    <x v="0"/>
    <n v="11082.625256372692"/>
  </r>
  <r>
    <x v="0"/>
    <x v="0"/>
    <x v="48"/>
    <x v="6"/>
    <x v="0"/>
    <n v="12919.816099119458"/>
  </r>
  <r>
    <x v="0"/>
    <x v="0"/>
    <x v="48"/>
    <x v="7"/>
    <x v="0"/>
    <n v="13215.829730628533"/>
  </r>
  <r>
    <x v="0"/>
    <x v="0"/>
    <x v="48"/>
    <x v="8"/>
    <x v="0"/>
    <n v="19142.457410912684"/>
  </r>
  <r>
    <x v="0"/>
    <x v="0"/>
    <x v="48"/>
    <x v="9"/>
    <x v="0"/>
    <n v="21585.723296108041"/>
  </r>
  <r>
    <x v="0"/>
    <x v="0"/>
    <x v="48"/>
    <x v="10"/>
    <x v="0"/>
    <n v="21697.118165424788"/>
  </r>
  <r>
    <x v="0"/>
    <x v="0"/>
    <x v="49"/>
    <x v="0"/>
    <x v="0"/>
    <n v="5163.7279596977332"/>
  </r>
  <r>
    <x v="0"/>
    <x v="0"/>
    <x v="49"/>
    <x v="1"/>
    <x v="0"/>
    <n v="4862.8428927680798"/>
  </r>
  <r>
    <x v="0"/>
    <x v="0"/>
    <x v="49"/>
    <x v="2"/>
    <x v="0"/>
    <n v="4408.0604534005033"/>
  </r>
  <r>
    <x v="0"/>
    <x v="0"/>
    <x v="49"/>
    <x v="3"/>
    <x v="0"/>
    <n v="4936.7088607594933"/>
  </r>
  <r>
    <x v="0"/>
    <x v="0"/>
    <x v="49"/>
    <x v="4"/>
    <x v="0"/>
    <n v="5816.8316831683169"/>
  </r>
  <r>
    <x v="0"/>
    <x v="0"/>
    <x v="49"/>
    <x v="5"/>
    <x v="0"/>
    <n v="7938.7186629526459"/>
  </r>
  <r>
    <x v="0"/>
    <x v="0"/>
    <x v="49"/>
    <x v="6"/>
    <x v="0"/>
    <n v="7105.7192374350088"/>
  </r>
  <r>
    <x v="0"/>
    <x v="0"/>
    <x v="49"/>
    <x v="7"/>
    <x v="0"/>
    <n v="9774.436090225563"/>
  </r>
  <r>
    <x v="0"/>
    <x v="0"/>
    <x v="49"/>
    <x v="8"/>
    <x v="0"/>
    <n v="19198.895027624309"/>
  </r>
  <r>
    <x v="0"/>
    <x v="0"/>
    <x v="49"/>
    <x v="9"/>
    <x v="0"/>
    <n v="26467.55921730175"/>
  </r>
  <r>
    <x v="0"/>
    <x v="0"/>
    <x v="49"/>
    <x v="10"/>
    <x v="0"/>
    <n v="28759.398496240603"/>
  </r>
  <r>
    <x v="0"/>
    <x v="0"/>
    <x v="50"/>
    <x v="0"/>
    <x v="0"/>
    <n v="4216.8674698795176"/>
  </r>
  <r>
    <x v="0"/>
    <x v="0"/>
    <x v="50"/>
    <x v="1"/>
    <x v="0"/>
    <n v="10185.185185185184"/>
  </r>
  <r>
    <x v="0"/>
    <x v="0"/>
    <x v="50"/>
    <x v="2"/>
    <x v="0"/>
    <n v="10062.893081761007"/>
  </r>
  <r>
    <x v="0"/>
    <x v="0"/>
    <x v="50"/>
    <x v="3"/>
    <x v="0"/>
    <n v="6752.4115755627017"/>
  </r>
  <r>
    <x v="0"/>
    <x v="0"/>
    <x v="50"/>
    <x v="4"/>
    <x v="0"/>
    <n v="8734.9397590361441"/>
  </r>
  <r>
    <x v="0"/>
    <x v="0"/>
    <x v="50"/>
    <x v="5"/>
    <x v="0"/>
    <n v="8358.2089552238813"/>
  </r>
  <r>
    <x v="0"/>
    <x v="0"/>
    <x v="50"/>
    <x v="6"/>
    <x v="0"/>
    <n v="6329.1139240506336"/>
  </r>
  <r>
    <x v="0"/>
    <x v="0"/>
    <x v="50"/>
    <x v="7"/>
    <x v="0"/>
    <n v="6764.7058823529405"/>
  </r>
  <r>
    <x v="0"/>
    <x v="0"/>
    <x v="50"/>
    <x v="8"/>
    <x v="0"/>
    <n v="13930.348258706468"/>
  </r>
  <r>
    <x v="0"/>
    <x v="0"/>
    <x v="50"/>
    <x v="9"/>
    <x v="0"/>
    <n v="16883.116883116883"/>
  </r>
  <r>
    <x v="0"/>
    <x v="0"/>
    <x v="50"/>
    <x v="10"/>
    <x v="0"/>
    <n v="17903.930131004367"/>
  </r>
  <r>
    <x v="1"/>
    <x v="0"/>
    <x v="0"/>
    <x v="0"/>
    <x v="0"/>
    <n v="7949.7907949790797"/>
  </r>
  <r>
    <x v="1"/>
    <x v="0"/>
    <x v="0"/>
    <x v="1"/>
    <x v="0"/>
    <n v="10505.836575875486"/>
  </r>
  <r>
    <x v="1"/>
    <x v="0"/>
    <x v="0"/>
    <x v="2"/>
    <x v="0"/>
    <n v="8171.206225680934"/>
  </r>
  <r>
    <x v="1"/>
    <x v="0"/>
    <x v="0"/>
    <x v="3"/>
    <x v="0"/>
    <n v="6603.7735849056598"/>
  </r>
  <r>
    <x v="1"/>
    <x v="0"/>
    <x v="0"/>
    <x v="4"/>
    <x v="0"/>
    <n v="6542.0560747663549"/>
  </r>
  <r>
    <x v="1"/>
    <x v="0"/>
    <x v="0"/>
    <x v="5"/>
    <x v="0"/>
    <n v="0"/>
  </r>
  <r>
    <x v="1"/>
    <x v="0"/>
    <x v="0"/>
    <x v="6"/>
    <x v="0"/>
    <n v="0"/>
  </r>
  <r>
    <x v="1"/>
    <x v="0"/>
    <x v="0"/>
    <x v="7"/>
    <x v="0"/>
    <n v="7368.4210526315783"/>
  </r>
  <r>
    <x v="1"/>
    <x v="0"/>
    <x v="0"/>
    <x v="8"/>
    <x v="0"/>
    <n v="0"/>
  </r>
  <r>
    <x v="1"/>
    <x v="0"/>
    <x v="0"/>
    <x v="9"/>
    <x v="0"/>
    <n v="0"/>
  </r>
  <r>
    <x v="1"/>
    <x v="0"/>
    <x v="0"/>
    <x v="10"/>
    <x v="0"/>
    <n v="0"/>
  </r>
  <r>
    <x v="1"/>
    <x v="0"/>
    <x v="1"/>
    <x v="0"/>
    <x v="0"/>
    <n v="11357.340720221606"/>
  </r>
  <r>
    <x v="1"/>
    <x v="0"/>
    <x v="1"/>
    <x v="1"/>
    <x v="0"/>
    <n v="10956.280544181745"/>
  </r>
  <r>
    <x v="1"/>
    <x v="0"/>
    <x v="1"/>
    <x v="2"/>
    <x v="0"/>
    <n v="10453.08108849133"/>
  </r>
  <r>
    <x v="1"/>
    <x v="0"/>
    <x v="1"/>
    <x v="3"/>
    <x v="0"/>
    <n v="9426.9379071931926"/>
  </r>
  <r>
    <x v="1"/>
    <x v="0"/>
    <x v="1"/>
    <x v="4"/>
    <x v="0"/>
    <n v="9773.6625514403295"/>
  </r>
  <r>
    <x v="1"/>
    <x v="0"/>
    <x v="1"/>
    <x v="5"/>
    <x v="0"/>
    <n v="9112.9357921658375"/>
  </r>
  <r>
    <x v="1"/>
    <x v="0"/>
    <x v="1"/>
    <x v="6"/>
    <x v="0"/>
    <n v="9049.1394751187599"/>
  </r>
  <r>
    <x v="1"/>
    <x v="0"/>
    <x v="1"/>
    <x v="7"/>
    <x v="0"/>
    <n v="9237.4122908474055"/>
  </r>
  <r>
    <x v="1"/>
    <x v="0"/>
    <x v="1"/>
    <x v="8"/>
    <x v="0"/>
    <n v="8764.0449438202249"/>
  </r>
  <r>
    <x v="1"/>
    <x v="0"/>
    <x v="1"/>
    <x v="9"/>
    <x v="0"/>
    <n v="10384.758068790079"/>
  </r>
  <r>
    <x v="1"/>
    <x v="0"/>
    <x v="1"/>
    <x v="10"/>
    <x v="0"/>
    <n v="9901.3142509704867"/>
  </r>
  <r>
    <x v="1"/>
    <x v="0"/>
    <x v="2"/>
    <x v="0"/>
    <x v="0"/>
    <n v="9367.3302427052095"/>
  </r>
  <r>
    <x v="1"/>
    <x v="0"/>
    <x v="2"/>
    <x v="1"/>
    <x v="0"/>
    <n v="9609.2031805109109"/>
  </r>
  <r>
    <x v="1"/>
    <x v="0"/>
    <x v="2"/>
    <x v="2"/>
    <x v="0"/>
    <n v="7471.4631615358003"/>
  </r>
  <r>
    <x v="1"/>
    <x v="0"/>
    <x v="2"/>
    <x v="3"/>
    <x v="0"/>
    <n v="8081.4940577249572"/>
  </r>
  <r>
    <x v="1"/>
    <x v="0"/>
    <x v="2"/>
    <x v="4"/>
    <x v="0"/>
    <n v="7791.3610431947845"/>
  </r>
  <r>
    <x v="1"/>
    <x v="0"/>
    <x v="2"/>
    <x v="5"/>
    <x v="0"/>
    <n v="7364.1025641025635"/>
  </r>
  <r>
    <x v="1"/>
    <x v="0"/>
    <x v="2"/>
    <x v="6"/>
    <x v="0"/>
    <n v="7489.4252301567558"/>
  </r>
  <r>
    <x v="1"/>
    <x v="0"/>
    <x v="2"/>
    <x v="7"/>
    <x v="0"/>
    <n v="8058.510638297872"/>
  </r>
  <r>
    <x v="1"/>
    <x v="0"/>
    <x v="2"/>
    <x v="8"/>
    <x v="0"/>
    <n v="8191.9964527214288"/>
  </r>
  <r>
    <x v="1"/>
    <x v="0"/>
    <x v="2"/>
    <x v="9"/>
    <x v="0"/>
    <n v="8607.6411051335836"/>
  </r>
  <r>
    <x v="1"/>
    <x v="0"/>
    <x v="2"/>
    <x v="10"/>
    <x v="0"/>
    <n v="8779.7989866267962"/>
  </r>
  <r>
    <x v="1"/>
    <x v="0"/>
    <x v="3"/>
    <x v="0"/>
    <x v="0"/>
    <n v="9982.1197361119685"/>
  </r>
  <r>
    <x v="1"/>
    <x v="0"/>
    <x v="3"/>
    <x v="1"/>
    <x v="0"/>
    <n v="9163.6654661864741"/>
  </r>
  <r>
    <x v="1"/>
    <x v="0"/>
    <x v="3"/>
    <x v="2"/>
    <x v="0"/>
    <n v="9442.4833887043187"/>
  </r>
  <r>
    <x v="1"/>
    <x v="0"/>
    <x v="3"/>
    <x v="3"/>
    <x v="0"/>
    <n v="9095.0397576675496"/>
  </r>
  <r>
    <x v="1"/>
    <x v="0"/>
    <x v="3"/>
    <x v="4"/>
    <x v="0"/>
    <n v="9027.9929759322386"/>
  </r>
  <r>
    <x v="1"/>
    <x v="0"/>
    <x v="3"/>
    <x v="5"/>
    <x v="0"/>
    <n v="7838.7743935801573"/>
  </r>
  <r>
    <x v="1"/>
    <x v="0"/>
    <x v="3"/>
    <x v="6"/>
    <x v="0"/>
    <n v="7614.9294492489762"/>
  </r>
  <r>
    <x v="1"/>
    <x v="0"/>
    <x v="3"/>
    <x v="7"/>
    <x v="0"/>
    <n v="7790.4328018223241"/>
  </r>
  <r>
    <x v="1"/>
    <x v="0"/>
    <x v="3"/>
    <x v="8"/>
    <x v="0"/>
    <n v="8398.4573226428492"/>
  </r>
  <r>
    <x v="1"/>
    <x v="0"/>
    <x v="3"/>
    <x v="9"/>
    <x v="0"/>
    <n v="8895.9813000089907"/>
  </r>
  <r>
    <x v="1"/>
    <x v="0"/>
    <x v="3"/>
    <x v="10"/>
    <x v="0"/>
    <n v="9479.4611674704811"/>
  </r>
  <r>
    <x v="1"/>
    <x v="0"/>
    <x v="4"/>
    <x v="0"/>
    <x v="0"/>
    <n v="9343.9396695718333"/>
  </r>
  <r>
    <x v="1"/>
    <x v="0"/>
    <x v="4"/>
    <x v="1"/>
    <x v="0"/>
    <n v="8850.1415397440123"/>
  </r>
  <r>
    <x v="1"/>
    <x v="0"/>
    <x v="4"/>
    <x v="2"/>
    <x v="0"/>
    <n v="8038.940006051007"/>
  </r>
  <r>
    <x v="1"/>
    <x v="0"/>
    <x v="4"/>
    <x v="3"/>
    <x v="0"/>
    <n v="7518.0405217873986"/>
  </r>
  <r>
    <x v="1"/>
    <x v="0"/>
    <x v="4"/>
    <x v="4"/>
    <x v="0"/>
    <n v="7436.0459174983826"/>
  </r>
  <r>
    <x v="1"/>
    <x v="0"/>
    <x v="4"/>
    <x v="5"/>
    <x v="0"/>
    <n v="6084.8314141330466"/>
  </r>
  <r>
    <x v="1"/>
    <x v="0"/>
    <x v="4"/>
    <x v="6"/>
    <x v="0"/>
    <n v="6637.2962022060001"/>
  </r>
  <r>
    <x v="1"/>
    <x v="0"/>
    <x v="4"/>
    <x v="7"/>
    <x v="0"/>
    <n v="6943.7155602204148"/>
  </r>
  <r>
    <x v="1"/>
    <x v="0"/>
    <x v="4"/>
    <x v="8"/>
    <x v="0"/>
    <n v="8480.5463687451265"/>
  </r>
  <r>
    <x v="1"/>
    <x v="0"/>
    <x v="4"/>
    <x v="9"/>
    <x v="0"/>
    <n v="9324.27493388945"/>
  </r>
  <r>
    <x v="1"/>
    <x v="0"/>
    <x v="4"/>
    <x v="10"/>
    <x v="0"/>
    <n v="9472.3210064341074"/>
  </r>
  <r>
    <x v="1"/>
    <x v="0"/>
    <x v="5"/>
    <x v="0"/>
    <x v="0"/>
    <n v="8785.0127319025105"/>
  </r>
  <r>
    <x v="1"/>
    <x v="0"/>
    <x v="5"/>
    <x v="1"/>
    <x v="0"/>
    <n v="8675.4385964912271"/>
  </r>
  <r>
    <x v="1"/>
    <x v="0"/>
    <x v="5"/>
    <x v="2"/>
    <x v="0"/>
    <n v="7859.6098198450482"/>
  </r>
  <r>
    <x v="1"/>
    <x v="0"/>
    <x v="5"/>
    <x v="3"/>
    <x v="0"/>
    <n v="6981.9625442306033"/>
  </r>
  <r>
    <x v="1"/>
    <x v="0"/>
    <x v="5"/>
    <x v="4"/>
    <x v="0"/>
    <n v="6742.5344399760415"/>
  </r>
  <r>
    <x v="1"/>
    <x v="0"/>
    <x v="5"/>
    <x v="5"/>
    <x v="0"/>
    <n v="5907.0121951219508"/>
  </r>
  <r>
    <x v="1"/>
    <x v="0"/>
    <x v="5"/>
    <x v="6"/>
    <x v="0"/>
    <n v="5824.8580108308015"/>
  </r>
  <r>
    <x v="1"/>
    <x v="0"/>
    <x v="5"/>
    <x v="7"/>
    <x v="0"/>
    <n v="6014.7458284827317"/>
  </r>
  <r>
    <x v="1"/>
    <x v="0"/>
    <x v="5"/>
    <x v="8"/>
    <x v="0"/>
    <n v="6264.2216570740193"/>
  </r>
  <r>
    <x v="1"/>
    <x v="0"/>
    <x v="5"/>
    <x v="9"/>
    <x v="0"/>
    <n v="6184.2605499936635"/>
  </r>
  <r>
    <x v="1"/>
    <x v="0"/>
    <x v="5"/>
    <x v="10"/>
    <x v="0"/>
    <n v="5489.6487555245403"/>
  </r>
  <r>
    <x v="1"/>
    <x v="0"/>
    <x v="6"/>
    <x v="0"/>
    <x v="0"/>
    <n v="12501.526810797606"/>
  </r>
  <r>
    <x v="1"/>
    <x v="0"/>
    <x v="6"/>
    <x v="1"/>
    <x v="0"/>
    <n v="11132.004512974803"/>
  </r>
  <r>
    <x v="1"/>
    <x v="0"/>
    <x v="6"/>
    <x v="2"/>
    <x v="0"/>
    <n v="9623.1956508154726"/>
  </r>
  <r>
    <x v="1"/>
    <x v="0"/>
    <x v="6"/>
    <x v="3"/>
    <x v="0"/>
    <n v="12245.44801149976"/>
  </r>
  <r>
    <x v="1"/>
    <x v="0"/>
    <x v="6"/>
    <x v="4"/>
    <x v="0"/>
    <n v="11373.933509855839"/>
  </r>
  <r>
    <x v="1"/>
    <x v="0"/>
    <x v="6"/>
    <x v="5"/>
    <x v="0"/>
    <n v="9759.6627800251554"/>
  </r>
  <r>
    <x v="1"/>
    <x v="0"/>
    <x v="6"/>
    <x v="6"/>
    <x v="0"/>
    <n v="8974.1844743886395"/>
  </r>
  <r>
    <x v="1"/>
    <x v="0"/>
    <x v="6"/>
    <x v="7"/>
    <x v="0"/>
    <n v="9071.5245909238402"/>
  </r>
  <r>
    <x v="1"/>
    <x v="0"/>
    <x v="6"/>
    <x v="8"/>
    <x v="0"/>
    <n v="8496.8465311843029"/>
  </r>
  <r>
    <x v="1"/>
    <x v="0"/>
    <x v="6"/>
    <x v="9"/>
    <x v="0"/>
    <n v="8479.6926454445675"/>
  </r>
  <r>
    <x v="1"/>
    <x v="0"/>
    <x v="6"/>
    <x v="10"/>
    <x v="0"/>
    <n v="9274.630948450691"/>
  </r>
  <r>
    <x v="1"/>
    <x v="0"/>
    <x v="7"/>
    <x v="0"/>
    <x v="0"/>
    <n v="11967.779056386651"/>
  </r>
  <r>
    <x v="1"/>
    <x v="0"/>
    <x v="7"/>
    <x v="1"/>
    <x v="0"/>
    <n v="11161.217587373168"/>
  </r>
  <r>
    <x v="1"/>
    <x v="0"/>
    <x v="7"/>
    <x v="2"/>
    <x v="0"/>
    <n v="9944.7513812154684"/>
  </r>
  <r>
    <x v="1"/>
    <x v="0"/>
    <x v="7"/>
    <x v="3"/>
    <x v="0"/>
    <n v="9397.3442288049027"/>
  </r>
  <r>
    <x v="1"/>
    <x v="0"/>
    <x v="7"/>
    <x v="4"/>
    <x v="0"/>
    <n v="9460.8341810783313"/>
  </r>
  <r>
    <x v="1"/>
    <x v="0"/>
    <x v="7"/>
    <x v="5"/>
    <x v="0"/>
    <n v="8069.4586312563833"/>
  </r>
  <r>
    <x v="1"/>
    <x v="0"/>
    <x v="7"/>
    <x v="6"/>
    <x v="0"/>
    <n v="9604.5197740112999"/>
  </r>
  <r>
    <x v="1"/>
    <x v="0"/>
    <x v="7"/>
    <x v="7"/>
    <x v="0"/>
    <n v="9484.066767830047"/>
  </r>
  <r>
    <x v="1"/>
    <x v="0"/>
    <x v="7"/>
    <x v="8"/>
    <x v="0"/>
    <n v="9231.8059299191373"/>
  </r>
  <r>
    <x v="1"/>
    <x v="0"/>
    <x v="7"/>
    <x v="9"/>
    <x v="0"/>
    <n v="10256.410256410256"/>
  </r>
  <r>
    <x v="1"/>
    <x v="0"/>
    <x v="7"/>
    <x v="10"/>
    <x v="0"/>
    <n v="8922.101449275362"/>
  </r>
  <r>
    <x v="1"/>
    <x v="0"/>
    <x v="8"/>
    <x v="0"/>
    <x v="0"/>
    <n v="8487.2690963554669"/>
  </r>
  <r>
    <x v="1"/>
    <x v="0"/>
    <x v="8"/>
    <x v="1"/>
    <x v="0"/>
    <n v="9846.1538461538457"/>
  </r>
  <r>
    <x v="1"/>
    <x v="0"/>
    <x v="8"/>
    <x v="2"/>
    <x v="0"/>
    <n v="8569.9797160243415"/>
  </r>
  <r>
    <x v="1"/>
    <x v="0"/>
    <x v="8"/>
    <x v="3"/>
    <x v="0"/>
    <n v="8469.5393759286781"/>
  </r>
  <r>
    <x v="1"/>
    <x v="0"/>
    <x v="8"/>
    <x v="4"/>
    <x v="0"/>
    <n v="6025.7589696412142"/>
  </r>
  <r>
    <x v="1"/>
    <x v="0"/>
    <x v="8"/>
    <x v="5"/>
    <x v="0"/>
    <n v="6060.606060606061"/>
  </r>
  <r>
    <x v="1"/>
    <x v="0"/>
    <x v="8"/>
    <x v="6"/>
    <x v="0"/>
    <n v="5875.5090168702736"/>
  </r>
  <r>
    <x v="1"/>
    <x v="0"/>
    <x v="8"/>
    <x v="7"/>
    <x v="0"/>
    <n v="4840.7643312101918"/>
  </r>
  <r>
    <x v="1"/>
    <x v="0"/>
    <x v="8"/>
    <x v="8"/>
    <x v="0"/>
    <n v="7836.5706630944405"/>
  </r>
  <r>
    <x v="1"/>
    <x v="0"/>
    <x v="8"/>
    <x v="9"/>
    <x v="0"/>
    <n v="8069.7928026172303"/>
  </r>
  <r>
    <x v="1"/>
    <x v="0"/>
    <x v="8"/>
    <x v="10"/>
    <x v="0"/>
    <n v="6896.5517241379312"/>
  </r>
  <r>
    <x v="1"/>
    <x v="0"/>
    <x v="9"/>
    <x v="0"/>
    <x v="0"/>
    <n v="12603.071242343725"/>
  </r>
  <r>
    <x v="1"/>
    <x v="0"/>
    <x v="9"/>
    <x v="1"/>
    <x v="0"/>
    <n v="12311.382153015475"/>
  </r>
  <r>
    <x v="1"/>
    <x v="0"/>
    <x v="9"/>
    <x v="2"/>
    <x v="0"/>
    <n v="12065.269696837131"/>
  </r>
  <r>
    <x v="1"/>
    <x v="0"/>
    <x v="9"/>
    <x v="3"/>
    <x v="0"/>
    <n v="11902.088258471236"/>
  </r>
  <r>
    <x v="1"/>
    <x v="0"/>
    <x v="9"/>
    <x v="4"/>
    <x v="0"/>
    <n v="11876.069259837192"/>
  </r>
  <r>
    <x v="1"/>
    <x v="0"/>
    <x v="9"/>
    <x v="5"/>
    <x v="0"/>
    <n v="10247.786103542236"/>
  </r>
  <r>
    <x v="1"/>
    <x v="0"/>
    <x v="9"/>
    <x v="6"/>
    <x v="0"/>
    <n v="9257.4911122397152"/>
  </r>
  <r>
    <x v="1"/>
    <x v="0"/>
    <x v="9"/>
    <x v="7"/>
    <x v="0"/>
    <n v="9260.9016999260893"/>
  </r>
  <r>
    <x v="1"/>
    <x v="0"/>
    <x v="9"/>
    <x v="8"/>
    <x v="0"/>
    <n v="11233.638230660739"/>
  </r>
  <r>
    <x v="1"/>
    <x v="0"/>
    <x v="9"/>
    <x v="9"/>
    <x v="0"/>
    <n v="12237.585587981121"/>
  </r>
  <r>
    <x v="1"/>
    <x v="0"/>
    <x v="9"/>
    <x v="10"/>
    <x v="0"/>
    <n v="11436.473369089186"/>
  </r>
  <r>
    <x v="1"/>
    <x v="0"/>
    <x v="10"/>
    <x v="0"/>
    <x v="0"/>
    <n v="11682.943069581623"/>
  </r>
  <r>
    <x v="1"/>
    <x v="0"/>
    <x v="10"/>
    <x v="1"/>
    <x v="0"/>
    <n v="12979.913551995931"/>
  </r>
  <r>
    <x v="1"/>
    <x v="0"/>
    <x v="10"/>
    <x v="2"/>
    <x v="0"/>
    <n v="13030.707610146863"/>
  </r>
  <r>
    <x v="1"/>
    <x v="0"/>
    <x v="10"/>
    <x v="3"/>
    <x v="0"/>
    <n v="13240.103755497914"/>
  </r>
  <r>
    <x v="1"/>
    <x v="0"/>
    <x v="10"/>
    <x v="4"/>
    <x v="0"/>
    <n v="12782.941961166283"/>
  </r>
  <r>
    <x v="1"/>
    <x v="0"/>
    <x v="10"/>
    <x v="5"/>
    <x v="0"/>
    <n v="8787.196799199799"/>
  </r>
  <r>
    <x v="1"/>
    <x v="0"/>
    <x v="10"/>
    <x v="6"/>
    <x v="0"/>
    <n v="8293.5755832952091"/>
  </r>
  <r>
    <x v="1"/>
    <x v="0"/>
    <x v="10"/>
    <x v="7"/>
    <x v="0"/>
    <n v="11519.162557314647"/>
  </r>
  <r>
    <x v="1"/>
    <x v="0"/>
    <x v="10"/>
    <x v="8"/>
    <x v="0"/>
    <n v="10973.79136319321"/>
  </r>
  <r>
    <x v="1"/>
    <x v="0"/>
    <x v="10"/>
    <x v="9"/>
    <x v="0"/>
    <n v="10530.147095737739"/>
  </r>
  <r>
    <x v="1"/>
    <x v="0"/>
    <x v="10"/>
    <x v="10"/>
    <x v="0"/>
    <n v="10151.565718757553"/>
  </r>
  <r>
    <x v="1"/>
    <x v="0"/>
    <x v="11"/>
    <x v="0"/>
    <x v="0"/>
    <n v="13024.557040721169"/>
  </r>
  <r>
    <x v="1"/>
    <x v="0"/>
    <x v="11"/>
    <x v="1"/>
    <x v="0"/>
    <n v="9990.4397705544925"/>
  </r>
  <r>
    <x v="1"/>
    <x v="0"/>
    <x v="11"/>
    <x v="2"/>
    <x v="0"/>
    <n v="9034.9740932642489"/>
  </r>
  <r>
    <x v="1"/>
    <x v="0"/>
    <x v="11"/>
    <x v="3"/>
    <x v="0"/>
    <n v="8273.5797021511298"/>
  </r>
  <r>
    <x v="1"/>
    <x v="0"/>
    <x v="11"/>
    <x v="4"/>
    <x v="0"/>
    <n v="8234.1932896671569"/>
  </r>
  <r>
    <x v="1"/>
    <x v="0"/>
    <x v="11"/>
    <x v="5"/>
    <x v="0"/>
    <n v="10116.906474820144"/>
  </r>
  <r>
    <x v="1"/>
    <x v="0"/>
    <x v="11"/>
    <x v="6"/>
    <x v="0"/>
    <n v="8758.8028169014087"/>
  </r>
  <r>
    <x v="1"/>
    <x v="0"/>
    <x v="11"/>
    <x v="7"/>
    <x v="0"/>
    <n v="8859.9752168525411"/>
  </r>
  <r>
    <x v="1"/>
    <x v="0"/>
    <x v="11"/>
    <x v="8"/>
    <x v="0"/>
    <n v="8589.2116182572609"/>
  </r>
  <r>
    <x v="1"/>
    <x v="0"/>
    <x v="11"/>
    <x v="9"/>
    <x v="0"/>
    <n v="10174.358974358975"/>
  </r>
  <r>
    <x v="1"/>
    <x v="0"/>
    <x v="11"/>
    <x v="10"/>
    <x v="0"/>
    <n v="9377.3728170083523"/>
  </r>
  <r>
    <x v="1"/>
    <x v="0"/>
    <x v="12"/>
    <x v="0"/>
    <x v="0"/>
    <n v="9926.547743966421"/>
  </r>
  <r>
    <x v="1"/>
    <x v="0"/>
    <x v="12"/>
    <x v="1"/>
    <x v="0"/>
    <n v="9561.2054579365868"/>
  </r>
  <r>
    <x v="1"/>
    <x v="0"/>
    <x v="12"/>
    <x v="2"/>
    <x v="0"/>
    <n v="9476.6280463443854"/>
  </r>
  <r>
    <x v="1"/>
    <x v="0"/>
    <x v="12"/>
    <x v="3"/>
    <x v="0"/>
    <n v="8549.6268241060498"/>
  </r>
  <r>
    <x v="1"/>
    <x v="0"/>
    <x v="12"/>
    <x v="4"/>
    <x v="0"/>
    <n v="8402.2546488963799"/>
  </r>
  <r>
    <x v="1"/>
    <x v="0"/>
    <x v="12"/>
    <x v="5"/>
    <x v="0"/>
    <n v="7821.990123176477"/>
  </r>
  <r>
    <x v="1"/>
    <x v="0"/>
    <x v="12"/>
    <x v="6"/>
    <x v="0"/>
    <n v="7617.596648257474"/>
  </r>
  <r>
    <x v="1"/>
    <x v="0"/>
    <x v="12"/>
    <x v="7"/>
    <x v="0"/>
    <n v="7020.1484623541892"/>
  </r>
  <r>
    <x v="1"/>
    <x v="0"/>
    <x v="12"/>
    <x v="8"/>
    <x v="0"/>
    <n v="7265.5355469969818"/>
  </r>
  <r>
    <x v="1"/>
    <x v="0"/>
    <x v="12"/>
    <x v="9"/>
    <x v="0"/>
    <n v="6903.2080154425958"/>
  </r>
  <r>
    <x v="1"/>
    <x v="0"/>
    <x v="12"/>
    <x v="10"/>
    <x v="0"/>
    <n v="6548.5996705107091"/>
  </r>
  <r>
    <x v="1"/>
    <x v="0"/>
    <x v="13"/>
    <x v="0"/>
    <x v="0"/>
    <n v="8202.7649769585259"/>
  </r>
  <r>
    <x v="1"/>
    <x v="0"/>
    <x v="13"/>
    <x v="1"/>
    <x v="0"/>
    <n v="8351.7021797697762"/>
  </r>
  <r>
    <x v="1"/>
    <x v="0"/>
    <x v="13"/>
    <x v="2"/>
    <x v="0"/>
    <n v="7734.542850322272"/>
  </r>
  <r>
    <x v="1"/>
    <x v="0"/>
    <x v="13"/>
    <x v="3"/>
    <x v="0"/>
    <n v="6964.2857142857147"/>
  </r>
  <r>
    <x v="1"/>
    <x v="0"/>
    <x v="13"/>
    <x v="4"/>
    <x v="0"/>
    <n v="7094.3861813695248"/>
  </r>
  <r>
    <x v="1"/>
    <x v="0"/>
    <x v="13"/>
    <x v="5"/>
    <x v="0"/>
    <n v="7773.1092436974795"/>
  </r>
  <r>
    <x v="1"/>
    <x v="0"/>
    <x v="13"/>
    <x v="6"/>
    <x v="0"/>
    <n v="6617.2957477305299"/>
  </r>
  <r>
    <x v="1"/>
    <x v="0"/>
    <x v="13"/>
    <x v="7"/>
    <x v="0"/>
    <n v="7239.8190045248875"/>
  </r>
  <r>
    <x v="1"/>
    <x v="0"/>
    <x v="13"/>
    <x v="8"/>
    <x v="0"/>
    <n v="7431.0377181459944"/>
  </r>
  <r>
    <x v="1"/>
    <x v="0"/>
    <x v="13"/>
    <x v="9"/>
    <x v="0"/>
    <n v="6852.9026625927536"/>
  </r>
  <r>
    <x v="1"/>
    <x v="0"/>
    <x v="13"/>
    <x v="10"/>
    <x v="0"/>
    <n v="6585.3658536585372"/>
  </r>
  <r>
    <x v="1"/>
    <x v="0"/>
    <x v="14"/>
    <x v="0"/>
    <x v="0"/>
    <n v="8904.1405156454603"/>
  </r>
  <r>
    <x v="1"/>
    <x v="0"/>
    <x v="14"/>
    <x v="1"/>
    <x v="0"/>
    <n v="8543.5712782622923"/>
  </r>
  <r>
    <x v="1"/>
    <x v="0"/>
    <x v="14"/>
    <x v="2"/>
    <x v="0"/>
    <n v="7679.3268452807515"/>
  </r>
  <r>
    <x v="1"/>
    <x v="0"/>
    <x v="14"/>
    <x v="3"/>
    <x v="0"/>
    <n v="7868.5856249464568"/>
  </r>
  <r>
    <x v="1"/>
    <x v="0"/>
    <x v="14"/>
    <x v="4"/>
    <x v="0"/>
    <n v="7788.9240636434652"/>
  </r>
  <r>
    <x v="1"/>
    <x v="0"/>
    <x v="14"/>
    <x v="5"/>
    <x v="0"/>
    <n v="6859.5338221931061"/>
  </r>
  <r>
    <x v="1"/>
    <x v="0"/>
    <x v="14"/>
    <x v="6"/>
    <x v="0"/>
    <n v="7014.7121083827269"/>
  </r>
  <r>
    <x v="1"/>
    <x v="0"/>
    <x v="14"/>
    <x v="7"/>
    <x v="0"/>
    <n v="8182.9406047232515"/>
  </r>
  <r>
    <x v="1"/>
    <x v="0"/>
    <x v="14"/>
    <x v="8"/>
    <x v="0"/>
    <n v="8136.2562552391591"/>
  </r>
  <r>
    <x v="1"/>
    <x v="0"/>
    <x v="14"/>
    <x v="9"/>
    <x v="0"/>
    <n v="8273.852361345429"/>
  </r>
  <r>
    <x v="1"/>
    <x v="0"/>
    <x v="14"/>
    <x v="10"/>
    <x v="0"/>
    <n v="7960.0799234067345"/>
  </r>
  <r>
    <x v="1"/>
    <x v="0"/>
    <x v="15"/>
    <x v="0"/>
    <x v="0"/>
    <n v="9301.489470980996"/>
  </r>
  <r>
    <x v="1"/>
    <x v="0"/>
    <x v="15"/>
    <x v="1"/>
    <x v="0"/>
    <n v="9014.346570043579"/>
  </r>
  <r>
    <x v="1"/>
    <x v="0"/>
    <x v="15"/>
    <x v="2"/>
    <x v="0"/>
    <n v="8212.6899016979442"/>
  </r>
  <r>
    <x v="1"/>
    <x v="0"/>
    <x v="15"/>
    <x v="3"/>
    <x v="0"/>
    <n v="7912.399800559966"/>
  </r>
  <r>
    <x v="1"/>
    <x v="0"/>
    <x v="15"/>
    <x v="4"/>
    <x v="0"/>
    <n v="7911.6205305651665"/>
  </r>
  <r>
    <x v="1"/>
    <x v="0"/>
    <x v="15"/>
    <x v="5"/>
    <x v="0"/>
    <n v="7453.7616465025731"/>
  </r>
  <r>
    <x v="1"/>
    <x v="0"/>
    <x v="15"/>
    <x v="6"/>
    <x v="0"/>
    <n v="8181.105933775927"/>
  </r>
  <r>
    <x v="1"/>
    <x v="0"/>
    <x v="15"/>
    <x v="7"/>
    <x v="0"/>
    <n v="8021.1546936976647"/>
  </r>
  <r>
    <x v="1"/>
    <x v="0"/>
    <x v="15"/>
    <x v="8"/>
    <x v="0"/>
    <n v="8479.8630011314635"/>
  </r>
  <r>
    <x v="1"/>
    <x v="0"/>
    <x v="15"/>
    <x v="9"/>
    <x v="0"/>
    <n v="8423.7279253786091"/>
  </r>
  <r>
    <x v="1"/>
    <x v="0"/>
    <x v="15"/>
    <x v="10"/>
    <x v="0"/>
    <n v="8043.173232595791"/>
  </r>
  <r>
    <x v="1"/>
    <x v="0"/>
    <x v="16"/>
    <x v="0"/>
    <x v="0"/>
    <n v="9767.7988869698711"/>
  </r>
  <r>
    <x v="1"/>
    <x v="0"/>
    <x v="16"/>
    <x v="1"/>
    <x v="0"/>
    <n v="8917.9104477611945"/>
  </r>
  <r>
    <x v="1"/>
    <x v="0"/>
    <x v="16"/>
    <x v="2"/>
    <x v="0"/>
    <n v="8133.4723670490093"/>
  </r>
  <r>
    <x v="1"/>
    <x v="0"/>
    <x v="16"/>
    <x v="3"/>
    <x v="0"/>
    <n v="7460.9882964889466"/>
  </r>
  <r>
    <x v="1"/>
    <x v="0"/>
    <x v="16"/>
    <x v="4"/>
    <x v="0"/>
    <n v="7337.8002941657141"/>
  </r>
  <r>
    <x v="1"/>
    <x v="0"/>
    <x v="16"/>
    <x v="5"/>
    <x v="0"/>
    <n v="6753.1064289573196"/>
  </r>
  <r>
    <x v="1"/>
    <x v="0"/>
    <x v="16"/>
    <x v="6"/>
    <x v="0"/>
    <n v="6195.8874458874452"/>
  </r>
  <r>
    <x v="1"/>
    <x v="0"/>
    <x v="16"/>
    <x v="7"/>
    <x v="0"/>
    <n v="7177.9475982532749"/>
  </r>
  <r>
    <x v="1"/>
    <x v="0"/>
    <x v="16"/>
    <x v="8"/>
    <x v="0"/>
    <n v="6914.8936170212764"/>
  </r>
  <r>
    <x v="1"/>
    <x v="0"/>
    <x v="16"/>
    <x v="9"/>
    <x v="0"/>
    <n v="6592.7419354838712"/>
  </r>
  <r>
    <x v="1"/>
    <x v="0"/>
    <x v="16"/>
    <x v="10"/>
    <x v="0"/>
    <n v="6922.1037411892285"/>
  </r>
  <r>
    <x v="1"/>
    <x v="0"/>
    <x v="17"/>
    <x v="0"/>
    <x v="0"/>
    <n v="8161.4276358873612"/>
  </r>
  <r>
    <x v="1"/>
    <x v="0"/>
    <x v="17"/>
    <x v="1"/>
    <x v="0"/>
    <n v="8179.4410851446319"/>
  </r>
  <r>
    <x v="1"/>
    <x v="0"/>
    <x v="17"/>
    <x v="2"/>
    <x v="0"/>
    <n v="7547.6190476190477"/>
  </r>
  <r>
    <x v="1"/>
    <x v="0"/>
    <x v="17"/>
    <x v="3"/>
    <x v="0"/>
    <n v="7118.3337148088804"/>
  </r>
  <r>
    <x v="1"/>
    <x v="0"/>
    <x v="17"/>
    <x v="4"/>
    <x v="0"/>
    <n v="7418.611351195621"/>
  </r>
  <r>
    <x v="1"/>
    <x v="0"/>
    <x v="17"/>
    <x v="5"/>
    <x v="0"/>
    <n v="6092.4707015572321"/>
  </r>
  <r>
    <x v="1"/>
    <x v="0"/>
    <x v="17"/>
    <x v="6"/>
    <x v="0"/>
    <n v="5660.747571863043"/>
  </r>
  <r>
    <x v="1"/>
    <x v="0"/>
    <x v="17"/>
    <x v="7"/>
    <x v="0"/>
    <n v="9457.5991189427314"/>
  </r>
  <r>
    <x v="1"/>
    <x v="0"/>
    <x v="17"/>
    <x v="8"/>
    <x v="0"/>
    <n v="8858.1221856307548"/>
  </r>
  <r>
    <x v="1"/>
    <x v="0"/>
    <x v="17"/>
    <x v="9"/>
    <x v="0"/>
    <n v="9384.9742204763061"/>
  </r>
  <r>
    <x v="1"/>
    <x v="0"/>
    <x v="17"/>
    <x v="10"/>
    <x v="0"/>
    <n v="8826.7483856845793"/>
  </r>
  <r>
    <x v="1"/>
    <x v="0"/>
    <x v="18"/>
    <x v="0"/>
    <x v="0"/>
    <n v="8625.2440565062589"/>
  </r>
  <r>
    <x v="1"/>
    <x v="0"/>
    <x v="18"/>
    <x v="1"/>
    <x v="0"/>
    <n v="9186.0465116279065"/>
  </r>
  <r>
    <x v="1"/>
    <x v="0"/>
    <x v="18"/>
    <x v="2"/>
    <x v="0"/>
    <n v="8320.3328133125324"/>
  </r>
  <r>
    <x v="1"/>
    <x v="0"/>
    <x v="18"/>
    <x v="3"/>
    <x v="0"/>
    <n v="7361.0223642172523"/>
  </r>
  <r>
    <x v="1"/>
    <x v="0"/>
    <x v="18"/>
    <x v="4"/>
    <x v="0"/>
    <n v="7619.6553924696873"/>
  </r>
  <r>
    <x v="1"/>
    <x v="0"/>
    <x v="18"/>
    <x v="5"/>
    <x v="0"/>
    <n v="6555.0363447559712"/>
  </r>
  <r>
    <x v="1"/>
    <x v="0"/>
    <x v="18"/>
    <x v="6"/>
    <x v="0"/>
    <n v="6974.2489270386259"/>
  </r>
  <r>
    <x v="1"/>
    <x v="0"/>
    <x v="18"/>
    <x v="7"/>
    <x v="0"/>
    <n v="6663.3098355152742"/>
  </r>
  <r>
    <x v="1"/>
    <x v="0"/>
    <x v="18"/>
    <x v="8"/>
    <x v="0"/>
    <n v="7094.3726735274795"/>
  </r>
  <r>
    <x v="1"/>
    <x v="0"/>
    <x v="18"/>
    <x v="9"/>
    <x v="0"/>
    <n v="8190.0536143464597"/>
  </r>
  <r>
    <x v="1"/>
    <x v="0"/>
    <x v="18"/>
    <x v="10"/>
    <x v="0"/>
    <n v="7848.0589022757704"/>
  </r>
  <r>
    <x v="1"/>
    <x v="0"/>
    <x v="19"/>
    <x v="0"/>
    <x v="0"/>
    <n v="10492.319020047526"/>
  </r>
  <r>
    <x v="1"/>
    <x v="0"/>
    <x v="19"/>
    <x v="1"/>
    <x v="0"/>
    <n v="10016.891891891892"/>
  </r>
  <r>
    <x v="1"/>
    <x v="0"/>
    <x v="19"/>
    <x v="2"/>
    <x v="0"/>
    <n v="8336.2957696409521"/>
  </r>
  <r>
    <x v="1"/>
    <x v="0"/>
    <x v="19"/>
    <x v="3"/>
    <x v="0"/>
    <n v="8383.4378064901284"/>
  </r>
  <r>
    <x v="1"/>
    <x v="0"/>
    <x v="19"/>
    <x v="4"/>
    <x v="0"/>
    <n v="8247.849106551952"/>
  </r>
  <r>
    <x v="1"/>
    <x v="0"/>
    <x v="19"/>
    <x v="5"/>
    <x v="0"/>
    <n v="8379.1790097333887"/>
  </r>
  <r>
    <x v="1"/>
    <x v="0"/>
    <x v="19"/>
    <x v="6"/>
    <x v="0"/>
    <n v="9074.0211488996865"/>
  </r>
  <r>
    <x v="1"/>
    <x v="0"/>
    <x v="19"/>
    <x v="7"/>
    <x v="0"/>
    <n v="8500.5574136008909"/>
  </r>
  <r>
    <x v="1"/>
    <x v="0"/>
    <x v="19"/>
    <x v="8"/>
    <x v="0"/>
    <n v="8890.2069329115602"/>
  </r>
  <r>
    <x v="1"/>
    <x v="0"/>
    <x v="19"/>
    <x v="9"/>
    <x v="0"/>
    <n v="9205.6783701777204"/>
  </r>
  <r>
    <x v="1"/>
    <x v="0"/>
    <x v="19"/>
    <x v="10"/>
    <x v="0"/>
    <n v="8436.2343178899537"/>
  </r>
  <r>
    <x v="1"/>
    <x v="0"/>
    <x v="20"/>
    <x v="0"/>
    <x v="0"/>
    <n v="0"/>
  </r>
  <r>
    <x v="1"/>
    <x v="0"/>
    <x v="20"/>
    <x v="1"/>
    <x v="0"/>
    <n v="0"/>
  </r>
  <r>
    <x v="1"/>
    <x v="0"/>
    <x v="20"/>
    <x v="2"/>
    <x v="0"/>
    <n v="0"/>
  </r>
  <r>
    <x v="1"/>
    <x v="0"/>
    <x v="20"/>
    <x v="3"/>
    <x v="0"/>
    <n v="0"/>
  </r>
  <r>
    <x v="1"/>
    <x v="0"/>
    <x v="20"/>
    <x v="4"/>
    <x v="0"/>
    <n v="0"/>
  </r>
  <r>
    <x v="1"/>
    <x v="0"/>
    <x v="20"/>
    <x v="5"/>
    <x v="0"/>
    <n v="0"/>
  </r>
  <r>
    <x v="1"/>
    <x v="0"/>
    <x v="20"/>
    <x v="6"/>
    <x v="0"/>
    <n v="0"/>
  </r>
  <r>
    <x v="1"/>
    <x v="0"/>
    <x v="20"/>
    <x v="7"/>
    <x v="0"/>
    <n v="0"/>
  </r>
  <r>
    <x v="1"/>
    <x v="0"/>
    <x v="20"/>
    <x v="8"/>
    <x v="0"/>
    <n v="0"/>
  </r>
  <r>
    <x v="1"/>
    <x v="0"/>
    <x v="20"/>
    <x v="9"/>
    <x v="0"/>
    <n v="0"/>
  </r>
  <r>
    <x v="1"/>
    <x v="0"/>
    <x v="20"/>
    <x v="10"/>
    <x v="0"/>
    <n v="0"/>
  </r>
  <r>
    <x v="1"/>
    <x v="0"/>
    <x v="21"/>
    <x v="0"/>
    <x v="0"/>
    <n v="11197.588380378185"/>
  </r>
  <r>
    <x v="1"/>
    <x v="0"/>
    <x v="21"/>
    <x v="1"/>
    <x v="0"/>
    <n v="10565.000280536386"/>
  </r>
  <r>
    <x v="1"/>
    <x v="0"/>
    <x v="21"/>
    <x v="2"/>
    <x v="0"/>
    <n v="9752.5554376361506"/>
  </r>
  <r>
    <x v="1"/>
    <x v="0"/>
    <x v="21"/>
    <x v="3"/>
    <x v="0"/>
    <n v="9038.9532260490305"/>
  </r>
  <r>
    <x v="1"/>
    <x v="0"/>
    <x v="21"/>
    <x v="4"/>
    <x v="0"/>
    <n v="8520.3998033753887"/>
  </r>
  <r>
    <x v="1"/>
    <x v="0"/>
    <x v="21"/>
    <x v="5"/>
    <x v="0"/>
    <n v="6938.9604505145962"/>
  </r>
  <r>
    <x v="1"/>
    <x v="0"/>
    <x v="21"/>
    <x v="6"/>
    <x v="0"/>
    <n v="6452.2750598699968"/>
  </r>
  <r>
    <x v="1"/>
    <x v="0"/>
    <x v="21"/>
    <x v="7"/>
    <x v="0"/>
    <n v="6103.6720611188703"/>
  </r>
  <r>
    <x v="1"/>
    <x v="0"/>
    <x v="21"/>
    <x v="8"/>
    <x v="0"/>
    <n v="6437.2639530004199"/>
  </r>
  <r>
    <x v="1"/>
    <x v="0"/>
    <x v="21"/>
    <x v="9"/>
    <x v="0"/>
    <n v="7198.3830845771145"/>
  </r>
  <r>
    <x v="1"/>
    <x v="0"/>
    <x v="21"/>
    <x v="10"/>
    <x v="0"/>
    <n v="7115.7706892705773"/>
  </r>
  <r>
    <x v="1"/>
    <x v="0"/>
    <x v="22"/>
    <x v="0"/>
    <x v="0"/>
    <n v="10222.489476849069"/>
  </r>
  <r>
    <x v="1"/>
    <x v="0"/>
    <x v="22"/>
    <x v="1"/>
    <x v="0"/>
    <n v="9678.5109983079528"/>
  </r>
  <r>
    <x v="1"/>
    <x v="0"/>
    <x v="22"/>
    <x v="2"/>
    <x v="0"/>
    <n v="7598.6863288041732"/>
  </r>
  <r>
    <x v="1"/>
    <x v="0"/>
    <x v="22"/>
    <x v="3"/>
    <x v="0"/>
    <n v="7152.444870565676"/>
  </r>
  <r>
    <x v="1"/>
    <x v="0"/>
    <x v="22"/>
    <x v="4"/>
    <x v="0"/>
    <n v="7102.9421665656773"/>
  </r>
  <r>
    <x v="1"/>
    <x v="0"/>
    <x v="22"/>
    <x v="5"/>
    <x v="0"/>
    <n v="5506.0072234097443"/>
  </r>
  <r>
    <x v="1"/>
    <x v="0"/>
    <x v="22"/>
    <x v="6"/>
    <x v="0"/>
    <n v="6847.7174275241578"/>
  </r>
  <r>
    <x v="1"/>
    <x v="0"/>
    <x v="22"/>
    <x v="7"/>
    <x v="0"/>
    <n v="7473.8150186401563"/>
  </r>
  <r>
    <x v="1"/>
    <x v="0"/>
    <x v="22"/>
    <x v="8"/>
    <x v="0"/>
    <n v="8186.4904552129219"/>
  </r>
  <r>
    <x v="1"/>
    <x v="0"/>
    <x v="22"/>
    <x v="9"/>
    <x v="0"/>
    <n v="7804.3230944254829"/>
  </r>
  <r>
    <x v="1"/>
    <x v="0"/>
    <x v="22"/>
    <x v="10"/>
    <x v="0"/>
    <n v="7304.0578098943861"/>
  </r>
  <r>
    <x v="1"/>
    <x v="0"/>
    <x v="23"/>
    <x v="0"/>
    <x v="0"/>
    <n v="7890.2473699175443"/>
  </r>
  <r>
    <x v="1"/>
    <x v="0"/>
    <x v="23"/>
    <x v="1"/>
    <x v="0"/>
    <n v="8233.4375284513371"/>
  </r>
  <r>
    <x v="1"/>
    <x v="0"/>
    <x v="23"/>
    <x v="2"/>
    <x v="0"/>
    <n v="7756.7409455937886"/>
  </r>
  <r>
    <x v="1"/>
    <x v="0"/>
    <x v="23"/>
    <x v="3"/>
    <x v="0"/>
    <n v="7545.2415374644797"/>
  </r>
  <r>
    <x v="1"/>
    <x v="0"/>
    <x v="23"/>
    <x v="4"/>
    <x v="0"/>
    <n v="7170.8397206608752"/>
  </r>
  <r>
    <x v="1"/>
    <x v="0"/>
    <x v="23"/>
    <x v="5"/>
    <x v="0"/>
    <n v="6724.454317172107"/>
  </r>
  <r>
    <x v="1"/>
    <x v="0"/>
    <x v="23"/>
    <x v="6"/>
    <x v="0"/>
    <n v="6391.108023619312"/>
  </r>
  <r>
    <x v="1"/>
    <x v="0"/>
    <x v="23"/>
    <x v="7"/>
    <x v="0"/>
    <n v="6688.5609880197972"/>
  </r>
  <r>
    <x v="1"/>
    <x v="0"/>
    <x v="23"/>
    <x v="8"/>
    <x v="0"/>
    <n v="6498.5187399777124"/>
  </r>
  <r>
    <x v="1"/>
    <x v="0"/>
    <x v="23"/>
    <x v="9"/>
    <x v="0"/>
    <n v="6470.4005106111381"/>
  </r>
  <r>
    <x v="1"/>
    <x v="0"/>
    <x v="23"/>
    <x v="10"/>
    <x v="0"/>
    <n v="5987.5908796772101"/>
  </r>
  <r>
    <x v="1"/>
    <x v="0"/>
    <x v="24"/>
    <x v="0"/>
    <x v="0"/>
    <n v="10616.509926854755"/>
  </r>
  <r>
    <x v="1"/>
    <x v="0"/>
    <x v="24"/>
    <x v="1"/>
    <x v="0"/>
    <n v="10347.534647785258"/>
  </r>
  <r>
    <x v="1"/>
    <x v="0"/>
    <x v="24"/>
    <x v="2"/>
    <x v="0"/>
    <n v="10054.085659991229"/>
  </r>
  <r>
    <x v="1"/>
    <x v="0"/>
    <x v="24"/>
    <x v="3"/>
    <x v="0"/>
    <n v="9775.4654983570654"/>
  </r>
  <r>
    <x v="1"/>
    <x v="0"/>
    <x v="24"/>
    <x v="4"/>
    <x v="0"/>
    <n v="9074.5779726838027"/>
  </r>
  <r>
    <x v="1"/>
    <x v="0"/>
    <x v="24"/>
    <x v="5"/>
    <x v="0"/>
    <n v="8311.665546758597"/>
  </r>
  <r>
    <x v="1"/>
    <x v="0"/>
    <x v="24"/>
    <x v="6"/>
    <x v="0"/>
    <n v="7654.3383986179169"/>
  </r>
  <r>
    <x v="1"/>
    <x v="0"/>
    <x v="24"/>
    <x v="7"/>
    <x v="0"/>
    <n v="7354.2600896860986"/>
  </r>
  <r>
    <x v="1"/>
    <x v="0"/>
    <x v="24"/>
    <x v="8"/>
    <x v="0"/>
    <n v="7352.7161438408566"/>
  </r>
  <r>
    <x v="1"/>
    <x v="0"/>
    <x v="24"/>
    <x v="9"/>
    <x v="0"/>
    <n v="7350.2568238740078"/>
  </r>
  <r>
    <x v="1"/>
    <x v="0"/>
    <x v="24"/>
    <x v="10"/>
    <x v="0"/>
    <n v="7054.873406601987"/>
  </r>
  <r>
    <x v="1"/>
    <x v="0"/>
    <x v="25"/>
    <x v="0"/>
    <x v="0"/>
    <n v="10537.190082644627"/>
  </r>
  <r>
    <x v="1"/>
    <x v="0"/>
    <x v="25"/>
    <x v="1"/>
    <x v="0"/>
    <n v="11308.562197092084"/>
  </r>
  <r>
    <x v="1"/>
    <x v="0"/>
    <x v="25"/>
    <x v="2"/>
    <x v="0"/>
    <n v="9302.3255813953492"/>
  </r>
  <r>
    <x v="1"/>
    <x v="0"/>
    <x v="25"/>
    <x v="3"/>
    <x v="0"/>
    <n v="8720.3119461183978"/>
  </r>
  <r>
    <x v="1"/>
    <x v="0"/>
    <x v="25"/>
    <x v="4"/>
    <x v="0"/>
    <n v="9538.2541287495787"/>
  </r>
  <r>
    <x v="1"/>
    <x v="0"/>
    <x v="25"/>
    <x v="5"/>
    <x v="0"/>
    <n v="8036.9843527738267"/>
  </r>
  <r>
    <x v="1"/>
    <x v="0"/>
    <x v="25"/>
    <x v="6"/>
    <x v="0"/>
    <n v="6681.0344827586205"/>
  </r>
  <r>
    <x v="1"/>
    <x v="0"/>
    <x v="25"/>
    <x v="7"/>
    <x v="0"/>
    <n v="7727.4805669867401"/>
  </r>
  <r>
    <x v="1"/>
    <x v="0"/>
    <x v="25"/>
    <x v="8"/>
    <x v="0"/>
    <n v="9017.4129353233839"/>
  </r>
  <r>
    <x v="1"/>
    <x v="0"/>
    <x v="25"/>
    <x v="9"/>
    <x v="0"/>
    <n v="8642.4625098658253"/>
  </r>
  <r>
    <x v="1"/>
    <x v="0"/>
    <x v="25"/>
    <x v="10"/>
    <x v="0"/>
    <n v="7657.5008701705538"/>
  </r>
  <r>
    <x v="1"/>
    <x v="0"/>
    <x v="26"/>
    <x v="0"/>
    <x v="0"/>
    <n v="8084.8243870112665"/>
  </r>
  <r>
    <x v="1"/>
    <x v="0"/>
    <x v="26"/>
    <x v="1"/>
    <x v="0"/>
    <n v="7805.429864253394"/>
  </r>
  <r>
    <x v="1"/>
    <x v="0"/>
    <x v="26"/>
    <x v="2"/>
    <x v="0"/>
    <n v="6635.6228172293368"/>
  </r>
  <r>
    <x v="1"/>
    <x v="0"/>
    <x v="26"/>
    <x v="3"/>
    <x v="0"/>
    <n v="5818.5966913861948"/>
  </r>
  <r>
    <x v="1"/>
    <x v="0"/>
    <x v="26"/>
    <x v="4"/>
    <x v="0"/>
    <n v="5898.5667034178614"/>
  </r>
  <r>
    <x v="1"/>
    <x v="0"/>
    <x v="26"/>
    <x v="5"/>
    <x v="0"/>
    <n v="6555.4231227651971"/>
  </r>
  <r>
    <x v="1"/>
    <x v="0"/>
    <x v="26"/>
    <x v="6"/>
    <x v="0"/>
    <n v="5903.2716927453775"/>
  </r>
  <r>
    <x v="1"/>
    <x v="0"/>
    <x v="26"/>
    <x v="7"/>
    <x v="0"/>
    <n v="5774.0585774058582"/>
  </r>
  <r>
    <x v="1"/>
    <x v="0"/>
    <x v="26"/>
    <x v="8"/>
    <x v="0"/>
    <n v="6175.1152073732719"/>
  </r>
  <r>
    <x v="1"/>
    <x v="0"/>
    <x v="26"/>
    <x v="9"/>
    <x v="0"/>
    <n v="5841.9243986254296"/>
  </r>
  <r>
    <x v="1"/>
    <x v="0"/>
    <x v="26"/>
    <x v="10"/>
    <x v="0"/>
    <n v="4730.2904564315349"/>
  </r>
  <r>
    <x v="1"/>
    <x v="0"/>
    <x v="27"/>
    <x v="0"/>
    <x v="0"/>
    <n v="11485.30673848066"/>
  </r>
  <r>
    <x v="1"/>
    <x v="0"/>
    <x v="27"/>
    <x v="1"/>
    <x v="0"/>
    <n v="10850.632634058169"/>
  </r>
  <r>
    <x v="1"/>
    <x v="0"/>
    <x v="27"/>
    <x v="2"/>
    <x v="0"/>
    <n v="10740.386850192392"/>
  </r>
  <r>
    <x v="1"/>
    <x v="0"/>
    <x v="27"/>
    <x v="3"/>
    <x v="0"/>
    <n v="10130.571814497975"/>
  </r>
  <r>
    <x v="1"/>
    <x v="0"/>
    <x v="27"/>
    <x v="4"/>
    <x v="0"/>
    <n v="10502.096328867983"/>
  </r>
  <r>
    <x v="1"/>
    <x v="0"/>
    <x v="27"/>
    <x v="5"/>
    <x v="0"/>
    <n v="9328.8212069937945"/>
  </r>
  <r>
    <x v="1"/>
    <x v="0"/>
    <x v="27"/>
    <x v="6"/>
    <x v="0"/>
    <n v="9520.3128155232862"/>
  </r>
  <r>
    <x v="1"/>
    <x v="0"/>
    <x v="27"/>
    <x v="7"/>
    <x v="0"/>
    <n v="9161.5362063910889"/>
  </r>
  <r>
    <x v="1"/>
    <x v="0"/>
    <x v="27"/>
    <x v="8"/>
    <x v="0"/>
    <n v="8645.4006944917273"/>
  </r>
  <r>
    <x v="1"/>
    <x v="0"/>
    <x v="27"/>
    <x v="9"/>
    <x v="0"/>
    <n v="8438.8567293777141"/>
  </r>
  <r>
    <x v="1"/>
    <x v="0"/>
    <x v="27"/>
    <x v="10"/>
    <x v="0"/>
    <n v="8420.2954810129468"/>
  </r>
  <r>
    <x v="1"/>
    <x v="0"/>
    <x v="28"/>
    <x v="0"/>
    <x v="0"/>
    <n v="9812.5689084895257"/>
  </r>
  <r>
    <x v="1"/>
    <x v="0"/>
    <x v="28"/>
    <x v="1"/>
    <x v="0"/>
    <n v="10521.739130434784"/>
  </r>
  <r>
    <x v="1"/>
    <x v="0"/>
    <x v="28"/>
    <x v="2"/>
    <x v="0"/>
    <n v="11193.24181626188"/>
  </r>
  <r>
    <x v="1"/>
    <x v="0"/>
    <x v="28"/>
    <x v="3"/>
    <x v="0"/>
    <n v="9259.9088039284452"/>
  </r>
  <r>
    <x v="1"/>
    <x v="0"/>
    <x v="28"/>
    <x v="4"/>
    <x v="0"/>
    <n v="9575"/>
  </r>
  <r>
    <x v="1"/>
    <x v="0"/>
    <x v="28"/>
    <x v="5"/>
    <x v="0"/>
    <n v="9133.1269349845206"/>
  </r>
  <r>
    <x v="1"/>
    <x v="0"/>
    <x v="28"/>
    <x v="6"/>
    <x v="0"/>
    <n v="7700.8574150523982"/>
  </r>
  <r>
    <x v="1"/>
    <x v="0"/>
    <x v="28"/>
    <x v="7"/>
    <x v="0"/>
    <n v="7687.3551377800668"/>
  </r>
  <r>
    <x v="1"/>
    <x v="0"/>
    <x v="28"/>
    <x v="8"/>
    <x v="0"/>
    <n v="6455.5125725338485"/>
  </r>
  <r>
    <x v="1"/>
    <x v="0"/>
    <x v="28"/>
    <x v="9"/>
    <x v="0"/>
    <n v="6628.1755196304848"/>
  </r>
  <r>
    <x v="1"/>
    <x v="0"/>
    <x v="28"/>
    <x v="10"/>
    <x v="0"/>
    <n v="6618.8018846757914"/>
  </r>
  <r>
    <x v="1"/>
    <x v="0"/>
    <x v="29"/>
    <x v="0"/>
    <x v="0"/>
    <n v="10323.281716924748"/>
  </r>
  <r>
    <x v="1"/>
    <x v="0"/>
    <x v="29"/>
    <x v="1"/>
    <x v="0"/>
    <n v="10251.179395639423"/>
  </r>
  <r>
    <x v="1"/>
    <x v="0"/>
    <x v="29"/>
    <x v="2"/>
    <x v="0"/>
    <n v="9706.8945057553101"/>
  </r>
  <r>
    <x v="1"/>
    <x v="0"/>
    <x v="29"/>
    <x v="3"/>
    <x v="0"/>
    <n v="9100.0671591672253"/>
  </r>
  <r>
    <x v="1"/>
    <x v="0"/>
    <x v="29"/>
    <x v="4"/>
    <x v="0"/>
    <n v="8716.4750957854412"/>
  </r>
  <r>
    <x v="1"/>
    <x v="0"/>
    <x v="29"/>
    <x v="5"/>
    <x v="0"/>
    <n v="7777.7777777777783"/>
  </r>
  <r>
    <x v="1"/>
    <x v="0"/>
    <x v="29"/>
    <x v="6"/>
    <x v="0"/>
    <n v="7534.4149459193713"/>
  </r>
  <r>
    <x v="1"/>
    <x v="0"/>
    <x v="29"/>
    <x v="7"/>
    <x v="0"/>
    <n v="6864.8519579751664"/>
  </r>
  <r>
    <x v="1"/>
    <x v="0"/>
    <x v="29"/>
    <x v="8"/>
    <x v="0"/>
    <n v="6688.2899004585615"/>
  </r>
  <r>
    <x v="1"/>
    <x v="0"/>
    <x v="29"/>
    <x v="9"/>
    <x v="0"/>
    <n v="6726.2751473277785"/>
  </r>
  <r>
    <x v="1"/>
    <x v="0"/>
    <x v="29"/>
    <x v="10"/>
    <x v="0"/>
    <n v="6502.8062705631901"/>
  </r>
  <r>
    <x v="1"/>
    <x v="0"/>
    <x v="30"/>
    <x v="0"/>
    <x v="0"/>
    <n v="9933.2548095798975"/>
  </r>
  <r>
    <x v="1"/>
    <x v="0"/>
    <x v="30"/>
    <x v="1"/>
    <x v="0"/>
    <n v="9775.6702535108507"/>
  </r>
  <r>
    <x v="1"/>
    <x v="0"/>
    <x v="30"/>
    <x v="2"/>
    <x v="0"/>
    <n v="8743.0683918669129"/>
  </r>
  <r>
    <x v="1"/>
    <x v="0"/>
    <x v="30"/>
    <x v="3"/>
    <x v="0"/>
    <n v="7958.5451701212351"/>
  </r>
  <r>
    <x v="1"/>
    <x v="0"/>
    <x v="30"/>
    <x v="4"/>
    <x v="0"/>
    <n v="7560.1374570446733"/>
  </r>
  <r>
    <x v="1"/>
    <x v="0"/>
    <x v="30"/>
    <x v="5"/>
    <x v="0"/>
    <n v="7447.604790419161"/>
  </r>
  <r>
    <x v="1"/>
    <x v="0"/>
    <x v="30"/>
    <x v="6"/>
    <x v="0"/>
    <n v="7746.6295741493686"/>
  </r>
  <r>
    <x v="1"/>
    <x v="0"/>
    <x v="30"/>
    <x v="7"/>
    <x v="0"/>
    <n v="8208.118412200045"/>
  </r>
  <r>
    <x v="1"/>
    <x v="0"/>
    <x v="30"/>
    <x v="8"/>
    <x v="0"/>
    <n v="8049.5356037151705"/>
  </r>
  <r>
    <x v="1"/>
    <x v="0"/>
    <x v="30"/>
    <x v="9"/>
    <x v="0"/>
    <n v="7842.4828967128306"/>
  </r>
  <r>
    <x v="1"/>
    <x v="0"/>
    <x v="30"/>
    <x v="10"/>
    <x v="0"/>
    <n v="7626.7635144573269"/>
  </r>
  <r>
    <x v="1"/>
    <x v="0"/>
    <x v="31"/>
    <x v="0"/>
    <x v="0"/>
    <n v="10193.596892425287"/>
  </r>
  <r>
    <x v="1"/>
    <x v="0"/>
    <x v="31"/>
    <x v="1"/>
    <x v="0"/>
    <n v="9550.7688184650433"/>
  </r>
  <r>
    <x v="1"/>
    <x v="0"/>
    <x v="31"/>
    <x v="2"/>
    <x v="0"/>
    <n v="9059.9993131160481"/>
  </r>
  <r>
    <x v="1"/>
    <x v="0"/>
    <x v="31"/>
    <x v="3"/>
    <x v="0"/>
    <n v="8570.55402509948"/>
  </r>
  <r>
    <x v="1"/>
    <x v="0"/>
    <x v="31"/>
    <x v="4"/>
    <x v="0"/>
    <n v="9209.5803001707554"/>
  </r>
  <r>
    <x v="1"/>
    <x v="0"/>
    <x v="31"/>
    <x v="5"/>
    <x v="0"/>
    <n v="8002.1040113433655"/>
  </r>
  <r>
    <x v="1"/>
    <x v="0"/>
    <x v="31"/>
    <x v="6"/>
    <x v="0"/>
    <n v="8325.2753472795448"/>
  </r>
  <r>
    <x v="1"/>
    <x v="0"/>
    <x v="31"/>
    <x v="7"/>
    <x v="0"/>
    <n v="8234.5663738710864"/>
  </r>
  <r>
    <x v="1"/>
    <x v="0"/>
    <x v="31"/>
    <x v="8"/>
    <x v="0"/>
    <n v="8338.95466492987"/>
  </r>
  <r>
    <x v="1"/>
    <x v="0"/>
    <x v="31"/>
    <x v="9"/>
    <x v="0"/>
    <n v="7716.6273988602261"/>
  </r>
  <r>
    <x v="1"/>
    <x v="0"/>
    <x v="31"/>
    <x v="10"/>
    <x v="0"/>
    <n v="7636.657459082624"/>
  </r>
  <r>
    <x v="1"/>
    <x v="0"/>
    <x v="32"/>
    <x v="0"/>
    <x v="0"/>
    <n v="8308.5211966539064"/>
  </r>
  <r>
    <x v="1"/>
    <x v="0"/>
    <x v="32"/>
    <x v="1"/>
    <x v="0"/>
    <n v="8062.1572212065812"/>
  </r>
  <r>
    <x v="1"/>
    <x v="0"/>
    <x v="32"/>
    <x v="2"/>
    <x v="0"/>
    <n v="6978.3670621074671"/>
  </r>
  <r>
    <x v="1"/>
    <x v="0"/>
    <x v="32"/>
    <x v="3"/>
    <x v="0"/>
    <n v="6998.0506822612087"/>
  </r>
  <r>
    <x v="1"/>
    <x v="0"/>
    <x v="32"/>
    <x v="4"/>
    <x v="0"/>
    <n v="7288.4283246977548"/>
  </r>
  <r>
    <x v="1"/>
    <x v="0"/>
    <x v="32"/>
    <x v="5"/>
    <x v="0"/>
    <n v="5885.3288364249574"/>
  </r>
  <r>
    <x v="1"/>
    <x v="0"/>
    <x v="32"/>
    <x v="6"/>
    <x v="0"/>
    <n v="6604.847893281275"/>
  </r>
  <r>
    <x v="1"/>
    <x v="0"/>
    <x v="32"/>
    <x v="7"/>
    <x v="0"/>
    <n v="5598.114319387154"/>
  </r>
  <r>
    <x v="1"/>
    <x v="0"/>
    <x v="32"/>
    <x v="8"/>
    <x v="0"/>
    <n v="7080"/>
  </r>
  <r>
    <x v="1"/>
    <x v="0"/>
    <x v="32"/>
    <x v="9"/>
    <x v="0"/>
    <n v="6743.9409905163329"/>
  </r>
  <r>
    <x v="1"/>
    <x v="0"/>
    <x v="32"/>
    <x v="10"/>
    <x v="0"/>
    <n v="6364.9851632047476"/>
  </r>
  <r>
    <x v="1"/>
    <x v="0"/>
    <x v="33"/>
    <x v="0"/>
    <x v="0"/>
    <n v="8238.0396732788795"/>
  </r>
  <r>
    <x v="1"/>
    <x v="0"/>
    <x v="33"/>
    <x v="1"/>
    <x v="0"/>
    <n v="7597.6845151953685"/>
  </r>
  <r>
    <x v="1"/>
    <x v="0"/>
    <x v="33"/>
    <x v="2"/>
    <x v="0"/>
    <n v="5959.1233686284168"/>
  </r>
  <r>
    <x v="1"/>
    <x v="0"/>
    <x v="33"/>
    <x v="3"/>
    <x v="0"/>
    <n v="5793.6317931529802"/>
  </r>
  <r>
    <x v="1"/>
    <x v="0"/>
    <x v="33"/>
    <x v="4"/>
    <x v="0"/>
    <n v="5574.5164960182028"/>
  </r>
  <r>
    <x v="1"/>
    <x v="0"/>
    <x v="33"/>
    <x v="5"/>
    <x v="0"/>
    <n v="4857.4445617740239"/>
  </r>
  <r>
    <x v="1"/>
    <x v="0"/>
    <x v="33"/>
    <x v="6"/>
    <x v="0"/>
    <n v="4808.8293259755619"/>
  </r>
  <r>
    <x v="1"/>
    <x v="0"/>
    <x v="33"/>
    <x v="7"/>
    <x v="0"/>
    <n v="5302.7453930048887"/>
  </r>
  <r>
    <x v="1"/>
    <x v="0"/>
    <x v="33"/>
    <x v="8"/>
    <x v="0"/>
    <n v="4592.6517571884988"/>
  </r>
  <r>
    <x v="1"/>
    <x v="0"/>
    <x v="33"/>
    <x v="9"/>
    <x v="0"/>
    <n v="6169.1242852843816"/>
  </r>
  <r>
    <x v="1"/>
    <x v="0"/>
    <x v="33"/>
    <x v="10"/>
    <x v="0"/>
    <n v="6137.8923766816142"/>
  </r>
  <r>
    <x v="1"/>
    <x v="0"/>
    <x v="34"/>
    <x v="0"/>
    <x v="0"/>
    <n v="10074.616115928668"/>
  </r>
  <r>
    <x v="1"/>
    <x v="0"/>
    <x v="34"/>
    <x v="1"/>
    <x v="0"/>
    <n v="9184.6978331711689"/>
  </r>
  <r>
    <x v="1"/>
    <x v="0"/>
    <x v="34"/>
    <x v="2"/>
    <x v="0"/>
    <n v="8712.1153816553015"/>
  </r>
  <r>
    <x v="1"/>
    <x v="0"/>
    <x v="34"/>
    <x v="3"/>
    <x v="0"/>
    <n v="8576.5167160515994"/>
  </r>
  <r>
    <x v="1"/>
    <x v="0"/>
    <x v="34"/>
    <x v="4"/>
    <x v="0"/>
    <n v="9932.6942688150102"/>
  </r>
  <r>
    <x v="1"/>
    <x v="0"/>
    <x v="34"/>
    <x v="5"/>
    <x v="0"/>
    <n v="9741.2066864008357"/>
  </r>
  <r>
    <x v="1"/>
    <x v="0"/>
    <x v="34"/>
    <x v="6"/>
    <x v="0"/>
    <n v="9326.9458244617945"/>
  </r>
  <r>
    <x v="1"/>
    <x v="0"/>
    <x v="34"/>
    <x v="7"/>
    <x v="0"/>
    <n v="9449.2938755233827"/>
  </r>
  <r>
    <x v="1"/>
    <x v="0"/>
    <x v="34"/>
    <x v="8"/>
    <x v="0"/>
    <n v="9193.3100627449312"/>
  </r>
  <r>
    <x v="1"/>
    <x v="0"/>
    <x v="34"/>
    <x v="9"/>
    <x v="0"/>
    <n v="9202.8658846548569"/>
  </r>
  <r>
    <x v="1"/>
    <x v="0"/>
    <x v="34"/>
    <x v="10"/>
    <x v="0"/>
    <n v="8519.8681242408475"/>
  </r>
  <r>
    <x v="1"/>
    <x v="0"/>
    <x v="35"/>
    <x v="0"/>
    <x v="0"/>
    <n v="10659.85749177449"/>
  </r>
  <r>
    <x v="1"/>
    <x v="0"/>
    <x v="35"/>
    <x v="1"/>
    <x v="0"/>
    <n v="9851.8042491869692"/>
  </r>
  <r>
    <x v="1"/>
    <x v="0"/>
    <x v="35"/>
    <x v="2"/>
    <x v="0"/>
    <n v="9285.7781353356586"/>
  </r>
  <r>
    <x v="1"/>
    <x v="0"/>
    <x v="35"/>
    <x v="3"/>
    <x v="0"/>
    <n v="8806.2825413848586"/>
  </r>
  <r>
    <x v="1"/>
    <x v="0"/>
    <x v="35"/>
    <x v="4"/>
    <x v="0"/>
    <n v="8574.6964039425438"/>
  </r>
  <r>
    <x v="1"/>
    <x v="0"/>
    <x v="35"/>
    <x v="5"/>
    <x v="0"/>
    <n v="7219.3882388637094"/>
  </r>
  <r>
    <x v="1"/>
    <x v="0"/>
    <x v="35"/>
    <x v="6"/>
    <x v="0"/>
    <n v="7558.0772936516441"/>
  </r>
  <r>
    <x v="1"/>
    <x v="0"/>
    <x v="35"/>
    <x v="7"/>
    <x v="0"/>
    <n v="7776.8332231352915"/>
  </r>
  <r>
    <x v="1"/>
    <x v="0"/>
    <x v="35"/>
    <x v="8"/>
    <x v="0"/>
    <n v="7969.2111812026169"/>
  </r>
  <r>
    <x v="1"/>
    <x v="0"/>
    <x v="35"/>
    <x v="9"/>
    <x v="0"/>
    <n v="7516.4347757214146"/>
  </r>
  <r>
    <x v="1"/>
    <x v="0"/>
    <x v="35"/>
    <x v="10"/>
    <x v="0"/>
    <n v="7552.9865125240849"/>
  </r>
  <r>
    <x v="1"/>
    <x v="0"/>
    <x v="36"/>
    <x v="0"/>
    <x v="0"/>
    <n v="8553.0478801940517"/>
  </r>
  <r>
    <x v="1"/>
    <x v="0"/>
    <x v="36"/>
    <x v="1"/>
    <x v="0"/>
    <n v="8700.0814995925011"/>
  </r>
  <r>
    <x v="1"/>
    <x v="0"/>
    <x v="36"/>
    <x v="2"/>
    <x v="0"/>
    <n v="7841.3744880631311"/>
  </r>
  <r>
    <x v="1"/>
    <x v="0"/>
    <x v="36"/>
    <x v="3"/>
    <x v="0"/>
    <n v="8130.7955100048803"/>
  </r>
  <r>
    <x v="1"/>
    <x v="0"/>
    <x v="36"/>
    <x v="4"/>
    <x v="0"/>
    <n v="7841.9982573337211"/>
  </r>
  <r>
    <x v="1"/>
    <x v="0"/>
    <x v="36"/>
    <x v="5"/>
    <x v="0"/>
    <n v="6664.2165870390791"/>
  </r>
  <r>
    <x v="1"/>
    <x v="0"/>
    <x v="36"/>
    <x v="6"/>
    <x v="0"/>
    <n v="6578.5123966942156"/>
  </r>
  <r>
    <x v="1"/>
    <x v="0"/>
    <x v="36"/>
    <x v="7"/>
    <x v="0"/>
    <n v="6808.2970893275351"/>
  </r>
  <r>
    <x v="1"/>
    <x v="0"/>
    <x v="36"/>
    <x v="8"/>
    <x v="0"/>
    <n v="6497.119014504271"/>
  </r>
  <r>
    <x v="1"/>
    <x v="0"/>
    <x v="36"/>
    <x v="9"/>
    <x v="0"/>
    <n v="7076.3196600751753"/>
  </r>
  <r>
    <x v="1"/>
    <x v="0"/>
    <x v="36"/>
    <x v="10"/>
    <x v="0"/>
    <n v="6790.6836055656377"/>
  </r>
  <r>
    <x v="1"/>
    <x v="0"/>
    <x v="37"/>
    <x v="0"/>
    <x v="0"/>
    <n v="8203.5080074082143"/>
  </r>
  <r>
    <x v="1"/>
    <x v="0"/>
    <x v="37"/>
    <x v="1"/>
    <x v="0"/>
    <n v="7337.2409462005444"/>
  </r>
  <r>
    <x v="1"/>
    <x v="0"/>
    <x v="37"/>
    <x v="2"/>
    <x v="0"/>
    <n v="6825.7261410788378"/>
  </r>
  <r>
    <x v="1"/>
    <x v="0"/>
    <x v="37"/>
    <x v="3"/>
    <x v="0"/>
    <n v="6903.7656903765692"/>
  </r>
  <r>
    <x v="1"/>
    <x v="0"/>
    <x v="37"/>
    <x v="4"/>
    <x v="0"/>
    <n v="6335.6931624697545"/>
  </r>
  <r>
    <x v="1"/>
    <x v="0"/>
    <x v="37"/>
    <x v="5"/>
    <x v="0"/>
    <n v="5737.0065322351602"/>
  </r>
  <r>
    <x v="1"/>
    <x v="0"/>
    <x v="37"/>
    <x v="6"/>
    <x v="0"/>
    <n v="5558.4415584415583"/>
  </r>
  <r>
    <x v="1"/>
    <x v="0"/>
    <x v="37"/>
    <x v="7"/>
    <x v="0"/>
    <n v="5236.0282148670649"/>
  </r>
  <r>
    <x v="1"/>
    <x v="0"/>
    <x v="37"/>
    <x v="8"/>
    <x v="0"/>
    <n v="5921.416712783619"/>
  </r>
  <r>
    <x v="1"/>
    <x v="0"/>
    <x v="37"/>
    <x v="9"/>
    <x v="0"/>
    <n v="6109.1188524590161"/>
  </r>
  <r>
    <x v="1"/>
    <x v="0"/>
    <x v="37"/>
    <x v="10"/>
    <x v="0"/>
    <n v="5991.2207853837936"/>
  </r>
  <r>
    <x v="1"/>
    <x v="0"/>
    <x v="38"/>
    <x v="0"/>
    <x v="0"/>
    <n v="9149.9181182075317"/>
  </r>
  <r>
    <x v="1"/>
    <x v="0"/>
    <x v="38"/>
    <x v="1"/>
    <x v="0"/>
    <n v="8882.6849183477425"/>
  </r>
  <r>
    <x v="1"/>
    <x v="0"/>
    <x v="38"/>
    <x v="2"/>
    <x v="0"/>
    <n v="7439.2393905049748"/>
  </r>
  <r>
    <x v="1"/>
    <x v="0"/>
    <x v="38"/>
    <x v="3"/>
    <x v="0"/>
    <n v="7239.6929553051878"/>
  </r>
  <r>
    <x v="1"/>
    <x v="0"/>
    <x v="38"/>
    <x v="4"/>
    <x v="0"/>
    <n v="6880.0046252131933"/>
  </r>
  <r>
    <x v="1"/>
    <x v="0"/>
    <x v="38"/>
    <x v="5"/>
    <x v="0"/>
    <n v="6383.6295231395097"/>
  </r>
  <r>
    <x v="1"/>
    <x v="0"/>
    <x v="38"/>
    <x v="6"/>
    <x v="0"/>
    <n v="6360.3209336250911"/>
  </r>
  <r>
    <x v="1"/>
    <x v="0"/>
    <x v="38"/>
    <x v="7"/>
    <x v="0"/>
    <n v="6736.6096079514073"/>
  </r>
  <r>
    <x v="1"/>
    <x v="0"/>
    <x v="38"/>
    <x v="8"/>
    <x v="0"/>
    <n v="6803.3389559275111"/>
  </r>
  <r>
    <x v="1"/>
    <x v="0"/>
    <x v="38"/>
    <x v="9"/>
    <x v="0"/>
    <n v="6778.7742899850527"/>
  </r>
  <r>
    <x v="1"/>
    <x v="0"/>
    <x v="38"/>
    <x v="10"/>
    <x v="0"/>
    <n v="6515.7990611644364"/>
  </r>
  <r>
    <x v="1"/>
    <x v="0"/>
    <x v="39"/>
    <x v="0"/>
    <x v="0"/>
    <n v="18134.787472035794"/>
  </r>
  <r>
    <x v="1"/>
    <x v="0"/>
    <x v="39"/>
    <x v="1"/>
    <x v="0"/>
    <n v="17686.09742747674"/>
  </r>
  <r>
    <x v="1"/>
    <x v="0"/>
    <x v="39"/>
    <x v="2"/>
    <x v="0"/>
    <n v="17608.476286579215"/>
  </r>
  <r>
    <x v="1"/>
    <x v="0"/>
    <x v="39"/>
    <x v="3"/>
    <x v="0"/>
    <n v="16707.382470356912"/>
  </r>
  <r>
    <x v="1"/>
    <x v="0"/>
    <x v="39"/>
    <x v="4"/>
    <x v="0"/>
    <n v="16154.201826378454"/>
  </r>
  <r>
    <x v="1"/>
    <x v="0"/>
    <x v="39"/>
    <x v="5"/>
    <x v="0"/>
    <n v="12769.502156017248"/>
  </r>
  <r>
    <x v="1"/>
    <x v="0"/>
    <x v="39"/>
    <x v="6"/>
    <x v="0"/>
    <n v="12160.633484162896"/>
  </r>
  <r>
    <x v="1"/>
    <x v="0"/>
    <x v="39"/>
    <x v="7"/>
    <x v="0"/>
    <n v="11614.936954413191"/>
  </r>
  <r>
    <x v="1"/>
    <x v="0"/>
    <x v="39"/>
    <x v="8"/>
    <x v="0"/>
    <n v="12121.212121212122"/>
  </r>
  <r>
    <x v="1"/>
    <x v="0"/>
    <x v="39"/>
    <x v="9"/>
    <x v="0"/>
    <n v="10800.480506716172"/>
  </r>
  <r>
    <x v="1"/>
    <x v="0"/>
    <x v="39"/>
    <x v="10"/>
    <x v="0"/>
    <n v="9722.7497151538173"/>
  </r>
  <r>
    <x v="1"/>
    <x v="0"/>
    <x v="40"/>
    <x v="0"/>
    <x v="0"/>
    <n v="12003.012048192772"/>
  </r>
  <r>
    <x v="1"/>
    <x v="0"/>
    <x v="40"/>
    <x v="1"/>
    <x v="0"/>
    <n v="11009.561304836896"/>
  </r>
  <r>
    <x v="1"/>
    <x v="0"/>
    <x v="40"/>
    <x v="2"/>
    <x v="0"/>
    <n v="10138.061721710883"/>
  </r>
  <r>
    <x v="1"/>
    <x v="0"/>
    <x v="40"/>
    <x v="3"/>
    <x v="0"/>
    <n v="9760.3676551044973"/>
  </r>
  <r>
    <x v="1"/>
    <x v="0"/>
    <x v="40"/>
    <x v="4"/>
    <x v="0"/>
    <n v="9328.1680089713536"/>
  </r>
  <r>
    <x v="1"/>
    <x v="0"/>
    <x v="40"/>
    <x v="5"/>
    <x v="0"/>
    <n v="9060.6262491672223"/>
  </r>
  <r>
    <x v="1"/>
    <x v="0"/>
    <x v="40"/>
    <x v="6"/>
    <x v="0"/>
    <n v="8640.2040490993149"/>
  </r>
  <r>
    <x v="1"/>
    <x v="0"/>
    <x v="40"/>
    <x v="7"/>
    <x v="0"/>
    <n v="8617.1392364961193"/>
  </r>
  <r>
    <x v="1"/>
    <x v="0"/>
    <x v="40"/>
    <x v="8"/>
    <x v="0"/>
    <n v="8922.030350601779"/>
  </r>
  <r>
    <x v="1"/>
    <x v="0"/>
    <x v="40"/>
    <x v="9"/>
    <x v="0"/>
    <n v="8401.8677511673432"/>
  </r>
  <r>
    <x v="1"/>
    <x v="0"/>
    <x v="40"/>
    <x v="10"/>
    <x v="0"/>
    <n v="7966.4824822393593"/>
  </r>
  <r>
    <x v="1"/>
    <x v="0"/>
    <x v="41"/>
    <x v="0"/>
    <x v="0"/>
    <n v="7040.9982174688048"/>
  </r>
  <r>
    <x v="1"/>
    <x v="0"/>
    <x v="41"/>
    <x v="1"/>
    <x v="0"/>
    <n v="7971.5864246250985"/>
  </r>
  <r>
    <x v="1"/>
    <x v="0"/>
    <x v="41"/>
    <x v="2"/>
    <x v="0"/>
    <n v="6815.3655514250313"/>
  </r>
  <r>
    <x v="1"/>
    <x v="0"/>
    <x v="41"/>
    <x v="3"/>
    <x v="0"/>
    <n v="7180.7425540595677"/>
  </r>
  <r>
    <x v="1"/>
    <x v="0"/>
    <x v="41"/>
    <x v="4"/>
    <x v="0"/>
    <n v="8315.2042542905492"/>
  </r>
  <r>
    <x v="1"/>
    <x v="0"/>
    <x v="41"/>
    <x v="5"/>
    <x v="0"/>
    <n v="7453.0136098509392"/>
  </r>
  <r>
    <x v="1"/>
    <x v="0"/>
    <x v="41"/>
    <x v="6"/>
    <x v="0"/>
    <n v="7679.4227547996388"/>
  </r>
  <r>
    <x v="1"/>
    <x v="0"/>
    <x v="41"/>
    <x v="7"/>
    <x v="0"/>
    <n v="7870.1865819769746"/>
  </r>
  <r>
    <x v="1"/>
    <x v="0"/>
    <x v="41"/>
    <x v="8"/>
    <x v="0"/>
    <n v="7528.7405998789873"/>
  </r>
  <r>
    <x v="1"/>
    <x v="0"/>
    <x v="41"/>
    <x v="9"/>
    <x v="0"/>
    <n v="7215.6124283146455"/>
  </r>
  <r>
    <x v="1"/>
    <x v="0"/>
    <x v="41"/>
    <x v="10"/>
    <x v="0"/>
    <n v="7167.0620128769906"/>
  </r>
  <r>
    <x v="1"/>
    <x v="0"/>
    <x v="42"/>
    <x v="0"/>
    <x v="0"/>
    <n v="9119.7134591541544"/>
  </r>
  <r>
    <x v="1"/>
    <x v="0"/>
    <x v="42"/>
    <x v="1"/>
    <x v="0"/>
    <n v="8876.6473746600659"/>
  </r>
  <r>
    <x v="1"/>
    <x v="0"/>
    <x v="42"/>
    <x v="2"/>
    <x v="0"/>
    <n v="8588.9851882423063"/>
  </r>
  <r>
    <x v="1"/>
    <x v="0"/>
    <x v="42"/>
    <x v="3"/>
    <x v="0"/>
    <n v="8894.1299790356388"/>
  </r>
  <r>
    <x v="1"/>
    <x v="0"/>
    <x v="42"/>
    <x v="4"/>
    <x v="0"/>
    <n v="8538.1497254861715"/>
  </r>
  <r>
    <x v="1"/>
    <x v="0"/>
    <x v="42"/>
    <x v="5"/>
    <x v="0"/>
    <n v="8368.3105981112276"/>
  </r>
  <r>
    <x v="1"/>
    <x v="0"/>
    <x v="42"/>
    <x v="6"/>
    <x v="0"/>
    <n v="8867.7639046538025"/>
  </r>
  <r>
    <x v="1"/>
    <x v="0"/>
    <x v="42"/>
    <x v="7"/>
    <x v="0"/>
    <n v="9071.2742980561561"/>
  </r>
  <r>
    <x v="1"/>
    <x v="0"/>
    <x v="42"/>
    <x v="8"/>
    <x v="0"/>
    <n v="8760.8112138383549"/>
  </r>
  <r>
    <x v="1"/>
    <x v="0"/>
    <x v="42"/>
    <x v="9"/>
    <x v="0"/>
    <n v="8534.4387030833004"/>
  </r>
  <r>
    <x v="1"/>
    <x v="0"/>
    <x v="42"/>
    <x v="10"/>
    <x v="0"/>
    <n v="8012.3727798842538"/>
  </r>
  <r>
    <x v="1"/>
    <x v="0"/>
    <x v="43"/>
    <x v="0"/>
    <x v="0"/>
    <n v="8429.3109026205111"/>
  </r>
  <r>
    <x v="1"/>
    <x v="0"/>
    <x v="43"/>
    <x v="1"/>
    <x v="0"/>
    <n v="7583.7686329468715"/>
  </r>
  <r>
    <x v="1"/>
    <x v="0"/>
    <x v="43"/>
    <x v="2"/>
    <x v="0"/>
    <n v="7057.7863268413876"/>
  </r>
  <r>
    <x v="1"/>
    <x v="0"/>
    <x v="43"/>
    <x v="3"/>
    <x v="0"/>
    <n v="6583.2328106151981"/>
  </r>
  <r>
    <x v="1"/>
    <x v="0"/>
    <x v="43"/>
    <x v="4"/>
    <x v="0"/>
    <n v="8945.706181730402"/>
  </r>
  <r>
    <x v="1"/>
    <x v="0"/>
    <x v="43"/>
    <x v="5"/>
    <x v="0"/>
    <n v="7861.1390044469945"/>
  </r>
  <r>
    <x v="1"/>
    <x v="0"/>
    <x v="43"/>
    <x v="6"/>
    <x v="0"/>
    <n v="8757.8791249536516"/>
  </r>
  <r>
    <x v="1"/>
    <x v="0"/>
    <x v="43"/>
    <x v="7"/>
    <x v="0"/>
    <n v="8550.1591354539396"/>
  </r>
  <r>
    <x v="1"/>
    <x v="0"/>
    <x v="43"/>
    <x v="8"/>
    <x v="0"/>
    <n v="8955.6231816205727"/>
  </r>
  <r>
    <x v="1"/>
    <x v="0"/>
    <x v="43"/>
    <x v="9"/>
    <x v="0"/>
    <n v="8656.3714675911342"/>
  </r>
  <r>
    <x v="1"/>
    <x v="0"/>
    <x v="43"/>
    <x v="10"/>
    <x v="0"/>
    <n v="8184.9057582121286"/>
  </r>
  <r>
    <x v="1"/>
    <x v="0"/>
    <x v="44"/>
    <x v="0"/>
    <x v="0"/>
    <n v="9812.1818500965419"/>
  </r>
  <r>
    <x v="1"/>
    <x v="0"/>
    <x v="44"/>
    <x v="1"/>
    <x v="0"/>
    <n v="10084.360804672291"/>
  </r>
  <r>
    <x v="1"/>
    <x v="0"/>
    <x v="44"/>
    <x v="2"/>
    <x v="0"/>
    <n v="10192.889561270802"/>
  </r>
  <r>
    <x v="1"/>
    <x v="0"/>
    <x v="44"/>
    <x v="3"/>
    <x v="0"/>
    <n v="9055.8918324031129"/>
  </r>
  <r>
    <x v="1"/>
    <x v="0"/>
    <x v="44"/>
    <x v="4"/>
    <x v="0"/>
    <n v="8575.3111142898015"/>
  </r>
  <r>
    <x v="1"/>
    <x v="0"/>
    <x v="44"/>
    <x v="5"/>
    <x v="0"/>
    <n v="7684.7588133162226"/>
  </r>
  <r>
    <x v="1"/>
    <x v="0"/>
    <x v="44"/>
    <x v="6"/>
    <x v="0"/>
    <n v="7826.2723912425363"/>
  </r>
  <r>
    <x v="1"/>
    <x v="0"/>
    <x v="44"/>
    <x v="7"/>
    <x v="0"/>
    <n v="7752.7958993476241"/>
  </r>
  <r>
    <x v="1"/>
    <x v="0"/>
    <x v="44"/>
    <x v="8"/>
    <x v="0"/>
    <n v="7387.673548849838"/>
  </r>
  <r>
    <x v="1"/>
    <x v="0"/>
    <x v="44"/>
    <x v="9"/>
    <x v="0"/>
    <n v="7353.2366295656366"/>
  </r>
  <r>
    <x v="1"/>
    <x v="0"/>
    <x v="44"/>
    <x v="10"/>
    <x v="0"/>
    <n v="6466.8999708369784"/>
  </r>
  <r>
    <x v="1"/>
    <x v="0"/>
    <x v="45"/>
    <x v="0"/>
    <x v="0"/>
    <n v="10047.375869070325"/>
  </r>
  <r>
    <x v="1"/>
    <x v="0"/>
    <x v="45"/>
    <x v="1"/>
    <x v="0"/>
    <n v="9246.9879518072285"/>
  </r>
  <r>
    <x v="1"/>
    <x v="0"/>
    <x v="45"/>
    <x v="2"/>
    <x v="0"/>
    <n v="8556.6900659434159"/>
  </r>
  <r>
    <x v="1"/>
    <x v="0"/>
    <x v="45"/>
    <x v="3"/>
    <x v="0"/>
    <n v="8301.4795161217789"/>
  </r>
  <r>
    <x v="1"/>
    <x v="0"/>
    <x v="45"/>
    <x v="4"/>
    <x v="0"/>
    <n v="7740.8256880733943"/>
  </r>
  <r>
    <x v="1"/>
    <x v="0"/>
    <x v="45"/>
    <x v="5"/>
    <x v="0"/>
    <n v="7053.0140687598996"/>
  </r>
  <r>
    <x v="1"/>
    <x v="0"/>
    <x v="45"/>
    <x v="6"/>
    <x v="0"/>
    <n v="7135.7676435250487"/>
  </r>
  <r>
    <x v="1"/>
    <x v="0"/>
    <x v="45"/>
    <x v="7"/>
    <x v="0"/>
    <n v="7302.7023964647897"/>
  </r>
  <r>
    <x v="1"/>
    <x v="0"/>
    <x v="45"/>
    <x v="8"/>
    <x v="0"/>
    <n v="7383.0623862902748"/>
  </r>
  <r>
    <x v="1"/>
    <x v="0"/>
    <x v="45"/>
    <x v="9"/>
    <x v="0"/>
    <n v="7468.940316686967"/>
  </r>
  <r>
    <x v="1"/>
    <x v="0"/>
    <x v="45"/>
    <x v="10"/>
    <x v="0"/>
    <n v="7366.7019774011296"/>
  </r>
  <r>
    <x v="1"/>
    <x v="0"/>
    <x v="46"/>
    <x v="0"/>
    <x v="0"/>
    <n v="7159.7167584579065"/>
  </r>
  <r>
    <x v="1"/>
    <x v="0"/>
    <x v="46"/>
    <x v="1"/>
    <x v="0"/>
    <n v="5236.8117058144007"/>
  </r>
  <r>
    <x v="1"/>
    <x v="0"/>
    <x v="46"/>
    <x v="2"/>
    <x v="0"/>
    <n v="5530.5910819218807"/>
  </r>
  <r>
    <x v="1"/>
    <x v="0"/>
    <x v="46"/>
    <x v="3"/>
    <x v="0"/>
    <n v="6362.829239419947"/>
  </r>
  <r>
    <x v="1"/>
    <x v="0"/>
    <x v="46"/>
    <x v="4"/>
    <x v="0"/>
    <n v="5592.105263157895"/>
  </r>
  <r>
    <x v="1"/>
    <x v="0"/>
    <x v="46"/>
    <x v="5"/>
    <x v="0"/>
    <n v="5293.5188327112319"/>
  </r>
  <r>
    <x v="1"/>
    <x v="0"/>
    <x v="46"/>
    <x v="6"/>
    <x v="0"/>
    <n v="5685.3582554517134"/>
  </r>
  <r>
    <x v="1"/>
    <x v="0"/>
    <x v="46"/>
    <x v="7"/>
    <x v="0"/>
    <n v="6502.9558890404724"/>
  </r>
  <r>
    <x v="1"/>
    <x v="0"/>
    <x v="46"/>
    <x v="8"/>
    <x v="0"/>
    <n v="7248.062015503876"/>
  </r>
  <r>
    <x v="1"/>
    <x v="0"/>
    <x v="46"/>
    <x v="9"/>
    <x v="0"/>
    <n v="5679.7020484171326"/>
  </r>
  <r>
    <x v="1"/>
    <x v="0"/>
    <x v="46"/>
    <x v="10"/>
    <x v="0"/>
    <n v="6993.0069930069931"/>
  </r>
  <r>
    <x v="1"/>
    <x v="0"/>
    <x v="47"/>
    <x v="0"/>
    <x v="0"/>
    <n v="9030.2427942638078"/>
  </r>
  <r>
    <x v="1"/>
    <x v="0"/>
    <x v="47"/>
    <x v="1"/>
    <x v="0"/>
    <n v="8836.7114857181095"/>
  </r>
  <r>
    <x v="1"/>
    <x v="0"/>
    <x v="47"/>
    <x v="2"/>
    <x v="0"/>
    <n v="8281.3816343723665"/>
  </r>
  <r>
    <x v="1"/>
    <x v="0"/>
    <x v="47"/>
    <x v="3"/>
    <x v="0"/>
    <n v="7361.8626004262997"/>
  </r>
  <r>
    <x v="1"/>
    <x v="0"/>
    <x v="47"/>
    <x v="4"/>
    <x v="0"/>
    <n v="7275.5931640949066"/>
  </r>
  <r>
    <x v="1"/>
    <x v="0"/>
    <x v="47"/>
    <x v="5"/>
    <x v="0"/>
    <n v="7113.4020618556697"/>
  </r>
  <r>
    <x v="1"/>
    <x v="0"/>
    <x v="47"/>
    <x v="6"/>
    <x v="0"/>
    <n v="6934.8725017229499"/>
  </r>
  <r>
    <x v="1"/>
    <x v="0"/>
    <x v="47"/>
    <x v="7"/>
    <x v="0"/>
    <n v="7398.1444130697864"/>
  </r>
  <r>
    <x v="1"/>
    <x v="0"/>
    <x v="47"/>
    <x v="8"/>
    <x v="0"/>
    <n v="7644.424201017232"/>
  </r>
  <r>
    <x v="1"/>
    <x v="0"/>
    <x v="47"/>
    <x v="9"/>
    <x v="0"/>
    <n v="7068.6796404572833"/>
  </r>
  <r>
    <x v="1"/>
    <x v="0"/>
    <x v="47"/>
    <x v="10"/>
    <x v="0"/>
    <n v="6922.2748054864851"/>
  </r>
  <r>
    <x v="1"/>
    <x v="0"/>
    <x v="48"/>
    <x v="0"/>
    <x v="0"/>
    <n v="9117.8298541293461"/>
  </r>
  <r>
    <x v="1"/>
    <x v="0"/>
    <x v="48"/>
    <x v="1"/>
    <x v="0"/>
    <n v="8963.4405985765552"/>
  </r>
  <r>
    <x v="1"/>
    <x v="0"/>
    <x v="48"/>
    <x v="2"/>
    <x v="0"/>
    <n v="8670.2725860868632"/>
  </r>
  <r>
    <x v="1"/>
    <x v="0"/>
    <x v="48"/>
    <x v="3"/>
    <x v="0"/>
    <n v="8118.2057572415661"/>
  </r>
  <r>
    <x v="1"/>
    <x v="0"/>
    <x v="48"/>
    <x v="4"/>
    <x v="0"/>
    <n v="7759.3996778375831"/>
  </r>
  <r>
    <x v="1"/>
    <x v="0"/>
    <x v="48"/>
    <x v="5"/>
    <x v="0"/>
    <n v="7319.3143664958479"/>
  </r>
  <r>
    <x v="1"/>
    <x v="0"/>
    <x v="48"/>
    <x v="6"/>
    <x v="0"/>
    <n v="7077.2195049651691"/>
  </r>
  <r>
    <x v="1"/>
    <x v="0"/>
    <x v="48"/>
    <x v="7"/>
    <x v="0"/>
    <n v="6469.6471883439699"/>
  </r>
  <r>
    <x v="1"/>
    <x v="0"/>
    <x v="48"/>
    <x v="8"/>
    <x v="0"/>
    <n v="6574.4148388046515"/>
  </r>
  <r>
    <x v="1"/>
    <x v="0"/>
    <x v="48"/>
    <x v="9"/>
    <x v="0"/>
    <n v="6409.9540858082146"/>
  </r>
  <r>
    <x v="1"/>
    <x v="0"/>
    <x v="48"/>
    <x v="10"/>
    <x v="0"/>
    <n v="6002.2967972438428"/>
  </r>
  <r>
    <x v="1"/>
    <x v="0"/>
    <x v="49"/>
    <x v="0"/>
    <x v="0"/>
    <n v="9968.6698946169181"/>
  </r>
  <r>
    <x v="1"/>
    <x v="0"/>
    <x v="49"/>
    <x v="1"/>
    <x v="0"/>
    <n v="9028.7667331244666"/>
  </r>
  <r>
    <x v="1"/>
    <x v="0"/>
    <x v="49"/>
    <x v="2"/>
    <x v="0"/>
    <n v="7737.2262773722623"/>
  </r>
  <r>
    <x v="1"/>
    <x v="0"/>
    <x v="49"/>
    <x v="3"/>
    <x v="0"/>
    <n v="8757.575757575758"/>
  </r>
  <r>
    <x v="1"/>
    <x v="0"/>
    <x v="49"/>
    <x v="4"/>
    <x v="0"/>
    <n v="8245.6639181120263"/>
  </r>
  <r>
    <x v="1"/>
    <x v="0"/>
    <x v="49"/>
    <x v="5"/>
    <x v="0"/>
    <n v="7407.4074074074069"/>
  </r>
  <r>
    <x v="1"/>
    <x v="0"/>
    <x v="49"/>
    <x v="6"/>
    <x v="0"/>
    <n v="7326.9513991163476"/>
  </r>
  <r>
    <x v="1"/>
    <x v="0"/>
    <x v="49"/>
    <x v="7"/>
    <x v="0"/>
    <n v="6201.5503875968989"/>
  </r>
  <r>
    <x v="1"/>
    <x v="0"/>
    <x v="49"/>
    <x v="8"/>
    <x v="0"/>
    <n v="7913.3301931229389"/>
  </r>
  <r>
    <x v="1"/>
    <x v="0"/>
    <x v="49"/>
    <x v="9"/>
    <x v="0"/>
    <n v="8122.8138359891182"/>
  </r>
  <r>
    <x v="1"/>
    <x v="0"/>
    <x v="49"/>
    <x v="10"/>
    <x v="0"/>
    <n v="7892.8571428571431"/>
  </r>
  <r>
    <x v="1"/>
    <x v="0"/>
    <x v="50"/>
    <x v="0"/>
    <x v="0"/>
    <n v="8497.8540772532178"/>
  </r>
  <r>
    <x v="1"/>
    <x v="0"/>
    <x v="50"/>
    <x v="1"/>
    <x v="0"/>
    <n v="8251.9964507542154"/>
  </r>
  <r>
    <x v="1"/>
    <x v="0"/>
    <x v="50"/>
    <x v="2"/>
    <x v="0"/>
    <n v="8318.890814558059"/>
  </r>
  <r>
    <x v="1"/>
    <x v="0"/>
    <x v="50"/>
    <x v="3"/>
    <x v="0"/>
    <n v="5929.9191374663069"/>
  </r>
  <r>
    <x v="1"/>
    <x v="0"/>
    <x v="50"/>
    <x v="4"/>
    <x v="0"/>
    <n v="5912.1621621621625"/>
  </r>
  <r>
    <x v="1"/>
    <x v="0"/>
    <x v="50"/>
    <x v="5"/>
    <x v="0"/>
    <n v="4798.6289631533846"/>
  </r>
  <r>
    <x v="1"/>
    <x v="0"/>
    <x v="50"/>
    <x v="6"/>
    <x v="0"/>
    <n v="6203.7037037037035"/>
  </r>
  <r>
    <x v="1"/>
    <x v="0"/>
    <x v="50"/>
    <x v="7"/>
    <x v="0"/>
    <n v="4562.3836126629421"/>
  </r>
  <r>
    <x v="1"/>
    <x v="0"/>
    <x v="50"/>
    <x v="8"/>
    <x v="0"/>
    <n v="5795.6777996070723"/>
  </r>
  <r>
    <x v="1"/>
    <x v="0"/>
    <x v="50"/>
    <x v="9"/>
    <x v="0"/>
    <n v="4562.0437956204378"/>
  </r>
  <r>
    <x v="1"/>
    <x v="0"/>
    <x v="50"/>
    <x v="10"/>
    <x v="0"/>
    <n v="6104.1292639138237"/>
  </r>
  <r>
    <x v="2"/>
    <x v="0"/>
    <x v="0"/>
    <x v="0"/>
    <x v="0"/>
    <n v="5642.6332288401254"/>
  </r>
  <r>
    <x v="2"/>
    <x v="0"/>
    <x v="0"/>
    <x v="1"/>
    <x v="0"/>
    <n v="4761.9047619047615"/>
  </r>
  <r>
    <x v="2"/>
    <x v="0"/>
    <x v="0"/>
    <x v="2"/>
    <x v="0"/>
    <n v="0"/>
  </r>
  <r>
    <x v="2"/>
    <x v="0"/>
    <x v="0"/>
    <x v="3"/>
    <x v="0"/>
    <n v="0"/>
  </r>
  <r>
    <x v="2"/>
    <x v="0"/>
    <x v="0"/>
    <x v="4"/>
    <x v="0"/>
    <n v="0"/>
  </r>
  <r>
    <x v="2"/>
    <x v="0"/>
    <x v="0"/>
    <x v="5"/>
    <x v="0"/>
    <n v="0"/>
  </r>
  <r>
    <x v="2"/>
    <x v="0"/>
    <x v="0"/>
    <x v="6"/>
    <x v="0"/>
    <n v="0"/>
  </r>
  <r>
    <x v="2"/>
    <x v="0"/>
    <x v="0"/>
    <x v="7"/>
    <x v="0"/>
    <n v="0"/>
  </r>
  <r>
    <x v="2"/>
    <x v="0"/>
    <x v="0"/>
    <x v="8"/>
    <x v="0"/>
    <n v="0"/>
  </r>
  <r>
    <x v="2"/>
    <x v="0"/>
    <x v="0"/>
    <x v="9"/>
    <x v="0"/>
    <n v="0"/>
  </r>
  <r>
    <x v="2"/>
    <x v="0"/>
    <x v="0"/>
    <x v="10"/>
    <x v="0"/>
    <n v="0"/>
  </r>
  <r>
    <x v="2"/>
    <x v="0"/>
    <x v="1"/>
    <x v="0"/>
    <x v="0"/>
    <n v="9022.1336195879976"/>
  </r>
  <r>
    <x v="2"/>
    <x v="0"/>
    <x v="1"/>
    <x v="1"/>
    <x v="0"/>
    <n v="7449.8567335243561"/>
  </r>
  <r>
    <x v="2"/>
    <x v="0"/>
    <x v="1"/>
    <x v="2"/>
    <x v="0"/>
    <n v="6992.048258842884"/>
  </r>
  <r>
    <x v="2"/>
    <x v="0"/>
    <x v="1"/>
    <x v="3"/>
    <x v="0"/>
    <n v="6478.7105580931384"/>
  </r>
  <r>
    <x v="2"/>
    <x v="0"/>
    <x v="1"/>
    <x v="4"/>
    <x v="0"/>
    <n v="6474.4966778238504"/>
  </r>
  <r>
    <x v="2"/>
    <x v="0"/>
    <x v="1"/>
    <x v="5"/>
    <x v="0"/>
    <n v="4917.018864034636"/>
  </r>
  <r>
    <x v="2"/>
    <x v="0"/>
    <x v="1"/>
    <x v="6"/>
    <x v="0"/>
    <n v="4497.3544973544967"/>
  </r>
  <r>
    <x v="2"/>
    <x v="0"/>
    <x v="1"/>
    <x v="7"/>
    <x v="0"/>
    <n v="4094.4003964321109"/>
  </r>
  <r>
    <x v="2"/>
    <x v="0"/>
    <x v="1"/>
    <x v="8"/>
    <x v="0"/>
    <n v="4221.7826678204974"/>
  </r>
  <r>
    <x v="2"/>
    <x v="0"/>
    <x v="1"/>
    <x v="9"/>
    <x v="0"/>
    <n v="7520.8607817303473"/>
  </r>
  <r>
    <x v="2"/>
    <x v="0"/>
    <x v="1"/>
    <x v="10"/>
    <x v="0"/>
    <n v="6904.620760662694"/>
  </r>
  <r>
    <x v="2"/>
    <x v="0"/>
    <x v="2"/>
    <x v="0"/>
    <x v="0"/>
    <n v="7731.5405123449627"/>
  </r>
  <r>
    <x v="2"/>
    <x v="0"/>
    <x v="2"/>
    <x v="1"/>
    <x v="0"/>
    <n v="7262.1841778268681"/>
  </r>
  <r>
    <x v="2"/>
    <x v="0"/>
    <x v="2"/>
    <x v="2"/>
    <x v="0"/>
    <n v="5192.0641620937104"/>
  </r>
  <r>
    <x v="2"/>
    <x v="0"/>
    <x v="2"/>
    <x v="3"/>
    <x v="0"/>
    <n v="5276.0736196319021"/>
  </r>
  <r>
    <x v="2"/>
    <x v="0"/>
    <x v="2"/>
    <x v="4"/>
    <x v="0"/>
    <n v="4263.8672887506482"/>
  </r>
  <r>
    <x v="2"/>
    <x v="0"/>
    <x v="2"/>
    <x v="5"/>
    <x v="0"/>
    <n v="3876.3575605680867"/>
  </r>
  <r>
    <x v="2"/>
    <x v="0"/>
    <x v="2"/>
    <x v="6"/>
    <x v="0"/>
    <n v="4809.5756256800869"/>
  </r>
  <r>
    <x v="2"/>
    <x v="0"/>
    <x v="2"/>
    <x v="7"/>
    <x v="0"/>
    <n v="5390.2038903210687"/>
  </r>
  <r>
    <x v="2"/>
    <x v="0"/>
    <x v="2"/>
    <x v="8"/>
    <x v="0"/>
    <n v="3355.9606437342691"/>
  </r>
  <r>
    <x v="2"/>
    <x v="0"/>
    <x v="2"/>
    <x v="9"/>
    <x v="0"/>
    <n v="3007.5187969924809"/>
  </r>
  <r>
    <x v="2"/>
    <x v="0"/>
    <x v="2"/>
    <x v="10"/>
    <x v="0"/>
    <n v="2848.5181119648737"/>
  </r>
  <r>
    <x v="2"/>
    <x v="0"/>
    <x v="3"/>
    <x v="0"/>
    <x v="0"/>
    <n v="11535.245216193616"/>
  </r>
  <r>
    <x v="2"/>
    <x v="0"/>
    <x v="3"/>
    <x v="1"/>
    <x v="0"/>
    <n v="9991.5776408528745"/>
  </r>
  <r>
    <x v="2"/>
    <x v="0"/>
    <x v="3"/>
    <x v="2"/>
    <x v="0"/>
    <n v="8710.6085168637055"/>
  </r>
  <r>
    <x v="2"/>
    <x v="0"/>
    <x v="3"/>
    <x v="3"/>
    <x v="0"/>
    <n v="7277.1536679083674"/>
  </r>
  <r>
    <x v="2"/>
    <x v="0"/>
    <x v="3"/>
    <x v="4"/>
    <x v="0"/>
    <n v="6019.4952597142474"/>
  </r>
  <r>
    <x v="2"/>
    <x v="0"/>
    <x v="3"/>
    <x v="5"/>
    <x v="0"/>
    <n v="4828.6693318103935"/>
  </r>
  <r>
    <x v="2"/>
    <x v="0"/>
    <x v="3"/>
    <x v="6"/>
    <x v="0"/>
    <n v="4477.1797748742265"/>
  </r>
  <r>
    <x v="2"/>
    <x v="0"/>
    <x v="3"/>
    <x v="7"/>
    <x v="0"/>
    <n v="3833.8926174496642"/>
  </r>
  <r>
    <x v="2"/>
    <x v="0"/>
    <x v="3"/>
    <x v="8"/>
    <x v="0"/>
    <n v="3640.1070619724114"/>
  </r>
  <r>
    <x v="2"/>
    <x v="0"/>
    <x v="3"/>
    <x v="9"/>
    <x v="0"/>
    <n v="3540.3130537507382"/>
  </r>
  <r>
    <x v="2"/>
    <x v="0"/>
    <x v="3"/>
    <x v="10"/>
    <x v="0"/>
    <n v="3382.3094369391579"/>
  </r>
  <r>
    <x v="2"/>
    <x v="0"/>
    <x v="4"/>
    <x v="0"/>
    <x v="0"/>
    <n v="7666.3273056350099"/>
  </r>
  <r>
    <x v="2"/>
    <x v="0"/>
    <x v="4"/>
    <x v="1"/>
    <x v="0"/>
    <n v="6974.8662561824976"/>
  </r>
  <r>
    <x v="2"/>
    <x v="0"/>
    <x v="4"/>
    <x v="2"/>
    <x v="0"/>
    <n v="5346.5851172273187"/>
  </r>
  <r>
    <x v="2"/>
    <x v="0"/>
    <x v="4"/>
    <x v="3"/>
    <x v="0"/>
    <n v="4919.5049472618621"/>
  </r>
  <r>
    <x v="2"/>
    <x v="0"/>
    <x v="4"/>
    <x v="4"/>
    <x v="0"/>
    <n v="4529.7967619703759"/>
  </r>
  <r>
    <x v="2"/>
    <x v="0"/>
    <x v="4"/>
    <x v="5"/>
    <x v="0"/>
    <n v="3492.2199535309442"/>
  </r>
  <r>
    <x v="2"/>
    <x v="0"/>
    <x v="4"/>
    <x v="6"/>
    <x v="0"/>
    <n v="4373.9827946989071"/>
  </r>
  <r>
    <x v="2"/>
    <x v="0"/>
    <x v="4"/>
    <x v="7"/>
    <x v="0"/>
    <n v="4393.110671476783"/>
  </r>
  <r>
    <x v="2"/>
    <x v="0"/>
    <x v="4"/>
    <x v="8"/>
    <x v="0"/>
    <n v="5227.5522755227548"/>
  </r>
  <r>
    <x v="2"/>
    <x v="0"/>
    <x v="4"/>
    <x v="9"/>
    <x v="0"/>
    <n v="5041.0825646637832"/>
  </r>
  <r>
    <x v="2"/>
    <x v="0"/>
    <x v="4"/>
    <x v="10"/>
    <x v="0"/>
    <n v="4701.5607706004075"/>
  </r>
  <r>
    <x v="2"/>
    <x v="0"/>
    <x v="5"/>
    <x v="0"/>
    <x v="0"/>
    <n v="7999.7012249775917"/>
  </r>
  <r>
    <x v="2"/>
    <x v="0"/>
    <x v="5"/>
    <x v="1"/>
    <x v="0"/>
    <n v="6964.235820061469"/>
  </r>
  <r>
    <x v="2"/>
    <x v="0"/>
    <x v="5"/>
    <x v="2"/>
    <x v="0"/>
    <n v="5672.7437095073074"/>
  </r>
  <r>
    <x v="2"/>
    <x v="0"/>
    <x v="5"/>
    <x v="3"/>
    <x v="0"/>
    <n v="4780.5642633228836"/>
  </r>
  <r>
    <x v="2"/>
    <x v="0"/>
    <x v="5"/>
    <x v="4"/>
    <x v="0"/>
    <n v="4449.4037241090728"/>
  </r>
  <r>
    <x v="2"/>
    <x v="0"/>
    <x v="5"/>
    <x v="5"/>
    <x v="0"/>
    <n v="3495.3111679454391"/>
  </r>
  <r>
    <x v="2"/>
    <x v="0"/>
    <x v="5"/>
    <x v="6"/>
    <x v="0"/>
    <n v="4190.931780366056"/>
  </r>
  <r>
    <x v="2"/>
    <x v="0"/>
    <x v="5"/>
    <x v="7"/>
    <x v="0"/>
    <n v="4109.1811414392059"/>
  </r>
  <r>
    <x v="2"/>
    <x v="0"/>
    <x v="5"/>
    <x v="8"/>
    <x v="0"/>
    <n v="3922.155688622755"/>
  </r>
  <r>
    <x v="2"/>
    <x v="0"/>
    <x v="5"/>
    <x v="9"/>
    <x v="0"/>
    <n v="3409.5238095238096"/>
  </r>
  <r>
    <x v="2"/>
    <x v="0"/>
    <x v="5"/>
    <x v="10"/>
    <x v="0"/>
    <n v="2764.6190882969636"/>
  </r>
  <r>
    <x v="2"/>
    <x v="0"/>
    <x v="6"/>
    <x v="0"/>
    <x v="0"/>
    <n v="10736.964753859598"/>
  </r>
  <r>
    <x v="2"/>
    <x v="0"/>
    <x v="6"/>
    <x v="1"/>
    <x v="0"/>
    <n v="10590.571879198551"/>
  </r>
  <r>
    <x v="2"/>
    <x v="0"/>
    <x v="6"/>
    <x v="2"/>
    <x v="0"/>
    <n v="8023.4723240986295"/>
  </r>
  <r>
    <x v="2"/>
    <x v="0"/>
    <x v="6"/>
    <x v="3"/>
    <x v="0"/>
    <n v="9691.9283604736229"/>
  </r>
  <r>
    <x v="2"/>
    <x v="0"/>
    <x v="6"/>
    <x v="4"/>
    <x v="0"/>
    <n v="8232.5532694623325"/>
  </r>
  <r>
    <x v="2"/>
    <x v="0"/>
    <x v="6"/>
    <x v="5"/>
    <x v="0"/>
    <n v="6324.9694913236299"/>
  </r>
  <r>
    <x v="2"/>
    <x v="0"/>
    <x v="6"/>
    <x v="6"/>
    <x v="0"/>
    <n v="6547.9018210609656"/>
  </r>
  <r>
    <x v="2"/>
    <x v="0"/>
    <x v="6"/>
    <x v="7"/>
    <x v="0"/>
    <n v="6260.7581762139225"/>
  </r>
  <r>
    <x v="2"/>
    <x v="0"/>
    <x v="6"/>
    <x v="8"/>
    <x v="0"/>
    <n v="6284.6580406654348"/>
  </r>
  <r>
    <x v="2"/>
    <x v="0"/>
    <x v="6"/>
    <x v="9"/>
    <x v="0"/>
    <n v="6445.8761156969331"/>
  </r>
  <r>
    <x v="2"/>
    <x v="0"/>
    <x v="6"/>
    <x v="10"/>
    <x v="0"/>
    <n v="6878.5181804351132"/>
  </r>
  <r>
    <x v="2"/>
    <x v="0"/>
    <x v="7"/>
    <x v="0"/>
    <x v="0"/>
    <n v="13513.513513513515"/>
  </r>
  <r>
    <x v="2"/>
    <x v="0"/>
    <x v="7"/>
    <x v="1"/>
    <x v="0"/>
    <n v="11588.330632090761"/>
  </r>
  <r>
    <x v="2"/>
    <x v="0"/>
    <x v="7"/>
    <x v="2"/>
    <x v="0"/>
    <n v="10763.358778625954"/>
  </r>
  <r>
    <x v="2"/>
    <x v="0"/>
    <x v="7"/>
    <x v="3"/>
    <x v="0"/>
    <n v="9959.0723055934504"/>
  </r>
  <r>
    <x v="2"/>
    <x v="0"/>
    <x v="7"/>
    <x v="4"/>
    <x v="0"/>
    <n v="8729.1399229781764"/>
  </r>
  <r>
    <x v="2"/>
    <x v="0"/>
    <x v="7"/>
    <x v="5"/>
    <x v="0"/>
    <n v="7196.4956195244058"/>
  </r>
  <r>
    <x v="2"/>
    <x v="0"/>
    <x v="7"/>
    <x v="6"/>
    <x v="0"/>
    <n v="6174.2642815926138"/>
  </r>
  <r>
    <x v="2"/>
    <x v="0"/>
    <x v="7"/>
    <x v="7"/>
    <x v="0"/>
    <n v="5429.8642533936654"/>
  </r>
  <r>
    <x v="2"/>
    <x v="0"/>
    <x v="7"/>
    <x v="8"/>
    <x v="0"/>
    <n v="5671.5242221346989"/>
  </r>
  <r>
    <x v="2"/>
    <x v="0"/>
    <x v="7"/>
    <x v="9"/>
    <x v="0"/>
    <n v="4813.5160981829777"/>
  </r>
  <r>
    <x v="2"/>
    <x v="0"/>
    <x v="7"/>
    <x v="10"/>
    <x v="0"/>
    <n v="4696.3363658716498"/>
  </r>
  <r>
    <x v="2"/>
    <x v="0"/>
    <x v="8"/>
    <x v="0"/>
    <x v="0"/>
    <n v="11352.040816326531"/>
  </r>
  <r>
    <x v="2"/>
    <x v="0"/>
    <x v="8"/>
    <x v="1"/>
    <x v="0"/>
    <n v="9801.202034211743"/>
  </r>
  <r>
    <x v="2"/>
    <x v="0"/>
    <x v="8"/>
    <x v="2"/>
    <x v="0"/>
    <n v="6509.6952908587264"/>
  </r>
  <r>
    <x v="2"/>
    <x v="0"/>
    <x v="8"/>
    <x v="3"/>
    <x v="0"/>
    <n v="5365.4024051803881"/>
  </r>
  <r>
    <x v="2"/>
    <x v="0"/>
    <x v="8"/>
    <x v="4"/>
    <x v="0"/>
    <n v="4871.7948717948721"/>
  </r>
  <r>
    <x v="2"/>
    <x v="0"/>
    <x v="8"/>
    <x v="5"/>
    <x v="0"/>
    <n v="4197.4169741697415"/>
  </r>
  <r>
    <x v="2"/>
    <x v="0"/>
    <x v="8"/>
    <x v="6"/>
    <x v="0"/>
    <n v="4798.2551799345692"/>
  </r>
  <r>
    <x v="2"/>
    <x v="0"/>
    <x v="8"/>
    <x v="7"/>
    <x v="0"/>
    <n v="5085.74807806032"/>
  </r>
  <r>
    <x v="2"/>
    <x v="0"/>
    <x v="8"/>
    <x v="8"/>
    <x v="0"/>
    <n v="5038.5299347954951"/>
  </r>
  <r>
    <x v="2"/>
    <x v="0"/>
    <x v="8"/>
    <x v="9"/>
    <x v="0"/>
    <n v="5258.3447645176047"/>
  </r>
  <r>
    <x v="2"/>
    <x v="0"/>
    <x v="8"/>
    <x v="10"/>
    <x v="0"/>
    <n v="4682.0132657042523"/>
  </r>
  <r>
    <x v="2"/>
    <x v="0"/>
    <x v="9"/>
    <x v="0"/>
    <x v="0"/>
    <n v="13634.416891515697"/>
  </r>
  <r>
    <x v="2"/>
    <x v="0"/>
    <x v="9"/>
    <x v="1"/>
    <x v="0"/>
    <n v="12746.6515942146"/>
  </r>
  <r>
    <x v="2"/>
    <x v="0"/>
    <x v="9"/>
    <x v="2"/>
    <x v="0"/>
    <n v="12293.511879656966"/>
  </r>
  <r>
    <x v="2"/>
    <x v="0"/>
    <x v="9"/>
    <x v="3"/>
    <x v="0"/>
    <n v="11359.367426078526"/>
  </r>
  <r>
    <x v="2"/>
    <x v="0"/>
    <x v="9"/>
    <x v="4"/>
    <x v="0"/>
    <n v="10106.320100687708"/>
  </r>
  <r>
    <x v="2"/>
    <x v="0"/>
    <x v="9"/>
    <x v="5"/>
    <x v="0"/>
    <n v="7243.9043390200204"/>
  </r>
  <r>
    <x v="2"/>
    <x v="0"/>
    <x v="9"/>
    <x v="6"/>
    <x v="0"/>
    <n v="6350.7840199379907"/>
  </r>
  <r>
    <x v="2"/>
    <x v="0"/>
    <x v="9"/>
    <x v="7"/>
    <x v="0"/>
    <n v="5820.7791688598982"/>
  </r>
  <r>
    <x v="2"/>
    <x v="0"/>
    <x v="9"/>
    <x v="8"/>
    <x v="0"/>
    <n v="6466.8124677726219"/>
  </r>
  <r>
    <x v="2"/>
    <x v="0"/>
    <x v="9"/>
    <x v="9"/>
    <x v="0"/>
    <n v="6604.2872914928594"/>
  </r>
  <r>
    <x v="2"/>
    <x v="0"/>
    <x v="9"/>
    <x v="10"/>
    <x v="0"/>
    <n v="5712.5647825559427"/>
  </r>
  <r>
    <x v="2"/>
    <x v="0"/>
    <x v="10"/>
    <x v="0"/>
    <x v="0"/>
    <n v="12443.155369355822"/>
  </r>
  <r>
    <x v="2"/>
    <x v="0"/>
    <x v="10"/>
    <x v="1"/>
    <x v="0"/>
    <n v="15831.243452588806"/>
  </r>
  <r>
    <x v="2"/>
    <x v="0"/>
    <x v="10"/>
    <x v="2"/>
    <x v="0"/>
    <n v="15863.123061627268"/>
  </r>
  <r>
    <x v="2"/>
    <x v="0"/>
    <x v="10"/>
    <x v="3"/>
    <x v="0"/>
    <n v="14276.443867618429"/>
  </r>
  <r>
    <x v="2"/>
    <x v="0"/>
    <x v="10"/>
    <x v="4"/>
    <x v="0"/>
    <n v="12523.116909081822"/>
  </r>
  <r>
    <x v="2"/>
    <x v="0"/>
    <x v="10"/>
    <x v="5"/>
    <x v="0"/>
    <n v="5801.0584150739878"/>
  </r>
  <r>
    <x v="2"/>
    <x v="0"/>
    <x v="10"/>
    <x v="6"/>
    <x v="0"/>
    <n v="6187.673298633069"/>
  </r>
  <r>
    <x v="2"/>
    <x v="0"/>
    <x v="10"/>
    <x v="7"/>
    <x v="0"/>
    <n v="9554.968556832353"/>
  </r>
  <r>
    <x v="2"/>
    <x v="0"/>
    <x v="10"/>
    <x v="8"/>
    <x v="0"/>
    <n v="7517.8541253479671"/>
  </r>
  <r>
    <x v="2"/>
    <x v="0"/>
    <x v="10"/>
    <x v="9"/>
    <x v="0"/>
    <n v="6648.6633758574262"/>
  </r>
  <r>
    <x v="2"/>
    <x v="0"/>
    <x v="10"/>
    <x v="10"/>
    <x v="0"/>
    <n v="5767.2928160773708"/>
  </r>
  <r>
    <x v="2"/>
    <x v="0"/>
    <x v="11"/>
    <x v="0"/>
    <x v="0"/>
    <n v="13283.828382838283"/>
  </r>
  <r>
    <x v="2"/>
    <x v="0"/>
    <x v="11"/>
    <x v="1"/>
    <x v="0"/>
    <n v="12302.904564315351"/>
  </r>
  <r>
    <x v="2"/>
    <x v="0"/>
    <x v="11"/>
    <x v="2"/>
    <x v="0"/>
    <n v="9961.1542730299661"/>
  </r>
  <r>
    <x v="2"/>
    <x v="0"/>
    <x v="11"/>
    <x v="3"/>
    <x v="0"/>
    <n v="8302.114803625378"/>
  </r>
  <r>
    <x v="2"/>
    <x v="0"/>
    <x v="11"/>
    <x v="4"/>
    <x v="0"/>
    <n v="6580.3413772807535"/>
  </r>
  <r>
    <x v="2"/>
    <x v="0"/>
    <x v="11"/>
    <x v="5"/>
    <x v="0"/>
    <n v="5982.2150363783348"/>
  </r>
  <r>
    <x v="2"/>
    <x v="0"/>
    <x v="11"/>
    <x v="6"/>
    <x v="0"/>
    <n v="5071.8849840255589"/>
  </r>
  <r>
    <x v="2"/>
    <x v="0"/>
    <x v="11"/>
    <x v="7"/>
    <x v="0"/>
    <n v="4851.5174589361468"/>
  </r>
  <r>
    <x v="2"/>
    <x v="0"/>
    <x v="11"/>
    <x v="8"/>
    <x v="0"/>
    <n v="4228.8557213930353"/>
  </r>
  <r>
    <x v="2"/>
    <x v="0"/>
    <x v="11"/>
    <x v="9"/>
    <x v="0"/>
    <n v="2839.0054664080412"/>
  </r>
  <r>
    <x v="2"/>
    <x v="0"/>
    <x v="11"/>
    <x v="10"/>
    <x v="0"/>
    <n v="3176.7539897621195"/>
  </r>
  <r>
    <x v="2"/>
    <x v="0"/>
    <x v="12"/>
    <x v="0"/>
    <x v="0"/>
    <n v="8344.3959795183"/>
  </r>
  <r>
    <x v="2"/>
    <x v="0"/>
    <x v="12"/>
    <x v="1"/>
    <x v="0"/>
    <n v="7420.9680300053578"/>
  </r>
  <r>
    <x v="2"/>
    <x v="0"/>
    <x v="12"/>
    <x v="2"/>
    <x v="0"/>
    <n v="6960.1677148846966"/>
  </r>
  <r>
    <x v="2"/>
    <x v="0"/>
    <x v="12"/>
    <x v="3"/>
    <x v="0"/>
    <n v="4802.7842227378187"/>
  </r>
  <r>
    <x v="2"/>
    <x v="0"/>
    <x v="12"/>
    <x v="4"/>
    <x v="0"/>
    <n v="3844.814072977445"/>
  </r>
  <r>
    <x v="2"/>
    <x v="0"/>
    <x v="12"/>
    <x v="5"/>
    <x v="0"/>
    <n v="2785.8527131782948"/>
  </r>
  <r>
    <x v="2"/>
    <x v="0"/>
    <x v="12"/>
    <x v="6"/>
    <x v="0"/>
    <n v="2015.4350119371497"/>
  </r>
  <r>
    <x v="2"/>
    <x v="0"/>
    <x v="12"/>
    <x v="7"/>
    <x v="0"/>
    <n v="2551.1161132995685"/>
  </r>
  <r>
    <x v="2"/>
    <x v="0"/>
    <x v="12"/>
    <x v="8"/>
    <x v="0"/>
    <n v="2069.4752402069475"/>
  </r>
  <r>
    <x v="2"/>
    <x v="0"/>
    <x v="12"/>
    <x v="9"/>
    <x v="0"/>
    <n v="1681.8218395429308"/>
  </r>
  <r>
    <x v="2"/>
    <x v="0"/>
    <x v="12"/>
    <x v="10"/>
    <x v="0"/>
    <n v="1865.6220953392644"/>
  </r>
  <r>
    <x v="2"/>
    <x v="0"/>
    <x v="13"/>
    <x v="0"/>
    <x v="0"/>
    <n v="5249.2046659597027"/>
  </r>
  <r>
    <x v="2"/>
    <x v="0"/>
    <x v="13"/>
    <x v="1"/>
    <x v="0"/>
    <n v="5159.2099959693678"/>
  </r>
  <r>
    <x v="2"/>
    <x v="0"/>
    <x v="13"/>
    <x v="2"/>
    <x v="0"/>
    <n v="4817.9271708683473"/>
  </r>
  <r>
    <x v="2"/>
    <x v="0"/>
    <x v="13"/>
    <x v="3"/>
    <x v="0"/>
    <n v="4124.0627130197681"/>
  </r>
  <r>
    <x v="2"/>
    <x v="0"/>
    <x v="13"/>
    <x v="4"/>
    <x v="0"/>
    <n v="3486.0709392601616"/>
  </r>
  <r>
    <x v="2"/>
    <x v="0"/>
    <x v="13"/>
    <x v="5"/>
    <x v="0"/>
    <n v="2328.8527664895282"/>
  </r>
  <r>
    <x v="2"/>
    <x v="0"/>
    <x v="13"/>
    <x v="6"/>
    <x v="0"/>
    <n v="2352.5218321154875"/>
  </r>
  <r>
    <x v="2"/>
    <x v="0"/>
    <x v="13"/>
    <x v="7"/>
    <x v="0"/>
    <n v="1764.4006227296313"/>
  </r>
  <r>
    <x v="2"/>
    <x v="0"/>
    <x v="13"/>
    <x v="8"/>
    <x v="0"/>
    <n v="2096.1430967020683"/>
  </r>
  <r>
    <x v="2"/>
    <x v="0"/>
    <x v="13"/>
    <x v="9"/>
    <x v="0"/>
    <n v="1685.8155266831311"/>
  </r>
  <r>
    <x v="2"/>
    <x v="0"/>
    <x v="13"/>
    <x v="10"/>
    <x v="0"/>
    <n v="1296.6601178781925"/>
  </r>
  <r>
    <x v="2"/>
    <x v="0"/>
    <x v="14"/>
    <x v="0"/>
    <x v="0"/>
    <n v="7200.3405566479496"/>
  </r>
  <r>
    <x v="2"/>
    <x v="0"/>
    <x v="14"/>
    <x v="1"/>
    <x v="0"/>
    <n v="6420.7591679176503"/>
  </r>
  <r>
    <x v="2"/>
    <x v="0"/>
    <x v="14"/>
    <x v="2"/>
    <x v="0"/>
    <n v="5245.3609968899373"/>
  </r>
  <r>
    <x v="2"/>
    <x v="0"/>
    <x v="14"/>
    <x v="3"/>
    <x v="0"/>
    <n v="4840.1637804740622"/>
  </r>
  <r>
    <x v="2"/>
    <x v="0"/>
    <x v="14"/>
    <x v="4"/>
    <x v="0"/>
    <n v="4236.8430267166223"/>
  </r>
  <r>
    <x v="2"/>
    <x v="0"/>
    <x v="14"/>
    <x v="5"/>
    <x v="0"/>
    <n v="3399.298641337868"/>
  </r>
  <r>
    <x v="2"/>
    <x v="0"/>
    <x v="14"/>
    <x v="6"/>
    <x v="0"/>
    <n v="3563.35980315401"/>
  </r>
  <r>
    <x v="2"/>
    <x v="0"/>
    <x v="14"/>
    <x v="7"/>
    <x v="0"/>
    <n v="4513.3523463831998"/>
  </r>
  <r>
    <x v="2"/>
    <x v="0"/>
    <x v="14"/>
    <x v="8"/>
    <x v="0"/>
    <n v="4035.1529899146308"/>
  </r>
  <r>
    <x v="2"/>
    <x v="0"/>
    <x v="14"/>
    <x v="9"/>
    <x v="0"/>
    <n v="3807.4664788786008"/>
  </r>
  <r>
    <x v="2"/>
    <x v="0"/>
    <x v="14"/>
    <x v="10"/>
    <x v="0"/>
    <n v="3444.1368836195279"/>
  </r>
  <r>
    <x v="2"/>
    <x v="0"/>
    <x v="15"/>
    <x v="0"/>
    <x v="0"/>
    <n v="7963.1738800303719"/>
  </r>
  <r>
    <x v="2"/>
    <x v="0"/>
    <x v="15"/>
    <x v="1"/>
    <x v="0"/>
    <n v="7444.4889422862998"/>
  </r>
  <r>
    <x v="2"/>
    <x v="0"/>
    <x v="15"/>
    <x v="2"/>
    <x v="0"/>
    <n v="6651.3044836744266"/>
  </r>
  <r>
    <x v="2"/>
    <x v="0"/>
    <x v="15"/>
    <x v="3"/>
    <x v="0"/>
    <n v="5480.5322819122721"/>
  </r>
  <r>
    <x v="2"/>
    <x v="0"/>
    <x v="15"/>
    <x v="4"/>
    <x v="0"/>
    <n v="4642.5311834499544"/>
  </r>
  <r>
    <x v="2"/>
    <x v="0"/>
    <x v="15"/>
    <x v="5"/>
    <x v="0"/>
    <n v="3770.9850679114761"/>
  </r>
  <r>
    <x v="2"/>
    <x v="0"/>
    <x v="15"/>
    <x v="6"/>
    <x v="0"/>
    <n v="3647.2366432279691"/>
  </r>
  <r>
    <x v="2"/>
    <x v="0"/>
    <x v="15"/>
    <x v="7"/>
    <x v="0"/>
    <n v="3469.4923944624852"/>
  </r>
  <r>
    <x v="2"/>
    <x v="0"/>
    <x v="15"/>
    <x v="8"/>
    <x v="0"/>
    <n v="3074.4222206516361"/>
  </r>
  <r>
    <x v="2"/>
    <x v="0"/>
    <x v="15"/>
    <x v="9"/>
    <x v="0"/>
    <n v="2657.5660760964274"/>
  </r>
  <r>
    <x v="2"/>
    <x v="0"/>
    <x v="15"/>
    <x v="10"/>
    <x v="0"/>
    <n v="2348.6780297946584"/>
  </r>
  <r>
    <x v="2"/>
    <x v="0"/>
    <x v="16"/>
    <x v="0"/>
    <x v="0"/>
    <n v="7851.8014955812368"/>
  </r>
  <r>
    <x v="2"/>
    <x v="0"/>
    <x v="16"/>
    <x v="1"/>
    <x v="0"/>
    <n v="7496.7405475880059"/>
  </r>
  <r>
    <x v="2"/>
    <x v="0"/>
    <x v="16"/>
    <x v="2"/>
    <x v="0"/>
    <n v="5968.3676514473291"/>
  </r>
  <r>
    <x v="2"/>
    <x v="0"/>
    <x v="16"/>
    <x v="3"/>
    <x v="0"/>
    <n v="5894.3921408104788"/>
  </r>
  <r>
    <x v="2"/>
    <x v="0"/>
    <x v="16"/>
    <x v="4"/>
    <x v="0"/>
    <n v="5188.8038024821763"/>
  </r>
  <r>
    <x v="2"/>
    <x v="0"/>
    <x v="16"/>
    <x v="5"/>
    <x v="0"/>
    <n v="3963.8877133587248"/>
  </r>
  <r>
    <x v="2"/>
    <x v="0"/>
    <x v="16"/>
    <x v="6"/>
    <x v="0"/>
    <n v="4269.7613312896874"/>
  </r>
  <r>
    <x v="2"/>
    <x v="0"/>
    <x v="16"/>
    <x v="7"/>
    <x v="0"/>
    <n v="4667.1090466710903"/>
  </r>
  <r>
    <x v="2"/>
    <x v="0"/>
    <x v="16"/>
    <x v="8"/>
    <x v="0"/>
    <n v="4401.5611448395493"/>
  </r>
  <r>
    <x v="2"/>
    <x v="0"/>
    <x v="16"/>
    <x v="9"/>
    <x v="0"/>
    <n v="3262.5582599689278"/>
  </r>
  <r>
    <x v="2"/>
    <x v="0"/>
    <x v="16"/>
    <x v="10"/>
    <x v="0"/>
    <n v="3130.7290932167539"/>
  </r>
  <r>
    <x v="2"/>
    <x v="0"/>
    <x v="17"/>
    <x v="0"/>
    <x v="0"/>
    <n v="8064.1711229946523"/>
  </r>
  <r>
    <x v="2"/>
    <x v="0"/>
    <x v="17"/>
    <x v="1"/>
    <x v="0"/>
    <n v="6734.0067340067335"/>
  </r>
  <r>
    <x v="2"/>
    <x v="0"/>
    <x v="17"/>
    <x v="2"/>
    <x v="0"/>
    <n v="5624.3047830923251"/>
  </r>
  <r>
    <x v="2"/>
    <x v="0"/>
    <x v="17"/>
    <x v="3"/>
    <x v="0"/>
    <n v="4703.6938612808926"/>
  </r>
  <r>
    <x v="2"/>
    <x v="0"/>
    <x v="17"/>
    <x v="4"/>
    <x v="0"/>
    <n v="3898.401465849498"/>
  </r>
  <r>
    <x v="2"/>
    <x v="0"/>
    <x v="17"/>
    <x v="5"/>
    <x v="0"/>
    <n v="3406.6907406145674"/>
  </r>
  <r>
    <x v="2"/>
    <x v="0"/>
    <x v="17"/>
    <x v="6"/>
    <x v="0"/>
    <n v="2958.1774906494388"/>
  </r>
  <r>
    <x v="2"/>
    <x v="0"/>
    <x v="17"/>
    <x v="7"/>
    <x v="0"/>
    <n v="8475.2581467077907"/>
  </r>
  <r>
    <x v="2"/>
    <x v="0"/>
    <x v="17"/>
    <x v="8"/>
    <x v="0"/>
    <n v="7971.3891761461573"/>
  </r>
  <r>
    <x v="2"/>
    <x v="0"/>
    <x v="17"/>
    <x v="9"/>
    <x v="0"/>
    <n v="7630.1978199434798"/>
  </r>
  <r>
    <x v="2"/>
    <x v="0"/>
    <x v="17"/>
    <x v="10"/>
    <x v="0"/>
    <n v="6361.3505747126428"/>
  </r>
  <r>
    <x v="2"/>
    <x v="0"/>
    <x v="18"/>
    <x v="0"/>
    <x v="0"/>
    <n v="11155.901378081935"/>
  </r>
  <r>
    <x v="2"/>
    <x v="0"/>
    <x v="18"/>
    <x v="1"/>
    <x v="0"/>
    <n v="11082.501877480958"/>
  </r>
  <r>
    <x v="2"/>
    <x v="0"/>
    <x v="18"/>
    <x v="2"/>
    <x v="0"/>
    <n v="8644.4633008061101"/>
  </r>
  <r>
    <x v="2"/>
    <x v="0"/>
    <x v="18"/>
    <x v="3"/>
    <x v="0"/>
    <n v="7765.4030857259622"/>
  </r>
  <r>
    <x v="2"/>
    <x v="0"/>
    <x v="18"/>
    <x v="4"/>
    <x v="0"/>
    <n v="7705.4108216432869"/>
  </r>
  <r>
    <x v="2"/>
    <x v="0"/>
    <x v="18"/>
    <x v="5"/>
    <x v="0"/>
    <n v="7680.4322655345422"/>
  </r>
  <r>
    <x v="2"/>
    <x v="0"/>
    <x v="18"/>
    <x v="6"/>
    <x v="0"/>
    <n v="8203.6775106082041"/>
  </r>
  <r>
    <x v="2"/>
    <x v="0"/>
    <x v="18"/>
    <x v="7"/>
    <x v="0"/>
    <n v="8367.5038441824709"/>
  </r>
  <r>
    <x v="2"/>
    <x v="0"/>
    <x v="18"/>
    <x v="8"/>
    <x v="0"/>
    <n v="8423.6605760297298"/>
  </r>
  <r>
    <x v="2"/>
    <x v="0"/>
    <x v="18"/>
    <x v="9"/>
    <x v="0"/>
    <n v="8320.3842350614505"/>
  </r>
  <r>
    <x v="2"/>
    <x v="0"/>
    <x v="18"/>
    <x v="10"/>
    <x v="0"/>
    <n v="8005.6510477984457"/>
  </r>
  <r>
    <x v="2"/>
    <x v="0"/>
    <x v="19"/>
    <x v="0"/>
    <x v="0"/>
    <n v="9941.4822321749652"/>
  </r>
  <r>
    <x v="2"/>
    <x v="0"/>
    <x v="19"/>
    <x v="1"/>
    <x v="0"/>
    <n v="9353.7633029875633"/>
  </r>
  <r>
    <x v="2"/>
    <x v="0"/>
    <x v="19"/>
    <x v="2"/>
    <x v="0"/>
    <n v="6227.0279511069321"/>
  </r>
  <r>
    <x v="2"/>
    <x v="0"/>
    <x v="19"/>
    <x v="3"/>
    <x v="0"/>
    <n v="5690.9309262774568"/>
  </r>
  <r>
    <x v="2"/>
    <x v="0"/>
    <x v="19"/>
    <x v="4"/>
    <x v="0"/>
    <n v="5000"/>
  </r>
  <r>
    <x v="2"/>
    <x v="0"/>
    <x v="19"/>
    <x v="5"/>
    <x v="0"/>
    <n v="4408.4290627057881"/>
  </r>
  <r>
    <x v="2"/>
    <x v="0"/>
    <x v="19"/>
    <x v="6"/>
    <x v="0"/>
    <n v="4270.6754924635143"/>
  </r>
  <r>
    <x v="2"/>
    <x v="0"/>
    <x v="19"/>
    <x v="7"/>
    <x v="0"/>
    <n v="4361.2637362637361"/>
  </r>
  <r>
    <x v="2"/>
    <x v="0"/>
    <x v="19"/>
    <x v="8"/>
    <x v="0"/>
    <n v="4263.8347830727362"/>
  </r>
  <r>
    <x v="2"/>
    <x v="0"/>
    <x v="19"/>
    <x v="9"/>
    <x v="0"/>
    <n v="4536.8857609651877"/>
  </r>
  <r>
    <x v="2"/>
    <x v="0"/>
    <x v="19"/>
    <x v="10"/>
    <x v="0"/>
    <n v="4205.6243456914917"/>
  </r>
  <r>
    <x v="2"/>
    <x v="0"/>
    <x v="20"/>
    <x v="0"/>
    <x v="0"/>
    <n v="0"/>
  </r>
  <r>
    <x v="2"/>
    <x v="0"/>
    <x v="20"/>
    <x v="1"/>
    <x v="0"/>
    <n v="0"/>
  </r>
  <r>
    <x v="2"/>
    <x v="0"/>
    <x v="20"/>
    <x v="2"/>
    <x v="0"/>
    <n v="0"/>
  </r>
  <r>
    <x v="2"/>
    <x v="0"/>
    <x v="20"/>
    <x v="3"/>
    <x v="0"/>
    <n v="0"/>
  </r>
  <r>
    <x v="2"/>
    <x v="0"/>
    <x v="20"/>
    <x v="4"/>
    <x v="0"/>
    <n v="0"/>
  </r>
  <r>
    <x v="2"/>
    <x v="0"/>
    <x v="20"/>
    <x v="5"/>
    <x v="0"/>
    <n v="0"/>
  </r>
  <r>
    <x v="2"/>
    <x v="0"/>
    <x v="20"/>
    <x v="6"/>
    <x v="0"/>
    <n v="0"/>
  </r>
  <r>
    <x v="2"/>
    <x v="0"/>
    <x v="20"/>
    <x v="7"/>
    <x v="0"/>
    <n v="0"/>
  </r>
  <r>
    <x v="2"/>
    <x v="0"/>
    <x v="20"/>
    <x v="8"/>
    <x v="0"/>
    <n v="0"/>
  </r>
  <r>
    <x v="2"/>
    <x v="0"/>
    <x v="20"/>
    <x v="9"/>
    <x v="0"/>
    <n v="0"/>
  </r>
  <r>
    <x v="2"/>
    <x v="0"/>
    <x v="20"/>
    <x v="10"/>
    <x v="0"/>
    <n v="0"/>
  </r>
  <r>
    <x v="2"/>
    <x v="0"/>
    <x v="21"/>
    <x v="0"/>
    <x v="0"/>
    <n v="12435.633367662203"/>
  </r>
  <r>
    <x v="2"/>
    <x v="0"/>
    <x v="21"/>
    <x v="1"/>
    <x v="0"/>
    <n v="11346.086346086347"/>
  </r>
  <r>
    <x v="2"/>
    <x v="0"/>
    <x v="21"/>
    <x v="2"/>
    <x v="0"/>
    <n v="8943.9419757941196"/>
  </r>
  <r>
    <x v="2"/>
    <x v="0"/>
    <x v="21"/>
    <x v="3"/>
    <x v="0"/>
    <n v="8087.5958573800299"/>
  </r>
  <r>
    <x v="2"/>
    <x v="0"/>
    <x v="21"/>
    <x v="4"/>
    <x v="0"/>
    <n v="7376.8133810052195"/>
  </r>
  <r>
    <x v="2"/>
    <x v="0"/>
    <x v="21"/>
    <x v="5"/>
    <x v="0"/>
    <n v="6048.7038491751764"/>
  </r>
  <r>
    <x v="2"/>
    <x v="0"/>
    <x v="21"/>
    <x v="6"/>
    <x v="0"/>
    <n v="5298.2528688100892"/>
  </r>
  <r>
    <x v="2"/>
    <x v="0"/>
    <x v="21"/>
    <x v="7"/>
    <x v="0"/>
    <n v="5752.8453262018784"/>
  </r>
  <r>
    <x v="2"/>
    <x v="0"/>
    <x v="21"/>
    <x v="8"/>
    <x v="0"/>
    <n v="5494.8466410033525"/>
  </r>
  <r>
    <x v="2"/>
    <x v="0"/>
    <x v="21"/>
    <x v="9"/>
    <x v="0"/>
    <n v="5547.2512871616009"/>
  </r>
  <r>
    <x v="2"/>
    <x v="0"/>
    <x v="21"/>
    <x v="10"/>
    <x v="0"/>
    <n v="5452.9201430274134"/>
  </r>
  <r>
    <x v="2"/>
    <x v="0"/>
    <x v="22"/>
    <x v="0"/>
    <x v="0"/>
    <n v="9142.6403641881643"/>
  </r>
  <r>
    <x v="2"/>
    <x v="0"/>
    <x v="22"/>
    <x v="1"/>
    <x v="0"/>
    <n v="7976.4628963713631"/>
  </r>
  <r>
    <x v="2"/>
    <x v="0"/>
    <x v="22"/>
    <x v="2"/>
    <x v="0"/>
    <n v="4917.7274138466319"/>
  </r>
  <r>
    <x v="2"/>
    <x v="0"/>
    <x v="22"/>
    <x v="3"/>
    <x v="0"/>
    <n v="3823.1924259784118"/>
  </r>
  <r>
    <x v="2"/>
    <x v="0"/>
    <x v="22"/>
    <x v="4"/>
    <x v="0"/>
    <n v="3423.7438861716319"/>
  </r>
  <r>
    <x v="2"/>
    <x v="0"/>
    <x v="22"/>
    <x v="5"/>
    <x v="0"/>
    <n v="2556.1475686248064"/>
  </r>
  <r>
    <x v="2"/>
    <x v="0"/>
    <x v="22"/>
    <x v="6"/>
    <x v="0"/>
    <n v="3704.3161898462045"/>
  </r>
  <r>
    <x v="2"/>
    <x v="0"/>
    <x v="22"/>
    <x v="7"/>
    <x v="0"/>
    <n v="3301.7270572299353"/>
  </r>
  <r>
    <x v="2"/>
    <x v="0"/>
    <x v="22"/>
    <x v="8"/>
    <x v="0"/>
    <n v="3279.8086778271272"/>
  </r>
  <r>
    <x v="2"/>
    <x v="0"/>
    <x v="22"/>
    <x v="9"/>
    <x v="0"/>
    <n v="3008.9153046062406"/>
  </r>
  <r>
    <x v="2"/>
    <x v="0"/>
    <x v="22"/>
    <x v="10"/>
    <x v="0"/>
    <n v="2691.7605864974289"/>
  </r>
  <r>
    <x v="2"/>
    <x v="0"/>
    <x v="23"/>
    <x v="0"/>
    <x v="0"/>
    <n v="8388.119276825546"/>
  </r>
  <r>
    <x v="2"/>
    <x v="0"/>
    <x v="23"/>
    <x v="1"/>
    <x v="0"/>
    <n v="7303.0353688534378"/>
  </r>
  <r>
    <x v="2"/>
    <x v="0"/>
    <x v="23"/>
    <x v="2"/>
    <x v="0"/>
    <n v="6880.5411571637278"/>
  </r>
  <r>
    <x v="2"/>
    <x v="0"/>
    <x v="23"/>
    <x v="3"/>
    <x v="0"/>
    <n v="5389.7657510618174"/>
  </r>
  <r>
    <x v="2"/>
    <x v="0"/>
    <x v="23"/>
    <x v="4"/>
    <x v="0"/>
    <n v="4172.354650145262"/>
  </r>
  <r>
    <x v="2"/>
    <x v="0"/>
    <x v="23"/>
    <x v="5"/>
    <x v="0"/>
    <n v="3019.3881947436453"/>
  </r>
  <r>
    <x v="2"/>
    <x v="0"/>
    <x v="23"/>
    <x v="6"/>
    <x v="0"/>
    <n v="2566.4115263394865"/>
  </r>
  <r>
    <x v="2"/>
    <x v="0"/>
    <x v="23"/>
    <x v="7"/>
    <x v="0"/>
    <n v="2042.0917505573948"/>
  </r>
  <r>
    <x v="2"/>
    <x v="0"/>
    <x v="23"/>
    <x v="8"/>
    <x v="0"/>
    <n v="1924.5434477222555"/>
  </r>
  <r>
    <x v="2"/>
    <x v="0"/>
    <x v="23"/>
    <x v="9"/>
    <x v="0"/>
    <n v="1717.724066432216"/>
  </r>
  <r>
    <x v="2"/>
    <x v="0"/>
    <x v="23"/>
    <x v="10"/>
    <x v="0"/>
    <n v="1375.3289752950166"/>
  </r>
  <r>
    <x v="2"/>
    <x v="0"/>
    <x v="24"/>
    <x v="0"/>
    <x v="0"/>
    <n v="11054.384017758046"/>
  </r>
  <r>
    <x v="2"/>
    <x v="0"/>
    <x v="24"/>
    <x v="1"/>
    <x v="0"/>
    <n v="10374.149659863946"/>
  </r>
  <r>
    <x v="2"/>
    <x v="0"/>
    <x v="24"/>
    <x v="2"/>
    <x v="0"/>
    <n v="8687.4088478366557"/>
  </r>
  <r>
    <x v="2"/>
    <x v="0"/>
    <x v="24"/>
    <x v="3"/>
    <x v="0"/>
    <n v="7993.5730066278365"/>
  </r>
  <r>
    <x v="2"/>
    <x v="0"/>
    <x v="24"/>
    <x v="4"/>
    <x v="0"/>
    <n v="7103.2233470286756"/>
  </r>
  <r>
    <x v="2"/>
    <x v="0"/>
    <x v="24"/>
    <x v="5"/>
    <x v="0"/>
    <n v="5995.0938811068572"/>
  </r>
  <r>
    <x v="2"/>
    <x v="0"/>
    <x v="24"/>
    <x v="6"/>
    <x v="0"/>
    <n v="5718.8759547901573"/>
  </r>
  <r>
    <x v="2"/>
    <x v="0"/>
    <x v="24"/>
    <x v="7"/>
    <x v="0"/>
    <n v="5960.2298302751078"/>
  </r>
  <r>
    <x v="2"/>
    <x v="0"/>
    <x v="24"/>
    <x v="8"/>
    <x v="0"/>
    <n v="4738.8146201993668"/>
  </r>
  <r>
    <x v="2"/>
    <x v="0"/>
    <x v="24"/>
    <x v="9"/>
    <x v="0"/>
    <n v="4608.6998974759554"/>
  </r>
  <r>
    <x v="2"/>
    <x v="0"/>
    <x v="24"/>
    <x v="10"/>
    <x v="0"/>
    <n v="4282.8265813189591"/>
  </r>
  <r>
    <x v="2"/>
    <x v="0"/>
    <x v="25"/>
    <x v="0"/>
    <x v="0"/>
    <n v="9956.917185256103"/>
  </r>
  <r>
    <x v="2"/>
    <x v="0"/>
    <x v="25"/>
    <x v="1"/>
    <x v="0"/>
    <n v="9295.1200619674673"/>
  </r>
  <r>
    <x v="2"/>
    <x v="0"/>
    <x v="25"/>
    <x v="2"/>
    <x v="0"/>
    <n v="7942.139737991266"/>
  </r>
  <r>
    <x v="2"/>
    <x v="0"/>
    <x v="25"/>
    <x v="3"/>
    <x v="0"/>
    <n v="7270.0729927007296"/>
  </r>
  <r>
    <x v="2"/>
    <x v="0"/>
    <x v="25"/>
    <x v="4"/>
    <x v="0"/>
    <n v="7189.1891891891892"/>
  </r>
  <r>
    <x v="2"/>
    <x v="0"/>
    <x v="25"/>
    <x v="5"/>
    <x v="0"/>
    <n v="6102.7837259100643"/>
  </r>
  <r>
    <x v="2"/>
    <x v="0"/>
    <x v="25"/>
    <x v="6"/>
    <x v="0"/>
    <n v="7454.4829955341811"/>
  </r>
  <r>
    <x v="2"/>
    <x v="0"/>
    <x v="25"/>
    <x v="7"/>
    <x v="0"/>
    <n v="8083.303918108013"/>
  </r>
  <r>
    <x v="2"/>
    <x v="0"/>
    <x v="25"/>
    <x v="8"/>
    <x v="0"/>
    <n v="9591.5557595227165"/>
  </r>
  <r>
    <x v="2"/>
    <x v="0"/>
    <x v="25"/>
    <x v="9"/>
    <x v="0"/>
    <n v="7656.6125290023201"/>
  </r>
  <r>
    <x v="2"/>
    <x v="0"/>
    <x v="25"/>
    <x v="10"/>
    <x v="0"/>
    <n v="7781.4569536423833"/>
  </r>
  <r>
    <x v="2"/>
    <x v="0"/>
    <x v="26"/>
    <x v="0"/>
    <x v="0"/>
    <n v="6351.1084481725584"/>
  </r>
  <r>
    <x v="2"/>
    <x v="0"/>
    <x v="26"/>
    <x v="1"/>
    <x v="0"/>
    <n v="6031.9042871385846"/>
  </r>
  <r>
    <x v="2"/>
    <x v="0"/>
    <x v="26"/>
    <x v="2"/>
    <x v="0"/>
    <n v="5268.7038988408849"/>
  </r>
  <r>
    <x v="2"/>
    <x v="0"/>
    <x v="26"/>
    <x v="3"/>
    <x v="0"/>
    <n v="4380.7463493780424"/>
  </r>
  <r>
    <x v="2"/>
    <x v="0"/>
    <x v="26"/>
    <x v="4"/>
    <x v="0"/>
    <n v="2878.0743066457353"/>
  </r>
  <r>
    <x v="2"/>
    <x v="0"/>
    <x v="26"/>
    <x v="5"/>
    <x v="0"/>
    <n v="2405.4982817869418"/>
  </r>
  <r>
    <x v="2"/>
    <x v="0"/>
    <x v="26"/>
    <x v="6"/>
    <x v="0"/>
    <n v="1956.521739130435"/>
  </r>
  <r>
    <x v="2"/>
    <x v="0"/>
    <x v="26"/>
    <x v="7"/>
    <x v="0"/>
    <n v="1446.6546112115732"/>
  </r>
  <r>
    <x v="2"/>
    <x v="0"/>
    <x v="26"/>
    <x v="8"/>
    <x v="0"/>
    <n v="1293.5323383084576"/>
  </r>
  <r>
    <x v="2"/>
    <x v="0"/>
    <x v="26"/>
    <x v="9"/>
    <x v="0"/>
    <n v="2488.038277511962"/>
  </r>
  <r>
    <x v="2"/>
    <x v="0"/>
    <x v="26"/>
    <x v="10"/>
    <x v="0"/>
    <n v="1368.6911890504705"/>
  </r>
  <r>
    <x v="2"/>
    <x v="0"/>
    <x v="27"/>
    <x v="0"/>
    <x v="0"/>
    <n v="11123.831775700935"/>
  </r>
  <r>
    <x v="2"/>
    <x v="0"/>
    <x v="27"/>
    <x v="1"/>
    <x v="0"/>
    <n v="9916.1044801937387"/>
  </r>
  <r>
    <x v="2"/>
    <x v="0"/>
    <x v="27"/>
    <x v="2"/>
    <x v="0"/>
    <n v="8512.4659971775091"/>
  </r>
  <r>
    <x v="2"/>
    <x v="0"/>
    <x v="27"/>
    <x v="3"/>
    <x v="0"/>
    <n v="6666.2176497331156"/>
  </r>
  <r>
    <x v="2"/>
    <x v="0"/>
    <x v="27"/>
    <x v="4"/>
    <x v="0"/>
    <n v="5541.5375770545215"/>
  </r>
  <r>
    <x v="2"/>
    <x v="0"/>
    <x v="27"/>
    <x v="5"/>
    <x v="0"/>
    <n v="4277.3556894594358"/>
  </r>
  <r>
    <x v="2"/>
    <x v="0"/>
    <x v="27"/>
    <x v="6"/>
    <x v="0"/>
    <n v="4756.6937638565178"/>
  </r>
  <r>
    <x v="2"/>
    <x v="0"/>
    <x v="27"/>
    <x v="7"/>
    <x v="0"/>
    <n v="4394.0881093614416"/>
  </r>
  <r>
    <x v="2"/>
    <x v="0"/>
    <x v="27"/>
    <x v="8"/>
    <x v="0"/>
    <n v="4071.1258960041187"/>
  </r>
  <r>
    <x v="2"/>
    <x v="0"/>
    <x v="27"/>
    <x v="9"/>
    <x v="0"/>
    <n v="3609.6779041226268"/>
  </r>
  <r>
    <x v="2"/>
    <x v="0"/>
    <x v="27"/>
    <x v="10"/>
    <x v="0"/>
    <n v="3116.2311099090571"/>
  </r>
  <r>
    <x v="2"/>
    <x v="0"/>
    <x v="28"/>
    <x v="0"/>
    <x v="0"/>
    <n v="7625.2723311546843"/>
  </r>
  <r>
    <x v="2"/>
    <x v="0"/>
    <x v="28"/>
    <x v="1"/>
    <x v="0"/>
    <n v="6519.898391193904"/>
  </r>
  <r>
    <x v="2"/>
    <x v="0"/>
    <x v="28"/>
    <x v="2"/>
    <x v="0"/>
    <n v="6262.5250501002001"/>
  </r>
  <r>
    <x v="2"/>
    <x v="0"/>
    <x v="28"/>
    <x v="3"/>
    <x v="0"/>
    <n v="5128.2051282051279"/>
  </r>
  <r>
    <x v="2"/>
    <x v="0"/>
    <x v="28"/>
    <x v="4"/>
    <x v="0"/>
    <n v="4118.2170542635658"/>
  </r>
  <r>
    <x v="2"/>
    <x v="0"/>
    <x v="28"/>
    <x v="5"/>
    <x v="0"/>
    <n v="2889.2160471107841"/>
  </r>
  <r>
    <x v="2"/>
    <x v="0"/>
    <x v="28"/>
    <x v="6"/>
    <x v="0"/>
    <n v="1962.8567114600635"/>
  </r>
  <r>
    <x v="2"/>
    <x v="0"/>
    <x v="28"/>
    <x v="7"/>
    <x v="0"/>
    <n v="1507.7224810002454"/>
  </r>
  <r>
    <x v="2"/>
    <x v="0"/>
    <x v="28"/>
    <x v="8"/>
    <x v="0"/>
    <n v="1438.6792452830189"/>
  </r>
  <r>
    <x v="2"/>
    <x v="0"/>
    <x v="28"/>
    <x v="9"/>
    <x v="0"/>
    <n v="1118.4431271669837"/>
  </r>
  <r>
    <x v="2"/>
    <x v="0"/>
    <x v="28"/>
    <x v="10"/>
    <x v="0"/>
    <n v="984.91198658843257"/>
  </r>
  <r>
    <x v="2"/>
    <x v="0"/>
    <x v="29"/>
    <x v="0"/>
    <x v="0"/>
    <n v="8690.8008926357561"/>
  </r>
  <r>
    <x v="2"/>
    <x v="0"/>
    <x v="29"/>
    <x v="1"/>
    <x v="0"/>
    <n v="8007.8576380864342"/>
  </r>
  <r>
    <x v="2"/>
    <x v="0"/>
    <x v="29"/>
    <x v="2"/>
    <x v="0"/>
    <n v="7104.3553255713668"/>
  </r>
  <r>
    <x v="2"/>
    <x v="0"/>
    <x v="29"/>
    <x v="3"/>
    <x v="0"/>
    <n v="5503.6555645816406"/>
  </r>
  <r>
    <x v="2"/>
    <x v="0"/>
    <x v="29"/>
    <x v="4"/>
    <x v="0"/>
    <n v="4505.4626317316051"/>
  </r>
  <r>
    <x v="2"/>
    <x v="0"/>
    <x v="29"/>
    <x v="5"/>
    <x v="0"/>
    <n v="3711.2736660929431"/>
  </r>
  <r>
    <x v="2"/>
    <x v="0"/>
    <x v="29"/>
    <x v="6"/>
    <x v="0"/>
    <n v="3230.9082693176688"/>
  </r>
  <r>
    <x v="2"/>
    <x v="0"/>
    <x v="29"/>
    <x v="7"/>
    <x v="0"/>
    <n v="2764.8234510326447"/>
  </r>
  <r>
    <x v="2"/>
    <x v="0"/>
    <x v="29"/>
    <x v="8"/>
    <x v="0"/>
    <n v="2380.9523809523807"/>
  </r>
  <r>
    <x v="2"/>
    <x v="0"/>
    <x v="29"/>
    <x v="9"/>
    <x v="0"/>
    <n v="2419.2059095106183"/>
  </r>
  <r>
    <x v="2"/>
    <x v="0"/>
    <x v="29"/>
    <x v="10"/>
    <x v="0"/>
    <n v="2216.9249106078664"/>
  </r>
  <r>
    <x v="2"/>
    <x v="0"/>
    <x v="30"/>
    <x v="0"/>
    <x v="0"/>
    <n v="7906.8908184001475"/>
  </r>
  <r>
    <x v="2"/>
    <x v="0"/>
    <x v="30"/>
    <x v="1"/>
    <x v="0"/>
    <n v="7981.453883093227"/>
  </r>
  <r>
    <x v="2"/>
    <x v="0"/>
    <x v="30"/>
    <x v="2"/>
    <x v="0"/>
    <n v="6383.7129054520356"/>
  </r>
  <r>
    <x v="2"/>
    <x v="0"/>
    <x v="30"/>
    <x v="3"/>
    <x v="0"/>
    <n v="4435.1918899348302"/>
  </r>
  <r>
    <x v="2"/>
    <x v="0"/>
    <x v="30"/>
    <x v="4"/>
    <x v="0"/>
    <n v="3767.0695338251453"/>
  </r>
  <r>
    <x v="2"/>
    <x v="0"/>
    <x v="30"/>
    <x v="5"/>
    <x v="0"/>
    <n v="3531.0959121997776"/>
  </r>
  <r>
    <x v="2"/>
    <x v="0"/>
    <x v="30"/>
    <x v="6"/>
    <x v="0"/>
    <n v="2849.5575221238937"/>
  </r>
  <r>
    <x v="2"/>
    <x v="0"/>
    <x v="30"/>
    <x v="7"/>
    <x v="0"/>
    <n v="2772.7106895293687"/>
  </r>
  <r>
    <x v="2"/>
    <x v="0"/>
    <x v="30"/>
    <x v="8"/>
    <x v="0"/>
    <n v="2930.2849782643693"/>
  </r>
  <r>
    <x v="2"/>
    <x v="0"/>
    <x v="30"/>
    <x v="9"/>
    <x v="0"/>
    <n v="2745.6463709164868"/>
  </r>
  <r>
    <x v="2"/>
    <x v="0"/>
    <x v="30"/>
    <x v="10"/>
    <x v="0"/>
    <n v="2305.5640946818321"/>
  </r>
  <r>
    <x v="2"/>
    <x v="0"/>
    <x v="31"/>
    <x v="0"/>
    <x v="0"/>
    <n v="10828.958613111952"/>
  </r>
  <r>
    <x v="2"/>
    <x v="0"/>
    <x v="31"/>
    <x v="1"/>
    <x v="0"/>
    <n v="9884.2736779988845"/>
  </r>
  <r>
    <x v="2"/>
    <x v="0"/>
    <x v="31"/>
    <x v="2"/>
    <x v="0"/>
    <n v="6397.9314459988072"/>
  </r>
  <r>
    <x v="2"/>
    <x v="0"/>
    <x v="31"/>
    <x v="3"/>
    <x v="0"/>
    <n v="6520.9064794127044"/>
  </r>
  <r>
    <x v="2"/>
    <x v="0"/>
    <x v="31"/>
    <x v="4"/>
    <x v="0"/>
    <n v="9238.7536769527669"/>
  </r>
  <r>
    <x v="2"/>
    <x v="0"/>
    <x v="31"/>
    <x v="5"/>
    <x v="0"/>
    <n v="7816.661389752855"/>
  </r>
  <r>
    <x v="2"/>
    <x v="0"/>
    <x v="31"/>
    <x v="6"/>
    <x v="0"/>
    <n v="7996.5521969949259"/>
  </r>
  <r>
    <x v="2"/>
    <x v="0"/>
    <x v="31"/>
    <x v="7"/>
    <x v="0"/>
    <n v="7520.7959878345982"/>
  </r>
  <r>
    <x v="2"/>
    <x v="0"/>
    <x v="31"/>
    <x v="8"/>
    <x v="0"/>
    <n v="7402.1121659232149"/>
  </r>
  <r>
    <x v="2"/>
    <x v="0"/>
    <x v="31"/>
    <x v="9"/>
    <x v="0"/>
    <n v="7651.5880654475459"/>
  </r>
  <r>
    <x v="2"/>
    <x v="0"/>
    <x v="31"/>
    <x v="10"/>
    <x v="0"/>
    <n v="7047.7775136676964"/>
  </r>
  <r>
    <x v="2"/>
    <x v="0"/>
    <x v="32"/>
    <x v="0"/>
    <x v="0"/>
    <n v="8871.7819283190311"/>
  </r>
  <r>
    <x v="2"/>
    <x v="0"/>
    <x v="32"/>
    <x v="1"/>
    <x v="0"/>
    <n v="8035.8546941342975"/>
  </r>
  <r>
    <x v="2"/>
    <x v="0"/>
    <x v="32"/>
    <x v="2"/>
    <x v="0"/>
    <n v="5111.4023591087816"/>
  </r>
  <r>
    <x v="2"/>
    <x v="0"/>
    <x v="32"/>
    <x v="3"/>
    <x v="0"/>
    <n v="4295.450943097163"/>
  </r>
  <r>
    <x v="2"/>
    <x v="0"/>
    <x v="32"/>
    <x v="4"/>
    <x v="0"/>
    <n v="3584.5328817386398"/>
  </r>
  <r>
    <x v="2"/>
    <x v="0"/>
    <x v="32"/>
    <x v="5"/>
    <x v="0"/>
    <n v="3006.1770761839393"/>
  </r>
  <r>
    <x v="2"/>
    <x v="0"/>
    <x v="32"/>
    <x v="6"/>
    <x v="0"/>
    <n v="3394.4243675787302"/>
  </r>
  <r>
    <x v="2"/>
    <x v="0"/>
    <x v="32"/>
    <x v="7"/>
    <x v="0"/>
    <n v="3151.5422440768889"/>
  </r>
  <r>
    <x v="2"/>
    <x v="0"/>
    <x v="32"/>
    <x v="8"/>
    <x v="0"/>
    <n v="3195.0333131435491"/>
  </r>
  <r>
    <x v="2"/>
    <x v="0"/>
    <x v="32"/>
    <x v="9"/>
    <x v="0"/>
    <n v="2739.3617021276596"/>
  </r>
  <r>
    <x v="2"/>
    <x v="0"/>
    <x v="32"/>
    <x v="10"/>
    <x v="0"/>
    <n v="2451.1840465309515"/>
  </r>
  <r>
    <x v="2"/>
    <x v="0"/>
    <x v="33"/>
    <x v="0"/>
    <x v="0"/>
    <n v="7293.9316070369641"/>
  </r>
  <r>
    <x v="2"/>
    <x v="0"/>
    <x v="33"/>
    <x v="1"/>
    <x v="0"/>
    <n v="7056.6578032317448"/>
  </r>
  <r>
    <x v="2"/>
    <x v="0"/>
    <x v="33"/>
    <x v="2"/>
    <x v="0"/>
    <n v="5200.251625078633"/>
  </r>
  <r>
    <x v="2"/>
    <x v="0"/>
    <x v="33"/>
    <x v="3"/>
    <x v="0"/>
    <n v="4680.2501513011903"/>
  </r>
  <r>
    <x v="2"/>
    <x v="0"/>
    <x v="33"/>
    <x v="4"/>
    <x v="0"/>
    <n v="4345.3617986019271"/>
  </r>
  <r>
    <x v="2"/>
    <x v="0"/>
    <x v="33"/>
    <x v="5"/>
    <x v="0"/>
    <n v="3377.2302463891251"/>
  </r>
  <r>
    <x v="2"/>
    <x v="0"/>
    <x v="33"/>
    <x v="6"/>
    <x v="0"/>
    <n v="4041.7649040080832"/>
  </r>
  <r>
    <x v="2"/>
    <x v="0"/>
    <x v="33"/>
    <x v="7"/>
    <x v="0"/>
    <n v="4494.0385203301739"/>
  </r>
  <r>
    <x v="2"/>
    <x v="0"/>
    <x v="33"/>
    <x v="8"/>
    <x v="0"/>
    <n v="5185.4179761156502"/>
  </r>
  <r>
    <x v="2"/>
    <x v="0"/>
    <x v="33"/>
    <x v="9"/>
    <x v="0"/>
    <n v="4321.6343635411204"/>
  </r>
  <r>
    <x v="2"/>
    <x v="0"/>
    <x v="33"/>
    <x v="10"/>
    <x v="0"/>
    <n v="3948.9240955308583"/>
  </r>
  <r>
    <x v="2"/>
    <x v="0"/>
    <x v="34"/>
    <x v="0"/>
    <x v="0"/>
    <n v="10592.661220135322"/>
  </r>
  <r>
    <x v="2"/>
    <x v="0"/>
    <x v="34"/>
    <x v="1"/>
    <x v="0"/>
    <n v="9360.8002195724439"/>
  </r>
  <r>
    <x v="2"/>
    <x v="0"/>
    <x v="34"/>
    <x v="2"/>
    <x v="0"/>
    <n v="7872.2764838467328"/>
  </r>
  <r>
    <x v="2"/>
    <x v="0"/>
    <x v="34"/>
    <x v="3"/>
    <x v="0"/>
    <n v="7607.5668696848079"/>
  </r>
  <r>
    <x v="2"/>
    <x v="0"/>
    <x v="34"/>
    <x v="4"/>
    <x v="0"/>
    <n v="9578.1293366638911"/>
  </r>
  <r>
    <x v="2"/>
    <x v="0"/>
    <x v="34"/>
    <x v="5"/>
    <x v="0"/>
    <n v="9076.8248483596544"/>
  </r>
  <r>
    <x v="2"/>
    <x v="0"/>
    <x v="34"/>
    <x v="6"/>
    <x v="0"/>
    <n v="8956.756439593968"/>
  </r>
  <r>
    <x v="2"/>
    <x v="0"/>
    <x v="34"/>
    <x v="7"/>
    <x v="0"/>
    <n v="8722.9336548228184"/>
  </r>
  <r>
    <x v="2"/>
    <x v="0"/>
    <x v="34"/>
    <x v="8"/>
    <x v="0"/>
    <n v="8521.8042170980443"/>
  </r>
  <r>
    <x v="2"/>
    <x v="0"/>
    <x v="34"/>
    <x v="9"/>
    <x v="0"/>
    <n v="8561.6908367262913"/>
  </r>
  <r>
    <x v="2"/>
    <x v="0"/>
    <x v="34"/>
    <x v="10"/>
    <x v="0"/>
    <n v="7532.0582324962779"/>
  </r>
  <r>
    <x v="2"/>
    <x v="0"/>
    <x v="35"/>
    <x v="0"/>
    <x v="0"/>
    <n v="9926.0378419212593"/>
  </r>
  <r>
    <x v="2"/>
    <x v="0"/>
    <x v="35"/>
    <x v="1"/>
    <x v="0"/>
    <n v="8847.4341427147228"/>
  </r>
  <r>
    <x v="2"/>
    <x v="0"/>
    <x v="35"/>
    <x v="2"/>
    <x v="0"/>
    <n v="7866.4985856598205"/>
  </r>
  <r>
    <x v="2"/>
    <x v="0"/>
    <x v="35"/>
    <x v="3"/>
    <x v="0"/>
    <n v="7125.2786704884329"/>
  </r>
  <r>
    <x v="2"/>
    <x v="0"/>
    <x v="35"/>
    <x v="4"/>
    <x v="0"/>
    <n v="6242.9323992608324"/>
  </r>
  <r>
    <x v="2"/>
    <x v="0"/>
    <x v="35"/>
    <x v="5"/>
    <x v="0"/>
    <n v="4188.9414410944555"/>
  </r>
  <r>
    <x v="2"/>
    <x v="0"/>
    <x v="35"/>
    <x v="6"/>
    <x v="0"/>
    <n v="4153.7534435261714"/>
  </r>
  <r>
    <x v="2"/>
    <x v="0"/>
    <x v="35"/>
    <x v="7"/>
    <x v="0"/>
    <n v="3935.8159249167425"/>
  </r>
  <r>
    <x v="2"/>
    <x v="0"/>
    <x v="35"/>
    <x v="8"/>
    <x v="0"/>
    <n v="3662.2746820386133"/>
  </r>
  <r>
    <x v="2"/>
    <x v="0"/>
    <x v="35"/>
    <x v="9"/>
    <x v="0"/>
    <n v="3516.2105443487949"/>
  </r>
  <r>
    <x v="2"/>
    <x v="0"/>
    <x v="35"/>
    <x v="10"/>
    <x v="0"/>
    <n v="3170.0090767412785"/>
  </r>
  <r>
    <x v="2"/>
    <x v="0"/>
    <x v="36"/>
    <x v="0"/>
    <x v="0"/>
    <n v="6520.0909780136471"/>
  </r>
  <r>
    <x v="2"/>
    <x v="0"/>
    <x v="36"/>
    <x v="1"/>
    <x v="0"/>
    <n v="5801.3052936910808"/>
  </r>
  <r>
    <x v="2"/>
    <x v="0"/>
    <x v="36"/>
    <x v="2"/>
    <x v="0"/>
    <n v="4090.828768333628"/>
  </r>
  <r>
    <x v="2"/>
    <x v="0"/>
    <x v="36"/>
    <x v="3"/>
    <x v="0"/>
    <n v="4153.4612176814016"/>
  </r>
  <r>
    <x v="2"/>
    <x v="0"/>
    <x v="36"/>
    <x v="4"/>
    <x v="0"/>
    <n v="4195.2464507896002"/>
  </r>
  <r>
    <x v="2"/>
    <x v="0"/>
    <x v="36"/>
    <x v="5"/>
    <x v="0"/>
    <n v="3423.2466895537032"/>
  </r>
  <r>
    <x v="2"/>
    <x v="0"/>
    <x v="36"/>
    <x v="6"/>
    <x v="0"/>
    <n v="3501.1534807979374"/>
  </r>
  <r>
    <x v="2"/>
    <x v="0"/>
    <x v="36"/>
    <x v="7"/>
    <x v="0"/>
    <n v="3517.5183492591059"/>
  </r>
  <r>
    <x v="2"/>
    <x v="0"/>
    <x v="36"/>
    <x v="8"/>
    <x v="0"/>
    <n v="4029.0620871862616"/>
  </r>
  <r>
    <x v="2"/>
    <x v="0"/>
    <x v="36"/>
    <x v="9"/>
    <x v="0"/>
    <n v="3569.2861427714461"/>
  </r>
  <r>
    <x v="2"/>
    <x v="0"/>
    <x v="36"/>
    <x v="10"/>
    <x v="0"/>
    <n v="3000.9419997308573"/>
  </r>
  <r>
    <x v="2"/>
    <x v="0"/>
    <x v="37"/>
    <x v="0"/>
    <x v="0"/>
    <n v="7397.315571702492"/>
  </r>
  <r>
    <x v="2"/>
    <x v="0"/>
    <x v="37"/>
    <x v="1"/>
    <x v="0"/>
    <n v="6344.9593884376491"/>
  </r>
  <r>
    <x v="2"/>
    <x v="0"/>
    <x v="37"/>
    <x v="2"/>
    <x v="0"/>
    <n v="5872.1777130371456"/>
  </r>
  <r>
    <x v="2"/>
    <x v="0"/>
    <x v="37"/>
    <x v="3"/>
    <x v="0"/>
    <n v="4785.2359954270787"/>
  </r>
  <r>
    <x v="2"/>
    <x v="0"/>
    <x v="37"/>
    <x v="4"/>
    <x v="0"/>
    <n v="4090.5070754716976"/>
  </r>
  <r>
    <x v="2"/>
    <x v="0"/>
    <x v="37"/>
    <x v="5"/>
    <x v="0"/>
    <n v="2563.7112772775831"/>
  </r>
  <r>
    <x v="2"/>
    <x v="0"/>
    <x v="37"/>
    <x v="6"/>
    <x v="0"/>
    <n v="2273.7405260811411"/>
  </r>
  <r>
    <x v="2"/>
    <x v="0"/>
    <x v="37"/>
    <x v="7"/>
    <x v="0"/>
    <n v="1992.3645907897876"/>
  </r>
  <r>
    <x v="2"/>
    <x v="0"/>
    <x v="37"/>
    <x v="8"/>
    <x v="0"/>
    <n v="1942.437522207746"/>
  </r>
  <r>
    <x v="2"/>
    <x v="0"/>
    <x v="37"/>
    <x v="9"/>
    <x v="0"/>
    <n v="2021.8082689686507"/>
  </r>
  <r>
    <x v="2"/>
    <x v="0"/>
    <x v="37"/>
    <x v="10"/>
    <x v="0"/>
    <n v="2184.0873634945397"/>
  </r>
  <r>
    <x v="2"/>
    <x v="0"/>
    <x v="38"/>
    <x v="0"/>
    <x v="0"/>
    <n v="9581.667663445498"/>
  </r>
  <r>
    <x v="2"/>
    <x v="0"/>
    <x v="38"/>
    <x v="1"/>
    <x v="0"/>
    <n v="8790.5057419788245"/>
  </r>
  <r>
    <x v="2"/>
    <x v="0"/>
    <x v="38"/>
    <x v="2"/>
    <x v="0"/>
    <n v="4435.8429814345418"/>
  </r>
  <r>
    <x v="2"/>
    <x v="0"/>
    <x v="38"/>
    <x v="3"/>
    <x v="0"/>
    <n v="4112.8630705394198"/>
  </r>
  <r>
    <x v="2"/>
    <x v="0"/>
    <x v="38"/>
    <x v="4"/>
    <x v="0"/>
    <n v="3412.2562674094706"/>
  </r>
  <r>
    <x v="2"/>
    <x v="0"/>
    <x v="38"/>
    <x v="5"/>
    <x v="0"/>
    <n v="2905.3600536964236"/>
  </r>
  <r>
    <x v="2"/>
    <x v="0"/>
    <x v="38"/>
    <x v="6"/>
    <x v="0"/>
    <n v="2957.9417655214916"/>
  </r>
  <r>
    <x v="2"/>
    <x v="0"/>
    <x v="38"/>
    <x v="7"/>
    <x v="0"/>
    <n v="3539.9011299435028"/>
  </r>
  <r>
    <x v="2"/>
    <x v="0"/>
    <x v="38"/>
    <x v="8"/>
    <x v="0"/>
    <n v="3929.7766007432406"/>
  </r>
  <r>
    <x v="2"/>
    <x v="0"/>
    <x v="38"/>
    <x v="9"/>
    <x v="0"/>
    <n v="3953.263941545461"/>
  </r>
  <r>
    <x v="2"/>
    <x v="0"/>
    <x v="38"/>
    <x v="10"/>
    <x v="0"/>
    <n v="3602.1742324078155"/>
  </r>
  <r>
    <x v="2"/>
    <x v="0"/>
    <x v="39"/>
    <x v="0"/>
    <x v="0"/>
    <n v="13405.126849894292"/>
  </r>
  <r>
    <x v="2"/>
    <x v="0"/>
    <x v="39"/>
    <x v="1"/>
    <x v="0"/>
    <n v="12111.584164707378"/>
  </r>
  <r>
    <x v="2"/>
    <x v="0"/>
    <x v="39"/>
    <x v="2"/>
    <x v="0"/>
    <n v="12074.443940081706"/>
  </r>
  <r>
    <x v="2"/>
    <x v="0"/>
    <x v="39"/>
    <x v="3"/>
    <x v="0"/>
    <n v="10476.586024296543"/>
  </r>
  <r>
    <x v="2"/>
    <x v="0"/>
    <x v="39"/>
    <x v="4"/>
    <x v="0"/>
    <n v="8555.2547378784147"/>
  </r>
  <r>
    <x v="2"/>
    <x v="0"/>
    <x v="39"/>
    <x v="5"/>
    <x v="0"/>
    <n v="5910.75591075591"/>
  </r>
  <r>
    <x v="2"/>
    <x v="0"/>
    <x v="39"/>
    <x v="6"/>
    <x v="0"/>
    <n v="5156.0121765601216"/>
  </r>
  <r>
    <x v="2"/>
    <x v="0"/>
    <x v="39"/>
    <x v="7"/>
    <x v="0"/>
    <n v="4686.2265688671559"/>
  </r>
  <r>
    <x v="2"/>
    <x v="0"/>
    <x v="39"/>
    <x v="8"/>
    <x v="0"/>
    <n v="4434.782608695652"/>
  </r>
  <r>
    <x v="2"/>
    <x v="0"/>
    <x v="39"/>
    <x v="9"/>
    <x v="0"/>
    <n v="4431.263084438242"/>
  </r>
  <r>
    <x v="2"/>
    <x v="0"/>
    <x v="39"/>
    <x v="10"/>
    <x v="0"/>
    <n v="4675.4143646408838"/>
  </r>
  <r>
    <x v="2"/>
    <x v="0"/>
    <x v="40"/>
    <x v="0"/>
    <x v="0"/>
    <n v="11099.16367980884"/>
  </r>
  <r>
    <x v="2"/>
    <x v="0"/>
    <x v="40"/>
    <x v="1"/>
    <x v="0"/>
    <n v="10201.45735105015"/>
  </r>
  <r>
    <x v="2"/>
    <x v="0"/>
    <x v="40"/>
    <x v="2"/>
    <x v="0"/>
    <n v="8248.9297274720684"/>
  </r>
  <r>
    <x v="2"/>
    <x v="0"/>
    <x v="40"/>
    <x v="3"/>
    <x v="0"/>
    <n v="7964.0006792324675"/>
  </r>
  <r>
    <x v="2"/>
    <x v="0"/>
    <x v="40"/>
    <x v="4"/>
    <x v="0"/>
    <n v="7225.4780999383092"/>
  </r>
  <r>
    <x v="2"/>
    <x v="0"/>
    <x v="40"/>
    <x v="5"/>
    <x v="0"/>
    <n v="5201.6364699006435"/>
  </r>
  <r>
    <x v="2"/>
    <x v="0"/>
    <x v="40"/>
    <x v="6"/>
    <x v="0"/>
    <n v="5893.1185944363106"/>
  </r>
  <r>
    <x v="2"/>
    <x v="0"/>
    <x v="40"/>
    <x v="7"/>
    <x v="0"/>
    <n v="6139.7318278052226"/>
  </r>
  <r>
    <x v="2"/>
    <x v="0"/>
    <x v="40"/>
    <x v="8"/>
    <x v="0"/>
    <n v="4540.6753551605252"/>
  </r>
  <r>
    <x v="2"/>
    <x v="0"/>
    <x v="40"/>
    <x v="9"/>
    <x v="0"/>
    <n v="4203.6756579755229"/>
  </r>
  <r>
    <x v="2"/>
    <x v="0"/>
    <x v="40"/>
    <x v="10"/>
    <x v="0"/>
    <n v="3898.8712278276898"/>
  </r>
  <r>
    <x v="2"/>
    <x v="0"/>
    <x v="41"/>
    <x v="0"/>
    <x v="0"/>
    <n v="9976.9762087490399"/>
  </r>
  <r>
    <x v="2"/>
    <x v="0"/>
    <x v="41"/>
    <x v="1"/>
    <x v="0"/>
    <n v="8148.1481481481487"/>
  </r>
  <r>
    <x v="2"/>
    <x v="0"/>
    <x v="41"/>
    <x v="2"/>
    <x v="0"/>
    <n v="7172.7748691099478"/>
  </r>
  <r>
    <x v="2"/>
    <x v="0"/>
    <x v="41"/>
    <x v="3"/>
    <x v="0"/>
    <n v="5095.5414012738856"/>
  </r>
  <r>
    <x v="2"/>
    <x v="0"/>
    <x v="41"/>
    <x v="4"/>
    <x v="0"/>
    <n v="3000.5173305742369"/>
  </r>
  <r>
    <x v="2"/>
    <x v="0"/>
    <x v="41"/>
    <x v="5"/>
    <x v="0"/>
    <n v="2879.4037940379403"/>
  </r>
  <r>
    <x v="2"/>
    <x v="0"/>
    <x v="41"/>
    <x v="6"/>
    <x v="0"/>
    <n v="2531.1423270606942"/>
  </r>
  <r>
    <x v="2"/>
    <x v="0"/>
    <x v="41"/>
    <x v="7"/>
    <x v="0"/>
    <n v="2023.7615787354009"/>
  </r>
  <r>
    <x v="2"/>
    <x v="0"/>
    <x v="41"/>
    <x v="8"/>
    <x v="0"/>
    <n v="1934.369602763385"/>
  </r>
  <r>
    <x v="2"/>
    <x v="0"/>
    <x v="41"/>
    <x v="9"/>
    <x v="0"/>
    <n v="1556.6519224225926"/>
  </r>
  <r>
    <x v="2"/>
    <x v="0"/>
    <x v="41"/>
    <x v="10"/>
    <x v="0"/>
    <n v="1303.0377066536362"/>
  </r>
  <r>
    <x v="2"/>
    <x v="0"/>
    <x v="42"/>
    <x v="0"/>
    <x v="0"/>
    <n v="8676.1002518287569"/>
  </r>
  <r>
    <x v="2"/>
    <x v="0"/>
    <x v="42"/>
    <x v="1"/>
    <x v="0"/>
    <n v="8306.0903257052905"/>
  </r>
  <r>
    <x v="2"/>
    <x v="0"/>
    <x v="42"/>
    <x v="2"/>
    <x v="0"/>
    <n v="8353.2844530899292"/>
  </r>
  <r>
    <x v="2"/>
    <x v="0"/>
    <x v="42"/>
    <x v="3"/>
    <x v="0"/>
    <n v="7491.6578497599085"/>
  </r>
  <r>
    <x v="2"/>
    <x v="0"/>
    <x v="42"/>
    <x v="4"/>
    <x v="0"/>
    <n v="6814.6679881070368"/>
  </r>
  <r>
    <x v="2"/>
    <x v="0"/>
    <x v="42"/>
    <x v="5"/>
    <x v="0"/>
    <n v="5091.7654701965239"/>
  </r>
  <r>
    <x v="2"/>
    <x v="0"/>
    <x v="42"/>
    <x v="6"/>
    <x v="0"/>
    <n v="5358.0483407515912"/>
  </r>
  <r>
    <x v="2"/>
    <x v="0"/>
    <x v="42"/>
    <x v="7"/>
    <x v="0"/>
    <n v="5319.3414148724441"/>
  </r>
  <r>
    <x v="2"/>
    <x v="0"/>
    <x v="42"/>
    <x v="8"/>
    <x v="0"/>
    <n v="5490.714655321106"/>
  </r>
  <r>
    <x v="2"/>
    <x v="0"/>
    <x v="42"/>
    <x v="9"/>
    <x v="0"/>
    <n v="5188.2807984706351"/>
  </r>
  <r>
    <x v="2"/>
    <x v="0"/>
    <x v="42"/>
    <x v="10"/>
    <x v="0"/>
    <n v="4715.183172160655"/>
  </r>
  <r>
    <x v="2"/>
    <x v="0"/>
    <x v="43"/>
    <x v="0"/>
    <x v="0"/>
    <n v="7537.2828201294151"/>
  </r>
  <r>
    <x v="2"/>
    <x v="0"/>
    <x v="43"/>
    <x v="1"/>
    <x v="0"/>
    <n v="6954.5980445755413"/>
  </r>
  <r>
    <x v="2"/>
    <x v="0"/>
    <x v="43"/>
    <x v="2"/>
    <x v="0"/>
    <n v="5901.7845842298448"/>
  </r>
  <r>
    <x v="2"/>
    <x v="0"/>
    <x v="43"/>
    <x v="3"/>
    <x v="0"/>
    <n v="5602.3579103715565"/>
  </r>
  <r>
    <x v="2"/>
    <x v="0"/>
    <x v="43"/>
    <x v="4"/>
    <x v="0"/>
    <n v="6890.6898017204749"/>
  </r>
  <r>
    <x v="2"/>
    <x v="0"/>
    <x v="43"/>
    <x v="5"/>
    <x v="0"/>
    <n v="5655.4201850109366"/>
  </r>
  <r>
    <x v="2"/>
    <x v="0"/>
    <x v="43"/>
    <x v="6"/>
    <x v="0"/>
    <n v="5959.5400285872493"/>
  </r>
  <r>
    <x v="2"/>
    <x v="0"/>
    <x v="43"/>
    <x v="7"/>
    <x v="0"/>
    <n v="5741.0464185674273"/>
  </r>
  <r>
    <x v="2"/>
    <x v="0"/>
    <x v="43"/>
    <x v="8"/>
    <x v="0"/>
    <n v="5009.9948597863959"/>
  </r>
  <r>
    <x v="2"/>
    <x v="0"/>
    <x v="43"/>
    <x v="9"/>
    <x v="0"/>
    <n v="4747.1448482453034"/>
  </r>
  <r>
    <x v="2"/>
    <x v="0"/>
    <x v="43"/>
    <x v="10"/>
    <x v="0"/>
    <n v="4472.1567053077069"/>
  </r>
  <r>
    <x v="2"/>
    <x v="0"/>
    <x v="44"/>
    <x v="0"/>
    <x v="0"/>
    <n v="5117.3906930971461"/>
  </r>
  <r>
    <x v="2"/>
    <x v="0"/>
    <x v="44"/>
    <x v="1"/>
    <x v="0"/>
    <n v="5833.0747750542969"/>
  </r>
  <r>
    <x v="2"/>
    <x v="0"/>
    <x v="44"/>
    <x v="2"/>
    <x v="0"/>
    <n v="6044.4444444444443"/>
  </r>
  <r>
    <x v="2"/>
    <x v="0"/>
    <x v="44"/>
    <x v="3"/>
    <x v="0"/>
    <n v="4859.6892689389379"/>
  </r>
  <r>
    <x v="2"/>
    <x v="0"/>
    <x v="44"/>
    <x v="4"/>
    <x v="0"/>
    <n v="4249.9326690008083"/>
  </r>
  <r>
    <x v="2"/>
    <x v="0"/>
    <x v="44"/>
    <x v="5"/>
    <x v="0"/>
    <n v="3125"/>
  </r>
  <r>
    <x v="2"/>
    <x v="0"/>
    <x v="44"/>
    <x v="6"/>
    <x v="0"/>
    <n v="2745.0980392156862"/>
  </r>
  <r>
    <x v="2"/>
    <x v="0"/>
    <x v="44"/>
    <x v="7"/>
    <x v="0"/>
    <n v="2152.6683179464085"/>
  </r>
  <r>
    <x v="2"/>
    <x v="0"/>
    <x v="44"/>
    <x v="8"/>
    <x v="0"/>
    <n v="1779.3734711591571"/>
  </r>
  <r>
    <x v="2"/>
    <x v="0"/>
    <x v="44"/>
    <x v="9"/>
    <x v="0"/>
    <n v="1495.8219047011546"/>
  </r>
  <r>
    <x v="2"/>
    <x v="0"/>
    <x v="44"/>
    <x v="10"/>
    <x v="0"/>
    <n v="1361.7259736620904"/>
  </r>
  <r>
    <x v="2"/>
    <x v="0"/>
    <x v="45"/>
    <x v="0"/>
    <x v="0"/>
    <n v="10643.979057591623"/>
  </r>
  <r>
    <x v="2"/>
    <x v="0"/>
    <x v="45"/>
    <x v="1"/>
    <x v="0"/>
    <n v="9371.7816683831097"/>
  </r>
  <r>
    <x v="2"/>
    <x v="0"/>
    <x v="45"/>
    <x v="2"/>
    <x v="0"/>
    <n v="8514.2050467619556"/>
  </r>
  <r>
    <x v="2"/>
    <x v="0"/>
    <x v="45"/>
    <x v="3"/>
    <x v="0"/>
    <n v="7837.1482985374969"/>
  </r>
  <r>
    <x v="2"/>
    <x v="0"/>
    <x v="45"/>
    <x v="4"/>
    <x v="0"/>
    <n v="6213.1951056102125"/>
  </r>
  <r>
    <x v="2"/>
    <x v="0"/>
    <x v="45"/>
    <x v="5"/>
    <x v="0"/>
    <n v="4934.9584404934958"/>
  </r>
  <r>
    <x v="2"/>
    <x v="0"/>
    <x v="45"/>
    <x v="6"/>
    <x v="0"/>
    <n v="4833.9011925042596"/>
  </r>
  <r>
    <x v="2"/>
    <x v="0"/>
    <x v="45"/>
    <x v="7"/>
    <x v="0"/>
    <n v="4819.6027205981709"/>
  </r>
  <r>
    <x v="2"/>
    <x v="0"/>
    <x v="45"/>
    <x v="8"/>
    <x v="0"/>
    <n v="4835.0424574265689"/>
  </r>
  <r>
    <x v="2"/>
    <x v="0"/>
    <x v="45"/>
    <x v="9"/>
    <x v="0"/>
    <n v="4851.8935133108362"/>
  </r>
  <r>
    <x v="2"/>
    <x v="0"/>
    <x v="45"/>
    <x v="10"/>
    <x v="0"/>
    <n v="4120.7723208500711"/>
  </r>
  <r>
    <x v="2"/>
    <x v="0"/>
    <x v="46"/>
    <x v="0"/>
    <x v="0"/>
    <n v="5469.9537750385207"/>
  </r>
  <r>
    <x v="2"/>
    <x v="0"/>
    <x v="46"/>
    <x v="1"/>
    <x v="0"/>
    <n v="6343.8438438438434"/>
  </r>
  <r>
    <x v="2"/>
    <x v="0"/>
    <x v="46"/>
    <x v="2"/>
    <x v="0"/>
    <n v="6407.4650077760507"/>
  </r>
  <r>
    <x v="2"/>
    <x v="0"/>
    <x v="46"/>
    <x v="3"/>
    <x v="0"/>
    <n v="4922.4054316197862"/>
  </r>
  <r>
    <x v="2"/>
    <x v="0"/>
    <x v="46"/>
    <x v="4"/>
    <x v="0"/>
    <n v="3275.1562163326871"/>
  </r>
  <r>
    <x v="2"/>
    <x v="0"/>
    <x v="46"/>
    <x v="5"/>
    <x v="0"/>
    <n v="3420.7240948813987"/>
  </r>
  <r>
    <x v="2"/>
    <x v="0"/>
    <x v="46"/>
    <x v="6"/>
    <x v="0"/>
    <n v="3173.7346101231192"/>
  </r>
  <r>
    <x v="2"/>
    <x v="0"/>
    <x v="46"/>
    <x v="7"/>
    <x v="0"/>
    <n v="2955.2238805970151"/>
  </r>
  <r>
    <x v="2"/>
    <x v="0"/>
    <x v="46"/>
    <x v="8"/>
    <x v="0"/>
    <n v="2218.7004754358163"/>
  </r>
  <r>
    <x v="2"/>
    <x v="0"/>
    <x v="46"/>
    <x v="9"/>
    <x v="0"/>
    <n v="2194.9078138718173"/>
  </r>
  <r>
    <x v="2"/>
    <x v="0"/>
    <x v="46"/>
    <x v="10"/>
    <x v="0"/>
    <n v="1772.7187908191825"/>
  </r>
  <r>
    <x v="2"/>
    <x v="0"/>
    <x v="47"/>
    <x v="0"/>
    <x v="0"/>
    <n v="6906.9069069069064"/>
  </r>
  <r>
    <x v="2"/>
    <x v="0"/>
    <x v="47"/>
    <x v="1"/>
    <x v="0"/>
    <n v="6288.1634570220767"/>
  </r>
  <r>
    <x v="2"/>
    <x v="0"/>
    <x v="47"/>
    <x v="2"/>
    <x v="0"/>
    <n v="5791.121229368242"/>
  </r>
  <r>
    <x v="2"/>
    <x v="0"/>
    <x v="47"/>
    <x v="3"/>
    <x v="0"/>
    <n v="4624.1554054054059"/>
  </r>
  <r>
    <x v="2"/>
    <x v="0"/>
    <x v="47"/>
    <x v="4"/>
    <x v="0"/>
    <n v="3742.7817779995721"/>
  </r>
  <r>
    <x v="2"/>
    <x v="0"/>
    <x v="47"/>
    <x v="5"/>
    <x v="0"/>
    <n v="3334.6283346283349"/>
  </r>
  <r>
    <x v="2"/>
    <x v="0"/>
    <x v="47"/>
    <x v="6"/>
    <x v="0"/>
    <n v="2828.6769316519194"/>
  </r>
  <r>
    <x v="2"/>
    <x v="0"/>
    <x v="47"/>
    <x v="7"/>
    <x v="0"/>
    <n v="2519.7754529216641"/>
  </r>
  <r>
    <x v="2"/>
    <x v="0"/>
    <x v="47"/>
    <x v="8"/>
    <x v="0"/>
    <n v="2379.5772207462169"/>
  </r>
  <r>
    <x v="2"/>
    <x v="0"/>
    <x v="47"/>
    <x v="9"/>
    <x v="0"/>
    <n v="2136.4527878957692"/>
  </r>
  <r>
    <x v="2"/>
    <x v="0"/>
    <x v="47"/>
    <x v="10"/>
    <x v="0"/>
    <n v="1974.4762822056346"/>
  </r>
  <r>
    <x v="2"/>
    <x v="0"/>
    <x v="48"/>
    <x v="0"/>
    <x v="0"/>
    <n v="7704.3239190202448"/>
  </r>
  <r>
    <x v="2"/>
    <x v="0"/>
    <x v="48"/>
    <x v="1"/>
    <x v="0"/>
    <n v="6879.6256262875459"/>
  </r>
  <r>
    <x v="2"/>
    <x v="0"/>
    <x v="48"/>
    <x v="2"/>
    <x v="0"/>
    <n v="6134.6567117885543"/>
  </r>
  <r>
    <x v="2"/>
    <x v="0"/>
    <x v="48"/>
    <x v="3"/>
    <x v="0"/>
    <n v="4813.7769777497351"/>
  </r>
  <r>
    <x v="2"/>
    <x v="0"/>
    <x v="48"/>
    <x v="4"/>
    <x v="0"/>
    <n v="3443.491020447223"/>
  </r>
  <r>
    <x v="2"/>
    <x v="0"/>
    <x v="48"/>
    <x v="5"/>
    <x v="0"/>
    <n v="2752.4501785180864"/>
  </r>
  <r>
    <x v="2"/>
    <x v="0"/>
    <x v="48"/>
    <x v="6"/>
    <x v="0"/>
    <n v="2620.2224022387513"/>
  </r>
  <r>
    <x v="2"/>
    <x v="0"/>
    <x v="48"/>
    <x v="7"/>
    <x v="0"/>
    <n v="2174.7419451480241"/>
  </r>
  <r>
    <x v="2"/>
    <x v="0"/>
    <x v="48"/>
    <x v="8"/>
    <x v="0"/>
    <n v="1939.4699556360765"/>
  </r>
  <r>
    <x v="2"/>
    <x v="0"/>
    <x v="48"/>
    <x v="9"/>
    <x v="0"/>
    <n v="1725.3410165218565"/>
  </r>
  <r>
    <x v="2"/>
    <x v="0"/>
    <x v="48"/>
    <x v="10"/>
    <x v="0"/>
    <n v="1502.5443887946524"/>
  </r>
  <r>
    <x v="2"/>
    <x v="0"/>
    <x v="49"/>
    <x v="0"/>
    <x v="0"/>
    <n v="6980.7597434632471"/>
  </r>
  <r>
    <x v="2"/>
    <x v="0"/>
    <x v="49"/>
    <x v="1"/>
    <x v="0"/>
    <n v="5966.7673716012087"/>
  </r>
  <r>
    <x v="2"/>
    <x v="0"/>
    <x v="49"/>
    <x v="2"/>
    <x v="0"/>
    <n v="3703.7037037037035"/>
  </r>
  <r>
    <x v="2"/>
    <x v="0"/>
    <x v="49"/>
    <x v="3"/>
    <x v="0"/>
    <n v="4216.6992460206648"/>
  </r>
  <r>
    <x v="2"/>
    <x v="0"/>
    <x v="49"/>
    <x v="4"/>
    <x v="0"/>
    <n v="4145.4934474458405"/>
  </r>
  <r>
    <x v="2"/>
    <x v="0"/>
    <x v="49"/>
    <x v="5"/>
    <x v="0"/>
    <n v="3705.865188211264"/>
  </r>
  <r>
    <x v="2"/>
    <x v="0"/>
    <x v="49"/>
    <x v="6"/>
    <x v="0"/>
    <n v="3602.3553862140629"/>
  </r>
  <r>
    <x v="2"/>
    <x v="0"/>
    <x v="49"/>
    <x v="7"/>
    <x v="0"/>
    <n v="3762.2915775972642"/>
  </r>
  <r>
    <x v="2"/>
    <x v="0"/>
    <x v="49"/>
    <x v="8"/>
    <x v="0"/>
    <n v="4185.8325666973315"/>
  </r>
  <r>
    <x v="2"/>
    <x v="0"/>
    <x v="49"/>
    <x v="9"/>
    <x v="0"/>
    <n v="5931.3882654697018"/>
  </r>
  <r>
    <x v="2"/>
    <x v="0"/>
    <x v="49"/>
    <x v="10"/>
    <x v="0"/>
    <n v="5012.4619219052893"/>
  </r>
  <r>
    <x v="2"/>
    <x v="0"/>
    <x v="50"/>
    <x v="0"/>
    <x v="0"/>
    <n v="5450.5813953488368"/>
  </r>
  <r>
    <x v="2"/>
    <x v="0"/>
    <x v="50"/>
    <x v="1"/>
    <x v="0"/>
    <n v="6909.090909090909"/>
  </r>
  <r>
    <x v="2"/>
    <x v="0"/>
    <x v="50"/>
    <x v="2"/>
    <x v="0"/>
    <n v="6086.341118188252"/>
  </r>
  <r>
    <x v="2"/>
    <x v="0"/>
    <x v="50"/>
    <x v="3"/>
    <x v="0"/>
    <n v="3822.1528861154443"/>
  </r>
  <r>
    <x v="2"/>
    <x v="0"/>
    <x v="50"/>
    <x v="4"/>
    <x v="0"/>
    <n v="2773.8264580369846"/>
  </r>
  <r>
    <x v="2"/>
    <x v="0"/>
    <x v="50"/>
    <x v="5"/>
    <x v="0"/>
    <n v="2124.5421245421248"/>
  </r>
  <r>
    <x v="2"/>
    <x v="0"/>
    <x v="50"/>
    <x v="6"/>
    <x v="0"/>
    <n v="1631.3213703099509"/>
  </r>
  <r>
    <x v="2"/>
    <x v="0"/>
    <x v="50"/>
    <x v="7"/>
    <x v="0"/>
    <n v="1511.3350125944585"/>
  </r>
  <r>
    <x v="2"/>
    <x v="0"/>
    <x v="50"/>
    <x v="8"/>
    <x v="0"/>
    <n v="1691.8967052537846"/>
  </r>
  <r>
    <x v="2"/>
    <x v="0"/>
    <x v="50"/>
    <x v="9"/>
    <x v="0"/>
    <n v="1496.4788732394366"/>
  </r>
  <r>
    <x v="2"/>
    <x v="0"/>
    <x v="50"/>
    <x v="10"/>
    <x v="0"/>
    <n v="1115.5378486055777"/>
  </r>
  <r>
    <x v="3"/>
    <x v="0"/>
    <x v="0"/>
    <x v="0"/>
    <x v="0"/>
    <n v="0"/>
  </r>
  <r>
    <x v="3"/>
    <x v="0"/>
    <x v="0"/>
    <x v="1"/>
    <x v="0"/>
    <n v="0"/>
  </r>
  <r>
    <x v="3"/>
    <x v="0"/>
    <x v="0"/>
    <x v="2"/>
    <x v="0"/>
    <n v="0"/>
  </r>
  <r>
    <x v="3"/>
    <x v="0"/>
    <x v="0"/>
    <x v="3"/>
    <x v="0"/>
    <n v="0"/>
  </r>
  <r>
    <x v="3"/>
    <x v="0"/>
    <x v="0"/>
    <x v="4"/>
    <x v="0"/>
    <n v="0"/>
  </r>
  <r>
    <x v="3"/>
    <x v="0"/>
    <x v="0"/>
    <x v="5"/>
    <x v="0"/>
    <n v="0"/>
  </r>
  <r>
    <x v="3"/>
    <x v="0"/>
    <x v="0"/>
    <x v="6"/>
    <x v="0"/>
    <n v="0"/>
  </r>
  <r>
    <x v="3"/>
    <x v="0"/>
    <x v="0"/>
    <x v="7"/>
    <x v="0"/>
    <n v="0"/>
  </r>
  <r>
    <x v="3"/>
    <x v="0"/>
    <x v="0"/>
    <x v="8"/>
    <x v="0"/>
    <n v="0"/>
  </r>
  <r>
    <x v="3"/>
    <x v="0"/>
    <x v="0"/>
    <x v="9"/>
    <x v="0"/>
    <n v="0"/>
  </r>
  <r>
    <x v="3"/>
    <x v="0"/>
    <x v="0"/>
    <x v="10"/>
    <x v="0"/>
    <n v="0"/>
  </r>
  <r>
    <x v="3"/>
    <x v="0"/>
    <x v="1"/>
    <x v="0"/>
    <x v="0"/>
    <n v="40547.263681592041"/>
  </r>
  <r>
    <x v="3"/>
    <x v="0"/>
    <x v="1"/>
    <x v="1"/>
    <x v="0"/>
    <n v="36250"/>
  </r>
  <r>
    <x v="3"/>
    <x v="0"/>
    <x v="1"/>
    <x v="2"/>
    <x v="0"/>
    <n v="35327.635327635326"/>
  </r>
  <r>
    <x v="3"/>
    <x v="0"/>
    <x v="1"/>
    <x v="3"/>
    <x v="0"/>
    <n v="36235.955056179773"/>
  </r>
  <r>
    <x v="3"/>
    <x v="0"/>
    <x v="1"/>
    <x v="4"/>
    <x v="0"/>
    <n v="38147.138964577658"/>
  </r>
  <r>
    <x v="3"/>
    <x v="0"/>
    <x v="1"/>
    <x v="5"/>
    <x v="0"/>
    <n v="33429.394812680111"/>
  </r>
  <r>
    <x v="3"/>
    <x v="0"/>
    <x v="1"/>
    <x v="6"/>
    <x v="0"/>
    <n v="33118.971061093253"/>
  </r>
  <r>
    <x v="3"/>
    <x v="0"/>
    <x v="1"/>
    <x v="7"/>
    <x v="0"/>
    <n v="38356.164383561641"/>
  </r>
  <r>
    <x v="3"/>
    <x v="0"/>
    <x v="1"/>
    <x v="8"/>
    <x v="0"/>
    <n v="34065.934065934067"/>
  </r>
  <r>
    <x v="3"/>
    <x v="0"/>
    <x v="1"/>
    <x v="9"/>
    <x v="0"/>
    <n v="28930.817610062892"/>
  </r>
  <r>
    <x v="3"/>
    <x v="0"/>
    <x v="1"/>
    <x v="10"/>
    <x v="0"/>
    <n v="27949.599083619702"/>
  </r>
  <r>
    <x v="3"/>
    <x v="0"/>
    <x v="2"/>
    <x v="0"/>
    <x v="0"/>
    <n v="38505.747126436778"/>
  </r>
  <r>
    <x v="3"/>
    <x v="0"/>
    <x v="2"/>
    <x v="1"/>
    <x v="0"/>
    <n v="26490.066225165567"/>
  </r>
  <r>
    <x v="3"/>
    <x v="0"/>
    <x v="2"/>
    <x v="2"/>
    <x v="0"/>
    <n v="30769.23076923077"/>
  </r>
  <r>
    <x v="3"/>
    <x v="0"/>
    <x v="2"/>
    <x v="3"/>
    <x v="0"/>
    <n v="26744.186046511626"/>
  </r>
  <r>
    <x v="3"/>
    <x v="0"/>
    <x v="2"/>
    <x v="4"/>
    <x v="0"/>
    <n v="22395.833333333336"/>
  </r>
  <r>
    <x v="3"/>
    <x v="0"/>
    <x v="2"/>
    <x v="5"/>
    <x v="0"/>
    <n v="24615.384615384617"/>
  </r>
  <r>
    <x v="3"/>
    <x v="0"/>
    <x v="2"/>
    <x v="6"/>
    <x v="0"/>
    <n v="28000.000000000004"/>
  </r>
  <r>
    <x v="3"/>
    <x v="0"/>
    <x v="2"/>
    <x v="7"/>
    <x v="0"/>
    <n v="26829.268292682929"/>
  </r>
  <r>
    <x v="3"/>
    <x v="0"/>
    <x v="2"/>
    <x v="8"/>
    <x v="0"/>
    <n v="30665.46762589928"/>
  </r>
  <r>
    <x v="3"/>
    <x v="0"/>
    <x v="2"/>
    <x v="9"/>
    <x v="0"/>
    <n v="18661.087866108785"/>
  </r>
  <r>
    <x v="3"/>
    <x v="0"/>
    <x v="2"/>
    <x v="10"/>
    <x v="0"/>
    <n v="19837.758112094394"/>
  </r>
  <r>
    <x v="3"/>
    <x v="0"/>
    <x v="3"/>
    <x v="0"/>
    <x v="0"/>
    <n v="44717.182497331909"/>
  </r>
  <r>
    <x v="3"/>
    <x v="0"/>
    <x v="3"/>
    <x v="1"/>
    <x v="0"/>
    <n v="42471.910112359554"/>
  </r>
  <r>
    <x v="3"/>
    <x v="0"/>
    <x v="3"/>
    <x v="2"/>
    <x v="0"/>
    <n v="45692.307692307695"/>
  </r>
  <r>
    <x v="3"/>
    <x v="0"/>
    <x v="3"/>
    <x v="3"/>
    <x v="0"/>
    <n v="40979.381443298967"/>
  </r>
  <r>
    <x v="3"/>
    <x v="0"/>
    <x v="3"/>
    <x v="4"/>
    <x v="0"/>
    <n v="39949.10941475827"/>
  </r>
  <r>
    <x v="3"/>
    <x v="0"/>
    <x v="3"/>
    <x v="5"/>
    <x v="0"/>
    <n v="37520.480611687599"/>
  </r>
  <r>
    <x v="3"/>
    <x v="0"/>
    <x v="3"/>
    <x v="6"/>
    <x v="0"/>
    <n v="36571.747627024008"/>
  </r>
  <r>
    <x v="3"/>
    <x v="0"/>
    <x v="3"/>
    <x v="7"/>
    <x v="0"/>
    <n v="34754.933163590067"/>
  </r>
  <r>
    <x v="3"/>
    <x v="0"/>
    <x v="3"/>
    <x v="8"/>
    <x v="0"/>
    <n v="34166.666666666664"/>
  </r>
  <r>
    <x v="3"/>
    <x v="0"/>
    <x v="3"/>
    <x v="9"/>
    <x v="0"/>
    <n v="27733.333333333332"/>
  </r>
  <r>
    <x v="3"/>
    <x v="0"/>
    <x v="3"/>
    <x v="10"/>
    <x v="0"/>
    <n v="27630.375114364135"/>
  </r>
  <r>
    <x v="3"/>
    <x v="0"/>
    <x v="4"/>
    <x v="0"/>
    <x v="0"/>
    <n v="42724.978973927668"/>
  </r>
  <r>
    <x v="3"/>
    <x v="0"/>
    <x v="4"/>
    <x v="1"/>
    <x v="0"/>
    <n v="41557.911908646005"/>
  </r>
  <r>
    <x v="3"/>
    <x v="0"/>
    <x v="4"/>
    <x v="2"/>
    <x v="0"/>
    <n v="35717.290702566264"/>
  </r>
  <r>
    <x v="3"/>
    <x v="0"/>
    <x v="4"/>
    <x v="3"/>
    <x v="0"/>
    <n v="33880.52895576835"/>
  </r>
  <r>
    <x v="3"/>
    <x v="0"/>
    <x v="4"/>
    <x v="4"/>
    <x v="0"/>
    <n v="31763.527054108214"/>
  </r>
  <r>
    <x v="3"/>
    <x v="0"/>
    <x v="4"/>
    <x v="5"/>
    <x v="0"/>
    <n v="32111.692844677138"/>
  </r>
  <r>
    <x v="3"/>
    <x v="0"/>
    <x v="4"/>
    <x v="6"/>
    <x v="0"/>
    <n v="30212.765957446809"/>
  </r>
  <r>
    <x v="3"/>
    <x v="0"/>
    <x v="4"/>
    <x v="7"/>
    <x v="0"/>
    <n v="30217.566478646251"/>
  </r>
  <r>
    <x v="3"/>
    <x v="0"/>
    <x v="4"/>
    <x v="8"/>
    <x v="0"/>
    <n v="31114.327062228655"/>
  </r>
  <r>
    <x v="3"/>
    <x v="0"/>
    <x v="4"/>
    <x v="9"/>
    <x v="0"/>
    <n v="26367.831245880025"/>
  </r>
  <r>
    <x v="3"/>
    <x v="0"/>
    <x v="4"/>
    <x v="10"/>
    <x v="0"/>
    <n v="25417.201540436457"/>
  </r>
  <r>
    <x v="3"/>
    <x v="0"/>
    <x v="5"/>
    <x v="0"/>
    <x v="0"/>
    <n v="40116.279069767443"/>
  </r>
  <r>
    <x v="3"/>
    <x v="0"/>
    <x v="5"/>
    <x v="1"/>
    <x v="0"/>
    <n v="36229.205175600735"/>
  </r>
  <r>
    <x v="3"/>
    <x v="0"/>
    <x v="5"/>
    <x v="2"/>
    <x v="0"/>
    <n v="33126.293995859211"/>
  </r>
  <r>
    <x v="3"/>
    <x v="0"/>
    <x v="5"/>
    <x v="3"/>
    <x v="0"/>
    <n v="27454.909819639277"/>
  </r>
  <r>
    <x v="3"/>
    <x v="0"/>
    <x v="5"/>
    <x v="4"/>
    <x v="0"/>
    <n v="31504.06504065041"/>
  </r>
  <r>
    <x v="3"/>
    <x v="0"/>
    <x v="5"/>
    <x v="5"/>
    <x v="0"/>
    <n v="26915.113871635611"/>
  </r>
  <r>
    <x v="3"/>
    <x v="0"/>
    <x v="5"/>
    <x v="6"/>
    <x v="0"/>
    <n v="33817.427385892115"/>
  </r>
  <r>
    <x v="3"/>
    <x v="0"/>
    <x v="5"/>
    <x v="7"/>
    <x v="0"/>
    <n v="27180.527383367142"/>
  </r>
  <r>
    <x v="3"/>
    <x v="0"/>
    <x v="5"/>
    <x v="8"/>
    <x v="0"/>
    <n v="30505.415162454876"/>
  </r>
  <r>
    <x v="3"/>
    <x v="0"/>
    <x v="5"/>
    <x v="9"/>
    <x v="0"/>
    <n v="18240.343347639486"/>
  </r>
  <r>
    <x v="3"/>
    <x v="0"/>
    <x v="5"/>
    <x v="10"/>
    <x v="0"/>
    <n v="13994.910941475828"/>
  </r>
  <r>
    <x v="3"/>
    <x v="0"/>
    <x v="6"/>
    <x v="0"/>
    <x v="0"/>
    <n v="38626.609442060086"/>
  </r>
  <r>
    <x v="3"/>
    <x v="0"/>
    <x v="6"/>
    <x v="1"/>
    <x v="0"/>
    <n v="36693.548387096773"/>
  </r>
  <r>
    <x v="3"/>
    <x v="0"/>
    <x v="6"/>
    <x v="2"/>
    <x v="0"/>
    <n v="30501.930501930503"/>
  </r>
  <r>
    <x v="3"/>
    <x v="0"/>
    <x v="6"/>
    <x v="3"/>
    <x v="0"/>
    <n v="32186.234817813765"/>
  </r>
  <r>
    <x v="3"/>
    <x v="0"/>
    <x v="6"/>
    <x v="4"/>
    <x v="0"/>
    <n v="32299.741602067184"/>
  </r>
  <r>
    <x v="3"/>
    <x v="0"/>
    <x v="6"/>
    <x v="5"/>
    <x v="0"/>
    <n v="27722.772277227727"/>
  </r>
  <r>
    <x v="3"/>
    <x v="0"/>
    <x v="6"/>
    <x v="6"/>
    <x v="0"/>
    <n v="24901.185770750988"/>
  </r>
  <r>
    <x v="3"/>
    <x v="0"/>
    <x v="6"/>
    <x v="7"/>
    <x v="0"/>
    <n v="26335.877862595418"/>
  </r>
  <r>
    <x v="3"/>
    <x v="0"/>
    <x v="6"/>
    <x v="8"/>
    <x v="0"/>
    <n v="27741.935483870966"/>
  </r>
  <r>
    <x v="3"/>
    <x v="0"/>
    <x v="6"/>
    <x v="9"/>
    <x v="0"/>
    <n v="25588.235294117643"/>
  </r>
  <r>
    <x v="3"/>
    <x v="0"/>
    <x v="6"/>
    <x v="10"/>
    <x v="0"/>
    <n v="26923.076923076922"/>
  </r>
  <r>
    <x v="3"/>
    <x v="0"/>
    <x v="7"/>
    <x v="0"/>
    <x v="0"/>
    <n v="30000"/>
  </r>
  <r>
    <x v="3"/>
    <x v="0"/>
    <x v="7"/>
    <x v="1"/>
    <x v="0"/>
    <n v="34848.484848484848"/>
  </r>
  <r>
    <x v="3"/>
    <x v="0"/>
    <x v="7"/>
    <x v="2"/>
    <x v="0"/>
    <n v="32954.545454545456"/>
  </r>
  <r>
    <x v="3"/>
    <x v="0"/>
    <x v="7"/>
    <x v="3"/>
    <x v="0"/>
    <n v="30851.063829787236"/>
  </r>
  <r>
    <x v="3"/>
    <x v="0"/>
    <x v="7"/>
    <x v="4"/>
    <x v="0"/>
    <n v="32456.140350877195"/>
  </r>
  <r>
    <x v="3"/>
    <x v="0"/>
    <x v="7"/>
    <x v="5"/>
    <x v="0"/>
    <n v="28682.17054263566"/>
  </r>
  <r>
    <x v="3"/>
    <x v="0"/>
    <x v="7"/>
    <x v="6"/>
    <x v="0"/>
    <n v="28318.58407079646"/>
  </r>
  <r>
    <x v="3"/>
    <x v="0"/>
    <x v="7"/>
    <x v="7"/>
    <x v="0"/>
    <n v="32098.765432098764"/>
  </r>
  <r>
    <x v="3"/>
    <x v="0"/>
    <x v="7"/>
    <x v="8"/>
    <x v="0"/>
    <n v="19130.434782608696"/>
  </r>
  <r>
    <x v="3"/>
    <x v="0"/>
    <x v="7"/>
    <x v="9"/>
    <x v="0"/>
    <n v="16513.761467889908"/>
  </r>
  <r>
    <x v="3"/>
    <x v="0"/>
    <x v="7"/>
    <x v="10"/>
    <x v="0"/>
    <n v="26627.218934911245"/>
  </r>
  <r>
    <x v="3"/>
    <x v="0"/>
    <x v="8"/>
    <x v="0"/>
    <x v="0"/>
    <n v="42424.242424242424"/>
  </r>
  <r>
    <x v="3"/>
    <x v="0"/>
    <x v="8"/>
    <x v="1"/>
    <x v="0"/>
    <n v="30769.23076923077"/>
  </r>
  <r>
    <x v="3"/>
    <x v="0"/>
    <x v="8"/>
    <x v="2"/>
    <x v="0"/>
    <n v="25490.196078431371"/>
  </r>
  <r>
    <x v="3"/>
    <x v="0"/>
    <x v="8"/>
    <x v="3"/>
    <x v="0"/>
    <n v="0"/>
  </r>
  <r>
    <x v="3"/>
    <x v="0"/>
    <x v="8"/>
    <x v="4"/>
    <x v="0"/>
    <n v="0"/>
  </r>
  <r>
    <x v="3"/>
    <x v="0"/>
    <x v="8"/>
    <x v="5"/>
    <x v="0"/>
    <n v="0"/>
  </r>
  <r>
    <x v="3"/>
    <x v="0"/>
    <x v="8"/>
    <x v="6"/>
    <x v="0"/>
    <n v="0"/>
  </r>
  <r>
    <x v="3"/>
    <x v="0"/>
    <x v="8"/>
    <x v="7"/>
    <x v="0"/>
    <n v="0"/>
  </r>
  <r>
    <x v="3"/>
    <x v="0"/>
    <x v="8"/>
    <x v="8"/>
    <x v="0"/>
    <n v="0"/>
  </r>
  <r>
    <x v="3"/>
    <x v="0"/>
    <x v="8"/>
    <x v="9"/>
    <x v="0"/>
    <n v="0"/>
  </r>
  <r>
    <x v="3"/>
    <x v="0"/>
    <x v="8"/>
    <x v="10"/>
    <x v="0"/>
    <n v="0"/>
  </r>
  <r>
    <x v="3"/>
    <x v="0"/>
    <x v="9"/>
    <x v="0"/>
    <x v="0"/>
    <n v="46046.406848389277"/>
  </r>
  <r>
    <x v="3"/>
    <x v="0"/>
    <x v="9"/>
    <x v="1"/>
    <x v="0"/>
    <n v="45542.911332385018"/>
  </r>
  <r>
    <x v="3"/>
    <x v="0"/>
    <x v="9"/>
    <x v="2"/>
    <x v="0"/>
    <n v="45449.94944388271"/>
  </r>
  <r>
    <x v="3"/>
    <x v="0"/>
    <x v="9"/>
    <x v="3"/>
    <x v="0"/>
    <n v="41600.970285021227"/>
  </r>
  <r>
    <x v="3"/>
    <x v="0"/>
    <x v="9"/>
    <x v="4"/>
    <x v="0"/>
    <n v="41014.72995090016"/>
  </r>
  <r>
    <x v="3"/>
    <x v="0"/>
    <x v="9"/>
    <x v="5"/>
    <x v="0"/>
    <n v="38712.210443659205"/>
  </r>
  <r>
    <x v="3"/>
    <x v="0"/>
    <x v="9"/>
    <x v="6"/>
    <x v="0"/>
    <n v="38305.4892601432"/>
  </r>
  <r>
    <x v="3"/>
    <x v="0"/>
    <x v="9"/>
    <x v="7"/>
    <x v="0"/>
    <n v="39238.845144356957"/>
  </r>
  <r>
    <x v="3"/>
    <x v="0"/>
    <x v="9"/>
    <x v="8"/>
    <x v="0"/>
    <n v="36726.804123711343"/>
  </r>
  <r>
    <x v="3"/>
    <x v="0"/>
    <x v="9"/>
    <x v="9"/>
    <x v="0"/>
    <n v="34131.031777167511"/>
  </r>
  <r>
    <x v="3"/>
    <x v="0"/>
    <x v="9"/>
    <x v="10"/>
    <x v="0"/>
    <n v="35352.862849533958"/>
  </r>
  <r>
    <x v="3"/>
    <x v="0"/>
    <x v="10"/>
    <x v="0"/>
    <x v="0"/>
    <n v="47468.354430379746"/>
  </r>
  <r>
    <x v="3"/>
    <x v="0"/>
    <x v="10"/>
    <x v="1"/>
    <x v="0"/>
    <n v="51284.198771635958"/>
  </r>
  <r>
    <x v="3"/>
    <x v="0"/>
    <x v="10"/>
    <x v="2"/>
    <x v="0"/>
    <n v="50128.314798973486"/>
  </r>
  <r>
    <x v="3"/>
    <x v="0"/>
    <x v="10"/>
    <x v="3"/>
    <x v="0"/>
    <n v="47483.919788119558"/>
  </r>
  <r>
    <x v="3"/>
    <x v="0"/>
    <x v="10"/>
    <x v="4"/>
    <x v="0"/>
    <n v="44098.088113050704"/>
  </r>
  <r>
    <x v="3"/>
    <x v="0"/>
    <x v="10"/>
    <x v="5"/>
    <x v="0"/>
    <n v="35258.724428399517"/>
  </r>
  <r>
    <x v="3"/>
    <x v="0"/>
    <x v="10"/>
    <x v="6"/>
    <x v="0"/>
    <n v="36842.105263157893"/>
  </r>
  <r>
    <x v="3"/>
    <x v="0"/>
    <x v="10"/>
    <x v="7"/>
    <x v="0"/>
    <n v="42759.562841530053"/>
  </r>
  <r>
    <x v="3"/>
    <x v="0"/>
    <x v="10"/>
    <x v="8"/>
    <x v="0"/>
    <n v="41583.747927031509"/>
  </r>
  <r>
    <x v="3"/>
    <x v="0"/>
    <x v="10"/>
    <x v="9"/>
    <x v="0"/>
    <n v="29371.165644171782"/>
  </r>
  <r>
    <x v="3"/>
    <x v="0"/>
    <x v="10"/>
    <x v="10"/>
    <x v="0"/>
    <n v="28547.008547008547"/>
  </r>
  <r>
    <x v="3"/>
    <x v="0"/>
    <x v="11"/>
    <x v="0"/>
    <x v="0"/>
    <n v="43333.333333333336"/>
  </r>
  <r>
    <x v="3"/>
    <x v="0"/>
    <x v="11"/>
    <x v="1"/>
    <x v="0"/>
    <n v="25943.396226415094"/>
  </r>
  <r>
    <x v="3"/>
    <x v="0"/>
    <x v="11"/>
    <x v="2"/>
    <x v="0"/>
    <n v="24896.265560165975"/>
  </r>
  <r>
    <x v="3"/>
    <x v="0"/>
    <x v="11"/>
    <x v="3"/>
    <x v="0"/>
    <n v="23892.617449664431"/>
  </r>
  <r>
    <x v="3"/>
    <x v="0"/>
    <x v="11"/>
    <x v="4"/>
    <x v="0"/>
    <n v="24678.663239074551"/>
  </r>
  <r>
    <x v="3"/>
    <x v="0"/>
    <x v="11"/>
    <x v="5"/>
    <x v="0"/>
    <n v="25953.259532595323"/>
  </r>
  <r>
    <x v="3"/>
    <x v="0"/>
    <x v="11"/>
    <x v="6"/>
    <x v="0"/>
    <n v="25997.425997425999"/>
  </r>
  <r>
    <x v="3"/>
    <x v="0"/>
    <x v="11"/>
    <x v="7"/>
    <x v="0"/>
    <n v="26105.263157894737"/>
  </r>
  <r>
    <x v="3"/>
    <x v="0"/>
    <x v="11"/>
    <x v="8"/>
    <x v="0"/>
    <n v="31818.181818181816"/>
  </r>
  <r>
    <x v="3"/>
    <x v="0"/>
    <x v="11"/>
    <x v="9"/>
    <x v="0"/>
    <n v="27027.02702702703"/>
  </r>
  <r>
    <x v="3"/>
    <x v="0"/>
    <x v="11"/>
    <x v="10"/>
    <x v="0"/>
    <n v="25892.857142857145"/>
  </r>
  <r>
    <x v="3"/>
    <x v="0"/>
    <x v="12"/>
    <x v="0"/>
    <x v="0"/>
    <n v="44785.276073619636"/>
  </r>
  <r>
    <x v="3"/>
    <x v="0"/>
    <x v="12"/>
    <x v="1"/>
    <x v="0"/>
    <n v="37323.943661971833"/>
  </r>
  <r>
    <x v="3"/>
    <x v="0"/>
    <x v="12"/>
    <x v="2"/>
    <x v="0"/>
    <n v="34545.454545454544"/>
  </r>
  <r>
    <x v="3"/>
    <x v="0"/>
    <x v="12"/>
    <x v="3"/>
    <x v="0"/>
    <n v="29296.875"/>
  </r>
  <r>
    <x v="3"/>
    <x v="0"/>
    <x v="12"/>
    <x v="4"/>
    <x v="0"/>
    <n v="31186.440677966104"/>
  </r>
  <r>
    <x v="3"/>
    <x v="0"/>
    <x v="12"/>
    <x v="5"/>
    <x v="0"/>
    <n v="26296.296296296296"/>
  </r>
  <r>
    <x v="3"/>
    <x v="0"/>
    <x v="12"/>
    <x v="6"/>
    <x v="0"/>
    <n v="25726.141078838173"/>
  </r>
  <r>
    <x v="3"/>
    <x v="0"/>
    <x v="12"/>
    <x v="7"/>
    <x v="0"/>
    <n v="29411.764705882353"/>
  </r>
  <r>
    <x v="3"/>
    <x v="0"/>
    <x v="12"/>
    <x v="8"/>
    <x v="0"/>
    <n v="26543.209876543213"/>
  </r>
  <r>
    <x v="3"/>
    <x v="0"/>
    <x v="12"/>
    <x v="9"/>
    <x v="0"/>
    <n v="24757.281553398057"/>
  </r>
  <r>
    <x v="3"/>
    <x v="0"/>
    <x v="12"/>
    <x v="10"/>
    <x v="0"/>
    <n v="25480.76923076923"/>
  </r>
  <r>
    <x v="3"/>
    <x v="0"/>
    <x v="13"/>
    <x v="0"/>
    <x v="0"/>
    <n v="45871.559633027522"/>
  </r>
  <r>
    <x v="3"/>
    <x v="0"/>
    <x v="13"/>
    <x v="1"/>
    <x v="0"/>
    <n v="38297.872340425529"/>
  </r>
  <r>
    <x v="3"/>
    <x v="0"/>
    <x v="13"/>
    <x v="2"/>
    <x v="0"/>
    <n v="29457.364341085275"/>
  </r>
  <r>
    <x v="3"/>
    <x v="0"/>
    <x v="13"/>
    <x v="3"/>
    <x v="0"/>
    <n v="27027.02702702703"/>
  </r>
  <r>
    <x v="3"/>
    <x v="0"/>
    <x v="13"/>
    <x v="4"/>
    <x v="0"/>
    <n v="30434.782608695656"/>
  </r>
  <r>
    <x v="3"/>
    <x v="0"/>
    <x v="13"/>
    <x v="5"/>
    <x v="0"/>
    <n v="41803.278688524595"/>
  </r>
  <r>
    <x v="3"/>
    <x v="0"/>
    <x v="13"/>
    <x v="6"/>
    <x v="0"/>
    <n v="36585.365853658535"/>
  </r>
  <r>
    <x v="3"/>
    <x v="0"/>
    <x v="13"/>
    <x v="7"/>
    <x v="0"/>
    <n v="34931.506849315068"/>
  </r>
  <r>
    <x v="3"/>
    <x v="0"/>
    <x v="13"/>
    <x v="8"/>
    <x v="0"/>
    <n v="27611.940298507463"/>
  </r>
  <r>
    <x v="3"/>
    <x v="0"/>
    <x v="13"/>
    <x v="9"/>
    <x v="0"/>
    <n v="28225.806451612905"/>
  </r>
  <r>
    <x v="3"/>
    <x v="0"/>
    <x v="13"/>
    <x v="10"/>
    <x v="0"/>
    <n v="16363.636363636364"/>
  </r>
  <r>
    <x v="3"/>
    <x v="0"/>
    <x v="14"/>
    <x v="0"/>
    <x v="0"/>
    <n v="41286.462228870609"/>
  </r>
  <r>
    <x v="3"/>
    <x v="0"/>
    <x v="14"/>
    <x v="1"/>
    <x v="0"/>
    <n v="40546.36951833214"/>
  </r>
  <r>
    <x v="3"/>
    <x v="0"/>
    <x v="14"/>
    <x v="2"/>
    <x v="0"/>
    <n v="34540.750323415268"/>
  </r>
  <r>
    <x v="3"/>
    <x v="0"/>
    <x v="14"/>
    <x v="3"/>
    <x v="0"/>
    <n v="34068.965517241377"/>
  </r>
  <r>
    <x v="3"/>
    <x v="0"/>
    <x v="14"/>
    <x v="4"/>
    <x v="0"/>
    <n v="34099.153567110036"/>
  </r>
  <r>
    <x v="3"/>
    <x v="0"/>
    <x v="14"/>
    <x v="5"/>
    <x v="0"/>
    <n v="29892.037786774628"/>
  </r>
  <r>
    <x v="3"/>
    <x v="0"/>
    <x v="14"/>
    <x v="6"/>
    <x v="0"/>
    <n v="34933.530280649924"/>
  </r>
  <r>
    <x v="3"/>
    <x v="0"/>
    <x v="14"/>
    <x v="7"/>
    <x v="0"/>
    <n v="33067.729083665334"/>
  </r>
  <r>
    <x v="3"/>
    <x v="0"/>
    <x v="14"/>
    <x v="8"/>
    <x v="0"/>
    <n v="33881.343817012152"/>
  </r>
  <r>
    <x v="3"/>
    <x v="0"/>
    <x v="14"/>
    <x v="9"/>
    <x v="0"/>
    <n v="26758.71137409599"/>
  </r>
  <r>
    <x v="3"/>
    <x v="0"/>
    <x v="14"/>
    <x v="10"/>
    <x v="0"/>
    <n v="26309.303758471964"/>
  </r>
  <r>
    <x v="3"/>
    <x v="0"/>
    <x v="15"/>
    <x v="0"/>
    <x v="0"/>
    <n v="34963.32518337408"/>
  </r>
  <r>
    <x v="3"/>
    <x v="0"/>
    <x v="15"/>
    <x v="1"/>
    <x v="0"/>
    <n v="36711.711711711716"/>
  </r>
  <r>
    <x v="3"/>
    <x v="0"/>
    <x v="15"/>
    <x v="2"/>
    <x v="0"/>
    <n v="32134.831460674159"/>
  </r>
  <r>
    <x v="3"/>
    <x v="0"/>
    <x v="15"/>
    <x v="3"/>
    <x v="0"/>
    <n v="30891.089108910892"/>
  </r>
  <r>
    <x v="3"/>
    <x v="0"/>
    <x v="15"/>
    <x v="4"/>
    <x v="0"/>
    <n v="27425.373134328358"/>
  </r>
  <r>
    <x v="3"/>
    <x v="0"/>
    <x v="15"/>
    <x v="5"/>
    <x v="0"/>
    <n v="23827.392120075048"/>
  </r>
  <r>
    <x v="3"/>
    <x v="0"/>
    <x v="15"/>
    <x v="6"/>
    <x v="0"/>
    <n v="29449.152542372882"/>
  </r>
  <r>
    <x v="3"/>
    <x v="0"/>
    <x v="15"/>
    <x v="7"/>
    <x v="0"/>
    <n v="34586.466165413534"/>
  </r>
  <r>
    <x v="3"/>
    <x v="0"/>
    <x v="15"/>
    <x v="8"/>
    <x v="0"/>
    <n v="32205.882352941178"/>
  </r>
  <r>
    <x v="3"/>
    <x v="0"/>
    <x v="15"/>
    <x v="9"/>
    <x v="0"/>
    <n v="22443.559096945552"/>
  </r>
  <r>
    <x v="3"/>
    <x v="0"/>
    <x v="15"/>
    <x v="10"/>
    <x v="0"/>
    <n v="22580.645161290322"/>
  </r>
  <r>
    <x v="3"/>
    <x v="0"/>
    <x v="16"/>
    <x v="0"/>
    <x v="0"/>
    <n v="44354.838709677417"/>
  </r>
  <r>
    <x v="3"/>
    <x v="0"/>
    <x v="16"/>
    <x v="1"/>
    <x v="0"/>
    <n v="40972.222222222219"/>
  </r>
  <r>
    <x v="3"/>
    <x v="0"/>
    <x v="16"/>
    <x v="2"/>
    <x v="0"/>
    <n v="37569.060773480662"/>
  </r>
  <r>
    <x v="3"/>
    <x v="0"/>
    <x v="16"/>
    <x v="3"/>
    <x v="0"/>
    <n v="47872.340425531918"/>
  </r>
  <r>
    <x v="3"/>
    <x v="0"/>
    <x v="16"/>
    <x v="4"/>
    <x v="0"/>
    <n v="33522.727272727272"/>
  </r>
  <r>
    <x v="3"/>
    <x v="0"/>
    <x v="16"/>
    <x v="5"/>
    <x v="0"/>
    <n v="30519.480519480519"/>
  </r>
  <r>
    <x v="3"/>
    <x v="0"/>
    <x v="16"/>
    <x v="6"/>
    <x v="0"/>
    <n v="31818.181818181816"/>
  </r>
  <r>
    <x v="3"/>
    <x v="0"/>
    <x v="16"/>
    <x v="7"/>
    <x v="0"/>
    <n v="36521.739130434784"/>
  </r>
  <r>
    <x v="3"/>
    <x v="0"/>
    <x v="16"/>
    <x v="8"/>
    <x v="0"/>
    <n v="24719.101123595505"/>
  </r>
  <r>
    <x v="3"/>
    <x v="0"/>
    <x v="16"/>
    <x v="9"/>
    <x v="0"/>
    <n v="17821.782178217822"/>
  </r>
  <r>
    <x v="3"/>
    <x v="0"/>
    <x v="16"/>
    <x v="10"/>
    <x v="0"/>
    <n v="22656.25"/>
  </r>
  <r>
    <x v="3"/>
    <x v="0"/>
    <x v="17"/>
    <x v="0"/>
    <x v="0"/>
    <n v="34545.454545454544"/>
  </r>
  <r>
    <x v="3"/>
    <x v="0"/>
    <x v="17"/>
    <x v="1"/>
    <x v="0"/>
    <n v="33333.333333333328"/>
  </r>
  <r>
    <x v="3"/>
    <x v="0"/>
    <x v="17"/>
    <x v="2"/>
    <x v="0"/>
    <n v="35443.037974683546"/>
  </r>
  <r>
    <x v="3"/>
    <x v="0"/>
    <x v="17"/>
    <x v="3"/>
    <x v="0"/>
    <n v="27000"/>
  </r>
  <r>
    <x v="3"/>
    <x v="0"/>
    <x v="17"/>
    <x v="4"/>
    <x v="0"/>
    <n v="30468.75"/>
  </r>
  <r>
    <x v="3"/>
    <x v="0"/>
    <x v="17"/>
    <x v="5"/>
    <x v="0"/>
    <n v="25238.095238095237"/>
  </r>
  <r>
    <x v="3"/>
    <x v="0"/>
    <x v="17"/>
    <x v="6"/>
    <x v="0"/>
    <n v="27450.980392156864"/>
  </r>
  <r>
    <x v="3"/>
    <x v="0"/>
    <x v="17"/>
    <x v="7"/>
    <x v="0"/>
    <n v="35051.546391752578"/>
  </r>
  <r>
    <x v="3"/>
    <x v="0"/>
    <x v="17"/>
    <x v="8"/>
    <x v="0"/>
    <n v="37820.51282051282"/>
  </r>
  <r>
    <x v="3"/>
    <x v="0"/>
    <x v="17"/>
    <x v="9"/>
    <x v="0"/>
    <n v="26347.305389221558"/>
  </r>
  <r>
    <x v="3"/>
    <x v="0"/>
    <x v="17"/>
    <x v="10"/>
    <x v="0"/>
    <n v="25142.857142857145"/>
  </r>
  <r>
    <x v="3"/>
    <x v="0"/>
    <x v="18"/>
    <x v="0"/>
    <x v="0"/>
    <n v="42047.531992687385"/>
  </r>
  <r>
    <x v="3"/>
    <x v="0"/>
    <x v="18"/>
    <x v="1"/>
    <x v="0"/>
    <n v="42572.463768115944"/>
  </r>
  <r>
    <x v="3"/>
    <x v="0"/>
    <x v="18"/>
    <x v="2"/>
    <x v="0"/>
    <n v="42248.06201550387"/>
  </r>
  <r>
    <x v="3"/>
    <x v="0"/>
    <x v="18"/>
    <x v="3"/>
    <x v="0"/>
    <n v="38651.685393258427"/>
  </r>
  <r>
    <x v="3"/>
    <x v="0"/>
    <x v="18"/>
    <x v="4"/>
    <x v="0"/>
    <n v="38429.752066115703"/>
  </r>
  <r>
    <x v="3"/>
    <x v="0"/>
    <x v="18"/>
    <x v="5"/>
    <x v="0"/>
    <n v="40410.95890410959"/>
  </r>
  <r>
    <x v="3"/>
    <x v="0"/>
    <x v="18"/>
    <x v="6"/>
    <x v="0"/>
    <n v="37250"/>
  </r>
  <r>
    <x v="3"/>
    <x v="0"/>
    <x v="18"/>
    <x v="7"/>
    <x v="0"/>
    <n v="34700.31545741325"/>
  </r>
  <r>
    <x v="3"/>
    <x v="0"/>
    <x v="18"/>
    <x v="8"/>
    <x v="0"/>
    <n v="36551.724137931036"/>
  </r>
  <r>
    <x v="3"/>
    <x v="0"/>
    <x v="18"/>
    <x v="9"/>
    <x v="0"/>
    <n v="29966.329966329969"/>
  </r>
  <r>
    <x v="3"/>
    <x v="0"/>
    <x v="18"/>
    <x v="10"/>
    <x v="0"/>
    <n v="24657.534246575342"/>
  </r>
  <r>
    <x v="3"/>
    <x v="0"/>
    <x v="19"/>
    <x v="0"/>
    <x v="0"/>
    <n v="41389.728096676736"/>
  </r>
  <r>
    <x v="3"/>
    <x v="0"/>
    <x v="19"/>
    <x v="1"/>
    <x v="0"/>
    <n v="41329.479768786128"/>
  </r>
  <r>
    <x v="3"/>
    <x v="0"/>
    <x v="19"/>
    <x v="2"/>
    <x v="0"/>
    <n v="31921.824104234525"/>
  </r>
  <r>
    <x v="3"/>
    <x v="0"/>
    <x v="19"/>
    <x v="3"/>
    <x v="0"/>
    <n v="31501.831501831501"/>
  </r>
  <r>
    <x v="3"/>
    <x v="0"/>
    <x v="19"/>
    <x v="4"/>
    <x v="0"/>
    <n v="35215.946843853817"/>
  </r>
  <r>
    <x v="3"/>
    <x v="0"/>
    <x v="19"/>
    <x v="5"/>
    <x v="0"/>
    <n v="38109.756097560974"/>
  </r>
  <r>
    <x v="3"/>
    <x v="0"/>
    <x v="19"/>
    <x v="6"/>
    <x v="0"/>
    <n v="30036.630036630035"/>
  </r>
  <r>
    <x v="3"/>
    <x v="0"/>
    <x v="19"/>
    <x v="7"/>
    <x v="0"/>
    <n v="28104.575163398691"/>
  </r>
  <r>
    <x v="3"/>
    <x v="0"/>
    <x v="19"/>
    <x v="8"/>
    <x v="0"/>
    <n v="28971.962616822428"/>
  </r>
  <r>
    <x v="3"/>
    <x v="0"/>
    <x v="19"/>
    <x v="9"/>
    <x v="0"/>
    <n v="27049.180327868853"/>
  </r>
  <r>
    <x v="3"/>
    <x v="0"/>
    <x v="19"/>
    <x v="10"/>
    <x v="0"/>
    <n v="25842.696629213486"/>
  </r>
  <r>
    <x v="3"/>
    <x v="0"/>
    <x v="20"/>
    <x v="0"/>
    <x v="0"/>
    <n v="0"/>
  </r>
  <r>
    <x v="3"/>
    <x v="0"/>
    <x v="20"/>
    <x v="1"/>
    <x v="0"/>
    <n v="0"/>
  </r>
  <r>
    <x v="3"/>
    <x v="0"/>
    <x v="20"/>
    <x v="2"/>
    <x v="0"/>
    <n v="0"/>
  </r>
  <r>
    <x v="3"/>
    <x v="0"/>
    <x v="20"/>
    <x v="3"/>
    <x v="0"/>
    <n v="0"/>
  </r>
  <r>
    <x v="3"/>
    <x v="0"/>
    <x v="20"/>
    <x v="4"/>
    <x v="0"/>
    <n v="0"/>
  </r>
  <r>
    <x v="3"/>
    <x v="0"/>
    <x v="20"/>
    <x v="5"/>
    <x v="0"/>
    <n v="0"/>
  </r>
  <r>
    <x v="3"/>
    <x v="0"/>
    <x v="20"/>
    <x v="6"/>
    <x v="0"/>
    <n v="0"/>
  </r>
  <r>
    <x v="3"/>
    <x v="0"/>
    <x v="20"/>
    <x v="7"/>
    <x v="0"/>
    <n v="0"/>
  </r>
  <r>
    <x v="3"/>
    <x v="0"/>
    <x v="20"/>
    <x v="8"/>
    <x v="0"/>
    <n v="0"/>
  </r>
  <r>
    <x v="3"/>
    <x v="0"/>
    <x v="20"/>
    <x v="9"/>
    <x v="0"/>
    <n v="0"/>
  </r>
  <r>
    <x v="3"/>
    <x v="0"/>
    <x v="20"/>
    <x v="10"/>
    <x v="0"/>
    <n v="0"/>
  </r>
  <r>
    <x v="3"/>
    <x v="0"/>
    <x v="21"/>
    <x v="0"/>
    <x v="0"/>
    <n v="35946.745562130178"/>
  </r>
  <r>
    <x v="3"/>
    <x v="0"/>
    <x v="21"/>
    <x v="1"/>
    <x v="0"/>
    <n v="33794.162826420892"/>
  </r>
  <r>
    <x v="3"/>
    <x v="0"/>
    <x v="21"/>
    <x v="2"/>
    <x v="0"/>
    <n v="29531.249999999996"/>
  </r>
  <r>
    <x v="3"/>
    <x v="0"/>
    <x v="21"/>
    <x v="3"/>
    <x v="0"/>
    <n v="31757.754800590843"/>
  </r>
  <r>
    <x v="3"/>
    <x v="0"/>
    <x v="21"/>
    <x v="4"/>
    <x v="0"/>
    <n v="33356.401384083045"/>
  </r>
  <r>
    <x v="3"/>
    <x v="0"/>
    <x v="21"/>
    <x v="5"/>
    <x v="0"/>
    <n v="31047.865459249675"/>
  </r>
  <r>
    <x v="3"/>
    <x v="0"/>
    <x v="21"/>
    <x v="6"/>
    <x v="0"/>
    <n v="31297.709923664126"/>
  </r>
  <r>
    <x v="3"/>
    <x v="0"/>
    <x v="21"/>
    <x v="7"/>
    <x v="0"/>
    <n v="31645.569620253165"/>
  </r>
  <r>
    <x v="3"/>
    <x v="0"/>
    <x v="21"/>
    <x v="8"/>
    <x v="0"/>
    <n v="29770.992366412214"/>
  </r>
  <r>
    <x v="3"/>
    <x v="0"/>
    <x v="21"/>
    <x v="9"/>
    <x v="0"/>
    <n v="24153.498871331827"/>
  </r>
  <r>
    <x v="3"/>
    <x v="0"/>
    <x v="21"/>
    <x v="10"/>
    <x v="0"/>
    <n v="22807.017543859649"/>
  </r>
  <r>
    <x v="3"/>
    <x v="0"/>
    <x v="22"/>
    <x v="0"/>
    <x v="0"/>
    <n v="34532.374100719426"/>
  </r>
  <r>
    <x v="3"/>
    <x v="0"/>
    <x v="22"/>
    <x v="1"/>
    <x v="0"/>
    <n v="30941.704035874442"/>
  </r>
  <r>
    <x v="3"/>
    <x v="0"/>
    <x v="22"/>
    <x v="2"/>
    <x v="0"/>
    <n v="31963.4703196347"/>
  </r>
  <r>
    <x v="3"/>
    <x v="0"/>
    <x v="22"/>
    <x v="3"/>
    <x v="0"/>
    <n v="30456.852791878177"/>
  </r>
  <r>
    <x v="3"/>
    <x v="0"/>
    <x v="22"/>
    <x v="4"/>
    <x v="0"/>
    <n v="22105.263157894737"/>
  </r>
  <r>
    <x v="3"/>
    <x v="0"/>
    <x v="22"/>
    <x v="5"/>
    <x v="0"/>
    <n v="30769.23076923077"/>
  </r>
  <r>
    <x v="3"/>
    <x v="0"/>
    <x v="22"/>
    <x v="6"/>
    <x v="0"/>
    <n v="34482.758620689659"/>
  </r>
  <r>
    <x v="3"/>
    <x v="0"/>
    <x v="22"/>
    <x v="7"/>
    <x v="0"/>
    <n v="32307.692307692309"/>
  </r>
  <r>
    <x v="3"/>
    <x v="0"/>
    <x v="22"/>
    <x v="8"/>
    <x v="0"/>
    <n v="28225.806451612905"/>
  </r>
  <r>
    <x v="3"/>
    <x v="0"/>
    <x v="22"/>
    <x v="9"/>
    <x v="0"/>
    <n v="22307.692307692309"/>
  </r>
  <r>
    <x v="3"/>
    <x v="0"/>
    <x v="22"/>
    <x v="10"/>
    <x v="0"/>
    <n v="22875.81699346405"/>
  </r>
  <r>
    <x v="3"/>
    <x v="0"/>
    <x v="23"/>
    <x v="0"/>
    <x v="0"/>
    <n v="38745.387453874544"/>
  </r>
  <r>
    <x v="3"/>
    <x v="0"/>
    <x v="23"/>
    <x v="1"/>
    <x v="0"/>
    <n v="36400"/>
  </r>
  <r>
    <x v="3"/>
    <x v="0"/>
    <x v="23"/>
    <x v="2"/>
    <x v="0"/>
    <n v="36976.506639427986"/>
  </r>
  <r>
    <x v="3"/>
    <x v="0"/>
    <x v="23"/>
    <x v="3"/>
    <x v="0"/>
    <n v="34133.042529989092"/>
  </r>
  <r>
    <x v="3"/>
    <x v="0"/>
    <x v="23"/>
    <x v="4"/>
    <x v="0"/>
    <n v="30551.989730423618"/>
  </r>
  <r>
    <x v="3"/>
    <x v="0"/>
    <x v="23"/>
    <x v="5"/>
    <x v="0"/>
    <n v="28112.965340179719"/>
  </r>
  <r>
    <x v="3"/>
    <x v="0"/>
    <x v="23"/>
    <x v="6"/>
    <x v="0"/>
    <n v="31194.295900178255"/>
  </r>
  <r>
    <x v="3"/>
    <x v="0"/>
    <x v="23"/>
    <x v="7"/>
    <x v="0"/>
    <n v="32777.777777777781"/>
  </r>
  <r>
    <x v="3"/>
    <x v="0"/>
    <x v="23"/>
    <x v="8"/>
    <x v="0"/>
    <n v="29300.567107750474"/>
  </r>
  <r>
    <x v="3"/>
    <x v="0"/>
    <x v="23"/>
    <x v="9"/>
    <x v="0"/>
    <n v="24014.336917562723"/>
  </r>
  <r>
    <x v="3"/>
    <x v="0"/>
    <x v="23"/>
    <x v="10"/>
    <x v="0"/>
    <n v="22119.815668202766"/>
  </r>
  <r>
    <x v="3"/>
    <x v="0"/>
    <x v="24"/>
    <x v="0"/>
    <x v="0"/>
    <n v="41358.641358641355"/>
  </r>
  <r>
    <x v="3"/>
    <x v="0"/>
    <x v="24"/>
    <x v="1"/>
    <x v="0"/>
    <n v="37286.063569682156"/>
  </r>
  <r>
    <x v="3"/>
    <x v="0"/>
    <x v="24"/>
    <x v="2"/>
    <x v="0"/>
    <n v="37473.233404710918"/>
  </r>
  <r>
    <x v="3"/>
    <x v="0"/>
    <x v="24"/>
    <x v="3"/>
    <x v="0"/>
    <n v="38195.615514333898"/>
  </r>
  <r>
    <x v="3"/>
    <x v="0"/>
    <x v="24"/>
    <x v="4"/>
    <x v="0"/>
    <n v="39414.934565050033"/>
  </r>
  <r>
    <x v="3"/>
    <x v="0"/>
    <x v="24"/>
    <x v="5"/>
    <x v="0"/>
    <n v="37326.203208556151"/>
  </r>
  <r>
    <x v="3"/>
    <x v="0"/>
    <x v="24"/>
    <x v="6"/>
    <x v="0"/>
    <n v="33829.499323410011"/>
  </r>
  <r>
    <x v="3"/>
    <x v="0"/>
    <x v="24"/>
    <x v="7"/>
    <x v="0"/>
    <n v="36871.50837988827"/>
  </r>
  <r>
    <x v="3"/>
    <x v="0"/>
    <x v="24"/>
    <x v="8"/>
    <x v="0"/>
    <n v="28776.041666666668"/>
  </r>
  <r>
    <x v="3"/>
    <x v="0"/>
    <x v="24"/>
    <x v="9"/>
    <x v="0"/>
    <n v="24720.496894409938"/>
  </r>
  <r>
    <x v="3"/>
    <x v="0"/>
    <x v="24"/>
    <x v="10"/>
    <x v="0"/>
    <n v="25344.036697247706"/>
  </r>
  <r>
    <x v="3"/>
    <x v="0"/>
    <x v="25"/>
    <x v="0"/>
    <x v="0"/>
    <n v="30714.285714285717"/>
  </r>
  <r>
    <x v="3"/>
    <x v="0"/>
    <x v="25"/>
    <x v="1"/>
    <x v="0"/>
    <n v="36190.476190476191"/>
  </r>
  <r>
    <x v="3"/>
    <x v="0"/>
    <x v="25"/>
    <x v="2"/>
    <x v="0"/>
    <n v="42608.695652173912"/>
  </r>
  <r>
    <x v="3"/>
    <x v="0"/>
    <x v="25"/>
    <x v="3"/>
    <x v="0"/>
    <n v="34905.660377358487"/>
  </r>
  <r>
    <x v="3"/>
    <x v="0"/>
    <x v="25"/>
    <x v="4"/>
    <x v="0"/>
    <n v="35849.056603773584"/>
  </r>
  <r>
    <x v="3"/>
    <x v="0"/>
    <x v="25"/>
    <x v="5"/>
    <x v="0"/>
    <n v="35483.870967741939"/>
  </r>
  <r>
    <x v="3"/>
    <x v="0"/>
    <x v="25"/>
    <x v="6"/>
    <x v="0"/>
    <n v="35416.666666666672"/>
  </r>
  <r>
    <x v="3"/>
    <x v="0"/>
    <x v="25"/>
    <x v="7"/>
    <x v="0"/>
    <n v="28440.366972477066"/>
  </r>
  <r>
    <x v="3"/>
    <x v="0"/>
    <x v="25"/>
    <x v="8"/>
    <x v="0"/>
    <n v="33333.333333333328"/>
  </r>
  <r>
    <x v="3"/>
    <x v="0"/>
    <x v="25"/>
    <x v="9"/>
    <x v="0"/>
    <n v="24528.301886792455"/>
  </r>
  <r>
    <x v="3"/>
    <x v="0"/>
    <x v="25"/>
    <x v="10"/>
    <x v="0"/>
    <n v="26213.592233009709"/>
  </r>
  <r>
    <x v="3"/>
    <x v="0"/>
    <x v="26"/>
    <x v="0"/>
    <x v="0"/>
    <n v="40000"/>
  </r>
  <r>
    <x v="3"/>
    <x v="0"/>
    <x v="26"/>
    <x v="1"/>
    <x v="0"/>
    <n v="0"/>
  </r>
  <r>
    <x v="3"/>
    <x v="0"/>
    <x v="26"/>
    <x v="2"/>
    <x v="0"/>
    <n v="0"/>
  </r>
  <r>
    <x v="3"/>
    <x v="0"/>
    <x v="26"/>
    <x v="3"/>
    <x v="0"/>
    <n v="0"/>
  </r>
  <r>
    <x v="3"/>
    <x v="0"/>
    <x v="26"/>
    <x v="4"/>
    <x v="0"/>
    <n v="0"/>
  </r>
  <r>
    <x v="3"/>
    <x v="0"/>
    <x v="26"/>
    <x v="5"/>
    <x v="0"/>
    <n v="0"/>
  </r>
  <r>
    <x v="3"/>
    <x v="0"/>
    <x v="26"/>
    <x v="6"/>
    <x v="0"/>
    <n v="0"/>
  </r>
  <r>
    <x v="3"/>
    <x v="0"/>
    <x v="26"/>
    <x v="7"/>
    <x v="0"/>
    <n v="0"/>
  </r>
  <r>
    <x v="3"/>
    <x v="0"/>
    <x v="26"/>
    <x v="8"/>
    <x v="0"/>
    <n v="0"/>
  </r>
  <r>
    <x v="3"/>
    <x v="0"/>
    <x v="26"/>
    <x v="9"/>
    <x v="0"/>
    <n v="0"/>
  </r>
  <r>
    <x v="3"/>
    <x v="0"/>
    <x v="26"/>
    <x v="10"/>
    <x v="0"/>
    <n v="0"/>
  </r>
  <r>
    <x v="3"/>
    <x v="0"/>
    <x v="27"/>
    <x v="0"/>
    <x v="0"/>
    <n v="38106.603023070798"/>
  </r>
  <r>
    <x v="3"/>
    <x v="0"/>
    <x v="27"/>
    <x v="1"/>
    <x v="0"/>
    <n v="36434.108527131779"/>
  </r>
  <r>
    <x v="3"/>
    <x v="0"/>
    <x v="27"/>
    <x v="2"/>
    <x v="0"/>
    <n v="37620.817843866171"/>
  </r>
  <r>
    <x v="3"/>
    <x v="0"/>
    <x v="27"/>
    <x v="3"/>
    <x v="0"/>
    <n v="36267.372600926537"/>
  </r>
  <r>
    <x v="3"/>
    <x v="0"/>
    <x v="27"/>
    <x v="4"/>
    <x v="0"/>
    <n v="36151.279199110118"/>
  </r>
  <r>
    <x v="3"/>
    <x v="0"/>
    <x v="27"/>
    <x v="5"/>
    <x v="0"/>
    <n v="42396.313364055299"/>
  </r>
  <r>
    <x v="3"/>
    <x v="0"/>
    <x v="27"/>
    <x v="6"/>
    <x v="0"/>
    <n v="44157.119476268417"/>
  </r>
  <r>
    <x v="3"/>
    <x v="0"/>
    <x v="27"/>
    <x v="7"/>
    <x v="0"/>
    <n v="45500.167280026762"/>
  </r>
  <r>
    <x v="3"/>
    <x v="0"/>
    <x v="27"/>
    <x v="8"/>
    <x v="0"/>
    <n v="42885.375494071151"/>
  </r>
  <r>
    <x v="3"/>
    <x v="0"/>
    <x v="27"/>
    <x v="9"/>
    <x v="0"/>
    <n v="27758.913412563666"/>
  </r>
  <r>
    <x v="3"/>
    <x v="0"/>
    <x v="27"/>
    <x v="10"/>
    <x v="0"/>
    <n v="27815.570672713529"/>
  </r>
  <r>
    <x v="3"/>
    <x v="0"/>
    <x v="28"/>
    <x v="0"/>
    <x v="0"/>
    <n v="0"/>
  </r>
  <r>
    <x v="3"/>
    <x v="0"/>
    <x v="28"/>
    <x v="1"/>
    <x v="0"/>
    <n v="42857.142857142855"/>
  </r>
  <r>
    <x v="3"/>
    <x v="0"/>
    <x v="28"/>
    <x v="2"/>
    <x v="0"/>
    <n v="0"/>
  </r>
  <r>
    <x v="3"/>
    <x v="0"/>
    <x v="28"/>
    <x v="3"/>
    <x v="0"/>
    <n v="0"/>
  </r>
  <r>
    <x v="3"/>
    <x v="0"/>
    <x v="28"/>
    <x v="4"/>
    <x v="0"/>
    <n v="40625"/>
  </r>
  <r>
    <x v="3"/>
    <x v="0"/>
    <x v="28"/>
    <x v="5"/>
    <x v="0"/>
    <n v="33333.333333333328"/>
  </r>
  <r>
    <x v="3"/>
    <x v="0"/>
    <x v="28"/>
    <x v="6"/>
    <x v="0"/>
    <n v="43589.743589743593"/>
  </r>
  <r>
    <x v="3"/>
    <x v="0"/>
    <x v="28"/>
    <x v="7"/>
    <x v="0"/>
    <n v="30434.782608695656"/>
  </r>
  <r>
    <x v="3"/>
    <x v="0"/>
    <x v="28"/>
    <x v="8"/>
    <x v="0"/>
    <n v="0"/>
  </r>
  <r>
    <x v="3"/>
    <x v="0"/>
    <x v="28"/>
    <x v="9"/>
    <x v="0"/>
    <n v="0"/>
  </r>
  <r>
    <x v="3"/>
    <x v="0"/>
    <x v="28"/>
    <x v="10"/>
    <x v="0"/>
    <n v="26923.076923076922"/>
  </r>
  <r>
    <x v="3"/>
    <x v="0"/>
    <x v="29"/>
    <x v="0"/>
    <x v="0"/>
    <n v="36257.309941520463"/>
  </r>
  <r>
    <x v="3"/>
    <x v="0"/>
    <x v="29"/>
    <x v="1"/>
    <x v="0"/>
    <n v="30263.157894736843"/>
  </r>
  <r>
    <x v="3"/>
    <x v="0"/>
    <x v="29"/>
    <x v="2"/>
    <x v="0"/>
    <n v="34246.575342465752"/>
  </r>
  <r>
    <x v="3"/>
    <x v="0"/>
    <x v="29"/>
    <x v="3"/>
    <x v="0"/>
    <n v="37500"/>
  </r>
  <r>
    <x v="3"/>
    <x v="0"/>
    <x v="29"/>
    <x v="4"/>
    <x v="0"/>
    <n v="29139.072847682117"/>
  </r>
  <r>
    <x v="3"/>
    <x v="0"/>
    <x v="29"/>
    <x v="5"/>
    <x v="0"/>
    <n v="40939.597315436244"/>
  </r>
  <r>
    <x v="3"/>
    <x v="0"/>
    <x v="29"/>
    <x v="6"/>
    <x v="0"/>
    <n v="39735.099337748339"/>
  </r>
  <r>
    <x v="3"/>
    <x v="0"/>
    <x v="29"/>
    <x v="7"/>
    <x v="0"/>
    <n v="27956.989247311827"/>
  </r>
  <r>
    <x v="3"/>
    <x v="0"/>
    <x v="29"/>
    <x v="8"/>
    <x v="0"/>
    <n v="28125"/>
  </r>
  <r>
    <x v="3"/>
    <x v="0"/>
    <x v="29"/>
    <x v="9"/>
    <x v="0"/>
    <n v="28749.999999999996"/>
  </r>
  <r>
    <x v="3"/>
    <x v="0"/>
    <x v="29"/>
    <x v="10"/>
    <x v="0"/>
    <n v="23857.86802030457"/>
  </r>
  <r>
    <x v="3"/>
    <x v="0"/>
    <x v="30"/>
    <x v="0"/>
    <x v="0"/>
    <n v="47945.205479452052"/>
  </r>
  <r>
    <x v="3"/>
    <x v="0"/>
    <x v="30"/>
    <x v="1"/>
    <x v="0"/>
    <n v="39393.939393939392"/>
  </r>
  <r>
    <x v="3"/>
    <x v="0"/>
    <x v="30"/>
    <x v="2"/>
    <x v="0"/>
    <n v="36538.461538461539"/>
  </r>
  <r>
    <x v="3"/>
    <x v="0"/>
    <x v="30"/>
    <x v="3"/>
    <x v="0"/>
    <n v="43589.743589743593"/>
  </r>
  <r>
    <x v="3"/>
    <x v="0"/>
    <x v="30"/>
    <x v="4"/>
    <x v="0"/>
    <n v="39473.684210526313"/>
  </r>
  <r>
    <x v="3"/>
    <x v="0"/>
    <x v="30"/>
    <x v="5"/>
    <x v="0"/>
    <n v="38461.538461538461"/>
  </r>
  <r>
    <x v="3"/>
    <x v="0"/>
    <x v="30"/>
    <x v="6"/>
    <x v="0"/>
    <n v="43750"/>
  </r>
  <r>
    <x v="3"/>
    <x v="0"/>
    <x v="30"/>
    <x v="7"/>
    <x v="0"/>
    <n v="0"/>
  </r>
  <r>
    <x v="3"/>
    <x v="0"/>
    <x v="30"/>
    <x v="8"/>
    <x v="0"/>
    <n v="0"/>
  </r>
  <r>
    <x v="3"/>
    <x v="0"/>
    <x v="30"/>
    <x v="9"/>
    <x v="0"/>
    <n v="23529.411764705881"/>
  </r>
  <r>
    <x v="3"/>
    <x v="0"/>
    <x v="30"/>
    <x v="10"/>
    <x v="0"/>
    <n v="24615.384615384617"/>
  </r>
  <r>
    <x v="3"/>
    <x v="0"/>
    <x v="31"/>
    <x v="0"/>
    <x v="0"/>
    <n v="42505.854800936766"/>
  </r>
  <r>
    <x v="3"/>
    <x v="0"/>
    <x v="31"/>
    <x v="1"/>
    <x v="0"/>
    <n v="37123.287671232873"/>
  </r>
  <r>
    <x v="3"/>
    <x v="0"/>
    <x v="31"/>
    <x v="2"/>
    <x v="0"/>
    <n v="36131.386861313869"/>
  </r>
  <r>
    <x v="3"/>
    <x v="0"/>
    <x v="31"/>
    <x v="3"/>
    <x v="0"/>
    <n v="36604.189636163173"/>
  </r>
  <r>
    <x v="3"/>
    <x v="0"/>
    <x v="31"/>
    <x v="4"/>
    <x v="0"/>
    <n v="37512.639029322549"/>
  </r>
  <r>
    <x v="3"/>
    <x v="0"/>
    <x v="31"/>
    <x v="5"/>
    <x v="0"/>
    <n v="32705.882352941178"/>
  </r>
  <r>
    <x v="3"/>
    <x v="0"/>
    <x v="31"/>
    <x v="6"/>
    <x v="0"/>
    <n v="34360.189573459713"/>
  </r>
  <r>
    <x v="3"/>
    <x v="0"/>
    <x v="31"/>
    <x v="7"/>
    <x v="0"/>
    <n v="35526.315789473687"/>
  </r>
  <r>
    <x v="3"/>
    <x v="0"/>
    <x v="31"/>
    <x v="8"/>
    <x v="0"/>
    <n v="34950.38588754135"/>
  </r>
  <r>
    <x v="3"/>
    <x v="0"/>
    <x v="31"/>
    <x v="9"/>
    <x v="0"/>
    <n v="27208.835341365462"/>
  </r>
  <r>
    <x v="3"/>
    <x v="0"/>
    <x v="31"/>
    <x v="10"/>
    <x v="0"/>
    <n v="27983.951855566702"/>
  </r>
  <r>
    <x v="3"/>
    <x v="0"/>
    <x v="32"/>
    <x v="0"/>
    <x v="0"/>
    <n v="38461.538461538461"/>
  </r>
  <r>
    <x v="3"/>
    <x v="0"/>
    <x v="32"/>
    <x v="1"/>
    <x v="0"/>
    <n v="32885.906040268455"/>
  </r>
  <r>
    <x v="3"/>
    <x v="0"/>
    <x v="32"/>
    <x v="2"/>
    <x v="0"/>
    <n v="29104.4776119403"/>
  </r>
  <r>
    <x v="3"/>
    <x v="0"/>
    <x v="32"/>
    <x v="3"/>
    <x v="0"/>
    <n v="28767.123287671231"/>
  </r>
  <r>
    <x v="3"/>
    <x v="0"/>
    <x v="32"/>
    <x v="4"/>
    <x v="0"/>
    <n v="31372.549019607843"/>
  </r>
  <r>
    <x v="3"/>
    <x v="0"/>
    <x v="32"/>
    <x v="5"/>
    <x v="0"/>
    <n v="25925.925925925923"/>
  </r>
  <r>
    <x v="3"/>
    <x v="0"/>
    <x v="32"/>
    <x v="6"/>
    <x v="0"/>
    <n v="25266.903914590748"/>
  </r>
  <r>
    <x v="3"/>
    <x v="0"/>
    <x v="32"/>
    <x v="7"/>
    <x v="0"/>
    <n v="22580.645161290322"/>
  </r>
  <r>
    <x v="3"/>
    <x v="0"/>
    <x v="32"/>
    <x v="8"/>
    <x v="0"/>
    <n v="28571.428571428569"/>
  </r>
  <r>
    <x v="3"/>
    <x v="0"/>
    <x v="32"/>
    <x v="9"/>
    <x v="0"/>
    <n v="22314.049586776859"/>
  </r>
  <r>
    <x v="3"/>
    <x v="0"/>
    <x v="32"/>
    <x v="10"/>
    <x v="0"/>
    <n v="26271.186440677968"/>
  </r>
  <r>
    <x v="3"/>
    <x v="0"/>
    <x v="33"/>
    <x v="0"/>
    <x v="0"/>
    <n v="34210.526315789473"/>
  </r>
  <r>
    <x v="3"/>
    <x v="0"/>
    <x v="33"/>
    <x v="1"/>
    <x v="0"/>
    <n v="32727.272727272728"/>
  </r>
  <r>
    <x v="3"/>
    <x v="0"/>
    <x v="33"/>
    <x v="2"/>
    <x v="0"/>
    <n v="32679.738562091505"/>
  </r>
  <r>
    <x v="3"/>
    <x v="0"/>
    <x v="33"/>
    <x v="3"/>
    <x v="0"/>
    <n v="36879.43262411347"/>
  </r>
  <r>
    <x v="3"/>
    <x v="0"/>
    <x v="33"/>
    <x v="4"/>
    <x v="0"/>
    <n v="37662.337662337661"/>
  </r>
  <r>
    <x v="3"/>
    <x v="0"/>
    <x v="33"/>
    <x v="5"/>
    <x v="0"/>
    <n v="20567.37588652482"/>
  </r>
  <r>
    <x v="3"/>
    <x v="0"/>
    <x v="33"/>
    <x v="6"/>
    <x v="0"/>
    <n v="29523.809523809523"/>
  </r>
  <r>
    <x v="3"/>
    <x v="0"/>
    <x v="33"/>
    <x v="7"/>
    <x v="0"/>
    <n v="28676.470588235294"/>
  </r>
  <r>
    <x v="3"/>
    <x v="0"/>
    <x v="33"/>
    <x v="8"/>
    <x v="0"/>
    <n v="28571.428571428569"/>
  </r>
  <r>
    <x v="3"/>
    <x v="0"/>
    <x v="33"/>
    <x v="9"/>
    <x v="0"/>
    <n v="31060.60606060606"/>
  </r>
  <r>
    <x v="3"/>
    <x v="0"/>
    <x v="33"/>
    <x v="10"/>
    <x v="0"/>
    <n v="28906.25"/>
  </r>
  <r>
    <x v="3"/>
    <x v="0"/>
    <x v="34"/>
    <x v="0"/>
    <x v="0"/>
    <n v="39001.848428835488"/>
  </r>
  <r>
    <x v="3"/>
    <x v="0"/>
    <x v="34"/>
    <x v="1"/>
    <x v="0"/>
    <n v="34638.109305760714"/>
  </r>
  <r>
    <x v="3"/>
    <x v="0"/>
    <x v="34"/>
    <x v="2"/>
    <x v="0"/>
    <n v="34017.363851617993"/>
  </r>
  <r>
    <x v="3"/>
    <x v="0"/>
    <x v="34"/>
    <x v="3"/>
    <x v="0"/>
    <n v="29626.920263350403"/>
  </r>
  <r>
    <x v="3"/>
    <x v="0"/>
    <x v="34"/>
    <x v="4"/>
    <x v="0"/>
    <n v="34769.230769230766"/>
  </r>
  <r>
    <x v="3"/>
    <x v="0"/>
    <x v="34"/>
    <x v="5"/>
    <x v="0"/>
    <n v="34314.190792596113"/>
  </r>
  <r>
    <x v="3"/>
    <x v="0"/>
    <x v="34"/>
    <x v="6"/>
    <x v="0"/>
    <n v="33881.230116648992"/>
  </r>
  <r>
    <x v="3"/>
    <x v="0"/>
    <x v="34"/>
    <x v="7"/>
    <x v="0"/>
    <n v="33573.806881243065"/>
  </r>
  <r>
    <x v="3"/>
    <x v="0"/>
    <x v="34"/>
    <x v="8"/>
    <x v="0"/>
    <n v="36797.613127797122"/>
  </r>
  <r>
    <x v="3"/>
    <x v="0"/>
    <x v="34"/>
    <x v="9"/>
    <x v="0"/>
    <n v="28059.701492537315"/>
  </r>
  <r>
    <x v="3"/>
    <x v="0"/>
    <x v="34"/>
    <x v="10"/>
    <x v="0"/>
    <n v="29249.44812362031"/>
  </r>
  <r>
    <x v="3"/>
    <x v="0"/>
    <x v="35"/>
    <x v="0"/>
    <x v="0"/>
    <n v="37191.977077363896"/>
  </r>
  <r>
    <x v="3"/>
    <x v="0"/>
    <x v="35"/>
    <x v="1"/>
    <x v="0"/>
    <n v="35630.423685553855"/>
  </r>
  <r>
    <x v="3"/>
    <x v="0"/>
    <x v="35"/>
    <x v="2"/>
    <x v="0"/>
    <n v="34142.857142857145"/>
  </r>
  <r>
    <x v="3"/>
    <x v="0"/>
    <x v="35"/>
    <x v="3"/>
    <x v="0"/>
    <n v="33806.262230919761"/>
  </r>
  <r>
    <x v="3"/>
    <x v="0"/>
    <x v="35"/>
    <x v="4"/>
    <x v="0"/>
    <n v="30846.007604562736"/>
  </r>
  <r>
    <x v="3"/>
    <x v="0"/>
    <x v="35"/>
    <x v="5"/>
    <x v="0"/>
    <n v="30499.405469678954"/>
  </r>
  <r>
    <x v="3"/>
    <x v="0"/>
    <x v="35"/>
    <x v="6"/>
    <x v="0"/>
    <n v="29481.132075471702"/>
  </r>
  <r>
    <x v="3"/>
    <x v="0"/>
    <x v="35"/>
    <x v="7"/>
    <x v="0"/>
    <n v="31578.94736842105"/>
  </r>
  <r>
    <x v="3"/>
    <x v="0"/>
    <x v="35"/>
    <x v="8"/>
    <x v="0"/>
    <n v="33481.481481481482"/>
  </r>
  <r>
    <x v="3"/>
    <x v="0"/>
    <x v="35"/>
    <x v="9"/>
    <x v="0"/>
    <n v="25264.084507042255"/>
  </r>
  <r>
    <x v="3"/>
    <x v="0"/>
    <x v="35"/>
    <x v="10"/>
    <x v="0"/>
    <n v="22746.781115879829"/>
  </r>
  <r>
    <x v="3"/>
    <x v="0"/>
    <x v="36"/>
    <x v="0"/>
    <x v="0"/>
    <n v="33098.591549295772"/>
  </r>
  <r>
    <x v="3"/>
    <x v="0"/>
    <x v="36"/>
    <x v="1"/>
    <x v="0"/>
    <n v="32116.788321167882"/>
  </r>
  <r>
    <x v="3"/>
    <x v="0"/>
    <x v="36"/>
    <x v="2"/>
    <x v="0"/>
    <n v="31118.88111888112"/>
  </r>
  <r>
    <x v="3"/>
    <x v="0"/>
    <x v="36"/>
    <x v="3"/>
    <x v="0"/>
    <n v="31250"/>
  </r>
  <r>
    <x v="3"/>
    <x v="0"/>
    <x v="36"/>
    <x v="4"/>
    <x v="0"/>
    <n v="30350.194552529181"/>
  </r>
  <r>
    <x v="3"/>
    <x v="0"/>
    <x v="36"/>
    <x v="5"/>
    <x v="0"/>
    <n v="26991.150442477872"/>
  </r>
  <r>
    <x v="3"/>
    <x v="0"/>
    <x v="36"/>
    <x v="6"/>
    <x v="0"/>
    <n v="31550.802139037431"/>
  </r>
  <r>
    <x v="3"/>
    <x v="0"/>
    <x v="36"/>
    <x v="7"/>
    <x v="0"/>
    <n v="31067.961165048542"/>
  </r>
  <r>
    <x v="3"/>
    <x v="0"/>
    <x v="36"/>
    <x v="8"/>
    <x v="0"/>
    <n v="28643.216080402013"/>
  </r>
  <r>
    <x v="3"/>
    <x v="0"/>
    <x v="36"/>
    <x v="9"/>
    <x v="0"/>
    <n v="22510.822510822512"/>
  </r>
  <r>
    <x v="3"/>
    <x v="0"/>
    <x v="36"/>
    <x v="10"/>
    <x v="0"/>
    <n v="20258.62068965517"/>
  </r>
  <r>
    <x v="3"/>
    <x v="0"/>
    <x v="37"/>
    <x v="0"/>
    <x v="0"/>
    <n v="33088.235294117643"/>
  </r>
  <r>
    <x v="3"/>
    <x v="0"/>
    <x v="37"/>
    <x v="1"/>
    <x v="0"/>
    <n v="36363.636363636368"/>
  </r>
  <r>
    <x v="3"/>
    <x v="0"/>
    <x v="37"/>
    <x v="2"/>
    <x v="0"/>
    <n v="34579.439252336444"/>
  </r>
  <r>
    <x v="3"/>
    <x v="0"/>
    <x v="37"/>
    <x v="3"/>
    <x v="0"/>
    <n v="31020.408163265307"/>
  </r>
  <r>
    <x v="3"/>
    <x v="0"/>
    <x v="37"/>
    <x v="4"/>
    <x v="0"/>
    <n v="29136.690647482017"/>
  </r>
  <r>
    <x v="3"/>
    <x v="0"/>
    <x v="37"/>
    <x v="5"/>
    <x v="0"/>
    <n v="26962.45733788396"/>
  </r>
  <r>
    <x v="3"/>
    <x v="0"/>
    <x v="37"/>
    <x v="6"/>
    <x v="0"/>
    <n v="25301.204819277107"/>
  </r>
  <r>
    <x v="3"/>
    <x v="0"/>
    <x v="37"/>
    <x v="7"/>
    <x v="0"/>
    <n v="19917.01244813278"/>
  </r>
  <r>
    <x v="3"/>
    <x v="0"/>
    <x v="37"/>
    <x v="8"/>
    <x v="0"/>
    <n v="24444.444444444445"/>
  </r>
  <r>
    <x v="3"/>
    <x v="0"/>
    <x v="37"/>
    <x v="9"/>
    <x v="0"/>
    <n v="12426.035502958579"/>
  </r>
  <r>
    <x v="3"/>
    <x v="0"/>
    <x v="37"/>
    <x v="10"/>
    <x v="0"/>
    <n v="15170.278637770898"/>
  </r>
  <r>
    <x v="3"/>
    <x v="0"/>
    <x v="38"/>
    <x v="0"/>
    <x v="0"/>
    <n v="39500"/>
  </r>
  <r>
    <x v="3"/>
    <x v="0"/>
    <x v="38"/>
    <x v="1"/>
    <x v="0"/>
    <n v="32648.870636550309"/>
  </r>
  <r>
    <x v="3"/>
    <x v="0"/>
    <x v="38"/>
    <x v="2"/>
    <x v="0"/>
    <n v="37500"/>
  </r>
  <r>
    <x v="3"/>
    <x v="0"/>
    <x v="38"/>
    <x v="3"/>
    <x v="0"/>
    <n v="29478.45804988662"/>
  </r>
  <r>
    <x v="3"/>
    <x v="0"/>
    <x v="38"/>
    <x v="4"/>
    <x v="0"/>
    <n v="28778.467908902694"/>
  </r>
  <r>
    <x v="3"/>
    <x v="0"/>
    <x v="38"/>
    <x v="5"/>
    <x v="0"/>
    <n v="26635.514018691585"/>
  </r>
  <r>
    <x v="3"/>
    <x v="0"/>
    <x v="38"/>
    <x v="6"/>
    <x v="0"/>
    <n v="31963.4703196347"/>
  </r>
  <r>
    <x v="3"/>
    <x v="0"/>
    <x v="38"/>
    <x v="7"/>
    <x v="0"/>
    <n v="25888.324873096448"/>
  </r>
  <r>
    <x v="3"/>
    <x v="0"/>
    <x v="38"/>
    <x v="8"/>
    <x v="0"/>
    <n v="32815.964523281596"/>
  </r>
  <r>
    <x v="3"/>
    <x v="0"/>
    <x v="38"/>
    <x v="9"/>
    <x v="0"/>
    <n v="26446.280991735537"/>
  </r>
  <r>
    <x v="3"/>
    <x v="0"/>
    <x v="38"/>
    <x v="10"/>
    <x v="0"/>
    <n v="24361.158432708689"/>
  </r>
  <r>
    <x v="3"/>
    <x v="0"/>
    <x v="39"/>
    <x v="0"/>
    <x v="0"/>
    <n v="46975.088967971526"/>
  </r>
  <r>
    <x v="3"/>
    <x v="0"/>
    <x v="39"/>
    <x v="1"/>
    <x v="0"/>
    <n v="41777.777777777781"/>
  </r>
  <r>
    <x v="3"/>
    <x v="0"/>
    <x v="39"/>
    <x v="2"/>
    <x v="0"/>
    <n v="43096.234309623433"/>
  </r>
  <r>
    <x v="3"/>
    <x v="0"/>
    <x v="39"/>
    <x v="3"/>
    <x v="0"/>
    <n v="40707.964601769912"/>
  </r>
  <r>
    <x v="3"/>
    <x v="0"/>
    <x v="39"/>
    <x v="4"/>
    <x v="0"/>
    <n v="41463.414634146342"/>
  </r>
  <r>
    <x v="3"/>
    <x v="0"/>
    <x v="39"/>
    <x v="5"/>
    <x v="0"/>
    <n v="35057.471264367821"/>
  </r>
  <r>
    <x v="3"/>
    <x v="0"/>
    <x v="39"/>
    <x v="6"/>
    <x v="0"/>
    <n v="36805.555555555555"/>
  </r>
  <r>
    <x v="3"/>
    <x v="0"/>
    <x v="39"/>
    <x v="7"/>
    <x v="0"/>
    <n v="37254.901960784315"/>
  </r>
  <r>
    <x v="3"/>
    <x v="0"/>
    <x v="39"/>
    <x v="8"/>
    <x v="0"/>
    <n v="36868.686868686869"/>
  </r>
  <r>
    <x v="3"/>
    <x v="0"/>
    <x v="39"/>
    <x v="9"/>
    <x v="0"/>
    <n v="21645.021645021643"/>
  </r>
  <r>
    <x v="3"/>
    <x v="0"/>
    <x v="39"/>
    <x v="10"/>
    <x v="0"/>
    <n v="27586.206896551725"/>
  </r>
  <r>
    <x v="3"/>
    <x v="0"/>
    <x v="40"/>
    <x v="0"/>
    <x v="0"/>
    <n v="42723.004694835683"/>
  </r>
  <r>
    <x v="3"/>
    <x v="0"/>
    <x v="40"/>
    <x v="1"/>
    <x v="0"/>
    <n v="45479.452054794521"/>
  </r>
  <r>
    <x v="3"/>
    <x v="0"/>
    <x v="40"/>
    <x v="2"/>
    <x v="0"/>
    <n v="38181.818181818184"/>
  </r>
  <r>
    <x v="3"/>
    <x v="0"/>
    <x v="40"/>
    <x v="3"/>
    <x v="0"/>
    <n v="31920.903954802259"/>
  </r>
  <r>
    <x v="3"/>
    <x v="0"/>
    <x v="40"/>
    <x v="4"/>
    <x v="0"/>
    <n v="37790.697674418603"/>
  </r>
  <r>
    <x v="3"/>
    <x v="0"/>
    <x v="40"/>
    <x v="5"/>
    <x v="0"/>
    <n v="39166.666666666664"/>
  </r>
  <r>
    <x v="3"/>
    <x v="0"/>
    <x v="40"/>
    <x v="6"/>
    <x v="0"/>
    <n v="40476.190476190473"/>
  </r>
  <r>
    <x v="3"/>
    <x v="0"/>
    <x v="40"/>
    <x v="7"/>
    <x v="0"/>
    <n v="38235.294117647056"/>
  </r>
  <r>
    <x v="3"/>
    <x v="0"/>
    <x v="40"/>
    <x v="8"/>
    <x v="0"/>
    <n v="38856.015779092704"/>
  </r>
  <r>
    <x v="3"/>
    <x v="0"/>
    <x v="40"/>
    <x v="9"/>
    <x v="0"/>
    <n v="26839.126919967664"/>
  </r>
  <r>
    <x v="3"/>
    <x v="0"/>
    <x v="40"/>
    <x v="10"/>
    <x v="0"/>
    <n v="27811.094452773617"/>
  </r>
  <r>
    <x v="3"/>
    <x v="0"/>
    <x v="41"/>
    <x v="0"/>
    <x v="0"/>
    <n v="0"/>
  </r>
  <r>
    <x v="3"/>
    <x v="0"/>
    <x v="41"/>
    <x v="1"/>
    <x v="0"/>
    <n v="41379.310344827587"/>
  </r>
  <r>
    <x v="3"/>
    <x v="0"/>
    <x v="41"/>
    <x v="2"/>
    <x v="0"/>
    <n v="0"/>
  </r>
  <r>
    <x v="3"/>
    <x v="0"/>
    <x v="41"/>
    <x v="3"/>
    <x v="0"/>
    <n v="0"/>
  </r>
  <r>
    <x v="3"/>
    <x v="0"/>
    <x v="41"/>
    <x v="4"/>
    <x v="0"/>
    <n v="0"/>
  </r>
  <r>
    <x v="3"/>
    <x v="0"/>
    <x v="41"/>
    <x v="5"/>
    <x v="0"/>
    <n v="0"/>
  </r>
  <r>
    <x v="3"/>
    <x v="0"/>
    <x v="41"/>
    <x v="6"/>
    <x v="0"/>
    <n v="0"/>
  </r>
  <r>
    <x v="3"/>
    <x v="0"/>
    <x v="41"/>
    <x v="7"/>
    <x v="0"/>
    <n v="61764.705882352944"/>
  </r>
  <r>
    <x v="3"/>
    <x v="0"/>
    <x v="41"/>
    <x v="8"/>
    <x v="0"/>
    <n v="38095.238095238092"/>
  </r>
  <r>
    <x v="3"/>
    <x v="0"/>
    <x v="41"/>
    <x v="9"/>
    <x v="0"/>
    <n v="0"/>
  </r>
  <r>
    <x v="3"/>
    <x v="0"/>
    <x v="41"/>
    <x v="10"/>
    <x v="0"/>
    <n v="0"/>
  </r>
  <r>
    <x v="3"/>
    <x v="0"/>
    <x v="42"/>
    <x v="0"/>
    <x v="0"/>
    <n v="36417.322834645674"/>
  </r>
  <r>
    <x v="3"/>
    <x v="0"/>
    <x v="42"/>
    <x v="1"/>
    <x v="0"/>
    <n v="40686.274509803923"/>
  </r>
  <r>
    <x v="3"/>
    <x v="0"/>
    <x v="42"/>
    <x v="2"/>
    <x v="0"/>
    <n v="35542.168674698791"/>
  </r>
  <r>
    <x v="3"/>
    <x v="0"/>
    <x v="42"/>
    <x v="3"/>
    <x v="0"/>
    <n v="33419.689119170987"/>
  </r>
  <r>
    <x v="3"/>
    <x v="0"/>
    <x v="42"/>
    <x v="4"/>
    <x v="0"/>
    <n v="30147.058823529409"/>
  </r>
  <r>
    <x v="3"/>
    <x v="0"/>
    <x v="42"/>
    <x v="5"/>
    <x v="0"/>
    <n v="30747.922437673129"/>
  </r>
  <r>
    <x v="3"/>
    <x v="0"/>
    <x v="42"/>
    <x v="6"/>
    <x v="0"/>
    <n v="35793.357933579333"/>
  </r>
  <r>
    <x v="3"/>
    <x v="0"/>
    <x v="42"/>
    <x v="7"/>
    <x v="0"/>
    <n v="31223.628691983125"/>
  </r>
  <r>
    <x v="3"/>
    <x v="0"/>
    <x v="42"/>
    <x v="8"/>
    <x v="0"/>
    <n v="30465.94982078853"/>
  </r>
  <r>
    <x v="3"/>
    <x v="0"/>
    <x v="42"/>
    <x v="9"/>
    <x v="0"/>
    <n v="28617.36334405145"/>
  </r>
  <r>
    <x v="3"/>
    <x v="0"/>
    <x v="42"/>
    <x v="10"/>
    <x v="0"/>
    <n v="27821.52230971129"/>
  </r>
  <r>
    <x v="3"/>
    <x v="0"/>
    <x v="43"/>
    <x v="0"/>
    <x v="0"/>
    <n v="40087.14596949891"/>
  </r>
  <r>
    <x v="3"/>
    <x v="0"/>
    <x v="43"/>
    <x v="1"/>
    <x v="0"/>
    <n v="40632.054176072234"/>
  </r>
  <r>
    <x v="3"/>
    <x v="0"/>
    <x v="43"/>
    <x v="2"/>
    <x v="0"/>
    <n v="38097.74964838256"/>
  </r>
  <r>
    <x v="3"/>
    <x v="0"/>
    <x v="43"/>
    <x v="3"/>
    <x v="0"/>
    <n v="38355.681016231472"/>
  </r>
  <r>
    <x v="3"/>
    <x v="0"/>
    <x v="43"/>
    <x v="4"/>
    <x v="0"/>
    <n v="37874.201143625971"/>
  </r>
  <r>
    <x v="3"/>
    <x v="0"/>
    <x v="43"/>
    <x v="5"/>
    <x v="0"/>
    <n v="33444.86692015209"/>
  </r>
  <r>
    <x v="3"/>
    <x v="0"/>
    <x v="43"/>
    <x v="6"/>
    <x v="0"/>
    <n v="34654.731457800517"/>
  </r>
  <r>
    <x v="3"/>
    <x v="0"/>
    <x v="43"/>
    <x v="7"/>
    <x v="0"/>
    <n v="34377.710320901992"/>
  </r>
  <r>
    <x v="3"/>
    <x v="0"/>
    <x v="43"/>
    <x v="8"/>
    <x v="0"/>
    <n v="32327.326032594639"/>
  </r>
  <r>
    <x v="3"/>
    <x v="0"/>
    <x v="43"/>
    <x v="9"/>
    <x v="0"/>
    <n v="23372.306281522237"/>
  </r>
  <r>
    <x v="3"/>
    <x v="0"/>
    <x v="43"/>
    <x v="10"/>
    <x v="0"/>
    <n v="22892.45721529685"/>
  </r>
  <r>
    <x v="3"/>
    <x v="0"/>
    <x v="44"/>
    <x v="0"/>
    <x v="0"/>
    <n v="36486.486486486487"/>
  </r>
  <r>
    <x v="3"/>
    <x v="0"/>
    <x v="44"/>
    <x v="1"/>
    <x v="0"/>
    <n v="31955.922865013774"/>
  </r>
  <r>
    <x v="3"/>
    <x v="0"/>
    <x v="44"/>
    <x v="2"/>
    <x v="0"/>
    <n v="39622.641509433968"/>
  </r>
  <r>
    <x v="3"/>
    <x v="0"/>
    <x v="44"/>
    <x v="3"/>
    <x v="0"/>
    <n v="35680.751173708915"/>
  </r>
  <r>
    <x v="3"/>
    <x v="0"/>
    <x v="44"/>
    <x v="4"/>
    <x v="0"/>
    <n v="33980.582524271849"/>
  </r>
  <r>
    <x v="3"/>
    <x v="0"/>
    <x v="44"/>
    <x v="5"/>
    <x v="0"/>
    <n v="38281.25"/>
  </r>
  <r>
    <x v="3"/>
    <x v="0"/>
    <x v="44"/>
    <x v="6"/>
    <x v="0"/>
    <n v="32996.632996632994"/>
  </r>
  <r>
    <x v="3"/>
    <x v="0"/>
    <x v="44"/>
    <x v="7"/>
    <x v="0"/>
    <n v="25266.903914590748"/>
  </r>
  <r>
    <x v="3"/>
    <x v="0"/>
    <x v="44"/>
    <x v="8"/>
    <x v="0"/>
    <n v="25177.304964539006"/>
  </r>
  <r>
    <x v="3"/>
    <x v="0"/>
    <x v="44"/>
    <x v="9"/>
    <x v="0"/>
    <n v="15540.54054054054"/>
  </r>
  <r>
    <x v="3"/>
    <x v="0"/>
    <x v="44"/>
    <x v="10"/>
    <x v="0"/>
    <n v="20679.886685552407"/>
  </r>
  <r>
    <x v="3"/>
    <x v="0"/>
    <x v="45"/>
    <x v="0"/>
    <x v="0"/>
    <n v="32885.906040268455"/>
  </r>
  <r>
    <x v="3"/>
    <x v="0"/>
    <x v="45"/>
    <x v="1"/>
    <x v="0"/>
    <n v="35071.090047393365"/>
  </r>
  <r>
    <x v="3"/>
    <x v="0"/>
    <x v="45"/>
    <x v="2"/>
    <x v="0"/>
    <n v="30368.76355748373"/>
  </r>
  <r>
    <x v="3"/>
    <x v="0"/>
    <x v="45"/>
    <x v="3"/>
    <x v="0"/>
    <n v="33611.691022964507"/>
  </r>
  <r>
    <x v="3"/>
    <x v="0"/>
    <x v="45"/>
    <x v="4"/>
    <x v="0"/>
    <n v="29469.548133595286"/>
  </r>
  <r>
    <x v="3"/>
    <x v="0"/>
    <x v="45"/>
    <x v="5"/>
    <x v="0"/>
    <n v="32325.141776937617"/>
  </r>
  <r>
    <x v="3"/>
    <x v="0"/>
    <x v="45"/>
    <x v="6"/>
    <x v="0"/>
    <n v="30145.530145530149"/>
  </r>
  <r>
    <x v="3"/>
    <x v="0"/>
    <x v="45"/>
    <x v="7"/>
    <x v="0"/>
    <n v="33496.332518337404"/>
  </r>
  <r>
    <x v="3"/>
    <x v="0"/>
    <x v="45"/>
    <x v="8"/>
    <x v="0"/>
    <n v="31784.841075794622"/>
  </r>
  <r>
    <x v="3"/>
    <x v="0"/>
    <x v="45"/>
    <x v="9"/>
    <x v="0"/>
    <n v="25378.78787878788"/>
  </r>
  <r>
    <x v="3"/>
    <x v="0"/>
    <x v="45"/>
    <x v="10"/>
    <x v="0"/>
    <n v="27272.727272727272"/>
  </r>
  <r>
    <x v="3"/>
    <x v="0"/>
    <x v="46"/>
    <x v="0"/>
    <x v="0"/>
    <n v="0"/>
  </r>
  <r>
    <x v="3"/>
    <x v="0"/>
    <x v="46"/>
    <x v="1"/>
    <x v="0"/>
    <n v="0"/>
  </r>
  <r>
    <x v="3"/>
    <x v="0"/>
    <x v="46"/>
    <x v="2"/>
    <x v="0"/>
    <n v="0"/>
  </r>
  <r>
    <x v="3"/>
    <x v="0"/>
    <x v="46"/>
    <x v="3"/>
    <x v="0"/>
    <n v="0"/>
  </r>
  <r>
    <x v="3"/>
    <x v="0"/>
    <x v="46"/>
    <x v="4"/>
    <x v="0"/>
    <n v="0"/>
  </r>
  <r>
    <x v="3"/>
    <x v="0"/>
    <x v="46"/>
    <x v="5"/>
    <x v="0"/>
    <n v="0"/>
  </r>
  <r>
    <x v="3"/>
    <x v="0"/>
    <x v="46"/>
    <x v="6"/>
    <x v="0"/>
    <n v="0"/>
  </r>
  <r>
    <x v="3"/>
    <x v="0"/>
    <x v="46"/>
    <x v="7"/>
    <x v="0"/>
    <n v="0"/>
  </r>
  <r>
    <x v="3"/>
    <x v="0"/>
    <x v="46"/>
    <x v="8"/>
    <x v="0"/>
    <n v="0"/>
  </r>
  <r>
    <x v="3"/>
    <x v="0"/>
    <x v="46"/>
    <x v="9"/>
    <x v="0"/>
    <n v="0"/>
  </r>
  <r>
    <x v="3"/>
    <x v="0"/>
    <x v="46"/>
    <x v="10"/>
    <x v="0"/>
    <n v="0"/>
  </r>
  <r>
    <x v="3"/>
    <x v="0"/>
    <x v="47"/>
    <x v="0"/>
    <x v="0"/>
    <n v="38636.363636363632"/>
  </r>
  <r>
    <x v="3"/>
    <x v="0"/>
    <x v="47"/>
    <x v="1"/>
    <x v="0"/>
    <n v="37111.111111111109"/>
  </r>
  <r>
    <x v="3"/>
    <x v="0"/>
    <x v="47"/>
    <x v="2"/>
    <x v="0"/>
    <n v="39300.411522633745"/>
  </r>
  <r>
    <x v="3"/>
    <x v="0"/>
    <x v="47"/>
    <x v="3"/>
    <x v="0"/>
    <n v="30738.522954091819"/>
  </r>
  <r>
    <x v="3"/>
    <x v="0"/>
    <x v="47"/>
    <x v="4"/>
    <x v="0"/>
    <n v="28930.817610062892"/>
  </r>
  <r>
    <x v="3"/>
    <x v="0"/>
    <x v="47"/>
    <x v="5"/>
    <x v="0"/>
    <n v="28085.106382978724"/>
  </r>
  <r>
    <x v="3"/>
    <x v="0"/>
    <x v="47"/>
    <x v="6"/>
    <x v="0"/>
    <n v="26421.404682274246"/>
  </r>
  <r>
    <x v="3"/>
    <x v="0"/>
    <x v="47"/>
    <x v="7"/>
    <x v="0"/>
    <n v="28825.622775800712"/>
  </r>
  <r>
    <x v="3"/>
    <x v="0"/>
    <x v="47"/>
    <x v="8"/>
    <x v="0"/>
    <n v="30959.752321981425"/>
  </r>
  <r>
    <x v="3"/>
    <x v="0"/>
    <x v="47"/>
    <x v="9"/>
    <x v="0"/>
    <n v="18090.452261306535"/>
  </r>
  <r>
    <x v="3"/>
    <x v="0"/>
    <x v="47"/>
    <x v="10"/>
    <x v="0"/>
    <n v="15816.326530612247"/>
  </r>
  <r>
    <x v="3"/>
    <x v="0"/>
    <x v="48"/>
    <x v="0"/>
    <x v="0"/>
    <n v="46964.856230031946"/>
  </r>
  <r>
    <x v="3"/>
    <x v="0"/>
    <x v="48"/>
    <x v="1"/>
    <x v="0"/>
    <n v="43280.346820809253"/>
  </r>
  <r>
    <x v="3"/>
    <x v="0"/>
    <x v="48"/>
    <x v="2"/>
    <x v="0"/>
    <n v="42225.497420781132"/>
  </r>
  <r>
    <x v="3"/>
    <x v="0"/>
    <x v="48"/>
    <x v="3"/>
    <x v="0"/>
    <n v="42036.011080332406"/>
  </r>
  <r>
    <x v="3"/>
    <x v="0"/>
    <x v="48"/>
    <x v="4"/>
    <x v="0"/>
    <n v="39207.569485511536"/>
  </r>
  <r>
    <x v="3"/>
    <x v="0"/>
    <x v="48"/>
    <x v="5"/>
    <x v="0"/>
    <n v="36231.884057971016"/>
  </r>
  <r>
    <x v="3"/>
    <x v="0"/>
    <x v="48"/>
    <x v="6"/>
    <x v="0"/>
    <n v="38397.581254724115"/>
  </r>
  <r>
    <x v="3"/>
    <x v="0"/>
    <x v="48"/>
    <x v="7"/>
    <x v="0"/>
    <n v="36108.887109687748"/>
  </r>
  <r>
    <x v="3"/>
    <x v="0"/>
    <x v="48"/>
    <x v="8"/>
    <x v="0"/>
    <n v="35704.419889502766"/>
  </r>
  <r>
    <x v="3"/>
    <x v="0"/>
    <x v="48"/>
    <x v="9"/>
    <x v="0"/>
    <n v="27583.586626139815"/>
  </r>
  <r>
    <x v="3"/>
    <x v="0"/>
    <x v="48"/>
    <x v="10"/>
    <x v="0"/>
    <n v="26502.311248073962"/>
  </r>
  <r>
    <x v="3"/>
    <x v="0"/>
    <x v="49"/>
    <x v="0"/>
    <x v="0"/>
    <n v="38333.333333333336"/>
  </r>
  <r>
    <x v="3"/>
    <x v="0"/>
    <x v="49"/>
    <x v="1"/>
    <x v="0"/>
    <n v="29310.344827586203"/>
  </r>
  <r>
    <x v="3"/>
    <x v="0"/>
    <x v="49"/>
    <x v="2"/>
    <x v="0"/>
    <n v="40000"/>
  </r>
  <r>
    <x v="3"/>
    <x v="0"/>
    <x v="49"/>
    <x v="3"/>
    <x v="0"/>
    <n v="27659.574468085106"/>
  </r>
  <r>
    <x v="3"/>
    <x v="0"/>
    <x v="49"/>
    <x v="4"/>
    <x v="0"/>
    <n v="36538.461538461539"/>
  </r>
  <r>
    <x v="3"/>
    <x v="0"/>
    <x v="49"/>
    <x v="5"/>
    <x v="0"/>
    <n v="0"/>
  </r>
  <r>
    <x v="3"/>
    <x v="0"/>
    <x v="49"/>
    <x v="6"/>
    <x v="0"/>
    <n v="0"/>
  </r>
  <r>
    <x v="3"/>
    <x v="0"/>
    <x v="49"/>
    <x v="7"/>
    <x v="0"/>
    <n v="0"/>
  </r>
  <r>
    <x v="3"/>
    <x v="0"/>
    <x v="49"/>
    <x v="8"/>
    <x v="0"/>
    <n v="46428.571428571428"/>
  </r>
  <r>
    <x v="3"/>
    <x v="0"/>
    <x v="49"/>
    <x v="9"/>
    <x v="0"/>
    <n v="0"/>
  </r>
  <r>
    <x v="3"/>
    <x v="0"/>
    <x v="49"/>
    <x v="10"/>
    <x v="0"/>
    <n v="28260.869565217388"/>
  </r>
  <r>
    <x v="3"/>
    <x v="0"/>
    <x v="50"/>
    <x v="0"/>
    <x v="0"/>
    <n v="35294.117647058825"/>
  </r>
  <r>
    <x v="3"/>
    <x v="0"/>
    <x v="50"/>
    <x v="1"/>
    <x v="0"/>
    <n v="0"/>
  </r>
  <r>
    <x v="3"/>
    <x v="0"/>
    <x v="50"/>
    <x v="2"/>
    <x v="0"/>
    <n v="0"/>
  </r>
  <r>
    <x v="3"/>
    <x v="0"/>
    <x v="50"/>
    <x v="3"/>
    <x v="0"/>
    <n v="0"/>
  </r>
  <r>
    <x v="3"/>
    <x v="0"/>
    <x v="50"/>
    <x v="4"/>
    <x v="0"/>
    <n v="0"/>
  </r>
  <r>
    <x v="3"/>
    <x v="0"/>
    <x v="50"/>
    <x v="5"/>
    <x v="0"/>
    <n v="0"/>
  </r>
  <r>
    <x v="3"/>
    <x v="0"/>
    <x v="50"/>
    <x v="6"/>
    <x v="0"/>
    <n v="0"/>
  </r>
  <r>
    <x v="3"/>
    <x v="0"/>
    <x v="50"/>
    <x v="7"/>
    <x v="0"/>
    <n v="0"/>
  </r>
  <r>
    <x v="3"/>
    <x v="0"/>
    <x v="50"/>
    <x v="8"/>
    <x v="0"/>
    <n v="0"/>
  </r>
  <r>
    <x v="3"/>
    <x v="0"/>
    <x v="50"/>
    <x v="9"/>
    <x v="0"/>
    <n v="0"/>
  </r>
  <r>
    <x v="3"/>
    <x v="0"/>
    <x v="50"/>
    <x v="10"/>
    <x v="0"/>
    <n v="0"/>
  </r>
  <r>
    <x v="0"/>
    <x v="0"/>
    <x v="0"/>
    <x v="0"/>
    <x v="1"/>
    <n v="693169.08144927537"/>
  </r>
  <r>
    <x v="0"/>
    <x v="0"/>
    <x v="0"/>
    <x v="1"/>
    <x v="1"/>
    <n v="0"/>
  </r>
  <r>
    <x v="0"/>
    <x v="0"/>
    <x v="0"/>
    <x v="2"/>
    <x v="1"/>
    <n v="0"/>
  </r>
  <r>
    <x v="0"/>
    <x v="0"/>
    <x v="0"/>
    <x v="3"/>
    <x v="1"/>
    <n v="0"/>
  </r>
  <r>
    <x v="0"/>
    <x v="0"/>
    <x v="0"/>
    <x v="4"/>
    <x v="1"/>
    <n v="0"/>
  </r>
  <r>
    <x v="0"/>
    <x v="0"/>
    <x v="0"/>
    <x v="5"/>
    <x v="1"/>
    <n v="0"/>
  </r>
  <r>
    <x v="0"/>
    <x v="0"/>
    <x v="0"/>
    <x v="6"/>
    <x v="1"/>
    <n v="0"/>
  </r>
  <r>
    <x v="0"/>
    <x v="0"/>
    <x v="0"/>
    <x v="7"/>
    <x v="1"/>
    <n v="0"/>
  </r>
  <r>
    <x v="0"/>
    <x v="0"/>
    <x v="0"/>
    <x v="8"/>
    <x v="1"/>
    <n v="0"/>
  </r>
  <r>
    <x v="0"/>
    <x v="0"/>
    <x v="0"/>
    <x v="9"/>
    <x v="1"/>
    <n v="0"/>
  </r>
  <r>
    <x v="0"/>
    <x v="0"/>
    <x v="0"/>
    <x v="10"/>
    <x v="1"/>
    <n v="0"/>
  </r>
  <r>
    <x v="0"/>
    <x v="0"/>
    <x v="1"/>
    <x v="0"/>
    <x v="1"/>
    <n v="408134.00984395319"/>
  </r>
  <r>
    <x v="0"/>
    <x v="0"/>
    <x v="1"/>
    <x v="1"/>
    <x v="1"/>
    <n v="405635.36195026175"/>
  </r>
  <r>
    <x v="0"/>
    <x v="0"/>
    <x v="1"/>
    <x v="2"/>
    <x v="1"/>
    <n v="389117.87068548391"/>
  </r>
  <r>
    <x v="0"/>
    <x v="0"/>
    <x v="1"/>
    <x v="3"/>
    <x v="1"/>
    <n v="392702.18465938309"/>
  </r>
  <r>
    <x v="0"/>
    <x v="0"/>
    <x v="1"/>
    <x v="4"/>
    <x v="1"/>
    <n v="368875.72709090903"/>
  </r>
  <r>
    <x v="0"/>
    <x v="0"/>
    <x v="1"/>
    <x v="5"/>
    <x v="1"/>
    <n v="358459.65423308982"/>
  </r>
  <r>
    <x v="0"/>
    <x v="0"/>
    <x v="1"/>
    <x v="6"/>
    <x v="1"/>
    <n v="344460.24713505077"/>
  </r>
  <r>
    <x v="0"/>
    <x v="0"/>
    <x v="1"/>
    <x v="7"/>
    <x v="1"/>
    <n v="387312.99035369774"/>
  </r>
  <r>
    <x v="0"/>
    <x v="0"/>
    <x v="1"/>
    <x v="8"/>
    <x v="1"/>
    <n v="565966.65008731512"/>
  </r>
  <r>
    <x v="0"/>
    <x v="0"/>
    <x v="1"/>
    <x v="9"/>
    <x v="1"/>
    <n v="729161.86238561559"/>
  </r>
  <r>
    <x v="0"/>
    <x v="0"/>
    <x v="1"/>
    <x v="10"/>
    <x v="1"/>
    <n v="666811.27170567634"/>
  </r>
  <r>
    <x v="0"/>
    <x v="0"/>
    <x v="2"/>
    <x v="0"/>
    <x v="1"/>
    <n v="166136.61113107824"/>
  </r>
  <r>
    <x v="0"/>
    <x v="0"/>
    <x v="2"/>
    <x v="1"/>
    <x v="1"/>
    <n v="174981.55602047782"/>
  </r>
  <r>
    <x v="0"/>
    <x v="0"/>
    <x v="2"/>
    <x v="2"/>
    <x v="1"/>
    <n v="178636.70886075948"/>
  </r>
  <r>
    <x v="0"/>
    <x v="0"/>
    <x v="2"/>
    <x v="3"/>
    <x v="1"/>
    <n v="175097.31460580914"/>
  </r>
  <r>
    <x v="0"/>
    <x v="0"/>
    <x v="2"/>
    <x v="4"/>
    <x v="1"/>
    <n v="161855.58594008925"/>
  </r>
  <r>
    <x v="0"/>
    <x v="0"/>
    <x v="2"/>
    <x v="5"/>
    <x v="1"/>
    <n v="157086.79042386188"/>
  </r>
  <r>
    <x v="0"/>
    <x v="0"/>
    <x v="2"/>
    <x v="6"/>
    <x v="1"/>
    <n v="200348.04413239719"/>
  </r>
  <r>
    <x v="0"/>
    <x v="0"/>
    <x v="2"/>
    <x v="7"/>
    <x v="1"/>
    <n v="310420.88711153477"/>
  </r>
  <r>
    <x v="0"/>
    <x v="0"/>
    <x v="2"/>
    <x v="8"/>
    <x v="1"/>
    <n v="633818.95182289975"/>
  </r>
  <r>
    <x v="0"/>
    <x v="0"/>
    <x v="2"/>
    <x v="9"/>
    <x v="1"/>
    <n v="646496.2019691997"/>
  </r>
  <r>
    <x v="0"/>
    <x v="0"/>
    <x v="2"/>
    <x v="10"/>
    <x v="1"/>
    <n v="602743.38050739956"/>
  </r>
  <r>
    <x v="0"/>
    <x v="0"/>
    <x v="3"/>
    <x v="0"/>
    <x v="1"/>
    <n v="396338.86790575919"/>
  </r>
  <r>
    <x v="0"/>
    <x v="0"/>
    <x v="3"/>
    <x v="1"/>
    <x v="1"/>
    <n v="432767.13537333952"/>
  </r>
  <r>
    <x v="0"/>
    <x v="0"/>
    <x v="3"/>
    <x v="2"/>
    <x v="1"/>
    <n v="368251.67578441405"/>
  </r>
  <r>
    <x v="0"/>
    <x v="0"/>
    <x v="3"/>
    <x v="3"/>
    <x v="1"/>
    <n v="317838.52117296535"/>
  </r>
  <r>
    <x v="0"/>
    <x v="0"/>
    <x v="3"/>
    <x v="4"/>
    <x v="1"/>
    <n v="272393.44473134959"/>
  </r>
  <r>
    <x v="0"/>
    <x v="0"/>
    <x v="3"/>
    <x v="5"/>
    <x v="1"/>
    <n v="256241.13236042092"/>
  </r>
  <r>
    <x v="0"/>
    <x v="0"/>
    <x v="3"/>
    <x v="6"/>
    <x v="1"/>
    <n v="279270.89153706067"/>
  </r>
  <r>
    <x v="0"/>
    <x v="0"/>
    <x v="3"/>
    <x v="7"/>
    <x v="1"/>
    <n v="264722.35504125577"/>
  </r>
  <r>
    <x v="0"/>
    <x v="0"/>
    <x v="3"/>
    <x v="8"/>
    <x v="1"/>
    <n v="409420.8451616579"/>
  </r>
  <r>
    <x v="0"/>
    <x v="0"/>
    <x v="3"/>
    <x v="9"/>
    <x v="1"/>
    <n v="457615.87208896136"/>
  </r>
  <r>
    <x v="0"/>
    <x v="0"/>
    <x v="3"/>
    <x v="10"/>
    <x v="1"/>
    <n v="609648.37220676371"/>
  </r>
  <r>
    <x v="0"/>
    <x v="0"/>
    <x v="4"/>
    <x v="0"/>
    <x v="1"/>
    <n v="350442.05068410333"/>
  </r>
  <r>
    <x v="0"/>
    <x v="0"/>
    <x v="4"/>
    <x v="1"/>
    <x v="1"/>
    <n v="324848.38709967321"/>
  </r>
  <r>
    <x v="0"/>
    <x v="0"/>
    <x v="4"/>
    <x v="2"/>
    <x v="1"/>
    <n v="316219.17027565825"/>
  </r>
  <r>
    <x v="0"/>
    <x v="0"/>
    <x v="4"/>
    <x v="3"/>
    <x v="1"/>
    <n v="299296.12925813009"/>
  </r>
  <r>
    <x v="0"/>
    <x v="0"/>
    <x v="4"/>
    <x v="4"/>
    <x v="1"/>
    <n v="254620.42857570318"/>
  </r>
  <r>
    <x v="0"/>
    <x v="0"/>
    <x v="4"/>
    <x v="5"/>
    <x v="1"/>
    <n v="163286.56638294522"/>
  </r>
  <r>
    <x v="0"/>
    <x v="0"/>
    <x v="4"/>
    <x v="6"/>
    <x v="1"/>
    <n v="244525.64143036547"/>
  </r>
  <r>
    <x v="0"/>
    <x v="0"/>
    <x v="4"/>
    <x v="7"/>
    <x v="1"/>
    <n v="366444.28588856518"/>
  </r>
  <r>
    <x v="0"/>
    <x v="0"/>
    <x v="4"/>
    <x v="8"/>
    <x v="1"/>
    <n v="617337.19496575603"/>
  </r>
  <r>
    <x v="0"/>
    <x v="0"/>
    <x v="4"/>
    <x v="9"/>
    <x v="1"/>
    <n v="652460.47020901041"/>
  </r>
  <r>
    <x v="0"/>
    <x v="0"/>
    <x v="4"/>
    <x v="10"/>
    <x v="1"/>
    <n v="575743.42476763076"/>
  </r>
  <r>
    <x v="0"/>
    <x v="0"/>
    <x v="5"/>
    <x v="0"/>
    <x v="1"/>
    <n v="340923.3027229358"/>
  </r>
  <r>
    <x v="0"/>
    <x v="0"/>
    <x v="5"/>
    <x v="1"/>
    <x v="1"/>
    <n v="367161.73229922995"/>
  </r>
  <r>
    <x v="0"/>
    <x v="0"/>
    <x v="5"/>
    <x v="2"/>
    <x v="1"/>
    <n v="240007.70834792539"/>
  </r>
  <r>
    <x v="0"/>
    <x v="0"/>
    <x v="5"/>
    <x v="3"/>
    <x v="1"/>
    <n v="241526.06265619665"/>
  </r>
  <r>
    <x v="0"/>
    <x v="0"/>
    <x v="5"/>
    <x v="4"/>
    <x v="1"/>
    <n v="238380.20694047221"/>
  </r>
  <r>
    <x v="0"/>
    <x v="0"/>
    <x v="5"/>
    <x v="5"/>
    <x v="1"/>
    <n v="115357.43539448846"/>
  </r>
  <r>
    <x v="0"/>
    <x v="0"/>
    <x v="5"/>
    <x v="6"/>
    <x v="1"/>
    <n v="124259.37272434177"/>
  </r>
  <r>
    <x v="0"/>
    <x v="0"/>
    <x v="5"/>
    <x v="7"/>
    <x v="1"/>
    <n v="147055.72167164178"/>
  </r>
  <r>
    <x v="0"/>
    <x v="0"/>
    <x v="5"/>
    <x v="8"/>
    <x v="1"/>
    <n v="238912.1035548686"/>
  </r>
  <r>
    <x v="0"/>
    <x v="0"/>
    <x v="5"/>
    <x v="9"/>
    <x v="1"/>
    <n v="313267.94230958231"/>
  </r>
  <r>
    <x v="0"/>
    <x v="0"/>
    <x v="5"/>
    <x v="10"/>
    <x v="1"/>
    <n v="314325.13150918635"/>
  </r>
  <r>
    <x v="0"/>
    <x v="0"/>
    <x v="6"/>
    <x v="0"/>
    <x v="1"/>
    <n v="399171.66717157804"/>
  </r>
  <r>
    <x v="0"/>
    <x v="0"/>
    <x v="6"/>
    <x v="1"/>
    <x v="1"/>
    <n v="393738.51415568864"/>
  </r>
  <r>
    <x v="0"/>
    <x v="0"/>
    <x v="6"/>
    <x v="2"/>
    <x v="1"/>
    <n v="320293.21951903217"/>
  </r>
  <r>
    <x v="0"/>
    <x v="0"/>
    <x v="6"/>
    <x v="3"/>
    <x v="1"/>
    <n v="368069.61661847983"/>
  </r>
  <r>
    <x v="0"/>
    <x v="0"/>
    <x v="6"/>
    <x v="4"/>
    <x v="1"/>
    <n v="336545.83203442005"/>
  </r>
  <r>
    <x v="0"/>
    <x v="0"/>
    <x v="6"/>
    <x v="5"/>
    <x v="1"/>
    <n v="309113.73877557542"/>
  </r>
  <r>
    <x v="0"/>
    <x v="0"/>
    <x v="6"/>
    <x v="6"/>
    <x v="1"/>
    <n v="397406.8188291355"/>
  </r>
  <r>
    <x v="0"/>
    <x v="0"/>
    <x v="6"/>
    <x v="7"/>
    <x v="1"/>
    <n v="396142.06337800471"/>
  </r>
  <r>
    <x v="0"/>
    <x v="0"/>
    <x v="6"/>
    <x v="8"/>
    <x v="1"/>
    <n v="553393.05813725491"/>
  </r>
  <r>
    <x v="0"/>
    <x v="0"/>
    <x v="6"/>
    <x v="9"/>
    <x v="1"/>
    <n v="590420.17135572131"/>
  </r>
  <r>
    <x v="0"/>
    <x v="0"/>
    <x v="6"/>
    <x v="10"/>
    <x v="1"/>
    <n v="562602.82750585862"/>
  </r>
  <r>
    <x v="0"/>
    <x v="0"/>
    <x v="7"/>
    <x v="0"/>
    <x v="1"/>
    <n v="503634.40806451609"/>
  </r>
  <r>
    <x v="0"/>
    <x v="0"/>
    <x v="7"/>
    <x v="1"/>
    <x v="1"/>
    <n v="531236.15864406782"/>
  </r>
  <r>
    <x v="0"/>
    <x v="0"/>
    <x v="7"/>
    <x v="2"/>
    <x v="1"/>
    <n v="657088.96427807491"/>
  </r>
  <r>
    <x v="0"/>
    <x v="0"/>
    <x v="7"/>
    <x v="3"/>
    <x v="1"/>
    <n v="489357.56913242006"/>
  </r>
  <r>
    <x v="0"/>
    <x v="0"/>
    <x v="7"/>
    <x v="4"/>
    <x v="1"/>
    <n v="292388.88857142854"/>
  </r>
  <r>
    <x v="0"/>
    <x v="0"/>
    <x v="7"/>
    <x v="5"/>
    <x v="1"/>
    <n v="422319.44444444444"/>
  </r>
  <r>
    <x v="0"/>
    <x v="0"/>
    <x v="7"/>
    <x v="6"/>
    <x v="1"/>
    <n v="237390.8122943723"/>
  </r>
  <r>
    <x v="0"/>
    <x v="0"/>
    <x v="7"/>
    <x v="7"/>
    <x v="1"/>
    <n v="388282.19178082183"/>
  </r>
  <r>
    <x v="0"/>
    <x v="0"/>
    <x v="7"/>
    <x v="8"/>
    <x v="1"/>
    <n v="435043.60115839238"/>
  </r>
  <r>
    <x v="0"/>
    <x v="0"/>
    <x v="7"/>
    <x v="9"/>
    <x v="1"/>
    <n v="515570.63014760142"/>
  </r>
  <r>
    <x v="0"/>
    <x v="0"/>
    <x v="7"/>
    <x v="10"/>
    <x v="1"/>
    <n v="527923.82692421984"/>
  </r>
  <r>
    <x v="0"/>
    <x v="0"/>
    <x v="8"/>
    <x v="0"/>
    <x v="1"/>
    <n v="230301.36986301368"/>
  </r>
  <r>
    <x v="0"/>
    <x v="0"/>
    <x v="8"/>
    <x v="1"/>
    <x v="1"/>
    <n v="137652.69346855982"/>
  </r>
  <r>
    <x v="0"/>
    <x v="0"/>
    <x v="8"/>
    <x v="2"/>
    <x v="1"/>
    <n v="174471.17562992126"/>
  </r>
  <r>
    <x v="0"/>
    <x v="0"/>
    <x v="8"/>
    <x v="3"/>
    <x v="1"/>
    <n v="207312.25221995928"/>
  </r>
  <r>
    <x v="0"/>
    <x v="0"/>
    <x v="8"/>
    <x v="4"/>
    <x v="1"/>
    <n v="143397.76210909092"/>
  </r>
  <r>
    <x v="0"/>
    <x v="0"/>
    <x v="8"/>
    <x v="5"/>
    <x v="1"/>
    <n v="118595.60327198365"/>
  </r>
  <r>
    <x v="0"/>
    <x v="0"/>
    <x v="8"/>
    <x v="6"/>
    <x v="1"/>
    <n v="171293.73952618454"/>
  </r>
  <r>
    <x v="0"/>
    <x v="0"/>
    <x v="8"/>
    <x v="7"/>
    <x v="1"/>
    <n v="198035.24590330789"/>
  </r>
  <r>
    <x v="0"/>
    <x v="0"/>
    <x v="8"/>
    <x v="8"/>
    <x v="1"/>
    <n v="303049.20469785575"/>
  </r>
  <r>
    <x v="0"/>
    <x v="0"/>
    <x v="8"/>
    <x v="9"/>
    <x v="1"/>
    <n v="473886.85852017935"/>
  </r>
  <r>
    <x v="0"/>
    <x v="0"/>
    <x v="8"/>
    <x v="10"/>
    <x v="1"/>
    <n v="405624.56819371722"/>
  </r>
  <r>
    <x v="0"/>
    <x v="0"/>
    <x v="9"/>
    <x v="0"/>
    <x v="1"/>
    <n v="340464.11178228451"/>
  </r>
  <r>
    <x v="0"/>
    <x v="0"/>
    <x v="9"/>
    <x v="1"/>
    <x v="1"/>
    <n v="342234.69495587237"/>
  </r>
  <r>
    <x v="0"/>
    <x v="0"/>
    <x v="9"/>
    <x v="2"/>
    <x v="1"/>
    <n v="361950.5043377484"/>
  </r>
  <r>
    <x v="0"/>
    <x v="0"/>
    <x v="9"/>
    <x v="3"/>
    <x v="1"/>
    <n v="367956.10644204461"/>
  </r>
  <r>
    <x v="0"/>
    <x v="0"/>
    <x v="9"/>
    <x v="4"/>
    <x v="1"/>
    <n v="334731.86380525876"/>
  </r>
  <r>
    <x v="0"/>
    <x v="0"/>
    <x v="9"/>
    <x v="5"/>
    <x v="1"/>
    <n v="287190.33048204205"/>
  </r>
  <r>
    <x v="0"/>
    <x v="0"/>
    <x v="9"/>
    <x v="6"/>
    <x v="1"/>
    <n v="271897.21747988713"/>
  </r>
  <r>
    <x v="0"/>
    <x v="0"/>
    <x v="9"/>
    <x v="7"/>
    <x v="1"/>
    <n v="326120.10999890778"/>
  </r>
  <r>
    <x v="0"/>
    <x v="0"/>
    <x v="9"/>
    <x v="8"/>
    <x v="1"/>
    <n v="758509.35573302605"/>
  </r>
  <r>
    <x v="0"/>
    <x v="0"/>
    <x v="9"/>
    <x v="9"/>
    <x v="1"/>
    <n v="822271.40088902053"/>
  </r>
  <r>
    <x v="0"/>
    <x v="0"/>
    <x v="9"/>
    <x v="10"/>
    <x v="1"/>
    <n v="758226.21381737513"/>
  </r>
  <r>
    <x v="0"/>
    <x v="0"/>
    <x v="10"/>
    <x v="0"/>
    <x v="1"/>
    <n v="304760.9676122932"/>
  </r>
  <r>
    <x v="0"/>
    <x v="0"/>
    <x v="10"/>
    <x v="1"/>
    <x v="1"/>
    <n v="811853.5365684384"/>
  </r>
  <r>
    <x v="0"/>
    <x v="0"/>
    <x v="10"/>
    <x v="2"/>
    <x v="1"/>
    <n v="531482.7598015581"/>
  </r>
  <r>
    <x v="0"/>
    <x v="0"/>
    <x v="10"/>
    <x v="3"/>
    <x v="1"/>
    <n v="511429.02779550594"/>
  </r>
  <r>
    <x v="0"/>
    <x v="0"/>
    <x v="10"/>
    <x v="4"/>
    <x v="1"/>
    <n v="498194.77581348713"/>
  </r>
  <r>
    <x v="0"/>
    <x v="0"/>
    <x v="10"/>
    <x v="5"/>
    <x v="1"/>
    <n v="222921.19958138498"/>
  </r>
  <r>
    <x v="0"/>
    <x v="0"/>
    <x v="10"/>
    <x v="6"/>
    <x v="1"/>
    <n v="349755.64594496519"/>
  </r>
  <r>
    <x v="0"/>
    <x v="0"/>
    <x v="10"/>
    <x v="7"/>
    <x v="1"/>
    <n v="565518.59486345283"/>
  </r>
  <r>
    <x v="0"/>
    <x v="0"/>
    <x v="10"/>
    <x v="8"/>
    <x v="1"/>
    <n v="784933.20580875955"/>
  </r>
  <r>
    <x v="0"/>
    <x v="0"/>
    <x v="10"/>
    <x v="9"/>
    <x v="1"/>
    <n v="796725.0953800584"/>
  </r>
  <r>
    <x v="0"/>
    <x v="0"/>
    <x v="10"/>
    <x v="10"/>
    <x v="1"/>
    <n v="761646.61406735482"/>
  </r>
  <r>
    <x v="0"/>
    <x v="0"/>
    <x v="11"/>
    <x v="0"/>
    <x v="1"/>
    <n v="443519.69504447264"/>
  </r>
  <r>
    <x v="0"/>
    <x v="0"/>
    <x v="11"/>
    <x v="1"/>
    <x v="1"/>
    <n v="546677.08952380961"/>
  </r>
  <r>
    <x v="0"/>
    <x v="0"/>
    <x v="11"/>
    <x v="2"/>
    <x v="1"/>
    <n v="603478.12808351975"/>
  </r>
  <r>
    <x v="0"/>
    <x v="0"/>
    <x v="11"/>
    <x v="3"/>
    <x v="1"/>
    <n v="441049.85528187925"/>
  </r>
  <r>
    <x v="0"/>
    <x v="0"/>
    <x v="11"/>
    <x v="4"/>
    <x v="1"/>
    <n v="429358.47657811508"/>
  </r>
  <r>
    <x v="0"/>
    <x v="0"/>
    <x v="11"/>
    <x v="5"/>
    <x v="1"/>
    <n v="377951.83603945369"/>
  </r>
  <r>
    <x v="0"/>
    <x v="0"/>
    <x v="11"/>
    <x v="6"/>
    <x v="1"/>
    <n v="424203.8786526316"/>
  </r>
  <r>
    <x v="0"/>
    <x v="0"/>
    <x v="11"/>
    <x v="7"/>
    <x v="1"/>
    <n v="400784.16594243795"/>
  </r>
  <r>
    <x v="0"/>
    <x v="0"/>
    <x v="11"/>
    <x v="8"/>
    <x v="1"/>
    <n v="596744.2030186546"/>
  </r>
  <r>
    <x v="0"/>
    <x v="0"/>
    <x v="11"/>
    <x v="9"/>
    <x v="1"/>
    <n v="684315.48241875332"/>
  </r>
  <r>
    <x v="0"/>
    <x v="0"/>
    <x v="11"/>
    <x v="10"/>
    <x v="1"/>
    <n v="657963.37005373719"/>
  </r>
  <r>
    <x v="0"/>
    <x v="0"/>
    <x v="12"/>
    <x v="0"/>
    <x v="1"/>
    <n v="356333.64553564152"/>
  </r>
  <r>
    <x v="0"/>
    <x v="0"/>
    <x v="12"/>
    <x v="1"/>
    <x v="1"/>
    <n v="403946.72624560038"/>
  </r>
  <r>
    <x v="0"/>
    <x v="0"/>
    <x v="12"/>
    <x v="2"/>
    <x v="1"/>
    <n v="371034.67709814152"/>
  </r>
  <r>
    <x v="0"/>
    <x v="0"/>
    <x v="12"/>
    <x v="3"/>
    <x v="1"/>
    <n v="269550.27855306171"/>
  </r>
  <r>
    <x v="0"/>
    <x v="0"/>
    <x v="12"/>
    <x v="4"/>
    <x v="1"/>
    <n v="316753.53591397847"/>
  </r>
  <r>
    <x v="0"/>
    <x v="0"/>
    <x v="12"/>
    <x v="5"/>
    <x v="1"/>
    <n v="291559.8337156669"/>
  </r>
  <r>
    <x v="0"/>
    <x v="0"/>
    <x v="12"/>
    <x v="6"/>
    <x v="1"/>
    <n v="219460.43715208748"/>
  </r>
  <r>
    <x v="0"/>
    <x v="0"/>
    <x v="12"/>
    <x v="7"/>
    <x v="1"/>
    <n v="346460.27236641222"/>
  </r>
  <r>
    <x v="0"/>
    <x v="0"/>
    <x v="12"/>
    <x v="8"/>
    <x v="1"/>
    <n v="498847.9673046532"/>
  </r>
  <r>
    <x v="0"/>
    <x v="0"/>
    <x v="12"/>
    <x v="9"/>
    <x v="1"/>
    <n v="545977.29341026268"/>
  </r>
  <r>
    <x v="0"/>
    <x v="0"/>
    <x v="12"/>
    <x v="10"/>
    <x v="1"/>
    <n v="567735.6288985823"/>
  </r>
  <r>
    <x v="0"/>
    <x v="0"/>
    <x v="13"/>
    <x v="0"/>
    <x v="1"/>
    <n v="403029.18149466184"/>
  </r>
  <r>
    <x v="0"/>
    <x v="0"/>
    <x v="13"/>
    <x v="1"/>
    <x v="1"/>
    <n v="440952.18240153696"/>
  </r>
  <r>
    <x v="0"/>
    <x v="0"/>
    <x v="13"/>
    <x v="2"/>
    <x v="1"/>
    <n v="396925.7471361502"/>
  </r>
  <r>
    <x v="0"/>
    <x v="0"/>
    <x v="13"/>
    <x v="3"/>
    <x v="1"/>
    <n v="300979.54646017699"/>
  </r>
  <r>
    <x v="0"/>
    <x v="0"/>
    <x v="13"/>
    <x v="4"/>
    <x v="1"/>
    <n v="279131.43937007873"/>
  </r>
  <r>
    <x v="0"/>
    <x v="0"/>
    <x v="13"/>
    <x v="5"/>
    <x v="1"/>
    <n v="307165.27420634916"/>
  </r>
  <r>
    <x v="0"/>
    <x v="0"/>
    <x v="13"/>
    <x v="6"/>
    <x v="1"/>
    <n v="309146.75056657224"/>
  </r>
  <r>
    <x v="0"/>
    <x v="0"/>
    <x v="13"/>
    <x v="7"/>
    <x v="1"/>
    <n v="396962.87083476759"/>
  </r>
  <r>
    <x v="0"/>
    <x v="0"/>
    <x v="13"/>
    <x v="8"/>
    <x v="1"/>
    <n v="588794.86906976742"/>
  </r>
  <r>
    <x v="0"/>
    <x v="0"/>
    <x v="13"/>
    <x v="9"/>
    <x v="1"/>
    <n v="645220.1658404771"/>
  </r>
  <r>
    <x v="0"/>
    <x v="0"/>
    <x v="13"/>
    <x v="10"/>
    <x v="1"/>
    <n v="609338.82369565219"/>
  </r>
  <r>
    <x v="0"/>
    <x v="0"/>
    <x v="14"/>
    <x v="0"/>
    <x v="1"/>
    <n v="278745.68098609109"/>
  </r>
  <r>
    <x v="0"/>
    <x v="0"/>
    <x v="14"/>
    <x v="1"/>
    <x v="1"/>
    <n v="273708.97694330319"/>
  </r>
  <r>
    <x v="0"/>
    <x v="0"/>
    <x v="14"/>
    <x v="2"/>
    <x v="1"/>
    <n v="242978.23781829415"/>
  </r>
  <r>
    <x v="0"/>
    <x v="0"/>
    <x v="14"/>
    <x v="3"/>
    <x v="1"/>
    <n v="214900.47868875411"/>
  </r>
  <r>
    <x v="0"/>
    <x v="0"/>
    <x v="14"/>
    <x v="4"/>
    <x v="1"/>
    <n v="225697.86743192736"/>
  </r>
  <r>
    <x v="0"/>
    <x v="0"/>
    <x v="14"/>
    <x v="5"/>
    <x v="1"/>
    <n v="179415.98960665934"/>
  </r>
  <r>
    <x v="0"/>
    <x v="0"/>
    <x v="14"/>
    <x v="6"/>
    <x v="1"/>
    <n v="212620.71393665159"/>
  </r>
  <r>
    <x v="0"/>
    <x v="0"/>
    <x v="14"/>
    <x v="7"/>
    <x v="1"/>
    <n v="393647.18589068699"/>
  </r>
  <r>
    <x v="0"/>
    <x v="0"/>
    <x v="14"/>
    <x v="8"/>
    <x v="1"/>
    <n v="544464.79980222497"/>
  </r>
  <r>
    <x v="0"/>
    <x v="0"/>
    <x v="14"/>
    <x v="9"/>
    <x v="1"/>
    <n v="560976.33570896531"/>
  </r>
  <r>
    <x v="0"/>
    <x v="0"/>
    <x v="14"/>
    <x v="10"/>
    <x v="1"/>
    <n v="529178.27382873662"/>
  </r>
  <r>
    <x v="0"/>
    <x v="0"/>
    <x v="15"/>
    <x v="0"/>
    <x v="1"/>
    <n v="198171.09651865752"/>
  </r>
  <r>
    <x v="0"/>
    <x v="0"/>
    <x v="15"/>
    <x v="1"/>
    <x v="1"/>
    <n v="174149.88042323652"/>
  </r>
  <r>
    <x v="0"/>
    <x v="0"/>
    <x v="15"/>
    <x v="2"/>
    <x v="1"/>
    <n v="206469.18821119881"/>
  </r>
  <r>
    <x v="0"/>
    <x v="0"/>
    <x v="15"/>
    <x v="3"/>
    <x v="1"/>
    <n v="186307.82206581946"/>
  </r>
  <r>
    <x v="0"/>
    <x v="0"/>
    <x v="15"/>
    <x v="4"/>
    <x v="1"/>
    <n v="198972.57134176433"/>
  </r>
  <r>
    <x v="0"/>
    <x v="0"/>
    <x v="15"/>
    <x v="5"/>
    <x v="1"/>
    <n v="176904.7768504408"/>
  </r>
  <r>
    <x v="0"/>
    <x v="0"/>
    <x v="15"/>
    <x v="6"/>
    <x v="1"/>
    <n v="239304.01931511838"/>
  </r>
  <r>
    <x v="0"/>
    <x v="0"/>
    <x v="15"/>
    <x v="7"/>
    <x v="1"/>
    <n v="339859.84556653991"/>
  </r>
  <r>
    <x v="0"/>
    <x v="0"/>
    <x v="15"/>
    <x v="8"/>
    <x v="1"/>
    <n v="492847.99167782872"/>
  </r>
  <r>
    <x v="0"/>
    <x v="0"/>
    <x v="15"/>
    <x v="9"/>
    <x v="1"/>
    <n v="537012.53062754334"/>
  </r>
  <r>
    <x v="0"/>
    <x v="0"/>
    <x v="15"/>
    <x v="10"/>
    <x v="1"/>
    <n v="522137.80947872845"/>
  </r>
  <r>
    <x v="0"/>
    <x v="0"/>
    <x v="16"/>
    <x v="0"/>
    <x v="1"/>
    <n v="179660.25653846154"/>
  </r>
  <r>
    <x v="0"/>
    <x v="0"/>
    <x v="16"/>
    <x v="1"/>
    <x v="1"/>
    <n v="188970.43065502186"/>
  </r>
  <r>
    <x v="0"/>
    <x v="0"/>
    <x v="16"/>
    <x v="2"/>
    <x v="1"/>
    <n v="269719.35486986302"/>
  </r>
  <r>
    <x v="0"/>
    <x v="0"/>
    <x v="16"/>
    <x v="3"/>
    <x v="1"/>
    <n v="260745.84561042525"/>
  </r>
  <r>
    <x v="0"/>
    <x v="0"/>
    <x v="16"/>
    <x v="4"/>
    <x v="1"/>
    <n v="266552.9103500343"/>
  </r>
  <r>
    <x v="0"/>
    <x v="0"/>
    <x v="16"/>
    <x v="5"/>
    <x v="1"/>
    <n v="217002.48728349371"/>
  </r>
  <r>
    <x v="0"/>
    <x v="0"/>
    <x v="16"/>
    <x v="6"/>
    <x v="1"/>
    <n v="256638.05363735071"/>
  </r>
  <r>
    <x v="0"/>
    <x v="0"/>
    <x v="16"/>
    <x v="7"/>
    <x v="1"/>
    <n v="339422.66927966103"/>
  </r>
  <r>
    <x v="0"/>
    <x v="0"/>
    <x v="16"/>
    <x v="8"/>
    <x v="1"/>
    <n v="453759.84692191053"/>
  </r>
  <r>
    <x v="0"/>
    <x v="0"/>
    <x v="16"/>
    <x v="9"/>
    <x v="1"/>
    <n v="532863.22862619802"/>
  </r>
  <r>
    <x v="0"/>
    <x v="0"/>
    <x v="16"/>
    <x v="10"/>
    <x v="1"/>
    <n v="526643.95436200371"/>
  </r>
  <r>
    <x v="0"/>
    <x v="0"/>
    <x v="17"/>
    <x v="0"/>
    <x v="1"/>
    <n v="138649.51768488745"/>
  </r>
  <r>
    <x v="0"/>
    <x v="0"/>
    <x v="17"/>
    <x v="1"/>
    <x v="1"/>
    <n v="86453.027403695582"/>
  </r>
  <r>
    <x v="0"/>
    <x v="0"/>
    <x v="17"/>
    <x v="2"/>
    <x v="1"/>
    <n v="79863.889270136657"/>
  </r>
  <r>
    <x v="0"/>
    <x v="0"/>
    <x v="17"/>
    <x v="3"/>
    <x v="1"/>
    <n v="85823.974218130315"/>
  </r>
  <r>
    <x v="0"/>
    <x v="0"/>
    <x v="17"/>
    <x v="4"/>
    <x v="1"/>
    <n v="92874.966413130503"/>
  </r>
  <r>
    <x v="0"/>
    <x v="0"/>
    <x v="17"/>
    <x v="5"/>
    <x v="1"/>
    <n v="140333.13156268929"/>
  </r>
  <r>
    <x v="0"/>
    <x v="0"/>
    <x v="17"/>
    <x v="6"/>
    <x v="1"/>
    <n v="158650.13401100918"/>
  </r>
  <r>
    <x v="0"/>
    <x v="0"/>
    <x v="17"/>
    <x v="7"/>
    <x v="1"/>
    <n v="421191.90381914889"/>
  </r>
  <r>
    <x v="0"/>
    <x v="0"/>
    <x v="17"/>
    <x v="8"/>
    <x v="1"/>
    <n v="604411.820288021"/>
  </r>
  <r>
    <x v="0"/>
    <x v="0"/>
    <x v="17"/>
    <x v="9"/>
    <x v="1"/>
    <n v="606867.21023498697"/>
  </r>
  <r>
    <x v="0"/>
    <x v="0"/>
    <x v="17"/>
    <x v="10"/>
    <x v="1"/>
    <n v="595741.04441147542"/>
  </r>
  <r>
    <x v="0"/>
    <x v="0"/>
    <x v="18"/>
    <x v="0"/>
    <x v="1"/>
    <n v="238076.06411418217"/>
  </r>
  <r>
    <x v="0"/>
    <x v="0"/>
    <x v="18"/>
    <x v="1"/>
    <x v="1"/>
    <n v="287638.28438814019"/>
  </r>
  <r>
    <x v="0"/>
    <x v="0"/>
    <x v="18"/>
    <x v="2"/>
    <x v="1"/>
    <n v="332931.93137797457"/>
  </r>
  <r>
    <x v="0"/>
    <x v="0"/>
    <x v="18"/>
    <x v="3"/>
    <x v="1"/>
    <n v="297515.41403743316"/>
  </r>
  <r>
    <x v="0"/>
    <x v="0"/>
    <x v="18"/>
    <x v="4"/>
    <x v="1"/>
    <n v="317584.85164986737"/>
  </r>
  <r>
    <x v="0"/>
    <x v="0"/>
    <x v="18"/>
    <x v="5"/>
    <x v="1"/>
    <n v="296796.23218974081"/>
  </r>
  <r>
    <x v="0"/>
    <x v="0"/>
    <x v="18"/>
    <x v="6"/>
    <x v="1"/>
    <n v="272735.64649706456"/>
  </r>
  <r>
    <x v="0"/>
    <x v="0"/>
    <x v="18"/>
    <x v="7"/>
    <x v="1"/>
    <n v="243374.50199203187"/>
  </r>
  <r>
    <x v="0"/>
    <x v="0"/>
    <x v="18"/>
    <x v="8"/>
    <x v="1"/>
    <n v="473557.44253521122"/>
  </r>
  <r>
    <x v="0"/>
    <x v="0"/>
    <x v="18"/>
    <x v="9"/>
    <x v="1"/>
    <n v="478965.29267326742"/>
  </r>
  <r>
    <x v="0"/>
    <x v="0"/>
    <x v="18"/>
    <x v="10"/>
    <x v="1"/>
    <n v="524358.01325510652"/>
  </r>
  <r>
    <x v="0"/>
    <x v="0"/>
    <x v="19"/>
    <x v="0"/>
    <x v="1"/>
    <n v="441374.22418569931"/>
  </r>
  <r>
    <x v="0"/>
    <x v="0"/>
    <x v="19"/>
    <x v="1"/>
    <x v="1"/>
    <n v="405136.57757836115"/>
  </r>
  <r>
    <x v="0"/>
    <x v="0"/>
    <x v="19"/>
    <x v="2"/>
    <x v="1"/>
    <n v="235861.59871737813"/>
  </r>
  <r>
    <x v="0"/>
    <x v="0"/>
    <x v="19"/>
    <x v="3"/>
    <x v="1"/>
    <n v="215823.38890340456"/>
  </r>
  <r>
    <x v="0"/>
    <x v="0"/>
    <x v="19"/>
    <x v="4"/>
    <x v="1"/>
    <n v="198279.87479379494"/>
  </r>
  <r>
    <x v="0"/>
    <x v="0"/>
    <x v="19"/>
    <x v="5"/>
    <x v="1"/>
    <n v="203541.30569612942"/>
  </r>
  <r>
    <x v="0"/>
    <x v="0"/>
    <x v="19"/>
    <x v="6"/>
    <x v="1"/>
    <n v="251031.42728640992"/>
  </r>
  <r>
    <x v="0"/>
    <x v="0"/>
    <x v="19"/>
    <x v="7"/>
    <x v="1"/>
    <n v="366186.30298356881"/>
  </r>
  <r>
    <x v="0"/>
    <x v="0"/>
    <x v="19"/>
    <x v="8"/>
    <x v="1"/>
    <n v="469175.84540282545"/>
  </r>
  <r>
    <x v="0"/>
    <x v="0"/>
    <x v="19"/>
    <x v="9"/>
    <x v="1"/>
    <n v="535707.56699558173"/>
  </r>
  <r>
    <x v="0"/>
    <x v="0"/>
    <x v="19"/>
    <x v="10"/>
    <x v="1"/>
    <n v="532364.32128267316"/>
  </r>
  <r>
    <x v="0"/>
    <x v="0"/>
    <x v="20"/>
    <x v="0"/>
    <x v="1"/>
    <n v="0"/>
  </r>
  <r>
    <x v="0"/>
    <x v="0"/>
    <x v="20"/>
    <x v="1"/>
    <x v="1"/>
    <n v="0"/>
  </r>
  <r>
    <x v="0"/>
    <x v="0"/>
    <x v="20"/>
    <x v="2"/>
    <x v="1"/>
    <n v="0"/>
  </r>
  <r>
    <x v="0"/>
    <x v="0"/>
    <x v="20"/>
    <x v="3"/>
    <x v="1"/>
    <n v="0"/>
  </r>
  <r>
    <x v="0"/>
    <x v="0"/>
    <x v="20"/>
    <x v="4"/>
    <x v="1"/>
    <n v="0"/>
  </r>
  <r>
    <x v="0"/>
    <x v="0"/>
    <x v="20"/>
    <x v="5"/>
    <x v="1"/>
    <n v="0"/>
  </r>
  <r>
    <x v="0"/>
    <x v="0"/>
    <x v="20"/>
    <x v="6"/>
    <x v="1"/>
    <n v="0"/>
  </r>
  <r>
    <x v="0"/>
    <x v="0"/>
    <x v="20"/>
    <x v="7"/>
    <x v="1"/>
    <n v="0"/>
  </r>
  <r>
    <x v="0"/>
    <x v="0"/>
    <x v="20"/>
    <x v="8"/>
    <x v="1"/>
    <n v="0"/>
  </r>
  <r>
    <x v="0"/>
    <x v="0"/>
    <x v="20"/>
    <x v="9"/>
    <x v="1"/>
    <n v="0"/>
  </r>
  <r>
    <x v="0"/>
    <x v="0"/>
    <x v="20"/>
    <x v="10"/>
    <x v="1"/>
    <n v="0"/>
  </r>
  <r>
    <x v="0"/>
    <x v="0"/>
    <x v="21"/>
    <x v="0"/>
    <x v="1"/>
    <n v="305011.92071869073"/>
  </r>
  <r>
    <x v="0"/>
    <x v="0"/>
    <x v="21"/>
    <x v="1"/>
    <x v="1"/>
    <n v="187742.38594136178"/>
  </r>
  <r>
    <x v="0"/>
    <x v="0"/>
    <x v="21"/>
    <x v="2"/>
    <x v="1"/>
    <n v="242980.22014805823"/>
  </r>
  <r>
    <x v="0"/>
    <x v="0"/>
    <x v="21"/>
    <x v="3"/>
    <x v="1"/>
    <n v="272111.358382062"/>
  </r>
  <r>
    <x v="0"/>
    <x v="0"/>
    <x v="21"/>
    <x v="4"/>
    <x v="1"/>
    <n v="221044.15965208985"/>
  </r>
  <r>
    <x v="0"/>
    <x v="0"/>
    <x v="21"/>
    <x v="5"/>
    <x v="1"/>
    <n v="195379.11257142859"/>
  </r>
  <r>
    <x v="0"/>
    <x v="0"/>
    <x v="21"/>
    <x v="6"/>
    <x v="1"/>
    <n v="201641.05411268453"/>
  </r>
  <r>
    <x v="0"/>
    <x v="0"/>
    <x v="21"/>
    <x v="7"/>
    <x v="1"/>
    <n v="226854.08117348666"/>
  </r>
  <r>
    <x v="0"/>
    <x v="0"/>
    <x v="21"/>
    <x v="8"/>
    <x v="1"/>
    <n v="289721.90257050161"/>
  </r>
  <r>
    <x v="0"/>
    <x v="0"/>
    <x v="21"/>
    <x v="9"/>
    <x v="1"/>
    <n v="426068.99132474896"/>
  </r>
  <r>
    <x v="0"/>
    <x v="0"/>
    <x v="21"/>
    <x v="10"/>
    <x v="1"/>
    <n v="404267.45174346195"/>
  </r>
  <r>
    <x v="0"/>
    <x v="0"/>
    <x v="22"/>
    <x v="0"/>
    <x v="1"/>
    <n v="289666.78567366459"/>
  </r>
  <r>
    <x v="0"/>
    <x v="0"/>
    <x v="22"/>
    <x v="1"/>
    <x v="1"/>
    <n v="237929.49287541711"/>
  </r>
  <r>
    <x v="0"/>
    <x v="0"/>
    <x v="22"/>
    <x v="2"/>
    <x v="1"/>
    <n v="198475.96932623166"/>
  </r>
  <r>
    <x v="0"/>
    <x v="0"/>
    <x v="22"/>
    <x v="3"/>
    <x v="1"/>
    <n v="204592.80351048268"/>
  </r>
  <r>
    <x v="0"/>
    <x v="0"/>
    <x v="22"/>
    <x v="4"/>
    <x v="1"/>
    <n v="118249.00142118864"/>
  </r>
  <r>
    <x v="0"/>
    <x v="0"/>
    <x v="22"/>
    <x v="5"/>
    <x v="1"/>
    <n v="102082.5448750694"/>
  </r>
  <r>
    <x v="0"/>
    <x v="0"/>
    <x v="22"/>
    <x v="6"/>
    <x v="1"/>
    <n v="271641.79294701992"/>
  </r>
  <r>
    <x v="0"/>
    <x v="0"/>
    <x v="22"/>
    <x v="7"/>
    <x v="1"/>
    <n v="323740.0334189189"/>
  </r>
  <r>
    <x v="0"/>
    <x v="0"/>
    <x v="22"/>
    <x v="8"/>
    <x v="1"/>
    <n v="410779.78097194387"/>
  </r>
  <r>
    <x v="0"/>
    <x v="0"/>
    <x v="22"/>
    <x v="9"/>
    <x v="1"/>
    <n v="527197.3966434031"/>
  </r>
  <r>
    <x v="0"/>
    <x v="0"/>
    <x v="22"/>
    <x v="10"/>
    <x v="1"/>
    <n v="495381.57319871796"/>
  </r>
  <r>
    <x v="0"/>
    <x v="0"/>
    <x v="23"/>
    <x v="0"/>
    <x v="1"/>
    <n v="353151.92158753704"/>
  </r>
  <r>
    <x v="0"/>
    <x v="0"/>
    <x v="23"/>
    <x v="1"/>
    <x v="1"/>
    <n v="371438.72822672495"/>
  </r>
  <r>
    <x v="0"/>
    <x v="0"/>
    <x v="23"/>
    <x v="2"/>
    <x v="1"/>
    <n v="347768.75822729268"/>
  </r>
  <r>
    <x v="0"/>
    <x v="0"/>
    <x v="23"/>
    <x v="3"/>
    <x v="1"/>
    <n v="311870.76622043276"/>
  </r>
  <r>
    <x v="0"/>
    <x v="0"/>
    <x v="23"/>
    <x v="4"/>
    <x v="1"/>
    <n v="282651.40139543725"/>
  </r>
  <r>
    <x v="0"/>
    <x v="0"/>
    <x v="23"/>
    <x v="5"/>
    <x v="1"/>
    <n v="274398.05526044115"/>
  </r>
  <r>
    <x v="0"/>
    <x v="0"/>
    <x v="23"/>
    <x v="6"/>
    <x v="1"/>
    <n v="289625.77678275434"/>
  </r>
  <r>
    <x v="0"/>
    <x v="0"/>
    <x v="23"/>
    <x v="7"/>
    <x v="1"/>
    <n v="304369.86476518313"/>
  </r>
  <r>
    <x v="0"/>
    <x v="0"/>
    <x v="23"/>
    <x v="8"/>
    <x v="1"/>
    <n v="419084.84190862795"/>
  </r>
  <r>
    <x v="0"/>
    <x v="0"/>
    <x v="23"/>
    <x v="9"/>
    <x v="1"/>
    <n v="440459.46846312744"/>
  </r>
  <r>
    <x v="0"/>
    <x v="0"/>
    <x v="23"/>
    <x v="10"/>
    <x v="1"/>
    <n v="431981.85856622114"/>
  </r>
  <r>
    <x v="0"/>
    <x v="0"/>
    <x v="24"/>
    <x v="0"/>
    <x v="1"/>
    <n v="408727.71356001636"/>
  </r>
  <r>
    <x v="0"/>
    <x v="0"/>
    <x v="24"/>
    <x v="1"/>
    <x v="1"/>
    <n v="370693.69370817335"/>
  </r>
  <r>
    <x v="0"/>
    <x v="0"/>
    <x v="24"/>
    <x v="2"/>
    <x v="1"/>
    <n v="352962.38675805164"/>
  </r>
  <r>
    <x v="0"/>
    <x v="0"/>
    <x v="24"/>
    <x v="3"/>
    <x v="1"/>
    <n v="303031.11109090911"/>
  </r>
  <r>
    <x v="0"/>
    <x v="0"/>
    <x v="24"/>
    <x v="4"/>
    <x v="1"/>
    <n v="286051.13029136322"/>
  </r>
  <r>
    <x v="0"/>
    <x v="0"/>
    <x v="24"/>
    <x v="5"/>
    <x v="1"/>
    <n v="292102.56248632137"/>
  </r>
  <r>
    <x v="0"/>
    <x v="0"/>
    <x v="24"/>
    <x v="6"/>
    <x v="1"/>
    <n v="315394.0859555488"/>
  </r>
  <r>
    <x v="0"/>
    <x v="0"/>
    <x v="24"/>
    <x v="7"/>
    <x v="1"/>
    <n v="342928.2170114636"/>
  </r>
  <r>
    <x v="0"/>
    <x v="0"/>
    <x v="24"/>
    <x v="8"/>
    <x v="1"/>
    <n v="501349.9991479367"/>
  </r>
  <r>
    <x v="0"/>
    <x v="0"/>
    <x v="24"/>
    <x v="9"/>
    <x v="1"/>
    <n v="505592.24432074075"/>
  </r>
  <r>
    <x v="0"/>
    <x v="0"/>
    <x v="24"/>
    <x v="10"/>
    <x v="1"/>
    <n v="500156.8149973884"/>
  </r>
  <r>
    <x v="0"/>
    <x v="0"/>
    <x v="25"/>
    <x v="0"/>
    <x v="1"/>
    <n v="193452.99111111113"/>
  </r>
  <r>
    <x v="0"/>
    <x v="0"/>
    <x v="25"/>
    <x v="1"/>
    <x v="1"/>
    <n v="214480.53148148148"/>
  </r>
  <r>
    <x v="0"/>
    <x v="0"/>
    <x v="25"/>
    <x v="2"/>
    <x v="1"/>
    <n v="149062.20376383764"/>
  </r>
  <r>
    <x v="0"/>
    <x v="0"/>
    <x v="25"/>
    <x v="3"/>
    <x v="1"/>
    <n v="185251.82583224119"/>
  </r>
  <r>
    <x v="0"/>
    <x v="0"/>
    <x v="25"/>
    <x v="4"/>
    <x v="1"/>
    <n v="118821.24991228071"/>
  </r>
  <r>
    <x v="0"/>
    <x v="0"/>
    <x v="25"/>
    <x v="5"/>
    <x v="1"/>
    <n v="129637.32375830012"/>
  </r>
  <r>
    <x v="0"/>
    <x v="0"/>
    <x v="25"/>
    <x v="6"/>
    <x v="1"/>
    <n v="401760.7308510638"/>
  </r>
  <r>
    <x v="0"/>
    <x v="0"/>
    <x v="25"/>
    <x v="7"/>
    <x v="1"/>
    <n v="239462.19512195123"/>
  </r>
  <r>
    <x v="0"/>
    <x v="0"/>
    <x v="25"/>
    <x v="8"/>
    <x v="1"/>
    <n v="485175.95934891485"/>
  </r>
  <r>
    <x v="0"/>
    <x v="0"/>
    <x v="25"/>
    <x v="9"/>
    <x v="1"/>
    <n v="648927.21438559319"/>
  </r>
  <r>
    <x v="0"/>
    <x v="0"/>
    <x v="25"/>
    <x v="10"/>
    <x v="1"/>
    <n v="573291.31655042421"/>
  </r>
  <r>
    <x v="0"/>
    <x v="0"/>
    <x v="26"/>
    <x v="0"/>
    <x v="1"/>
    <n v="176171.91283292978"/>
  </r>
  <r>
    <x v="0"/>
    <x v="0"/>
    <x v="26"/>
    <x v="1"/>
    <x v="1"/>
    <n v="889904.38082191779"/>
  </r>
  <r>
    <x v="0"/>
    <x v="0"/>
    <x v="26"/>
    <x v="2"/>
    <x v="1"/>
    <n v="314060.96453961456"/>
  </r>
  <r>
    <x v="0"/>
    <x v="0"/>
    <x v="26"/>
    <x v="3"/>
    <x v="1"/>
    <n v="240302.48816067653"/>
  </r>
  <r>
    <x v="0"/>
    <x v="0"/>
    <x v="26"/>
    <x v="4"/>
    <x v="1"/>
    <n v="363481.15858299594"/>
  </r>
  <r>
    <x v="0"/>
    <x v="0"/>
    <x v="26"/>
    <x v="5"/>
    <x v="1"/>
    <n v="120555.06607929515"/>
  </r>
  <r>
    <x v="0"/>
    <x v="0"/>
    <x v="26"/>
    <x v="6"/>
    <x v="1"/>
    <n v="254526.10966057438"/>
  </r>
  <r>
    <x v="0"/>
    <x v="0"/>
    <x v="26"/>
    <x v="7"/>
    <x v="1"/>
    <n v="337064.19073313777"/>
  </r>
  <r>
    <x v="0"/>
    <x v="0"/>
    <x v="26"/>
    <x v="8"/>
    <x v="1"/>
    <n v="578313.27213930362"/>
  </r>
  <r>
    <x v="0"/>
    <x v="0"/>
    <x v="26"/>
    <x v="9"/>
    <x v="1"/>
    <n v="696533.85"/>
  </r>
  <r>
    <x v="0"/>
    <x v="0"/>
    <x v="26"/>
    <x v="10"/>
    <x v="1"/>
    <n v="615610.49351351359"/>
  </r>
  <r>
    <x v="0"/>
    <x v="0"/>
    <x v="27"/>
    <x v="0"/>
    <x v="1"/>
    <n v="384763.5401313586"/>
  </r>
  <r>
    <x v="0"/>
    <x v="0"/>
    <x v="27"/>
    <x v="1"/>
    <x v="1"/>
    <n v="306059.82382821181"/>
  </r>
  <r>
    <x v="0"/>
    <x v="0"/>
    <x v="27"/>
    <x v="2"/>
    <x v="1"/>
    <n v="338187.88411041547"/>
  </r>
  <r>
    <x v="0"/>
    <x v="0"/>
    <x v="27"/>
    <x v="3"/>
    <x v="1"/>
    <n v="281975.83307157346"/>
  </r>
  <r>
    <x v="0"/>
    <x v="0"/>
    <x v="27"/>
    <x v="4"/>
    <x v="1"/>
    <n v="308816.83719462727"/>
  </r>
  <r>
    <x v="0"/>
    <x v="0"/>
    <x v="27"/>
    <x v="5"/>
    <x v="1"/>
    <n v="273678.61629045475"/>
  </r>
  <r>
    <x v="0"/>
    <x v="0"/>
    <x v="27"/>
    <x v="6"/>
    <x v="1"/>
    <n v="315192.16936070175"/>
  </r>
  <r>
    <x v="0"/>
    <x v="0"/>
    <x v="27"/>
    <x v="7"/>
    <x v="1"/>
    <n v="351560.9242275671"/>
  </r>
  <r>
    <x v="0"/>
    <x v="0"/>
    <x v="27"/>
    <x v="8"/>
    <x v="1"/>
    <n v="511266.28248001286"/>
  </r>
  <r>
    <x v="0"/>
    <x v="0"/>
    <x v="27"/>
    <x v="9"/>
    <x v="1"/>
    <n v="544707.92436950142"/>
  </r>
  <r>
    <x v="0"/>
    <x v="0"/>
    <x v="27"/>
    <x v="10"/>
    <x v="1"/>
    <n v="518758.88406848616"/>
  </r>
  <r>
    <x v="0"/>
    <x v="0"/>
    <x v="28"/>
    <x v="0"/>
    <x v="1"/>
    <n v="567445.45504999999"/>
  </r>
  <r>
    <x v="0"/>
    <x v="0"/>
    <x v="28"/>
    <x v="1"/>
    <x v="1"/>
    <n v="538150.57915057905"/>
  </r>
  <r>
    <x v="0"/>
    <x v="0"/>
    <x v="28"/>
    <x v="2"/>
    <x v="1"/>
    <n v="506738.04392201832"/>
  </r>
  <r>
    <x v="0"/>
    <x v="0"/>
    <x v="28"/>
    <x v="3"/>
    <x v="1"/>
    <n v="571553.65938775497"/>
  </r>
  <r>
    <x v="0"/>
    <x v="0"/>
    <x v="28"/>
    <x v="4"/>
    <x v="1"/>
    <n v="551190.4198596112"/>
  </r>
  <r>
    <x v="0"/>
    <x v="0"/>
    <x v="28"/>
    <x v="5"/>
    <x v="1"/>
    <n v="457654.48691275163"/>
  </r>
  <r>
    <x v="0"/>
    <x v="0"/>
    <x v="28"/>
    <x v="6"/>
    <x v="1"/>
    <n v="334181.84735395189"/>
  </r>
  <r>
    <x v="0"/>
    <x v="0"/>
    <x v="28"/>
    <x v="7"/>
    <x v="1"/>
    <n v="312198.84576246334"/>
  </r>
  <r>
    <x v="0"/>
    <x v="0"/>
    <x v="28"/>
    <x v="8"/>
    <x v="1"/>
    <n v="412964.8408591731"/>
  </r>
  <r>
    <x v="0"/>
    <x v="0"/>
    <x v="28"/>
    <x v="9"/>
    <x v="1"/>
    <n v="385658.17863365158"/>
  </r>
  <r>
    <x v="0"/>
    <x v="0"/>
    <x v="28"/>
    <x v="10"/>
    <x v="1"/>
    <n v="366983.11632446497"/>
  </r>
  <r>
    <x v="0"/>
    <x v="0"/>
    <x v="29"/>
    <x v="0"/>
    <x v="1"/>
    <n v="503470.24841132294"/>
  </r>
  <r>
    <x v="0"/>
    <x v="0"/>
    <x v="29"/>
    <x v="1"/>
    <x v="1"/>
    <n v="506961.21016703779"/>
  </r>
  <r>
    <x v="0"/>
    <x v="0"/>
    <x v="29"/>
    <x v="2"/>
    <x v="1"/>
    <n v="437883.03322927334"/>
  </r>
  <r>
    <x v="0"/>
    <x v="0"/>
    <x v="29"/>
    <x v="3"/>
    <x v="1"/>
    <n v="457063.19140101055"/>
  </r>
  <r>
    <x v="0"/>
    <x v="0"/>
    <x v="29"/>
    <x v="4"/>
    <x v="1"/>
    <n v="541566.10199566162"/>
  </r>
  <r>
    <x v="0"/>
    <x v="0"/>
    <x v="29"/>
    <x v="5"/>
    <x v="1"/>
    <n v="447313.14112359547"/>
  </r>
  <r>
    <x v="0"/>
    <x v="0"/>
    <x v="29"/>
    <x v="6"/>
    <x v="1"/>
    <n v="472119.0624363636"/>
  </r>
  <r>
    <x v="0"/>
    <x v="0"/>
    <x v="29"/>
    <x v="7"/>
    <x v="1"/>
    <n v="466716.213466788"/>
  </r>
  <r>
    <x v="0"/>
    <x v="0"/>
    <x v="29"/>
    <x v="8"/>
    <x v="1"/>
    <n v="590462.98357033404"/>
  </r>
  <r>
    <x v="0"/>
    <x v="0"/>
    <x v="29"/>
    <x v="9"/>
    <x v="1"/>
    <n v="605897.63227950805"/>
  </r>
  <r>
    <x v="0"/>
    <x v="0"/>
    <x v="29"/>
    <x v="10"/>
    <x v="1"/>
    <n v="593250.03506958252"/>
  </r>
  <r>
    <x v="0"/>
    <x v="0"/>
    <x v="30"/>
    <x v="0"/>
    <x v="1"/>
    <n v="204815.97945499586"/>
  </r>
  <r>
    <x v="0"/>
    <x v="0"/>
    <x v="30"/>
    <x v="1"/>
    <x v="1"/>
    <n v="314503.60165517242"/>
  </r>
  <r>
    <x v="0"/>
    <x v="0"/>
    <x v="30"/>
    <x v="2"/>
    <x v="1"/>
    <n v="226901.55535741162"/>
  </r>
  <r>
    <x v="0"/>
    <x v="0"/>
    <x v="30"/>
    <x v="3"/>
    <x v="1"/>
    <n v="254837.52295839752"/>
  </r>
  <r>
    <x v="0"/>
    <x v="0"/>
    <x v="30"/>
    <x v="4"/>
    <x v="1"/>
    <n v="209950.4350805271"/>
  </r>
  <r>
    <x v="0"/>
    <x v="0"/>
    <x v="30"/>
    <x v="5"/>
    <x v="1"/>
    <n v="235636.1974944731"/>
  </r>
  <r>
    <x v="0"/>
    <x v="0"/>
    <x v="30"/>
    <x v="6"/>
    <x v="1"/>
    <n v="207210.00169204737"/>
  </r>
  <r>
    <x v="0"/>
    <x v="0"/>
    <x v="30"/>
    <x v="7"/>
    <x v="1"/>
    <n v="288515.3480550918"/>
  </r>
  <r>
    <x v="0"/>
    <x v="0"/>
    <x v="30"/>
    <x v="8"/>
    <x v="1"/>
    <n v="439987.44965669996"/>
  </r>
  <r>
    <x v="0"/>
    <x v="0"/>
    <x v="30"/>
    <x v="9"/>
    <x v="1"/>
    <n v="576244.4712392427"/>
  </r>
  <r>
    <x v="0"/>
    <x v="0"/>
    <x v="30"/>
    <x v="10"/>
    <x v="1"/>
    <n v="528367.31343278219"/>
  </r>
  <r>
    <x v="0"/>
    <x v="0"/>
    <x v="31"/>
    <x v="0"/>
    <x v="1"/>
    <n v="256371.94795566503"/>
  </r>
  <r>
    <x v="0"/>
    <x v="0"/>
    <x v="31"/>
    <x v="1"/>
    <x v="1"/>
    <n v="171473.67008840118"/>
  </r>
  <r>
    <x v="0"/>
    <x v="0"/>
    <x v="31"/>
    <x v="2"/>
    <x v="1"/>
    <n v="258105.19134571124"/>
  </r>
  <r>
    <x v="0"/>
    <x v="0"/>
    <x v="31"/>
    <x v="3"/>
    <x v="1"/>
    <n v="245523.74300064184"/>
  </r>
  <r>
    <x v="0"/>
    <x v="0"/>
    <x v="31"/>
    <x v="4"/>
    <x v="1"/>
    <n v="390455.64662082918"/>
  </r>
  <r>
    <x v="0"/>
    <x v="0"/>
    <x v="31"/>
    <x v="5"/>
    <x v="1"/>
    <n v="373223.52348220727"/>
  </r>
  <r>
    <x v="0"/>
    <x v="0"/>
    <x v="31"/>
    <x v="6"/>
    <x v="1"/>
    <n v="519727.91763014591"/>
  </r>
  <r>
    <x v="0"/>
    <x v="0"/>
    <x v="31"/>
    <x v="7"/>
    <x v="1"/>
    <n v="586254.17949073086"/>
  </r>
  <r>
    <x v="0"/>
    <x v="0"/>
    <x v="31"/>
    <x v="8"/>
    <x v="1"/>
    <n v="679943.32413046539"/>
  </r>
  <r>
    <x v="0"/>
    <x v="0"/>
    <x v="31"/>
    <x v="9"/>
    <x v="1"/>
    <n v="680332.82406752405"/>
  </r>
  <r>
    <x v="0"/>
    <x v="0"/>
    <x v="31"/>
    <x v="10"/>
    <x v="1"/>
    <n v="639426.45250821987"/>
  </r>
  <r>
    <x v="0"/>
    <x v="0"/>
    <x v="32"/>
    <x v="0"/>
    <x v="1"/>
    <n v="327279.20176067471"/>
  </r>
  <r>
    <x v="0"/>
    <x v="0"/>
    <x v="32"/>
    <x v="1"/>
    <x v="1"/>
    <n v="233348.29659318639"/>
  </r>
  <r>
    <x v="0"/>
    <x v="0"/>
    <x v="32"/>
    <x v="2"/>
    <x v="1"/>
    <n v="280432.38675607718"/>
  </r>
  <r>
    <x v="0"/>
    <x v="0"/>
    <x v="32"/>
    <x v="3"/>
    <x v="1"/>
    <n v="265534.17015341704"/>
  </r>
  <r>
    <x v="0"/>
    <x v="0"/>
    <x v="32"/>
    <x v="4"/>
    <x v="1"/>
    <n v="212095.78095830741"/>
  </r>
  <r>
    <x v="0"/>
    <x v="0"/>
    <x v="32"/>
    <x v="5"/>
    <x v="1"/>
    <n v="204548.71128750002"/>
  </r>
  <r>
    <x v="0"/>
    <x v="0"/>
    <x v="32"/>
    <x v="6"/>
    <x v="1"/>
    <n v="245496.66778042962"/>
  </r>
  <r>
    <x v="0"/>
    <x v="0"/>
    <x v="32"/>
    <x v="7"/>
    <x v="1"/>
    <n v="291915.29662105261"/>
  </r>
  <r>
    <x v="0"/>
    <x v="0"/>
    <x v="32"/>
    <x v="8"/>
    <x v="1"/>
    <n v="395948.3117791707"/>
  </r>
  <r>
    <x v="0"/>
    <x v="0"/>
    <x v="32"/>
    <x v="9"/>
    <x v="1"/>
    <n v="459102.07663796633"/>
  </r>
  <r>
    <x v="0"/>
    <x v="0"/>
    <x v="32"/>
    <x v="10"/>
    <x v="1"/>
    <n v="397923.5135269122"/>
  </r>
  <r>
    <x v="0"/>
    <x v="0"/>
    <x v="33"/>
    <x v="0"/>
    <x v="1"/>
    <n v="245612.66258905298"/>
  </r>
  <r>
    <x v="0"/>
    <x v="0"/>
    <x v="33"/>
    <x v="1"/>
    <x v="1"/>
    <n v="180240.21942110176"/>
  </r>
  <r>
    <x v="0"/>
    <x v="0"/>
    <x v="33"/>
    <x v="2"/>
    <x v="1"/>
    <n v="240165.19516728626"/>
  </r>
  <r>
    <x v="0"/>
    <x v="0"/>
    <x v="33"/>
    <x v="3"/>
    <x v="1"/>
    <n v="230828.10274473924"/>
  </r>
  <r>
    <x v="0"/>
    <x v="0"/>
    <x v="33"/>
    <x v="4"/>
    <x v="1"/>
    <n v="211903.95127320956"/>
  </r>
  <r>
    <x v="0"/>
    <x v="0"/>
    <x v="33"/>
    <x v="5"/>
    <x v="1"/>
    <n v="113565.71061876246"/>
  </r>
  <r>
    <x v="0"/>
    <x v="0"/>
    <x v="33"/>
    <x v="6"/>
    <x v="1"/>
    <n v="324170.25828488375"/>
  </r>
  <r>
    <x v="0"/>
    <x v="0"/>
    <x v="33"/>
    <x v="7"/>
    <x v="1"/>
    <n v="461690.45092838194"/>
  </r>
  <r>
    <x v="0"/>
    <x v="0"/>
    <x v="33"/>
    <x v="8"/>
    <x v="1"/>
    <n v="459756.18352409638"/>
  </r>
  <r>
    <x v="0"/>
    <x v="0"/>
    <x v="33"/>
    <x v="9"/>
    <x v="1"/>
    <n v="550012.80271186447"/>
  </r>
  <r>
    <x v="0"/>
    <x v="0"/>
    <x v="33"/>
    <x v="10"/>
    <x v="1"/>
    <n v="507888.89939799334"/>
  </r>
  <r>
    <x v="0"/>
    <x v="0"/>
    <x v="34"/>
    <x v="0"/>
    <x v="1"/>
    <n v="248165.33281058929"/>
  </r>
  <r>
    <x v="0"/>
    <x v="0"/>
    <x v="34"/>
    <x v="1"/>
    <x v="1"/>
    <n v="204255.49949999998"/>
  </r>
  <r>
    <x v="0"/>
    <x v="0"/>
    <x v="34"/>
    <x v="2"/>
    <x v="1"/>
    <n v="209004.35750406442"/>
  </r>
  <r>
    <x v="0"/>
    <x v="0"/>
    <x v="34"/>
    <x v="3"/>
    <x v="1"/>
    <n v="215336.55474615548"/>
  </r>
  <r>
    <x v="0"/>
    <x v="0"/>
    <x v="34"/>
    <x v="4"/>
    <x v="1"/>
    <n v="385663.36625438184"/>
  </r>
  <r>
    <x v="0"/>
    <x v="0"/>
    <x v="34"/>
    <x v="5"/>
    <x v="1"/>
    <n v="424239.92855356866"/>
  </r>
  <r>
    <x v="0"/>
    <x v="0"/>
    <x v="34"/>
    <x v="6"/>
    <x v="1"/>
    <n v="458149.91011645569"/>
  </r>
  <r>
    <x v="0"/>
    <x v="0"/>
    <x v="34"/>
    <x v="7"/>
    <x v="1"/>
    <n v="524874.21196223015"/>
  </r>
  <r>
    <x v="0"/>
    <x v="0"/>
    <x v="34"/>
    <x v="8"/>
    <x v="1"/>
    <n v="647644.9518218888"/>
  </r>
  <r>
    <x v="0"/>
    <x v="0"/>
    <x v="34"/>
    <x v="9"/>
    <x v="1"/>
    <n v="682684.94738381449"/>
  </r>
  <r>
    <x v="0"/>
    <x v="0"/>
    <x v="34"/>
    <x v="10"/>
    <x v="1"/>
    <n v="632042.3009223484"/>
  </r>
  <r>
    <x v="0"/>
    <x v="0"/>
    <x v="35"/>
    <x v="0"/>
    <x v="1"/>
    <n v="296180"/>
  </r>
  <r>
    <x v="0"/>
    <x v="0"/>
    <x v="35"/>
    <x v="1"/>
    <x v="1"/>
    <n v="293683.97029725678"/>
  </r>
  <r>
    <x v="0"/>
    <x v="0"/>
    <x v="35"/>
    <x v="2"/>
    <x v="1"/>
    <n v="264479.71651282051"/>
  </r>
  <r>
    <x v="0"/>
    <x v="0"/>
    <x v="35"/>
    <x v="3"/>
    <x v="1"/>
    <n v="250620.43009082368"/>
  </r>
  <r>
    <x v="0"/>
    <x v="0"/>
    <x v="35"/>
    <x v="4"/>
    <x v="1"/>
    <n v="208007.68709375235"/>
  </r>
  <r>
    <x v="0"/>
    <x v="0"/>
    <x v="35"/>
    <x v="5"/>
    <x v="1"/>
    <n v="172088.94031431215"/>
  </r>
  <r>
    <x v="0"/>
    <x v="0"/>
    <x v="35"/>
    <x v="6"/>
    <x v="1"/>
    <n v="243015.32310864585"/>
  </r>
  <r>
    <x v="0"/>
    <x v="0"/>
    <x v="35"/>
    <x v="7"/>
    <x v="1"/>
    <n v="286941.02369951532"/>
  </r>
  <r>
    <x v="0"/>
    <x v="0"/>
    <x v="35"/>
    <x v="8"/>
    <x v="1"/>
    <n v="434161.92151657148"/>
  </r>
  <r>
    <x v="0"/>
    <x v="0"/>
    <x v="35"/>
    <x v="9"/>
    <x v="1"/>
    <n v="480662.99084645661"/>
  </r>
  <r>
    <x v="0"/>
    <x v="0"/>
    <x v="35"/>
    <x v="10"/>
    <x v="1"/>
    <n v="427598.18335238099"/>
  </r>
  <r>
    <x v="0"/>
    <x v="0"/>
    <x v="36"/>
    <x v="0"/>
    <x v="1"/>
    <n v="278469.12673536985"/>
  </r>
  <r>
    <x v="0"/>
    <x v="0"/>
    <x v="36"/>
    <x v="1"/>
    <x v="1"/>
    <n v="279572.4435849787"/>
  </r>
  <r>
    <x v="0"/>
    <x v="0"/>
    <x v="36"/>
    <x v="2"/>
    <x v="1"/>
    <n v="252519.47827324481"/>
  </r>
  <r>
    <x v="0"/>
    <x v="0"/>
    <x v="36"/>
    <x v="3"/>
    <x v="1"/>
    <n v="288978.38797434932"/>
  </r>
  <r>
    <x v="0"/>
    <x v="0"/>
    <x v="36"/>
    <x v="4"/>
    <x v="1"/>
    <n v="188689.81527577023"/>
  </r>
  <r>
    <x v="0"/>
    <x v="0"/>
    <x v="36"/>
    <x v="5"/>
    <x v="1"/>
    <n v="129653.89751468594"/>
  </r>
  <r>
    <x v="0"/>
    <x v="0"/>
    <x v="36"/>
    <x v="6"/>
    <x v="1"/>
    <n v="181783.07496621626"/>
  </r>
  <r>
    <x v="0"/>
    <x v="0"/>
    <x v="36"/>
    <x v="7"/>
    <x v="1"/>
    <n v="217104.66784657535"/>
  </r>
  <r>
    <x v="0"/>
    <x v="0"/>
    <x v="36"/>
    <x v="8"/>
    <x v="1"/>
    <n v="306785.73100767756"/>
  </r>
  <r>
    <x v="0"/>
    <x v="0"/>
    <x v="36"/>
    <x v="9"/>
    <x v="1"/>
    <n v="379095.94087797019"/>
  </r>
  <r>
    <x v="0"/>
    <x v="0"/>
    <x v="36"/>
    <x v="10"/>
    <x v="1"/>
    <n v="372496.10042331967"/>
  </r>
  <r>
    <x v="0"/>
    <x v="0"/>
    <x v="37"/>
    <x v="0"/>
    <x v="1"/>
    <n v="382722.23143208865"/>
  </r>
  <r>
    <x v="0"/>
    <x v="0"/>
    <x v="37"/>
    <x v="1"/>
    <x v="1"/>
    <n v="301991.50490115321"/>
  </r>
  <r>
    <x v="0"/>
    <x v="0"/>
    <x v="37"/>
    <x v="2"/>
    <x v="1"/>
    <n v="329877.87606728077"/>
  </r>
  <r>
    <x v="0"/>
    <x v="0"/>
    <x v="37"/>
    <x v="3"/>
    <x v="1"/>
    <n v="238565.93479717156"/>
  </r>
  <r>
    <x v="0"/>
    <x v="0"/>
    <x v="37"/>
    <x v="4"/>
    <x v="1"/>
    <n v="258885.59657181572"/>
  </r>
  <r>
    <x v="0"/>
    <x v="0"/>
    <x v="37"/>
    <x v="5"/>
    <x v="1"/>
    <n v="225777.46245977833"/>
  </r>
  <r>
    <x v="0"/>
    <x v="0"/>
    <x v="37"/>
    <x v="6"/>
    <x v="1"/>
    <n v="188565.85059837729"/>
  </r>
  <r>
    <x v="0"/>
    <x v="0"/>
    <x v="37"/>
    <x v="7"/>
    <x v="1"/>
    <n v="219240.01502028399"/>
  </r>
  <r>
    <x v="0"/>
    <x v="0"/>
    <x v="37"/>
    <x v="8"/>
    <x v="1"/>
    <n v="380990.55830007978"/>
  </r>
  <r>
    <x v="0"/>
    <x v="0"/>
    <x v="37"/>
    <x v="9"/>
    <x v="1"/>
    <n v="462129.16405395936"/>
  </r>
  <r>
    <x v="0"/>
    <x v="0"/>
    <x v="37"/>
    <x v="10"/>
    <x v="1"/>
    <n v="432109.76817974605"/>
  </r>
  <r>
    <x v="0"/>
    <x v="0"/>
    <x v="38"/>
    <x v="0"/>
    <x v="1"/>
    <n v="235770.53618788818"/>
  </r>
  <r>
    <x v="0"/>
    <x v="0"/>
    <x v="38"/>
    <x v="1"/>
    <x v="1"/>
    <n v="194636.08760229242"/>
  </r>
  <r>
    <x v="0"/>
    <x v="0"/>
    <x v="38"/>
    <x v="2"/>
    <x v="1"/>
    <n v="163703.66747371413"/>
  </r>
  <r>
    <x v="0"/>
    <x v="0"/>
    <x v="38"/>
    <x v="3"/>
    <x v="1"/>
    <n v="198222.92713074712"/>
  </r>
  <r>
    <x v="0"/>
    <x v="0"/>
    <x v="38"/>
    <x v="4"/>
    <x v="1"/>
    <n v="121268.06277529096"/>
  </r>
  <r>
    <x v="0"/>
    <x v="0"/>
    <x v="38"/>
    <x v="5"/>
    <x v="1"/>
    <n v="119003.37249426373"/>
  </r>
  <r>
    <x v="0"/>
    <x v="0"/>
    <x v="38"/>
    <x v="6"/>
    <x v="1"/>
    <n v="146000.05751533742"/>
  </r>
  <r>
    <x v="0"/>
    <x v="0"/>
    <x v="38"/>
    <x v="7"/>
    <x v="1"/>
    <n v="183261.78747350167"/>
  </r>
  <r>
    <x v="0"/>
    <x v="0"/>
    <x v="38"/>
    <x v="8"/>
    <x v="1"/>
    <n v="347676.59408935159"/>
  </r>
  <r>
    <x v="0"/>
    <x v="0"/>
    <x v="38"/>
    <x v="9"/>
    <x v="1"/>
    <n v="412946.93553506321"/>
  </r>
  <r>
    <x v="0"/>
    <x v="0"/>
    <x v="38"/>
    <x v="10"/>
    <x v="1"/>
    <n v="375321.73073180579"/>
  </r>
  <r>
    <x v="0"/>
    <x v="0"/>
    <x v="39"/>
    <x v="0"/>
    <x v="1"/>
    <n v="746045.58792993648"/>
  </r>
  <r>
    <x v="0"/>
    <x v="0"/>
    <x v="39"/>
    <x v="1"/>
    <x v="1"/>
    <n v="629074.62269890797"/>
  </r>
  <r>
    <x v="0"/>
    <x v="0"/>
    <x v="39"/>
    <x v="2"/>
    <x v="1"/>
    <n v="557097.56599927717"/>
  </r>
  <r>
    <x v="0"/>
    <x v="0"/>
    <x v="39"/>
    <x v="3"/>
    <x v="1"/>
    <n v="527726.28753560781"/>
  </r>
  <r>
    <x v="0"/>
    <x v="0"/>
    <x v="39"/>
    <x v="4"/>
    <x v="1"/>
    <n v="601309.54141176457"/>
  </r>
  <r>
    <x v="0"/>
    <x v="0"/>
    <x v="39"/>
    <x v="5"/>
    <x v="1"/>
    <n v="536099.60729937523"/>
  </r>
  <r>
    <x v="0"/>
    <x v="0"/>
    <x v="39"/>
    <x v="6"/>
    <x v="1"/>
    <n v="568298.32643922011"/>
  </r>
  <r>
    <x v="0"/>
    <x v="0"/>
    <x v="39"/>
    <x v="7"/>
    <x v="1"/>
    <n v="357117.80338600453"/>
  </r>
  <r>
    <x v="0"/>
    <x v="0"/>
    <x v="39"/>
    <x v="8"/>
    <x v="1"/>
    <n v="529428.88361749449"/>
  </r>
  <r>
    <x v="0"/>
    <x v="0"/>
    <x v="39"/>
    <x v="9"/>
    <x v="1"/>
    <n v="511732.44555379747"/>
  </r>
  <r>
    <x v="0"/>
    <x v="0"/>
    <x v="39"/>
    <x v="10"/>
    <x v="1"/>
    <n v="510601.89238325279"/>
  </r>
  <r>
    <x v="0"/>
    <x v="0"/>
    <x v="40"/>
    <x v="0"/>
    <x v="1"/>
    <n v="289738.99795868772"/>
  </r>
  <r>
    <x v="0"/>
    <x v="0"/>
    <x v="40"/>
    <x v="1"/>
    <x v="1"/>
    <n v="286680.51903114188"/>
  </r>
  <r>
    <x v="0"/>
    <x v="0"/>
    <x v="40"/>
    <x v="2"/>
    <x v="1"/>
    <n v="202032.55938922823"/>
  </r>
  <r>
    <x v="0"/>
    <x v="0"/>
    <x v="40"/>
    <x v="3"/>
    <x v="1"/>
    <n v="157034.25824498886"/>
  </r>
  <r>
    <x v="0"/>
    <x v="0"/>
    <x v="40"/>
    <x v="4"/>
    <x v="1"/>
    <n v="182070.14658037576"/>
  </r>
  <r>
    <x v="0"/>
    <x v="0"/>
    <x v="40"/>
    <x v="5"/>
    <x v="1"/>
    <n v="168724.38645021647"/>
  </r>
  <r>
    <x v="0"/>
    <x v="0"/>
    <x v="40"/>
    <x v="6"/>
    <x v="1"/>
    <n v="186629.95212765958"/>
  </r>
  <r>
    <x v="0"/>
    <x v="0"/>
    <x v="40"/>
    <x v="7"/>
    <x v="1"/>
    <n v="312824.34969173861"/>
  </r>
  <r>
    <x v="0"/>
    <x v="0"/>
    <x v="40"/>
    <x v="8"/>
    <x v="1"/>
    <n v="621249.15139554697"/>
  </r>
  <r>
    <x v="0"/>
    <x v="0"/>
    <x v="40"/>
    <x v="9"/>
    <x v="1"/>
    <n v="633358.92413793108"/>
  </r>
  <r>
    <x v="0"/>
    <x v="0"/>
    <x v="40"/>
    <x v="10"/>
    <x v="1"/>
    <n v="589918.20574931405"/>
  </r>
  <r>
    <x v="0"/>
    <x v="0"/>
    <x v="41"/>
    <x v="0"/>
    <x v="1"/>
    <n v="188439.50049295774"/>
  </r>
  <r>
    <x v="0"/>
    <x v="0"/>
    <x v="41"/>
    <x v="1"/>
    <x v="1"/>
    <n v="330592.8901079137"/>
  </r>
  <r>
    <x v="0"/>
    <x v="0"/>
    <x v="41"/>
    <x v="2"/>
    <x v="1"/>
    <n v="270787.90578947368"/>
  </r>
  <r>
    <x v="0"/>
    <x v="0"/>
    <x v="41"/>
    <x v="3"/>
    <x v="1"/>
    <n v="348853.67412140581"/>
  </r>
  <r>
    <x v="0"/>
    <x v="0"/>
    <x v="41"/>
    <x v="4"/>
    <x v="1"/>
    <n v="315666.21409638552"/>
  </r>
  <r>
    <x v="0"/>
    <x v="0"/>
    <x v="41"/>
    <x v="5"/>
    <x v="1"/>
    <n v="386016.44464435149"/>
  </r>
  <r>
    <x v="0"/>
    <x v="0"/>
    <x v="41"/>
    <x v="6"/>
    <x v="1"/>
    <n v="343799.96374928119"/>
  </r>
  <r>
    <x v="0"/>
    <x v="0"/>
    <x v="41"/>
    <x v="7"/>
    <x v="1"/>
    <n v="346332.60541871918"/>
  </r>
  <r>
    <x v="0"/>
    <x v="0"/>
    <x v="41"/>
    <x v="8"/>
    <x v="1"/>
    <n v="495155.47714285704"/>
  </r>
  <r>
    <x v="0"/>
    <x v="0"/>
    <x v="41"/>
    <x v="9"/>
    <x v="1"/>
    <n v="472757.18373079575"/>
  </r>
  <r>
    <x v="0"/>
    <x v="0"/>
    <x v="41"/>
    <x v="10"/>
    <x v="1"/>
    <n v="416560.23744043562"/>
  </r>
  <r>
    <x v="0"/>
    <x v="0"/>
    <x v="42"/>
    <x v="0"/>
    <x v="1"/>
    <n v="261197.21656609987"/>
  </r>
  <r>
    <x v="0"/>
    <x v="0"/>
    <x v="42"/>
    <x v="1"/>
    <x v="1"/>
    <n v="223981.96388645007"/>
  </r>
  <r>
    <x v="0"/>
    <x v="0"/>
    <x v="42"/>
    <x v="2"/>
    <x v="1"/>
    <n v="268312.30709227244"/>
  </r>
  <r>
    <x v="0"/>
    <x v="0"/>
    <x v="42"/>
    <x v="3"/>
    <x v="1"/>
    <n v="272888.42997858167"/>
  </r>
  <r>
    <x v="0"/>
    <x v="0"/>
    <x v="42"/>
    <x v="4"/>
    <x v="1"/>
    <n v="279494.58512298745"/>
  </r>
  <r>
    <x v="0"/>
    <x v="0"/>
    <x v="42"/>
    <x v="5"/>
    <x v="1"/>
    <n v="282363.65943502821"/>
  </r>
  <r>
    <x v="0"/>
    <x v="0"/>
    <x v="42"/>
    <x v="6"/>
    <x v="1"/>
    <n v="331762.70613535732"/>
  </r>
  <r>
    <x v="0"/>
    <x v="0"/>
    <x v="42"/>
    <x v="7"/>
    <x v="1"/>
    <n v="378448.32961389952"/>
  </r>
  <r>
    <x v="0"/>
    <x v="0"/>
    <x v="42"/>
    <x v="8"/>
    <x v="1"/>
    <n v="572278.48220349569"/>
  </r>
  <r>
    <x v="0"/>
    <x v="0"/>
    <x v="42"/>
    <x v="9"/>
    <x v="1"/>
    <n v="582330.26869075827"/>
  </r>
  <r>
    <x v="0"/>
    <x v="0"/>
    <x v="42"/>
    <x v="10"/>
    <x v="1"/>
    <n v="545061.48407736549"/>
  </r>
  <r>
    <x v="0"/>
    <x v="0"/>
    <x v="43"/>
    <x v="0"/>
    <x v="1"/>
    <n v="232695.52265027023"/>
  </r>
  <r>
    <x v="0"/>
    <x v="0"/>
    <x v="43"/>
    <x v="1"/>
    <x v="1"/>
    <n v="206973.58470808467"/>
  </r>
  <r>
    <x v="0"/>
    <x v="0"/>
    <x v="43"/>
    <x v="2"/>
    <x v="1"/>
    <n v="203290.22806847046"/>
  </r>
  <r>
    <x v="0"/>
    <x v="0"/>
    <x v="43"/>
    <x v="3"/>
    <x v="1"/>
    <n v="209991.5520876598"/>
  </r>
  <r>
    <x v="0"/>
    <x v="0"/>
    <x v="43"/>
    <x v="4"/>
    <x v="1"/>
    <n v="275076.5948736702"/>
  </r>
  <r>
    <x v="0"/>
    <x v="0"/>
    <x v="43"/>
    <x v="5"/>
    <x v="1"/>
    <n v="188798.72490530726"/>
  </r>
  <r>
    <x v="0"/>
    <x v="0"/>
    <x v="43"/>
    <x v="6"/>
    <x v="1"/>
    <n v="324524.21610892634"/>
  </r>
  <r>
    <x v="0"/>
    <x v="0"/>
    <x v="43"/>
    <x v="7"/>
    <x v="1"/>
    <n v="378625.12251651025"/>
  </r>
  <r>
    <x v="0"/>
    <x v="0"/>
    <x v="43"/>
    <x v="8"/>
    <x v="1"/>
    <n v="653833.9667136193"/>
  </r>
  <r>
    <x v="0"/>
    <x v="0"/>
    <x v="43"/>
    <x v="9"/>
    <x v="1"/>
    <n v="691637.01607534126"/>
  </r>
  <r>
    <x v="0"/>
    <x v="0"/>
    <x v="43"/>
    <x v="10"/>
    <x v="1"/>
    <n v="639579.86121934105"/>
  </r>
  <r>
    <x v="0"/>
    <x v="0"/>
    <x v="44"/>
    <x v="0"/>
    <x v="1"/>
    <n v="290560.40760000004"/>
  </r>
  <r>
    <x v="0"/>
    <x v="0"/>
    <x v="44"/>
    <x v="1"/>
    <x v="1"/>
    <n v="390730.15849109652"/>
  </r>
  <r>
    <x v="0"/>
    <x v="0"/>
    <x v="44"/>
    <x v="2"/>
    <x v="1"/>
    <n v="426136.23530453251"/>
  </r>
  <r>
    <x v="0"/>
    <x v="0"/>
    <x v="44"/>
    <x v="3"/>
    <x v="1"/>
    <n v="339867.76923076925"/>
  </r>
  <r>
    <x v="0"/>
    <x v="0"/>
    <x v="44"/>
    <x v="4"/>
    <x v="1"/>
    <n v="327644.34795011691"/>
  </r>
  <r>
    <x v="0"/>
    <x v="0"/>
    <x v="44"/>
    <x v="5"/>
    <x v="1"/>
    <n v="307627.13956744451"/>
  </r>
  <r>
    <x v="0"/>
    <x v="0"/>
    <x v="44"/>
    <x v="6"/>
    <x v="1"/>
    <n v="344716.58199617692"/>
  </r>
  <r>
    <x v="0"/>
    <x v="0"/>
    <x v="44"/>
    <x v="7"/>
    <x v="1"/>
    <n v="358810.60918153852"/>
  </r>
  <r>
    <x v="0"/>
    <x v="0"/>
    <x v="44"/>
    <x v="8"/>
    <x v="1"/>
    <n v="465638.64819587627"/>
  </r>
  <r>
    <x v="0"/>
    <x v="0"/>
    <x v="44"/>
    <x v="9"/>
    <x v="1"/>
    <n v="521667.43065962801"/>
  </r>
  <r>
    <x v="0"/>
    <x v="0"/>
    <x v="44"/>
    <x v="10"/>
    <x v="1"/>
    <n v="512846.75056385808"/>
  </r>
  <r>
    <x v="0"/>
    <x v="0"/>
    <x v="45"/>
    <x v="0"/>
    <x v="1"/>
    <n v="213689.14485849059"/>
  </r>
  <r>
    <x v="0"/>
    <x v="0"/>
    <x v="45"/>
    <x v="1"/>
    <x v="1"/>
    <n v="233820.99587356625"/>
  </r>
  <r>
    <x v="0"/>
    <x v="0"/>
    <x v="45"/>
    <x v="2"/>
    <x v="1"/>
    <n v="232720.38351166627"/>
  </r>
  <r>
    <x v="0"/>
    <x v="0"/>
    <x v="45"/>
    <x v="3"/>
    <x v="1"/>
    <n v="213693.09815640192"/>
  </r>
  <r>
    <x v="0"/>
    <x v="0"/>
    <x v="45"/>
    <x v="4"/>
    <x v="1"/>
    <n v="206365.3076636933"/>
  </r>
  <r>
    <x v="0"/>
    <x v="0"/>
    <x v="45"/>
    <x v="5"/>
    <x v="1"/>
    <n v="205503.63041476486"/>
  </r>
  <r>
    <x v="0"/>
    <x v="0"/>
    <x v="45"/>
    <x v="6"/>
    <x v="1"/>
    <n v="235154.09733481647"/>
  </r>
  <r>
    <x v="0"/>
    <x v="0"/>
    <x v="45"/>
    <x v="7"/>
    <x v="1"/>
    <n v="277324.02822039858"/>
  </r>
  <r>
    <x v="0"/>
    <x v="0"/>
    <x v="45"/>
    <x v="8"/>
    <x v="1"/>
    <n v="487462.19388407277"/>
  </r>
  <r>
    <x v="0"/>
    <x v="0"/>
    <x v="45"/>
    <x v="9"/>
    <x v="1"/>
    <n v="454028.89616182569"/>
  </r>
  <r>
    <x v="0"/>
    <x v="0"/>
    <x v="45"/>
    <x v="10"/>
    <x v="1"/>
    <n v="436228.19978963456"/>
  </r>
  <r>
    <x v="0"/>
    <x v="0"/>
    <x v="46"/>
    <x v="0"/>
    <x v="1"/>
    <n v="199532.85498489425"/>
  </r>
  <r>
    <x v="0"/>
    <x v="0"/>
    <x v="46"/>
    <x v="1"/>
    <x v="1"/>
    <n v="213411.76495356037"/>
  </r>
  <r>
    <x v="0"/>
    <x v="0"/>
    <x v="46"/>
    <x v="2"/>
    <x v="1"/>
    <n v="172800.67567567568"/>
  </r>
  <r>
    <x v="0"/>
    <x v="0"/>
    <x v="46"/>
    <x v="3"/>
    <x v="1"/>
    <n v="210884.34257046226"/>
  </r>
  <r>
    <x v="0"/>
    <x v="0"/>
    <x v="46"/>
    <x v="4"/>
    <x v="1"/>
    <n v="248626.12163509469"/>
  </r>
  <r>
    <x v="0"/>
    <x v="0"/>
    <x v="46"/>
    <x v="5"/>
    <x v="1"/>
    <n v="314342.30007017544"/>
  </r>
  <r>
    <x v="0"/>
    <x v="0"/>
    <x v="46"/>
    <x v="6"/>
    <x v="1"/>
    <n v="212788.77119635892"/>
  </r>
  <r>
    <x v="0"/>
    <x v="0"/>
    <x v="46"/>
    <x v="7"/>
    <x v="1"/>
    <n v="371255.41209580842"/>
  </r>
  <r>
    <x v="0"/>
    <x v="0"/>
    <x v="46"/>
    <x v="8"/>
    <x v="1"/>
    <n v="533783.80115273781"/>
  </r>
  <r>
    <x v="0"/>
    <x v="0"/>
    <x v="46"/>
    <x v="9"/>
    <x v="1"/>
    <n v="623655.96987509192"/>
  </r>
  <r>
    <x v="0"/>
    <x v="0"/>
    <x v="46"/>
    <x v="10"/>
    <x v="1"/>
    <n v="519108.42399023793"/>
  </r>
  <r>
    <x v="0"/>
    <x v="0"/>
    <x v="47"/>
    <x v="0"/>
    <x v="1"/>
    <n v="302065.26801987964"/>
  </r>
  <r>
    <x v="0"/>
    <x v="0"/>
    <x v="47"/>
    <x v="1"/>
    <x v="1"/>
    <n v="266684.11399387126"/>
  </r>
  <r>
    <x v="0"/>
    <x v="0"/>
    <x v="47"/>
    <x v="2"/>
    <x v="1"/>
    <n v="293421.02392350807"/>
  </r>
  <r>
    <x v="0"/>
    <x v="0"/>
    <x v="47"/>
    <x v="3"/>
    <x v="1"/>
    <n v="230037.05212274595"/>
  </r>
  <r>
    <x v="0"/>
    <x v="0"/>
    <x v="47"/>
    <x v="4"/>
    <x v="1"/>
    <n v="193913.61687987516"/>
  </r>
  <r>
    <x v="0"/>
    <x v="0"/>
    <x v="47"/>
    <x v="5"/>
    <x v="1"/>
    <n v="220355.74841783749"/>
  </r>
  <r>
    <x v="0"/>
    <x v="0"/>
    <x v="47"/>
    <x v="6"/>
    <x v="1"/>
    <n v="270712.82213475654"/>
  </r>
  <r>
    <x v="0"/>
    <x v="0"/>
    <x v="47"/>
    <x v="7"/>
    <x v="1"/>
    <n v="279765.97030567686"/>
  </r>
  <r>
    <x v="0"/>
    <x v="0"/>
    <x v="47"/>
    <x v="8"/>
    <x v="1"/>
    <n v="462274.76373792801"/>
  </r>
  <r>
    <x v="0"/>
    <x v="0"/>
    <x v="47"/>
    <x v="9"/>
    <x v="1"/>
    <n v="479354.08853658533"/>
  </r>
  <r>
    <x v="0"/>
    <x v="0"/>
    <x v="47"/>
    <x v="10"/>
    <x v="1"/>
    <n v="442718.4508570226"/>
  </r>
  <r>
    <x v="0"/>
    <x v="0"/>
    <x v="48"/>
    <x v="0"/>
    <x v="1"/>
    <n v="356334.26200061361"/>
  </r>
  <r>
    <x v="0"/>
    <x v="0"/>
    <x v="48"/>
    <x v="1"/>
    <x v="1"/>
    <n v="314138.01356761088"/>
  </r>
  <r>
    <x v="0"/>
    <x v="0"/>
    <x v="48"/>
    <x v="2"/>
    <x v="1"/>
    <n v="264845.4800768962"/>
  </r>
  <r>
    <x v="0"/>
    <x v="0"/>
    <x v="48"/>
    <x v="3"/>
    <x v="1"/>
    <n v="226839.59377329785"/>
  </r>
  <r>
    <x v="0"/>
    <x v="0"/>
    <x v="48"/>
    <x v="4"/>
    <x v="1"/>
    <n v="201418.70671669793"/>
  </r>
  <r>
    <x v="0"/>
    <x v="0"/>
    <x v="48"/>
    <x v="5"/>
    <x v="1"/>
    <n v="190467.63455977145"/>
  </r>
  <r>
    <x v="0"/>
    <x v="0"/>
    <x v="48"/>
    <x v="6"/>
    <x v="1"/>
    <n v="223834.76741214059"/>
  </r>
  <r>
    <x v="0"/>
    <x v="0"/>
    <x v="48"/>
    <x v="7"/>
    <x v="1"/>
    <n v="234834.73486531424"/>
  </r>
  <r>
    <x v="0"/>
    <x v="0"/>
    <x v="48"/>
    <x v="8"/>
    <x v="1"/>
    <n v="343724.41550489672"/>
  </r>
  <r>
    <x v="0"/>
    <x v="0"/>
    <x v="48"/>
    <x v="9"/>
    <x v="1"/>
    <n v="390160.75488665455"/>
  </r>
  <r>
    <x v="0"/>
    <x v="0"/>
    <x v="48"/>
    <x v="10"/>
    <x v="1"/>
    <n v="380515.54443605186"/>
  </r>
  <r>
    <x v="0"/>
    <x v="0"/>
    <x v="49"/>
    <x v="0"/>
    <x v="1"/>
    <n v="68638.853904282121"/>
  </r>
  <r>
    <x v="0"/>
    <x v="0"/>
    <x v="49"/>
    <x v="1"/>
    <x v="1"/>
    <n v="174295.09548628429"/>
  </r>
  <r>
    <x v="0"/>
    <x v="0"/>
    <x v="49"/>
    <x v="2"/>
    <x v="1"/>
    <n v="84950.671851385385"/>
  </r>
  <r>
    <x v="0"/>
    <x v="0"/>
    <x v="49"/>
    <x v="3"/>
    <x v="1"/>
    <n v="102349.59026582277"/>
  </r>
  <r>
    <x v="0"/>
    <x v="0"/>
    <x v="49"/>
    <x v="4"/>
    <x v="1"/>
    <n v="90584.688576732675"/>
  </r>
  <r>
    <x v="0"/>
    <x v="0"/>
    <x v="49"/>
    <x v="5"/>
    <x v="1"/>
    <n v="133704.73566852367"/>
  </r>
  <r>
    <x v="0"/>
    <x v="0"/>
    <x v="49"/>
    <x v="6"/>
    <x v="1"/>
    <n v="139307.62564991336"/>
  </r>
  <r>
    <x v="0"/>
    <x v="0"/>
    <x v="49"/>
    <x v="7"/>
    <x v="1"/>
    <n v="204646.14661654134"/>
  </r>
  <r>
    <x v="0"/>
    <x v="0"/>
    <x v="49"/>
    <x v="8"/>
    <x v="1"/>
    <n v="407060.57269337017"/>
  </r>
  <r>
    <x v="0"/>
    <x v="0"/>
    <x v="49"/>
    <x v="9"/>
    <x v="1"/>
    <n v="561226.99227600417"/>
  </r>
  <r>
    <x v="0"/>
    <x v="0"/>
    <x v="49"/>
    <x v="10"/>
    <x v="1"/>
    <n v="537615.57011278195"/>
  </r>
  <r>
    <x v="0"/>
    <x v="0"/>
    <x v="50"/>
    <x v="0"/>
    <x v="1"/>
    <n v="96608.433734939754"/>
  </r>
  <r>
    <x v="0"/>
    <x v="0"/>
    <x v="50"/>
    <x v="1"/>
    <x v="1"/>
    <n v="297048.71166666661"/>
  </r>
  <r>
    <x v="0"/>
    <x v="0"/>
    <x v="50"/>
    <x v="2"/>
    <x v="1"/>
    <n v="249380.36628930821"/>
  </r>
  <r>
    <x v="0"/>
    <x v="0"/>
    <x v="50"/>
    <x v="3"/>
    <x v="1"/>
    <n v="302154.83546623797"/>
  </r>
  <r>
    <x v="0"/>
    <x v="0"/>
    <x v="50"/>
    <x v="4"/>
    <x v="1"/>
    <n v="288908.13253012049"/>
  </r>
  <r>
    <x v="0"/>
    <x v="0"/>
    <x v="50"/>
    <x v="5"/>
    <x v="1"/>
    <n v="187014.92537313435"/>
  </r>
  <r>
    <x v="0"/>
    <x v="0"/>
    <x v="50"/>
    <x v="6"/>
    <x v="1"/>
    <n v="156223.62848101268"/>
  </r>
  <r>
    <x v="0"/>
    <x v="0"/>
    <x v="50"/>
    <x v="7"/>
    <x v="1"/>
    <n v="245921.21829411763"/>
  </r>
  <r>
    <x v="0"/>
    <x v="0"/>
    <x v="50"/>
    <x v="8"/>
    <x v="1"/>
    <n v="354857.71164179104"/>
  </r>
  <r>
    <x v="0"/>
    <x v="0"/>
    <x v="50"/>
    <x v="9"/>
    <x v="1"/>
    <n v="411357.14285714284"/>
  </r>
  <r>
    <x v="0"/>
    <x v="0"/>
    <x v="50"/>
    <x v="10"/>
    <x v="1"/>
    <n v="407019.52200873359"/>
  </r>
  <r>
    <x v="1"/>
    <x v="0"/>
    <x v="0"/>
    <x v="0"/>
    <x v="1"/>
    <n v="1746176.8482426777"/>
  </r>
  <r>
    <x v="1"/>
    <x v="0"/>
    <x v="0"/>
    <x v="1"/>
    <x v="1"/>
    <n v="1258161.4782490272"/>
  </r>
  <r>
    <x v="1"/>
    <x v="0"/>
    <x v="0"/>
    <x v="2"/>
    <x v="1"/>
    <n v="861621.91949416336"/>
  </r>
  <r>
    <x v="1"/>
    <x v="0"/>
    <x v="0"/>
    <x v="3"/>
    <x v="1"/>
    <n v="1075735.8493396225"/>
  </r>
  <r>
    <x v="1"/>
    <x v="0"/>
    <x v="0"/>
    <x v="4"/>
    <x v="1"/>
    <n v="1519768.691588785"/>
  </r>
  <r>
    <x v="1"/>
    <x v="0"/>
    <x v="0"/>
    <x v="5"/>
    <x v="1"/>
    <n v="0"/>
  </r>
  <r>
    <x v="1"/>
    <x v="0"/>
    <x v="0"/>
    <x v="6"/>
    <x v="1"/>
    <n v="0"/>
  </r>
  <r>
    <x v="1"/>
    <x v="0"/>
    <x v="0"/>
    <x v="7"/>
    <x v="1"/>
    <n v="959368.42105263146"/>
  </r>
  <r>
    <x v="1"/>
    <x v="0"/>
    <x v="0"/>
    <x v="8"/>
    <x v="1"/>
    <n v="0"/>
  </r>
  <r>
    <x v="1"/>
    <x v="0"/>
    <x v="0"/>
    <x v="9"/>
    <x v="1"/>
    <n v="0"/>
  </r>
  <r>
    <x v="1"/>
    <x v="0"/>
    <x v="0"/>
    <x v="10"/>
    <x v="1"/>
    <n v="0"/>
  </r>
  <r>
    <x v="1"/>
    <x v="0"/>
    <x v="1"/>
    <x v="0"/>
    <x v="1"/>
    <n v="1168797.28066482"/>
  </r>
  <r>
    <x v="1"/>
    <x v="0"/>
    <x v="1"/>
    <x v="1"/>
    <x v="1"/>
    <n v="1131048.4242458064"/>
  </r>
  <r>
    <x v="1"/>
    <x v="0"/>
    <x v="1"/>
    <x v="2"/>
    <x v="1"/>
    <n v="1127227.026920968"/>
  </r>
  <r>
    <x v="1"/>
    <x v="0"/>
    <x v="1"/>
    <x v="3"/>
    <x v="1"/>
    <n v="984065.73466560303"/>
  </r>
  <r>
    <x v="1"/>
    <x v="0"/>
    <x v="1"/>
    <x v="4"/>
    <x v="1"/>
    <n v="1075247.5474794239"/>
  </r>
  <r>
    <x v="1"/>
    <x v="0"/>
    <x v="1"/>
    <x v="5"/>
    <x v="1"/>
    <n v="956657.73896082933"/>
  </r>
  <r>
    <x v="1"/>
    <x v="0"/>
    <x v="1"/>
    <x v="6"/>
    <x v="1"/>
    <n v="916251.97542091738"/>
  </r>
  <r>
    <x v="1"/>
    <x v="0"/>
    <x v="1"/>
    <x v="7"/>
    <x v="1"/>
    <n v="980418.2127997533"/>
  </r>
  <r>
    <x v="1"/>
    <x v="0"/>
    <x v="1"/>
    <x v="8"/>
    <x v="1"/>
    <n v="974617.31885393267"/>
  </r>
  <r>
    <x v="1"/>
    <x v="0"/>
    <x v="1"/>
    <x v="9"/>
    <x v="1"/>
    <n v="2303968.2271060999"/>
  </r>
  <r>
    <x v="1"/>
    <x v="0"/>
    <x v="1"/>
    <x v="10"/>
    <x v="1"/>
    <n v="2037800.6536845795"/>
  </r>
  <r>
    <x v="1"/>
    <x v="0"/>
    <x v="2"/>
    <x v="0"/>
    <x v="1"/>
    <n v="597888.67498568317"/>
  </r>
  <r>
    <x v="1"/>
    <x v="0"/>
    <x v="2"/>
    <x v="1"/>
    <x v="1"/>
    <n v="650034.12347690738"/>
  </r>
  <r>
    <x v="1"/>
    <x v="0"/>
    <x v="2"/>
    <x v="2"/>
    <x v="1"/>
    <n v="705043.97039916983"/>
  </r>
  <r>
    <x v="1"/>
    <x v="0"/>
    <x v="2"/>
    <x v="3"/>
    <x v="1"/>
    <n v="609584.26113955851"/>
  </r>
  <r>
    <x v="1"/>
    <x v="0"/>
    <x v="2"/>
    <x v="4"/>
    <x v="1"/>
    <n v="735140.09859755507"/>
  </r>
  <r>
    <x v="1"/>
    <x v="0"/>
    <x v="2"/>
    <x v="5"/>
    <x v="1"/>
    <n v="767044.92307692301"/>
  </r>
  <r>
    <x v="1"/>
    <x v="0"/>
    <x v="2"/>
    <x v="6"/>
    <x v="1"/>
    <n v="861302.71939786023"/>
  </r>
  <r>
    <x v="1"/>
    <x v="0"/>
    <x v="2"/>
    <x v="7"/>
    <x v="1"/>
    <n v="1225368.5066648936"/>
  </r>
  <r>
    <x v="1"/>
    <x v="0"/>
    <x v="2"/>
    <x v="8"/>
    <x v="1"/>
    <n v="1132173.6532368918"/>
  </r>
  <r>
    <x v="1"/>
    <x v="0"/>
    <x v="2"/>
    <x v="9"/>
    <x v="1"/>
    <n v="1303540.3073365553"/>
  </r>
  <r>
    <x v="1"/>
    <x v="0"/>
    <x v="2"/>
    <x v="10"/>
    <x v="1"/>
    <n v="1284108.4274017776"/>
  </r>
  <r>
    <x v="1"/>
    <x v="0"/>
    <x v="3"/>
    <x v="0"/>
    <x v="1"/>
    <n v="742270.69289487647"/>
  </r>
  <r>
    <x v="1"/>
    <x v="0"/>
    <x v="3"/>
    <x v="1"/>
    <x v="1"/>
    <n v="738400.50757262902"/>
  </r>
  <r>
    <x v="1"/>
    <x v="0"/>
    <x v="3"/>
    <x v="2"/>
    <x v="1"/>
    <n v="982057.61642078485"/>
  </r>
  <r>
    <x v="1"/>
    <x v="0"/>
    <x v="3"/>
    <x v="3"/>
    <x v="1"/>
    <n v="818593.33788398327"/>
  </r>
  <r>
    <x v="1"/>
    <x v="0"/>
    <x v="3"/>
    <x v="4"/>
    <x v="1"/>
    <n v="822886.51307117031"/>
  </r>
  <r>
    <x v="1"/>
    <x v="0"/>
    <x v="3"/>
    <x v="5"/>
    <x v="1"/>
    <n v="749306.33110552619"/>
  </r>
  <r>
    <x v="1"/>
    <x v="0"/>
    <x v="3"/>
    <x v="6"/>
    <x v="1"/>
    <n v="756061.00443445612"/>
  </r>
  <r>
    <x v="1"/>
    <x v="0"/>
    <x v="3"/>
    <x v="7"/>
    <x v="1"/>
    <n v="820095.05542141234"/>
  </r>
  <r>
    <x v="1"/>
    <x v="0"/>
    <x v="3"/>
    <x v="8"/>
    <x v="1"/>
    <n v="1040822.1051583274"/>
  </r>
  <r>
    <x v="1"/>
    <x v="0"/>
    <x v="3"/>
    <x v="9"/>
    <x v="1"/>
    <n v="1284979.35701879"/>
  </r>
  <r>
    <x v="1"/>
    <x v="0"/>
    <x v="3"/>
    <x v="10"/>
    <x v="1"/>
    <n v="1664782.7787460503"/>
  </r>
  <r>
    <x v="1"/>
    <x v="0"/>
    <x v="4"/>
    <x v="0"/>
    <x v="1"/>
    <n v="558242.03095407411"/>
  </r>
  <r>
    <x v="1"/>
    <x v="0"/>
    <x v="4"/>
    <x v="1"/>
    <x v="1"/>
    <n v="532117.37945350027"/>
  </r>
  <r>
    <x v="1"/>
    <x v="0"/>
    <x v="4"/>
    <x v="2"/>
    <x v="1"/>
    <n v="492289.48666630482"/>
  </r>
  <r>
    <x v="1"/>
    <x v="0"/>
    <x v="4"/>
    <x v="3"/>
    <x v="1"/>
    <n v="493443.31426280178"/>
  </r>
  <r>
    <x v="1"/>
    <x v="0"/>
    <x v="4"/>
    <x v="4"/>
    <x v="1"/>
    <n v="795055.38018666767"/>
  </r>
  <r>
    <x v="1"/>
    <x v="0"/>
    <x v="4"/>
    <x v="5"/>
    <x v="1"/>
    <n v="705789.39838870033"/>
  </r>
  <r>
    <x v="1"/>
    <x v="0"/>
    <x v="4"/>
    <x v="6"/>
    <x v="1"/>
    <n v="1027515.6103804226"/>
  </r>
  <r>
    <x v="1"/>
    <x v="0"/>
    <x v="4"/>
    <x v="7"/>
    <x v="1"/>
    <n v="1212637.2159964577"/>
  </r>
  <r>
    <x v="1"/>
    <x v="0"/>
    <x v="4"/>
    <x v="8"/>
    <x v="1"/>
    <n v="2360270.8094555135"/>
  </r>
  <r>
    <x v="1"/>
    <x v="0"/>
    <x v="4"/>
    <x v="9"/>
    <x v="1"/>
    <n v="2829644.7931769611"/>
  </r>
  <r>
    <x v="1"/>
    <x v="0"/>
    <x v="4"/>
    <x v="10"/>
    <x v="1"/>
    <n v="2868680.2420243798"/>
  </r>
  <r>
    <x v="1"/>
    <x v="0"/>
    <x v="5"/>
    <x v="0"/>
    <x v="1"/>
    <n v="718900.67658093863"/>
  </r>
  <r>
    <x v="1"/>
    <x v="0"/>
    <x v="5"/>
    <x v="1"/>
    <x v="1"/>
    <n v="736561.58011938585"/>
  </r>
  <r>
    <x v="1"/>
    <x v="0"/>
    <x v="5"/>
    <x v="2"/>
    <x v="1"/>
    <n v="667556.6171905162"/>
  </r>
  <r>
    <x v="1"/>
    <x v="0"/>
    <x v="5"/>
    <x v="3"/>
    <x v="1"/>
    <n v="587287.2641391214"/>
  </r>
  <r>
    <x v="1"/>
    <x v="0"/>
    <x v="5"/>
    <x v="4"/>
    <x v="1"/>
    <n v="706402.74159322318"/>
  </r>
  <r>
    <x v="1"/>
    <x v="0"/>
    <x v="5"/>
    <x v="5"/>
    <x v="1"/>
    <n v="611381.98877667682"/>
  </r>
  <r>
    <x v="1"/>
    <x v="0"/>
    <x v="5"/>
    <x v="6"/>
    <x v="1"/>
    <n v="842378.45314885746"/>
  </r>
  <r>
    <x v="1"/>
    <x v="0"/>
    <x v="5"/>
    <x v="7"/>
    <x v="1"/>
    <n v="1088523.9547729918"/>
  </r>
  <r>
    <x v="1"/>
    <x v="0"/>
    <x v="5"/>
    <x v="8"/>
    <x v="1"/>
    <n v="1310868.3351358587"/>
  </r>
  <r>
    <x v="1"/>
    <x v="0"/>
    <x v="5"/>
    <x v="9"/>
    <x v="1"/>
    <n v="1419659.5259409454"/>
  </r>
  <r>
    <x v="1"/>
    <x v="0"/>
    <x v="5"/>
    <x v="10"/>
    <x v="1"/>
    <n v="1375476.616217725"/>
  </r>
  <r>
    <x v="1"/>
    <x v="0"/>
    <x v="6"/>
    <x v="0"/>
    <x v="1"/>
    <n v="796480.19045786001"/>
  </r>
  <r>
    <x v="1"/>
    <x v="0"/>
    <x v="6"/>
    <x v="1"/>
    <x v="1"/>
    <n v="750692.18124106817"/>
  </r>
  <r>
    <x v="1"/>
    <x v="0"/>
    <x v="6"/>
    <x v="2"/>
    <x v="1"/>
    <n v="793620.51297506713"/>
  </r>
  <r>
    <x v="1"/>
    <x v="0"/>
    <x v="6"/>
    <x v="3"/>
    <x v="1"/>
    <n v="1064453.7374606491"/>
  </r>
  <r>
    <x v="1"/>
    <x v="0"/>
    <x v="6"/>
    <x v="4"/>
    <x v="1"/>
    <n v="909454.20037969982"/>
  </r>
  <r>
    <x v="1"/>
    <x v="0"/>
    <x v="6"/>
    <x v="5"/>
    <x v="1"/>
    <n v="823558.90687972936"/>
  </r>
  <r>
    <x v="1"/>
    <x v="0"/>
    <x v="6"/>
    <x v="6"/>
    <x v="1"/>
    <n v="898369.05228800874"/>
  </r>
  <r>
    <x v="1"/>
    <x v="0"/>
    <x v="6"/>
    <x v="7"/>
    <x v="1"/>
    <n v="931351.09293515037"/>
  </r>
  <r>
    <x v="1"/>
    <x v="0"/>
    <x v="6"/>
    <x v="8"/>
    <x v="1"/>
    <n v="966133.12592852139"/>
  </r>
  <r>
    <x v="1"/>
    <x v="0"/>
    <x v="6"/>
    <x v="9"/>
    <x v="1"/>
    <n v="1387787.7338446763"/>
  </r>
  <r>
    <x v="1"/>
    <x v="0"/>
    <x v="6"/>
    <x v="10"/>
    <x v="1"/>
    <n v="2111621.1279965099"/>
  </r>
  <r>
    <x v="1"/>
    <x v="0"/>
    <x v="7"/>
    <x v="0"/>
    <x v="1"/>
    <n v="957518.40387571917"/>
  </r>
  <r>
    <x v="1"/>
    <x v="0"/>
    <x v="7"/>
    <x v="1"/>
    <x v="1"/>
    <n v="1002516.9335208569"/>
  </r>
  <r>
    <x v="1"/>
    <x v="0"/>
    <x v="7"/>
    <x v="2"/>
    <x v="1"/>
    <n v="1142488.5553591158"/>
  </r>
  <r>
    <x v="1"/>
    <x v="0"/>
    <x v="7"/>
    <x v="3"/>
    <x v="1"/>
    <n v="1045565.6051481102"/>
  </r>
  <r>
    <x v="1"/>
    <x v="0"/>
    <x v="7"/>
    <x v="4"/>
    <x v="1"/>
    <n v="1318827.4568972534"/>
  </r>
  <r>
    <x v="1"/>
    <x v="0"/>
    <x v="7"/>
    <x v="5"/>
    <x v="1"/>
    <n v="1463661.9427272726"/>
  </r>
  <r>
    <x v="1"/>
    <x v="0"/>
    <x v="7"/>
    <x v="6"/>
    <x v="1"/>
    <n v="2290782.2433333336"/>
  </r>
  <r>
    <x v="1"/>
    <x v="0"/>
    <x v="7"/>
    <x v="7"/>
    <x v="1"/>
    <n v="2578782.645106222"/>
  </r>
  <r>
    <x v="1"/>
    <x v="0"/>
    <x v="7"/>
    <x v="8"/>
    <x v="1"/>
    <n v="1927161.6442048517"/>
  </r>
  <r>
    <x v="1"/>
    <x v="0"/>
    <x v="7"/>
    <x v="9"/>
    <x v="1"/>
    <n v="2050351.2994871794"/>
  </r>
  <r>
    <x v="1"/>
    <x v="0"/>
    <x v="7"/>
    <x v="10"/>
    <x v="1"/>
    <n v="2149365.1229846012"/>
  </r>
  <r>
    <x v="1"/>
    <x v="0"/>
    <x v="8"/>
    <x v="0"/>
    <x v="1"/>
    <n v="527561.85721417877"/>
  </r>
  <r>
    <x v="1"/>
    <x v="0"/>
    <x v="8"/>
    <x v="1"/>
    <x v="1"/>
    <n v="536276.70488615381"/>
  </r>
  <r>
    <x v="1"/>
    <x v="0"/>
    <x v="8"/>
    <x v="2"/>
    <x v="1"/>
    <n v="463593.73293762683"/>
  </r>
  <r>
    <x v="1"/>
    <x v="0"/>
    <x v="8"/>
    <x v="3"/>
    <x v="1"/>
    <n v="662168.13348142651"/>
  </r>
  <r>
    <x v="1"/>
    <x v="0"/>
    <x v="8"/>
    <x v="4"/>
    <x v="1"/>
    <n v="658897.82545998157"/>
  </r>
  <r>
    <x v="1"/>
    <x v="0"/>
    <x v="8"/>
    <x v="5"/>
    <x v="1"/>
    <n v="716166.31454545457"/>
  </r>
  <r>
    <x v="1"/>
    <x v="0"/>
    <x v="8"/>
    <x v="6"/>
    <x v="1"/>
    <n v="881364.18140779529"/>
  </r>
  <r>
    <x v="1"/>
    <x v="0"/>
    <x v="8"/>
    <x v="7"/>
    <x v="1"/>
    <n v="916164.59426751616"/>
  </r>
  <r>
    <x v="1"/>
    <x v="0"/>
    <x v="8"/>
    <x v="8"/>
    <x v="1"/>
    <n v="2370542.0028667115"/>
  </r>
  <r>
    <x v="1"/>
    <x v="0"/>
    <x v="8"/>
    <x v="9"/>
    <x v="1"/>
    <n v="2244249.4287895313"/>
  </r>
  <r>
    <x v="1"/>
    <x v="0"/>
    <x v="8"/>
    <x v="10"/>
    <x v="1"/>
    <n v="2407394.7172413794"/>
  </r>
  <r>
    <x v="1"/>
    <x v="0"/>
    <x v="9"/>
    <x v="0"/>
    <x v="1"/>
    <n v="1186836.9535409855"/>
  </r>
  <r>
    <x v="1"/>
    <x v="0"/>
    <x v="9"/>
    <x v="1"/>
    <x v="1"/>
    <n v="1174523.5967451069"/>
  </r>
  <r>
    <x v="1"/>
    <x v="0"/>
    <x v="9"/>
    <x v="2"/>
    <x v="1"/>
    <n v="1249223.5545325691"/>
  </r>
  <r>
    <x v="1"/>
    <x v="0"/>
    <x v="9"/>
    <x v="3"/>
    <x v="1"/>
    <n v="1226843.0607377857"/>
  </r>
  <r>
    <x v="1"/>
    <x v="0"/>
    <x v="9"/>
    <x v="4"/>
    <x v="1"/>
    <n v="1328525.8187793049"/>
  </r>
  <r>
    <x v="1"/>
    <x v="0"/>
    <x v="9"/>
    <x v="5"/>
    <x v="1"/>
    <n v="1085914.4847952148"/>
  </r>
  <r>
    <x v="1"/>
    <x v="0"/>
    <x v="9"/>
    <x v="6"/>
    <x v="1"/>
    <n v="1041944.109144134"/>
  </r>
  <r>
    <x v="1"/>
    <x v="0"/>
    <x v="9"/>
    <x v="7"/>
    <x v="1"/>
    <n v="1017932.3676614929"/>
  </r>
  <r>
    <x v="1"/>
    <x v="0"/>
    <x v="9"/>
    <x v="8"/>
    <x v="1"/>
    <n v="1339550.7467878559"/>
  </r>
  <r>
    <x v="1"/>
    <x v="0"/>
    <x v="9"/>
    <x v="9"/>
    <x v="1"/>
    <n v="1621787.8142871766"/>
  </r>
  <r>
    <x v="1"/>
    <x v="0"/>
    <x v="9"/>
    <x v="10"/>
    <x v="1"/>
    <n v="2145860.5876297951"/>
  </r>
  <r>
    <x v="1"/>
    <x v="0"/>
    <x v="10"/>
    <x v="0"/>
    <x v="1"/>
    <n v="1125008.1097243647"/>
  </r>
  <r>
    <x v="1"/>
    <x v="0"/>
    <x v="10"/>
    <x v="1"/>
    <x v="1"/>
    <n v="1461249.8639575385"/>
  </r>
  <r>
    <x v="1"/>
    <x v="0"/>
    <x v="10"/>
    <x v="2"/>
    <x v="1"/>
    <n v="1357385.9141895862"/>
  </r>
  <r>
    <x v="1"/>
    <x v="0"/>
    <x v="10"/>
    <x v="3"/>
    <x v="1"/>
    <n v="1368746.2287763618"/>
  </r>
  <r>
    <x v="1"/>
    <x v="0"/>
    <x v="10"/>
    <x v="4"/>
    <x v="1"/>
    <n v="1313861.7030967458"/>
  </r>
  <r>
    <x v="1"/>
    <x v="0"/>
    <x v="10"/>
    <x v="5"/>
    <x v="1"/>
    <n v="885203.48354988731"/>
  </r>
  <r>
    <x v="1"/>
    <x v="0"/>
    <x v="10"/>
    <x v="6"/>
    <x v="1"/>
    <n v="985227.73440690141"/>
  </r>
  <r>
    <x v="1"/>
    <x v="0"/>
    <x v="10"/>
    <x v="7"/>
    <x v="1"/>
    <n v="1910501.1519499957"/>
  </r>
  <r>
    <x v="1"/>
    <x v="0"/>
    <x v="10"/>
    <x v="8"/>
    <x v="1"/>
    <n v="2031355.0372566956"/>
  </r>
  <r>
    <x v="1"/>
    <x v="0"/>
    <x v="10"/>
    <x v="9"/>
    <x v="1"/>
    <n v="2055558.1197964258"/>
  </r>
  <r>
    <x v="1"/>
    <x v="0"/>
    <x v="10"/>
    <x v="10"/>
    <x v="1"/>
    <n v="1936033.6616847157"/>
  </r>
  <r>
    <x v="1"/>
    <x v="0"/>
    <x v="11"/>
    <x v="0"/>
    <x v="1"/>
    <n v="989836.82327199262"/>
  </r>
  <r>
    <x v="1"/>
    <x v="0"/>
    <x v="11"/>
    <x v="1"/>
    <x v="1"/>
    <n v="1232760.5058747609"/>
  </r>
  <r>
    <x v="1"/>
    <x v="0"/>
    <x v="11"/>
    <x v="2"/>
    <x v="1"/>
    <n v="1303599.6804112694"/>
  </r>
  <r>
    <x v="1"/>
    <x v="0"/>
    <x v="11"/>
    <x v="3"/>
    <x v="1"/>
    <n v="1131608.3033645891"/>
  </r>
  <r>
    <x v="1"/>
    <x v="0"/>
    <x v="11"/>
    <x v="4"/>
    <x v="1"/>
    <n v="1007191.5945996525"/>
  </r>
  <r>
    <x v="1"/>
    <x v="0"/>
    <x v="11"/>
    <x v="5"/>
    <x v="1"/>
    <n v="1068324.9452562949"/>
  </r>
  <r>
    <x v="1"/>
    <x v="0"/>
    <x v="11"/>
    <x v="6"/>
    <x v="1"/>
    <n v="993072.16823063383"/>
  </r>
  <r>
    <x v="1"/>
    <x v="0"/>
    <x v="11"/>
    <x v="7"/>
    <x v="1"/>
    <n v="822642.1262007436"/>
  </r>
  <r>
    <x v="1"/>
    <x v="0"/>
    <x v="11"/>
    <x v="8"/>
    <x v="1"/>
    <n v="783746.59415601648"/>
  </r>
  <r>
    <x v="1"/>
    <x v="0"/>
    <x v="11"/>
    <x v="9"/>
    <x v="1"/>
    <n v="1159756.7425312821"/>
  </r>
  <r>
    <x v="1"/>
    <x v="0"/>
    <x v="11"/>
    <x v="10"/>
    <x v="1"/>
    <n v="919188.78481776768"/>
  </r>
  <r>
    <x v="1"/>
    <x v="0"/>
    <x v="12"/>
    <x v="0"/>
    <x v="1"/>
    <n v="752303.17877565569"/>
  </r>
  <r>
    <x v="1"/>
    <x v="0"/>
    <x v="12"/>
    <x v="1"/>
    <x v="1"/>
    <n v="925546.52277510567"/>
  </r>
  <r>
    <x v="1"/>
    <x v="0"/>
    <x v="12"/>
    <x v="2"/>
    <x v="1"/>
    <n v="1051556.3752568916"/>
  </r>
  <r>
    <x v="1"/>
    <x v="0"/>
    <x v="12"/>
    <x v="3"/>
    <x v="1"/>
    <n v="911118.37979001901"/>
  </r>
  <r>
    <x v="1"/>
    <x v="0"/>
    <x v="12"/>
    <x v="4"/>
    <x v="1"/>
    <n v="970609.18899014895"/>
  </r>
  <r>
    <x v="1"/>
    <x v="0"/>
    <x v="12"/>
    <x v="5"/>
    <x v="1"/>
    <n v="878775.15557359369"/>
  </r>
  <r>
    <x v="1"/>
    <x v="0"/>
    <x v="12"/>
    <x v="6"/>
    <x v="1"/>
    <n v="1219698.8710721766"/>
  </r>
  <r>
    <x v="1"/>
    <x v="0"/>
    <x v="12"/>
    <x v="7"/>
    <x v="1"/>
    <n v="2023028.8281930012"/>
  </r>
  <r>
    <x v="1"/>
    <x v="0"/>
    <x v="12"/>
    <x v="8"/>
    <x v="1"/>
    <n v="2330522.9286103882"/>
  </r>
  <r>
    <x v="1"/>
    <x v="0"/>
    <x v="12"/>
    <x v="9"/>
    <x v="1"/>
    <n v="2382475.3207473112"/>
  </r>
  <r>
    <x v="1"/>
    <x v="0"/>
    <x v="12"/>
    <x v="10"/>
    <x v="1"/>
    <n v="2152853.8652718291"/>
  </r>
  <r>
    <x v="1"/>
    <x v="0"/>
    <x v="13"/>
    <x v="0"/>
    <x v="1"/>
    <n v="827410.12905069138"/>
  </r>
  <r>
    <x v="1"/>
    <x v="0"/>
    <x v="13"/>
    <x v="1"/>
    <x v="1"/>
    <n v="955106.16755571868"/>
  </r>
  <r>
    <x v="1"/>
    <x v="0"/>
    <x v="13"/>
    <x v="2"/>
    <x v="1"/>
    <n v="1098444.1386774885"/>
  </r>
  <r>
    <x v="1"/>
    <x v="0"/>
    <x v="13"/>
    <x v="3"/>
    <x v="1"/>
    <n v="1144311.952875"/>
  </r>
  <r>
    <x v="1"/>
    <x v="0"/>
    <x v="13"/>
    <x v="4"/>
    <x v="1"/>
    <n v="1212694.4371992596"/>
  </r>
  <r>
    <x v="1"/>
    <x v="0"/>
    <x v="13"/>
    <x v="5"/>
    <x v="1"/>
    <n v="1317968.4728991599"/>
  </r>
  <r>
    <x v="1"/>
    <x v="0"/>
    <x v="13"/>
    <x v="6"/>
    <x v="1"/>
    <n v="957331.42308647861"/>
  </r>
  <r>
    <x v="1"/>
    <x v="0"/>
    <x v="13"/>
    <x v="7"/>
    <x v="1"/>
    <n v="1045966.6287782806"/>
  </r>
  <r>
    <x v="1"/>
    <x v="0"/>
    <x v="13"/>
    <x v="8"/>
    <x v="1"/>
    <n v="1140927.4629086135"/>
  </r>
  <r>
    <x v="1"/>
    <x v="0"/>
    <x v="13"/>
    <x v="9"/>
    <x v="1"/>
    <n v="1053685.8088694892"/>
  </r>
  <r>
    <x v="1"/>
    <x v="0"/>
    <x v="13"/>
    <x v="10"/>
    <x v="1"/>
    <n v="1269033.572195122"/>
  </r>
  <r>
    <x v="1"/>
    <x v="0"/>
    <x v="14"/>
    <x v="0"/>
    <x v="1"/>
    <n v="677982.97463530046"/>
  </r>
  <r>
    <x v="1"/>
    <x v="0"/>
    <x v="14"/>
    <x v="1"/>
    <x v="1"/>
    <n v="720942.98637957394"/>
  </r>
  <r>
    <x v="1"/>
    <x v="0"/>
    <x v="14"/>
    <x v="2"/>
    <x v="1"/>
    <n v="689251.32601673657"/>
  </r>
  <r>
    <x v="1"/>
    <x v="0"/>
    <x v="14"/>
    <x v="3"/>
    <x v="1"/>
    <n v="773120.37324025529"/>
  </r>
  <r>
    <x v="1"/>
    <x v="0"/>
    <x v="14"/>
    <x v="4"/>
    <x v="1"/>
    <n v="890025.1464360893"/>
  </r>
  <r>
    <x v="1"/>
    <x v="0"/>
    <x v="14"/>
    <x v="5"/>
    <x v="1"/>
    <n v="813090.97146467736"/>
  </r>
  <r>
    <x v="1"/>
    <x v="0"/>
    <x v="14"/>
    <x v="6"/>
    <x v="1"/>
    <n v="895964.81200121727"/>
  </r>
  <r>
    <x v="1"/>
    <x v="0"/>
    <x v="14"/>
    <x v="7"/>
    <x v="1"/>
    <n v="1895544.9757099326"/>
  </r>
  <r>
    <x v="1"/>
    <x v="0"/>
    <x v="14"/>
    <x v="8"/>
    <x v="1"/>
    <n v="2467008.3047702392"/>
  </r>
  <r>
    <x v="1"/>
    <x v="0"/>
    <x v="14"/>
    <x v="9"/>
    <x v="1"/>
    <n v="2720713.49848527"/>
  </r>
  <r>
    <x v="1"/>
    <x v="0"/>
    <x v="14"/>
    <x v="10"/>
    <x v="1"/>
    <n v="2507317.2531095198"/>
  </r>
  <r>
    <x v="1"/>
    <x v="0"/>
    <x v="15"/>
    <x v="0"/>
    <x v="1"/>
    <n v="727479.68288839248"/>
  </r>
  <r>
    <x v="1"/>
    <x v="0"/>
    <x v="15"/>
    <x v="1"/>
    <x v="1"/>
    <n v="823569.04692459491"/>
  </r>
  <r>
    <x v="1"/>
    <x v="0"/>
    <x v="15"/>
    <x v="2"/>
    <x v="1"/>
    <n v="899129.64069973188"/>
  </r>
  <r>
    <x v="1"/>
    <x v="0"/>
    <x v="15"/>
    <x v="3"/>
    <x v="1"/>
    <n v="831122.31335596205"/>
  </r>
  <r>
    <x v="1"/>
    <x v="0"/>
    <x v="15"/>
    <x v="4"/>
    <x v="1"/>
    <n v="905291.94912593707"/>
  </r>
  <r>
    <x v="1"/>
    <x v="0"/>
    <x v="15"/>
    <x v="5"/>
    <x v="1"/>
    <n v="888996.29056320398"/>
  </r>
  <r>
    <x v="1"/>
    <x v="0"/>
    <x v="15"/>
    <x v="6"/>
    <x v="1"/>
    <n v="987301.04845490912"/>
  </r>
  <r>
    <x v="1"/>
    <x v="0"/>
    <x v="15"/>
    <x v="7"/>
    <x v="1"/>
    <n v="1065235.0848126928"/>
  </r>
  <r>
    <x v="1"/>
    <x v="0"/>
    <x v="15"/>
    <x v="8"/>
    <x v="1"/>
    <n v="1298912.8967826671"/>
  </r>
  <r>
    <x v="1"/>
    <x v="0"/>
    <x v="15"/>
    <x v="9"/>
    <x v="1"/>
    <n v="1351629.4521157574"/>
  </r>
  <r>
    <x v="1"/>
    <x v="0"/>
    <x v="15"/>
    <x v="10"/>
    <x v="1"/>
    <n v="1293211.3418966001"/>
  </r>
  <r>
    <x v="1"/>
    <x v="0"/>
    <x v="16"/>
    <x v="0"/>
    <x v="1"/>
    <n v="709366.01257935131"/>
  </r>
  <r>
    <x v="1"/>
    <x v="0"/>
    <x v="16"/>
    <x v="1"/>
    <x v="1"/>
    <n v="753580.2913429105"/>
  </r>
  <r>
    <x v="1"/>
    <x v="0"/>
    <x v="16"/>
    <x v="2"/>
    <x v="1"/>
    <n v="832208.28331595403"/>
  </r>
  <r>
    <x v="1"/>
    <x v="0"/>
    <x v="16"/>
    <x v="3"/>
    <x v="1"/>
    <n v="732128.92619570869"/>
  </r>
  <r>
    <x v="1"/>
    <x v="0"/>
    <x v="16"/>
    <x v="4"/>
    <x v="1"/>
    <n v="833765.77969602891"/>
  </r>
  <r>
    <x v="1"/>
    <x v="0"/>
    <x v="16"/>
    <x v="5"/>
    <x v="1"/>
    <n v="720138.96609940566"/>
  </r>
  <r>
    <x v="1"/>
    <x v="0"/>
    <x v="16"/>
    <x v="6"/>
    <x v="1"/>
    <n v="850638.63846049784"/>
  </r>
  <r>
    <x v="1"/>
    <x v="0"/>
    <x v="16"/>
    <x v="7"/>
    <x v="1"/>
    <n v="1037026.2888045851"/>
  </r>
  <r>
    <x v="1"/>
    <x v="0"/>
    <x v="16"/>
    <x v="8"/>
    <x v="1"/>
    <n v="1990835.13393617"/>
  </r>
  <r>
    <x v="1"/>
    <x v="0"/>
    <x v="16"/>
    <x v="9"/>
    <x v="1"/>
    <n v="1947734.4773225808"/>
  </r>
  <r>
    <x v="1"/>
    <x v="0"/>
    <x v="16"/>
    <x v="10"/>
    <x v="1"/>
    <n v="1818538.4818019159"/>
  </r>
  <r>
    <x v="1"/>
    <x v="0"/>
    <x v="17"/>
    <x v="0"/>
    <x v="1"/>
    <n v="537965.29492820892"/>
  </r>
  <r>
    <x v="1"/>
    <x v="0"/>
    <x v="17"/>
    <x v="1"/>
    <x v="1"/>
    <n v="503821.47430911916"/>
  </r>
  <r>
    <x v="1"/>
    <x v="0"/>
    <x v="17"/>
    <x v="2"/>
    <x v="1"/>
    <n v="522981.00072333333"/>
  </r>
  <r>
    <x v="1"/>
    <x v="0"/>
    <x v="17"/>
    <x v="3"/>
    <x v="1"/>
    <n v="567797.02744861518"/>
  </r>
  <r>
    <x v="1"/>
    <x v="0"/>
    <x v="17"/>
    <x v="4"/>
    <x v="1"/>
    <n v="629411.66251584562"/>
  </r>
  <r>
    <x v="1"/>
    <x v="0"/>
    <x v="17"/>
    <x v="5"/>
    <x v="1"/>
    <n v="623784.80433135328"/>
  </r>
  <r>
    <x v="1"/>
    <x v="0"/>
    <x v="17"/>
    <x v="6"/>
    <x v="1"/>
    <n v="599560.89076719317"/>
  </r>
  <r>
    <x v="1"/>
    <x v="0"/>
    <x v="17"/>
    <x v="7"/>
    <x v="1"/>
    <n v="1919940.4737596365"/>
  </r>
  <r>
    <x v="1"/>
    <x v="0"/>
    <x v="17"/>
    <x v="8"/>
    <x v="1"/>
    <n v="2510043.9308596007"/>
  </r>
  <r>
    <x v="1"/>
    <x v="0"/>
    <x v="17"/>
    <x v="9"/>
    <x v="1"/>
    <n v="2957812.3763577212"/>
  </r>
  <r>
    <x v="1"/>
    <x v="0"/>
    <x v="17"/>
    <x v="10"/>
    <x v="1"/>
    <n v="2763428.5258191968"/>
  </r>
  <r>
    <x v="1"/>
    <x v="0"/>
    <x v="18"/>
    <x v="0"/>
    <x v="1"/>
    <n v="763841.38030963589"/>
  </r>
  <r>
    <x v="1"/>
    <x v="0"/>
    <x v="18"/>
    <x v="1"/>
    <x v="1"/>
    <n v="785728.66171279072"/>
  </r>
  <r>
    <x v="1"/>
    <x v="0"/>
    <x v="18"/>
    <x v="2"/>
    <x v="1"/>
    <n v="723092.80965158611"/>
  </r>
  <r>
    <x v="1"/>
    <x v="0"/>
    <x v="18"/>
    <x v="3"/>
    <x v="1"/>
    <n v="736763.19807795528"/>
  </r>
  <r>
    <x v="1"/>
    <x v="0"/>
    <x v="18"/>
    <x v="4"/>
    <x v="1"/>
    <n v="788561.81381238042"/>
  </r>
  <r>
    <x v="1"/>
    <x v="0"/>
    <x v="18"/>
    <x v="5"/>
    <x v="1"/>
    <n v="761417.35592549329"/>
  </r>
  <r>
    <x v="1"/>
    <x v="0"/>
    <x v="18"/>
    <x v="6"/>
    <x v="1"/>
    <n v="831449.60552575102"/>
  </r>
  <r>
    <x v="1"/>
    <x v="0"/>
    <x v="18"/>
    <x v="7"/>
    <x v="1"/>
    <n v="967191.58583081583"/>
  </r>
  <r>
    <x v="1"/>
    <x v="0"/>
    <x v="18"/>
    <x v="8"/>
    <x v="1"/>
    <n v="1477532.1920823299"/>
  </r>
  <r>
    <x v="1"/>
    <x v="0"/>
    <x v="18"/>
    <x v="9"/>
    <x v="1"/>
    <n v="2064987.0303937881"/>
  </r>
  <r>
    <x v="1"/>
    <x v="0"/>
    <x v="18"/>
    <x v="10"/>
    <x v="1"/>
    <n v="2112093.1818557563"/>
  </r>
  <r>
    <x v="1"/>
    <x v="0"/>
    <x v="19"/>
    <x v="0"/>
    <x v="1"/>
    <n v="1097798.5940476591"/>
  </r>
  <r>
    <x v="1"/>
    <x v="0"/>
    <x v="19"/>
    <x v="1"/>
    <x v="1"/>
    <n v="1210171.9351165541"/>
  </r>
  <r>
    <x v="1"/>
    <x v="0"/>
    <x v="19"/>
    <x v="2"/>
    <x v="1"/>
    <n v="795603.49320245278"/>
  </r>
  <r>
    <x v="1"/>
    <x v="0"/>
    <x v="19"/>
    <x v="3"/>
    <x v="1"/>
    <n v="855113.67346125969"/>
  </r>
  <r>
    <x v="1"/>
    <x v="0"/>
    <x v="19"/>
    <x v="4"/>
    <x v="1"/>
    <n v="944329.37746856385"/>
  </r>
  <r>
    <x v="1"/>
    <x v="0"/>
    <x v="19"/>
    <x v="5"/>
    <x v="1"/>
    <n v="851440.87531104521"/>
  </r>
  <r>
    <x v="1"/>
    <x v="0"/>
    <x v="19"/>
    <x v="6"/>
    <x v="1"/>
    <n v="1357491.6728993999"/>
  </r>
  <r>
    <x v="1"/>
    <x v="0"/>
    <x v="19"/>
    <x v="7"/>
    <x v="1"/>
    <n v="2018542.4501393531"/>
  </r>
  <r>
    <x v="1"/>
    <x v="0"/>
    <x v="19"/>
    <x v="8"/>
    <x v="1"/>
    <n v="2417327.2769210492"/>
  </r>
  <r>
    <x v="1"/>
    <x v="0"/>
    <x v="19"/>
    <x v="9"/>
    <x v="1"/>
    <n v="3364665.2747870614"/>
  </r>
  <r>
    <x v="1"/>
    <x v="0"/>
    <x v="19"/>
    <x v="10"/>
    <x v="1"/>
    <n v="3167217.3995791762"/>
  </r>
  <r>
    <x v="1"/>
    <x v="0"/>
    <x v="20"/>
    <x v="0"/>
    <x v="1"/>
    <n v="0"/>
  </r>
  <r>
    <x v="1"/>
    <x v="0"/>
    <x v="20"/>
    <x v="1"/>
    <x v="1"/>
    <n v="0"/>
  </r>
  <r>
    <x v="1"/>
    <x v="0"/>
    <x v="20"/>
    <x v="2"/>
    <x v="1"/>
    <n v="0"/>
  </r>
  <r>
    <x v="1"/>
    <x v="0"/>
    <x v="20"/>
    <x v="3"/>
    <x v="1"/>
    <n v="0"/>
  </r>
  <r>
    <x v="1"/>
    <x v="0"/>
    <x v="20"/>
    <x v="4"/>
    <x v="1"/>
    <n v="0"/>
  </r>
  <r>
    <x v="1"/>
    <x v="0"/>
    <x v="20"/>
    <x v="5"/>
    <x v="1"/>
    <n v="0"/>
  </r>
  <r>
    <x v="1"/>
    <x v="0"/>
    <x v="20"/>
    <x v="6"/>
    <x v="1"/>
    <n v="0"/>
  </r>
  <r>
    <x v="1"/>
    <x v="0"/>
    <x v="20"/>
    <x v="7"/>
    <x v="1"/>
    <n v="0"/>
  </r>
  <r>
    <x v="1"/>
    <x v="0"/>
    <x v="20"/>
    <x v="8"/>
    <x v="1"/>
    <n v="0"/>
  </r>
  <r>
    <x v="1"/>
    <x v="0"/>
    <x v="20"/>
    <x v="9"/>
    <x v="1"/>
    <n v="0"/>
  </r>
  <r>
    <x v="1"/>
    <x v="0"/>
    <x v="20"/>
    <x v="10"/>
    <x v="1"/>
    <n v="0"/>
  </r>
  <r>
    <x v="1"/>
    <x v="0"/>
    <x v="21"/>
    <x v="0"/>
    <x v="1"/>
    <n v="822823.16540537134"/>
  </r>
  <r>
    <x v="1"/>
    <x v="0"/>
    <x v="21"/>
    <x v="1"/>
    <x v="1"/>
    <n v="759547.46199399664"/>
  </r>
  <r>
    <x v="1"/>
    <x v="0"/>
    <x v="21"/>
    <x v="2"/>
    <x v="1"/>
    <n v="788314.06608467863"/>
  </r>
  <r>
    <x v="1"/>
    <x v="0"/>
    <x v="21"/>
    <x v="3"/>
    <x v="1"/>
    <n v="763820.81039870658"/>
  </r>
  <r>
    <x v="1"/>
    <x v="0"/>
    <x v="21"/>
    <x v="4"/>
    <x v="1"/>
    <n v="862763.89952482388"/>
  </r>
  <r>
    <x v="1"/>
    <x v="0"/>
    <x v="21"/>
    <x v="5"/>
    <x v="1"/>
    <n v="808775.61462877854"/>
  </r>
  <r>
    <x v="1"/>
    <x v="0"/>
    <x v="21"/>
    <x v="6"/>
    <x v="1"/>
    <n v="840503.8833999316"/>
  </r>
  <r>
    <x v="1"/>
    <x v="0"/>
    <x v="21"/>
    <x v="7"/>
    <x v="1"/>
    <n v="1058565.0403951369"/>
  </r>
  <r>
    <x v="1"/>
    <x v="0"/>
    <x v="21"/>
    <x v="8"/>
    <x v="1"/>
    <n v="1353938.4568728493"/>
  </r>
  <r>
    <x v="1"/>
    <x v="0"/>
    <x v="21"/>
    <x v="9"/>
    <x v="1"/>
    <n v="1753466.6751554727"/>
  </r>
  <r>
    <x v="1"/>
    <x v="0"/>
    <x v="21"/>
    <x v="10"/>
    <x v="1"/>
    <n v="1716412.7213986169"/>
  </r>
  <r>
    <x v="1"/>
    <x v="0"/>
    <x v="22"/>
    <x v="0"/>
    <x v="1"/>
    <n v="609720.93880336743"/>
  </r>
  <r>
    <x v="1"/>
    <x v="0"/>
    <x v="22"/>
    <x v="1"/>
    <x v="1"/>
    <n v="649543.93976311339"/>
  </r>
  <r>
    <x v="1"/>
    <x v="0"/>
    <x v="22"/>
    <x v="2"/>
    <x v="1"/>
    <n v="572055.22116169753"/>
  </r>
  <r>
    <x v="1"/>
    <x v="0"/>
    <x v="22"/>
    <x v="3"/>
    <x v="1"/>
    <n v="589613.59524966439"/>
  </r>
  <r>
    <x v="1"/>
    <x v="0"/>
    <x v="22"/>
    <x v="4"/>
    <x v="1"/>
    <n v="550077.56553625537"/>
  </r>
  <r>
    <x v="1"/>
    <x v="0"/>
    <x v="22"/>
    <x v="5"/>
    <x v="1"/>
    <n v="504566.32867509394"/>
  </r>
  <r>
    <x v="1"/>
    <x v="0"/>
    <x v="22"/>
    <x v="6"/>
    <x v="1"/>
    <n v="792807.55335554807"/>
  </r>
  <r>
    <x v="1"/>
    <x v="0"/>
    <x v="22"/>
    <x v="7"/>
    <x v="1"/>
    <n v="1107079.4265435825"/>
  </r>
  <r>
    <x v="1"/>
    <x v="0"/>
    <x v="22"/>
    <x v="8"/>
    <x v="1"/>
    <n v="1837304.3195411158"/>
  </r>
  <r>
    <x v="1"/>
    <x v="0"/>
    <x v="22"/>
    <x v="9"/>
    <x v="1"/>
    <n v="1822254.4649943116"/>
  </r>
  <r>
    <x v="1"/>
    <x v="0"/>
    <x v="22"/>
    <x v="10"/>
    <x v="1"/>
    <n v="1709651.0730617009"/>
  </r>
  <r>
    <x v="1"/>
    <x v="0"/>
    <x v="23"/>
    <x v="0"/>
    <x v="1"/>
    <n v="1171253.5526016492"/>
  </r>
  <r>
    <x v="1"/>
    <x v="0"/>
    <x v="23"/>
    <x v="1"/>
    <x v="1"/>
    <n v="1374745.5840866743"/>
  </r>
  <r>
    <x v="1"/>
    <x v="0"/>
    <x v="23"/>
    <x v="2"/>
    <x v="1"/>
    <n v="1368536.0999290007"/>
  </r>
  <r>
    <x v="1"/>
    <x v="0"/>
    <x v="23"/>
    <x v="3"/>
    <x v="1"/>
    <n v="1432169.9855817838"/>
  </r>
  <r>
    <x v="1"/>
    <x v="0"/>
    <x v="23"/>
    <x v="4"/>
    <x v="1"/>
    <n v="1502442.0576818257"/>
  </r>
  <r>
    <x v="1"/>
    <x v="0"/>
    <x v="23"/>
    <x v="5"/>
    <x v="1"/>
    <n v="1457888.3886843247"/>
  </r>
  <r>
    <x v="1"/>
    <x v="0"/>
    <x v="23"/>
    <x v="6"/>
    <x v="1"/>
    <n v="1823297.2066689823"/>
  </r>
  <r>
    <x v="1"/>
    <x v="0"/>
    <x v="23"/>
    <x v="7"/>
    <x v="1"/>
    <n v="1836777.6841759563"/>
  </r>
  <r>
    <x v="1"/>
    <x v="0"/>
    <x v="23"/>
    <x v="8"/>
    <x v="1"/>
    <n v="1836376.6008045005"/>
  </r>
  <r>
    <x v="1"/>
    <x v="0"/>
    <x v="23"/>
    <x v="9"/>
    <x v="1"/>
    <n v="1859397.4541319613"/>
  </r>
  <r>
    <x v="1"/>
    <x v="0"/>
    <x v="23"/>
    <x v="10"/>
    <x v="1"/>
    <n v="1645701.2536161547"/>
  </r>
  <r>
    <x v="1"/>
    <x v="0"/>
    <x v="24"/>
    <x v="0"/>
    <x v="1"/>
    <n v="1053819.2810048067"/>
  </r>
  <r>
    <x v="1"/>
    <x v="0"/>
    <x v="24"/>
    <x v="1"/>
    <x v="1"/>
    <n v="1103498.0945194601"/>
  </r>
  <r>
    <x v="1"/>
    <x v="0"/>
    <x v="24"/>
    <x v="2"/>
    <x v="1"/>
    <n v="1105107.1395620522"/>
  </r>
  <r>
    <x v="1"/>
    <x v="0"/>
    <x v="24"/>
    <x v="3"/>
    <x v="1"/>
    <n v="1052952.2960980285"/>
  </r>
  <r>
    <x v="1"/>
    <x v="0"/>
    <x v="24"/>
    <x v="4"/>
    <x v="1"/>
    <n v="1158768.7894011042"/>
  </r>
  <r>
    <x v="1"/>
    <x v="0"/>
    <x v="24"/>
    <x v="5"/>
    <x v="1"/>
    <n v="1084050.1974261592"/>
  </r>
  <r>
    <x v="1"/>
    <x v="0"/>
    <x v="24"/>
    <x v="6"/>
    <x v="1"/>
    <n v="1096562.5320770016"/>
  </r>
  <r>
    <x v="1"/>
    <x v="0"/>
    <x v="24"/>
    <x v="7"/>
    <x v="1"/>
    <n v="1166829.8423856501"/>
  </r>
  <r>
    <x v="1"/>
    <x v="0"/>
    <x v="24"/>
    <x v="8"/>
    <x v="1"/>
    <n v="1285827.8974912013"/>
  </r>
  <r>
    <x v="1"/>
    <x v="0"/>
    <x v="24"/>
    <x v="9"/>
    <x v="1"/>
    <n v="1490603.1635611495"/>
  </r>
  <r>
    <x v="1"/>
    <x v="0"/>
    <x v="24"/>
    <x v="10"/>
    <x v="1"/>
    <n v="1450535.2049446579"/>
  </r>
  <r>
    <x v="1"/>
    <x v="0"/>
    <x v="25"/>
    <x v="0"/>
    <x v="1"/>
    <n v="831842.03305785113"/>
  </r>
  <r>
    <x v="1"/>
    <x v="0"/>
    <x v="25"/>
    <x v="1"/>
    <x v="1"/>
    <n v="905147.72213247174"/>
  </r>
  <r>
    <x v="1"/>
    <x v="0"/>
    <x v="25"/>
    <x v="2"/>
    <x v="1"/>
    <n v="664382.82651162788"/>
  </r>
  <r>
    <x v="1"/>
    <x v="0"/>
    <x v="25"/>
    <x v="3"/>
    <x v="1"/>
    <n v="692848.90789578168"/>
  </r>
  <r>
    <x v="1"/>
    <x v="0"/>
    <x v="25"/>
    <x v="4"/>
    <x v="1"/>
    <n v="798022.11949140544"/>
  </r>
  <r>
    <x v="1"/>
    <x v="0"/>
    <x v="25"/>
    <x v="5"/>
    <x v="1"/>
    <n v="774303.01833214797"/>
  </r>
  <r>
    <x v="1"/>
    <x v="0"/>
    <x v="25"/>
    <x v="6"/>
    <x v="1"/>
    <n v="555184.4211918104"/>
  </r>
  <r>
    <x v="1"/>
    <x v="0"/>
    <x v="25"/>
    <x v="7"/>
    <x v="1"/>
    <n v="922612.50275262923"/>
  </r>
  <r>
    <x v="1"/>
    <x v="0"/>
    <x v="25"/>
    <x v="8"/>
    <x v="1"/>
    <n v="1786249.4010883085"/>
  </r>
  <r>
    <x v="1"/>
    <x v="0"/>
    <x v="25"/>
    <x v="9"/>
    <x v="1"/>
    <n v="1844612.269593528"/>
  </r>
  <r>
    <x v="1"/>
    <x v="0"/>
    <x v="25"/>
    <x v="10"/>
    <x v="1"/>
    <n v="1344979.9800208842"/>
  </r>
  <r>
    <x v="1"/>
    <x v="0"/>
    <x v="26"/>
    <x v="0"/>
    <x v="1"/>
    <n v="579754.58109476476"/>
  </r>
  <r>
    <x v="1"/>
    <x v="0"/>
    <x v="26"/>
    <x v="1"/>
    <x v="1"/>
    <n v="784520.80988687789"/>
  </r>
  <r>
    <x v="1"/>
    <x v="0"/>
    <x v="26"/>
    <x v="2"/>
    <x v="1"/>
    <n v="635905.00582072174"/>
  </r>
  <r>
    <x v="1"/>
    <x v="0"/>
    <x v="26"/>
    <x v="3"/>
    <x v="1"/>
    <n v="632732.17321163719"/>
  </r>
  <r>
    <x v="1"/>
    <x v="0"/>
    <x v="26"/>
    <x v="4"/>
    <x v="1"/>
    <n v="1109508.5997794929"/>
  </r>
  <r>
    <x v="1"/>
    <x v="0"/>
    <x v="26"/>
    <x v="5"/>
    <x v="1"/>
    <n v="877895.36436233623"/>
  </r>
  <r>
    <x v="1"/>
    <x v="0"/>
    <x v="26"/>
    <x v="6"/>
    <x v="1"/>
    <n v="703211.61384779518"/>
  </r>
  <r>
    <x v="1"/>
    <x v="0"/>
    <x v="26"/>
    <x v="7"/>
    <x v="1"/>
    <n v="640006.27634309628"/>
  </r>
  <r>
    <x v="1"/>
    <x v="0"/>
    <x v="26"/>
    <x v="8"/>
    <x v="1"/>
    <n v="1861984.5466451612"/>
  </r>
  <r>
    <x v="1"/>
    <x v="0"/>
    <x v="26"/>
    <x v="9"/>
    <x v="1"/>
    <n v="1478617.6197594502"/>
  </r>
  <r>
    <x v="1"/>
    <x v="0"/>
    <x v="26"/>
    <x v="10"/>
    <x v="1"/>
    <n v="1956104.3981825726"/>
  </r>
  <r>
    <x v="1"/>
    <x v="0"/>
    <x v="27"/>
    <x v="0"/>
    <x v="1"/>
    <n v="1250771.6466547304"/>
  </r>
  <r>
    <x v="1"/>
    <x v="0"/>
    <x v="27"/>
    <x v="1"/>
    <x v="1"/>
    <n v="1148880.1958810319"/>
  </r>
  <r>
    <x v="1"/>
    <x v="0"/>
    <x v="27"/>
    <x v="2"/>
    <x v="1"/>
    <n v="1165629.6989174392"/>
  </r>
  <r>
    <x v="1"/>
    <x v="0"/>
    <x v="27"/>
    <x v="3"/>
    <x v="1"/>
    <n v="1164914.2067762271"/>
  </r>
  <r>
    <x v="1"/>
    <x v="0"/>
    <x v="27"/>
    <x v="4"/>
    <x v="1"/>
    <n v="1320031.5480785356"/>
  </r>
  <r>
    <x v="1"/>
    <x v="0"/>
    <x v="27"/>
    <x v="5"/>
    <x v="1"/>
    <n v="1133421.5130208684"/>
  </r>
  <r>
    <x v="1"/>
    <x v="0"/>
    <x v="27"/>
    <x v="6"/>
    <x v="1"/>
    <n v="1203343.7448122923"/>
  </r>
  <r>
    <x v="1"/>
    <x v="0"/>
    <x v="27"/>
    <x v="7"/>
    <x v="1"/>
    <n v="1372595.9588463795"/>
  </r>
  <r>
    <x v="1"/>
    <x v="0"/>
    <x v="27"/>
    <x v="8"/>
    <x v="1"/>
    <n v="1492792.5585134812"/>
  </r>
  <r>
    <x v="1"/>
    <x v="0"/>
    <x v="27"/>
    <x v="9"/>
    <x v="1"/>
    <n v="1656895.6492809337"/>
  </r>
  <r>
    <x v="1"/>
    <x v="0"/>
    <x v="27"/>
    <x v="10"/>
    <x v="1"/>
    <n v="1615602.0451042403"/>
  </r>
  <r>
    <x v="1"/>
    <x v="0"/>
    <x v="28"/>
    <x v="0"/>
    <x v="1"/>
    <n v="706998.27820617426"/>
  </r>
  <r>
    <x v="1"/>
    <x v="0"/>
    <x v="28"/>
    <x v="1"/>
    <x v="1"/>
    <n v="1079806.362130435"/>
  </r>
  <r>
    <x v="1"/>
    <x v="0"/>
    <x v="28"/>
    <x v="2"/>
    <x v="1"/>
    <n v="1328783.8843505809"/>
  </r>
  <r>
    <x v="1"/>
    <x v="0"/>
    <x v="28"/>
    <x v="3"/>
    <x v="1"/>
    <n v="1519362.5585408628"/>
  </r>
  <r>
    <x v="1"/>
    <x v="0"/>
    <x v="28"/>
    <x v="4"/>
    <x v="1"/>
    <n v="1630801.110135"/>
  </r>
  <r>
    <x v="1"/>
    <x v="0"/>
    <x v="28"/>
    <x v="5"/>
    <x v="1"/>
    <n v="1613761.3565634675"/>
  </r>
  <r>
    <x v="1"/>
    <x v="0"/>
    <x v="28"/>
    <x v="6"/>
    <x v="1"/>
    <n v="1753790.4006748176"/>
  </r>
  <r>
    <x v="1"/>
    <x v="0"/>
    <x v="28"/>
    <x v="7"/>
    <x v="1"/>
    <n v="1792062.2525701777"/>
  </r>
  <r>
    <x v="1"/>
    <x v="0"/>
    <x v="28"/>
    <x v="8"/>
    <x v="1"/>
    <n v="1577177.3527877175"/>
  </r>
  <r>
    <x v="1"/>
    <x v="0"/>
    <x v="28"/>
    <x v="9"/>
    <x v="1"/>
    <n v="1591592.9479538104"/>
  </r>
  <r>
    <x v="1"/>
    <x v="0"/>
    <x v="28"/>
    <x v="10"/>
    <x v="1"/>
    <n v="1842829.0029840702"/>
  </r>
  <r>
    <x v="1"/>
    <x v="0"/>
    <x v="29"/>
    <x v="0"/>
    <x v="1"/>
    <n v="1217535.6686769899"/>
  </r>
  <r>
    <x v="1"/>
    <x v="0"/>
    <x v="29"/>
    <x v="1"/>
    <x v="1"/>
    <n v="1310449.9167869438"/>
  </r>
  <r>
    <x v="1"/>
    <x v="0"/>
    <x v="29"/>
    <x v="2"/>
    <x v="1"/>
    <n v="1406037.2063082946"/>
  </r>
  <r>
    <x v="1"/>
    <x v="0"/>
    <x v="29"/>
    <x v="3"/>
    <x v="1"/>
    <n v="1402309.6721188715"/>
  </r>
  <r>
    <x v="1"/>
    <x v="0"/>
    <x v="29"/>
    <x v="4"/>
    <x v="1"/>
    <n v="1391475.4999042146"/>
  </r>
  <r>
    <x v="1"/>
    <x v="0"/>
    <x v="29"/>
    <x v="5"/>
    <x v="1"/>
    <n v="968527.34066666674"/>
  </r>
  <r>
    <x v="1"/>
    <x v="0"/>
    <x v="29"/>
    <x v="6"/>
    <x v="1"/>
    <n v="1055325.8532276305"/>
  </r>
  <r>
    <x v="1"/>
    <x v="0"/>
    <x v="29"/>
    <x v="7"/>
    <x v="1"/>
    <n v="1302402.2726838586"/>
  </r>
  <r>
    <x v="1"/>
    <x v="0"/>
    <x v="29"/>
    <x v="8"/>
    <x v="1"/>
    <n v="1714116.1475942289"/>
  </r>
  <r>
    <x v="1"/>
    <x v="0"/>
    <x v="29"/>
    <x v="9"/>
    <x v="1"/>
    <n v="1948496.334566145"/>
  </r>
  <r>
    <x v="1"/>
    <x v="0"/>
    <x v="29"/>
    <x v="10"/>
    <x v="1"/>
    <n v="1720491.8301528934"/>
  </r>
  <r>
    <x v="1"/>
    <x v="0"/>
    <x v="30"/>
    <x v="0"/>
    <x v="1"/>
    <n v="916616.65694385546"/>
  </r>
  <r>
    <x v="1"/>
    <x v="0"/>
    <x v="30"/>
    <x v="1"/>
    <x v="1"/>
    <n v="1055565.554725515"/>
  </r>
  <r>
    <x v="1"/>
    <x v="0"/>
    <x v="30"/>
    <x v="2"/>
    <x v="1"/>
    <n v="907714.34831792966"/>
  </r>
  <r>
    <x v="1"/>
    <x v="0"/>
    <x v="30"/>
    <x v="3"/>
    <x v="1"/>
    <n v="901593.90649980435"/>
  </r>
  <r>
    <x v="1"/>
    <x v="0"/>
    <x v="30"/>
    <x v="4"/>
    <x v="1"/>
    <n v="864908.62295532646"/>
  </r>
  <r>
    <x v="1"/>
    <x v="0"/>
    <x v="30"/>
    <x v="5"/>
    <x v="1"/>
    <n v="889947.07703967055"/>
  </r>
  <r>
    <x v="1"/>
    <x v="0"/>
    <x v="30"/>
    <x v="6"/>
    <x v="1"/>
    <n v="1272614.1373849774"/>
  </r>
  <r>
    <x v="1"/>
    <x v="0"/>
    <x v="30"/>
    <x v="7"/>
    <x v="1"/>
    <n v="1956603.0829827315"/>
  </r>
  <r>
    <x v="1"/>
    <x v="0"/>
    <x v="30"/>
    <x v="8"/>
    <x v="1"/>
    <n v="2627018.8876780188"/>
  </r>
  <r>
    <x v="1"/>
    <x v="0"/>
    <x v="30"/>
    <x v="9"/>
    <x v="1"/>
    <n v="3378653.0665276153"/>
  </r>
  <r>
    <x v="1"/>
    <x v="0"/>
    <x v="30"/>
    <x v="10"/>
    <x v="1"/>
    <n v="3954833.6797848865"/>
  </r>
  <r>
    <x v="1"/>
    <x v="0"/>
    <x v="31"/>
    <x v="0"/>
    <x v="1"/>
    <n v="693227.98562013661"/>
  </r>
  <r>
    <x v="1"/>
    <x v="0"/>
    <x v="31"/>
    <x v="1"/>
    <x v="1"/>
    <n v="683629.63118548796"/>
  </r>
  <r>
    <x v="1"/>
    <x v="0"/>
    <x v="31"/>
    <x v="2"/>
    <x v="1"/>
    <n v="659401.8341826424"/>
  </r>
  <r>
    <x v="1"/>
    <x v="0"/>
    <x v="31"/>
    <x v="3"/>
    <x v="1"/>
    <n v="608723.09328435885"/>
  </r>
  <r>
    <x v="1"/>
    <x v="0"/>
    <x v="31"/>
    <x v="4"/>
    <x v="1"/>
    <n v="977052.74371169216"/>
  </r>
  <r>
    <x v="1"/>
    <x v="0"/>
    <x v="31"/>
    <x v="5"/>
    <x v="1"/>
    <n v="846862.22900516854"/>
  </r>
  <r>
    <x v="1"/>
    <x v="0"/>
    <x v="31"/>
    <x v="6"/>
    <x v="1"/>
    <n v="997729.59660385363"/>
  </r>
  <r>
    <x v="1"/>
    <x v="0"/>
    <x v="31"/>
    <x v="7"/>
    <x v="1"/>
    <n v="1115950.3338780154"/>
  </r>
  <r>
    <x v="1"/>
    <x v="0"/>
    <x v="31"/>
    <x v="8"/>
    <x v="1"/>
    <n v="1275623.0714765883"/>
  </r>
  <r>
    <x v="1"/>
    <x v="0"/>
    <x v="31"/>
    <x v="9"/>
    <x v="1"/>
    <n v="1431170.5502261422"/>
  </r>
  <r>
    <x v="1"/>
    <x v="0"/>
    <x v="31"/>
    <x v="10"/>
    <x v="1"/>
    <n v="1566604.812687675"/>
  </r>
  <r>
    <x v="1"/>
    <x v="0"/>
    <x v="32"/>
    <x v="0"/>
    <x v="1"/>
    <n v="702201.03675202047"/>
  </r>
  <r>
    <x v="1"/>
    <x v="0"/>
    <x v="32"/>
    <x v="1"/>
    <x v="1"/>
    <n v="679796.01039652643"/>
  </r>
  <r>
    <x v="1"/>
    <x v="0"/>
    <x v="32"/>
    <x v="2"/>
    <x v="1"/>
    <n v="742250.10258199589"/>
  </r>
  <r>
    <x v="1"/>
    <x v="0"/>
    <x v="32"/>
    <x v="3"/>
    <x v="1"/>
    <n v="809107.6694191033"/>
  </r>
  <r>
    <x v="1"/>
    <x v="0"/>
    <x v="32"/>
    <x v="4"/>
    <x v="1"/>
    <n v="949310.85945423145"/>
  </r>
  <r>
    <x v="1"/>
    <x v="0"/>
    <x v="32"/>
    <x v="5"/>
    <x v="1"/>
    <n v="693111.65999325458"/>
  </r>
  <r>
    <x v="1"/>
    <x v="0"/>
    <x v="32"/>
    <x v="6"/>
    <x v="1"/>
    <n v="869329.37959980464"/>
  </r>
  <r>
    <x v="1"/>
    <x v="0"/>
    <x v="32"/>
    <x v="7"/>
    <x v="1"/>
    <n v="928070.09195639368"/>
  </r>
  <r>
    <x v="1"/>
    <x v="0"/>
    <x v="32"/>
    <x v="8"/>
    <x v="1"/>
    <n v="1014272.8781879999"/>
  </r>
  <r>
    <x v="1"/>
    <x v="0"/>
    <x v="32"/>
    <x v="9"/>
    <x v="1"/>
    <n v="1216783.761264489"/>
  </r>
  <r>
    <x v="1"/>
    <x v="0"/>
    <x v="32"/>
    <x v="10"/>
    <x v="1"/>
    <n v="1043796.3279703264"/>
  </r>
  <r>
    <x v="1"/>
    <x v="0"/>
    <x v="33"/>
    <x v="0"/>
    <x v="1"/>
    <n v="464644.60361936991"/>
  </r>
  <r>
    <x v="1"/>
    <x v="0"/>
    <x v="33"/>
    <x v="1"/>
    <x v="1"/>
    <n v="476109.90866136027"/>
  </r>
  <r>
    <x v="1"/>
    <x v="0"/>
    <x v="33"/>
    <x v="2"/>
    <x v="1"/>
    <n v="461026.16054666339"/>
  </r>
  <r>
    <x v="1"/>
    <x v="0"/>
    <x v="33"/>
    <x v="3"/>
    <x v="1"/>
    <n v="439116.70176442422"/>
  </r>
  <r>
    <x v="1"/>
    <x v="0"/>
    <x v="33"/>
    <x v="4"/>
    <x v="1"/>
    <n v="485497.89995676908"/>
  </r>
  <r>
    <x v="1"/>
    <x v="0"/>
    <x v="33"/>
    <x v="5"/>
    <x v="1"/>
    <n v="537736.81788806769"/>
  </r>
  <r>
    <x v="1"/>
    <x v="0"/>
    <x v="33"/>
    <x v="6"/>
    <x v="1"/>
    <n v="697279.67280252266"/>
  </r>
  <r>
    <x v="1"/>
    <x v="0"/>
    <x v="33"/>
    <x v="7"/>
    <x v="1"/>
    <n v="1005106.5587476494"/>
  </r>
  <r>
    <x v="1"/>
    <x v="0"/>
    <x v="33"/>
    <x v="8"/>
    <x v="1"/>
    <n v="1184721.479253195"/>
  </r>
  <r>
    <x v="1"/>
    <x v="0"/>
    <x v="33"/>
    <x v="9"/>
    <x v="1"/>
    <n v="1678635.1445531147"/>
  </r>
  <r>
    <x v="1"/>
    <x v="0"/>
    <x v="33"/>
    <x v="10"/>
    <x v="1"/>
    <n v="1878330.1862135648"/>
  </r>
  <r>
    <x v="1"/>
    <x v="0"/>
    <x v="34"/>
    <x v="0"/>
    <x v="1"/>
    <n v="910994.66075566818"/>
  </r>
  <r>
    <x v="1"/>
    <x v="0"/>
    <x v="34"/>
    <x v="1"/>
    <x v="1"/>
    <n v="952253.64427188074"/>
  </r>
  <r>
    <x v="1"/>
    <x v="0"/>
    <x v="34"/>
    <x v="2"/>
    <x v="1"/>
    <n v="887402.67092831747"/>
  </r>
  <r>
    <x v="1"/>
    <x v="0"/>
    <x v="34"/>
    <x v="3"/>
    <x v="1"/>
    <n v="859469.28507392772"/>
  </r>
  <r>
    <x v="1"/>
    <x v="0"/>
    <x v="34"/>
    <x v="4"/>
    <x v="1"/>
    <n v="1215570.7757719762"/>
  </r>
  <r>
    <x v="1"/>
    <x v="0"/>
    <x v="34"/>
    <x v="5"/>
    <x v="1"/>
    <n v="1228405.4153474881"/>
  </r>
  <r>
    <x v="1"/>
    <x v="0"/>
    <x v="34"/>
    <x v="6"/>
    <x v="1"/>
    <n v="1243654.3891554296"/>
  </r>
  <r>
    <x v="1"/>
    <x v="0"/>
    <x v="34"/>
    <x v="7"/>
    <x v="1"/>
    <n v="1333566.2392945851"/>
  </r>
  <r>
    <x v="1"/>
    <x v="0"/>
    <x v="34"/>
    <x v="8"/>
    <x v="1"/>
    <n v="1328465.7858697562"/>
  </r>
  <r>
    <x v="1"/>
    <x v="0"/>
    <x v="34"/>
    <x v="9"/>
    <x v="1"/>
    <n v="1563216.2174317339"/>
  </r>
  <r>
    <x v="1"/>
    <x v="0"/>
    <x v="34"/>
    <x v="10"/>
    <x v="1"/>
    <n v="1606586.4935380879"/>
  </r>
  <r>
    <x v="1"/>
    <x v="0"/>
    <x v="35"/>
    <x v="0"/>
    <x v="1"/>
    <n v="1084858.4789499606"/>
  </r>
  <r>
    <x v="1"/>
    <x v="0"/>
    <x v="35"/>
    <x v="1"/>
    <x v="1"/>
    <n v="1020919.3955066116"/>
  </r>
  <r>
    <x v="1"/>
    <x v="0"/>
    <x v="35"/>
    <x v="2"/>
    <x v="1"/>
    <n v="1095674.3176429786"/>
  </r>
  <r>
    <x v="1"/>
    <x v="0"/>
    <x v="35"/>
    <x v="3"/>
    <x v="1"/>
    <n v="1006396.1487056098"/>
  </r>
  <r>
    <x v="1"/>
    <x v="0"/>
    <x v="35"/>
    <x v="4"/>
    <x v="1"/>
    <n v="1066572.1680364651"/>
  </r>
  <r>
    <x v="1"/>
    <x v="0"/>
    <x v="35"/>
    <x v="5"/>
    <x v="1"/>
    <n v="937130.60742343508"/>
  </r>
  <r>
    <x v="1"/>
    <x v="0"/>
    <x v="35"/>
    <x v="6"/>
    <x v="1"/>
    <n v="1208594.7481361742"/>
  </r>
  <r>
    <x v="1"/>
    <x v="0"/>
    <x v="35"/>
    <x v="7"/>
    <x v="1"/>
    <n v="1737495.8924435629"/>
  </r>
  <r>
    <x v="1"/>
    <x v="0"/>
    <x v="35"/>
    <x v="8"/>
    <x v="1"/>
    <n v="1935316.5392661616"/>
  </r>
  <r>
    <x v="1"/>
    <x v="0"/>
    <x v="35"/>
    <x v="9"/>
    <x v="1"/>
    <n v="2109565.3832742828"/>
  </r>
  <r>
    <x v="1"/>
    <x v="0"/>
    <x v="35"/>
    <x v="10"/>
    <x v="1"/>
    <n v="2355254.2140578036"/>
  </r>
  <r>
    <x v="1"/>
    <x v="0"/>
    <x v="36"/>
    <x v="0"/>
    <x v="1"/>
    <n v="529163.99661906774"/>
  </r>
  <r>
    <x v="1"/>
    <x v="0"/>
    <x v="36"/>
    <x v="1"/>
    <x v="1"/>
    <n v="506517.49009352073"/>
  </r>
  <r>
    <x v="1"/>
    <x v="0"/>
    <x v="36"/>
    <x v="2"/>
    <x v="1"/>
    <n v="512617.27880831092"/>
  </r>
  <r>
    <x v="1"/>
    <x v="0"/>
    <x v="36"/>
    <x v="3"/>
    <x v="1"/>
    <n v="603685.92647945345"/>
  </r>
  <r>
    <x v="1"/>
    <x v="0"/>
    <x v="36"/>
    <x v="4"/>
    <x v="1"/>
    <n v="578897.75467615447"/>
  </r>
  <r>
    <x v="1"/>
    <x v="0"/>
    <x v="36"/>
    <x v="5"/>
    <x v="1"/>
    <n v="623264.49404189643"/>
  </r>
  <r>
    <x v="1"/>
    <x v="0"/>
    <x v="36"/>
    <x v="6"/>
    <x v="1"/>
    <n v="961928.06895537197"/>
  </r>
  <r>
    <x v="1"/>
    <x v="0"/>
    <x v="36"/>
    <x v="7"/>
    <x v="1"/>
    <n v="1107944.0826212782"/>
  </r>
  <r>
    <x v="1"/>
    <x v="0"/>
    <x v="36"/>
    <x v="8"/>
    <x v="1"/>
    <n v="1377744.7846135504"/>
  </r>
  <r>
    <x v="1"/>
    <x v="0"/>
    <x v="36"/>
    <x v="9"/>
    <x v="1"/>
    <n v="1706903.5103529987"/>
  </r>
  <r>
    <x v="1"/>
    <x v="0"/>
    <x v="36"/>
    <x v="10"/>
    <x v="1"/>
    <n v="1674647.4546445855"/>
  </r>
  <r>
    <x v="1"/>
    <x v="0"/>
    <x v="37"/>
    <x v="0"/>
    <x v="1"/>
    <n v="714907.38087395136"/>
  </r>
  <r>
    <x v="1"/>
    <x v="0"/>
    <x v="37"/>
    <x v="1"/>
    <x v="1"/>
    <n v="656373.60796347074"/>
  </r>
  <r>
    <x v="1"/>
    <x v="0"/>
    <x v="37"/>
    <x v="2"/>
    <x v="1"/>
    <n v="749014.48969502072"/>
  </r>
  <r>
    <x v="1"/>
    <x v="0"/>
    <x v="37"/>
    <x v="3"/>
    <x v="1"/>
    <n v="890453.96460251044"/>
  </r>
  <r>
    <x v="1"/>
    <x v="0"/>
    <x v="37"/>
    <x v="4"/>
    <x v="1"/>
    <n v="983844.42498521355"/>
  </r>
  <r>
    <x v="1"/>
    <x v="0"/>
    <x v="37"/>
    <x v="5"/>
    <x v="1"/>
    <n v="843849.57852882706"/>
  </r>
  <r>
    <x v="1"/>
    <x v="0"/>
    <x v="37"/>
    <x v="6"/>
    <x v="1"/>
    <n v="812492.28810389608"/>
  </r>
  <r>
    <x v="1"/>
    <x v="0"/>
    <x v="37"/>
    <x v="7"/>
    <x v="1"/>
    <n v="850082.79069180693"/>
  </r>
  <r>
    <x v="1"/>
    <x v="0"/>
    <x v="37"/>
    <x v="8"/>
    <x v="1"/>
    <n v="1237503.6580575539"/>
  </r>
  <r>
    <x v="1"/>
    <x v="0"/>
    <x v="37"/>
    <x v="9"/>
    <x v="1"/>
    <n v="1585843.5854392929"/>
  </r>
  <r>
    <x v="1"/>
    <x v="0"/>
    <x v="37"/>
    <x v="10"/>
    <x v="1"/>
    <n v="1493508.5552141415"/>
  </r>
  <r>
    <x v="1"/>
    <x v="0"/>
    <x v="38"/>
    <x v="0"/>
    <x v="1"/>
    <n v="577961.81085535197"/>
  </r>
  <r>
    <x v="1"/>
    <x v="0"/>
    <x v="38"/>
    <x v="1"/>
    <x v="1"/>
    <n v="595942.59502569644"/>
  </r>
  <r>
    <x v="1"/>
    <x v="0"/>
    <x v="38"/>
    <x v="2"/>
    <x v="1"/>
    <n v="532056.5094893591"/>
  </r>
  <r>
    <x v="1"/>
    <x v="0"/>
    <x v="38"/>
    <x v="3"/>
    <x v="1"/>
    <n v="549956.05187371548"/>
  </r>
  <r>
    <x v="1"/>
    <x v="0"/>
    <x v="38"/>
    <x v="4"/>
    <x v="1"/>
    <n v="595929.82519469247"/>
  </r>
  <r>
    <x v="1"/>
    <x v="0"/>
    <x v="38"/>
    <x v="5"/>
    <x v="1"/>
    <n v="639184.83312452212"/>
  </r>
  <r>
    <x v="1"/>
    <x v="0"/>
    <x v="38"/>
    <x v="6"/>
    <x v="1"/>
    <n v="706919.69049161195"/>
  </r>
  <r>
    <x v="1"/>
    <x v="0"/>
    <x v="38"/>
    <x v="7"/>
    <x v="1"/>
    <n v="1080599.2996576475"/>
  </r>
  <r>
    <x v="1"/>
    <x v="0"/>
    <x v="38"/>
    <x v="8"/>
    <x v="1"/>
    <n v="1410130.8125833657"/>
  </r>
  <r>
    <x v="1"/>
    <x v="0"/>
    <x v="38"/>
    <x v="9"/>
    <x v="1"/>
    <n v="1568200.1915538118"/>
  </r>
  <r>
    <x v="1"/>
    <x v="0"/>
    <x v="38"/>
    <x v="10"/>
    <x v="1"/>
    <n v="1492031.2681916906"/>
  </r>
  <r>
    <x v="1"/>
    <x v="0"/>
    <x v="39"/>
    <x v="0"/>
    <x v="1"/>
    <n v="1682552.0060852908"/>
  </r>
  <r>
    <x v="1"/>
    <x v="0"/>
    <x v="39"/>
    <x v="1"/>
    <x v="1"/>
    <n v="1843409.5669779694"/>
  </r>
  <r>
    <x v="1"/>
    <x v="0"/>
    <x v="39"/>
    <x v="2"/>
    <x v="1"/>
    <n v="1892195.0323814331"/>
  </r>
  <r>
    <x v="1"/>
    <x v="0"/>
    <x v="39"/>
    <x v="3"/>
    <x v="1"/>
    <n v="1910561.3864386585"/>
  </r>
  <r>
    <x v="1"/>
    <x v="0"/>
    <x v="39"/>
    <x v="4"/>
    <x v="1"/>
    <n v="1748928.1021269218"/>
  </r>
  <r>
    <x v="1"/>
    <x v="0"/>
    <x v="39"/>
    <x v="5"/>
    <x v="1"/>
    <n v="931887.53472990973"/>
  </r>
  <r>
    <x v="1"/>
    <x v="0"/>
    <x v="39"/>
    <x v="6"/>
    <x v="1"/>
    <n v="1372595.7169966064"/>
  </r>
  <r>
    <x v="1"/>
    <x v="0"/>
    <x v="39"/>
    <x v="7"/>
    <x v="1"/>
    <n v="1778454.9722914645"/>
  </r>
  <r>
    <x v="1"/>
    <x v="0"/>
    <x v="39"/>
    <x v="8"/>
    <x v="1"/>
    <n v="1719164.76"/>
  </r>
  <r>
    <x v="1"/>
    <x v="0"/>
    <x v="39"/>
    <x v="9"/>
    <x v="1"/>
    <n v="1999500.6526307741"/>
  </r>
  <r>
    <x v="1"/>
    <x v="0"/>
    <x v="39"/>
    <x v="10"/>
    <x v="1"/>
    <n v="2193332.2549183443"/>
  </r>
  <r>
    <x v="1"/>
    <x v="0"/>
    <x v="40"/>
    <x v="0"/>
    <x v="1"/>
    <n v="815457.78973674704"/>
  </r>
  <r>
    <x v="1"/>
    <x v="0"/>
    <x v="40"/>
    <x v="1"/>
    <x v="1"/>
    <n v="799101.04500759277"/>
  </r>
  <r>
    <x v="1"/>
    <x v="0"/>
    <x v="40"/>
    <x v="2"/>
    <x v="1"/>
    <n v="830455.79383324308"/>
  </r>
  <r>
    <x v="1"/>
    <x v="0"/>
    <x v="40"/>
    <x v="3"/>
    <x v="1"/>
    <n v="755426.106635737"/>
  </r>
  <r>
    <x v="1"/>
    <x v="0"/>
    <x v="40"/>
    <x v="4"/>
    <x v="1"/>
    <n v="748554.00826842699"/>
  </r>
  <r>
    <x v="1"/>
    <x v="0"/>
    <x v="40"/>
    <x v="5"/>
    <x v="1"/>
    <n v="856258.76149766822"/>
  </r>
  <r>
    <x v="1"/>
    <x v="0"/>
    <x v="40"/>
    <x v="6"/>
    <x v="1"/>
    <n v="909938.28893352463"/>
  </r>
  <r>
    <x v="1"/>
    <x v="0"/>
    <x v="40"/>
    <x v="7"/>
    <x v="1"/>
    <n v="1345240.3019546967"/>
  </r>
  <r>
    <x v="1"/>
    <x v="0"/>
    <x v="40"/>
    <x v="8"/>
    <x v="1"/>
    <n v="1233465.2276582941"/>
  </r>
  <r>
    <x v="1"/>
    <x v="0"/>
    <x v="40"/>
    <x v="9"/>
    <x v="1"/>
    <n v="1322551.42049405"/>
  </r>
  <r>
    <x v="1"/>
    <x v="0"/>
    <x v="40"/>
    <x v="10"/>
    <x v="1"/>
    <n v="1287556.7166433907"/>
  </r>
  <r>
    <x v="1"/>
    <x v="0"/>
    <x v="41"/>
    <x v="0"/>
    <x v="1"/>
    <n v="529303.00108467008"/>
  </r>
  <r>
    <x v="1"/>
    <x v="0"/>
    <x v="41"/>
    <x v="1"/>
    <x v="1"/>
    <n v="746255.02366377262"/>
  </r>
  <r>
    <x v="1"/>
    <x v="0"/>
    <x v="41"/>
    <x v="2"/>
    <x v="1"/>
    <n v="612208.89798017347"/>
  </r>
  <r>
    <x v="1"/>
    <x v="0"/>
    <x v="41"/>
    <x v="3"/>
    <x v="1"/>
    <n v="1036024.7805467157"/>
  </r>
  <r>
    <x v="1"/>
    <x v="0"/>
    <x v="41"/>
    <x v="4"/>
    <x v="1"/>
    <n v="1346992.3018612522"/>
  </r>
  <r>
    <x v="1"/>
    <x v="0"/>
    <x v="41"/>
    <x v="5"/>
    <x v="1"/>
    <n v="1578182.5467919635"/>
  </r>
  <r>
    <x v="1"/>
    <x v="0"/>
    <x v="41"/>
    <x v="6"/>
    <x v="1"/>
    <n v="2652755.7690400719"/>
  </r>
  <r>
    <x v="1"/>
    <x v="0"/>
    <x v="41"/>
    <x v="7"/>
    <x v="1"/>
    <n v="2378795.2043658192"/>
  </r>
  <r>
    <x v="1"/>
    <x v="0"/>
    <x v="41"/>
    <x v="8"/>
    <x v="1"/>
    <n v="2099647.1786532975"/>
  </r>
  <r>
    <x v="1"/>
    <x v="0"/>
    <x v="41"/>
    <x v="9"/>
    <x v="1"/>
    <n v="2563252.5576555682"/>
  </r>
  <r>
    <x v="1"/>
    <x v="0"/>
    <x v="41"/>
    <x v="10"/>
    <x v="1"/>
    <n v="2066372.1815977634"/>
  </r>
  <r>
    <x v="1"/>
    <x v="0"/>
    <x v="42"/>
    <x v="0"/>
    <x v="1"/>
    <n v="685183.02222124266"/>
  </r>
  <r>
    <x v="1"/>
    <x v="0"/>
    <x v="42"/>
    <x v="1"/>
    <x v="1"/>
    <n v="662161.65505920094"/>
  </r>
  <r>
    <x v="1"/>
    <x v="0"/>
    <x v="42"/>
    <x v="2"/>
    <x v="1"/>
    <n v="876980.3149832621"/>
  </r>
  <r>
    <x v="1"/>
    <x v="0"/>
    <x v="42"/>
    <x v="3"/>
    <x v="1"/>
    <n v="913183.56619863736"/>
  </r>
  <r>
    <x v="1"/>
    <x v="0"/>
    <x v="42"/>
    <x v="4"/>
    <x v="1"/>
    <n v="865874.13141772279"/>
  </r>
  <r>
    <x v="1"/>
    <x v="0"/>
    <x v="42"/>
    <x v="5"/>
    <x v="1"/>
    <n v="813534.573661595"/>
  </r>
  <r>
    <x v="1"/>
    <x v="0"/>
    <x v="42"/>
    <x v="6"/>
    <x v="1"/>
    <n v="831694.1739677923"/>
  </r>
  <r>
    <x v="1"/>
    <x v="0"/>
    <x v="42"/>
    <x v="7"/>
    <x v="1"/>
    <n v="917373.00686825067"/>
  </r>
  <r>
    <x v="1"/>
    <x v="0"/>
    <x v="42"/>
    <x v="8"/>
    <x v="1"/>
    <n v="1090728.912391888"/>
  </r>
  <r>
    <x v="1"/>
    <x v="0"/>
    <x v="42"/>
    <x v="9"/>
    <x v="1"/>
    <n v="1216474.5772681846"/>
  </r>
  <r>
    <x v="1"/>
    <x v="0"/>
    <x v="42"/>
    <x v="10"/>
    <x v="1"/>
    <n v="1140110.606905807"/>
  </r>
  <r>
    <x v="1"/>
    <x v="0"/>
    <x v="43"/>
    <x v="0"/>
    <x v="1"/>
    <n v="569231.34055608208"/>
  </r>
  <r>
    <x v="1"/>
    <x v="0"/>
    <x v="43"/>
    <x v="1"/>
    <x v="1"/>
    <n v="574780.25352755119"/>
  </r>
  <r>
    <x v="1"/>
    <x v="0"/>
    <x v="43"/>
    <x v="2"/>
    <x v="1"/>
    <n v="559054.22592466138"/>
  </r>
  <r>
    <x v="1"/>
    <x v="0"/>
    <x v="43"/>
    <x v="3"/>
    <x v="1"/>
    <n v="533818.97044427018"/>
  </r>
  <r>
    <x v="1"/>
    <x v="0"/>
    <x v="43"/>
    <x v="4"/>
    <x v="1"/>
    <n v="907489.12320492452"/>
  </r>
  <r>
    <x v="1"/>
    <x v="0"/>
    <x v="43"/>
    <x v="5"/>
    <x v="1"/>
    <n v="939801.34080045903"/>
  </r>
  <r>
    <x v="1"/>
    <x v="0"/>
    <x v="43"/>
    <x v="6"/>
    <x v="1"/>
    <n v="1244457.229263626"/>
  </r>
  <r>
    <x v="1"/>
    <x v="0"/>
    <x v="43"/>
    <x v="7"/>
    <x v="1"/>
    <n v="1197789.34366515"/>
  </r>
  <r>
    <x v="1"/>
    <x v="0"/>
    <x v="43"/>
    <x v="8"/>
    <x v="1"/>
    <n v="1316428.8813911646"/>
  </r>
  <r>
    <x v="1"/>
    <x v="0"/>
    <x v="43"/>
    <x v="9"/>
    <x v="1"/>
    <n v="1441596.2711629374"/>
  </r>
  <r>
    <x v="1"/>
    <x v="0"/>
    <x v="43"/>
    <x v="10"/>
    <x v="1"/>
    <n v="1481447.1272025616"/>
  </r>
  <r>
    <x v="1"/>
    <x v="0"/>
    <x v="44"/>
    <x v="0"/>
    <x v="1"/>
    <n v="941336.52556643845"/>
  </r>
  <r>
    <x v="1"/>
    <x v="0"/>
    <x v="44"/>
    <x v="1"/>
    <x v="1"/>
    <n v="1510668.037101882"/>
  </r>
  <r>
    <x v="1"/>
    <x v="0"/>
    <x v="44"/>
    <x v="2"/>
    <x v="1"/>
    <n v="1789140.6124527231"/>
  </r>
  <r>
    <x v="1"/>
    <x v="0"/>
    <x v="44"/>
    <x v="3"/>
    <x v="1"/>
    <n v="1557928.317434164"/>
  </r>
  <r>
    <x v="1"/>
    <x v="0"/>
    <x v="44"/>
    <x v="4"/>
    <x v="1"/>
    <n v="1550473.8232448865"/>
  </r>
  <r>
    <x v="1"/>
    <x v="0"/>
    <x v="44"/>
    <x v="5"/>
    <x v="1"/>
    <n v="1412765.1895568809"/>
  </r>
  <r>
    <x v="1"/>
    <x v="0"/>
    <x v="44"/>
    <x v="6"/>
    <x v="1"/>
    <n v="1525189.9765304236"/>
  </r>
  <r>
    <x v="1"/>
    <x v="0"/>
    <x v="44"/>
    <x v="7"/>
    <x v="1"/>
    <n v="1239345.5901939657"/>
  </r>
  <r>
    <x v="1"/>
    <x v="0"/>
    <x v="44"/>
    <x v="8"/>
    <x v="1"/>
    <n v="1028663.6062656897"/>
  </r>
  <r>
    <x v="1"/>
    <x v="0"/>
    <x v="44"/>
    <x v="9"/>
    <x v="1"/>
    <n v="1192123.8179250211"/>
  </r>
  <r>
    <x v="1"/>
    <x v="0"/>
    <x v="44"/>
    <x v="10"/>
    <x v="1"/>
    <n v="1030925.9793423738"/>
  </r>
  <r>
    <x v="1"/>
    <x v="0"/>
    <x v="45"/>
    <x v="0"/>
    <x v="1"/>
    <n v="734741.49989509617"/>
  </r>
  <r>
    <x v="1"/>
    <x v="0"/>
    <x v="45"/>
    <x v="1"/>
    <x v="1"/>
    <n v="753471.71905512048"/>
  </r>
  <r>
    <x v="1"/>
    <x v="0"/>
    <x v="45"/>
    <x v="2"/>
    <x v="1"/>
    <n v="880177.86464103381"/>
  </r>
  <r>
    <x v="1"/>
    <x v="0"/>
    <x v="45"/>
    <x v="3"/>
    <x v="1"/>
    <n v="922090.535562351"/>
  </r>
  <r>
    <x v="1"/>
    <x v="0"/>
    <x v="45"/>
    <x v="4"/>
    <x v="1"/>
    <n v="890188.72586009174"/>
  </r>
  <r>
    <x v="1"/>
    <x v="0"/>
    <x v="45"/>
    <x v="5"/>
    <x v="1"/>
    <n v="839343.34538898733"/>
  </r>
  <r>
    <x v="1"/>
    <x v="0"/>
    <x v="45"/>
    <x v="6"/>
    <x v="1"/>
    <n v="956986.20674815867"/>
  </r>
  <r>
    <x v="1"/>
    <x v="0"/>
    <x v="45"/>
    <x v="7"/>
    <x v="1"/>
    <n v="1399969.7901886581"/>
  </r>
  <r>
    <x v="1"/>
    <x v="0"/>
    <x v="45"/>
    <x v="8"/>
    <x v="1"/>
    <n v="1723418.2517354304"/>
  </r>
  <r>
    <x v="1"/>
    <x v="0"/>
    <x v="45"/>
    <x v="9"/>
    <x v="1"/>
    <n v="2262165.9147683317"/>
  </r>
  <r>
    <x v="1"/>
    <x v="0"/>
    <x v="45"/>
    <x v="10"/>
    <x v="1"/>
    <n v="2054222.2782251944"/>
  </r>
  <r>
    <x v="1"/>
    <x v="0"/>
    <x v="46"/>
    <x v="0"/>
    <x v="1"/>
    <n v="422849.81204956723"/>
  </r>
  <r>
    <x v="1"/>
    <x v="0"/>
    <x v="46"/>
    <x v="1"/>
    <x v="1"/>
    <n v="414462.65312591451"/>
  </r>
  <r>
    <x v="1"/>
    <x v="0"/>
    <x v="46"/>
    <x v="2"/>
    <x v="1"/>
    <n v="533250.21820947109"/>
  </r>
  <r>
    <x v="1"/>
    <x v="0"/>
    <x v="46"/>
    <x v="3"/>
    <x v="1"/>
    <n v="702566.17746374675"/>
  </r>
  <r>
    <x v="1"/>
    <x v="0"/>
    <x v="46"/>
    <x v="4"/>
    <x v="1"/>
    <n v="727637.12878289481"/>
  </r>
  <r>
    <x v="1"/>
    <x v="0"/>
    <x v="46"/>
    <x v="5"/>
    <x v="1"/>
    <n v="945139.97753647785"/>
  </r>
  <r>
    <x v="1"/>
    <x v="0"/>
    <x v="46"/>
    <x v="6"/>
    <x v="1"/>
    <n v="1298231.8084034268"/>
  </r>
  <r>
    <x v="1"/>
    <x v="0"/>
    <x v="46"/>
    <x v="7"/>
    <x v="1"/>
    <n v="3071939.0475306953"/>
  </r>
  <r>
    <x v="1"/>
    <x v="0"/>
    <x v="46"/>
    <x v="8"/>
    <x v="1"/>
    <n v="2773545.4381356589"/>
  </r>
  <r>
    <x v="1"/>
    <x v="0"/>
    <x v="46"/>
    <x v="9"/>
    <x v="1"/>
    <n v="2445302.8833519556"/>
  </r>
  <r>
    <x v="1"/>
    <x v="0"/>
    <x v="46"/>
    <x v="10"/>
    <x v="1"/>
    <n v="3987669.6713286713"/>
  </r>
  <r>
    <x v="1"/>
    <x v="0"/>
    <x v="47"/>
    <x v="0"/>
    <x v="1"/>
    <n v="784315.13742041739"/>
  </r>
  <r>
    <x v="1"/>
    <x v="0"/>
    <x v="47"/>
    <x v="1"/>
    <x v="1"/>
    <n v="796840.53442089783"/>
  </r>
  <r>
    <x v="1"/>
    <x v="0"/>
    <x v="47"/>
    <x v="2"/>
    <x v="1"/>
    <n v="771139.78419334453"/>
  </r>
  <r>
    <x v="1"/>
    <x v="0"/>
    <x v="47"/>
    <x v="3"/>
    <x v="1"/>
    <n v="812089.32207247103"/>
  </r>
  <r>
    <x v="1"/>
    <x v="0"/>
    <x v="47"/>
    <x v="4"/>
    <x v="1"/>
    <n v="775344.29478015599"/>
  </r>
  <r>
    <x v="1"/>
    <x v="0"/>
    <x v="47"/>
    <x v="5"/>
    <x v="1"/>
    <n v="838753.71330927825"/>
  </r>
  <r>
    <x v="1"/>
    <x v="0"/>
    <x v="47"/>
    <x v="6"/>
    <x v="1"/>
    <n v="975479.94851826329"/>
  </r>
  <r>
    <x v="1"/>
    <x v="0"/>
    <x v="47"/>
    <x v="7"/>
    <x v="1"/>
    <n v="1042556.8925058492"/>
  </r>
  <r>
    <x v="1"/>
    <x v="0"/>
    <x v="47"/>
    <x v="8"/>
    <x v="1"/>
    <n v="1184453.9000523798"/>
  </r>
  <r>
    <x v="1"/>
    <x v="0"/>
    <x v="47"/>
    <x v="9"/>
    <x v="1"/>
    <n v="1318118.5715332928"/>
  </r>
  <r>
    <x v="1"/>
    <x v="0"/>
    <x v="47"/>
    <x v="10"/>
    <x v="1"/>
    <n v="1388219.6326357585"/>
  </r>
  <r>
    <x v="1"/>
    <x v="0"/>
    <x v="48"/>
    <x v="0"/>
    <x v="1"/>
    <n v="1151802.464498227"/>
  </r>
  <r>
    <x v="1"/>
    <x v="0"/>
    <x v="48"/>
    <x v="1"/>
    <x v="1"/>
    <n v="1191666.1414584219"/>
  </r>
  <r>
    <x v="1"/>
    <x v="0"/>
    <x v="48"/>
    <x v="2"/>
    <x v="1"/>
    <n v="1338207.6143672683"/>
  </r>
  <r>
    <x v="1"/>
    <x v="0"/>
    <x v="48"/>
    <x v="3"/>
    <x v="1"/>
    <n v="1335918.7270318021"/>
  </r>
  <r>
    <x v="1"/>
    <x v="0"/>
    <x v="48"/>
    <x v="4"/>
    <x v="1"/>
    <n v="1385360.3094821828"/>
  </r>
  <r>
    <x v="1"/>
    <x v="0"/>
    <x v="48"/>
    <x v="5"/>
    <x v="1"/>
    <n v="1276331.2798374272"/>
  </r>
  <r>
    <x v="1"/>
    <x v="0"/>
    <x v="48"/>
    <x v="6"/>
    <x v="1"/>
    <n v="1389153.1402401067"/>
  </r>
  <r>
    <x v="1"/>
    <x v="0"/>
    <x v="48"/>
    <x v="7"/>
    <x v="1"/>
    <n v="1515053.7653492852"/>
  </r>
  <r>
    <x v="1"/>
    <x v="0"/>
    <x v="48"/>
    <x v="8"/>
    <x v="1"/>
    <n v="1471882.0269206534"/>
  </r>
  <r>
    <x v="1"/>
    <x v="0"/>
    <x v="48"/>
    <x v="9"/>
    <x v="1"/>
    <n v="1438930.2805218406"/>
  </r>
  <r>
    <x v="1"/>
    <x v="0"/>
    <x v="48"/>
    <x v="10"/>
    <x v="1"/>
    <n v="1325970.3656194971"/>
  </r>
  <r>
    <x v="1"/>
    <x v="0"/>
    <x v="49"/>
    <x v="0"/>
    <x v="1"/>
    <n v="550764.04987183143"/>
  </r>
  <r>
    <x v="1"/>
    <x v="0"/>
    <x v="49"/>
    <x v="1"/>
    <x v="1"/>
    <n v="556887.56052406726"/>
  </r>
  <r>
    <x v="1"/>
    <x v="0"/>
    <x v="49"/>
    <x v="2"/>
    <x v="1"/>
    <n v="492659.75169635029"/>
  </r>
  <r>
    <x v="1"/>
    <x v="0"/>
    <x v="49"/>
    <x v="3"/>
    <x v="1"/>
    <n v="566351.95588727272"/>
  </r>
  <r>
    <x v="1"/>
    <x v="0"/>
    <x v="49"/>
    <x v="4"/>
    <x v="1"/>
    <n v="715034.19897924364"/>
  </r>
  <r>
    <x v="1"/>
    <x v="0"/>
    <x v="49"/>
    <x v="5"/>
    <x v="1"/>
    <n v="767704.93851851847"/>
  </r>
  <r>
    <x v="1"/>
    <x v="0"/>
    <x v="49"/>
    <x v="6"/>
    <x v="1"/>
    <n v="881921.89076215029"/>
  </r>
  <r>
    <x v="1"/>
    <x v="0"/>
    <x v="49"/>
    <x v="7"/>
    <x v="1"/>
    <n v="1280876.9798449613"/>
  </r>
  <r>
    <x v="1"/>
    <x v="0"/>
    <x v="49"/>
    <x v="8"/>
    <x v="1"/>
    <n v="1858901.5920113048"/>
  </r>
  <r>
    <x v="1"/>
    <x v="0"/>
    <x v="49"/>
    <x v="9"/>
    <x v="1"/>
    <n v="2729838.2380450838"/>
  </r>
  <r>
    <x v="1"/>
    <x v="0"/>
    <x v="49"/>
    <x v="10"/>
    <x v="1"/>
    <n v="2464215.3204964288"/>
  </r>
  <r>
    <x v="1"/>
    <x v="0"/>
    <x v="50"/>
    <x v="0"/>
    <x v="1"/>
    <n v="682996.81174763932"/>
  </r>
  <r>
    <x v="1"/>
    <x v="0"/>
    <x v="50"/>
    <x v="1"/>
    <x v="1"/>
    <n v="639404.76610647747"/>
  </r>
  <r>
    <x v="1"/>
    <x v="0"/>
    <x v="50"/>
    <x v="2"/>
    <x v="1"/>
    <n v="1120337.8906065859"/>
  </r>
  <r>
    <x v="1"/>
    <x v="0"/>
    <x v="50"/>
    <x v="3"/>
    <x v="1"/>
    <n v="703387.60123989207"/>
  </r>
  <r>
    <x v="1"/>
    <x v="0"/>
    <x v="50"/>
    <x v="4"/>
    <x v="1"/>
    <n v="884688.85135135148"/>
  </r>
  <r>
    <x v="1"/>
    <x v="0"/>
    <x v="50"/>
    <x v="5"/>
    <x v="1"/>
    <n v="623665.502176521"/>
  </r>
  <r>
    <x v="1"/>
    <x v="0"/>
    <x v="50"/>
    <x v="6"/>
    <x v="1"/>
    <n v="873747.95847222209"/>
  </r>
  <r>
    <x v="1"/>
    <x v="0"/>
    <x v="50"/>
    <x v="7"/>
    <x v="1"/>
    <n v="893803.53837057727"/>
  </r>
  <r>
    <x v="1"/>
    <x v="0"/>
    <x v="50"/>
    <x v="8"/>
    <x v="1"/>
    <n v="1812441.1046267189"/>
  </r>
  <r>
    <x v="1"/>
    <x v="0"/>
    <x v="50"/>
    <x v="9"/>
    <x v="1"/>
    <n v="1034778.6418795621"/>
  </r>
  <r>
    <x v="1"/>
    <x v="0"/>
    <x v="50"/>
    <x v="10"/>
    <x v="1"/>
    <n v="1752125.964631957"/>
  </r>
  <r>
    <x v="2"/>
    <x v="0"/>
    <x v="0"/>
    <x v="0"/>
    <x v="1"/>
    <n v="134572.77197492163"/>
  </r>
  <r>
    <x v="2"/>
    <x v="0"/>
    <x v="0"/>
    <x v="1"/>
    <x v="1"/>
    <n v="208835.97904761904"/>
  </r>
  <r>
    <x v="2"/>
    <x v="0"/>
    <x v="0"/>
    <x v="2"/>
    <x v="1"/>
    <n v="0"/>
  </r>
  <r>
    <x v="2"/>
    <x v="0"/>
    <x v="0"/>
    <x v="3"/>
    <x v="1"/>
    <n v="0"/>
  </r>
  <r>
    <x v="2"/>
    <x v="0"/>
    <x v="0"/>
    <x v="4"/>
    <x v="1"/>
    <n v="0"/>
  </r>
  <r>
    <x v="2"/>
    <x v="0"/>
    <x v="0"/>
    <x v="5"/>
    <x v="1"/>
    <n v="0"/>
  </r>
  <r>
    <x v="2"/>
    <x v="0"/>
    <x v="0"/>
    <x v="6"/>
    <x v="1"/>
    <n v="0"/>
  </r>
  <r>
    <x v="2"/>
    <x v="0"/>
    <x v="0"/>
    <x v="7"/>
    <x v="1"/>
    <n v="0"/>
  </r>
  <r>
    <x v="2"/>
    <x v="0"/>
    <x v="0"/>
    <x v="8"/>
    <x v="1"/>
    <n v="0"/>
  </r>
  <r>
    <x v="2"/>
    <x v="0"/>
    <x v="0"/>
    <x v="9"/>
    <x v="1"/>
    <n v="0"/>
  </r>
  <r>
    <x v="2"/>
    <x v="0"/>
    <x v="0"/>
    <x v="10"/>
    <x v="1"/>
    <n v="0"/>
  </r>
  <r>
    <x v="2"/>
    <x v="0"/>
    <x v="1"/>
    <x v="0"/>
    <x v="1"/>
    <n v="197450.21257220261"/>
  </r>
  <r>
    <x v="2"/>
    <x v="0"/>
    <x v="1"/>
    <x v="1"/>
    <x v="1"/>
    <n v="176021.70750716334"/>
  </r>
  <r>
    <x v="2"/>
    <x v="0"/>
    <x v="1"/>
    <x v="2"/>
    <x v="1"/>
    <n v="166561.77959967096"/>
  </r>
  <r>
    <x v="2"/>
    <x v="0"/>
    <x v="1"/>
    <x v="3"/>
    <x v="1"/>
    <n v="156507.16397017904"/>
  </r>
  <r>
    <x v="2"/>
    <x v="0"/>
    <x v="1"/>
    <x v="4"/>
    <x v="1"/>
    <n v="156206.55109556878"/>
  </r>
  <r>
    <x v="2"/>
    <x v="0"/>
    <x v="1"/>
    <x v="5"/>
    <x v="1"/>
    <n v="113549.33518812494"/>
  </r>
  <r>
    <x v="2"/>
    <x v="0"/>
    <x v="1"/>
    <x v="6"/>
    <x v="1"/>
    <n v="107463.16722222221"/>
  </r>
  <r>
    <x v="2"/>
    <x v="0"/>
    <x v="1"/>
    <x v="7"/>
    <x v="1"/>
    <n v="94502.684404112981"/>
  </r>
  <r>
    <x v="2"/>
    <x v="0"/>
    <x v="1"/>
    <x v="8"/>
    <x v="1"/>
    <n v="97968.991854988257"/>
  </r>
  <r>
    <x v="2"/>
    <x v="0"/>
    <x v="1"/>
    <x v="9"/>
    <x v="1"/>
    <n v="163627.8655632411"/>
  </r>
  <r>
    <x v="2"/>
    <x v="0"/>
    <x v="1"/>
    <x v="10"/>
    <x v="1"/>
    <n v="141550.13122117874"/>
  </r>
  <r>
    <x v="2"/>
    <x v="0"/>
    <x v="2"/>
    <x v="0"/>
    <x v="1"/>
    <n v="172247.86753216645"/>
  </r>
  <r>
    <x v="2"/>
    <x v="0"/>
    <x v="2"/>
    <x v="1"/>
    <x v="1"/>
    <n v="156449.527135165"/>
  </r>
  <r>
    <x v="2"/>
    <x v="0"/>
    <x v="2"/>
    <x v="2"/>
    <x v="1"/>
    <n v="154382.05177712115"/>
  </r>
  <r>
    <x v="2"/>
    <x v="0"/>
    <x v="2"/>
    <x v="3"/>
    <x v="1"/>
    <n v="154149.90489570552"/>
  </r>
  <r>
    <x v="2"/>
    <x v="0"/>
    <x v="2"/>
    <x v="4"/>
    <x v="1"/>
    <n v="138672.15432348367"/>
  </r>
  <r>
    <x v="2"/>
    <x v="0"/>
    <x v="2"/>
    <x v="5"/>
    <x v="1"/>
    <n v="116711.51899749372"/>
  </r>
  <r>
    <x v="2"/>
    <x v="0"/>
    <x v="2"/>
    <x v="6"/>
    <x v="1"/>
    <n v="146706.99175843308"/>
  </r>
  <r>
    <x v="2"/>
    <x v="0"/>
    <x v="2"/>
    <x v="7"/>
    <x v="1"/>
    <n v="176488.07009608625"/>
  </r>
  <r>
    <x v="2"/>
    <x v="0"/>
    <x v="2"/>
    <x v="8"/>
    <x v="1"/>
    <n v="93610.347677522703"/>
  </r>
  <r>
    <x v="2"/>
    <x v="0"/>
    <x v="2"/>
    <x v="9"/>
    <x v="1"/>
    <n v="88229.973834586461"/>
  </r>
  <r>
    <x v="2"/>
    <x v="0"/>
    <x v="2"/>
    <x v="10"/>
    <x v="1"/>
    <n v="77923.325983534582"/>
  </r>
  <r>
    <x v="2"/>
    <x v="0"/>
    <x v="3"/>
    <x v="0"/>
    <x v="1"/>
    <n v="260449.76607801663"/>
  </r>
  <r>
    <x v="2"/>
    <x v="0"/>
    <x v="3"/>
    <x v="1"/>
    <x v="1"/>
    <n v="213040.99197482155"/>
  </r>
  <r>
    <x v="2"/>
    <x v="0"/>
    <x v="3"/>
    <x v="2"/>
    <x v="1"/>
    <n v="224095.08321379143"/>
  </r>
  <r>
    <x v="2"/>
    <x v="0"/>
    <x v="3"/>
    <x v="3"/>
    <x v="1"/>
    <n v="180991.67456633324"/>
  </r>
  <r>
    <x v="2"/>
    <x v="0"/>
    <x v="3"/>
    <x v="4"/>
    <x v="1"/>
    <n v="154478.1226534918"/>
  </r>
  <r>
    <x v="2"/>
    <x v="0"/>
    <x v="3"/>
    <x v="5"/>
    <x v="1"/>
    <n v="120496.5083101085"/>
  </r>
  <r>
    <x v="2"/>
    <x v="0"/>
    <x v="3"/>
    <x v="6"/>
    <x v="1"/>
    <n v="112543.35422273699"/>
  </r>
  <r>
    <x v="2"/>
    <x v="0"/>
    <x v="3"/>
    <x v="7"/>
    <x v="1"/>
    <n v="91738.046197147632"/>
  </r>
  <r>
    <x v="2"/>
    <x v="0"/>
    <x v="3"/>
    <x v="8"/>
    <x v="1"/>
    <n v="86644.828829318518"/>
  </r>
  <r>
    <x v="2"/>
    <x v="0"/>
    <x v="3"/>
    <x v="9"/>
    <x v="1"/>
    <n v="83905.265370274647"/>
  </r>
  <r>
    <x v="2"/>
    <x v="0"/>
    <x v="3"/>
    <x v="10"/>
    <x v="1"/>
    <n v="85291.440692239426"/>
  </r>
  <r>
    <x v="2"/>
    <x v="0"/>
    <x v="4"/>
    <x v="0"/>
    <x v="1"/>
    <n v="169154.99667684751"/>
  </r>
  <r>
    <x v="2"/>
    <x v="0"/>
    <x v="4"/>
    <x v="1"/>
    <x v="1"/>
    <n v="145498.85297870194"/>
  </r>
  <r>
    <x v="2"/>
    <x v="0"/>
    <x v="4"/>
    <x v="2"/>
    <x v="1"/>
    <n v="152732.31162385319"/>
  </r>
  <r>
    <x v="2"/>
    <x v="0"/>
    <x v="4"/>
    <x v="3"/>
    <x v="1"/>
    <n v="152384.0807264148"/>
  </r>
  <r>
    <x v="2"/>
    <x v="0"/>
    <x v="4"/>
    <x v="4"/>
    <x v="1"/>
    <n v="136930.58625732001"/>
  </r>
  <r>
    <x v="2"/>
    <x v="0"/>
    <x v="4"/>
    <x v="5"/>
    <x v="1"/>
    <n v="107200.7873153559"/>
  </r>
  <r>
    <x v="2"/>
    <x v="0"/>
    <x v="4"/>
    <x v="6"/>
    <x v="1"/>
    <n v="129552.04942891188"/>
  </r>
  <r>
    <x v="2"/>
    <x v="0"/>
    <x v="4"/>
    <x v="7"/>
    <x v="1"/>
    <n v="134304.13840917023"/>
  </r>
  <r>
    <x v="2"/>
    <x v="0"/>
    <x v="4"/>
    <x v="8"/>
    <x v="1"/>
    <n v="162875.26497539974"/>
  </r>
  <r>
    <x v="2"/>
    <x v="0"/>
    <x v="4"/>
    <x v="9"/>
    <x v="1"/>
    <n v="151544.86324838884"/>
  </r>
  <r>
    <x v="2"/>
    <x v="0"/>
    <x v="4"/>
    <x v="10"/>
    <x v="1"/>
    <n v="134941.29731508959"/>
  </r>
  <r>
    <x v="2"/>
    <x v="0"/>
    <x v="5"/>
    <x v="0"/>
    <x v="1"/>
    <n v="212572.236794144"/>
  </r>
  <r>
    <x v="2"/>
    <x v="0"/>
    <x v="5"/>
    <x v="1"/>
    <x v="1"/>
    <n v="196129.3211644314"/>
  </r>
  <r>
    <x v="2"/>
    <x v="0"/>
    <x v="5"/>
    <x v="2"/>
    <x v="1"/>
    <n v="213337.40726533069"/>
  </r>
  <r>
    <x v="2"/>
    <x v="0"/>
    <x v="5"/>
    <x v="3"/>
    <x v="1"/>
    <n v="189648.39095611285"/>
  </r>
  <r>
    <x v="2"/>
    <x v="0"/>
    <x v="5"/>
    <x v="4"/>
    <x v="1"/>
    <n v="179015.60976358183"/>
  </r>
  <r>
    <x v="2"/>
    <x v="0"/>
    <x v="5"/>
    <x v="5"/>
    <x v="1"/>
    <n v="144852.30163682866"/>
  </r>
  <r>
    <x v="2"/>
    <x v="0"/>
    <x v="5"/>
    <x v="6"/>
    <x v="1"/>
    <n v="181994.34947483358"/>
  </r>
  <r>
    <x v="2"/>
    <x v="0"/>
    <x v="5"/>
    <x v="7"/>
    <x v="1"/>
    <n v="180262.04155235732"/>
  </r>
  <r>
    <x v="2"/>
    <x v="0"/>
    <x v="5"/>
    <x v="8"/>
    <x v="1"/>
    <n v="168991.47943712576"/>
  </r>
  <r>
    <x v="2"/>
    <x v="0"/>
    <x v="5"/>
    <x v="9"/>
    <x v="1"/>
    <n v="133392.22688571428"/>
  </r>
  <r>
    <x v="2"/>
    <x v="0"/>
    <x v="5"/>
    <x v="10"/>
    <x v="1"/>
    <n v="106097.99935078046"/>
  </r>
  <r>
    <x v="2"/>
    <x v="0"/>
    <x v="6"/>
    <x v="0"/>
    <x v="1"/>
    <n v="245829.13855403438"/>
  </r>
  <r>
    <x v="2"/>
    <x v="0"/>
    <x v="6"/>
    <x v="1"/>
    <x v="1"/>
    <n v="220754.40877855013"/>
  </r>
  <r>
    <x v="2"/>
    <x v="0"/>
    <x v="6"/>
    <x v="2"/>
    <x v="1"/>
    <n v="241994.42270270272"/>
  </r>
  <r>
    <x v="2"/>
    <x v="0"/>
    <x v="6"/>
    <x v="3"/>
    <x v="1"/>
    <n v="292966.37088275934"/>
  </r>
  <r>
    <x v="2"/>
    <x v="0"/>
    <x v="6"/>
    <x v="4"/>
    <x v="1"/>
    <n v="255054.58187267685"/>
  </r>
  <r>
    <x v="2"/>
    <x v="0"/>
    <x v="6"/>
    <x v="5"/>
    <x v="1"/>
    <n v="198271.62440098816"/>
  </r>
  <r>
    <x v="2"/>
    <x v="0"/>
    <x v="6"/>
    <x v="6"/>
    <x v="1"/>
    <n v="214109.04869596197"/>
  </r>
  <r>
    <x v="2"/>
    <x v="0"/>
    <x v="6"/>
    <x v="7"/>
    <x v="1"/>
    <n v="203740.69978463635"/>
  </r>
  <r>
    <x v="2"/>
    <x v="0"/>
    <x v="6"/>
    <x v="8"/>
    <x v="1"/>
    <n v="204508.54447319781"/>
  </r>
  <r>
    <x v="2"/>
    <x v="0"/>
    <x v="6"/>
    <x v="9"/>
    <x v="1"/>
    <n v="207614.07322159587"/>
  </r>
  <r>
    <x v="2"/>
    <x v="0"/>
    <x v="6"/>
    <x v="10"/>
    <x v="1"/>
    <n v="214579.37105773619"/>
  </r>
  <r>
    <x v="2"/>
    <x v="0"/>
    <x v="7"/>
    <x v="0"/>
    <x v="1"/>
    <n v="424077.00135135144"/>
  </r>
  <r>
    <x v="2"/>
    <x v="0"/>
    <x v="7"/>
    <x v="1"/>
    <x v="1"/>
    <n v="323546.19124797406"/>
  </r>
  <r>
    <x v="2"/>
    <x v="0"/>
    <x v="7"/>
    <x v="2"/>
    <x v="1"/>
    <n v="334376.92019083968"/>
  </r>
  <r>
    <x v="2"/>
    <x v="0"/>
    <x v="7"/>
    <x v="3"/>
    <x v="1"/>
    <n v="258868.19709413368"/>
  </r>
  <r>
    <x v="2"/>
    <x v="0"/>
    <x v="7"/>
    <x v="4"/>
    <x v="1"/>
    <n v="241906.2901155327"/>
  </r>
  <r>
    <x v="2"/>
    <x v="0"/>
    <x v="7"/>
    <x v="5"/>
    <x v="1"/>
    <n v="194080.49123904883"/>
  </r>
  <r>
    <x v="2"/>
    <x v="0"/>
    <x v="7"/>
    <x v="6"/>
    <x v="1"/>
    <n v="168174.75436237737"/>
  </r>
  <r>
    <x v="2"/>
    <x v="0"/>
    <x v="7"/>
    <x v="7"/>
    <x v="1"/>
    <n v="139008.01194570135"/>
  </r>
  <r>
    <x v="2"/>
    <x v="0"/>
    <x v="7"/>
    <x v="8"/>
    <x v="1"/>
    <n v="151671.27757384797"/>
  </r>
  <r>
    <x v="2"/>
    <x v="0"/>
    <x v="7"/>
    <x v="9"/>
    <x v="1"/>
    <n v="126057.90568058655"/>
  </r>
  <r>
    <x v="2"/>
    <x v="0"/>
    <x v="7"/>
    <x v="10"/>
    <x v="1"/>
    <n v="110814.02542660436"/>
  </r>
  <r>
    <x v="2"/>
    <x v="0"/>
    <x v="8"/>
    <x v="0"/>
    <x v="1"/>
    <n v="231838.43852040818"/>
  </r>
  <r>
    <x v="2"/>
    <x v="0"/>
    <x v="8"/>
    <x v="1"/>
    <x v="1"/>
    <n v="161756.04214516873"/>
  </r>
  <r>
    <x v="2"/>
    <x v="0"/>
    <x v="8"/>
    <x v="2"/>
    <x v="1"/>
    <n v="180796.21886426595"/>
  </r>
  <r>
    <x v="2"/>
    <x v="0"/>
    <x v="8"/>
    <x v="3"/>
    <x v="1"/>
    <n v="150537.3592599445"/>
  </r>
  <r>
    <x v="2"/>
    <x v="0"/>
    <x v="8"/>
    <x v="4"/>
    <x v="1"/>
    <n v="124110.13433333334"/>
  </r>
  <r>
    <x v="2"/>
    <x v="0"/>
    <x v="8"/>
    <x v="5"/>
    <x v="1"/>
    <n v="101118.48308118081"/>
  </r>
  <r>
    <x v="2"/>
    <x v="0"/>
    <x v="8"/>
    <x v="6"/>
    <x v="1"/>
    <n v="156760.62333696836"/>
  </r>
  <r>
    <x v="2"/>
    <x v="0"/>
    <x v="8"/>
    <x v="7"/>
    <x v="1"/>
    <n v="123778.36734476642"/>
  </r>
  <r>
    <x v="2"/>
    <x v="0"/>
    <x v="8"/>
    <x v="8"/>
    <x v="1"/>
    <n v="130335.72596324836"/>
  </r>
  <r>
    <x v="2"/>
    <x v="0"/>
    <x v="8"/>
    <x v="9"/>
    <x v="1"/>
    <n v="135684.4163694559"/>
  </r>
  <r>
    <x v="2"/>
    <x v="0"/>
    <x v="8"/>
    <x v="10"/>
    <x v="1"/>
    <n v="125162.07553648067"/>
  </r>
  <r>
    <x v="2"/>
    <x v="0"/>
    <x v="9"/>
    <x v="0"/>
    <x v="1"/>
    <n v="276376.85663197568"/>
  </r>
  <r>
    <x v="2"/>
    <x v="0"/>
    <x v="9"/>
    <x v="1"/>
    <x v="1"/>
    <n v="254406.13884332386"/>
  </r>
  <r>
    <x v="2"/>
    <x v="0"/>
    <x v="9"/>
    <x v="2"/>
    <x v="1"/>
    <n v="273019.08293538238"/>
  </r>
  <r>
    <x v="2"/>
    <x v="0"/>
    <x v="9"/>
    <x v="3"/>
    <x v="1"/>
    <n v="258347.46671882574"/>
  </r>
  <r>
    <x v="2"/>
    <x v="0"/>
    <x v="9"/>
    <x v="4"/>
    <x v="1"/>
    <n v="235013.39038098615"/>
  </r>
  <r>
    <x v="2"/>
    <x v="0"/>
    <x v="9"/>
    <x v="5"/>
    <x v="1"/>
    <n v="174226.44068302563"/>
  </r>
  <r>
    <x v="2"/>
    <x v="0"/>
    <x v="9"/>
    <x v="6"/>
    <x v="1"/>
    <n v="152887.47131510632"/>
  </r>
  <r>
    <x v="2"/>
    <x v="0"/>
    <x v="9"/>
    <x v="7"/>
    <x v="1"/>
    <n v="138576.60575121769"/>
  </r>
  <r>
    <x v="2"/>
    <x v="0"/>
    <x v="9"/>
    <x v="8"/>
    <x v="1"/>
    <n v="166395.55594992978"/>
  </r>
  <r>
    <x v="2"/>
    <x v="0"/>
    <x v="9"/>
    <x v="9"/>
    <x v="1"/>
    <n v="174933.6240781724"/>
  </r>
  <r>
    <x v="2"/>
    <x v="0"/>
    <x v="9"/>
    <x v="10"/>
    <x v="1"/>
    <n v="140759.71274743037"/>
  </r>
  <r>
    <x v="2"/>
    <x v="0"/>
    <x v="10"/>
    <x v="0"/>
    <x v="1"/>
    <n v="281101.90194077417"/>
  </r>
  <r>
    <x v="2"/>
    <x v="0"/>
    <x v="10"/>
    <x v="1"/>
    <x v="1"/>
    <n v="497916.78247579437"/>
  </r>
  <r>
    <x v="2"/>
    <x v="0"/>
    <x v="10"/>
    <x v="2"/>
    <x v="1"/>
    <n v="395987.54005846649"/>
  </r>
  <r>
    <x v="2"/>
    <x v="0"/>
    <x v="10"/>
    <x v="3"/>
    <x v="1"/>
    <n v="369317.48487994808"/>
  </r>
  <r>
    <x v="2"/>
    <x v="0"/>
    <x v="10"/>
    <x v="4"/>
    <x v="1"/>
    <n v="336835.07823536766"/>
  </r>
  <r>
    <x v="2"/>
    <x v="0"/>
    <x v="10"/>
    <x v="5"/>
    <x v="1"/>
    <n v="163293.79318940235"/>
  </r>
  <r>
    <x v="2"/>
    <x v="0"/>
    <x v="10"/>
    <x v="6"/>
    <x v="1"/>
    <n v="172279.43620567204"/>
  </r>
  <r>
    <x v="2"/>
    <x v="0"/>
    <x v="10"/>
    <x v="7"/>
    <x v="1"/>
    <n v="255307.52533662293"/>
  </r>
  <r>
    <x v="2"/>
    <x v="0"/>
    <x v="10"/>
    <x v="8"/>
    <x v="1"/>
    <n v="199139.98535152397"/>
  </r>
  <r>
    <x v="2"/>
    <x v="0"/>
    <x v="10"/>
    <x v="9"/>
    <x v="1"/>
    <n v="170747.67175740431"/>
  </r>
  <r>
    <x v="2"/>
    <x v="0"/>
    <x v="10"/>
    <x v="10"/>
    <x v="1"/>
    <n v="146936.71428048398"/>
  </r>
  <r>
    <x v="2"/>
    <x v="0"/>
    <x v="11"/>
    <x v="0"/>
    <x v="1"/>
    <n v="476200.60070957086"/>
  </r>
  <r>
    <x v="2"/>
    <x v="0"/>
    <x v="11"/>
    <x v="1"/>
    <x v="1"/>
    <n v="423917.00573651446"/>
  </r>
  <r>
    <x v="2"/>
    <x v="0"/>
    <x v="11"/>
    <x v="2"/>
    <x v="1"/>
    <n v="364040.58811043284"/>
  </r>
  <r>
    <x v="2"/>
    <x v="0"/>
    <x v="11"/>
    <x v="3"/>
    <x v="1"/>
    <n v="311954.85122175229"/>
  </r>
  <r>
    <x v="2"/>
    <x v="0"/>
    <x v="11"/>
    <x v="4"/>
    <x v="1"/>
    <n v="251531.22496998237"/>
  </r>
  <r>
    <x v="2"/>
    <x v="0"/>
    <x v="11"/>
    <x v="5"/>
    <x v="1"/>
    <n v="232918.86869846404"/>
  </r>
  <r>
    <x v="2"/>
    <x v="0"/>
    <x v="11"/>
    <x v="6"/>
    <x v="1"/>
    <n v="192549.15970846644"/>
  </r>
  <r>
    <x v="2"/>
    <x v="0"/>
    <x v="11"/>
    <x v="7"/>
    <x v="1"/>
    <n v="186512.944248885"/>
  </r>
  <r>
    <x v="2"/>
    <x v="0"/>
    <x v="11"/>
    <x v="8"/>
    <x v="1"/>
    <n v="163745.60442786073"/>
  </r>
  <r>
    <x v="2"/>
    <x v="0"/>
    <x v="11"/>
    <x v="9"/>
    <x v="1"/>
    <n v="99643.056145300652"/>
  </r>
  <r>
    <x v="2"/>
    <x v="0"/>
    <x v="11"/>
    <x v="10"/>
    <x v="1"/>
    <n v="97729.92817675398"/>
  </r>
  <r>
    <x v="2"/>
    <x v="0"/>
    <x v="12"/>
    <x v="0"/>
    <x v="1"/>
    <n v="187223.04987673051"/>
  </r>
  <r>
    <x v="2"/>
    <x v="0"/>
    <x v="12"/>
    <x v="1"/>
    <x v="1"/>
    <n v="196028.52311305588"/>
  </r>
  <r>
    <x v="2"/>
    <x v="0"/>
    <x v="12"/>
    <x v="2"/>
    <x v="1"/>
    <n v="241444.76439412998"/>
  </r>
  <r>
    <x v="2"/>
    <x v="0"/>
    <x v="12"/>
    <x v="3"/>
    <x v="1"/>
    <n v="167415.63061948953"/>
  </r>
  <r>
    <x v="2"/>
    <x v="0"/>
    <x v="12"/>
    <x v="4"/>
    <x v="1"/>
    <n v="139206.62864582427"/>
  </r>
  <r>
    <x v="2"/>
    <x v="0"/>
    <x v="12"/>
    <x v="5"/>
    <x v="1"/>
    <n v="105038.61614583335"/>
  </r>
  <r>
    <x v="2"/>
    <x v="0"/>
    <x v="12"/>
    <x v="6"/>
    <x v="1"/>
    <n v="75082.833537838"/>
  </r>
  <r>
    <x v="2"/>
    <x v="0"/>
    <x v="12"/>
    <x v="7"/>
    <x v="1"/>
    <n v="98851.003038829484"/>
  </r>
  <r>
    <x v="2"/>
    <x v="0"/>
    <x v="12"/>
    <x v="8"/>
    <x v="1"/>
    <n v="77674.045883222469"/>
  </r>
  <r>
    <x v="2"/>
    <x v="0"/>
    <x v="12"/>
    <x v="9"/>
    <x v="1"/>
    <n v="64601.031843566423"/>
  </r>
  <r>
    <x v="2"/>
    <x v="0"/>
    <x v="12"/>
    <x v="10"/>
    <x v="1"/>
    <n v="69594.126746779977"/>
  </r>
  <r>
    <x v="2"/>
    <x v="0"/>
    <x v="13"/>
    <x v="0"/>
    <x v="1"/>
    <n v="134297.3061983033"/>
  </r>
  <r>
    <x v="2"/>
    <x v="0"/>
    <x v="13"/>
    <x v="1"/>
    <x v="1"/>
    <n v="160925.16088673924"/>
  </r>
  <r>
    <x v="2"/>
    <x v="0"/>
    <x v="13"/>
    <x v="2"/>
    <x v="1"/>
    <n v="140973.47550700279"/>
  </r>
  <r>
    <x v="2"/>
    <x v="0"/>
    <x v="13"/>
    <x v="3"/>
    <x v="1"/>
    <n v="119073.53400817995"/>
  </r>
  <r>
    <x v="2"/>
    <x v="0"/>
    <x v="13"/>
    <x v="4"/>
    <x v="1"/>
    <n v="108266.73748059066"/>
  </r>
  <r>
    <x v="2"/>
    <x v="0"/>
    <x v="13"/>
    <x v="5"/>
    <x v="1"/>
    <n v="79868.193332291339"/>
  </r>
  <r>
    <x v="2"/>
    <x v="0"/>
    <x v="13"/>
    <x v="6"/>
    <x v="1"/>
    <n v="81520.609402958478"/>
  </r>
  <r>
    <x v="2"/>
    <x v="0"/>
    <x v="13"/>
    <x v="7"/>
    <x v="1"/>
    <n v="56345.229102231438"/>
  </r>
  <r>
    <x v="2"/>
    <x v="0"/>
    <x v="13"/>
    <x v="8"/>
    <x v="1"/>
    <n v="83533.256428172172"/>
  </r>
  <r>
    <x v="2"/>
    <x v="0"/>
    <x v="13"/>
    <x v="9"/>
    <x v="1"/>
    <n v="69680.165499838928"/>
  </r>
  <r>
    <x v="2"/>
    <x v="0"/>
    <x v="13"/>
    <x v="10"/>
    <x v="1"/>
    <n v="35668.503831041256"/>
  </r>
  <r>
    <x v="2"/>
    <x v="0"/>
    <x v="14"/>
    <x v="0"/>
    <x v="1"/>
    <n v="153729.9623717338"/>
  </r>
  <r>
    <x v="2"/>
    <x v="0"/>
    <x v="14"/>
    <x v="1"/>
    <x v="1"/>
    <n v="137107.27516663095"/>
  </r>
  <r>
    <x v="2"/>
    <x v="0"/>
    <x v="14"/>
    <x v="2"/>
    <x v="1"/>
    <n v="153171.83845540503"/>
  </r>
  <r>
    <x v="2"/>
    <x v="0"/>
    <x v="14"/>
    <x v="3"/>
    <x v="1"/>
    <n v="146803.36395026484"/>
  </r>
  <r>
    <x v="2"/>
    <x v="0"/>
    <x v="14"/>
    <x v="4"/>
    <x v="1"/>
    <n v="125493.03306138171"/>
  </r>
  <r>
    <x v="2"/>
    <x v="0"/>
    <x v="14"/>
    <x v="5"/>
    <x v="1"/>
    <n v="97581.05713517894"/>
  </r>
  <r>
    <x v="2"/>
    <x v="0"/>
    <x v="14"/>
    <x v="6"/>
    <x v="1"/>
    <n v="96887.117344368642"/>
  </r>
  <r>
    <x v="2"/>
    <x v="0"/>
    <x v="14"/>
    <x v="7"/>
    <x v="1"/>
    <n v="123324.62815410942"/>
  </r>
  <r>
    <x v="2"/>
    <x v="0"/>
    <x v="14"/>
    <x v="8"/>
    <x v="1"/>
    <n v="111872.69793013643"/>
  </r>
  <r>
    <x v="2"/>
    <x v="0"/>
    <x v="14"/>
    <x v="9"/>
    <x v="1"/>
    <n v="101409.21433780917"/>
  </r>
  <r>
    <x v="2"/>
    <x v="0"/>
    <x v="14"/>
    <x v="10"/>
    <x v="1"/>
    <n v="87996.510182495156"/>
  </r>
  <r>
    <x v="2"/>
    <x v="0"/>
    <x v="15"/>
    <x v="0"/>
    <x v="1"/>
    <n v="184940.18709567198"/>
  </r>
  <r>
    <x v="2"/>
    <x v="0"/>
    <x v="15"/>
    <x v="1"/>
    <x v="1"/>
    <n v="156548.59164686513"/>
  </r>
  <r>
    <x v="2"/>
    <x v="0"/>
    <x v="15"/>
    <x v="2"/>
    <x v="1"/>
    <n v="165137.40644899235"/>
  </r>
  <r>
    <x v="2"/>
    <x v="0"/>
    <x v="15"/>
    <x v="3"/>
    <x v="1"/>
    <n v="138292.24680137998"/>
  </r>
  <r>
    <x v="2"/>
    <x v="0"/>
    <x v="15"/>
    <x v="4"/>
    <x v="1"/>
    <n v="130166.16722178279"/>
  </r>
  <r>
    <x v="2"/>
    <x v="0"/>
    <x v="15"/>
    <x v="5"/>
    <x v="1"/>
    <n v="104164.86239250866"/>
  </r>
  <r>
    <x v="2"/>
    <x v="0"/>
    <x v="15"/>
    <x v="6"/>
    <x v="1"/>
    <n v="95753.992804100693"/>
  </r>
  <r>
    <x v="2"/>
    <x v="0"/>
    <x v="15"/>
    <x v="7"/>
    <x v="1"/>
    <n v="86098.302568791667"/>
  </r>
  <r>
    <x v="2"/>
    <x v="0"/>
    <x v="15"/>
    <x v="8"/>
    <x v="1"/>
    <n v="77596.34315145947"/>
  </r>
  <r>
    <x v="2"/>
    <x v="0"/>
    <x v="15"/>
    <x v="9"/>
    <x v="1"/>
    <n v="63235.788193435954"/>
  </r>
  <r>
    <x v="2"/>
    <x v="0"/>
    <x v="15"/>
    <x v="10"/>
    <x v="1"/>
    <n v="56920.700342235941"/>
  </r>
  <r>
    <x v="2"/>
    <x v="0"/>
    <x v="16"/>
    <x v="0"/>
    <x v="1"/>
    <n v="165243.69546566959"/>
  </r>
  <r>
    <x v="2"/>
    <x v="0"/>
    <x v="16"/>
    <x v="1"/>
    <x v="1"/>
    <n v="131681.58663624511"/>
  </r>
  <r>
    <x v="2"/>
    <x v="0"/>
    <x v="16"/>
    <x v="2"/>
    <x v="1"/>
    <n v="133630.91495076095"/>
  </r>
  <r>
    <x v="2"/>
    <x v="0"/>
    <x v="16"/>
    <x v="3"/>
    <x v="1"/>
    <n v="130096.80294719606"/>
  </r>
  <r>
    <x v="2"/>
    <x v="0"/>
    <x v="16"/>
    <x v="4"/>
    <x v="1"/>
    <n v="124553.85944283074"/>
  </r>
  <r>
    <x v="2"/>
    <x v="0"/>
    <x v="16"/>
    <x v="5"/>
    <x v="1"/>
    <n v="90643.820959232617"/>
  </r>
  <r>
    <x v="2"/>
    <x v="0"/>
    <x v="16"/>
    <x v="6"/>
    <x v="1"/>
    <n v="101901.89293847166"/>
  </r>
  <r>
    <x v="2"/>
    <x v="0"/>
    <x v="16"/>
    <x v="7"/>
    <x v="1"/>
    <n v="107099.2805905773"/>
  </r>
  <r>
    <x v="2"/>
    <x v="0"/>
    <x v="16"/>
    <x v="8"/>
    <x v="1"/>
    <n v="105481.58882914137"/>
  </r>
  <r>
    <x v="2"/>
    <x v="0"/>
    <x v="16"/>
    <x v="9"/>
    <x v="1"/>
    <n v="74664.546571724481"/>
  </r>
  <r>
    <x v="2"/>
    <x v="0"/>
    <x v="16"/>
    <x v="10"/>
    <x v="1"/>
    <n v="72090.981686645056"/>
  </r>
  <r>
    <x v="2"/>
    <x v="0"/>
    <x v="17"/>
    <x v="0"/>
    <x v="1"/>
    <n v="149167.7795080214"/>
  </r>
  <r>
    <x v="2"/>
    <x v="0"/>
    <x v="17"/>
    <x v="1"/>
    <x v="1"/>
    <n v="117474.9845117845"/>
  </r>
  <r>
    <x v="2"/>
    <x v="0"/>
    <x v="17"/>
    <x v="2"/>
    <x v="1"/>
    <n v="130672.29136471081"/>
  </r>
  <r>
    <x v="2"/>
    <x v="0"/>
    <x v="17"/>
    <x v="3"/>
    <x v="1"/>
    <n v="150103.7074727611"/>
  </r>
  <r>
    <x v="2"/>
    <x v="0"/>
    <x v="17"/>
    <x v="4"/>
    <x v="1"/>
    <n v="126325.93898275102"/>
  </r>
  <r>
    <x v="2"/>
    <x v="0"/>
    <x v="17"/>
    <x v="5"/>
    <x v="1"/>
    <n v="107840.02316549704"/>
  </r>
  <r>
    <x v="2"/>
    <x v="0"/>
    <x v="17"/>
    <x v="6"/>
    <x v="1"/>
    <n v="108452.57093165591"/>
  </r>
  <r>
    <x v="2"/>
    <x v="0"/>
    <x v="17"/>
    <x v="7"/>
    <x v="1"/>
    <n v="257502.61987394394"/>
  </r>
  <r>
    <x v="2"/>
    <x v="0"/>
    <x v="17"/>
    <x v="8"/>
    <x v="1"/>
    <n v="241578.32488796971"/>
  </r>
  <r>
    <x v="2"/>
    <x v="0"/>
    <x v="17"/>
    <x v="9"/>
    <x v="1"/>
    <n v="221056.09237787646"/>
  </r>
  <r>
    <x v="2"/>
    <x v="0"/>
    <x v="17"/>
    <x v="10"/>
    <x v="1"/>
    <n v="174835.86428663789"/>
  </r>
  <r>
    <x v="2"/>
    <x v="0"/>
    <x v="18"/>
    <x v="0"/>
    <x v="1"/>
    <n v="253875.21580575607"/>
  </r>
  <r>
    <x v="2"/>
    <x v="0"/>
    <x v="18"/>
    <x v="1"/>
    <x v="1"/>
    <n v="227979.37738761937"/>
  </r>
  <r>
    <x v="2"/>
    <x v="0"/>
    <x v="18"/>
    <x v="2"/>
    <x v="1"/>
    <n v="238315.39653160798"/>
  </r>
  <r>
    <x v="2"/>
    <x v="0"/>
    <x v="18"/>
    <x v="3"/>
    <x v="1"/>
    <n v="225556.63688566463"/>
  </r>
  <r>
    <x v="2"/>
    <x v="0"/>
    <x v="18"/>
    <x v="4"/>
    <x v="1"/>
    <n v="216805.55928557113"/>
  </r>
  <r>
    <x v="2"/>
    <x v="0"/>
    <x v="18"/>
    <x v="5"/>
    <x v="1"/>
    <n v="209306.12935546119"/>
  </r>
  <r>
    <x v="2"/>
    <x v="0"/>
    <x v="18"/>
    <x v="6"/>
    <x v="1"/>
    <n v="218613.81411598306"/>
  </r>
  <r>
    <x v="2"/>
    <x v="0"/>
    <x v="18"/>
    <x v="7"/>
    <x v="1"/>
    <n v="220302.64514351616"/>
  </r>
  <r>
    <x v="2"/>
    <x v="0"/>
    <x v="18"/>
    <x v="8"/>
    <x v="1"/>
    <n v="220845.22113347784"/>
  </r>
  <r>
    <x v="2"/>
    <x v="0"/>
    <x v="18"/>
    <x v="9"/>
    <x v="1"/>
    <n v="223094.89432264448"/>
  </r>
  <r>
    <x v="2"/>
    <x v="0"/>
    <x v="18"/>
    <x v="10"/>
    <x v="1"/>
    <n v="221825.30016482223"/>
  </r>
  <r>
    <x v="2"/>
    <x v="0"/>
    <x v="19"/>
    <x v="0"/>
    <x v="1"/>
    <n v="311075.00159469096"/>
  </r>
  <r>
    <x v="2"/>
    <x v="0"/>
    <x v="19"/>
    <x v="1"/>
    <x v="1"/>
    <n v="302761.40208488266"/>
  </r>
  <r>
    <x v="2"/>
    <x v="0"/>
    <x v="19"/>
    <x v="2"/>
    <x v="1"/>
    <n v="211177.27487563036"/>
  </r>
  <r>
    <x v="2"/>
    <x v="0"/>
    <x v="19"/>
    <x v="3"/>
    <x v="1"/>
    <n v="193212.5619807849"/>
  </r>
  <r>
    <x v="2"/>
    <x v="0"/>
    <x v="19"/>
    <x v="4"/>
    <x v="1"/>
    <n v="173459.20600000001"/>
  </r>
  <r>
    <x v="2"/>
    <x v="0"/>
    <x v="19"/>
    <x v="5"/>
    <x v="1"/>
    <n v="154074.6592229458"/>
  </r>
  <r>
    <x v="2"/>
    <x v="0"/>
    <x v="19"/>
    <x v="6"/>
    <x v="1"/>
    <n v="139730.56331206637"/>
  </r>
  <r>
    <x v="2"/>
    <x v="0"/>
    <x v="19"/>
    <x v="7"/>
    <x v="1"/>
    <n v="149115.23396978024"/>
  </r>
  <r>
    <x v="2"/>
    <x v="0"/>
    <x v="19"/>
    <x v="8"/>
    <x v="1"/>
    <n v="146923.47691712473"/>
  </r>
  <r>
    <x v="2"/>
    <x v="0"/>
    <x v="19"/>
    <x v="9"/>
    <x v="1"/>
    <n v="137339.7319517406"/>
  </r>
  <r>
    <x v="2"/>
    <x v="0"/>
    <x v="19"/>
    <x v="10"/>
    <x v="1"/>
    <n v="125870.39179091009"/>
  </r>
  <r>
    <x v="2"/>
    <x v="0"/>
    <x v="20"/>
    <x v="0"/>
    <x v="1"/>
    <n v="0"/>
  </r>
  <r>
    <x v="2"/>
    <x v="0"/>
    <x v="20"/>
    <x v="1"/>
    <x v="1"/>
    <n v="0"/>
  </r>
  <r>
    <x v="2"/>
    <x v="0"/>
    <x v="20"/>
    <x v="2"/>
    <x v="1"/>
    <n v="0"/>
  </r>
  <r>
    <x v="2"/>
    <x v="0"/>
    <x v="20"/>
    <x v="3"/>
    <x v="1"/>
    <n v="0"/>
  </r>
  <r>
    <x v="2"/>
    <x v="0"/>
    <x v="20"/>
    <x v="4"/>
    <x v="1"/>
    <n v="0"/>
  </r>
  <r>
    <x v="2"/>
    <x v="0"/>
    <x v="20"/>
    <x v="5"/>
    <x v="1"/>
    <n v="0"/>
  </r>
  <r>
    <x v="2"/>
    <x v="0"/>
    <x v="20"/>
    <x v="6"/>
    <x v="1"/>
    <n v="0"/>
  </r>
  <r>
    <x v="2"/>
    <x v="0"/>
    <x v="20"/>
    <x v="7"/>
    <x v="1"/>
    <n v="0"/>
  </r>
  <r>
    <x v="2"/>
    <x v="0"/>
    <x v="20"/>
    <x v="8"/>
    <x v="1"/>
    <n v="0"/>
  </r>
  <r>
    <x v="2"/>
    <x v="0"/>
    <x v="20"/>
    <x v="9"/>
    <x v="1"/>
    <n v="0"/>
  </r>
  <r>
    <x v="2"/>
    <x v="0"/>
    <x v="20"/>
    <x v="10"/>
    <x v="1"/>
    <n v="0"/>
  </r>
  <r>
    <x v="2"/>
    <x v="0"/>
    <x v="21"/>
    <x v="0"/>
    <x v="1"/>
    <n v="315708.62861740473"/>
  </r>
  <r>
    <x v="2"/>
    <x v="0"/>
    <x v="21"/>
    <x v="1"/>
    <x v="1"/>
    <n v="247181.43825816078"/>
  </r>
  <r>
    <x v="2"/>
    <x v="0"/>
    <x v="21"/>
    <x v="2"/>
    <x v="1"/>
    <n v="266106.61471796216"/>
  </r>
  <r>
    <x v="2"/>
    <x v="0"/>
    <x v="21"/>
    <x v="3"/>
    <x v="1"/>
    <n v="231108.60214167129"/>
  </r>
  <r>
    <x v="2"/>
    <x v="0"/>
    <x v="21"/>
    <x v="4"/>
    <x v="1"/>
    <n v="207602.90226646941"/>
  </r>
  <r>
    <x v="2"/>
    <x v="0"/>
    <x v="21"/>
    <x v="5"/>
    <x v="1"/>
    <n v="186193.88569520816"/>
  </r>
  <r>
    <x v="2"/>
    <x v="0"/>
    <x v="21"/>
    <x v="6"/>
    <x v="1"/>
    <n v="156823.13660446601"/>
  </r>
  <r>
    <x v="2"/>
    <x v="0"/>
    <x v="21"/>
    <x v="7"/>
    <x v="1"/>
    <n v="175598.20945021458"/>
  </r>
  <r>
    <x v="2"/>
    <x v="0"/>
    <x v="21"/>
    <x v="8"/>
    <x v="1"/>
    <n v="160558.97047063205"/>
  </r>
  <r>
    <x v="2"/>
    <x v="0"/>
    <x v="21"/>
    <x v="9"/>
    <x v="1"/>
    <n v="164421.17329679453"/>
  </r>
  <r>
    <x v="2"/>
    <x v="0"/>
    <x v="21"/>
    <x v="10"/>
    <x v="1"/>
    <n v="152224.28254469606"/>
  </r>
  <r>
    <x v="2"/>
    <x v="0"/>
    <x v="22"/>
    <x v="0"/>
    <x v="1"/>
    <n v="185127.33895295905"/>
  </r>
  <r>
    <x v="2"/>
    <x v="0"/>
    <x v="22"/>
    <x v="1"/>
    <x v="1"/>
    <n v="138585.66828375284"/>
  </r>
  <r>
    <x v="2"/>
    <x v="0"/>
    <x v="22"/>
    <x v="2"/>
    <x v="1"/>
    <n v="155983.90576839491"/>
  </r>
  <r>
    <x v="2"/>
    <x v="0"/>
    <x v="22"/>
    <x v="3"/>
    <x v="1"/>
    <n v="120257.40100464331"/>
  </r>
  <r>
    <x v="2"/>
    <x v="0"/>
    <x v="22"/>
    <x v="4"/>
    <x v="1"/>
    <n v="92474.673223654958"/>
  </r>
  <r>
    <x v="2"/>
    <x v="0"/>
    <x v="22"/>
    <x v="5"/>
    <x v="1"/>
    <n v="75652.923103122695"/>
  </r>
  <r>
    <x v="2"/>
    <x v="0"/>
    <x v="22"/>
    <x v="6"/>
    <x v="1"/>
    <n v="99093.930874813945"/>
  </r>
  <r>
    <x v="2"/>
    <x v="0"/>
    <x v="22"/>
    <x v="7"/>
    <x v="1"/>
    <n v="87810.931721977642"/>
  </r>
  <r>
    <x v="2"/>
    <x v="0"/>
    <x v="22"/>
    <x v="8"/>
    <x v="1"/>
    <n v="83621.273276392225"/>
  </r>
  <r>
    <x v="2"/>
    <x v="0"/>
    <x v="22"/>
    <x v="9"/>
    <x v="1"/>
    <n v="77013.271170133739"/>
  </r>
  <r>
    <x v="2"/>
    <x v="0"/>
    <x v="22"/>
    <x v="10"/>
    <x v="1"/>
    <n v="67880.96301783566"/>
  </r>
  <r>
    <x v="2"/>
    <x v="0"/>
    <x v="23"/>
    <x v="0"/>
    <x v="1"/>
    <n v="183900.97268372859"/>
  </r>
  <r>
    <x v="2"/>
    <x v="0"/>
    <x v="23"/>
    <x v="1"/>
    <x v="1"/>
    <n v="170954.02726577985"/>
  </r>
  <r>
    <x v="2"/>
    <x v="0"/>
    <x v="23"/>
    <x v="2"/>
    <x v="1"/>
    <n v="190811.20521344087"/>
  </r>
  <r>
    <x v="2"/>
    <x v="0"/>
    <x v="23"/>
    <x v="3"/>
    <x v="1"/>
    <n v="151740.03544744701"/>
  </r>
  <r>
    <x v="2"/>
    <x v="0"/>
    <x v="23"/>
    <x v="4"/>
    <x v="1"/>
    <n v="123396.58518254051"/>
  </r>
  <r>
    <x v="2"/>
    <x v="0"/>
    <x v="23"/>
    <x v="5"/>
    <x v="1"/>
    <n v="79394.981968461871"/>
  </r>
  <r>
    <x v="2"/>
    <x v="0"/>
    <x v="23"/>
    <x v="6"/>
    <x v="1"/>
    <n v="70807.394871679426"/>
  </r>
  <r>
    <x v="2"/>
    <x v="0"/>
    <x v="23"/>
    <x v="7"/>
    <x v="1"/>
    <n v="55486.8699864874"/>
  </r>
  <r>
    <x v="2"/>
    <x v="0"/>
    <x v="23"/>
    <x v="8"/>
    <x v="1"/>
    <n v="54403.888900461563"/>
  </r>
  <r>
    <x v="2"/>
    <x v="0"/>
    <x v="23"/>
    <x v="9"/>
    <x v="1"/>
    <n v="61458.049314943186"/>
  </r>
  <r>
    <x v="2"/>
    <x v="0"/>
    <x v="23"/>
    <x v="10"/>
    <x v="1"/>
    <n v="54212.350747941251"/>
  </r>
  <r>
    <x v="2"/>
    <x v="0"/>
    <x v="24"/>
    <x v="0"/>
    <x v="1"/>
    <n v="242527.36742730299"/>
  </r>
  <r>
    <x v="2"/>
    <x v="0"/>
    <x v="24"/>
    <x v="1"/>
    <x v="1"/>
    <n v="225734.24195578232"/>
  </r>
  <r>
    <x v="2"/>
    <x v="0"/>
    <x v="24"/>
    <x v="2"/>
    <x v="1"/>
    <n v="225589.90874769082"/>
  </r>
  <r>
    <x v="2"/>
    <x v="0"/>
    <x v="24"/>
    <x v="3"/>
    <x v="1"/>
    <n v="200711.39680257079"/>
  </r>
  <r>
    <x v="2"/>
    <x v="0"/>
    <x v="24"/>
    <x v="4"/>
    <x v="1"/>
    <n v="180659.85443729087"/>
  </r>
  <r>
    <x v="2"/>
    <x v="0"/>
    <x v="24"/>
    <x v="5"/>
    <x v="1"/>
    <n v="151695.34485889177"/>
  </r>
  <r>
    <x v="2"/>
    <x v="0"/>
    <x v="24"/>
    <x v="6"/>
    <x v="1"/>
    <n v="149456.8868851997"/>
  </r>
  <r>
    <x v="2"/>
    <x v="0"/>
    <x v="24"/>
    <x v="7"/>
    <x v="1"/>
    <n v="144263.27611221437"/>
  </r>
  <r>
    <x v="2"/>
    <x v="0"/>
    <x v="24"/>
    <x v="8"/>
    <x v="1"/>
    <n v="116736.70287400512"/>
  </r>
  <r>
    <x v="2"/>
    <x v="0"/>
    <x v="24"/>
    <x v="9"/>
    <x v="1"/>
    <n v="113045.7301059415"/>
  </r>
  <r>
    <x v="2"/>
    <x v="0"/>
    <x v="24"/>
    <x v="10"/>
    <x v="1"/>
    <n v="103096.23744125328"/>
  </r>
  <r>
    <x v="2"/>
    <x v="0"/>
    <x v="25"/>
    <x v="0"/>
    <x v="1"/>
    <n v="209234.89072283386"/>
  </r>
  <r>
    <x v="2"/>
    <x v="0"/>
    <x v="25"/>
    <x v="1"/>
    <x v="1"/>
    <n v="211495.29481022464"/>
  </r>
  <r>
    <x v="2"/>
    <x v="0"/>
    <x v="25"/>
    <x v="2"/>
    <x v="1"/>
    <n v="226890.04414847158"/>
  </r>
  <r>
    <x v="2"/>
    <x v="0"/>
    <x v="25"/>
    <x v="3"/>
    <x v="1"/>
    <n v="222637.28167007299"/>
  </r>
  <r>
    <x v="2"/>
    <x v="0"/>
    <x v="25"/>
    <x v="4"/>
    <x v="1"/>
    <n v="239440.95681081084"/>
  </r>
  <r>
    <x v="2"/>
    <x v="0"/>
    <x v="25"/>
    <x v="5"/>
    <x v="1"/>
    <n v="183338.82112419701"/>
  </r>
  <r>
    <x v="2"/>
    <x v="0"/>
    <x v="25"/>
    <x v="6"/>
    <x v="1"/>
    <n v="242310.97914462388"/>
  </r>
  <r>
    <x v="2"/>
    <x v="0"/>
    <x v="25"/>
    <x v="7"/>
    <x v="1"/>
    <n v="247568.21320508298"/>
  </r>
  <r>
    <x v="2"/>
    <x v="0"/>
    <x v="25"/>
    <x v="8"/>
    <x v="1"/>
    <n v="277594.92317117943"/>
  </r>
  <r>
    <x v="2"/>
    <x v="0"/>
    <x v="25"/>
    <x v="9"/>
    <x v="1"/>
    <n v="187223.90972157774"/>
  </r>
  <r>
    <x v="2"/>
    <x v="0"/>
    <x v="25"/>
    <x v="10"/>
    <x v="1"/>
    <n v="188436.30162251653"/>
  </r>
  <r>
    <x v="2"/>
    <x v="0"/>
    <x v="26"/>
    <x v="0"/>
    <x v="1"/>
    <n v="128288.35833433195"/>
  </r>
  <r>
    <x v="2"/>
    <x v="0"/>
    <x v="26"/>
    <x v="1"/>
    <x v="1"/>
    <n v="149518.98401296113"/>
  </r>
  <r>
    <x v="2"/>
    <x v="0"/>
    <x v="26"/>
    <x v="2"/>
    <x v="1"/>
    <n v="213514.22550052687"/>
  </r>
  <r>
    <x v="2"/>
    <x v="0"/>
    <x v="26"/>
    <x v="3"/>
    <x v="1"/>
    <n v="154605.30016224989"/>
  </r>
  <r>
    <x v="2"/>
    <x v="0"/>
    <x v="26"/>
    <x v="4"/>
    <x v="1"/>
    <n v="102028.63356881215"/>
  </r>
  <r>
    <x v="2"/>
    <x v="0"/>
    <x v="26"/>
    <x v="5"/>
    <x v="1"/>
    <n v="72831.360481099662"/>
  </r>
  <r>
    <x v="2"/>
    <x v="0"/>
    <x v="26"/>
    <x v="6"/>
    <x v="1"/>
    <n v="66887.723739130452"/>
  </r>
  <r>
    <x v="2"/>
    <x v="0"/>
    <x v="26"/>
    <x v="7"/>
    <x v="1"/>
    <n v="46504.520795660035"/>
  </r>
  <r>
    <x v="2"/>
    <x v="0"/>
    <x v="26"/>
    <x v="8"/>
    <x v="1"/>
    <n v="47459.701492537308"/>
  </r>
  <r>
    <x v="2"/>
    <x v="0"/>
    <x v="26"/>
    <x v="9"/>
    <x v="1"/>
    <n v="85445.869301435421"/>
  </r>
  <r>
    <x v="2"/>
    <x v="0"/>
    <x v="26"/>
    <x v="10"/>
    <x v="1"/>
    <n v="48285.71428571429"/>
  </r>
  <r>
    <x v="2"/>
    <x v="0"/>
    <x v="27"/>
    <x v="0"/>
    <x v="1"/>
    <n v="278983.12243037386"/>
  </r>
  <r>
    <x v="2"/>
    <x v="0"/>
    <x v="27"/>
    <x v="1"/>
    <x v="1"/>
    <n v="239591.11866069888"/>
  </r>
  <r>
    <x v="2"/>
    <x v="0"/>
    <x v="27"/>
    <x v="2"/>
    <x v="1"/>
    <n v="221885.26619761516"/>
  </r>
  <r>
    <x v="2"/>
    <x v="0"/>
    <x v="27"/>
    <x v="3"/>
    <x v="1"/>
    <n v="173782.95915455723"/>
  </r>
  <r>
    <x v="2"/>
    <x v="0"/>
    <x v="27"/>
    <x v="4"/>
    <x v="1"/>
    <n v="149280.04946820406"/>
  </r>
  <r>
    <x v="2"/>
    <x v="0"/>
    <x v="27"/>
    <x v="5"/>
    <x v="1"/>
    <n v="119835.34058056065"/>
  </r>
  <r>
    <x v="2"/>
    <x v="0"/>
    <x v="27"/>
    <x v="6"/>
    <x v="1"/>
    <n v="129488.04808694788"/>
  </r>
  <r>
    <x v="2"/>
    <x v="0"/>
    <x v="27"/>
    <x v="7"/>
    <x v="1"/>
    <n v="117344.95432196758"/>
  </r>
  <r>
    <x v="2"/>
    <x v="0"/>
    <x v="27"/>
    <x v="8"/>
    <x v="1"/>
    <n v="111964.49684844165"/>
  </r>
  <r>
    <x v="2"/>
    <x v="0"/>
    <x v="27"/>
    <x v="9"/>
    <x v="1"/>
    <n v="93162.188217502378"/>
  </r>
  <r>
    <x v="2"/>
    <x v="0"/>
    <x v="27"/>
    <x v="10"/>
    <x v="1"/>
    <n v="81111.435341796547"/>
  </r>
  <r>
    <x v="2"/>
    <x v="0"/>
    <x v="28"/>
    <x v="0"/>
    <x v="1"/>
    <n v="169645.53376906319"/>
  </r>
  <r>
    <x v="2"/>
    <x v="0"/>
    <x v="28"/>
    <x v="1"/>
    <x v="1"/>
    <n v="131470.67562235394"/>
  </r>
  <r>
    <x v="2"/>
    <x v="0"/>
    <x v="28"/>
    <x v="2"/>
    <x v="1"/>
    <n v="164366.89190881763"/>
  </r>
  <r>
    <x v="2"/>
    <x v="0"/>
    <x v="28"/>
    <x v="3"/>
    <x v="1"/>
    <n v="153100.94717948718"/>
  </r>
  <r>
    <x v="2"/>
    <x v="0"/>
    <x v="28"/>
    <x v="4"/>
    <x v="1"/>
    <n v="130095.48941375969"/>
  </r>
  <r>
    <x v="2"/>
    <x v="0"/>
    <x v="28"/>
    <x v="5"/>
    <x v="1"/>
    <n v="97081.427587412603"/>
  </r>
  <r>
    <x v="2"/>
    <x v="0"/>
    <x v="28"/>
    <x v="6"/>
    <x v="1"/>
    <n v="72222.675358598834"/>
  </r>
  <r>
    <x v="2"/>
    <x v="0"/>
    <x v="28"/>
    <x v="7"/>
    <x v="1"/>
    <n v="52283.475209610209"/>
  </r>
  <r>
    <x v="2"/>
    <x v="0"/>
    <x v="28"/>
    <x v="8"/>
    <x v="1"/>
    <n v="46762.270686320757"/>
  </r>
  <r>
    <x v="2"/>
    <x v="0"/>
    <x v="28"/>
    <x v="9"/>
    <x v="1"/>
    <n v="41632.8803265854"/>
  </r>
  <r>
    <x v="2"/>
    <x v="0"/>
    <x v="28"/>
    <x v="10"/>
    <x v="1"/>
    <n v="27383.530911567479"/>
  </r>
  <r>
    <x v="2"/>
    <x v="0"/>
    <x v="29"/>
    <x v="0"/>
    <x v="1"/>
    <n v="202121.27587031989"/>
  </r>
  <r>
    <x v="2"/>
    <x v="0"/>
    <x v="29"/>
    <x v="1"/>
    <x v="1"/>
    <n v="224172.38072683153"/>
  </r>
  <r>
    <x v="2"/>
    <x v="0"/>
    <x v="29"/>
    <x v="2"/>
    <x v="1"/>
    <n v="239345.42472078479"/>
  </r>
  <r>
    <x v="2"/>
    <x v="0"/>
    <x v="29"/>
    <x v="3"/>
    <x v="1"/>
    <n v="179796.80693338747"/>
  </r>
  <r>
    <x v="2"/>
    <x v="0"/>
    <x v="29"/>
    <x v="4"/>
    <x v="1"/>
    <n v="150291.1630223339"/>
  </r>
  <r>
    <x v="2"/>
    <x v="0"/>
    <x v="29"/>
    <x v="5"/>
    <x v="1"/>
    <n v="127009.3324763339"/>
  </r>
  <r>
    <x v="2"/>
    <x v="0"/>
    <x v="29"/>
    <x v="6"/>
    <x v="1"/>
    <n v="103895.75051513784"/>
  </r>
  <r>
    <x v="2"/>
    <x v="0"/>
    <x v="29"/>
    <x v="7"/>
    <x v="1"/>
    <n v="82930.174107261817"/>
  </r>
  <r>
    <x v="2"/>
    <x v="0"/>
    <x v="29"/>
    <x v="8"/>
    <x v="1"/>
    <n v="65539.919523809513"/>
  </r>
  <r>
    <x v="2"/>
    <x v="0"/>
    <x v="29"/>
    <x v="9"/>
    <x v="1"/>
    <n v="63252.487311172656"/>
  </r>
  <r>
    <x v="2"/>
    <x v="0"/>
    <x v="29"/>
    <x v="10"/>
    <x v="1"/>
    <n v="53600.918674612629"/>
  </r>
  <r>
    <x v="2"/>
    <x v="0"/>
    <x v="30"/>
    <x v="0"/>
    <x v="1"/>
    <n v="225892.92526879732"/>
  </r>
  <r>
    <x v="2"/>
    <x v="0"/>
    <x v="30"/>
    <x v="1"/>
    <x v="1"/>
    <n v="259892.46449743336"/>
  </r>
  <r>
    <x v="2"/>
    <x v="0"/>
    <x v="30"/>
    <x v="2"/>
    <x v="1"/>
    <n v="237066.06868530018"/>
  </r>
  <r>
    <x v="2"/>
    <x v="0"/>
    <x v="30"/>
    <x v="3"/>
    <x v="1"/>
    <n v="160468.38801593051"/>
  </r>
  <r>
    <x v="2"/>
    <x v="0"/>
    <x v="30"/>
    <x v="4"/>
    <x v="1"/>
    <n v="130445.97457228065"/>
  </r>
  <r>
    <x v="2"/>
    <x v="0"/>
    <x v="30"/>
    <x v="5"/>
    <x v="1"/>
    <n v="120340.84368061079"/>
  </r>
  <r>
    <x v="2"/>
    <x v="0"/>
    <x v="30"/>
    <x v="6"/>
    <x v="1"/>
    <n v="90995.078789380525"/>
  </r>
  <r>
    <x v="2"/>
    <x v="0"/>
    <x v="30"/>
    <x v="7"/>
    <x v="1"/>
    <n v="100297.38438526084"/>
  </r>
  <r>
    <x v="2"/>
    <x v="0"/>
    <x v="30"/>
    <x v="8"/>
    <x v="1"/>
    <n v="96359.491225245525"/>
  </r>
  <r>
    <x v="2"/>
    <x v="0"/>
    <x v="30"/>
    <x v="9"/>
    <x v="1"/>
    <n v="92644.003182915985"/>
  </r>
  <r>
    <x v="2"/>
    <x v="0"/>
    <x v="30"/>
    <x v="10"/>
    <x v="1"/>
    <n v="71086.424146941281"/>
  </r>
  <r>
    <x v="2"/>
    <x v="0"/>
    <x v="31"/>
    <x v="0"/>
    <x v="1"/>
    <n v="263566.61277988035"/>
  </r>
  <r>
    <x v="2"/>
    <x v="0"/>
    <x v="31"/>
    <x v="1"/>
    <x v="1"/>
    <n v="210482.51123004293"/>
  </r>
  <r>
    <x v="2"/>
    <x v="0"/>
    <x v="31"/>
    <x v="2"/>
    <x v="1"/>
    <n v="174054.11782801832"/>
  </r>
  <r>
    <x v="2"/>
    <x v="0"/>
    <x v="31"/>
    <x v="3"/>
    <x v="1"/>
    <n v="173113.96038940313"/>
  </r>
  <r>
    <x v="2"/>
    <x v="0"/>
    <x v="31"/>
    <x v="4"/>
    <x v="1"/>
    <n v="241888.86214715306"/>
  </r>
  <r>
    <x v="2"/>
    <x v="0"/>
    <x v="31"/>
    <x v="5"/>
    <x v="1"/>
    <n v="211615.50240813516"/>
  </r>
  <r>
    <x v="2"/>
    <x v="0"/>
    <x v="31"/>
    <x v="6"/>
    <x v="1"/>
    <n v="232066.26763061489"/>
  </r>
  <r>
    <x v="2"/>
    <x v="0"/>
    <x v="31"/>
    <x v="7"/>
    <x v="1"/>
    <n v="213732.86567101048"/>
  </r>
  <r>
    <x v="2"/>
    <x v="0"/>
    <x v="31"/>
    <x v="8"/>
    <x v="1"/>
    <n v="206756.92954172863"/>
  </r>
  <r>
    <x v="2"/>
    <x v="0"/>
    <x v="31"/>
    <x v="9"/>
    <x v="1"/>
    <n v="210360.27105389797"/>
  </r>
  <r>
    <x v="2"/>
    <x v="0"/>
    <x v="31"/>
    <x v="10"/>
    <x v="1"/>
    <n v="193799.35968029476"/>
  </r>
  <r>
    <x v="2"/>
    <x v="0"/>
    <x v="32"/>
    <x v="0"/>
    <x v="1"/>
    <n v="151020.74625820294"/>
  </r>
  <r>
    <x v="2"/>
    <x v="0"/>
    <x v="32"/>
    <x v="1"/>
    <x v="1"/>
    <n v="131899.68402421763"/>
  </r>
  <r>
    <x v="2"/>
    <x v="0"/>
    <x v="32"/>
    <x v="2"/>
    <x v="1"/>
    <n v="116527.54847968547"/>
  </r>
  <r>
    <x v="2"/>
    <x v="0"/>
    <x v="32"/>
    <x v="3"/>
    <x v="1"/>
    <n v="101078.43994927881"/>
  </r>
  <r>
    <x v="2"/>
    <x v="0"/>
    <x v="32"/>
    <x v="4"/>
    <x v="1"/>
    <n v="76039.180290714081"/>
  </r>
  <r>
    <x v="2"/>
    <x v="0"/>
    <x v="32"/>
    <x v="5"/>
    <x v="1"/>
    <n v="67430.984417295796"/>
  </r>
  <r>
    <x v="2"/>
    <x v="0"/>
    <x v="32"/>
    <x v="6"/>
    <x v="1"/>
    <n v="71171.132645844089"/>
  </r>
  <r>
    <x v="2"/>
    <x v="0"/>
    <x v="32"/>
    <x v="7"/>
    <x v="1"/>
    <n v="67421.185581135462"/>
  </r>
  <r>
    <x v="2"/>
    <x v="0"/>
    <x v="32"/>
    <x v="8"/>
    <x v="1"/>
    <n v="72708.800557238035"/>
  </r>
  <r>
    <x v="2"/>
    <x v="0"/>
    <x v="32"/>
    <x v="9"/>
    <x v="1"/>
    <n v="70523.922489361707"/>
  </r>
  <r>
    <x v="2"/>
    <x v="0"/>
    <x v="32"/>
    <x v="10"/>
    <x v="1"/>
    <n v="64912.653502285008"/>
  </r>
  <r>
    <x v="2"/>
    <x v="0"/>
    <x v="33"/>
    <x v="0"/>
    <x v="1"/>
    <n v="143586.20778810044"/>
  </r>
  <r>
    <x v="2"/>
    <x v="0"/>
    <x v="33"/>
    <x v="1"/>
    <x v="1"/>
    <n v="133707.35884638986"/>
  </r>
  <r>
    <x v="2"/>
    <x v="0"/>
    <x v="33"/>
    <x v="2"/>
    <x v="1"/>
    <n v="124226.58224365696"/>
  </r>
  <r>
    <x v="2"/>
    <x v="0"/>
    <x v="33"/>
    <x v="3"/>
    <x v="1"/>
    <n v="132284.44646358685"/>
  </r>
  <r>
    <x v="2"/>
    <x v="0"/>
    <x v="33"/>
    <x v="4"/>
    <x v="1"/>
    <n v="126721.21715473267"/>
  </r>
  <r>
    <x v="2"/>
    <x v="0"/>
    <x v="33"/>
    <x v="5"/>
    <x v="1"/>
    <n v="87715.397274851333"/>
  </r>
  <r>
    <x v="2"/>
    <x v="0"/>
    <x v="33"/>
    <x v="6"/>
    <x v="1"/>
    <n v="104770.42007409902"/>
  </r>
  <r>
    <x v="2"/>
    <x v="0"/>
    <x v="33"/>
    <x v="7"/>
    <x v="1"/>
    <n v="114700.3681504127"/>
  </r>
  <r>
    <x v="2"/>
    <x v="0"/>
    <x v="33"/>
    <x v="8"/>
    <x v="1"/>
    <n v="139695.54140477686"/>
  </r>
  <r>
    <x v="2"/>
    <x v="0"/>
    <x v="33"/>
    <x v="9"/>
    <x v="1"/>
    <n v="127369.72661079098"/>
  </r>
  <r>
    <x v="2"/>
    <x v="0"/>
    <x v="33"/>
    <x v="10"/>
    <x v="1"/>
    <n v="105624.71324426577"/>
  </r>
  <r>
    <x v="2"/>
    <x v="0"/>
    <x v="34"/>
    <x v="0"/>
    <x v="1"/>
    <n v="233135.59256801146"/>
  </r>
  <r>
    <x v="2"/>
    <x v="0"/>
    <x v="34"/>
    <x v="1"/>
    <x v="1"/>
    <n v="189501.48308041843"/>
  </r>
  <r>
    <x v="2"/>
    <x v="0"/>
    <x v="34"/>
    <x v="2"/>
    <x v="1"/>
    <n v="211422.32870323068"/>
  </r>
  <r>
    <x v="2"/>
    <x v="0"/>
    <x v="34"/>
    <x v="3"/>
    <x v="1"/>
    <n v="212192.37611889193"/>
  </r>
  <r>
    <x v="2"/>
    <x v="0"/>
    <x v="34"/>
    <x v="4"/>
    <x v="1"/>
    <n v="269929.14467915625"/>
  </r>
  <r>
    <x v="2"/>
    <x v="0"/>
    <x v="34"/>
    <x v="5"/>
    <x v="1"/>
    <n v="259820.18011145329"/>
  </r>
  <r>
    <x v="2"/>
    <x v="0"/>
    <x v="34"/>
    <x v="6"/>
    <x v="1"/>
    <n v="253480.81011764359"/>
  </r>
  <r>
    <x v="2"/>
    <x v="0"/>
    <x v="34"/>
    <x v="7"/>
    <x v="1"/>
    <n v="246249.93922757093"/>
  </r>
  <r>
    <x v="2"/>
    <x v="0"/>
    <x v="34"/>
    <x v="8"/>
    <x v="1"/>
    <n v="246162.72675126948"/>
  </r>
  <r>
    <x v="2"/>
    <x v="0"/>
    <x v="34"/>
    <x v="9"/>
    <x v="1"/>
    <n v="241171.00032618144"/>
  </r>
  <r>
    <x v="2"/>
    <x v="0"/>
    <x v="34"/>
    <x v="10"/>
    <x v="1"/>
    <n v="212013.23604256121"/>
  </r>
  <r>
    <x v="2"/>
    <x v="0"/>
    <x v="35"/>
    <x v="0"/>
    <x v="1"/>
    <n v="219605.12133483248"/>
  </r>
  <r>
    <x v="2"/>
    <x v="0"/>
    <x v="35"/>
    <x v="1"/>
    <x v="1"/>
    <n v="187138.11881110494"/>
  </r>
  <r>
    <x v="2"/>
    <x v="0"/>
    <x v="35"/>
    <x v="2"/>
    <x v="1"/>
    <n v="188103.96669490225"/>
  </r>
  <r>
    <x v="2"/>
    <x v="0"/>
    <x v="35"/>
    <x v="3"/>
    <x v="1"/>
    <n v="173169.07122528154"/>
  </r>
  <r>
    <x v="2"/>
    <x v="0"/>
    <x v="35"/>
    <x v="4"/>
    <x v="1"/>
    <n v="153998.04063629091"/>
  </r>
  <r>
    <x v="2"/>
    <x v="0"/>
    <x v="35"/>
    <x v="5"/>
    <x v="1"/>
    <n v="112389.23644933676"/>
  </r>
  <r>
    <x v="2"/>
    <x v="0"/>
    <x v="35"/>
    <x v="6"/>
    <x v="1"/>
    <n v="114325.64889161503"/>
  </r>
  <r>
    <x v="2"/>
    <x v="0"/>
    <x v="35"/>
    <x v="7"/>
    <x v="1"/>
    <n v="105079.59430820466"/>
  </r>
  <r>
    <x v="2"/>
    <x v="0"/>
    <x v="35"/>
    <x v="8"/>
    <x v="1"/>
    <n v="102548.18031338642"/>
  </r>
  <r>
    <x v="2"/>
    <x v="0"/>
    <x v="35"/>
    <x v="9"/>
    <x v="1"/>
    <n v="99204.415965994282"/>
  </r>
  <r>
    <x v="2"/>
    <x v="0"/>
    <x v="35"/>
    <x v="10"/>
    <x v="1"/>
    <n v="84945.202749053788"/>
  </r>
  <r>
    <x v="2"/>
    <x v="0"/>
    <x v="36"/>
    <x v="0"/>
    <x v="1"/>
    <n v="148909.10692949203"/>
  </r>
  <r>
    <x v="2"/>
    <x v="0"/>
    <x v="36"/>
    <x v="1"/>
    <x v="1"/>
    <n v="128937.55939086295"/>
  </r>
  <r>
    <x v="2"/>
    <x v="0"/>
    <x v="36"/>
    <x v="2"/>
    <x v="1"/>
    <n v="129191.44062555222"/>
  </r>
  <r>
    <x v="2"/>
    <x v="0"/>
    <x v="36"/>
    <x v="3"/>
    <x v="1"/>
    <n v="134847.56071226025"/>
  </r>
  <r>
    <x v="2"/>
    <x v="0"/>
    <x v="36"/>
    <x v="4"/>
    <x v="1"/>
    <n v="143976.91298133676"/>
  </r>
  <r>
    <x v="2"/>
    <x v="0"/>
    <x v="36"/>
    <x v="5"/>
    <x v="1"/>
    <n v="112982.98388327612"/>
  </r>
  <r>
    <x v="2"/>
    <x v="0"/>
    <x v="36"/>
    <x v="6"/>
    <x v="1"/>
    <n v="117208.80865517711"/>
  </r>
  <r>
    <x v="2"/>
    <x v="0"/>
    <x v="36"/>
    <x v="7"/>
    <x v="1"/>
    <n v="131812.01821631353"/>
  </r>
  <r>
    <x v="2"/>
    <x v="0"/>
    <x v="36"/>
    <x v="8"/>
    <x v="1"/>
    <n v="143952.46887714663"/>
  </r>
  <r>
    <x v="2"/>
    <x v="0"/>
    <x v="36"/>
    <x v="9"/>
    <x v="1"/>
    <n v="132569.91086682666"/>
  </r>
  <r>
    <x v="2"/>
    <x v="0"/>
    <x v="36"/>
    <x v="10"/>
    <x v="1"/>
    <n v="93615.959675682956"/>
  </r>
  <r>
    <x v="2"/>
    <x v="0"/>
    <x v="37"/>
    <x v="0"/>
    <x v="1"/>
    <n v="209849.48925219497"/>
  </r>
  <r>
    <x v="2"/>
    <x v="0"/>
    <x v="37"/>
    <x v="1"/>
    <x v="1"/>
    <n v="172639.10091925465"/>
  </r>
  <r>
    <x v="2"/>
    <x v="0"/>
    <x v="37"/>
    <x v="2"/>
    <x v="1"/>
    <n v="185581.38185997817"/>
  </r>
  <r>
    <x v="2"/>
    <x v="0"/>
    <x v="37"/>
    <x v="3"/>
    <x v="1"/>
    <n v="148643.67422995265"/>
  </r>
  <r>
    <x v="2"/>
    <x v="0"/>
    <x v="37"/>
    <x v="4"/>
    <x v="1"/>
    <n v="128543.37615344928"/>
  </r>
  <r>
    <x v="2"/>
    <x v="0"/>
    <x v="37"/>
    <x v="5"/>
    <x v="1"/>
    <n v="81339.108683045954"/>
  </r>
  <r>
    <x v="2"/>
    <x v="0"/>
    <x v="37"/>
    <x v="6"/>
    <x v="1"/>
    <n v="75163.300004458302"/>
  </r>
  <r>
    <x v="2"/>
    <x v="0"/>
    <x v="37"/>
    <x v="7"/>
    <x v="1"/>
    <n v="64168.567332378909"/>
  </r>
  <r>
    <x v="2"/>
    <x v="0"/>
    <x v="37"/>
    <x v="8"/>
    <x v="1"/>
    <n v="63078.451147696316"/>
  </r>
  <r>
    <x v="2"/>
    <x v="0"/>
    <x v="37"/>
    <x v="9"/>
    <x v="1"/>
    <n v="64349.835788278062"/>
  </r>
  <r>
    <x v="2"/>
    <x v="0"/>
    <x v="37"/>
    <x v="10"/>
    <x v="1"/>
    <n v="58209.773541341652"/>
  </r>
  <r>
    <x v="2"/>
    <x v="0"/>
    <x v="38"/>
    <x v="0"/>
    <x v="1"/>
    <n v="235926.06462400456"/>
  </r>
  <r>
    <x v="2"/>
    <x v="0"/>
    <x v="38"/>
    <x v="1"/>
    <x v="1"/>
    <n v="182290.03614727617"/>
  </r>
  <r>
    <x v="2"/>
    <x v="0"/>
    <x v="38"/>
    <x v="2"/>
    <x v="1"/>
    <n v="148630.91558710695"/>
  </r>
  <r>
    <x v="2"/>
    <x v="0"/>
    <x v="38"/>
    <x v="3"/>
    <x v="1"/>
    <n v="127634.85846273862"/>
  </r>
  <r>
    <x v="2"/>
    <x v="0"/>
    <x v="38"/>
    <x v="4"/>
    <x v="1"/>
    <n v="101208.6336281337"/>
  </r>
  <r>
    <x v="2"/>
    <x v="0"/>
    <x v="38"/>
    <x v="5"/>
    <x v="1"/>
    <n v="78668.884504746384"/>
  </r>
  <r>
    <x v="2"/>
    <x v="0"/>
    <x v="38"/>
    <x v="6"/>
    <x v="1"/>
    <n v="75937.037645971344"/>
  </r>
  <r>
    <x v="2"/>
    <x v="0"/>
    <x v="38"/>
    <x v="7"/>
    <x v="1"/>
    <n v="94921.130540254249"/>
  </r>
  <r>
    <x v="2"/>
    <x v="0"/>
    <x v="38"/>
    <x v="8"/>
    <x v="1"/>
    <n v="113628.39282388621"/>
  </r>
  <r>
    <x v="2"/>
    <x v="0"/>
    <x v="38"/>
    <x v="9"/>
    <x v="1"/>
    <n v="106145.77765458054"/>
  </r>
  <r>
    <x v="2"/>
    <x v="0"/>
    <x v="38"/>
    <x v="10"/>
    <x v="1"/>
    <n v="94871.020735713246"/>
  </r>
  <r>
    <x v="2"/>
    <x v="0"/>
    <x v="39"/>
    <x v="0"/>
    <x v="1"/>
    <n v="579646.82728594076"/>
  </r>
  <r>
    <x v="2"/>
    <x v="0"/>
    <x v="39"/>
    <x v="1"/>
    <x v="1"/>
    <n v="477033.52497172274"/>
  </r>
  <r>
    <x v="2"/>
    <x v="0"/>
    <x v="39"/>
    <x v="2"/>
    <x v="1"/>
    <n v="423172.73490694509"/>
  </r>
  <r>
    <x v="2"/>
    <x v="0"/>
    <x v="39"/>
    <x v="3"/>
    <x v="1"/>
    <n v="304115.15000103833"/>
  </r>
  <r>
    <x v="2"/>
    <x v="0"/>
    <x v="39"/>
    <x v="4"/>
    <x v="1"/>
    <n v="236638.69510411026"/>
  </r>
  <r>
    <x v="2"/>
    <x v="0"/>
    <x v="39"/>
    <x v="5"/>
    <x v="1"/>
    <n v="169146.90733433233"/>
  </r>
  <r>
    <x v="2"/>
    <x v="0"/>
    <x v="39"/>
    <x v="6"/>
    <x v="1"/>
    <n v="143338.64921993911"/>
  </r>
  <r>
    <x v="2"/>
    <x v="0"/>
    <x v="39"/>
    <x v="7"/>
    <x v="1"/>
    <n v="134706.35501222496"/>
  </r>
  <r>
    <x v="2"/>
    <x v="0"/>
    <x v="39"/>
    <x v="8"/>
    <x v="1"/>
    <n v="127077.13815652173"/>
  </r>
  <r>
    <x v="2"/>
    <x v="0"/>
    <x v="39"/>
    <x v="9"/>
    <x v="1"/>
    <n v="124065.30075017447"/>
  </r>
  <r>
    <x v="2"/>
    <x v="0"/>
    <x v="39"/>
    <x v="10"/>
    <x v="1"/>
    <n v="126854.26453314917"/>
  </r>
  <r>
    <x v="2"/>
    <x v="0"/>
    <x v="40"/>
    <x v="0"/>
    <x v="1"/>
    <n v="256084.94122102749"/>
  </r>
  <r>
    <x v="2"/>
    <x v="0"/>
    <x v="40"/>
    <x v="1"/>
    <x v="1"/>
    <n v="241316.63660522935"/>
  </r>
  <r>
    <x v="2"/>
    <x v="0"/>
    <x v="40"/>
    <x v="2"/>
    <x v="1"/>
    <n v="247985.79427795761"/>
  </r>
  <r>
    <x v="2"/>
    <x v="0"/>
    <x v="40"/>
    <x v="3"/>
    <x v="1"/>
    <n v="227280.54418746816"/>
  </r>
  <r>
    <x v="2"/>
    <x v="0"/>
    <x v="40"/>
    <x v="4"/>
    <x v="1"/>
    <n v="195019.36998072176"/>
  </r>
  <r>
    <x v="2"/>
    <x v="0"/>
    <x v="40"/>
    <x v="5"/>
    <x v="1"/>
    <n v="143430.20542957337"/>
  </r>
  <r>
    <x v="2"/>
    <x v="0"/>
    <x v="40"/>
    <x v="6"/>
    <x v="1"/>
    <n v="165629.94983894585"/>
  </r>
  <r>
    <x v="2"/>
    <x v="0"/>
    <x v="40"/>
    <x v="7"/>
    <x v="1"/>
    <n v="166096.93105151731"/>
  </r>
  <r>
    <x v="2"/>
    <x v="0"/>
    <x v="40"/>
    <x v="8"/>
    <x v="1"/>
    <n v="117334.1965031665"/>
  </r>
  <r>
    <x v="2"/>
    <x v="0"/>
    <x v="40"/>
    <x v="9"/>
    <x v="1"/>
    <n v="104569.226175351"/>
  </r>
  <r>
    <x v="2"/>
    <x v="0"/>
    <x v="40"/>
    <x v="10"/>
    <x v="1"/>
    <n v="95578.430734277819"/>
  </r>
  <r>
    <x v="2"/>
    <x v="0"/>
    <x v="41"/>
    <x v="0"/>
    <x v="1"/>
    <n v="185976.70498848808"/>
  </r>
  <r>
    <x v="2"/>
    <x v="0"/>
    <x v="41"/>
    <x v="1"/>
    <x v="1"/>
    <n v="175415.34918518522"/>
  </r>
  <r>
    <x v="2"/>
    <x v="0"/>
    <x v="41"/>
    <x v="2"/>
    <x v="1"/>
    <n v="237808.12039790576"/>
  </r>
  <r>
    <x v="2"/>
    <x v="0"/>
    <x v="41"/>
    <x v="3"/>
    <x v="1"/>
    <n v="152720.47082802549"/>
  </r>
  <r>
    <x v="2"/>
    <x v="0"/>
    <x v="41"/>
    <x v="4"/>
    <x v="1"/>
    <n v="89746.858096223485"/>
  </r>
  <r>
    <x v="2"/>
    <x v="0"/>
    <x v="41"/>
    <x v="5"/>
    <x v="1"/>
    <n v="95989.433756775063"/>
  </r>
  <r>
    <x v="2"/>
    <x v="0"/>
    <x v="41"/>
    <x v="6"/>
    <x v="1"/>
    <n v="76288.629737609328"/>
  </r>
  <r>
    <x v="2"/>
    <x v="0"/>
    <x v="41"/>
    <x v="7"/>
    <x v="1"/>
    <n v="67176.215261780118"/>
  </r>
  <r>
    <x v="2"/>
    <x v="0"/>
    <x v="41"/>
    <x v="8"/>
    <x v="1"/>
    <n v="61196.582189982728"/>
  </r>
  <r>
    <x v="2"/>
    <x v="0"/>
    <x v="41"/>
    <x v="9"/>
    <x v="1"/>
    <n v="49069.112531473285"/>
  </r>
  <r>
    <x v="2"/>
    <x v="0"/>
    <x v="41"/>
    <x v="10"/>
    <x v="1"/>
    <n v="42685.926215489861"/>
  </r>
  <r>
    <x v="2"/>
    <x v="0"/>
    <x v="42"/>
    <x v="0"/>
    <x v="1"/>
    <n v="225033.91316524765"/>
  </r>
  <r>
    <x v="2"/>
    <x v="0"/>
    <x v="42"/>
    <x v="1"/>
    <x v="1"/>
    <n v="192576.32212132218"/>
  </r>
  <r>
    <x v="2"/>
    <x v="0"/>
    <x v="42"/>
    <x v="2"/>
    <x v="1"/>
    <n v="267202.17666916054"/>
  </r>
  <r>
    <x v="2"/>
    <x v="0"/>
    <x v="42"/>
    <x v="3"/>
    <x v="1"/>
    <n v="245345.81923333605"/>
  </r>
  <r>
    <x v="2"/>
    <x v="0"/>
    <x v="42"/>
    <x v="4"/>
    <x v="1"/>
    <n v="224614.06281704659"/>
  </r>
  <r>
    <x v="2"/>
    <x v="0"/>
    <x v="42"/>
    <x v="5"/>
    <x v="1"/>
    <n v="163489.9327830112"/>
  </r>
  <r>
    <x v="2"/>
    <x v="0"/>
    <x v="42"/>
    <x v="6"/>
    <x v="1"/>
    <n v="176315.82328581891"/>
  </r>
  <r>
    <x v="2"/>
    <x v="0"/>
    <x v="42"/>
    <x v="7"/>
    <x v="1"/>
    <n v="174274.44330016282"/>
  </r>
  <r>
    <x v="2"/>
    <x v="0"/>
    <x v="42"/>
    <x v="8"/>
    <x v="1"/>
    <n v="177542.16284137295"/>
  </r>
  <r>
    <x v="2"/>
    <x v="0"/>
    <x v="42"/>
    <x v="9"/>
    <x v="1"/>
    <n v="172401.99435068687"/>
  </r>
  <r>
    <x v="2"/>
    <x v="0"/>
    <x v="42"/>
    <x v="10"/>
    <x v="1"/>
    <n v="155734.64986800309"/>
  </r>
  <r>
    <x v="2"/>
    <x v="0"/>
    <x v="43"/>
    <x v="0"/>
    <x v="1"/>
    <n v="153290.1337920631"/>
  </r>
  <r>
    <x v="2"/>
    <x v="0"/>
    <x v="43"/>
    <x v="1"/>
    <x v="1"/>
    <n v="138934.8161850152"/>
  </r>
  <r>
    <x v="2"/>
    <x v="0"/>
    <x v="43"/>
    <x v="2"/>
    <x v="1"/>
    <n v="147132.4381016327"/>
  </r>
  <r>
    <x v="2"/>
    <x v="0"/>
    <x v="43"/>
    <x v="3"/>
    <x v="1"/>
    <n v="135862.63434240757"/>
  </r>
  <r>
    <x v="2"/>
    <x v="0"/>
    <x v="43"/>
    <x v="4"/>
    <x v="1"/>
    <n v="158994.89516567258"/>
  </r>
  <r>
    <x v="2"/>
    <x v="0"/>
    <x v="43"/>
    <x v="5"/>
    <x v="1"/>
    <n v="133843.95260640571"/>
  </r>
  <r>
    <x v="2"/>
    <x v="0"/>
    <x v="43"/>
    <x v="6"/>
    <x v="1"/>
    <n v="145569.32725858584"/>
  </r>
  <r>
    <x v="2"/>
    <x v="0"/>
    <x v="43"/>
    <x v="7"/>
    <x v="1"/>
    <n v="145180.17660514207"/>
  </r>
  <r>
    <x v="2"/>
    <x v="0"/>
    <x v="43"/>
    <x v="8"/>
    <x v="1"/>
    <n v="136440.4495192187"/>
  </r>
  <r>
    <x v="2"/>
    <x v="0"/>
    <x v="43"/>
    <x v="9"/>
    <x v="1"/>
    <n v="128421.90814420335"/>
  </r>
  <r>
    <x v="2"/>
    <x v="0"/>
    <x v="43"/>
    <x v="10"/>
    <x v="1"/>
    <n v="117347.91166340477"/>
  </r>
  <r>
    <x v="2"/>
    <x v="0"/>
    <x v="44"/>
    <x v="0"/>
    <x v="1"/>
    <n v="130398.48083227892"/>
  </r>
  <r>
    <x v="2"/>
    <x v="0"/>
    <x v="44"/>
    <x v="1"/>
    <x v="1"/>
    <n v="161021.66284827798"/>
  </r>
  <r>
    <x v="2"/>
    <x v="0"/>
    <x v="44"/>
    <x v="2"/>
    <x v="1"/>
    <n v="178040.69717333332"/>
  </r>
  <r>
    <x v="2"/>
    <x v="0"/>
    <x v="44"/>
    <x v="3"/>
    <x v="1"/>
    <n v="144234.56765867761"/>
  </r>
  <r>
    <x v="2"/>
    <x v="0"/>
    <x v="44"/>
    <x v="4"/>
    <x v="1"/>
    <n v="123305.91235927823"/>
  </r>
  <r>
    <x v="2"/>
    <x v="0"/>
    <x v="44"/>
    <x v="5"/>
    <x v="1"/>
    <n v="91777.182187499988"/>
  </r>
  <r>
    <x v="2"/>
    <x v="0"/>
    <x v="44"/>
    <x v="6"/>
    <x v="1"/>
    <n v="76822.37239215686"/>
  </r>
  <r>
    <x v="2"/>
    <x v="0"/>
    <x v="44"/>
    <x v="7"/>
    <x v="1"/>
    <n v="63945.75979103805"/>
  </r>
  <r>
    <x v="2"/>
    <x v="0"/>
    <x v="44"/>
    <x v="8"/>
    <x v="1"/>
    <n v="54135.345672689968"/>
  </r>
  <r>
    <x v="2"/>
    <x v="0"/>
    <x v="44"/>
    <x v="9"/>
    <x v="1"/>
    <n v="42748.807614977355"/>
  </r>
  <r>
    <x v="2"/>
    <x v="0"/>
    <x v="44"/>
    <x v="10"/>
    <x v="1"/>
    <n v="39170.947597086022"/>
  </r>
  <r>
    <x v="2"/>
    <x v="0"/>
    <x v="45"/>
    <x v="0"/>
    <x v="1"/>
    <n v="244376.25515340315"/>
  </r>
  <r>
    <x v="2"/>
    <x v="0"/>
    <x v="45"/>
    <x v="1"/>
    <x v="1"/>
    <n v="206706.02016477854"/>
  </r>
  <r>
    <x v="2"/>
    <x v="0"/>
    <x v="45"/>
    <x v="2"/>
    <x v="1"/>
    <n v="249973.24155196754"/>
  </r>
  <r>
    <x v="2"/>
    <x v="0"/>
    <x v="45"/>
    <x v="3"/>
    <x v="1"/>
    <n v="223739.47868410652"/>
  </r>
  <r>
    <x v="2"/>
    <x v="0"/>
    <x v="45"/>
    <x v="4"/>
    <x v="1"/>
    <n v="171537.11201734899"/>
  </r>
  <r>
    <x v="2"/>
    <x v="0"/>
    <x v="45"/>
    <x v="5"/>
    <x v="1"/>
    <n v="132995.41803421671"/>
  </r>
  <r>
    <x v="2"/>
    <x v="0"/>
    <x v="45"/>
    <x v="6"/>
    <x v="1"/>
    <n v="131454.32523850087"/>
  </r>
  <r>
    <x v="2"/>
    <x v="0"/>
    <x v="45"/>
    <x v="7"/>
    <x v="1"/>
    <n v="128145.33797576686"/>
  </r>
  <r>
    <x v="2"/>
    <x v="0"/>
    <x v="45"/>
    <x v="8"/>
    <x v="1"/>
    <n v="130823.05745162636"/>
  </r>
  <r>
    <x v="2"/>
    <x v="0"/>
    <x v="45"/>
    <x v="9"/>
    <x v="1"/>
    <n v="123959.51455118111"/>
  </r>
  <r>
    <x v="2"/>
    <x v="0"/>
    <x v="45"/>
    <x v="10"/>
    <x v="1"/>
    <n v="104295.7778229882"/>
  </r>
  <r>
    <x v="2"/>
    <x v="0"/>
    <x v="46"/>
    <x v="0"/>
    <x v="1"/>
    <n v="91756.061232665641"/>
  </r>
  <r>
    <x v="2"/>
    <x v="0"/>
    <x v="46"/>
    <x v="1"/>
    <x v="1"/>
    <n v="91971.909328078065"/>
  </r>
  <r>
    <x v="2"/>
    <x v="0"/>
    <x v="46"/>
    <x v="2"/>
    <x v="1"/>
    <n v="212384.85050077763"/>
  </r>
  <r>
    <x v="2"/>
    <x v="0"/>
    <x v="46"/>
    <x v="3"/>
    <x v="1"/>
    <n v="183550.13633608146"/>
  </r>
  <r>
    <x v="2"/>
    <x v="0"/>
    <x v="46"/>
    <x v="4"/>
    <x v="1"/>
    <n v="119297.25010989013"/>
  </r>
  <r>
    <x v="2"/>
    <x v="0"/>
    <x v="46"/>
    <x v="5"/>
    <x v="1"/>
    <n v="137931.48951061178"/>
  </r>
  <r>
    <x v="2"/>
    <x v="0"/>
    <x v="46"/>
    <x v="6"/>
    <x v="1"/>
    <n v="131110.87440766074"/>
  </r>
  <r>
    <x v="2"/>
    <x v="0"/>
    <x v="46"/>
    <x v="7"/>
    <x v="1"/>
    <n v="118130.7848238806"/>
  </r>
  <r>
    <x v="2"/>
    <x v="0"/>
    <x v="46"/>
    <x v="8"/>
    <x v="1"/>
    <n v="89644.679968304292"/>
  </r>
  <r>
    <x v="2"/>
    <x v="0"/>
    <x v="46"/>
    <x v="9"/>
    <x v="1"/>
    <n v="91569.174056189629"/>
  </r>
  <r>
    <x v="2"/>
    <x v="0"/>
    <x v="46"/>
    <x v="10"/>
    <x v="1"/>
    <n v="58380.39236797909"/>
  </r>
  <r>
    <x v="2"/>
    <x v="0"/>
    <x v="47"/>
    <x v="0"/>
    <x v="1"/>
    <n v="179218.06102102101"/>
  </r>
  <r>
    <x v="2"/>
    <x v="0"/>
    <x v="47"/>
    <x v="1"/>
    <x v="1"/>
    <n v="157765.18994069987"/>
  </r>
  <r>
    <x v="2"/>
    <x v="0"/>
    <x v="47"/>
    <x v="2"/>
    <x v="1"/>
    <n v="184050.10586511102"/>
  </r>
  <r>
    <x v="2"/>
    <x v="0"/>
    <x v="47"/>
    <x v="3"/>
    <x v="1"/>
    <n v="148336.68406672298"/>
  </r>
  <r>
    <x v="2"/>
    <x v="0"/>
    <x v="47"/>
    <x v="4"/>
    <x v="1"/>
    <n v="131484.28990518287"/>
  </r>
  <r>
    <x v="2"/>
    <x v="0"/>
    <x v="47"/>
    <x v="5"/>
    <x v="1"/>
    <n v="113289.99278036779"/>
  </r>
  <r>
    <x v="2"/>
    <x v="0"/>
    <x v="47"/>
    <x v="6"/>
    <x v="1"/>
    <n v="98909.861433846585"/>
  </r>
  <r>
    <x v="2"/>
    <x v="0"/>
    <x v="47"/>
    <x v="7"/>
    <x v="1"/>
    <n v="88948.227194437364"/>
  </r>
  <r>
    <x v="2"/>
    <x v="0"/>
    <x v="47"/>
    <x v="8"/>
    <x v="1"/>
    <n v="84505.622682222485"/>
  </r>
  <r>
    <x v="2"/>
    <x v="0"/>
    <x v="47"/>
    <x v="9"/>
    <x v="1"/>
    <n v="74152.873753152147"/>
  </r>
  <r>
    <x v="2"/>
    <x v="0"/>
    <x v="47"/>
    <x v="10"/>
    <x v="1"/>
    <n v="59879.515526125695"/>
  </r>
  <r>
    <x v="2"/>
    <x v="0"/>
    <x v="48"/>
    <x v="0"/>
    <x v="1"/>
    <n v="196974.24003749061"/>
  </r>
  <r>
    <x v="2"/>
    <x v="0"/>
    <x v="48"/>
    <x v="1"/>
    <x v="1"/>
    <n v="171790.32522190289"/>
  </r>
  <r>
    <x v="2"/>
    <x v="0"/>
    <x v="48"/>
    <x v="2"/>
    <x v="1"/>
    <n v="170233.84598466888"/>
  </r>
  <r>
    <x v="2"/>
    <x v="0"/>
    <x v="48"/>
    <x v="3"/>
    <x v="1"/>
    <n v="127544.22603819102"/>
  </r>
  <r>
    <x v="2"/>
    <x v="0"/>
    <x v="48"/>
    <x v="4"/>
    <x v="1"/>
    <n v="87758.241925420269"/>
  </r>
  <r>
    <x v="2"/>
    <x v="0"/>
    <x v="48"/>
    <x v="5"/>
    <x v="1"/>
    <n v="69546.024616292794"/>
  </r>
  <r>
    <x v="2"/>
    <x v="0"/>
    <x v="48"/>
    <x v="6"/>
    <x v="1"/>
    <n v="67559.704107960832"/>
  </r>
  <r>
    <x v="2"/>
    <x v="0"/>
    <x v="48"/>
    <x v="7"/>
    <x v="1"/>
    <n v="60786.592036250237"/>
  </r>
  <r>
    <x v="2"/>
    <x v="0"/>
    <x v="48"/>
    <x v="8"/>
    <x v="1"/>
    <n v="50221.88036489908"/>
  </r>
  <r>
    <x v="2"/>
    <x v="0"/>
    <x v="48"/>
    <x v="9"/>
    <x v="1"/>
    <n v="45668.924043803177"/>
  </r>
  <r>
    <x v="2"/>
    <x v="0"/>
    <x v="48"/>
    <x v="10"/>
    <x v="1"/>
    <n v="37395.07803053267"/>
  </r>
  <r>
    <x v="2"/>
    <x v="0"/>
    <x v="49"/>
    <x v="0"/>
    <x v="1"/>
    <n v="130555.86923532315"/>
  </r>
  <r>
    <x v="2"/>
    <x v="0"/>
    <x v="49"/>
    <x v="1"/>
    <x v="1"/>
    <n v="111053.26130664653"/>
  </r>
  <r>
    <x v="2"/>
    <x v="0"/>
    <x v="49"/>
    <x v="2"/>
    <x v="1"/>
    <n v="74105.520740740729"/>
  </r>
  <r>
    <x v="2"/>
    <x v="0"/>
    <x v="49"/>
    <x v="3"/>
    <x v="1"/>
    <n v="104040.23296285955"/>
  </r>
  <r>
    <x v="2"/>
    <x v="0"/>
    <x v="49"/>
    <x v="4"/>
    <x v="1"/>
    <n v="99229.740599090641"/>
  </r>
  <r>
    <x v="2"/>
    <x v="0"/>
    <x v="49"/>
    <x v="5"/>
    <x v="1"/>
    <n v="95897.496918587698"/>
  </r>
  <r>
    <x v="2"/>
    <x v="0"/>
    <x v="49"/>
    <x v="6"/>
    <x v="1"/>
    <n v="87898.458468998957"/>
  </r>
  <r>
    <x v="2"/>
    <x v="0"/>
    <x v="49"/>
    <x v="7"/>
    <x v="1"/>
    <n v="96453.537340743918"/>
  </r>
  <r>
    <x v="2"/>
    <x v="0"/>
    <x v="49"/>
    <x v="8"/>
    <x v="1"/>
    <n v="90280.954333026675"/>
  </r>
  <r>
    <x v="2"/>
    <x v="0"/>
    <x v="49"/>
    <x v="9"/>
    <x v="1"/>
    <n v="143343.57075985894"/>
  </r>
  <r>
    <x v="2"/>
    <x v="0"/>
    <x v="49"/>
    <x v="10"/>
    <x v="1"/>
    <n v="116628.12743284408"/>
  </r>
  <r>
    <x v="2"/>
    <x v="0"/>
    <x v="50"/>
    <x v="0"/>
    <x v="1"/>
    <n v="148319.19276889533"/>
  </r>
  <r>
    <x v="2"/>
    <x v="0"/>
    <x v="50"/>
    <x v="1"/>
    <x v="1"/>
    <n v="189764.27840000001"/>
  </r>
  <r>
    <x v="2"/>
    <x v="0"/>
    <x v="50"/>
    <x v="2"/>
    <x v="1"/>
    <n v="222193.35648973816"/>
  </r>
  <r>
    <x v="2"/>
    <x v="0"/>
    <x v="50"/>
    <x v="3"/>
    <x v="1"/>
    <n v="129145.23743369733"/>
  </r>
  <r>
    <x v="2"/>
    <x v="0"/>
    <x v="50"/>
    <x v="4"/>
    <x v="1"/>
    <n v="125200.12446657184"/>
  </r>
  <r>
    <x v="2"/>
    <x v="0"/>
    <x v="50"/>
    <x v="5"/>
    <x v="1"/>
    <n v="84657.692307692312"/>
  </r>
  <r>
    <x v="2"/>
    <x v="0"/>
    <x v="50"/>
    <x v="6"/>
    <x v="1"/>
    <n v="73420.337194127234"/>
  </r>
  <r>
    <x v="2"/>
    <x v="0"/>
    <x v="50"/>
    <x v="7"/>
    <x v="1"/>
    <n v="51596.977329974812"/>
  </r>
  <r>
    <x v="2"/>
    <x v="0"/>
    <x v="50"/>
    <x v="8"/>
    <x v="1"/>
    <n v="67890.608984861974"/>
  </r>
  <r>
    <x v="2"/>
    <x v="0"/>
    <x v="50"/>
    <x v="9"/>
    <x v="1"/>
    <n v="45794.555853873237"/>
  </r>
  <r>
    <x v="2"/>
    <x v="0"/>
    <x v="50"/>
    <x v="10"/>
    <x v="1"/>
    <n v="35760.796812749002"/>
  </r>
  <r>
    <x v="3"/>
    <x v="0"/>
    <x v="0"/>
    <x v="0"/>
    <x v="1"/>
    <n v="0"/>
  </r>
  <r>
    <x v="3"/>
    <x v="0"/>
    <x v="0"/>
    <x v="1"/>
    <x v="1"/>
    <n v="0"/>
  </r>
  <r>
    <x v="3"/>
    <x v="0"/>
    <x v="0"/>
    <x v="2"/>
    <x v="1"/>
    <n v="0"/>
  </r>
  <r>
    <x v="3"/>
    <x v="0"/>
    <x v="0"/>
    <x v="3"/>
    <x v="1"/>
    <n v="0"/>
  </r>
  <r>
    <x v="3"/>
    <x v="0"/>
    <x v="0"/>
    <x v="4"/>
    <x v="1"/>
    <n v="0"/>
  </r>
  <r>
    <x v="3"/>
    <x v="0"/>
    <x v="0"/>
    <x v="5"/>
    <x v="1"/>
    <n v="0"/>
  </r>
  <r>
    <x v="3"/>
    <x v="0"/>
    <x v="0"/>
    <x v="6"/>
    <x v="1"/>
    <n v="0"/>
  </r>
  <r>
    <x v="3"/>
    <x v="0"/>
    <x v="0"/>
    <x v="7"/>
    <x v="1"/>
    <n v="0"/>
  </r>
  <r>
    <x v="3"/>
    <x v="0"/>
    <x v="0"/>
    <x v="8"/>
    <x v="1"/>
    <n v="0"/>
  </r>
  <r>
    <x v="3"/>
    <x v="0"/>
    <x v="0"/>
    <x v="9"/>
    <x v="1"/>
    <n v="0"/>
  </r>
  <r>
    <x v="3"/>
    <x v="0"/>
    <x v="0"/>
    <x v="10"/>
    <x v="1"/>
    <n v="0"/>
  </r>
  <r>
    <x v="3"/>
    <x v="0"/>
    <x v="1"/>
    <x v="0"/>
    <x v="1"/>
    <n v="3265507.403858209"/>
  </r>
  <r>
    <x v="3"/>
    <x v="0"/>
    <x v="1"/>
    <x v="1"/>
    <x v="1"/>
    <n v="2692776.086925"/>
  </r>
  <r>
    <x v="3"/>
    <x v="0"/>
    <x v="1"/>
    <x v="2"/>
    <x v="1"/>
    <n v="3257788.9203874641"/>
  </r>
  <r>
    <x v="3"/>
    <x v="0"/>
    <x v="1"/>
    <x v="3"/>
    <x v="1"/>
    <n v="3671479.265646067"/>
  </r>
  <r>
    <x v="3"/>
    <x v="0"/>
    <x v="1"/>
    <x v="4"/>
    <x v="1"/>
    <n v="3240614.4148228886"/>
  </r>
  <r>
    <x v="3"/>
    <x v="0"/>
    <x v="1"/>
    <x v="5"/>
    <x v="1"/>
    <n v="3172879.3741325643"/>
  </r>
  <r>
    <x v="3"/>
    <x v="0"/>
    <x v="1"/>
    <x v="6"/>
    <x v="1"/>
    <n v="3186218.7548874603"/>
  </r>
  <r>
    <x v="3"/>
    <x v="0"/>
    <x v="1"/>
    <x v="7"/>
    <x v="1"/>
    <n v="2420913.242136986"/>
  </r>
  <r>
    <x v="3"/>
    <x v="0"/>
    <x v="1"/>
    <x v="8"/>
    <x v="1"/>
    <n v="2172888.6522197803"/>
  </r>
  <r>
    <x v="3"/>
    <x v="0"/>
    <x v="1"/>
    <x v="9"/>
    <x v="1"/>
    <n v="4299747.072830189"/>
  </r>
  <r>
    <x v="3"/>
    <x v="0"/>
    <x v="1"/>
    <x v="10"/>
    <x v="1"/>
    <n v="3078688.5054295529"/>
  </r>
  <r>
    <x v="3"/>
    <x v="0"/>
    <x v="2"/>
    <x v="0"/>
    <x v="1"/>
    <n v="5052899.1658045975"/>
  </r>
  <r>
    <x v="3"/>
    <x v="0"/>
    <x v="2"/>
    <x v="1"/>
    <x v="1"/>
    <n v="1717805.1088741727"/>
  </r>
  <r>
    <x v="3"/>
    <x v="0"/>
    <x v="2"/>
    <x v="2"/>
    <x v="1"/>
    <n v="5455612.04"/>
  </r>
  <r>
    <x v="3"/>
    <x v="0"/>
    <x v="2"/>
    <x v="3"/>
    <x v="1"/>
    <n v="2909177.4972093021"/>
  </r>
  <r>
    <x v="3"/>
    <x v="0"/>
    <x v="2"/>
    <x v="4"/>
    <x v="1"/>
    <n v="1865134.7372604166"/>
  </r>
  <r>
    <x v="3"/>
    <x v="0"/>
    <x v="2"/>
    <x v="5"/>
    <x v="1"/>
    <n v="3613784.6153846155"/>
  </r>
  <r>
    <x v="3"/>
    <x v="0"/>
    <x v="2"/>
    <x v="6"/>
    <x v="1"/>
    <n v="1843599.9999200003"/>
  </r>
  <r>
    <x v="3"/>
    <x v="0"/>
    <x v="2"/>
    <x v="7"/>
    <x v="1"/>
    <n v="1726479.1966829267"/>
  </r>
  <r>
    <x v="3"/>
    <x v="0"/>
    <x v="2"/>
    <x v="8"/>
    <x v="1"/>
    <n v="2459762.9274397478"/>
  </r>
  <r>
    <x v="3"/>
    <x v="0"/>
    <x v="2"/>
    <x v="9"/>
    <x v="1"/>
    <n v="1703626.4668953975"/>
  </r>
  <r>
    <x v="3"/>
    <x v="0"/>
    <x v="2"/>
    <x v="10"/>
    <x v="1"/>
    <n v="2035668.1826327431"/>
  </r>
  <r>
    <x v="3"/>
    <x v="0"/>
    <x v="3"/>
    <x v="0"/>
    <x v="1"/>
    <n v="4402507.7291195299"/>
  </r>
  <r>
    <x v="3"/>
    <x v="0"/>
    <x v="3"/>
    <x v="1"/>
    <x v="1"/>
    <n v="4149531.0620494387"/>
  </r>
  <r>
    <x v="3"/>
    <x v="0"/>
    <x v="3"/>
    <x v="2"/>
    <x v="1"/>
    <n v="4349412.6924600005"/>
  </r>
  <r>
    <x v="3"/>
    <x v="0"/>
    <x v="3"/>
    <x v="3"/>
    <x v="1"/>
    <n v="4331712.3651804123"/>
  </r>
  <r>
    <x v="3"/>
    <x v="0"/>
    <x v="3"/>
    <x v="4"/>
    <x v="1"/>
    <n v="4430873.9425954204"/>
  </r>
  <r>
    <x v="3"/>
    <x v="0"/>
    <x v="3"/>
    <x v="5"/>
    <x v="1"/>
    <n v="4443925.723648279"/>
  </r>
  <r>
    <x v="3"/>
    <x v="0"/>
    <x v="3"/>
    <x v="6"/>
    <x v="1"/>
    <n v="4363335.3937185928"/>
  </r>
  <r>
    <x v="3"/>
    <x v="0"/>
    <x v="3"/>
    <x v="7"/>
    <x v="1"/>
    <n v="4540934.6877402924"/>
  </r>
  <r>
    <x v="3"/>
    <x v="0"/>
    <x v="3"/>
    <x v="8"/>
    <x v="1"/>
    <n v="3910152.5203333334"/>
  </r>
  <r>
    <x v="3"/>
    <x v="0"/>
    <x v="3"/>
    <x v="9"/>
    <x v="1"/>
    <n v="2718409.6806186666"/>
  </r>
  <r>
    <x v="3"/>
    <x v="0"/>
    <x v="3"/>
    <x v="10"/>
    <x v="1"/>
    <n v="3045633.3869899358"/>
  </r>
  <r>
    <x v="3"/>
    <x v="0"/>
    <x v="4"/>
    <x v="0"/>
    <x v="1"/>
    <n v="4065632.5312733385"/>
  </r>
  <r>
    <x v="3"/>
    <x v="0"/>
    <x v="4"/>
    <x v="1"/>
    <x v="1"/>
    <n v="4176748.9829812399"/>
  </r>
  <r>
    <x v="3"/>
    <x v="0"/>
    <x v="4"/>
    <x v="2"/>
    <x v="1"/>
    <n v="3237902.49063231"/>
  </r>
  <r>
    <x v="3"/>
    <x v="0"/>
    <x v="4"/>
    <x v="3"/>
    <x v="1"/>
    <n v="3932645.4924806198"/>
  </r>
  <r>
    <x v="3"/>
    <x v="0"/>
    <x v="4"/>
    <x v="4"/>
    <x v="1"/>
    <n v="5023199.9019238474"/>
  </r>
  <r>
    <x v="3"/>
    <x v="0"/>
    <x v="4"/>
    <x v="5"/>
    <x v="1"/>
    <n v="8057041.2368586389"/>
  </r>
  <r>
    <x v="3"/>
    <x v="0"/>
    <x v="4"/>
    <x v="6"/>
    <x v="1"/>
    <n v="3922935.2888510637"/>
  </r>
  <r>
    <x v="3"/>
    <x v="0"/>
    <x v="4"/>
    <x v="7"/>
    <x v="1"/>
    <n v="5101941.6720386781"/>
  </r>
  <r>
    <x v="3"/>
    <x v="0"/>
    <x v="4"/>
    <x v="8"/>
    <x v="1"/>
    <n v="6368473.841968162"/>
  </r>
  <r>
    <x v="3"/>
    <x v="0"/>
    <x v="4"/>
    <x v="9"/>
    <x v="1"/>
    <n v="6277245.9380355962"/>
  </r>
  <r>
    <x v="3"/>
    <x v="0"/>
    <x v="4"/>
    <x v="10"/>
    <x v="1"/>
    <n v="5076599.2682926832"/>
  </r>
  <r>
    <x v="3"/>
    <x v="0"/>
    <x v="5"/>
    <x v="0"/>
    <x v="1"/>
    <n v="4480074.8802906983"/>
  </r>
  <r>
    <x v="3"/>
    <x v="0"/>
    <x v="5"/>
    <x v="1"/>
    <x v="1"/>
    <n v="3723290.8785212561"/>
  </r>
  <r>
    <x v="3"/>
    <x v="0"/>
    <x v="5"/>
    <x v="2"/>
    <x v="1"/>
    <n v="3128460.5624844721"/>
  </r>
  <r>
    <x v="3"/>
    <x v="0"/>
    <x v="5"/>
    <x v="3"/>
    <x v="1"/>
    <n v="3951695.9124649293"/>
  </r>
  <r>
    <x v="3"/>
    <x v="0"/>
    <x v="5"/>
    <x v="4"/>
    <x v="1"/>
    <n v="3893758.1693089432"/>
  </r>
  <r>
    <x v="3"/>
    <x v="0"/>
    <x v="5"/>
    <x v="5"/>
    <x v="1"/>
    <n v="3856155.8904761905"/>
  </r>
  <r>
    <x v="3"/>
    <x v="0"/>
    <x v="5"/>
    <x v="6"/>
    <x v="1"/>
    <n v="5844690.5705186725"/>
  </r>
  <r>
    <x v="3"/>
    <x v="0"/>
    <x v="5"/>
    <x v="7"/>
    <x v="1"/>
    <n v="4790047.7214604467"/>
  </r>
  <r>
    <x v="3"/>
    <x v="0"/>
    <x v="5"/>
    <x v="8"/>
    <x v="1"/>
    <n v="5453457.6901624547"/>
  </r>
  <r>
    <x v="3"/>
    <x v="0"/>
    <x v="5"/>
    <x v="9"/>
    <x v="1"/>
    <n v="3063260.4613733906"/>
  </r>
  <r>
    <x v="3"/>
    <x v="0"/>
    <x v="5"/>
    <x v="10"/>
    <x v="1"/>
    <n v="2047228.0534351147"/>
  </r>
  <r>
    <x v="3"/>
    <x v="0"/>
    <x v="6"/>
    <x v="0"/>
    <x v="1"/>
    <n v="4823076.7622317597"/>
  </r>
  <r>
    <x v="3"/>
    <x v="0"/>
    <x v="6"/>
    <x v="1"/>
    <x v="1"/>
    <n v="5639206.5568548385"/>
  </r>
  <r>
    <x v="3"/>
    <x v="0"/>
    <x v="6"/>
    <x v="2"/>
    <x v="1"/>
    <n v="3756429.6643629344"/>
  </r>
  <r>
    <x v="3"/>
    <x v="0"/>
    <x v="6"/>
    <x v="3"/>
    <x v="1"/>
    <n v="3446982.2236032388"/>
  </r>
  <r>
    <x v="3"/>
    <x v="0"/>
    <x v="6"/>
    <x v="4"/>
    <x v="1"/>
    <n v="2612206.849160207"/>
  </r>
  <r>
    <x v="3"/>
    <x v="0"/>
    <x v="6"/>
    <x v="5"/>
    <x v="1"/>
    <n v="3659074.6201980202"/>
  </r>
  <r>
    <x v="3"/>
    <x v="0"/>
    <x v="6"/>
    <x v="6"/>
    <x v="1"/>
    <n v="3839064.0065217391"/>
  </r>
  <r>
    <x v="3"/>
    <x v="0"/>
    <x v="6"/>
    <x v="7"/>
    <x v="1"/>
    <n v="2831543.6612977097"/>
  </r>
  <r>
    <x v="3"/>
    <x v="0"/>
    <x v="6"/>
    <x v="8"/>
    <x v="1"/>
    <n v="3750866.0420645159"/>
  </r>
  <r>
    <x v="3"/>
    <x v="0"/>
    <x v="6"/>
    <x v="9"/>
    <x v="1"/>
    <n v="3314720.88767647"/>
  </r>
  <r>
    <x v="3"/>
    <x v="0"/>
    <x v="6"/>
    <x v="10"/>
    <x v="1"/>
    <n v="3227055.0038461536"/>
  </r>
  <r>
    <x v="3"/>
    <x v="0"/>
    <x v="7"/>
    <x v="0"/>
    <x v="1"/>
    <n v="1675770"/>
  </r>
  <r>
    <x v="3"/>
    <x v="0"/>
    <x v="7"/>
    <x v="1"/>
    <x v="1"/>
    <n v="1762613.1311969697"/>
  </r>
  <r>
    <x v="3"/>
    <x v="0"/>
    <x v="7"/>
    <x v="2"/>
    <x v="1"/>
    <n v="3349316.917727273"/>
  </r>
  <r>
    <x v="3"/>
    <x v="0"/>
    <x v="7"/>
    <x v="3"/>
    <x v="1"/>
    <n v="2482807.9195531919"/>
  </r>
  <r>
    <x v="3"/>
    <x v="0"/>
    <x v="7"/>
    <x v="4"/>
    <x v="1"/>
    <n v="2414207.2945350879"/>
  </r>
  <r>
    <x v="3"/>
    <x v="0"/>
    <x v="7"/>
    <x v="5"/>
    <x v="1"/>
    <n v="2906761.4801550391"/>
  </r>
  <r>
    <x v="3"/>
    <x v="0"/>
    <x v="7"/>
    <x v="6"/>
    <x v="1"/>
    <n v="3335079.646017699"/>
  </r>
  <r>
    <x v="3"/>
    <x v="0"/>
    <x v="7"/>
    <x v="7"/>
    <x v="1"/>
    <n v="4930049.3827160494"/>
  </r>
  <r>
    <x v="3"/>
    <x v="0"/>
    <x v="7"/>
    <x v="8"/>
    <x v="1"/>
    <n v="3829427.4250434781"/>
  </r>
  <r>
    <x v="3"/>
    <x v="0"/>
    <x v="7"/>
    <x v="9"/>
    <x v="1"/>
    <n v="3520828.3095412846"/>
  </r>
  <r>
    <x v="3"/>
    <x v="0"/>
    <x v="7"/>
    <x v="10"/>
    <x v="1"/>
    <n v="3409047.3381656809"/>
  </r>
  <r>
    <x v="3"/>
    <x v="0"/>
    <x v="8"/>
    <x v="0"/>
    <x v="1"/>
    <n v="3606443.7928484846"/>
  </r>
  <r>
    <x v="3"/>
    <x v="0"/>
    <x v="8"/>
    <x v="1"/>
    <x v="1"/>
    <n v="2176781.0652307691"/>
  </r>
  <r>
    <x v="3"/>
    <x v="0"/>
    <x v="8"/>
    <x v="2"/>
    <x v="1"/>
    <n v="1226180.3921568627"/>
  </r>
  <r>
    <x v="3"/>
    <x v="0"/>
    <x v="8"/>
    <x v="3"/>
    <x v="1"/>
    <n v="0"/>
  </r>
  <r>
    <x v="3"/>
    <x v="0"/>
    <x v="8"/>
    <x v="4"/>
    <x v="1"/>
    <n v="0"/>
  </r>
  <r>
    <x v="3"/>
    <x v="0"/>
    <x v="8"/>
    <x v="5"/>
    <x v="1"/>
    <n v="0"/>
  </r>
  <r>
    <x v="3"/>
    <x v="0"/>
    <x v="8"/>
    <x v="6"/>
    <x v="1"/>
    <n v="0"/>
  </r>
  <r>
    <x v="3"/>
    <x v="0"/>
    <x v="8"/>
    <x v="7"/>
    <x v="1"/>
    <n v="0"/>
  </r>
  <r>
    <x v="3"/>
    <x v="0"/>
    <x v="8"/>
    <x v="8"/>
    <x v="1"/>
    <n v="0"/>
  </r>
  <r>
    <x v="3"/>
    <x v="0"/>
    <x v="8"/>
    <x v="9"/>
    <x v="1"/>
    <n v="0"/>
  </r>
  <r>
    <x v="3"/>
    <x v="0"/>
    <x v="8"/>
    <x v="10"/>
    <x v="1"/>
    <n v="0"/>
  </r>
  <r>
    <x v="3"/>
    <x v="0"/>
    <x v="9"/>
    <x v="0"/>
    <x v="1"/>
    <n v="4062604.7260572198"/>
  </r>
  <r>
    <x v="3"/>
    <x v="0"/>
    <x v="9"/>
    <x v="1"/>
    <x v="1"/>
    <n v="3963487.8469319586"/>
  </r>
  <r>
    <x v="3"/>
    <x v="0"/>
    <x v="9"/>
    <x v="2"/>
    <x v="1"/>
    <n v="4458498.6338351872"/>
  </r>
  <r>
    <x v="3"/>
    <x v="0"/>
    <x v="9"/>
    <x v="3"/>
    <x v="1"/>
    <n v="3942063.5006440268"/>
  </r>
  <r>
    <x v="3"/>
    <x v="0"/>
    <x v="9"/>
    <x v="4"/>
    <x v="1"/>
    <n v="4195664.454428805"/>
  </r>
  <r>
    <x v="3"/>
    <x v="0"/>
    <x v="9"/>
    <x v="5"/>
    <x v="1"/>
    <n v="4101541.2721397718"/>
  </r>
  <r>
    <x v="3"/>
    <x v="0"/>
    <x v="9"/>
    <x v="6"/>
    <x v="1"/>
    <n v="3667391.9550035801"/>
  </r>
  <r>
    <x v="3"/>
    <x v="0"/>
    <x v="9"/>
    <x v="7"/>
    <x v="1"/>
    <n v="3644415.0829973756"/>
  </r>
  <r>
    <x v="3"/>
    <x v="0"/>
    <x v="9"/>
    <x v="8"/>
    <x v="1"/>
    <n v="3562103.6413917528"/>
  </r>
  <r>
    <x v="3"/>
    <x v="0"/>
    <x v="9"/>
    <x v="9"/>
    <x v="1"/>
    <n v="3128557.5871400544"/>
  </r>
  <r>
    <x v="3"/>
    <x v="0"/>
    <x v="9"/>
    <x v="10"/>
    <x v="1"/>
    <n v="3969172.4055459392"/>
  </r>
  <r>
    <x v="3"/>
    <x v="0"/>
    <x v="10"/>
    <x v="0"/>
    <x v="1"/>
    <n v="4120697.8367088609"/>
  </r>
  <r>
    <x v="3"/>
    <x v="0"/>
    <x v="10"/>
    <x v="1"/>
    <x v="1"/>
    <n v="5112450.6566688996"/>
  </r>
  <r>
    <x v="3"/>
    <x v="0"/>
    <x v="10"/>
    <x v="2"/>
    <x v="1"/>
    <n v="4545390.7908622762"/>
  </r>
  <r>
    <x v="3"/>
    <x v="0"/>
    <x v="10"/>
    <x v="3"/>
    <x v="1"/>
    <n v="4420438.594897843"/>
  </r>
  <r>
    <x v="3"/>
    <x v="0"/>
    <x v="10"/>
    <x v="4"/>
    <x v="1"/>
    <n v="6075065.1259060688"/>
  </r>
  <r>
    <x v="3"/>
    <x v="0"/>
    <x v="10"/>
    <x v="5"/>
    <x v="1"/>
    <n v="4316113.7236582432"/>
  </r>
  <r>
    <x v="3"/>
    <x v="0"/>
    <x v="10"/>
    <x v="6"/>
    <x v="1"/>
    <n v="4148812.6436842103"/>
  </r>
  <r>
    <x v="3"/>
    <x v="0"/>
    <x v="10"/>
    <x v="7"/>
    <x v="1"/>
    <n v="4728867.9426502734"/>
  </r>
  <r>
    <x v="3"/>
    <x v="0"/>
    <x v="10"/>
    <x v="8"/>
    <x v="1"/>
    <n v="5077228.0120605305"/>
  </r>
  <r>
    <x v="3"/>
    <x v="0"/>
    <x v="10"/>
    <x v="9"/>
    <x v="1"/>
    <n v="3930151.3249769947"/>
  </r>
  <r>
    <x v="3"/>
    <x v="0"/>
    <x v="10"/>
    <x v="10"/>
    <x v="1"/>
    <n v="3512461.8763076924"/>
  </r>
  <r>
    <x v="3"/>
    <x v="0"/>
    <x v="11"/>
    <x v="0"/>
    <x v="1"/>
    <n v="3991888.333333334"/>
  </r>
  <r>
    <x v="3"/>
    <x v="0"/>
    <x v="11"/>
    <x v="1"/>
    <x v="1"/>
    <n v="1333526.1746462265"/>
  </r>
  <r>
    <x v="3"/>
    <x v="0"/>
    <x v="11"/>
    <x v="2"/>
    <x v="1"/>
    <n v="1541827.9100414938"/>
  </r>
  <r>
    <x v="3"/>
    <x v="0"/>
    <x v="11"/>
    <x v="3"/>
    <x v="1"/>
    <n v="1672171.2120859062"/>
  </r>
  <r>
    <x v="3"/>
    <x v="0"/>
    <x v="11"/>
    <x v="4"/>
    <x v="1"/>
    <n v="1554049.5108277635"/>
  </r>
  <r>
    <x v="3"/>
    <x v="0"/>
    <x v="11"/>
    <x v="5"/>
    <x v="1"/>
    <n v="1540928.9076900366"/>
  </r>
  <r>
    <x v="3"/>
    <x v="0"/>
    <x v="11"/>
    <x v="6"/>
    <x v="1"/>
    <n v="1566891.2792895753"/>
  </r>
  <r>
    <x v="3"/>
    <x v="0"/>
    <x v="11"/>
    <x v="7"/>
    <x v="1"/>
    <n v="1347822.5462315788"/>
  </r>
  <r>
    <x v="3"/>
    <x v="0"/>
    <x v="11"/>
    <x v="8"/>
    <x v="1"/>
    <n v="2364634.4695909088"/>
  </r>
  <r>
    <x v="3"/>
    <x v="0"/>
    <x v="11"/>
    <x v="9"/>
    <x v="1"/>
    <n v="749273.64864864876"/>
  </r>
  <r>
    <x v="3"/>
    <x v="0"/>
    <x v="11"/>
    <x v="10"/>
    <x v="1"/>
    <n v="904299.40484821436"/>
  </r>
  <r>
    <x v="3"/>
    <x v="0"/>
    <x v="12"/>
    <x v="0"/>
    <x v="1"/>
    <n v="3495008.4946073624"/>
  </r>
  <r>
    <x v="3"/>
    <x v="0"/>
    <x v="12"/>
    <x v="1"/>
    <x v="1"/>
    <n v="3330204.5316830985"/>
  </r>
  <r>
    <x v="3"/>
    <x v="0"/>
    <x v="12"/>
    <x v="2"/>
    <x v="1"/>
    <n v="4156482.5185454544"/>
  </r>
  <r>
    <x v="3"/>
    <x v="0"/>
    <x v="12"/>
    <x v="3"/>
    <x v="1"/>
    <n v="3402705.7529296875"/>
  </r>
  <r>
    <x v="3"/>
    <x v="0"/>
    <x v="12"/>
    <x v="4"/>
    <x v="1"/>
    <n v="4145956.6101694917"/>
  </r>
  <r>
    <x v="3"/>
    <x v="0"/>
    <x v="12"/>
    <x v="5"/>
    <x v="1"/>
    <n v="4128667.7684074077"/>
  </r>
  <r>
    <x v="3"/>
    <x v="0"/>
    <x v="12"/>
    <x v="6"/>
    <x v="1"/>
    <n v="3128639.2483817427"/>
  </r>
  <r>
    <x v="3"/>
    <x v="0"/>
    <x v="12"/>
    <x v="7"/>
    <x v="1"/>
    <n v="5984582.0441176472"/>
  </r>
  <r>
    <x v="3"/>
    <x v="0"/>
    <x v="12"/>
    <x v="8"/>
    <x v="1"/>
    <n v="4654569.8857407412"/>
  </r>
  <r>
    <x v="3"/>
    <x v="0"/>
    <x v="12"/>
    <x v="9"/>
    <x v="1"/>
    <n v="4952182.5234466018"/>
  </r>
  <r>
    <x v="3"/>
    <x v="0"/>
    <x v="12"/>
    <x v="10"/>
    <x v="1"/>
    <n v="2279177.2574807694"/>
  </r>
  <r>
    <x v="3"/>
    <x v="0"/>
    <x v="13"/>
    <x v="0"/>
    <x v="1"/>
    <n v="2540825.6880733944"/>
  </r>
  <r>
    <x v="3"/>
    <x v="0"/>
    <x v="13"/>
    <x v="1"/>
    <x v="1"/>
    <n v="4114932.2999999993"/>
  </r>
  <r>
    <x v="3"/>
    <x v="0"/>
    <x v="13"/>
    <x v="2"/>
    <x v="1"/>
    <n v="2080472.3837209307"/>
  </r>
  <r>
    <x v="3"/>
    <x v="0"/>
    <x v="13"/>
    <x v="3"/>
    <x v="1"/>
    <n v="4151103.6027027038"/>
  </r>
  <r>
    <x v="3"/>
    <x v="0"/>
    <x v="13"/>
    <x v="4"/>
    <x v="1"/>
    <n v="3788146.3778260872"/>
  </r>
  <r>
    <x v="3"/>
    <x v="0"/>
    <x v="13"/>
    <x v="5"/>
    <x v="1"/>
    <n v="5206509.6875409847"/>
  </r>
  <r>
    <x v="3"/>
    <x v="0"/>
    <x v="13"/>
    <x v="6"/>
    <x v="1"/>
    <n v="1729573.1707317072"/>
  </r>
  <r>
    <x v="3"/>
    <x v="0"/>
    <x v="13"/>
    <x v="7"/>
    <x v="1"/>
    <n v="2019683.0803972601"/>
  </r>
  <r>
    <x v="3"/>
    <x v="0"/>
    <x v="13"/>
    <x v="8"/>
    <x v="1"/>
    <n v="3281657.8653731346"/>
  </r>
  <r>
    <x v="3"/>
    <x v="0"/>
    <x v="13"/>
    <x v="9"/>
    <x v="1"/>
    <n v="3777640.3225806453"/>
  </r>
  <r>
    <x v="3"/>
    <x v="0"/>
    <x v="13"/>
    <x v="10"/>
    <x v="1"/>
    <n v="1258909.0908545454"/>
  </r>
  <r>
    <x v="3"/>
    <x v="0"/>
    <x v="14"/>
    <x v="0"/>
    <x v="1"/>
    <n v="4181465.7074046377"/>
  </r>
  <r>
    <x v="3"/>
    <x v="0"/>
    <x v="14"/>
    <x v="1"/>
    <x v="1"/>
    <n v="4516323.6742774984"/>
  </r>
  <r>
    <x v="3"/>
    <x v="0"/>
    <x v="14"/>
    <x v="2"/>
    <x v="1"/>
    <n v="4434837.2657309193"/>
  </r>
  <r>
    <x v="3"/>
    <x v="0"/>
    <x v="14"/>
    <x v="3"/>
    <x v="1"/>
    <n v="4185161.2441241378"/>
  </r>
  <r>
    <x v="3"/>
    <x v="0"/>
    <x v="14"/>
    <x v="4"/>
    <x v="1"/>
    <n v="3642889.0258766622"/>
  </r>
  <r>
    <x v="3"/>
    <x v="0"/>
    <x v="14"/>
    <x v="5"/>
    <x v="1"/>
    <n v="2743124.0265060728"/>
  </r>
  <r>
    <x v="3"/>
    <x v="0"/>
    <x v="14"/>
    <x v="6"/>
    <x v="1"/>
    <n v="4148374.0129246674"/>
  </r>
  <r>
    <x v="3"/>
    <x v="0"/>
    <x v="14"/>
    <x v="7"/>
    <x v="1"/>
    <n v="3855391.3346613538"/>
  </r>
  <r>
    <x v="3"/>
    <x v="0"/>
    <x v="14"/>
    <x v="8"/>
    <x v="1"/>
    <n v="3474637.8333238023"/>
  </r>
  <r>
    <x v="3"/>
    <x v="0"/>
    <x v="14"/>
    <x v="9"/>
    <x v="1"/>
    <n v="4333509.4500460224"/>
  </r>
  <r>
    <x v="3"/>
    <x v="0"/>
    <x v="14"/>
    <x v="10"/>
    <x v="1"/>
    <n v="3200807.9144978435"/>
  </r>
  <r>
    <x v="3"/>
    <x v="0"/>
    <x v="15"/>
    <x v="0"/>
    <x v="1"/>
    <n v="3866180.5858190702"/>
  </r>
  <r>
    <x v="3"/>
    <x v="0"/>
    <x v="15"/>
    <x v="1"/>
    <x v="1"/>
    <n v="3126643.8162139645"/>
  </r>
  <r>
    <x v="3"/>
    <x v="0"/>
    <x v="15"/>
    <x v="2"/>
    <x v="1"/>
    <n v="3995398.675325843"/>
  </r>
  <r>
    <x v="3"/>
    <x v="0"/>
    <x v="15"/>
    <x v="3"/>
    <x v="1"/>
    <n v="2448650.3613386136"/>
  </r>
  <r>
    <x v="3"/>
    <x v="0"/>
    <x v="15"/>
    <x v="4"/>
    <x v="1"/>
    <n v="2864308.9183768653"/>
  </r>
  <r>
    <x v="3"/>
    <x v="0"/>
    <x v="15"/>
    <x v="5"/>
    <x v="1"/>
    <n v="3144574.9960037521"/>
  </r>
  <r>
    <x v="3"/>
    <x v="0"/>
    <x v="15"/>
    <x v="6"/>
    <x v="1"/>
    <n v="2851719.3564576274"/>
  </r>
  <r>
    <x v="3"/>
    <x v="0"/>
    <x v="15"/>
    <x v="7"/>
    <x v="1"/>
    <n v="5809998.2219548868"/>
  </r>
  <r>
    <x v="3"/>
    <x v="0"/>
    <x v="15"/>
    <x v="8"/>
    <x v="1"/>
    <n v="3938399.9169705883"/>
  </r>
  <r>
    <x v="3"/>
    <x v="0"/>
    <x v="15"/>
    <x v="9"/>
    <x v="1"/>
    <n v="3565007.7159096943"/>
  </r>
  <r>
    <x v="3"/>
    <x v="0"/>
    <x v="15"/>
    <x v="10"/>
    <x v="1"/>
    <n v="1828179.4354193548"/>
  </r>
  <r>
    <x v="3"/>
    <x v="0"/>
    <x v="16"/>
    <x v="0"/>
    <x v="1"/>
    <n v="4326628.8445564508"/>
  </r>
  <r>
    <x v="3"/>
    <x v="0"/>
    <x v="16"/>
    <x v="1"/>
    <x v="1"/>
    <n v="3998051.2347499998"/>
  </r>
  <r>
    <x v="3"/>
    <x v="0"/>
    <x v="16"/>
    <x v="2"/>
    <x v="1"/>
    <n v="3149924.7369502764"/>
  </r>
  <r>
    <x v="3"/>
    <x v="0"/>
    <x v="16"/>
    <x v="3"/>
    <x v="1"/>
    <n v="6065178.4484042563"/>
  </r>
  <r>
    <x v="3"/>
    <x v="0"/>
    <x v="16"/>
    <x v="4"/>
    <x v="1"/>
    <n v="3228175.2150511364"/>
  </r>
  <r>
    <x v="3"/>
    <x v="0"/>
    <x v="16"/>
    <x v="5"/>
    <x v="1"/>
    <n v="3354919.2962987013"/>
  </r>
  <r>
    <x v="3"/>
    <x v="0"/>
    <x v="16"/>
    <x v="6"/>
    <x v="1"/>
    <n v="5371310.2768181814"/>
  </r>
  <r>
    <x v="3"/>
    <x v="0"/>
    <x v="16"/>
    <x v="7"/>
    <x v="1"/>
    <n v="5094728.5017391304"/>
  </r>
  <r>
    <x v="3"/>
    <x v="0"/>
    <x v="16"/>
    <x v="8"/>
    <x v="1"/>
    <n v="3763373.2844943814"/>
  </r>
  <r>
    <x v="3"/>
    <x v="0"/>
    <x v="16"/>
    <x v="9"/>
    <x v="1"/>
    <n v="2012863.3663366337"/>
  </r>
  <r>
    <x v="3"/>
    <x v="0"/>
    <x v="16"/>
    <x v="10"/>
    <x v="1"/>
    <n v="2337321.7339843749"/>
  </r>
  <r>
    <x v="3"/>
    <x v="0"/>
    <x v="17"/>
    <x v="0"/>
    <x v="1"/>
    <n v="3399752.5252909088"/>
  </r>
  <r>
    <x v="3"/>
    <x v="0"/>
    <x v="17"/>
    <x v="1"/>
    <x v="1"/>
    <n v="3889459.0166666661"/>
  </r>
  <r>
    <x v="3"/>
    <x v="0"/>
    <x v="17"/>
    <x v="2"/>
    <x v="1"/>
    <n v="2759050.1641012658"/>
  </r>
  <r>
    <x v="3"/>
    <x v="0"/>
    <x v="17"/>
    <x v="3"/>
    <x v="1"/>
    <n v="3621631.0356000001"/>
  </r>
  <r>
    <x v="3"/>
    <x v="0"/>
    <x v="17"/>
    <x v="4"/>
    <x v="1"/>
    <n v="4183613.2802343746"/>
  </r>
  <r>
    <x v="3"/>
    <x v="0"/>
    <x v="17"/>
    <x v="5"/>
    <x v="1"/>
    <n v="2121339.5603619046"/>
  </r>
  <r>
    <x v="3"/>
    <x v="0"/>
    <x v="17"/>
    <x v="6"/>
    <x v="1"/>
    <n v="2895659.4415686275"/>
  </r>
  <r>
    <x v="3"/>
    <x v="0"/>
    <x v="17"/>
    <x v="7"/>
    <x v="1"/>
    <n v="3842108.9437113404"/>
  </r>
  <r>
    <x v="3"/>
    <x v="0"/>
    <x v="17"/>
    <x v="8"/>
    <x v="1"/>
    <n v="4702415.5870512817"/>
  </r>
  <r>
    <x v="3"/>
    <x v="0"/>
    <x v="17"/>
    <x v="9"/>
    <x v="1"/>
    <n v="4488267.464670659"/>
  </r>
  <r>
    <x v="3"/>
    <x v="0"/>
    <x v="17"/>
    <x v="10"/>
    <x v="1"/>
    <n v="2376717.6191314287"/>
  </r>
  <r>
    <x v="3"/>
    <x v="0"/>
    <x v="18"/>
    <x v="0"/>
    <x v="1"/>
    <n v="5229252.3831809871"/>
  </r>
  <r>
    <x v="3"/>
    <x v="0"/>
    <x v="18"/>
    <x v="1"/>
    <x v="1"/>
    <n v="5120083.7862318838"/>
  </r>
  <r>
    <x v="3"/>
    <x v="0"/>
    <x v="18"/>
    <x v="2"/>
    <x v="1"/>
    <n v="6407404.7108527124"/>
  </r>
  <r>
    <x v="3"/>
    <x v="0"/>
    <x v="18"/>
    <x v="3"/>
    <x v="1"/>
    <n v="5155235.0704719108"/>
  </r>
  <r>
    <x v="3"/>
    <x v="0"/>
    <x v="18"/>
    <x v="4"/>
    <x v="1"/>
    <n v="4959065.6279752068"/>
  </r>
  <r>
    <x v="3"/>
    <x v="0"/>
    <x v="18"/>
    <x v="5"/>
    <x v="1"/>
    <n v="6694260.7560273977"/>
  </r>
  <r>
    <x v="3"/>
    <x v="0"/>
    <x v="18"/>
    <x v="6"/>
    <x v="1"/>
    <n v="6009383.6399249993"/>
  </r>
  <r>
    <x v="3"/>
    <x v="0"/>
    <x v="18"/>
    <x v="7"/>
    <x v="1"/>
    <n v="4240482.6498422716"/>
  </r>
  <r>
    <x v="3"/>
    <x v="0"/>
    <x v="18"/>
    <x v="8"/>
    <x v="1"/>
    <n v="8263603.9131724145"/>
  </r>
  <r>
    <x v="3"/>
    <x v="0"/>
    <x v="18"/>
    <x v="9"/>
    <x v="1"/>
    <n v="4207838.0001346804"/>
  </r>
  <r>
    <x v="3"/>
    <x v="0"/>
    <x v="18"/>
    <x v="10"/>
    <x v="1"/>
    <n v="2751723.9197260276"/>
  </r>
  <r>
    <x v="3"/>
    <x v="0"/>
    <x v="19"/>
    <x v="0"/>
    <x v="1"/>
    <n v="3403326.0242688819"/>
  </r>
  <r>
    <x v="3"/>
    <x v="0"/>
    <x v="19"/>
    <x v="1"/>
    <x v="1"/>
    <n v="3577746.4104710985"/>
  </r>
  <r>
    <x v="3"/>
    <x v="0"/>
    <x v="19"/>
    <x v="2"/>
    <x v="1"/>
    <n v="2789360.9120521173"/>
  </r>
  <r>
    <x v="3"/>
    <x v="0"/>
    <x v="19"/>
    <x v="3"/>
    <x v="1"/>
    <n v="2789444.7732967031"/>
  </r>
  <r>
    <x v="3"/>
    <x v="0"/>
    <x v="19"/>
    <x v="4"/>
    <x v="1"/>
    <n v="2455438.6660664449"/>
  </r>
  <r>
    <x v="3"/>
    <x v="0"/>
    <x v="19"/>
    <x v="5"/>
    <x v="1"/>
    <n v="4917669.5541158533"/>
  </r>
  <r>
    <x v="3"/>
    <x v="0"/>
    <x v="19"/>
    <x v="6"/>
    <x v="1"/>
    <n v="2498711.915553113"/>
  </r>
  <r>
    <x v="3"/>
    <x v="0"/>
    <x v="19"/>
    <x v="7"/>
    <x v="1"/>
    <n v="3344840.4632026143"/>
  </r>
  <r>
    <x v="3"/>
    <x v="0"/>
    <x v="19"/>
    <x v="8"/>
    <x v="1"/>
    <n v="5349628.3238317752"/>
  </r>
  <r>
    <x v="3"/>
    <x v="0"/>
    <x v="19"/>
    <x v="9"/>
    <x v="1"/>
    <n v="5146152.9277868858"/>
  </r>
  <r>
    <x v="3"/>
    <x v="0"/>
    <x v="19"/>
    <x v="10"/>
    <x v="1"/>
    <n v="5340185.08"/>
  </r>
  <r>
    <x v="3"/>
    <x v="0"/>
    <x v="20"/>
    <x v="0"/>
    <x v="1"/>
    <n v="0"/>
  </r>
  <r>
    <x v="3"/>
    <x v="0"/>
    <x v="20"/>
    <x v="1"/>
    <x v="1"/>
    <n v="0"/>
  </r>
  <r>
    <x v="3"/>
    <x v="0"/>
    <x v="20"/>
    <x v="2"/>
    <x v="1"/>
    <n v="0"/>
  </r>
  <r>
    <x v="3"/>
    <x v="0"/>
    <x v="20"/>
    <x v="3"/>
    <x v="1"/>
    <n v="0"/>
  </r>
  <r>
    <x v="3"/>
    <x v="0"/>
    <x v="20"/>
    <x v="4"/>
    <x v="1"/>
    <n v="0"/>
  </r>
  <r>
    <x v="3"/>
    <x v="0"/>
    <x v="20"/>
    <x v="5"/>
    <x v="1"/>
    <n v="0"/>
  </r>
  <r>
    <x v="3"/>
    <x v="0"/>
    <x v="20"/>
    <x v="6"/>
    <x v="1"/>
    <n v="0"/>
  </r>
  <r>
    <x v="3"/>
    <x v="0"/>
    <x v="20"/>
    <x v="7"/>
    <x v="1"/>
    <n v="0"/>
  </r>
  <r>
    <x v="3"/>
    <x v="0"/>
    <x v="20"/>
    <x v="8"/>
    <x v="1"/>
    <n v="0"/>
  </r>
  <r>
    <x v="3"/>
    <x v="0"/>
    <x v="20"/>
    <x v="9"/>
    <x v="1"/>
    <n v="0"/>
  </r>
  <r>
    <x v="3"/>
    <x v="0"/>
    <x v="20"/>
    <x v="10"/>
    <x v="1"/>
    <n v="0"/>
  </r>
  <r>
    <x v="3"/>
    <x v="0"/>
    <x v="21"/>
    <x v="0"/>
    <x v="1"/>
    <n v="2401542.1596434908"/>
  </r>
  <r>
    <x v="3"/>
    <x v="0"/>
    <x v="21"/>
    <x v="1"/>
    <x v="1"/>
    <n v="2864140.3161904765"/>
  </r>
  <r>
    <x v="3"/>
    <x v="0"/>
    <x v="21"/>
    <x v="2"/>
    <x v="1"/>
    <n v="2715664.8383156247"/>
  </r>
  <r>
    <x v="3"/>
    <x v="0"/>
    <x v="21"/>
    <x v="3"/>
    <x v="1"/>
    <n v="2844064.7571565732"/>
  </r>
  <r>
    <x v="3"/>
    <x v="0"/>
    <x v="21"/>
    <x v="4"/>
    <x v="1"/>
    <n v="3823908.2098408304"/>
  </r>
  <r>
    <x v="3"/>
    <x v="0"/>
    <x v="21"/>
    <x v="5"/>
    <x v="1"/>
    <n v="3940993.2263906854"/>
  </r>
  <r>
    <x v="3"/>
    <x v="0"/>
    <x v="21"/>
    <x v="6"/>
    <x v="1"/>
    <n v="3042354.0811297712"/>
  </r>
  <r>
    <x v="3"/>
    <x v="0"/>
    <x v="21"/>
    <x v="7"/>
    <x v="1"/>
    <n v="2819349.0053797471"/>
  </r>
  <r>
    <x v="3"/>
    <x v="0"/>
    <x v="21"/>
    <x v="8"/>
    <x v="1"/>
    <n v="3345487.2229007636"/>
  </r>
  <r>
    <x v="3"/>
    <x v="0"/>
    <x v="21"/>
    <x v="9"/>
    <x v="1"/>
    <n v="1850909.088088036"/>
  </r>
  <r>
    <x v="3"/>
    <x v="0"/>
    <x v="21"/>
    <x v="10"/>
    <x v="1"/>
    <n v="1909215.1029649123"/>
  </r>
  <r>
    <x v="3"/>
    <x v="0"/>
    <x v="22"/>
    <x v="0"/>
    <x v="1"/>
    <n v="1940391.6593956833"/>
  </r>
  <r>
    <x v="3"/>
    <x v="0"/>
    <x v="22"/>
    <x v="1"/>
    <x v="1"/>
    <n v="1896208.5201928252"/>
  </r>
  <r>
    <x v="3"/>
    <x v="0"/>
    <x v="22"/>
    <x v="2"/>
    <x v="1"/>
    <n v="3511631.5835616435"/>
  </r>
  <r>
    <x v="3"/>
    <x v="0"/>
    <x v="22"/>
    <x v="3"/>
    <x v="1"/>
    <n v="2282485.9376649749"/>
  </r>
  <r>
    <x v="3"/>
    <x v="0"/>
    <x v="22"/>
    <x v="4"/>
    <x v="1"/>
    <n v="1269673.6842631579"/>
  </r>
  <r>
    <x v="3"/>
    <x v="0"/>
    <x v="22"/>
    <x v="5"/>
    <x v="1"/>
    <n v="1510051.2821538462"/>
  </r>
  <r>
    <x v="3"/>
    <x v="0"/>
    <x v="22"/>
    <x v="6"/>
    <x v="1"/>
    <n v="4935172.4137931038"/>
  </r>
  <r>
    <x v="3"/>
    <x v="0"/>
    <x v="22"/>
    <x v="7"/>
    <x v="1"/>
    <n v="3047326.153846154"/>
  </r>
  <r>
    <x v="3"/>
    <x v="0"/>
    <x v="22"/>
    <x v="8"/>
    <x v="1"/>
    <n v="3135483.8713709679"/>
  </r>
  <r>
    <x v="3"/>
    <x v="0"/>
    <x v="22"/>
    <x v="9"/>
    <x v="1"/>
    <n v="4337778.5723846154"/>
  </r>
  <r>
    <x v="3"/>
    <x v="0"/>
    <x v="22"/>
    <x v="10"/>
    <x v="1"/>
    <n v="669967.32032679731"/>
  </r>
  <r>
    <x v="3"/>
    <x v="0"/>
    <x v="23"/>
    <x v="0"/>
    <x v="1"/>
    <n v="4510843.2553505544"/>
  </r>
  <r>
    <x v="3"/>
    <x v="0"/>
    <x v="23"/>
    <x v="1"/>
    <x v="1"/>
    <n v="4011684.86992"/>
  </r>
  <r>
    <x v="3"/>
    <x v="0"/>
    <x v="23"/>
    <x v="2"/>
    <x v="1"/>
    <n v="4097075.0374259446"/>
  </r>
  <r>
    <x v="3"/>
    <x v="0"/>
    <x v="23"/>
    <x v="3"/>
    <x v="1"/>
    <n v="4685110.5380152659"/>
  </r>
  <r>
    <x v="3"/>
    <x v="0"/>
    <x v="23"/>
    <x v="4"/>
    <x v="1"/>
    <n v="4581446.158228497"/>
  </r>
  <r>
    <x v="3"/>
    <x v="0"/>
    <x v="23"/>
    <x v="5"/>
    <x v="1"/>
    <n v="4690927.7239409499"/>
  </r>
  <r>
    <x v="3"/>
    <x v="0"/>
    <x v="23"/>
    <x v="6"/>
    <x v="1"/>
    <n v="4663422.0044563282"/>
  </r>
  <r>
    <x v="3"/>
    <x v="0"/>
    <x v="23"/>
    <x v="7"/>
    <x v="1"/>
    <n v="3663653.4422777779"/>
  </r>
  <r>
    <x v="3"/>
    <x v="0"/>
    <x v="23"/>
    <x v="8"/>
    <x v="1"/>
    <n v="3756732.2574669193"/>
  </r>
  <r>
    <x v="3"/>
    <x v="0"/>
    <x v="23"/>
    <x v="9"/>
    <x v="1"/>
    <n v="5068010.9405734763"/>
  </r>
  <r>
    <x v="3"/>
    <x v="0"/>
    <x v="23"/>
    <x v="10"/>
    <x v="1"/>
    <n v="4840090.8165898621"/>
  </r>
  <r>
    <x v="3"/>
    <x v="0"/>
    <x v="24"/>
    <x v="0"/>
    <x v="1"/>
    <n v="3448429.8040159838"/>
  </r>
  <r>
    <x v="3"/>
    <x v="0"/>
    <x v="24"/>
    <x v="1"/>
    <x v="1"/>
    <n v="4256731.4187041568"/>
  </r>
  <r>
    <x v="3"/>
    <x v="0"/>
    <x v="24"/>
    <x v="2"/>
    <x v="1"/>
    <n v="4629096.4437901499"/>
  </r>
  <r>
    <x v="3"/>
    <x v="0"/>
    <x v="24"/>
    <x v="3"/>
    <x v="1"/>
    <n v="3972338.5897133225"/>
  </r>
  <r>
    <x v="3"/>
    <x v="0"/>
    <x v="24"/>
    <x v="4"/>
    <x v="1"/>
    <n v="5107181.4631562727"/>
  </r>
  <r>
    <x v="3"/>
    <x v="0"/>
    <x v="24"/>
    <x v="5"/>
    <x v="1"/>
    <n v="5646332.7213475946"/>
  </r>
  <r>
    <x v="3"/>
    <x v="0"/>
    <x v="24"/>
    <x v="6"/>
    <x v="1"/>
    <n v="5116994.8849797016"/>
  </r>
  <r>
    <x v="3"/>
    <x v="0"/>
    <x v="24"/>
    <x v="7"/>
    <x v="1"/>
    <n v="9464907.8829050288"/>
  </r>
  <r>
    <x v="3"/>
    <x v="0"/>
    <x v="24"/>
    <x v="8"/>
    <x v="1"/>
    <n v="3862661.6567838541"/>
  </r>
  <r>
    <x v="3"/>
    <x v="0"/>
    <x v="24"/>
    <x v="9"/>
    <x v="1"/>
    <n v="2353926.9151962735"/>
  </r>
  <r>
    <x v="3"/>
    <x v="0"/>
    <x v="24"/>
    <x v="10"/>
    <x v="1"/>
    <n v="3107421.0258715595"/>
  </r>
  <r>
    <x v="3"/>
    <x v="0"/>
    <x v="25"/>
    <x v="0"/>
    <x v="1"/>
    <n v="3412960.8382857144"/>
  </r>
  <r>
    <x v="3"/>
    <x v="0"/>
    <x v="25"/>
    <x v="1"/>
    <x v="1"/>
    <n v="2693295.2380952383"/>
  </r>
  <r>
    <x v="3"/>
    <x v="0"/>
    <x v="25"/>
    <x v="2"/>
    <x v="1"/>
    <n v="5564745.7813043483"/>
  </r>
  <r>
    <x v="3"/>
    <x v="0"/>
    <x v="25"/>
    <x v="3"/>
    <x v="1"/>
    <n v="3874683.4366037729"/>
  </r>
  <r>
    <x v="3"/>
    <x v="0"/>
    <x v="25"/>
    <x v="4"/>
    <x v="1"/>
    <n v="3821306.8079245281"/>
  </r>
  <r>
    <x v="3"/>
    <x v="0"/>
    <x v="25"/>
    <x v="5"/>
    <x v="1"/>
    <n v="2193021.5052580647"/>
  </r>
  <r>
    <x v="3"/>
    <x v="0"/>
    <x v="25"/>
    <x v="6"/>
    <x v="1"/>
    <n v="3482233.0729166674"/>
  </r>
  <r>
    <x v="3"/>
    <x v="0"/>
    <x v="25"/>
    <x v="7"/>
    <x v="1"/>
    <n v="5783198.936513762"/>
  </r>
  <r>
    <x v="3"/>
    <x v="0"/>
    <x v="25"/>
    <x v="8"/>
    <x v="1"/>
    <n v="5025627.4499999993"/>
  </r>
  <r>
    <x v="3"/>
    <x v="0"/>
    <x v="25"/>
    <x v="9"/>
    <x v="1"/>
    <n v="3765850.6281132083"/>
  </r>
  <r>
    <x v="3"/>
    <x v="0"/>
    <x v="25"/>
    <x v="10"/>
    <x v="1"/>
    <n v="3523583.4064077674"/>
  </r>
  <r>
    <x v="3"/>
    <x v="0"/>
    <x v="26"/>
    <x v="0"/>
    <x v="1"/>
    <n v="1256950"/>
  </r>
  <r>
    <x v="3"/>
    <x v="0"/>
    <x v="26"/>
    <x v="1"/>
    <x v="1"/>
    <n v="0"/>
  </r>
  <r>
    <x v="3"/>
    <x v="0"/>
    <x v="26"/>
    <x v="2"/>
    <x v="1"/>
    <n v="0"/>
  </r>
  <r>
    <x v="3"/>
    <x v="0"/>
    <x v="26"/>
    <x v="3"/>
    <x v="1"/>
    <n v="0"/>
  </r>
  <r>
    <x v="3"/>
    <x v="0"/>
    <x v="26"/>
    <x v="4"/>
    <x v="1"/>
    <n v="0"/>
  </r>
  <r>
    <x v="3"/>
    <x v="0"/>
    <x v="26"/>
    <x v="5"/>
    <x v="1"/>
    <n v="0"/>
  </r>
  <r>
    <x v="3"/>
    <x v="0"/>
    <x v="26"/>
    <x v="6"/>
    <x v="1"/>
    <n v="0"/>
  </r>
  <r>
    <x v="3"/>
    <x v="0"/>
    <x v="26"/>
    <x v="7"/>
    <x v="1"/>
    <n v="0"/>
  </r>
  <r>
    <x v="3"/>
    <x v="0"/>
    <x v="26"/>
    <x v="8"/>
    <x v="1"/>
    <n v="0"/>
  </r>
  <r>
    <x v="3"/>
    <x v="0"/>
    <x v="26"/>
    <x v="9"/>
    <x v="1"/>
    <n v="0"/>
  </r>
  <r>
    <x v="3"/>
    <x v="0"/>
    <x v="26"/>
    <x v="10"/>
    <x v="1"/>
    <n v="0"/>
  </r>
  <r>
    <x v="3"/>
    <x v="0"/>
    <x v="27"/>
    <x v="0"/>
    <x v="1"/>
    <n v="3851391.9091646774"/>
  </r>
  <r>
    <x v="3"/>
    <x v="0"/>
    <x v="27"/>
    <x v="1"/>
    <x v="1"/>
    <n v="4223258.6952713178"/>
  </r>
  <r>
    <x v="3"/>
    <x v="0"/>
    <x v="27"/>
    <x v="2"/>
    <x v="1"/>
    <n v="3969982.5047434946"/>
  </r>
  <r>
    <x v="3"/>
    <x v="0"/>
    <x v="27"/>
    <x v="3"/>
    <x v="1"/>
    <n v="4009556.6085241558"/>
  </r>
  <r>
    <x v="3"/>
    <x v="0"/>
    <x v="27"/>
    <x v="4"/>
    <x v="1"/>
    <n v="4214007.1587875411"/>
  </r>
  <r>
    <x v="3"/>
    <x v="0"/>
    <x v="27"/>
    <x v="5"/>
    <x v="1"/>
    <n v="4554676.8995391708"/>
  </r>
  <r>
    <x v="3"/>
    <x v="0"/>
    <x v="27"/>
    <x v="6"/>
    <x v="1"/>
    <n v="4573989.1770801963"/>
  </r>
  <r>
    <x v="3"/>
    <x v="0"/>
    <x v="27"/>
    <x v="7"/>
    <x v="1"/>
    <n v="4635218.6349949818"/>
  </r>
  <r>
    <x v="3"/>
    <x v="0"/>
    <x v="27"/>
    <x v="8"/>
    <x v="1"/>
    <n v="4681565.4620553367"/>
  </r>
  <r>
    <x v="3"/>
    <x v="0"/>
    <x v="27"/>
    <x v="9"/>
    <x v="1"/>
    <n v="3227393.3462393885"/>
  </r>
  <r>
    <x v="3"/>
    <x v="0"/>
    <x v="27"/>
    <x v="10"/>
    <x v="1"/>
    <n v="3033410.4788510958"/>
  </r>
  <r>
    <x v="3"/>
    <x v="0"/>
    <x v="28"/>
    <x v="0"/>
    <x v="1"/>
    <n v="0"/>
  </r>
  <r>
    <x v="3"/>
    <x v="0"/>
    <x v="28"/>
    <x v="1"/>
    <x v="1"/>
    <n v="5762809.5257142847"/>
  </r>
  <r>
    <x v="3"/>
    <x v="0"/>
    <x v="28"/>
    <x v="2"/>
    <x v="1"/>
    <n v="0"/>
  </r>
  <r>
    <x v="3"/>
    <x v="0"/>
    <x v="28"/>
    <x v="3"/>
    <x v="1"/>
    <n v="0"/>
  </r>
  <r>
    <x v="3"/>
    <x v="0"/>
    <x v="28"/>
    <x v="4"/>
    <x v="1"/>
    <n v="3932319.444625"/>
  </r>
  <r>
    <x v="3"/>
    <x v="0"/>
    <x v="28"/>
    <x v="5"/>
    <x v="1"/>
    <n v="3258090.9089999995"/>
  </r>
  <r>
    <x v="3"/>
    <x v="0"/>
    <x v="28"/>
    <x v="6"/>
    <x v="1"/>
    <n v="2852676.282051282"/>
  </r>
  <r>
    <x v="3"/>
    <x v="0"/>
    <x v="28"/>
    <x v="7"/>
    <x v="1"/>
    <n v="4842850.2408695659"/>
  </r>
  <r>
    <x v="3"/>
    <x v="0"/>
    <x v="28"/>
    <x v="8"/>
    <x v="1"/>
    <n v="0"/>
  </r>
  <r>
    <x v="3"/>
    <x v="0"/>
    <x v="28"/>
    <x v="9"/>
    <x v="1"/>
    <n v="0"/>
  </r>
  <r>
    <x v="3"/>
    <x v="0"/>
    <x v="28"/>
    <x v="10"/>
    <x v="1"/>
    <n v="3447553.846153846"/>
  </r>
  <r>
    <x v="3"/>
    <x v="0"/>
    <x v="29"/>
    <x v="0"/>
    <x v="1"/>
    <n v="3396483.6120467833"/>
  </r>
  <r>
    <x v="3"/>
    <x v="0"/>
    <x v="29"/>
    <x v="1"/>
    <x v="1"/>
    <n v="2905516.5237763156"/>
  </r>
  <r>
    <x v="3"/>
    <x v="0"/>
    <x v="29"/>
    <x v="2"/>
    <x v="1"/>
    <n v="5653015.3698630137"/>
  </r>
  <r>
    <x v="3"/>
    <x v="0"/>
    <x v="29"/>
    <x v="3"/>
    <x v="1"/>
    <n v="3860231.25"/>
  </r>
  <r>
    <x v="3"/>
    <x v="0"/>
    <x v="29"/>
    <x v="4"/>
    <x v="1"/>
    <n v="2294899.7160529802"/>
  </r>
  <r>
    <x v="3"/>
    <x v="0"/>
    <x v="29"/>
    <x v="5"/>
    <x v="1"/>
    <n v="8210101.2820134228"/>
  </r>
  <r>
    <x v="3"/>
    <x v="0"/>
    <x v="29"/>
    <x v="6"/>
    <x v="1"/>
    <n v="2935345.3168211915"/>
  </r>
  <r>
    <x v="3"/>
    <x v="0"/>
    <x v="29"/>
    <x v="7"/>
    <x v="1"/>
    <n v="3913057.5578494621"/>
  </r>
  <r>
    <x v="3"/>
    <x v="0"/>
    <x v="29"/>
    <x v="8"/>
    <x v="1"/>
    <n v="3972909.3749999995"/>
  </r>
  <r>
    <x v="3"/>
    <x v="0"/>
    <x v="29"/>
    <x v="9"/>
    <x v="1"/>
    <n v="6137944.2861249987"/>
  </r>
  <r>
    <x v="3"/>
    <x v="0"/>
    <x v="29"/>
    <x v="10"/>
    <x v="1"/>
    <n v="4813626.2361421324"/>
  </r>
  <r>
    <x v="3"/>
    <x v="0"/>
    <x v="30"/>
    <x v="0"/>
    <x v="1"/>
    <n v="5076271.5883561643"/>
  </r>
  <r>
    <x v="3"/>
    <x v="0"/>
    <x v="30"/>
    <x v="1"/>
    <x v="1"/>
    <n v="2975686.8688181816"/>
  </r>
  <r>
    <x v="3"/>
    <x v="0"/>
    <x v="30"/>
    <x v="2"/>
    <x v="1"/>
    <n v="6805878.6965384623"/>
  </r>
  <r>
    <x v="3"/>
    <x v="0"/>
    <x v="30"/>
    <x v="3"/>
    <x v="1"/>
    <n v="11353384.615384616"/>
  </r>
  <r>
    <x v="3"/>
    <x v="0"/>
    <x v="30"/>
    <x v="4"/>
    <x v="1"/>
    <n v="13093289.474999998"/>
  </r>
  <r>
    <x v="3"/>
    <x v="0"/>
    <x v="30"/>
    <x v="5"/>
    <x v="1"/>
    <n v="3168717.9488461534"/>
  </r>
  <r>
    <x v="3"/>
    <x v="0"/>
    <x v="30"/>
    <x v="6"/>
    <x v="1"/>
    <n v="7174125"/>
  </r>
  <r>
    <x v="3"/>
    <x v="0"/>
    <x v="30"/>
    <x v="7"/>
    <x v="1"/>
    <n v="0"/>
  </r>
  <r>
    <x v="3"/>
    <x v="0"/>
    <x v="30"/>
    <x v="8"/>
    <x v="1"/>
    <n v="0"/>
  </r>
  <r>
    <x v="3"/>
    <x v="0"/>
    <x v="30"/>
    <x v="9"/>
    <x v="1"/>
    <n v="5238143.7905882355"/>
  </r>
  <r>
    <x v="3"/>
    <x v="0"/>
    <x v="30"/>
    <x v="10"/>
    <x v="1"/>
    <n v="5231852.307692308"/>
  </r>
  <r>
    <x v="3"/>
    <x v="0"/>
    <x v="31"/>
    <x v="0"/>
    <x v="1"/>
    <n v="3609314.8186264634"/>
  </r>
  <r>
    <x v="3"/>
    <x v="0"/>
    <x v="31"/>
    <x v="1"/>
    <x v="1"/>
    <n v="2660238.1473246575"/>
  </r>
  <r>
    <x v="3"/>
    <x v="0"/>
    <x v="31"/>
    <x v="2"/>
    <x v="1"/>
    <n v="3980377.5277007297"/>
  </r>
  <r>
    <x v="3"/>
    <x v="0"/>
    <x v="31"/>
    <x v="3"/>
    <x v="1"/>
    <n v="3517331.1386901871"/>
  </r>
  <r>
    <x v="3"/>
    <x v="0"/>
    <x v="31"/>
    <x v="4"/>
    <x v="1"/>
    <n v="4815424.240020222"/>
  </r>
  <r>
    <x v="3"/>
    <x v="0"/>
    <x v="31"/>
    <x v="5"/>
    <x v="1"/>
    <n v="3847348.6015529414"/>
  </r>
  <r>
    <x v="3"/>
    <x v="0"/>
    <x v="31"/>
    <x v="6"/>
    <x v="1"/>
    <n v="4721022.7804502361"/>
  </r>
  <r>
    <x v="3"/>
    <x v="0"/>
    <x v="31"/>
    <x v="7"/>
    <x v="1"/>
    <n v="6223120.9199999999"/>
  </r>
  <r>
    <x v="3"/>
    <x v="0"/>
    <x v="31"/>
    <x v="8"/>
    <x v="1"/>
    <n v="4775433.5508820293"/>
  </r>
  <r>
    <x v="3"/>
    <x v="0"/>
    <x v="31"/>
    <x v="9"/>
    <x v="1"/>
    <n v="4435408.7968273088"/>
  </r>
  <r>
    <x v="3"/>
    <x v="0"/>
    <x v="31"/>
    <x v="10"/>
    <x v="1"/>
    <n v="2555517.3275897694"/>
  </r>
  <r>
    <x v="3"/>
    <x v="0"/>
    <x v="32"/>
    <x v="0"/>
    <x v="1"/>
    <n v="5910961.538461538"/>
  </r>
  <r>
    <x v="3"/>
    <x v="0"/>
    <x v="32"/>
    <x v="1"/>
    <x v="1"/>
    <n v="3237323.2072953018"/>
  </r>
  <r>
    <x v="3"/>
    <x v="0"/>
    <x v="32"/>
    <x v="2"/>
    <x v="1"/>
    <n v="4922061.940298507"/>
  </r>
  <r>
    <x v="3"/>
    <x v="0"/>
    <x v="32"/>
    <x v="3"/>
    <x v="1"/>
    <n v="4994452.0557534238"/>
  </r>
  <r>
    <x v="3"/>
    <x v="0"/>
    <x v="32"/>
    <x v="4"/>
    <x v="1"/>
    <n v="5428799.1529411757"/>
  </r>
  <r>
    <x v="3"/>
    <x v="0"/>
    <x v="32"/>
    <x v="5"/>
    <x v="1"/>
    <n v="2817247.5644444441"/>
  </r>
  <r>
    <x v="3"/>
    <x v="0"/>
    <x v="32"/>
    <x v="6"/>
    <x v="1"/>
    <n v="2524302.9267615657"/>
  </r>
  <r>
    <x v="3"/>
    <x v="0"/>
    <x v="32"/>
    <x v="7"/>
    <x v="1"/>
    <n v="3038591.2019354841"/>
  </r>
  <r>
    <x v="3"/>
    <x v="0"/>
    <x v="32"/>
    <x v="8"/>
    <x v="1"/>
    <n v="3587578.9485714282"/>
  </r>
  <r>
    <x v="3"/>
    <x v="0"/>
    <x v="32"/>
    <x v="9"/>
    <x v="1"/>
    <n v="5917097.6717355372"/>
  </r>
  <r>
    <x v="3"/>
    <x v="0"/>
    <x v="32"/>
    <x v="10"/>
    <x v="1"/>
    <n v="4100768.0084745768"/>
  </r>
  <r>
    <x v="3"/>
    <x v="0"/>
    <x v="33"/>
    <x v="0"/>
    <x v="1"/>
    <n v="4309063.5215789471"/>
  </r>
  <r>
    <x v="3"/>
    <x v="0"/>
    <x v="33"/>
    <x v="1"/>
    <x v="1"/>
    <n v="2516928.6714545456"/>
  </r>
  <r>
    <x v="3"/>
    <x v="0"/>
    <x v="33"/>
    <x v="2"/>
    <x v="1"/>
    <n v="3708580.5261437912"/>
  </r>
  <r>
    <x v="3"/>
    <x v="0"/>
    <x v="33"/>
    <x v="3"/>
    <x v="1"/>
    <n v="4523914.2331914883"/>
  </r>
  <r>
    <x v="3"/>
    <x v="0"/>
    <x v="33"/>
    <x v="4"/>
    <x v="1"/>
    <n v="3441272.0938701299"/>
  </r>
  <r>
    <x v="3"/>
    <x v="0"/>
    <x v="33"/>
    <x v="5"/>
    <x v="1"/>
    <n v="2849029.2030496453"/>
  </r>
  <r>
    <x v="3"/>
    <x v="0"/>
    <x v="33"/>
    <x v="6"/>
    <x v="1"/>
    <n v="3166491.838"/>
  </r>
  <r>
    <x v="3"/>
    <x v="0"/>
    <x v="33"/>
    <x v="7"/>
    <x v="1"/>
    <n v="4439855.0424264697"/>
  </r>
  <r>
    <x v="3"/>
    <x v="0"/>
    <x v="33"/>
    <x v="8"/>
    <x v="1"/>
    <n v="2655306.1225714283"/>
  </r>
  <r>
    <x v="3"/>
    <x v="0"/>
    <x v="33"/>
    <x v="9"/>
    <x v="1"/>
    <n v="19609728.484848484"/>
  </r>
  <r>
    <x v="3"/>
    <x v="0"/>
    <x v="33"/>
    <x v="10"/>
    <x v="1"/>
    <n v="3843118.0552343749"/>
  </r>
  <r>
    <x v="3"/>
    <x v="0"/>
    <x v="34"/>
    <x v="0"/>
    <x v="1"/>
    <n v="4313952.8514417745"/>
  </r>
  <r>
    <x v="3"/>
    <x v="0"/>
    <x v="34"/>
    <x v="1"/>
    <x v="1"/>
    <n v="4595449.8390029548"/>
  </r>
  <r>
    <x v="3"/>
    <x v="0"/>
    <x v="34"/>
    <x v="2"/>
    <x v="1"/>
    <n v="4679089.4489265978"/>
  </r>
  <r>
    <x v="3"/>
    <x v="0"/>
    <x v="34"/>
    <x v="3"/>
    <x v="1"/>
    <n v="4048517.6703730794"/>
  </r>
  <r>
    <x v="3"/>
    <x v="0"/>
    <x v="34"/>
    <x v="4"/>
    <x v="1"/>
    <n v="5680276.9939999999"/>
  </r>
  <r>
    <x v="3"/>
    <x v="0"/>
    <x v="34"/>
    <x v="5"/>
    <x v="1"/>
    <n v="4168998.5852918848"/>
  </r>
  <r>
    <x v="3"/>
    <x v="0"/>
    <x v="34"/>
    <x v="6"/>
    <x v="1"/>
    <n v="4222653.3287751852"/>
  </r>
  <r>
    <x v="3"/>
    <x v="0"/>
    <x v="34"/>
    <x v="7"/>
    <x v="1"/>
    <n v="3347001.5612708107"/>
  </r>
  <r>
    <x v="3"/>
    <x v="0"/>
    <x v="34"/>
    <x v="8"/>
    <x v="1"/>
    <n v="4623734.57056191"/>
  </r>
  <r>
    <x v="3"/>
    <x v="0"/>
    <x v="34"/>
    <x v="9"/>
    <x v="1"/>
    <n v="3440077.274149254"/>
  </r>
  <r>
    <x v="3"/>
    <x v="0"/>
    <x v="34"/>
    <x v="10"/>
    <x v="1"/>
    <n v="3755786.0623620306"/>
  </r>
  <r>
    <x v="3"/>
    <x v="0"/>
    <x v="35"/>
    <x v="0"/>
    <x v="1"/>
    <n v="3608768.9656406874"/>
  </r>
  <r>
    <x v="3"/>
    <x v="0"/>
    <x v="35"/>
    <x v="1"/>
    <x v="1"/>
    <n v="3039473.7468534969"/>
  </r>
  <r>
    <x v="3"/>
    <x v="0"/>
    <x v="35"/>
    <x v="2"/>
    <x v="1"/>
    <n v="3047256.3461328573"/>
  </r>
  <r>
    <x v="3"/>
    <x v="0"/>
    <x v="35"/>
    <x v="3"/>
    <x v="1"/>
    <n v="2955727.3129823869"/>
  </r>
  <r>
    <x v="3"/>
    <x v="0"/>
    <x v="35"/>
    <x v="4"/>
    <x v="1"/>
    <n v="2781728.3257918251"/>
  </r>
  <r>
    <x v="3"/>
    <x v="0"/>
    <x v="35"/>
    <x v="5"/>
    <x v="1"/>
    <n v="3124062.16020214"/>
  </r>
  <r>
    <x v="3"/>
    <x v="0"/>
    <x v="35"/>
    <x v="6"/>
    <x v="1"/>
    <n v="4380066.8484669812"/>
  </r>
  <r>
    <x v="3"/>
    <x v="0"/>
    <x v="35"/>
    <x v="7"/>
    <x v="1"/>
    <n v="6030263.1568421042"/>
  </r>
  <r>
    <x v="3"/>
    <x v="0"/>
    <x v="35"/>
    <x v="8"/>
    <x v="1"/>
    <n v="3884421.0370370368"/>
  </r>
  <r>
    <x v="3"/>
    <x v="0"/>
    <x v="35"/>
    <x v="9"/>
    <x v="1"/>
    <n v="3995512.2034242954"/>
  </r>
  <r>
    <x v="3"/>
    <x v="0"/>
    <x v="35"/>
    <x v="10"/>
    <x v="1"/>
    <n v="4349668.4006866952"/>
  </r>
  <r>
    <x v="3"/>
    <x v="0"/>
    <x v="36"/>
    <x v="0"/>
    <x v="1"/>
    <n v="2834247.2145915488"/>
  </r>
  <r>
    <x v="3"/>
    <x v="0"/>
    <x v="36"/>
    <x v="1"/>
    <x v="1"/>
    <n v="2833708.7031240873"/>
  </r>
  <r>
    <x v="3"/>
    <x v="0"/>
    <x v="36"/>
    <x v="2"/>
    <x v="1"/>
    <n v="3281437.7268181816"/>
  </r>
  <r>
    <x v="3"/>
    <x v="0"/>
    <x v="36"/>
    <x v="3"/>
    <x v="1"/>
    <n v="2761533.0187499998"/>
  </r>
  <r>
    <x v="3"/>
    <x v="0"/>
    <x v="36"/>
    <x v="4"/>
    <x v="1"/>
    <n v="1234082.2678832684"/>
  </r>
  <r>
    <x v="3"/>
    <x v="0"/>
    <x v="36"/>
    <x v="5"/>
    <x v="1"/>
    <n v="4049560.4321681415"/>
  </r>
  <r>
    <x v="3"/>
    <x v="0"/>
    <x v="36"/>
    <x v="6"/>
    <x v="1"/>
    <n v="2032217.6987486631"/>
  </r>
  <r>
    <x v="3"/>
    <x v="0"/>
    <x v="36"/>
    <x v="7"/>
    <x v="1"/>
    <n v="3084016.6434174753"/>
  </r>
  <r>
    <x v="3"/>
    <x v="0"/>
    <x v="36"/>
    <x v="8"/>
    <x v="1"/>
    <n v="4352735.1964824125"/>
  </r>
  <r>
    <x v="3"/>
    <x v="0"/>
    <x v="36"/>
    <x v="9"/>
    <x v="1"/>
    <n v="5027617.1231168834"/>
  </r>
  <r>
    <x v="3"/>
    <x v="0"/>
    <x v="36"/>
    <x v="10"/>
    <x v="1"/>
    <n v="3451461.2068965514"/>
  </r>
  <r>
    <x v="3"/>
    <x v="0"/>
    <x v="37"/>
    <x v="0"/>
    <x v="1"/>
    <n v="2306591.5559558822"/>
  </r>
  <r>
    <x v="3"/>
    <x v="0"/>
    <x v="37"/>
    <x v="1"/>
    <x v="1"/>
    <n v="4222480.8072727276"/>
  </r>
  <r>
    <x v="3"/>
    <x v="0"/>
    <x v="37"/>
    <x v="2"/>
    <x v="1"/>
    <n v="3328915.1548130834"/>
  </r>
  <r>
    <x v="3"/>
    <x v="0"/>
    <x v="37"/>
    <x v="3"/>
    <x v="1"/>
    <n v="3653291.0269387756"/>
  </r>
  <r>
    <x v="3"/>
    <x v="0"/>
    <x v="37"/>
    <x v="4"/>
    <x v="1"/>
    <n v="4174316.5477338135"/>
  </r>
  <r>
    <x v="3"/>
    <x v="0"/>
    <x v="37"/>
    <x v="5"/>
    <x v="1"/>
    <n v="3394476.0147098978"/>
  </r>
  <r>
    <x v="3"/>
    <x v="0"/>
    <x v="37"/>
    <x v="6"/>
    <x v="1"/>
    <n v="3710877.1084337351"/>
  </r>
  <r>
    <x v="3"/>
    <x v="0"/>
    <x v="37"/>
    <x v="7"/>
    <x v="1"/>
    <n v="2195478.8375103734"/>
  </r>
  <r>
    <x v="3"/>
    <x v="0"/>
    <x v="37"/>
    <x v="8"/>
    <x v="1"/>
    <n v="3534671.3673333335"/>
  </r>
  <r>
    <x v="3"/>
    <x v="0"/>
    <x v="37"/>
    <x v="9"/>
    <x v="1"/>
    <n v="1079755.5757278106"/>
  </r>
  <r>
    <x v="3"/>
    <x v="0"/>
    <x v="37"/>
    <x v="10"/>
    <x v="1"/>
    <n v="1844852.6912074303"/>
  </r>
  <r>
    <x v="3"/>
    <x v="0"/>
    <x v="38"/>
    <x v="0"/>
    <x v="1"/>
    <n v="2958565.4903199999"/>
  </r>
  <r>
    <x v="3"/>
    <x v="0"/>
    <x v="38"/>
    <x v="1"/>
    <x v="1"/>
    <n v="1804983.0462320328"/>
  </r>
  <r>
    <x v="3"/>
    <x v="0"/>
    <x v="38"/>
    <x v="2"/>
    <x v="1"/>
    <n v="3485890.1786250002"/>
  </r>
  <r>
    <x v="3"/>
    <x v="0"/>
    <x v="38"/>
    <x v="3"/>
    <x v="1"/>
    <n v="2499561.766825397"/>
  </r>
  <r>
    <x v="3"/>
    <x v="0"/>
    <x v="38"/>
    <x v="4"/>
    <x v="1"/>
    <n v="1442526.6173333335"/>
  </r>
  <r>
    <x v="3"/>
    <x v="0"/>
    <x v="38"/>
    <x v="5"/>
    <x v="1"/>
    <n v="2534137.5457710274"/>
  </r>
  <r>
    <x v="3"/>
    <x v="0"/>
    <x v="38"/>
    <x v="6"/>
    <x v="1"/>
    <n v="2629721.8762100455"/>
  </r>
  <r>
    <x v="3"/>
    <x v="0"/>
    <x v="38"/>
    <x v="7"/>
    <x v="1"/>
    <n v="3009540.4757360411"/>
  </r>
  <r>
    <x v="3"/>
    <x v="0"/>
    <x v="38"/>
    <x v="8"/>
    <x v="1"/>
    <n v="3871173.7415521061"/>
  </r>
  <r>
    <x v="3"/>
    <x v="0"/>
    <x v="38"/>
    <x v="9"/>
    <x v="1"/>
    <n v="2981726.1937190085"/>
  </r>
  <r>
    <x v="3"/>
    <x v="0"/>
    <x v="38"/>
    <x v="10"/>
    <x v="1"/>
    <n v="3323663.2877001707"/>
  </r>
  <r>
    <x v="3"/>
    <x v="0"/>
    <x v="39"/>
    <x v="0"/>
    <x v="1"/>
    <n v="5504692.9037722414"/>
  </r>
  <r>
    <x v="3"/>
    <x v="0"/>
    <x v="39"/>
    <x v="1"/>
    <x v="1"/>
    <n v="4128099.0848444449"/>
  </r>
  <r>
    <x v="3"/>
    <x v="0"/>
    <x v="39"/>
    <x v="2"/>
    <x v="1"/>
    <n v="7692085.9017991638"/>
  </r>
  <r>
    <x v="3"/>
    <x v="0"/>
    <x v="39"/>
    <x v="3"/>
    <x v="1"/>
    <n v="4331693.2150442479"/>
  </r>
  <r>
    <x v="3"/>
    <x v="0"/>
    <x v="39"/>
    <x v="4"/>
    <x v="1"/>
    <n v="6152562.6002439028"/>
  </r>
  <r>
    <x v="3"/>
    <x v="0"/>
    <x v="39"/>
    <x v="5"/>
    <x v="1"/>
    <n v="2131557.993666667"/>
  </r>
  <r>
    <x v="3"/>
    <x v="0"/>
    <x v="39"/>
    <x v="6"/>
    <x v="1"/>
    <n v="5850312.065972222"/>
  </r>
  <r>
    <x v="3"/>
    <x v="0"/>
    <x v="39"/>
    <x v="7"/>
    <x v="1"/>
    <n v="3827078.4311764706"/>
  </r>
  <r>
    <x v="3"/>
    <x v="0"/>
    <x v="39"/>
    <x v="8"/>
    <x v="1"/>
    <n v="4377965.3941414142"/>
  </r>
  <r>
    <x v="3"/>
    <x v="0"/>
    <x v="39"/>
    <x v="9"/>
    <x v="1"/>
    <n v="1440814.7409090907"/>
  </r>
  <r>
    <x v="3"/>
    <x v="0"/>
    <x v="39"/>
    <x v="10"/>
    <x v="1"/>
    <n v="5233644.9544827584"/>
  </r>
  <r>
    <x v="3"/>
    <x v="0"/>
    <x v="40"/>
    <x v="0"/>
    <x v="1"/>
    <n v="3672327.0736948359"/>
  </r>
  <r>
    <x v="3"/>
    <x v="0"/>
    <x v="40"/>
    <x v="1"/>
    <x v="1"/>
    <n v="5055499.3104657531"/>
  </r>
  <r>
    <x v="3"/>
    <x v="0"/>
    <x v="40"/>
    <x v="2"/>
    <x v="1"/>
    <n v="3352908.5226000003"/>
  </r>
  <r>
    <x v="3"/>
    <x v="0"/>
    <x v="40"/>
    <x v="3"/>
    <x v="1"/>
    <n v="3456321.816355932"/>
  </r>
  <r>
    <x v="3"/>
    <x v="0"/>
    <x v="40"/>
    <x v="4"/>
    <x v="1"/>
    <n v="4278995.0162790697"/>
  </r>
  <r>
    <x v="3"/>
    <x v="0"/>
    <x v="40"/>
    <x v="5"/>
    <x v="1"/>
    <n v="5291956.1326666661"/>
  </r>
  <r>
    <x v="3"/>
    <x v="0"/>
    <x v="40"/>
    <x v="6"/>
    <x v="1"/>
    <n v="4678406.1078571426"/>
  </r>
  <r>
    <x v="3"/>
    <x v="0"/>
    <x v="40"/>
    <x v="7"/>
    <x v="1"/>
    <n v="9412184.3476470578"/>
  </r>
  <r>
    <x v="3"/>
    <x v="0"/>
    <x v="40"/>
    <x v="8"/>
    <x v="1"/>
    <n v="2413605.3021282051"/>
  </r>
  <r>
    <x v="3"/>
    <x v="0"/>
    <x v="40"/>
    <x v="9"/>
    <x v="1"/>
    <n v="2489756.418014551"/>
  </r>
  <r>
    <x v="3"/>
    <x v="0"/>
    <x v="40"/>
    <x v="10"/>
    <x v="1"/>
    <n v="2467331.4470892055"/>
  </r>
  <r>
    <x v="3"/>
    <x v="0"/>
    <x v="41"/>
    <x v="0"/>
    <x v="1"/>
    <n v="0"/>
  </r>
  <r>
    <x v="3"/>
    <x v="0"/>
    <x v="41"/>
    <x v="1"/>
    <x v="1"/>
    <n v="5998551.7241379311"/>
  </r>
  <r>
    <x v="3"/>
    <x v="0"/>
    <x v="41"/>
    <x v="2"/>
    <x v="1"/>
    <n v="0"/>
  </r>
  <r>
    <x v="3"/>
    <x v="0"/>
    <x v="41"/>
    <x v="3"/>
    <x v="1"/>
    <n v="0"/>
  </r>
  <r>
    <x v="3"/>
    <x v="0"/>
    <x v="41"/>
    <x v="4"/>
    <x v="1"/>
    <n v="0"/>
  </r>
  <r>
    <x v="3"/>
    <x v="0"/>
    <x v="41"/>
    <x v="5"/>
    <x v="1"/>
    <n v="0"/>
  </r>
  <r>
    <x v="3"/>
    <x v="0"/>
    <x v="41"/>
    <x v="6"/>
    <x v="1"/>
    <n v="0"/>
  </r>
  <r>
    <x v="3"/>
    <x v="0"/>
    <x v="41"/>
    <x v="7"/>
    <x v="1"/>
    <n v="6479382.3520588242"/>
  </r>
  <r>
    <x v="3"/>
    <x v="0"/>
    <x v="41"/>
    <x v="8"/>
    <x v="1"/>
    <n v="11643333.333333332"/>
  </r>
  <r>
    <x v="3"/>
    <x v="0"/>
    <x v="41"/>
    <x v="9"/>
    <x v="1"/>
    <n v="0"/>
  </r>
  <r>
    <x v="3"/>
    <x v="0"/>
    <x v="41"/>
    <x v="10"/>
    <x v="1"/>
    <n v="0"/>
  </r>
  <r>
    <x v="3"/>
    <x v="0"/>
    <x v="42"/>
    <x v="0"/>
    <x v="1"/>
    <n v="3548870.7490354334"/>
  </r>
  <r>
    <x v="3"/>
    <x v="0"/>
    <x v="42"/>
    <x v="1"/>
    <x v="1"/>
    <n v="4061474.0036225491"/>
  </r>
  <r>
    <x v="3"/>
    <x v="0"/>
    <x v="42"/>
    <x v="2"/>
    <x v="1"/>
    <n v="3126816.9844879513"/>
  </r>
  <r>
    <x v="3"/>
    <x v="0"/>
    <x v="42"/>
    <x v="3"/>
    <x v="1"/>
    <n v="2672599.5446424871"/>
  </r>
  <r>
    <x v="3"/>
    <x v="0"/>
    <x v="42"/>
    <x v="4"/>
    <x v="1"/>
    <n v="2636872.7941176468"/>
  </r>
  <r>
    <x v="3"/>
    <x v="0"/>
    <x v="42"/>
    <x v="5"/>
    <x v="1"/>
    <n v="3315506.3548753462"/>
  </r>
  <r>
    <x v="3"/>
    <x v="0"/>
    <x v="42"/>
    <x v="6"/>
    <x v="1"/>
    <n v="5356170.8907011058"/>
  </r>
  <r>
    <x v="3"/>
    <x v="0"/>
    <x v="42"/>
    <x v="7"/>
    <x v="1"/>
    <n v="2033627.4614261605"/>
  </r>
  <r>
    <x v="3"/>
    <x v="0"/>
    <x v="42"/>
    <x v="8"/>
    <x v="1"/>
    <n v="4694833.8482078845"/>
  </r>
  <r>
    <x v="3"/>
    <x v="0"/>
    <x v="42"/>
    <x v="9"/>
    <x v="1"/>
    <n v="4148659.1639871388"/>
  </r>
  <r>
    <x v="3"/>
    <x v="0"/>
    <x v="42"/>
    <x v="10"/>
    <x v="1"/>
    <n v="3594169.7297112863"/>
  </r>
  <r>
    <x v="3"/>
    <x v="0"/>
    <x v="43"/>
    <x v="0"/>
    <x v="1"/>
    <n v="3741142.5509891068"/>
  </r>
  <r>
    <x v="3"/>
    <x v="0"/>
    <x v="43"/>
    <x v="1"/>
    <x v="1"/>
    <n v="3742547.7803160269"/>
  </r>
  <r>
    <x v="3"/>
    <x v="0"/>
    <x v="43"/>
    <x v="2"/>
    <x v="1"/>
    <n v="3956407.1647415613"/>
  </r>
  <r>
    <x v="3"/>
    <x v="0"/>
    <x v="43"/>
    <x v="3"/>
    <x v="1"/>
    <n v="4044474.1018172191"/>
  </r>
  <r>
    <x v="3"/>
    <x v="0"/>
    <x v="43"/>
    <x v="4"/>
    <x v="1"/>
    <n v="5700156.4166229395"/>
  </r>
  <r>
    <x v="3"/>
    <x v="0"/>
    <x v="43"/>
    <x v="5"/>
    <x v="1"/>
    <n v="5793485.9852851704"/>
  </r>
  <r>
    <x v="3"/>
    <x v="0"/>
    <x v="43"/>
    <x v="6"/>
    <x v="1"/>
    <n v="5870821.2875959091"/>
  </r>
  <r>
    <x v="3"/>
    <x v="0"/>
    <x v="43"/>
    <x v="7"/>
    <x v="1"/>
    <n v="6420092.9774349518"/>
  </r>
  <r>
    <x v="3"/>
    <x v="0"/>
    <x v="43"/>
    <x v="8"/>
    <x v="1"/>
    <n v="5483746.266996637"/>
  </r>
  <r>
    <x v="3"/>
    <x v="0"/>
    <x v="43"/>
    <x v="9"/>
    <x v="1"/>
    <n v="4080462.2163732233"/>
  </r>
  <r>
    <x v="3"/>
    <x v="0"/>
    <x v="43"/>
    <x v="10"/>
    <x v="1"/>
    <n v="4203901.119460173"/>
  </r>
  <r>
    <x v="3"/>
    <x v="0"/>
    <x v="44"/>
    <x v="0"/>
    <x v="1"/>
    <n v="3139076.1669324324"/>
  </r>
  <r>
    <x v="3"/>
    <x v="0"/>
    <x v="44"/>
    <x v="1"/>
    <x v="1"/>
    <n v="2499767.5286280992"/>
  </r>
  <r>
    <x v="3"/>
    <x v="0"/>
    <x v="44"/>
    <x v="2"/>
    <x v="1"/>
    <n v="4688881.5730188685"/>
  </r>
  <r>
    <x v="3"/>
    <x v="0"/>
    <x v="44"/>
    <x v="3"/>
    <x v="1"/>
    <n v="3726922.6745539904"/>
  </r>
  <r>
    <x v="3"/>
    <x v="0"/>
    <x v="44"/>
    <x v="4"/>
    <x v="1"/>
    <n v="3037349.6928640781"/>
  </r>
  <r>
    <x v="3"/>
    <x v="0"/>
    <x v="44"/>
    <x v="5"/>
    <x v="1"/>
    <n v="4243686.8988281256"/>
  </r>
  <r>
    <x v="3"/>
    <x v="0"/>
    <x v="44"/>
    <x v="6"/>
    <x v="1"/>
    <n v="3941112.4369696965"/>
  </r>
  <r>
    <x v="3"/>
    <x v="0"/>
    <x v="44"/>
    <x v="7"/>
    <x v="1"/>
    <n v="1755605.1245551601"/>
  </r>
  <r>
    <x v="3"/>
    <x v="0"/>
    <x v="44"/>
    <x v="8"/>
    <x v="1"/>
    <n v="1766168.5761241135"/>
  </r>
  <r>
    <x v="3"/>
    <x v="0"/>
    <x v="44"/>
    <x v="9"/>
    <x v="1"/>
    <n v="2334329.5560135134"/>
  </r>
  <r>
    <x v="3"/>
    <x v="0"/>
    <x v="44"/>
    <x v="10"/>
    <x v="1"/>
    <n v="3889022.7253824356"/>
  </r>
  <r>
    <x v="3"/>
    <x v="0"/>
    <x v="45"/>
    <x v="0"/>
    <x v="1"/>
    <n v="3556223.8454362415"/>
  </r>
  <r>
    <x v="3"/>
    <x v="0"/>
    <x v="45"/>
    <x v="1"/>
    <x v="1"/>
    <n v="2750880.6549857822"/>
  </r>
  <r>
    <x v="3"/>
    <x v="0"/>
    <x v="45"/>
    <x v="2"/>
    <x v="1"/>
    <n v="2597205.9794793925"/>
  </r>
  <r>
    <x v="3"/>
    <x v="0"/>
    <x v="45"/>
    <x v="3"/>
    <x v="1"/>
    <n v="3957937.1070563672"/>
  </r>
  <r>
    <x v="3"/>
    <x v="0"/>
    <x v="45"/>
    <x v="4"/>
    <x v="1"/>
    <n v="2938127.0463654227"/>
  </r>
  <r>
    <x v="3"/>
    <x v="0"/>
    <x v="45"/>
    <x v="5"/>
    <x v="1"/>
    <n v="3843097.5516635156"/>
  </r>
  <r>
    <x v="3"/>
    <x v="0"/>
    <x v="45"/>
    <x v="6"/>
    <x v="1"/>
    <n v="4333647.7259875266"/>
  </r>
  <r>
    <x v="3"/>
    <x v="0"/>
    <x v="45"/>
    <x v="7"/>
    <x v="1"/>
    <n v="3456136.1876283614"/>
  </r>
  <r>
    <x v="3"/>
    <x v="0"/>
    <x v="45"/>
    <x v="8"/>
    <x v="1"/>
    <n v="5624125"/>
  </r>
  <r>
    <x v="3"/>
    <x v="0"/>
    <x v="45"/>
    <x v="9"/>
    <x v="1"/>
    <n v="3868839.1047348483"/>
  </r>
  <r>
    <x v="3"/>
    <x v="0"/>
    <x v="45"/>
    <x v="10"/>
    <x v="1"/>
    <n v="4744650.7172727268"/>
  </r>
  <r>
    <x v="3"/>
    <x v="0"/>
    <x v="46"/>
    <x v="0"/>
    <x v="1"/>
    <n v="0"/>
  </r>
  <r>
    <x v="3"/>
    <x v="0"/>
    <x v="46"/>
    <x v="1"/>
    <x v="1"/>
    <n v="0"/>
  </r>
  <r>
    <x v="3"/>
    <x v="0"/>
    <x v="46"/>
    <x v="2"/>
    <x v="1"/>
    <n v="0"/>
  </r>
  <r>
    <x v="3"/>
    <x v="0"/>
    <x v="46"/>
    <x v="3"/>
    <x v="1"/>
    <n v="0"/>
  </r>
  <r>
    <x v="3"/>
    <x v="0"/>
    <x v="46"/>
    <x v="4"/>
    <x v="1"/>
    <n v="0"/>
  </r>
  <r>
    <x v="3"/>
    <x v="0"/>
    <x v="46"/>
    <x v="5"/>
    <x v="1"/>
    <n v="0"/>
  </r>
  <r>
    <x v="3"/>
    <x v="0"/>
    <x v="46"/>
    <x v="6"/>
    <x v="1"/>
    <n v="0"/>
  </r>
  <r>
    <x v="3"/>
    <x v="0"/>
    <x v="46"/>
    <x v="7"/>
    <x v="1"/>
    <n v="0"/>
  </r>
  <r>
    <x v="3"/>
    <x v="0"/>
    <x v="46"/>
    <x v="8"/>
    <x v="1"/>
    <n v="0"/>
  </r>
  <r>
    <x v="3"/>
    <x v="0"/>
    <x v="46"/>
    <x v="9"/>
    <x v="1"/>
    <n v="0"/>
  </r>
  <r>
    <x v="3"/>
    <x v="0"/>
    <x v="46"/>
    <x v="10"/>
    <x v="1"/>
    <n v="0"/>
  </r>
  <r>
    <x v="3"/>
    <x v="0"/>
    <x v="47"/>
    <x v="0"/>
    <x v="1"/>
    <n v="4839487.0468181809"/>
  </r>
  <r>
    <x v="3"/>
    <x v="0"/>
    <x v="47"/>
    <x v="1"/>
    <x v="1"/>
    <n v="4783408.3620222211"/>
  </r>
  <r>
    <x v="3"/>
    <x v="0"/>
    <x v="47"/>
    <x v="2"/>
    <x v="1"/>
    <n v="4374359.5122016463"/>
  </r>
  <r>
    <x v="3"/>
    <x v="0"/>
    <x v="47"/>
    <x v="3"/>
    <x v="1"/>
    <n v="3659758.2885828349"/>
  </r>
  <r>
    <x v="3"/>
    <x v="0"/>
    <x v="47"/>
    <x v="4"/>
    <x v="1"/>
    <n v="3879790.3100628927"/>
  </r>
  <r>
    <x v="3"/>
    <x v="0"/>
    <x v="47"/>
    <x v="5"/>
    <x v="1"/>
    <n v="4398790.4680851065"/>
  </r>
  <r>
    <x v="3"/>
    <x v="0"/>
    <x v="47"/>
    <x v="6"/>
    <x v="1"/>
    <n v="5276174.6249163877"/>
  </r>
  <r>
    <x v="3"/>
    <x v="0"/>
    <x v="47"/>
    <x v="7"/>
    <x v="1"/>
    <n v="5612627.0716014234"/>
  </r>
  <r>
    <x v="3"/>
    <x v="0"/>
    <x v="47"/>
    <x v="8"/>
    <x v="1"/>
    <n v="5569787.2136222906"/>
  </r>
  <r>
    <x v="3"/>
    <x v="0"/>
    <x v="47"/>
    <x v="9"/>
    <x v="1"/>
    <n v="1940303.2558793973"/>
  </r>
  <r>
    <x v="3"/>
    <x v="0"/>
    <x v="47"/>
    <x v="10"/>
    <x v="1"/>
    <n v="3788326.5306122457"/>
  </r>
  <r>
    <x v="3"/>
    <x v="0"/>
    <x v="48"/>
    <x v="0"/>
    <x v="1"/>
    <n v="6886769.612683706"/>
  </r>
  <r>
    <x v="3"/>
    <x v="0"/>
    <x v="48"/>
    <x v="1"/>
    <x v="1"/>
    <n v="5620577.3926372835"/>
  </r>
  <r>
    <x v="3"/>
    <x v="0"/>
    <x v="48"/>
    <x v="2"/>
    <x v="1"/>
    <n v="6060448.0443625636"/>
  </r>
  <r>
    <x v="3"/>
    <x v="0"/>
    <x v="48"/>
    <x v="3"/>
    <x v="1"/>
    <n v="5319395.1371121872"/>
  </r>
  <r>
    <x v="3"/>
    <x v="0"/>
    <x v="48"/>
    <x v="4"/>
    <x v="1"/>
    <n v="4344404.2995683029"/>
  </r>
  <r>
    <x v="3"/>
    <x v="0"/>
    <x v="48"/>
    <x v="5"/>
    <x v="1"/>
    <n v="4671500.90942029"/>
  </r>
  <r>
    <x v="3"/>
    <x v="0"/>
    <x v="48"/>
    <x v="6"/>
    <x v="1"/>
    <n v="5064970.8257596372"/>
  </r>
  <r>
    <x v="3"/>
    <x v="0"/>
    <x v="48"/>
    <x v="7"/>
    <x v="1"/>
    <n v="3697247.7653162531"/>
  </r>
  <r>
    <x v="3"/>
    <x v="0"/>
    <x v="48"/>
    <x v="8"/>
    <x v="1"/>
    <n v="4069832.4512361884"/>
  </r>
  <r>
    <x v="3"/>
    <x v="0"/>
    <x v="48"/>
    <x v="9"/>
    <x v="1"/>
    <n v="3767366.2613981762"/>
  </r>
  <r>
    <x v="3"/>
    <x v="0"/>
    <x v="48"/>
    <x v="10"/>
    <x v="1"/>
    <n v="3406997.0269337445"/>
  </r>
  <r>
    <x v="3"/>
    <x v="0"/>
    <x v="49"/>
    <x v="0"/>
    <x v="1"/>
    <n v="3855541.1098333336"/>
  </r>
  <r>
    <x v="3"/>
    <x v="0"/>
    <x v="49"/>
    <x v="1"/>
    <x v="1"/>
    <n v="1694211.2068965517"/>
  </r>
  <r>
    <x v="3"/>
    <x v="0"/>
    <x v="49"/>
    <x v="2"/>
    <x v="1"/>
    <n v="3444857.1428"/>
  </r>
  <r>
    <x v="3"/>
    <x v="0"/>
    <x v="49"/>
    <x v="3"/>
    <x v="1"/>
    <n v="2142953.1914893617"/>
  </r>
  <r>
    <x v="3"/>
    <x v="0"/>
    <x v="49"/>
    <x v="4"/>
    <x v="1"/>
    <n v="2433162.5873461543"/>
  </r>
  <r>
    <x v="3"/>
    <x v="0"/>
    <x v="49"/>
    <x v="5"/>
    <x v="1"/>
    <n v="0"/>
  </r>
  <r>
    <x v="3"/>
    <x v="0"/>
    <x v="49"/>
    <x v="6"/>
    <x v="1"/>
    <n v="0"/>
  </r>
  <r>
    <x v="3"/>
    <x v="0"/>
    <x v="49"/>
    <x v="7"/>
    <x v="1"/>
    <n v="0"/>
  </r>
  <r>
    <x v="3"/>
    <x v="0"/>
    <x v="49"/>
    <x v="8"/>
    <x v="1"/>
    <n v="15766479.592499999"/>
  </r>
  <r>
    <x v="3"/>
    <x v="0"/>
    <x v="49"/>
    <x v="9"/>
    <x v="1"/>
    <n v="0"/>
  </r>
  <r>
    <x v="3"/>
    <x v="0"/>
    <x v="49"/>
    <x v="10"/>
    <x v="1"/>
    <n v="1328496.3767173912"/>
  </r>
  <r>
    <x v="3"/>
    <x v="0"/>
    <x v="50"/>
    <x v="0"/>
    <x v="1"/>
    <n v="5457741.176470588"/>
  </r>
  <r>
    <x v="3"/>
    <x v="0"/>
    <x v="50"/>
    <x v="1"/>
    <x v="1"/>
    <n v="0"/>
  </r>
  <r>
    <x v="3"/>
    <x v="0"/>
    <x v="50"/>
    <x v="2"/>
    <x v="1"/>
    <n v="0"/>
  </r>
  <r>
    <x v="3"/>
    <x v="0"/>
    <x v="50"/>
    <x v="3"/>
    <x v="1"/>
    <n v="0"/>
  </r>
  <r>
    <x v="3"/>
    <x v="0"/>
    <x v="50"/>
    <x v="4"/>
    <x v="1"/>
    <n v="0"/>
  </r>
  <r>
    <x v="3"/>
    <x v="0"/>
    <x v="50"/>
    <x v="5"/>
    <x v="1"/>
    <n v="0"/>
  </r>
  <r>
    <x v="3"/>
    <x v="0"/>
    <x v="50"/>
    <x v="6"/>
    <x v="1"/>
    <n v="0"/>
  </r>
  <r>
    <x v="3"/>
    <x v="0"/>
    <x v="50"/>
    <x v="7"/>
    <x v="1"/>
    <n v="0"/>
  </r>
  <r>
    <x v="3"/>
    <x v="0"/>
    <x v="50"/>
    <x v="8"/>
    <x v="1"/>
    <n v="0"/>
  </r>
  <r>
    <x v="3"/>
    <x v="0"/>
    <x v="50"/>
    <x v="9"/>
    <x v="1"/>
    <n v="0"/>
  </r>
  <r>
    <x v="3"/>
    <x v="0"/>
    <x v="50"/>
    <x v="10"/>
    <x v="1"/>
    <n v="0"/>
  </r>
  <r>
    <x v="0"/>
    <x v="0"/>
    <x v="0"/>
    <x v="0"/>
    <x v="2"/>
    <n v="34.163333299999998"/>
  </r>
  <r>
    <x v="0"/>
    <x v="0"/>
    <x v="0"/>
    <x v="1"/>
    <x v="2"/>
    <n v="0"/>
  </r>
  <r>
    <x v="0"/>
    <x v="0"/>
    <x v="0"/>
    <x v="2"/>
    <x v="2"/>
    <n v="0"/>
  </r>
  <r>
    <x v="0"/>
    <x v="0"/>
    <x v="0"/>
    <x v="3"/>
    <x v="2"/>
    <n v="0"/>
  </r>
  <r>
    <x v="0"/>
    <x v="0"/>
    <x v="0"/>
    <x v="4"/>
    <x v="2"/>
    <n v="0"/>
  </r>
  <r>
    <x v="0"/>
    <x v="0"/>
    <x v="0"/>
    <x v="5"/>
    <x v="2"/>
    <n v="0"/>
  </r>
  <r>
    <x v="0"/>
    <x v="0"/>
    <x v="0"/>
    <x v="6"/>
    <x v="2"/>
    <n v="0"/>
  </r>
  <r>
    <x v="0"/>
    <x v="0"/>
    <x v="0"/>
    <x v="7"/>
    <x v="2"/>
    <n v="0"/>
  </r>
  <r>
    <x v="0"/>
    <x v="0"/>
    <x v="0"/>
    <x v="8"/>
    <x v="2"/>
    <n v="0"/>
  </r>
  <r>
    <x v="0"/>
    <x v="0"/>
    <x v="0"/>
    <x v="9"/>
    <x v="2"/>
    <n v="0"/>
  </r>
  <r>
    <x v="0"/>
    <x v="0"/>
    <x v="0"/>
    <x v="10"/>
    <x v="2"/>
    <n v="0"/>
  </r>
  <r>
    <x v="0"/>
    <x v="0"/>
    <x v="1"/>
    <x v="0"/>
    <x v="2"/>
    <n v="18.354096699999999"/>
  </r>
  <r>
    <x v="0"/>
    <x v="0"/>
    <x v="1"/>
    <x v="1"/>
    <x v="2"/>
    <n v="18.283505399999999"/>
  </r>
  <r>
    <x v="0"/>
    <x v="0"/>
    <x v="1"/>
    <x v="2"/>
    <x v="2"/>
    <n v="18.265217400000001"/>
  </r>
  <r>
    <x v="0"/>
    <x v="0"/>
    <x v="1"/>
    <x v="3"/>
    <x v="2"/>
    <n v="19.0356573"/>
  </r>
  <r>
    <x v="0"/>
    <x v="0"/>
    <x v="1"/>
    <x v="4"/>
    <x v="2"/>
    <n v="17.641882599999999"/>
  </r>
  <r>
    <x v="0"/>
    <x v="0"/>
    <x v="1"/>
    <x v="5"/>
    <x v="2"/>
    <n v="17.888897799999999"/>
  </r>
  <r>
    <x v="0"/>
    <x v="0"/>
    <x v="1"/>
    <x v="6"/>
    <x v="2"/>
    <n v="16.2824198"/>
  </r>
  <r>
    <x v="0"/>
    <x v="0"/>
    <x v="1"/>
    <x v="7"/>
    <x v="2"/>
    <n v="16.965399999999999"/>
  </r>
  <r>
    <x v="0"/>
    <x v="0"/>
    <x v="1"/>
    <x v="8"/>
    <x v="2"/>
    <n v="17.7721287"/>
  </r>
  <r>
    <x v="0"/>
    <x v="0"/>
    <x v="1"/>
    <x v="9"/>
    <x v="2"/>
    <n v="16.9951328"/>
  </r>
  <r>
    <x v="0"/>
    <x v="0"/>
    <x v="1"/>
    <x v="10"/>
    <x v="2"/>
    <n v="15.5785803"/>
  </r>
  <r>
    <x v="0"/>
    <x v="0"/>
    <x v="2"/>
    <x v="0"/>
    <x v="2"/>
    <n v="22.9438298"/>
  </r>
  <r>
    <x v="0"/>
    <x v="0"/>
    <x v="2"/>
    <x v="1"/>
    <x v="2"/>
    <n v="23.9577551"/>
  </r>
  <r>
    <x v="0"/>
    <x v="0"/>
    <x v="2"/>
    <x v="2"/>
    <x v="2"/>
    <n v="23.520499999999998"/>
  </r>
  <r>
    <x v="0"/>
    <x v="0"/>
    <x v="2"/>
    <x v="3"/>
    <x v="2"/>
    <n v="23.443584900000001"/>
  </r>
  <r>
    <x v="0"/>
    <x v="0"/>
    <x v="2"/>
    <x v="4"/>
    <x v="2"/>
    <n v="20.8156897"/>
  </r>
  <r>
    <x v="0"/>
    <x v="0"/>
    <x v="2"/>
    <x v="5"/>
    <x v="2"/>
    <n v="20.012857100000002"/>
  </r>
  <r>
    <x v="0"/>
    <x v="0"/>
    <x v="2"/>
    <x v="6"/>
    <x v="2"/>
    <n v="21.026"/>
  </r>
  <r>
    <x v="0"/>
    <x v="0"/>
    <x v="2"/>
    <x v="7"/>
    <x v="2"/>
    <n v="23.768723399999999"/>
  </r>
  <r>
    <x v="0"/>
    <x v="0"/>
    <x v="2"/>
    <x v="8"/>
    <x v="2"/>
    <n v="21.7844351"/>
  </r>
  <r>
    <x v="0"/>
    <x v="0"/>
    <x v="2"/>
    <x v="9"/>
    <x v="2"/>
    <n v="20.006027"/>
  </r>
  <r>
    <x v="0"/>
    <x v="0"/>
    <x v="2"/>
    <x v="10"/>
    <x v="2"/>
    <n v="18.044153099999999"/>
  </r>
  <r>
    <x v="0"/>
    <x v="0"/>
    <x v="3"/>
    <x v="0"/>
    <x v="2"/>
    <n v="30.9556863"/>
  </r>
  <r>
    <x v="0"/>
    <x v="0"/>
    <x v="3"/>
    <x v="1"/>
    <x v="2"/>
    <n v="35.251143900000002"/>
  </r>
  <r>
    <x v="0"/>
    <x v="0"/>
    <x v="3"/>
    <x v="2"/>
    <x v="2"/>
    <n v="25.683059100000001"/>
  </r>
  <r>
    <x v="0"/>
    <x v="0"/>
    <x v="3"/>
    <x v="3"/>
    <x v="2"/>
    <n v="23.789392599999999"/>
  </r>
  <r>
    <x v="0"/>
    <x v="0"/>
    <x v="3"/>
    <x v="4"/>
    <x v="2"/>
    <n v="21.5333547"/>
  </r>
  <r>
    <x v="0"/>
    <x v="0"/>
    <x v="3"/>
    <x v="5"/>
    <x v="2"/>
    <n v="24.383891899999998"/>
  </r>
  <r>
    <x v="0"/>
    <x v="0"/>
    <x v="3"/>
    <x v="6"/>
    <x v="2"/>
    <n v="24.073413899999998"/>
  </r>
  <r>
    <x v="0"/>
    <x v="0"/>
    <x v="3"/>
    <x v="7"/>
    <x v="2"/>
    <n v="19.4586595"/>
  </r>
  <r>
    <x v="0"/>
    <x v="0"/>
    <x v="3"/>
    <x v="8"/>
    <x v="2"/>
    <n v="19.9068127"/>
  </r>
  <r>
    <x v="0"/>
    <x v="0"/>
    <x v="3"/>
    <x v="9"/>
    <x v="2"/>
    <n v="18.011022499999999"/>
  </r>
  <r>
    <x v="0"/>
    <x v="0"/>
    <x v="3"/>
    <x v="10"/>
    <x v="2"/>
    <n v="19.542210600000001"/>
  </r>
  <r>
    <x v="0"/>
    <x v="0"/>
    <x v="4"/>
    <x v="0"/>
    <x v="2"/>
    <n v="37.7957885"/>
  </r>
  <r>
    <x v="0"/>
    <x v="0"/>
    <x v="4"/>
    <x v="1"/>
    <x v="2"/>
    <n v="43.614013800000002"/>
  </r>
  <r>
    <x v="0"/>
    <x v="0"/>
    <x v="4"/>
    <x v="2"/>
    <x v="2"/>
    <n v="46.000402700000002"/>
  </r>
  <r>
    <x v="0"/>
    <x v="0"/>
    <x v="4"/>
    <x v="3"/>
    <x v="2"/>
    <n v="43.869025499999999"/>
  </r>
  <r>
    <x v="0"/>
    <x v="0"/>
    <x v="4"/>
    <x v="4"/>
    <x v="2"/>
    <n v="36.7842135"/>
  </r>
  <r>
    <x v="0"/>
    <x v="0"/>
    <x v="4"/>
    <x v="5"/>
    <x v="2"/>
    <n v="28.749291299999999"/>
  </r>
  <r>
    <x v="0"/>
    <x v="0"/>
    <x v="4"/>
    <x v="6"/>
    <x v="2"/>
    <n v="27.776857100000001"/>
  </r>
  <r>
    <x v="0"/>
    <x v="0"/>
    <x v="4"/>
    <x v="7"/>
    <x v="2"/>
    <n v="33.729251699999999"/>
  </r>
  <r>
    <x v="0"/>
    <x v="0"/>
    <x v="4"/>
    <x v="8"/>
    <x v="2"/>
    <n v="25.2799209"/>
  </r>
  <r>
    <x v="0"/>
    <x v="0"/>
    <x v="4"/>
    <x v="9"/>
    <x v="2"/>
    <n v="22.242234100000001"/>
  </r>
  <r>
    <x v="0"/>
    <x v="0"/>
    <x v="4"/>
    <x v="10"/>
    <x v="2"/>
    <n v="19.138233899999999"/>
  </r>
  <r>
    <x v="0"/>
    <x v="0"/>
    <x v="5"/>
    <x v="0"/>
    <x v="2"/>
    <n v="40.043793100000002"/>
  </r>
  <r>
    <x v="0"/>
    <x v="0"/>
    <x v="5"/>
    <x v="1"/>
    <x v="2"/>
    <n v="45.928901099999997"/>
  </r>
  <r>
    <x v="0"/>
    <x v="0"/>
    <x v="5"/>
    <x v="2"/>
    <x v="2"/>
    <n v="33.7165909"/>
  </r>
  <r>
    <x v="0"/>
    <x v="0"/>
    <x v="5"/>
    <x v="3"/>
    <x v="2"/>
    <n v="42.108918899999999"/>
  </r>
  <r>
    <x v="0"/>
    <x v="0"/>
    <x v="5"/>
    <x v="4"/>
    <x v="2"/>
    <n v="40.045211299999998"/>
  </r>
  <r>
    <x v="0"/>
    <x v="0"/>
    <x v="5"/>
    <x v="5"/>
    <x v="2"/>
    <n v="22.804615399999999"/>
  </r>
  <r>
    <x v="0"/>
    <x v="0"/>
    <x v="5"/>
    <x v="6"/>
    <x v="2"/>
    <n v="21.411730800000001"/>
  </r>
  <r>
    <x v="0"/>
    <x v="0"/>
    <x v="5"/>
    <x v="7"/>
    <x v="2"/>
    <n v="19.193636399999999"/>
  </r>
  <r>
    <x v="0"/>
    <x v="0"/>
    <x v="5"/>
    <x v="8"/>
    <x v="2"/>
    <n v="20.6101508"/>
  </r>
  <r>
    <x v="0"/>
    <x v="0"/>
    <x v="5"/>
    <x v="9"/>
    <x v="2"/>
    <n v="20.564524599999999"/>
  </r>
  <r>
    <x v="0"/>
    <x v="0"/>
    <x v="5"/>
    <x v="10"/>
    <x v="2"/>
    <n v="18.934051400000001"/>
  </r>
  <r>
    <x v="0"/>
    <x v="0"/>
    <x v="6"/>
    <x v="0"/>
    <x v="2"/>
    <n v="52.705175400000002"/>
  </r>
  <r>
    <x v="0"/>
    <x v="0"/>
    <x v="6"/>
    <x v="1"/>
    <x v="2"/>
    <n v="63.2253191"/>
  </r>
  <r>
    <x v="0"/>
    <x v="0"/>
    <x v="6"/>
    <x v="2"/>
    <x v="2"/>
    <n v="42.567596899999998"/>
  </r>
  <r>
    <x v="0"/>
    <x v="0"/>
    <x v="6"/>
    <x v="3"/>
    <x v="2"/>
    <n v="26.757823699999999"/>
  </r>
  <r>
    <x v="0"/>
    <x v="0"/>
    <x v="6"/>
    <x v="4"/>
    <x v="2"/>
    <n v="24.9253167"/>
  </r>
  <r>
    <x v="0"/>
    <x v="0"/>
    <x v="6"/>
    <x v="5"/>
    <x v="2"/>
    <n v="24.6975166"/>
  </r>
  <r>
    <x v="0"/>
    <x v="0"/>
    <x v="6"/>
    <x v="6"/>
    <x v="2"/>
    <n v="24.912828600000001"/>
  </r>
  <r>
    <x v="0"/>
    <x v="0"/>
    <x v="6"/>
    <x v="7"/>
    <x v="2"/>
    <n v="23.365920200000001"/>
  </r>
  <r>
    <x v="0"/>
    <x v="0"/>
    <x v="6"/>
    <x v="8"/>
    <x v="2"/>
    <n v="21.920812399999999"/>
  </r>
  <r>
    <x v="0"/>
    <x v="0"/>
    <x v="6"/>
    <x v="9"/>
    <x v="2"/>
    <n v="20.3732969"/>
  </r>
  <r>
    <x v="0"/>
    <x v="0"/>
    <x v="6"/>
    <x v="10"/>
    <x v="2"/>
    <n v="18.755520600000001"/>
  </r>
  <r>
    <x v="0"/>
    <x v="0"/>
    <x v="7"/>
    <x v="0"/>
    <x v="2"/>
    <n v="31.225333299999999"/>
  </r>
  <r>
    <x v="0"/>
    <x v="0"/>
    <x v="7"/>
    <x v="1"/>
    <x v="2"/>
    <n v="39.178666700000001"/>
  </r>
  <r>
    <x v="0"/>
    <x v="0"/>
    <x v="7"/>
    <x v="2"/>
    <x v="2"/>
    <n v="51.1981818"/>
  </r>
  <r>
    <x v="0"/>
    <x v="0"/>
    <x v="7"/>
    <x v="3"/>
    <x v="2"/>
    <n v="31.5203846"/>
  </r>
  <r>
    <x v="0"/>
    <x v="0"/>
    <x v="7"/>
    <x v="4"/>
    <x v="2"/>
    <n v="20.467222199999998"/>
  </r>
  <r>
    <x v="0"/>
    <x v="0"/>
    <x v="7"/>
    <x v="5"/>
    <x v="2"/>
    <n v="35.085000000000001"/>
  </r>
  <r>
    <x v="0"/>
    <x v="0"/>
    <x v="7"/>
    <x v="6"/>
    <x v="2"/>
    <n v="17.689444399999999"/>
  </r>
  <r>
    <x v="0"/>
    <x v="0"/>
    <x v="7"/>
    <x v="7"/>
    <x v="2"/>
    <n v="20.995999999999999"/>
  </r>
  <r>
    <x v="0"/>
    <x v="0"/>
    <x v="7"/>
    <x v="8"/>
    <x v="2"/>
    <n v="18.220142899999999"/>
  </r>
  <r>
    <x v="0"/>
    <x v="0"/>
    <x v="7"/>
    <x v="9"/>
    <x v="2"/>
    <n v="20.249223300000001"/>
  </r>
  <r>
    <x v="0"/>
    <x v="0"/>
    <x v="7"/>
    <x v="10"/>
    <x v="2"/>
    <n v="19.3093878"/>
  </r>
  <r>
    <x v="0"/>
    <x v="0"/>
    <x v="8"/>
    <x v="0"/>
    <x v="2"/>
    <n v="32.69"/>
  </r>
  <r>
    <x v="0"/>
    <x v="0"/>
    <x v="8"/>
    <x v="1"/>
    <x v="2"/>
    <n v="29.505555600000001"/>
  </r>
  <r>
    <x v="0"/>
    <x v="0"/>
    <x v="8"/>
    <x v="2"/>
    <x v="2"/>
    <n v="32.8264286"/>
  </r>
  <r>
    <x v="0"/>
    <x v="0"/>
    <x v="8"/>
    <x v="3"/>
    <x v="2"/>
    <n v="31.809473700000002"/>
  </r>
  <r>
    <x v="0"/>
    <x v="0"/>
    <x v="8"/>
    <x v="4"/>
    <x v="2"/>
    <n v="34.2907692"/>
  </r>
  <r>
    <x v="0"/>
    <x v="0"/>
    <x v="8"/>
    <x v="5"/>
    <x v="2"/>
    <n v="16.569500000000001"/>
  </r>
  <r>
    <x v="0"/>
    <x v="0"/>
    <x v="8"/>
    <x v="6"/>
    <x v="2"/>
    <n v="23.685789499999998"/>
  </r>
  <r>
    <x v="0"/>
    <x v="0"/>
    <x v="8"/>
    <x v="7"/>
    <x v="2"/>
    <n v="17.688148099999999"/>
  </r>
  <r>
    <x v="0"/>
    <x v="0"/>
    <x v="8"/>
    <x v="8"/>
    <x v="2"/>
    <n v="20.1901613"/>
  </r>
  <r>
    <x v="0"/>
    <x v="0"/>
    <x v="8"/>
    <x v="9"/>
    <x v="2"/>
    <n v="19.691323499999999"/>
  </r>
  <r>
    <x v="0"/>
    <x v="0"/>
    <x v="8"/>
    <x v="10"/>
    <x v="2"/>
    <n v="18.229245299999999"/>
  </r>
  <r>
    <x v="0"/>
    <x v="0"/>
    <x v="9"/>
    <x v="0"/>
    <x v="2"/>
    <n v="19.715066100000001"/>
  </r>
  <r>
    <x v="0"/>
    <x v="0"/>
    <x v="9"/>
    <x v="1"/>
    <x v="2"/>
    <n v="20.0841317"/>
  </r>
  <r>
    <x v="0"/>
    <x v="0"/>
    <x v="9"/>
    <x v="2"/>
    <x v="2"/>
    <n v="18.4487852"/>
  </r>
  <r>
    <x v="0"/>
    <x v="0"/>
    <x v="9"/>
    <x v="3"/>
    <x v="2"/>
    <n v="19.0326849"/>
  </r>
  <r>
    <x v="0"/>
    <x v="0"/>
    <x v="9"/>
    <x v="4"/>
    <x v="2"/>
    <n v="17.002720100000001"/>
  </r>
  <r>
    <x v="0"/>
    <x v="0"/>
    <x v="9"/>
    <x v="5"/>
    <x v="2"/>
    <n v="16.919550399999999"/>
  </r>
  <r>
    <x v="0"/>
    <x v="0"/>
    <x v="9"/>
    <x v="6"/>
    <x v="2"/>
    <n v="17.218223099999999"/>
  </r>
  <r>
    <x v="0"/>
    <x v="0"/>
    <x v="9"/>
    <x v="7"/>
    <x v="2"/>
    <n v="18.300035099999999"/>
  </r>
  <r>
    <x v="0"/>
    <x v="0"/>
    <x v="9"/>
    <x v="8"/>
    <x v="2"/>
    <n v="19.230969900000002"/>
  </r>
  <r>
    <x v="0"/>
    <x v="0"/>
    <x v="9"/>
    <x v="9"/>
    <x v="2"/>
    <n v="18.221226900000001"/>
  </r>
  <r>
    <x v="0"/>
    <x v="0"/>
    <x v="9"/>
    <x v="10"/>
    <x v="2"/>
    <n v="16.7977326"/>
  </r>
  <r>
    <x v="0"/>
    <x v="0"/>
    <x v="10"/>
    <x v="0"/>
    <x v="2"/>
    <n v="24.438652000000001"/>
  </r>
  <r>
    <x v="0"/>
    <x v="0"/>
    <x v="10"/>
    <x v="1"/>
    <x v="2"/>
    <n v="28.128246099999998"/>
  </r>
  <r>
    <x v="0"/>
    <x v="0"/>
    <x v="10"/>
    <x v="2"/>
    <x v="2"/>
    <n v="22.033377300000001"/>
  </r>
  <r>
    <x v="0"/>
    <x v="0"/>
    <x v="10"/>
    <x v="3"/>
    <x v="2"/>
    <n v="21.099603500000001"/>
  </r>
  <r>
    <x v="0"/>
    <x v="0"/>
    <x v="10"/>
    <x v="4"/>
    <x v="2"/>
    <n v="21.277290799999999"/>
  </r>
  <r>
    <x v="0"/>
    <x v="0"/>
    <x v="10"/>
    <x v="5"/>
    <x v="2"/>
    <n v="20.684692299999998"/>
  </r>
  <r>
    <x v="0"/>
    <x v="0"/>
    <x v="10"/>
    <x v="6"/>
    <x v="2"/>
    <n v="21.864686599999999"/>
  </r>
  <r>
    <x v="0"/>
    <x v="0"/>
    <x v="10"/>
    <x v="7"/>
    <x v="2"/>
    <n v="20.5027878"/>
  </r>
  <r>
    <x v="0"/>
    <x v="0"/>
    <x v="10"/>
    <x v="8"/>
    <x v="2"/>
    <n v="20.9349256"/>
  </r>
  <r>
    <x v="0"/>
    <x v="0"/>
    <x v="10"/>
    <x v="9"/>
    <x v="2"/>
    <n v="19.089092699999998"/>
  </r>
  <r>
    <x v="0"/>
    <x v="0"/>
    <x v="10"/>
    <x v="10"/>
    <x v="2"/>
    <n v="18.1672653"/>
  </r>
  <r>
    <x v="0"/>
    <x v="0"/>
    <x v="11"/>
    <x v="0"/>
    <x v="2"/>
    <n v="26.85"/>
  </r>
  <r>
    <x v="0"/>
    <x v="0"/>
    <x v="11"/>
    <x v="1"/>
    <x v="2"/>
    <n v="26.906763000000002"/>
  </r>
  <r>
    <x v="0"/>
    <x v="0"/>
    <x v="11"/>
    <x v="2"/>
    <x v="2"/>
    <n v="26.6205319"/>
  </r>
  <r>
    <x v="0"/>
    <x v="0"/>
    <x v="11"/>
    <x v="3"/>
    <x v="2"/>
    <n v="25.974872900000001"/>
  </r>
  <r>
    <x v="0"/>
    <x v="0"/>
    <x v="11"/>
    <x v="4"/>
    <x v="2"/>
    <n v="25.2347863"/>
  </r>
  <r>
    <x v="0"/>
    <x v="0"/>
    <x v="11"/>
    <x v="5"/>
    <x v="2"/>
    <n v="26.217922099999999"/>
  </r>
  <r>
    <x v="0"/>
    <x v="0"/>
    <x v="11"/>
    <x v="6"/>
    <x v="2"/>
    <n v="24.978947399999999"/>
  </r>
  <r>
    <x v="0"/>
    <x v="0"/>
    <x v="11"/>
    <x v="7"/>
    <x v="2"/>
    <n v="24.918931300000001"/>
  </r>
  <r>
    <x v="0"/>
    <x v="0"/>
    <x v="11"/>
    <x v="8"/>
    <x v="2"/>
    <n v="25.254557299999998"/>
  </r>
  <r>
    <x v="0"/>
    <x v="0"/>
    <x v="11"/>
    <x v="9"/>
    <x v="2"/>
    <n v="23.353821100000001"/>
  </r>
  <r>
    <x v="0"/>
    <x v="0"/>
    <x v="11"/>
    <x v="10"/>
    <x v="2"/>
    <n v="20.314495000000001"/>
  </r>
  <r>
    <x v="0"/>
    <x v="0"/>
    <x v="12"/>
    <x v="0"/>
    <x v="2"/>
    <n v="37.870090900000001"/>
  </r>
  <r>
    <x v="0"/>
    <x v="0"/>
    <x v="12"/>
    <x v="1"/>
    <x v="2"/>
    <n v="31.394886899999999"/>
  </r>
  <r>
    <x v="0"/>
    <x v="0"/>
    <x v="12"/>
    <x v="2"/>
    <x v="2"/>
    <n v="31.5225306"/>
  </r>
  <r>
    <x v="0"/>
    <x v="0"/>
    <x v="12"/>
    <x v="3"/>
    <x v="2"/>
    <n v="28.901080100000001"/>
  </r>
  <r>
    <x v="0"/>
    <x v="0"/>
    <x v="12"/>
    <x v="4"/>
    <x v="2"/>
    <n v="32.662723399999997"/>
  </r>
  <r>
    <x v="0"/>
    <x v="0"/>
    <x v="12"/>
    <x v="5"/>
    <x v="2"/>
    <n v="36.452989100000003"/>
  </r>
  <r>
    <x v="0"/>
    <x v="0"/>
    <x v="12"/>
    <x v="6"/>
    <x v="2"/>
    <n v="29.734303000000001"/>
  </r>
  <r>
    <x v="0"/>
    <x v="0"/>
    <x v="12"/>
    <x v="7"/>
    <x v="2"/>
    <n v="28.3664348"/>
  </r>
  <r>
    <x v="0"/>
    <x v="0"/>
    <x v="12"/>
    <x v="8"/>
    <x v="2"/>
    <n v="30.0628484"/>
  </r>
  <r>
    <x v="0"/>
    <x v="0"/>
    <x v="12"/>
    <x v="9"/>
    <x v="2"/>
    <n v="29.2986234"/>
  </r>
  <r>
    <x v="0"/>
    <x v="0"/>
    <x v="12"/>
    <x v="10"/>
    <x v="2"/>
    <n v="27.400714300000001"/>
  </r>
  <r>
    <x v="0"/>
    <x v="0"/>
    <x v="13"/>
    <x v="0"/>
    <x v="2"/>
    <n v="35.390999999999998"/>
  </r>
  <r>
    <x v="0"/>
    <x v="0"/>
    <x v="13"/>
    <x v="1"/>
    <x v="2"/>
    <n v="29.807222199999998"/>
  </r>
  <r>
    <x v="0"/>
    <x v="0"/>
    <x v="13"/>
    <x v="2"/>
    <x v="2"/>
    <n v="31.5467105"/>
  </r>
  <r>
    <x v="0"/>
    <x v="0"/>
    <x v="13"/>
    <x v="3"/>
    <x v="2"/>
    <n v="26.364875000000001"/>
  </r>
  <r>
    <x v="0"/>
    <x v="0"/>
    <x v="13"/>
    <x v="4"/>
    <x v="2"/>
    <n v="27.695072499999998"/>
  </r>
  <r>
    <x v="0"/>
    <x v="0"/>
    <x v="13"/>
    <x v="5"/>
    <x v="2"/>
    <n v="29.771403500000002"/>
  </r>
  <r>
    <x v="0"/>
    <x v="0"/>
    <x v="13"/>
    <x v="6"/>
    <x v="2"/>
    <n v="24.250845099999999"/>
  </r>
  <r>
    <x v="0"/>
    <x v="0"/>
    <x v="13"/>
    <x v="7"/>
    <x v="2"/>
    <n v="25.206057699999999"/>
  </r>
  <r>
    <x v="0"/>
    <x v="0"/>
    <x v="13"/>
    <x v="8"/>
    <x v="2"/>
    <n v="25.262041499999999"/>
  </r>
  <r>
    <x v="0"/>
    <x v="0"/>
    <x v="13"/>
    <x v="9"/>
    <x v="2"/>
    <n v="21.7751661"/>
  </r>
  <r>
    <x v="0"/>
    <x v="0"/>
    <x v="13"/>
    <x v="10"/>
    <x v="2"/>
    <n v="20.211086600000002"/>
  </r>
  <r>
    <x v="0"/>
    <x v="0"/>
    <x v="14"/>
    <x v="0"/>
    <x v="2"/>
    <n v="31.8981748"/>
  </r>
  <r>
    <x v="0"/>
    <x v="0"/>
    <x v="14"/>
    <x v="1"/>
    <x v="2"/>
    <n v="32.617265600000003"/>
  </r>
  <r>
    <x v="0"/>
    <x v="0"/>
    <x v="14"/>
    <x v="2"/>
    <x v="2"/>
    <n v="28.283366099999999"/>
  </r>
  <r>
    <x v="0"/>
    <x v="0"/>
    <x v="14"/>
    <x v="3"/>
    <x v="2"/>
    <n v="25.220795500000001"/>
  </r>
  <r>
    <x v="0"/>
    <x v="0"/>
    <x v="14"/>
    <x v="4"/>
    <x v="2"/>
    <n v="25.4657895"/>
  </r>
  <r>
    <x v="0"/>
    <x v="0"/>
    <x v="14"/>
    <x v="5"/>
    <x v="2"/>
    <n v="22.570490199999998"/>
  </r>
  <r>
    <x v="0"/>
    <x v="0"/>
    <x v="14"/>
    <x v="6"/>
    <x v="2"/>
    <n v="21.661677699999998"/>
  </r>
  <r>
    <x v="0"/>
    <x v="0"/>
    <x v="14"/>
    <x v="7"/>
    <x v="2"/>
    <n v="23.768335799999999"/>
  </r>
  <r>
    <x v="0"/>
    <x v="0"/>
    <x v="14"/>
    <x v="8"/>
    <x v="2"/>
    <n v="22.9412512"/>
  </r>
  <r>
    <x v="0"/>
    <x v="0"/>
    <x v="14"/>
    <x v="9"/>
    <x v="2"/>
    <n v="20.907251800000001"/>
  </r>
  <r>
    <x v="0"/>
    <x v="0"/>
    <x v="14"/>
    <x v="10"/>
    <x v="2"/>
    <n v="18.971361000000002"/>
  </r>
  <r>
    <x v="0"/>
    <x v="0"/>
    <x v="15"/>
    <x v="0"/>
    <x v="2"/>
    <n v="25.0825"/>
  </r>
  <r>
    <x v="0"/>
    <x v="0"/>
    <x v="15"/>
    <x v="1"/>
    <x v="2"/>
    <n v="26.313555600000001"/>
  </r>
  <r>
    <x v="0"/>
    <x v="0"/>
    <x v="15"/>
    <x v="2"/>
    <x v="2"/>
    <n v="23.732808200000001"/>
  </r>
  <r>
    <x v="0"/>
    <x v="0"/>
    <x v="15"/>
    <x v="3"/>
    <x v="2"/>
    <n v="22.3351057"/>
  </r>
  <r>
    <x v="0"/>
    <x v="0"/>
    <x v="15"/>
    <x v="4"/>
    <x v="2"/>
    <n v="23.499784200000001"/>
  </r>
  <r>
    <x v="0"/>
    <x v="0"/>
    <x v="15"/>
    <x v="5"/>
    <x v="2"/>
    <n v="19.6681673"/>
  </r>
  <r>
    <x v="0"/>
    <x v="0"/>
    <x v="15"/>
    <x v="6"/>
    <x v="2"/>
    <n v="20.432022799999999"/>
  </r>
  <r>
    <x v="0"/>
    <x v="0"/>
    <x v="15"/>
    <x v="7"/>
    <x v="2"/>
    <n v="21.080929099999999"/>
  </r>
  <r>
    <x v="0"/>
    <x v="0"/>
    <x v="15"/>
    <x v="8"/>
    <x v="2"/>
    <n v="21.273636400000001"/>
  </r>
  <r>
    <x v="0"/>
    <x v="0"/>
    <x v="15"/>
    <x v="9"/>
    <x v="2"/>
    <n v="20.031783000000001"/>
  </r>
  <r>
    <x v="0"/>
    <x v="0"/>
    <x v="15"/>
    <x v="10"/>
    <x v="2"/>
    <n v="18.913679500000001"/>
  </r>
  <r>
    <x v="0"/>
    <x v="0"/>
    <x v="16"/>
    <x v="0"/>
    <x v="2"/>
    <n v="24.729705899999999"/>
  </r>
  <r>
    <x v="0"/>
    <x v="0"/>
    <x v="16"/>
    <x v="1"/>
    <x v="2"/>
    <n v="25.455428600000001"/>
  </r>
  <r>
    <x v="0"/>
    <x v="0"/>
    <x v="16"/>
    <x v="2"/>
    <x v="2"/>
    <n v="27.928387099999998"/>
  </r>
  <r>
    <x v="0"/>
    <x v="0"/>
    <x v="16"/>
    <x v="3"/>
    <x v="2"/>
    <n v="24.5269318"/>
  </r>
  <r>
    <x v="0"/>
    <x v="0"/>
    <x v="16"/>
    <x v="4"/>
    <x v="2"/>
    <n v="25.218674700000001"/>
  </r>
  <r>
    <x v="0"/>
    <x v="0"/>
    <x v="16"/>
    <x v="5"/>
    <x v="2"/>
    <n v="22.903934400000001"/>
  </r>
  <r>
    <x v="0"/>
    <x v="0"/>
    <x v="16"/>
    <x v="6"/>
    <x v="2"/>
    <n v="20.3761765"/>
  </r>
  <r>
    <x v="0"/>
    <x v="0"/>
    <x v="16"/>
    <x v="7"/>
    <x v="2"/>
    <n v="22.886785700000001"/>
  </r>
  <r>
    <x v="0"/>
    <x v="0"/>
    <x v="16"/>
    <x v="8"/>
    <x v="2"/>
    <n v="21.606831700000001"/>
  </r>
  <r>
    <x v="0"/>
    <x v="0"/>
    <x v="16"/>
    <x v="9"/>
    <x v="2"/>
    <n v="20.891798399999999"/>
  </r>
  <r>
    <x v="0"/>
    <x v="0"/>
    <x v="16"/>
    <x v="10"/>
    <x v="2"/>
    <n v="19.864146300000002"/>
  </r>
  <r>
    <x v="0"/>
    <x v="0"/>
    <x v="17"/>
    <x v="0"/>
    <x v="2"/>
    <n v="23.716000000000001"/>
  </r>
  <r>
    <x v="0"/>
    <x v="0"/>
    <x v="17"/>
    <x v="1"/>
    <x v="2"/>
    <n v="24.003871"/>
  </r>
  <r>
    <x v="0"/>
    <x v="0"/>
    <x v="17"/>
    <x v="2"/>
    <x v="2"/>
    <n v="22.887659599999999"/>
  </r>
  <r>
    <x v="0"/>
    <x v="0"/>
    <x v="17"/>
    <x v="3"/>
    <x v="2"/>
    <n v="23.126612900000001"/>
  </r>
  <r>
    <x v="0"/>
    <x v="0"/>
    <x v="17"/>
    <x v="4"/>
    <x v="2"/>
    <n v="18.8109459"/>
  </r>
  <r>
    <x v="0"/>
    <x v="0"/>
    <x v="17"/>
    <x v="5"/>
    <x v="2"/>
    <n v="33.578260899999997"/>
  </r>
  <r>
    <x v="0"/>
    <x v="0"/>
    <x v="17"/>
    <x v="6"/>
    <x v="2"/>
    <n v="32.505384599999999"/>
  </r>
  <r>
    <x v="0"/>
    <x v="0"/>
    <x v="17"/>
    <x v="7"/>
    <x v="2"/>
    <n v="20.373261899999999"/>
  </r>
  <r>
    <x v="0"/>
    <x v="0"/>
    <x v="17"/>
    <x v="8"/>
    <x v="2"/>
    <n v="20.953247900000001"/>
  </r>
  <r>
    <x v="0"/>
    <x v="0"/>
    <x v="17"/>
    <x v="9"/>
    <x v="2"/>
    <n v="19.231808399999998"/>
  </r>
  <r>
    <x v="0"/>
    <x v="0"/>
    <x v="17"/>
    <x v="10"/>
    <x v="2"/>
    <n v="17.701024700000001"/>
  </r>
  <r>
    <x v="0"/>
    <x v="0"/>
    <x v="18"/>
    <x v="0"/>
    <x v="2"/>
    <n v="28.401831000000001"/>
  </r>
  <r>
    <x v="0"/>
    <x v="0"/>
    <x v="18"/>
    <x v="1"/>
    <x v="2"/>
    <n v="32.142711900000002"/>
  </r>
  <r>
    <x v="0"/>
    <x v="0"/>
    <x v="18"/>
    <x v="2"/>
    <x v="2"/>
    <n v="35.81"/>
  </r>
  <r>
    <x v="0"/>
    <x v="0"/>
    <x v="18"/>
    <x v="3"/>
    <x v="2"/>
    <n v="31.791647099999999"/>
  </r>
  <r>
    <x v="0"/>
    <x v="0"/>
    <x v="18"/>
    <x v="4"/>
    <x v="2"/>
    <n v="29.060555600000001"/>
  </r>
  <r>
    <x v="0"/>
    <x v="0"/>
    <x v="18"/>
    <x v="5"/>
    <x v="2"/>
    <n v="30.573384600000001"/>
  </r>
  <r>
    <x v="0"/>
    <x v="0"/>
    <x v="18"/>
    <x v="6"/>
    <x v="2"/>
    <n v="27.5068254"/>
  </r>
  <r>
    <x v="0"/>
    <x v="0"/>
    <x v="18"/>
    <x v="7"/>
    <x v="2"/>
    <n v="22.907624999999999"/>
  </r>
  <r>
    <x v="0"/>
    <x v="0"/>
    <x v="18"/>
    <x v="8"/>
    <x v="2"/>
    <n v="22.6669068"/>
  </r>
  <r>
    <x v="0"/>
    <x v="0"/>
    <x v="18"/>
    <x v="9"/>
    <x v="2"/>
    <n v="17.850736000000001"/>
  </r>
  <r>
    <x v="0"/>
    <x v="0"/>
    <x v="18"/>
    <x v="10"/>
    <x v="2"/>
    <n v="16.780915"/>
  </r>
  <r>
    <x v="0"/>
    <x v="0"/>
    <x v="19"/>
    <x v="0"/>
    <x v="2"/>
    <n v="27.946747899999998"/>
  </r>
  <r>
    <x v="0"/>
    <x v="0"/>
    <x v="19"/>
    <x v="1"/>
    <x v="2"/>
    <n v="27.438398599999999"/>
  </r>
  <r>
    <x v="0"/>
    <x v="0"/>
    <x v="19"/>
    <x v="2"/>
    <x v="2"/>
    <n v="28.505229400000001"/>
  </r>
  <r>
    <x v="0"/>
    <x v="0"/>
    <x v="19"/>
    <x v="3"/>
    <x v="2"/>
    <n v="24.836896599999999"/>
  </r>
  <r>
    <x v="0"/>
    <x v="0"/>
    <x v="19"/>
    <x v="4"/>
    <x v="2"/>
    <n v="22.1587192"/>
  </r>
  <r>
    <x v="0"/>
    <x v="0"/>
    <x v="19"/>
    <x v="5"/>
    <x v="2"/>
    <n v="21.097604799999999"/>
  </r>
  <r>
    <x v="0"/>
    <x v="0"/>
    <x v="19"/>
    <x v="6"/>
    <x v="2"/>
    <n v="23.005273599999999"/>
  </r>
  <r>
    <x v="0"/>
    <x v="0"/>
    <x v="19"/>
    <x v="7"/>
    <x v="2"/>
    <n v="27.318285700000001"/>
  </r>
  <r>
    <x v="0"/>
    <x v="0"/>
    <x v="19"/>
    <x v="8"/>
    <x v="2"/>
    <n v="23.494675699999998"/>
  </r>
  <r>
    <x v="0"/>
    <x v="0"/>
    <x v="19"/>
    <x v="9"/>
    <x v="2"/>
    <n v="21.6773205"/>
  </r>
  <r>
    <x v="0"/>
    <x v="0"/>
    <x v="19"/>
    <x v="10"/>
    <x v="2"/>
    <n v="20.654511200000002"/>
  </r>
  <r>
    <x v="0"/>
    <x v="0"/>
    <x v="20"/>
    <x v="0"/>
    <x v="2"/>
    <n v="0"/>
  </r>
  <r>
    <x v="0"/>
    <x v="0"/>
    <x v="20"/>
    <x v="1"/>
    <x v="2"/>
    <n v="0"/>
  </r>
  <r>
    <x v="0"/>
    <x v="0"/>
    <x v="20"/>
    <x v="2"/>
    <x v="2"/>
    <n v="0"/>
  </r>
  <r>
    <x v="0"/>
    <x v="0"/>
    <x v="20"/>
    <x v="3"/>
    <x v="2"/>
    <n v="0"/>
  </r>
  <r>
    <x v="0"/>
    <x v="0"/>
    <x v="20"/>
    <x v="4"/>
    <x v="2"/>
    <n v="0"/>
  </r>
  <r>
    <x v="0"/>
    <x v="0"/>
    <x v="20"/>
    <x v="5"/>
    <x v="2"/>
    <n v="0"/>
  </r>
  <r>
    <x v="0"/>
    <x v="0"/>
    <x v="20"/>
    <x v="6"/>
    <x v="2"/>
    <n v="0"/>
  </r>
  <r>
    <x v="0"/>
    <x v="0"/>
    <x v="20"/>
    <x v="7"/>
    <x v="2"/>
    <n v="0"/>
  </r>
  <r>
    <x v="0"/>
    <x v="0"/>
    <x v="20"/>
    <x v="8"/>
    <x v="2"/>
    <n v="0"/>
  </r>
  <r>
    <x v="0"/>
    <x v="0"/>
    <x v="20"/>
    <x v="9"/>
    <x v="2"/>
    <n v="0"/>
  </r>
  <r>
    <x v="0"/>
    <x v="0"/>
    <x v="20"/>
    <x v="10"/>
    <x v="2"/>
    <n v="0"/>
  </r>
  <r>
    <x v="0"/>
    <x v="0"/>
    <x v="21"/>
    <x v="0"/>
    <x v="2"/>
    <n v="25.4639655"/>
  </r>
  <r>
    <x v="0"/>
    <x v="0"/>
    <x v="21"/>
    <x v="1"/>
    <x v="2"/>
    <n v="22.393434299999999"/>
  </r>
  <r>
    <x v="0"/>
    <x v="0"/>
    <x v="21"/>
    <x v="2"/>
    <x v="2"/>
    <n v="25.216083300000001"/>
  </r>
  <r>
    <x v="0"/>
    <x v="0"/>
    <x v="21"/>
    <x v="3"/>
    <x v="2"/>
    <n v="27.942089599999999"/>
  </r>
  <r>
    <x v="0"/>
    <x v="0"/>
    <x v="21"/>
    <x v="4"/>
    <x v="2"/>
    <n v="20.793222199999999"/>
  </r>
  <r>
    <x v="0"/>
    <x v="0"/>
    <x v="21"/>
    <x v="5"/>
    <x v="2"/>
    <n v="18.995191500000001"/>
  </r>
  <r>
    <x v="0"/>
    <x v="0"/>
    <x v="21"/>
    <x v="6"/>
    <x v="2"/>
    <n v="19.800197000000001"/>
  </r>
  <r>
    <x v="0"/>
    <x v="0"/>
    <x v="21"/>
    <x v="7"/>
    <x v="2"/>
    <n v="19.111325300000001"/>
  </r>
  <r>
    <x v="0"/>
    <x v="0"/>
    <x v="21"/>
    <x v="8"/>
    <x v="2"/>
    <n v="17.378976999999999"/>
  </r>
  <r>
    <x v="0"/>
    <x v="0"/>
    <x v="21"/>
    <x v="9"/>
    <x v="2"/>
    <n v="18.504721499999999"/>
  </r>
  <r>
    <x v="0"/>
    <x v="0"/>
    <x v="21"/>
    <x v="10"/>
    <x v="2"/>
    <n v="17.313427399999998"/>
  </r>
  <r>
    <x v="0"/>
    <x v="0"/>
    <x v="22"/>
    <x v="0"/>
    <x v="2"/>
    <n v="29.539732099999998"/>
  </r>
  <r>
    <x v="0"/>
    <x v="0"/>
    <x v="22"/>
    <x v="1"/>
    <x v="2"/>
    <n v="26.990361400000001"/>
  </r>
  <r>
    <x v="0"/>
    <x v="0"/>
    <x v="22"/>
    <x v="2"/>
    <x v="2"/>
    <n v="25.093510599999998"/>
  </r>
  <r>
    <x v="0"/>
    <x v="0"/>
    <x v="22"/>
    <x v="3"/>
    <x v="2"/>
    <n v="30.854399999999998"/>
  </r>
  <r>
    <x v="0"/>
    <x v="0"/>
    <x v="22"/>
    <x v="4"/>
    <x v="2"/>
    <n v="24.085454500000001"/>
  </r>
  <r>
    <x v="0"/>
    <x v="0"/>
    <x v="22"/>
    <x v="5"/>
    <x v="2"/>
    <n v="23.125869600000001"/>
  </r>
  <r>
    <x v="0"/>
    <x v="0"/>
    <x v="22"/>
    <x v="6"/>
    <x v="2"/>
    <n v="28.2882143"/>
  </r>
  <r>
    <x v="0"/>
    <x v="0"/>
    <x v="22"/>
    <x v="7"/>
    <x v="2"/>
    <n v="25.351071399999999"/>
  </r>
  <r>
    <x v="0"/>
    <x v="0"/>
    <x v="22"/>
    <x v="8"/>
    <x v="2"/>
    <n v="24.622115399999998"/>
  </r>
  <r>
    <x v="0"/>
    <x v="0"/>
    <x v="22"/>
    <x v="9"/>
    <x v="2"/>
    <n v="22.186530999999999"/>
  </r>
  <r>
    <x v="0"/>
    <x v="0"/>
    <x v="22"/>
    <x v="10"/>
    <x v="2"/>
    <n v="20.390376100000001"/>
  </r>
  <r>
    <x v="0"/>
    <x v="0"/>
    <x v="23"/>
    <x v="0"/>
    <x v="2"/>
    <n v="27.289421099999998"/>
  </r>
  <r>
    <x v="0"/>
    <x v="0"/>
    <x v="23"/>
    <x v="1"/>
    <x v="2"/>
    <n v="28.387994299999999"/>
  </r>
  <r>
    <x v="0"/>
    <x v="0"/>
    <x v="23"/>
    <x v="2"/>
    <x v="2"/>
    <n v="27.05"/>
  </r>
  <r>
    <x v="0"/>
    <x v="0"/>
    <x v="23"/>
    <x v="3"/>
    <x v="2"/>
    <n v="27.913838399999999"/>
  </r>
  <r>
    <x v="0"/>
    <x v="0"/>
    <x v="23"/>
    <x v="4"/>
    <x v="2"/>
    <n v="26.8365771"/>
  </r>
  <r>
    <x v="0"/>
    <x v="0"/>
    <x v="23"/>
    <x v="5"/>
    <x v="2"/>
    <n v="26.458925600000001"/>
  </r>
  <r>
    <x v="0"/>
    <x v="0"/>
    <x v="23"/>
    <x v="6"/>
    <x v="2"/>
    <n v="26.2584777"/>
  </r>
  <r>
    <x v="0"/>
    <x v="0"/>
    <x v="23"/>
    <x v="7"/>
    <x v="2"/>
    <n v="25.789005"/>
  </r>
  <r>
    <x v="0"/>
    <x v="0"/>
    <x v="23"/>
    <x v="8"/>
    <x v="2"/>
    <n v="26.459368699999999"/>
  </r>
  <r>
    <x v="0"/>
    <x v="0"/>
    <x v="23"/>
    <x v="9"/>
    <x v="2"/>
    <n v="23.967002099999998"/>
  </r>
  <r>
    <x v="0"/>
    <x v="0"/>
    <x v="23"/>
    <x v="10"/>
    <x v="2"/>
    <n v="26.0137368"/>
  </r>
  <r>
    <x v="0"/>
    <x v="0"/>
    <x v="24"/>
    <x v="0"/>
    <x v="2"/>
    <n v="26.255377599999999"/>
  </r>
  <r>
    <x v="0"/>
    <x v="0"/>
    <x v="24"/>
    <x v="1"/>
    <x v="2"/>
    <n v="23.587246199999999"/>
  </r>
  <r>
    <x v="0"/>
    <x v="0"/>
    <x v="24"/>
    <x v="2"/>
    <x v="2"/>
    <n v="22.648671"/>
  </r>
  <r>
    <x v="0"/>
    <x v="0"/>
    <x v="24"/>
    <x v="3"/>
    <x v="2"/>
    <n v="22.691766300000001"/>
  </r>
  <r>
    <x v="0"/>
    <x v="0"/>
    <x v="24"/>
    <x v="4"/>
    <x v="2"/>
    <n v="21.532256100000001"/>
  </r>
  <r>
    <x v="0"/>
    <x v="0"/>
    <x v="24"/>
    <x v="5"/>
    <x v="2"/>
    <n v="22.751576199999999"/>
  </r>
  <r>
    <x v="0"/>
    <x v="0"/>
    <x v="24"/>
    <x v="6"/>
    <x v="2"/>
    <n v="22.406192099999998"/>
  </r>
  <r>
    <x v="0"/>
    <x v="0"/>
    <x v="24"/>
    <x v="7"/>
    <x v="2"/>
    <n v="21.474519900000001"/>
  </r>
  <r>
    <x v="0"/>
    <x v="0"/>
    <x v="24"/>
    <x v="8"/>
    <x v="2"/>
    <n v="21.863157699999999"/>
  </r>
  <r>
    <x v="0"/>
    <x v="0"/>
    <x v="24"/>
    <x v="9"/>
    <x v="2"/>
    <n v="19.719900800000001"/>
  </r>
  <r>
    <x v="0"/>
    <x v="0"/>
    <x v="24"/>
    <x v="10"/>
    <x v="2"/>
    <n v="19.129049899999998"/>
  </r>
  <r>
    <x v="0"/>
    <x v="0"/>
    <x v="25"/>
    <x v="0"/>
    <x v="2"/>
    <n v="17.410769200000001"/>
  </r>
  <r>
    <x v="0"/>
    <x v="0"/>
    <x v="25"/>
    <x v="1"/>
    <x v="2"/>
    <n v="19.7574419"/>
  </r>
  <r>
    <x v="0"/>
    <x v="0"/>
    <x v="25"/>
    <x v="2"/>
    <x v="2"/>
    <n v="14.9614286"/>
  </r>
  <r>
    <x v="0"/>
    <x v="0"/>
    <x v="25"/>
    <x v="3"/>
    <x v="2"/>
    <n v="23.957142900000001"/>
  </r>
  <r>
    <x v="0"/>
    <x v="0"/>
    <x v="25"/>
    <x v="4"/>
    <x v="2"/>
    <n v="14.152142899999999"/>
  </r>
  <r>
    <x v="0"/>
    <x v="0"/>
    <x v="25"/>
    <x v="5"/>
    <x v="2"/>
    <n v="16.545238099999999"/>
  </r>
  <r>
    <x v="0"/>
    <x v="0"/>
    <x v="25"/>
    <x v="6"/>
    <x v="2"/>
    <n v="40.241935499999997"/>
  </r>
  <r>
    <x v="0"/>
    <x v="0"/>
    <x v="25"/>
    <x v="7"/>
    <x v="2"/>
    <n v="16.363250000000001"/>
  </r>
  <r>
    <x v="0"/>
    <x v="0"/>
    <x v="25"/>
    <x v="8"/>
    <x v="2"/>
    <n v="18.050956500000002"/>
  </r>
  <r>
    <x v="0"/>
    <x v="0"/>
    <x v="25"/>
    <x v="9"/>
    <x v="2"/>
    <n v="19.953983399999998"/>
  </r>
  <r>
    <x v="0"/>
    <x v="0"/>
    <x v="25"/>
    <x v="10"/>
    <x v="2"/>
    <n v="17.579829100000001"/>
  </r>
  <r>
    <x v="0"/>
    <x v="0"/>
    <x v="26"/>
    <x v="0"/>
    <x v="2"/>
    <n v="24.253"/>
  </r>
  <r>
    <x v="0"/>
    <x v="0"/>
    <x v="26"/>
    <x v="1"/>
    <x v="2"/>
    <n v="139.20647099999999"/>
  </r>
  <r>
    <x v="0"/>
    <x v="0"/>
    <x v="26"/>
    <x v="2"/>
    <x v="2"/>
    <n v="34.920588199999997"/>
  </r>
  <r>
    <x v="0"/>
    <x v="0"/>
    <x v="26"/>
    <x v="3"/>
    <x v="2"/>
    <n v="37.887692299999998"/>
  </r>
  <r>
    <x v="0"/>
    <x v="0"/>
    <x v="26"/>
    <x v="4"/>
    <x v="2"/>
    <n v="42.752307700000003"/>
  </r>
  <r>
    <x v="0"/>
    <x v="0"/>
    <x v="26"/>
    <x v="5"/>
    <x v="2"/>
    <n v="22.805"/>
  </r>
  <r>
    <x v="0"/>
    <x v="0"/>
    <x v="26"/>
    <x v="6"/>
    <x v="2"/>
    <n v="40.618124999999999"/>
  </r>
  <r>
    <x v="0"/>
    <x v="0"/>
    <x v="26"/>
    <x v="7"/>
    <x v="2"/>
    <n v="33.805555599999998"/>
  </r>
  <r>
    <x v="0"/>
    <x v="0"/>
    <x v="26"/>
    <x v="8"/>
    <x v="2"/>
    <n v="35.766451600000003"/>
  </r>
  <r>
    <x v="0"/>
    <x v="0"/>
    <x v="26"/>
    <x v="9"/>
    <x v="2"/>
    <n v="36.374545500000004"/>
  </r>
  <r>
    <x v="0"/>
    <x v="0"/>
    <x v="26"/>
    <x v="10"/>
    <x v="2"/>
    <n v="32.539411800000003"/>
  </r>
  <r>
    <x v="0"/>
    <x v="0"/>
    <x v="27"/>
    <x v="0"/>
    <x v="2"/>
    <n v="22.098290599999999"/>
  </r>
  <r>
    <x v="0"/>
    <x v="0"/>
    <x v="27"/>
    <x v="1"/>
    <x v="2"/>
    <n v="19.635809600000002"/>
  </r>
  <r>
    <x v="0"/>
    <x v="0"/>
    <x v="27"/>
    <x v="2"/>
    <x v="2"/>
    <n v="18.9355039"/>
  </r>
  <r>
    <x v="0"/>
    <x v="0"/>
    <x v="27"/>
    <x v="3"/>
    <x v="2"/>
    <n v="18.725438100000002"/>
  </r>
  <r>
    <x v="0"/>
    <x v="0"/>
    <x v="27"/>
    <x v="4"/>
    <x v="2"/>
    <n v="20.210650000000001"/>
  </r>
  <r>
    <x v="0"/>
    <x v="0"/>
    <x v="27"/>
    <x v="5"/>
    <x v="2"/>
    <n v="18.992167800000001"/>
  </r>
  <r>
    <x v="0"/>
    <x v="0"/>
    <x v="27"/>
    <x v="6"/>
    <x v="2"/>
    <n v="18.051321600000001"/>
  </r>
  <r>
    <x v="0"/>
    <x v="0"/>
    <x v="27"/>
    <x v="7"/>
    <x v="2"/>
    <n v="18.670884099999999"/>
  </r>
  <r>
    <x v="0"/>
    <x v="0"/>
    <x v="27"/>
    <x v="8"/>
    <x v="2"/>
    <n v="18.9131991"/>
  </r>
  <r>
    <x v="0"/>
    <x v="0"/>
    <x v="27"/>
    <x v="9"/>
    <x v="2"/>
    <n v="17.983648899999999"/>
  </r>
  <r>
    <x v="0"/>
    <x v="0"/>
    <x v="27"/>
    <x v="10"/>
    <x v="2"/>
    <n v="17.250048799999998"/>
  </r>
  <r>
    <x v="0"/>
    <x v="0"/>
    <x v="28"/>
    <x v="0"/>
    <x v="2"/>
    <n v="30.672727299999998"/>
  </r>
  <r>
    <x v="0"/>
    <x v="0"/>
    <x v="28"/>
    <x v="1"/>
    <x v="2"/>
    <n v="31.677499999999998"/>
  </r>
  <r>
    <x v="0"/>
    <x v="0"/>
    <x v="28"/>
    <x v="2"/>
    <x v="2"/>
    <n v="27.966808499999999"/>
  </r>
  <r>
    <x v="0"/>
    <x v="0"/>
    <x v="28"/>
    <x v="3"/>
    <x v="2"/>
    <n v="29.260135099999999"/>
  </r>
  <r>
    <x v="0"/>
    <x v="0"/>
    <x v="28"/>
    <x v="4"/>
    <x v="2"/>
    <n v="30.563013699999999"/>
  </r>
  <r>
    <x v="0"/>
    <x v="0"/>
    <x v="28"/>
    <x v="5"/>
    <x v="2"/>
    <n v="25.977340399999999"/>
  </r>
  <r>
    <x v="0"/>
    <x v="0"/>
    <x v="28"/>
    <x v="6"/>
    <x v="2"/>
    <n v="25.591294099999999"/>
  </r>
  <r>
    <x v="0"/>
    <x v="0"/>
    <x v="28"/>
    <x v="7"/>
    <x v="2"/>
    <n v="25.448559299999999"/>
  </r>
  <r>
    <x v="0"/>
    <x v="0"/>
    <x v="28"/>
    <x v="8"/>
    <x v="2"/>
    <n v="25.622026999999999"/>
  </r>
  <r>
    <x v="0"/>
    <x v="0"/>
    <x v="28"/>
    <x v="9"/>
    <x v="2"/>
    <n v="23.676304300000002"/>
  </r>
  <r>
    <x v="0"/>
    <x v="0"/>
    <x v="28"/>
    <x v="10"/>
    <x v="2"/>
    <n v="22.070045499999999"/>
  </r>
  <r>
    <x v="0"/>
    <x v="0"/>
    <x v="29"/>
    <x v="0"/>
    <x v="2"/>
    <n v="27.754999999999999"/>
  </r>
  <r>
    <x v="0"/>
    <x v="0"/>
    <x v="29"/>
    <x v="1"/>
    <x v="2"/>
    <n v="25.720404899999998"/>
  </r>
  <r>
    <x v="0"/>
    <x v="0"/>
    <x v="29"/>
    <x v="2"/>
    <x v="2"/>
    <n v="26.006791700000001"/>
  </r>
  <r>
    <x v="0"/>
    <x v="0"/>
    <x v="29"/>
    <x v="3"/>
    <x v="2"/>
    <n v="25.912150199999999"/>
  </r>
  <r>
    <x v="0"/>
    <x v="0"/>
    <x v="29"/>
    <x v="4"/>
    <x v="2"/>
    <n v="31.6829915"/>
  </r>
  <r>
    <x v="0"/>
    <x v="0"/>
    <x v="29"/>
    <x v="5"/>
    <x v="2"/>
    <n v="28.436335400000001"/>
  </r>
  <r>
    <x v="0"/>
    <x v="0"/>
    <x v="29"/>
    <x v="6"/>
    <x v="2"/>
    <n v="28.6696907"/>
  </r>
  <r>
    <x v="0"/>
    <x v="0"/>
    <x v="29"/>
    <x v="7"/>
    <x v="2"/>
    <n v="25.905107000000001"/>
  </r>
  <r>
    <x v="0"/>
    <x v="0"/>
    <x v="29"/>
    <x v="8"/>
    <x v="2"/>
    <n v="26.6484193"/>
  </r>
  <r>
    <x v="0"/>
    <x v="0"/>
    <x v="29"/>
    <x v="9"/>
    <x v="2"/>
    <n v="25.082717800000001"/>
  </r>
  <r>
    <x v="0"/>
    <x v="0"/>
    <x v="29"/>
    <x v="10"/>
    <x v="2"/>
    <n v="23.0428392"/>
  </r>
  <r>
    <x v="0"/>
    <x v="0"/>
    <x v="30"/>
    <x v="0"/>
    <x v="2"/>
    <n v="23.8492453"/>
  </r>
  <r>
    <x v="0"/>
    <x v="0"/>
    <x v="30"/>
    <x v="1"/>
    <x v="2"/>
    <n v="28.501888900000001"/>
  </r>
  <r>
    <x v="0"/>
    <x v="0"/>
    <x v="30"/>
    <x v="2"/>
    <x v="2"/>
    <n v="24.921666699999999"/>
  </r>
  <r>
    <x v="0"/>
    <x v="0"/>
    <x v="30"/>
    <x v="3"/>
    <x v="2"/>
    <n v="27.5649254"/>
  </r>
  <r>
    <x v="0"/>
    <x v="0"/>
    <x v="30"/>
    <x v="4"/>
    <x v="2"/>
    <n v="33.347941200000001"/>
  </r>
  <r>
    <x v="0"/>
    <x v="0"/>
    <x v="30"/>
    <x v="5"/>
    <x v="2"/>
    <n v="32.628399999999999"/>
  </r>
  <r>
    <x v="0"/>
    <x v="0"/>
    <x v="30"/>
    <x v="6"/>
    <x v="2"/>
    <n v="24.4922222"/>
  </r>
  <r>
    <x v="0"/>
    <x v="0"/>
    <x v="30"/>
    <x v="7"/>
    <x v="2"/>
    <n v="26.3848387"/>
  </r>
  <r>
    <x v="0"/>
    <x v="0"/>
    <x v="30"/>
    <x v="8"/>
    <x v="2"/>
    <n v="27.2129224"/>
  </r>
  <r>
    <x v="0"/>
    <x v="0"/>
    <x v="30"/>
    <x v="9"/>
    <x v="2"/>
    <n v="28.016572199999999"/>
  </r>
  <r>
    <x v="0"/>
    <x v="0"/>
    <x v="30"/>
    <x v="10"/>
    <x v="2"/>
    <n v="24.871706700000001"/>
  </r>
  <r>
    <x v="0"/>
    <x v="0"/>
    <x v="31"/>
    <x v="0"/>
    <x v="2"/>
    <n v="25.949670300000001"/>
  </r>
  <r>
    <x v="0"/>
    <x v="0"/>
    <x v="31"/>
    <x v="1"/>
    <x v="2"/>
    <n v="29.221785700000002"/>
  </r>
  <r>
    <x v="0"/>
    <x v="0"/>
    <x v="31"/>
    <x v="2"/>
    <x v="2"/>
    <n v="35.788755999999999"/>
  </r>
  <r>
    <x v="0"/>
    <x v="0"/>
    <x v="31"/>
    <x v="3"/>
    <x v="2"/>
    <n v="29.595821399999998"/>
  </r>
  <r>
    <x v="0"/>
    <x v="0"/>
    <x v="31"/>
    <x v="4"/>
    <x v="2"/>
    <n v="20.292203600000001"/>
  </r>
  <r>
    <x v="0"/>
    <x v="0"/>
    <x v="31"/>
    <x v="5"/>
    <x v="2"/>
    <n v="18.5368958"/>
  </r>
  <r>
    <x v="0"/>
    <x v="0"/>
    <x v="31"/>
    <x v="6"/>
    <x v="2"/>
    <n v="19.752242299999999"/>
  </r>
  <r>
    <x v="0"/>
    <x v="0"/>
    <x v="31"/>
    <x v="7"/>
    <x v="2"/>
    <n v="20.740978999999999"/>
  </r>
  <r>
    <x v="0"/>
    <x v="0"/>
    <x v="31"/>
    <x v="8"/>
    <x v="2"/>
    <n v="19.0148884"/>
  </r>
  <r>
    <x v="0"/>
    <x v="0"/>
    <x v="31"/>
    <x v="9"/>
    <x v="2"/>
    <n v="16.994659299999999"/>
  </r>
  <r>
    <x v="0"/>
    <x v="0"/>
    <x v="31"/>
    <x v="10"/>
    <x v="2"/>
    <n v="15.653571299999999"/>
  </r>
  <r>
    <x v="0"/>
    <x v="0"/>
    <x v="32"/>
    <x v="0"/>
    <x v="2"/>
    <n v="29.9926882"/>
  </r>
  <r>
    <x v="0"/>
    <x v="0"/>
    <x v="32"/>
    <x v="1"/>
    <x v="2"/>
    <n v="20.076000000000001"/>
  </r>
  <r>
    <x v="0"/>
    <x v="0"/>
    <x v="32"/>
    <x v="2"/>
    <x v="2"/>
    <n v="20.524898"/>
  </r>
  <r>
    <x v="0"/>
    <x v="0"/>
    <x v="32"/>
    <x v="3"/>
    <x v="2"/>
    <n v="21.635000000000002"/>
  </r>
  <r>
    <x v="0"/>
    <x v="0"/>
    <x v="32"/>
    <x v="4"/>
    <x v="2"/>
    <n v="18.523800000000001"/>
  </r>
  <r>
    <x v="0"/>
    <x v="0"/>
    <x v="32"/>
    <x v="5"/>
    <x v="2"/>
    <n v="18.809076900000001"/>
  </r>
  <r>
    <x v="0"/>
    <x v="0"/>
    <x v="32"/>
    <x v="6"/>
    <x v="2"/>
    <n v="18.873964000000001"/>
  </r>
  <r>
    <x v="0"/>
    <x v="0"/>
    <x v="32"/>
    <x v="7"/>
    <x v="2"/>
    <n v="19.668051899999998"/>
  </r>
  <r>
    <x v="0"/>
    <x v="0"/>
    <x v="32"/>
    <x v="8"/>
    <x v="2"/>
    <n v="20.6850579"/>
  </r>
  <r>
    <x v="0"/>
    <x v="0"/>
    <x v="32"/>
    <x v="9"/>
    <x v="2"/>
    <n v="19.924376599999999"/>
  </r>
  <r>
    <x v="0"/>
    <x v="0"/>
    <x v="32"/>
    <x v="10"/>
    <x v="2"/>
    <n v="17.422263600000001"/>
  </r>
  <r>
    <x v="0"/>
    <x v="0"/>
    <x v="33"/>
    <x v="0"/>
    <x v="2"/>
    <n v="18.5986957"/>
  </r>
  <r>
    <x v="0"/>
    <x v="0"/>
    <x v="33"/>
    <x v="1"/>
    <x v="2"/>
    <n v="19.900749999999999"/>
  </r>
  <r>
    <x v="0"/>
    <x v="0"/>
    <x v="33"/>
    <x v="2"/>
    <x v="2"/>
    <n v="27.491250000000001"/>
  </r>
  <r>
    <x v="0"/>
    <x v="0"/>
    <x v="33"/>
    <x v="3"/>
    <x v="2"/>
    <n v="28.0327907"/>
  </r>
  <r>
    <x v="0"/>
    <x v="0"/>
    <x v="33"/>
    <x v="4"/>
    <x v="2"/>
    <n v="24.208421099999999"/>
  </r>
  <r>
    <x v="0"/>
    <x v="0"/>
    <x v="33"/>
    <x v="5"/>
    <x v="2"/>
    <n v="18.3536842"/>
  </r>
  <r>
    <x v="0"/>
    <x v="0"/>
    <x v="33"/>
    <x v="6"/>
    <x v="2"/>
    <n v="33.287931"/>
  </r>
  <r>
    <x v="0"/>
    <x v="0"/>
    <x v="33"/>
    <x v="7"/>
    <x v="2"/>
    <n v="42.453000000000003"/>
  </r>
  <r>
    <x v="0"/>
    <x v="0"/>
    <x v="33"/>
    <x v="8"/>
    <x v="2"/>
    <n v="24.228421099999998"/>
  </r>
  <r>
    <x v="0"/>
    <x v="0"/>
    <x v="33"/>
    <x v="9"/>
    <x v="2"/>
    <n v="20.935971200000001"/>
  </r>
  <r>
    <x v="0"/>
    <x v="0"/>
    <x v="33"/>
    <x v="10"/>
    <x v="2"/>
    <n v="19.7219196"/>
  </r>
  <r>
    <x v="0"/>
    <x v="0"/>
    <x v="34"/>
    <x v="0"/>
    <x v="2"/>
    <n v="26.7364669"/>
  </r>
  <r>
    <x v="0"/>
    <x v="0"/>
    <x v="34"/>
    <x v="1"/>
    <x v="2"/>
    <n v="30.376458899999999"/>
  </r>
  <r>
    <x v="0"/>
    <x v="0"/>
    <x v="34"/>
    <x v="2"/>
    <x v="2"/>
    <n v="29.597443899999998"/>
  </r>
  <r>
    <x v="0"/>
    <x v="0"/>
    <x v="34"/>
    <x v="3"/>
    <x v="2"/>
    <n v="26.481933300000001"/>
  </r>
  <r>
    <x v="0"/>
    <x v="0"/>
    <x v="34"/>
    <x v="4"/>
    <x v="2"/>
    <n v="21.0752101"/>
  </r>
  <r>
    <x v="0"/>
    <x v="0"/>
    <x v="34"/>
    <x v="5"/>
    <x v="2"/>
    <n v="20.914096199999999"/>
  </r>
  <r>
    <x v="0"/>
    <x v="0"/>
    <x v="34"/>
    <x v="6"/>
    <x v="2"/>
    <n v="20.481928199999999"/>
  </r>
  <r>
    <x v="0"/>
    <x v="0"/>
    <x v="34"/>
    <x v="7"/>
    <x v="2"/>
    <n v="21.056403"/>
  </r>
  <r>
    <x v="0"/>
    <x v="0"/>
    <x v="34"/>
    <x v="8"/>
    <x v="2"/>
    <n v="20.279423900000001"/>
  </r>
  <r>
    <x v="0"/>
    <x v="0"/>
    <x v="34"/>
    <x v="9"/>
    <x v="2"/>
    <n v="18.4231011"/>
  </r>
  <r>
    <x v="0"/>
    <x v="0"/>
    <x v="34"/>
    <x v="10"/>
    <x v="2"/>
    <n v="17.5066956"/>
  </r>
  <r>
    <x v="0"/>
    <x v="0"/>
    <x v="35"/>
    <x v="0"/>
    <x v="2"/>
    <n v="21.335000000000001"/>
  </r>
  <r>
    <x v="0"/>
    <x v="0"/>
    <x v="35"/>
    <x v="1"/>
    <x v="2"/>
    <n v="21.6060686"/>
  </r>
  <r>
    <x v="0"/>
    <x v="0"/>
    <x v="35"/>
    <x v="2"/>
    <x v="2"/>
    <n v="19.584890399999999"/>
  </r>
  <r>
    <x v="0"/>
    <x v="0"/>
    <x v="35"/>
    <x v="3"/>
    <x v="2"/>
    <n v="20.233401600000001"/>
  </r>
  <r>
    <x v="0"/>
    <x v="0"/>
    <x v="35"/>
    <x v="4"/>
    <x v="2"/>
    <n v="17.914103799999999"/>
  </r>
  <r>
    <x v="0"/>
    <x v="0"/>
    <x v="35"/>
    <x v="5"/>
    <x v="2"/>
    <n v="16.839525500000001"/>
  </r>
  <r>
    <x v="0"/>
    <x v="0"/>
    <x v="35"/>
    <x v="6"/>
    <x v="2"/>
    <n v="20.0929818"/>
  </r>
  <r>
    <x v="0"/>
    <x v="0"/>
    <x v="35"/>
    <x v="7"/>
    <x v="2"/>
    <n v="20.164597199999999"/>
  </r>
  <r>
    <x v="0"/>
    <x v="0"/>
    <x v="35"/>
    <x v="8"/>
    <x v="2"/>
    <n v="20.4731156"/>
  </r>
  <r>
    <x v="0"/>
    <x v="0"/>
    <x v="35"/>
    <x v="9"/>
    <x v="2"/>
    <n v="19.650591899999998"/>
  </r>
  <r>
    <x v="0"/>
    <x v="0"/>
    <x v="35"/>
    <x v="10"/>
    <x v="2"/>
    <n v="16.752913899999999"/>
  </r>
  <r>
    <x v="0"/>
    <x v="0"/>
    <x v="36"/>
    <x v="0"/>
    <x v="2"/>
    <n v="28.988529400000001"/>
  </r>
  <r>
    <x v="0"/>
    <x v="0"/>
    <x v="36"/>
    <x v="1"/>
    <x v="2"/>
    <n v="36.2882222"/>
  </r>
  <r>
    <x v="0"/>
    <x v="0"/>
    <x v="36"/>
    <x v="2"/>
    <x v="2"/>
    <n v="33.776082500000001"/>
  </r>
  <r>
    <x v="0"/>
    <x v="0"/>
    <x v="36"/>
    <x v="3"/>
    <x v="2"/>
    <n v="29.693089400000002"/>
  </r>
  <r>
    <x v="0"/>
    <x v="0"/>
    <x v="36"/>
    <x v="4"/>
    <x v="2"/>
    <n v="21.853106799999999"/>
  </r>
  <r>
    <x v="0"/>
    <x v="0"/>
    <x v="36"/>
    <x v="5"/>
    <x v="2"/>
    <n v="19.925283"/>
  </r>
  <r>
    <x v="0"/>
    <x v="0"/>
    <x v="36"/>
    <x v="6"/>
    <x v="2"/>
    <n v="20.964074100000001"/>
  </r>
  <r>
    <x v="0"/>
    <x v="0"/>
    <x v="36"/>
    <x v="7"/>
    <x v="2"/>
    <n v="22.259326900000001"/>
  </r>
  <r>
    <x v="0"/>
    <x v="0"/>
    <x v="36"/>
    <x v="8"/>
    <x v="2"/>
    <n v="21.526648600000001"/>
  </r>
  <r>
    <x v="0"/>
    <x v="0"/>
    <x v="36"/>
    <x v="9"/>
    <x v="2"/>
    <n v="19.288836499999999"/>
  </r>
  <r>
    <x v="0"/>
    <x v="0"/>
    <x v="36"/>
    <x v="10"/>
    <x v="2"/>
    <n v="17.537272699999999"/>
  </r>
  <r>
    <x v="0"/>
    <x v="0"/>
    <x v="37"/>
    <x v="0"/>
    <x v="2"/>
    <n v="31.089802599999999"/>
  </r>
  <r>
    <x v="0"/>
    <x v="0"/>
    <x v="37"/>
    <x v="1"/>
    <x v="2"/>
    <n v="27.156865700000001"/>
  </r>
  <r>
    <x v="0"/>
    <x v="0"/>
    <x v="37"/>
    <x v="2"/>
    <x v="2"/>
    <n v="26.918465900000001"/>
  </r>
  <r>
    <x v="0"/>
    <x v="0"/>
    <x v="37"/>
    <x v="3"/>
    <x v="2"/>
    <n v="24.654871799999999"/>
  </r>
  <r>
    <x v="0"/>
    <x v="0"/>
    <x v="37"/>
    <x v="4"/>
    <x v="2"/>
    <n v="26.1722699"/>
  </r>
  <r>
    <x v="0"/>
    <x v="0"/>
    <x v="37"/>
    <x v="5"/>
    <x v="2"/>
    <n v="24.862187500000001"/>
  </r>
  <r>
    <x v="0"/>
    <x v="0"/>
    <x v="37"/>
    <x v="6"/>
    <x v="2"/>
    <n v="22.400714300000001"/>
  </r>
  <r>
    <x v="0"/>
    <x v="0"/>
    <x v="37"/>
    <x v="7"/>
    <x v="2"/>
    <n v="23.886260199999999"/>
  </r>
  <r>
    <x v="0"/>
    <x v="0"/>
    <x v="37"/>
    <x v="8"/>
    <x v="2"/>
    <n v="24.544018999999999"/>
  </r>
  <r>
    <x v="0"/>
    <x v="0"/>
    <x v="37"/>
    <x v="9"/>
    <x v="2"/>
    <n v="23.261316300000001"/>
  </r>
  <r>
    <x v="0"/>
    <x v="0"/>
    <x v="37"/>
    <x v="10"/>
    <x v="2"/>
    <n v="20.996979400000001"/>
  </r>
  <r>
    <x v="0"/>
    <x v="0"/>
    <x v="38"/>
    <x v="0"/>
    <x v="2"/>
    <n v="28.967165399999999"/>
  </r>
  <r>
    <x v="0"/>
    <x v="0"/>
    <x v="38"/>
    <x v="1"/>
    <x v="2"/>
    <n v="31.3380808"/>
  </r>
  <r>
    <x v="0"/>
    <x v="0"/>
    <x v="38"/>
    <x v="2"/>
    <x v="2"/>
    <n v="30.642191799999999"/>
  </r>
  <r>
    <x v="0"/>
    <x v="0"/>
    <x v="38"/>
    <x v="3"/>
    <x v="2"/>
    <n v="32.309872900000002"/>
  </r>
  <r>
    <x v="0"/>
    <x v="0"/>
    <x v="38"/>
    <x v="4"/>
    <x v="2"/>
    <n v="24.127098799999999"/>
  </r>
  <r>
    <x v="0"/>
    <x v="0"/>
    <x v="38"/>
    <x v="5"/>
    <x v="2"/>
    <n v="21.4524571"/>
  </r>
  <r>
    <x v="0"/>
    <x v="0"/>
    <x v="38"/>
    <x v="6"/>
    <x v="2"/>
    <n v="20.253625"/>
  </r>
  <r>
    <x v="0"/>
    <x v="0"/>
    <x v="38"/>
    <x v="7"/>
    <x v="2"/>
    <n v="21.612395800000002"/>
  </r>
  <r>
    <x v="0"/>
    <x v="0"/>
    <x v="38"/>
    <x v="8"/>
    <x v="2"/>
    <n v="21.713333299999999"/>
  </r>
  <r>
    <x v="0"/>
    <x v="0"/>
    <x v="38"/>
    <x v="9"/>
    <x v="2"/>
    <n v="19.851253199999999"/>
  </r>
  <r>
    <x v="0"/>
    <x v="0"/>
    <x v="38"/>
    <x v="10"/>
    <x v="2"/>
    <n v="18.334873699999999"/>
  </r>
  <r>
    <x v="0"/>
    <x v="0"/>
    <x v="39"/>
    <x v="0"/>
    <x v="2"/>
    <n v="27.805141200000001"/>
  </r>
  <r>
    <x v="0"/>
    <x v="0"/>
    <x v="39"/>
    <x v="1"/>
    <x v="2"/>
    <n v="26.837726"/>
  </r>
  <r>
    <x v="0"/>
    <x v="0"/>
    <x v="39"/>
    <x v="2"/>
    <x v="2"/>
    <n v="24.703348800000001"/>
  </r>
  <r>
    <x v="0"/>
    <x v="0"/>
    <x v="39"/>
    <x v="3"/>
    <x v="2"/>
    <n v="27.327712900000002"/>
  </r>
  <r>
    <x v="0"/>
    <x v="0"/>
    <x v="39"/>
    <x v="4"/>
    <x v="2"/>
    <n v="32.262953799999998"/>
  </r>
  <r>
    <x v="0"/>
    <x v="0"/>
    <x v="39"/>
    <x v="5"/>
    <x v="2"/>
    <n v="33.704630899999998"/>
  </r>
  <r>
    <x v="0"/>
    <x v="0"/>
    <x v="39"/>
    <x v="6"/>
    <x v="2"/>
    <n v="31.868562099999998"/>
  </r>
  <r>
    <x v="0"/>
    <x v="0"/>
    <x v="39"/>
    <x v="7"/>
    <x v="2"/>
    <n v="22.282139000000001"/>
  </r>
  <r>
    <x v="0"/>
    <x v="0"/>
    <x v="39"/>
    <x v="8"/>
    <x v="2"/>
    <n v="21.975371200000001"/>
  </r>
  <r>
    <x v="0"/>
    <x v="0"/>
    <x v="39"/>
    <x v="9"/>
    <x v="2"/>
    <n v="20.340560100000001"/>
  </r>
  <r>
    <x v="0"/>
    <x v="0"/>
    <x v="39"/>
    <x v="10"/>
    <x v="2"/>
    <n v="18.818028200000001"/>
  </r>
  <r>
    <x v="0"/>
    <x v="0"/>
    <x v="40"/>
    <x v="0"/>
    <x v="2"/>
    <n v="24.969130400000001"/>
  </r>
  <r>
    <x v="0"/>
    <x v="0"/>
    <x v="40"/>
    <x v="1"/>
    <x v="2"/>
    <n v="26.3018"/>
  </r>
  <r>
    <x v="0"/>
    <x v="0"/>
    <x v="40"/>
    <x v="2"/>
    <x v="2"/>
    <n v="22.460533300000002"/>
  </r>
  <r>
    <x v="0"/>
    <x v="0"/>
    <x v="40"/>
    <x v="3"/>
    <x v="2"/>
    <n v="19.159886400000001"/>
  </r>
  <r>
    <x v="0"/>
    <x v="0"/>
    <x v="40"/>
    <x v="4"/>
    <x v="2"/>
    <n v="19.642252299999999"/>
  </r>
  <r>
    <x v="0"/>
    <x v="0"/>
    <x v="40"/>
    <x v="5"/>
    <x v="2"/>
    <n v="20.513333299999999"/>
  </r>
  <r>
    <x v="0"/>
    <x v="0"/>
    <x v="40"/>
    <x v="6"/>
    <x v="2"/>
    <n v="18.712763200000001"/>
  </r>
  <r>
    <x v="0"/>
    <x v="0"/>
    <x v="40"/>
    <x v="7"/>
    <x v="2"/>
    <n v="21.141712299999998"/>
  </r>
  <r>
    <x v="0"/>
    <x v="0"/>
    <x v="40"/>
    <x v="8"/>
    <x v="2"/>
    <n v="20.2299793"/>
  </r>
  <r>
    <x v="0"/>
    <x v="0"/>
    <x v="40"/>
    <x v="9"/>
    <x v="2"/>
    <n v="18.3674088"/>
  </r>
  <r>
    <x v="0"/>
    <x v="0"/>
    <x v="40"/>
    <x v="10"/>
    <x v="2"/>
    <n v="17.5054005"/>
  </r>
  <r>
    <x v="0"/>
    <x v="0"/>
    <x v="41"/>
    <x v="0"/>
    <x v="2"/>
    <n v="23.268181800000001"/>
  </r>
  <r>
    <x v="0"/>
    <x v="0"/>
    <x v="41"/>
    <x v="1"/>
    <x v="2"/>
    <n v="34.038823499999999"/>
  </r>
  <r>
    <x v="0"/>
    <x v="0"/>
    <x v="41"/>
    <x v="2"/>
    <x v="2"/>
    <n v="26.323103400000001"/>
  </r>
  <r>
    <x v="0"/>
    <x v="0"/>
    <x v="41"/>
    <x v="3"/>
    <x v="2"/>
    <n v="26.632000000000001"/>
  </r>
  <r>
    <x v="0"/>
    <x v="0"/>
    <x v="41"/>
    <x v="4"/>
    <x v="2"/>
    <n v="23.8184507"/>
  </r>
  <r>
    <x v="0"/>
    <x v="0"/>
    <x v="41"/>
    <x v="5"/>
    <x v="2"/>
    <n v="25.392090899999999"/>
  </r>
  <r>
    <x v="0"/>
    <x v="0"/>
    <x v="41"/>
    <x v="6"/>
    <x v="2"/>
    <n v="23.3542241"/>
  </r>
  <r>
    <x v="0"/>
    <x v="0"/>
    <x v="41"/>
    <x v="7"/>
    <x v="2"/>
    <n v="23.500451999999999"/>
  </r>
  <r>
    <x v="0"/>
    <x v="0"/>
    <x v="41"/>
    <x v="8"/>
    <x v="2"/>
    <n v="23.792640299999999"/>
  </r>
  <r>
    <x v="0"/>
    <x v="0"/>
    <x v="41"/>
    <x v="9"/>
    <x v="2"/>
    <n v="20.720543500000002"/>
  </r>
  <r>
    <x v="0"/>
    <x v="0"/>
    <x v="41"/>
    <x v="10"/>
    <x v="2"/>
    <n v="19.1227184"/>
  </r>
  <r>
    <x v="0"/>
    <x v="0"/>
    <x v="42"/>
    <x v="0"/>
    <x v="2"/>
    <n v="22.460496500000001"/>
  </r>
  <r>
    <x v="0"/>
    <x v="0"/>
    <x v="42"/>
    <x v="1"/>
    <x v="2"/>
    <n v="24.6885926"/>
  </r>
  <r>
    <x v="0"/>
    <x v="0"/>
    <x v="42"/>
    <x v="2"/>
    <x v="2"/>
    <n v="20.8779155"/>
  </r>
  <r>
    <x v="0"/>
    <x v="0"/>
    <x v="42"/>
    <x v="3"/>
    <x v="2"/>
    <n v="20.367267900000002"/>
  </r>
  <r>
    <x v="0"/>
    <x v="0"/>
    <x v="42"/>
    <x v="4"/>
    <x v="2"/>
    <n v="21.9666043"/>
  </r>
  <r>
    <x v="0"/>
    <x v="0"/>
    <x v="42"/>
    <x v="5"/>
    <x v="2"/>
    <n v="22.114322000000001"/>
  </r>
  <r>
    <x v="0"/>
    <x v="0"/>
    <x v="42"/>
    <x v="6"/>
    <x v="2"/>
    <n v="20.488938999999998"/>
  </r>
  <r>
    <x v="0"/>
    <x v="0"/>
    <x v="42"/>
    <x v="7"/>
    <x v="2"/>
    <n v="19.219238699999998"/>
  </r>
  <r>
    <x v="0"/>
    <x v="0"/>
    <x v="42"/>
    <x v="8"/>
    <x v="2"/>
    <n v="20.119754100000002"/>
  </r>
  <r>
    <x v="0"/>
    <x v="0"/>
    <x v="42"/>
    <x v="9"/>
    <x v="2"/>
    <n v="18.169565500000001"/>
  </r>
  <r>
    <x v="0"/>
    <x v="0"/>
    <x v="42"/>
    <x v="10"/>
    <x v="2"/>
    <n v="16.790702400000001"/>
  </r>
  <r>
    <x v="0"/>
    <x v="0"/>
    <x v="43"/>
    <x v="0"/>
    <x v="2"/>
    <n v="29.758114299999999"/>
  </r>
  <r>
    <x v="0"/>
    <x v="0"/>
    <x v="43"/>
    <x v="1"/>
    <x v="2"/>
    <n v="31.037617300000001"/>
  </r>
  <r>
    <x v="0"/>
    <x v="0"/>
    <x v="43"/>
    <x v="2"/>
    <x v="2"/>
    <n v="30.989781399999998"/>
  </r>
  <r>
    <x v="0"/>
    <x v="0"/>
    <x v="43"/>
    <x v="3"/>
    <x v="2"/>
    <n v="31.005301200000002"/>
  </r>
  <r>
    <x v="0"/>
    <x v="0"/>
    <x v="43"/>
    <x v="4"/>
    <x v="2"/>
    <n v="23.4399546"/>
  </r>
  <r>
    <x v="0"/>
    <x v="0"/>
    <x v="43"/>
    <x v="5"/>
    <x v="2"/>
    <n v="20.622748699999999"/>
  </r>
  <r>
    <x v="0"/>
    <x v="0"/>
    <x v="43"/>
    <x v="6"/>
    <x v="2"/>
    <n v="21.598088199999999"/>
  </r>
  <r>
    <x v="0"/>
    <x v="0"/>
    <x v="43"/>
    <x v="7"/>
    <x v="2"/>
    <n v="22.788796600000001"/>
  </r>
  <r>
    <x v="0"/>
    <x v="0"/>
    <x v="43"/>
    <x v="8"/>
    <x v="2"/>
    <n v="22.124316799999999"/>
  </r>
  <r>
    <x v="0"/>
    <x v="0"/>
    <x v="43"/>
    <x v="9"/>
    <x v="2"/>
    <n v="19.711806500000002"/>
  </r>
  <r>
    <x v="0"/>
    <x v="0"/>
    <x v="43"/>
    <x v="10"/>
    <x v="2"/>
    <n v="17.9803353"/>
  </r>
  <r>
    <x v="0"/>
    <x v="0"/>
    <x v="44"/>
    <x v="0"/>
    <x v="2"/>
    <n v="24.213367300000002"/>
  </r>
  <r>
    <x v="0"/>
    <x v="0"/>
    <x v="44"/>
    <x v="1"/>
    <x v="2"/>
    <n v="24.098790699999999"/>
  </r>
  <r>
    <x v="0"/>
    <x v="0"/>
    <x v="44"/>
    <x v="2"/>
    <x v="2"/>
    <n v="21.880158699999999"/>
  </r>
  <r>
    <x v="0"/>
    <x v="0"/>
    <x v="44"/>
    <x v="3"/>
    <x v="2"/>
    <n v="22.091405000000002"/>
  </r>
  <r>
    <x v="0"/>
    <x v="0"/>
    <x v="44"/>
    <x v="4"/>
    <x v="2"/>
    <n v="20.810282099999998"/>
  </r>
  <r>
    <x v="0"/>
    <x v="0"/>
    <x v="44"/>
    <x v="5"/>
    <x v="2"/>
    <n v="19.981548400000001"/>
  </r>
  <r>
    <x v="0"/>
    <x v="0"/>
    <x v="44"/>
    <x v="6"/>
    <x v="2"/>
    <n v="19.7551193"/>
  </r>
  <r>
    <x v="0"/>
    <x v="0"/>
    <x v="44"/>
    <x v="7"/>
    <x v="2"/>
    <n v="19.631893600000001"/>
  </r>
  <r>
    <x v="0"/>
    <x v="0"/>
    <x v="44"/>
    <x v="8"/>
    <x v="2"/>
    <n v="20.074199499999999"/>
  </r>
  <r>
    <x v="0"/>
    <x v="0"/>
    <x v="44"/>
    <x v="9"/>
    <x v="2"/>
    <n v="19.052451699999999"/>
  </r>
  <r>
    <x v="0"/>
    <x v="0"/>
    <x v="44"/>
    <x v="10"/>
    <x v="2"/>
    <n v="18.1611023"/>
  </r>
  <r>
    <x v="0"/>
    <x v="0"/>
    <x v="45"/>
    <x v="0"/>
    <x v="2"/>
    <n v="22.463850600000001"/>
  </r>
  <r>
    <x v="0"/>
    <x v="0"/>
    <x v="45"/>
    <x v="1"/>
    <x v="2"/>
    <n v="26.807183899999998"/>
  </r>
  <r>
    <x v="0"/>
    <x v="0"/>
    <x v="45"/>
    <x v="2"/>
    <x v="2"/>
    <n v="21.845853699999999"/>
  </r>
  <r>
    <x v="0"/>
    <x v="0"/>
    <x v="45"/>
    <x v="3"/>
    <x v="2"/>
    <n v="22.206087"/>
  </r>
  <r>
    <x v="0"/>
    <x v="0"/>
    <x v="45"/>
    <x v="4"/>
    <x v="2"/>
    <n v="19.987845700000001"/>
  </r>
  <r>
    <x v="0"/>
    <x v="0"/>
    <x v="45"/>
    <x v="5"/>
    <x v="2"/>
    <n v="20.628143300000001"/>
  </r>
  <r>
    <x v="0"/>
    <x v="0"/>
    <x v="45"/>
    <x v="6"/>
    <x v="2"/>
    <n v="20.807434400000002"/>
  </r>
  <r>
    <x v="0"/>
    <x v="0"/>
    <x v="45"/>
    <x v="7"/>
    <x v="2"/>
    <n v="19.582565899999999"/>
  </r>
  <r>
    <x v="0"/>
    <x v="0"/>
    <x v="45"/>
    <x v="8"/>
    <x v="2"/>
    <n v="23.296020200000001"/>
  </r>
  <r>
    <x v="0"/>
    <x v="0"/>
    <x v="45"/>
    <x v="9"/>
    <x v="2"/>
    <n v="18.048818799999999"/>
  </r>
  <r>
    <x v="0"/>
    <x v="0"/>
    <x v="45"/>
    <x v="10"/>
    <x v="2"/>
    <n v="17.097493100000001"/>
  </r>
  <r>
    <x v="0"/>
    <x v="0"/>
    <x v="46"/>
    <x v="0"/>
    <x v="2"/>
    <n v="48.922499999999999"/>
  </r>
  <r>
    <x v="0"/>
    <x v="0"/>
    <x v="46"/>
    <x v="1"/>
    <x v="2"/>
    <n v="38.2955556"/>
  </r>
  <r>
    <x v="0"/>
    <x v="0"/>
    <x v="46"/>
    <x v="2"/>
    <x v="2"/>
    <n v="36.534999999999997"/>
  </r>
  <r>
    <x v="0"/>
    <x v="0"/>
    <x v="46"/>
    <x v="3"/>
    <x v="2"/>
    <n v="34.639705900000003"/>
  </r>
  <r>
    <x v="0"/>
    <x v="0"/>
    <x v="46"/>
    <x v="4"/>
    <x v="2"/>
    <n v="46.18"/>
  </r>
  <r>
    <x v="0"/>
    <x v="0"/>
    <x v="46"/>
    <x v="5"/>
    <x v="2"/>
    <n v="55.9922222"/>
  </r>
  <r>
    <x v="0"/>
    <x v="0"/>
    <x v="46"/>
    <x v="6"/>
    <x v="2"/>
    <n v="29.751739100000002"/>
  </r>
  <r>
    <x v="0"/>
    <x v="0"/>
    <x v="46"/>
    <x v="7"/>
    <x v="2"/>
    <n v="36.470384600000003"/>
  </r>
  <r>
    <x v="0"/>
    <x v="0"/>
    <x v="46"/>
    <x v="8"/>
    <x v="2"/>
    <n v="30.870496500000002"/>
  </r>
  <r>
    <x v="0"/>
    <x v="0"/>
    <x v="46"/>
    <x v="9"/>
    <x v="2"/>
    <n v="33.951830999999999"/>
  </r>
  <r>
    <x v="0"/>
    <x v="0"/>
    <x v="46"/>
    <x v="10"/>
    <x v="2"/>
    <n v="28.939411799999998"/>
  </r>
  <r>
    <x v="0"/>
    <x v="0"/>
    <x v="47"/>
    <x v="0"/>
    <x v="2"/>
    <n v="28.4432394"/>
  </r>
  <r>
    <x v="0"/>
    <x v="0"/>
    <x v="47"/>
    <x v="1"/>
    <x v="2"/>
    <n v="25.849875999999998"/>
  </r>
  <r>
    <x v="0"/>
    <x v="0"/>
    <x v="47"/>
    <x v="2"/>
    <x v="2"/>
    <n v="25.499884399999999"/>
  </r>
  <r>
    <x v="0"/>
    <x v="0"/>
    <x v="47"/>
    <x v="3"/>
    <x v="2"/>
    <n v="24.9878736"/>
  </r>
  <r>
    <x v="0"/>
    <x v="0"/>
    <x v="47"/>
    <x v="4"/>
    <x v="2"/>
    <n v="23.4525714"/>
  </r>
  <r>
    <x v="0"/>
    <x v="0"/>
    <x v="47"/>
    <x v="5"/>
    <x v="2"/>
    <n v="25.050163900000001"/>
  </r>
  <r>
    <x v="0"/>
    <x v="0"/>
    <x v="47"/>
    <x v="6"/>
    <x v="2"/>
    <n v="26.265276400000001"/>
  </r>
  <r>
    <x v="0"/>
    <x v="0"/>
    <x v="47"/>
    <x v="7"/>
    <x v="2"/>
    <n v="24.024902699999998"/>
  </r>
  <r>
    <x v="0"/>
    <x v="0"/>
    <x v="47"/>
    <x v="8"/>
    <x v="2"/>
    <n v="24.404679300000002"/>
  </r>
  <r>
    <x v="0"/>
    <x v="0"/>
    <x v="47"/>
    <x v="9"/>
    <x v="2"/>
    <n v="21.3231614"/>
  </r>
  <r>
    <x v="0"/>
    <x v="0"/>
    <x v="47"/>
    <x v="10"/>
    <x v="2"/>
    <n v="20.004471200000001"/>
  </r>
  <r>
    <x v="0"/>
    <x v="0"/>
    <x v="48"/>
    <x v="0"/>
    <x v="2"/>
    <n v="23.894925099999998"/>
  </r>
  <r>
    <x v="0"/>
    <x v="0"/>
    <x v="48"/>
    <x v="1"/>
    <x v="2"/>
    <n v="21.748463399999999"/>
  </r>
  <r>
    <x v="0"/>
    <x v="0"/>
    <x v="48"/>
    <x v="2"/>
    <x v="2"/>
    <n v="18.864471000000002"/>
  </r>
  <r>
    <x v="0"/>
    <x v="0"/>
    <x v="48"/>
    <x v="3"/>
    <x v="2"/>
    <n v="18.607216600000001"/>
  </r>
  <r>
    <x v="0"/>
    <x v="0"/>
    <x v="48"/>
    <x v="4"/>
    <x v="2"/>
    <n v="17.315511399999998"/>
  </r>
  <r>
    <x v="0"/>
    <x v="0"/>
    <x v="48"/>
    <x v="5"/>
    <x v="2"/>
    <n v="17.186147699999999"/>
  </r>
  <r>
    <x v="0"/>
    <x v="0"/>
    <x v="48"/>
    <x v="6"/>
    <x v="2"/>
    <n v="17.324919000000001"/>
  </r>
  <r>
    <x v="0"/>
    <x v="0"/>
    <x v="48"/>
    <x v="7"/>
    <x v="2"/>
    <n v="17.769200999999999"/>
  </r>
  <r>
    <x v="0"/>
    <x v="0"/>
    <x v="48"/>
    <x v="8"/>
    <x v="2"/>
    <n v="17.956128"/>
  </r>
  <r>
    <x v="0"/>
    <x v="0"/>
    <x v="48"/>
    <x v="9"/>
    <x v="2"/>
    <n v="18.0749447"/>
  </r>
  <r>
    <x v="0"/>
    <x v="0"/>
    <x v="48"/>
    <x v="10"/>
    <x v="2"/>
    <n v="17.537607600000001"/>
  </r>
  <r>
    <x v="0"/>
    <x v="0"/>
    <x v="49"/>
    <x v="0"/>
    <x v="2"/>
    <n v="13.2925"/>
  </r>
  <r>
    <x v="0"/>
    <x v="0"/>
    <x v="49"/>
    <x v="1"/>
    <x v="2"/>
    <n v="35.842222200000002"/>
  </r>
  <r>
    <x v="0"/>
    <x v="0"/>
    <x v="49"/>
    <x v="2"/>
    <x v="2"/>
    <n v="19.271666700000001"/>
  </r>
  <r>
    <x v="0"/>
    <x v="0"/>
    <x v="49"/>
    <x v="3"/>
    <x v="2"/>
    <n v="20.732352899999999"/>
  </r>
  <r>
    <x v="0"/>
    <x v="0"/>
    <x v="49"/>
    <x v="4"/>
    <x v="2"/>
    <n v="15.5728571"/>
  </r>
  <r>
    <x v="0"/>
    <x v="0"/>
    <x v="49"/>
    <x v="5"/>
    <x v="2"/>
    <n v="16.8421053"/>
  </r>
  <r>
    <x v="0"/>
    <x v="0"/>
    <x v="49"/>
    <x v="6"/>
    <x v="2"/>
    <n v="19.605"/>
  </r>
  <r>
    <x v="0"/>
    <x v="0"/>
    <x v="49"/>
    <x v="7"/>
    <x v="2"/>
    <n v="20.936875000000001"/>
  </r>
  <r>
    <x v="0"/>
    <x v="0"/>
    <x v="49"/>
    <x v="8"/>
    <x v="2"/>
    <n v="21.2022917"/>
  </r>
  <r>
    <x v="0"/>
    <x v="0"/>
    <x v="49"/>
    <x v="9"/>
    <x v="2"/>
    <n v="21.204335"/>
  </r>
  <r>
    <x v="0"/>
    <x v="0"/>
    <x v="49"/>
    <x v="10"/>
    <x v="2"/>
    <n v="18.693560999999999"/>
  </r>
  <r>
    <x v="0"/>
    <x v="0"/>
    <x v="50"/>
    <x v="0"/>
    <x v="2"/>
    <n v="22.91"/>
  </r>
  <r>
    <x v="0"/>
    <x v="0"/>
    <x v="50"/>
    <x v="1"/>
    <x v="2"/>
    <n v="29.164782599999999"/>
  </r>
  <r>
    <x v="0"/>
    <x v="0"/>
    <x v="50"/>
    <x v="2"/>
    <x v="2"/>
    <n v="24.7821739"/>
  </r>
  <r>
    <x v="0"/>
    <x v="0"/>
    <x v="50"/>
    <x v="3"/>
    <x v="2"/>
    <n v="44.747692299999997"/>
  </r>
  <r>
    <x v="0"/>
    <x v="0"/>
    <x v="50"/>
    <x v="4"/>
    <x v="2"/>
    <n v="33.075000000000003"/>
  </r>
  <r>
    <x v="0"/>
    <x v="0"/>
    <x v="50"/>
    <x v="5"/>
    <x v="2"/>
    <n v="22.375"/>
  </r>
  <r>
    <x v="0"/>
    <x v="0"/>
    <x v="50"/>
    <x v="6"/>
    <x v="2"/>
    <n v="24.683333300000001"/>
  </r>
  <r>
    <x v="0"/>
    <x v="0"/>
    <x v="50"/>
    <x v="7"/>
    <x v="2"/>
    <n v="36.3535714"/>
  </r>
  <r>
    <x v="0"/>
    <x v="0"/>
    <x v="50"/>
    <x v="8"/>
    <x v="2"/>
    <n v="25.473714300000001"/>
  </r>
  <r>
    <x v="0"/>
    <x v="0"/>
    <x v="50"/>
    <x v="9"/>
    <x v="2"/>
    <n v="24.364999999999998"/>
  </r>
  <r>
    <x v="0"/>
    <x v="0"/>
    <x v="50"/>
    <x v="10"/>
    <x v="2"/>
    <n v="22.733529399999998"/>
  </r>
  <r>
    <x v="1"/>
    <x v="0"/>
    <x v="0"/>
    <x v="0"/>
    <x v="2"/>
    <n v="219.65066669999999"/>
  </r>
  <r>
    <x v="1"/>
    <x v="0"/>
    <x v="0"/>
    <x v="1"/>
    <x v="2"/>
    <n v="119.7583333"/>
  </r>
  <r>
    <x v="1"/>
    <x v="0"/>
    <x v="0"/>
    <x v="2"/>
    <x v="2"/>
    <n v="105.4461111"/>
  </r>
  <r>
    <x v="1"/>
    <x v="0"/>
    <x v="0"/>
    <x v="3"/>
    <x v="2"/>
    <n v="162.89714290000001"/>
  </r>
  <r>
    <x v="1"/>
    <x v="0"/>
    <x v="0"/>
    <x v="4"/>
    <x v="2"/>
    <n v="232.3075"/>
  </r>
  <r>
    <x v="1"/>
    <x v="0"/>
    <x v="0"/>
    <x v="5"/>
    <x v="2"/>
    <n v="0"/>
  </r>
  <r>
    <x v="1"/>
    <x v="0"/>
    <x v="0"/>
    <x v="6"/>
    <x v="2"/>
    <n v="0"/>
  </r>
  <r>
    <x v="1"/>
    <x v="0"/>
    <x v="0"/>
    <x v="7"/>
    <x v="2"/>
    <n v="130.19999999999999"/>
  </r>
  <r>
    <x v="1"/>
    <x v="0"/>
    <x v="0"/>
    <x v="8"/>
    <x v="2"/>
    <n v="0"/>
  </r>
  <r>
    <x v="1"/>
    <x v="0"/>
    <x v="0"/>
    <x v="9"/>
    <x v="2"/>
    <n v="0"/>
  </r>
  <r>
    <x v="1"/>
    <x v="0"/>
    <x v="0"/>
    <x v="10"/>
    <x v="2"/>
    <n v="0"/>
  </r>
  <r>
    <x v="1"/>
    <x v="0"/>
    <x v="1"/>
    <x v="0"/>
    <x v="2"/>
    <n v="102.9111752"/>
  </r>
  <r>
    <x v="1"/>
    <x v="0"/>
    <x v="1"/>
    <x v="1"/>
    <x v="2"/>
    <n v="103.2328827"/>
  </r>
  <r>
    <x v="1"/>
    <x v="0"/>
    <x v="1"/>
    <x v="2"/>
    <x v="2"/>
    <n v="107.8368203"/>
  </r>
  <r>
    <x v="1"/>
    <x v="0"/>
    <x v="1"/>
    <x v="3"/>
    <x v="2"/>
    <n v="104.3886938"/>
  </r>
  <r>
    <x v="1"/>
    <x v="0"/>
    <x v="1"/>
    <x v="4"/>
    <x v="2"/>
    <n v="110.01480170000001"/>
  </r>
  <r>
    <x v="1"/>
    <x v="0"/>
    <x v="1"/>
    <x v="5"/>
    <x v="2"/>
    <n v="104.97799620000001"/>
  </r>
  <r>
    <x v="1"/>
    <x v="0"/>
    <x v="1"/>
    <x v="6"/>
    <x v="2"/>
    <n v="101.2529399"/>
  </r>
  <r>
    <x v="1"/>
    <x v="0"/>
    <x v="1"/>
    <x v="7"/>
    <x v="2"/>
    <n v="106.13559100000001"/>
  </r>
  <r>
    <x v="1"/>
    <x v="0"/>
    <x v="1"/>
    <x v="8"/>
    <x v="2"/>
    <n v="111.2063351"/>
  </r>
  <r>
    <x v="1"/>
    <x v="0"/>
    <x v="1"/>
    <x v="9"/>
    <x v="2"/>
    <n v="221.86055870000001"/>
  </r>
  <r>
    <x v="1"/>
    <x v="0"/>
    <x v="1"/>
    <x v="10"/>
    <x v="2"/>
    <n v="205.8111279"/>
  </r>
  <r>
    <x v="1"/>
    <x v="0"/>
    <x v="2"/>
    <x v="0"/>
    <x v="2"/>
    <n v="63.827009349999997"/>
  </r>
  <r>
    <x v="1"/>
    <x v="0"/>
    <x v="2"/>
    <x v="1"/>
    <x v="2"/>
    <n v="67.647037040000001"/>
  </r>
  <r>
    <x v="1"/>
    <x v="0"/>
    <x v="2"/>
    <x v="2"/>
    <x v="2"/>
    <n v="94.364912889999999"/>
  </r>
  <r>
    <x v="1"/>
    <x v="0"/>
    <x v="2"/>
    <x v="3"/>
    <x v="2"/>
    <n v="75.429649119999993"/>
  </r>
  <r>
    <x v="1"/>
    <x v="0"/>
    <x v="2"/>
    <x v="4"/>
    <x v="2"/>
    <n v="94.353232320000004"/>
  </r>
  <r>
    <x v="1"/>
    <x v="0"/>
    <x v="2"/>
    <x v="5"/>
    <x v="2"/>
    <n v="104.16"/>
  </r>
  <r>
    <x v="1"/>
    <x v="0"/>
    <x v="2"/>
    <x v="6"/>
    <x v="2"/>
    <n v="115.0025126"/>
  </r>
  <r>
    <x v="1"/>
    <x v="0"/>
    <x v="2"/>
    <x v="7"/>
    <x v="2"/>
    <n v="152.05893019999999"/>
  </r>
  <r>
    <x v="1"/>
    <x v="0"/>
    <x v="2"/>
    <x v="8"/>
    <x v="2"/>
    <n v="138.20485149999999"/>
  </r>
  <r>
    <x v="1"/>
    <x v="0"/>
    <x v="2"/>
    <x v="9"/>
    <x v="2"/>
    <n v="151.4398999"/>
  </r>
  <r>
    <x v="1"/>
    <x v="0"/>
    <x v="2"/>
    <x v="10"/>
    <x v="2"/>
    <n v="146.2571557"/>
  </r>
  <r>
    <x v="1"/>
    <x v="0"/>
    <x v="3"/>
    <x v="0"/>
    <x v="2"/>
    <n v="74.360026980000001"/>
  </r>
  <r>
    <x v="1"/>
    <x v="0"/>
    <x v="3"/>
    <x v="1"/>
    <x v="2"/>
    <n v="80.579164559999995"/>
  </r>
  <r>
    <x v="1"/>
    <x v="0"/>
    <x v="3"/>
    <x v="2"/>
    <x v="2"/>
    <n v="104.0041667"/>
  </r>
  <r>
    <x v="1"/>
    <x v="0"/>
    <x v="3"/>
    <x v="3"/>
    <x v="2"/>
    <n v="90.004371579999997"/>
  </r>
  <r>
    <x v="1"/>
    <x v="0"/>
    <x v="3"/>
    <x v="4"/>
    <x v="2"/>
    <n v="91.14833333"/>
  </r>
  <r>
    <x v="1"/>
    <x v="0"/>
    <x v="3"/>
    <x v="5"/>
    <x v="2"/>
    <n v="95.589730419999995"/>
  </r>
  <r>
    <x v="1"/>
    <x v="0"/>
    <x v="3"/>
    <x v="6"/>
    <x v="2"/>
    <n v="99.286672249999995"/>
  </r>
  <r>
    <x v="1"/>
    <x v="0"/>
    <x v="3"/>
    <x v="7"/>
    <x v="2"/>
    <n v="105.26951149999999"/>
  </r>
  <r>
    <x v="1"/>
    <x v="0"/>
    <x v="3"/>
    <x v="8"/>
    <x v="2"/>
    <n v="123.9301535"/>
  </r>
  <r>
    <x v="1"/>
    <x v="0"/>
    <x v="3"/>
    <x v="9"/>
    <x v="2"/>
    <n v="144.4449256"/>
  </r>
  <r>
    <x v="1"/>
    <x v="0"/>
    <x v="3"/>
    <x v="10"/>
    <x v="2"/>
    <n v="175.61997980000001"/>
  </r>
  <r>
    <x v="1"/>
    <x v="0"/>
    <x v="4"/>
    <x v="0"/>
    <x v="2"/>
    <n v="59.743753779999999"/>
  </r>
  <r>
    <x v="1"/>
    <x v="0"/>
    <x v="4"/>
    <x v="1"/>
    <x v="2"/>
    <n v="60.125295970000003"/>
  </r>
  <r>
    <x v="1"/>
    <x v="0"/>
    <x v="4"/>
    <x v="2"/>
    <x v="2"/>
    <n v="61.238109289999997"/>
  </r>
  <r>
    <x v="1"/>
    <x v="0"/>
    <x v="4"/>
    <x v="3"/>
    <x v="2"/>
    <n v="65.634564330000003"/>
  </r>
  <r>
    <x v="1"/>
    <x v="0"/>
    <x v="4"/>
    <x v="4"/>
    <x v="2"/>
    <n v="106.9191058"/>
  </r>
  <r>
    <x v="1"/>
    <x v="0"/>
    <x v="4"/>
    <x v="5"/>
    <x v="2"/>
    <n v="115.99161100000001"/>
  </r>
  <r>
    <x v="1"/>
    <x v="0"/>
    <x v="4"/>
    <x v="6"/>
    <x v="2"/>
    <n v="154.80936500000001"/>
  </r>
  <r>
    <x v="1"/>
    <x v="0"/>
    <x v="4"/>
    <x v="7"/>
    <x v="2"/>
    <n v="174.63808900000001"/>
  </r>
  <r>
    <x v="1"/>
    <x v="0"/>
    <x v="4"/>
    <x v="8"/>
    <x v="2"/>
    <n v="278.3158899"/>
  </r>
  <r>
    <x v="1"/>
    <x v="0"/>
    <x v="4"/>
    <x v="9"/>
    <x v="2"/>
    <n v="303.47075919999997"/>
  </r>
  <r>
    <x v="1"/>
    <x v="0"/>
    <x v="4"/>
    <x v="10"/>
    <x v="2"/>
    <n v="302.84871470000002"/>
  </r>
  <r>
    <x v="1"/>
    <x v="0"/>
    <x v="5"/>
    <x v="0"/>
    <x v="2"/>
    <n v="81.832627740000007"/>
  </r>
  <r>
    <x v="1"/>
    <x v="0"/>
    <x v="5"/>
    <x v="1"/>
    <x v="2"/>
    <n v="84.901941489999999"/>
  </r>
  <r>
    <x v="1"/>
    <x v="0"/>
    <x v="5"/>
    <x v="2"/>
    <x v="2"/>
    <n v="84.935083610000007"/>
  </r>
  <r>
    <x v="1"/>
    <x v="0"/>
    <x v="5"/>
    <x v="3"/>
    <x v="2"/>
    <n v="84.114926199999999"/>
  </r>
  <r>
    <x v="1"/>
    <x v="0"/>
    <x v="5"/>
    <x v="4"/>
    <x v="2"/>
    <n v="104.76813249999999"/>
  </r>
  <r>
    <x v="1"/>
    <x v="0"/>
    <x v="5"/>
    <x v="5"/>
    <x v="2"/>
    <n v="103.5010541"/>
  </r>
  <r>
    <x v="1"/>
    <x v="0"/>
    <x v="5"/>
    <x v="6"/>
    <x v="2"/>
    <n v="144.61785190000001"/>
  </r>
  <r>
    <x v="1"/>
    <x v="0"/>
    <x v="5"/>
    <x v="7"/>
    <x v="2"/>
    <n v="180.97588590000001"/>
  </r>
  <r>
    <x v="1"/>
    <x v="0"/>
    <x v="5"/>
    <x v="8"/>
    <x v="2"/>
    <n v="209.26276350000001"/>
  </r>
  <r>
    <x v="1"/>
    <x v="0"/>
    <x v="5"/>
    <x v="9"/>
    <x v="2"/>
    <n v="229.56010900000001"/>
  </r>
  <r>
    <x v="1"/>
    <x v="0"/>
    <x v="5"/>
    <x v="10"/>
    <x v="2"/>
    <n v="250.5582192"/>
  </r>
  <r>
    <x v="1"/>
    <x v="0"/>
    <x v="6"/>
    <x v="0"/>
    <x v="2"/>
    <n v="63.710633309999999"/>
  </r>
  <r>
    <x v="1"/>
    <x v="0"/>
    <x v="6"/>
    <x v="1"/>
    <x v="2"/>
    <n v="67.435490200000004"/>
  </r>
  <r>
    <x v="1"/>
    <x v="0"/>
    <x v="6"/>
    <x v="2"/>
    <x v="2"/>
    <n v="82.469539409999996"/>
  </r>
  <r>
    <x v="1"/>
    <x v="0"/>
    <x v="6"/>
    <x v="3"/>
    <x v="2"/>
    <n v="86.926483739999995"/>
  </r>
  <r>
    <x v="1"/>
    <x v="0"/>
    <x v="6"/>
    <x v="4"/>
    <x v="2"/>
    <n v="79.959514409999997"/>
  </r>
  <r>
    <x v="1"/>
    <x v="0"/>
    <x v="6"/>
    <x v="5"/>
    <x v="2"/>
    <n v="84.383951109999998"/>
  </r>
  <r>
    <x v="1"/>
    <x v="0"/>
    <x v="6"/>
    <x v="6"/>
    <x v="2"/>
    <n v="100.1059266"/>
  </r>
  <r>
    <x v="1"/>
    <x v="0"/>
    <x v="6"/>
    <x v="7"/>
    <x v="2"/>
    <n v="102.6675377"/>
  </r>
  <r>
    <x v="1"/>
    <x v="0"/>
    <x v="6"/>
    <x v="8"/>
    <x v="2"/>
    <n v="113.70490479999999"/>
  </r>
  <r>
    <x v="1"/>
    <x v="0"/>
    <x v="6"/>
    <x v="9"/>
    <x v="2"/>
    <n v="163.66014569999999"/>
  </r>
  <r>
    <x v="1"/>
    <x v="0"/>
    <x v="6"/>
    <x v="10"/>
    <x v="2"/>
    <n v="227.67710539999999"/>
  </r>
  <r>
    <x v="1"/>
    <x v="0"/>
    <x v="7"/>
    <x v="0"/>
    <x v="2"/>
    <n v="80.008028170000003"/>
  </r>
  <r>
    <x v="1"/>
    <x v="0"/>
    <x v="7"/>
    <x v="1"/>
    <x v="2"/>
    <n v="89.821466670000007"/>
  </r>
  <r>
    <x v="1"/>
    <x v="0"/>
    <x v="7"/>
    <x v="2"/>
    <x v="2"/>
    <n v="114.88357139999999"/>
  </r>
  <r>
    <x v="1"/>
    <x v="0"/>
    <x v="7"/>
    <x v="3"/>
    <x v="2"/>
    <n v="111.26181819999999"/>
  </r>
  <r>
    <x v="1"/>
    <x v="0"/>
    <x v="7"/>
    <x v="4"/>
    <x v="2"/>
    <n v="139.39864410000001"/>
  </r>
  <r>
    <x v="1"/>
    <x v="0"/>
    <x v="7"/>
    <x v="5"/>
    <x v="2"/>
    <n v="181.38291670000001"/>
  </r>
  <r>
    <x v="1"/>
    <x v="0"/>
    <x v="7"/>
    <x v="6"/>
    <x v="2"/>
    <n v="238.51085710000001"/>
  </r>
  <r>
    <x v="1"/>
    <x v="0"/>
    <x v="7"/>
    <x v="7"/>
    <x v="2"/>
    <n v="271.90684210000001"/>
  </r>
  <r>
    <x v="1"/>
    <x v="0"/>
    <x v="7"/>
    <x v="8"/>
    <x v="2"/>
    <n v="208.75239999999999"/>
  </r>
  <r>
    <x v="1"/>
    <x v="0"/>
    <x v="7"/>
    <x v="9"/>
    <x v="2"/>
    <n v="199.9092517"/>
  </r>
  <r>
    <x v="1"/>
    <x v="0"/>
    <x v="7"/>
    <x v="10"/>
    <x v="2"/>
    <n v="240.90346149999999"/>
  </r>
  <r>
    <x v="1"/>
    <x v="0"/>
    <x v="8"/>
    <x v="0"/>
    <x v="2"/>
    <n v="62.159199999999998"/>
  </r>
  <r>
    <x v="1"/>
    <x v="0"/>
    <x v="8"/>
    <x v="1"/>
    <x v="2"/>
    <n v="54.465602840000003"/>
  </r>
  <r>
    <x v="1"/>
    <x v="0"/>
    <x v="8"/>
    <x v="2"/>
    <x v="2"/>
    <n v="54.095079370000001"/>
  </r>
  <r>
    <x v="1"/>
    <x v="0"/>
    <x v="8"/>
    <x v="3"/>
    <x v="2"/>
    <n v="78.182307690000002"/>
  </r>
  <r>
    <x v="1"/>
    <x v="0"/>
    <x v="8"/>
    <x v="4"/>
    <x v="2"/>
    <n v="109.34686050000001"/>
  </r>
  <r>
    <x v="1"/>
    <x v="0"/>
    <x v="8"/>
    <x v="5"/>
    <x v="2"/>
    <n v="118.1674419"/>
  </r>
  <r>
    <x v="1"/>
    <x v="0"/>
    <x v="8"/>
    <x v="6"/>
    <x v="2"/>
    <n v="150.00643840000001"/>
  </r>
  <r>
    <x v="1"/>
    <x v="0"/>
    <x v="8"/>
    <x v="7"/>
    <x v="2"/>
    <n v="189.26031750000001"/>
  </r>
  <r>
    <x v="1"/>
    <x v="0"/>
    <x v="8"/>
    <x v="8"/>
    <x v="2"/>
    <n v="302.49736840000003"/>
  </r>
  <r>
    <x v="1"/>
    <x v="0"/>
    <x v="8"/>
    <x v="9"/>
    <x v="2"/>
    <n v="278.104963"/>
  </r>
  <r>
    <x v="1"/>
    <x v="0"/>
    <x v="8"/>
    <x v="10"/>
    <x v="2"/>
    <n v="349.07223399999998"/>
  </r>
  <r>
    <x v="1"/>
    <x v="0"/>
    <x v="9"/>
    <x v="0"/>
    <x v="2"/>
    <n v="94.170455020000006"/>
  </r>
  <r>
    <x v="1"/>
    <x v="0"/>
    <x v="9"/>
    <x v="1"/>
    <x v="2"/>
    <n v="95.401440890000003"/>
  </r>
  <r>
    <x v="1"/>
    <x v="0"/>
    <x v="9"/>
    <x v="2"/>
    <x v="2"/>
    <n v="103.5388007"/>
  </r>
  <r>
    <x v="1"/>
    <x v="0"/>
    <x v="9"/>
    <x v="3"/>
    <x v="2"/>
    <n v="103.077967"/>
  </r>
  <r>
    <x v="1"/>
    <x v="0"/>
    <x v="9"/>
    <x v="4"/>
    <x v="2"/>
    <n v="111.8657857"/>
  </r>
  <r>
    <x v="1"/>
    <x v="0"/>
    <x v="9"/>
    <x v="5"/>
    <x v="2"/>
    <n v="105.9657641"/>
  </r>
  <r>
    <x v="1"/>
    <x v="0"/>
    <x v="9"/>
    <x v="6"/>
    <x v="2"/>
    <n v="112.55145659999999"/>
  </r>
  <r>
    <x v="1"/>
    <x v="0"/>
    <x v="9"/>
    <x v="7"/>
    <x v="2"/>
    <n v="109.9171982"/>
  </r>
  <r>
    <x v="1"/>
    <x v="0"/>
    <x v="9"/>
    <x v="8"/>
    <x v="2"/>
    <n v="119.2446044"/>
  </r>
  <r>
    <x v="1"/>
    <x v="0"/>
    <x v="9"/>
    <x v="9"/>
    <x v="2"/>
    <n v="132.52514579999999"/>
  </r>
  <r>
    <x v="1"/>
    <x v="0"/>
    <x v="9"/>
    <x v="10"/>
    <x v="2"/>
    <n v="187.6330682"/>
  </r>
  <r>
    <x v="1"/>
    <x v="0"/>
    <x v="10"/>
    <x v="0"/>
    <x v="2"/>
    <n v="96.294923549999993"/>
  </r>
  <r>
    <x v="1"/>
    <x v="0"/>
    <x v="10"/>
    <x v="1"/>
    <x v="2"/>
    <n v="112.57778089999999"/>
  </r>
  <r>
    <x v="1"/>
    <x v="0"/>
    <x v="10"/>
    <x v="2"/>
    <x v="2"/>
    <n v="104.1682428"/>
  </r>
  <r>
    <x v="1"/>
    <x v="0"/>
    <x v="10"/>
    <x v="3"/>
    <x v="2"/>
    <n v="103.3788144"/>
  </r>
  <r>
    <x v="1"/>
    <x v="0"/>
    <x v="10"/>
    <x v="4"/>
    <x v="2"/>
    <n v="102.7824195"/>
  </r>
  <r>
    <x v="1"/>
    <x v="0"/>
    <x v="10"/>
    <x v="5"/>
    <x v="2"/>
    <n v="100.73786939999999"/>
  </r>
  <r>
    <x v="1"/>
    <x v="0"/>
    <x v="10"/>
    <x v="6"/>
    <x v="2"/>
    <n v="118.7940864"/>
  </r>
  <r>
    <x v="1"/>
    <x v="0"/>
    <x v="10"/>
    <x v="7"/>
    <x v="2"/>
    <n v="165.8541706"/>
  </r>
  <r>
    <x v="1"/>
    <x v="0"/>
    <x v="10"/>
    <x v="8"/>
    <x v="2"/>
    <n v="185.10968270000001"/>
  </r>
  <r>
    <x v="1"/>
    <x v="0"/>
    <x v="10"/>
    <x v="9"/>
    <x v="2"/>
    <n v="195.2069711"/>
  </r>
  <r>
    <x v="1"/>
    <x v="0"/>
    <x v="10"/>
    <x v="10"/>
    <x v="2"/>
    <n v="190.7128137"/>
  </r>
  <r>
    <x v="1"/>
    <x v="0"/>
    <x v="11"/>
    <x v="0"/>
    <x v="2"/>
    <n v="75.997734140000006"/>
  </r>
  <r>
    <x v="1"/>
    <x v="0"/>
    <x v="11"/>
    <x v="1"/>
    <x v="2"/>
    <n v="123.3940181"/>
  </r>
  <r>
    <x v="1"/>
    <x v="0"/>
    <x v="11"/>
    <x v="2"/>
    <x v="2"/>
    <n v="144.28372089999999"/>
  </r>
  <r>
    <x v="1"/>
    <x v="0"/>
    <x v="11"/>
    <x v="3"/>
    <x v="2"/>
    <n v="136.77372360000001"/>
  </r>
  <r>
    <x v="1"/>
    <x v="0"/>
    <x v="11"/>
    <x v="4"/>
    <x v="2"/>
    <n v="122.31818699999999"/>
  </r>
  <r>
    <x v="1"/>
    <x v="0"/>
    <x v="11"/>
    <x v="5"/>
    <x v="2"/>
    <n v="105.5979857"/>
  </r>
  <r>
    <x v="1"/>
    <x v="0"/>
    <x v="11"/>
    <x v="6"/>
    <x v="2"/>
    <n v="113.37989779999999"/>
  </r>
  <r>
    <x v="1"/>
    <x v="0"/>
    <x v="11"/>
    <x v="7"/>
    <x v="2"/>
    <n v="92.849258160000005"/>
  </r>
  <r>
    <x v="1"/>
    <x v="0"/>
    <x v="11"/>
    <x v="8"/>
    <x v="2"/>
    <n v="91.247791879999994"/>
  </r>
  <r>
    <x v="1"/>
    <x v="0"/>
    <x v="11"/>
    <x v="9"/>
    <x v="2"/>
    <n v="113.9881879"/>
  </r>
  <r>
    <x v="1"/>
    <x v="0"/>
    <x v="11"/>
    <x v="10"/>
    <x v="2"/>
    <n v="98.021994300000003"/>
  </r>
  <r>
    <x v="1"/>
    <x v="0"/>
    <x v="12"/>
    <x v="0"/>
    <x v="2"/>
    <n v="75.786990419999995"/>
  </r>
  <r>
    <x v="1"/>
    <x v="0"/>
    <x v="12"/>
    <x v="1"/>
    <x v="2"/>
    <n v="96.802283650000007"/>
  </r>
  <r>
    <x v="1"/>
    <x v="0"/>
    <x v="12"/>
    <x v="2"/>
    <x v="2"/>
    <n v="110.96313689999999"/>
  </r>
  <r>
    <x v="1"/>
    <x v="0"/>
    <x v="12"/>
    <x v="3"/>
    <x v="2"/>
    <n v="106.56820449999999"/>
  </r>
  <r>
    <x v="1"/>
    <x v="0"/>
    <x v="12"/>
    <x v="4"/>
    <x v="2"/>
    <n v="115.5177068"/>
  </r>
  <r>
    <x v="1"/>
    <x v="0"/>
    <x v="12"/>
    <x v="5"/>
    <x v="2"/>
    <n v="112.3467483"/>
  </r>
  <r>
    <x v="1"/>
    <x v="0"/>
    <x v="12"/>
    <x v="6"/>
    <x v="2"/>
    <n v="160.11596929999999"/>
  </r>
  <r>
    <x v="1"/>
    <x v="0"/>
    <x v="12"/>
    <x v="7"/>
    <x v="2"/>
    <n v="288.1746503"/>
  </r>
  <r>
    <x v="1"/>
    <x v="0"/>
    <x v="12"/>
    <x v="8"/>
    <x v="2"/>
    <n v="320.76409419999999"/>
  </r>
  <r>
    <x v="1"/>
    <x v="0"/>
    <x v="12"/>
    <x v="9"/>
    <x v="2"/>
    <n v="345.1258191"/>
  </r>
  <r>
    <x v="1"/>
    <x v="0"/>
    <x v="12"/>
    <x v="10"/>
    <x v="2"/>
    <n v="328.75026320000001"/>
  </r>
  <r>
    <x v="1"/>
    <x v="0"/>
    <x v="13"/>
    <x v="0"/>
    <x v="2"/>
    <n v="100.8696618"/>
  </r>
  <r>
    <x v="1"/>
    <x v="0"/>
    <x v="13"/>
    <x v="1"/>
    <x v="2"/>
    <n v="114.36065929999999"/>
  </r>
  <r>
    <x v="1"/>
    <x v="0"/>
    <x v="13"/>
    <x v="2"/>
    <x v="2"/>
    <n v="142.01797830000001"/>
  </r>
  <r>
    <x v="1"/>
    <x v="0"/>
    <x v="13"/>
    <x v="3"/>
    <x v="2"/>
    <n v="164.31145989999999"/>
  </r>
  <r>
    <x v="1"/>
    <x v="0"/>
    <x v="13"/>
    <x v="4"/>
    <x v="2"/>
    <n v="170.9371898"/>
  </r>
  <r>
    <x v="1"/>
    <x v="0"/>
    <x v="13"/>
    <x v="5"/>
    <x v="2"/>
    <n v="169.55486300000001"/>
  </r>
  <r>
    <x v="1"/>
    <x v="0"/>
    <x v="13"/>
    <x v="6"/>
    <x v="2"/>
    <n v="144.6710952"/>
  </r>
  <r>
    <x v="1"/>
    <x v="0"/>
    <x v="13"/>
    <x v="7"/>
    <x v="2"/>
    <n v="144.4741406"/>
  </r>
  <r>
    <x v="1"/>
    <x v="0"/>
    <x v="13"/>
    <x v="8"/>
    <x v="2"/>
    <n v="153.53541540000001"/>
  </r>
  <r>
    <x v="1"/>
    <x v="0"/>
    <x v="13"/>
    <x v="9"/>
    <x v="2"/>
    <n v="153.75759160000001"/>
  </r>
  <r>
    <x v="1"/>
    <x v="0"/>
    <x v="13"/>
    <x v="10"/>
    <x v="2"/>
    <n v="192.70509799999999"/>
  </r>
  <r>
    <x v="1"/>
    <x v="0"/>
    <x v="14"/>
    <x v="0"/>
    <x v="2"/>
    <n v="76.142438839999997"/>
  </r>
  <r>
    <x v="1"/>
    <x v="0"/>
    <x v="14"/>
    <x v="1"/>
    <x v="2"/>
    <n v="84.384265420000006"/>
  </r>
  <r>
    <x v="1"/>
    <x v="0"/>
    <x v="14"/>
    <x v="2"/>
    <x v="2"/>
    <n v="89.754133390000007"/>
  </r>
  <r>
    <x v="1"/>
    <x v="0"/>
    <x v="14"/>
    <x v="3"/>
    <x v="2"/>
    <n v="98.254045910000002"/>
  </r>
  <r>
    <x v="1"/>
    <x v="0"/>
    <x v="14"/>
    <x v="4"/>
    <x v="2"/>
    <n v="114.2680477"/>
  </r>
  <r>
    <x v="1"/>
    <x v="0"/>
    <x v="14"/>
    <x v="5"/>
    <x v="2"/>
    <n v="118.5344358"/>
  </r>
  <r>
    <x v="1"/>
    <x v="0"/>
    <x v="14"/>
    <x v="6"/>
    <x v="2"/>
    <n v="127.72652650000001"/>
  </r>
  <r>
    <x v="1"/>
    <x v="0"/>
    <x v="14"/>
    <x v="7"/>
    <x v="2"/>
    <n v="231.6459409"/>
  </r>
  <r>
    <x v="1"/>
    <x v="0"/>
    <x v="14"/>
    <x v="8"/>
    <x v="2"/>
    <n v="303.21172630000001"/>
  </r>
  <r>
    <x v="1"/>
    <x v="0"/>
    <x v="14"/>
    <x v="9"/>
    <x v="2"/>
    <n v="328.8327347"/>
  </r>
  <r>
    <x v="1"/>
    <x v="0"/>
    <x v="14"/>
    <x v="10"/>
    <x v="2"/>
    <n v="314.98644200000001"/>
  </r>
  <r>
    <x v="1"/>
    <x v="0"/>
    <x v="15"/>
    <x v="0"/>
    <x v="2"/>
    <n v="78.211095670000006"/>
  </r>
  <r>
    <x v="1"/>
    <x v="0"/>
    <x v="15"/>
    <x v="1"/>
    <x v="2"/>
    <n v="91.36203501"/>
  </r>
  <r>
    <x v="1"/>
    <x v="0"/>
    <x v="15"/>
    <x v="2"/>
    <x v="2"/>
    <n v="109.48052970000001"/>
  </r>
  <r>
    <x v="1"/>
    <x v="0"/>
    <x v="15"/>
    <x v="3"/>
    <x v="2"/>
    <n v="105.0404851"/>
  </r>
  <r>
    <x v="1"/>
    <x v="0"/>
    <x v="15"/>
    <x v="4"/>
    <x v="2"/>
    <n v="114.4256029"/>
  </r>
  <r>
    <x v="1"/>
    <x v="0"/>
    <x v="15"/>
    <x v="5"/>
    <x v="2"/>
    <n v="119.26814039999999"/>
  </r>
  <r>
    <x v="1"/>
    <x v="0"/>
    <x v="15"/>
    <x v="6"/>
    <x v="2"/>
    <n v="120.6806337"/>
  </r>
  <r>
    <x v="1"/>
    <x v="0"/>
    <x v="15"/>
    <x v="7"/>
    <x v="2"/>
    <n v="132.8032092"/>
  </r>
  <r>
    <x v="1"/>
    <x v="0"/>
    <x v="15"/>
    <x v="8"/>
    <x v="2"/>
    <n v="153.17616530000001"/>
  </r>
  <r>
    <x v="1"/>
    <x v="0"/>
    <x v="15"/>
    <x v="9"/>
    <x v="2"/>
    <n v="160.4550223"/>
  </r>
  <r>
    <x v="1"/>
    <x v="0"/>
    <x v="15"/>
    <x v="10"/>
    <x v="2"/>
    <n v="160.7837236"/>
  </r>
  <r>
    <x v="1"/>
    <x v="0"/>
    <x v="16"/>
    <x v="0"/>
    <x v="2"/>
    <n v="72.622913389999994"/>
  </r>
  <r>
    <x v="1"/>
    <x v="0"/>
    <x v="16"/>
    <x v="1"/>
    <x v="2"/>
    <n v="84.501890410000001"/>
  </r>
  <r>
    <x v="1"/>
    <x v="0"/>
    <x v="16"/>
    <x v="2"/>
    <x v="2"/>
    <n v="102.31894149999999"/>
  </r>
  <r>
    <x v="1"/>
    <x v="0"/>
    <x v="16"/>
    <x v="3"/>
    <x v="2"/>
    <n v="98.127606839999999"/>
  </r>
  <r>
    <x v="1"/>
    <x v="0"/>
    <x v="16"/>
    <x v="4"/>
    <x v="2"/>
    <n v="113.6261204"/>
  </r>
  <r>
    <x v="1"/>
    <x v="0"/>
    <x v="16"/>
    <x v="5"/>
    <x v="2"/>
    <n v="106.6381781"/>
  </r>
  <r>
    <x v="1"/>
    <x v="0"/>
    <x v="16"/>
    <x v="6"/>
    <x v="2"/>
    <n v="137.29084750000001"/>
  </r>
  <r>
    <x v="1"/>
    <x v="0"/>
    <x v="16"/>
    <x v="7"/>
    <x v="2"/>
    <n v="144.47392859999999"/>
  </r>
  <r>
    <x v="1"/>
    <x v="0"/>
    <x v="16"/>
    <x v="8"/>
    <x v="2"/>
    <n v="287.90538859999998"/>
  </r>
  <r>
    <x v="1"/>
    <x v="0"/>
    <x v="16"/>
    <x v="9"/>
    <x v="2"/>
    <n v="295.43617760000001"/>
  </r>
  <r>
    <x v="1"/>
    <x v="0"/>
    <x v="16"/>
    <x v="10"/>
    <x v="2"/>
    <n v="262.71471070000001"/>
  </r>
  <r>
    <x v="1"/>
    <x v="0"/>
    <x v="17"/>
    <x v="0"/>
    <x v="2"/>
    <n v="65.915587189999997"/>
  </r>
  <r>
    <x v="1"/>
    <x v="0"/>
    <x v="17"/>
    <x v="1"/>
    <x v="2"/>
    <n v="61.596075949999999"/>
  </r>
  <r>
    <x v="1"/>
    <x v="0"/>
    <x v="17"/>
    <x v="2"/>
    <x v="2"/>
    <n v="69.290858139999997"/>
  </r>
  <r>
    <x v="1"/>
    <x v="0"/>
    <x v="17"/>
    <x v="3"/>
    <x v="2"/>
    <n v="79.765440929999997"/>
  </r>
  <r>
    <x v="1"/>
    <x v="0"/>
    <x v="17"/>
    <x v="4"/>
    <x v="2"/>
    <n v="84.842247790000002"/>
  </r>
  <r>
    <x v="1"/>
    <x v="0"/>
    <x v="17"/>
    <x v="5"/>
    <x v="2"/>
    <n v="102.3861804"/>
  </r>
  <r>
    <x v="1"/>
    <x v="0"/>
    <x v="17"/>
    <x v="6"/>
    <x v="2"/>
    <n v="105.91549670000001"/>
  </r>
  <r>
    <x v="1"/>
    <x v="0"/>
    <x v="17"/>
    <x v="7"/>
    <x v="2"/>
    <n v="203.0050597"/>
  </r>
  <r>
    <x v="1"/>
    <x v="0"/>
    <x v="17"/>
    <x v="8"/>
    <x v="2"/>
    <n v="283.36072569999999"/>
  </r>
  <r>
    <x v="1"/>
    <x v="0"/>
    <x v="17"/>
    <x v="9"/>
    <x v="2"/>
    <n v="315.16467779999999"/>
  </r>
  <r>
    <x v="1"/>
    <x v="0"/>
    <x v="17"/>
    <x v="10"/>
    <x v="2"/>
    <n v="313.07435140000001"/>
  </r>
  <r>
    <x v="1"/>
    <x v="0"/>
    <x v="18"/>
    <x v="0"/>
    <x v="2"/>
    <n v="88.558813560000004"/>
  </r>
  <r>
    <x v="1"/>
    <x v="0"/>
    <x v="18"/>
    <x v="1"/>
    <x v="2"/>
    <n v="85.535018870000002"/>
  </r>
  <r>
    <x v="1"/>
    <x v="0"/>
    <x v="18"/>
    <x v="2"/>
    <x v="2"/>
    <n v="86.906717060000005"/>
  </r>
  <r>
    <x v="1"/>
    <x v="0"/>
    <x v="18"/>
    <x v="3"/>
    <x v="2"/>
    <n v="100.0897921"/>
  </r>
  <r>
    <x v="1"/>
    <x v="0"/>
    <x v="18"/>
    <x v="4"/>
    <x v="2"/>
    <n v="103.49048260000001"/>
  </r>
  <r>
    <x v="1"/>
    <x v="0"/>
    <x v="18"/>
    <x v="5"/>
    <x v="2"/>
    <n v="116.1576101"/>
  </r>
  <r>
    <x v="1"/>
    <x v="0"/>
    <x v="18"/>
    <x v="6"/>
    <x v="2"/>
    <n v="119.2170819"/>
  </r>
  <r>
    <x v="1"/>
    <x v="0"/>
    <x v="18"/>
    <x v="7"/>
    <x v="2"/>
    <n v="145.15182540000001"/>
  </r>
  <r>
    <x v="1"/>
    <x v="0"/>
    <x v="18"/>
    <x v="8"/>
    <x v="2"/>
    <n v="208.26819510000001"/>
  </r>
  <r>
    <x v="1"/>
    <x v="0"/>
    <x v="18"/>
    <x v="9"/>
    <x v="2"/>
    <n v="252.13351800000001"/>
  </r>
  <r>
    <x v="1"/>
    <x v="0"/>
    <x v="18"/>
    <x v="10"/>
    <x v="2"/>
    <n v="269.12300329999999"/>
  </r>
  <r>
    <x v="1"/>
    <x v="0"/>
    <x v="19"/>
    <x v="0"/>
    <x v="2"/>
    <n v="104.6287853"/>
  </r>
  <r>
    <x v="1"/>
    <x v="0"/>
    <x v="19"/>
    <x v="1"/>
    <x v="2"/>
    <n v="120.8131173"/>
  </r>
  <r>
    <x v="1"/>
    <x v="0"/>
    <x v="19"/>
    <x v="2"/>
    <x v="2"/>
    <n v="95.438491529999993"/>
  </r>
  <r>
    <x v="1"/>
    <x v="0"/>
    <x v="19"/>
    <x v="3"/>
    <x v="2"/>
    <n v="102.00035990000001"/>
  </r>
  <r>
    <x v="1"/>
    <x v="0"/>
    <x v="19"/>
    <x v="4"/>
    <x v="2"/>
    <n v="114.4940172"/>
  </r>
  <r>
    <x v="1"/>
    <x v="0"/>
    <x v="19"/>
    <x v="5"/>
    <x v="2"/>
    <n v="101.6138782"/>
  </r>
  <r>
    <x v="1"/>
    <x v="0"/>
    <x v="19"/>
    <x v="6"/>
    <x v="2"/>
    <n v="149.6019957"/>
  </r>
  <r>
    <x v="1"/>
    <x v="0"/>
    <x v="19"/>
    <x v="7"/>
    <x v="2"/>
    <n v="237.4600102"/>
  </r>
  <r>
    <x v="1"/>
    <x v="0"/>
    <x v="19"/>
    <x v="8"/>
    <x v="2"/>
    <n v="271.90899999999999"/>
  </r>
  <r>
    <x v="1"/>
    <x v="0"/>
    <x v="19"/>
    <x v="9"/>
    <x v="2"/>
    <n v="365.49889530000002"/>
  </r>
  <r>
    <x v="1"/>
    <x v="0"/>
    <x v="19"/>
    <x v="10"/>
    <x v="2"/>
    <n v="375.43023110000001"/>
  </r>
  <r>
    <x v="1"/>
    <x v="0"/>
    <x v="20"/>
    <x v="0"/>
    <x v="2"/>
    <n v="0"/>
  </r>
  <r>
    <x v="1"/>
    <x v="0"/>
    <x v="20"/>
    <x v="1"/>
    <x v="2"/>
    <n v="0"/>
  </r>
  <r>
    <x v="1"/>
    <x v="0"/>
    <x v="20"/>
    <x v="2"/>
    <x v="2"/>
    <n v="0"/>
  </r>
  <r>
    <x v="1"/>
    <x v="0"/>
    <x v="20"/>
    <x v="3"/>
    <x v="2"/>
    <n v="0"/>
  </r>
  <r>
    <x v="1"/>
    <x v="0"/>
    <x v="20"/>
    <x v="4"/>
    <x v="2"/>
    <n v="0"/>
  </r>
  <r>
    <x v="1"/>
    <x v="0"/>
    <x v="20"/>
    <x v="5"/>
    <x v="2"/>
    <n v="0"/>
  </r>
  <r>
    <x v="1"/>
    <x v="0"/>
    <x v="20"/>
    <x v="6"/>
    <x v="2"/>
    <n v="0"/>
  </r>
  <r>
    <x v="1"/>
    <x v="0"/>
    <x v="20"/>
    <x v="7"/>
    <x v="2"/>
    <n v="0"/>
  </r>
  <r>
    <x v="1"/>
    <x v="0"/>
    <x v="20"/>
    <x v="8"/>
    <x v="2"/>
    <n v="0"/>
  </r>
  <r>
    <x v="1"/>
    <x v="0"/>
    <x v="20"/>
    <x v="9"/>
    <x v="2"/>
    <n v="0"/>
  </r>
  <r>
    <x v="1"/>
    <x v="0"/>
    <x v="20"/>
    <x v="10"/>
    <x v="2"/>
    <n v="0"/>
  </r>
  <r>
    <x v="1"/>
    <x v="0"/>
    <x v="21"/>
    <x v="0"/>
    <x v="2"/>
    <n v="73.482176469999999"/>
  </r>
  <r>
    <x v="1"/>
    <x v="0"/>
    <x v="21"/>
    <x v="1"/>
    <x v="2"/>
    <n v="71.892800930000007"/>
  </r>
  <r>
    <x v="1"/>
    <x v="0"/>
    <x v="21"/>
    <x v="2"/>
    <x v="2"/>
    <n v="80.831539090000007"/>
  </r>
  <r>
    <x v="1"/>
    <x v="0"/>
    <x v="21"/>
    <x v="3"/>
    <x v="2"/>
    <n v="84.503237409999997"/>
  </r>
  <r>
    <x v="1"/>
    <x v="0"/>
    <x v="21"/>
    <x v="4"/>
    <x v="2"/>
    <n v="101.25861690000001"/>
  </r>
  <r>
    <x v="1"/>
    <x v="0"/>
    <x v="21"/>
    <x v="5"/>
    <x v="2"/>
    <n v="116.55573200000001"/>
  </r>
  <r>
    <x v="1"/>
    <x v="0"/>
    <x v="21"/>
    <x v="6"/>
    <x v="2"/>
    <n v="130.26473229999999"/>
  </r>
  <r>
    <x v="1"/>
    <x v="0"/>
    <x v="21"/>
    <x v="7"/>
    <x v="2"/>
    <n v="173.43085110000001"/>
  </r>
  <r>
    <x v="1"/>
    <x v="0"/>
    <x v="21"/>
    <x v="8"/>
    <x v="2"/>
    <n v="210.32824919999999"/>
  </r>
  <r>
    <x v="1"/>
    <x v="0"/>
    <x v="21"/>
    <x v="9"/>
    <x v="2"/>
    <n v="243.59174200000001"/>
  </r>
  <r>
    <x v="1"/>
    <x v="0"/>
    <x v="21"/>
    <x v="10"/>
    <x v="2"/>
    <n v="241.21248370000001"/>
  </r>
  <r>
    <x v="1"/>
    <x v="0"/>
    <x v="22"/>
    <x v="0"/>
    <x v="2"/>
    <n v="59.645054190000003"/>
  </r>
  <r>
    <x v="1"/>
    <x v="0"/>
    <x v="22"/>
    <x v="1"/>
    <x v="2"/>
    <n v="67.111969999999999"/>
  </r>
  <r>
    <x v="1"/>
    <x v="0"/>
    <x v="22"/>
    <x v="2"/>
    <x v="2"/>
    <n v="75.283436690000002"/>
  </r>
  <r>
    <x v="1"/>
    <x v="0"/>
    <x v="22"/>
    <x v="3"/>
    <x v="2"/>
    <n v="82.435251989999998"/>
  </r>
  <r>
    <x v="1"/>
    <x v="0"/>
    <x v="22"/>
    <x v="4"/>
    <x v="2"/>
    <n v="77.443621620000002"/>
  </r>
  <r>
    <x v="1"/>
    <x v="0"/>
    <x v="22"/>
    <x v="5"/>
    <x v="2"/>
    <n v="91.639242049999993"/>
  </r>
  <r>
    <x v="1"/>
    <x v="0"/>
    <x v="22"/>
    <x v="6"/>
    <x v="2"/>
    <n v="115.7769084"/>
  </r>
  <r>
    <x v="1"/>
    <x v="0"/>
    <x v="22"/>
    <x v="7"/>
    <x v="2"/>
    <n v="148.1277532"/>
  </r>
  <r>
    <x v="1"/>
    <x v="0"/>
    <x v="22"/>
    <x v="8"/>
    <x v="2"/>
    <n v="224.43125409999999"/>
  </r>
  <r>
    <x v="1"/>
    <x v="0"/>
    <x v="22"/>
    <x v="9"/>
    <x v="2"/>
    <n v="233.49295549999999"/>
  </r>
  <r>
    <x v="1"/>
    <x v="0"/>
    <x v="22"/>
    <x v="10"/>
    <x v="2"/>
    <n v="234.06866669999999"/>
  </r>
  <r>
    <x v="1"/>
    <x v="0"/>
    <x v="23"/>
    <x v="0"/>
    <x v="2"/>
    <n v="148.443198"/>
  </r>
  <r>
    <x v="1"/>
    <x v="0"/>
    <x v="23"/>
    <x v="1"/>
    <x v="2"/>
    <n v="166.97103480000001"/>
  </r>
  <r>
    <x v="1"/>
    <x v="0"/>
    <x v="23"/>
    <x v="2"/>
    <x v="2"/>
    <n v="176.43184289999999"/>
  </r>
  <r>
    <x v="1"/>
    <x v="0"/>
    <x v="23"/>
    <x v="3"/>
    <x v="2"/>
    <n v="189.81101910000001"/>
  </r>
  <r>
    <x v="1"/>
    <x v="0"/>
    <x v="23"/>
    <x v="4"/>
    <x v="2"/>
    <n v="209.52107649999999"/>
  </r>
  <r>
    <x v="1"/>
    <x v="0"/>
    <x v="23"/>
    <x v="5"/>
    <x v="2"/>
    <n v="216.80396949999999"/>
  </r>
  <r>
    <x v="1"/>
    <x v="0"/>
    <x v="23"/>
    <x v="6"/>
    <x v="2"/>
    <n v="285.28655750000001"/>
  </r>
  <r>
    <x v="1"/>
    <x v="0"/>
    <x v="23"/>
    <x v="7"/>
    <x v="2"/>
    <n v="274.614777"/>
  </r>
  <r>
    <x v="1"/>
    <x v="0"/>
    <x v="23"/>
    <x v="8"/>
    <x v="2"/>
    <n v="282.58387399999998"/>
  </r>
  <r>
    <x v="1"/>
    <x v="0"/>
    <x v="23"/>
    <x v="9"/>
    <x v="2"/>
    <n v="287.36976190000001"/>
  </r>
  <r>
    <x v="1"/>
    <x v="0"/>
    <x v="23"/>
    <x v="10"/>
    <x v="2"/>
    <n v="274.85198750000001"/>
  </r>
  <r>
    <x v="1"/>
    <x v="0"/>
    <x v="24"/>
    <x v="0"/>
    <x v="2"/>
    <n v="99.262308259999998"/>
  </r>
  <r>
    <x v="1"/>
    <x v="0"/>
    <x v="24"/>
    <x v="1"/>
    <x v="2"/>
    <n v="106.6435757"/>
  </r>
  <r>
    <x v="1"/>
    <x v="0"/>
    <x v="24"/>
    <x v="2"/>
    <x v="2"/>
    <n v="109.91622479999999"/>
  </r>
  <r>
    <x v="1"/>
    <x v="0"/>
    <x v="24"/>
    <x v="3"/>
    <x v="2"/>
    <n v="107.7137755"/>
  </r>
  <r>
    <x v="1"/>
    <x v="0"/>
    <x v="24"/>
    <x v="4"/>
    <x v="2"/>
    <n v="127.69395919999999"/>
  </r>
  <r>
    <x v="1"/>
    <x v="0"/>
    <x v="24"/>
    <x v="5"/>
    <x v="2"/>
    <n v="130.42514660000001"/>
  </r>
  <r>
    <x v="1"/>
    <x v="0"/>
    <x v="24"/>
    <x v="6"/>
    <x v="2"/>
    <n v="143.26026300000001"/>
  </r>
  <r>
    <x v="1"/>
    <x v="0"/>
    <x v="24"/>
    <x v="7"/>
    <x v="2"/>
    <n v="158.66039929999999"/>
  </r>
  <r>
    <x v="1"/>
    <x v="0"/>
    <x v="24"/>
    <x v="8"/>
    <x v="2"/>
    <n v="174.8779461"/>
  </r>
  <r>
    <x v="1"/>
    <x v="0"/>
    <x v="24"/>
    <x v="9"/>
    <x v="2"/>
    <n v="202.7960654"/>
  </r>
  <r>
    <x v="1"/>
    <x v="0"/>
    <x v="24"/>
    <x v="10"/>
    <x v="2"/>
    <n v="205.60754549999999"/>
  </r>
  <r>
    <x v="1"/>
    <x v="0"/>
    <x v="25"/>
    <x v="0"/>
    <x v="2"/>
    <n v="78.943439999999995"/>
  </r>
  <r>
    <x v="1"/>
    <x v="0"/>
    <x v="25"/>
    <x v="1"/>
    <x v="2"/>
    <n v="80.04092"/>
  </r>
  <r>
    <x v="1"/>
    <x v="0"/>
    <x v="25"/>
    <x v="2"/>
    <x v="2"/>
    <n v="71.421153849999996"/>
  </r>
  <r>
    <x v="1"/>
    <x v="0"/>
    <x v="25"/>
    <x v="3"/>
    <x v="2"/>
    <n v="79.452307689999998"/>
  </r>
  <r>
    <x v="1"/>
    <x v="0"/>
    <x v="25"/>
    <x v="4"/>
    <x v="2"/>
    <n v="83.665428570000003"/>
  </r>
  <r>
    <x v="1"/>
    <x v="0"/>
    <x v="25"/>
    <x v="5"/>
    <x v="2"/>
    <n v="96.342481750000005"/>
  </r>
  <r>
    <x v="1"/>
    <x v="0"/>
    <x v="25"/>
    <x v="6"/>
    <x v="2"/>
    <n v="83.098571430000007"/>
  </r>
  <r>
    <x v="1"/>
    <x v="0"/>
    <x v="25"/>
    <x v="7"/>
    <x v="2"/>
    <n v="119.3937008"/>
  </r>
  <r>
    <x v="1"/>
    <x v="0"/>
    <x v="25"/>
    <x v="8"/>
    <x v="2"/>
    <n v="198.08889909999999"/>
  </r>
  <r>
    <x v="1"/>
    <x v="0"/>
    <x v="25"/>
    <x v="9"/>
    <x v="2"/>
    <n v="213.4359585"/>
  </r>
  <r>
    <x v="1"/>
    <x v="0"/>
    <x v="25"/>
    <x v="10"/>
    <x v="2"/>
    <n v="175.64215830000001"/>
  </r>
  <r>
    <x v="1"/>
    <x v="0"/>
    <x v="26"/>
    <x v="0"/>
    <x v="2"/>
    <n v="71.708988759999997"/>
  </r>
  <r>
    <x v="1"/>
    <x v="0"/>
    <x v="26"/>
    <x v="1"/>
    <x v="2"/>
    <n v="100.5096226"/>
  </r>
  <r>
    <x v="1"/>
    <x v="0"/>
    <x v="26"/>
    <x v="2"/>
    <x v="2"/>
    <n v="95.831999999999994"/>
  </r>
  <r>
    <x v="1"/>
    <x v="0"/>
    <x v="26"/>
    <x v="3"/>
    <x v="2"/>
    <n v="108.7430882"/>
  </r>
  <r>
    <x v="1"/>
    <x v="0"/>
    <x v="26"/>
    <x v="4"/>
    <x v="2"/>
    <n v="188.09800000000001"/>
  </r>
  <r>
    <x v="1"/>
    <x v="0"/>
    <x v="26"/>
    <x v="5"/>
    <x v="2"/>
    <n v="133.91894740000001"/>
  </r>
  <r>
    <x v="1"/>
    <x v="0"/>
    <x v="26"/>
    <x v="6"/>
    <x v="2"/>
    <n v="119.1223529"/>
  </r>
  <r>
    <x v="1"/>
    <x v="0"/>
    <x v="26"/>
    <x v="7"/>
    <x v="2"/>
    <n v="110.8416667"/>
  </r>
  <r>
    <x v="1"/>
    <x v="0"/>
    <x v="26"/>
    <x v="8"/>
    <x v="2"/>
    <n v="301.5303333"/>
  </r>
  <r>
    <x v="1"/>
    <x v="0"/>
    <x v="26"/>
    <x v="9"/>
    <x v="2"/>
    <n v="253.1045455"/>
  </r>
  <r>
    <x v="1"/>
    <x v="0"/>
    <x v="26"/>
    <x v="10"/>
    <x v="2"/>
    <n v="413.52733330000001"/>
  </r>
  <r>
    <x v="1"/>
    <x v="0"/>
    <x v="27"/>
    <x v="0"/>
    <x v="2"/>
    <n v="108.9018931"/>
  </r>
  <r>
    <x v="1"/>
    <x v="0"/>
    <x v="27"/>
    <x v="1"/>
    <x v="2"/>
    <n v="105.88140199999999"/>
  </r>
  <r>
    <x v="1"/>
    <x v="0"/>
    <x v="27"/>
    <x v="2"/>
    <x v="2"/>
    <n v="108.5277202"/>
  </r>
  <r>
    <x v="1"/>
    <x v="0"/>
    <x v="27"/>
    <x v="3"/>
    <x v="2"/>
    <n v="114.9899757"/>
  </r>
  <r>
    <x v="1"/>
    <x v="0"/>
    <x v="27"/>
    <x v="4"/>
    <x v="2"/>
    <n v="125.69219579999999"/>
  </r>
  <r>
    <x v="1"/>
    <x v="0"/>
    <x v="27"/>
    <x v="5"/>
    <x v="2"/>
    <n v="121.4967559"/>
  </r>
  <r>
    <x v="1"/>
    <x v="0"/>
    <x v="27"/>
    <x v="6"/>
    <x v="2"/>
    <n v="126.3975006"/>
  </r>
  <r>
    <x v="1"/>
    <x v="0"/>
    <x v="27"/>
    <x v="7"/>
    <x v="2"/>
    <n v="149.8215941"/>
  </r>
  <r>
    <x v="1"/>
    <x v="0"/>
    <x v="27"/>
    <x v="8"/>
    <x v="2"/>
    <n v="172.66898449999999"/>
  </r>
  <r>
    <x v="1"/>
    <x v="0"/>
    <x v="27"/>
    <x v="9"/>
    <x v="2"/>
    <n v="196.34124650000001"/>
  </r>
  <r>
    <x v="1"/>
    <x v="0"/>
    <x v="27"/>
    <x v="10"/>
    <x v="2"/>
    <n v="191.86999420000001"/>
  </r>
  <r>
    <x v="1"/>
    <x v="0"/>
    <x v="28"/>
    <x v="0"/>
    <x v="2"/>
    <n v="72.050273970000006"/>
  </r>
  <r>
    <x v="1"/>
    <x v="0"/>
    <x v="28"/>
    <x v="1"/>
    <x v="2"/>
    <n v="102.62622450000001"/>
  </r>
  <r>
    <x v="1"/>
    <x v="0"/>
    <x v="28"/>
    <x v="2"/>
    <x v="2"/>
    <n v="118.7130508"/>
  </r>
  <r>
    <x v="1"/>
    <x v="0"/>
    <x v="28"/>
    <x v="3"/>
    <x v="2"/>
    <n v="164.079646"/>
  </r>
  <r>
    <x v="1"/>
    <x v="0"/>
    <x v="28"/>
    <x v="4"/>
    <x v="2"/>
    <n v="170.31865379999999"/>
  </r>
  <r>
    <x v="1"/>
    <x v="0"/>
    <x v="28"/>
    <x v="5"/>
    <x v="2"/>
    <n v="176.6931926"/>
  </r>
  <r>
    <x v="1"/>
    <x v="0"/>
    <x v="28"/>
    <x v="6"/>
    <x v="2"/>
    <n v="227.7396277"/>
  </r>
  <r>
    <x v="1"/>
    <x v="0"/>
    <x v="28"/>
    <x v="7"/>
    <x v="2"/>
    <n v="233.1181818"/>
  </r>
  <r>
    <x v="1"/>
    <x v="0"/>
    <x v="28"/>
    <x v="8"/>
    <x v="2"/>
    <n v="244.31481389999999"/>
  </r>
  <r>
    <x v="1"/>
    <x v="0"/>
    <x v="28"/>
    <x v="9"/>
    <x v="2"/>
    <n v="240.12534719999999"/>
  </r>
  <r>
    <x v="1"/>
    <x v="0"/>
    <x v="28"/>
    <x v="10"/>
    <x v="2"/>
    <n v="278.4233514"/>
  </r>
  <r>
    <x v="1"/>
    <x v="0"/>
    <x v="29"/>
    <x v="0"/>
    <x v="2"/>
    <n v="117.9407578"/>
  </r>
  <r>
    <x v="1"/>
    <x v="0"/>
    <x v="29"/>
    <x v="1"/>
    <x v="2"/>
    <n v="127.83406340000001"/>
  </r>
  <r>
    <x v="1"/>
    <x v="0"/>
    <x v="29"/>
    <x v="2"/>
    <x v="2"/>
    <n v="144.84933419999999"/>
  </r>
  <r>
    <x v="1"/>
    <x v="0"/>
    <x v="29"/>
    <x v="3"/>
    <x v="2"/>
    <n v="154.09882669999999"/>
  </r>
  <r>
    <x v="1"/>
    <x v="0"/>
    <x v="29"/>
    <x v="4"/>
    <x v="2"/>
    <n v="159.63740899999999"/>
  </r>
  <r>
    <x v="1"/>
    <x v="0"/>
    <x v="29"/>
    <x v="5"/>
    <x v="2"/>
    <n v="124.5249438"/>
  </r>
  <r>
    <x v="1"/>
    <x v="0"/>
    <x v="29"/>
    <x v="6"/>
    <x v="2"/>
    <n v="140.0673922"/>
  </r>
  <r>
    <x v="1"/>
    <x v="0"/>
    <x v="29"/>
    <x v="7"/>
    <x v="2"/>
    <n v="189.72037280000001"/>
  </r>
  <r>
    <x v="1"/>
    <x v="0"/>
    <x v="29"/>
    <x v="8"/>
    <x v="2"/>
    <n v="256.2861618"/>
  </r>
  <r>
    <x v="1"/>
    <x v="0"/>
    <x v="29"/>
    <x v="9"/>
    <x v="2"/>
    <n v="289.684304"/>
  </r>
  <r>
    <x v="1"/>
    <x v="0"/>
    <x v="29"/>
    <x v="10"/>
    <x v="2"/>
    <n v="264.57682399999999"/>
  </r>
  <r>
    <x v="1"/>
    <x v="0"/>
    <x v="30"/>
    <x v="0"/>
    <x v="2"/>
    <n v="92.277574119999997"/>
  </r>
  <r>
    <x v="1"/>
    <x v="0"/>
    <x v="30"/>
    <x v="1"/>
    <x v="2"/>
    <n v="107.97884209999999"/>
  </r>
  <r>
    <x v="1"/>
    <x v="0"/>
    <x v="30"/>
    <x v="2"/>
    <x v="2"/>
    <n v="103.821028"/>
  </r>
  <r>
    <x v="1"/>
    <x v="0"/>
    <x v="30"/>
    <x v="3"/>
    <x v="2"/>
    <n v="113.2862712"/>
  </r>
  <r>
    <x v="1"/>
    <x v="0"/>
    <x v="30"/>
    <x v="4"/>
    <x v="2"/>
    <n v="114.4038224"/>
  </r>
  <r>
    <x v="1"/>
    <x v="0"/>
    <x v="30"/>
    <x v="5"/>
    <x v="2"/>
    <n v="119.4944015"/>
  </r>
  <r>
    <x v="1"/>
    <x v="0"/>
    <x v="30"/>
    <x v="6"/>
    <x v="2"/>
    <n v="164.27972"/>
  </r>
  <r>
    <x v="1"/>
    <x v="0"/>
    <x v="30"/>
    <x v="7"/>
    <x v="2"/>
    <n v="238.3741297"/>
  </r>
  <r>
    <x v="1"/>
    <x v="0"/>
    <x v="30"/>
    <x v="8"/>
    <x v="2"/>
    <n v="326.3565772"/>
  </r>
  <r>
    <x v="1"/>
    <x v="0"/>
    <x v="30"/>
    <x v="9"/>
    <x v="2"/>
    <n v="430.81420910000003"/>
  </r>
  <r>
    <x v="1"/>
    <x v="0"/>
    <x v="30"/>
    <x v="10"/>
    <x v="2"/>
    <n v="518.54678230000002"/>
  </r>
  <r>
    <x v="1"/>
    <x v="0"/>
    <x v="31"/>
    <x v="0"/>
    <x v="2"/>
    <n v="68.006219290000004"/>
  </r>
  <r>
    <x v="1"/>
    <x v="0"/>
    <x v="31"/>
    <x v="1"/>
    <x v="2"/>
    <n v="71.578492179999998"/>
  </r>
  <r>
    <x v="1"/>
    <x v="0"/>
    <x v="31"/>
    <x v="2"/>
    <x v="2"/>
    <n v="72.781664919999997"/>
  </r>
  <r>
    <x v="1"/>
    <x v="0"/>
    <x v="31"/>
    <x v="3"/>
    <x v="2"/>
    <n v="71.024940920000006"/>
  </r>
  <r>
    <x v="1"/>
    <x v="0"/>
    <x v="31"/>
    <x v="4"/>
    <x v="2"/>
    <n v="106.09090879999999"/>
  </r>
  <r>
    <x v="1"/>
    <x v="0"/>
    <x v="31"/>
    <x v="5"/>
    <x v="2"/>
    <n v="105.8299452"/>
  </r>
  <r>
    <x v="1"/>
    <x v="0"/>
    <x v="31"/>
    <x v="6"/>
    <x v="2"/>
    <n v="119.8434352"/>
  </r>
  <r>
    <x v="1"/>
    <x v="0"/>
    <x v="31"/>
    <x v="7"/>
    <x v="2"/>
    <n v="135.52023059999999"/>
  </r>
  <r>
    <x v="1"/>
    <x v="0"/>
    <x v="31"/>
    <x v="8"/>
    <x v="2"/>
    <n v="152.97158010000001"/>
  </r>
  <r>
    <x v="1"/>
    <x v="0"/>
    <x v="31"/>
    <x v="9"/>
    <x v="2"/>
    <n v="185.46580990000001"/>
  </r>
  <r>
    <x v="1"/>
    <x v="0"/>
    <x v="31"/>
    <x v="10"/>
    <x v="2"/>
    <n v="205.14273700000001"/>
  </r>
  <r>
    <x v="1"/>
    <x v="0"/>
    <x v="32"/>
    <x v="0"/>
    <x v="2"/>
    <n v="84.515766420000006"/>
  </r>
  <r>
    <x v="1"/>
    <x v="0"/>
    <x v="32"/>
    <x v="1"/>
    <x v="2"/>
    <n v="84.319369089999995"/>
  </r>
  <r>
    <x v="1"/>
    <x v="0"/>
    <x v="32"/>
    <x v="2"/>
    <x v="2"/>
    <n v="106.36443970000001"/>
  </r>
  <r>
    <x v="1"/>
    <x v="0"/>
    <x v="32"/>
    <x v="3"/>
    <x v="2"/>
    <n v="115.61900679999999"/>
  </r>
  <r>
    <x v="1"/>
    <x v="0"/>
    <x v="32"/>
    <x v="4"/>
    <x v="2"/>
    <n v="130.2490492"/>
  </r>
  <r>
    <x v="1"/>
    <x v="0"/>
    <x v="32"/>
    <x v="5"/>
    <x v="2"/>
    <n v="117.7694024"/>
  </r>
  <r>
    <x v="1"/>
    <x v="0"/>
    <x v="32"/>
    <x v="6"/>
    <x v="2"/>
    <n v="131.61989399999999"/>
  </r>
  <r>
    <x v="1"/>
    <x v="0"/>
    <x v="32"/>
    <x v="7"/>
    <x v="2"/>
    <n v="165.7826259"/>
  </r>
  <r>
    <x v="1"/>
    <x v="0"/>
    <x v="32"/>
    <x v="8"/>
    <x v="2"/>
    <n v="143.2588811"/>
  </r>
  <r>
    <x v="1"/>
    <x v="0"/>
    <x v="32"/>
    <x v="9"/>
    <x v="2"/>
    <n v="180.4262171"/>
  </r>
  <r>
    <x v="1"/>
    <x v="0"/>
    <x v="32"/>
    <x v="10"/>
    <x v="2"/>
    <n v="163.9903788"/>
  </r>
  <r>
    <x v="1"/>
    <x v="0"/>
    <x v="33"/>
    <x v="0"/>
    <x v="2"/>
    <n v="56.402326530000003"/>
  </r>
  <r>
    <x v="1"/>
    <x v="0"/>
    <x v="33"/>
    <x v="1"/>
    <x v="2"/>
    <n v="62.665132739999997"/>
  </r>
  <r>
    <x v="1"/>
    <x v="0"/>
    <x v="33"/>
    <x v="2"/>
    <x v="2"/>
    <n v="77.364761900000005"/>
  </r>
  <r>
    <x v="1"/>
    <x v="0"/>
    <x v="33"/>
    <x v="3"/>
    <x v="2"/>
    <n v="75.792994350000001"/>
  </r>
  <r>
    <x v="1"/>
    <x v="0"/>
    <x v="33"/>
    <x v="4"/>
    <x v="2"/>
    <n v="87.09237838"/>
  </r>
  <r>
    <x v="1"/>
    <x v="0"/>
    <x v="33"/>
    <x v="5"/>
    <x v="2"/>
    <n v="110.7036449"/>
  </r>
  <r>
    <x v="1"/>
    <x v="0"/>
    <x v="33"/>
    <x v="6"/>
    <x v="2"/>
    <n v="144.99987949999999"/>
  </r>
  <r>
    <x v="1"/>
    <x v="0"/>
    <x v="33"/>
    <x v="7"/>
    <x v="2"/>
    <n v="189.5445631"/>
  </r>
  <r>
    <x v="1"/>
    <x v="0"/>
    <x v="33"/>
    <x v="8"/>
    <x v="2"/>
    <n v="257.96022470000003"/>
  </r>
  <r>
    <x v="1"/>
    <x v="0"/>
    <x v="33"/>
    <x v="9"/>
    <x v="2"/>
    <n v="272.1026627"/>
  </r>
  <r>
    <x v="1"/>
    <x v="0"/>
    <x v="33"/>
    <x v="10"/>
    <x v="2"/>
    <n v="306.02201389999999"/>
  </r>
  <r>
    <x v="1"/>
    <x v="0"/>
    <x v="34"/>
    <x v="0"/>
    <x v="2"/>
    <n v="90.424751700000002"/>
  </r>
  <r>
    <x v="1"/>
    <x v="0"/>
    <x v="34"/>
    <x v="1"/>
    <x v="2"/>
    <n v="103.67827680000001"/>
  </r>
  <r>
    <x v="1"/>
    <x v="0"/>
    <x v="34"/>
    <x v="2"/>
    <x v="2"/>
    <n v="101.85846170000001"/>
  </r>
  <r>
    <x v="1"/>
    <x v="0"/>
    <x v="34"/>
    <x v="3"/>
    <x v="2"/>
    <n v="100.21192910000001"/>
  </r>
  <r>
    <x v="1"/>
    <x v="0"/>
    <x v="34"/>
    <x v="4"/>
    <x v="2"/>
    <n v="122.38077029999999"/>
  </r>
  <r>
    <x v="1"/>
    <x v="0"/>
    <x v="34"/>
    <x v="5"/>
    <x v="2"/>
    <n v="126.1040295"/>
  </r>
  <r>
    <x v="1"/>
    <x v="0"/>
    <x v="34"/>
    <x v="6"/>
    <x v="2"/>
    <n v="133.3399392"/>
  </r>
  <r>
    <x v="1"/>
    <x v="0"/>
    <x v="34"/>
    <x v="7"/>
    <x v="2"/>
    <n v="141.12866600000001"/>
  </r>
  <r>
    <x v="1"/>
    <x v="0"/>
    <x v="34"/>
    <x v="8"/>
    <x v="2"/>
    <n v="144.50353319999999"/>
  </r>
  <r>
    <x v="1"/>
    <x v="0"/>
    <x v="34"/>
    <x v="9"/>
    <x v="2"/>
    <n v="169.8618927"/>
  </r>
  <r>
    <x v="1"/>
    <x v="0"/>
    <x v="34"/>
    <x v="10"/>
    <x v="2"/>
    <n v="188.5694086"/>
  </r>
  <r>
    <x v="1"/>
    <x v="0"/>
    <x v="35"/>
    <x v="0"/>
    <x v="2"/>
    <n v="101.77044859999999"/>
  </r>
  <r>
    <x v="1"/>
    <x v="0"/>
    <x v="35"/>
    <x v="1"/>
    <x v="2"/>
    <n v="103.6276574"/>
  </r>
  <r>
    <x v="1"/>
    <x v="0"/>
    <x v="35"/>
    <x v="2"/>
    <x v="2"/>
    <n v="117.9948844"/>
  </r>
  <r>
    <x v="1"/>
    <x v="0"/>
    <x v="35"/>
    <x v="3"/>
    <x v="2"/>
    <n v="114.2816102"/>
  </r>
  <r>
    <x v="1"/>
    <x v="0"/>
    <x v="35"/>
    <x v="4"/>
    <x v="2"/>
    <n v="124.3859978"/>
  </r>
  <r>
    <x v="1"/>
    <x v="0"/>
    <x v="35"/>
    <x v="5"/>
    <x v="2"/>
    <n v="129.80748180000001"/>
  </r>
  <r>
    <x v="1"/>
    <x v="0"/>
    <x v="35"/>
    <x v="6"/>
    <x v="2"/>
    <n v="159.90769890000001"/>
  </r>
  <r>
    <x v="1"/>
    <x v="0"/>
    <x v="35"/>
    <x v="7"/>
    <x v="2"/>
    <n v="223.4194617"/>
  </r>
  <r>
    <x v="1"/>
    <x v="0"/>
    <x v="35"/>
    <x v="8"/>
    <x v="2"/>
    <n v="242.84919740000001"/>
  </r>
  <r>
    <x v="1"/>
    <x v="0"/>
    <x v="35"/>
    <x v="9"/>
    <x v="2"/>
    <n v="280.66037240000003"/>
  </r>
  <r>
    <x v="1"/>
    <x v="0"/>
    <x v="35"/>
    <x v="10"/>
    <x v="2"/>
    <n v="311.83085130000001"/>
  </r>
  <r>
    <x v="1"/>
    <x v="0"/>
    <x v="36"/>
    <x v="0"/>
    <x v="2"/>
    <n v="61.868471220000004"/>
  </r>
  <r>
    <x v="1"/>
    <x v="0"/>
    <x v="36"/>
    <x v="1"/>
    <x v="2"/>
    <n v="58.219855770000002"/>
  </r>
  <r>
    <x v="1"/>
    <x v="0"/>
    <x v="36"/>
    <x v="2"/>
    <x v="2"/>
    <n v="65.373395900000006"/>
  </r>
  <r>
    <x v="1"/>
    <x v="0"/>
    <x v="36"/>
    <x v="3"/>
    <x v="2"/>
    <n v="74.246846540000007"/>
  </r>
  <r>
    <x v="1"/>
    <x v="0"/>
    <x v="36"/>
    <x v="4"/>
    <x v="2"/>
    <n v="73.820184049999995"/>
  </r>
  <r>
    <x v="1"/>
    <x v="0"/>
    <x v="36"/>
    <x v="5"/>
    <x v="2"/>
    <n v="93.524045310000005"/>
  </r>
  <r>
    <x v="1"/>
    <x v="0"/>
    <x v="36"/>
    <x v="6"/>
    <x v="2"/>
    <n v="146.2227341"/>
  </r>
  <r>
    <x v="1"/>
    <x v="0"/>
    <x v="36"/>
    <x v="7"/>
    <x v="2"/>
    <n v="162.7343913"/>
  </r>
  <r>
    <x v="1"/>
    <x v="0"/>
    <x v="36"/>
    <x v="8"/>
    <x v="2"/>
    <n v="212.0547248"/>
  </r>
  <r>
    <x v="1"/>
    <x v="0"/>
    <x v="36"/>
    <x v="9"/>
    <x v="2"/>
    <n v="241.21345450000001"/>
  </r>
  <r>
    <x v="1"/>
    <x v="0"/>
    <x v="36"/>
    <x v="10"/>
    <x v="2"/>
    <n v="246.60955390000001"/>
  </r>
  <r>
    <x v="1"/>
    <x v="0"/>
    <x v="37"/>
    <x v="0"/>
    <x v="2"/>
    <n v="87.146545140000001"/>
  </r>
  <r>
    <x v="1"/>
    <x v="0"/>
    <x v="37"/>
    <x v="1"/>
    <x v="2"/>
    <n v="89.457823829999995"/>
  </r>
  <r>
    <x v="1"/>
    <x v="0"/>
    <x v="37"/>
    <x v="2"/>
    <x v="2"/>
    <n v="109.7340377"/>
  </r>
  <r>
    <x v="1"/>
    <x v="0"/>
    <x v="37"/>
    <x v="3"/>
    <x v="2"/>
    <n v="128.98090759999999"/>
  </r>
  <r>
    <x v="1"/>
    <x v="0"/>
    <x v="37"/>
    <x v="4"/>
    <x v="2"/>
    <n v="155.28599629999999"/>
  </r>
  <r>
    <x v="1"/>
    <x v="0"/>
    <x v="37"/>
    <x v="5"/>
    <x v="2"/>
    <n v="147.08883"/>
  </r>
  <r>
    <x v="1"/>
    <x v="0"/>
    <x v="37"/>
    <x v="6"/>
    <x v="2"/>
    <n v="146.17267799999999"/>
  </r>
  <r>
    <x v="1"/>
    <x v="0"/>
    <x v="37"/>
    <x v="7"/>
    <x v="2"/>
    <n v="162.35259930000001"/>
  </r>
  <r>
    <x v="1"/>
    <x v="0"/>
    <x v="37"/>
    <x v="8"/>
    <x v="2"/>
    <n v="208.9877673"/>
  </r>
  <r>
    <x v="1"/>
    <x v="0"/>
    <x v="37"/>
    <x v="9"/>
    <x v="2"/>
    <n v="259.58630429999999"/>
  </r>
  <r>
    <x v="1"/>
    <x v="0"/>
    <x v="37"/>
    <x v="10"/>
    <x v="2"/>
    <n v="249.28284379999999"/>
  </r>
  <r>
    <x v="1"/>
    <x v="0"/>
    <x v="38"/>
    <x v="0"/>
    <x v="2"/>
    <n v="63.165790489999999"/>
  </r>
  <r>
    <x v="1"/>
    <x v="0"/>
    <x v="38"/>
    <x v="1"/>
    <x v="2"/>
    <n v="67.090367439999994"/>
  </r>
  <r>
    <x v="1"/>
    <x v="0"/>
    <x v="38"/>
    <x v="2"/>
    <x v="2"/>
    <n v="71.520283399999997"/>
  </r>
  <r>
    <x v="1"/>
    <x v="0"/>
    <x v="38"/>
    <x v="3"/>
    <x v="2"/>
    <n v="75.964002239999999"/>
  </r>
  <r>
    <x v="1"/>
    <x v="0"/>
    <x v="38"/>
    <x v="4"/>
    <x v="2"/>
    <n v="86.617648919999993"/>
  </r>
  <r>
    <x v="1"/>
    <x v="0"/>
    <x v="38"/>
    <x v="5"/>
    <x v="2"/>
    <n v="100.1287482"/>
  </r>
  <r>
    <x v="1"/>
    <x v="0"/>
    <x v="38"/>
    <x v="6"/>
    <x v="2"/>
    <n v="111.1452862"/>
  </r>
  <r>
    <x v="1"/>
    <x v="0"/>
    <x v="38"/>
    <x v="7"/>
    <x v="2"/>
    <n v="160.4069944"/>
  </r>
  <r>
    <x v="1"/>
    <x v="0"/>
    <x v="38"/>
    <x v="8"/>
    <x v="2"/>
    <n v="207.2704038"/>
  </r>
  <r>
    <x v="1"/>
    <x v="0"/>
    <x v="38"/>
    <x v="9"/>
    <x v="2"/>
    <n v="231.33978569999999"/>
  </r>
  <r>
    <x v="1"/>
    <x v="0"/>
    <x v="38"/>
    <x v="10"/>
    <x v="2"/>
    <n v="228.98669129999999"/>
  </r>
  <r>
    <x v="1"/>
    <x v="0"/>
    <x v="39"/>
    <x v="0"/>
    <x v="2"/>
    <n v="92.780354259999996"/>
  </r>
  <r>
    <x v="1"/>
    <x v="0"/>
    <x v="39"/>
    <x v="1"/>
    <x v="2"/>
    <n v="104.2293007"/>
  </r>
  <r>
    <x v="1"/>
    <x v="0"/>
    <x v="39"/>
    <x v="2"/>
    <x v="2"/>
    <n v="107.4593282"/>
  </r>
  <r>
    <x v="1"/>
    <x v="0"/>
    <x v="39"/>
    <x v="3"/>
    <x v="2"/>
    <n v="114.3543215"/>
  </r>
  <r>
    <x v="1"/>
    <x v="0"/>
    <x v="39"/>
    <x v="4"/>
    <x v="2"/>
    <n v="108.264594"/>
  </r>
  <r>
    <x v="1"/>
    <x v="0"/>
    <x v="39"/>
    <x v="5"/>
    <x v="2"/>
    <n v="72.977593279999994"/>
  </r>
  <r>
    <x v="1"/>
    <x v="0"/>
    <x v="39"/>
    <x v="6"/>
    <x v="2"/>
    <n v="112.87205710000001"/>
  </r>
  <r>
    <x v="1"/>
    <x v="0"/>
    <x v="39"/>
    <x v="7"/>
    <x v="2"/>
    <n v="153.11791869999999"/>
  </r>
  <r>
    <x v="1"/>
    <x v="0"/>
    <x v="39"/>
    <x v="8"/>
    <x v="2"/>
    <n v="141.8310927"/>
  </r>
  <r>
    <x v="1"/>
    <x v="0"/>
    <x v="39"/>
    <x v="9"/>
    <x v="2"/>
    <n v="185.13071260000001"/>
  </r>
  <r>
    <x v="1"/>
    <x v="0"/>
    <x v="39"/>
    <x v="10"/>
    <x v="2"/>
    <n v="225.5876495"/>
  </r>
  <r>
    <x v="1"/>
    <x v="0"/>
    <x v="40"/>
    <x v="0"/>
    <x v="2"/>
    <n v="67.937763160000003"/>
  </r>
  <r>
    <x v="1"/>
    <x v="0"/>
    <x v="40"/>
    <x v="1"/>
    <x v="2"/>
    <n v="72.582460179999998"/>
  </r>
  <r>
    <x v="1"/>
    <x v="0"/>
    <x v="40"/>
    <x v="2"/>
    <x v="2"/>
    <n v="81.914651599999999"/>
  </r>
  <r>
    <x v="1"/>
    <x v="0"/>
    <x v="40"/>
    <x v="3"/>
    <x v="2"/>
    <n v="77.397300319999999"/>
  </r>
  <r>
    <x v="1"/>
    <x v="0"/>
    <x v="40"/>
    <x v="4"/>
    <x v="2"/>
    <n v="80.246625870000003"/>
  </r>
  <r>
    <x v="1"/>
    <x v="0"/>
    <x v="40"/>
    <x v="5"/>
    <x v="2"/>
    <n v="94.503264779999995"/>
  </r>
  <r>
    <x v="1"/>
    <x v="0"/>
    <x v="40"/>
    <x v="6"/>
    <x v="2"/>
    <n v="105.3144444"/>
  </r>
  <r>
    <x v="1"/>
    <x v="0"/>
    <x v="40"/>
    <x v="7"/>
    <x v="2"/>
    <n v="156.11216959999999"/>
  </r>
  <r>
    <x v="1"/>
    <x v="0"/>
    <x v="40"/>
    <x v="8"/>
    <x v="2"/>
    <n v="138.24938710000001"/>
  </r>
  <r>
    <x v="1"/>
    <x v="0"/>
    <x v="40"/>
    <x v="9"/>
    <x v="2"/>
    <n v="157.411597"/>
  </r>
  <r>
    <x v="1"/>
    <x v="0"/>
    <x v="40"/>
    <x v="10"/>
    <x v="2"/>
    <n v="161.6217345"/>
  </r>
  <r>
    <x v="1"/>
    <x v="0"/>
    <x v="41"/>
    <x v="0"/>
    <x v="2"/>
    <n v="75.174426229999995"/>
  </r>
  <r>
    <x v="1"/>
    <x v="0"/>
    <x v="41"/>
    <x v="1"/>
    <x v="2"/>
    <n v="93.614367819999998"/>
  </r>
  <r>
    <x v="1"/>
    <x v="0"/>
    <x v="41"/>
    <x v="2"/>
    <x v="2"/>
    <n v="89.827741939999996"/>
  </r>
  <r>
    <x v="1"/>
    <x v="0"/>
    <x v="41"/>
    <x v="3"/>
    <x v="2"/>
    <n v="144.27822370000001"/>
  </r>
  <r>
    <x v="1"/>
    <x v="0"/>
    <x v="41"/>
    <x v="4"/>
    <x v="2"/>
    <n v="161.99148700000001"/>
  </r>
  <r>
    <x v="1"/>
    <x v="0"/>
    <x v="41"/>
    <x v="5"/>
    <x v="2"/>
    <n v="211.7509278"/>
  </r>
  <r>
    <x v="1"/>
    <x v="0"/>
    <x v="41"/>
    <x v="6"/>
    <x v="2"/>
    <n v="345.43687119999998"/>
  </r>
  <r>
    <x v="1"/>
    <x v="0"/>
    <x v="41"/>
    <x v="7"/>
    <x v="2"/>
    <n v="302.25397829999997"/>
  </r>
  <r>
    <x v="1"/>
    <x v="0"/>
    <x v="41"/>
    <x v="8"/>
    <x v="2"/>
    <n v="278.88425039999998"/>
  </r>
  <r>
    <x v="1"/>
    <x v="0"/>
    <x v="41"/>
    <x v="9"/>
    <x v="2"/>
    <n v="355.23700630000002"/>
  </r>
  <r>
    <x v="1"/>
    <x v="0"/>
    <x v="41"/>
    <x v="10"/>
    <x v="2"/>
    <n v="288.31509729999999"/>
  </r>
  <r>
    <x v="1"/>
    <x v="0"/>
    <x v="42"/>
    <x v="0"/>
    <x v="2"/>
    <n v="75.13207792"/>
  </r>
  <r>
    <x v="1"/>
    <x v="0"/>
    <x v="42"/>
    <x v="1"/>
    <x v="2"/>
    <n v="74.595917479999997"/>
  </r>
  <r>
    <x v="1"/>
    <x v="0"/>
    <x v="42"/>
    <x v="2"/>
    <x v="2"/>
    <n v="102.1052308"/>
  </r>
  <r>
    <x v="1"/>
    <x v="0"/>
    <x v="42"/>
    <x v="3"/>
    <x v="2"/>
    <n v="102.67261310000001"/>
  </r>
  <r>
    <x v="1"/>
    <x v="0"/>
    <x v="42"/>
    <x v="4"/>
    <x v="2"/>
    <n v="101.4123855"/>
  </r>
  <r>
    <x v="1"/>
    <x v="0"/>
    <x v="42"/>
    <x v="5"/>
    <x v="2"/>
    <n v="97.216106420000003"/>
  </r>
  <r>
    <x v="1"/>
    <x v="0"/>
    <x v="42"/>
    <x v="6"/>
    <x v="2"/>
    <n v="93.788488610000002"/>
  </r>
  <r>
    <x v="1"/>
    <x v="0"/>
    <x v="42"/>
    <x v="7"/>
    <x v="2"/>
    <n v="101.1294529"/>
  </r>
  <r>
    <x v="1"/>
    <x v="0"/>
    <x v="42"/>
    <x v="8"/>
    <x v="2"/>
    <n v="124.5009036"/>
  </r>
  <r>
    <x v="1"/>
    <x v="0"/>
    <x v="42"/>
    <x v="9"/>
    <x v="2"/>
    <n v="142.5371509"/>
  </r>
  <r>
    <x v="1"/>
    <x v="0"/>
    <x v="42"/>
    <x v="10"/>
    <x v="2"/>
    <n v="142.29375469999999"/>
  </r>
  <r>
    <x v="1"/>
    <x v="0"/>
    <x v="43"/>
    <x v="0"/>
    <x v="2"/>
    <n v="67.529997069999993"/>
  </r>
  <r>
    <x v="1"/>
    <x v="0"/>
    <x v="43"/>
    <x v="1"/>
    <x v="2"/>
    <n v="75.790847709999994"/>
  </r>
  <r>
    <x v="1"/>
    <x v="0"/>
    <x v="43"/>
    <x v="2"/>
    <x v="2"/>
    <n v="79.210987700000004"/>
  </r>
  <r>
    <x v="1"/>
    <x v="0"/>
    <x v="43"/>
    <x v="3"/>
    <x v="2"/>
    <n v="81.087664040000007"/>
  </r>
  <r>
    <x v="1"/>
    <x v="0"/>
    <x v="43"/>
    <x v="4"/>
    <x v="2"/>
    <n v="101.44410120000001"/>
  </r>
  <r>
    <x v="1"/>
    <x v="0"/>
    <x v="43"/>
    <x v="5"/>
    <x v="2"/>
    <n v="119.5502764"/>
  </r>
  <r>
    <x v="1"/>
    <x v="0"/>
    <x v="43"/>
    <x v="6"/>
    <x v="2"/>
    <n v="142.09573019999999"/>
  </r>
  <r>
    <x v="1"/>
    <x v="0"/>
    <x v="43"/>
    <x v="7"/>
    <x v="2"/>
    <n v="140.08971349999999"/>
  </r>
  <r>
    <x v="1"/>
    <x v="0"/>
    <x v="43"/>
    <x v="8"/>
    <x v="2"/>
    <n v="146.99467079999999"/>
  </r>
  <r>
    <x v="1"/>
    <x v="0"/>
    <x v="43"/>
    <x v="9"/>
    <x v="2"/>
    <n v="166.53586050000001"/>
  </r>
  <r>
    <x v="1"/>
    <x v="0"/>
    <x v="43"/>
    <x v="10"/>
    <x v="2"/>
    <n v="180.9974569"/>
  </r>
  <r>
    <x v="1"/>
    <x v="0"/>
    <x v="44"/>
    <x v="0"/>
    <x v="2"/>
    <n v="95.935495279999998"/>
  </r>
  <r>
    <x v="1"/>
    <x v="0"/>
    <x v="44"/>
    <x v="1"/>
    <x v="2"/>
    <n v="149.8030531"/>
  </r>
  <r>
    <x v="1"/>
    <x v="0"/>
    <x v="44"/>
    <x v="2"/>
    <x v="2"/>
    <n v="175.52830349999999"/>
  </r>
  <r>
    <x v="1"/>
    <x v="0"/>
    <x v="44"/>
    <x v="3"/>
    <x v="2"/>
    <n v="172.0347754"/>
  </r>
  <r>
    <x v="1"/>
    <x v="0"/>
    <x v="44"/>
    <x v="4"/>
    <x v="2"/>
    <n v="180.80671390000001"/>
  </r>
  <r>
    <x v="1"/>
    <x v="0"/>
    <x v="44"/>
    <x v="5"/>
    <x v="2"/>
    <n v="183.83988669999999"/>
  </r>
  <r>
    <x v="1"/>
    <x v="0"/>
    <x v="44"/>
    <x v="6"/>
    <x v="2"/>
    <n v="194.8807683"/>
  </r>
  <r>
    <x v="1"/>
    <x v="0"/>
    <x v="44"/>
    <x v="7"/>
    <x v="2"/>
    <n v="159.8578895"/>
  </r>
  <r>
    <x v="1"/>
    <x v="0"/>
    <x v="44"/>
    <x v="8"/>
    <x v="2"/>
    <n v="139.2405335"/>
  </r>
  <r>
    <x v="1"/>
    <x v="0"/>
    <x v="44"/>
    <x v="9"/>
    <x v="2"/>
    <n v="162.1223249"/>
  </r>
  <r>
    <x v="1"/>
    <x v="0"/>
    <x v="44"/>
    <x v="10"/>
    <x v="2"/>
    <n v="159.41579179999999"/>
  </r>
  <r>
    <x v="1"/>
    <x v="0"/>
    <x v="45"/>
    <x v="0"/>
    <x v="2"/>
    <n v="73.127701149999993"/>
  </r>
  <r>
    <x v="1"/>
    <x v="0"/>
    <x v="45"/>
    <x v="1"/>
    <x v="2"/>
    <n v="81.482935089999998"/>
  </r>
  <r>
    <x v="1"/>
    <x v="0"/>
    <x v="45"/>
    <x v="2"/>
    <x v="2"/>
    <n v="102.8642919"/>
  </r>
  <r>
    <x v="1"/>
    <x v="0"/>
    <x v="45"/>
    <x v="3"/>
    <x v="2"/>
    <n v="111.0754455"/>
  </r>
  <r>
    <x v="1"/>
    <x v="0"/>
    <x v="45"/>
    <x v="4"/>
    <x v="2"/>
    <n v="114.9991954"/>
  </r>
  <r>
    <x v="1"/>
    <x v="0"/>
    <x v="45"/>
    <x v="5"/>
    <x v="2"/>
    <n v="119.00491580000001"/>
  </r>
  <r>
    <x v="1"/>
    <x v="0"/>
    <x v="45"/>
    <x v="6"/>
    <x v="2"/>
    <n v="134.11117830000001"/>
  </r>
  <r>
    <x v="1"/>
    <x v="0"/>
    <x v="45"/>
    <x v="7"/>
    <x v="2"/>
    <n v="191.70571580000001"/>
  </r>
  <r>
    <x v="1"/>
    <x v="0"/>
    <x v="45"/>
    <x v="8"/>
    <x v="2"/>
    <n v="233.42864539999999"/>
  </r>
  <r>
    <x v="1"/>
    <x v="0"/>
    <x v="45"/>
    <x v="9"/>
    <x v="2"/>
    <n v="302.87642140000003"/>
  </r>
  <r>
    <x v="1"/>
    <x v="0"/>
    <x v="45"/>
    <x v="10"/>
    <x v="2"/>
    <n v="278.85236630000003"/>
  </r>
  <r>
    <x v="1"/>
    <x v="0"/>
    <x v="46"/>
    <x v="0"/>
    <x v="2"/>
    <n v="59.05957265"/>
  </r>
  <r>
    <x v="1"/>
    <x v="0"/>
    <x v="46"/>
    <x v="1"/>
    <x v="2"/>
    <n v="79.144081630000002"/>
  </r>
  <r>
    <x v="1"/>
    <x v="0"/>
    <x v="46"/>
    <x v="2"/>
    <x v="2"/>
    <n v="96.418305079999996"/>
  </r>
  <r>
    <x v="1"/>
    <x v="0"/>
    <x v="46"/>
    <x v="3"/>
    <x v="2"/>
    <n v="110.4172611"/>
  </r>
  <r>
    <x v="1"/>
    <x v="0"/>
    <x v="46"/>
    <x v="4"/>
    <x v="2"/>
    <n v="130.1186395"/>
  </r>
  <r>
    <x v="1"/>
    <x v="0"/>
    <x v="46"/>
    <x v="5"/>
    <x v="2"/>
    <n v="178.54663550000001"/>
  </r>
  <r>
    <x v="1"/>
    <x v="0"/>
    <x v="46"/>
    <x v="6"/>
    <x v="2"/>
    <n v="228.34652629999999"/>
  </r>
  <r>
    <x v="1"/>
    <x v="0"/>
    <x v="46"/>
    <x v="7"/>
    <x v="2"/>
    <n v="472.39118639999998"/>
  </r>
  <r>
    <x v="1"/>
    <x v="0"/>
    <x v="46"/>
    <x v="8"/>
    <x v="2"/>
    <n v="382.66027969999999"/>
  </r>
  <r>
    <x v="1"/>
    <x v="0"/>
    <x v="46"/>
    <x v="9"/>
    <x v="2"/>
    <n v="430.5336552"/>
  </r>
  <r>
    <x v="1"/>
    <x v="0"/>
    <x v="46"/>
    <x v="10"/>
    <x v="2"/>
    <n v="570.236763"/>
  </r>
  <r>
    <x v="1"/>
    <x v="0"/>
    <x v="47"/>
    <x v="0"/>
    <x v="2"/>
    <n v="86.854269070000001"/>
  </r>
  <r>
    <x v="1"/>
    <x v="0"/>
    <x v="47"/>
    <x v="1"/>
    <x v="2"/>
    <n v="90.173876980000003"/>
  </r>
  <r>
    <x v="1"/>
    <x v="0"/>
    <x v="47"/>
    <x v="2"/>
    <x v="2"/>
    <n v="93.117286250000006"/>
  </r>
  <r>
    <x v="1"/>
    <x v="0"/>
    <x v="47"/>
    <x v="3"/>
    <x v="2"/>
    <n v="110.31030680000001"/>
  </r>
  <r>
    <x v="1"/>
    <x v="0"/>
    <x v="47"/>
    <x v="4"/>
    <x v="2"/>
    <n v="106.56784639999999"/>
  </r>
  <r>
    <x v="1"/>
    <x v="0"/>
    <x v="47"/>
    <x v="5"/>
    <x v="2"/>
    <n v="117.91175389999999"/>
  </r>
  <r>
    <x v="1"/>
    <x v="0"/>
    <x v="47"/>
    <x v="6"/>
    <x v="2"/>
    <n v="140.6629968"/>
  </r>
  <r>
    <x v="1"/>
    <x v="0"/>
    <x v="47"/>
    <x v="7"/>
    <x v="2"/>
    <n v="140.92140330000001"/>
  </r>
  <r>
    <x v="1"/>
    <x v="0"/>
    <x v="47"/>
    <x v="8"/>
    <x v="2"/>
    <n v="154.9435077"/>
  </r>
  <r>
    <x v="1"/>
    <x v="0"/>
    <x v="47"/>
    <x v="9"/>
    <x v="2"/>
    <n v="186.47309519999999"/>
  </r>
  <r>
    <x v="1"/>
    <x v="0"/>
    <x v="47"/>
    <x v="10"/>
    <x v="2"/>
    <n v="200.5438489"/>
  </r>
  <r>
    <x v="1"/>
    <x v="0"/>
    <x v="48"/>
    <x v="0"/>
    <x v="2"/>
    <n v="126.3241893"/>
  </r>
  <r>
    <x v="1"/>
    <x v="0"/>
    <x v="48"/>
    <x v="1"/>
    <x v="2"/>
    <n v="132.94740210000001"/>
  </r>
  <r>
    <x v="1"/>
    <x v="0"/>
    <x v="48"/>
    <x v="2"/>
    <x v="2"/>
    <n v="154.3443532"/>
  </r>
  <r>
    <x v="1"/>
    <x v="0"/>
    <x v="48"/>
    <x v="3"/>
    <x v="2"/>
    <n v="164.55837249999999"/>
  </r>
  <r>
    <x v="1"/>
    <x v="0"/>
    <x v="48"/>
    <x v="4"/>
    <x v="2"/>
    <n v="178.53962509999999"/>
  </r>
  <r>
    <x v="1"/>
    <x v="0"/>
    <x v="48"/>
    <x v="5"/>
    <x v="2"/>
    <n v="174.37853000000001"/>
  </r>
  <r>
    <x v="1"/>
    <x v="0"/>
    <x v="48"/>
    <x v="6"/>
    <x v="2"/>
    <n v="196.28515680000001"/>
  </r>
  <r>
    <x v="1"/>
    <x v="0"/>
    <x v="48"/>
    <x v="7"/>
    <x v="2"/>
    <n v="234.1787305"/>
  </r>
  <r>
    <x v="1"/>
    <x v="0"/>
    <x v="48"/>
    <x v="8"/>
    <x v="2"/>
    <n v="223.8803092"/>
  </r>
  <r>
    <x v="1"/>
    <x v="0"/>
    <x v="48"/>
    <x v="9"/>
    <x v="2"/>
    <n v="224.483711"/>
  </r>
  <r>
    <x v="1"/>
    <x v="0"/>
    <x v="48"/>
    <x v="10"/>
    <x v="2"/>
    <n v="220.91049649999999"/>
  </r>
  <r>
    <x v="1"/>
    <x v="0"/>
    <x v="49"/>
    <x v="0"/>
    <x v="2"/>
    <n v="55.24950226"/>
  </r>
  <r>
    <x v="1"/>
    <x v="0"/>
    <x v="49"/>
    <x v="1"/>
    <x v="2"/>
    <n v="61.679250000000003"/>
  </r>
  <r>
    <x v="1"/>
    <x v="0"/>
    <x v="49"/>
    <x v="2"/>
    <x v="2"/>
    <n v="63.673949039999997"/>
  </r>
  <r>
    <x v="1"/>
    <x v="0"/>
    <x v="49"/>
    <x v="3"/>
    <x v="2"/>
    <n v="64.669946519999996"/>
  </r>
  <r>
    <x v="1"/>
    <x v="0"/>
    <x v="49"/>
    <x v="4"/>
    <x v="2"/>
    <n v="86.716388890000005"/>
  </r>
  <r>
    <x v="1"/>
    <x v="0"/>
    <x v="49"/>
    <x v="5"/>
    <x v="2"/>
    <n v="103.64016669999999"/>
  </r>
  <r>
    <x v="1"/>
    <x v="0"/>
    <x v="49"/>
    <x v="6"/>
    <x v="2"/>
    <n v="120.36682690000001"/>
  </r>
  <r>
    <x v="1"/>
    <x v="0"/>
    <x v="49"/>
    <x v="7"/>
    <x v="2"/>
    <n v="206.54141300000001"/>
  </r>
  <r>
    <x v="1"/>
    <x v="0"/>
    <x v="49"/>
    <x v="8"/>
    <x v="2"/>
    <n v="234.90762380000001"/>
  </r>
  <r>
    <x v="1"/>
    <x v="0"/>
    <x v="49"/>
    <x v="9"/>
    <x v="2"/>
    <n v="336.07051610000002"/>
  </r>
  <r>
    <x v="1"/>
    <x v="0"/>
    <x v="49"/>
    <x v="10"/>
    <x v="2"/>
    <n v="312.20827589999999"/>
  </r>
  <r>
    <x v="1"/>
    <x v="0"/>
    <x v="50"/>
    <x v="0"/>
    <x v="2"/>
    <n v="80.372857139999994"/>
  </r>
  <r>
    <x v="1"/>
    <x v="0"/>
    <x v="50"/>
    <x v="1"/>
    <x v="2"/>
    <n v="77.484857140000003"/>
  </r>
  <r>
    <x v="1"/>
    <x v="0"/>
    <x v="50"/>
    <x v="2"/>
    <x v="2"/>
    <n v="134.67395060000001"/>
  </r>
  <r>
    <x v="1"/>
    <x v="0"/>
    <x v="50"/>
    <x v="3"/>
    <x v="2"/>
    <n v="118.61672729999999"/>
  </r>
  <r>
    <x v="1"/>
    <x v="0"/>
    <x v="50"/>
    <x v="4"/>
    <x v="2"/>
    <n v="149.6388"/>
  </r>
  <r>
    <x v="1"/>
    <x v="0"/>
    <x v="50"/>
    <x v="5"/>
    <x v="2"/>
    <n v="129.9674359"/>
  </r>
  <r>
    <x v="1"/>
    <x v="0"/>
    <x v="50"/>
    <x v="6"/>
    <x v="2"/>
    <n v="140.84295449999999"/>
  </r>
  <r>
    <x v="1"/>
    <x v="0"/>
    <x v="50"/>
    <x v="7"/>
    <x v="2"/>
    <n v="195.9071429"/>
  </r>
  <r>
    <x v="1"/>
    <x v="0"/>
    <x v="50"/>
    <x v="8"/>
    <x v="2"/>
    <n v="312.72288889999999"/>
  </r>
  <r>
    <x v="1"/>
    <x v="0"/>
    <x v="50"/>
    <x v="9"/>
    <x v="2"/>
    <n v="226.8234783"/>
  </r>
  <r>
    <x v="1"/>
    <x v="0"/>
    <x v="50"/>
    <x v="10"/>
    <x v="2"/>
    <n v="287.03945950000002"/>
  </r>
  <r>
    <x v="2"/>
    <x v="0"/>
    <x v="0"/>
    <x v="0"/>
    <x v="2"/>
    <n v="23.849285699999999"/>
  </r>
  <r>
    <x v="2"/>
    <x v="0"/>
    <x v="0"/>
    <x v="1"/>
    <x v="2"/>
    <n v="43.855555600000002"/>
  </r>
  <r>
    <x v="2"/>
    <x v="0"/>
    <x v="0"/>
    <x v="2"/>
    <x v="2"/>
    <n v="0"/>
  </r>
  <r>
    <x v="2"/>
    <x v="0"/>
    <x v="0"/>
    <x v="3"/>
    <x v="2"/>
    <n v="0"/>
  </r>
  <r>
    <x v="2"/>
    <x v="0"/>
    <x v="0"/>
    <x v="4"/>
    <x v="2"/>
    <n v="0"/>
  </r>
  <r>
    <x v="2"/>
    <x v="0"/>
    <x v="0"/>
    <x v="5"/>
    <x v="2"/>
    <n v="0"/>
  </r>
  <r>
    <x v="2"/>
    <x v="0"/>
    <x v="0"/>
    <x v="6"/>
    <x v="2"/>
    <n v="0"/>
  </r>
  <r>
    <x v="2"/>
    <x v="0"/>
    <x v="0"/>
    <x v="7"/>
    <x v="2"/>
    <n v="0"/>
  </r>
  <r>
    <x v="2"/>
    <x v="0"/>
    <x v="0"/>
    <x v="8"/>
    <x v="2"/>
    <n v="0"/>
  </r>
  <r>
    <x v="2"/>
    <x v="0"/>
    <x v="0"/>
    <x v="9"/>
    <x v="2"/>
    <n v="0"/>
  </r>
  <r>
    <x v="2"/>
    <x v="0"/>
    <x v="0"/>
    <x v="10"/>
    <x v="2"/>
    <n v="0"/>
  </r>
  <r>
    <x v="2"/>
    <x v="0"/>
    <x v="1"/>
    <x v="0"/>
    <x v="2"/>
    <n v="21.885090699999999"/>
  </r>
  <r>
    <x v="2"/>
    <x v="0"/>
    <x v="1"/>
    <x v="1"/>
    <x v="2"/>
    <n v="23.627529200000001"/>
  </r>
  <r>
    <x v="2"/>
    <x v="0"/>
    <x v="1"/>
    <x v="2"/>
    <x v="2"/>
    <n v="23.821600400000001"/>
  </r>
  <r>
    <x v="2"/>
    <x v="0"/>
    <x v="1"/>
    <x v="3"/>
    <x v="2"/>
    <n v="24.1571471"/>
  </r>
  <r>
    <x v="2"/>
    <x v="0"/>
    <x v="1"/>
    <x v="4"/>
    <x v="2"/>
    <n v="24.126439300000001"/>
  </r>
  <r>
    <x v="2"/>
    <x v="0"/>
    <x v="1"/>
    <x v="5"/>
    <x v="2"/>
    <n v="23.093125799999999"/>
  </r>
  <r>
    <x v="2"/>
    <x v="0"/>
    <x v="1"/>
    <x v="6"/>
    <x v="2"/>
    <n v="23.894751299999999"/>
  </r>
  <r>
    <x v="2"/>
    <x v="0"/>
    <x v="1"/>
    <x v="7"/>
    <x v="2"/>
    <n v="23.080958200000001"/>
  </r>
  <r>
    <x v="2"/>
    <x v="0"/>
    <x v="1"/>
    <x v="8"/>
    <x v="2"/>
    <n v="23.2055981"/>
  </r>
  <r>
    <x v="2"/>
    <x v="0"/>
    <x v="1"/>
    <x v="9"/>
    <x v="2"/>
    <n v="21.756534299999998"/>
  </r>
  <r>
    <x v="2"/>
    <x v="0"/>
    <x v="1"/>
    <x v="10"/>
    <x v="2"/>
    <n v="20.500782900000001"/>
  </r>
  <r>
    <x v="2"/>
    <x v="0"/>
    <x v="2"/>
    <x v="0"/>
    <x v="2"/>
    <n v="22.278596"/>
  </r>
  <r>
    <x v="2"/>
    <x v="0"/>
    <x v="2"/>
    <x v="1"/>
    <x v="2"/>
    <n v="21.543040399999999"/>
  </r>
  <r>
    <x v="2"/>
    <x v="0"/>
    <x v="2"/>
    <x v="2"/>
    <x v="2"/>
    <n v="29.7342342"/>
  </r>
  <r>
    <x v="2"/>
    <x v="0"/>
    <x v="2"/>
    <x v="3"/>
    <x v="2"/>
    <n v="29.2167843"/>
  </r>
  <r>
    <x v="2"/>
    <x v="0"/>
    <x v="2"/>
    <x v="4"/>
    <x v="2"/>
    <n v="32.522624399999998"/>
  </r>
  <r>
    <x v="2"/>
    <x v="0"/>
    <x v="2"/>
    <x v="5"/>
    <x v="2"/>
    <n v="30.108553499999999"/>
  </r>
  <r>
    <x v="2"/>
    <x v="0"/>
    <x v="2"/>
    <x v="6"/>
    <x v="2"/>
    <n v="30.503105300000001"/>
  </r>
  <r>
    <x v="2"/>
    <x v="0"/>
    <x v="2"/>
    <x v="7"/>
    <x v="2"/>
    <n v="32.742373700000002"/>
  </r>
  <r>
    <x v="2"/>
    <x v="0"/>
    <x v="2"/>
    <x v="8"/>
    <x v="2"/>
    <n v="27.893756100000001"/>
  </r>
  <r>
    <x v="2"/>
    <x v="0"/>
    <x v="2"/>
    <x v="9"/>
    <x v="2"/>
    <n v="29.336466300000001"/>
  </r>
  <r>
    <x v="2"/>
    <x v="0"/>
    <x v="2"/>
    <x v="10"/>
    <x v="2"/>
    <n v="27.355741800000001"/>
  </r>
  <r>
    <x v="2"/>
    <x v="0"/>
    <x v="3"/>
    <x v="0"/>
    <x v="2"/>
    <n v="22.578606799999999"/>
  </r>
  <r>
    <x v="2"/>
    <x v="0"/>
    <x v="3"/>
    <x v="1"/>
    <x v="2"/>
    <n v="21.322057399999998"/>
  </r>
  <r>
    <x v="2"/>
    <x v="0"/>
    <x v="3"/>
    <x v="2"/>
    <x v="2"/>
    <n v="25.726685199999999"/>
  </r>
  <r>
    <x v="2"/>
    <x v="0"/>
    <x v="3"/>
    <x v="3"/>
    <x v="2"/>
    <n v="24.871217900000001"/>
  </r>
  <r>
    <x v="2"/>
    <x v="0"/>
    <x v="3"/>
    <x v="4"/>
    <x v="2"/>
    <n v="25.662969400000001"/>
  </r>
  <r>
    <x v="2"/>
    <x v="0"/>
    <x v="3"/>
    <x v="5"/>
    <x v="2"/>
    <n v="24.954392200000001"/>
  </r>
  <r>
    <x v="2"/>
    <x v="0"/>
    <x v="3"/>
    <x v="6"/>
    <x v="2"/>
    <n v="25.137108600000001"/>
  </r>
  <r>
    <x v="2"/>
    <x v="0"/>
    <x v="3"/>
    <x v="7"/>
    <x v="2"/>
    <n v="23.928173099999999"/>
  </r>
  <r>
    <x v="2"/>
    <x v="0"/>
    <x v="3"/>
    <x v="8"/>
    <x v="2"/>
    <n v="23.802824300000001"/>
  </r>
  <r>
    <x v="2"/>
    <x v="0"/>
    <x v="3"/>
    <x v="9"/>
    <x v="2"/>
    <n v="23.699956499999999"/>
  </r>
  <r>
    <x v="2"/>
    <x v="0"/>
    <x v="3"/>
    <x v="10"/>
    <x v="2"/>
    <n v="25.216924200000001"/>
  </r>
  <r>
    <x v="2"/>
    <x v="0"/>
    <x v="4"/>
    <x v="0"/>
    <x v="2"/>
    <n v="22.0646719"/>
  </r>
  <r>
    <x v="2"/>
    <x v="0"/>
    <x v="4"/>
    <x v="1"/>
    <x v="2"/>
    <n v="20.8604506"/>
  </r>
  <r>
    <x v="2"/>
    <x v="0"/>
    <x v="4"/>
    <x v="2"/>
    <x v="2"/>
    <n v="28.566329400000001"/>
  </r>
  <r>
    <x v="2"/>
    <x v="0"/>
    <x v="4"/>
    <x v="3"/>
    <x v="2"/>
    <n v="30.9754909"/>
  </r>
  <r>
    <x v="2"/>
    <x v="0"/>
    <x v="4"/>
    <x v="4"/>
    <x v="2"/>
    <n v="30.2288587"/>
  </r>
  <r>
    <x v="2"/>
    <x v="0"/>
    <x v="4"/>
    <x v="5"/>
    <x v="2"/>
    <n v="30.697031899999999"/>
  </r>
  <r>
    <x v="2"/>
    <x v="0"/>
    <x v="4"/>
    <x v="6"/>
    <x v="2"/>
    <n v="29.618783499999999"/>
  </r>
  <r>
    <x v="2"/>
    <x v="0"/>
    <x v="4"/>
    <x v="7"/>
    <x v="2"/>
    <n v="30.571535399999998"/>
  </r>
  <r>
    <x v="2"/>
    <x v="0"/>
    <x v="4"/>
    <x v="8"/>
    <x v="2"/>
    <n v="31.157080100000002"/>
  </r>
  <r>
    <x v="2"/>
    <x v="0"/>
    <x v="4"/>
    <x v="9"/>
    <x v="2"/>
    <n v="30.061968100000001"/>
  </r>
  <r>
    <x v="2"/>
    <x v="0"/>
    <x v="4"/>
    <x v="10"/>
    <x v="2"/>
    <n v="28.701383199999999"/>
  </r>
  <r>
    <x v="2"/>
    <x v="0"/>
    <x v="5"/>
    <x v="0"/>
    <x v="2"/>
    <n v="26.572521999999999"/>
  </r>
  <r>
    <x v="2"/>
    <x v="0"/>
    <x v="5"/>
    <x v="1"/>
    <x v="2"/>
    <n v="28.162360700000001"/>
  </r>
  <r>
    <x v="2"/>
    <x v="0"/>
    <x v="5"/>
    <x v="2"/>
    <x v="2"/>
    <n v="37.607446799999998"/>
  </r>
  <r>
    <x v="2"/>
    <x v="0"/>
    <x v="5"/>
    <x v="3"/>
    <x v="2"/>
    <n v="39.670712600000002"/>
  </r>
  <r>
    <x v="2"/>
    <x v="0"/>
    <x v="5"/>
    <x v="4"/>
    <x v="2"/>
    <n v="40.233618"/>
  </r>
  <r>
    <x v="2"/>
    <x v="0"/>
    <x v="5"/>
    <x v="5"/>
    <x v="2"/>
    <n v="41.441890200000003"/>
  </r>
  <r>
    <x v="2"/>
    <x v="0"/>
    <x v="5"/>
    <x v="6"/>
    <x v="2"/>
    <n v="43.425748499999997"/>
  </r>
  <r>
    <x v="2"/>
    <x v="0"/>
    <x v="5"/>
    <x v="7"/>
    <x v="2"/>
    <n v="43.868117599999998"/>
  </r>
  <r>
    <x v="2"/>
    <x v="0"/>
    <x v="5"/>
    <x v="8"/>
    <x v="2"/>
    <n v="43.086377200000001"/>
  </r>
  <r>
    <x v="2"/>
    <x v="0"/>
    <x v="5"/>
    <x v="9"/>
    <x v="2"/>
    <n v="39.1234185"/>
  </r>
  <r>
    <x v="2"/>
    <x v="0"/>
    <x v="5"/>
    <x v="10"/>
    <x v="2"/>
    <n v="38.377076899999999"/>
  </r>
  <r>
    <x v="2"/>
    <x v="0"/>
    <x v="6"/>
    <x v="0"/>
    <x v="2"/>
    <n v="22.895589600000001"/>
  </r>
  <r>
    <x v="2"/>
    <x v="0"/>
    <x v="6"/>
    <x v="1"/>
    <x v="2"/>
    <n v="20.8444276"/>
  </r>
  <r>
    <x v="2"/>
    <x v="0"/>
    <x v="6"/>
    <x v="2"/>
    <x v="2"/>
    <n v="30.160809799999999"/>
  </r>
  <r>
    <x v="2"/>
    <x v="0"/>
    <x v="6"/>
    <x v="3"/>
    <x v="2"/>
    <n v="30.227872099999999"/>
  </r>
  <r>
    <x v="2"/>
    <x v="0"/>
    <x v="6"/>
    <x v="4"/>
    <x v="2"/>
    <n v="30.981224600000001"/>
  </r>
  <r>
    <x v="2"/>
    <x v="0"/>
    <x v="6"/>
    <x v="5"/>
    <x v="2"/>
    <n v="31.347443599999998"/>
  </r>
  <r>
    <x v="2"/>
    <x v="0"/>
    <x v="6"/>
    <x v="6"/>
    <x v="2"/>
    <n v="32.698878899999997"/>
  </r>
  <r>
    <x v="2"/>
    <x v="0"/>
    <x v="6"/>
    <x v="7"/>
    <x v="2"/>
    <n v="32.542496300000003"/>
  </r>
  <r>
    <x v="2"/>
    <x v="0"/>
    <x v="6"/>
    <x v="8"/>
    <x v="2"/>
    <n v="32.540918400000002"/>
  </r>
  <r>
    <x v="2"/>
    <x v="0"/>
    <x v="6"/>
    <x v="9"/>
    <x v="2"/>
    <n v="32.208821499999999"/>
  </r>
  <r>
    <x v="2"/>
    <x v="0"/>
    <x v="6"/>
    <x v="10"/>
    <x v="2"/>
    <n v="31.195581000000001"/>
  </r>
  <r>
    <x v="2"/>
    <x v="0"/>
    <x v="7"/>
    <x v="0"/>
    <x v="2"/>
    <n v="31.381698100000001"/>
  </r>
  <r>
    <x v="2"/>
    <x v="0"/>
    <x v="7"/>
    <x v="1"/>
    <x v="2"/>
    <n v="27.92"/>
  </r>
  <r>
    <x v="2"/>
    <x v="0"/>
    <x v="7"/>
    <x v="2"/>
    <x v="2"/>
    <n v="31.066224500000001"/>
  </r>
  <r>
    <x v="2"/>
    <x v="0"/>
    <x v="7"/>
    <x v="3"/>
    <x v="2"/>
    <n v="25.993203900000001"/>
  </r>
  <r>
    <x v="2"/>
    <x v="0"/>
    <x v="7"/>
    <x v="4"/>
    <x v="2"/>
    <n v="27.712499999999999"/>
  </r>
  <r>
    <x v="2"/>
    <x v="0"/>
    <x v="7"/>
    <x v="5"/>
    <x v="2"/>
    <n v="26.96875"/>
  </r>
  <r>
    <x v="2"/>
    <x v="0"/>
    <x v="7"/>
    <x v="6"/>
    <x v="2"/>
    <n v="27.238023299999998"/>
  </r>
  <r>
    <x v="2"/>
    <x v="0"/>
    <x v="7"/>
    <x v="7"/>
    <x v="2"/>
    <n v="25.600642199999999"/>
  </r>
  <r>
    <x v="2"/>
    <x v="0"/>
    <x v="7"/>
    <x v="8"/>
    <x v="2"/>
    <n v="26.742595399999999"/>
  </r>
  <r>
    <x v="2"/>
    <x v="0"/>
    <x v="7"/>
    <x v="9"/>
    <x v="2"/>
    <n v="26.188321200000001"/>
  </r>
  <r>
    <x v="2"/>
    <x v="0"/>
    <x v="7"/>
    <x v="10"/>
    <x v="2"/>
    <n v="23.595845099999998"/>
  </r>
  <r>
    <x v="2"/>
    <x v="0"/>
    <x v="8"/>
    <x v="0"/>
    <x v="2"/>
    <n v="20.422622"/>
  </r>
  <r>
    <x v="2"/>
    <x v="0"/>
    <x v="8"/>
    <x v="1"/>
    <x v="2"/>
    <n v="16.503694299999999"/>
  </r>
  <r>
    <x v="2"/>
    <x v="0"/>
    <x v="8"/>
    <x v="2"/>
    <x v="2"/>
    <n v="27.773376599999999"/>
  </r>
  <r>
    <x v="2"/>
    <x v="0"/>
    <x v="8"/>
    <x v="3"/>
    <x v="2"/>
    <n v="28.057049200000002"/>
  </r>
  <r>
    <x v="2"/>
    <x v="0"/>
    <x v="8"/>
    <x v="4"/>
    <x v="2"/>
    <n v="25.475238099999999"/>
  </r>
  <r>
    <x v="2"/>
    <x v="0"/>
    <x v="8"/>
    <x v="5"/>
    <x v="2"/>
    <n v="24.090645200000001"/>
  </r>
  <r>
    <x v="2"/>
    <x v="0"/>
    <x v="8"/>
    <x v="6"/>
    <x v="2"/>
    <n v="32.670338999999998"/>
  </r>
  <r>
    <x v="2"/>
    <x v="0"/>
    <x v="8"/>
    <x v="7"/>
    <x v="2"/>
    <n v="24.338281299999998"/>
  </r>
  <r>
    <x v="2"/>
    <x v="0"/>
    <x v="8"/>
    <x v="8"/>
    <x v="2"/>
    <n v="25.867808199999999"/>
  </r>
  <r>
    <x v="2"/>
    <x v="0"/>
    <x v="8"/>
    <x v="9"/>
    <x v="2"/>
    <n v="25.803636399999998"/>
  </r>
  <r>
    <x v="2"/>
    <x v="0"/>
    <x v="8"/>
    <x v="10"/>
    <x v="2"/>
    <n v="26.7325333"/>
  </r>
  <r>
    <x v="2"/>
    <x v="0"/>
    <x v="9"/>
    <x v="0"/>
    <x v="2"/>
    <n v="20.270530000000001"/>
  </r>
  <r>
    <x v="2"/>
    <x v="0"/>
    <x v="9"/>
    <x v="1"/>
    <x v="2"/>
    <n v="19.958664200000001"/>
  </r>
  <r>
    <x v="2"/>
    <x v="0"/>
    <x v="9"/>
    <x v="2"/>
    <x v="2"/>
    <n v="22.208388100000001"/>
  </r>
  <r>
    <x v="2"/>
    <x v="0"/>
    <x v="9"/>
    <x v="3"/>
    <x v="2"/>
    <n v="22.743120900000001"/>
  </r>
  <r>
    <x v="2"/>
    <x v="0"/>
    <x v="9"/>
    <x v="4"/>
    <x v="2"/>
    <n v="23.254101200000001"/>
  </r>
  <r>
    <x v="2"/>
    <x v="0"/>
    <x v="9"/>
    <x v="5"/>
    <x v="2"/>
    <n v="24.051455199999999"/>
  </r>
  <r>
    <x v="2"/>
    <x v="0"/>
    <x v="9"/>
    <x v="6"/>
    <x v="2"/>
    <n v="24.073794800000002"/>
  </r>
  <r>
    <x v="2"/>
    <x v="0"/>
    <x v="9"/>
    <x v="7"/>
    <x v="2"/>
    <n v="23.807226100000001"/>
  </r>
  <r>
    <x v="2"/>
    <x v="0"/>
    <x v="9"/>
    <x v="8"/>
    <x v="2"/>
    <n v="25.730691400000001"/>
  </r>
  <r>
    <x v="2"/>
    <x v="0"/>
    <x v="9"/>
    <x v="9"/>
    <x v="2"/>
    <n v="26.487888300000002"/>
  </r>
  <r>
    <x v="2"/>
    <x v="0"/>
    <x v="9"/>
    <x v="10"/>
    <x v="2"/>
    <n v="24.6403705"/>
  </r>
  <r>
    <x v="2"/>
    <x v="0"/>
    <x v="10"/>
    <x v="0"/>
    <x v="2"/>
    <n v="22.590885799999999"/>
  </r>
  <r>
    <x v="2"/>
    <x v="0"/>
    <x v="10"/>
    <x v="1"/>
    <x v="2"/>
    <n v="31.4515271"/>
  </r>
  <r>
    <x v="2"/>
    <x v="0"/>
    <x v="10"/>
    <x v="2"/>
    <x v="2"/>
    <n v="24.962772999999999"/>
  </r>
  <r>
    <x v="2"/>
    <x v="0"/>
    <x v="10"/>
    <x v="3"/>
    <x v="2"/>
    <n v="25.869011100000002"/>
  </r>
  <r>
    <x v="2"/>
    <x v="0"/>
    <x v="10"/>
    <x v="4"/>
    <x v="2"/>
    <n v="26.897064100000001"/>
  </r>
  <r>
    <x v="2"/>
    <x v="0"/>
    <x v="10"/>
    <x v="5"/>
    <x v="2"/>
    <n v="28.148965499999999"/>
  </r>
  <r>
    <x v="2"/>
    <x v="0"/>
    <x v="10"/>
    <x v="6"/>
    <x v="2"/>
    <n v="27.842361400000001"/>
  </r>
  <r>
    <x v="2"/>
    <x v="0"/>
    <x v="10"/>
    <x v="7"/>
    <x v="2"/>
    <n v="26.719870799999999"/>
  </r>
  <r>
    <x v="2"/>
    <x v="0"/>
    <x v="10"/>
    <x v="8"/>
    <x v="2"/>
    <n v="26.488939800000001"/>
  </r>
  <r>
    <x v="2"/>
    <x v="0"/>
    <x v="10"/>
    <x v="9"/>
    <x v="2"/>
    <n v="25.681503500000002"/>
  </r>
  <r>
    <x v="2"/>
    <x v="0"/>
    <x v="10"/>
    <x v="10"/>
    <x v="2"/>
    <n v="25.477588699999998"/>
  </r>
  <r>
    <x v="2"/>
    <x v="0"/>
    <x v="11"/>
    <x v="0"/>
    <x v="2"/>
    <n v="35.848144599999998"/>
  </r>
  <r>
    <x v="2"/>
    <x v="0"/>
    <x v="11"/>
    <x v="1"/>
    <x v="2"/>
    <n v="34.456660499999998"/>
  </r>
  <r>
    <x v="2"/>
    <x v="0"/>
    <x v="11"/>
    <x v="2"/>
    <x v="2"/>
    <n v="36.546024500000001"/>
  </r>
  <r>
    <x v="2"/>
    <x v="0"/>
    <x v="11"/>
    <x v="3"/>
    <x v="2"/>
    <n v="37.575347800000003"/>
  </r>
  <r>
    <x v="2"/>
    <x v="0"/>
    <x v="11"/>
    <x v="4"/>
    <x v="2"/>
    <n v="38.224646800000002"/>
  </r>
  <r>
    <x v="2"/>
    <x v="0"/>
    <x v="11"/>
    <x v="5"/>
    <x v="2"/>
    <n v="38.9352217"/>
  </r>
  <r>
    <x v="2"/>
    <x v="0"/>
    <x v="11"/>
    <x v="6"/>
    <x v="2"/>
    <n v="37.964023300000001"/>
  </r>
  <r>
    <x v="2"/>
    <x v="0"/>
    <x v="11"/>
    <x v="7"/>
    <x v="2"/>
    <n v="38.444248799999997"/>
  </r>
  <r>
    <x v="2"/>
    <x v="0"/>
    <x v="11"/>
    <x v="8"/>
    <x v="2"/>
    <n v="38.721019400000003"/>
  </r>
  <r>
    <x v="2"/>
    <x v="0"/>
    <x v="11"/>
    <x v="9"/>
    <x v="2"/>
    <n v="35.097873999999997"/>
  </r>
  <r>
    <x v="2"/>
    <x v="0"/>
    <x v="11"/>
    <x v="10"/>
    <x v="2"/>
    <n v="30.764084499999999"/>
  </r>
  <r>
    <x v="2"/>
    <x v="0"/>
    <x v="12"/>
    <x v="0"/>
    <x v="2"/>
    <n v="22.436980500000001"/>
  </r>
  <r>
    <x v="2"/>
    <x v="0"/>
    <x v="12"/>
    <x v="1"/>
    <x v="2"/>
    <n v="26.415492199999999"/>
  </r>
  <r>
    <x v="2"/>
    <x v="0"/>
    <x v="12"/>
    <x v="2"/>
    <x v="2"/>
    <n v="34.689503799999997"/>
  </r>
  <r>
    <x v="2"/>
    <x v="0"/>
    <x v="12"/>
    <x v="3"/>
    <x v="2"/>
    <n v="34.858037099999997"/>
  </r>
  <r>
    <x v="2"/>
    <x v="0"/>
    <x v="12"/>
    <x v="4"/>
    <x v="2"/>
    <n v="36.206335600000003"/>
  </r>
  <r>
    <x v="2"/>
    <x v="0"/>
    <x v="12"/>
    <x v="5"/>
    <x v="2"/>
    <n v="37.704296300000003"/>
  </r>
  <r>
    <x v="2"/>
    <x v="0"/>
    <x v="12"/>
    <x v="6"/>
    <x v="2"/>
    <n v="37.253909499999999"/>
  </r>
  <r>
    <x v="2"/>
    <x v="0"/>
    <x v="12"/>
    <x v="7"/>
    <x v="2"/>
    <n v="38.748139500000001"/>
  </r>
  <r>
    <x v="2"/>
    <x v="0"/>
    <x v="12"/>
    <x v="8"/>
    <x v="2"/>
    <n v="37.533208600000002"/>
  </r>
  <r>
    <x v="2"/>
    <x v="0"/>
    <x v="12"/>
    <x v="9"/>
    <x v="2"/>
    <n v="38.411340799999998"/>
  </r>
  <r>
    <x v="2"/>
    <x v="0"/>
    <x v="12"/>
    <x v="10"/>
    <x v="2"/>
    <n v="37.303442599999997"/>
  </r>
  <r>
    <x v="2"/>
    <x v="0"/>
    <x v="13"/>
    <x v="0"/>
    <x v="2"/>
    <n v="25.584315100000001"/>
  </r>
  <r>
    <x v="2"/>
    <x v="0"/>
    <x v="13"/>
    <x v="1"/>
    <x v="2"/>
    <n v="31.191822200000001"/>
  </r>
  <r>
    <x v="2"/>
    <x v="0"/>
    <x v="13"/>
    <x v="2"/>
    <x v="2"/>
    <n v="29.2601923"/>
  </r>
  <r>
    <x v="2"/>
    <x v="0"/>
    <x v="13"/>
    <x v="3"/>
    <x v="2"/>
    <n v="28.872871799999999"/>
  </r>
  <r>
    <x v="2"/>
    <x v="0"/>
    <x v="13"/>
    <x v="4"/>
    <x v="2"/>
    <n v="31.056951900000001"/>
  </r>
  <r>
    <x v="2"/>
    <x v="0"/>
    <x v="13"/>
    <x v="5"/>
    <x v="2"/>
    <n v="34.295080599999999"/>
  </r>
  <r>
    <x v="2"/>
    <x v="0"/>
    <x v="13"/>
    <x v="6"/>
    <x v="2"/>
    <n v="34.652434800000002"/>
  </r>
  <r>
    <x v="2"/>
    <x v="0"/>
    <x v="13"/>
    <x v="7"/>
    <x v="2"/>
    <n v="31.9344872"/>
  </r>
  <r>
    <x v="2"/>
    <x v="0"/>
    <x v="13"/>
    <x v="8"/>
    <x v="2"/>
    <n v="39.850932200000003"/>
  </r>
  <r>
    <x v="2"/>
    <x v="0"/>
    <x v="13"/>
    <x v="9"/>
    <x v="2"/>
    <n v="41.333208999999997"/>
  </r>
  <r>
    <x v="2"/>
    <x v="0"/>
    <x v="13"/>
    <x v="10"/>
    <x v="2"/>
    <n v="27.507982500000001"/>
  </r>
  <r>
    <x v="2"/>
    <x v="0"/>
    <x v="14"/>
    <x v="0"/>
    <x v="2"/>
    <n v="21.3503738"/>
  </r>
  <r>
    <x v="2"/>
    <x v="0"/>
    <x v="14"/>
    <x v="1"/>
    <x v="2"/>
    <n v="21.353748299999999"/>
  </r>
  <r>
    <x v="2"/>
    <x v="0"/>
    <x v="14"/>
    <x v="2"/>
    <x v="2"/>
    <n v="29.2013912"/>
  </r>
  <r>
    <x v="2"/>
    <x v="0"/>
    <x v="14"/>
    <x v="3"/>
    <x v="2"/>
    <n v="30.330247199999999"/>
  </r>
  <r>
    <x v="2"/>
    <x v="0"/>
    <x v="14"/>
    <x v="4"/>
    <x v="2"/>
    <n v="29.619467199999999"/>
  </r>
  <r>
    <x v="2"/>
    <x v="0"/>
    <x v="14"/>
    <x v="5"/>
    <x v="2"/>
    <n v="28.706232499999999"/>
  </r>
  <r>
    <x v="2"/>
    <x v="0"/>
    <x v="14"/>
    <x v="6"/>
    <x v="2"/>
    <n v="27.189821599999998"/>
  </r>
  <r>
    <x v="2"/>
    <x v="0"/>
    <x v="14"/>
    <x v="7"/>
    <x v="2"/>
    <n v="27.3243963"/>
  </r>
  <r>
    <x v="2"/>
    <x v="0"/>
    <x v="14"/>
    <x v="8"/>
    <x v="2"/>
    <n v="27.724524500000001"/>
  </r>
  <r>
    <x v="2"/>
    <x v="0"/>
    <x v="14"/>
    <x v="9"/>
    <x v="2"/>
    <n v="26.634302600000002"/>
  </r>
  <r>
    <x v="2"/>
    <x v="0"/>
    <x v="14"/>
    <x v="10"/>
    <x v="2"/>
    <n v="25.549655300000001"/>
  </r>
  <r>
    <x v="2"/>
    <x v="0"/>
    <x v="15"/>
    <x v="0"/>
    <x v="2"/>
    <n v="23.224431599999999"/>
  </r>
  <r>
    <x v="2"/>
    <x v="0"/>
    <x v="15"/>
    <x v="1"/>
    <x v="2"/>
    <n v="21.0287896"/>
  </r>
  <r>
    <x v="2"/>
    <x v="0"/>
    <x v="15"/>
    <x v="2"/>
    <x v="2"/>
    <n v="24.827822399999999"/>
  </r>
  <r>
    <x v="2"/>
    <x v="0"/>
    <x v="15"/>
    <x v="3"/>
    <x v="2"/>
    <n v="25.2333605"/>
  </r>
  <r>
    <x v="2"/>
    <x v="0"/>
    <x v="15"/>
    <x v="4"/>
    <x v="2"/>
    <n v="28.0377583"/>
  </r>
  <r>
    <x v="2"/>
    <x v="0"/>
    <x v="15"/>
    <x v="5"/>
    <x v="2"/>
    <n v="27.622719400000001"/>
  </r>
  <r>
    <x v="2"/>
    <x v="0"/>
    <x v="15"/>
    <x v="6"/>
    <x v="2"/>
    <n v="26.253847"/>
  </r>
  <r>
    <x v="2"/>
    <x v="0"/>
    <x v="15"/>
    <x v="7"/>
    <x v="2"/>
    <n v="24.815821100000001"/>
  </r>
  <r>
    <x v="2"/>
    <x v="0"/>
    <x v="15"/>
    <x v="8"/>
    <x v="2"/>
    <n v="25.2393255"/>
  </r>
  <r>
    <x v="2"/>
    <x v="0"/>
    <x v="15"/>
    <x v="9"/>
    <x v="2"/>
    <n v="23.794625"/>
  </r>
  <r>
    <x v="2"/>
    <x v="0"/>
    <x v="15"/>
    <x v="10"/>
    <x v="2"/>
    <n v="24.235207899999999"/>
  </r>
  <r>
    <x v="2"/>
    <x v="0"/>
    <x v="16"/>
    <x v="0"/>
    <x v="2"/>
    <n v="21.045322599999999"/>
  </r>
  <r>
    <x v="2"/>
    <x v="0"/>
    <x v="16"/>
    <x v="1"/>
    <x v="2"/>
    <n v="17.565178599999999"/>
  </r>
  <r>
    <x v="2"/>
    <x v="0"/>
    <x v="16"/>
    <x v="2"/>
    <x v="2"/>
    <n v="22.3898598"/>
  </r>
  <r>
    <x v="2"/>
    <x v="0"/>
    <x v="16"/>
    <x v="3"/>
    <x v="2"/>
    <n v="22.071283999999999"/>
  </r>
  <r>
    <x v="2"/>
    <x v="0"/>
    <x v="16"/>
    <x v="4"/>
    <x v="2"/>
    <n v="24.004349399999999"/>
  </r>
  <r>
    <x v="2"/>
    <x v="0"/>
    <x v="16"/>
    <x v="5"/>
    <x v="2"/>
    <n v="22.867403800000002"/>
  </r>
  <r>
    <x v="2"/>
    <x v="0"/>
    <x v="16"/>
    <x v="6"/>
    <x v="2"/>
    <n v="23.8659459"/>
  </r>
  <r>
    <x v="2"/>
    <x v="0"/>
    <x v="16"/>
    <x v="7"/>
    <x v="2"/>
    <n v="22.947670500000001"/>
  </r>
  <r>
    <x v="2"/>
    <x v="0"/>
    <x v="16"/>
    <x v="8"/>
    <x v="2"/>
    <n v="23.964585599999999"/>
  </r>
  <r>
    <x v="2"/>
    <x v="0"/>
    <x v="16"/>
    <x v="9"/>
    <x v="2"/>
    <n v="22.885276099999999"/>
  </r>
  <r>
    <x v="2"/>
    <x v="0"/>
    <x v="16"/>
    <x v="10"/>
    <x v="2"/>
    <n v="23.0268987"/>
  </r>
  <r>
    <x v="2"/>
    <x v="0"/>
    <x v="17"/>
    <x v="0"/>
    <x v="2"/>
    <n v="18.497596000000001"/>
  </r>
  <r>
    <x v="2"/>
    <x v="0"/>
    <x v="17"/>
    <x v="1"/>
    <x v="2"/>
    <n v="17.4450352"/>
  </r>
  <r>
    <x v="2"/>
    <x v="0"/>
    <x v="17"/>
    <x v="2"/>
    <x v="2"/>
    <n v="23.233501100000002"/>
  </r>
  <r>
    <x v="2"/>
    <x v="0"/>
    <x v="17"/>
    <x v="3"/>
    <x v="2"/>
    <n v="31.911878600000001"/>
  </r>
  <r>
    <x v="2"/>
    <x v="0"/>
    <x v="17"/>
    <x v="4"/>
    <x v="2"/>
    <n v="32.404548400000003"/>
  </r>
  <r>
    <x v="2"/>
    <x v="0"/>
    <x v="17"/>
    <x v="5"/>
    <x v="2"/>
    <n v="31.655360399999999"/>
  </r>
  <r>
    <x v="2"/>
    <x v="0"/>
    <x v="17"/>
    <x v="6"/>
    <x v="2"/>
    <n v="36.661955300000002"/>
  </r>
  <r>
    <x v="2"/>
    <x v="0"/>
    <x v="17"/>
    <x v="7"/>
    <x v="2"/>
    <n v="30.3828645"/>
  </r>
  <r>
    <x v="2"/>
    <x v="0"/>
    <x v="17"/>
    <x v="8"/>
    <x v="2"/>
    <n v="30.305674400000001"/>
  </r>
  <r>
    <x v="2"/>
    <x v="0"/>
    <x v="17"/>
    <x v="9"/>
    <x v="2"/>
    <n v="28.971213800000001"/>
  </r>
  <r>
    <x v="2"/>
    <x v="0"/>
    <x v="17"/>
    <x v="10"/>
    <x v="2"/>
    <n v="27.484079399999999"/>
  </r>
  <r>
    <x v="2"/>
    <x v="0"/>
    <x v="18"/>
    <x v="0"/>
    <x v="2"/>
    <n v="22.757033"/>
  </r>
  <r>
    <x v="2"/>
    <x v="0"/>
    <x v="18"/>
    <x v="1"/>
    <x v="2"/>
    <n v="20.5711111"/>
  </r>
  <r>
    <x v="2"/>
    <x v="0"/>
    <x v="18"/>
    <x v="2"/>
    <x v="2"/>
    <n v="27.568559"/>
  </r>
  <r>
    <x v="2"/>
    <x v="0"/>
    <x v="18"/>
    <x v="3"/>
    <x v="2"/>
    <n v="29.0463527"/>
  </r>
  <r>
    <x v="2"/>
    <x v="0"/>
    <x v="18"/>
    <x v="4"/>
    <x v="2"/>
    <n v="28.136794299999998"/>
  </r>
  <r>
    <x v="2"/>
    <x v="0"/>
    <x v="18"/>
    <x v="5"/>
    <x v="2"/>
    <n v="27.251868399999999"/>
  </r>
  <r>
    <x v="2"/>
    <x v="0"/>
    <x v="18"/>
    <x v="6"/>
    <x v="2"/>
    <n v="26.648270100000001"/>
  </r>
  <r>
    <x v="2"/>
    <x v="0"/>
    <x v="18"/>
    <x v="7"/>
    <x v="2"/>
    <n v="26.328358999999999"/>
  </r>
  <r>
    <x v="2"/>
    <x v="0"/>
    <x v="18"/>
    <x v="8"/>
    <x v="2"/>
    <n v="26.217250700000001"/>
  </r>
  <r>
    <x v="2"/>
    <x v="0"/>
    <x v="18"/>
    <x v="9"/>
    <x v="2"/>
    <n v="26.813051900000001"/>
  </r>
  <r>
    <x v="2"/>
    <x v="0"/>
    <x v="18"/>
    <x v="10"/>
    <x v="2"/>
    <n v="27.708589700000001"/>
  </r>
  <r>
    <x v="2"/>
    <x v="0"/>
    <x v="19"/>
    <x v="0"/>
    <x v="2"/>
    <n v="31.290605800000002"/>
  </r>
  <r>
    <x v="2"/>
    <x v="0"/>
    <x v="19"/>
    <x v="1"/>
    <x v="2"/>
    <n v="32.367870799999999"/>
  </r>
  <r>
    <x v="2"/>
    <x v="0"/>
    <x v="19"/>
    <x v="2"/>
    <x v="2"/>
    <n v="33.913012199999997"/>
  </r>
  <r>
    <x v="2"/>
    <x v="0"/>
    <x v="19"/>
    <x v="3"/>
    <x v="2"/>
    <n v="33.950958900000003"/>
  </r>
  <r>
    <x v="2"/>
    <x v="0"/>
    <x v="19"/>
    <x v="4"/>
    <x v="2"/>
    <n v="34.691841199999999"/>
  </r>
  <r>
    <x v="2"/>
    <x v="0"/>
    <x v="19"/>
    <x v="5"/>
    <x v="2"/>
    <n v="34.950014400000001"/>
  </r>
  <r>
    <x v="2"/>
    <x v="0"/>
    <x v="19"/>
    <x v="6"/>
    <x v="2"/>
    <n v="32.718609399999998"/>
  </r>
  <r>
    <x v="2"/>
    <x v="0"/>
    <x v="19"/>
    <x v="7"/>
    <x v="2"/>
    <n v="34.190831600000003"/>
  </r>
  <r>
    <x v="2"/>
    <x v="0"/>
    <x v="19"/>
    <x v="8"/>
    <x v="2"/>
    <n v="34.458060500000002"/>
  </r>
  <r>
    <x v="2"/>
    <x v="0"/>
    <x v="19"/>
    <x v="9"/>
    <x v="2"/>
    <n v="30.2718074"/>
  </r>
  <r>
    <x v="2"/>
    <x v="0"/>
    <x v="19"/>
    <x v="10"/>
    <x v="2"/>
    <n v="29.929061999999998"/>
  </r>
  <r>
    <x v="2"/>
    <x v="0"/>
    <x v="20"/>
    <x v="0"/>
    <x v="2"/>
    <n v="0"/>
  </r>
  <r>
    <x v="2"/>
    <x v="0"/>
    <x v="20"/>
    <x v="1"/>
    <x v="2"/>
    <n v="0"/>
  </r>
  <r>
    <x v="2"/>
    <x v="0"/>
    <x v="20"/>
    <x v="2"/>
    <x v="2"/>
    <n v="0"/>
  </r>
  <r>
    <x v="2"/>
    <x v="0"/>
    <x v="20"/>
    <x v="3"/>
    <x v="2"/>
    <n v="0"/>
  </r>
  <r>
    <x v="2"/>
    <x v="0"/>
    <x v="20"/>
    <x v="4"/>
    <x v="2"/>
    <n v="0"/>
  </r>
  <r>
    <x v="2"/>
    <x v="0"/>
    <x v="20"/>
    <x v="5"/>
    <x v="2"/>
    <n v="0"/>
  </r>
  <r>
    <x v="2"/>
    <x v="0"/>
    <x v="20"/>
    <x v="6"/>
    <x v="2"/>
    <n v="0"/>
  </r>
  <r>
    <x v="2"/>
    <x v="0"/>
    <x v="20"/>
    <x v="7"/>
    <x v="2"/>
    <n v="0"/>
  </r>
  <r>
    <x v="2"/>
    <x v="0"/>
    <x v="20"/>
    <x v="8"/>
    <x v="2"/>
    <n v="0"/>
  </r>
  <r>
    <x v="2"/>
    <x v="0"/>
    <x v="20"/>
    <x v="9"/>
    <x v="2"/>
    <n v="0"/>
  </r>
  <r>
    <x v="2"/>
    <x v="0"/>
    <x v="20"/>
    <x v="10"/>
    <x v="2"/>
    <n v="0"/>
  </r>
  <r>
    <x v="2"/>
    <x v="0"/>
    <x v="21"/>
    <x v="0"/>
    <x v="2"/>
    <n v="25.387418499999999"/>
  </r>
  <r>
    <x v="2"/>
    <x v="0"/>
    <x v="21"/>
    <x v="1"/>
    <x v="2"/>
    <n v="21.7856123"/>
  </r>
  <r>
    <x v="2"/>
    <x v="0"/>
    <x v="21"/>
    <x v="2"/>
    <x v="2"/>
    <n v="29.7527215"/>
  </r>
  <r>
    <x v="2"/>
    <x v="0"/>
    <x v="21"/>
    <x v="3"/>
    <x v="2"/>
    <n v="28.575686300000001"/>
  </r>
  <r>
    <x v="2"/>
    <x v="0"/>
    <x v="21"/>
    <x v="4"/>
    <x v="2"/>
    <n v="28.1426263"/>
  </r>
  <r>
    <x v="2"/>
    <x v="0"/>
    <x v="21"/>
    <x v="5"/>
    <x v="2"/>
    <n v="30.782443700000002"/>
  </r>
  <r>
    <x v="2"/>
    <x v="0"/>
    <x v="21"/>
    <x v="6"/>
    <x v="2"/>
    <n v="29.599028300000001"/>
  </r>
  <r>
    <x v="2"/>
    <x v="0"/>
    <x v="21"/>
    <x v="7"/>
    <x v="2"/>
    <n v="30.523714699999999"/>
  </r>
  <r>
    <x v="2"/>
    <x v="0"/>
    <x v="21"/>
    <x v="8"/>
    <x v="2"/>
    <n v="29.219918400000001"/>
  </r>
  <r>
    <x v="2"/>
    <x v="0"/>
    <x v="21"/>
    <x v="9"/>
    <x v="2"/>
    <n v="29.640116299999999"/>
  </r>
  <r>
    <x v="2"/>
    <x v="0"/>
    <x v="21"/>
    <x v="10"/>
    <x v="2"/>
    <n v="27.916103400000001"/>
  </r>
  <r>
    <x v="2"/>
    <x v="0"/>
    <x v="22"/>
    <x v="0"/>
    <x v="2"/>
    <n v="20.248782800000001"/>
  </r>
  <r>
    <x v="2"/>
    <x v="0"/>
    <x v="22"/>
    <x v="1"/>
    <x v="2"/>
    <n v="17.374326199999999"/>
  </r>
  <r>
    <x v="2"/>
    <x v="0"/>
    <x v="22"/>
    <x v="2"/>
    <x v="2"/>
    <n v="31.718696999999999"/>
  </r>
  <r>
    <x v="2"/>
    <x v="0"/>
    <x v="22"/>
    <x v="3"/>
    <x v="2"/>
    <n v="31.454707899999999"/>
  </r>
  <r>
    <x v="2"/>
    <x v="0"/>
    <x v="22"/>
    <x v="4"/>
    <x v="2"/>
    <n v="27.009810399999999"/>
  </r>
  <r>
    <x v="2"/>
    <x v="0"/>
    <x v="22"/>
    <x v="5"/>
    <x v="2"/>
    <n v="29.5964615"/>
  </r>
  <r>
    <x v="2"/>
    <x v="0"/>
    <x v="22"/>
    <x v="6"/>
    <x v="2"/>
    <n v="26.750937499999999"/>
  </r>
  <r>
    <x v="2"/>
    <x v="0"/>
    <x v="22"/>
    <x v="7"/>
    <x v="2"/>
    <n v="26.595454499999999"/>
  </r>
  <r>
    <x v="2"/>
    <x v="0"/>
    <x v="22"/>
    <x v="8"/>
    <x v="2"/>
    <n v="25.495777799999999"/>
  </r>
  <r>
    <x v="2"/>
    <x v="0"/>
    <x v="22"/>
    <x v="9"/>
    <x v="2"/>
    <n v="25.595027900000002"/>
  </r>
  <r>
    <x v="2"/>
    <x v="0"/>
    <x v="22"/>
    <x v="10"/>
    <x v="2"/>
    <n v="25.218053699999999"/>
  </r>
  <r>
    <x v="2"/>
    <x v="0"/>
    <x v="23"/>
    <x v="0"/>
    <x v="2"/>
    <n v="21.923981600000001"/>
  </r>
  <r>
    <x v="2"/>
    <x v="0"/>
    <x v="23"/>
    <x v="1"/>
    <x v="2"/>
    <n v="23.4086265"/>
  </r>
  <r>
    <x v="2"/>
    <x v="0"/>
    <x v="23"/>
    <x v="2"/>
    <x v="2"/>
    <n v="27.7320055"/>
  </r>
  <r>
    <x v="2"/>
    <x v="0"/>
    <x v="23"/>
    <x v="3"/>
    <x v="2"/>
    <n v="28.1533637"/>
  </r>
  <r>
    <x v="2"/>
    <x v="0"/>
    <x v="23"/>
    <x v="4"/>
    <x v="2"/>
    <n v="29.574807400000001"/>
  </r>
  <r>
    <x v="2"/>
    <x v="0"/>
    <x v="23"/>
    <x v="5"/>
    <x v="2"/>
    <n v="26.2950561"/>
  </r>
  <r>
    <x v="2"/>
    <x v="0"/>
    <x v="23"/>
    <x v="6"/>
    <x v="2"/>
    <n v="27.590039300000001"/>
  </r>
  <r>
    <x v="2"/>
    <x v="0"/>
    <x v="23"/>
    <x v="7"/>
    <x v="2"/>
    <n v="27.171585199999999"/>
  </r>
  <r>
    <x v="2"/>
    <x v="0"/>
    <x v="23"/>
    <x v="8"/>
    <x v="2"/>
    <n v="28.268464900000001"/>
  </r>
  <r>
    <x v="2"/>
    <x v="0"/>
    <x v="23"/>
    <x v="9"/>
    <x v="2"/>
    <n v="35.778767100000003"/>
  </r>
  <r>
    <x v="2"/>
    <x v="0"/>
    <x v="23"/>
    <x v="10"/>
    <x v="2"/>
    <n v="39.417733300000002"/>
  </r>
  <r>
    <x v="2"/>
    <x v="0"/>
    <x v="24"/>
    <x v="0"/>
    <x v="2"/>
    <n v="21.939473700000001"/>
  </r>
  <r>
    <x v="2"/>
    <x v="0"/>
    <x v="24"/>
    <x v="1"/>
    <x v="2"/>
    <n v="21.759300700000001"/>
  </r>
  <r>
    <x v="2"/>
    <x v="0"/>
    <x v="24"/>
    <x v="2"/>
    <x v="2"/>
    <n v="25.967456200000001"/>
  </r>
  <r>
    <x v="2"/>
    <x v="0"/>
    <x v="24"/>
    <x v="3"/>
    <x v="2"/>
    <n v="25.109096600000001"/>
  </r>
  <r>
    <x v="2"/>
    <x v="0"/>
    <x v="24"/>
    <x v="4"/>
    <x v="2"/>
    <n v="25.433503300000002"/>
  </r>
  <r>
    <x v="2"/>
    <x v="0"/>
    <x v="24"/>
    <x v="5"/>
    <x v="2"/>
    <n v="25.303247599999999"/>
  </r>
  <r>
    <x v="2"/>
    <x v="0"/>
    <x v="24"/>
    <x v="6"/>
    <x v="2"/>
    <n v="26.133962"/>
  </r>
  <r>
    <x v="2"/>
    <x v="0"/>
    <x v="24"/>
    <x v="7"/>
    <x v="2"/>
    <n v="24.2043143"/>
  </r>
  <r>
    <x v="2"/>
    <x v="0"/>
    <x v="24"/>
    <x v="8"/>
    <x v="2"/>
    <n v="24.634156900000001"/>
  </r>
  <r>
    <x v="2"/>
    <x v="0"/>
    <x v="24"/>
    <x v="9"/>
    <x v="2"/>
    <n v="24.528767899999998"/>
  </r>
  <r>
    <x v="2"/>
    <x v="0"/>
    <x v="24"/>
    <x v="10"/>
    <x v="2"/>
    <n v="24.072008400000001"/>
  </r>
  <r>
    <x v="2"/>
    <x v="0"/>
    <x v="25"/>
    <x v="0"/>
    <x v="2"/>
    <n v="21.014023399999999"/>
  </r>
  <r>
    <x v="2"/>
    <x v="0"/>
    <x v="25"/>
    <x v="1"/>
    <x v="2"/>
    <n v="22.753368800000001"/>
  </r>
  <r>
    <x v="2"/>
    <x v="0"/>
    <x v="25"/>
    <x v="2"/>
    <x v="2"/>
    <n v="28.567873599999999"/>
  </r>
  <r>
    <x v="2"/>
    <x v="0"/>
    <x v="25"/>
    <x v="3"/>
    <x v="2"/>
    <n v="30.6238028"/>
  </r>
  <r>
    <x v="2"/>
    <x v="0"/>
    <x v="25"/>
    <x v="4"/>
    <x v="2"/>
    <n v="33.305697000000002"/>
  </r>
  <r>
    <x v="2"/>
    <x v="0"/>
    <x v="25"/>
    <x v="5"/>
    <x v="2"/>
    <n v="30.041834900000001"/>
  </r>
  <r>
    <x v="2"/>
    <x v="0"/>
    <x v="25"/>
    <x v="6"/>
    <x v="2"/>
    <n v="32.505403700000002"/>
  </r>
  <r>
    <x v="2"/>
    <x v="0"/>
    <x v="25"/>
    <x v="7"/>
    <x v="2"/>
    <n v="30.627106900000001"/>
  </r>
  <r>
    <x v="2"/>
    <x v="0"/>
    <x v="25"/>
    <x v="8"/>
    <x v="2"/>
    <n v="28.941595100000001"/>
  </r>
  <r>
    <x v="2"/>
    <x v="0"/>
    <x v="25"/>
    <x v="9"/>
    <x v="2"/>
    <n v="24.452577300000002"/>
  </r>
  <r>
    <x v="2"/>
    <x v="0"/>
    <x v="25"/>
    <x v="10"/>
    <x v="2"/>
    <n v="24.216069399999999"/>
  </r>
  <r>
    <x v="2"/>
    <x v="0"/>
    <x v="26"/>
    <x v="0"/>
    <x v="2"/>
    <n v="20.199365100000001"/>
  </r>
  <r>
    <x v="2"/>
    <x v="0"/>
    <x v="26"/>
    <x v="1"/>
    <x v="2"/>
    <n v="24.788023299999999"/>
  </r>
  <r>
    <x v="2"/>
    <x v="0"/>
    <x v="26"/>
    <x v="2"/>
    <x v="2"/>
    <n v="40.524999999999999"/>
  </r>
  <r>
    <x v="2"/>
    <x v="0"/>
    <x v="26"/>
    <x v="3"/>
    <x v="2"/>
    <n v="35.292000000000002"/>
  </r>
  <r>
    <x v="2"/>
    <x v="0"/>
    <x v="26"/>
    <x v="4"/>
    <x v="2"/>
    <n v="35.450312500000003"/>
  </r>
  <r>
    <x v="2"/>
    <x v="0"/>
    <x v="26"/>
    <x v="5"/>
    <x v="2"/>
    <n v="30.277037"/>
  </r>
  <r>
    <x v="2"/>
    <x v="0"/>
    <x v="26"/>
    <x v="6"/>
    <x v="2"/>
    <n v="34.187058800000003"/>
  </r>
  <r>
    <x v="2"/>
    <x v="0"/>
    <x v="26"/>
    <x v="7"/>
    <x v="2"/>
    <n v="32.146250000000002"/>
  </r>
  <r>
    <x v="2"/>
    <x v="0"/>
    <x v="26"/>
    <x v="8"/>
    <x v="2"/>
    <n v="36.69"/>
  </r>
  <r>
    <x v="2"/>
    <x v="0"/>
    <x v="26"/>
    <x v="9"/>
    <x v="2"/>
    <n v="34.342666700000002"/>
  </r>
  <r>
    <x v="2"/>
    <x v="0"/>
    <x v="26"/>
    <x v="10"/>
    <x v="2"/>
    <n v="35.278750000000002"/>
  </r>
  <r>
    <x v="2"/>
    <x v="0"/>
    <x v="27"/>
    <x v="0"/>
    <x v="2"/>
    <n v="25.0797682"/>
  </r>
  <r>
    <x v="2"/>
    <x v="0"/>
    <x v="27"/>
    <x v="1"/>
    <x v="2"/>
    <n v="24.161818700000001"/>
  </r>
  <r>
    <x v="2"/>
    <x v="0"/>
    <x v="27"/>
    <x v="2"/>
    <x v="2"/>
    <n v="26.065920999999999"/>
  </r>
  <r>
    <x v="2"/>
    <x v="0"/>
    <x v="27"/>
    <x v="3"/>
    <x v="2"/>
    <n v="26.069199699999999"/>
  </r>
  <r>
    <x v="2"/>
    <x v="0"/>
    <x v="27"/>
    <x v="4"/>
    <x v="2"/>
    <n v="26.938380800000001"/>
  </r>
  <r>
    <x v="2"/>
    <x v="0"/>
    <x v="27"/>
    <x v="5"/>
    <x v="2"/>
    <n v="28.0162206"/>
  </r>
  <r>
    <x v="2"/>
    <x v="0"/>
    <x v="27"/>
    <x v="6"/>
    <x v="2"/>
    <n v="27.222279700000001"/>
  </r>
  <r>
    <x v="2"/>
    <x v="0"/>
    <x v="27"/>
    <x v="7"/>
    <x v="2"/>
    <n v="26.7051892"/>
  </r>
  <r>
    <x v="2"/>
    <x v="0"/>
    <x v="27"/>
    <x v="8"/>
    <x v="2"/>
    <n v="27.502096399999999"/>
  </r>
  <r>
    <x v="2"/>
    <x v="0"/>
    <x v="27"/>
    <x v="9"/>
    <x v="2"/>
    <n v="25.809003100000002"/>
  </r>
  <r>
    <x v="2"/>
    <x v="0"/>
    <x v="27"/>
    <x v="10"/>
    <x v="2"/>
    <n v="26.028697000000001"/>
  </r>
  <r>
    <x v="2"/>
    <x v="0"/>
    <x v="28"/>
    <x v="0"/>
    <x v="2"/>
    <n v="22.247800000000002"/>
  </r>
  <r>
    <x v="2"/>
    <x v="0"/>
    <x v="28"/>
    <x v="1"/>
    <x v="2"/>
    <n v="20.164528300000001"/>
  </r>
  <r>
    <x v="2"/>
    <x v="0"/>
    <x v="28"/>
    <x v="2"/>
    <x v="2"/>
    <n v="26.2461053"/>
  </r>
  <r>
    <x v="2"/>
    <x v="0"/>
    <x v="28"/>
    <x v="3"/>
    <x v="2"/>
    <n v="29.8546847"/>
  </r>
  <r>
    <x v="2"/>
    <x v="0"/>
    <x v="28"/>
    <x v="4"/>
    <x v="2"/>
    <n v="31.590245899999999"/>
  </r>
  <r>
    <x v="2"/>
    <x v="0"/>
    <x v="28"/>
    <x v="5"/>
    <x v="2"/>
    <n v="33.601304300000002"/>
  </r>
  <r>
    <x v="2"/>
    <x v="0"/>
    <x v="28"/>
    <x v="6"/>
    <x v="2"/>
    <n v="36.794675300000002"/>
  </r>
  <r>
    <x v="2"/>
    <x v="0"/>
    <x v="28"/>
    <x v="7"/>
    <x v="2"/>
    <n v="34.677121200000002"/>
  </r>
  <r>
    <x v="2"/>
    <x v="0"/>
    <x v="28"/>
    <x v="8"/>
    <x v="2"/>
    <n v="32.503611100000001"/>
  </r>
  <r>
    <x v="2"/>
    <x v="0"/>
    <x v="28"/>
    <x v="9"/>
    <x v="2"/>
    <n v="37.2239583"/>
  </r>
  <r>
    <x v="2"/>
    <x v="0"/>
    <x v="28"/>
    <x v="10"/>
    <x v="2"/>
    <n v="27.8030233"/>
  </r>
  <r>
    <x v="2"/>
    <x v="0"/>
    <x v="29"/>
    <x v="0"/>
    <x v="2"/>
    <n v="23.256921699999999"/>
  </r>
  <r>
    <x v="2"/>
    <x v="0"/>
    <x v="29"/>
    <x v="1"/>
    <x v="2"/>
    <n v="27.9940517"/>
  </r>
  <r>
    <x v="2"/>
    <x v="0"/>
    <x v="29"/>
    <x v="2"/>
    <x v="2"/>
    <n v="33.689956899999999"/>
  </r>
  <r>
    <x v="2"/>
    <x v="0"/>
    <x v="29"/>
    <x v="3"/>
    <x v="2"/>
    <n v="32.6686154"/>
  </r>
  <r>
    <x v="2"/>
    <x v="0"/>
    <x v="29"/>
    <x v="4"/>
    <x v="2"/>
    <n v="33.357542899999999"/>
  </r>
  <r>
    <x v="2"/>
    <x v="0"/>
    <x v="29"/>
    <x v="5"/>
    <x v="2"/>
    <n v="34.222572599999999"/>
  </r>
  <r>
    <x v="2"/>
    <x v="0"/>
    <x v="29"/>
    <x v="6"/>
    <x v="2"/>
    <n v="32.1568246"/>
  </r>
  <r>
    <x v="2"/>
    <x v="0"/>
    <x v="29"/>
    <x v="7"/>
    <x v="2"/>
    <n v="29.994744900000001"/>
  </r>
  <r>
    <x v="2"/>
    <x v="0"/>
    <x v="29"/>
    <x v="8"/>
    <x v="2"/>
    <n v="27.526766200000001"/>
  </r>
  <r>
    <x v="2"/>
    <x v="0"/>
    <x v="29"/>
    <x v="9"/>
    <x v="2"/>
    <n v="26.145970899999998"/>
  </r>
  <r>
    <x v="2"/>
    <x v="0"/>
    <x v="29"/>
    <x v="10"/>
    <x v="2"/>
    <n v="24.178048799999999"/>
  </r>
  <r>
    <x v="2"/>
    <x v="0"/>
    <x v="30"/>
    <x v="0"/>
    <x v="2"/>
    <n v="28.569121599999999"/>
  </r>
  <r>
    <x v="2"/>
    <x v="0"/>
    <x v="30"/>
    <x v="1"/>
    <x v="2"/>
    <n v="32.562045500000004"/>
  </r>
  <r>
    <x v="2"/>
    <x v="0"/>
    <x v="30"/>
    <x v="2"/>
    <x v="2"/>
    <n v="37.136079299999999"/>
  </r>
  <r>
    <x v="2"/>
    <x v="0"/>
    <x v="30"/>
    <x v="3"/>
    <x v="2"/>
    <n v="36.180709200000003"/>
  </r>
  <r>
    <x v="2"/>
    <x v="0"/>
    <x v="30"/>
    <x v="4"/>
    <x v="2"/>
    <n v="34.627971000000002"/>
  </r>
  <r>
    <x v="2"/>
    <x v="0"/>
    <x v="30"/>
    <x v="5"/>
    <x v="2"/>
    <n v="34.080310099999998"/>
  </r>
  <r>
    <x v="2"/>
    <x v="0"/>
    <x v="30"/>
    <x v="6"/>
    <x v="2"/>
    <n v="31.933055599999999"/>
  </r>
  <r>
    <x v="2"/>
    <x v="0"/>
    <x v="30"/>
    <x v="7"/>
    <x v="2"/>
    <n v="36.173043499999999"/>
  </r>
  <r>
    <x v="2"/>
    <x v="0"/>
    <x v="30"/>
    <x v="8"/>
    <x v="2"/>
    <n v="32.884"/>
  </r>
  <r>
    <x v="2"/>
    <x v="0"/>
    <x v="30"/>
    <x v="9"/>
    <x v="2"/>
    <n v="33.742146900000002"/>
  </r>
  <r>
    <x v="2"/>
    <x v="0"/>
    <x v="30"/>
    <x v="10"/>
    <x v="2"/>
    <n v="30.8325517"/>
  </r>
  <r>
    <x v="2"/>
    <x v="0"/>
    <x v="31"/>
    <x v="0"/>
    <x v="2"/>
    <n v="24.339054399999998"/>
  </r>
  <r>
    <x v="2"/>
    <x v="0"/>
    <x v="31"/>
    <x v="1"/>
    <x v="2"/>
    <n v="21.2946867"/>
  </r>
  <r>
    <x v="2"/>
    <x v="0"/>
    <x v="31"/>
    <x v="2"/>
    <x v="2"/>
    <n v="27.204748800000001"/>
  </r>
  <r>
    <x v="2"/>
    <x v="0"/>
    <x v="31"/>
    <x v="3"/>
    <x v="2"/>
    <n v="26.547529999999998"/>
  </r>
  <r>
    <x v="2"/>
    <x v="0"/>
    <x v="31"/>
    <x v="4"/>
    <x v="2"/>
    <n v="26.181979800000001"/>
  </r>
  <r>
    <x v="2"/>
    <x v="0"/>
    <x v="31"/>
    <x v="5"/>
    <x v="2"/>
    <n v="27.072364"/>
  </r>
  <r>
    <x v="2"/>
    <x v="0"/>
    <x v="31"/>
    <x v="6"/>
    <x v="2"/>
    <n v="29.020790699999999"/>
  </r>
  <r>
    <x v="2"/>
    <x v="0"/>
    <x v="31"/>
    <x v="7"/>
    <x v="2"/>
    <n v="28.418915500000001"/>
  </r>
  <r>
    <x v="2"/>
    <x v="0"/>
    <x v="31"/>
    <x v="8"/>
    <x v="2"/>
    <n v="27.932153"/>
  </r>
  <r>
    <x v="2"/>
    <x v="0"/>
    <x v="31"/>
    <x v="9"/>
    <x v="2"/>
    <n v="27.4923675"/>
  </r>
  <r>
    <x v="2"/>
    <x v="0"/>
    <x v="31"/>
    <x v="10"/>
    <x v="2"/>
    <n v="27.497939500000001"/>
  </r>
  <r>
    <x v="2"/>
    <x v="0"/>
    <x v="32"/>
    <x v="0"/>
    <x v="2"/>
    <n v="17.0225945"/>
  </r>
  <r>
    <x v="2"/>
    <x v="0"/>
    <x v="32"/>
    <x v="1"/>
    <x v="2"/>
    <n v="16.413896099999999"/>
  </r>
  <r>
    <x v="2"/>
    <x v="0"/>
    <x v="32"/>
    <x v="2"/>
    <x v="2"/>
    <n v="22.7975691"/>
  </r>
  <r>
    <x v="2"/>
    <x v="0"/>
    <x v="32"/>
    <x v="3"/>
    <x v="2"/>
    <n v="23.5315084"/>
  </r>
  <r>
    <x v="2"/>
    <x v="0"/>
    <x v="32"/>
    <x v="4"/>
    <x v="2"/>
    <n v="21.213135099999999"/>
  </r>
  <r>
    <x v="2"/>
    <x v="0"/>
    <x v="32"/>
    <x v="5"/>
    <x v="2"/>
    <n v="22.430809199999999"/>
  </r>
  <r>
    <x v="2"/>
    <x v="0"/>
    <x v="32"/>
    <x v="6"/>
    <x v="2"/>
    <n v="20.967069800000001"/>
  </r>
  <r>
    <x v="2"/>
    <x v="0"/>
    <x v="32"/>
    <x v="7"/>
    <x v="2"/>
    <n v="21.393076900000001"/>
  </r>
  <r>
    <x v="2"/>
    <x v="0"/>
    <x v="32"/>
    <x v="8"/>
    <x v="2"/>
    <n v="22.7568208"/>
  </r>
  <r>
    <x v="2"/>
    <x v="0"/>
    <x v="32"/>
    <x v="9"/>
    <x v="2"/>
    <n v="25.7446552"/>
  </r>
  <r>
    <x v="2"/>
    <x v="0"/>
    <x v="32"/>
    <x v="10"/>
    <x v="2"/>
    <n v="26.482162200000001"/>
  </r>
  <r>
    <x v="2"/>
    <x v="0"/>
    <x v="33"/>
    <x v="0"/>
    <x v="2"/>
    <n v="19.685708000000002"/>
  </r>
  <r>
    <x v="2"/>
    <x v="0"/>
    <x v="33"/>
    <x v="1"/>
    <x v="2"/>
    <n v="18.947689199999999"/>
  </r>
  <r>
    <x v="2"/>
    <x v="0"/>
    <x v="33"/>
    <x v="2"/>
    <x v="2"/>
    <n v="23.8885714"/>
  </r>
  <r>
    <x v="2"/>
    <x v="0"/>
    <x v="33"/>
    <x v="3"/>
    <x v="2"/>
    <n v="28.264396600000001"/>
  </r>
  <r>
    <x v="2"/>
    <x v="0"/>
    <x v="33"/>
    <x v="4"/>
    <x v="2"/>
    <n v="29.162408800000001"/>
  </r>
  <r>
    <x v="2"/>
    <x v="0"/>
    <x v="33"/>
    <x v="5"/>
    <x v="2"/>
    <n v="25.972584300000001"/>
  </r>
  <r>
    <x v="2"/>
    <x v="0"/>
    <x v="33"/>
    <x v="6"/>
    <x v="2"/>
    <n v="25.921948100000002"/>
  </r>
  <r>
    <x v="2"/>
    <x v="0"/>
    <x v="33"/>
    <x v="7"/>
    <x v="2"/>
    <n v="25.522782599999999"/>
  </r>
  <r>
    <x v="2"/>
    <x v="0"/>
    <x v="33"/>
    <x v="8"/>
    <x v="2"/>
    <n v="26.9400735"/>
  </r>
  <r>
    <x v="2"/>
    <x v="0"/>
    <x v="33"/>
    <x v="9"/>
    <x v="2"/>
    <n v="29.472582800000001"/>
  </r>
  <r>
    <x v="2"/>
    <x v="0"/>
    <x v="33"/>
    <x v="10"/>
    <x v="2"/>
    <n v="26.7477193"/>
  </r>
  <r>
    <x v="2"/>
    <x v="0"/>
    <x v="34"/>
    <x v="0"/>
    <x v="2"/>
    <n v="22.009161599999999"/>
  </r>
  <r>
    <x v="2"/>
    <x v="0"/>
    <x v="34"/>
    <x v="1"/>
    <x v="2"/>
    <n v="20.244154200000001"/>
  </r>
  <r>
    <x v="2"/>
    <x v="0"/>
    <x v="34"/>
    <x v="2"/>
    <x v="2"/>
    <n v="26.856567999999999"/>
  </r>
  <r>
    <x v="2"/>
    <x v="0"/>
    <x v="34"/>
    <x v="3"/>
    <x v="2"/>
    <n v="27.8922788"/>
  </r>
  <r>
    <x v="2"/>
    <x v="0"/>
    <x v="34"/>
    <x v="4"/>
    <x v="2"/>
    <n v="28.1818229"/>
  </r>
  <r>
    <x v="2"/>
    <x v="0"/>
    <x v="34"/>
    <x v="5"/>
    <x v="2"/>
    <n v="28.624566900000001"/>
  </r>
  <r>
    <x v="2"/>
    <x v="0"/>
    <x v="34"/>
    <x v="6"/>
    <x v="2"/>
    <n v="28.300513899999999"/>
  </r>
  <r>
    <x v="2"/>
    <x v="0"/>
    <x v="34"/>
    <x v="7"/>
    <x v="2"/>
    <n v="28.2301745"/>
  </r>
  <r>
    <x v="2"/>
    <x v="0"/>
    <x v="34"/>
    <x v="8"/>
    <x v="2"/>
    <n v="28.886221800000001"/>
  </r>
  <r>
    <x v="2"/>
    <x v="0"/>
    <x v="34"/>
    <x v="9"/>
    <x v="2"/>
    <n v="28.168618200000001"/>
  </r>
  <r>
    <x v="2"/>
    <x v="0"/>
    <x v="34"/>
    <x v="10"/>
    <x v="2"/>
    <n v="28.1481143"/>
  </r>
  <r>
    <x v="2"/>
    <x v="0"/>
    <x v="35"/>
    <x v="0"/>
    <x v="2"/>
    <n v="22.124147099999998"/>
  </r>
  <r>
    <x v="2"/>
    <x v="0"/>
    <x v="35"/>
    <x v="1"/>
    <x v="2"/>
    <n v="21.151682600000001"/>
  </r>
  <r>
    <x v="2"/>
    <x v="0"/>
    <x v="35"/>
    <x v="2"/>
    <x v="2"/>
    <n v="23.912032100000001"/>
  </r>
  <r>
    <x v="2"/>
    <x v="0"/>
    <x v="35"/>
    <x v="3"/>
    <x v="2"/>
    <n v="24.303480499999999"/>
  </r>
  <r>
    <x v="2"/>
    <x v="0"/>
    <x v="35"/>
    <x v="4"/>
    <x v="2"/>
    <n v="24.667580999999998"/>
  </r>
  <r>
    <x v="2"/>
    <x v="0"/>
    <x v="35"/>
    <x v="5"/>
    <x v="2"/>
    <n v="26.829985099999998"/>
  </r>
  <r>
    <x v="2"/>
    <x v="0"/>
    <x v="35"/>
    <x v="6"/>
    <x v="2"/>
    <n v="27.5234557"/>
  </r>
  <r>
    <x v="2"/>
    <x v="0"/>
    <x v="35"/>
    <x v="7"/>
    <x v="2"/>
    <n v="26.6983"/>
  </r>
  <r>
    <x v="2"/>
    <x v="0"/>
    <x v="35"/>
    <x v="8"/>
    <x v="2"/>
    <n v="28.0012258"/>
  </r>
  <r>
    <x v="2"/>
    <x v="0"/>
    <x v="35"/>
    <x v="9"/>
    <x v="2"/>
    <n v="28.2134459"/>
  </r>
  <r>
    <x v="2"/>
    <x v="0"/>
    <x v="35"/>
    <x v="10"/>
    <x v="2"/>
    <n v="26.7965172"/>
  </r>
  <r>
    <x v="2"/>
    <x v="0"/>
    <x v="36"/>
    <x v="0"/>
    <x v="2"/>
    <n v="22.838501399999998"/>
  </r>
  <r>
    <x v="2"/>
    <x v="0"/>
    <x v="36"/>
    <x v="1"/>
    <x v="2"/>
    <n v="22.225611799999999"/>
  </r>
  <r>
    <x v="2"/>
    <x v="0"/>
    <x v="36"/>
    <x v="2"/>
    <x v="2"/>
    <n v="31.580749999999998"/>
  </r>
  <r>
    <x v="2"/>
    <x v="0"/>
    <x v="36"/>
    <x v="3"/>
    <x v="2"/>
    <n v="32.466310300000004"/>
  </r>
  <r>
    <x v="2"/>
    <x v="0"/>
    <x v="36"/>
    <x v="4"/>
    <x v="2"/>
    <n v="34.319059600000003"/>
  </r>
  <r>
    <x v="2"/>
    <x v="0"/>
    <x v="36"/>
    <x v="5"/>
    <x v="2"/>
    <n v="33.004628099999998"/>
  </r>
  <r>
    <x v="2"/>
    <x v="0"/>
    <x v="36"/>
    <x v="6"/>
    <x v="2"/>
    <n v="33.477198100000003"/>
  </r>
  <r>
    <x v="2"/>
    <x v="0"/>
    <x v="36"/>
    <x v="7"/>
    <x v="2"/>
    <n v="37.473015099999998"/>
  </r>
  <r>
    <x v="2"/>
    <x v="0"/>
    <x v="36"/>
    <x v="8"/>
    <x v="2"/>
    <n v="35.728530800000001"/>
  </r>
  <r>
    <x v="2"/>
    <x v="0"/>
    <x v="36"/>
    <x v="9"/>
    <x v="2"/>
    <n v="37.141855700000001"/>
  </r>
  <r>
    <x v="2"/>
    <x v="0"/>
    <x v="36"/>
    <x v="10"/>
    <x v="2"/>
    <n v="31.195524500000001"/>
  </r>
  <r>
    <x v="2"/>
    <x v="0"/>
    <x v="37"/>
    <x v="0"/>
    <x v="2"/>
    <n v="28.36833"/>
  </r>
  <r>
    <x v="2"/>
    <x v="0"/>
    <x v="37"/>
    <x v="1"/>
    <x v="2"/>
    <n v="27.208858299999999"/>
  </r>
  <r>
    <x v="2"/>
    <x v="0"/>
    <x v="37"/>
    <x v="2"/>
    <x v="2"/>
    <n v="31.603502299999999"/>
  </r>
  <r>
    <x v="2"/>
    <x v="0"/>
    <x v="37"/>
    <x v="3"/>
    <x v="2"/>
    <n v="31.0629767"/>
  </r>
  <r>
    <x v="2"/>
    <x v="0"/>
    <x v="37"/>
    <x v="4"/>
    <x v="2"/>
    <n v="31.4248023"/>
  </r>
  <r>
    <x v="2"/>
    <x v="0"/>
    <x v="37"/>
    <x v="5"/>
    <x v="2"/>
    <n v="31.727094000000001"/>
  </r>
  <r>
    <x v="2"/>
    <x v="0"/>
    <x v="37"/>
    <x v="6"/>
    <x v="2"/>
    <n v="33.0571141"/>
  </r>
  <r>
    <x v="2"/>
    <x v="0"/>
    <x v="37"/>
    <x v="7"/>
    <x v="2"/>
    <n v="32.207241400000001"/>
  </r>
  <r>
    <x v="2"/>
    <x v="0"/>
    <x v="37"/>
    <x v="8"/>
    <x v="2"/>
    <n v="32.473863600000001"/>
  </r>
  <r>
    <x v="2"/>
    <x v="0"/>
    <x v="37"/>
    <x v="9"/>
    <x v="2"/>
    <n v="31.8278626"/>
  </r>
  <r>
    <x v="2"/>
    <x v="0"/>
    <x v="37"/>
    <x v="10"/>
    <x v="2"/>
    <n v="26.651760599999999"/>
  </r>
  <r>
    <x v="2"/>
    <x v="0"/>
    <x v="38"/>
    <x v="0"/>
    <x v="2"/>
    <n v="24.622651600000001"/>
  </r>
  <r>
    <x v="2"/>
    <x v="0"/>
    <x v="38"/>
    <x v="1"/>
    <x v="2"/>
    <n v="20.73715"/>
  </r>
  <r>
    <x v="2"/>
    <x v="0"/>
    <x v="38"/>
    <x v="2"/>
    <x v="2"/>
    <n v="33.506802700000001"/>
  </r>
  <r>
    <x v="2"/>
    <x v="0"/>
    <x v="38"/>
    <x v="3"/>
    <x v="2"/>
    <n v="31.033092100000001"/>
  </r>
  <r>
    <x v="2"/>
    <x v="0"/>
    <x v="38"/>
    <x v="4"/>
    <x v="2"/>
    <n v="29.660326099999999"/>
  </r>
  <r>
    <x v="2"/>
    <x v="0"/>
    <x v="38"/>
    <x v="5"/>
    <x v="2"/>
    <n v="27.077155000000001"/>
  </r>
  <r>
    <x v="2"/>
    <x v="0"/>
    <x v="38"/>
    <x v="6"/>
    <x v="2"/>
    <n v="25.672255799999999"/>
  </r>
  <r>
    <x v="2"/>
    <x v="0"/>
    <x v="38"/>
    <x v="7"/>
    <x v="2"/>
    <n v="26.814627600000001"/>
  </r>
  <r>
    <x v="2"/>
    <x v="0"/>
    <x v="38"/>
    <x v="8"/>
    <x v="2"/>
    <n v="28.9147207"/>
  </r>
  <r>
    <x v="2"/>
    <x v="0"/>
    <x v="38"/>
    <x v="9"/>
    <x v="2"/>
    <n v="26.850162099999999"/>
  </r>
  <r>
    <x v="2"/>
    <x v="0"/>
    <x v="38"/>
    <x v="10"/>
    <x v="2"/>
    <n v="26.337154900000002"/>
  </r>
  <r>
    <x v="2"/>
    <x v="0"/>
    <x v="39"/>
    <x v="0"/>
    <x v="2"/>
    <n v="43.240682"/>
  </r>
  <r>
    <x v="2"/>
    <x v="0"/>
    <x v="39"/>
    <x v="1"/>
    <x v="2"/>
    <n v="39.386550800000002"/>
  </r>
  <r>
    <x v="2"/>
    <x v="0"/>
    <x v="39"/>
    <x v="2"/>
    <x v="2"/>
    <n v="35.046975000000003"/>
  </r>
  <r>
    <x v="2"/>
    <x v="0"/>
    <x v="39"/>
    <x v="3"/>
    <x v="2"/>
    <n v="29.028077400000001"/>
  </r>
  <r>
    <x v="2"/>
    <x v="0"/>
    <x v="39"/>
    <x v="4"/>
    <x v="2"/>
    <n v="27.660040800000001"/>
  </r>
  <r>
    <x v="2"/>
    <x v="0"/>
    <x v="39"/>
    <x v="5"/>
    <x v="2"/>
    <n v="28.616797900000002"/>
  </r>
  <r>
    <x v="2"/>
    <x v="0"/>
    <x v="39"/>
    <x v="6"/>
    <x v="2"/>
    <n v="27.800293"/>
  </r>
  <r>
    <x v="2"/>
    <x v="0"/>
    <x v="39"/>
    <x v="7"/>
    <x v="2"/>
    <n v="28.745164800000001"/>
  </r>
  <r>
    <x v="2"/>
    <x v="0"/>
    <x v="39"/>
    <x v="8"/>
    <x v="2"/>
    <n v="28.6546488"/>
  </r>
  <r>
    <x v="2"/>
    <x v="0"/>
    <x v="39"/>
    <x v="9"/>
    <x v="2"/>
    <n v="27.997728500000001"/>
  </r>
  <r>
    <x v="2"/>
    <x v="0"/>
    <x v="39"/>
    <x v="10"/>
    <x v="2"/>
    <n v="27.1321972"/>
  </r>
  <r>
    <x v="2"/>
    <x v="0"/>
    <x v="40"/>
    <x v="0"/>
    <x v="2"/>
    <n v="23.072453800000002"/>
  </r>
  <r>
    <x v="2"/>
    <x v="0"/>
    <x v="40"/>
    <x v="1"/>
    <x v="2"/>
    <n v="23.655114000000001"/>
  </r>
  <r>
    <x v="2"/>
    <x v="0"/>
    <x v="40"/>
    <x v="2"/>
    <x v="2"/>
    <n v="30.062784199999999"/>
  </r>
  <r>
    <x v="2"/>
    <x v="0"/>
    <x v="40"/>
    <x v="3"/>
    <x v="2"/>
    <n v="28.5384888"/>
  </r>
  <r>
    <x v="2"/>
    <x v="0"/>
    <x v="40"/>
    <x v="4"/>
    <x v="2"/>
    <n v="26.990514300000001"/>
  </r>
  <r>
    <x v="2"/>
    <x v="0"/>
    <x v="40"/>
    <x v="5"/>
    <x v="2"/>
    <n v="27.574054100000001"/>
  </r>
  <r>
    <x v="2"/>
    <x v="0"/>
    <x v="40"/>
    <x v="6"/>
    <x v="2"/>
    <n v="28.1056536"/>
  </r>
  <r>
    <x v="2"/>
    <x v="0"/>
    <x v="40"/>
    <x v="7"/>
    <x v="2"/>
    <n v="27.052799"/>
  </r>
  <r>
    <x v="2"/>
    <x v="0"/>
    <x v="40"/>
    <x v="8"/>
    <x v="2"/>
    <n v="25.840692700000002"/>
  </r>
  <r>
    <x v="2"/>
    <x v="0"/>
    <x v="40"/>
    <x v="9"/>
    <x v="2"/>
    <n v="24.875664700000002"/>
  </r>
  <r>
    <x v="2"/>
    <x v="0"/>
    <x v="40"/>
    <x v="10"/>
    <x v="2"/>
    <n v="24.514385099999998"/>
  </r>
  <r>
    <x v="2"/>
    <x v="0"/>
    <x v="41"/>
    <x v="0"/>
    <x v="2"/>
    <n v="18.6405882"/>
  </r>
  <r>
    <x v="2"/>
    <x v="0"/>
    <x v="41"/>
    <x v="1"/>
    <x v="2"/>
    <n v="21.528247400000001"/>
  </r>
  <r>
    <x v="2"/>
    <x v="0"/>
    <x v="41"/>
    <x v="2"/>
    <x v="2"/>
    <n v="33.154270799999999"/>
  </r>
  <r>
    <x v="2"/>
    <x v="0"/>
    <x v="41"/>
    <x v="3"/>
    <x v="2"/>
    <n v="29.971392399999999"/>
  </r>
  <r>
    <x v="2"/>
    <x v="0"/>
    <x v="41"/>
    <x v="4"/>
    <x v="2"/>
    <n v="29.9104615"/>
  </r>
  <r>
    <x v="2"/>
    <x v="0"/>
    <x v="41"/>
    <x v="5"/>
    <x v="2"/>
    <n v="33.336565700000001"/>
  </r>
  <r>
    <x v="2"/>
    <x v="0"/>
    <x v="41"/>
    <x v="6"/>
    <x v="2"/>
    <n v="30.14"/>
  </r>
  <r>
    <x v="2"/>
    <x v="0"/>
    <x v="41"/>
    <x v="7"/>
    <x v="2"/>
    <n v="33.193739800000003"/>
  </r>
  <r>
    <x v="2"/>
    <x v="0"/>
    <x v="41"/>
    <x v="8"/>
    <x v="2"/>
    <n v="31.636447400000002"/>
  </r>
  <r>
    <x v="2"/>
    <x v="0"/>
    <x v="41"/>
    <x v="9"/>
    <x v="2"/>
    <n v="31.522212400000001"/>
  </r>
  <r>
    <x v="2"/>
    <x v="0"/>
    <x v="41"/>
    <x v="10"/>
    <x v="2"/>
    <n v="32.7587805"/>
  </r>
  <r>
    <x v="2"/>
    <x v="0"/>
    <x v="42"/>
    <x v="0"/>
    <x v="2"/>
    <n v="25.9372191"/>
  </r>
  <r>
    <x v="2"/>
    <x v="0"/>
    <x v="42"/>
    <x v="1"/>
    <x v="2"/>
    <n v="23.184954000000001"/>
  </r>
  <r>
    <x v="2"/>
    <x v="0"/>
    <x v="42"/>
    <x v="2"/>
    <x v="2"/>
    <n v="31.9876784"/>
  </r>
  <r>
    <x v="2"/>
    <x v="0"/>
    <x v="42"/>
    <x v="3"/>
    <x v="2"/>
    <n v="32.749202400000001"/>
  </r>
  <r>
    <x v="2"/>
    <x v="0"/>
    <x v="42"/>
    <x v="4"/>
    <x v="2"/>
    <n v="32.9603824"/>
  </r>
  <r>
    <x v="2"/>
    <x v="0"/>
    <x v="42"/>
    <x v="5"/>
    <x v="2"/>
    <n v="32.108692699999999"/>
  </r>
  <r>
    <x v="2"/>
    <x v="0"/>
    <x v="42"/>
    <x v="6"/>
    <x v="2"/>
    <n v="32.906725000000002"/>
  </r>
  <r>
    <x v="2"/>
    <x v="0"/>
    <x v="42"/>
    <x v="7"/>
    <x v="2"/>
    <n v="32.7624098"/>
  </r>
  <r>
    <x v="2"/>
    <x v="0"/>
    <x v="42"/>
    <x v="8"/>
    <x v="2"/>
    <n v="32.334982599999996"/>
  </r>
  <r>
    <x v="2"/>
    <x v="0"/>
    <x v="42"/>
    <x v="9"/>
    <x v="2"/>
    <n v="33.229117899999999"/>
  </r>
  <r>
    <x v="2"/>
    <x v="0"/>
    <x v="42"/>
    <x v="10"/>
    <x v="2"/>
    <n v="33.0283351"/>
  </r>
  <r>
    <x v="2"/>
    <x v="0"/>
    <x v="43"/>
    <x v="0"/>
    <x v="2"/>
    <n v="20.337585499999999"/>
  </r>
  <r>
    <x v="2"/>
    <x v="0"/>
    <x v="43"/>
    <x v="1"/>
    <x v="2"/>
    <n v="19.977404199999999"/>
  </r>
  <r>
    <x v="2"/>
    <x v="0"/>
    <x v="43"/>
    <x v="2"/>
    <x v="2"/>
    <n v="24.930160699999998"/>
  </r>
  <r>
    <x v="2"/>
    <x v="0"/>
    <x v="43"/>
    <x v="3"/>
    <x v="2"/>
    <n v="24.250973699999999"/>
  </r>
  <r>
    <x v="2"/>
    <x v="0"/>
    <x v="43"/>
    <x v="4"/>
    <x v="2"/>
    <n v="23.073872099999999"/>
  </r>
  <r>
    <x v="2"/>
    <x v="0"/>
    <x v="43"/>
    <x v="5"/>
    <x v="2"/>
    <n v="23.666491300000001"/>
  </r>
  <r>
    <x v="2"/>
    <x v="0"/>
    <x v="43"/>
    <x v="6"/>
    <x v="2"/>
    <n v="24.4262689"/>
  </r>
  <r>
    <x v="2"/>
    <x v="0"/>
    <x v="43"/>
    <x v="7"/>
    <x v="2"/>
    <n v="25.288103599999999"/>
  </r>
  <r>
    <x v="2"/>
    <x v="0"/>
    <x v="43"/>
    <x v="8"/>
    <x v="2"/>
    <n v="27.233650600000001"/>
  </r>
  <r>
    <x v="2"/>
    <x v="0"/>
    <x v="43"/>
    <x v="9"/>
    <x v="2"/>
    <n v="27.052451999999999"/>
  </r>
  <r>
    <x v="2"/>
    <x v="0"/>
    <x v="43"/>
    <x v="10"/>
    <x v="2"/>
    <n v="26.239668999999999"/>
  </r>
  <r>
    <x v="2"/>
    <x v="0"/>
    <x v="44"/>
    <x v="0"/>
    <x v="2"/>
    <n v="25.481439399999999"/>
  </r>
  <r>
    <x v="2"/>
    <x v="0"/>
    <x v="44"/>
    <x v="1"/>
    <x v="2"/>
    <n v="27.604937199999998"/>
  </r>
  <r>
    <x v="2"/>
    <x v="0"/>
    <x v="44"/>
    <x v="2"/>
    <x v="2"/>
    <n v="29.455262399999999"/>
  </r>
  <r>
    <x v="2"/>
    <x v="0"/>
    <x v="44"/>
    <x v="3"/>
    <x v="2"/>
    <n v="29.679792200000001"/>
  </r>
  <r>
    <x v="2"/>
    <x v="0"/>
    <x v="44"/>
    <x v="4"/>
    <x v="2"/>
    <n v="29.0136155"/>
  </r>
  <r>
    <x v="2"/>
    <x v="0"/>
    <x v="44"/>
    <x v="5"/>
    <x v="2"/>
    <n v="29.368698299999998"/>
  </r>
  <r>
    <x v="2"/>
    <x v="0"/>
    <x v="44"/>
    <x v="6"/>
    <x v="2"/>
    <n v="27.9852928"/>
  </r>
  <r>
    <x v="2"/>
    <x v="0"/>
    <x v="44"/>
    <x v="7"/>
    <x v="2"/>
    <n v="29.705347199999999"/>
  </r>
  <r>
    <x v="2"/>
    <x v="0"/>
    <x v="44"/>
    <x v="8"/>
    <x v="2"/>
    <n v="30.423824199999999"/>
  </r>
  <r>
    <x v="2"/>
    <x v="0"/>
    <x v="44"/>
    <x v="9"/>
    <x v="2"/>
    <n v="28.5788084"/>
  </r>
  <r>
    <x v="2"/>
    <x v="0"/>
    <x v="44"/>
    <x v="10"/>
    <x v="2"/>
    <n v="28.7656609"/>
  </r>
  <r>
    <x v="2"/>
    <x v="0"/>
    <x v="45"/>
    <x v="0"/>
    <x v="2"/>
    <n v="22.959107100000001"/>
  </r>
  <r>
    <x v="2"/>
    <x v="0"/>
    <x v="45"/>
    <x v="1"/>
    <x v="2"/>
    <n v="22.056213799999998"/>
  </r>
  <r>
    <x v="2"/>
    <x v="0"/>
    <x v="45"/>
    <x v="2"/>
    <x v="2"/>
    <n v="29.359551499999998"/>
  </r>
  <r>
    <x v="2"/>
    <x v="0"/>
    <x v="45"/>
    <x v="3"/>
    <x v="2"/>
    <n v="28.548583000000001"/>
  </r>
  <r>
    <x v="2"/>
    <x v="0"/>
    <x v="45"/>
    <x v="4"/>
    <x v="2"/>
    <n v="27.608518499999999"/>
  </r>
  <r>
    <x v="2"/>
    <x v="0"/>
    <x v="45"/>
    <x v="5"/>
    <x v="2"/>
    <n v="26.949653099999999"/>
  </r>
  <r>
    <x v="2"/>
    <x v="0"/>
    <x v="45"/>
    <x v="6"/>
    <x v="2"/>
    <n v="27.194251600000001"/>
  </r>
  <r>
    <x v="2"/>
    <x v="0"/>
    <x v="45"/>
    <x v="7"/>
    <x v="2"/>
    <n v="26.588361200000001"/>
  </r>
  <r>
    <x v="2"/>
    <x v="0"/>
    <x v="45"/>
    <x v="8"/>
    <x v="2"/>
    <n v="27.057271700000001"/>
  </r>
  <r>
    <x v="2"/>
    <x v="0"/>
    <x v="45"/>
    <x v="9"/>
    <x v="2"/>
    <n v="25.548688200000001"/>
  </r>
  <r>
    <x v="2"/>
    <x v="0"/>
    <x v="45"/>
    <x v="10"/>
    <x v="2"/>
    <n v="25.309764699999999"/>
  </r>
  <r>
    <x v="2"/>
    <x v="0"/>
    <x v="46"/>
    <x v="0"/>
    <x v="2"/>
    <n v="16.774558800000001"/>
  </r>
  <r>
    <x v="2"/>
    <x v="0"/>
    <x v="46"/>
    <x v="1"/>
    <x v="2"/>
    <n v="14.4978205"/>
  </r>
  <r>
    <x v="2"/>
    <x v="0"/>
    <x v="46"/>
    <x v="2"/>
    <x v="2"/>
    <n v="33.146470600000001"/>
  </r>
  <r>
    <x v="2"/>
    <x v="0"/>
    <x v="46"/>
    <x v="3"/>
    <x v="2"/>
    <n v="37.288707500000001"/>
  </r>
  <r>
    <x v="2"/>
    <x v="0"/>
    <x v="46"/>
    <x v="4"/>
    <x v="2"/>
    <n v="36.424903800000003"/>
  </r>
  <r>
    <x v="2"/>
    <x v="0"/>
    <x v="46"/>
    <x v="5"/>
    <x v="2"/>
    <n v="40.322307700000003"/>
  </r>
  <r>
    <x v="2"/>
    <x v="0"/>
    <x v="46"/>
    <x v="6"/>
    <x v="2"/>
    <n v="41.311228100000001"/>
  </r>
  <r>
    <x v="2"/>
    <x v="0"/>
    <x v="46"/>
    <x v="7"/>
    <x v="2"/>
    <n v="39.973548399999999"/>
  </r>
  <r>
    <x v="2"/>
    <x v="0"/>
    <x v="46"/>
    <x v="8"/>
    <x v="2"/>
    <n v="40.404137900000002"/>
  </r>
  <r>
    <x v="2"/>
    <x v="0"/>
    <x v="46"/>
    <x v="9"/>
    <x v="2"/>
    <n v="41.718915699999997"/>
  </r>
  <r>
    <x v="2"/>
    <x v="0"/>
    <x v="46"/>
    <x v="10"/>
    <x v="2"/>
    <n v="32.932686599999997"/>
  </r>
  <r>
    <x v="2"/>
    <x v="0"/>
    <x v="47"/>
    <x v="0"/>
    <x v="2"/>
    <n v="25.947658400000002"/>
  </r>
  <r>
    <x v="2"/>
    <x v="0"/>
    <x v="47"/>
    <x v="1"/>
    <x v="2"/>
    <n v="25.089231699999999"/>
  </r>
  <r>
    <x v="2"/>
    <x v="0"/>
    <x v="47"/>
    <x v="2"/>
    <x v="2"/>
    <n v="31.781428600000002"/>
  </r>
  <r>
    <x v="2"/>
    <x v="0"/>
    <x v="47"/>
    <x v="3"/>
    <x v="2"/>
    <n v="32.0786546"/>
  </r>
  <r>
    <x v="2"/>
    <x v="0"/>
    <x v="47"/>
    <x v="4"/>
    <x v="2"/>
    <n v="35.130097800000001"/>
  </r>
  <r>
    <x v="2"/>
    <x v="0"/>
    <x v="47"/>
    <x v="5"/>
    <x v="2"/>
    <n v="33.973799"/>
  </r>
  <r>
    <x v="2"/>
    <x v="0"/>
    <x v="47"/>
    <x v="6"/>
    <x v="2"/>
    <n v="34.966828599999999"/>
  </r>
  <r>
    <x v="2"/>
    <x v="0"/>
    <x v="47"/>
    <x v="7"/>
    <x v="2"/>
    <n v="35.300060999999999"/>
  </r>
  <r>
    <x v="2"/>
    <x v="0"/>
    <x v="47"/>
    <x v="8"/>
    <x v="2"/>
    <n v="35.512872600000001"/>
  </r>
  <r>
    <x v="2"/>
    <x v="0"/>
    <x v="47"/>
    <x v="9"/>
    <x v="2"/>
    <n v="34.708407399999999"/>
  </r>
  <r>
    <x v="2"/>
    <x v="0"/>
    <x v="47"/>
    <x v="10"/>
    <x v="2"/>
    <n v="30.326783899999999"/>
  </r>
  <r>
    <x v="2"/>
    <x v="0"/>
    <x v="48"/>
    <x v="0"/>
    <x v="2"/>
    <n v="25.566713199999999"/>
  </r>
  <r>
    <x v="2"/>
    <x v="0"/>
    <x v="48"/>
    <x v="1"/>
    <x v="2"/>
    <n v="24.970882799999998"/>
  </r>
  <r>
    <x v="2"/>
    <x v="0"/>
    <x v="48"/>
    <x v="2"/>
    <x v="2"/>
    <n v="27.7495309"/>
  </r>
  <r>
    <x v="2"/>
    <x v="0"/>
    <x v="48"/>
    <x v="3"/>
    <x v="2"/>
    <n v="26.495665800000001"/>
  </r>
  <r>
    <x v="2"/>
    <x v="0"/>
    <x v="48"/>
    <x v="4"/>
    <x v="2"/>
    <n v="25.4852536"/>
  </r>
  <r>
    <x v="2"/>
    <x v="0"/>
    <x v="48"/>
    <x v="5"/>
    <x v="2"/>
    <n v="25.266951299999999"/>
  </r>
  <r>
    <x v="2"/>
    <x v="0"/>
    <x v="48"/>
    <x v="6"/>
    <x v="2"/>
    <n v="25.783957900000001"/>
  </r>
  <r>
    <x v="2"/>
    <x v="0"/>
    <x v="48"/>
    <x v="7"/>
    <x v="2"/>
    <n v="27.951174699999999"/>
  </r>
  <r>
    <x v="2"/>
    <x v="0"/>
    <x v="48"/>
    <x v="8"/>
    <x v="2"/>
    <n v="25.894642099999999"/>
  </r>
  <r>
    <x v="2"/>
    <x v="0"/>
    <x v="48"/>
    <x v="9"/>
    <x v="2"/>
    <n v="26.4695058"/>
  </r>
  <r>
    <x v="2"/>
    <x v="0"/>
    <x v="48"/>
    <x v="10"/>
    <x v="2"/>
    <n v="24.887835800000001"/>
  </r>
  <r>
    <x v="2"/>
    <x v="0"/>
    <x v="49"/>
    <x v="0"/>
    <x v="2"/>
    <n v="18.702243599999999"/>
  </r>
  <r>
    <x v="2"/>
    <x v="0"/>
    <x v="49"/>
    <x v="1"/>
    <x v="2"/>
    <n v="18.6119643"/>
  </r>
  <r>
    <x v="2"/>
    <x v="0"/>
    <x v="49"/>
    <x v="2"/>
    <x v="2"/>
    <n v="20.008490599999998"/>
  </r>
  <r>
    <x v="2"/>
    <x v="0"/>
    <x v="49"/>
    <x v="3"/>
    <x v="2"/>
    <n v="24.673382400000001"/>
  </r>
  <r>
    <x v="2"/>
    <x v="0"/>
    <x v="49"/>
    <x v="4"/>
    <x v="2"/>
    <n v="23.936774199999999"/>
  </r>
  <r>
    <x v="2"/>
    <x v="0"/>
    <x v="49"/>
    <x v="5"/>
    <x v="2"/>
    <n v="25.877222199999999"/>
  </r>
  <r>
    <x v="2"/>
    <x v="0"/>
    <x v="49"/>
    <x v="6"/>
    <x v="2"/>
    <n v="24.400274"/>
  </r>
  <r>
    <x v="2"/>
    <x v="0"/>
    <x v="49"/>
    <x v="7"/>
    <x v="2"/>
    <n v="25.6369118"/>
  </r>
  <r>
    <x v="2"/>
    <x v="0"/>
    <x v="49"/>
    <x v="8"/>
    <x v="2"/>
    <n v="21.568219200000001"/>
  </r>
  <r>
    <x v="2"/>
    <x v="0"/>
    <x v="49"/>
    <x v="9"/>
    <x v="2"/>
    <n v="24.1669512"/>
  </r>
  <r>
    <x v="2"/>
    <x v="0"/>
    <x v="49"/>
    <x v="10"/>
    <x v="2"/>
    <n v="23.2676336"/>
  </r>
  <r>
    <x v="2"/>
    <x v="0"/>
    <x v="50"/>
    <x v="0"/>
    <x v="2"/>
    <n v="27.2116279"/>
  </r>
  <r>
    <x v="2"/>
    <x v="0"/>
    <x v="50"/>
    <x v="1"/>
    <x v="2"/>
    <n v="27.465882400000002"/>
  </r>
  <r>
    <x v="2"/>
    <x v="0"/>
    <x v="50"/>
    <x v="2"/>
    <x v="2"/>
    <n v="36.506885199999999"/>
  </r>
  <r>
    <x v="2"/>
    <x v="0"/>
    <x v="50"/>
    <x v="3"/>
    <x v="2"/>
    <n v="33.788611099999997"/>
  </r>
  <r>
    <x v="2"/>
    <x v="0"/>
    <x v="50"/>
    <x v="4"/>
    <x v="2"/>
    <n v="45.136249999999997"/>
  </r>
  <r>
    <x v="2"/>
    <x v="0"/>
    <x v="50"/>
    <x v="5"/>
    <x v="2"/>
    <n v="39.847499999999997"/>
  </r>
  <r>
    <x v="2"/>
    <x v="0"/>
    <x v="50"/>
    <x v="6"/>
    <x v="2"/>
    <n v="45.006666699999997"/>
  </r>
  <r>
    <x v="2"/>
    <x v="0"/>
    <x v="50"/>
    <x v="7"/>
    <x v="2"/>
    <n v="34.14"/>
  </r>
  <r>
    <x v="2"/>
    <x v="0"/>
    <x v="50"/>
    <x v="8"/>
    <x v="2"/>
    <n v="40.126923099999999"/>
  </r>
  <r>
    <x v="2"/>
    <x v="0"/>
    <x v="50"/>
    <x v="9"/>
    <x v="2"/>
    <n v="30.6015385"/>
  </r>
  <r>
    <x v="2"/>
    <x v="0"/>
    <x v="50"/>
    <x v="10"/>
    <x v="2"/>
    <n v="32.057000000000002"/>
  </r>
  <r>
    <x v="3"/>
    <x v="0"/>
    <x v="0"/>
    <x v="0"/>
    <x v="2"/>
    <n v="0"/>
  </r>
  <r>
    <x v="3"/>
    <x v="0"/>
    <x v="0"/>
    <x v="1"/>
    <x v="2"/>
    <n v="0"/>
  </r>
  <r>
    <x v="3"/>
    <x v="0"/>
    <x v="0"/>
    <x v="2"/>
    <x v="2"/>
    <n v="0"/>
  </r>
  <r>
    <x v="3"/>
    <x v="0"/>
    <x v="0"/>
    <x v="3"/>
    <x v="2"/>
    <n v="0"/>
  </r>
  <r>
    <x v="3"/>
    <x v="0"/>
    <x v="0"/>
    <x v="4"/>
    <x v="2"/>
    <n v="0"/>
  </r>
  <r>
    <x v="3"/>
    <x v="0"/>
    <x v="0"/>
    <x v="5"/>
    <x v="2"/>
    <n v="0"/>
  </r>
  <r>
    <x v="3"/>
    <x v="0"/>
    <x v="0"/>
    <x v="6"/>
    <x v="2"/>
    <n v="0"/>
  </r>
  <r>
    <x v="3"/>
    <x v="0"/>
    <x v="0"/>
    <x v="7"/>
    <x v="2"/>
    <n v="0"/>
  </r>
  <r>
    <x v="3"/>
    <x v="0"/>
    <x v="0"/>
    <x v="8"/>
    <x v="2"/>
    <n v="0"/>
  </r>
  <r>
    <x v="3"/>
    <x v="0"/>
    <x v="0"/>
    <x v="9"/>
    <x v="2"/>
    <n v="0"/>
  </r>
  <r>
    <x v="3"/>
    <x v="0"/>
    <x v="0"/>
    <x v="10"/>
    <x v="2"/>
    <n v="0"/>
  </r>
  <r>
    <x v="3"/>
    <x v="0"/>
    <x v="1"/>
    <x v="0"/>
    <x v="2"/>
    <n v="80.53582677"/>
  </r>
  <r>
    <x v="3"/>
    <x v="0"/>
    <x v="1"/>
    <x v="1"/>
    <x v="2"/>
    <n v="74.283478259999995"/>
  </r>
  <r>
    <x v="3"/>
    <x v="0"/>
    <x v="1"/>
    <x v="2"/>
    <x v="2"/>
    <n v="92.216444440000004"/>
  </r>
  <r>
    <x v="3"/>
    <x v="0"/>
    <x v="1"/>
    <x v="3"/>
    <x v="2"/>
    <n v="101.3214433"/>
  </r>
  <r>
    <x v="3"/>
    <x v="0"/>
    <x v="1"/>
    <x v="4"/>
    <x v="2"/>
    <n v="84.950392160000007"/>
  </r>
  <r>
    <x v="3"/>
    <x v="0"/>
    <x v="1"/>
    <x v="5"/>
    <x v="2"/>
    <n v="94.91285714"/>
  </r>
  <r>
    <x v="3"/>
    <x v="0"/>
    <x v="1"/>
    <x v="6"/>
    <x v="2"/>
    <n v="96.205245899999994"/>
  </r>
  <r>
    <x v="3"/>
    <x v="0"/>
    <x v="1"/>
    <x v="7"/>
    <x v="2"/>
    <n v="63.116666670000001"/>
  </r>
  <r>
    <x v="3"/>
    <x v="0"/>
    <x v="1"/>
    <x v="8"/>
    <x v="2"/>
    <n v="63.784795920000001"/>
  </r>
  <r>
    <x v="3"/>
    <x v="0"/>
    <x v="1"/>
    <x v="9"/>
    <x v="2"/>
    <n v="148.62169230000001"/>
  </r>
  <r>
    <x v="3"/>
    <x v="0"/>
    <x v="1"/>
    <x v="10"/>
    <x v="2"/>
    <n v="110.1514371"/>
  </r>
  <r>
    <x v="3"/>
    <x v="0"/>
    <x v="2"/>
    <x v="0"/>
    <x v="2"/>
    <n v="131.2245455"/>
  </r>
  <r>
    <x v="3"/>
    <x v="0"/>
    <x v="2"/>
    <x v="1"/>
    <x v="2"/>
    <n v="64.847142860000005"/>
  </r>
  <r>
    <x v="3"/>
    <x v="0"/>
    <x v="2"/>
    <x v="2"/>
    <x v="2"/>
    <n v="177.30739130000001"/>
  </r>
  <r>
    <x v="3"/>
    <x v="0"/>
    <x v="2"/>
    <x v="3"/>
    <x v="2"/>
    <n v="108.7779412"/>
  </r>
  <r>
    <x v="3"/>
    <x v="0"/>
    <x v="2"/>
    <x v="4"/>
    <x v="2"/>
    <n v="83.280434779999993"/>
  </r>
  <r>
    <x v="3"/>
    <x v="0"/>
    <x v="2"/>
    <x v="5"/>
    <x v="2"/>
    <n v="146.81"/>
  </r>
  <r>
    <x v="3"/>
    <x v="0"/>
    <x v="2"/>
    <x v="6"/>
    <x v="2"/>
    <n v="65.842857140000007"/>
  </r>
  <r>
    <x v="3"/>
    <x v="0"/>
    <x v="2"/>
    <x v="7"/>
    <x v="2"/>
    <n v="64.350588239999993"/>
  </r>
  <r>
    <x v="3"/>
    <x v="0"/>
    <x v="2"/>
    <x v="8"/>
    <x v="2"/>
    <n v="80.212796929999996"/>
  </r>
  <r>
    <x v="3"/>
    <x v="0"/>
    <x v="2"/>
    <x v="9"/>
    <x v="2"/>
    <n v="91.292987800000006"/>
  </r>
  <r>
    <x v="3"/>
    <x v="0"/>
    <x v="2"/>
    <x v="10"/>
    <x v="2"/>
    <n v="102.6158385"/>
  </r>
  <r>
    <x v="3"/>
    <x v="0"/>
    <x v="3"/>
    <x v="0"/>
    <x v="2"/>
    <n v="98.452261149999998"/>
  </r>
  <r>
    <x v="3"/>
    <x v="0"/>
    <x v="3"/>
    <x v="1"/>
    <x v="2"/>
    <n v="97.700599080000003"/>
  </r>
  <r>
    <x v="3"/>
    <x v="0"/>
    <x v="3"/>
    <x v="2"/>
    <x v="2"/>
    <n v="95.189166670000006"/>
  </r>
  <r>
    <x v="3"/>
    <x v="0"/>
    <x v="3"/>
    <x v="3"/>
    <x v="2"/>
    <n v="105.70467910000001"/>
  </r>
  <r>
    <x v="3"/>
    <x v="0"/>
    <x v="3"/>
    <x v="4"/>
    <x v="2"/>
    <n v="110.9129592"/>
  </r>
  <r>
    <x v="3"/>
    <x v="0"/>
    <x v="3"/>
    <x v="5"/>
    <x v="2"/>
    <n v="118.44"/>
  </r>
  <r>
    <x v="3"/>
    <x v="0"/>
    <x v="3"/>
    <x v="6"/>
    <x v="2"/>
    <n v="119.30891130000001"/>
  </r>
  <r>
    <x v="3"/>
    <x v="0"/>
    <x v="3"/>
    <x v="7"/>
    <x v="2"/>
    <n v="130.65583140000001"/>
  </r>
  <r>
    <x v="3"/>
    <x v="0"/>
    <x v="3"/>
    <x v="8"/>
    <x v="2"/>
    <n v="114.44348840000001"/>
  </r>
  <r>
    <x v="3"/>
    <x v="0"/>
    <x v="3"/>
    <x v="9"/>
    <x v="2"/>
    <n v="98.019579829999998"/>
  </r>
  <r>
    <x v="3"/>
    <x v="0"/>
    <x v="3"/>
    <x v="10"/>
    <x v="2"/>
    <n v="110.2277249"/>
  </r>
  <r>
    <x v="3"/>
    <x v="0"/>
    <x v="4"/>
    <x v="0"/>
    <x v="2"/>
    <n v="95.158210229999995"/>
  </r>
  <r>
    <x v="3"/>
    <x v="0"/>
    <x v="4"/>
    <x v="1"/>
    <x v="2"/>
    <n v="100.5043033"/>
  </r>
  <r>
    <x v="3"/>
    <x v="0"/>
    <x v="4"/>
    <x v="2"/>
    <x v="2"/>
    <n v="90.653642169999998"/>
  </r>
  <r>
    <x v="3"/>
    <x v="0"/>
    <x v="4"/>
    <x v="3"/>
    <x v="2"/>
    <n v="116.0739107"/>
  </r>
  <r>
    <x v="3"/>
    <x v="0"/>
    <x v="4"/>
    <x v="4"/>
    <x v="2"/>
    <n v="158.14364359999999"/>
  </r>
  <r>
    <x v="3"/>
    <x v="0"/>
    <x v="4"/>
    <x v="5"/>
    <x v="2"/>
    <n v="250.9067733"/>
  </r>
  <r>
    <x v="3"/>
    <x v="0"/>
    <x v="4"/>
    <x v="6"/>
    <x v="2"/>
    <n v="129.84363279999999"/>
  </r>
  <r>
    <x v="3"/>
    <x v="0"/>
    <x v="4"/>
    <x v="7"/>
    <x v="2"/>
    <n v="168.84025639999999"/>
  </r>
  <r>
    <x v="3"/>
    <x v="0"/>
    <x v="4"/>
    <x v="8"/>
    <x v="2"/>
    <n v="204.67978719999999"/>
  </r>
  <r>
    <x v="3"/>
    <x v="0"/>
    <x v="4"/>
    <x v="9"/>
    <x v="2"/>
    <n v="238.06455220000001"/>
  </r>
  <r>
    <x v="3"/>
    <x v="0"/>
    <x v="4"/>
    <x v="10"/>
    <x v="2"/>
    <n v="199.73085"/>
  </r>
  <r>
    <x v="3"/>
    <x v="0"/>
    <x v="5"/>
    <x v="0"/>
    <x v="2"/>
    <n v="111.6772289"/>
  </r>
  <r>
    <x v="3"/>
    <x v="0"/>
    <x v="5"/>
    <x v="1"/>
    <x v="2"/>
    <n v="102.7704268"/>
  </r>
  <r>
    <x v="3"/>
    <x v="0"/>
    <x v="5"/>
    <x v="2"/>
    <x v="2"/>
    <n v="94.440403230000001"/>
  </r>
  <r>
    <x v="3"/>
    <x v="0"/>
    <x v="5"/>
    <x v="3"/>
    <x v="2"/>
    <n v="143.93403359999999"/>
  </r>
  <r>
    <x v="3"/>
    <x v="0"/>
    <x v="5"/>
    <x v="4"/>
    <x v="2"/>
    <n v="123.5954206"/>
  </r>
  <r>
    <x v="3"/>
    <x v="0"/>
    <x v="5"/>
    <x v="5"/>
    <x v="2"/>
    <n v="143.2710227"/>
  </r>
  <r>
    <x v="3"/>
    <x v="0"/>
    <x v="5"/>
    <x v="6"/>
    <x v="2"/>
    <n v="172.83072730000001"/>
  </r>
  <r>
    <x v="3"/>
    <x v="0"/>
    <x v="5"/>
    <x v="7"/>
    <x v="2"/>
    <n v="176.2308602"/>
  </r>
  <r>
    <x v="3"/>
    <x v="0"/>
    <x v="5"/>
    <x v="8"/>
    <x v="2"/>
    <n v="178.7701515"/>
  </r>
  <r>
    <x v="3"/>
    <x v="0"/>
    <x v="5"/>
    <x v="9"/>
    <x v="2"/>
    <n v="167.93875"/>
  </r>
  <r>
    <x v="3"/>
    <x v="0"/>
    <x v="5"/>
    <x v="10"/>
    <x v="2"/>
    <n v="146.28375"/>
  </r>
  <r>
    <x v="3"/>
    <x v="0"/>
    <x v="6"/>
    <x v="0"/>
    <x v="2"/>
    <n v="124.8640984"/>
  </r>
  <r>
    <x v="3"/>
    <x v="0"/>
    <x v="6"/>
    <x v="1"/>
    <x v="2"/>
    <n v="153.68387100000001"/>
  </r>
  <r>
    <x v="3"/>
    <x v="0"/>
    <x v="6"/>
    <x v="2"/>
    <x v="2"/>
    <n v="123.1538333"/>
  </r>
  <r>
    <x v="3"/>
    <x v="0"/>
    <x v="6"/>
    <x v="3"/>
    <x v="2"/>
    <n v="107.09491939999999"/>
  </r>
  <r>
    <x v="3"/>
    <x v="0"/>
    <x v="6"/>
    <x v="4"/>
    <x v="2"/>
    <n v="80.873924049999999"/>
  </r>
  <r>
    <x v="3"/>
    <x v="0"/>
    <x v="6"/>
    <x v="5"/>
    <x v="2"/>
    <n v="131.9880488"/>
  </r>
  <r>
    <x v="3"/>
    <x v="0"/>
    <x v="6"/>
    <x v="6"/>
    <x v="2"/>
    <n v="154.17193549999999"/>
  </r>
  <r>
    <x v="3"/>
    <x v="0"/>
    <x v="6"/>
    <x v="7"/>
    <x v="2"/>
    <n v="107.5165854"/>
  </r>
  <r>
    <x v="3"/>
    <x v="0"/>
    <x v="6"/>
    <x v="8"/>
    <x v="2"/>
    <n v="135.2056364"/>
  </r>
  <r>
    <x v="3"/>
    <x v="0"/>
    <x v="6"/>
    <x v="9"/>
    <x v="2"/>
    <n v="129.54081629999999"/>
  </r>
  <r>
    <x v="3"/>
    <x v="0"/>
    <x v="6"/>
    <x v="10"/>
    <x v="2"/>
    <n v="119.862043"/>
  </r>
  <r>
    <x v="3"/>
    <x v="0"/>
    <x v="7"/>
    <x v="0"/>
    <x v="2"/>
    <n v="55.859000000000002"/>
  </r>
  <r>
    <x v="3"/>
    <x v="0"/>
    <x v="7"/>
    <x v="1"/>
    <x v="2"/>
    <n v="50.579333329999997"/>
  </r>
  <r>
    <x v="3"/>
    <x v="0"/>
    <x v="7"/>
    <x v="2"/>
    <x v="2"/>
    <n v="101.63444440000001"/>
  </r>
  <r>
    <x v="3"/>
    <x v="0"/>
    <x v="7"/>
    <x v="3"/>
    <x v="2"/>
    <n v="80.477222220000002"/>
  </r>
  <r>
    <x v="3"/>
    <x v="0"/>
    <x v="7"/>
    <x v="4"/>
    <x v="2"/>
    <n v="74.383684209999998"/>
  </r>
  <r>
    <x v="3"/>
    <x v="0"/>
    <x v="7"/>
    <x v="5"/>
    <x v="2"/>
    <n v="101.3438462"/>
  </r>
  <r>
    <x v="3"/>
    <x v="0"/>
    <x v="7"/>
    <x v="6"/>
    <x v="2"/>
    <n v="117.77"/>
  </r>
  <r>
    <x v="3"/>
    <x v="0"/>
    <x v="7"/>
    <x v="7"/>
    <x v="2"/>
    <n v="153.59"/>
  </r>
  <r>
    <x v="3"/>
    <x v="0"/>
    <x v="7"/>
    <x v="8"/>
    <x v="2"/>
    <n v="200.17461539999999"/>
  </r>
  <r>
    <x v="3"/>
    <x v="0"/>
    <x v="7"/>
    <x v="9"/>
    <x v="2"/>
    <n v="213.20571430000001"/>
  </r>
  <r>
    <x v="3"/>
    <x v="0"/>
    <x v="7"/>
    <x v="10"/>
    <x v="2"/>
    <n v="128.0286667"/>
  </r>
  <r>
    <x v="3"/>
    <x v="0"/>
    <x v="8"/>
    <x v="0"/>
    <x v="2"/>
    <n v="85.009032259999998"/>
  </r>
  <r>
    <x v="3"/>
    <x v="0"/>
    <x v="8"/>
    <x v="1"/>
    <x v="2"/>
    <n v="70.745384619999996"/>
  </r>
  <r>
    <x v="3"/>
    <x v="0"/>
    <x v="8"/>
    <x v="2"/>
    <x v="2"/>
    <n v="48.103999999999999"/>
  </r>
  <r>
    <x v="3"/>
    <x v="0"/>
    <x v="8"/>
    <x v="3"/>
    <x v="2"/>
    <n v="0"/>
  </r>
  <r>
    <x v="3"/>
    <x v="0"/>
    <x v="8"/>
    <x v="4"/>
    <x v="2"/>
    <n v="0"/>
  </r>
  <r>
    <x v="3"/>
    <x v="0"/>
    <x v="8"/>
    <x v="5"/>
    <x v="2"/>
    <n v="0"/>
  </r>
  <r>
    <x v="3"/>
    <x v="0"/>
    <x v="8"/>
    <x v="6"/>
    <x v="2"/>
    <n v="0"/>
  </r>
  <r>
    <x v="3"/>
    <x v="0"/>
    <x v="8"/>
    <x v="7"/>
    <x v="2"/>
    <n v="0"/>
  </r>
  <r>
    <x v="3"/>
    <x v="0"/>
    <x v="8"/>
    <x v="8"/>
    <x v="2"/>
    <n v="0"/>
  </r>
  <r>
    <x v="3"/>
    <x v="0"/>
    <x v="8"/>
    <x v="9"/>
    <x v="2"/>
    <n v="0"/>
  </r>
  <r>
    <x v="3"/>
    <x v="0"/>
    <x v="8"/>
    <x v="10"/>
    <x v="2"/>
    <n v="0"/>
  </r>
  <r>
    <x v="3"/>
    <x v="0"/>
    <x v="9"/>
    <x v="0"/>
    <x v="2"/>
    <n v="88.228485219999996"/>
  </r>
  <r>
    <x v="3"/>
    <x v="0"/>
    <x v="9"/>
    <x v="1"/>
    <x v="2"/>
    <n v="87.027546790000002"/>
  </r>
  <r>
    <x v="3"/>
    <x v="0"/>
    <x v="9"/>
    <x v="2"/>
    <x v="2"/>
    <n v="98.096888739999997"/>
  </r>
  <r>
    <x v="3"/>
    <x v="0"/>
    <x v="9"/>
    <x v="3"/>
    <x v="2"/>
    <n v="94.758931669999996"/>
  </r>
  <r>
    <x v="3"/>
    <x v="0"/>
    <x v="9"/>
    <x v="4"/>
    <x v="2"/>
    <n v="102.2965276"/>
  </r>
  <r>
    <x v="3"/>
    <x v="0"/>
    <x v="9"/>
    <x v="5"/>
    <x v="2"/>
    <n v="105.94954989999999"/>
  </r>
  <r>
    <x v="3"/>
    <x v="0"/>
    <x v="9"/>
    <x v="6"/>
    <x v="2"/>
    <n v="95.740637329999998"/>
  </r>
  <r>
    <x v="3"/>
    <x v="0"/>
    <x v="9"/>
    <x v="7"/>
    <x v="2"/>
    <n v="92.877735560000005"/>
  </r>
  <r>
    <x v="3"/>
    <x v="0"/>
    <x v="9"/>
    <x v="8"/>
    <x v="2"/>
    <n v="96.989207919999998"/>
  </r>
  <r>
    <x v="3"/>
    <x v="0"/>
    <x v="9"/>
    <x v="9"/>
    <x v="2"/>
    <n v="91.663141260000003"/>
  </r>
  <r>
    <x v="3"/>
    <x v="0"/>
    <x v="9"/>
    <x v="10"/>
    <x v="2"/>
    <n v="112.2730123"/>
  </r>
  <r>
    <x v="3"/>
    <x v="0"/>
    <x v="10"/>
    <x v="0"/>
    <x v="2"/>
    <n v="86.809367760000001"/>
  </r>
  <r>
    <x v="3"/>
    <x v="0"/>
    <x v="10"/>
    <x v="1"/>
    <x v="2"/>
    <n v="99.688613239999995"/>
  </r>
  <r>
    <x v="3"/>
    <x v="0"/>
    <x v="10"/>
    <x v="2"/>
    <x v="2"/>
    <n v="90.675116630000005"/>
  </r>
  <r>
    <x v="3"/>
    <x v="0"/>
    <x v="10"/>
    <x v="3"/>
    <x v="2"/>
    <n v="93.09338013"/>
  </r>
  <r>
    <x v="3"/>
    <x v="0"/>
    <x v="10"/>
    <x v="4"/>
    <x v="2"/>
    <n v="137.76255130000001"/>
  </r>
  <r>
    <x v="3"/>
    <x v="0"/>
    <x v="10"/>
    <x v="5"/>
    <x v="2"/>
    <n v="122.4126452"/>
  </r>
  <r>
    <x v="3"/>
    <x v="0"/>
    <x v="10"/>
    <x v="6"/>
    <x v="2"/>
    <n v="112.61062889999999"/>
  </r>
  <r>
    <x v="3"/>
    <x v="0"/>
    <x v="10"/>
    <x v="7"/>
    <x v="2"/>
    <n v="110.59205540000001"/>
  </r>
  <r>
    <x v="3"/>
    <x v="0"/>
    <x v="10"/>
    <x v="8"/>
    <x v="2"/>
    <n v="122.0964503"/>
  </r>
  <r>
    <x v="3"/>
    <x v="0"/>
    <x v="10"/>
    <x v="9"/>
    <x v="2"/>
    <n v="133.80985190000001"/>
  </r>
  <r>
    <x v="3"/>
    <x v="0"/>
    <x v="10"/>
    <x v="10"/>
    <x v="2"/>
    <n v="123.04132920000001"/>
  </r>
  <r>
    <x v="3"/>
    <x v="0"/>
    <x v="11"/>
    <x v="0"/>
    <x v="2"/>
    <n v="92.120500000000007"/>
  </r>
  <r>
    <x v="3"/>
    <x v="0"/>
    <x v="11"/>
    <x v="1"/>
    <x v="2"/>
    <n v="51.401372549999998"/>
  </r>
  <r>
    <x v="3"/>
    <x v="0"/>
    <x v="11"/>
    <x v="2"/>
    <x v="2"/>
    <n v="61.930087720000003"/>
  </r>
  <r>
    <x v="3"/>
    <x v="0"/>
    <x v="11"/>
    <x v="3"/>
    <x v="2"/>
    <n v="69.986941180000002"/>
  </r>
  <r>
    <x v="3"/>
    <x v="0"/>
    <x v="11"/>
    <x v="4"/>
    <x v="2"/>
    <n v="62.971381219999998"/>
  </r>
  <r>
    <x v="3"/>
    <x v="0"/>
    <x v="11"/>
    <x v="5"/>
    <x v="2"/>
    <n v="59.37323232"/>
  </r>
  <r>
    <x v="3"/>
    <x v="0"/>
    <x v="11"/>
    <x v="6"/>
    <x v="2"/>
    <n v="60.271016039999999"/>
  </r>
  <r>
    <x v="3"/>
    <x v="0"/>
    <x v="11"/>
    <x v="7"/>
    <x v="2"/>
    <n v="51.630299149999999"/>
  </r>
  <r>
    <x v="3"/>
    <x v="0"/>
    <x v="11"/>
    <x v="8"/>
    <x v="2"/>
    <n v="74.317083330000003"/>
  </r>
  <r>
    <x v="3"/>
    <x v="0"/>
    <x v="11"/>
    <x v="9"/>
    <x v="2"/>
    <n v="27.723125"/>
  </r>
  <r>
    <x v="3"/>
    <x v="0"/>
    <x v="11"/>
    <x v="10"/>
    <x v="2"/>
    <n v="34.924666670000001"/>
  </r>
  <r>
    <x v="3"/>
    <x v="0"/>
    <x v="12"/>
    <x v="0"/>
    <x v="2"/>
    <n v="78.039230770000003"/>
  </r>
  <r>
    <x v="3"/>
    <x v="0"/>
    <x v="12"/>
    <x v="1"/>
    <x v="2"/>
    <n v="89.224347829999999"/>
  </r>
  <r>
    <x v="3"/>
    <x v="0"/>
    <x v="12"/>
    <x v="2"/>
    <x v="2"/>
    <n v="120.3192308"/>
  </r>
  <r>
    <x v="3"/>
    <x v="0"/>
    <x v="12"/>
    <x v="3"/>
    <x v="2"/>
    <n v="116.14568970000001"/>
  </r>
  <r>
    <x v="3"/>
    <x v="0"/>
    <x v="12"/>
    <x v="4"/>
    <x v="2"/>
    <n v="132.941"/>
  </r>
  <r>
    <x v="3"/>
    <x v="0"/>
    <x v="12"/>
    <x v="5"/>
    <x v="2"/>
    <n v="157.00567570000001"/>
  </r>
  <r>
    <x v="3"/>
    <x v="0"/>
    <x v="12"/>
    <x v="6"/>
    <x v="2"/>
    <n v="121.6132353"/>
  </r>
  <r>
    <x v="3"/>
    <x v="0"/>
    <x v="12"/>
    <x v="7"/>
    <x v="2"/>
    <n v="203.47578949999999"/>
  </r>
  <r>
    <x v="3"/>
    <x v="0"/>
    <x v="12"/>
    <x v="8"/>
    <x v="2"/>
    <n v="175.35821429999999"/>
  </r>
  <r>
    <x v="3"/>
    <x v="0"/>
    <x v="12"/>
    <x v="9"/>
    <x v="2"/>
    <n v="200.02933329999999"/>
  </r>
  <r>
    <x v="3"/>
    <x v="0"/>
    <x v="12"/>
    <x v="10"/>
    <x v="2"/>
    <n v="89.446956520000001"/>
  </r>
  <r>
    <x v="3"/>
    <x v="0"/>
    <x v="13"/>
    <x v="0"/>
    <x v="2"/>
    <n v="55.39"/>
  </r>
  <r>
    <x v="3"/>
    <x v="0"/>
    <x v="13"/>
    <x v="1"/>
    <x v="2"/>
    <n v="107.4454545"/>
  </r>
  <r>
    <x v="3"/>
    <x v="0"/>
    <x v="13"/>
    <x v="2"/>
    <x v="2"/>
    <n v="70.626562500000006"/>
  </r>
  <r>
    <x v="3"/>
    <x v="0"/>
    <x v="13"/>
    <x v="3"/>
    <x v="2"/>
    <n v="153.59083330000001"/>
  </r>
  <r>
    <x v="3"/>
    <x v="0"/>
    <x v="13"/>
    <x v="4"/>
    <x v="2"/>
    <n v="124.4676667"/>
  </r>
  <r>
    <x v="3"/>
    <x v="0"/>
    <x v="13"/>
    <x v="5"/>
    <x v="2"/>
    <n v="124.54787880000001"/>
  </r>
  <r>
    <x v="3"/>
    <x v="0"/>
    <x v="13"/>
    <x v="6"/>
    <x v="2"/>
    <n v="47.274999999999999"/>
  </r>
  <r>
    <x v="3"/>
    <x v="0"/>
    <x v="13"/>
    <x v="7"/>
    <x v="2"/>
    <n v="57.818378379999999"/>
  </r>
  <r>
    <x v="3"/>
    <x v="0"/>
    <x v="13"/>
    <x v="8"/>
    <x v="2"/>
    <n v="118.8492308"/>
  </r>
  <r>
    <x v="3"/>
    <x v="0"/>
    <x v="13"/>
    <x v="9"/>
    <x v="2"/>
    <n v="133.8364"/>
  </r>
  <r>
    <x v="3"/>
    <x v="0"/>
    <x v="13"/>
    <x v="10"/>
    <x v="2"/>
    <n v="76.933333329999996"/>
  </r>
  <r>
    <x v="3"/>
    <x v="0"/>
    <x v="14"/>
    <x v="0"/>
    <x v="2"/>
    <n v="101.2793415"/>
  </r>
  <r>
    <x v="3"/>
    <x v="0"/>
    <x v="14"/>
    <x v="1"/>
    <x v="2"/>
    <n v="111.38663529999999"/>
  </r>
  <r>
    <x v="3"/>
    <x v="0"/>
    <x v="14"/>
    <x v="2"/>
    <x v="2"/>
    <n v="128.39435230000001"/>
  </r>
  <r>
    <x v="3"/>
    <x v="0"/>
    <x v="14"/>
    <x v="3"/>
    <x v="2"/>
    <n v="122.8438017"/>
  </r>
  <r>
    <x v="3"/>
    <x v="0"/>
    <x v="14"/>
    <x v="4"/>
    <x v="2"/>
    <n v="106.83224199999999"/>
  </r>
  <r>
    <x v="3"/>
    <x v="0"/>
    <x v="14"/>
    <x v="5"/>
    <x v="2"/>
    <n v="91.76771574"/>
  </r>
  <r>
    <x v="3"/>
    <x v="0"/>
    <x v="14"/>
    <x v="6"/>
    <x v="2"/>
    <n v="118.750495"/>
  </r>
  <r>
    <x v="3"/>
    <x v="0"/>
    <x v="14"/>
    <x v="7"/>
    <x v="2"/>
    <n v="116.59075"/>
  </r>
  <r>
    <x v="3"/>
    <x v="0"/>
    <x v="14"/>
    <x v="8"/>
    <x v="2"/>
    <n v="102.55312929999999"/>
  </r>
  <r>
    <x v="3"/>
    <x v="0"/>
    <x v="14"/>
    <x v="9"/>
    <x v="2"/>
    <n v="161.94761360000001"/>
  </r>
  <r>
    <x v="3"/>
    <x v="0"/>
    <x v="14"/>
    <x v="10"/>
    <x v="2"/>
    <n v="121.66068490000001"/>
  </r>
  <r>
    <x v="3"/>
    <x v="0"/>
    <x v="15"/>
    <x v="0"/>
    <x v="2"/>
    <n v="110.578172"/>
  </r>
  <r>
    <x v="3"/>
    <x v="0"/>
    <x v="15"/>
    <x v="1"/>
    <x v="2"/>
    <n v="85.167475730000007"/>
  </r>
  <r>
    <x v="3"/>
    <x v="0"/>
    <x v="15"/>
    <x v="2"/>
    <x v="2"/>
    <n v="124.3323364"/>
  </r>
  <r>
    <x v="3"/>
    <x v="0"/>
    <x v="15"/>
    <x v="3"/>
    <x v="2"/>
    <n v="79.267207209999995"/>
  </r>
  <r>
    <x v="3"/>
    <x v="0"/>
    <x v="15"/>
    <x v="4"/>
    <x v="2"/>
    <n v="104.4401075"/>
  </r>
  <r>
    <x v="3"/>
    <x v="0"/>
    <x v="15"/>
    <x v="5"/>
    <x v="2"/>
    <n v="131.97310809999999"/>
  </r>
  <r>
    <x v="3"/>
    <x v="0"/>
    <x v="15"/>
    <x v="6"/>
    <x v="2"/>
    <n v="96.835362320000002"/>
  </r>
  <r>
    <x v="3"/>
    <x v="0"/>
    <x v="15"/>
    <x v="7"/>
    <x v="2"/>
    <n v="167.9847312"/>
  </r>
  <r>
    <x v="3"/>
    <x v="0"/>
    <x v="15"/>
    <x v="8"/>
    <x v="2"/>
    <n v="122.2882166"/>
  </r>
  <r>
    <x v="3"/>
    <x v="0"/>
    <x v="15"/>
    <x v="9"/>
    <x v="2"/>
    <n v="158.84324319999999"/>
  </r>
  <r>
    <x v="3"/>
    <x v="0"/>
    <x v="15"/>
    <x v="10"/>
    <x v="2"/>
    <n v="80.962232139999998"/>
  </r>
  <r>
    <x v="3"/>
    <x v="0"/>
    <x v="16"/>
    <x v="0"/>
    <x v="2"/>
    <n v="97.545813949999996"/>
  </r>
  <r>
    <x v="3"/>
    <x v="0"/>
    <x v="16"/>
    <x v="1"/>
    <x v="2"/>
    <n v="97.579555560000003"/>
  </r>
  <r>
    <x v="3"/>
    <x v="0"/>
    <x v="16"/>
    <x v="2"/>
    <x v="2"/>
    <n v="83.843584910000004"/>
  </r>
  <r>
    <x v="3"/>
    <x v="0"/>
    <x v="16"/>
    <x v="3"/>
    <x v="2"/>
    <n v="126.69483870000001"/>
  </r>
  <r>
    <x v="3"/>
    <x v="0"/>
    <x v="16"/>
    <x v="4"/>
    <x v="2"/>
    <n v="96.298108110000001"/>
  </r>
  <r>
    <x v="3"/>
    <x v="0"/>
    <x v="16"/>
    <x v="5"/>
    <x v="2"/>
    <n v="109.92714290000001"/>
  </r>
  <r>
    <x v="3"/>
    <x v="0"/>
    <x v="16"/>
    <x v="6"/>
    <x v="2"/>
    <n v="168.8126087"/>
  </r>
  <r>
    <x v="3"/>
    <x v="0"/>
    <x v="16"/>
    <x v="7"/>
    <x v="2"/>
    <n v="139.49851849999999"/>
  </r>
  <r>
    <x v="3"/>
    <x v="0"/>
    <x v="16"/>
    <x v="8"/>
    <x v="2"/>
    <n v="152.24555559999999"/>
  </r>
  <r>
    <x v="3"/>
    <x v="0"/>
    <x v="16"/>
    <x v="9"/>
    <x v="2"/>
    <n v="112.944"/>
  </r>
  <r>
    <x v="3"/>
    <x v="0"/>
    <x v="16"/>
    <x v="10"/>
    <x v="2"/>
    <n v="103.1645455"/>
  </r>
  <r>
    <x v="3"/>
    <x v="0"/>
    <x v="17"/>
    <x v="0"/>
    <x v="2"/>
    <n v="98.413888889999996"/>
  </r>
  <r>
    <x v="3"/>
    <x v="0"/>
    <x v="17"/>
    <x v="1"/>
    <x v="2"/>
    <n v="116.68377049999999"/>
  </r>
  <r>
    <x v="3"/>
    <x v="0"/>
    <x v="17"/>
    <x v="2"/>
    <x v="2"/>
    <n v="77.84462963"/>
  </r>
  <r>
    <x v="3"/>
    <x v="0"/>
    <x v="17"/>
    <x v="3"/>
    <x v="2"/>
    <n v="134.1344828"/>
  </r>
  <r>
    <x v="3"/>
    <x v="0"/>
    <x v="17"/>
    <x v="4"/>
    <x v="2"/>
    <n v="137.30833329999999"/>
  </r>
  <r>
    <x v="3"/>
    <x v="0"/>
    <x v="17"/>
    <x v="5"/>
    <x v="2"/>
    <n v="84.053076919999995"/>
  </r>
  <r>
    <x v="3"/>
    <x v="0"/>
    <x v="17"/>
    <x v="6"/>
    <x v="2"/>
    <n v="105.48473679999999"/>
  </r>
  <r>
    <x v="3"/>
    <x v="0"/>
    <x v="17"/>
    <x v="7"/>
    <x v="2"/>
    <n v="109.61310810000001"/>
  </r>
  <r>
    <x v="3"/>
    <x v="0"/>
    <x v="17"/>
    <x v="8"/>
    <x v="2"/>
    <n v="124.3350562"/>
  </r>
  <r>
    <x v="3"/>
    <x v="0"/>
    <x v="17"/>
    <x v="9"/>
    <x v="2"/>
    <n v="170.35015150000001"/>
  </r>
  <r>
    <x v="3"/>
    <x v="0"/>
    <x v="17"/>
    <x v="10"/>
    <x v="2"/>
    <n v="94.528541669999996"/>
  </r>
  <r>
    <x v="3"/>
    <x v="0"/>
    <x v="18"/>
    <x v="0"/>
    <x v="2"/>
    <n v="124.3652632"/>
  </r>
  <r>
    <x v="3"/>
    <x v="0"/>
    <x v="18"/>
    <x v="1"/>
    <x v="2"/>
    <n v="120.2675"/>
  </r>
  <r>
    <x v="3"/>
    <x v="0"/>
    <x v="18"/>
    <x v="2"/>
    <x v="2"/>
    <n v="151.661506"/>
  </r>
  <r>
    <x v="3"/>
    <x v="0"/>
    <x v="18"/>
    <x v="3"/>
    <x v="2"/>
    <n v="133.37672130000001"/>
  </r>
  <r>
    <x v="3"/>
    <x v="0"/>
    <x v="18"/>
    <x v="4"/>
    <x v="2"/>
    <n v="129.0423529"/>
  </r>
  <r>
    <x v="3"/>
    <x v="0"/>
    <x v="18"/>
    <x v="5"/>
    <x v="2"/>
    <n v="165.65458820000001"/>
  </r>
  <r>
    <x v="3"/>
    <x v="0"/>
    <x v="18"/>
    <x v="6"/>
    <x v="2"/>
    <n v="161.32573529999999"/>
  </r>
  <r>
    <x v="3"/>
    <x v="0"/>
    <x v="18"/>
    <x v="7"/>
    <x v="2"/>
    <n v="122.203"/>
  </r>
  <r>
    <x v="3"/>
    <x v="0"/>
    <x v="18"/>
    <x v="8"/>
    <x v="2"/>
    <n v="226.0797297"/>
  </r>
  <r>
    <x v="3"/>
    <x v="0"/>
    <x v="18"/>
    <x v="9"/>
    <x v="2"/>
    <n v="140.41886360000001"/>
  </r>
  <r>
    <x v="3"/>
    <x v="0"/>
    <x v="18"/>
    <x v="10"/>
    <x v="2"/>
    <n v="111.59769230000001"/>
  </r>
  <r>
    <x v="3"/>
    <x v="0"/>
    <x v="19"/>
    <x v="0"/>
    <x v="2"/>
    <n v="82.226344089999998"/>
  </r>
  <r>
    <x v="3"/>
    <x v="0"/>
    <x v="19"/>
    <x v="1"/>
    <x v="2"/>
    <n v="86.566451610000001"/>
  </r>
  <r>
    <x v="3"/>
    <x v="0"/>
    <x v="19"/>
    <x v="2"/>
    <x v="2"/>
    <n v="87.381"/>
  </r>
  <r>
    <x v="3"/>
    <x v="0"/>
    <x v="19"/>
    <x v="3"/>
    <x v="2"/>
    <n v="88.548653849999994"/>
  </r>
  <r>
    <x v="3"/>
    <x v="0"/>
    <x v="19"/>
    <x v="4"/>
    <x v="2"/>
    <n v="69.725192309999997"/>
  </r>
  <r>
    <x v="3"/>
    <x v="0"/>
    <x v="19"/>
    <x v="5"/>
    <x v="2"/>
    <n v="129.03964909999999"/>
  </r>
  <r>
    <x v="3"/>
    <x v="0"/>
    <x v="19"/>
    <x v="6"/>
    <x v="2"/>
    <n v="83.188823529999993"/>
  </r>
  <r>
    <x v="3"/>
    <x v="0"/>
    <x v="19"/>
    <x v="7"/>
    <x v="2"/>
    <n v="119.0140909"/>
  </r>
  <r>
    <x v="3"/>
    <x v="0"/>
    <x v="19"/>
    <x v="8"/>
    <x v="2"/>
    <n v="184.6484615"/>
  </r>
  <r>
    <x v="3"/>
    <x v="0"/>
    <x v="19"/>
    <x v="9"/>
    <x v="2"/>
    <n v="190.2517143"/>
  </r>
  <r>
    <x v="3"/>
    <x v="0"/>
    <x v="19"/>
    <x v="10"/>
    <x v="2"/>
    <n v="206.6419444"/>
  </r>
  <r>
    <x v="3"/>
    <x v="0"/>
    <x v="20"/>
    <x v="0"/>
    <x v="2"/>
    <n v="0"/>
  </r>
  <r>
    <x v="3"/>
    <x v="0"/>
    <x v="20"/>
    <x v="1"/>
    <x v="2"/>
    <n v="0"/>
  </r>
  <r>
    <x v="3"/>
    <x v="0"/>
    <x v="20"/>
    <x v="2"/>
    <x v="2"/>
    <n v="0"/>
  </r>
  <r>
    <x v="3"/>
    <x v="0"/>
    <x v="20"/>
    <x v="3"/>
    <x v="2"/>
    <n v="0"/>
  </r>
  <r>
    <x v="3"/>
    <x v="0"/>
    <x v="20"/>
    <x v="4"/>
    <x v="2"/>
    <n v="0"/>
  </r>
  <r>
    <x v="3"/>
    <x v="0"/>
    <x v="20"/>
    <x v="5"/>
    <x v="2"/>
    <n v="0"/>
  </r>
  <r>
    <x v="3"/>
    <x v="0"/>
    <x v="20"/>
    <x v="6"/>
    <x v="2"/>
    <n v="0"/>
  </r>
  <r>
    <x v="3"/>
    <x v="0"/>
    <x v="20"/>
    <x v="7"/>
    <x v="2"/>
    <n v="0"/>
  </r>
  <r>
    <x v="3"/>
    <x v="0"/>
    <x v="20"/>
    <x v="8"/>
    <x v="2"/>
    <n v="0"/>
  </r>
  <r>
    <x v="3"/>
    <x v="0"/>
    <x v="20"/>
    <x v="9"/>
    <x v="2"/>
    <n v="0"/>
  </r>
  <r>
    <x v="3"/>
    <x v="0"/>
    <x v="20"/>
    <x v="10"/>
    <x v="2"/>
    <n v="0"/>
  </r>
  <r>
    <x v="3"/>
    <x v="0"/>
    <x v="21"/>
    <x v="0"/>
    <x v="2"/>
    <n v="66.808333329999996"/>
  </r>
  <r>
    <x v="3"/>
    <x v="0"/>
    <x v="21"/>
    <x v="1"/>
    <x v="2"/>
    <n v="84.752515720000005"/>
  </r>
  <r>
    <x v="3"/>
    <x v="0"/>
    <x v="21"/>
    <x v="2"/>
    <x v="2"/>
    <n v="91.959020980000005"/>
  </r>
  <r>
    <x v="3"/>
    <x v="0"/>
    <x v="21"/>
    <x v="3"/>
    <x v="2"/>
    <n v="89.554969330000006"/>
  </r>
  <r>
    <x v="3"/>
    <x v="0"/>
    <x v="21"/>
    <x v="4"/>
    <x v="2"/>
    <n v="114.63791209999999"/>
  </r>
  <r>
    <x v="3"/>
    <x v="0"/>
    <x v="21"/>
    <x v="5"/>
    <x v="2"/>
    <n v="126.9328235"/>
  </r>
  <r>
    <x v="3"/>
    <x v="0"/>
    <x v="21"/>
    <x v="6"/>
    <x v="2"/>
    <n v="97.206923079999996"/>
  </r>
  <r>
    <x v="3"/>
    <x v="0"/>
    <x v="21"/>
    <x v="7"/>
    <x v="2"/>
    <n v="89.091428570000005"/>
  </r>
  <r>
    <x v="3"/>
    <x v="0"/>
    <x v="21"/>
    <x v="8"/>
    <x v="2"/>
    <n v="112.37405800000001"/>
  </r>
  <r>
    <x v="3"/>
    <x v="0"/>
    <x v="21"/>
    <x v="9"/>
    <x v="2"/>
    <n v="76.631095889999997"/>
  </r>
  <r>
    <x v="3"/>
    <x v="0"/>
    <x v="21"/>
    <x v="10"/>
    <x v="2"/>
    <n v="83.711739129999998"/>
  </r>
  <r>
    <x v="3"/>
    <x v="0"/>
    <x v="22"/>
    <x v="0"/>
    <x v="2"/>
    <n v="56.190508469999997"/>
  </r>
  <r>
    <x v="3"/>
    <x v="0"/>
    <x v="22"/>
    <x v="1"/>
    <x v="2"/>
    <n v="61.283260869999999"/>
  </r>
  <r>
    <x v="3"/>
    <x v="0"/>
    <x v="22"/>
    <x v="2"/>
    <x v="2"/>
    <n v="109.8639024"/>
  </r>
  <r>
    <x v="3"/>
    <x v="0"/>
    <x v="22"/>
    <x v="3"/>
    <x v="2"/>
    <n v="74.941621620000006"/>
  </r>
  <r>
    <x v="3"/>
    <x v="0"/>
    <x v="22"/>
    <x v="4"/>
    <x v="2"/>
    <n v="57.437619050000002"/>
  </r>
  <r>
    <x v="3"/>
    <x v="0"/>
    <x v="22"/>
    <x v="5"/>
    <x v="2"/>
    <n v="49.076666670000002"/>
  </r>
  <r>
    <x v="3"/>
    <x v="0"/>
    <x v="22"/>
    <x v="6"/>
    <x v="2"/>
    <n v="143.12"/>
  </r>
  <r>
    <x v="3"/>
    <x v="0"/>
    <x v="22"/>
    <x v="7"/>
    <x v="2"/>
    <n v="94.322000000000003"/>
  </r>
  <r>
    <x v="3"/>
    <x v="0"/>
    <x v="22"/>
    <x v="8"/>
    <x v="2"/>
    <n v="111.08571430000001"/>
  </r>
  <r>
    <x v="3"/>
    <x v="0"/>
    <x v="22"/>
    <x v="9"/>
    <x v="2"/>
    <n v="194.45214290000001"/>
  </r>
  <r>
    <x v="3"/>
    <x v="0"/>
    <x v="22"/>
    <x v="10"/>
    <x v="2"/>
    <n v="29.287142859999999"/>
  </r>
  <r>
    <x v="3"/>
    <x v="0"/>
    <x v="23"/>
    <x v="0"/>
    <x v="2"/>
    <n v="116.4227164"/>
  </r>
  <r>
    <x v="3"/>
    <x v="0"/>
    <x v="23"/>
    <x v="1"/>
    <x v="2"/>
    <n v="110.2111228"/>
  </r>
  <r>
    <x v="3"/>
    <x v="0"/>
    <x v="23"/>
    <x v="2"/>
    <x v="2"/>
    <n v="110.8021122"/>
  </r>
  <r>
    <x v="3"/>
    <x v="0"/>
    <x v="23"/>
    <x v="3"/>
    <x v="2"/>
    <n v="137.26026719999999"/>
  </r>
  <r>
    <x v="3"/>
    <x v="0"/>
    <x v="23"/>
    <x v="4"/>
    <x v="2"/>
    <n v="149.95573769999999"/>
  </r>
  <r>
    <x v="3"/>
    <x v="0"/>
    <x v="23"/>
    <x v="5"/>
    <x v="2"/>
    <n v="166.85994049999999"/>
  </r>
  <r>
    <x v="3"/>
    <x v="0"/>
    <x v="23"/>
    <x v="6"/>
    <x v="2"/>
    <n v="149.4959854"/>
  </r>
  <r>
    <x v="3"/>
    <x v="0"/>
    <x v="23"/>
    <x v="7"/>
    <x v="2"/>
    <n v="111.7724779"/>
  </r>
  <r>
    <x v="3"/>
    <x v="0"/>
    <x v="23"/>
    <x v="8"/>
    <x v="2"/>
    <n v="128.21363640000001"/>
  </r>
  <r>
    <x v="3"/>
    <x v="0"/>
    <x v="23"/>
    <x v="9"/>
    <x v="2"/>
    <n v="211.0410526"/>
  </r>
  <r>
    <x v="3"/>
    <x v="0"/>
    <x v="23"/>
    <x v="10"/>
    <x v="2"/>
    <n v="218.81243900000001"/>
  </r>
  <r>
    <x v="3"/>
    <x v="0"/>
    <x v="24"/>
    <x v="0"/>
    <x v="2"/>
    <n v="83.378701300000003"/>
  </r>
  <r>
    <x v="3"/>
    <x v="0"/>
    <x v="24"/>
    <x v="1"/>
    <x v="2"/>
    <n v="114.164141"/>
  </r>
  <r>
    <x v="3"/>
    <x v="0"/>
    <x v="24"/>
    <x v="2"/>
    <x v="2"/>
    <n v="123.5307451"/>
  </r>
  <r>
    <x v="3"/>
    <x v="0"/>
    <x v="24"/>
    <x v="3"/>
    <x v="2"/>
    <n v="103.999858"/>
  </r>
  <r>
    <x v="3"/>
    <x v="0"/>
    <x v="24"/>
    <x v="4"/>
    <x v="2"/>
    <n v="129.57477969999999"/>
  </r>
  <r>
    <x v="3"/>
    <x v="0"/>
    <x v="24"/>
    <x v="5"/>
    <x v="2"/>
    <n v="151.26994540000001"/>
  </r>
  <r>
    <x v="3"/>
    <x v="0"/>
    <x v="24"/>
    <x v="6"/>
    <x v="2"/>
    <n v="151.2583688"/>
  </r>
  <r>
    <x v="3"/>
    <x v="0"/>
    <x v="24"/>
    <x v="7"/>
    <x v="2"/>
    <n v="256.69977440000002"/>
  </r>
  <r>
    <x v="3"/>
    <x v="0"/>
    <x v="24"/>
    <x v="8"/>
    <x v="2"/>
    <n v="134.2318621"/>
  </r>
  <r>
    <x v="3"/>
    <x v="0"/>
    <x v="24"/>
    <x v="9"/>
    <x v="2"/>
    <n v="95.221666670000005"/>
  </r>
  <r>
    <x v="3"/>
    <x v="0"/>
    <x v="24"/>
    <x v="10"/>
    <x v="2"/>
    <n v="122.6095536"/>
  </r>
  <r>
    <x v="3"/>
    <x v="0"/>
    <x v="25"/>
    <x v="0"/>
    <x v="2"/>
    <n v="111.1196552"/>
  </r>
  <r>
    <x v="3"/>
    <x v="0"/>
    <x v="25"/>
    <x v="1"/>
    <x v="2"/>
    <n v="74.42"/>
  </r>
  <r>
    <x v="3"/>
    <x v="0"/>
    <x v="25"/>
    <x v="2"/>
    <x v="2"/>
    <n v="130.60117650000001"/>
  </r>
  <r>
    <x v="3"/>
    <x v="0"/>
    <x v="25"/>
    <x v="3"/>
    <x v="2"/>
    <n v="111.0044444"/>
  </r>
  <r>
    <x v="3"/>
    <x v="0"/>
    <x v="25"/>
    <x v="4"/>
    <x v="2"/>
    <n v="106.59434779999999"/>
  </r>
  <r>
    <x v="3"/>
    <x v="0"/>
    <x v="25"/>
    <x v="5"/>
    <x v="2"/>
    <n v="61.803333330000001"/>
  </r>
  <r>
    <x v="3"/>
    <x v="0"/>
    <x v="25"/>
    <x v="6"/>
    <x v="2"/>
    <n v="98.321875000000006"/>
  </r>
  <r>
    <x v="3"/>
    <x v="0"/>
    <x v="25"/>
    <x v="7"/>
    <x v="2"/>
    <n v="203.34473679999999"/>
  </r>
  <r>
    <x v="3"/>
    <x v="0"/>
    <x v="25"/>
    <x v="8"/>
    <x v="2"/>
    <n v="150.7688235"/>
  </r>
  <r>
    <x v="3"/>
    <x v="0"/>
    <x v="25"/>
    <x v="9"/>
    <x v="2"/>
    <n v="153.53083330000001"/>
  </r>
  <r>
    <x v="3"/>
    <x v="0"/>
    <x v="25"/>
    <x v="10"/>
    <x v="2"/>
    <n v="134.41818180000001"/>
  </r>
  <r>
    <x v="3"/>
    <x v="0"/>
    <x v="26"/>
    <x v="0"/>
    <x v="2"/>
    <n v="31.423749999999998"/>
  </r>
  <r>
    <x v="3"/>
    <x v="0"/>
    <x v="26"/>
    <x v="1"/>
    <x v="2"/>
    <n v="0"/>
  </r>
  <r>
    <x v="3"/>
    <x v="0"/>
    <x v="26"/>
    <x v="2"/>
    <x v="2"/>
    <n v="0"/>
  </r>
  <r>
    <x v="3"/>
    <x v="0"/>
    <x v="26"/>
    <x v="3"/>
    <x v="2"/>
    <n v="0"/>
  </r>
  <r>
    <x v="3"/>
    <x v="0"/>
    <x v="26"/>
    <x v="4"/>
    <x v="2"/>
    <n v="0"/>
  </r>
  <r>
    <x v="3"/>
    <x v="0"/>
    <x v="26"/>
    <x v="5"/>
    <x v="2"/>
    <n v="0"/>
  </r>
  <r>
    <x v="3"/>
    <x v="0"/>
    <x v="26"/>
    <x v="6"/>
    <x v="2"/>
    <n v="0"/>
  </r>
  <r>
    <x v="3"/>
    <x v="0"/>
    <x v="26"/>
    <x v="7"/>
    <x v="2"/>
    <n v="0"/>
  </r>
  <r>
    <x v="3"/>
    <x v="0"/>
    <x v="26"/>
    <x v="8"/>
    <x v="2"/>
    <n v="0"/>
  </r>
  <r>
    <x v="3"/>
    <x v="0"/>
    <x v="26"/>
    <x v="9"/>
    <x v="2"/>
    <n v="0"/>
  </r>
  <r>
    <x v="3"/>
    <x v="0"/>
    <x v="26"/>
    <x v="10"/>
    <x v="2"/>
    <n v="0"/>
  </r>
  <r>
    <x v="3"/>
    <x v="0"/>
    <x v="27"/>
    <x v="0"/>
    <x v="2"/>
    <n v="101.0688858"/>
  </r>
  <r>
    <x v="3"/>
    <x v="0"/>
    <x v="27"/>
    <x v="1"/>
    <x v="2"/>
    <n v="115.91497270000001"/>
  </r>
  <r>
    <x v="3"/>
    <x v="0"/>
    <x v="27"/>
    <x v="2"/>
    <x v="2"/>
    <n v="105.52621480000001"/>
  </r>
  <r>
    <x v="3"/>
    <x v="0"/>
    <x v="27"/>
    <x v="3"/>
    <x v="2"/>
    <n v="110.5554751"/>
  </r>
  <r>
    <x v="3"/>
    <x v="0"/>
    <x v="27"/>
    <x v="4"/>
    <x v="2"/>
    <n v="116.5659211"/>
  </r>
  <r>
    <x v="3"/>
    <x v="0"/>
    <x v="27"/>
    <x v="5"/>
    <x v="2"/>
    <n v="107.430966"/>
  </r>
  <r>
    <x v="3"/>
    <x v="0"/>
    <x v="27"/>
    <x v="6"/>
    <x v="2"/>
    <n v="103.58441019999999"/>
  </r>
  <r>
    <x v="3"/>
    <x v="0"/>
    <x v="27"/>
    <x v="7"/>
    <x v="2"/>
    <n v="101.8725625"/>
  </r>
  <r>
    <x v="3"/>
    <x v="0"/>
    <x v="27"/>
    <x v="8"/>
    <x v="2"/>
    <n v="109.164614"/>
  </r>
  <r>
    <x v="3"/>
    <x v="0"/>
    <x v="27"/>
    <x v="9"/>
    <x v="2"/>
    <n v="116.2651181"/>
  </r>
  <r>
    <x v="3"/>
    <x v="0"/>
    <x v="27"/>
    <x v="10"/>
    <x v="2"/>
    <n v="109.0544039"/>
  </r>
  <r>
    <x v="3"/>
    <x v="0"/>
    <x v="28"/>
    <x v="0"/>
    <x v="2"/>
    <n v="0"/>
  </r>
  <r>
    <x v="3"/>
    <x v="0"/>
    <x v="28"/>
    <x v="1"/>
    <x v="2"/>
    <n v="134.46555559999999"/>
  </r>
  <r>
    <x v="3"/>
    <x v="0"/>
    <x v="28"/>
    <x v="2"/>
    <x v="2"/>
    <n v="0"/>
  </r>
  <r>
    <x v="3"/>
    <x v="0"/>
    <x v="28"/>
    <x v="3"/>
    <x v="2"/>
    <n v="0"/>
  </r>
  <r>
    <x v="3"/>
    <x v="0"/>
    <x v="28"/>
    <x v="4"/>
    <x v="2"/>
    <n v="96.795555559999997"/>
  </r>
  <r>
    <x v="3"/>
    <x v="0"/>
    <x v="28"/>
    <x v="5"/>
    <x v="2"/>
    <n v="97.742727270000003"/>
  </r>
  <r>
    <x v="3"/>
    <x v="0"/>
    <x v="28"/>
    <x v="6"/>
    <x v="2"/>
    <n v="65.443749999999994"/>
  </r>
  <r>
    <x v="3"/>
    <x v="0"/>
    <x v="28"/>
    <x v="7"/>
    <x v="2"/>
    <n v="159.12222220000001"/>
  </r>
  <r>
    <x v="3"/>
    <x v="0"/>
    <x v="28"/>
    <x v="8"/>
    <x v="2"/>
    <n v="0"/>
  </r>
  <r>
    <x v="3"/>
    <x v="0"/>
    <x v="28"/>
    <x v="9"/>
    <x v="2"/>
    <n v="0"/>
  </r>
  <r>
    <x v="3"/>
    <x v="0"/>
    <x v="28"/>
    <x v="10"/>
    <x v="2"/>
    <n v="128.05199999999999"/>
  </r>
  <r>
    <x v="3"/>
    <x v="0"/>
    <x v="29"/>
    <x v="0"/>
    <x v="2"/>
    <n v="93.677209300000001"/>
  </r>
  <r>
    <x v="3"/>
    <x v="0"/>
    <x v="29"/>
    <x v="1"/>
    <x v="2"/>
    <n v="96.008372089999995"/>
  </r>
  <r>
    <x v="3"/>
    <x v="0"/>
    <x v="29"/>
    <x v="2"/>
    <x v="2"/>
    <n v="165.06804880000001"/>
  </r>
  <r>
    <x v="3"/>
    <x v="0"/>
    <x v="29"/>
    <x v="3"/>
    <x v="2"/>
    <n v="102.9395"/>
  </r>
  <r>
    <x v="3"/>
    <x v="0"/>
    <x v="29"/>
    <x v="4"/>
    <x v="2"/>
    <n v="78.756785710000003"/>
  </r>
  <r>
    <x v="3"/>
    <x v="0"/>
    <x v="29"/>
    <x v="5"/>
    <x v="2"/>
    <n v="200.54181819999999"/>
  </r>
  <r>
    <x v="3"/>
    <x v="0"/>
    <x v="29"/>
    <x v="6"/>
    <x v="2"/>
    <n v="73.872857139999994"/>
  </r>
  <r>
    <x v="3"/>
    <x v="0"/>
    <x v="29"/>
    <x v="7"/>
    <x v="2"/>
    <n v="139.96705879999999"/>
  </r>
  <r>
    <x v="3"/>
    <x v="0"/>
    <x v="29"/>
    <x v="8"/>
    <x v="2"/>
    <n v="141.25899999999999"/>
  </r>
  <r>
    <x v="3"/>
    <x v="0"/>
    <x v="29"/>
    <x v="9"/>
    <x v="2"/>
    <n v="213.49371429999999"/>
  </r>
  <r>
    <x v="3"/>
    <x v="0"/>
    <x v="29"/>
    <x v="10"/>
    <x v="2"/>
    <n v="201.76263159999999"/>
  </r>
  <r>
    <x v="3"/>
    <x v="0"/>
    <x v="30"/>
    <x v="0"/>
    <x v="2"/>
    <n v="105.8765217"/>
  </r>
  <r>
    <x v="3"/>
    <x v="0"/>
    <x v="30"/>
    <x v="1"/>
    <x v="2"/>
    <n v="75.536666670000002"/>
  </r>
  <r>
    <x v="3"/>
    <x v="0"/>
    <x v="30"/>
    <x v="2"/>
    <x v="2"/>
    <n v="186.26615380000001"/>
  </r>
  <r>
    <x v="3"/>
    <x v="0"/>
    <x v="30"/>
    <x v="3"/>
    <x v="2"/>
    <n v="260.45999999999998"/>
  </r>
  <r>
    <x v="3"/>
    <x v="0"/>
    <x v="30"/>
    <x v="4"/>
    <x v="2"/>
    <n v="331.69666669999998"/>
  </r>
  <r>
    <x v="3"/>
    <x v="0"/>
    <x v="30"/>
    <x v="5"/>
    <x v="2"/>
    <n v="82.386666669999997"/>
  </r>
  <r>
    <x v="3"/>
    <x v="0"/>
    <x v="30"/>
    <x v="6"/>
    <x v="2"/>
    <n v="163.98"/>
  </r>
  <r>
    <x v="3"/>
    <x v="0"/>
    <x v="30"/>
    <x v="7"/>
    <x v="2"/>
    <n v="0"/>
  </r>
  <r>
    <x v="3"/>
    <x v="0"/>
    <x v="30"/>
    <x v="8"/>
    <x v="2"/>
    <n v="0"/>
  </r>
  <r>
    <x v="3"/>
    <x v="0"/>
    <x v="30"/>
    <x v="9"/>
    <x v="2"/>
    <n v="222.62111110000001"/>
  </r>
  <r>
    <x v="3"/>
    <x v="0"/>
    <x v="30"/>
    <x v="10"/>
    <x v="2"/>
    <n v="212.54400000000001"/>
  </r>
  <r>
    <x v="3"/>
    <x v="0"/>
    <x v="31"/>
    <x v="0"/>
    <x v="2"/>
    <n v="84.913356890000003"/>
  </r>
  <r>
    <x v="3"/>
    <x v="0"/>
    <x v="31"/>
    <x v="1"/>
    <x v="2"/>
    <n v="71.659551570000005"/>
  </r>
  <r>
    <x v="3"/>
    <x v="0"/>
    <x v="31"/>
    <x v="2"/>
    <x v="2"/>
    <n v="110.16398409999999"/>
  </r>
  <r>
    <x v="3"/>
    <x v="0"/>
    <x v="31"/>
    <x v="3"/>
    <x v="2"/>
    <n v="96.090944059999998"/>
  </r>
  <r>
    <x v="3"/>
    <x v="0"/>
    <x v="31"/>
    <x v="4"/>
    <x v="2"/>
    <n v="128.3680478"/>
  </r>
  <r>
    <x v="3"/>
    <x v="0"/>
    <x v="31"/>
    <x v="5"/>
    <x v="2"/>
    <n v="117.63475939999999"/>
  </r>
  <r>
    <x v="3"/>
    <x v="0"/>
    <x v="31"/>
    <x v="6"/>
    <x v="2"/>
    <n v="137.39804229999999"/>
  </r>
  <r>
    <x v="3"/>
    <x v="0"/>
    <x v="31"/>
    <x v="7"/>
    <x v="2"/>
    <n v="175.1693296"/>
  </r>
  <r>
    <x v="3"/>
    <x v="0"/>
    <x v="31"/>
    <x v="8"/>
    <x v="2"/>
    <n v="136.63464450000001"/>
  </r>
  <r>
    <x v="3"/>
    <x v="0"/>
    <x v="31"/>
    <x v="9"/>
    <x v="2"/>
    <n v="163.01354839999999"/>
  </r>
  <r>
    <x v="3"/>
    <x v="0"/>
    <x v="31"/>
    <x v="10"/>
    <x v="2"/>
    <n v="91.32081633"/>
  </r>
  <r>
    <x v="3"/>
    <x v="0"/>
    <x v="32"/>
    <x v="0"/>
    <x v="2"/>
    <n v="153.685"/>
  </r>
  <r>
    <x v="3"/>
    <x v="0"/>
    <x v="32"/>
    <x v="1"/>
    <x v="2"/>
    <n v="98.441052630000001"/>
  </r>
  <r>
    <x v="3"/>
    <x v="0"/>
    <x v="32"/>
    <x v="2"/>
    <x v="2"/>
    <n v="169.11699999999999"/>
  </r>
  <r>
    <x v="3"/>
    <x v="0"/>
    <x v="32"/>
    <x v="3"/>
    <x v="2"/>
    <n v="173.6166667"/>
  </r>
  <r>
    <x v="3"/>
    <x v="0"/>
    <x v="32"/>
    <x v="4"/>
    <x v="2"/>
    <n v="173.04297299999999"/>
  </r>
  <r>
    <x v="3"/>
    <x v="0"/>
    <x v="32"/>
    <x v="5"/>
    <x v="2"/>
    <n v="108.6652632"/>
  </r>
  <r>
    <x v="3"/>
    <x v="0"/>
    <x v="32"/>
    <x v="6"/>
    <x v="2"/>
    <n v="99.905510199999995"/>
  </r>
  <r>
    <x v="3"/>
    <x v="0"/>
    <x v="32"/>
    <x v="7"/>
    <x v="2"/>
    <n v="134.56618180000001"/>
  </r>
  <r>
    <x v="3"/>
    <x v="0"/>
    <x v="32"/>
    <x v="8"/>
    <x v="2"/>
    <n v="125.5652632"/>
  </r>
  <r>
    <x v="3"/>
    <x v="0"/>
    <x v="32"/>
    <x v="9"/>
    <x v="2"/>
    <n v="265.17363640000002"/>
  </r>
  <r>
    <x v="3"/>
    <x v="0"/>
    <x v="32"/>
    <x v="10"/>
    <x v="2"/>
    <n v="156.09375"/>
  </r>
  <r>
    <x v="3"/>
    <x v="0"/>
    <x v="33"/>
    <x v="0"/>
    <x v="2"/>
    <n v="125.9572414"/>
  </r>
  <r>
    <x v="3"/>
    <x v="0"/>
    <x v="33"/>
    <x v="1"/>
    <x v="2"/>
    <n v="76.906153849999995"/>
  </r>
  <r>
    <x v="3"/>
    <x v="0"/>
    <x v="33"/>
    <x v="2"/>
    <x v="2"/>
    <n v="113.4825641"/>
  </r>
  <r>
    <x v="3"/>
    <x v="0"/>
    <x v="33"/>
    <x v="3"/>
    <x v="2"/>
    <n v="122.6676744"/>
  </r>
  <r>
    <x v="3"/>
    <x v="0"/>
    <x v="33"/>
    <x v="4"/>
    <x v="2"/>
    <n v="91.371707319999999"/>
  </r>
  <r>
    <x v="3"/>
    <x v="0"/>
    <x v="33"/>
    <x v="5"/>
    <x v="2"/>
    <n v="138.52176470000001"/>
  </r>
  <r>
    <x v="3"/>
    <x v="0"/>
    <x v="33"/>
    <x v="6"/>
    <x v="2"/>
    <n v="107.2521429"/>
  </r>
  <r>
    <x v="3"/>
    <x v="0"/>
    <x v="33"/>
    <x v="7"/>
    <x v="2"/>
    <n v="154.82571429999999"/>
  </r>
  <r>
    <x v="3"/>
    <x v="0"/>
    <x v="33"/>
    <x v="8"/>
    <x v="2"/>
    <n v="92.935714290000007"/>
  </r>
  <r>
    <x v="3"/>
    <x v="0"/>
    <x v="33"/>
    <x v="9"/>
    <x v="2"/>
    <n v="631.33759999999995"/>
  </r>
  <r>
    <x v="3"/>
    <x v="0"/>
    <x v="33"/>
    <x v="10"/>
    <x v="2"/>
    <n v="132.95111109999999"/>
  </r>
  <r>
    <x v="3"/>
    <x v="0"/>
    <x v="34"/>
    <x v="0"/>
    <x v="2"/>
    <n v="110.6089333"/>
  </r>
  <r>
    <x v="3"/>
    <x v="0"/>
    <x v="34"/>
    <x v="1"/>
    <x v="2"/>
    <n v="132.67034290000001"/>
  </r>
  <r>
    <x v="3"/>
    <x v="0"/>
    <x v="34"/>
    <x v="2"/>
    <x v="2"/>
    <n v="137.5500309"/>
  </r>
  <r>
    <x v="3"/>
    <x v="0"/>
    <x v="34"/>
    <x v="3"/>
    <x v="2"/>
    <n v="136.64996679999999"/>
  </r>
  <r>
    <x v="3"/>
    <x v="0"/>
    <x v="34"/>
    <x v="4"/>
    <x v="2"/>
    <n v="163.37079850000001"/>
  </r>
  <r>
    <x v="3"/>
    <x v="0"/>
    <x v="34"/>
    <x v="5"/>
    <x v="2"/>
    <n v="121.49488270000001"/>
  </r>
  <r>
    <x v="3"/>
    <x v="0"/>
    <x v="34"/>
    <x v="6"/>
    <x v="2"/>
    <n v="124.6310513"/>
  </r>
  <r>
    <x v="3"/>
    <x v="0"/>
    <x v="34"/>
    <x v="7"/>
    <x v="2"/>
    <n v="99.690856420000003"/>
  </r>
  <r>
    <x v="3"/>
    <x v="0"/>
    <x v="34"/>
    <x v="8"/>
    <x v="2"/>
    <n v="125.6531111"/>
  </r>
  <r>
    <x v="3"/>
    <x v="0"/>
    <x v="34"/>
    <x v="9"/>
    <x v="2"/>
    <n v="122.5984986"/>
  </r>
  <r>
    <x v="3"/>
    <x v="0"/>
    <x v="34"/>
    <x v="10"/>
    <x v="2"/>
    <n v="128.40536499999999"/>
  </r>
  <r>
    <x v="3"/>
    <x v="0"/>
    <x v="35"/>
    <x v="0"/>
    <x v="2"/>
    <n v="97.030845069999998"/>
  </r>
  <r>
    <x v="3"/>
    <x v="0"/>
    <x v="35"/>
    <x v="1"/>
    <x v="2"/>
    <n v="85.305574070000006"/>
  </r>
  <r>
    <x v="3"/>
    <x v="0"/>
    <x v="35"/>
    <x v="2"/>
    <x v="2"/>
    <n v="89.250185869999996"/>
  </r>
  <r>
    <x v="3"/>
    <x v="0"/>
    <x v="35"/>
    <x v="3"/>
    <x v="2"/>
    <n v="87.431354959999993"/>
  </r>
  <r>
    <x v="3"/>
    <x v="0"/>
    <x v="35"/>
    <x v="4"/>
    <x v="2"/>
    <n v="90.181146339999998"/>
  </r>
  <r>
    <x v="3"/>
    <x v="0"/>
    <x v="35"/>
    <x v="5"/>
    <x v="2"/>
    <n v="102.4302642"/>
  </r>
  <r>
    <x v="3"/>
    <x v="0"/>
    <x v="35"/>
    <x v="6"/>
    <x v="2"/>
    <n v="148.5718675"/>
  </r>
  <r>
    <x v="3"/>
    <x v="0"/>
    <x v="35"/>
    <x v="7"/>
    <x v="2"/>
    <n v="190.95833329999999"/>
  </r>
  <r>
    <x v="3"/>
    <x v="0"/>
    <x v="35"/>
    <x v="8"/>
    <x v="2"/>
    <n v="116.017"/>
  </r>
  <r>
    <x v="3"/>
    <x v="0"/>
    <x v="35"/>
    <x v="9"/>
    <x v="2"/>
    <n v="158.14989069999999"/>
  </r>
  <r>
    <x v="3"/>
    <x v="0"/>
    <x v="35"/>
    <x v="10"/>
    <x v="2"/>
    <n v="191.22127119999999"/>
  </r>
  <r>
    <x v="3"/>
    <x v="0"/>
    <x v="36"/>
    <x v="0"/>
    <x v="2"/>
    <n v="85.630447759999996"/>
  </r>
  <r>
    <x v="3"/>
    <x v="0"/>
    <x v="36"/>
    <x v="1"/>
    <x v="2"/>
    <n v="88.23138462"/>
  </r>
  <r>
    <x v="3"/>
    <x v="0"/>
    <x v="36"/>
    <x v="2"/>
    <x v="2"/>
    <n v="105.4484483"/>
  </r>
  <r>
    <x v="3"/>
    <x v="0"/>
    <x v="36"/>
    <x v="3"/>
    <x v="2"/>
    <n v="88.369056599999993"/>
  </r>
  <r>
    <x v="3"/>
    <x v="0"/>
    <x v="36"/>
    <x v="4"/>
    <x v="2"/>
    <n v="40.661428569999998"/>
  </r>
  <r>
    <x v="3"/>
    <x v="0"/>
    <x v="36"/>
    <x v="5"/>
    <x v="2"/>
    <n v="150.03289470000001"/>
  </r>
  <r>
    <x v="3"/>
    <x v="0"/>
    <x v="36"/>
    <x v="6"/>
    <x v="2"/>
    <n v="64.410967740000004"/>
  </r>
  <r>
    <x v="3"/>
    <x v="0"/>
    <x v="36"/>
    <x v="7"/>
    <x v="2"/>
    <n v="99.266785709999994"/>
  </r>
  <r>
    <x v="3"/>
    <x v="0"/>
    <x v="36"/>
    <x v="8"/>
    <x v="2"/>
    <n v="151.96391299999999"/>
  </r>
  <r>
    <x v="3"/>
    <x v="0"/>
    <x v="36"/>
    <x v="9"/>
    <x v="2"/>
    <n v="223.34222220000001"/>
  </r>
  <r>
    <x v="3"/>
    <x v="0"/>
    <x v="36"/>
    <x v="10"/>
    <x v="2"/>
    <n v="170.37"/>
  </r>
  <r>
    <x v="3"/>
    <x v="0"/>
    <x v="37"/>
    <x v="0"/>
    <x v="2"/>
    <n v="69.710322579999996"/>
  </r>
  <r>
    <x v="3"/>
    <x v="0"/>
    <x v="37"/>
    <x v="1"/>
    <x v="2"/>
    <n v="116.11822220000001"/>
  </r>
  <r>
    <x v="3"/>
    <x v="0"/>
    <x v="37"/>
    <x v="2"/>
    <x v="2"/>
    <n v="96.268627449999997"/>
  </r>
  <r>
    <x v="3"/>
    <x v="0"/>
    <x v="37"/>
    <x v="3"/>
    <x v="2"/>
    <n v="117.770566"/>
  </r>
  <r>
    <x v="3"/>
    <x v="0"/>
    <x v="37"/>
    <x v="4"/>
    <x v="2"/>
    <n v="143.2666667"/>
  </r>
  <r>
    <x v="3"/>
    <x v="0"/>
    <x v="37"/>
    <x v="5"/>
    <x v="2"/>
    <n v="125.89638890000001"/>
  </r>
  <r>
    <x v="3"/>
    <x v="0"/>
    <x v="37"/>
    <x v="6"/>
    <x v="2"/>
    <n v="146.66800000000001"/>
  </r>
  <r>
    <x v="3"/>
    <x v="0"/>
    <x v="37"/>
    <x v="7"/>
    <x v="2"/>
    <n v="110.2313333"/>
  </r>
  <r>
    <x v="3"/>
    <x v="0"/>
    <x v="37"/>
    <x v="8"/>
    <x v="2"/>
    <n v="144.6001923"/>
  </r>
  <r>
    <x v="3"/>
    <x v="0"/>
    <x v="37"/>
    <x v="9"/>
    <x v="2"/>
    <n v="86.894615380000005"/>
  </r>
  <r>
    <x v="3"/>
    <x v="0"/>
    <x v="37"/>
    <x v="10"/>
    <x v="2"/>
    <n v="121.6096774"/>
  </r>
  <r>
    <x v="3"/>
    <x v="0"/>
    <x v="38"/>
    <x v="0"/>
    <x v="2"/>
    <n v="74.900392159999996"/>
  </r>
  <r>
    <x v="3"/>
    <x v="0"/>
    <x v="38"/>
    <x v="1"/>
    <x v="2"/>
    <n v="55.28470085"/>
  </r>
  <r>
    <x v="3"/>
    <x v="0"/>
    <x v="38"/>
    <x v="2"/>
    <x v="2"/>
    <n v="92.957071429999999"/>
  </r>
  <r>
    <x v="3"/>
    <x v="0"/>
    <x v="38"/>
    <x v="3"/>
    <x v="2"/>
    <n v="84.792826090000005"/>
  </r>
  <r>
    <x v="3"/>
    <x v="0"/>
    <x v="38"/>
    <x v="4"/>
    <x v="2"/>
    <n v="50.125205479999998"/>
  </r>
  <r>
    <x v="3"/>
    <x v="0"/>
    <x v="38"/>
    <x v="5"/>
    <x v="2"/>
    <n v="95.141304349999999"/>
  </r>
  <r>
    <x v="3"/>
    <x v="0"/>
    <x v="38"/>
    <x v="6"/>
    <x v="2"/>
    <n v="82.272727270000004"/>
  </r>
  <r>
    <x v="3"/>
    <x v="0"/>
    <x v="38"/>
    <x v="7"/>
    <x v="2"/>
    <n v="116.25087720000001"/>
  </r>
  <r>
    <x v="3"/>
    <x v="0"/>
    <x v="38"/>
    <x v="8"/>
    <x v="2"/>
    <n v="117.9661728"/>
  </r>
  <r>
    <x v="3"/>
    <x v="0"/>
    <x v="38"/>
    <x v="9"/>
    <x v="2"/>
    <n v="112.7465217"/>
  </r>
  <r>
    <x v="3"/>
    <x v="0"/>
    <x v="38"/>
    <x v="10"/>
    <x v="2"/>
    <n v="136.4328916"/>
  </r>
  <r>
    <x v="3"/>
    <x v="0"/>
    <x v="39"/>
    <x v="0"/>
    <x v="2"/>
    <n v="117.18323530000001"/>
  </r>
  <r>
    <x v="3"/>
    <x v="0"/>
    <x v="39"/>
    <x v="1"/>
    <x v="2"/>
    <n v="98.81088235"/>
  </r>
  <r>
    <x v="3"/>
    <x v="0"/>
    <x v="39"/>
    <x v="2"/>
    <x v="2"/>
    <n v="178.4862651"/>
  </r>
  <r>
    <x v="3"/>
    <x v="0"/>
    <x v="39"/>
    <x v="3"/>
    <x v="2"/>
    <n v="106.4089855"/>
  </r>
  <r>
    <x v="3"/>
    <x v="0"/>
    <x v="39"/>
    <x v="4"/>
    <x v="2"/>
    <n v="148.38533330000001"/>
  </r>
  <r>
    <x v="3"/>
    <x v="0"/>
    <x v="39"/>
    <x v="5"/>
    <x v="2"/>
    <n v="60.801818179999998"/>
  </r>
  <r>
    <x v="3"/>
    <x v="0"/>
    <x v="39"/>
    <x v="6"/>
    <x v="2"/>
    <n v="158.951875"/>
  </r>
  <r>
    <x v="3"/>
    <x v="0"/>
    <x v="39"/>
    <x v="7"/>
    <x v="2"/>
    <n v="102.7268421"/>
  </r>
  <r>
    <x v="3"/>
    <x v="0"/>
    <x v="39"/>
    <x v="8"/>
    <x v="2"/>
    <n v="118.7448148"/>
  </r>
  <r>
    <x v="3"/>
    <x v="0"/>
    <x v="39"/>
    <x v="9"/>
    <x v="2"/>
    <n v="66.565641029999995"/>
  </r>
  <r>
    <x v="3"/>
    <x v="0"/>
    <x v="39"/>
    <x v="10"/>
    <x v="2"/>
    <n v="189.71962959999999"/>
  </r>
  <r>
    <x v="3"/>
    <x v="0"/>
    <x v="40"/>
    <x v="0"/>
    <x v="2"/>
    <n v="85.956666670000004"/>
  </r>
  <r>
    <x v="3"/>
    <x v="0"/>
    <x v="40"/>
    <x v="1"/>
    <x v="2"/>
    <n v="111.16007519999999"/>
  </r>
  <r>
    <x v="3"/>
    <x v="0"/>
    <x v="40"/>
    <x v="2"/>
    <x v="2"/>
    <n v="87.814270829999998"/>
  </r>
  <r>
    <x v="3"/>
    <x v="0"/>
    <x v="40"/>
    <x v="3"/>
    <x v="2"/>
    <n v="108.2776923"/>
  </r>
  <r>
    <x v="3"/>
    <x v="0"/>
    <x v="40"/>
    <x v="4"/>
    <x v="2"/>
    <n v="113.2287912"/>
  </r>
  <r>
    <x v="3"/>
    <x v="0"/>
    <x v="40"/>
    <x v="5"/>
    <x v="2"/>
    <n v="135.1137736"/>
  </r>
  <r>
    <x v="3"/>
    <x v="0"/>
    <x v="40"/>
    <x v="6"/>
    <x v="2"/>
    <n v="115.5841509"/>
  </r>
  <r>
    <x v="3"/>
    <x v="0"/>
    <x v="40"/>
    <x v="7"/>
    <x v="2"/>
    <n v="246.16482139999999"/>
  </r>
  <r>
    <x v="3"/>
    <x v="0"/>
    <x v="40"/>
    <x v="8"/>
    <x v="2"/>
    <n v="62.11664407"/>
  </r>
  <r>
    <x v="3"/>
    <x v="0"/>
    <x v="40"/>
    <x v="9"/>
    <x v="2"/>
    <n v="92.765924369999993"/>
  </r>
  <r>
    <x v="3"/>
    <x v="0"/>
    <x v="40"/>
    <x v="10"/>
    <x v="2"/>
    <n v="88.717524269999998"/>
  </r>
  <r>
    <x v="3"/>
    <x v="0"/>
    <x v="41"/>
    <x v="0"/>
    <x v="2"/>
    <n v="0"/>
  </r>
  <r>
    <x v="3"/>
    <x v="0"/>
    <x v="41"/>
    <x v="1"/>
    <x v="2"/>
    <n v="144.965"/>
  </r>
  <r>
    <x v="3"/>
    <x v="0"/>
    <x v="41"/>
    <x v="2"/>
    <x v="2"/>
    <n v="0"/>
  </r>
  <r>
    <x v="3"/>
    <x v="0"/>
    <x v="41"/>
    <x v="3"/>
    <x v="2"/>
    <n v="0"/>
  </r>
  <r>
    <x v="3"/>
    <x v="0"/>
    <x v="41"/>
    <x v="4"/>
    <x v="2"/>
    <n v="0"/>
  </r>
  <r>
    <x v="3"/>
    <x v="0"/>
    <x v="41"/>
    <x v="5"/>
    <x v="2"/>
    <n v="0"/>
  </r>
  <r>
    <x v="3"/>
    <x v="0"/>
    <x v="41"/>
    <x v="6"/>
    <x v="2"/>
    <n v="0"/>
  </r>
  <r>
    <x v="3"/>
    <x v="0"/>
    <x v="41"/>
    <x v="7"/>
    <x v="2"/>
    <n v="104.9042857"/>
  </r>
  <r>
    <x v="3"/>
    <x v="0"/>
    <x v="41"/>
    <x v="8"/>
    <x v="2"/>
    <n v="305.63749999999999"/>
  </r>
  <r>
    <x v="3"/>
    <x v="0"/>
    <x v="41"/>
    <x v="9"/>
    <x v="2"/>
    <n v="0"/>
  </r>
  <r>
    <x v="3"/>
    <x v="0"/>
    <x v="41"/>
    <x v="10"/>
    <x v="2"/>
    <n v="0"/>
  </r>
  <r>
    <x v="3"/>
    <x v="0"/>
    <x v="42"/>
    <x v="0"/>
    <x v="2"/>
    <n v="97.450072460000001"/>
  </r>
  <r>
    <x v="3"/>
    <x v="0"/>
    <x v="42"/>
    <x v="1"/>
    <x v="2"/>
    <n v="99.824180330000004"/>
  </r>
  <r>
    <x v="3"/>
    <x v="0"/>
    <x v="42"/>
    <x v="2"/>
    <x v="2"/>
    <n v="87.974850750000002"/>
  </r>
  <r>
    <x v="3"/>
    <x v="0"/>
    <x v="42"/>
    <x v="3"/>
    <x v="2"/>
    <n v="79.970808079999998"/>
  </r>
  <r>
    <x v="3"/>
    <x v="0"/>
    <x v="42"/>
    <x v="4"/>
    <x v="2"/>
    <n v="87.466999999999999"/>
  </r>
  <r>
    <x v="3"/>
    <x v="0"/>
    <x v="42"/>
    <x v="5"/>
    <x v="2"/>
    <n v="107.8286301"/>
  </r>
  <r>
    <x v="3"/>
    <x v="0"/>
    <x v="42"/>
    <x v="6"/>
    <x v="2"/>
    <n v="149.64147539999999"/>
  </r>
  <r>
    <x v="3"/>
    <x v="0"/>
    <x v="42"/>
    <x v="7"/>
    <x v="2"/>
    <n v="65.131041670000002"/>
  </r>
  <r>
    <x v="3"/>
    <x v="0"/>
    <x v="42"/>
    <x v="8"/>
    <x v="2"/>
    <n v="154.10101689999999"/>
  </r>
  <r>
    <x v="3"/>
    <x v="0"/>
    <x v="42"/>
    <x v="9"/>
    <x v="2"/>
    <n v="144.97"/>
  </r>
  <r>
    <x v="3"/>
    <x v="0"/>
    <x v="42"/>
    <x v="10"/>
    <x v="2"/>
    <n v="129.18666669999999"/>
  </r>
  <r>
    <x v="3"/>
    <x v="0"/>
    <x v="43"/>
    <x v="0"/>
    <x v="2"/>
    <n v="93.325240809999997"/>
  </r>
  <r>
    <x v="3"/>
    <x v="0"/>
    <x v="43"/>
    <x v="1"/>
    <x v="2"/>
    <n v="92.108259259999997"/>
  </r>
  <r>
    <x v="3"/>
    <x v="0"/>
    <x v="43"/>
    <x v="2"/>
    <x v="2"/>
    <n v="103.84884150000001"/>
  </r>
  <r>
    <x v="3"/>
    <x v="0"/>
    <x v="43"/>
    <x v="3"/>
    <x v="2"/>
    <n v="105.4465465"/>
  </r>
  <r>
    <x v="3"/>
    <x v="0"/>
    <x v="43"/>
    <x v="4"/>
    <x v="2"/>
    <n v="150.50235369999999"/>
  </r>
  <r>
    <x v="3"/>
    <x v="0"/>
    <x v="43"/>
    <x v="5"/>
    <x v="2"/>
    <n v="173.22496749999999"/>
  </r>
  <r>
    <x v="3"/>
    <x v="0"/>
    <x v="43"/>
    <x v="6"/>
    <x v="2"/>
    <n v="169.408939"/>
  </r>
  <r>
    <x v="3"/>
    <x v="0"/>
    <x v="43"/>
    <x v="7"/>
    <x v="2"/>
    <n v="186.75161660000001"/>
  </r>
  <r>
    <x v="3"/>
    <x v="0"/>
    <x v="43"/>
    <x v="8"/>
    <x v="2"/>
    <n v="169.63191639999999"/>
  </r>
  <r>
    <x v="3"/>
    <x v="0"/>
    <x v="43"/>
    <x v="9"/>
    <x v="2"/>
    <n v="174.58534760000001"/>
  </r>
  <r>
    <x v="3"/>
    <x v="0"/>
    <x v="43"/>
    <x v="10"/>
    <x v="2"/>
    <n v="183.63695430000001"/>
  </r>
  <r>
    <x v="3"/>
    <x v="0"/>
    <x v="44"/>
    <x v="0"/>
    <x v="2"/>
    <n v="86.03393939"/>
  </r>
  <r>
    <x v="3"/>
    <x v="0"/>
    <x v="44"/>
    <x v="1"/>
    <x v="2"/>
    <n v="78.225483870000005"/>
  </r>
  <r>
    <x v="3"/>
    <x v="0"/>
    <x v="44"/>
    <x v="2"/>
    <x v="2"/>
    <n v="118.3384397"/>
  </r>
  <r>
    <x v="3"/>
    <x v="0"/>
    <x v="44"/>
    <x v="3"/>
    <x v="2"/>
    <n v="104.4519118"/>
  </r>
  <r>
    <x v="3"/>
    <x v="0"/>
    <x v="44"/>
    <x v="4"/>
    <x v="2"/>
    <n v="89.384862389999995"/>
  </r>
  <r>
    <x v="3"/>
    <x v="0"/>
    <x v="44"/>
    <x v="5"/>
    <x v="2"/>
    <n v="110.85549450000001"/>
  </r>
  <r>
    <x v="3"/>
    <x v="0"/>
    <x v="44"/>
    <x v="6"/>
    <x v="2"/>
    <n v="119.43983609999999"/>
  </r>
  <r>
    <x v="3"/>
    <x v="0"/>
    <x v="44"/>
    <x v="7"/>
    <x v="2"/>
    <n v="69.482399999999998"/>
  </r>
  <r>
    <x v="3"/>
    <x v="0"/>
    <x v="44"/>
    <x v="8"/>
    <x v="2"/>
    <n v="70.149230770000003"/>
  </r>
  <r>
    <x v="3"/>
    <x v="0"/>
    <x v="44"/>
    <x v="9"/>
    <x v="2"/>
    <n v="150.20903229999999"/>
  </r>
  <r>
    <x v="3"/>
    <x v="0"/>
    <x v="44"/>
    <x v="10"/>
    <x v="2"/>
    <n v="188.05822219999999"/>
  </r>
  <r>
    <x v="3"/>
    <x v="0"/>
    <x v="45"/>
    <x v="0"/>
    <x v="2"/>
    <n v="108.13823530000001"/>
  </r>
  <r>
    <x v="3"/>
    <x v="0"/>
    <x v="45"/>
    <x v="1"/>
    <x v="2"/>
    <n v="78.437272730000004"/>
  </r>
  <r>
    <x v="3"/>
    <x v="0"/>
    <x v="45"/>
    <x v="2"/>
    <x v="2"/>
    <n v="85.522282610000005"/>
  </r>
  <r>
    <x v="3"/>
    <x v="0"/>
    <x v="45"/>
    <x v="3"/>
    <x v="2"/>
    <n v="117.75477480000001"/>
  </r>
  <r>
    <x v="3"/>
    <x v="0"/>
    <x v="45"/>
    <x v="4"/>
    <x v="2"/>
    <n v="99.700444439999998"/>
  </r>
  <r>
    <x v="3"/>
    <x v="0"/>
    <x v="45"/>
    <x v="5"/>
    <x v="2"/>
    <n v="118.8888073"/>
  </r>
  <r>
    <x v="3"/>
    <x v="0"/>
    <x v="45"/>
    <x v="6"/>
    <x v="2"/>
    <n v="143.75755559999999"/>
  </r>
  <r>
    <x v="3"/>
    <x v="0"/>
    <x v="45"/>
    <x v="7"/>
    <x v="2"/>
    <n v="103.17954020000001"/>
  </r>
  <r>
    <x v="3"/>
    <x v="0"/>
    <x v="45"/>
    <x v="8"/>
    <x v="2"/>
    <n v="176.943625"/>
  </r>
  <r>
    <x v="3"/>
    <x v="0"/>
    <x v="45"/>
    <x v="9"/>
    <x v="2"/>
    <n v="152.44380949999999"/>
  </r>
  <r>
    <x v="3"/>
    <x v="0"/>
    <x v="45"/>
    <x v="10"/>
    <x v="2"/>
    <n v="173.97052629999999"/>
  </r>
  <r>
    <x v="3"/>
    <x v="0"/>
    <x v="46"/>
    <x v="0"/>
    <x v="2"/>
    <n v="0"/>
  </r>
  <r>
    <x v="3"/>
    <x v="0"/>
    <x v="46"/>
    <x v="1"/>
    <x v="2"/>
    <n v="0"/>
  </r>
  <r>
    <x v="3"/>
    <x v="0"/>
    <x v="46"/>
    <x v="2"/>
    <x v="2"/>
    <n v="0"/>
  </r>
  <r>
    <x v="3"/>
    <x v="0"/>
    <x v="46"/>
    <x v="3"/>
    <x v="2"/>
    <n v="0"/>
  </r>
  <r>
    <x v="3"/>
    <x v="0"/>
    <x v="46"/>
    <x v="4"/>
    <x v="2"/>
    <n v="0"/>
  </r>
  <r>
    <x v="3"/>
    <x v="0"/>
    <x v="46"/>
    <x v="5"/>
    <x v="2"/>
    <n v="0"/>
  </r>
  <r>
    <x v="3"/>
    <x v="0"/>
    <x v="46"/>
    <x v="6"/>
    <x v="2"/>
    <n v="0"/>
  </r>
  <r>
    <x v="3"/>
    <x v="0"/>
    <x v="46"/>
    <x v="7"/>
    <x v="2"/>
    <n v="0"/>
  </r>
  <r>
    <x v="3"/>
    <x v="0"/>
    <x v="46"/>
    <x v="8"/>
    <x v="2"/>
    <n v="0"/>
  </r>
  <r>
    <x v="3"/>
    <x v="0"/>
    <x v="46"/>
    <x v="9"/>
    <x v="2"/>
    <n v="0"/>
  </r>
  <r>
    <x v="3"/>
    <x v="0"/>
    <x v="46"/>
    <x v="10"/>
    <x v="2"/>
    <n v="0"/>
  </r>
  <r>
    <x v="3"/>
    <x v="0"/>
    <x v="47"/>
    <x v="0"/>
    <x v="2"/>
    <n v="125.2573118"/>
  </r>
  <r>
    <x v="3"/>
    <x v="0"/>
    <x v="47"/>
    <x v="1"/>
    <x v="2"/>
    <n v="128.89423729999999"/>
  </r>
  <r>
    <x v="3"/>
    <x v="0"/>
    <x v="47"/>
    <x v="2"/>
    <x v="2"/>
    <n v="111.3056923"/>
  </r>
  <r>
    <x v="3"/>
    <x v="0"/>
    <x v="47"/>
    <x v="3"/>
    <x v="2"/>
    <n v="119.06096770000001"/>
  </r>
  <r>
    <x v="3"/>
    <x v="0"/>
    <x v="47"/>
    <x v="4"/>
    <x v="2"/>
    <n v="134.1057955"/>
  </r>
  <r>
    <x v="3"/>
    <x v="0"/>
    <x v="47"/>
    <x v="5"/>
    <x v="2"/>
    <n v="156.62360000000001"/>
  </r>
  <r>
    <x v="3"/>
    <x v="0"/>
    <x v="47"/>
    <x v="6"/>
    <x v="2"/>
    <n v="199.69319150000001"/>
  </r>
  <r>
    <x v="3"/>
    <x v="0"/>
    <x v="47"/>
    <x v="7"/>
    <x v="2"/>
    <n v="194.70965519999999"/>
  </r>
  <r>
    <x v="3"/>
    <x v="0"/>
    <x v="47"/>
    <x v="8"/>
    <x v="2"/>
    <n v="179.90412699999999"/>
  </r>
  <r>
    <x v="3"/>
    <x v="0"/>
    <x v="47"/>
    <x v="9"/>
    <x v="2"/>
    <n v="107.2556522"/>
  </r>
  <r>
    <x v="3"/>
    <x v="0"/>
    <x v="47"/>
    <x v="10"/>
    <x v="2"/>
    <n v="239.52"/>
  </r>
  <r>
    <x v="3"/>
    <x v="0"/>
    <x v="48"/>
    <x v="0"/>
    <x v="2"/>
    <n v="146.6366591"/>
  </r>
  <r>
    <x v="3"/>
    <x v="0"/>
    <x v="48"/>
    <x v="1"/>
    <x v="2"/>
    <n v="129.86442589999999"/>
  </r>
  <r>
    <x v="3"/>
    <x v="0"/>
    <x v="48"/>
    <x v="2"/>
    <x v="2"/>
    <n v="143.52579399999999"/>
  </r>
  <r>
    <x v="3"/>
    <x v="0"/>
    <x v="48"/>
    <x v="3"/>
    <x v="2"/>
    <n v="126.54376569999999"/>
  </r>
  <r>
    <x v="3"/>
    <x v="0"/>
    <x v="48"/>
    <x v="4"/>
    <x v="2"/>
    <n v="110.80524389999999"/>
  </r>
  <r>
    <x v="3"/>
    <x v="0"/>
    <x v="48"/>
    <x v="5"/>
    <x v="2"/>
    <n v="128.93342509999999"/>
  </r>
  <r>
    <x v="3"/>
    <x v="0"/>
    <x v="48"/>
    <x v="6"/>
    <x v="2"/>
    <n v="131.9085906"/>
  </r>
  <r>
    <x v="3"/>
    <x v="0"/>
    <x v="48"/>
    <x v="7"/>
    <x v="2"/>
    <n v="102.39162880000001"/>
  </r>
  <r>
    <x v="3"/>
    <x v="0"/>
    <x v="48"/>
    <x v="8"/>
    <x v="2"/>
    <n v="113.9867967"/>
  </r>
  <r>
    <x v="3"/>
    <x v="0"/>
    <x v="48"/>
    <x v="9"/>
    <x v="2"/>
    <n v="136.58000000000001"/>
  </r>
  <r>
    <x v="3"/>
    <x v="0"/>
    <x v="48"/>
    <x v="10"/>
    <x v="2"/>
    <n v="128.5547134"/>
  </r>
  <r>
    <x v="3"/>
    <x v="0"/>
    <x v="49"/>
    <x v="0"/>
    <x v="2"/>
    <n v="100.5793333"/>
  </r>
  <r>
    <x v="3"/>
    <x v="0"/>
    <x v="49"/>
    <x v="1"/>
    <x v="2"/>
    <n v="57.802500000000002"/>
  </r>
  <r>
    <x v="3"/>
    <x v="0"/>
    <x v="49"/>
    <x v="2"/>
    <x v="2"/>
    <n v="86.121428570000006"/>
  </r>
  <r>
    <x v="3"/>
    <x v="0"/>
    <x v="49"/>
    <x v="3"/>
    <x v="2"/>
    <n v="77.475999999999999"/>
  </r>
  <r>
    <x v="3"/>
    <x v="0"/>
    <x v="49"/>
    <x v="4"/>
    <x v="2"/>
    <n v="66.591818180000004"/>
  </r>
  <r>
    <x v="3"/>
    <x v="0"/>
    <x v="49"/>
    <x v="5"/>
    <x v="2"/>
    <n v="0"/>
  </r>
  <r>
    <x v="3"/>
    <x v="0"/>
    <x v="49"/>
    <x v="6"/>
    <x v="2"/>
    <n v="0"/>
  </r>
  <r>
    <x v="3"/>
    <x v="0"/>
    <x v="49"/>
    <x v="7"/>
    <x v="2"/>
    <n v="0"/>
  </r>
  <r>
    <x v="3"/>
    <x v="0"/>
    <x v="49"/>
    <x v="8"/>
    <x v="2"/>
    <n v="339.58571430000001"/>
  </r>
  <r>
    <x v="3"/>
    <x v="0"/>
    <x v="49"/>
    <x v="9"/>
    <x v="2"/>
    <n v="0"/>
  </r>
  <r>
    <x v="3"/>
    <x v="0"/>
    <x v="49"/>
    <x v="10"/>
    <x v="2"/>
    <n v="47.008333329999999"/>
  </r>
  <r>
    <x v="3"/>
    <x v="0"/>
    <x v="50"/>
    <x v="0"/>
    <x v="2"/>
    <n v="154.636"/>
  </r>
  <r>
    <x v="3"/>
    <x v="0"/>
    <x v="50"/>
    <x v="1"/>
    <x v="2"/>
    <n v="0"/>
  </r>
  <r>
    <x v="3"/>
    <x v="0"/>
    <x v="50"/>
    <x v="2"/>
    <x v="2"/>
    <n v="0"/>
  </r>
  <r>
    <x v="3"/>
    <x v="0"/>
    <x v="50"/>
    <x v="3"/>
    <x v="2"/>
    <n v="0"/>
  </r>
  <r>
    <x v="3"/>
    <x v="0"/>
    <x v="50"/>
    <x v="4"/>
    <x v="2"/>
    <n v="0"/>
  </r>
  <r>
    <x v="3"/>
    <x v="0"/>
    <x v="50"/>
    <x v="5"/>
    <x v="2"/>
    <n v="0"/>
  </r>
  <r>
    <x v="3"/>
    <x v="0"/>
    <x v="50"/>
    <x v="6"/>
    <x v="2"/>
    <n v="0"/>
  </r>
  <r>
    <x v="3"/>
    <x v="0"/>
    <x v="50"/>
    <x v="7"/>
    <x v="2"/>
    <n v="0"/>
  </r>
  <r>
    <x v="3"/>
    <x v="0"/>
    <x v="50"/>
    <x v="8"/>
    <x v="2"/>
    <n v="0"/>
  </r>
  <r>
    <x v="3"/>
    <x v="0"/>
    <x v="50"/>
    <x v="9"/>
    <x v="2"/>
    <n v="0"/>
  </r>
  <r>
    <x v="3"/>
    <x v="0"/>
    <x v="50"/>
    <x v="10"/>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3EB2B-4BCB-5846-A0CC-6F9063E6A515}" name="Top 5" cacheId="16"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8" indent="0" outline="1" outlineData="1" multipleFieldFilters="0" chartFormat="16">
  <location ref="F7:G12" firstHeaderRow="1" firstDataRow="1" firstDataCol="1" rowPageCount="3" colPageCount="1"/>
  <pivotFields count="6">
    <pivotField axis="axisPage" multipleItemSelectionAllowed="1" showAll="0">
      <items count="9">
        <item h="1" m="1" x="7"/>
        <item h="1" m="1" x="6"/>
        <item h="1" m="1" x="5"/>
        <item h="1" m="1" x="4"/>
        <item h="1" x="0"/>
        <item x="1"/>
        <item h="1" x="2"/>
        <item h="1" x="3"/>
        <item t="default"/>
      </items>
    </pivotField>
    <pivotField showAll="0"/>
    <pivotField axis="axisRow" showAll="0" measureFilter="1" sortType="ascending">
      <items count="55">
        <item x="50"/>
        <item x="49"/>
        <item x="48"/>
        <item x="47"/>
        <item x="46"/>
        <item m="1" x="52"/>
        <item x="45"/>
        <item x="44"/>
        <item x="43"/>
        <item x="42"/>
        <item x="41"/>
        <item x="40"/>
        <item x="39"/>
        <item x="38"/>
        <item x="37"/>
        <item x="36"/>
        <item x="35"/>
        <item x="34"/>
        <item x="33"/>
        <item x="32"/>
        <item x="31"/>
        <item x="30"/>
        <item x="29"/>
        <item x="28"/>
        <item x="27"/>
        <item x="26"/>
        <item x="25"/>
        <item x="24"/>
        <item x="23"/>
        <item x="22"/>
        <item m="1" x="51"/>
        <item x="21"/>
        <item x="19"/>
        <item x="18"/>
        <item x="17"/>
        <item x="16"/>
        <item x="15"/>
        <item x="14"/>
        <item x="13"/>
        <item x="12"/>
        <item x="11"/>
        <item x="10"/>
        <item x="9"/>
        <item x="8"/>
        <item x="7"/>
        <item x="6"/>
        <item x="4"/>
        <item x="3"/>
        <item x="2"/>
        <item x="1"/>
        <item x="0"/>
        <item x="5"/>
        <item x="20"/>
        <item m="1" x="53"/>
        <item t="default"/>
      </items>
      <autoSortScope>
        <pivotArea dataOnly="0" outline="0" fieldPosition="0">
          <references count="1">
            <reference field="4294967294" count="1" selected="0">
              <x v="0"/>
            </reference>
          </references>
        </pivotArea>
      </autoSortScope>
    </pivotField>
    <pivotField axis="axisPage" multipleItemSelectionAllowed="1" showAll="0">
      <items count="12">
        <item x="0"/>
        <item x="1"/>
        <item x="2"/>
        <item x="3"/>
        <item x="4"/>
        <item x="5"/>
        <item x="6"/>
        <item x="7"/>
        <item x="8"/>
        <item x="9"/>
        <item x="10"/>
        <item t="default"/>
      </items>
    </pivotField>
    <pivotField axis="axisPage" multipleItemSelectionAllowed="1" showAll="0">
      <items count="9">
        <item h="1" m="1" x="6"/>
        <item h="1" m="1" x="7"/>
        <item h="1" m="1" x="4"/>
        <item h="1" m="1" x="3"/>
        <item h="1" m="1" x="5"/>
        <item h="1" x="2"/>
        <item h="1" x="0"/>
        <item x="1"/>
        <item t="default"/>
      </items>
    </pivotField>
    <pivotField dataField="1" numFmtId="3" showAll="0"/>
  </pivotFields>
  <rowFields count="1">
    <field x="2"/>
  </rowFields>
  <rowItems count="5">
    <i>
      <x v="10"/>
    </i>
    <i>
      <x v="44"/>
    </i>
    <i>
      <x v="32"/>
    </i>
    <i>
      <x v="21"/>
    </i>
    <i>
      <x v="12"/>
    </i>
  </rowItems>
  <colItems count="1">
    <i/>
  </colItems>
  <pageFields count="3">
    <pageField fld="0" hier="-1"/>
    <pageField fld="3" hier="-1"/>
    <pageField fld="4" hier="-1"/>
  </pageFields>
  <dataFields count="1">
    <dataField name="Sum of Value" fld="5" baseField="0" baseItem="0"/>
  </dataFields>
  <formats count="4">
    <format dxfId="80">
      <pivotArea collapsedLevelsAreSubtotals="1" fieldPosition="0">
        <references count="1">
          <reference field="2" count="5">
            <x v="10"/>
            <x v="17"/>
            <x v="23"/>
            <x v="30"/>
            <x v="45"/>
          </reference>
        </references>
      </pivotArea>
    </format>
    <format dxfId="81">
      <pivotArea collapsedLevelsAreSubtotals="1" fieldPosition="0">
        <references count="1">
          <reference field="2" count="5">
            <x v="0"/>
            <x v="2"/>
            <x v="12"/>
            <x v="19"/>
            <x v="33"/>
          </reference>
        </references>
      </pivotArea>
    </format>
    <format dxfId="82">
      <pivotArea collapsedLevelsAreSubtotals="1" fieldPosition="0">
        <references count="1">
          <reference field="2" count="5">
            <x v="8"/>
            <x v="12"/>
            <x v="17"/>
            <x v="21"/>
            <x v="41"/>
          </reference>
        </references>
      </pivotArea>
    </format>
    <format dxfId="83">
      <pivotArea collapsedLevelsAreSubtotals="1" fieldPosition="0">
        <references count="1">
          <reference field="2" count="5">
            <x v="20"/>
            <x v="37"/>
            <x v="42"/>
            <x v="47"/>
            <x v="49"/>
          </reference>
        </references>
      </pivotArea>
    </format>
  </formats>
  <chartFormats count="1">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A9EBD0-7074-3C4D-B547-F457E41F6A59}" name="State Names"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2:BE73" firstHeaderRow="1" firstDataRow="2" firstDataCol="0"/>
  <pivotFields count="6">
    <pivotField showAll="0"/>
    <pivotField showAll="0"/>
    <pivotField axis="axisCol" showAll="0">
      <items count="55">
        <item x="0"/>
        <item x="1"/>
        <item x="2"/>
        <item x="3"/>
        <item x="4"/>
        <item x="5"/>
        <item x="6"/>
        <item x="7"/>
        <item x="8"/>
        <item x="9"/>
        <item x="10"/>
        <item x="11"/>
        <item x="12"/>
        <item x="13"/>
        <item x="14"/>
        <item x="15"/>
        <item x="16"/>
        <item x="17"/>
        <item x="18"/>
        <item x="19"/>
        <item x="20"/>
        <item x="21"/>
        <item m="1" x="51"/>
        <item x="22"/>
        <item x="23"/>
        <item x="24"/>
        <item x="25"/>
        <item x="26"/>
        <item x="27"/>
        <item x="28"/>
        <item x="29"/>
        <item x="30"/>
        <item x="31"/>
        <item x="32"/>
        <item x="33"/>
        <item x="34"/>
        <item x="35"/>
        <item x="36"/>
        <item x="37"/>
        <item x="38"/>
        <item x="39"/>
        <item x="40"/>
        <item x="41"/>
        <item x="42"/>
        <item x="43"/>
        <item x="44"/>
        <item x="45"/>
        <item m="1" x="52"/>
        <item x="46"/>
        <item x="47"/>
        <item x="48"/>
        <item x="49"/>
        <item x="50"/>
        <item m="1" x="53"/>
        <item t="default"/>
      </items>
    </pivotField>
    <pivotField showAll="0"/>
    <pivotField showAll="0"/>
    <pivotField numFmtId="3" showAll="0"/>
  </pivotFields>
  <rowItems count="1">
    <i/>
  </rowItems>
  <colFields count="1">
    <field x="2"/>
  </colFields>
  <colItems count="52">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8"/>
    </i>
    <i>
      <x v="39"/>
    </i>
    <i>
      <x v="40"/>
    </i>
    <i>
      <x v="41"/>
    </i>
    <i>
      <x v="42"/>
    </i>
    <i>
      <x v="43"/>
    </i>
    <i>
      <x v="44"/>
    </i>
    <i>
      <x v="45"/>
    </i>
    <i>
      <x v="46"/>
    </i>
    <i>
      <x v="48"/>
    </i>
    <i>
      <x v="49"/>
    </i>
    <i>
      <x v="50"/>
    </i>
    <i>
      <x v="51"/>
    </i>
    <i>
      <x v="52"/>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253CC-DB20-9844-997A-4684E0FDFB75}" name="Pie Chart" cacheId="16"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8" indent="0" outline="1" outlineData="1" multipleFieldFilters="0" chartFormat="10">
  <location ref="I7:J11" firstHeaderRow="1" firstDataRow="1" firstDataCol="1" rowPageCount="2" colPageCount="1"/>
  <pivotFields count="6">
    <pivotField axis="axisRow" showAll="0">
      <items count="9">
        <item m="1" x="7"/>
        <item m="1" x="6"/>
        <item m="1" x="5"/>
        <item m="1" x="4"/>
        <item x="0"/>
        <item x="1"/>
        <item x="2"/>
        <item x="3"/>
        <item t="default"/>
      </items>
    </pivotField>
    <pivotField showAll="0"/>
    <pivotField showAll="0"/>
    <pivotField axis="axisPage" multipleItemSelectionAllowed="1" showAll="0">
      <items count="12">
        <item x="0"/>
        <item x="1"/>
        <item x="2"/>
        <item x="3"/>
        <item x="4"/>
        <item x="5"/>
        <item x="6"/>
        <item x="7"/>
        <item x="8"/>
        <item x="9"/>
        <item x="10"/>
        <item t="default"/>
      </items>
    </pivotField>
    <pivotField axis="axisPage" multipleItemSelectionAllowed="1" showAll="0">
      <items count="9">
        <item h="1" m="1" x="6"/>
        <item h="1" m="1" x="7"/>
        <item h="1" m="1" x="4"/>
        <item h="1" m="1" x="3"/>
        <item h="1" m="1" x="5"/>
        <item h="1" x="2"/>
        <item h="1" x="0"/>
        <item x="1"/>
        <item t="default"/>
      </items>
    </pivotField>
    <pivotField dataField="1" numFmtId="3" showAll="0"/>
  </pivotFields>
  <rowFields count="1">
    <field x="0"/>
  </rowFields>
  <rowItems count="4">
    <i>
      <x v="4"/>
    </i>
    <i>
      <x v="5"/>
    </i>
    <i>
      <x v="6"/>
    </i>
    <i>
      <x v="7"/>
    </i>
  </rowItems>
  <colItems count="1">
    <i/>
  </colItems>
  <pageFields count="2">
    <pageField fld="3" hier="-1"/>
    <pageField fld="4" hier="-1"/>
  </pageFields>
  <dataFields count="1">
    <dataField name="Average of Value" fld="5" subtotal="average" baseField="0" baseItem="0"/>
  </dataFields>
  <formats count="1">
    <format dxfId="79">
      <pivotArea collapsedLevelsAreSubtotals="1" fieldPosition="0">
        <references count="1">
          <reference field="0" count="0"/>
        </references>
      </pivotArea>
    </format>
  </formats>
  <chartFormats count="29">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2" format="11">
      <pivotArea type="data" outline="0" fieldPosition="0">
        <references count="2">
          <reference field="4294967294" count="1" selected="0">
            <x v="0"/>
          </reference>
          <reference field="0" count="1" selected="0">
            <x v="4"/>
          </reference>
        </references>
      </pivotArea>
    </chartFormat>
    <chartFormat chart="2" format="12">
      <pivotArea type="data" outline="0" fieldPosition="0">
        <references count="2">
          <reference field="4294967294" count="1" selected="0">
            <x v="0"/>
          </reference>
          <reference field="0" count="1" selected="0">
            <x v="5"/>
          </reference>
        </references>
      </pivotArea>
    </chartFormat>
    <chartFormat chart="2" format="13">
      <pivotArea type="data" outline="0" fieldPosition="0">
        <references count="2">
          <reference field="4294967294" count="1" selected="0">
            <x v="0"/>
          </reference>
          <reference field="0" count="1" selected="0">
            <x v="6"/>
          </reference>
        </references>
      </pivotArea>
    </chartFormat>
    <chartFormat chart="2" format="14">
      <pivotArea type="data" outline="0" fieldPosition="0">
        <references count="2">
          <reference field="4294967294" count="1" selected="0">
            <x v="0"/>
          </reference>
          <reference field="0" count="1" selected="0">
            <x v="7"/>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4"/>
          </reference>
        </references>
      </pivotArea>
    </chartFormat>
    <chartFormat chart="4" format="3">
      <pivotArea type="data" outline="0" fieldPosition="0">
        <references count="2">
          <reference field="4294967294" count="1" selected="0">
            <x v="0"/>
          </reference>
          <reference field="0" count="1" selected="0">
            <x v="5"/>
          </reference>
        </references>
      </pivotArea>
    </chartFormat>
    <chartFormat chart="4" format="4">
      <pivotArea type="data" outline="0" fieldPosition="0">
        <references count="2">
          <reference field="4294967294" count="1" selected="0">
            <x v="0"/>
          </reference>
          <reference field="0" count="1" selected="0">
            <x v="6"/>
          </reference>
        </references>
      </pivotArea>
    </chartFormat>
    <chartFormat chart="4" format="5">
      <pivotArea type="data" outline="0" fieldPosition="0">
        <references count="2">
          <reference field="4294967294" count="1" selected="0">
            <x v="0"/>
          </reference>
          <reference field="0" count="1" selected="0">
            <x v="7"/>
          </reference>
        </references>
      </pivotArea>
    </chartFormat>
    <chartFormat chart="3" format="1">
      <pivotArea type="data" outline="0" fieldPosition="0">
        <references count="2">
          <reference field="4294967294" count="1" selected="0">
            <x v="0"/>
          </reference>
          <reference field="0" count="1" selected="0">
            <x v="4"/>
          </reference>
        </references>
      </pivotArea>
    </chartFormat>
    <chartFormat chart="3" format="2">
      <pivotArea type="data" outline="0" fieldPosition="0">
        <references count="2">
          <reference field="4294967294" count="1" selected="0">
            <x v="0"/>
          </reference>
          <reference field="0" count="1" selected="0">
            <x v="5"/>
          </reference>
        </references>
      </pivotArea>
    </chartFormat>
    <chartFormat chart="3" format="3">
      <pivotArea type="data" outline="0" fieldPosition="0">
        <references count="2">
          <reference field="4294967294" count="1" selected="0">
            <x v="0"/>
          </reference>
          <reference field="0" count="1" selected="0">
            <x v="6"/>
          </reference>
        </references>
      </pivotArea>
    </chartFormat>
    <chartFormat chart="3" format="4">
      <pivotArea type="data" outline="0" fieldPosition="0">
        <references count="2">
          <reference field="4294967294" count="1" selected="0">
            <x v="0"/>
          </reference>
          <reference field="0" count="1" selected="0">
            <x v="7"/>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 chart="6" format="13">
      <pivotArea type="data" outline="0" fieldPosition="0">
        <references count="2">
          <reference field="4294967294" count="1" selected="0">
            <x v="0"/>
          </reference>
          <reference field="0" count="1" selected="0">
            <x v="5"/>
          </reference>
        </references>
      </pivotArea>
    </chartFormat>
    <chartFormat chart="6" format="14">
      <pivotArea type="data" outline="0" fieldPosition="0">
        <references count="2">
          <reference field="4294967294" count="1" selected="0">
            <x v="0"/>
          </reference>
          <reference field="0" count="1" selected="0">
            <x v="6"/>
          </reference>
        </references>
      </pivotArea>
    </chartFormat>
    <chartFormat chart="6" format="15">
      <pivotArea type="data" outline="0" fieldPosition="0">
        <references count="2">
          <reference field="4294967294" count="1" selected="0">
            <x v="0"/>
          </reference>
          <reference field="0" count="1" selected="0">
            <x v="7"/>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4"/>
          </reference>
        </references>
      </pivotArea>
    </chartFormat>
    <chartFormat chart="7" format="18">
      <pivotArea type="data" outline="0" fieldPosition="0">
        <references count="2">
          <reference field="4294967294" count="1" selected="0">
            <x v="0"/>
          </reference>
          <reference field="0" count="1" selected="0">
            <x v="5"/>
          </reference>
        </references>
      </pivotArea>
    </chartFormat>
    <chartFormat chart="7" format="19">
      <pivotArea type="data" outline="0" fieldPosition="0">
        <references count="2">
          <reference field="4294967294" count="1" selected="0">
            <x v="0"/>
          </reference>
          <reference field="0" count="1" selected="0">
            <x v="6"/>
          </reference>
        </references>
      </pivotArea>
    </chartFormat>
    <chartFormat chart="7" format="20">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00AD6-6BED-5840-BF90-24FDD670E649}" name="Measure"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52:F53" firstHeaderRow="1" firstDataRow="2" firstDataCol="0"/>
  <pivotFields count="6">
    <pivotField showAll="0"/>
    <pivotField showAll="0"/>
    <pivotField showAll="0"/>
    <pivotField showAll="0"/>
    <pivotField axis="axisCol" showAll="0">
      <items count="9">
        <item h="1" m="1" x="6"/>
        <item h="1" x="2"/>
        <item h="1" m="1" x="7"/>
        <item h="1" m="1" x="5"/>
        <item h="1" m="1" x="4"/>
        <item h="1" m="1" x="3"/>
        <item h="1" x="0"/>
        <item x="1"/>
        <item t="default"/>
      </items>
    </pivotField>
    <pivotField numFmtId="3" showAll="0"/>
  </pivotFields>
  <rowItems count="1">
    <i/>
  </rowItems>
  <colFields count="1">
    <field x="4"/>
  </colFields>
  <colItems count="1">
    <i>
      <x v="7"/>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8516E7-0F18-5945-BBBC-5A2A411366C9}" name="Heat Map" cacheId="16" applyNumberFormats="0" applyBorderFormats="0" applyFontFormats="0" applyPatternFormats="0" applyAlignmentFormats="0" applyWidthHeightFormats="1" dataCaption="Values" showMissing="0" updatedVersion="8" minRefreshableVersion="3" showDrill="0" useAutoFormatting="1" rowGrandTotals="0" colGrandTotals="0" itemPrintTitles="1" createdVersion="8" indent="0" compact="0" compactData="0" multipleFieldFilters="0" chartFormat="2">
  <location ref="B7:D58" firstHeaderRow="1" firstDataRow="1" firstDataCol="2" rowPageCount="3" colPageCount="1"/>
  <pivotFields count="6">
    <pivotField axis="axisPage" compact="0" outline="0" multipleItemSelectionAllowed="1" showAll="0" defaultSubtotal="0">
      <items count="8">
        <item h="1" m="1" x="7"/>
        <item h="1" m="1" x="6"/>
        <item h="1" m="1" x="5"/>
        <item h="1" m="1" x="4"/>
        <item h="1" x="0"/>
        <item x="1"/>
        <item h="1" x="2"/>
        <item h="1" x="3"/>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sortType="ascending" defaultSubtotal="0">
      <items count="54">
        <item x="0"/>
        <item x="1"/>
        <item x="2"/>
        <item x="3"/>
        <item x="4"/>
        <item x="5"/>
        <item x="6"/>
        <item x="7"/>
        <item x="8"/>
        <item x="9"/>
        <item x="10"/>
        <item x="11"/>
        <item x="12"/>
        <item x="13"/>
        <item x="14"/>
        <item x="15"/>
        <item x="16"/>
        <item x="17"/>
        <item x="18"/>
        <item x="19"/>
        <item x="20"/>
        <item x="21"/>
        <item m="1" x="51"/>
        <item x="22"/>
        <item x="23"/>
        <item x="24"/>
        <item x="25"/>
        <item x="26"/>
        <item x="27"/>
        <item x="28"/>
        <item x="29"/>
        <item x="30"/>
        <item x="31"/>
        <item x="32"/>
        <item x="33"/>
        <item x="34"/>
        <item x="35"/>
        <item x="36"/>
        <item x="37"/>
        <item x="38"/>
        <item x="39"/>
        <item x="40"/>
        <item x="41"/>
        <item x="42"/>
        <item x="43"/>
        <item x="44"/>
        <item x="45"/>
        <item m="1" x="52"/>
        <item x="46"/>
        <item x="47"/>
        <item x="48"/>
        <item x="49"/>
        <item x="50"/>
        <item m="1" x="53"/>
      </items>
      <extLst>
        <ext xmlns:x14="http://schemas.microsoft.com/office/spreadsheetml/2009/9/main" uri="{2946ED86-A175-432a-8AC1-64E0C546D7DE}">
          <x14:pivotField fillDownLabels="1"/>
        </ext>
      </extLst>
    </pivotField>
    <pivotField axis="axisPage" compact="0" outline="0" multipleItemSelectionAllowed="1"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axis="axisPage" compact="0" outline="0" multipleItemSelectionAllowed="1" showAll="0" defaultSubtotal="0">
      <items count="8">
        <item h="1" m="1" x="6"/>
        <item h="1" m="1" x="7"/>
        <item h="1" m="1" x="4"/>
        <item h="1" m="1" x="3"/>
        <item h="1" m="1" x="5"/>
        <item h="1" x="2"/>
        <item h="1" x="0"/>
        <item x="1"/>
      </items>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s>
  <rowFields count="2">
    <field x="1"/>
    <field x="2"/>
  </rowFields>
  <rowItems count="51">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8"/>
    </i>
    <i r="1">
      <x v="49"/>
    </i>
    <i r="1">
      <x v="50"/>
    </i>
    <i r="1">
      <x v="51"/>
    </i>
    <i r="1">
      <x v="52"/>
    </i>
  </rowItems>
  <colItems count="1">
    <i/>
  </colItems>
  <pageFields count="3">
    <pageField fld="0" hier="-1"/>
    <pageField fld="3" hier="-1"/>
    <pageField fld="4" hier="-1"/>
  </pageFields>
  <dataFields count="1">
    <dataField name="Value of Outcome Measure" fld="5" baseField="0" baseItem="0"/>
  </dataFields>
  <formats count="2">
    <format dxfId="77">
      <pivotArea outline="0" collapsedLevelsAreSubtotals="1" fieldPosition="0"/>
    </format>
    <format dxfId="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B81923-1B3E-3D44-934D-7AF6F0BBBE13}" name="Year"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55:P56" firstHeaderRow="1" firstDataRow="2" firstDataCol="0"/>
  <pivotFields count="6">
    <pivotField showAll="0"/>
    <pivotField showAll="0"/>
    <pivotField showAll="0"/>
    <pivotField axis="axisCol" showAll="0">
      <items count="12">
        <item x="0"/>
        <item x="1"/>
        <item x="2"/>
        <item x="3"/>
        <item x="4"/>
        <item x="5"/>
        <item x="6"/>
        <item x="7"/>
        <item x="8"/>
        <item x="9"/>
        <item x="10"/>
        <item t="default"/>
      </items>
    </pivotField>
    <pivotField showAll="0"/>
    <pivotField numFmtId="3" showAll="0"/>
  </pivotFields>
  <rowItems count="1">
    <i/>
  </rowItems>
  <colFields count="1">
    <field x="3"/>
  </colFields>
  <colItems count="11">
    <i>
      <x/>
    </i>
    <i>
      <x v="1"/>
    </i>
    <i>
      <x v="2"/>
    </i>
    <i>
      <x v="3"/>
    </i>
    <i>
      <x v="4"/>
    </i>
    <i>
      <x v="5"/>
    </i>
    <i>
      <x v="6"/>
    </i>
    <i>
      <x v="7"/>
    </i>
    <i>
      <x v="8"/>
    </i>
    <i>
      <x v="9"/>
    </i>
    <i>
      <x v="10"/>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9A2560-BE3E-4E4D-BFBB-3C5E193BAF73}" name="Bottom 5" cacheId="16"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8" indent="0" outline="1" outlineData="1" multipleFieldFilters="0" chartFormat="19">
  <location ref="F21:G26" firstHeaderRow="1" firstDataRow="1" firstDataCol="1" rowPageCount="3" colPageCount="1"/>
  <pivotFields count="6">
    <pivotField axis="axisPage" multipleItemSelectionAllowed="1" showAll="0">
      <items count="9">
        <item h="1" m="1" x="7"/>
        <item h="1" m="1" x="6"/>
        <item h="1" m="1" x="5"/>
        <item h="1" m="1" x="4"/>
        <item h="1" x="0"/>
        <item x="1"/>
        <item h="1" x="2"/>
        <item h="1" x="3"/>
        <item t="default"/>
      </items>
    </pivotField>
    <pivotField showAll="0"/>
    <pivotField axis="axisRow" showAll="0" measureFilter="1" sortType="descending">
      <items count="55">
        <item x="50"/>
        <item x="49"/>
        <item x="48"/>
        <item x="47"/>
        <item x="46"/>
        <item m="1" x="52"/>
        <item x="45"/>
        <item x="44"/>
        <item x="43"/>
        <item x="42"/>
        <item x="41"/>
        <item x="40"/>
        <item x="39"/>
        <item x="38"/>
        <item x="37"/>
        <item x="36"/>
        <item x="35"/>
        <item x="34"/>
        <item x="33"/>
        <item x="32"/>
        <item x="31"/>
        <item x="30"/>
        <item x="29"/>
        <item x="28"/>
        <item x="27"/>
        <item x="26"/>
        <item x="25"/>
        <item x="24"/>
        <item x="23"/>
        <item x="22"/>
        <item m="1" x="51"/>
        <item x="21"/>
        <item x="19"/>
        <item x="18"/>
        <item x="17"/>
        <item x="16"/>
        <item x="15"/>
        <item x="14"/>
        <item x="13"/>
        <item x="12"/>
        <item x="11"/>
        <item x="10"/>
        <item x="9"/>
        <item x="8"/>
        <item x="7"/>
        <item x="6"/>
        <item x="4"/>
        <item x="3"/>
        <item x="2"/>
        <item x="1"/>
        <item x="0"/>
        <item x="5"/>
        <item x="20"/>
        <item m="1" x="53"/>
        <item t="default"/>
      </items>
      <autoSortScope>
        <pivotArea dataOnly="0" outline="0" fieldPosition="0">
          <references count="1">
            <reference field="4294967294" count="1" selected="0">
              <x v="0"/>
            </reference>
          </references>
        </pivotArea>
      </autoSortScope>
    </pivotField>
    <pivotField axis="axisPage" multipleItemSelectionAllowed="1" showAll="0">
      <items count="12">
        <item x="0"/>
        <item x="1"/>
        <item x="2"/>
        <item x="3"/>
        <item x="4"/>
        <item x="5"/>
        <item x="6"/>
        <item x="7"/>
        <item x="8"/>
        <item x="9"/>
        <item x="10"/>
        <item t="default"/>
      </items>
    </pivotField>
    <pivotField axis="axisPage" multipleItemSelectionAllowed="1" showAll="0">
      <items count="9">
        <item h="1" m="1" x="6"/>
        <item h="1" m="1" x="7"/>
        <item h="1" m="1" x="4"/>
        <item h="1" m="1" x="3"/>
        <item h="1" m="1" x="5"/>
        <item h="1" x="2"/>
        <item h="1" x="0"/>
        <item x="1"/>
        <item t="default"/>
      </items>
    </pivotField>
    <pivotField dataField="1" numFmtId="3" showAll="0"/>
  </pivotFields>
  <rowFields count="1">
    <field x="2"/>
  </rowFields>
  <rowItems count="5">
    <i>
      <x v="13"/>
    </i>
    <i>
      <x v="19"/>
    </i>
    <i>
      <x v="18"/>
    </i>
    <i>
      <x v="50"/>
    </i>
    <i>
      <x v="52"/>
    </i>
  </rowItems>
  <colItems count="1">
    <i/>
  </colItems>
  <pageFields count="3">
    <pageField fld="0" hier="-1"/>
    <pageField fld="3" hier="-1"/>
    <pageField fld="4" hier="-1"/>
  </pageFields>
  <dataFields count="1">
    <dataField name="Sum of Value" fld="5" baseField="0" baseItem="0"/>
  </dataFields>
  <formats count="4">
    <format dxfId="73">
      <pivotArea collapsedLevelsAreSubtotals="1" fieldPosition="0">
        <references count="1">
          <reference field="2" count="5">
            <x v="10"/>
            <x v="17"/>
            <x v="23"/>
            <x v="30"/>
            <x v="45"/>
          </reference>
        </references>
      </pivotArea>
    </format>
    <format dxfId="74">
      <pivotArea collapsedLevelsAreSubtotals="1" fieldPosition="0">
        <references count="1">
          <reference field="2" count="5">
            <x v="0"/>
            <x v="2"/>
            <x v="12"/>
            <x v="19"/>
            <x v="33"/>
          </reference>
        </references>
      </pivotArea>
    </format>
    <format dxfId="75">
      <pivotArea collapsedLevelsAreSubtotals="1" fieldPosition="0">
        <references count="1">
          <reference field="2" count="5">
            <x v="8"/>
            <x v="12"/>
            <x v="17"/>
            <x v="21"/>
            <x v="41"/>
          </reference>
        </references>
      </pivotArea>
    </format>
    <format dxfId="76">
      <pivotArea collapsedLevelsAreSubtotals="1" fieldPosition="0">
        <references count="1">
          <reference field="2" count="5">
            <x v="20"/>
            <x v="37"/>
            <x v="42"/>
            <x v="47"/>
            <x v="49"/>
          </reference>
        </references>
      </pivotArea>
    </format>
  </formats>
  <chartFormats count="3">
    <chartFormat chart="10" format="7"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2" count="1" selected="0">
            <x v="47"/>
          </reference>
        </references>
      </pivotArea>
    </chartFormat>
  </chartFormats>
  <pivotTableStyleInfo name="PivotStyleLight16" showRowHeaders="1" showColHeaders="1" showRowStripes="0" showColStripes="0" showLastColumn="1"/>
  <filters count="1">
    <filter fld="2" type="count" evalOrder="-1" id="1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7CB834-0DFC-6A49-9BC2-995455F4F244}" name="Service"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58:F59" firstHeaderRow="1" firstDataRow="2" firstDataCol="0"/>
  <pivotFields count="6">
    <pivotField axis="axisCol" showAll="0">
      <items count="9">
        <item h="1" x="3"/>
        <item h="1" m="1" x="7"/>
        <item h="1" m="1" x="6"/>
        <item h="1" x="2"/>
        <item h="1" m="1" x="5"/>
        <item x="1"/>
        <item h="1" m="1" x="4"/>
        <item h="1" x="0"/>
        <item t="default"/>
      </items>
    </pivotField>
    <pivotField showAll="0"/>
    <pivotField showAll="0"/>
    <pivotField showAll="0"/>
    <pivotField showAll="0"/>
    <pivotField numFmtId="3" showAll="0"/>
  </pivotFields>
  <rowItems count="1">
    <i/>
  </rowItems>
  <colFields count="1">
    <field x="0"/>
  </colFields>
  <colItems count="1">
    <i>
      <x v="5"/>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A151AE-196A-CB4E-88C3-306844A8B21F}" name="Sparklines"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43:R48" firstHeaderRow="1" firstDataRow="2" firstDataCol="1" rowPageCount="1" colPageCount="1"/>
  <pivotFields count="6">
    <pivotField axis="axisRow" showAll="0">
      <items count="9">
        <item x="3"/>
        <item m="1" x="7"/>
        <item m="1" x="6"/>
        <item x="2"/>
        <item m="1" x="5"/>
        <item x="1"/>
        <item m="1" x="4"/>
        <item x="0"/>
        <item t="default"/>
      </items>
    </pivotField>
    <pivotField showAll="0"/>
    <pivotField showAll="0"/>
    <pivotField axis="axisCol" showAll="0">
      <items count="12">
        <item x="0"/>
        <item x="1"/>
        <item x="2"/>
        <item x="3"/>
        <item x="4"/>
        <item x="5"/>
        <item x="6"/>
        <item x="7"/>
        <item x="8"/>
        <item x="9"/>
        <item x="10"/>
        <item t="default"/>
      </items>
    </pivotField>
    <pivotField axis="axisPage" multipleItemSelectionAllowed="1" showAll="0">
      <items count="9">
        <item h="1" m="1" x="6"/>
        <item h="1" x="2"/>
        <item h="1" m="1" x="7"/>
        <item h="1" m="1" x="5"/>
        <item h="1" m="1" x="4"/>
        <item h="1" m="1" x="3"/>
        <item h="1" x="0"/>
        <item x="1"/>
        <item t="default"/>
      </items>
    </pivotField>
    <pivotField dataField="1" numFmtId="3" showAll="0"/>
  </pivotFields>
  <rowFields count="1">
    <field x="0"/>
  </rowFields>
  <rowItems count="4">
    <i>
      <x/>
    </i>
    <i>
      <x v="3"/>
    </i>
    <i>
      <x v="5"/>
    </i>
    <i>
      <x v="7"/>
    </i>
  </rowItems>
  <colFields count="1">
    <field x="3"/>
  </colFields>
  <colItems count="12">
    <i>
      <x/>
    </i>
    <i>
      <x v="1"/>
    </i>
    <i>
      <x v="2"/>
    </i>
    <i>
      <x v="3"/>
    </i>
    <i>
      <x v="4"/>
    </i>
    <i>
      <x v="5"/>
    </i>
    <i>
      <x v="6"/>
    </i>
    <i>
      <x v="7"/>
    </i>
    <i>
      <x v="8"/>
    </i>
    <i>
      <x v="9"/>
    </i>
    <i>
      <x v="10"/>
    </i>
    <i t="grand">
      <x/>
    </i>
  </colItems>
  <pageFields count="1">
    <pageField fld="4" hier="-1"/>
  </pageFields>
  <dataFields count="1">
    <dataField name="Sum of Val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9EFE11-4716-B445-BAC3-32AF0A06DB7A}" name="Time Trend" cacheId="16"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8" indent="0" outline="1" outlineData="1" multipleFieldFilters="0" chartFormat="6">
  <location ref="L7:M19" firstHeaderRow="1" firstDataRow="2" firstDataCol="1" rowPageCount="2" colPageCount="1"/>
  <pivotFields count="6">
    <pivotField axis="axisPage" multipleItemSelectionAllowed="1" showAll="0">
      <items count="9">
        <item h="1" m="1" x="7"/>
        <item h="1" m="1" x="6"/>
        <item h="1" m="1" x="5"/>
        <item h="1" m="1" x="4"/>
        <item h="1" x="0"/>
        <item x="1"/>
        <item h="1" x="2"/>
        <item h="1" x="3"/>
        <item t="default"/>
      </items>
    </pivotField>
    <pivotField showAll="0"/>
    <pivotField axis="axisCol" showAll="0">
      <items count="55">
        <item h="1" x="0"/>
        <item h="1" x="1"/>
        <item h="1" x="2"/>
        <item h="1" x="3"/>
        <item x="4"/>
        <item h="1" x="5"/>
        <item h="1" x="6"/>
        <item h="1" x="7"/>
        <item h="1" x="8"/>
        <item h="1" x="9"/>
        <item h="1" x="10"/>
        <item h="1" x="11"/>
        <item h="1" x="12"/>
        <item h="1" x="13"/>
        <item h="1" x="14"/>
        <item h="1" x="15"/>
        <item h="1" x="16"/>
        <item h="1" x="17"/>
        <item h="1" x="18"/>
        <item h="1" x="19"/>
        <item h="1" x="20"/>
        <item h="1" x="21"/>
        <item h="1" m="1" x="5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m="1" x="52"/>
        <item h="1" x="46"/>
        <item h="1" x="47"/>
        <item h="1" x="48"/>
        <item h="1" x="49"/>
        <item h="1" x="50"/>
        <item h="1" m="1" x="53"/>
        <item t="default"/>
      </items>
    </pivotField>
    <pivotField axis="axisRow" showAll="0">
      <items count="12">
        <item x="0"/>
        <item x="1"/>
        <item x="2"/>
        <item x="3"/>
        <item x="4"/>
        <item x="5"/>
        <item x="6"/>
        <item x="7"/>
        <item x="8"/>
        <item x="9"/>
        <item x="10"/>
        <item t="default"/>
      </items>
    </pivotField>
    <pivotField axis="axisPage" showAll="0">
      <items count="9">
        <item m="1" x="6"/>
        <item m="1" x="7"/>
        <item m="1" x="4"/>
        <item n="Utilization Rate (per 100,000 patients)" m="1" x="3"/>
        <item m="1" x="5"/>
        <item x="2"/>
        <item n="Utilization Rate (per 100,000 patients)2" x="0"/>
        <item x="1"/>
        <item t="default"/>
      </items>
    </pivotField>
    <pivotField dataField="1" numFmtId="3" showAll="0"/>
  </pivotFields>
  <rowFields count="1">
    <field x="3"/>
  </rowFields>
  <rowItems count="11">
    <i>
      <x/>
    </i>
    <i>
      <x v="1"/>
    </i>
    <i>
      <x v="2"/>
    </i>
    <i>
      <x v="3"/>
    </i>
    <i>
      <x v="4"/>
    </i>
    <i>
      <x v="5"/>
    </i>
    <i>
      <x v="6"/>
    </i>
    <i>
      <x v="7"/>
    </i>
    <i>
      <x v="8"/>
    </i>
    <i>
      <x v="9"/>
    </i>
    <i>
      <x v="10"/>
    </i>
  </rowItems>
  <colFields count="1">
    <field x="2"/>
  </colFields>
  <colItems count="1">
    <i>
      <x v="4"/>
    </i>
  </colItems>
  <pageFields count="2">
    <pageField fld="4" item="7" hier="-1"/>
    <pageField fld="0" hier="-1"/>
  </pageFields>
  <dataFields count="1">
    <dataField name="Sum of Value" fld="5" baseField="0" baseItem="0"/>
  </dataFields>
  <formats count="1">
    <format dxfId="72">
      <pivotArea collapsedLevelsAreSubtotals="1" fieldPosition="0">
        <references count="1">
          <reference field="3" count="0"/>
        </references>
      </pivotArea>
    </format>
  </formats>
  <chartFormats count="60">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0" count="1" selected="0">
            <x v="1"/>
          </reference>
        </references>
      </pivotArea>
    </chartFormat>
    <chartFormat chart="3" format="14" series="1">
      <pivotArea type="data" outline="0" fieldPosition="0">
        <references count="2">
          <reference field="4294967294" count="1" selected="0">
            <x v="0"/>
          </reference>
          <reference field="0" count="1" selected="0">
            <x v="2"/>
          </reference>
        </references>
      </pivotArea>
    </chartFormat>
    <chartFormat chart="3" format="15" series="1">
      <pivotArea type="data" outline="0" fieldPosition="0">
        <references count="2">
          <reference field="4294967294" count="1" selected="0">
            <x v="0"/>
          </reference>
          <reference field="0" count="1" selected="0">
            <x v="3"/>
          </reference>
        </references>
      </pivotArea>
    </chartFormat>
    <chartFormat chart="3" format="16" series="1">
      <pivotArea type="data" outline="0" fieldPosition="0">
        <references count="2">
          <reference field="4294967294" count="1" selected="0">
            <x v="0"/>
          </reference>
          <reference field="0" count="1" selected="0">
            <x v="4"/>
          </reference>
        </references>
      </pivotArea>
    </chartFormat>
    <chartFormat chart="3" format="17" series="1">
      <pivotArea type="data" outline="0" fieldPosition="0">
        <references count="2">
          <reference field="4294967294" count="1" selected="0">
            <x v="0"/>
          </reference>
          <reference field="0" count="1" selected="0">
            <x v="5"/>
          </reference>
        </references>
      </pivotArea>
    </chartFormat>
    <chartFormat chart="3" format="18" series="1">
      <pivotArea type="data" outline="0" fieldPosition="0">
        <references count="2">
          <reference field="4294967294" count="1" selected="0">
            <x v="0"/>
          </reference>
          <reference field="0" count="1" selected="0">
            <x v="6"/>
          </reference>
        </references>
      </pivotArea>
    </chartFormat>
    <chartFormat chart="3" format="19" series="1">
      <pivotArea type="data" outline="0" fieldPosition="0">
        <references count="2">
          <reference field="4294967294" count="1" selected="0">
            <x v="0"/>
          </reference>
          <reference field="0" count="1" selected="0">
            <x v="7"/>
          </reference>
        </references>
      </pivotArea>
    </chartFormat>
    <chartFormat chart="3" format="21" series="1">
      <pivotArea type="data" outline="0" fieldPosition="0">
        <references count="2">
          <reference field="4294967294" count="1" selected="0">
            <x v="0"/>
          </reference>
          <reference field="2" count="1" selected="0">
            <x v="1"/>
          </reference>
        </references>
      </pivotArea>
    </chartFormat>
    <chartFormat chart="3" format="22" series="1">
      <pivotArea type="data" outline="0" fieldPosition="0">
        <references count="2">
          <reference field="4294967294" count="1" selected="0">
            <x v="0"/>
          </reference>
          <reference field="2" count="1" selected="0">
            <x v="2"/>
          </reference>
        </references>
      </pivotArea>
    </chartFormat>
    <chartFormat chart="3" format="23" series="1">
      <pivotArea type="data" outline="0" fieldPosition="0">
        <references count="2">
          <reference field="4294967294" count="1" selected="0">
            <x v="0"/>
          </reference>
          <reference field="2" count="1" selected="0">
            <x v="3"/>
          </reference>
        </references>
      </pivotArea>
    </chartFormat>
    <chartFormat chart="3" format="24" series="1">
      <pivotArea type="data" outline="0" fieldPosition="0">
        <references count="2">
          <reference field="4294967294" count="1" selected="0">
            <x v="0"/>
          </reference>
          <reference field="2" count="1" selected="0">
            <x v="4"/>
          </reference>
        </references>
      </pivotArea>
    </chartFormat>
    <chartFormat chart="3" format="25" series="1">
      <pivotArea type="data" outline="0" fieldPosition="0">
        <references count="2">
          <reference field="4294967294" count="1" selected="0">
            <x v="0"/>
          </reference>
          <reference field="2" count="1" selected="0">
            <x v="5"/>
          </reference>
        </references>
      </pivotArea>
    </chartFormat>
    <chartFormat chart="3" format="26" series="1">
      <pivotArea type="data" outline="0" fieldPosition="0">
        <references count="2">
          <reference field="4294967294" count="1" selected="0">
            <x v="0"/>
          </reference>
          <reference field="2" count="1" selected="0">
            <x v="6"/>
          </reference>
        </references>
      </pivotArea>
    </chartFormat>
    <chartFormat chart="3" format="27" series="1">
      <pivotArea type="data" outline="0" fieldPosition="0">
        <references count="2">
          <reference field="4294967294" count="1" selected="0">
            <x v="0"/>
          </reference>
          <reference field="2" count="1" selected="0">
            <x v="7"/>
          </reference>
        </references>
      </pivotArea>
    </chartFormat>
    <chartFormat chart="3" format="28" series="1">
      <pivotArea type="data" outline="0" fieldPosition="0">
        <references count="2">
          <reference field="4294967294" count="1" selected="0">
            <x v="0"/>
          </reference>
          <reference field="2" count="1" selected="0">
            <x v="8"/>
          </reference>
        </references>
      </pivotArea>
    </chartFormat>
    <chartFormat chart="3" format="29" series="1">
      <pivotArea type="data" outline="0" fieldPosition="0">
        <references count="2">
          <reference field="4294967294" count="1" selected="0">
            <x v="0"/>
          </reference>
          <reference field="2" count="1" selected="0">
            <x v="9"/>
          </reference>
        </references>
      </pivotArea>
    </chartFormat>
    <chartFormat chart="3" format="30" series="1">
      <pivotArea type="data" outline="0" fieldPosition="0">
        <references count="2">
          <reference field="4294967294" count="1" selected="0">
            <x v="0"/>
          </reference>
          <reference field="2" count="1" selected="0">
            <x v="10"/>
          </reference>
        </references>
      </pivotArea>
    </chartFormat>
    <chartFormat chart="3" format="31" series="1">
      <pivotArea type="data" outline="0" fieldPosition="0">
        <references count="2">
          <reference field="4294967294" count="1" selected="0">
            <x v="0"/>
          </reference>
          <reference field="2" count="1" selected="0">
            <x v="11"/>
          </reference>
        </references>
      </pivotArea>
    </chartFormat>
    <chartFormat chart="3" format="32" series="1">
      <pivotArea type="data" outline="0" fieldPosition="0">
        <references count="2">
          <reference field="4294967294" count="1" selected="0">
            <x v="0"/>
          </reference>
          <reference field="2" count="1" selected="0">
            <x v="12"/>
          </reference>
        </references>
      </pivotArea>
    </chartFormat>
    <chartFormat chart="3" format="33" series="1">
      <pivotArea type="data" outline="0" fieldPosition="0">
        <references count="2">
          <reference field="4294967294" count="1" selected="0">
            <x v="0"/>
          </reference>
          <reference field="2" count="1" selected="0">
            <x v="13"/>
          </reference>
        </references>
      </pivotArea>
    </chartFormat>
    <chartFormat chart="3" format="34" series="1">
      <pivotArea type="data" outline="0" fieldPosition="0">
        <references count="2">
          <reference field="4294967294" count="1" selected="0">
            <x v="0"/>
          </reference>
          <reference field="2" count="1" selected="0">
            <x v="14"/>
          </reference>
        </references>
      </pivotArea>
    </chartFormat>
    <chartFormat chart="3" format="35" series="1">
      <pivotArea type="data" outline="0" fieldPosition="0">
        <references count="2">
          <reference field="4294967294" count="1" selected="0">
            <x v="0"/>
          </reference>
          <reference field="2" count="1" selected="0">
            <x v="15"/>
          </reference>
        </references>
      </pivotArea>
    </chartFormat>
    <chartFormat chart="3" format="36" series="1">
      <pivotArea type="data" outline="0" fieldPosition="0">
        <references count="2">
          <reference field="4294967294" count="1" selected="0">
            <x v="0"/>
          </reference>
          <reference field="2" count="1" selected="0">
            <x v="16"/>
          </reference>
        </references>
      </pivotArea>
    </chartFormat>
    <chartFormat chart="3" format="37" series="1">
      <pivotArea type="data" outline="0" fieldPosition="0">
        <references count="2">
          <reference field="4294967294" count="1" selected="0">
            <x v="0"/>
          </reference>
          <reference field="2" count="1" selected="0">
            <x v="17"/>
          </reference>
        </references>
      </pivotArea>
    </chartFormat>
    <chartFormat chart="3" format="38" series="1">
      <pivotArea type="data" outline="0" fieldPosition="0">
        <references count="2">
          <reference field="4294967294" count="1" selected="0">
            <x v="0"/>
          </reference>
          <reference field="2" count="1" selected="0">
            <x v="18"/>
          </reference>
        </references>
      </pivotArea>
    </chartFormat>
    <chartFormat chart="3" format="39" series="1">
      <pivotArea type="data" outline="0" fieldPosition="0">
        <references count="2">
          <reference field="4294967294" count="1" selected="0">
            <x v="0"/>
          </reference>
          <reference field="2" count="1" selected="0">
            <x v="19"/>
          </reference>
        </references>
      </pivotArea>
    </chartFormat>
    <chartFormat chart="3" format="40" series="1">
      <pivotArea type="data" outline="0" fieldPosition="0">
        <references count="2">
          <reference field="4294967294" count="1" selected="0">
            <x v="0"/>
          </reference>
          <reference field="2" count="1" selected="0">
            <x v="20"/>
          </reference>
        </references>
      </pivotArea>
    </chartFormat>
    <chartFormat chart="3" format="41" series="1">
      <pivotArea type="data" outline="0" fieldPosition="0">
        <references count="2">
          <reference field="4294967294" count="1" selected="0">
            <x v="0"/>
          </reference>
          <reference field="2" count="1" selected="0">
            <x v="21"/>
          </reference>
        </references>
      </pivotArea>
    </chartFormat>
    <chartFormat chart="3" format="42" series="1">
      <pivotArea type="data" outline="0" fieldPosition="0">
        <references count="2">
          <reference field="4294967294" count="1" selected="0">
            <x v="0"/>
          </reference>
          <reference field="2" count="1" selected="0">
            <x v="23"/>
          </reference>
        </references>
      </pivotArea>
    </chartFormat>
    <chartFormat chart="3" format="43" series="1">
      <pivotArea type="data" outline="0" fieldPosition="0">
        <references count="2">
          <reference field="4294967294" count="1" selected="0">
            <x v="0"/>
          </reference>
          <reference field="2" count="1" selected="0">
            <x v="24"/>
          </reference>
        </references>
      </pivotArea>
    </chartFormat>
    <chartFormat chart="3" format="44" series="1">
      <pivotArea type="data" outline="0" fieldPosition="0">
        <references count="2">
          <reference field="4294967294" count="1" selected="0">
            <x v="0"/>
          </reference>
          <reference field="2" count="1" selected="0">
            <x v="25"/>
          </reference>
        </references>
      </pivotArea>
    </chartFormat>
    <chartFormat chart="3" format="45" series="1">
      <pivotArea type="data" outline="0" fieldPosition="0">
        <references count="2">
          <reference field="4294967294" count="1" selected="0">
            <x v="0"/>
          </reference>
          <reference field="2" count="1" selected="0">
            <x v="26"/>
          </reference>
        </references>
      </pivotArea>
    </chartFormat>
    <chartFormat chart="3" format="46" series="1">
      <pivotArea type="data" outline="0" fieldPosition="0">
        <references count="2">
          <reference field="4294967294" count="1" selected="0">
            <x v="0"/>
          </reference>
          <reference field="2" count="1" selected="0">
            <x v="27"/>
          </reference>
        </references>
      </pivotArea>
    </chartFormat>
    <chartFormat chart="3" format="47" series="1">
      <pivotArea type="data" outline="0" fieldPosition="0">
        <references count="2">
          <reference field="4294967294" count="1" selected="0">
            <x v="0"/>
          </reference>
          <reference field="2" count="1" selected="0">
            <x v="28"/>
          </reference>
        </references>
      </pivotArea>
    </chartFormat>
    <chartFormat chart="3" format="48" series="1">
      <pivotArea type="data" outline="0" fieldPosition="0">
        <references count="2">
          <reference field="4294967294" count="1" selected="0">
            <x v="0"/>
          </reference>
          <reference field="2" count="1" selected="0">
            <x v="29"/>
          </reference>
        </references>
      </pivotArea>
    </chartFormat>
    <chartFormat chart="3" format="49" series="1">
      <pivotArea type="data" outline="0" fieldPosition="0">
        <references count="2">
          <reference field="4294967294" count="1" selected="0">
            <x v="0"/>
          </reference>
          <reference field="2" count="1" selected="0">
            <x v="30"/>
          </reference>
        </references>
      </pivotArea>
    </chartFormat>
    <chartFormat chart="3" format="50" series="1">
      <pivotArea type="data" outline="0" fieldPosition="0">
        <references count="2">
          <reference field="4294967294" count="1" selected="0">
            <x v="0"/>
          </reference>
          <reference field="2" count="1" selected="0">
            <x v="31"/>
          </reference>
        </references>
      </pivotArea>
    </chartFormat>
    <chartFormat chart="3" format="51" series="1">
      <pivotArea type="data" outline="0" fieldPosition="0">
        <references count="2">
          <reference field="4294967294" count="1" selected="0">
            <x v="0"/>
          </reference>
          <reference field="2" count="1" selected="0">
            <x v="32"/>
          </reference>
        </references>
      </pivotArea>
    </chartFormat>
    <chartFormat chart="3" format="52" series="1">
      <pivotArea type="data" outline="0" fieldPosition="0">
        <references count="2">
          <reference field="4294967294" count="1" selected="0">
            <x v="0"/>
          </reference>
          <reference field="2" count="1" selected="0">
            <x v="33"/>
          </reference>
        </references>
      </pivotArea>
    </chartFormat>
    <chartFormat chart="3" format="53" series="1">
      <pivotArea type="data" outline="0" fieldPosition="0">
        <references count="2">
          <reference field="4294967294" count="1" selected="0">
            <x v="0"/>
          </reference>
          <reference field="2" count="1" selected="0">
            <x v="34"/>
          </reference>
        </references>
      </pivotArea>
    </chartFormat>
    <chartFormat chart="3" format="54" series="1">
      <pivotArea type="data" outline="0" fieldPosition="0">
        <references count="2">
          <reference field="4294967294" count="1" selected="0">
            <x v="0"/>
          </reference>
          <reference field="2" count="1" selected="0">
            <x v="35"/>
          </reference>
        </references>
      </pivotArea>
    </chartFormat>
    <chartFormat chart="3" format="55" series="1">
      <pivotArea type="data" outline="0" fieldPosition="0">
        <references count="2">
          <reference field="4294967294" count="1" selected="0">
            <x v="0"/>
          </reference>
          <reference field="2" count="1" selected="0">
            <x v="36"/>
          </reference>
        </references>
      </pivotArea>
    </chartFormat>
    <chartFormat chart="3" format="56" series="1">
      <pivotArea type="data" outline="0" fieldPosition="0">
        <references count="2">
          <reference field="4294967294" count="1" selected="0">
            <x v="0"/>
          </reference>
          <reference field="2" count="1" selected="0">
            <x v="37"/>
          </reference>
        </references>
      </pivotArea>
    </chartFormat>
    <chartFormat chart="3" format="57" series="1">
      <pivotArea type="data" outline="0" fieldPosition="0">
        <references count="2">
          <reference field="4294967294" count="1" selected="0">
            <x v="0"/>
          </reference>
          <reference field="2" count="1" selected="0">
            <x v="38"/>
          </reference>
        </references>
      </pivotArea>
    </chartFormat>
    <chartFormat chart="3" format="58" series="1">
      <pivotArea type="data" outline="0" fieldPosition="0">
        <references count="2">
          <reference field="4294967294" count="1" selected="0">
            <x v="0"/>
          </reference>
          <reference field="2" count="1" selected="0">
            <x v="39"/>
          </reference>
        </references>
      </pivotArea>
    </chartFormat>
    <chartFormat chart="3" format="59" series="1">
      <pivotArea type="data" outline="0" fieldPosition="0">
        <references count="2">
          <reference field="4294967294" count="1" selected="0">
            <x v="0"/>
          </reference>
          <reference field="2" count="1" selected="0">
            <x v="40"/>
          </reference>
        </references>
      </pivotArea>
    </chartFormat>
    <chartFormat chart="3" format="60" series="1">
      <pivotArea type="data" outline="0" fieldPosition="0">
        <references count="2">
          <reference field="4294967294" count="1" selected="0">
            <x v="0"/>
          </reference>
          <reference field="2" count="1" selected="0">
            <x v="41"/>
          </reference>
        </references>
      </pivotArea>
    </chartFormat>
    <chartFormat chart="3" format="61" series="1">
      <pivotArea type="data" outline="0" fieldPosition="0">
        <references count="2">
          <reference field="4294967294" count="1" selected="0">
            <x v="0"/>
          </reference>
          <reference field="2" count="1" selected="0">
            <x v="42"/>
          </reference>
        </references>
      </pivotArea>
    </chartFormat>
    <chartFormat chart="3" format="62" series="1">
      <pivotArea type="data" outline="0" fieldPosition="0">
        <references count="2">
          <reference field="4294967294" count="1" selected="0">
            <x v="0"/>
          </reference>
          <reference field="2" count="1" selected="0">
            <x v="43"/>
          </reference>
        </references>
      </pivotArea>
    </chartFormat>
    <chartFormat chart="3" format="63" series="1">
      <pivotArea type="data" outline="0" fieldPosition="0">
        <references count="2">
          <reference field="4294967294" count="1" selected="0">
            <x v="0"/>
          </reference>
          <reference field="2" count="1" selected="0">
            <x v="44"/>
          </reference>
        </references>
      </pivotArea>
    </chartFormat>
    <chartFormat chart="3" format="64" series="1">
      <pivotArea type="data" outline="0" fieldPosition="0">
        <references count="2">
          <reference field="4294967294" count="1" selected="0">
            <x v="0"/>
          </reference>
          <reference field="2" count="1" selected="0">
            <x v="45"/>
          </reference>
        </references>
      </pivotArea>
    </chartFormat>
    <chartFormat chart="3" format="65" series="1">
      <pivotArea type="data" outline="0" fieldPosition="0">
        <references count="2">
          <reference field="4294967294" count="1" selected="0">
            <x v="0"/>
          </reference>
          <reference field="2" count="1" selected="0">
            <x v="46"/>
          </reference>
        </references>
      </pivotArea>
    </chartFormat>
    <chartFormat chart="3" format="66" series="1">
      <pivotArea type="data" outline="0" fieldPosition="0">
        <references count="2">
          <reference field="4294967294" count="1" selected="0">
            <x v="0"/>
          </reference>
          <reference field="2" count="1" selected="0">
            <x v="47"/>
          </reference>
        </references>
      </pivotArea>
    </chartFormat>
    <chartFormat chart="3" format="67" series="1">
      <pivotArea type="data" outline="0" fieldPosition="0">
        <references count="2">
          <reference field="4294967294" count="1" selected="0">
            <x v="0"/>
          </reference>
          <reference field="2" count="1" selected="0">
            <x v="48"/>
          </reference>
        </references>
      </pivotArea>
    </chartFormat>
    <chartFormat chart="3" format="68" series="1">
      <pivotArea type="data" outline="0" fieldPosition="0">
        <references count="2">
          <reference field="4294967294" count="1" selected="0">
            <x v="0"/>
          </reference>
          <reference field="2" count="1" selected="0">
            <x v="49"/>
          </reference>
        </references>
      </pivotArea>
    </chartFormat>
    <chartFormat chart="3" format="69" series="1">
      <pivotArea type="data" outline="0" fieldPosition="0">
        <references count="2">
          <reference field="4294967294" count="1" selected="0">
            <x v="0"/>
          </reference>
          <reference field="2" count="1" selected="0">
            <x v="50"/>
          </reference>
        </references>
      </pivotArea>
    </chartFormat>
    <chartFormat chart="3" format="70" series="1">
      <pivotArea type="data" outline="0" fieldPosition="0">
        <references count="2">
          <reference field="4294967294" count="1" selected="0">
            <x v="0"/>
          </reference>
          <reference field="2" count="1" selected="0">
            <x v="51"/>
          </reference>
        </references>
      </pivotArea>
    </chartFormat>
    <chartFormat chart="3" format="71" series="1">
      <pivotArea type="data" outline="0" fieldPosition="0">
        <references count="2">
          <reference field="4294967294" count="1" selected="0">
            <x v="0"/>
          </reference>
          <reference field="2" count="1" selected="0">
            <x v="52"/>
          </reference>
        </references>
      </pivotArea>
    </chartFormat>
    <chartFormat chart="3" format="7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e" xr10:uid="{71C9E7F8-405D-6B43-9932-DD3CF7E0DCEF}" sourceName="Care">
  <pivotTables>
    <pivotTable tabId="17" name="Heat Map"/>
    <pivotTable tabId="17" name="Top 5"/>
    <pivotTable tabId="17" name="Time Trend"/>
    <pivotTable tabId="17" name="Bottom 5"/>
    <pivotTable tabId="17" name="Service"/>
  </pivotTables>
  <data>
    <tabular pivotCacheId="854981383">
      <items count="8">
        <i x="3"/>
        <i x="2"/>
        <i x="1" s="1"/>
        <i x="0"/>
        <i x="7" nd="1"/>
        <i x="6" nd="1"/>
        <i x="5"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7C3C2AA-597E-7741-9151-F86BB8C92476}" sourceName="STATE">
  <pivotTables>
    <pivotTable tabId="17" name="Time Trend"/>
  </pivotTables>
  <data>
    <tabular pivotCacheId="854981383">
      <items count="54">
        <i x="0"/>
        <i x="1"/>
        <i x="2"/>
        <i x="3"/>
        <i x="4" s="1"/>
        <i x="5"/>
        <i x="6"/>
        <i x="7"/>
        <i x="8"/>
        <i x="9"/>
        <i x="10"/>
        <i x="11"/>
        <i x="12"/>
        <i x="13"/>
        <i x="14"/>
        <i x="15"/>
        <i x="16"/>
        <i x="17"/>
        <i x="18"/>
        <i x="19"/>
        <i x="20"/>
        <i x="21"/>
        <i x="22"/>
        <i x="23"/>
        <i x="24"/>
        <i x="25"/>
        <i x="26"/>
        <i x="27"/>
        <i x="28"/>
        <i x="29"/>
        <i x="30"/>
        <i x="31"/>
        <i x="32"/>
        <i x="33"/>
        <i x="34"/>
        <i x="35"/>
        <i x="36"/>
        <i x="37"/>
        <i x="38"/>
        <i x="39"/>
        <i x="40"/>
        <i x="41"/>
        <i x="42"/>
        <i x="43"/>
        <i x="44"/>
        <i x="45"/>
        <i x="46"/>
        <i x="47"/>
        <i x="48"/>
        <i x="49"/>
        <i x="50"/>
        <i x="51" nd="1"/>
        <i x="52" nd="1"/>
        <i x="5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6E26B9D-366D-B04B-AD35-53E132F80F43}" sourceName="Year">
  <pivotTables>
    <pivotTable tabId="17" name="Heat Map"/>
    <pivotTable tabId="17" name="Top 5"/>
    <pivotTable tabId="17" name="Pie Chart"/>
    <pivotTable tabId="17" name="Bottom 5"/>
    <pivotTable tabId="17" name="Year"/>
  </pivotTables>
  <data>
    <tabular pivotCacheId="854981383">
      <items count="11">
        <i x="0" s="1"/>
        <i x="1" s="1"/>
        <i x="2" s="1"/>
        <i x="3" s="1"/>
        <i x="4" s="1"/>
        <i x="5" s="1"/>
        <i x="6" s="1"/>
        <i x="7" s="1"/>
        <i x="8" s="1"/>
        <i x="9"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 xr10:uid="{5708B4C0-AF80-5A4A-93DC-455CFFA77BCD}" sourceName="Metric">
  <pivotTables>
    <pivotTable tabId="17" name="Heat Map"/>
    <pivotTable tabId="17" name="Top 5"/>
    <pivotTable tabId="17" name="Pie Chart"/>
    <pivotTable tabId="17" name="Time Trend"/>
    <pivotTable tabId="17" name="Bottom 5"/>
    <pivotTable tabId="17" name="Sparklines"/>
    <pivotTable tabId="17" name="Measure"/>
  </pivotTables>
  <data>
    <tabular pivotCacheId="854981383" sortOrder="descending">
      <items count="8">
        <i x="0"/>
        <i x="1" s="1"/>
        <i x="2"/>
        <i x="3" nd="1"/>
        <i x="4" nd="1"/>
        <i x="5" nd="1"/>
        <i x="7" nd="1"/>
        <i x="6"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 1" xr10:uid="{A4F2A46E-4182-634F-BD46-C8AA1A4820DF}" cache="Slicer_Care" caption="Low-Value Care Service" rowHeight="251882"/>
  <slicer name="STATE" xr10:uid="{50990D5F-15E1-5C4C-88D1-64EEE4331070}" cache="Slicer_STATE" caption="STATE" rowHeight="251883"/>
  <slicer name="Year 1" xr10:uid="{12973B07-1ACC-044C-8FF8-38E90F8134DC}" cache="Slicer_Year" caption="Year" rowHeight="251883"/>
  <slicer name="Metric 1" xr10:uid="{0EEBB592-B51C-CE43-86E2-54E136DA44A3}" cache="Slicer_Metric" caption="Outcome Measure" columnCount="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A0F6-9B18-294C-8543-81208CDEA3DA}">
  <dimension ref="A2:I152"/>
  <sheetViews>
    <sheetView showGridLines="0" topLeftCell="A138" zoomScale="92" workbookViewId="0">
      <selection activeCell="F150" sqref="F150"/>
    </sheetView>
  </sheetViews>
  <sheetFormatPr baseColWidth="10" defaultColWidth="11" defaultRowHeight="16" x14ac:dyDescent="0.2"/>
  <sheetData>
    <row r="2" spans="1:2" s="33" customFormat="1" ht="24" x14ac:dyDescent="0.3">
      <c r="A2" s="32" t="s">
        <v>0</v>
      </c>
    </row>
    <row r="3" spans="1:2" x14ac:dyDescent="0.2">
      <c r="A3" s="2" t="s">
        <v>1</v>
      </c>
      <c r="B3" t="s">
        <v>2</v>
      </c>
    </row>
    <row r="4" spans="1:2" x14ac:dyDescent="0.2">
      <c r="A4" s="2" t="s">
        <v>3</v>
      </c>
      <c r="B4" t="s">
        <v>4</v>
      </c>
    </row>
    <row r="5" spans="1:2" x14ac:dyDescent="0.2">
      <c r="A5" s="2" t="s">
        <v>5</v>
      </c>
      <c r="B5" t="s">
        <v>6</v>
      </c>
    </row>
    <row r="6" spans="1:2" x14ac:dyDescent="0.2">
      <c r="A6" s="2"/>
      <c r="B6" t="s">
        <v>7</v>
      </c>
    </row>
    <row r="7" spans="1:2" x14ac:dyDescent="0.2">
      <c r="A7" s="2"/>
      <c r="B7" t="s">
        <v>8</v>
      </c>
    </row>
    <row r="8" spans="1:2" x14ac:dyDescent="0.2">
      <c r="A8" s="2"/>
      <c r="B8" t="s">
        <v>9</v>
      </c>
    </row>
    <row r="9" spans="1:2" x14ac:dyDescent="0.2">
      <c r="A9" s="2" t="s">
        <v>10</v>
      </c>
      <c r="B9" t="s">
        <v>11</v>
      </c>
    </row>
    <row r="11" spans="1:2" x14ac:dyDescent="0.2">
      <c r="A11" s="2" t="s">
        <v>12</v>
      </c>
      <c r="B11" t="s">
        <v>150</v>
      </c>
    </row>
    <row r="19" spans="1:2" s="2" customFormat="1" x14ac:dyDescent="0.2">
      <c r="A19" s="2" t="s">
        <v>13</v>
      </c>
      <c r="B19" s="2" t="s">
        <v>14</v>
      </c>
    </row>
    <row r="43" spans="1:2" s="2" customFormat="1" x14ac:dyDescent="0.2">
      <c r="A43" s="2" t="s">
        <v>15</v>
      </c>
      <c r="B43" s="2" t="s">
        <v>16</v>
      </c>
    </row>
    <row r="70" spans="1:2" x14ac:dyDescent="0.2">
      <c r="A70" t="s">
        <v>17</v>
      </c>
      <c r="B70" t="s">
        <v>18</v>
      </c>
    </row>
    <row r="111" spans="1:9" x14ac:dyDescent="0.2">
      <c r="I111" s="2" t="s">
        <v>19</v>
      </c>
    </row>
    <row r="112" spans="1:9" s="2" customFormat="1" x14ac:dyDescent="0.2">
      <c r="A112" s="2" t="s">
        <v>146</v>
      </c>
      <c r="B112" s="2" t="s">
        <v>20</v>
      </c>
    </row>
    <row r="135" spans="1:1" x14ac:dyDescent="0.2">
      <c r="A135" s="2" t="s">
        <v>21</v>
      </c>
    </row>
    <row r="136" spans="1:1" x14ac:dyDescent="0.2">
      <c r="A136" s="2"/>
    </row>
    <row r="137" spans="1:1" x14ac:dyDescent="0.2">
      <c r="A137" t="s">
        <v>151</v>
      </c>
    </row>
    <row r="138" spans="1:1" x14ac:dyDescent="0.2">
      <c r="A138" s="2" t="s">
        <v>147</v>
      </c>
    </row>
    <row r="139" spans="1:1" x14ac:dyDescent="0.2">
      <c r="A139" s="2" t="s">
        <v>152</v>
      </c>
    </row>
    <row r="140" spans="1:1" x14ac:dyDescent="0.2">
      <c r="A140" t="s">
        <v>153</v>
      </c>
    </row>
    <row r="141" spans="1:1" x14ac:dyDescent="0.2">
      <c r="A141" t="s">
        <v>142</v>
      </c>
    </row>
    <row r="142" spans="1:1" x14ac:dyDescent="0.2">
      <c r="A142" t="s">
        <v>144</v>
      </c>
    </row>
    <row r="143" spans="1:1" x14ac:dyDescent="0.2">
      <c r="A143" t="s">
        <v>143</v>
      </c>
    </row>
    <row r="144" spans="1:1" x14ac:dyDescent="0.2">
      <c r="A144" t="s">
        <v>148</v>
      </c>
    </row>
    <row r="145" spans="1:1" x14ac:dyDescent="0.2">
      <c r="A145" t="s">
        <v>149</v>
      </c>
    </row>
    <row r="147" spans="1:1" x14ac:dyDescent="0.2">
      <c r="A147" s="2" t="s">
        <v>154</v>
      </c>
    </row>
    <row r="148" spans="1:1" x14ac:dyDescent="0.2">
      <c r="A148" t="s">
        <v>156</v>
      </c>
    </row>
    <row r="149" spans="1:1" x14ac:dyDescent="0.2">
      <c r="A149" t="s">
        <v>145</v>
      </c>
    </row>
    <row r="151" spans="1:1" x14ac:dyDescent="0.2">
      <c r="A151" s="2" t="s">
        <v>155</v>
      </c>
    </row>
    <row r="152" spans="1:1" x14ac:dyDescent="0.2">
      <c r="A152" t="s">
        <v>22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D7D3-347C-F64D-8B21-B21C066FAB62}">
  <sheetPr codeName="Sheet4"/>
  <dimension ref="A1:G573"/>
  <sheetViews>
    <sheetView workbookViewId="0">
      <selection activeCell="A24" sqref="A24"/>
    </sheetView>
  </sheetViews>
  <sheetFormatPr baseColWidth="10" defaultColWidth="11" defaultRowHeight="15.75" customHeight="1" x14ac:dyDescent="0.2"/>
  <cols>
    <col min="1" max="1" width="6.1640625" style="24" customWidth="1"/>
    <col min="2" max="2" width="16.33203125" style="24" bestFit="1" customWidth="1"/>
    <col min="3" max="3" width="17" style="24" bestFit="1" customWidth="1"/>
    <col min="4" max="4" width="15.1640625" style="3" bestFit="1" customWidth="1"/>
    <col min="5" max="5" width="20.5" style="30" bestFit="1" customWidth="1"/>
    <col min="6" max="6" width="20.5" style="3" customWidth="1"/>
    <col min="7" max="7" width="11" style="24"/>
  </cols>
  <sheetData>
    <row r="1" spans="1:7" s="2" customFormat="1" ht="15.75" customHeight="1" x14ac:dyDescent="0.2">
      <c r="A1" s="25" t="s">
        <v>23</v>
      </c>
      <c r="B1" s="25" t="s">
        <v>24</v>
      </c>
      <c r="C1" s="25" t="s">
        <v>25</v>
      </c>
      <c r="D1" s="16" t="s">
        <v>26</v>
      </c>
      <c r="E1" s="28" t="s">
        <v>27</v>
      </c>
      <c r="F1" s="16" t="s">
        <v>28</v>
      </c>
      <c r="G1" s="25" t="s">
        <v>29</v>
      </c>
    </row>
    <row r="2" spans="1:7" ht="15.75" customHeight="1" x14ac:dyDescent="0.2">
      <c r="A2" s="26" t="s">
        <v>30</v>
      </c>
      <c r="B2" s="26">
        <v>69</v>
      </c>
      <c r="C2" s="26">
        <v>14</v>
      </c>
      <c r="D2" s="17">
        <f t="shared" ref="D2:D54" si="0">IF(B2&lt;&gt;"",C2/B2*100000,"No data available")</f>
        <v>20289.855072463768</v>
      </c>
      <c r="E2" s="29">
        <v>34.163333299999998</v>
      </c>
      <c r="F2" s="17">
        <f t="shared" ref="F2:F65" si="1">IF(E2&lt;&gt;"",D2*E2,"No data available")</f>
        <v>693169.08144927537</v>
      </c>
      <c r="G2" s="26">
        <v>2009</v>
      </c>
    </row>
    <row r="3" spans="1:7" ht="15.75" customHeight="1" x14ac:dyDescent="0.2">
      <c r="A3" s="26" t="s">
        <v>30</v>
      </c>
      <c r="B3" s="26"/>
      <c r="C3" s="26"/>
      <c r="D3" s="17" t="str">
        <f t="shared" si="0"/>
        <v>No data available</v>
      </c>
      <c r="E3" s="29"/>
      <c r="F3" s="17" t="str">
        <f t="shared" si="1"/>
        <v>No data available</v>
      </c>
      <c r="G3" s="26">
        <v>2010</v>
      </c>
    </row>
    <row r="4" spans="1:7" ht="15.75" customHeight="1" x14ac:dyDescent="0.2">
      <c r="A4" s="26" t="s">
        <v>30</v>
      </c>
      <c r="B4" s="26"/>
      <c r="C4" s="26"/>
      <c r="D4" s="17" t="str">
        <f t="shared" si="0"/>
        <v>No data available</v>
      </c>
      <c r="E4" s="29"/>
      <c r="F4" s="18" t="str">
        <f t="shared" si="1"/>
        <v>No data available</v>
      </c>
      <c r="G4" s="26">
        <v>2011</v>
      </c>
    </row>
    <row r="5" spans="1:7" ht="15.75" customHeight="1" x14ac:dyDescent="0.2">
      <c r="A5" s="26" t="s">
        <v>30</v>
      </c>
      <c r="B5" s="26"/>
      <c r="C5" s="26"/>
      <c r="D5" s="17" t="str">
        <f t="shared" si="0"/>
        <v>No data available</v>
      </c>
      <c r="E5" s="29"/>
      <c r="F5" s="17" t="str">
        <f t="shared" si="1"/>
        <v>No data available</v>
      </c>
      <c r="G5" s="26">
        <v>2012</v>
      </c>
    </row>
    <row r="6" spans="1:7" ht="15.75" customHeight="1" x14ac:dyDescent="0.2">
      <c r="A6" s="26" t="s">
        <v>30</v>
      </c>
      <c r="B6" s="26"/>
      <c r="C6" s="26"/>
      <c r="D6" s="17" t="str">
        <f t="shared" si="0"/>
        <v>No data available</v>
      </c>
      <c r="E6" s="29"/>
      <c r="F6" s="17" t="str">
        <f t="shared" si="1"/>
        <v>No data available</v>
      </c>
      <c r="G6" s="26">
        <v>2013</v>
      </c>
    </row>
    <row r="7" spans="1:7" ht="15.75" customHeight="1" x14ac:dyDescent="0.2">
      <c r="A7" s="26" t="s">
        <v>30</v>
      </c>
      <c r="B7" s="26"/>
      <c r="C7" s="26"/>
      <c r="D7" s="17" t="str">
        <f t="shared" si="0"/>
        <v>No data available</v>
      </c>
      <c r="E7" s="29"/>
      <c r="F7" s="17" t="str">
        <f t="shared" si="1"/>
        <v>No data available</v>
      </c>
      <c r="G7" s="26">
        <v>2014</v>
      </c>
    </row>
    <row r="8" spans="1:7" ht="15.75" customHeight="1" x14ac:dyDescent="0.2">
      <c r="A8" s="26" t="s">
        <v>30</v>
      </c>
      <c r="B8" s="26"/>
      <c r="C8" s="26"/>
      <c r="D8" s="17" t="str">
        <f t="shared" si="0"/>
        <v>No data available</v>
      </c>
      <c r="E8" s="29"/>
      <c r="F8" s="17" t="str">
        <f t="shared" si="1"/>
        <v>No data available</v>
      </c>
      <c r="G8" s="26">
        <v>2015</v>
      </c>
    </row>
    <row r="9" spans="1:7" ht="15.75" customHeight="1" x14ac:dyDescent="0.2">
      <c r="A9" s="26" t="s">
        <v>30</v>
      </c>
      <c r="B9" s="26"/>
      <c r="C9" s="26"/>
      <c r="D9" s="17" t="str">
        <f t="shared" si="0"/>
        <v>No data available</v>
      </c>
      <c r="E9" s="29"/>
      <c r="F9" s="17" t="str">
        <f t="shared" si="1"/>
        <v>No data available</v>
      </c>
      <c r="G9" s="26">
        <v>2016</v>
      </c>
    </row>
    <row r="10" spans="1:7" ht="15.75" customHeight="1" x14ac:dyDescent="0.2">
      <c r="A10" s="26" t="s">
        <v>30</v>
      </c>
      <c r="B10" s="26"/>
      <c r="C10" s="26"/>
      <c r="D10" s="17" t="str">
        <f t="shared" si="0"/>
        <v>No data available</v>
      </c>
      <c r="E10" s="29"/>
      <c r="F10" s="17" t="str">
        <f t="shared" si="1"/>
        <v>No data available</v>
      </c>
      <c r="G10" s="26">
        <v>2017</v>
      </c>
    </row>
    <row r="11" spans="1:7" ht="15.75" customHeight="1" x14ac:dyDescent="0.2">
      <c r="A11" s="26" t="s">
        <v>30</v>
      </c>
      <c r="B11" s="26"/>
      <c r="C11" s="26"/>
      <c r="D11" s="17" t="str">
        <f t="shared" si="0"/>
        <v>No data available</v>
      </c>
      <c r="E11" s="29"/>
      <c r="F11" s="17" t="str">
        <f t="shared" si="1"/>
        <v>No data available</v>
      </c>
      <c r="G11" s="26">
        <v>2018</v>
      </c>
    </row>
    <row r="12" spans="1:7" ht="15.75" customHeight="1" x14ac:dyDescent="0.2">
      <c r="A12" s="26" t="s">
        <v>30</v>
      </c>
      <c r="B12" s="26">
        <v>46</v>
      </c>
      <c r="C12" s="26"/>
      <c r="D12" s="17">
        <f t="shared" si="0"/>
        <v>0</v>
      </c>
      <c r="E12" s="29"/>
      <c r="F12" s="17" t="str">
        <f t="shared" si="1"/>
        <v>No data available</v>
      </c>
      <c r="G12" s="26">
        <v>2019</v>
      </c>
    </row>
    <row r="13" spans="1:7" ht="15.75" customHeight="1" x14ac:dyDescent="0.2">
      <c r="A13" s="26" t="s">
        <v>31</v>
      </c>
      <c r="B13" s="26">
        <v>3076</v>
      </c>
      <c r="C13" s="26">
        <v>684</v>
      </c>
      <c r="D13" s="17">
        <f t="shared" si="0"/>
        <v>22236.67100130039</v>
      </c>
      <c r="E13" s="29">
        <v>18.354096699999999</v>
      </c>
      <c r="F13" s="17">
        <f t="shared" si="1"/>
        <v>408134.00984395319</v>
      </c>
      <c r="G13" s="26">
        <v>2009</v>
      </c>
    </row>
    <row r="14" spans="1:7" ht="15.75" customHeight="1" x14ac:dyDescent="0.2">
      <c r="A14" s="26" t="s">
        <v>31</v>
      </c>
      <c r="B14" s="26">
        <v>3056</v>
      </c>
      <c r="C14" s="26">
        <v>678</v>
      </c>
      <c r="D14" s="17">
        <f t="shared" si="0"/>
        <v>22185.863874345549</v>
      </c>
      <c r="E14" s="29">
        <v>18.283505399999999</v>
      </c>
      <c r="F14" s="17">
        <f t="shared" si="1"/>
        <v>405635.36195026175</v>
      </c>
      <c r="G14" s="26">
        <v>2010</v>
      </c>
    </row>
    <row r="15" spans="1:7" ht="15.75" customHeight="1" x14ac:dyDescent="0.2">
      <c r="A15" s="26" t="s">
        <v>31</v>
      </c>
      <c r="B15" s="26">
        <v>2976</v>
      </c>
      <c r="C15" s="26">
        <v>634</v>
      </c>
      <c r="D15" s="17">
        <f t="shared" si="0"/>
        <v>21303.763440860217</v>
      </c>
      <c r="E15" s="29">
        <v>18.265217400000001</v>
      </c>
      <c r="F15" s="17">
        <f t="shared" si="1"/>
        <v>389117.87068548391</v>
      </c>
      <c r="G15" s="26">
        <v>2011</v>
      </c>
    </row>
    <row r="16" spans="1:7" ht="15.75" customHeight="1" x14ac:dyDescent="0.2">
      <c r="A16" s="26" t="s">
        <v>31</v>
      </c>
      <c r="B16" s="26">
        <v>3112</v>
      </c>
      <c r="C16" s="26">
        <v>642</v>
      </c>
      <c r="D16" s="17">
        <f t="shared" si="0"/>
        <v>20629.820051413884</v>
      </c>
      <c r="E16" s="29">
        <v>19.0356573</v>
      </c>
      <c r="F16" s="17">
        <f t="shared" si="1"/>
        <v>392702.18465938309</v>
      </c>
      <c r="G16" s="26">
        <v>2012</v>
      </c>
    </row>
    <row r="17" spans="1:7" ht="15.75" customHeight="1" x14ac:dyDescent="0.2">
      <c r="A17" s="26" t="s">
        <v>31</v>
      </c>
      <c r="B17" s="26">
        <v>3300</v>
      </c>
      <c r="C17" s="26">
        <v>690</v>
      </c>
      <c r="D17" s="17">
        <f t="shared" si="0"/>
        <v>20909.090909090908</v>
      </c>
      <c r="E17" s="29">
        <v>17.641882599999999</v>
      </c>
      <c r="F17" s="17">
        <f t="shared" si="1"/>
        <v>368875.72709090903</v>
      </c>
      <c r="G17" s="26">
        <v>2013</v>
      </c>
    </row>
    <row r="18" spans="1:7" ht="15.75" customHeight="1" x14ac:dyDescent="0.2">
      <c r="A18" s="26" t="s">
        <v>31</v>
      </c>
      <c r="B18" s="26">
        <v>3149</v>
      </c>
      <c r="C18" s="26">
        <v>631</v>
      </c>
      <c r="D18" s="17">
        <f t="shared" si="0"/>
        <v>20038.107335662113</v>
      </c>
      <c r="E18" s="29">
        <v>17.888897799999999</v>
      </c>
      <c r="F18" s="17">
        <f t="shared" si="1"/>
        <v>358459.65423308982</v>
      </c>
      <c r="G18" s="26">
        <v>2014</v>
      </c>
    </row>
    <row r="19" spans="1:7" ht="15.75" customHeight="1" x14ac:dyDescent="0.2">
      <c r="A19" s="26" t="s">
        <v>31</v>
      </c>
      <c r="B19" s="26">
        <v>2562</v>
      </c>
      <c r="C19" s="26">
        <v>542</v>
      </c>
      <c r="D19" s="17">
        <f t="shared" si="0"/>
        <v>21155.347384855584</v>
      </c>
      <c r="E19" s="29">
        <v>16.2824198</v>
      </c>
      <c r="F19" s="17">
        <f t="shared" si="1"/>
        <v>344460.24713505077</v>
      </c>
      <c r="G19" s="26">
        <v>2015</v>
      </c>
    </row>
    <row r="20" spans="1:7" ht="15.75" customHeight="1" x14ac:dyDescent="0.2">
      <c r="A20" s="26" t="s">
        <v>31</v>
      </c>
      <c r="B20" s="26">
        <v>2799</v>
      </c>
      <c r="C20" s="26">
        <v>639</v>
      </c>
      <c r="D20" s="17">
        <f t="shared" si="0"/>
        <v>22829.581993569132</v>
      </c>
      <c r="E20" s="29">
        <v>16.965399999999999</v>
      </c>
      <c r="F20" s="17">
        <f t="shared" si="1"/>
        <v>387312.99035369774</v>
      </c>
      <c r="G20" s="26">
        <v>2016</v>
      </c>
    </row>
    <row r="21" spans="1:7" ht="15.75" customHeight="1" x14ac:dyDescent="0.2">
      <c r="A21" s="26" t="s">
        <v>31</v>
      </c>
      <c r="B21" s="26">
        <v>4123</v>
      </c>
      <c r="C21" s="26">
        <v>1313</v>
      </c>
      <c r="D21" s="17">
        <f t="shared" si="0"/>
        <v>31845.743390734904</v>
      </c>
      <c r="E21" s="29">
        <v>17.7721287</v>
      </c>
      <c r="F21" s="17">
        <f t="shared" si="1"/>
        <v>565966.65008731512</v>
      </c>
      <c r="G21" s="26">
        <v>2017</v>
      </c>
    </row>
    <row r="22" spans="1:7" ht="15.75" customHeight="1" x14ac:dyDescent="0.2">
      <c r="A22" s="26" t="s">
        <v>31</v>
      </c>
      <c r="B22" s="26">
        <v>12458</v>
      </c>
      <c r="C22" s="26">
        <v>5345</v>
      </c>
      <c r="D22" s="17">
        <f t="shared" si="0"/>
        <v>42904.157970781824</v>
      </c>
      <c r="E22" s="29">
        <v>16.9951328</v>
      </c>
      <c r="F22" s="17">
        <f t="shared" si="1"/>
        <v>729161.86238561559</v>
      </c>
      <c r="G22" s="26">
        <v>2018</v>
      </c>
    </row>
    <row r="23" spans="1:7" ht="15.75" customHeight="1" x14ac:dyDescent="0.2">
      <c r="A23" s="26" t="s">
        <v>31</v>
      </c>
      <c r="B23" s="26">
        <v>14270</v>
      </c>
      <c r="C23" s="26">
        <v>6108</v>
      </c>
      <c r="D23" s="17">
        <f t="shared" si="0"/>
        <v>42803.083391730906</v>
      </c>
      <c r="E23" s="29">
        <v>15.5785803</v>
      </c>
      <c r="F23" s="17">
        <f t="shared" si="1"/>
        <v>666811.27170567634</v>
      </c>
      <c r="G23" s="26">
        <v>2019</v>
      </c>
    </row>
    <row r="24" spans="1:7" ht="16" x14ac:dyDescent="0.2">
      <c r="A24" s="26" t="s">
        <v>32</v>
      </c>
      <c r="B24" s="26">
        <v>1892</v>
      </c>
      <c r="C24" s="26">
        <v>137</v>
      </c>
      <c r="D24" s="17">
        <f t="shared" si="0"/>
        <v>7241.0147991543345</v>
      </c>
      <c r="E24" s="29">
        <v>22.9438298</v>
      </c>
      <c r="F24" s="17">
        <f t="shared" si="1"/>
        <v>166136.61113107824</v>
      </c>
      <c r="G24" s="26">
        <v>2009</v>
      </c>
    </row>
    <row r="25" spans="1:7" ht="16" x14ac:dyDescent="0.2">
      <c r="A25" s="26" t="s">
        <v>32</v>
      </c>
      <c r="B25" s="26">
        <v>1465</v>
      </c>
      <c r="C25" s="26">
        <v>107</v>
      </c>
      <c r="D25" s="17">
        <f t="shared" si="0"/>
        <v>7303.7542662116039</v>
      </c>
      <c r="E25" s="29">
        <v>23.9577551</v>
      </c>
      <c r="F25" s="17">
        <f t="shared" si="1"/>
        <v>174981.55602047782</v>
      </c>
      <c r="G25" s="26">
        <v>2010</v>
      </c>
    </row>
    <row r="26" spans="1:7" ht="16" x14ac:dyDescent="0.2">
      <c r="A26" s="26" t="s">
        <v>32</v>
      </c>
      <c r="B26" s="26">
        <v>1422</v>
      </c>
      <c r="C26" s="26">
        <v>108</v>
      </c>
      <c r="D26" s="17">
        <f t="shared" si="0"/>
        <v>7594.9367088607596</v>
      </c>
      <c r="E26" s="29">
        <v>23.520499999999998</v>
      </c>
      <c r="F26" s="17">
        <f t="shared" si="1"/>
        <v>178636.70886075948</v>
      </c>
      <c r="G26" s="26">
        <v>2011</v>
      </c>
    </row>
    <row r="27" spans="1:7" ht="16" x14ac:dyDescent="0.2">
      <c r="A27" s="26" t="s">
        <v>32</v>
      </c>
      <c r="B27" s="26">
        <v>1446</v>
      </c>
      <c r="C27" s="26">
        <v>108</v>
      </c>
      <c r="D27" s="17">
        <f t="shared" si="0"/>
        <v>7468.8796680497926</v>
      </c>
      <c r="E27" s="29">
        <v>23.443584900000001</v>
      </c>
      <c r="F27" s="17">
        <f t="shared" si="1"/>
        <v>175097.31460580914</v>
      </c>
      <c r="G27" s="26">
        <v>2012</v>
      </c>
    </row>
    <row r="28" spans="1:7" ht="16" x14ac:dyDescent="0.2">
      <c r="A28" s="26" t="s">
        <v>32</v>
      </c>
      <c r="B28" s="26">
        <v>1569</v>
      </c>
      <c r="C28" s="26">
        <v>122</v>
      </c>
      <c r="D28" s="17">
        <f t="shared" si="0"/>
        <v>7775.6532823454436</v>
      </c>
      <c r="E28" s="29">
        <v>20.8156897</v>
      </c>
      <c r="F28" s="17">
        <f t="shared" si="1"/>
        <v>161855.58594008925</v>
      </c>
      <c r="G28" s="26">
        <v>2013</v>
      </c>
    </row>
    <row r="29" spans="1:7" ht="16" x14ac:dyDescent="0.2">
      <c r="A29" s="26" t="s">
        <v>32</v>
      </c>
      <c r="B29" s="26">
        <v>1274</v>
      </c>
      <c r="C29" s="26">
        <v>100</v>
      </c>
      <c r="D29" s="17">
        <f t="shared" si="0"/>
        <v>7849.2935635792783</v>
      </c>
      <c r="E29" s="29">
        <v>20.012857100000002</v>
      </c>
      <c r="F29" s="17">
        <f t="shared" si="1"/>
        <v>157086.79042386188</v>
      </c>
      <c r="G29" s="26">
        <v>2014</v>
      </c>
    </row>
    <row r="30" spans="1:7" ht="16" x14ac:dyDescent="0.2">
      <c r="A30" s="26" t="s">
        <v>32</v>
      </c>
      <c r="B30" s="26">
        <v>997</v>
      </c>
      <c r="C30" s="26">
        <v>95</v>
      </c>
      <c r="D30" s="17">
        <f t="shared" si="0"/>
        <v>9528.585757271816</v>
      </c>
      <c r="E30" s="29">
        <v>21.026</v>
      </c>
      <c r="F30" s="17">
        <f t="shared" si="1"/>
        <v>200348.04413239719</v>
      </c>
      <c r="G30" s="26">
        <v>2015</v>
      </c>
    </row>
    <row r="31" spans="1:7" ht="16" x14ac:dyDescent="0.2">
      <c r="A31" s="26" t="s">
        <v>32</v>
      </c>
      <c r="B31" s="26">
        <v>1049</v>
      </c>
      <c r="C31" s="26">
        <v>137</v>
      </c>
      <c r="D31" s="17">
        <f t="shared" si="0"/>
        <v>13060.057197330791</v>
      </c>
      <c r="E31" s="29">
        <v>23.768723399999999</v>
      </c>
      <c r="F31" s="17">
        <f t="shared" si="1"/>
        <v>310420.88711153477</v>
      </c>
      <c r="G31" s="26">
        <v>2016</v>
      </c>
    </row>
    <row r="32" spans="1:7" ht="16" x14ac:dyDescent="0.2">
      <c r="A32" s="26" t="s">
        <v>32</v>
      </c>
      <c r="B32" s="26">
        <v>3083</v>
      </c>
      <c r="C32" s="26">
        <v>897</v>
      </c>
      <c r="D32" s="17">
        <f t="shared" si="0"/>
        <v>29095.037301329874</v>
      </c>
      <c r="E32" s="29">
        <v>21.7844351</v>
      </c>
      <c r="F32" s="17">
        <f t="shared" si="1"/>
        <v>633818.95182289975</v>
      </c>
      <c r="G32" s="26">
        <v>2017</v>
      </c>
    </row>
    <row r="33" spans="1:7" ht="16" x14ac:dyDescent="0.2">
      <c r="A33" s="26" t="s">
        <v>32</v>
      </c>
      <c r="B33" s="26">
        <v>3961</v>
      </c>
      <c r="C33" s="26">
        <v>1280</v>
      </c>
      <c r="D33" s="17">
        <f t="shared" si="0"/>
        <v>32315.071951527392</v>
      </c>
      <c r="E33" s="29">
        <v>20.006027</v>
      </c>
      <c r="F33" s="17">
        <f t="shared" si="1"/>
        <v>646496.2019691997</v>
      </c>
      <c r="G33" s="26">
        <v>2018</v>
      </c>
    </row>
    <row r="34" spans="1:7" ht="16" x14ac:dyDescent="0.2">
      <c r="A34" s="26" t="s">
        <v>32</v>
      </c>
      <c r="B34" s="26">
        <v>4257</v>
      </c>
      <c r="C34" s="26">
        <v>1422</v>
      </c>
      <c r="D34" s="17">
        <f t="shared" si="0"/>
        <v>33403.805496828754</v>
      </c>
      <c r="E34" s="29">
        <v>18.044153099999999</v>
      </c>
      <c r="F34" s="17">
        <f t="shared" si="1"/>
        <v>602743.38050739956</v>
      </c>
      <c r="G34" s="26">
        <v>2019</v>
      </c>
    </row>
    <row r="35" spans="1:7" ht="16" x14ac:dyDescent="0.2">
      <c r="A35" s="26" t="s">
        <v>33</v>
      </c>
      <c r="B35" s="26">
        <v>4202</v>
      </c>
      <c r="C35" s="26">
        <v>538</v>
      </c>
      <c r="D35" s="17">
        <f t="shared" si="0"/>
        <v>12803.426939552595</v>
      </c>
      <c r="E35" s="29">
        <v>30.9556863</v>
      </c>
      <c r="F35" s="17">
        <f t="shared" si="1"/>
        <v>396338.86790575919</v>
      </c>
      <c r="G35" s="26">
        <v>2009</v>
      </c>
    </row>
    <row r="36" spans="1:7" ht="16" x14ac:dyDescent="0.2">
      <c r="A36" s="26" t="s">
        <v>33</v>
      </c>
      <c r="B36" s="26">
        <v>4366</v>
      </c>
      <c r="C36" s="26">
        <v>536</v>
      </c>
      <c r="D36" s="17">
        <f t="shared" si="0"/>
        <v>12276.683463124142</v>
      </c>
      <c r="E36" s="29">
        <v>35.251143900000002</v>
      </c>
      <c r="F36" s="17">
        <f t="shared" si="1"/>
        <v>432767.13537333952</v>
      </c>
      <c r="G36" s="26">
        <v>2010</v>
      </c>
    </row>
    <row r="37" spans="1:7" ht="16" x14ac:dyDescent="0.2">
      <c r="A37" s="26" t="s">
        <v>33</v>
      </c>
      <c r="B37" s="26">
        <v>4889</v>
      </c>
      <c r="C37" s="26">
        <v>701</v>
      </c>
      <c r="D37" s="17">
        <f t="shared" si="0"/>
        <v>14338.310492943343</v>
      </c>
      <c r="E37" s="29">
        <v>25.683059100000001</v>
      </c>
      <c r="F37" s="17">
        <f t="shared" si="1"/>
        <v>368251.67578441405</v>
      </c>
      <c r="G37" s="26">
        <v>2011</v>
      </c>
    </row>
    <row r="38" spans="1:7" ht="16" x14ac:dyDescent="0.2">
      <c r="A38" s="26" t="s">
        <v>33</v>
      </c>
      <c r="B38" s="26">
        <v>6377</v>
      </c>
      <c r="C38" s="26">
        <v>852</v>
      </c>
      <c r="D38" s="17">
        <f t="shared" si="0"/>
        <v>13360.514348439707</v>
      </c>
      <c r="E38" s="29">
        <v>23.789392599999999</v>
      </c>
      <c r="F38" s="17">
        <f t="shared" si="1"/>
        <v>317838.52117296535</v>
      </c>
      <c r="G38" s="26">
        <v>2012</v>
      </c>
    </row>
    <row r="39" spans="1:7" ht="16" x14ac:dyDescent="0.2">
      <c r="A39" s="26" t="s">
        <v>33</v>
      </c>
      <c r="B39" s="26">
        <v>7091</v>
      </c>
      <c r="C39" s="26">
        <v>897</v>
      </c>
      <c r="D39" s="17">
        <f t="shared" si="0"/>
        <v>12649.837822592019</v>
      </c>
      <c r="E39" s="29">
        <v>21.5333547</v>
      </c>
      <c r="F39" s="17">
        <f t="shared" si="1"/>
        <v>272393.44473134959</v>
      </c>
      <c r="G39" s="26">
        <v>2013</v>
      </c>
    </row>
    <row r="40" spans="1:7" ht="16" x14ac:dyDescent="0.2">
      <c r="A40" s="26" t="s">
        <v>33</v>
      </c>
      <c r="B40" s="26">
        <v>6842</v>
      </c>
      <c r="C40" s="26">
        <v>719</v>
      </c>
      <c r="D40" s="17">
        <f t="shared" si="0"/>
        <v>10508.62320958784</v>
      </c>
      <c r="E40" s="29">
        <v>24.383891899999998</v>
      </c>
      <c r="F40" s="17">
        <f t="shared" si="1"/>
        <v>256241.13236042092</v>
      </c>
      <c r="G40" s="26">
        <v>2014</v>
      </c>
    </row>
    <row r="41" spans="1:7" ht="16" x14ac:dyDescent="0.2">
      <c r="A41" s="26" t="s">
        <v>33</v>
      </c>
      <c r="B41" s="26">
        <v>5491</v>
      </c>
      <c r="C41" s="26">
        <v>637</v>
      </c>
      <c r="D41" s="17">
        <f t="shared" si="0"/>
        <v>11600.80131123657</v>
      </c>
      <c r="E41" s="29">
        <v>24.073413899999998</v>
      </c>
      <c r="F41" s="17">
        <f t="shared" si="1"/>
        <v>279270.89153706067</v>
      </c>
      <c r="G41" s="26">
        <v>2015</v>
      </c>
    </row>
    <row r="42" spans="1:7" ht="16" x14ac:dyDescent="0.2">
      <c r="A42" s="26" t="s">
        <v>33</v>
      </c>
      <c r="B42" s="26">
        <v>4969</v>
      </c>
      <c r="C42" s="26">
        <v>676</v>
      </c>
      <c r="D42" s="17">
        <f t="shared" si="0"/>
        <v>13604.346951096799</v>
      </c>
      <c r="E42" s="29">
        <v>19.4586595</v>
      </c>
      <c r="F42" s="17">
        <f t="shared" si="1"/>
        <v>264722.35504125577</v>
      </c>
      <c r="G42" s="26">
        <v>2016</v>
      </c>
    </row>
    <row r="43" spans="1:7" ht="16" x14ac:dyDescent="0.2">
      <c r="A43" s="26" t="s">
        <v>33</v>
      </c>
      <c r="B43" s="26">
        <v>7021</v>
      </c>
      <c r="C43" s="26">
        <v>1444</v>
      </c>
      <c r="D43" s="17">
        <f t="shared" si="0"/>
        <v>20566.870816123061</v>
      </c>
      <c r="E43" s="29">
        <v>19.9068127</v>
      </c>
      <c r="F43" s="17">
        <f t="shared" si="1"/>
        <v>409420.8451616579</v>
      </c>
      <c r="G43" s="26">
        <v>2017</v>
      </c>
    </row>
    <row r="44" spans="1:7" ht="16" x14ac:dyDescent="0.2">
      <c r="A44" s="26" t="s">
        <v>33</v>
      </c>
      <c r="B44" s="26">
        <v>8588</v>
      </c>
      <c r="C44" s="26">
        <v>2182</v>
      </c>
      <c r="D44" s="17">
        <f t="shared" si="0"/>
        <v>25407.545412203075</v>
      </c>
      <c r="E44" s="29">
        <v>18.011022499999999</v>
      </c>
      <c r="F44" s="17">
        <f t="shared" si="1"/>
        <v>457615.87208896136</v>
      </c>
      <c r="G44" s="26">
        <v>2018</v>
      </c>
    </row>
    <row r="45" spans="1:7" ht="16" x14ac:dyDescent="0.2">
      <c r="A45" s="26" t="s">
        <v>33</v>
      </c>
      <c r="B45" s="26">
        <v>9344</v>
      </c>
      <c r="C45" s="26">
        <v>2915</v>
      </c>
      <c r="D45" s="17">
        <f t="shared" si="0"/>
        <v>31196.489726027397</v>
      </c>
      <c r="E45" s="29">
        <v>19.542210600000001</v>
      </c>
      <c r="F45" s="17">
        <f t="shared" si="1"/>
        <v>609648.37220676371</v>
      </c>
      <c r="G45" s="26">
        <v>2019</v>
      </c>
    </row>
    <row r="46" spans="1:7" ht="16" x14ac:dyDescent="0.2">
      <c r="A46" s="26" t="s">
        <v>34</v>
      </c>
      <c r="B46" s="26">
        <v>15714</v>
      </c>
      <c r="C46" s="26">
        <v>1457</v>
      </c>
      <c r="D46" s="17">
        <f t="shared" si="0"/>
        <v>9271.9867633956983</v>
      </c>
      <c r="E46" s="29">
        <v>37.7957885</v>
      </c>
      <c r="F46" s="17">
        <f t="shared" si="1"/>
        <v>350442.05068410333</v>
      </c>
      <c r="G46" s="26">
        <v>2009</v>
      </c>
    </row>
    <row r="47" spans="1:7" ht="16" x14ac:dyDescent="0.2">
      <c r="A47" s="26" t="s">
        <v>34</v>
      </c>
      <c r="B47" s="26">
        <v>14688</v>
      </c>
      <c r="C47" s="26">
        <v>1094</v>
      </c>
      <c r="D47" s="17">
        <f t="shared" si="0"/>
        <v>7448.2570806100211</v>
      </c>
      <c r="E47" s="29">
        <v>43.614013800000002</v>
      </c>
      <c r="F47" s="17">
        <f t="shared" si="1"/>
        <v>324848.38709967321</v>
      </c>
      <c r="G47" s="26">
        <v>2010</v>
      </c>
    </row>
    <row r="48" spans="1:7" ht="16" x14ac:dyDescent="0.2">
      <c r="A48" s="26" t="s">
        <v>34</v>
      </c>
      <c r="B48" s="26">
        <v>14547</v>
      </c>
      <c r="C48" s="26">
        <v>1000</v>
      </c>
      <c r="D48" s="17">
        <f t="shared" si="0"/>
        <v>6874.2696088540597</v>
      </c>
      <c r="E48" s="29">
        <v>46.000402700000002</v>
      </c>
      <c r="F48" s="17">
        <f t="shared" si="1"/>
        <v>316219.17027565825</v>
      </c>
      <c r="G48" s="26">
        <v>2011</v>
      </c>
    </row>
    <row r="49" spans="1:7" ht="16" x14ac:dyDescent="0.2">
      <c r="A49" s="26" t="s">
        <v>34</v>
      </c>
      <c r="B49" s="26">
        <v>14760</v>
      </c>
      <c r="C49" s="26">
        <v>1007</v>
      </c>
      <c r="D49" s="17">
        <f t="shared" si="0"/>
        <v>6822.4932249322492</v>
      </c>
      <c r="E49" s="29">
        <v>43.869025499999999</v>
      </c>
      <c r="F49" s="17">
        <f t="shared" si="1"/>
        <v>299296.12925813009</v>
      </c>
      <c r="G49" s="26">
        <v>2012</v>
      </c>
    </row>
    <row r="50" spans="1:7" ht="16" x14ac:dyDescent="0.2">
      <c r="A50" s="26" t="s">
        <v>34</v>
      </c>
      <c r="B50" s="26">
        <v>15039</v>
      </c>
      <c r="C50" s="26">
        <v>1041</v>
      </c>
      <c r="D50" s="17">
        <f t="shared" si="0"/>
        <v>6922.0027927388792</v>
      </c>
      <c r="E50" s="29">
        <v>36.7842135</v>
      </c>
      <c r="F50" s="17">
        <f t="shared" si="1"/>
        <v>254620.42857570318</v>
      </c>
      <c r="G50" s="26">
        <v>2013</v>
      </c>
    </row>
    <row r="51" spans="1:7" ht="16" x14ac:dyDescent="0.2">
      <c r="A51" s="26" t="s">
        <v>34</v>
      </c>
      <c r="B51" s="26">
        <v>12712</v>
      </c>
      <c r="C51" s="26">
        <v>722</v>
      </c>
      <c r="D51" s="17">
        <f t="shared" si="0"/>
        <v>5679.6727501573314</v>
      </c>
      <c r="E51" s="29">
        <v>28.749291299999999</v>
      </c>
      <c r="F51" s="17">
        <f t="shared" si="1"/>
        <v>163286.56638294522</v>
      </c>
      <c r="G51" s="26">
        <v>2014</v>
      </c>
    </row>
    <row r="52" spans="1:7" ht="16" x14ac:dyDescent="0.2">
      <c r="A52" s="26" t="s">
        <v>34</v>
      </c>
      <c r="B52" s="26">
        <v>7963</v>
      </c>
      <c r="C52" s="26">
        <v>701</v>
      </c>
      <c r="D52" s="17">
        <f t="shared" si="0"/>
        <v>8803.2148687680528</v>
      </c>
      <c r="E52" s="29">
        <v>27.776857100000001</v>
      </c>
      <c r="F52" s="17">
        <f t="shared" si="1"/>
        <v>244525.64143036547</v>
      </c>
      <c r="G52" s="26">
        <v>2015</v>
      </c>
    </row>
    <row r="53" spans="1:7" ht="16" x14ac:dyDescent="0.2">
      <c r="A53" s="26" t="s">
        <v>34</v>
      </c>
      <c r="B53" s="26">
        <v>8238</v>
      </c>
      <c r="C53" s="26">
        <v>895</v>
      </c>
      <c r="D53" s="17">
        <f t="shared" si="0"/>
        <v>10864.287448409808</v>
      </c>
      <c r="E53" s="29">
        <v>33.729251699999999</v>
      </c>
      <c r="F53" s="17">
        <f t="shared" si="1"/>
        <v>366444.28588856518</v>
      </c>
      <c r="G53" s="26">
        <v>2016</v>
      </c>
    </row>
    <row r="54" spans="1:7" ht="16" x14ac:dyDescent="0.2">
      <c r="A54" s="26" t="s">
        <v>34</v>
      </c>
      <c r="B54" s="26">
        <v>13579</v>
      </c>
      <c r="C54" s="26">
        <v>3316</v>
      </c>
      <c r="D54" s="17">
        <f t="shared" si="0"/>
        <v>24420.060387362842</v>
      </c>
      <c r="E54" s="29">
        <v>25.2799209</v>
      </c>
      <c r="F54" s="17">
        <f t="shared" si="1"/>
        <v>617337.19496575603</v>
      </c>
      <c r="G54" s="26">
        <v>2017</v>
      </c>
    </row>
    <row r="55" spans="1:7" ht="16" x14ac:dyDescent="0.2">
      <c r="A55" s="26" t="s">
        <v>34</v>
      </c>
      <c r="B55" s="26">
        <v>17846</v>
      </c>
      <c r="C55" s="26">
        <v>5235</v>
      </c>
      <c r="D55" s="17">
        <f t="shared" ref="D55:D118" si="2">IF(B55&lt;&gt;"",C55/B55*100000,"No data available")</f>
        <v>29334.304606074191</v>
      </c>
      <c r="E55" s="29">
        <v>22.242234100000001</v>
      </c>
      <c r="F55" s="17">
        <f t="shared" si="1"/>
        <v>652460.47020901041</v>
      </c>
      <c r="G55" s="26">
        <v>2018</v>
      </c>
    </row>
    <row r="56" spans="1:7" ht="16" x14ac:dyDescent="0.2">
      <c r="A56" s="26" t="s">
        <v>34</v>
      </c>
      <c r="B56" s="26">
        <v>18462</v>
      </c>
      <c r="C56" s="26">
        <v>5554</v>
      </c>
      <c r="D56" s="17">
        <f t="shared" si="2"/>
        <v>30083.414581302131</v>
      </c>
      <c r="E56" s="29">
        <v>19.138233899999999</v>
      </c>
      <c r="F56" s="17">
        <f t="shared" si="1"/>
        <v>575743.42476763076</v>
      </c>
      <c r="G56" s="26">
        <v>2019</v>
      </c>
    </row>
    <row r="57" spans="1:7" ht="16" x14ac:dyDescent="0.2">
      <c r="A57" s="26" t="s">
        <v>35</v>
      </c>
      <c r="B57" s="26">
        <v>2725</v>
      </c>
      <c r="C57" s="26">
        <v>232</v>
      </c>
      <c r="D57" s="17">
        <f t="shared" si="2"/>
        <v>8513.7614678899081</v>
      </c>
      <c r="E57" s="29">
        <v>40.043793100000002</v>
      </c>
      <c r="F57" s="17">
        <f t="shared" si="1"/>
        <v>340923.3027229358</v>
      </c>
      <c r="G57" s="26">
        <v>2009</v>
      </c>
    </row>
    <row r="58" spans="1:7" ht="16" x14ac:dyDescent="0.2">
      <c r="A58" s="26" t="s">
        <v>35</v>
      </c>
      <c r="B58" s="26">
        <v>2727</v>
      </c>
      <c r="C58" s="26">
        <v>218</v>
      </c>
      <c r="D58" s="17">
        <f t="shared" si="2"/>
        <v>7994.1327466079947</v>
      </c>
      <c r="E58" s="29">
        <v>45.928901099999997</v>
      </c>
      <c r="F58" s="17">
        <f t="shared" si="1"/>
        <v>367161.73229922995</v>
      </c>
      <c r="G58" s="26">
        <v>2010</v>
      </c>
    </row>
    <row r="59" spans="1:7" ht="16" x14ac:dyDescent="0.2">
      <c r="A59" s="26" t="s">
        <v>35</v>
      </c>
      <c r="B59" s="26">
        <v>2627</v>
      </c>
      <c r="C59" s="26">
        <v>187</v>
      </c>
      <c r="D59" s="17">
        <f t="shared" si="2"/>
        <v>7118.3859916254287</v>
      </c>
      <c r="E59" s="29">
        <v>33.7165909</v>
      </c>
      <c r="F59" s="17">
        <f t="shared" si="1"/>
        <v>240007.70834792539</v>
      </c>
      <c r="G59" s="26">
        <v>2011</v>
      </c>
    </row>
    <row r="60" spans="1:7" ht="16" x14ac:dyDescent="0.2">
      <c r="A60" s="26" t="s">
        <v>35</v>
      </c>
      <c r="B60" s="26">
        <v>2929</v>
      </c>
      <c r="C60" s="26">
        <v>168</v>
      </c>
      <c r="D60" s="17">
        <f t="shared" si="2"/>
        <v>5735.7459883919428</v>
      </c>
      <c r="E60" s="29">
        <v>42.108918899999999</v>
      </c>
      <c r="F60" s="17">
        <f t="shared" si="1"/>
        <v>241526.06265619665</v>
      </c>
      <c r="G60" s="26">
        <v>2012</v>
      </c>
    </row>
    <row r="61" spans="1:7" ht="16" x14ac:dyDescent="0.2">
      <c r="A61" s="26" t="s">
        <v>35</v>
      </c>
      <c r="B61" s="26">
        <v>3007</v>
      </c>
      <c r="C61" s="26">
        <v>179</v>
      </c>
      <c r="D61" s="17">
        <f t="shared" si="2"/>
        <v>5952.7768540073157</v>
      </c>
      <c r="E61" s="29">
        <v>40.045211299999998</v>
      </c>
      <c r="F61" s="17">
        <f t="shared" si="1"/>
        <v>238380.20694047221</v>
      </c>
      <c r="G61" s="26">
        <v>2013</v>
      </c>
    </row>
    <row r="62" spans="1:7" ht="16" x14ac:dyDescent="0.2">
      <c r="A62" s="26" t="s">
        <v>35</v>
      </c>
      <c r="B62" s="26">
        <v>2649</v>
      </c>
      <c r="C62" s="26">
        <v>134</v>
      </c>
      <c r="D62" s="17">
        <f t="shared" si="2"/>
        <v>5058.5126462816152</v>
      </c>
      <c r="E62" s="29">
        <v>22.804615399999999</v>
      </c>
      <c r="F62" s="17">
        <f t="shared" si="1"/>
        <v>115357.43539448846</v>
      </c>
      <c r="G62" s="26">
        <v>2014</v>
      </c>
    </row>
    <row r="63" spans="1:7" ht="16" x14ac:dyDescent="0.2">
      <c r="A63" s="26" t="s">
        <v>35</v>
      </c>
      <c r="B63" s="26">
        <v>1861</v>
      </c>
      <c r="C63" s="26">
        <v>108</v>
      </c>
      <c r="D63" s="17">
        <f t="shared" si="2"/>
        <v>5803.3315421816233</v>
      </c>
      <c r="E63" s="29">
        <v>21.411730800000001</v>
      </c>
      <c r="F63" s="17">
        <f t="shared" si="1"/>
        <v>124259.37272434177</v>
      </c>
      <c r="G63" s="26">
        <v>2015</v>
      </c>
    </row>
    <row r="64" spans="1:7" ht="16" x14ac:dyDescent="0.2">
      <c r="A64" s="26" t="s">
        <v>35</v>
      </c>
      <c r="B64" s="26">
        <v>2010</v>
      </c>
      <c r="C64" s="26">
        <v>154</v>
      </c>
      <c r="D64" s="17">
        <f t="shared" si="2"/>
        <v>7661.6915422885568</v>
      </c>
      <c r="E64" s="29">
        <v>19.193636399999999</v>
      </c>
      <c r="F64" s="17">
        <f t="shared" si="1"/>
        <v>147055.72167164178</v>
      </c>
      <c r="G64" s="26">
        <v>2016</v>
      </c>
    </row>
    <row r="65" spans="1:7" ht="16" x14ac:dyDescent="0.2">
      <c r="A65" s="26" t="s">
        <v>35</v>
      </c>
      <c r="B65" s="26">
        <v>2588</v>
      </c>
      <c r="C65" s="26">
        <v>300</v>
      </c>
      <c r="D65" s="17">
        <f t="shared" si="2"/>
        <v>11591.962905718701</v>
      </c>
      <c r="E65" s="29">
        <v>20.6101508</v>
      </c>
      <c r="F65" s="17">
        <f t="shared" si="1"/>
        <v>238912.1035548686</v>
      </c>
      <c r="G65" s="26">
        <v>2017</v>
      </c>
    </row>
    <row r="66" spans="1:7" ht="16" x14ac:dyDescent="0.2">
      <c r="A66" s="26" t="s">
        <v>35</v>
      </c>
      <c r="B66" s="26">
        <v>2849</v>
      </c>
      <c r="C66" s="26">
        <v>434</v>
      </c>
      <c r="D66" s="17">
        <f t="shared" si="2"/>
        <v>15233.415233415235</v>
      </c>
      <c r="E66" s="29">
        <v>20.564524599999999</v>
      </c>
      <c r="F66" s="17">
        <f t="shared" ref="F66:F129" si="3">IF(E66&lt;&gt;"",D66*E66,"No data available")</f>
        <v>313267.94230958231</v>
      </c>
      <c r="G66" s="26">
        <v>2018</v>
      </c>
    </row>
    <row r="67" spans="1:7" ht="16" x14ac:dyDescent="0.2">
      <c r="A67" s="26" t="s">
        <v>35</v>
      </c>
      <c r="B67" s="26">
        <v>3048</v>
      </c>
      <c r="C67" s="26">
        <v>506</v>
      </c>
      <c r="D67" s="17">
        <f t="shared" si="2"/>
        <v>16601.049868766404</v>
      </c>
      <c r="E67" s="29">
        <v>18.934051400000001</v>
      </c>
      <c r="F67" s="17">
        <f t="shared" si="3"/>
        <v>314325.13150918635</v>
      </c>
      <c r="G67" s="26">
        <v>2019</v>
      </c>
    </row>
    <row r="68" spans="1:7" ht="16" x14ac:dyDescent="0.2">
      <c r="A68" s="26" t="s">
        <v>36</v>
      </c>
      <c r="B68" s="26">
        <v>3631</v>
      </c>
      <c r="C68" s="26">
        <v>275</v>
      </c>
      <c r="D68" s="17">
        <f t="shared" si="2"/>
        <v>7573.6711649683275</v>
      </c>
      <c r="E68" s="29">
        <v>52.705175400000002</v>
      </c>
      <c r="F68" s="17">
        <f t="shared" si="3"/>
        <v>399171.66717157804</v>
      </c>
      <c r="G68" s="26">
        <v>2009</v>
      </c>
    </row>
    <row r="69" spans="1:7" ht="16" x14ac:dyDescent="0.2">
      <c r="A69" s="26" t="s">
        <v>36</v>
      </c>
      <c r="B69" s="26">
        <v>3340</v>
      </c>
      <c r="C69" s="26">
        <v>208</v>
      </c>
      <c r="D69" s="17">
        <f t="shared" si="2"/>
        <v>6227.5449101796412</v>
      </c>
      <c r="E69" s="29">
        <v>63.2253191</v>
      </c>
      <c r="F69" s="17">
        <f t="shared" si="3"/>
        <v>393738.51415568864</v>
      </c>
      <c r="G69" s="26">
        <v>2010</v>
      </c>
    </row>
    <row r="70" spans="1:7" ht="16" x14ac:dyDescent="0.2">
      <c r="A70" s="26" t="s">
        <v>36</v>
      </c>
      <c r="B70" s="26">
        <v>3389</v>
      </c>
      <c r="C70" s="26">
        <v>255</v>
      </c>
      <c r="D70" s="17">
        <f t="shared" si="2"/>
        <v>7524.3434641487165</v>
      </c>
      <c r="E70" s="29">
        <v>42.567596899999998</v>
      </c>
      <c r="F70" s="17">
        <f t="shared" si="3"/>
        <v>320293.21951903217</v>
      </c>
      <c r="G70" s="26">
        <v>2011</v>
      </c>
    </row>
    <row r="71" spans="1:7" ht="16" x14ac:dyDescent="0.2">
      <c r="A71" s="26" t="s">
        <v>36</v>
      </c>
      <c r="B71" s="26">
        <v>6710</v>
      </c>
      <c r="C71" s="26">
        <v>923</v>
      </c>
      <c r="D71" s="17">
        <f t="shared" si="2"/>
        <v>13755.58867362146</v>
      </c>
      <c r="E71" s="29">
        <v>26.757823699999999</v>
      </c>
      <c r="F71" s="17">
        <f t="shared" si="3"/>
        <v>368069.61661847983</v>
      </c>
      <c r="G71" s="26">
        <v>2012</v>
      </c>
    </row>
    <row r="72" spans="1:7" ht="16" x14ac:dyDescent="0.2">
      <c r="A72" s="26" t="s">
        <v>36</v>
      </c>
      <c r="B72" s="26">
        <v>7147</v>
      </c>
      <c r="C72" s="26">
        <v>965</v>
      </c>
      <c r="D72" s="17">
        <f t="shared" si="2"/>
        <v>13502.168742129565</v>
      </c>
      <c r="E72" s="29">
        <v>24.9253167</v>
      </c>
      <c r="F72" s="17">
        <f t="shared" si="3"/>
        <v>336545.83203442005</v>
      </c>
      <c r="G72" s="26">
        <v>2013</v>
      </c>
    </row>
    <row r="73" spans="1:7" ht="16" x14ac:dyDescent="0.2">
      <c r="A73" s="26" t="s">
        <v>36</v>
      </c>
      <c r="B73" s="26">
        <v>6256</v>
      </c>
      <c r="C73" s="26">
        <v>783</v>
      </c>
      <c r="D73" s="17">
        <f t="shared" si="2"/>
        <v>12515.984654731457</v>
      </c>
      <c r="E73" s="29">
        <v>24.6975166</v>
      </c>
      <c r="F73" s="17">
        <f t="shared" si="3"/>
        <v>309113.73877557542</v>
      </c>
      <c r="G73" s="26">
        <v>2014</v>
      </c>
    </row>
    <row r="74" spans="1:7" ht="16" x14ac:dyDescent="0.2">
      <c r="A74" s="26" t="s">
        <v>36</v>
      </c>
      <c r="B74" s="26">
        <v>4407</v>
      </c>
      <c r="C74" s="26">
        <v>703</v>
      </c>
      <c r="D74" s="17">
        <f t="shared" si="2"/>
        <v>15951.89471295666</v>
      </c>
      <c r="E74" s="29">
        <v>24.912828600000001</v>
      </c>
      <c r="F74" s="17">
        <f t="shared" si="3"/>
        <v>397406.8188291355</v>
      </c>
      <c r="G74" s="26">
        <v>2015</v>
      </c>
    </row>
    <row r="75" spans="1:7" ht="16" x14ac:dyDescent="0.2">
      <c r="A75" s="26" t="s">
        <v>36</v>
      </c>
      <c r="B75" s="26">
        <v>4701</v>
      </c>
      <c r="C75" s="26">
        <v>797</v>
      </c>
      <c r="D75" s="17">
        <f t="shared" si="2"/>
        <v>16953.839608593917</v>
      </c>
      <c r="E75" s="29">
        <v>23.365920200000001</v>
      </c>
      <c r="F75" s="17">
        <f t="shared" si="3"/>
        <v>396142.06337800471</v>
      </c>
      <c r="G75" s="26">
        <v>2016</v>
      </c>
    </row>
    <row r="76" spans="1:7" ht="16" x14ac:dyDescent="0.2">
      <c r="A76" s="26" t="s">
        <v>36</v>
      </c>
      <c r="B76" s="26">
        <v>7344</v>
      </c>
      <c r="C76" s="26">
        <v>1854</v>
      </c>
      <c r="D76" s="17">
        <f t="shared" si="2"/>
        <v>25245.098039215685</v>
      </c>
      <c r="E76" s="29">
        <v>21.920812399999999</v>
      </c>
      <c r="F76" s="17">
        <f t="shared" si="3"/>
        <v>553393.05813725491</v>
      </c>
      <c r="G76" s="26">
        <v>2017</v>
      </c>
    </row>
    <row r="77" spans="1:7" ht="16" x14ac:dyDescent="0.2">
      <c r="A77" s="26" t="s">
        <v>36</v>
      </c>
      <c r="B77" s="26">
        <v>8844</v>
      </c>
      <c r="C77" s="26">
        <v>2563</v>
      </c>
      <c r="D77" s="17">
        <f t="shared" si="2"/>
        <v>28980.099502487559</v>
      </c>
      <c r="E77" s="29">
        <v>20.3732969</v>
      </c>
      <c r="F77" s="17">
        <f t="shared" si="3"/>
        <v>590420.17135572131</v>
      </c>
      <c r="G77" s="26">
        <v>2018</v>
      </c>
    </row>
    <row r="78" spans="1:7" ht="16" x14ac:dyDescent="0.2">
      <c r="A78" s="26" t="s">
        <v>36</v>
      </c>
      <c r="B78" s="26">
        <v>14935</v>
      </c>
      <c r="C78" s="26">
        <v>4480</v>
      </c>
      <c r="D78" s="17">
        <f t="shared" si="2"/>
        <v>29996.652159357211</v>
      </c>
      <c r="E78" s="29">
        <v>18.755520600000001</v>
      </c>
      <c r="F78" s="17">
        <f t="shared" si="3"/>
        <v>562602.82750585862</v>
      </c>
      <c r="G78" s="26">
        <v>2019</v>
      </c>
    </row>
    <row r="79" spans="1:7" ht="16" x14ac:dyDescent="0.2">
      <c r="A79" s="26" t="s">
        <v>37</v>
      </c>
      <c r="B79" s="26">
        <v>186</v>
      </c>
      <c r="C79" s="26">
        <v>30</v>
      </c>
      <c r="D79" s="17">
        <f t="shared" si="2"/>
        <v>16129.032258064515</v>
      </c>
      <c r="E79" s="29">
        <v>31.225333299999999</v>
      </c>
      <c r="F79" s="17">
        <f t="shared" si="3"/>
        <v>503634.40806451609</v>
      </c>
      <c r="G79" s="26">
        <v>2009</v>
      </c>
    </row>
    <row r="80" spans="1:7" ht="16" x14ac:dyDescent="0.2">
      <c r="A80" s="26" t="s">
        <v>37</v>
      </c>
      <c r="B80" s="26">
        <v>177</v>
      </c>
      <c r="C80" s="26">
        <v>24</v>
      </c>
      <c r="D80" s="17">
        <f t="shared" si="2"/>
        <v>13559.322033898305</v>
      </c>
      <c r="E80" s="29">
        <v>39.178666700000001</v>
      </c>
      <c r="F80" s="17">
        <f t="shared" si="3"/>
        <v>531236.15864406782</v>
      </c>
      <c r="G80" s="26">
        <v>2010</v>
      </c>
    </row>
    <row r="81" spans="1:7" ht="16" x14ac:dyDescent="0.2">
      <c r="A81" s="26" t="s">
        <v>37</v>
      </c>
      <c r="B81" s="26">
        <v>187</v>
      </c>
      <c r="C81" s="26">
        <v>24</v>
      </c>
      <c r="D81" s="17">
        <f t="shared" si="2"/>
        <v>12834.224598930483</v>
      </c>
      <c r="E81" s="29">
        <v>51.1981818</v>
      </c>
      <c r="F81" s="17">
        <f t="shared" si="3"/>
        <v>657088.96427807491</v>
      </c>
      <c r="G81" s="26">
        <v>2011</v>
      </c>
    </row>
    <row r="82" spans="1:7" ht="16" x14ac:dyDescent="0.2">
      <c r="A82" s="26" t="s">
        <v>37</v>
      </c>
      <c r="B82" s="26">
        <v>219</v>
      </c>
      <c r="C82" s="26">
        <v>34</v>
      </c>
      <c r="D82" s="17">
        <f t="shared" si="2"/>
        <v>15525.11415525114</v>
      </c>
      <c r="E82" s="29">
        <v>31.5203846</v>
      </c>
      <c r="F82" s="17">
        <f t="shared" si="3"/>
        <v>489357.56913242006</v>
      </c>
      <c r="G82" s="26">
        <v>2012</v>
      </c>
    </row>
    <row r="83" spans="1:7" ht="16" x14ac:dyDescent="0.2">
      <c r="A83" s="26" t="s">
        <v>37</v>
      </c>
      <c r="B83" s="26">
        <v>231</v>
      </c>
      <c r="C83" s="26">
        <v>33</v>
      </c>
      <c r="D83" s="17">
        <f t="shared" si="2"/>
        <v>14285.714285714284</v>
      </c>
      <c r="E83" s="29">
        <v>20.467222199999998</v>
      </c>
      <c r="F83" s="17">
        <f t="shared" si="3"/>
        <v>292388.88857142854</v>
      </c>
      <c r="G83" s="26">
        <v>2013</v>
      </c>
    </row>
    <row r="84" spans="1:7" ht="16" x14ac:dyDescent="0.2">
      <c r="A84" s="26" t="s">
        <v>37</v>
      </c>
      <c r="B84" s="26">
        <v>216</v>
      </c>
      <c r="C84" s="26">
        <v>26</v>
      </c>
      <c r="D84" s="17">
        <f t="shared" si="2"/>
        <v>12037.037037037036</v>
      </c>
      <c r="E84" s="29">
        <v>35.085000000000001</v>
      </c>
      <c r="F84" s="17">
        <f t="shared" si="3"/>
        <v>422319.44444444444</v>
      </c>
      <c r="G84" s="26">
        <v>2014</v>
      </c>
    </row>
    <row r="85" spans="1:7" ht="16" x14ac:dyDescent="0.2">
      <c r="A85" s="26" t="s">
        <v>37</v>
      </c>
      <c r="B85" s="26">
        <v>231</v>
      </c>
      <c r="C85" s="26">
        <v>31</v>
      </c>
      <c r="D85" s="17">
        <f t="shared" si="2"/>
        <v>13419.913419913421</v>
      </c>
      <c r="E85" s="29">
        <v>17.689444399999999</v>
      </c>
      <c r="F85" s="17">
        <f t="shared" si="3"/>
        <v>237390.8122943723</v>
      </c>
      <c r="G85" s="26">
        <v>2015</v>
      </c>
    </row>
    <row r="86" spans="1:7" ht="16" x14ac:dyDescent="0.2">
      <c r="A86" s="26" t="s">
        <v>37</v>
      </c>
      <c r="B86" s="26">
        <v>292</v>
      </c>
      <c r="C86" s="26">
        <v>54</v>
      </c>
      <c r="D86" s="17">
        <f t="shared" si="2"/>
        <v>18493.150684931505</v>
      </c>
      <c r="E86" s="29">
        <v>20.995999999999999</v>
      </c>
      <c r="F86" s="17">
        <f t="shared" si="3"/>
        <v>388282.19178082183</v>
      </c>
      <c r="G86" s="26">
        <v>2016</v>
      </c>
    </row>
    <row r="87" spans="1:7" ht="16" x14ac:dyDescent="0.2">
      <c r="A87" s="26" t="s">
        <v>37</v>
      </c>
      <c r="B87" s="26">
        <v>423</v>
      </c>
      <c r="C87" s="26">
        <v>101</v>
      </c>
      <c r="D87" s="17">
        <f t="shared" si="2"/>
        <v>23877.068557919622</v>
      </c>
      <c r="E87" s="29">
        <v>18.220142899999999</v>
      </c>
      <c r="F87" s="17">
        <f t="shared" si="3"/>
        <v>435043.60115839238</v>
      </c>
      <c r="G87" s="26">
        <v>2017</v>
      </c>
    </row>
    <row r="88" spans="1:7" ht="16" x14ac:dyDescent="0.2">
      <c r="A88" s="26" t="s">
        <v>37</v>
      </c>
      <c r="B88" s="26">
        <v>542</v>
      </c>
      <c r="C88" s="26">
        <v>138</v>
      </c>
      <c r="D88" s="17">
        <f t="shared" si="2"/>
        <v>25461.254612546123</v>
      </c>
      <c r="E88" s="29">
        <v>20.249223300000001</v>
      </c>
      <c r="F88" s="17">
        <f t="shared" si="3"/>
        <v>515570.63014760142</v>
      </c>
      <c r="G88" s="26">
        <v>2018</v>
      </c>
    </row>
    <row r="89" spans="1:7" ht="16" x14ac:dyDescent="0.2">
      <c r="A89" s="26" t="s">
        <v>37</v>
      </c>
      <c r="B89" s="26">
        <v>673</v>
      </c>
      <c r="C89" s="26">
        <v>184</v>
      </c>
      <c r="D89" s="17">
        <f t="shared" si="2"/>
        <v>27340.267459138184</v>
      </c>
      <c r="E89" s="29">
        <v>19.3093878</v>
      </c>
      <c r="F89" s="17">
        <f t="shared" si="3"/>
        <v>527923.82692421984</v>
      </c>
      <c r="G89" s="26">
        <v>2019</v>
      </c>
    </row>
    <row r="90" spans="1:7" ht="16" x14ac:dyDescent="0.2">
      <c r="A90" s="26" t="s">
        <v>38</v>
      </c>
      <c r="B90" s="26">
        <v>511</v>
      </c>
      <c r="C90" s="26">
        <v>36</v>
      </c>
      <c r="D90" s="17">
        <f t="shared" si="2"/>
        <v>7045.009784735812</v>
      </c>
      <c r="E90" s="29">
        <v>32.69</v>
      </c>
      <c r="F90" s="17">
        <f t="shared" si="3"/>
        <v>230301.36986301368</v>
      </c>
      <c r="G90" s="26">
        <v>2009</v>
      </c>
    </row>
    <row r="91" spans="1:7" ht="16" x14ac:dyDescent="0.2">
      <c r="A91" s="26" t="s">
        <v>38</v>
      </c>
      <c r="B91" s="26">
        <v>493</v>
      </c>
      <c r="C91" s="26">
        <v>23</v>
      </c>
      <c r="D91" s="17">
        <f t="shared" si="2"/>
        <v>4665.3144016227179</v>
      </c>
      <c r="E91" s="29">
        <v>29.505555600000001</v>
      </c>
      <c r="F91" s="17">
        <f t="shared" si="3"/>
        <v>137652.69346855982</v>
      </c>
      <c r="G91" s="26">
        <v>2010</v>
      </c>
    </row>
    <row r="92" spans="1:7" ht="16" x14ac:dyDescent="0.2">
      <c r="A92" s="26" t="s">
        <v>38</v>
      </c>
      <c r="B92" s="26">
        <v>508</v>
      </c>
      <c r="C92" s="26">
        <v>27</v>
      </c>
      <c r="D92" s="17">
        <f t="shared" si="2"/>
        <v>5314.9606299212601</v>
      </c>
      <c r="E92" s="29">
        <v>32.8264286</v>
      </c>
      <c r="F92" s="17">
        <f t="shared" si="3"/>
        <v>174471.17562992126</v>
      </c>
      <c r="G92" s="26">
        <v>2011</v>
      </c>
    </row>
    <row r="93" spans="1:7" ht="16" x14ac:dyDescent="0.2">
      <c r="A93" s="26" t="s">
        <v>38</v>
      </c>
      <c r="B93" s="26">
        <v>491</v>
      </c>
      <c r="C93" s="26">
        <v>32</v>
      </c>
      <c r="D93" s="17">
        <f t="shared" si="2"/>
        <v>6517.3116089613031</v>
      </c>
      <c r="E93" s="29">
        <v>31.809473700000002</v>
      </c>
      <c r="F93" s="17">
        <f t="shared" si="3"/>
        <v>207312.25221995928</v>
      </c>
      <c r="G93" s="26">
        <v>2012</v>
      </c>
    </row>
    <row r="94" spans="1:7" ht="16" x14ac:dyDescent="0.2">
      <c r="A94" s="26" t="s">
        <v>38</v>
      </c>
      <c r="B94" s="26">
        <v>550</v>
      </c>
      <c r="C94" s="26">
        <v>23</v>
      </c>
      <c r="D94" s="17">
        <f t="shared" si="2"/>
        <v>4181.818181818182</v>
      </c>
      <c r="E94" s="29">
        <v>34.2907692</v>
      </c>
      <c r="F94" s="17">
        <f t="shared" si="3"/>
        <v>143397.76210909092</v>
      </c>
      <c r="G94" s="26">
        <v>2013</v>
      </c>
    </row>
    <row r="95" spans="1:7" ht="16" x14ac:dyDescent="0.2">
      <c r="A95" s="26" t="s">
        <v>38</v>
      </c>
      <c r="B95" s="26">
        <v>489</v>
      </c>
      <c r="C95" s="26">
        <v>35</v>
      </c>
      <c r="D95" s="17">
        <f t="shared" si="2"/>
        <v>7157.4642126789367</v>
      </c>
      <c r="E95" s="29">
        <v>16.569500000000001</v>
      </c>
      <c r="F95" s="17">
        <f t="shared" si="3"/>
        <v>118595.60327198365</v>
      </c>
      <c r="G95" s="26">
        <v>2014</v>
      </c>
    </row>
    <row r="96" spans="1:7" ht="16" x14ac:dyDescent="0.2">
      <c r="A96" s="26" t="s">
        <v>38</v>
      </c>
      <c r="B96" s="26">
        <v>401</v>
      </c>
      <c r="C96" s="26">
        <v>29</v>
      </c>
      <c r="D96" s="17">
        <f t="shared" si="2"/>
        <v>7231.9201995012472</v>
      </c>
      <c r="E96" s="29">
        <v>23.685789499999998</v>
      </c>
      <c r="F96" s="17">
        <f t="shared" si="3"/>
        <v>171293.73952618454</v>
      </c>
      <c r="G96" s="26">
        <v>2015</v>
      </c>
    </row>
    <row r="97" spans="1:7" ht="16" x14ac:dyDescent="0.2">
      <c r="A97" s="26" t="s">
        <v>38</v>
      </c>
      <c r="B97" s="26">
        <v>393</v>
      </c>
      <c r="C97" s="26">
        <v>44</v>
      </c>
      <c r="D97" s="17">
        <f t="shared" si="2"/>
        <v>11195.928753180662</v>
      </c>
      <c r="E97" s="29">
        <v>17.688148099999999</v>
      </c>
      <c r="F97" s="17">
        <f t="shared" si="3"/>
        <v>198035.24590330789</v>
      </c>
      <c r="G97" s="26">
        <v>2016</v>
      </c>
    </row>
    <row r="98" spans="1:7" ht="16" x14ac:dyDescent="0.2">
      <c r="A98" s="26" t="s">
        <v>38</v>
      </c>
      <c r="B98" s="26">
        <v>513</v>
      </c>
      <c r="C98" s="26">
        <v>77</v>
      </c>
      <c r="D98" s="17">
        <f t="shared" si="2"/>
        <v>15009.746588693957</v>
      </c>
      <c r="E98" s="29">
        <v>20.1901613</v>
      </c>
      <c r="F98" s="17">
        <f t="shared" si="3"/>
        <v>303049.20469785575</v>
      </c>
      <c r="G98" s="26">
        <v>2017</v>
      </c>
    </row>
    <row r="99" spans="1:7" ht="16" x14ac:dyDescent="0.2">
      <c r="A99" s="26" t="s">
        <v>38</v>
      </c>
      <c r="B99" s="26">
        <v>669</v>
      </c>
      <c r="C99" s="26">
        <v>161</v>
      </c>
      <c r="D99" s="17">
        <f t="shared" si="2"/>
        <v>24065.76980568012</v>
      </c>
      <c r="E99" s="29">
        <v>19.691323499999999</v>
      </c>
      <c r="F99" s="17">
        <f t="shared" si="3"/>
        <v>473886.85852017935</v>
      </c>
      <c r="G99" s="26">
        <v>2018</v>
      </c>
    </row>
    <row r="100" spans="1:7" ht="16" x14ac:dyDescent="0.2">
      <c r="A100" s="26" t="s">
        <v>38</v>
      </c>
      <c r="B100" s="26">
        <v>764</v>
      </c>
      <c r="C100" s="26">
        <v>170</v>
      </c>
      <c r="D100" s="17">
        <f t="shared" si="2"/>
        <v>22251.30890052356</v>
      </c>
      <c r="E100" s="29">
        <v>18.229245299999999</v>
      </c>
      <c r="F100" s="17">
        <f t="shared" si="3"/>
        <v>405624.56819371722</v>
      </c>
      <c r="G100" s="26">
        <v>2019</v>
      </c>
    </row>
    <row r="101" spans="1:7" ht="16" x14ac:dyDescent="0.2">
      <c r="A101" s="26" t="s">
        <v>39</v>
      </c>
      <c r="B101" s="26">
        <v>17702</v>
      </c>
      <c r="C101" s="26">
        <v>3057</v>
      </c>
      <c r="D101" s="17">
        <f t="shared" si="2"/>
        <v>17269.235114676307</v>
      </c>
      <c r="E101" s="29">
        <v>19.715066100000001</v>
      </c>
      <c r="F101" s="17">
        <f t="shared" si="3"/>
        <v>340464.11178228451</v>
      </c>
      <c r="G101" s="26">
        <v>2009</v>
      </c>
    </row>
    <row r="102" spans="1:7" ht="16" x14ac:dyDescent="0.2">
      <c r="A102" s="26" t="s">
        <v>39</v>
      </c>
      <c r="B102" s="26">
        <v>17676</v>
      </c>
      <c r="C102" s="26">
        <v>3012</v>
      </c>
      <c r="D102" s="17">
        <f t="shared" si="2"/>
        <v>17040.054310930074</v>
      </c>
      <c r="E102" s="29">
        <v>20.0841317</v>
      </c>
      <c r="F102" s="17">
        <f t="shared" si="3"/>
        <v>342234.69495587237</v>
      </c>
      <c r="G102" s="26">
        <v>2010</v>
      </c>
    </row>
    <row r="103" spans="1:7" ht="16" x14ac:dyDescent="0.2">
      <c r="A103" s="26" t="s">
        <v>39</v>
      </c>
      <c r="B103" s="26">
        <v>19328</v>
      </c>
      <c r="C103" s="26">
        <v>3792</v>
      </c>
      <c r="D103" s="17">
        <f t="shared" si="2"/>
        <v>19619.205298013247</v>
      </c>
      <c r="E103" s="29">
        <v>18.4487852</v>
      </c>
      <c r="F103" s="17">
        <f t="shared" si="3"/>
        <v>361950.5043377484</v>
      </c>
      <c r="G103" s="26">
        <v>2011</v>
      </c>
    </row>
    <row r="104" spans="1:7" ht="16" x14ac:dyDescent="0.2">
      <c r="A104" s="26" t="s">
        <v>39</v>
      </c>
      <c r="B104" s="26">
        <v>20835</v>
      </c>
      <c r="C104" s="26">
        <v>4028</v>
      </c>
      <c r="D104" s="17">
        <f t="shared" si="2"/>
        <v>19332.85337173026</v>
      </c>
      <c r="E104" s="29">
        <v>19.0326849</v>
      </c>
      <c r="F104" s="17">
        <f t="shared" si="3"/>
        <v>367956.10644204461</v>
      </c>
      <c r="G104" s="26">
        <v>2012</v>
      </c>
    </row>
    <row r="105" spans="1:7" ht="16" x14ac:dyDescent="0.2">
      <c r="A105" s="26" t="s">
        <v>39</v>
      </c>
      <c r="B105" s="26">
        <v>22553</v>
      </c>
      <c r="C105" s="26">
        <v>4440</v>
      </c>
      <c r="D105" s="17">
        <f t="shared" si="2"/>
        <v>19686.959606260807</v>
      </c>
      <c r="E105" s="29">
        <v>17.002720100000001</v>
      </c>
      <c r="F105" s="17">
        <f t="shared" si="3"/>
        <v>334731.86380525876</v>
      </c>
      <c r="G105" s="26">
        <v>2013</v>
      </c>
    </row>
    <row r="106" spans="1:7" ht="16" x14ac:dyDescent="0.2">
      <c r="A106" s="26" t="s">
        <v>39</v>
      </c>
      <c r="B106" s="26">
        <v>20019</v>
      </c>
      <c r="C106" s="26">
        <v>3398</v>
      </c>
      <c r="D106" s="17">
        <f t="shared" si="2"/>
        <v>16973.874818922024</v>
      </c>
      <c r="E106" s="29">
        <v>16.919550399999999</v>
      </c>
      <c r="F106" s="17">
        <f t="shared" si="3"/>
        <v>287190.33048204205</v>
      </c>
      <c r="G106" s="26">
        <v>2014</v>
      </c>
    </row>
    <row r="107" spans="1:7" ht="16" x14ac:dyDescent="0.2">
      <c r="A107" s="26" t="s">
        <v>39</v>
      </c>
      <c r="B107" s="26">
        <v>23741</v>
      </c>
      <c r="C107" s="26">
        <v>3749</v>
      </c>
      <c r="D107" s="17">
        <f t="shared" si="2"/>
        <v>15791.247209468851</v>
      </c>
      <c r="E107" s="29">
        <v>17.218223099999999</v>
      </c>
      <c r="F107" s="17">
        <f t="shared" si="3"/>
        <v>271897.21747988713</v>
      </c>
      <c r="G107" s="26">
        <v>2015</v>
      </c>
    </row>
    <row r="108" spans="1:7" ht="16" x14ac:dyDescent="0.2">
      <c r="A108" s="26" t="s">
        <v>39</v>
      </c>
      <c r="B108" s="26">
        <v>27468</v>
      </c>
      <c r="C108" s="26">
        <v>4895</v>
      </c>
      <c r="D108" s="17">
        <f t="shared" si="2"/>
        <v>17820.736857434105</v>
      </c>
      <c r="E108" s="29">
        <v>18.300035099999999</v>
      </c>
      <c r="F108" s="17">
        <f t="shared" si="3"/>
        <v>326120.10999890778</v>
      </c>
      <c r="G108" s="26">
        <v>2016</v>
      </c>
    </row>
    <row r="109" spans="1:7" ht="16" x14ac:dyDescent="0.2">
      <c r="A109" s="26" t="s">
        <v>39</v>
      </c>
      <c r="B109" s="26">
        <v>43375</v>
      </c>
      <c r="C109" s="26">
        <v>17108</v>
      </c>
      <c r="D109" s="17">
        <f t="shared" si="2"/>
        <v>39442.074927953894</v>
      </c>
      <c r="E109" s="29">
        <v>19.230969900000002</v>
      </c>
      <c r="F109" s="17">
        <f t="shared" si="3"/>
        <v>758509.35573302605</v>
      </c>
      <c r="G109" s="26">
        <v>2017</v>
      </c>
    </row>
    <row r="110" spans="1:7" ht="16" x14ac:dyDescent="0.2">
      <c r="A110" s="26" t="s">
        <v>39</v>
      </c>
      <c r="B110" s="26">
        <v>57389</v>
      </c>
      <c r="C110" s="26">
        <v>25898</v>
      </c>
      <c r="D110" s="17">
        <f t="shared" si="2"/>
        <v>45127.114952342781</v>
      </c>
      <c r="E110" s="29">
        <v>18.221226900000001</v>
      </c>
      <c r="F110" s="17">
        <f t="shared" si="3"/>
        <v>822271.40088902053</v>
      </c>
      <c r="G110" s="26">
        <v>2018</v>
      </c>
    </row>
    <row r="111" spans="1:7" ht="16" x14ac:dyDescent="0.2">
      <c r="A111" s="26" t="s">
        <v>39</v>
      </c>
      <c r="B111" s="26">
        <v>63562</v>
      </c>
      <c r="C111" s="26">
        <v>28691</v>
      </c>
      <c r="D111" s="17">
        <f t="shared" si="2"/>
        <v>45138.604826783296</v>
      </c>
      <c r="E111" s="29">
        <v>16.7977326</v>
      </c>
      <c r="F111" s="17">
        <f t="shared" si="3"/>
        <v>758226.21381737513</v>
      </c>
      <c r="G111" s="26">
        <v>2019</v>
      </c>
    </row>
    <row r="112" spans="1:7" ht="16" x14ac:dyDescent="0.2">
      <c r="A112" s="26" t="s">
        <v>40</v>
      </c>
      <c r="B112" s="26">
        <v>6768</v>
      </c>
      <c r="C112" s="26">
        <v>844</v>
      </c>
      <c r="D112" s="17">
        <f t="shared" si="2"/>
        <v>12470.449172576833</v>
      </c>
      <c r="E112" s="29">
        <v>24.438652000000001</v>
      </c>
      <c r="F112" s="17">
        <f t="shared" si="3"/>
        <v>304760.9676122932</v>
      </c>
      <c r="G112" s="26">
        <v>2009</v>
      </c>
    </row>
    <row r="113" spans="1:7" ht="16" x14ac:dyDescent="0.2">
      <c r="A113" s="26" t="s">
        <v>40</v>
      </c>
      <c r="B113" s="26">
        <v>7262</v>
      </c>
      <c r="C113" s="26">
        <v>2096</v>
      </c>
      <c r="D113" s="17">
        <f t="shared" si="2"/>
        <v>28862.572294133846</v>
      </c>
      <c r="E113" s="29">
        <v>28.128246099999998</v>
      </c>
      <c r="F113" s="17">
        <f t="shared" si="3"/>
        <v>811853.5365684384</v>
      </c>
      <c r="G113" s="26">
        <v>2010</v>
      </c>
    </row>
    <row r="114" spans="1:7" ht="16" x14ac:dyDescent="0.2">
      <c r="A114" s="26" t="s">
        <v>40</v>
      </c>
      <c r="B114" s="26">
        <v>6803</v>
      </c>
      <c r="C114" s="26">
        <v>1641</v>
      </c>
      <c r="D114" s="17">
        <f t="shared" si="2"/>
        <v>24121.711009848594</v>
      </c>
      <c r="E114" s="29">
        <v>22.033377300000001</v>
      </c>
      <c r="F114" s="17">
        <f t="shared" si="3"/>
        <v>531482.7598015581</v>
      </c>
      <c r="G114" s="26">
        <v>2011</v>
      </c>
    </row>
    <row r="115" spans="1:7" ht="16" x14ac:dyDescent="0.2">
      <c r="A115" s="26" t="s">
        <v>40</v>
      </c>
      <c r="B115" s="26">
        <v>7521</v>
      </c>
      <c r="C115" s="26">
        <v>1823</v>
      </c>
      <c r="D115" s="17">
        <f t="shared" si="2"/>
        <v>24238.798032176572</v>
      </c>
      <c r="E115" s="29">
        <v>21.099603500000001</v>
      </c>
      <c r="F115" s="17">
        <f t="shared" si="3"/>
        <v>511429.02779550594</v>
      </c>
      <c r="G115" s="26">
        <v>2012</v>
      </c>
    </row>
    <row r="116" spans="1:7" ht="16" x14ac:dyDescent="0.2">
      <c r="A116" s="26" t="s">
        <v>40</v>
      </c>
      <c r="B116" s="26">
        <v>7978</v>
      </c>
      <c r="C116" s="26">
        <v>1868</v>
      </c>
      <c r="D116" s="17">
        <f t="shared" si="2"/>
        <v>23414.389571321135</v>
      </c>
      <c r="E116" s="29">
        <v>21.277290799999999</v>
      </c>
      <c r="F116" s="17">
        <f t="shared" si="3"/>
        <v>498194.77581348713</v>
      </c>
      <c r="G116" s="26">
        <v>2013</v>
      </c>
    </row>
    <row r="117" spans="1:7" ht="16" x14ac:dyDescent="0.2">
      <c r="A117" s="26" t="s">
        <v>40</v>
      </c>
      <c r="B117" s="26">
        <v>4491</v>
      </c>
      <c r="C117" s="26">
        <v>484</v>
      </c>
      <c r="D117" s="17">
        <f t="shared" si="2"/>
        <v>10777.109775105768</v>
      </c>
      <c r="E117" s="29">
        <v>20.684692299999998</v>
      </c>
      <c r="F117" s="17">
        <f t="shared" si="3"/>
        <v>222921.19958138498</v>
      </c>
      <c r="G117" s="26">
        <v>2014</v>
      </c>
    </row>
    <row r="118" spans="1:7" ht="16" x14ac:dyDescent="0.2">
      <c r="A118" s="26" t="s">
        <v>40</v>
      </c>
      <c r="B118" s="26">
        <v>3307</v>
      </c>
      <c r="C118" s="26">
        <v>529</v>
      </c>
      <c r="D118" s="17">
        <f t="shared" si="2"/>
        <v>15996.371333534926</v>
      </c>
      <c r="E118" s="29">
        <v>21.864686599999999</v>
      </c>
      <c r="F118" s="17">
        <f t="shared" si="3"/>
        <v>349755.64594496519</v>
      </c>
      <c r="G118" s="26">
        <v>2015</v>
      </c>
    </row>
    <row r="119" spans="1:7" ht="16" x14ac:dyDescent="0.2">
      <c r="A119" s="26" t="s">
        <v>40</v>
      </c>
      <c r="B119" s="26">
        <v>8422</v>
      </c>
      <c r="C119" s="26">
        <v>2323</v>
      </c>
      <c r="D119" s="17">
        <f t="shared" ref="D119:D182" si="4">IF(B119&lt;&gt;"",C119/B119*100000,"No data available")</f>
        <v>27582.521966278793</v>
      </c>
      <c r="E119" s="29">
        <v>20.5027878</v>
      </c>
      <c r="F119" s="17">
        <f t="shared" si="3"/>
        <v>565518.59486345283</v>
      </c>
      <c r="G119" s="26">
        <v>2016</v>
      </c>
    </row>
    <row r="120" spans="1:7" ht="16" x14ac:dyDescent="0.2">
      <c r="A120" s="26" t="s">
        <v>40</v>
      </c>
      <c r="B120" s="26">
        <v>20686</v>
      </c>
      <c r="C120" s="26">
        <v>7756</v>
      </c>
      <c r="D120" s="17">
        <f t="shared" si="4"/>
        <v>37493.957265783625</v>
      </c>
      <c r="E120" s="29">
        <v>20.9349256</v>
      </c>
      <c r="F120" s="17">
        <f t="shared" si="3"/>
        <v>784933.20580875955</v>
      </c>
      <c r="G120" s="26">
        <v>2017</v>
      </c>
    </row>
    <row r="121" spans="1:7" ht="16" x14ac:dyDescent="0.2">
      <c r="A121" s="26" t="s">
        <v>40</v>
      </c>
      <c r="B121" s="26">
        <v>25996</v>
      </c>
      <c r="C121" s="26">
        <v>10850</v>
      </c>
      <c r="D121" s="17">
        <f t="shared" si="4"/>
        <v>41737.19033697492</v>
      </c>
      <c r="E121" s="29">
        <v>19.089092699999998</v>
      </c>
      <c r="F121" s="17">
        <f t="shared" si="3"/>
        <v>796725.0953800584</v>
      </c>
      <c r="G121" s="26">
        <v>2018</v>
      </c>
    </row>
    <row r="122" spans="1:7" ht="16" x14ac:dyDescent="0.2">
      <c r="A122" s="26" t="s">
        <v>40</v>
      </c>
      <c r="B122" s="26">
        <v>28387</v>
      </c>
      <c r="C122" s="26">
        <v>11901</v>
      </c>
      <c r="D122" s="17">
        <f t="shared" si="4"/>
        <v>41924.120195864307</v>
      </c>
      <c r="E122" s="29">
        <v>18.1672653</v>
      </c>
      <c r="F122" s="17">
        <f t="shared" si="3"/>
        <v>761646.61406735482</v>
      </c>
      <c r="G122" s="26">
        <v>2019</v>
      </c>
    </row>
    <row r="123" spans="1:7" ht="16" x14ac:dyDescent="0.2">
      <c r="A123" s="26" t="s">
        <v>41</v>
      </c>
      <c r="B123" s="26">
        <v>787</v>
      </c>
      <c r="C123" s="26">
        <v>130</v>
      </c>
      <c r="D123" s="17">
        <f t="shared" si="4"/>
        <v>16518.424396442184</v>
      </c>
      <c r="E123" s="29">
        <v>26.85</v>
      </c>
      <c r="F123" s="17">
        <f t="shared" si="3"/>
        <v>443519.69504447264</v>
      </c>
      <c r="G123" s="26">
        <v>2009</v>
      </c>
    </row>
    <row r="124" spans="1:7" ht="16" x14ac:dyDescent="0.2">
      <c r="A124" s="26" t="s">
        <v>41</v>
      </c>
      <c r="B124" s="26">
        <v>945</v>
      </c>
      <c r="C124" s="26">
        <v>192</v>
      </c>
      <c r="D124" s="17">
        <f t="shared" si="4"/>
        <v>20317.460317460318</v>
      </c>
      <c r="E124" s="29">
        <v>26.906763000000002</v>
      </c>
      <c r="F124" s="17">
        <f t="shared" si="3"/>
        <v>546677.08952380961</v>
      </c>
      <c r="G124" s="26">
        <v>2010</v>
      </c>
    </row>
    <row r="125" spans="1:7" ht="16" x14ac:dyDescent="0.2">
      <c r="A125" s="26" t="s">
        <v>41</v>
      </c>
      <c r="B125" s="26">
        <v>1341</v>
      </c>
      <c r="C125" s="26">
        <v>304</v>
      </c>
      <c r="D125" s="17">
        <f t="shared" si="4"/>
        <v>22669.649515287099</v>
      </c>
      <c r="E125" s="29">
        <v>26.6205319</v>
      </c>
      <c r="F125" s="17">
        <f t="shared" si="3"/>
        <v>603478.12808351975</v>
      </c>
      <c r="G125" s="26">
        <v>2011</v>
      </c>
    </row>
    <row r="126" spans="1:7" ht="16" x14ac:dyDescent="0.2">
      <c r="A126" s="26" t="s">
        <v>41</v>
      </c>
      <c r="B126" s="26">
        <v>1490</v>
      </c>
      <c r="C126" s="26">
        <v>253</v>
      </c>
      <c r="D126" s="17">
        <f t="shared" si="4"/>
        <v>16979.865771812081</v>
      </c>
      <c r="E126" s="29">
        <v>25.974872900000001</v>
      </c>
      <c r="F126" s="17">
        <f t="shared" si="3"/>
        <v>441049.85528187925</v>
      </c>
      <c r="G126" s="26">
        <v>2012</v>
      </c>
    </row>
    <row r="127" spans="1:7" ht="16" x14ac:dyDescent="0.2">
      <c r="A127" s="26" t="s">
        <v>41</v>
      </c>
      <c r="B127" s="26">
        <v>1581</v>
      </c>
      <c r="C127" s="26">
        <v>269</v>
      </c>
      <c r="D127" s="17">
        <f t="shared" si="4"/>
        <v>17014.547754585703</v>
      </c>
      <c r="E127" s="29">
        <v>25.2347863</v>
      </c>
      <c r="F127" s="17">
        <f t="shared" si="3"/>
        <v>429358.47657811508</v>
      </c>
      <c r="G127" s="26">
        <v>2013</v>
      </c>
    </row>
    <row r="128" spans="1:7" ht="16" x14ac:dyDescent="0.2">
      <c r="A128" s="26" t="s">
        <v>41</v>
      </c>
      <c r="B128" s="26">
        <v>1318</v>
      </c>
      <c r="C128" s="26">
        <v>190</v>
      </c>
      <c r="D128" s="17">
        <f t="shared" si="4"/>
        <v>14415.781487101669</v>
      </c>
      <c r="E128" s="29">
        <v>26.217922099999999</v>
      </c>
      <c r="F128" s="17">
        <f t="shared" si="3"/>
        <v>377951.83603945369</v>
      </c>
      <c r="G128" s="26">
        <v>2014</v>
      </c>
    </row>
    <row r="129" spans="1:7" ht="16" x14ac:dyDescent="0.2">
      <c r="A129" s="26" t="s">
        <v>41</v>
      </c>
      <c r="B129" s="26">
        <v>1425</v>
      </c>
      <c r="C129" s="26">
        <v>242</v>
      </c>
      <c r="D129" s="17">
        <f t="shared" si="4"/>
        <v>16982.456140350878</v>
      </c>
      <c r="E129" s="29">
        <v>24.978947399999999</v>
      </c>
      <c r="F129" s="17">
        <f t="shared" si="3"/>
        <v>424203.8786526316</v>
      </c>
      <c r="G129" s="26">
        <v>2015</v>
      </c>
    </row>
    <row r="130" spans="1:7" ht="16" x14ac:dyDescent="0.2">
      <c r="A130" s="26" t="s">
        <v>41</v>
      </c>
      <c r="B130" s="26">
        <v>1772</v>
      </c>
      <c r="C130" s="26">
        <v>285</v>
      </c>
      <c r="D130" s="17">
        <f t="shared" si="4"/>
        <v>16083.52144469526</v>
      </c>
      <c r="E130" s="29">
        <v>24.918931300000001</v>
      </c>
      <c r="F130" s="17">
        <f t="shared" ref="F130:F193" si="5">IF(E130&lt;&gt;"",D130*E130,"No data available")</f>
        <v>400784.16594243795</v>
      </c>
      <c r="G130" s="26">
        <v>2016</v>
      </c>
    </row>
    <row r="131" spans="1:7" ht="16" x14ac:dyDescent="0.2">
      <c r="A131" s="26" t="s">
        <v>41</v>
      </c>
      <c r="B131" s="26">
        <v>1769</v>
      </c>
      <c r="C131" s="26">
        <v>418</v>
      </c>
      <c r="D131" s="17">
        <f t="shared" si="4"/>
        <v>23629.169022046353</v>
      </c>
      <c r="E131" s="29">
        <v>25.254557299999998</v>
      </c>
      <c r="F131" s="17">
        <f t="shared" si="5"/>
        <v>596744.2030186546</v>
      </c>
      <c r="G131" s="26">
        <v>2017</v>
      </c>
    </row>
    <row r="132" spans="1:7" ht="16" x14ac:dyDescent="0.2">
      <c r="A132" s="26" t="s">
        <v>41</v>
      </c>
      <c r="B132" s="26">
        <v>1877</v>
      </c>
      <c r="C132" s="26">
        <v>550</v>
      </c>
      <c r="D132" s="17">
        <f t="shared" si="4"/>
        <v>29302.07778369739</v>
      </c>
      <c r="E132" s="29">
        <v>23.353821100000001</v>
      </c>
      <c r="F132" s="17">
        <f t="shared" si="5"/>
        <v>684315.48241875332</v>
      </c>
      <c r="G132" s="26">
        <v>2018</v>
      </c>
    </row>
    <row r="133" spans="1:7" ht="16" x14ac:dyDescent="0.2">
      <c r="A133" s="26" t="s">
        <v>41</v>
      </c>
      <c r="B133" s="26">
        <v>2047</v>
      </c>
      <c r="C133" s="26">
        <v>663</v>
      </c>
      <c r="D133" s="17">
        <f t="shared" si="4"/>
        <v>32388.861748900832</v>
      </c>
      <c r="E133" s="29">
        <v>20.314495000000001</v>
      </c>
      <c r="F133" s="17">
        <f t="shared" si="5"/>
        <v>657963.37005373719</v>
      </c>
      <c r="G133" s="26">
        <v>2019</v>
      </c>
    </row>
    <row r="134" spans="1:7" ht="16" x14ac:dyDescent="0.2">
      <c r="A134" s="26" t="s">
        <v>42</v>
      </c>
      <c r="B134" s="26">
        <v>2455</v>
      </c>
      <c r="C134" s="26">
        <v>231</v>
      </c>
      <c r="D134" s="17">
        <f t="shared" si="4"/>
        <v>9409.3686354378806</v>
      </c>
      <c r="E134" s="29">
        <v>37.870090900000001</v>
      </c>
      <c r="F134" s="17">
        <f t="shared" si="5"/>
        <v>356333.64553564152</v>
      </c>
      <c r="G134" s="26">
        <v>2009</v>
      </c>
    </row>
    <row r="135" spans="1:7" ht="16" x14ac:dyDescent="0.2">
      <c r="A135" s="26" t="s">
        <v>42</v>
      </c>
      <c r="B135" s="26">
        <v>2557</v>
      </c>
      <c r="C135" s="26">
        <v>329</v>
      </c>
      <c r="D135" s="17">
        <f t="shared" si="4"/>
        <v>12866.640594446619</v>
      </c>
      <c r="E135" s="29">
        <v>31.394886899999999</v>
      </c>
      <c r="F135" s="17">
        <f t="shared" si="5"/>
        <v>403946.72624560038</v>
      </c>
      <c r="G135" s="26">
        <v>2010</v>
      </c>
    </row>
    <row r="136" spans="1:7" ht="16" x14ac:dyDescent="0.2">
      <c r="A136" s="26" t="s">
        <v>42</v>
      </c>
      <c r="B136" s="26">
        <v>3067</v>
      </c>
      <c r="C136" s="26">
        <v>361</v>
      </c>
      <c r="D136" s="17">
        <f t="shared" si="4"/>
        <v>11770.459732637757</v>
      </c>
      <c r="E136" s="29">
        <v>31.5225306</v>
      </c>
      <c r="F136" s="17">
        <f t="shared" si="5"/>
        <v>371034.67709814152</v>
      </c>
      <c r="G136" s="26">
        <v>2011</v>
      </c>
    </row>
    <row r="137" spans="1:7" ht="16" x14ac:dyDescent="0.2">
      <c r="A137" s="26" t="s">
        <v>42</v>
      </c>
      <c r="B137" s="26">
        <v>4589</v>
      </c>
      <c r="C137" s="26">
        <v>428</v>
      </c>
      <c r="D137" s="17">
        <f t="shared" si="4"/>
        <v>9326.6506864240582</v>
      </c>
      <c r="E137" s="29">
        <v>28.901080100000001</v>
      </c>
      <c r="F137" s="17">
        <f t="shared" si="5"/>
        <v>269550.27855306171</v>
      </c>
      <c r="G137" s="26">
        <v>2012</v>
      </c>
    </row>
    <row r="138" spans="1:7" ht="16" x14ac:dyDescent="0.2">
      <c r="A138" s="26" t="s">
        <v>42</v>
      </c>
      <c r="B138" s="26">
        <v>4929</v>
      </c>
      <c r="C138" s="26">
        <v>478</v>
      </c>
      <c r="D138" s="17">
        <f t="shared" si="4"/>
        <v>9697.7074457293566</v>
      </c>
      <c r="E138" s="29">
        <v>32.662723399999997</v>
      </c>
      <c r="F138" s="17">
        <f t="shared" si="5"/>
        <v>316753.53591397847</v>
      </c>
      <c r="G138" s="26">
        <v>2013</v>
      </c>
    </row>
    <row r="139" spans="1:7" ht="16" x14ac:dyDescent="0.2">
      <c r="A139" s="26" t="s">
        <v>42</v>
      </c>
      <c r="B139" s="26">
        <v>4551</v>
      </c>
      <c r="C139" s="26">
        <v>364</v>
      </c>
      <c r="D139" s="17">
        <f t="shared" si="4"/>
        <v>7998.2421445836071</v>
      </c>
      <c r="E139" s="29">
        <v>36.452989100000003</v>
      </c>
      <c r="F139" s="17">
        <f t="shared" si="5"/>
        <v>291559.8337156669</v>
      </c>
      <c r="G139" s="26">
        <v>2014</v>
      </c>
    </row>
    <row r="140" spans="1:7" ht="16" x14ac:dyDescent="0.2">
      <c r="A140" s="26" t="s">
        <v>42</v>
      </c>
      <c r="B140" s="26">
        <v>4024</v>
      </c>
      <c r="C140" s="26">
        <v>297</v>
      </c>
      <c r="D140" s="17">
        <f t="shared" si="4"/>
        <v>7380.7157057654076</v>
      </c>
      <c r="E140" s="29">
        <v>29.734303000000001</v>
      </c>
      <c r="F140" s="17">
        <f t="shared" si="5"/>
        <v>219460.43715208748</v>
      </c>
      <c r="G140" s="26">
        <v>2015</v>
      </c>
    </row>
    <row r="141" spans="1:7" ht="16" x14ac:dyDescent="0.2">
      <c r="A141" s="26" t="s">
        <v>42</v>
      </c>
      <c r="B141" s="26">
        <v>2489</v>
      </c>
      <c r="C141" s="26">
        <v>304</v>
      </c>
      <c r="D141" s="17">
        <f t="shared" si="4"/>
        <v>12213.740458015267</v>
      </c>
      <c r="E141" s="29">
        <v>28.3664348</v>
      </c>
      <c r="F141" s="17">
        <f t="shared" si="5"/>
        <v>346460.27236641222</v>
      </c>
      <c r="G141" s="26">
        <v>2016</v>
      </c>
    </row>
    <row r="142" spans="1:7" ht="16" x14ac:dyDescent="0.2">
      <c r="A142" s="26" t="s">
        <v>42</v>
      </c>
      <c r="B142" s="26">
        <v>3417</v>
      </c>
      <c r="C142" s="26">
        <v>567</v>
      </c>
      <c r="D142" s="17">
        <f t="shared" si="4"/>
        <v>16593.503072870939</v>
      </c>
      <c r="E142" s="29">
        <v>30.0628484</v>
      </c>
      <c r="F142" s="17">
        <f t="shared" si="5"/>
        <v>498847.9673046532</v>
      </c>
      <c r="G142" s="26">
        <v>2017</v>
      </c>
    </row>
    <row r="143" spans="1:7" ht="16" x14ac:dyDescent="0.2">
      <c r="A143" s="26" t="s">
        <v>42</v>
      </c>
      <c r="B143" s="26">
        <v>4073</v>
      </c>
      <c r="C143" s="26">
        <v>759</v>
      </c>
      <c r="D143" s="17">
        <f t="shared" si="4"/>
        <v>18634.912840657991</v>
      </c>
      <c r="E143" s="29">
        <v>29.2986234</v>
      </c>
      <c r="F143" s="17">
        <f t="shared" si="5"/>
        <v>545977.29341026268</v>
      </c>
      <c r="G143" s="26">
        <v>2018</v>
      </c>
    </row>
    <row r="144" spans="1:7" ht="16" x14ac:dyDescent="0.2">
      <c r="A144" s="26" t="s">
        <v>42</v>
      </c>
      <c r="B144" s="26">
        <v>4585</v>
      </c>
      <c r="C144" s="26">
        <v>950</v>
      </c>
      <c r="D144" s="17">
        <f t="shared" si="4"/>
        <v>20719.738276990185</v>
      </c>
      <c r="E144" s="29">
        <v>27.400714300000001</v>
      </c>
      <c r="F144" s="17">
        <f t="shared" si="5"/>
        <v>567735.6288985823</v>
      </c>
      <c r="G144" s="26">
        <v>2019</v>
      </c>
    </row>
    <row r="145" spans="1:7" ht="16" x14ac:dyDescent="0.2">
      <c r="A145" s="26" t="s">
        <v>43</v>
      </c>
      <c r="B145" s="26">
        <v>843</v>
      </c>
      <c r="C145" s="26">
        <v>96</v>
      </c>
      <c r="D145" s="17">
        <f t="shared" si="4"/>
        <v>11387.900355871885</v>
      </c>
      <c r="E145" s="29">
        <v>35.390999999999998</v>
      </c>
      <c r="F145" s="17">
        <f t="shared" si="5"/>
        <v>403029.18149466184</v>
      </c>
      <c r="G145" s="26">
        <v>2009</v>
      </c>
    </row>
    <row r="146" spans="1:7" ht="16" x14ac:dyDescent="0.2">
      <c r="A146" s="26" t="s">
        <v>43</v>
      </c>
      <c r="B146" s="26">
        <v>1041</v>
      </c>
      <c r="C146" s="26">
        <v>154</v>
      </c>
      <c r="D146" s="17">
        <f t="shared" si="4"/>
        <v>14793.467819404419</v>
      </c>
      <c r="E146" s="29">
        <v>29.807222199999998</v>
      </c>
      <c r="F146" s="17">
        <f t="shared" si="5"/>
        <v>440952.18240153696</v>
      </c>
      <c r="G146" s="26">
        <v>2010</v>
      </c>
    </row>
    <row r="147" spans="1:7" ht="16" x14ac:dyDescent="0.2">
      <c r="A147" s="26" t="s">
        <v>43</v>
      </c>
      <c r="B147" s="26">
        <v>1065</v>
      </c>
      <c r="C147" s="26">
        <v>134</v>
      </c>
      <c r="D147" s="17">
        <f t="shared" si="4"/>
        <v>12582.159624413145</v>
      </c>
      <c r="E147" s="29">
        <v>31.5467105</v>
      </c>
      <c r="F147" s="17">
        <f t="shared" si="5"/>
        <v>396925.7471361502</v>
      </c>
      <c r="G147" s="26">
        <v>2011</v>
      </c>
    </row>
    <row r="148" spans="1:7" ht="16" x14ac:dyDescent="0.2">
      <c r="A148" s="26" t="s">
        <v>43</v>
      </c>
      <c r="B148" s="26">
        <v>1130</v>
      </c>
      <c r="C148" s="26">
        <v>129</v>
      </c>
      <c r="D148" s="17">
        <f t="shared" si="4"/>
        <v>11415.929203539823</v>
      </c>
      <c r="E148" s="29">
        <v>26.364875000000001</v>
      </c>
      <c r="F148" s="17">
        <f t="shared" si="5"/>
        <v>300979.54646017699</v>
      </c>
      <c r="G148" s="26">
        <v>2012</v>
      </c>
    </row>
    <row r="149" spans="1:7" ht="16" x14ac:dyDescent="0.2">
      <c r="A149" s="26" t="s">
        <v>43</v>
      </c>
      <c r="B149" s="26">
        <v>1270</v>
      </c>
      <c r="C149" s="26">
        <v>128</v>
      </c>
      <c r="D149" s="17">
        <f t="shared" si="4"/>
        <v>10078.740157480315</v>
      </c>
      <c r="E149" s="29">
        <v>27.695072499999998</v>
      </c>
      <c r="F149" s="17">
        <f t="shared" si="5"/>
        <v>279131.43937007873</v>
      </c>
      <c r="G149" s="26">
        <v>2013</v>
      </c>
    </row>
    <row r="150" spans="1:7" ht="16" x14ac:dyDescent="0.2">
      <c r="A150" s="26" t="s">
        <v>43</v>
      </c>
      <c r="B150" s="26">
        <v>1260</v>
      </c>
      <c r="C150" s="26">
        <v>130</v>
      </c>
      <c r="D150" s="17">
        <f t="shared" si="4"/>
        <v>10317.460317460316</v>
      </c>
      <c r="E150" s="29">
        <v>29.771403500000002</v>
      </c>
      <c r="F150" s="17">
        <f t="shared" si="5"/>
        <v>307165.27420634916</v>
      </c>
      <c r="G150" s="26">
        <v>2014</v>
      </c>
    </row>
    <row r="151" spans="1:7" ht="16" x14ac:dyDescent="0.2">
      <c r="A151" s="26" t="s">
        <v>43</v>
      </c>
      <c r="B151" s="26">
        <v>1059</v>
      </c>
      <c r="C151" s="26">
        <v>135</v>
      </c>
      <c r="D151" s="17">
        <f t="shared" si="4"/>
        <v>12747.875354107649</v>
      </c>
      <c r="E151" s="29">
        <v>24.250845099999999</v>
      </c>
      <c r="F151" s="17">
        <f t="shared" si="5"/>
        <v>309146.75056657224</v>
      </c>
      <c r="G151" s="26">
        <v>2015</v>
      </c>
    </row>
    <row r="152" spans="1:7" ht="16" x14ac:dyDescent="0.2">
      <c r="A152" s="26" t="s">
        <v>43</v>
      </c>
      <c r="B152" s="26">
        <v>1162</v>
      </c>
      <c r="C152" s="26">
        <v>183</v>
      </c>
      <c r="D152" s="17">
        <f t="shared" si="4"/>
        <v>15748.709122203098</v>
      </c>
      <c r="E152" s="29">
        <v>25.206057699999999</v>
      </c>
      <c r="F152" s="17">
        <f t="shared" si="5"/>
        <v>396962.87083476759</v>
      </c>
      <c r="G152" s="26">
        <v>2016</v>
      </c>
    </row>
    <row r="153" spans="1:7" ht="16" x14ac:dyDescent="0.2">
      <c r="A153" s="26" t="s">
        <v>43</v>
      </c>
      <c r="B153" s="26">
        <v>1935</v>
      </c>
      <c r="C153" s="26">
        <v>451</v>
      </c>
      <c r="D153" s="17">
        <f t="shared" si="4"/>
        <v>23307.493540051681</v>
      </c>
      <c r="E153" s="29">
        <v>25.262041499999999</v>
      </c>
      <c r="F153" s="17">
        <f t="shared" si="5"/>
        <v>588794.86906976742</v>
      </c>
      <c r="G153" s="26">
        <v>2017</v>
      </c>
    </row>
    <row r="154" spans="1:7" ht="16" x14ac:dyDescent="0.2">
      <c r="A154" s="26" t="s">
        <v>43</v>
      </c>
      <c r="B154" s="26">
        <v>2683</v>
      </c>
      <c r="C154" s="26">
        <v>795</v>
      </c>
      <c r="D154" s="17">
        <f t="shared" si="4"/>
        <v>29631.010063361908</v>
      </c>
      <c r="E154" s="29">
        <v>21.7751661</v>
      </c>
      <c r="F154" s="17">
        <f t="shared" si="5"/>
        <v>645220.1658404771</v>
      </c>
      <c r="G154" s="26">
        <v>2018</v>
      </c>
    </row>
    <row r="155" spans="1:7" ht="16" x14ac:dyDescent="0.2">
      <c r="A155" s="26" t="s">
        <v>43</v>
      </c>
      <c r="B155" s="26">
        <v>3496</v>
      </c>
      <c r="C155" s="26">
        <v>1054</v>
      </c>
      <c r="D155" s="17">
        <f t="shared" si="4"/>
        <v>30148.741418764301</v>
      </c>
      <c r="E155" s="29">
        <v>20.211086600000002</v>
      </c>
      <c r="F155" s="17">
        <f t="shared" si="5"/>
        <v>609338.82369565219</v>
      </c>
      <c r="G155" s="26">
        <v>2019</v>
      </c>
    </row>
    <row r="156" spans="1:7" ht="16" x14ac:dyDescent="0.2">
      <c r="A156" s="26" t="s">
        <v>44</v>
      </c>
      <c r="B156" s="26">
        <v>10425</v>
      </c>
      <c r="C156" s="26">
        <v>911</v>
      </c>
      <c r="D156" s="17">
        <f t="shared" si="4"/>
        <v>8738.6091127098316</v>
      </c>
      <c r="E156" s="29">
        <v>31.8981748</v>
      </c>
      <c r="F156" s="17">
        <f t="shared" si="5"/>
        <v>278745.68098609109</v>
      </c>
      <c r="G156" s="26">
        <v>2009</v>
      </c>
    </row>
    <row r="157" spans="1:7" ht="16" x14ac:dyDescent="0.2">
      <c r="A157" s="26" t="s">
        <v>44</v>
      </c>
      <c r="B157" s="26">
        <v>9736</v>
      </c>
      <c r="C157" s="26">
        <v>817</v>
      </c>
      <c r="D157" s="17">
        <f t="shared" si="4"/>
        <v>8391.5365653245681</v>
      </c>
      <c r="E157" s="29">
        <v>32.617265600000003</v>
      </c>
      <c r="F157" s="17">
        <f t="shared" si="5"/>
        <v>273708.97694330319</v>
      </c>
      <c r="G157" s="26">
        <v>2010</v>
      </c>
    </row>
    <row r="158" spans="1:7" ht="16" x14ac:dyDescent="0.2">
      <c r="A158" s="26" t="s">
        <v>44</v>
      </c>
      <c r="B158" s="26">
        <v>9708</v>
      </c>
      <c r="C158" s="26">
        <v>834</v>
      </c>
      <c r="D158" s="17">
        <f t="shared" si="4"/>
        <v>8590.8529048207656</v>
      </c>
      <c r="E158" s="29">
        <v>28.283366099999999</v>
      </c>
      <c r="F158" s="17">
        <f t="shared" si="5"/>
        <v>242978.23781829415</v>
      </c>
      <c r="G158" s="26">
        <v>2011</v>
      </c>
    </row>
    <row r="159" spans="1:7" ht="16" x14ac:dyDescent="0.2">
      <c r="A159" s="26" t="s">
        <v>44</v>
      </c>
      <c r="B159" s="26">
        <v>10715</v>
      </c>
      <c r="C159" s="26">
        <v>913</v>
      </c>
      <c r="D159" s="17">
        <f t="shared" si="4"/>
        <v>8520.7652823145127</v>
      </c>
      <c r="E159" s="29">
        <v>25.220795500000001</v>
      </c>
      <c r="F159" s="17">
        <f t="shared" si="5"/>
        <v>214900.47868875411</v>
      </c>
      <c r="G159" s="26">
        <v>2012</v>
      </c>
    </row>
    <row r="160" spans="1:7" ht="16" x14ac:dyDescent="0.2">
      <c r="A160" s="26" t="s">
        <v>44</v>
      </c>
      <c r="B160" s="26">
        <v>11238</v>
      </c>
      <c r="C160" s="26">
        <v>996</v>
      </c>
      <c r="D160" s="17">
        <f t="shared" si="4"/>
        <v>8862.7869727709549</v>
      </c>
      <c r="E160" s="29">
        <v>25.4657895</v>
      </c>
      <c r="F160" s="17">
        <f t="shared" si="5"/>
        <v>225697.86743192736</v>
      </c>
      <c r="G160" s="26">
        <v>2013</v>
      </c>
    </row>
    <row r="161" spans="1:7" ht="16" x14ac:dyDescent="0.2">
      <c r="A161" s="26" t="s">
        <v>44</v>
      </c>
      <c r="B161" s="26">
        <v>10932</v>
      </c>
      <c r="C161" s="26">
        <v>869</v>
      </c>
      <c r="D161" s="17">
        <f t="shared" si="4"/>
        <v>7949.1401390413466</v>
      </c>
      <c r="E161" s="29">
        <v>22.570490199999998</v>
      </c>
      <c r="F161" s="17">
        <f t="shared" si="5"/>
        <v>179415.98960665934</v>
      </c>
      <c r="G161" s="26">
        <v>2014</v>
      </c>
    </row>
    <row r="162" spans="1:7" ht="16" x14ac:dyDescent="0.2">
      <c r="A162" s="26" t="s">
        <v>44</v>
      </c>
      <c r="B162" s="26">
        <v>8619</v>
      </c>
      <c r="C162" s="26">
        <v>846</v>
      </c>
      <c r="D162" s="17">
        <f t="shared" si="4"/>
        <v>9815.5238426731648</v>
      </c>
      <c r="E162" s="29">
        <v>21.661677699999998</v>
      </c>
      <c r="F162" s="17">
        <f t="shared" si="5"/>
        <v>212620.71393665159</v>
      </c>
      <c r="G162" s="26">
        <v>2015</v>
      </c>
    </row>
    <row r="163" spans="1:7" ht="16" x14ac:dyDescent="0.2">
      <c r="A163" s="26" t="s">
        <v>44</v>
      </c>
      <c r="B163" s="26">
        <v>16375</v>
      </c>
      <c r="C163" s="26">
        <v>2712</v>
      </c>
      <c r="D163" s="17">
        <f t="shared" si="4"/>
        <v>16561.832061068701</v>
      </c>
      <c r="E163" s="29">
        <v>23.768335799999999</v>
      </c>
      <c r="F163" s="17">
        <f t="shared" si="5"/>
        <v>393647.18589068699</v>
      </c>
      <c r="G163" s="26">
        <v>2016</v>
      </c>
    </row>
    <row r="164" spans="1:7" ht="16" x14ac:dyDescent="0.2">
      <c r="A164" s="26" t="s">
        <v>44</v>
      </c>
      <c r="B164" s="26">
        <v>25888</v>
      </c>
      <c r="C164" s="26">
        <v>6144</v>
      </c>
      <c r="D164" s="17">
        <f t="shared" si="4"/>
        <v>23733.003708281831</v>
      </c>
      <c r="E164" s="29">
        <v>22.9412512</v>
      </c>
      <c r="F164" s="17">
        <f t="shared" si="5"/>
        <v>544464.79980222497</v>
      </c>
      <c r="G164" s="26">
        <v>2017</v>
      </c>
    </row>
    <row r="165" spans="1:7" ht="16" x14ac:dyDescent="0.2">
      <c r="A165" s="26" t="s">
        <v>44</v>
      </c>
      <c r="B165" s="26">
        <v>29536</v>
      </c>
      <c r="C165" s="26">
        <v>7925</v>
      </c>
      <c r="D165" s="17">
        <f t="shared" si="4"/>
        <v>26831.663055254605</v>
      </c>
      <c r="E165" s="29">
        <v>20.907251800000001</v>
      </c>
      <c r="F165" s="17">
        <f t="shared" si="5"/>
        <v>560976.33570896531</v>
      </c>
      <c r="G165" s="26">
        <v>2018</v>
      </c>
    </row>
    <row r="166" spans="1:7" ht="16" x14ac:dyDescent="0.2">
      <c r="A166" s="26" t="s">
        <v>44</v>
      </c>
      <c r="B166" s="26">
        <v>33212</v>
      </c>
      <c r="C166" s="26">
        <v>9264</v>
      </c>
      <c r="D166" s="17">
        <f t="shared" si="4"/>
        <v>27893.532458147656</v>
      </c>
      <c r="E166" s="29">
        <v>18.971361000000002</v>
      </c>
      <c r="F166" s="17">
        <f t="shared" si="5"/>
        <v>529178.27382873662</v>
      </c>
      <c r="G166" s="26">
        <v>2019</v>
      </c>
    </row>
    <row r="167" spans="1:7" ht="16" x14ac:dyDescent="0.2">
      <c r="A167" s="26" t="s">
        <v>45</v>
      </c>
      <c r="B167" s="26">
        <v>4797</v>
      </c>
      <c r="C167" s="26">
        <v>379</v>
      </c>
      <c r="D167" s="17">
        <f t="shared" si="4"/>
        <v>7900.7713154054627</v>
      </c>
      <c r="E167" s="29">
        <v>25.0825</v>
      </c>
      <c r="F167" s="17">
        <f t="shared" si="5"/>
        <v>198171.09651865752</v>
      </c>
      <c r="G167" s="26">
        <v>2009</v>
      </c>
    </row>
    <row r="168" spans="1:7" ht="16" x14ac:dyDescent="0.2">
      <c r="A168" s="26" t="s">
        <v>45</v>
      </c>
      <c r="B168" s="26">
        <v>4820</v>
      </c>
      <c r="C168" s="26">
        <v>319</v>
      </c>
      <c r="D168" s="17">
        <f t="shared" si="4"/>
        <v>6618.2572614107885</v>
      </c>
      <c r="E168" s="29">
        <v>26.313555600000001</v>
      </c>
      <c r="F168" s="17">
        <f t="shared" si="5"/>
        <v>174149.88042323652</v>
      </c>
      <c r="G168" s="26">
        <v>2010</v>
      </c>
    </row>
    <row r="169" spans="1:7" ht="16" x14ac:dyDescent="0.2">
      <c r="A169" s="26" t="s">
        <v>45</v>
      </c>
      <c r="B169" s="26">
        <v>5322</v>
      </c>
      <c r="C169" s="26">
        <v>463</v>
      </c>
      <c r="D169" s="17">
        <f t="shared" si="4"/>
        <v>8699.7369409996245</v>
      </c>
      <c r="E169" s="29">
        <v>23.732808200000001</v>
      </c>
      <c r="F169" s="17">
        <f t="shared" si="5"/>
        <v>206469.18821119881</v>
      </c>
      <c r="G169" s="26">
        <v>2011</v>
      </c>
    </row>
    <row r="170" spans="1:7" ht="16" x14ac:dyDescent="0.2">
      <c r="A170" s="26" t="s">
        <v>45</v>
      </c>
      <c r="B170" s="26">
        <v>6138</v>
      </c>
      <c r="C170" s="26">
        <v>512</v>
      </c>
      <c r="D170" s="17">
        <f t="shared" si="4"/>
        <v>8341.479309221244</v>
      </c>
      <c r="E170" s="29">
        <v>22.3351057</v>
      </c>
      <c r="F170" s="17">
        <f t="shared" si="5"/>
        <v>186307.82206581946</v>
      </c>
      <c r="G170" s="26">
        <v>2012</v>
      </c>
    </row>
    <row r="171" spans="1:7" ht="16" x14ac:dyDescent="0.2">
      <c r="A171" s="26" t="s">
        <v>45</v>
      </c>
      <c r="B171" s="26">
        <v>6484</v>
      </c>
      <c r="C171" s="26">
        <v>549</v>
      </c>
      <c r="D171" s="17">
        <f t="shared" si="4"/>
        <v>8466.9956816779759</v>
      </c>
      <c r="E171" s="29">
        <v>23.499784200000001</v>
      </c>
      <c r="F171" s="17">
        <f t="shared" si="5"/>
        <v>198972.57134176433</v>
      </c>
      <c r="G171" s="26">
        <v>2013</v>
      </c>
    </row>
    <row r="172" spans="1:7" ht="16" x14ac:dyDescent="0.2">
      <c r="A172" s="26" t="s">
        <v>45</v>
      </c>
      <c r="B172" s="26">
        <v>6693</v>
      </c>
      <c r="C172" s="26">
        <v>602</v>
      </c>
      <c r="D172" s="17">
        <f t="shared" si="4"/>
        <v>8994.4718362468266</v>
      </c>
      <c r="E172" s="29">
        <v>19.6681673</v>
      </c>
      <c r="F172" s="17">
        <f t="shared" si="5"/>
        <v>176904.7768504408</v>
      </c>
      <c r="G172" s="26">
        <v>2014</v>
      </c>
    </row>
    <row r="173" spans="1:7" ht="16" x14ac:dyDescent="0.2">
      <c r="A173" s="26" t="s">
        <v>45</v>
      </c>
      <c r="B173" s="26">
        <v>5490</v>
      </c>
      <c r="C173" s="26">
        <v>643</v>
      </c>
      <c r="D173" s="17">
        <f t="shared" si="4"/>
        <v>11712.204007285975</v>
      </c>
      <c r="E173" s="29">
        <v>20.432022799999999</v>
      </c>
      <c r="F173" s="17">
        <f t="shared" si="5"/>
        <v>239304.01931511838</v>
      </c>
      <c r="G173" s="26">
        <v>2015</v>
      </c>
    </row>
    <row r="174" spans="1:7" ht="16" x14ac:dyDescent="0.2">
      <c r="A174" s="26" t="s">
        <v>45</v>
      </c>
      <c r="B174" s="26">
        <v>5260</v>
      </c>
      <c r="C174" s="26">
        <v>848</v>
      </c>
      <c r="D174" s="17">
        <f t="shared" si="4"/>
        <v>16121.673003802282</v>
      </c>
      <c r="E174" s="29">
        <v>21.080929099999999</v>
      </c>
      <c r="F174" s="17">
        <f t="shared" si="5"/>
        <v>339859.84556653991</v>
      </c>
      <c r="G174" s="26">
        <v>2016</v>
      </c>
    </row>
    <row r="175" spans="1:7" ht="16" x14ac:dyDescent="0.2">
      <c r="A175" s="26" t="s">
        <v>45</v>
      </c>
      <c r="B175" s="26">
        <v>11348</v>
      </c>
      <c r="C175" s="26">
        <v>2629</v>
      </c>
      <c r="D175" s="17">
        <f t="shared" si="4"/>
        <v>23167.077899189284</v>
      </c>
      <c r="E175" s="29">
        <v>21.273636400000001</v>
      </c>
      <c r="F175" s="17">
        <f t="shared" si="5"/>
        <v>492847.99167782872</v>
      </c>
      <c r="G175" s="26">
        <v>2017</v>
      </c>
    </row>
    <row r="176" spans="1:7" ht="16" x14ac:dyDescent="0.2">
      <c r="A176" s="26" t="s">
        <v>45</v>
      </c>
      <c r="B176" s="26">
        <v>14007</v>
      </c>
      <c r="C176" s="26">
        <v>3755</v>
      </c>
      <c r="D176" s="17">
        <f t="shared" si="4"/>
        <v>26808.024559148995</v>
      </c>
      <c r="E176" s="29">
        <v>20.031783000000001</v>
      </c>
      <c r="F176" s="17">
        <f t="shared" si="5"/>
        <v>537012.53062754334</v>
      </c>
      <c r="G176" s="26">
        <v>2018</v>
      </c>
    </row>
    <row r="177" spans="1:7" ht="16" x14ac:dyDescent="0.2">
      <c r="A177" s="26" t="s">
        <v>45</v>
      </c>
      <c r="B177" s="26">
        <v>17112</v>
      </c>
      <c r="C177" s="26">
        <v>4724</v>
      </c>
      <c r="D177" s="17">
        <f t="shared" si="4"/>
        <v>27606.358111266949</v>
      </c>
      <c r="E177" s="29">
        <v>18.913679500000001</v>
      </c>
      <c r="F177" s="17">
        <f t="shared" si="5"/>
        <v>522137.80947872845</v>
      </c>
      <c r="G177" s="26">
        <v>2019</v>
      </c>
    </row>
    <row r="178" spans="1:7" ht="16" x14ac:dyDescent="0.2">
      <c r="A178" s="26" t="s">
        <v>46</v>
      </c>
      <c r="B178" s="26">
        <v>1404</v>
      </c>
      <c r="C178" s="26">
        <v>102</v>
      </c>
      <c r="D178" s="17">
        <f t="shared" si="4"/>
        <v>7264.9572649572656</v>
      </c>
      <c r="E178" s="29">
        <v>24.729705899999999</v>
      </c>
      <c r="F178" s="17">
        <f t="shared" si="5"/>
        <v>179660.25653846154</v>
      </c>
      <c r="G178" s="26">
        <v>2009</v>
      </c>
    </row>
    <row r="179" spans="1:7" ht="16" x14ac:dyDescent="0.2">
      <c r="A179" s="26" t="s">
        <v>46</v>
      </c>
      <c r="B179" s="26">
        <v>1374</v>
      </c>
      <c r="C179" s="26">
        <v>102</v>
      </c>
      <c r="D179" s="17">
        <f t="shared" si="4"/>
        <v>7423.5807860262012</v>
      </c>
      <c r="E179" s="29">
        <v>25.455428600000001</v>
      </c>
      <c r="F179" s="17">
        <f t="shared" si="5"/>
        <v>188970.43065502186</v>
      </c>
      <c r="G179" s="26">
        <v>2010</v>
      </c>
    </row>
    <row r="180" spans="1:7" ht="16" x14ac:dyDescent="0.2">
      <c r="A180" s="26" t="s">
        <v>46</v>
      </c>
      <c r="B180" s="26">
        <v>1460</v>
      </c>
      <c r="C180" s="26">
        <v>141</v>
      </c>
      <c r="D180" s="17">
        <f t="shared" si="4"/>
        <v>9657.5342465753438</v>
      </c>
      <c r="E180" s="29">
        <v>27.928387099999998</v>
      </c>
      <c r="F180" s="17">
        <f t="shared" si="5"/>
        <v>269719.35486986302</v>
      </c>
      <c r="G180" s="26">
        <v>2011</v>
      </c>
    </row>
    <row r="181" spans="1:7" ht="16" x14ac:dyDescent="0.2">
      <c r="A181" s="26" t="s">
        <v>46</v>
      </c>
      <c r="B181" s="26">
        <v>1458</v>
      </c>
      <c r="C181" s="26">
        <v>155</v>
      </c>
      <c r="D181" s="17">
        <f t="shared" si="4"/>
        <v>10631.001371742113</v>
      </c>
      <c r="E181" s="29">
        <v>24.5269318</v>
      </c>
      <c r="F181" s="17">
        <f t="shared" si="5"/>
        <v>260745.84561042525</v>
      </c>
      <c r="G181" s="26">
        <v>2012</v>
      </c>
    </row>
    <row r="182" spans="1:7" ht="16" x14ac:dyDescent="0.2">
      <c r="A182" s="26" t="s">
        <v>46</v>
      </c>
      <c r="B182" s="26">
        <v>1457</v>
      </c>
      <c r="C182" s="26">
        <v>154</v>
      </c>
      <c r="D182" s="17">
        <f t="shared" si="4"/>
        <v>10569.663692518874</v>
      </c>
      <c r="E182" s="29">
        <v>25.218674700000001</v>
      </c>
      <c r="F182" s="17">
        <f t="shared" si="5"/>
        <v>266552.9103500343</v>
      </c>
      <c r="G182" s="26">
        <v>2013</v>
      </c>
    </row>
    <row r="183" spans="1:7" ht="16" x14ac:dyDescent="0.2">
      <c r="A183" s="26" t="s">
        <v>46</v>
      </c>
      <c r="B183" s="26">
        <v>1351</v>
      </c>
      <c r="C183" s="26">
        <v>128</v>
      </c>
      <c r="D183" s="17">
        <f t="shared" ref="D183:D246" si="6">IF(B183&lt;&gt;"",C183/B183*100000,"No data available")</f>
        <v>9474.4633604737228</v>
      </c>
      <c r="E183" s="29">
        <v>22.903934400000001</v>
      </c>
      <c r="F183" s="17">
        <f t="shared" si="5"/>
        <v>217002.48728349371</v>
      </c>
      <c r="G183" s="26">
        <v>2014</v>
      </c>
    </row>
    <row r="184" spans="1:7" ht="16" x14ac:dyDescent="0.2">
      <c r="A184" s="26" t="s">
        <v>46</v>
      </c>
      <c r="B184" s="26">
        <v>921</v>
      </c>
      <c r="C184" s="26">
        <v>116</v>
      </c>
      <c r="D184" s="17">
        <f t="shared" si="6"/>
        <v>12595.00542888165</v>
      </c>
      <c r="E184" s="29">
        <v>20.3761765</v>
      </c>
      <c r="F184" s="17">
        <f t="shared" si="5"/>
        <v>256638.05363735071</v>
      </c>
      <c r="G184" s="26">
        <v>2015</v>
      </c>
    </row>
    <row r="185" spans="1:7" ht="16" x14ac:dyDescent="0.2">
      <c r="A185" s="26" t="s">
        <v>46</v>
      </c>
      <c r="B185" s="26">
        <v>944</v>
      </c>
      <c r="C185" s="26">
        <v>140</v>
      </c>
      <c r="D185" s="17">
        <f t="shared" si="6"/>
        <v>14830.508474576271</v>
      </c>
      <c r="E185" s="29">
        <v>22.886785700000001</v>
      </c>
      <c r="F185" s="17">
        <f t="shared" si="5"/>
        <v>339422.66927966103</v>
      </c>
      <c r="G185" s="26">
        <v>2016</v>
      </c>
    </row>
    <row r="186" spans="1:7" ht="16" x14ac:dyDescent="0.2">
      <c r="A186" s="26" t="s">
        <v>46</v>
      </c>
      <c r="B186" s="26">
        <v>1319</v>
      </c>
      <c r="C186" s="26">
        <v>277</v>
      </c>
      <c r="D186" s="17">
        <f t="shared" si="6"/>
        <v>21000.758150113721</v>
      </c>
      <c r="E186" s="29">
        <v>21.606831700000001</v>
      </c>
      <c r="F186" s="17">
        <f t="shared" si="5"/>
        <v>453759.84692191053</v>
      </c>
      <c r="G186" s="26">
        <v>2017</v>
      </c>
    </row>
    <row r="187" spans="1:7" ht="16" x14ac:dyDescent="0.2">
      <c r="A187" s="26" t="s">
        <v>46</v>
      </c>
      <c r="B187" s="26">
        <v>1878</v>
      </c>
      <c r="C187" s="26">
        <v>479</v>
      </c>
      <c r="D187" s="17">
        <f t="shared" si="6"/>
        <v>25505.857294994676</v>
      </c>
      <c r="E187" s="29">
        <v>20.891798399999999</v>
      </c>
      <c r="F187" s="17">
        <f t="shared" si="5"/>
        <v>532863.22862619802</v>
      </c>
      <c r="G187" s="26">
        <v>2018</v>
      </c>
    </row>
    <row r="188" spans="1:7" ht="16" x14ac:dyDescent="0.2">
      <c r="A188" s="26" t="s">
        <v>46</v>
      </c>
      <c r="B188" s="26">
        <v>2116</v>
      </c>
      <c r="C188" s="26">
        <v>561</v>
      </c>
      <c r="D188" s="17">
        <f t="shared" si="6"/>
        <v>26512.28733459357</v>
      </c>
      <c r="E188" s="29">
        <v>19.864146300000002</v>
      </c>
      <c r="F188" s="17">
        <f t="shared" si="5"/>
        <v>526643.95436200371</v>
      </c>
      <c r="G188" s="26">
        <v>2019</v>
      </c>
    </row>
    <row r="189" spans="1:7" ht="16" x14ac:dyDescent="0.2">
      <c r="A189" s="26" t="s">
        <v>47</v>
      </c>
      <c r="B189" s="26">
        <v>3421</v>
      </c>
      <c r="C189" s="26">
        <v>200</v>
      </c>
      <c r="D189" s="17">
        <f t="shared" si="6"/>
        <v>5846.243788365975</v>
      </c>
      <c r="E189" s="29">
        <v>23.716000000000001</v>
      </c>
      <c r="F189" s="17">
        <f t="shared" si="5"/>
        <v>138649.51768488745</v>
      </c>
      <c r="G189" s="26">
        <v>2009</v>
      </c>
    </row>
    <row r="190" spans="1:7" ht="16" x14ac:dyDescent="0.2">
      <c r="A190" s="26" t="s">
        <v>47</v>
      </c>
      <c r="B190" s="26">
        <v>3193</v>
      </c>
      <c r="C190" s="26">
        <v>115</v>
      </c>
      <c r="D190" s="17">
        <f t="shared" si="6"/>
        <v>3601.6285624804259</v>
      </c>
      <c r="E190" s="29">
        <v>24.003871</v>
      </c>
      <c r="F190" s="17">
        <f t="shared" si="5"/>
        <v>86453.027403695582</v>
      </c>
      <c r="G190" s="26">
        <v>2010</v>
      </c>
    </row>
    <row r="191" spans="1:7" ht="16" x14ac:dyDescent="0.2">
      <c r="A191" s="26" t="s">
        <v>47</v>
      </c>
      <c r="B191" s="26">
        <v>3439</v>
      </c>
      <c r="C191" s="26">
        <v>120</v>
      </c>
      <c r="D191" s="17">
        <f t="shared" si="6"/>
        <v>3489.3864495492871</v>
      </c>
      <c r="E191" s="29">
        <v>22.887659599999999</v>
      </c>
      <c r="F191" s="17">
        <f t="shared" si="5"/>
        <v>79863.889270136657</v>
      </c>
      <c r="G191" s="26">
        <v>2011</v>
      </c>
    </row>
    <row r="192" spans="1:7" ht="16" x14ac:dyDescent="0.2">
      <c r="A192" s="26" t="s">
        <v>47</v>
      </c>
      <c r="B192" s="26">
        <v>3530</v>
      </c>
      <c r="C192" s="26">
        <v>131</v>
      </c>
      <c r="D192" s="17">
        <f t="shared" si="6"/>
        <v>3711.0481586402266</v>
      </c>
      <c r="E192" s="29">
        <v>23.126612900000001</v>
      </c>
      <c r="F192" s="17">
        <f t="shared" si="5"/>
        <v>85823.974218130315</v>
      </c>
      <c r="G192" s="26">
        <v>2012</v>
      </c>
    </row>
    <row r="193" spans="1:7" ht="16" x14ac:dyDescent="0.2">
      <c r="A193" s="26" t="s">
        <v>47</v>
      </c>
      <c r="B193" s="26">
        <v>3747</v>
      </c>
      <c r="C193" s="26">
        <v>185</v>
      </c>
      <c r="D193" s="17">
        <f t="shared" si="6"/>
        <v>4937.283159861222</v>
      </c>
      <c r="E193" s="29">
        <v>18.8109459</v>
      </c>
      <c r="F193" s="17">
        <f t="shared" si="5"/>
        <v>92874.966413130503</v>
      </c>
      <c r="G193" s="26">
        <v>2013</v>
      </c>
    </row>
    <row r="194" spans="1:7" ht="16" x14ac:dyDescent="0.2">
      <c r="A194" s="26" t="s">
        <v>47</v>
      </c>
      <c r="B194" s="26">
        <v>3302</v>
      </c>
      <c r="C194" s="26">
        <v>138</v>
      </c>
      <c r="D194" s="17">
        <f t="shared" si="6"/>
        <v>4179.285281647487</v>
      </c>
      <c r="E194" s="29">
        <v>33.578260899999997</v>
      </c>
      <c r="F194" s="17">
        <f t="shared" ref="F194:F257" si="7">IF(E194&lt;&gt;"",D194*E194,"No data available")</f>
        <v>140333.13156268929</v>
      </c>
      <c r="G194" s="26">
        <v>2014</v>
      </c>
    </row>
    <row r="195" spans="1:7" ht="16" x14ac:dyDescent="0.2">
      <c r="A195" s="26" t="s">
        <v>47</v>
      </c>
      <c r="B195" s="26">
        <v>2725</v>
      </c>
      <c r="C195" s="26">
        <v>133</v>
      </c>
      <c r="D195" s="17">
        <f t="shared" si="6"/>
        <v>4880.7339449541287</v>
      </c>
      <c r="E195" s="29">
        <v>32.505384599999999</v>
      </c>
      <c r="F195" s="17">
        <f t="shared" si="7"/>
        <v>158650.13401100918</v>
      </c>
      <c r="G195" s="26">
        <v>2015</v>
      </c>
    </row>
    <row r="196" spans="1:7" ht="16" x14ac:dyDescent="0.2">
      <c r="A196" s="26" t="s">
        <v>47</v>
      </c>
      <c r="B196" s="26">
        <v>2820</v>
      </c>
      <c r="C196" s="26">
        <v>583</v>
      </c>
      <c r="D196" s="17">
        <f t="shared" si="6"/>
        <v>20673.758865248226</v>
      </c>
      <c r="E196" s="29">
        <v>20.373261899999999</v>
      </c>
      <c r="F196" s="17">
        <f t="shared" si="7"/>
        <v>421191.90381914889</v>
      </c>
      <c r="G196" s="26">
        <v>2016</v>
      </c>
    </row>
    <row r="197" spans="1:7" ht="16" x14ac:dyDescent="0.2">
      <c r="A197" s="26" t="s">
        <v>47</v>
      </c>
      <c r="B197" s="26">
        <v>4583</v>
      </c>
      <c r="C197" s="26">
        <v>1322</v>
      </c>
      <c r="D197" s="17">
        <f t="shared" si="6"/>
        <v>28845.734235217107</v>
      </c>
      <c r="E197" s="29">
        <v>20.953247900000001</v>
      </c>
      <c r="F197" s="17">
        <f t="shared" si="7"/>
        <v>604411.820288021</v>
      </c>
      <c r="G197" s="26">
        <v>2017</v>
      </c>
    </row>
    <row r="198" spans="1:7" ht="16" x14ac:dyDescent="0.2">
      <c r="A198" s="26" t="s">
        <v>47</v>
      </c>
      <c r="B198" s="26">
        <v>5362</v>
      </c>
      <c r="C198" s="26">
        <v>1692</v>
      </c>
      <c r="D198" s="17">
        <f t="shared" si="6"/>
        <v>31555.389779932862</v>
      </c>
      <c r="E198" s="29">
        <v>19.231808399999998</v>
      </c>
      <c r="F198" s="17">
        <f t="shared" si="7"/>
        <v>606867.21023498697</v>
      </c>
      <c r="G198" s="26">
        <v>2018</v>
      </c>
    </row>
    <row r="199" spans="1:7" ht="16" x14ac:dyDescent="0.2">
      <c r="A199" s="26" t="s">
        <v>47</v>
      </c>
      <c r="B199" s="26">
        <v>6100</v>
      </c>
      <c r="C199" s="26">
        <v>2053</v>
      </c>
      <c r="D199" s="17">
        <f t="shared" si="6"/>
        <v>33655.737704918029</v>
      </c>
      <c r="E199" s="29">
        <v>17.701024700000001</v>
      </c>
      <c r="F199" s="17">
        <f t="shared" si="7"/>
        <v>595741.04441147542</v>
      </c>
      <c r="G199" s="26">
        <v>2019</v>
      </c>
    </row>
    <row r="200" spans="1:7" ht="16" x14ac:dyDescent="0.2">
      <c r="A200" s="26" t="s">
        <v>48</v>
      </c>
      <c r="B200" s="26">
        <v>2207</v>
      </c>
      <c r="C200" s="26">
        <v>185</v>
      </c>
      <c r="D200" s="17">
        <f t="shared" si="6"/>
        <v>8382.4195740824653</v>
      </c>
      <c r="E200" s="29">
        <v>28.401831000000001</v>
      </c>
      <c r="F200" s="17">
        <f t="shared" si="7"/>
        <v>238076.06411418217</v>
      </c>
      <c r="G200" s="26">
        <v>2009</v>
      </c>
    </row>
    <row r="201" spans="1:7" ht="16" x14ac:dyDescent="0.2">
      <c r="A201" s="26" t="s">
        <v>48</v>
      </c>
      <c r="B201" s="26">
        <v>1855</v>
      </c>
      <c r="C201" s="26">
        <v>166</v>
      </c>
      <c r="D201" s="17">
        <f t="shared" si="6"/>
        <v>8948.7870619946098</v>
      </c>
      <c r="E201" s="29">
        <v>32.142711900000002</v>
      </c>
      <c r="F201" s="17">
        <f t="shared" si="7"/>
        <v>287638.28438814019</v>
      </c>
      <c r="G201" s="26">
        <v>2010</v>
      </c>
    </row>
    <row r="202" spans="1:7" ht="16" x14ac:dyDescent="0.2">
      <c r="A202" s="26" t="s">
        <v>48</v>
      </c>
      <c r="B202" s="26">
        <v>1807</v>
      </c>
      <c r="C202" s="26">
        <v>168</v>
      </c>
      <c r="D202" s="17">
        <f t="shared" si="6"/>
        <v>9297.1776425013832</v>
      </c>
      <c r="E202" s="29">
        <v>35.81</v>
      </c>
      <c r="F202" s="17">
        <f t="shared" si="7"/>
        <v>332931.93137797457</v>
      </c>
      <c r="G202" s="26">
        <v>2011</v>
      </c>
    </row>
    <row r="203" spans="1:7" ht="16" x14ac:dyDescent="0.2">
      <c r="A203" s="26" t="s">
        <v>48</v>
      </c>
      <c r="B203" s="26">
        <v>1870</v>
      </c>
      <c r="C203" s="26">
        <v>175</v>
      </c>
      <c r="D203" s="17">
        <f t="shared" si="6"/>
        <v>9358.2887700534757</v>
      </c>
      <c r="E203" s="29">
        <v>31.791647099999999</v>
      </c>
      <c r="F203" s="17">
        <f t="shared" si="7"/>
        <v>297515.41403743316</v>
      </c>
      <c r="G203" s="26">
        <v>2012</v>
      </c>
    </row>
    <row r="204" spans="1:7" ht="16" x14ac:dyDescent="0.2">
      <c r="A204" s="26" t="s">
        <v>48</v>
      </c>
      <c r="B204" s="26">
        <v>1885</v>
      </c>
      <c r="C204" s="26">
        <v>206</v>
      </c>
      <c r="D204" s="17">
        <f t="shared" si="6"/>
        <v>10928.381962864722</v>
      </c>
      <c r="E204" s="29">
        <v>29.060555600000001</v>
      </c>
      <c r="F204" s="17">
        <f t="shared" si="7"/>
        <v>317584.85164986737</v>
      </c>
      <c r="G204" s="26">
        <v>2013</v>
      </c>
    </row>
    <row r="205" spans="1:7" ht="16" x14ac:dyDescent="0.2">
      <c r="A205" s="26" t="s">
        <v>48</v>
      </c>
      <c r="B205" s="26">
        <v>1813</v>
      </c>
      <c r="C205" s="26">
        <v>176</v>
      </c>
      <c r="D205" s="17">
        <f t="shared" si="6"/>
        <v>9707.6668505239941</v>
      </c>
      <c r="E205" s="29">
        <v>30.573384600000001</v>
      </c>
      <c r="F205" s="17">
        <f t="shared" si="7"/>
        <v>296796.23218974081</v>
      </c>
      <c r="G205" s="26">
        <v>2014</v>
      </c>
    </row>
    <row r="206" spans="1:7" ht="16" x14ac:dyDescent="0.2">
      <c r="A206" s="26" t="s">
        <v>48</v>
      </c>
      <c r="B206" s="26">
        <v>1533</v>
      </c>
      <c r="C206" s="26">
        <v>152</v>
      </c>
      <c r="D206" s="17">
        <f t="shared" si="6"/>
        <v>9915.1989562948456</v>
      </c>
      <c r="E206" s="29">
        <v>27.5068254</v>
      </c>
      <c r="F206" s="17">
        <f t="shared" si="7"/>
        <v>272735.64649706456</v>
      </c>
      <c r="G206" s="26">
        <v>2015</v>
      </c>
    </row>
    <row r="207" spans="1:7" ht="16" x14ac:dyDescent="0.2">
      <c r="A207" s="26" t="s">
        <v>48</v>
      </c>
      <c r="B207" s="26">
        <v>1506</v>
      </c>
      <c r="C207" s="26">
        <v>160</v>
      </c>
      <c r="D207" s="17">
        <f t="shared" si="6"/>
        <v>10624.169986719788</v>
      </c>
      <c r="E207" s="29">
        <v>22.907624999999999</v>
      </c>
      <c r="F207" s="17">
        <f t="shared" si="7"/>
        <v>243374.50199203187</v>
      </c>
      <c r="G207" s="26">
        <v>2016</v>
      </c>
    </row>
    <row r="208" spans="1:7" ht="16" x14ac:dyDescent="0.2">
      <c r="A208" s="26" t="s">
        <v>48</v>
      </c>
      <c r="B208" s="26">
        <v>1704</v>
      </c>
      <c r="C208" s="26">
        <v>356</v>
      </c>
      <c r="D208" s="17">
        <f t="shared" si="6"/>
        <v>20892.018779342721</v>
      </c>
      <c r="E208" s="29">
        <v>22.6669068</v>
      </c>
      <c r="F208" s="17">
        <f t="shared" si="7"/>
        <v>473557.44253521122</v>
      </c>
      <c r="G208" s="26">
        <v>2017</v>
      </c>
    </row>
    <row r="209" spans="1:7" ht="16" x14ac:dyDescent="0.2">
      <c r="A209" s="26" t="s">
        <v>48</v>
      </c>
      <c r="B209" s="26">
        <v>2020</v>
      </c>
      <c r="C209" s="26">
        <v>542</v>
      </c>
      <c r="D209" s="17">
        <f t="shared" si="6"/>
        <v>26831.683168316835</v>
      </c>
      <c r="E209" s="29">
        <v>17.850736000000001</v>
      </c>
      <c r="F209" s="17">
        <f t="shared" si="7"/>
        <v>478965.29267326742</v>
      </c>
      <c r="G209" s="26">
        <v>2018</v>
      </c>
    </row>
    <row r="210" spans="1:7" ht="16" x14ac:dyDescent="0.2">
      <c r="A210" s="26" t="s">
        <v>48</v>
      </c>
      <c r="B210" s="26">
        <v>2301</v>
      </c>
      <c r="C210" s="26">
        <v>719</v>
      </c>
      <c r="D210" s="17">
        <f t="shared" si="6"/>
        <v>31247.283789656671</v>
      </c>
      <c r="E210" s="29">
        <v>16.780915</v>
      </c>
      <c r="F210" s="17">
        <f t="shared" si="7"/>
        <v>524358.01325510652</v>
      </c>
      <c r="G210" s="26">
        <v>2019</v>
      </c>
    </row>
    <row r="211" spans="1:7" ht="16" x14ac:dyDescent="0.2">
      <c r="A211" s="26" t="s">
        <v>49</v>
      </c>
      <c r="B211" s="26">
        <v>6699</v>
      </c>
      <c r="C211" s="26">
        <v>1058</v>
      </c>
      <c r="D211" s="17">
        <f t="shared" si="6"/>
        <v>15793.402000298551</v>
      </c>
      <c r="E211" s="29">
        <v>27.946747899999998</v>
      </c>
      <c r="F211" s="17">
        <f t="shared" si="7"/>
        <v>441374.22418569931</v>
      </c>
      <c r="G211" s="26">
        <v>2009</v>
      </c>
    </row>
    <row r="212" spans="1:7" ht="16" x14ac:dyDescent="0.2">
      <c r="A212" s="26" t="s">
        <v>49</v>
      </c>
      <c r="B212" s="26">
        <v>6285</v>
      </c>
      <c r="C212" s="26">
        <v>928</v>
      </c>
      <c r="D212" s="17">
        <f t="shared" si="6"/>
        <v>14765.314240254573</v>
      </c>
      <c r="E212" s="29">
        <v>27.438398599999999</v>
      </c>
      <c r="F212" s="17">
        <f t="shared" si="7"/>
        <v>405136.57757836115</v>
      </c>
      <c r="G212" s="26">
        <v>2010</v>
      </c>
    </row>
    <row r="213" spans="1:7" ht="16" x14ac:dyDescent="0.2">
      <c r="A213" s="26" t="s">
        <v>49</v>
      </c>
      <c r="B213" s="26">
        <v>4943</v>
      </c>
      <c r="C213" s="26">
        <v>409</v>
      </c>
      <c r="D213" s="17">
        <f t="shared" si="6"/>
        <v>8274.3273315800125</v>
      </c>
      <c r="E213" s="29">
        <v>28.505229400000001</v>
      </c>
      <c r="F213" s="17">
        <f t="shared" si="7"/>
        <v>235861.59871737813</v>
      </c>
      <c r="G213" s="26">
        <v>2011</v>
      </c>
    </row>
    <row r="214" spans="1:7" ht="16" x14ac:dyDescent="0.2">
      <c r="A214" s="26" t="s">
        <v>49</v>
      </c>
      <c r="B214" s="26">
        <v>5052</v>
      </c>
      <c r="C214" s="26">
        <v>439</v>
      </c>
      <c r="D214" s="17">
        <f t="shared" si="6"/>
        <v>8689.6278701504343</v>
      </c>
      <c r="E214" s="29">
        <v>24.836896599999999</v>
      </c>
      <c r="F214" s="17">
        <f t="shared" si="7"/>
        <v>215823.38890340456</v>
      </c>
      <c r="G214" s="26">
        <v>2012</v>
      </c>
    </row>
    <row r="215" spans="1:7" ht="16" x14ac:dyDescent="0.2">
      <c r="A215" s="26" t="s">
        <v>49</v>
      </c>
      <c r="B215" s="26">
        <v>5286</v>
      </c>
      <c r="C215" s="26">
        <v>473</v>
      </c>
      <c r="D215" s="17">
        <f t="shared" si="6"/>
        <v>8948.1649640559972</v>
      </c>
      <c r="E215" s="29">
        <v>22.1587192</v>
      </c>
      <c r="F215" s="17">
        <f t="shared" si="7"/>
        <v>198279.87479379494</v>
      </c>
      <c r="G215" s="26">
        <v>2013</v>
      </c>
    </row>
    <row r="216" spans="1:7" ht="16" x14ac:dyDescent="0.2">
      <c r="A216" s="26" t="s">
        <v>49</v>
      </c>
      <c r="B216" s="26">
        <v>5193</v>
      </c>
      <c r="C216" s="26">
        <v>501</v>
      </c>
      <c r="D216" s="17">
        <f t="shared" si="6"/>
        <v>9647.6025418833051</v>
      </c>
      <c r="E216" s="29">
        <v>21.097604799999999</v>
      </c>
      <c r="F216" s="17">
        <f t="shared" si="7"/>
        <v>203541.30569612942</v>
      </c>
      <c r="G216" s="26">
        <v>2014</v>
      </c>
    </row>
    <row r="217" spans="1:7" ht="16" x14ac:dyDescent="0.2">
      <c r="A217" s="26" t="s">
        <v>49</v>
      </c>
      <c r="B217" s="26">
        <v>4518</v>
      </c>
      <c r="C217" s="26">
        <v>493</v>
      </c>
      <c r="D217" s="17">
        <f t="shared" si="6"/>
        <v>10911.907923860115</v>
      </c>
      <c r="E217" s="29">
        <v>23.005273599999999</v>
      </c>
      <c r="F217" s="17">
        <f t="shared" si="7"/>
        <v>251031.42728640992</v>
      </c>
      <c r="G217" s="26">
        <v>2015</v>
      </c>
    </row>
    <row r="218" spans="1:7" ht="16" x14ac:dyDescent="0.2">
      <c r="A218" s="26" t="s">
        <v>49</v>
      </c>
      <c r="B218" s="26">
        <v>3469</v>
      </c>
      <c r="C218" s="26">
        <v>465</v>
      </c>
      <c r="D218" s="17">
        <f t="shared" si="6"/>
        <v>13404.439319688672</v>
      </c>
      <c r="E218" s="29">
        <v>27.318285700000001</v>
      </c>
      <c r="F218" s="17">
        <f t="shared" si="7"/>
        <v>366186.30298356881</v>
      </c>
      <c r="G218" s="26">
        <v>2016</v>
      </c>
    </row>
    <row r="219" spans="1:7" ht="16" x14ac:dyDescent="0.2">
      <c r="A219" s="26" t="s">
        <v>49</v>
      </c>
      <c r="B219" s="26">
        <v>5238</v>
      </c>
      <c r="C219" s="26">
        <v>1046</v>
      </c>
      <c r="D219" s="17">
        <f t="shared" si="6"/>
        <v>19969.453990072547</v>
      </c>
      <c r="E219" s="29">
        <v>23.494675699999998</v>
      </c>
      <c r="F219" s="17">
        <f t="shared" si="7"/>
        <v>469175.84540282545</v>
      </c>
      <c r="G219" s="26">
        <v>2017</v>
      </c>
    </row>
    <row r="220" spans="1:7" ht="16" x14ac:dyDescent="0.2">
      <c r="A220" s="26" t="s">
        <v>49</v>
      </c>
      <c r="B220" s="26">
        <v>6790</v>
      </c>
      <c r="C220" s="26">
        <v>1678</v>
      </c>
      <c r="D220" s="17">
        <f t="shared" si="6"/>
        <v>24712.812960235642</v>
      </c>
      <c r="E220" s="29">
        <v>21.6773205</v>
      </c>
      <c r="F220" s="17">
        <f t="shared" si="7"/>
        <v>535707.56699558173</v>
      </c>
      <c r="G220" s="26">
        <v>2018</v>
      </c>
    </row>
    <row r="221" spans="1:7" ht="16" x14ac:dyDescent="0.2">
      <c r="A221" s="26" t="s">
        <v>49</v>
      </c>
      <c r="B221" s="26">
        <v>7422</v>
      </c>
      <c r="C221" s="26">
        <v>1913</v>
      </c>
      <c r="D221" s="17">
        <f t="shared" si="6"/>
        <v>25774.72379412557</v>
      </c>
      <c r="E221" s="29">
        <v>20.654511200000002</v>
      </c>
      <c r="F221" s="17">
        <f t="shared" si="7"/>
        <v>532364.32128267316</v>
      </c>
      <c r="G221" s="26">
        <v>2019</v>
      </c>
    </row>
    <row r="222" spans="1:7" ht="16" x14ac:dyDescent="0.2">
      <c r="A222" s="26" t="s">
        <v>50</v>
      </c>
      <c r="B222" s="26">
        <v>4216</v>
      </c>
      <c r="C222" s="26">
        <v>505</v>
      </c>
      <c r="D222" s="17">
        <f t="shared" si="6"/>
        <v>11978.178368121442</v>
      </c>
      <c r="E222" s="29">
        <v>25.4639655</v>
      </c>
      <c r="F222" s="17">
        <f t="shared" si="7"/>
        <v>305011.92071869073</v>
      </c>
      <c r="G222" s="26">
        <v>2009</v>
      </c>
    </row>
    <row r="223" spans="1:7" ht="16" x14ac:dyDescent="0.2">
      <c r="A223" s="26" t="s">
        <v>50</v>
      </c>
      <c r="B223" s="26">
        <v>4127</v>
      </c>
      <c r="C223" s="26">
        <v>346</v>
      </c>
      <c r="D223" s="17">
        <f t="shared" si="6"/>
        <v>8383.8139084080449</v>
      </c>
      <c r="E223" s="29">
        <v>22.393434299999999</v>
      </c>
      <c r="F223" s="17">
        <f t="shared" si="7"/>
        <v>187742.38594136178</v>
      </c>
      <c r="G223" s="26">
        <v>2010</v>
      </c>
    </row>
    <row r="224" spans="1:7" ht="16" x14ac:dyDescent="0.2">
      <c r="A224" s="26" t="s">
        <v>50</v>
      </c>
      <c r="B224" s="26">
        <v>4120</v>
      </c>
      <c r="C224" s="26">
        <v>397</v>
      </c>
      <c r="D224" s="17">
        <f t="shared" si="6"/>
        <v>9635.9223300970862</v>
      </c>
      <c r="E224" s="29">
        <v>25.216083300000001</v>
      </c>
      <c r="F224" s="17">
        <f t="shared" si="7"/>
        <v>242980.22014805823</v>
      </c>
      <c r="G224" s="26">
        <v>2011</v>
      </c>
    </row>
    <row r="225" spans="1:7" ht="16" x14ac:dyDescent="0.2">
      <c r="A225" s="26" t="s">
        <v>50</v>
      </c>
      <c r="B225" s="26">
        <v>4549</v>
      </c>
      <c r="C225" s="26">
        <v>443</v>
      </c>
      <c r="D225" s="17">
        <f t="shared" si="6"/>
        <v>9738.4040448450214</v>
      </c>
      <c r="E225" s="29">
        <v>27.942089599999999</v>
      </c>
      <c r="F225" s="17">
        <f t="shared" si="7"/>
        <v>272111.358382062</v>
      </c>
      <c r="G225" s="26">
        <v>2012</v>
      </c>
    </row>
    <row r="226" spans="1:7" ht="16" x14ac:dyDescent="0.2">
      <c r="A226" s="26" t="s">
        <v>50</v>
      </c>
      <c r="B226" s="26">
        <v>4139</v>
      </c>
      <c r="C226" s="26">
        <v>440</v>
      </c>
      <c r="D226" s="17">
        <f t="shared" si="6"/>
        <v>10630.58709833293</v>
      </c>
      <c r="E226" s="29">
        <v>20.793222199999999</v>
      </c>
      <c r="F226" s="17">
        <f t="shared" si="7"/>
        <v>221044.15965208985</v>
      </c>
      <c r="G226" s="26">
        <v>2013</v>
      </c>
    </row>
    <row r="227" spans="1:7" ht="16" x14ac:dyDescent="0.2">
      <c r="A227" s="26" t="s">
        <v>50</v>
      </c>
      <c r="B227" s="26">
        <v>3500</v>
      </c>
      <c r="C227" s="26">
        <v>360</v>
      </c>
      <c r="D227" s="17">
        <f t="shared" si="6"/>
        <v>10285.714285714286</v>
      </c>
      <c r="E227" s="29">
        <v>18.995191500000001</v>
      </c>
      <c r="F227" s="17">
        <f t="shared" si="7"/>
        <v>195379.11257142859</v>
      </c>
      <c r="G227" s="26">
        <v>2014</v>
      </c>
    </row>
    <row r="228" spans="1:7" ht="16" x14ac:dyDescent="0.2">
      <c r="A228" s="26" t="s">
        <v>50</v>
      </c>
      <c r="B228" s="26">
        <v>3319</v>
      </c>
      <c r="C228" s="26">
        <v>338</v>
      </c>
      <c r="D228" s="17">
        <f t="shared" si="6"/>
        <v>10183.790298282614</v>
      </c>
      <c r="E228" s="29">
        <v>19.800197000000001</v>
      </c>
      <c r="F228" s="17">
        <f t="shared" si="7"/>
        <v>201641.05411268453</v>
      </c>
      <c r="G228" s="26">
        <v>2015</v>
      </c>
    </row>
    <row r="229" spans="1:7" ht="16" x14ac:dyDescent="0.2">
      <c r="A229" s="26" t="s">
        <v>50</v>
      </c>
      <c r="B229" s="26">
        <v>2957</v>
      </c>
      <c r="C229" s="26">
        <v>351</v>
      </c>
      <c r="D229" s="17">
        <f t="shared" si="6"/>
        <v>11870.138654041259</v>
      </c>
      <c r="E229" s="29">
        <v>19.111325300000001</v>
      </c>
      <c r="F229" s="17">
        <f t="shared" si="7"/>
        <v>226854.08117348666</v>
      </c>
      <c r="G229" s="26">
        <v>2016</v>
      </c>
    </row>
    <row r="230" spans="1:7" ht="16" x14ac:dyDescent="0.2">
      <c r="A230" s="26" t="s">
        <v>50</v>
      </c>
      <c r="B230" s="26">
        <v>4007</v>
      </c>
      <c r="C230" s="26">
        <v>668</v>
      </c>
      <c r="D230" s="17">
        <f t="shared" si="6"/>
        <v>16670.826054404792</v>
      </c>
      <c r="E230" s="29">
        <v>17.378976999999999</v>
      </c>
      <c r="F230" s="17">
        <f t="shared" si="7"/>
        <v>289721.90257050161</v>
      </c>
      <c r="G230" s="26">
        <v>2017</v>
      </c>
    </row>
    <row r="231" spans="1:7" ht="16" x14ac:dyDescent="0.2">
      <c r="A231" s="26" t="s">
        <v>50</v>
      </c>
      <c r="B231" s="26">
        <v>4582</v>
      </c>
      <c r="C231" s="26">
        <v>1055</v>
      </c>
      <c r="D231" s="17">
        <f t="shared" si="6"/>
        <v>23024.879965080749</v>
      </c>
      <c r="E231" s="29">
        <v>18.504721499999999</v>
      </c>
      <c r="F231" s="17">
        <f t="shared" si="7"/>
        <v>426068.99132474896</v>
      </c>
      <c r="G231" s="26">
        <v>2018</v>
      </c>
    </row>
    <row r="232" spans="1:7" ht="16" x14ac:dyDescent="0.2">
      <c r="A232" s="26" t="s">
        <v>50</v>
      </c>
      <c r="B232" s="26">
        <v>4818</v>
      </c>
      <c r="C232" s="26">
        <v>1125</v>
      </c>
      <c r="D232" s="17">
        <f t="shared" si="6"/>
        <v>23349.937733499377</v>
      </c>
      <c r="E232" s="29">
        <v>17.313427399999998</v>
      </c>
      <c r="F232" s="17">
        <f t="shared" si="7"/>
        <v>404267.45174346195</v>
      </c>
      <c r="G232" s="26">
        <v>2019</v>
      </c>
    </row>
    <row r="233" spans="1:7" ht="16" x14ac:dyDescent="0.2">
      <c r="A233" s="26" t="s">
        <v>51</v>
      </c>
      <c r="B233" s="26">
        <v>838</v>
      </c>
      <c r="C233" s="26">
        <v>58</v>
      </c>
      <c r="D233" s="17">
        <f t="shared" si="6"/>
        <v>6921.2410501193308</v>
      </c>
      <c r="E233" s="29">
        <v>31.0329412</v>
      </c>
      <c r="F233" s="17">
        <f t="shared" si="7"/>
        <v>214786.46653937944</v>
      </c>
      <c r="G233" s="26">
        <v>2009</v>
      </c>
    </row>
    <row r="234" spans="1:7" ht="16" x14ac:dyDescent="0.2">
      <c r="A234" s="26" t="s">
        <v>51</v>
      </c>
      <c r="B234" s="26">
        <v>901</v>
      </c>
      <c r="C234" s="26">
        <v>75</v>
      </c>
      <c r="D234" s="17">
        <f t="shared" si="6"/>
        <v>8324.0843507214213</v>
      </c>
      <c r="E234" s="29">
        <v>27.992926799999999</v>
      </c>
      <c r="F234" s="17">
        <f t="shared" si="7"/>
        <v>233015.48390677027</v>
      </c>
      <c r="G234" s="26">
        <v>2010</v>
      </c>
    </row>
    <row r="235" spans="1:7" ht="16" x14ac:dyDescent="0.2">
      <c r="A235" s="26" t="s">
        <v>51</v>
      </c>
      <c r="B235" s="26">
        <v>928</v>
      </c>
      <c r="C235" s="26">
        <v>61</v>
      </c>
      <c r="D235" s="17">
        <f t="shared" si="6"/>
        <v>6573.2758620689656</v>
      </c>
      <c r="E235" s="29">
        <v>26.875135100000001</v>
      </c>
      <c r="F235" s="17">
        <f t="shared" si="7"/>
        <v>176657.67684267243</v>
      </c>
      <c r="G235" s="26">
        <v>2011</v>
      </c>
    </row>
    <row r="236" spans="1:7" ht="16" x14ac:dyDescent="0.2">
      <c r="A236" s="26" t="s">
        <v>51</v>
      </c>
      <c r="B236" s="26">
        <v>1021</v>
      </c>
      <c r="C236" s="26">
        <v>75</v>
      </c>
      <c r="D236" s="17">
        <f t="shared" si="6"/>
        <v>7345.7394711067573</v>
      </c>
      <c r="E236" s="29">
        <v>29.3211111</v>
      </c>
      <c r="F236" s="17">
        <f t="shared" si="7"/>
        <v>215385.24314397646</v>
      </c>
      <c r="G236" s="26">
        <v>2012</v>
      </c>
    </row>
    <row r="237" spans="1:7" ht="16" x14ac:dyDescent="0.2">
      <c r="A237" s="26" t="s">
        <v>51</v>
      </c>
      <c r="B237" s="26">
        <v>1114</v>
      </c>
      <c r="C237" s="26">
        <v>82</v>
      </c>
      <c r="D237" s="17">
        <f t="shared" si="6"/>
        <v>7360.8617594254938</v>
      </c>
      <c r="E237" s="29">
        <v>32.406739100000003</v>
      </c>
      <c r="F237" s="17">
        <f t="shared" si="7"/>
        <v>238541.52658886896</v>
      </c>
      <c r="G237" s="26">
        <v>2013</v>
      </c>
    </row>
    <row r="238" spans="1:7" ht="16" x14ac:dyDescent="0.2">
      <c r="A238" s="26" t="s">
        <v>51</v>
      </c>
      <c r="B238" s="26">
        <v>1073</v>
      </c>
      <c r="C238" s="26">
        <v>80</v>
      </c>
      <c r="D238" s="17">
        <f t="shared" si="6"/>
        <v>7455.7315936626273</v>
      </c>
      <c r="E238" s="29">
        <v>28.802758600000001</v>
      </c>
      <c r="F238" s="17">
        <f t="shared" si="7"/>
        <v>214745.63727865796</v>
      </c>
      <c r="G238" s="26">
        <v>2014</v>
      </c>
    </row>
    <row r="239" spans="1:7" ht="16" x14ac:dyDescent="0.2">
      <c r="A239" s="26" t="s">
        <v>51</v>
      </c>
      <c r="B239" s="26">
        <v>1024</v>
      </c>
      <c r="C239" s="26">
        <v>70</v>
      </c>
      <c r="D239" s="17">
        <f t="shared" si="6"/>
        <v>6835.9375</v>
      </c>
      <c r="E239" s="29">
        <v>24.320937499999999</v>
      </c>
      <c r="F239" s="17">
        <f t="shared" si="7"/>
        <v>166256.40869140625</v>
      </c>
      <c r="G239" s="26">
        <v>2015</v>
      </c>
    </row>
    <row r="240" spans="1:7" ht="16" x14ac:dyDescent="0.2">
      <c r="A240" s="26" t="s">
        <v>51</v>
      </c>
      <c r="B240" s="26">
        <v>1037</v>
      </c>
      <c r="C240" s="26">
        <v>98</v>
      </c>
      <c r="D240" s="17">
        <f t="shared" si="6"/>
        <v>9450.3375120540022</v>
      </c>
      <c r="E240" s="29">
        <v>29.872631599999998</v>
      </c>
      <c r="F240" s="17">
        <f t="shared" si="7"/>
        <v>282306.45099324977</v>
      </c>
      <c r="G240" s="26">
        <v>2016</v>
      </c>
    </row>
    <row r="241" spans="1:7" ht="16" x14ac:dyDescent="0.2">
      <c r="A241" s="26" t="s">
        <v>51</v>
      </c>
      <c r="B241" s="26">
        <v>1625</v>
      </c>
      <c r="C241" s="26">
        <v>269</v>
      </c>
      <c r="D241" s="17">
        <f t="shared" si="6"/>
        <v>16553.846153846156</v>
      </c>
      <c r="E241" s="29">
        <v>30.9698469</v>
      </c>
      <c r="F241" s="17">
        <f t="shared" si="7"/>
        <v>512670.08099076932</v>
      </c>
      <c r="G241" s="26">
        <v>2017</v>
      </c>
    </row>
    <row r="242" spans="1:7" ht="16" x14ac:dyDescent="0.2">
      <c r="A242" s="26" t="s">
        <v>51</v>
      </c>
      <c r="B242" s="26">
        <v>2279</v>
      </c>
      <c r="C242" s="26">
        <v>427</v>
      </c>
      <c r="D242" s="17">
        <f t="shared" si="6"/>
        <v>18736.287845546292</v>
      </c>
      <c r="E242" s="29">
        <v>29.653079200000001</v>
      </c>
      <c r="F242" s="17">
        <f t="shared" si="7"/>
        <v>555588.62739798159</v>
      </c>
      <c r="G242" s="26">
        <v>2018</v>
      </c>
    </row>
    <row r="243" spans="1:7" ht="16" x14ac:dyDescent="0.2">
      <c r="A243" s="26" t="s">
        <v>51</v>
      </c>
      <c r="B243" s="26">
        <v>2761</v>
      </c>
      <c r="C243" s="26">
        <v>523</v>
      </c>
      <c r="D243" s="17">
        <f t="shared" si="6"/>
        <v>18942.412169503801</v>
      </c>
      <c r="E243" s="29">
        <v>25.712405799999999</v>
      </c>
      <c r="F243" s="17">
        <f t="shared" si="7"/>
        <v>487054.9885331401</v>
      </c>
      <c r="G243" s="26">
        <v>2019</v>
      </c>
    </row>
    <row r="244" spans="1:7" ht="16" x14ac:dyDescent="0.2">
      <c r="A244" s="26" t="s">
        <v>52</v>
      </c>
      <c r="B244" s="26">
        <v>3763</v>
      </c>
      <c r="C244" s="26">
        <v>369</v>
      </c>
      <c r="D244" s="17">
        <f t="shared" si="6"/>
        <v>9806.0058463991481</v>
      </c>
      <c r="E244" s="29">
        <v>29.539732099999998</v>
      </c>
      <c r="F244" s="17">
        <f t="shared" si="7"/>
        <v>289666.78567366459</v>
      </c>
      <c r="G244" s="26">
        <v>2009</v>
      </c>
    </row>
    <row r="245" spans="1:7" ht="16" x14ac:dyDescent="0.2">
      <c r="A245" s="26" t="s">
        <v>52</v>
      </c>
      <c r="B245" s="26">
        <v>3596</v>
      </c>
      <c r="C245" s="26">
        <v>317</v>
      </c>
      <c r="D245" s="17">
        <f t="shared" si="6"/>
        <v>8815.3503893214674</v>
      </c>
      <c r="E245" s="29">
        <v>26.990361400000001</v>
      </c>
      <c r="F245" s="17">
        <f t="shared" si="7"/>
        <v>237929.49287541711</v>
      </c>
      <c r="G245" s="26">
        <v>2010</v>
      </c>
    </row>
    <row r="246" spans="1:7" ht="16" x14ac:dyDescent="0.2">
      <c r="A246" s="26" t="s">
        <v>52</v>
      </c>
      <c r="B246" s="26">
        <v>3755</v>
      </c>
      <c r="C246" s="26">
        <v>297</v>
      </c>
      <c r="D246" s="17">
        <f t="shared" si="6"/>
        <v>7909.4540612516639</v>
      </c>
      <c r="E246" s="29">
        <v>25.093510599999998</v>
      </c>
      <c r="F246" s="17">
        <f t="shared" si="7"/>
        <v>198475.96932623166</v>
      </c>
      <c r="G246" s="26">
        <v>2011</v>
      </c>
    </row>
    <row r="247" spans="1:7" ht="16" x14ac:dyDescent="0.2">
      <c r="A247" s="26" t="s">
        <v>52</v>
      </c>
      <c r="B247" s="26">
        <v>4102</v>
      </c>
      <c r="C247" s="26">
        <v>272</v>
      </c>
      <c r="D247" s="17">
        <f t="shared" ref="D247:D310" si="8">IF(B247&lt;&gt;"",C247/B247*100000,"No data available")</f>
        <v>6630.9117503656753</v>
      </c>
      <c r="E247" s="29">
        <v>30.854399999999998</v>
      </c>
      <c r="F247" s="17">
        <f t="shared" si="7"/>
        <v>204592.80351048268</v>
      </c>
      <c r="G247" s="26">
        <v>2012</v>
      </c>
    </row>
    <row r="248" spans="1:7" ht="16" x14ac:dyDescent="0.2">
      <c r="A248" s="26" t="s">
        <v>52</v>
      </c>
      <c r="B248" s="26">
        <v>3870</v>
      </c>
      <c r="C248" s="26">
        <v>190</v>
      </c>
      <c r="D248" s="17">
        <f t="shared" si="8"/>
        <v>4909.5607235142124</v>
      </c>
      <c r="E248" s="29">
        <v>24.085454500000001</v>
      </c>
      <c r="F248" s="17">
        <f t="shared" si="7"/>
        <v>118249.00142118864</v>
      </c>
      <c r="G248" s="26">
        <v>2013</v>
      </c>
    </row>
    <row r="249" spans="1:7" ht="16" x14ac:dyDescent="0.2">
      <c r="A249" s="26" t="s">
        <v>52</v>
      </c>
      <c r="B249" s="26">
        <v>3602</v>
      </c>
      <c r="C249" s="26">
        <v>159</v>
      </c>
      <c r="D249" s="17">
        <f t="shared" si="8"/>
        <v>4414.2143253747918</v>
      </c>
      <c r="E249" s="29">
        <v>23.125869600000001</v>
      </c>
      <c r="F249" s="17">
        <f t="shared" si="7"/>
        <v>102082.5448750694</v>
      </c>
      <c r="G249" s="26">
        <v>2014</v>
      </c>
    </row>
    <row r="250" spans="1:7" ht="16" x14ac:dyDescent="0.2">
      <c r="A250" s="26" t="s">
        <v>52</v>
      </c>
      <c r="B250" s="26">
        <v>1510</v>
      </c>
      <c r="C250" s="26">
        <v>145</v>
      </c>
      <c r="D250" s="17">
        <f t="shared" si="8"/>
        <v>9602.6490066225178</v>
      </c>
      <c r="E250" s="29">
        <v>28.2882143</v>
      </c>
      <c r="F250" s="17">
        <f t="shared" si="7"/>
        <v>271641.79294701992</v>
      </c>
      <c r="G250" s="26">
        <v>2015</v>
      </c>
    </row>
    <row r="251" spans="1:7" ht="16" x14ac:dyDescent="0.2">
      <c r="A251" s="26" t="s">
        <v>52</v>
      </c>
      <c r="B251" s="26">
        <v>1480</v>
      </c>
      <c r="C251" s="26">
        <v>189</v>
      </c>
      <c r="D251" s="17">
        <f t="shared" si="8"/>
        <v>12770.27027027027</v>
      </c>
      <c r="E251" s="29">
        <v>25.351071399999999</v>
      </c>
      <c r="F251" s="17">
        <f t="shared" si="7"/>
        <v>323740.0334189189</v>
      </c>
      <c r="G251" s="26">
        <v>2016</v>
      </c>
    </row>
    <row r="252" spans="1:7" ht="16" x14ac:dyDescent="0.2">
      <c r="A252" s="26" t="s">
        <v>52</v>
      </c>
      <c r="B252" s="26">
        <v>1996</v>
      </c>
      <c r="C252" s="26">
        <v>333</v>
      </c>
      <c r="D252" s="17">
        <f t="shared" si="8"/>
        <v>16683.366733466934</v>
      </c>
      <c r="E252" s="29">
        <v>24.622115399999998</v>
      </c>
      <c r="F252" s="17">
        <f t="shared" si="7"/>
        <v>410779.78097194387</v>
      </c>
      <c r="G252" s="26">
        <v>2017</v>
      </c>
    </row>
    <row r="253" spans="1:7" ht="16" x14ac:dyDescent="0.2">
      <c r="A253" s="26" t="s">
        <v>52</v>
      </c>
      <c r="B253" s="26">
        <v>3009</v>
      </c>
      <c r="C253" s="26">
        <v>715</v>
      </c>
      <c r="D253" s="17">
        <f t="shared" si="8"/>
        <v>23762.047191758058</v>
      </c>
      <c r="E253" s="29">
        <v>22.186530999999999</v>
      </c>
      <c r="F253" s="17">
        <f t="shared" si="7"/>
        <v>527197.3966434031</v>
      </c>
      <c r="G253" s="26">
        <v>2018</v>
      </c>
    </row>
    <row r="254" spans="1:7" ht="16" x14ac:dyDescent="0.2">
      <c r="A254" s="26" t="s">
        <v>52</v>
      </c>
      <c r="B254" s="26">
        <v>3120</v>
      </c>
      <c r="C254" s="26">
        <v>758</v>
      </c>
      <c r="D254" s="17">
        <f t="shared" si="8"/>
        <v>24294.871794871793</v>
      </c>
      <c r="E254" s="29">
        <v>20.390376100000001</v>
      </c>
      <c r="F254" s="17">
        <f t="shared" si="7"/>
        <v>495381.57319871796</v>
      </c>
      <c r="G254" s="26">
        <v>2019</v>
      </c>
    </row>
    <row r="255" spans="1:7" ht="16" x14ac:dyDescent="0.2">
      <c r="A255" s="26" t="s">
        <v>53</v>
      </c>
      <c r="B255" s="26">
        <v>6066</v>
      </c>
      <c r="C255" s="26">
        <v>785</v>
      </c>
      <c r="D255" s="17">
        <f t="shared" si="8"/>
        <v>12940.982525552257</v>
      </c>
      <c r="E255" s="29">
        <v>27.289421099999998</v>
      </c>
      <c r="F255" s="17">
        <f t="shared" si="7"/>
        <v>353151.92158753704</v>
      </c>
      <c r="G255" s="26">
        <v>2009</v>
      </c>
    </row>
    <row r="256" spans="1:7" ht="16" x14ac:dyDescent="0.2">
      <c r="A256" s="26" t="s">
        <v>53</v>
      </c>
      <c r="B256" s="26">
        <v>7551</v>
      </c>
      <c r="C256" s="26">
        <v>988</v>
      </c>
      <c r="D256" s="17">
        <f t="shared" si="8"/>
        <v>13084.359687458616</v>
      </c>
      <c r="E256" s="29">
        <v>28.387994299999999</v>
      </c>
      <c r="F256" s="17">
        <f t="shared" si="7"/>
        <v>371438.72822672495</v>
      </c>
      <c r="G256" s="26">
        <v>2010</v>
      </c>
    </row>
    <row r="257" spans="1:7" ht="16" x14ac:dyDescent="0.2">
      <c r="A257" s="26" t="s">
        <v>53</v>
      </c>
      <c r="B257" s="26">
        <v>9116</v>
      </c>
      <c r="C257" s="26">
        <v>1172</v>
      </c>
      <c r="D257" s="17">
        <f t="shared" si="8"/>
        <v>12856.516015796402</v>
      </c>
      <c r="E257" s="29">
        <v>27.05</v>
      </c>
      <c r="F257" s="17">
        <f t="shared" si="7"/>
        <v>347768.75822729268</v>
      </c>
      <c r="G257" s="26">
        <v>2011</v>
      </c>
    </row>
    <row r="258" spans="1:7" ht="16" x14ac:dyDescent="0.2">
      <c r="A258" s="26" t="s">
        <v>53</v>
      </c>
      <c r="B258" s="26">
        <v>9935</v>
      </c>
      <c r="C258" s="26">
        <v>1110</v>
      </c>
      <c r="D258" s="17">
        <f t="shared" si="8"/>
        <v>11172.622043281328</v>
      </c>
      <c r="E258" s="29">
        <v>27.913838399999999</v>
      </c>
      <c r="F258" s="17">
        <f t="shared" ref="F258:F321" si="9">IF(E258&lt;&gt;"",D258*E258,"No data available")</f>
        <v>311870.76622043276</v>
      </c>
      <c r="G258" s="26">
        <v>2012</v>
      </c>
    </row>
    <row r="259" spans="1:7" ht="16" x14ac:dyDescent="0.2">
      <c r="A259" s="26" t="s">
        <v>53</v>
      </c>
      <c r="B259" s="26">
        <v>10520</v>
      </c>
      <c r="C259" s="26">
        <v>1108</v>
      </c>
      <c r="D259" s="17">
        <f t="shared" si="8"/>
        <v>10532.319391634981</v>
      </c>
      <c r="E259" s="29">
        <v>26.8365771</v>
      </c>
      <c r="F259" s="17">
        <f t="shared" si="9"/>
        <v>282651.40139543725</v>
      </c>
      <c r="G259" s="26">
        <v>2013</v>
      </c>
    </row>
    <row r="260" spans="1:7" ht="16" x14ac:dyDescent="0.2">
      <c r="A260" s="26" t="s">
        <v>53</v>
      </c>
      <c r="B260" s="26">
        <v>10655</v>
      </c>
      <c r="C260" s="26">
        <v>1105</v>
      </c>
      <c r="D260" s="17">
        <f t="shared" si="8"/>
        <v>10370.717972782732</v>
      </c>
      <c r="E260" s="29">
        <v>26.458925600000001</v>
      </c>
      <c r="F260" s="17">
        <f t="shared" si="9"/>
        <v>274398.05526044115</v>
      </c>
      <c r="G260" s="26">
        <v>2014</v>
      </c>
    </row>
    <row r="261" spans="1:7" ht="16" x14ac:dyDescent="0.2">
      <c r="A261" s="26" t="s">
        <v>53</v>
      </c>
      <c r="B261" s="26">
        <v>11342</v>
      </c>
      <c r="C261" s="26">
        <v>1251</v>
      </c>
      <c r="D261" s="17">
        <f t="shared" si="8"/>
        <v>11029.800740610121</v>
      </c>
      <c r="E261" s="29">
        <v>26.2584777</v>
      </c>
      <c r="F261" s="17">
        <f t="shared" si="9"/>
        <v>289625.77678275434</v>
      </c>
      <c r="G261" s="26">
        <v>2015</v>
      </c>
    </row>
    <row r="262" spans="1:7" ht="16" x14ac:dyDescent="0.2">
      <c r="A262" s="26" t="s">
        <v>53</v>
      </c>
      <c r="B262" s="26">
        <v>12201</v>
      </c>
      <c r="C262" s="26">
        <v>1440</v>
      </c>
      <c r="D262" s="17">
        <f t="shared" si="8"/>
        <v>11802.311285960166</v>
      </c>
      <c r="E262" s="29">
        <v>25.789005</v>
      </c>
      <c r="F262" s="17">
        <f t="shared" si="9"/>
        <v>304369.86476518313</v>
      </c>
      <c r="G262" s="26">
        <v>2016</v>
      </c>
    </row>
    <row r="263" spans="1:7" ht="16" x14ac:dyDescent="0.2">
      <c r="A263" s="26" t="s">
        <v>53</v>
      </c>
      <c r="B263" s="26">
        <v>13549</v>
      </c>
      <c r="C263" s="26">
        <v>2146</v>
      </c>
      <c r="D263" s="17">
        <f t="shared" si="8"/>
        <v>15838.807292051075</v>
      </c>
      <c r="E263" s="29">
        <v>26.459368699999999</v>
      </c>
      <c r="F263" s="17">
        <f t="shared" si="9"/>
        <v>419084.84190862795</v>
      </c>
      <c r="G263" s="26">
        <v>2017</v>
      </c>
    </row>
    <row r="264" spans="1:7" ht="16" x14ac:dyDescent="0.2">
      <c r="A264" s="26" t="s">
        <v>53</v>
      </c>
      <c r="B264" s="26">
        <v>14523</v>
      </c>
      <c r="C264" s="26">
        <v>2669</v>
      </c>
      <c r="D264" s="17">
        <f t="shared" si="8"/>
        <v>18377.745644839222</v>
      </c>
      <c r="E264" s="29">
        <v>23.967002099999998</v>
      </c>
      <c r="F264" s="17">
        <f t="shared" si="9"/>
        <v>440459.46846312744</v>
      </c>
      <c r="G264" s="26">
        <v>2018</v>
      </c>
    </row>
    <row r="265" spans="1:7" ht="16" x14ac:dyDescent="0.2">
      <c r="A265" s="26" t="s">
        <v>53</v>
      </c>
      <c r="B265" s="26">
        <v>9876</v>
      </c>
      <c r="C265" s="26">
        <v>1640</v>
      </c>
      <c r="D265" s="17">
        <f t="shared" si="8"/>
        <v>16605.913325232887</v>
      </c>
      <c r="E265" s="29">
        <v>26.0137368</v>
      </c>
      <c r="F265" s="17">
        <f t="shared" si="9"/>
        <v>431981.85856622114</v>
      </c>
      <c r="G265" s="26">
        <v>2019</v>
      </c>
    </row>
    <row r="266" spans="1:7" ht="16" x14ac:dyDescent="0.2">
      <c r="A266" s="26" t="s">
        <v>54</v>
      </c>
      <c r="B266" s="26">
        <v>7323</v>
      </c>
      <c r="C266" s="26">
        <v>1140</v>
      </c>
      <c r="D266" s="17">
        <f t="shared" si="8"/>
        <v>15567.39041376485</v>
      </c>
      <c r="E266" s="29">
        <v>26.255377599999999</v>
      </c>
      <c r="F266" s="17">
        <f t="shared" si="9"/>
        <v>408727.71356001636</v>
      </c>
      <c r="G266" s="26">
        <v>2009</v>
      </c>
    </row>
    <row r="267" spans="1:7" ht="16" x14ac:dyDescent="0.2">
      <c r="A267" s="26" t="s">
        <v>54</v>
      </c>
      <c r="B267" s="26">
        <v>7292</v>
      </c>
      <c r="C267" s="26">
        <v>1146</v>
      </c>
      <c r="D267" s="17">
        <f t="shared" si="8"/>
        <v>15715.852989577619</v>
      </c>
      <c r="E267" s="29">
        <v>23.587246199999999</v>
      </c>
      <c r="F267" s="17">
        <f t="shared" si="9"/>
        <v>370693.69370817335</v>
      </c>
      <c r="G267" s="26">
        <v>2010</v>
      </c>
    </row>
    <row r="268" spans="1:7" ht="16" x14ac:dyDescent="0.2">
      <c r="A268" s="26" t="s">
        <v>54</v>
      </c>
      <c r="B268" s="26">
        <v>7514</v>
      </c>
      <c r="C268" s="26">
        <v>1171</v>
      </c>
      <c r="D268" s="17">
        <f t="shared" si="8"/>
        <v>15584.242746872504</v>
      </c>
      <c r="E268" s="29">
        <v>22.648671</v>
      </c>
      <c r="F268" s="17">
        <f t="shared" si="9"/>
        <v>352962.38675805164</v>
      </c>
      <c r="G268" s="26">
        <v>2011</v>
      </c>
    </row>
    <row r="269" spans="1:7" ht="16" x14ac:dyDescent="0.2">
      <c r="A269" s="26" t="s">
        <v>54</v>
      </c>
      <c r="B269" s="26">
        <v>7975</v>
      </c>
      <c r="C269" s="26">
        <v>1065</v>
      </c>
      <c r="D269" s="17">
        <f t="shared" si="8"/>
        <v>13354.231974921629</v>
      </c>
      <c r="E269" s="29">
        <v>22.691766300000001</v>
      </c>
      <c r="F269" s="17">
        <f t="shared" si="9"/>
        <v>303031.11109090911</v>
      </c>
      <c r="G269" s="26">
        <v>2012</v>
      </c>
    </row>
    <row r="270" spans="1:7" ht="16" x14ac:dyDescent="0.2">
      <c r="A270" s="26" t="s">
        <v>54</v>
      </c>
      <c r="B270" s="26">
        <v>8649</v>
      </c>
      <c r="C270" s="26">
        <v>1149</v>
      </c>
      <c r="D270" s="17">
        <f t="shared" si="8"/>
        <v>13284.772806104753</v>
      </c>
      <c r="E270" s="29">
        <v>21.532256100000001</v>
      </c>
      <c r="F270" s="17">
        <f t="shared" si="9"/>
        <v>286051.13029136322</v>
      </c>
      <c r="G270" s="26">
        <v>2013</v>
      </c>
    </row>
    <row r="271" spans="1:7" ht="16" x14ac:dyDescent="0.2">
      <c r="A271" s="26" t="s">
        <v>54</v>
      </c>
      <c r="B271" s="26">
        <v>7859</v>
      </c>
      <c r="C271" s="26">
        <v>1009</v>
      </c>
      <c r="D271" s="17">
        <f t="shared" si="8"/>
        <v>12838.783560249394</v>
      </c>
      <c r="E271" s="29">
        <v>22.751576199999999</v>
      </c>
      <c r="F271" s="17">
        <f t="shared" si="9"/>
        <v>292102.56248632137</v>
      </c>
      <c r="G271" s="26">
        <v>2014</v>
      </c>
    </row>
    <row r="272" spans="1:7" ht="16" x14ac:dyDescent="0.2">
      <c r="A272" s="26" t="s">
        <v>54</v>
      </c>
      <c r="B272" s="26">
        <v>6614</v>
      </c>
      <c r="C272" s="26">
        <v>931</v>
      </c>
      <c r="D272" s="17">
        <f t="shared" si="8"/>
        <v>14076.201995766554</v>
      </c>
      <c r="E272" s="29">
        <v>22.406192099999998</v>
      </c>
      <c r="F272" s="17">
        <f t="shared" si="9"/>
        <v>315394.0859555488</v>
      </c>
      <c r="G272" s="26">
        <v>2015</v>
      </c>
    </row>
    <row r="273" spans="1:7" ht="16" x14ac:dyDescent="0.2">
      <c r="A273" s="26" t="s">
        <v>54</v>
      </c>
      <c r="B273" s="26">
        <v>7502</v>
      </c>
      <c r="C273" s="26">
        <v>1198</v>
      </c>
      <c r="D273" s="17">
        <f t="shared" si="8"/>
        <v>15969.074913356437</v>
      </c>
      <c r="E273" s="29">
        <v>21.474519900000001</v>
      </c>
      <c r="F273" s="17">
        <f t="shared" si="9"/>
        <v>342928.2170114636</v>
      </c>
      <c r="G273" s="26">
        <v>2016</v>
      </c>
    </row>
    <row r="274" spans="1:7" ht="16" x14ac:dyDescent="0.2">
      <c r="A274" s="26" t="s">
        <v>54</v>
      </c>
      <c r="B274" s="26">
        <v>13837</v>
      </c>
      <c r="C274" s="26">
        <v>3173</v>
      </c>
      <c r="D274" s="17">
        <f t="shared" si="8"/>
        <v>22931.271229312715</v>
      </c>
      <c r="E274" s="29">
        <v>21.863157699999999</v>
      </c>
      <c r="F274" s="17">
        <f t="shared" si="9"/>
        <v>501349.9991479367</v>
      </c>
      <c r="G274" s="26">
        <v>2017</v>
      </c>
    </row>
    <row r="275" spans="1:7" ht="16" x14ac:dyDescent="0.2">
      <c r="A275" s="26" t="s">
        <v>54</v>
      </c>
      <c r="B275" s="26">
        <v>17497</v>
      </c>
      <c r="C275" s="26">
        <v>4486</v>
      </c>
      <c r="D275" s="17">
        <f t="shared" si="8"/>
        <v>25638.680916728583</v>
      </c>
      <c r="E275" s="29">
        <v>19.719900800000001</v>
      </c>
      <c r="F275" s="17">
        <f t="shared" si="9"/>
        <v>505592.24432074075</v>
      </c>
      <c r="G275" s="26">
        <v>2018</v>
      </c>
    </row>
    <row r="276" spans="1:7" ht="16" x14ac:dyDescent="0.2">
      <c r="A276" s="26" t="s">
        <v>54</v>
      </c>
      <c r="B276" s="26">
        <v>19146</v>
      </c>
      <c r="C276" s="26">
        <v>5006</v>
      </c>
      <c r="D276" s="17">
        <f t="shared" si="8"/>
        <v>26146.453567324766</v>
      </c>
      <c r="E276" s="29">
        <v>19.129049899999998</v>
      </c>
      <c r="F276" s="17">
        <f t="shared" si="9"/>
        <v>500156.8149973884</v>
      </c>
      <c r="G276" s="26">
        <v>2019</v>
      </c>
    </row>
    <row r="277" spans="1:7" ht="16" x14ac:dyDescent="0.2">
      <c r="A277" s="26" t="s">
        <v>55</v>
      </c>
      <c r="B277" s="26">
        <v>891</v>
      </c>
      <c r="C277" s="26">
        <v>99</v>
      </c>
      <c r="D277" s="17">
        <f t="shared" si="8"/>
        <v>11111.111111111111</v>
      </c>
      <c r="E277" s="29">
        <v>17.410769200000001</v>
      </c>
      <c r="F277" s="17">
        <f t="shared" si="9"/>
        <v>193452.99111111113</v>
      </c>
      <c r="G277" s="26">
        <v>2009</v>
      </c>
    </row>
    <row r="278" spans="1:7" ht="16" x14ac:dyDescent="0.2">
      <c r="A278" s="26" t="s">
        <v>55</v>
      </c>
      <c r="B278" s="26">
        <v>783</v>
      </c>
      <c r="C278" s="26">
        <v>85</v>
      </c>
      <c r="D278" s="17">
        <f t="shared" si="8"/>
        <v>10855.683269476373</v>
      </c>
      <c r="E278" s="29">
        <v>19.7574419</v>
      </c>
      <c r="F278" s="17">
        <f t="shared" si="9"/>
        <v>214480.53148148148</v>
      </c>
      <c r="G278" s="26">
        <v>2010</v>
      </c>
    </row>
    <row r="279" spans="1:7" ht="16" x14ac:dyDescent="0.2">
      <c r="A279" s="26" t="s">
        <v>55</v>
      </c>
      <c r="B279" s="26">
        <v>813</v>
      </c>
      <c r="C279" s="26">
        <v>81</v>
      </c>
      <c r="D279" s="17">
        <f t="shared" si="8"/>
        <v>9963.0996309963102</v>
      </c>
      <c r="E279" s="29">
        <v>14.9614286</v>
      </c>
      <c r="F279" s="17">
        <f t="shared" si="9"/>
        <v>149062.20376383764</v>
      </c>
      <c r="G279" s="26">
        <v>2011</v>
      </c>
    </row>
    <row r="280" spans="1:7" ht="16" x14ac:dyDescent="0.2">
      <c r="A280" s="26" t="s">
        <v>55</v>
      </c>
      <c r="B280" s="26">
        <v>763</v>
      </c>
      <c r="C280" s="26">
        <v>59</v>
      </c>
      <c r="D280" s="17">
        <f t="shared" si="8"/>
        <v>7732.6343381389261</v>
      </c>
      <c r="E280" s="29">
        <v>23.957142900000001</v>
      </c>
      <c r="F280" s="17">
        <f t="shared" si="9"/>
        <v>185251.82583224119</v>
      </c>
      <c r="G280" s="26">
        <v>2012</v>
      </c>
    </row>
    <row r="281" spans="1:7" ht="16" x14ac:dyDescent="0.2">
      <c r="A281" s="26" t="s">
        <v>55</v>
      </c>
      <c r="B281" s="26">
        <v>798</v>
      </c>
      <c r="C281" s="26">
        <v>67</v>
      </c>
      <c r="D281" s="17">
        <f t="shared" si="8"/>
        <v>8395.9899749373435</v>
      </c>
      <c r="E281" s="29">
        <v>14.152142899999999</v>
      </c>
      <c r="F281" s="17">
        <f t="shared" si="9"/>
        <v>118821.24991228071</v>
      </c>
      <c r="G281" s="26">
        <v>2013</v>
      </c>
    </row>
    <row r="282" spans="1:7" ht="16" x14ac:dyDescent="0.2">
      <c r="A282" s="26" t="s">
        <v>55</v>
      </c>
      <c r="B282" s="26">
        <v>753</v>
      </c>
      <c r="C282" s="26">
        <v>59</v>
      </c>
      <c r="D282" s="17">
        <f t="shared" si="8"/>
        <v>7835.3253652058429</v>
      </c>
      <c r="E282" s="29">
        <v>16.545238099999999</v>
      </c>
      <c r="F282" s="17">
        <f t="shared" si="9"/>
        <v>129637.32375830012</v>
      </c>
      <c r="G282" s="26">
        <v>2014</v>
      </c>
    </row>
    <row r="283" spans="1:7" ht="16" x14ac:dyDescent="0.2">
      <c r="A283" s="26" t="s">
        <v>55</v>
      </c>
      <c r="B283" s="26">
        <v>611</v>
      </c>
      <c r="C283" s="26">
        <v>61</v>
      </c>
      <c r="D283" s="17">
        <f t="shared" si="8"/>
        <v>9983.6333878887071</v>
      </c>
      <c r="E283" s="29">
        <v>40.241935499999997</v>
      </c>
      <c r="F283" s="17">
        <f t="shared" si="9"/>
        <v>401760.7308510638</v>
      </c>
      <c r="G283" s="26">
        <v>2015</v>
      </c>
    </row>
    <row r="284" spans="1:7" ht="16" x14ac:dyDescent="0.2">
      <c r="A284" s="26" t="s">
        <v>55</v>
      </c>
      <c r="B284" s="26">
        <v>574</v>
      </c>
      <c r="C284" s="26">
        <v>84</v>
      </c>
      <c r="D284" s="17">
        <f t="shared" si="8"/>
        <v>14634.146341463415</v>
      </c>
      <c r="E284" s="29">
        <v>16.363250000000001</v>
      </c>
      <c r="F284" s="17">
        <f t="shared" si="9"/>
        <v>239462.19512195123</v>
      </c>
      <c r="G284" s="26">
        <v>2016</v>
      </c>
    </row>
    <row r="285" spans="1:7" ht="16" x14ac:dyDescent="0.2">
      <c r="A285" s="26" t="s">
        <v>55</v>
      </c>
      <c r="B285" s="26">
        <v>599</v>
      </c>
      <c r="C285" s="26">
        <v>161</v>
      </c>
      <c r="D285" s="17">
        <f t="shared" si="8"/>
        <v>26878.130217028378</v>
      </c>
      <c r="E285" s="29">
        <v>18.050956500000002</v>
      </c>
      <c r="F285" s="17">
        <f t="shared" si="9"/>
        <v>485175.95934891485</v>
      </c>
      <c r="G285" s="26">
        <v>2017</v>
      </c>
    </row>
    <row r="286" spans="1:7" ht="16" x14ac:dyDescent="0.2">
      <c r="A286" s="26" t="s">
        <v>55</v>
      </c>
      <c r="B286" s="26">
        <v>944</v>
      </c>
      <c r="C286" s="26">
        <v>307</v>
      </c>
      <c r="D286" s="17">
        <f t="shared" si="8"/>
        <v>32521.186440677968</v>
      </c>
      <c r="E286" s="29">
        <v>19.953983399999998</v>
      </c>
      <c r="F286" s="17">
        <f t="shared" si="9"/>
        <v>648927.21438559319</v>
      </c>
      <c r="G286" s="26">
        <v>2018</v>
      </c>
    </row>
    <row r="287" spans="1:7" ht="16" x14ac:dyDescent="0.2">
      <c r="A287" s="26" t="s">
        <v>55</v>
      </c>
      <c r="B287" s="26">
        <v>1061</v>
      </c>
      <c r="C287" s="26">
        <v>346</v>
      </c>
      <c r="D287" s="17">
        <f t="shared" si="8"/>
        <v>32610.744580584356</v>
      </c>
      <c r="E287" s="29">
        <v>17.579829100000001</v>
      </c>
      <c r="F287" s="17">
        <f t="shared" si="9"/>
        <v>573291.31655042421</v>
      </c>
      <c r="G287" s="26">
        <v>2019</v>
      </c>
    </row>
    <row r="288" spans="1:7" ht="16" x14ac:dyDescent="0.2">
      <c r="A288" s="26" t="s">
        <v>56</v>
      </c>
      <c r="B288" s="26">
        <v>413</v>
      </c>
      <c r="C288" s="26">
        <v>30</v>
      </c>
      <c r="D288" s="17">
        <f t="shared" si="8"/>
        <v>7263.9225181598058</v>
      </c>
      <c r="E288" s="29">
        <v>24.253</v>
      </c>
      <c r="F288" s="17">
        <f t="shared" si="9"/>
        <v>176171.91283292978</v>
      </c>
      <c r="G288" s="26">
        <v>2009</v>
      </c>
    </row>
    <row r="289" spans="1:7" ht="16" x14ac:dyDescent="0.2">
      <c r="A289" s="26" t="s">
        <v>56</v>
      </c>
      <c r="B289" s="26">
        <v>438</v>
      </c>
      <c r="C289" s="26">
        <v>28</v>
      </c>
      <c r="D289" s="17">
        <f t="shared" si="8"/>
        <v>6392.6940639269405</v>
      </c>
      <c r="E289" s="29">
        <v>139.20647099999999</v>
      </c>
      <c r="F289" s="17">
        <f t="shared" si="9"/>
        <v>889904.38082191779</v>
      </c>
      <c r="G289" s="26">
        <v>2010</v>
      </c>
    </row>
    <row r="290" spans="1:7" ht="16" x14ac:dyDescent="0.2">
      <c r="A290" s="26" t="s">
        <v>56</v>
      </c>
      <c r="B290" s="26">
        <v>467</v>
      </c>
      <c r="C290" s="26">
        <v>42</v>
      </c>
      <c r="D290" s="17">
        <f t="shared" si="8"/>
        <v>8993.576017130621</v>
      </c>
      <c r="E290" s="29">
        <v>34.920588199999997</v>
      </c>
      <c r="F290" s="17">
        <f t="shared" si="9"/>
        <v>314060.96453961456</v>
      </c>
      <c r="G290" s="26">
        <v>2011</v>
      </c>
    </row>
    <row r="291" spans="1:7" ht="16" x14ac:dyDescent="0.2">
      <c r="A291" s="26" t="s">
        <v>56</v>
      </c>
      <c r="B291" s="26">
        <v>473</v>
      </c>
      <c r="C291" s="26">
        <v>30</v>
      </c>
      <c r="D291" s="17">
        <f t="shared" si="8"/>
        <v>6342.4947145877377</v>
      </c>
      <c r="E291" s="29">
        <v>37.887692299999998</v>
      </c>
      <c r="F291" s="17">
        <f t="shared" si="9"/>
        <v>240302.48816067653</v>
      </c>
      <c r="G291" s="26">
        <v>2012</v>
      </c>
    </row>
    <row r="292" spans="1:7" ht="16" x14ac:dyDescent="0.2">
      <c r="A292" s="26" t="s">
        <v>56</v>
      </c>
      <c r="B292" s="26">
        <v>494</v>
      </c>
      <c r="C292" s="26">
        <v>42</v>
      </c>
      <c r="D292" s="17">
        <f t="shared" si="8"/>
        <v>8502.0242914979754</v>
      </c>
      <c r="E292" s="29">
        <v>42.752307700000003</v>
      </c>
      <c r="F292" s="17">
        <f t="shared" si="9"/>
        <v>363481.15858299594</v>
      </c>
      <c r="G292" s="26">
        <v>2013</v>
      </c>
    </row>
    <row r="293" spans="1:7" ht="16" x14ac:dyDescent="0.2">
      <c r="A293" s="26" t="s">
        <v>56</v>
      </c>
      <c r="B293" s="26">
        <v>454</v>
      </c>
      <c r="C293" s="26">
        <v>24</v>
      </c>
      <c r="D293" s="17">
        <f t="shared" si="8"/>
        <v>5286.3436123348019</v>
      </c>
      <c r="E293" s="29">
        <v>22.805</v>
      </c>
      <c r="F293" s="17">
        <f t="shared" si="9"/>
        <v>120555.06607929515</v>
      </c>
      <c r="G293" s="26">
        <v>2014</v>
      </c>
    </row>
    <row r="294" spans="1:7" ht="16" x14ac:dyDescent="0.2">
      <c r="A294" s="26" t="s">
        <v>56</v>
      </c>
      <c r="B294" s="26">
        <v>383</v>
      </c>
      <c r="C294" s="26">
        <v>24</v>
      </c>
      <c r="D294" s="17">
        <f t="shared" si="8"/>
        <v>6266.3185378590069</v>
      </c>
      <c r="E294" s="29">
        <v>40.618124999999999</v>
      </c>
      <c r="F294" s="17">
        <f t="shared" si="9"/>
        <v>254526.10966057438</v>
      </c>
      <c r="G294" s="26">
        <v>2015</v>
      </c>
    </row>
    <row r="295" spans="1:7" ht="16" x14ac:dyDescent="0.2">
      <c r="A295" s="26" t="s">
        <v>56</v>
      </c>
      <c r="B295" s="26">
        <v>341</v>
      </c>
      <c r="C295" s="26">
        <v>34</v>
      </c>
      <c r="D295" s="17">
        <f t="shared" si="8"/>
        <v>9970.6744868035184</v>
      </c>
      <c r="E295" s="29">
        <v>33.805555599999998</v>
      </c>
      <c r="F295" s="17">
        <f t="shared" si="9"/>
        <v>337064.19073313777</v>
      </c>
      <c r="G295" s="26">
        <v>2016</v>
      </c>
    </row>
    <row r="296" spans="1:7" ht="16" x14ac:dyDescent="0.2">
      <c r="A296" s="26" t="s">
        <v>56</v>
      </c>
      <c r="B296" s="26">
        <v>402</v>
      </c>
      <c r="C296" s="26">
        <v>65</v>
      </c>
      <c r="D296" s="17">
        <f t="shared" si="8"/>
        <v>16169.154228855723</v>
      </c>
      <c r="E296" s="29">
        <v>35.766451600000003</v>
      </c>
      <c r="F296" s="17">
        <f t="shared" si="9"/>
        <v>578313.27213930362</v>
      </c>
      <c r="G296" s="26">
        <v>2017</v>
      </c>
    </row>
    <row r="297" spans="1:7" ht="16" x14ac:dyDescent="0.2">
      <c r="A297" s="26" t="s">
        <v>56</v>
      </c>
      <c r="B297" s="26">
        <v>470</v>
      </c>
      <c r="C297" s="26">
        <v>90</v>
      </c>
      <c r="D297" s="17">
        <f t="shared" si="8"/>
        <v>19148.936170212764</v>
      </c>
      <c r="E297" s="29">
        <v>36.374545500000004</v>
      </c>
      <c r="F297" s="17">
        <f t="shared" si="9"/>
        <v>696533.85</v>
      </c>
      <c r="G297" s="26">
        <v>2018</v>
      </c>
    </row>
    <row r="298" spans="1:7" ht="16" x14ac:dyDescent="0.2">
      <c r="A298" s="26" t="s">
        <v>56</v>
      </c>
      <c r="B298" s="26">
        <v>481</v>
      </c>
      <c r="C298" s="26">
        <v>91</v>
      </c>
      <c r="D298" s="17">
        <f t="shared" si="8"/>
        <v>18918.91891891892</v>
      </c>
      <c r="E298" s="29">
        <v>32.539411800000003</v>
      </c>
      <c r="F298" s="17">
        <f t="shared" si="9"/>
        <v>615610.49351351359</v>
      </c>
      <c r="G298" s="26">
        <v>2019</v>
      </c>
    </row>
    <row r="299" spans="1:7" ht="16" x14ac:dyDescent="0.2">
      <c r="A299" s="26" t="s">
        <v>57</v>
      </c>
      <c r="B299" s="26">
        <v>7765</v>
      </c>
      <c r="C299" s="26">
        <v>1352</v>
      </c>
      <c r="D299" s="17">
        <f t="shared" si="8"/>
        <v>17411.461687057308</v>
      </c>
      <c r="E299" s="29">
        <v>22.098290599999999</v>
      </c>
      <c r="F299" s="17">
        <f t="shared" si="9"/>
        <v>384763.5401313586</v>
      </c>
      <c r="G299" s="26">
        <v>2009</v>
      </c>
    </row>
    <row r="300" spans="1:7" ht="16" x14ac:dyDescent="0.2">
      <c r="A300" s="26" t="s">
        <v>57</v>
      </c>
      <c r="B300" s="26">
        <v>8103</v>
      </c>
      <c r="C300" s="26">
        <v>1263</v>
      </c>
      <c r="D300" s="17">
        <f t="shared" si="8"/>
        <v>15586.819696408738</v>
      </c>
      <c r="E300" s="29">
        <v>19.635809600000002</v>
      </c>
      <c r="F300" s="17">
        <f t="shared" si="9"/>
        <v>306059.82382821181</v>
      </c>
      <c r="G300" s="26">
        <v>2010</v>
      </c>
    </row>
    <row r="301" spans="1:7" ht="16" x14ac:dyDescent="0.2">
      <c r="A301" s="26" t="s">
        <v>57</v>
      </c>
      <c r="B301" s="26">
        <v>8785</v>
      </c>
      <c r="C301" s="26">
        <v>1569</v>
      </c>
      <c r="D301" s="17">
        <f t="shared" si="8"/>
        <v>17859.988616960727</v>
      </c>
      <c r="E301" s="29">
        <v>18.9355039</v>
      </c>
      <c r="F301" s="17">
        <f t="shared" si="9"/>
        <v>338187.88411041547</v>
      </c>
      <c r="G301" s="26">
        <v>2011</v>
      </c>
    </row>
    <row r="302" spans="1:7" ht="16" x14ac:dyDescent="0.2">
      <c r="A302" s="26" t="s">
        <v>57</v>
      </c>
      <c r="B302" s="26">
        <v>10353</v>
      </c>
      <c r="C302" s="26">
        <v>1559</v>
      </c>
      <c r="D302" s="17">
        <f t="shared" si="8"/>
        <v>15058.437167970636</v>
      </c>
      <c r="E302" s="29">
        <v>18.725438100000002</v>
      </c>
      <c r="F302" s="17">
        <f t="shared" si="9"/>
        <v>281975.83307157346</v>
      </c>
      <c r="G302" s="26">
        <v>2012</v>
      </c>
    </row>
    <row r="303" spans="1:7" ht="16" x14ac:dyDescent="0.2">
      <c r="A303" s="26" t="s">
        <v>57</v>
      </c>
      <c r="B303" s="26">
        <v>11093</v>
      </c>
      <c r="C303" s="26">
        <v>1695</v>
      </c>
      <c r="D303" s="17">
        <f t="shared" si="8"/>
        <v>15279.906247182909</v>
      </c>
      <c r="E303" s="29">
        <v>20.210650000000001</v>
      </c>
      <c r="F303" s="17">
        <f t="shared" si="9"/>
        <v>308816.83719462727</v>
      </c>
      <c r="G303" s="26">
        <v>2013</v>
      </c>
    </row>
    <row r="304" spans="1:7" ht="16" x14ac:dyDescent="0.2">
      <c r="A304" s="26" t="s">
        <v>57</v>
      </c>
      <c r="B304" s="26">
        <v>9764</v>
      </c>
      <c r="C304" s="26">
        <v>1407</v>
      </c>
      <c r="D304" s="17">
        <f t="shared" si="8"/>
        <v>14410.077836952069</v>
      </c>
      <c r="E304" s="29">
        <v>18.992167800000001</v>
      </c>
      <c r="F304" s="17">
        <f t="shared" si="9"/>
        <v>273678.61629045475</v>
      </c>
      <c r="G304" s="26">
        <v>2014</v>
      </c>
    </row>
    <row r="305" spans="1:7" ht="16" x14ac:dyDescent="0.2">
      <c r="A305" s="26" t="s">
        <v>57</v>
      </c>
      <c r="B305" s="26">
        <v>11059</v>
      </c>
      <c r="C305" s="26">
        <v>1931</v>
      </c>
      <c r="D305" s="17">
        <f t="shared" si="8"/>
        <v>17460.891581517317</v>
      </c>
      <c r="E305" s="29">
        <v>18.051321600000001</v>
      </c>
      <c r="F305" s="17">
        <f t="shared" si="9"/>
        <v>315192.16936070175</v>
      </c>
      <c r="G305" s="26">
        <v>2015</v>
      </c>
    </row>
    <row r="306" spans="1:7" ht="16" x14ac:dyDescent="0.2">
      <c r="A306" s="26" t="s">
        <v>57</v>
      </c>
      <c r="B306" s="26">
        <v>11891</v>
      </c>
      <c r="C306" s="26">
        <v>2239</v>
      </c>
      <c r="D306" s="17">
        <f t="shared" si="8"/>
        <v>18829.366747960645</v>
      </c>
      <c r="E306" s="29">
        <v>18.670884099999999</v>
      </c>
      <c r="F306" s="17">
        <f t="shared" si="9"/>
        <v>351560.9242275671</v>
      </c>
      <c r="G306" s="26">
        <v>2016</v>
      </c>
    </row>
    <row r="307" spans="1:7" ht="16" x14ac:dyDescent="0.2">
      <c r="A307" s="26" t="s">
        <v>57</v>
      </c>
      <c r="B307" s="26">
        <v>18637</v>
      </c>
      <c r="C307" s="26">
        <v>5038</v>
      </c>
      <c r="D307" s="17">
        <f t="shared" si="8"/>
        <v>27032.247679347533</v>
      </c>
      <c r="E307" s="29">
        <v>18.9131991</v>
      </c>
      <c r="F307" s="17">
        <f t="shared" si="9"/>
        <v>511266.28248001286</v>
      </c>
      <c r="G307" s="26">
        <v>2017</v>
      </c>
    </row>
    <row r="308" spans="1:7" ht="16" x14ac:dyDescent="0.2">
      <c r="A308" s="26" t="s">
        <v>57</v>
      </c>
      <c r="B308" s="26">
        <v>26257</v>
      </c>
      <c r="C308" s="26">
        <v>7953</v>
      </c>
      <c r="D308" s="17">
        <f t="shared" si="8"/>
        <v>30289.065772936741</v>
      </c>
      <c r="E308" s="29">
        <v>17.983648899999999</v>
      </c>
      <c r="F308" s="17">
        <f t="shared" si="9"/>
        <v>544707.92436950142</v>
      </c>
      <c r="G308" s="26">
        <v>2018</v>
      </c>
    </row>
    <row r="309" spans="1:7" ht="16" x14ac:dyDescent="0.2">
      <c r="A309" s="26" t="s">
        <v>57</v>
      </c>
      <c r="B309" s="26">
        <v>29495</v>
      </c>
      <c r="C309" s="26">
        <v>8870</v>
      </c>
      <c r="D309" s="17">
        <f t="shared" si="8"/>
        <v>30072.893710798442</v>
      </c>
      <c r="E309" s="29">
        <v>17.250048799999998</v>
      </c>
      <c r="F309" s="17">
        <f t="shared" si="9"/>
        <v>518758.88406848616</v>
      </c>
      <c r="G309" s="26">
        <v>2019</v>
      </c>
    </row>
    <row r="310" spans="1:7" ht="16" x14ac:dyDescent="0.2">
      <c r="A310" s="26" t="s">
        <v>58</v>
      </c>
      <c r="B310" s="26">
        <v>200</v>
      </c>
      <c r="C310" s="26">
        <v>37</v>
      </c>
      <c r="D310" s="17">
        <f t="shared" si="8"/>
        <v>18500</v>
      </c>
      <c r="E310" s="29">
        <v>30.672727299999998</v>
      </c>
      <c r="F310" s="17">
        <f t="shared" si="9"/>
        <v>567445.45504999999</v>
      </c>
      <c r="G310" s="26">
        <v>2009</v>
      </c>
    </row>
    <row r="311" spans="1:7" ht="16" x14ac:dyDescent="0.2">
      <c r="A311" s="26" t="s">
        <v>58</v>
      </c>
      <c r="B311" s="26">
        <v>259</v>
      </c>
      <c r="C311" s="26">
        <v>44</v>
      </c>
      <c r="D311" s="17">
        <f t="shared" ref="D311:D374" si="10">IF(B311&lt;&gt;"",C311/B311*100000,"No data available")</f>
        <v>16988.416988416986</v>
      </c>
      <c r="E311" s="29">
        <v>31.677499999999998</v>
      </c>
      <c r="F311" s="17">
        <f t="shared" si="9"/>
        <v>538150.57915057905</v>
      </c>
      <c r="G311" s="26">
        <v>2010</v>
      </c>
    </row>
    <row r="312" spans="1:7" ht="16" x14ac:dyDescent="0.2">
      <c r="A312" s="26" t="s">
        <v>58</v>
      </c>
      <c r="B312" s="26">
        <v>436</v>
      </c>
      <c r="C312" s="26">
        <v>79</v>
      </c>
      <c r="D312" s="17">
        <f t="shared" si="10"/>
        <v>18119.266055045871</v>
      </c>
      <c r="E312" s="29">
        <v>27.966808499999999</v>
      </c>
      <c r="F312" s="17">
        <f t="shared" si="9"/>
        <v>506738.04392201832</v>
      </c>
      <c r="G312" s="26">
        <v>2011</v>
      </c>
    </row>
    <row r="313" spans="1:7" ht="16" x14ac:dyDescent="0.2">
      <c r="A313" s="26" t="s">
        <v>58</v>
      </c>
      <c r="B313" s="26">
        <v>686</v>
      </c>
      <c r="C313" s="26">
        <v>134</v>
      </c>
      <c r="D313" s="17">
        <f t="shared" si="10"/>
        <v>19533.527696793</v>
      </c>
      <c r="E313" s="29">
        <v>29.260135099999999</v>
      </c>
      <c r="F313" s="17">
        <f t="shared" si="9"/>
        <v>571553.65938775497</v>
      </c>
      <c r="G313" s="26">
        <v>2012</v>
      </c>
    </row>
    <row r="314" spans="1:7" ht="16" x14ac:dyDescent="0.2">
      <c r="A314" s="26" t="s">
        <v>58</v>
      </c>
      <c r="B314" s="26">
        <v>926</v>
      </c>
      <c r="C314" s="26">
        <v>167</v>
      </c>
      <c r="D314" s="17">
        <f t="shared" si="10"/>
        <v>18034.557235421165</v>
      </c>
      <c r="E314" s="29">
        <v>30.563013699999999</v>
      </c>
      <c r="F314" s="17">
        <f t="shared" si="9"/>
        <v>551190.4198596112</v>
      </c>
      <c r="G314" s="26">
        <v>2013</v>
      </c>
    </row>
    <row r="315" spans="1:7" ht="16" x14ac:dyDescent="0.2">
      <c r="A315" s="26" t="s">
        <v>58</v>
      </c>
      <c r="B315" s="26">
        <v>1192</v>
      </c>
      <c r="C315" s="26">
        <v>210</v>
      </c>
      <c r="D315" s="17">
        <f t="shared" si="10"/>
        <v>17617.449664429529</v>
      </c>
      <c r="E315" s="29">
        <v>25.977340399999999</v>
      </c>
      <c r="F315" s="17">
        <f t="shared" si="9"/>
        <v>457654.48691275163</v>
      </c>
      <c r="G315" s="26">
        <v>2014</v>
      </c>
    </row>
    <row r="316" spans="1:7" ht="16" x14ac:dyDescent="0.2">
      <c r="A316" s="26" t="s">
        <v>58</v>
      </c>
      <c r="B316" s="26">
        <v>1455</v>
      </c>
      <c r="C316" s="26">
        <v>190</v>
      </c>
      <c r="D316" s="17">
        <f t="shared" si="10"/>
        <v>13058.419243986255</v>
      </c>
      <c r="E316" s="29">
        <v>25.591294099999999</v>
      </c>
      <c r="F316" s="17">
        <f t="shared" si="9"/>
        <v>334181.84735395189</v>
      </c>
      <c r="G316" s="26">
        <v>2015</v>
      </c>
    </row>
    <row r="317" spans="1:7" ht="16" x14ac:dyDescent="0.2">
      <c r="A317" s="26" t="s">
        <v>58</v>
      </c>
      <c r="B317" s="26">
        <v>2046</v>
      </c>
      <c r="C317" s="26">
        <v>251</v>
      </c>
      <c r="D317" s="17">
        <f t="shared" si="10"/>
        <v>12267.839687194526</v>
      </c>
      <c r="E317" s="29">
        <v>25.448559299999999</v>
      </c>
      <c r="F317" s="17">
        <f t="shared" si="9"/>
        <v>312198.84576246334</v>
      </c>
      <c r="G317" s="26">
        <v>2016</v>
      </c>
    </row>
    <row r="318" spans="1:7" ht="16" x14ac:dyDescent="0.2">
      <c r="A318" s="26" t="s">
        <v>58</v>
      </c>
      <c r="B318" s="26">
        <v>3096</v>
      </c>
      <c r="C318" s="26">
        <v>499</v>
      </c>
      <c r="D318" s="17">
        <f t="shared" si="10"/>
        <v>16117.571059431524</v>
      </c>
      <c r="E318" s="29">
        <v>25.622026999999999</v>
      </c>
      <c r="F318" s="17">
        <f t="shared" si="9"/>
        <v>412964.8408591731</v>
      </c>
      <c r="G318" s="26">
        <v>2017</v>
      </c>
    </row>
    <row r="319" spans="1:7" ht="16" x14ac:dyDescent="0.2">
      <c r="A319" s="26" t="s">
        <v>58</v>
      </c>
      <c r="B319" s="26">
        <v>3352</v>
      </c>
      <c r="C319" s="26">
        <v>546</v>
      </c>
      <c r="D319" s="17">
        <f t="shared" si="10"/>
        <v>16288.782816229117</v>
      </c>
      <c r="E319" s="29">
        <v>23.676304300000002</v>
      </c>
      <c r="F319" s="17">
        <f t="shared" si="9"/>
        <v>385658.17863365158</v>
      </c>
      <c r="G319" s="26">
        <v>2018</v>
      </c>
    </row>
    <row r="320" spans="1:7" ht="16" x14ac:dyDescent="0.2">
      <c r="A320" s="26" t="s">
        <v>58</v>
      </c>
      <c r="B320" s="26">
        <v>3458</v>
      </c>
      <c r="C320" s="26">
        <v>575</v>
      </c>
      <c r="D320" s="17">
        <f t="shared" si="10"/>
        <v>16628.10873337189</v>
      </c>
      <c r="E320" s="29">
        <v>22.070045499999999</v>
      </c>
      <c r="F320" s="17">
        <f t="shared" si="9"/>
        <v>366983.11632446497</v>
      </c>
      <c r="G320" s="26">
        <v>2019</v>
      </c>
    </row>
    <row r="321" spans="1:7" ht="16" x14ac:dyDescent="0.2">
      <c r="A321" s="26" t="s">
        <v>59</v>
      </c>
      <c r="B321" s="26">
        <v>1731</v>
      </c>
      <c r="C321" s="26">
        <v>314</v>
      </c>
      <c r="D321" s="17">
        <f t="shared" si="10"/>
        <v>18139.803581744658</v>
      </c>
      <c r="E321" s="29">
        <v>27.754999999999999</v>
      </c>
      <c r="F321" s="17">
        <f t="shared" si="9"/>
        <v>503470.24841132294</v>
      </c>
      <c r="G321" s="26">
        <v>2009</v>
      </c>
    </row>
    <row r="322" spans="1:7" ht="16" x14ac:dyDescent="0.2">
      <c r="A322" s="26" t="s">
        <v>59</v>
      </c>
      <c r="B322" s="26">
        <v>1796</v>
      </c>
      <c r="C322" s="26">
        <v>354</v>
      </c>
      <c r="D322" s="17">
        <f t="shared" si="10"/>
        <v>19710.467706013362</v>
      </c>
      <c r="E322" s="29">
        <v>25.720404899999998</v>
      </c>
      <c r="F322" s="17">
        <f t="shared" ref="F322:F385" si="11">IF(E322&lt;&gt;"",D322*E322,"No data available")</f>
        <v>506961.21016703779</v>
      </c>
      <c r="G322" s="26">
        <v>2010</v>
      </c>
    </row>
    <row r="323" spans="1:7" ht="16" x14ac:dyDescent="0.2">
      <c r="A323" s="26" t="s">
        <v>59</v>
      </c>
      <c r="B323" s="26">
        <v>1954</v>
      </c>
      <c r="C323" s="26">
        <v>329</v>
      </c>
      <c r="D323" s="17">
        <f t="shared" si="10"/>
        <v>16837.256908904812</v>
      </c>
      <c r="E323" s="29">
        <v>26.006791700000001</v>
      </c>
      <c r="F323" s="17">
        <f t="shared" si="11"/>
        <v>437883.03322927334</v>
      </c>
      <c r="G323" s="26">
        <v>2011</v>
      </c>
    </row>
    <row r="324" spans="1:7" ht="16" x14ac:dyDescent="0.2">
      <c r="A324" s="26" t="s">
        <v>59</v>
      </c>
      <c r="B324" s="26">
        <v>2177</v>
      </c>
      <c r="C324" s="26">
        <v>384</v>
      </c>
      <c r="D324" s="17">
        <f t="shared" si="10"/>
        <v>17638.952687184199</v>
      </c>
      <c r="E324" s="29">
        <v>25.912150199999999</v>
      </c>
      <c r="F324" s="17">
        <f t="shared" si="11"/>
        <v>457063.19140101055</v>
      </c>
      <c r="G324" s="26">
        <v>2012</v>
      </c>
    </row>
    <row r="325" spans="1:7" ht="16" x14ac:dyDescent="0.2">
      <c r="A325" s="26" t="s">
        <v>59</v>
      </c>
      <c r="B325" s="26">
        <v>2305</v>
      </c>
      <c r="C325" s="26">
        <v>394</v>
      </c>
      <c r="D325" s="17">
        <f t="shared" si="10"/>
        <v>17093.275488069416</v>
      </c>
      <c r="E325" s="29">
        <v>31.6829915</v>
      </c>
      <c r="F325" s="17">
        <f t="shared" si="11"/>
        <v>541566.10199566162</v>
      </c>
      <c r="G325" s="26">
        <v>2013</v>
      </c>
    </row>
    <row r="326" spans="1:7" ht="16" x14ac:dyDescent="0.2">
      <c r="A326" s="26" t="s">
        <v>59</v>
      </c>
      <c r="B326" s="26">
        <v>2047</v>
      </c>
      <c r="C326" s="26">
        <v>322</v>
      </c>
      <c r="D326" s="17">
        <f t="shared" si="10"/>
        <v>15730.337078651684</v>
      </c>
      <c r="E326" s="29">
        <v>28.436335400000001</v>
      </c>
      <c r="F326" s="17">
        <f t="shared" si="11"/>
        <v>447313.14112359547</v>
      </c>
      <c r="G326" s="26">
        <v>2014</v>
      </c>
    </row>
    <row r="327" spans="1:7" ht="16" x14ac:dyDescent="0.2">
      <c r="A327" s="26" t="s">
        <v>59</v>
      </c>
      <c r="B327" s="26">
        <v>1925</v>
      </c>
      <c r="C327" s="26">
        <v>317</v>
      </c>
      <c r="D327" s="17">
        <f t="shared" si="10"/>
        <v>16467.532467532466</v>
      </c>
      <c r="E327" s="29">
        <v>28.6696907</v>
      </c>
      <c r="F327" s="17">
        <f t="shared" si="11"/>
        <v>472119.0624363636</v>
      </c>
      <c r="G327" s="26">
        <v>2015</v>
      </c>
    </row>
    <row r="328" spans="1:7" ht="16" x14ac:dyDescent="0.2">
      <c r="A328" s="26" t="s">
        <v>59</v>
      </c>
      <c r="B328" s="26">
        <v>2198</v>
      </c>
      <c r="C328" s="26">
        <v>396</v>
      </c>
      <c r="D328" s="17">
        <f t="shared" si="10"/>
        <v>18016.378525932665</v>
      </c>
      <c r="E328" s="29">
        <v>25.905107000000001</v>
      </c>
      <c r="F328" s="17">
        <f t="shared" si="11"/>
        <v>466716.213466788</v>
      </c>
      <c r="G328" s="26">
        <v>2016</v>
      </c>
    </row>
    <row r="329" spans="1:7" ht="16" x14ac:dyDescent="0.2">
      <c r="A329" s="26" t="s">
        <v>59</v>
      </c>
      <c r="B329" s="26">
        <v>3263</v>
      </c>
      <c r="C329" s="26">
        <v>723</v>
      </c>
      <c r="D329" s="17">
        <f t="shared" si="10"/>
        <v>22157.523751149249</v>
      </c>
      <c r="E329" s="29">
        <v>26.6484193</v>
      </c>
      <c r="F329" s="17">
        <f t="shared" si="11"/>
        <v>590462.98357033404</v>
      </c>
      <c r="G329" s="26">
        <v>2017</v>
      </c>
    </row>
    <row r="330" spans="1:7" ht="16" x14ac:dyDescent="0.2">
      <c r="A330" s="26" t="s">
        <v>59</v>
      </c>
      <c r="B330" s="26">
        <v>3821</v>
      </c>
      <c r="C330" s="26">
        <v>923</v>
      </c>
      <c r="D330" s="17">
        <f t="shared" si="10"/>
        <v>24155.98010991887</v>
      </c>
      <c r="E330" s="29">
        <v>25.082717800000001</v>
      </c>
      <c r="F330" s="17">
        <f t="shared" si="11"/>
        <v>605897.63227950805</v>
      </c>
      <c r="G330" s="26">
        <v>2018</v>
      </c>
    </row>
    <row r="331" spans="1:7" ht="16" x14ac:dyDescent="0.2">
      <c r="A331" s="26" t="s">
        <v>59</v>
      </c>
      <c r="B331" s="26">
        <v>4024</v>
      </c>
      <c r="C331" s="26">
        <v>1036</v>
      </c>
      <c r="D331" s="17">
        <f t="shared" si="10"/>
        <v>25745.526838966205</v>
      </c>
      <c r="E331" s="29">
        <v>23.0428392</v>
      </c>
      <c r="F331" s="17">
        <f t="shared" si="11"/>
        <v>593250.03506958252</v>
      </c>
      <c r="G331" s="26">
        <v>2019</v>
      </c>
    </row>
    <row r="332" spans="1:7" ht="16" x14ac:dyDescent="0.2">
      <c r="A332" s="26" t="s">
        <v>60</v>
      </c>
      <c r="B332" s="26">
        <v>1211</v>
      </c>
      <c r="C332" s="26">
        <v>104</v>
      </c>
      <c r="D332" s="17">
        <f t="shared" si="10"/>
        <v>8587.9438480594545</v>
      </c>
      <c r="E332" s="29">
        <v>23.8492453</v>
      </c>
      <c r="F332" s="17">
        <f t="shared" si="11"/>
        <v>204815.97945499586</v>
      </c>
      <c r="G332" s="26">
        <v>2009</v>
      </c>
    </row>
    <row r="333" spans="1:7" ht="16" x14ac:dyDescent="0.2">
      <c r="A333" s="26" t="s">
        <v>60</v>
      </c>
      <c r="B333" s="26">
        <v>1305</v>
      </c>
      <c r="C333" s="26">
        <v>144</v>
      </c>
      <c r="D333" s="17">
        <f t="shared" si="10"/>
        <v>11034.48275862069</v>
      </c>
      <c r="E333" s="29">
        <v>28.501888900000001</v>
      </c>
      <c r="F333" s="17">
        <f t="shared" si="11"/>
        <v>314503.60165517242</v>
      </c>
      <c r="G333" s="26">
        <v>2010</v>
      </c>
    </row>
    <row r="334" spans="1:7" ht="16" x14ac:dyDescent="0.2">
      <c r="A334" s="26" t="s">
        <v>60</v>
      </c>
      <c r="B334" s="26">
        <v>1329</v>
      </c>
      <c r="C334" s="26">
        <v>121</v>
      </c>
      <c r="D334" s="17">
        <f t="shared" si="10"/>
        <v>9104.5899172310019</v>
      </c>
      <c r="E334" s="29">
        <v>24.921666699999999</v>
      </c>
      <c r="F334" s="17">
        <f t="shared" si="11"/>
        <v>226901.55535741162</v>
      </c>
      <c r="G334" s="26">
        <v>2011</v>
      </c>
    </row>
    <row r="335" spans="1:7" ht="16" x14ac:dyDescent="0.2">
      <c r="A335" s="26" t="s">
        <v>60</v>
      </c>
      <c r="B335" s="26">
        <v>1298</v>
      </c>
      <c r="C335" s="26">
        <v>120</v>
      </c>
      <c r="D335" s="17">
        <f t="shared" si="10"/>
        <v>9244.9922958397528</v>
      </c>
      <c r="E335" s="29">
        <v>27.5649254</v>
      </c>
      <c r="F335" s="17">
        <f t="shared" si="11"/>
        <v>254837.52295839752</v>
      </c>
      <c r="G335" s="26">
        <v>2012</v>
      </c>
    </row>
    <row r="336" spans="1:7" ht="16" x14ac:dyDescent="0.2">
      <c r="A336" s="26" t="s">
        <v>60</v>
      </c>
      <c r="B336" s="26">
        <v>1366</v>
      </c>
      <c r="C336" s="26">
        <v>86</v>
      </c>
      <c r="D336" s="17">
        <f t="shared" si="10"/>
        <v>6295.7540263543196</v>
      </c>
      <c r="E336" s="29">
        <v>33.347941200000001</v>
      </c>
      <c r="F336" s="17">
        <f t="shared" si="11"/>
        <v>209950.4350805271</v>
      </c>
      <c r="G336" s="26">
        <v>2013</v>
      </c>
    </row>
    <row r="337" spans="1:7" ht="16" x14ac:dyDescent="0.2">
      <c r="A337" s="26" t="s">
        <v>60</v>
      </c>
      <c r="B337" s="26">
        <v>1357</v>
      </c>
      <c r="C337" s="26">
        <v>98</v>
      </c>
      <c r="D337" s="17">
        <f t="shared" si="10"/>
        <v>7221.8128224023585</v>
      </c>
      <c r="E337" s="29">
        <v>32.628399999999999</v>
      </c>
      <c r="F337" s="17">
        <f t="shared" si="11"/>
        <v>235636.1974944731</v>
      </c>
      <c r="G337" s="26">
        <v>2014</v>
      </c>
    </row>
    <row r="338" spans="1:7" ht="16" x14ac:dyDescent="0.2">
      <c r="A338" s="26" t="s">
        <v>60</v>
      </c>
      <c r="B338" s="26">
        <v>1182</v>
      </c>
      <c r="C338" s="26">
        <v>100</v>
      </c>
      <c r="D338" s="17">
        <f t="shared" si="10"/>
        <v>8460.2368866328252</v>
      </c>
      <c r="E338" s="29">
        <v>24.4922222</v>
      </c>
      <c r="F338" s="17">
        <f t="shared" si="11"/>
        <v>207210.00169204737</v>
      </c>
      <c r="G338" s="26">
        <v>2015</v>
      </c>
    </row>
    <row r="339" spans="1:7" ht="16" x14ac:dyDescent="0.2">
      <c r="A339" s="26" t="s">
        <v>60</v>
      </c>
      <c r="B339" s="26">
        <v>1198</v>
      </c>
      <c r="C339" s="26">
        <v>131</v>
      </c>
      <c r="D339" s="17">
        <f t="shared" si="10"/>
        <v>10934.891485809681</v>
      </c>
      <c r="E339" s="29">
        <v>26.3848387</v>
      </c>
      <c r="F339" s="17">
        <f t="shared" si="11"/>
        <v>288515.3480550918</v>
      </c>
      <c r="G339" s="26">
        <v>2016</v>
      </c>
    </row>
    <row r="340" spans="1:7" ht="16" x14ac:dyDescent="0.2">
      <c r="A340" s="26" t="s">
        <v>60</v>
      </c>
      <c r="B340" s="26">
        <v>1806</v>
      </c>
      <c r="C340" s="26">
        <v>292</v>
      </c>
      <c r="D340" s="17">
        <f t="shared" si="10"/>
        <v>16168.327796234775</v>
      </c>
      <c r="E340" s="29">
        <v>27.2129224</v>
      </c>
      <c r="F340" s="17">
        <f t="shared" si="11"/>
        <v>439987.44965669996</v>
      </c>
      <c r="G340" s="26">
        <v>2017</v>
      </c>
    </row>
    <row r="341" spans="1:7" ht="16" x14ac:dyDescent="0.2">
      <c r="A341" s="26" t="s">
        <v>60</v>
      </c>
      <c r="B341" s="26">
        <v>2324</v>
      </c>
      <c r="C341" s="26">
        <v>478</v>
      </c>
      <c r="D341" s="17">
        <f t="shared" si="10"/>
        <v>20567.986230636834</v>
      </c>
      <c r="E341" s="29">
        <v>28.016572199999999</v>
      </c>
      <c r="F341" s="17">
        <f t="shared" si="11"/>
        <v>576244.4712392427</v>
      </c>
      <c r="G341" s="26">
        <v>2018</v>
      </c>
    </row>
    <row r="342" spans="1:7" ht="16" x14ac:dyDescent="0.2">
      <c r="A342" s="26" t="s">
        <v>60</v>
      </c>
      <c r="B342" s="26">
        <v>2782</v>
      </c>
      <c r="C342" s="26">
        <v>591</v>
      </c>
      <c r="D342" s="17">
        <f t="shared" si="10"/>
        <v>21243.70956146657</v>
      </c>
      <c r="E342" s="29">
        <v>24.871706700000001</v>
      </c>
      <c r="F342" s="17">
        <f t="shared" si="11"/>
        <v>528367.31343278219</v>
      </c>
      <c r="G342" s="26">
        <v>2019</v>
      </c>
    </row>
    <row r="343" spans="1:7" ht="16" x14ac:dyDescent="0.2">
      <c r="A343" s="26" t="s">
        <v>61</v>
      </c>
      <c r="B343" s="26">
        <v>7308</v>
      </c>
      <c r="C343" s="26">
        <v>722</v>
      </c>
      <c r="D343" s="17">
        <f t="shared" si="10"/>
        <v>9879.5840175150515</v>
      </c>
      <c r="E343" s="29">
        <v>25.949670300000001</v>
      </c>
      <c r="F343" s="17">
        <f t="shared" si="11"/>
        <v>256371.94795566503</v>
      </c>
      <c r="G343" s="26">
        <v>2009</v>
      </c>
    </row>
    <row r="344" spans="1:7" ht="16" x14ac:dyDescent="0.2">
      <c r="A344" s="26" t="s">
        <v>61</v>
      </c>
      <c r="B344" s="26">
        <v>6561</v>
      </c>
      <c r="C344" s="26">
        <v>385</v>
      </c>
      <c r="D344" s="17">
        <f t="shared" si="10"/>
        <v>5868.0079256210947</v>
      </c>
      <c r="E344" s="29">
        <v>29.221785700000002</v>
      </c>
      <c r="F344" s="17">
        <f t="shared" si="11"/>
        <v>171473.67008840118</v>
      </c>
      <c r="G344" s="26">
        <v>2010</v>
      </c>
    </row>
    <row r="345" spans="1:7" ht="16" x14ac:dyDescent="0.2">
      <c r="A345" s="26" t="s">
        <v>61</v>
      </c>
      <c r="B345" s="26">
        <v>6517</v>
      </c>
      <c r="C345" s="26">
        <v>470</v>
      </c>
      <c r="D345" s="17">
        <f t="shared" si="10"/>
        <v>7211.907319318706</v>
      </c>
      <c r="E345" s="29">
        <v>35.788755999999999</v>
      </c>
      <c r="F345" s="17">
        <f t="shared" si="11"/>
        <v>258105.19134571124</v>
      </c>
      <c r="G345" s="26">
        <v>2011</v>
      </c>
    </row>
    <row r="346" spans="1:7" ht="16" x14ac:dyDescent="0.2">
      <c r="A346" s="26" t="s">
        <v>61</v>
      </c>
      <c r="B346" s="26">
        <v>6232</v>
      </c>
      <c r="C346" s="26">
        <v>517</v>
      </c>
      <c r="D346" s="17">
        <f t="shared" si="10"/>
        <v>8295.8921694480105</v>
      </c>
      <c r="E346" s="29">
        <v>29.595821399999998</v>
      </c>
      <c r="F346" s="17">
        <f t="shared" si="11"/>
        <v>245523.74300064184</v>
      </c>
      <c r="G346" s="26">
        <v>2012</v>
      </c>
    </row>
    <row r="347" spans="1:7" ht="16" x14ac:dyDescent="0.2">
      <c r="A347" s="26" t="s">
        <v>61</v>
      </c>
      <c r="B347" s="26">
        <v>9890</v>
      </c>
      <c r="C347" s="26">
        <v>1903</v>
      </c>
      <c r="D347" s="17">
        <f t="shared" si="10"/>
        <v>19241.658240647121</v>
      </c>
      <c r="E347" s="29">
        <v>20.292203600000001</v>
      </c>
      <c r="F347" s="17">
        <f t="shared" si="11"/>
        <v>390455.64662082918</v>
      </c>
      <c r="G347" s="26">
        <v>2013</v>
      </c>
    </row>
    <row r="348" spans="1:7" ht="16" x14ac:dyDescent="0.2">
      <c r="A348" s="26" t="s">
        <v>61</v>
      </c>
      <c r="B348" s="26">
        <v>9695</v>
      </c>
      <c r="C348" s="26">
        <v>1952</v>
      </c>
      <c r="D348" s="17">
        <f t="shared" si="10"/>
        <v>20134.089736977821</v>
      </c>
      <c r="E348" s="29">
        <v>18.5368958</v>
      </c>
      <c r="F348" s="17">
        <f t="shared" si="11"/>
        <v>373223.52348220727</v>
      </c>
      <c r="G348" s="26">
        <v>2014</v>
      </c>
    </row>
    <row r="349" spans="1:7" ht="16" x14ac:dyDescent="0.2">
      <c r="A349" s="26" t="s">
        <v>61</v>
      </c>
      <c r="B349" s="26">
        <v>9182</v>
      </c>
      <c r="C349" s="26">
        <v>2416</v>
      </c>
      <c r="D349" s="17">
        <f t="shared" si="10"/>
        <v>26312.35025049009</v>
      </c>
      <c r="E349" s="29">
        <v>19.752242299999999</v>
      </c>
      <c r="F349" s="17">
        <f t="shared" si="11"/>
        <v>519727.91763014591</v>
      </c>
      <c r="G349" s="26">
        <v>2015</v>
      </c>
    </row>
    <row r="350" spans="1:7" ht="16" x14ac:dyDescent="0.2">
      <c r="A350" s="26" t="s">
        <v>61</v>
      </c>
      <c r="B350" s="26">
        <v>9386</v>
      </c>
      <c r="C350" s="26">
        <v>2653</v>
      </c>
      <c r="D350" s="17">
        <f t="shared" si="10"/>
        <v>28265.501811208182</v>
      </c>
      <c r="E350" s="29">
        <v>20.740978999999999</v>
      </c>
      <c r="F350" s="17">
        <f t="shared" si="11"/>
        <v>586254.17949073086</v>
      </c>
      <c r="G350" s="26">
        <v>2016</v>
      </c>
    </row>
    <row r="351" spans="1:7" ht="16" x14ac:dyDescent="0.2">
      <c r="A351" s="26" t="s">
        <v>61</v>
      </c>
      <c r="B351" s="26">
        <v>14226</v>
      </c>
      <c r="C351" s="26">
        <v>5087</v>
      </c>
      <c r="D351" s="17">
        <f t="shared" si="10"/>
        <v>35758.470406298329</v>
      </c>
      <c r="E351" s="29">
        <v>19.0148884</v>
      </c>
      <c r="F351" s="17">
        <f t="shared" si="11"/>
        <v>679943.32413046539</v>
      </c>
      <c r="G351" s="26">
        <v>2017</v>
      </c>
    </row>
    <row r="352" spans="1:7" ht="16" x14ac:dyDescent="0.2">
      <c r="A352" s="26" t="s">
        <v>61</v>
      </c>
      <c r="B352" s="26">
        <v>18038</v>
      </c>
      <c r="C352" s="26">
        <v>7221</v>
      </c>
      <c r="D352" s="17">
        <f t="shared" si="10"/>
        <v>40032.154340836016</v>
      </c>
      <c r="E352" s="29">
        <v>16.994659299999999</v>
      </c>
      <c r="F352" s="17">
        <f t="shared" si="11"/>
        <v>680332.82406752405</v>
      </c>
      <c r="G352" s="26">
        <v>2018</v>
      </c>
    </row>
    <row r="353" spans="1:7" ht="16" x14ac:dyDescent="0.2">
      <c r="A353" s="26" t="s">
        <v>61</v>
      </c>
      <c r="B353" s="26">
        <v>19161</v>
      </c>
      <c r="C353" s="26">
        <v>7827</v>
      </c>
      <c r="D353" s="17">
        <f t="shared" si="10"/>
        <v>40848.598716142165</v>
      </c>
      <c r="E353" s="29">
        <v>15.653571299999999</v>
      </c>
      <c r="F353" s="17">
        <f t="shared" si="11"/>
        <v>639426.45250821987</v>
      </c>
      <c r="G353" s="26">
        <v>2019</v>
      </c>
    </row>
    <row r="354" spans="1:7" ht="16" x14ac:dyDescent="0.2">
      <c r="A354" s="26" t="s">
        <v>62</v>
      </c>
      <c r="B354" s="26">
        <v>1897</v>
      </c>
      <c r="C354" s="26">
        <v>207</v>
      </c>
      <c r="D354" s="17">
        <f t="shared" si="10"/>
        <v>10911.966262519767</v>
      </c>
      <c r="E354" s="29">
        <v>29.9926882</v>
      </c>
      <c r="F354" s="17">
        <f t="shared" si="11"/>
        <v>327279.20176067471</v>
      </c>
      <c r="G354" s="26">
        <v>2009</v>
      </c>
    </row>
    <row r="355" spans="1:7" ht="16" x14ac:dyDescent="0.2">
      <c r="A355" s="26" t="s">
        <v>62</v>
      </c>
      <c r="B355" s="26">
        <v>1497</v>
      </c>
      <c r="C355" s="26">
        <v>174</v>
      </c>
      <c r="D355" s="17">
        <f t="shared" si="10"/>
        <v>11623.246492985973</v>
      </c>
      <c r="E355" s="29">
        <v>20.076000000000001</v>
      </c>
      <c r="F355" s="17">
        <f t="shared" si="11"/>
        <v>233348.29659318639</v>
      </c>
      <c r="G355" s="26">
        <v>2010</v>
      </c>
    </row>
    <row r="356" spans="1:7" ht="16" x14ac:dyDescent="0.2">
      <c r="A356" s="26" t="s">
        <v>62</v>
      </c>
      <c r="B356" s="26">
        <v>1193</v>
      </c>
      <c r="C356" s="26">
        <v>163</v>
      </c>
      <c r="D356" s="17">
        <f t="shared" si="10"/>
        <v>13663.034367141661</v>
      </c>
      <c r="E356" s="29">
        <v>20.524898</v>
      </c>
      <c r="F356" s="17">
        <f t="shared" si="11"/>
        <v>280432.38675607718</v>
      </c>
      <c r="G356" s="26">
        <v>2011</v>
      </c>
    </row>
    <row r="357" spans="1:7" ht="16" x14ac:dyDescent="0.2">
      <c r="A357" s="26" t="s">
        <v>62</v>
      </c>
      <c r="B357" s="26">
        <v>1434</v>
      </c>
      <c r="C357" s="26">
        <v>176</v>
      </c>
      <c r="D357" s="17">
        <f t="shared" si="10"/>
        <v>12273.361227336123</v>
      </c>
      <c r="E357" s="29">
        <v>21.635000000000002</v>
      </c>
      <c r="F357" s="17">
        <f t="shared" si="11"/>
        <v>265534.17015341704</v>
      </c>
      <c r="G357" s="26">
        <v>2012</v>
      </c>
    </row>
    <row r="358" spans="1:7" ht="16" x14ac:dyDescent="0.2">
      <c r="A358" s="26" t="s">
        <v>62</v>
      </c>
      <c r="B358" s="26">
        <v>1607</v>
      </c>
      <c r="C358" s="26">
        <v>184</v>
      </c>
      <c r="D358" s="17">
        <f t="shared" si="10"/>
        <v>11449.906658369633</v>
      </c>
      <c r="E358" s="29">
        <v>18.523800000000001</v>
      </c>
      <c r="F358" s="17">
        <f t="shared" si="11"/>
        <v>212095.78095830741</v>
      </c>
      <c r="G358" s="26">
        <v>2013</v>
      </c>
    </row>
    <row r="359" spans="1:7" ht="16" x14ac:dyDescent="0.2">
      <c r="A359" s="26" t="s">
        <v>62</v>
      </c>
      <c r="B359" s="26">
        <v>1600</v>
      </c>
      <c r="C359" s="26">
        <v>174</v>
      </c>
      <c r="D359" s="17">
        <f t="shared" si="10"/>
        <v>10875</v>
      </c>
      <c r="E359" s="29">
        <v>18.809076900000001</v>
      </c>
      <c r="F359" s="17">
        <f t="shared" si="11"/>
        <v>204548.71128750002</v>
      </c>
      <c r="G359" s="26">
        <v>2014</v>
      </c>
    </row>
    <row r="360" spans="1:7" ht="16" x14ac:dyDescent="0.2">
      <c r="A360" s="26" t="s">
        <v>62</v>
      </c>
      <c r="B360" s="26">
        <v>1676</v>
      </c>
      <c r="C360" s="26">
        <v>218</v>
      </c>
      <c r="D360" s="17">
        <f t="shared" si="10"/>
        <v>13007.159904534607</v>
      </c>
      <c r="E360" s="29">
        <v>18.873964000000001</v>
      </c>
      <c r="F360" s="17">
        <f t="shared" si="11"/>
        <v>245496.66778042962</v>
      </c>
      <c r="G360" s="26">
        <v>2015</v>
      </c>
    </row>
    <row r="361" spans="1:7" ht="16" x14ac:dyDescent="0.2">
      <c r="A361" s="26" t="s">
        <v>62</v>
      </c>
      <c r="B361" s="26">
        <v>1900</v>
      </c>
      <c r="C361" s="26">
        <v>282</v>
      </c>
      <c r="D361" s="17">
        <f t="shared" si="10"/>
        <v>14842.105263157895</v>
      </c>
      <c r="E361" s="29">
        <v>19.668051899999998</v>
      </c>
      <c r="F361" s="17">
        <f t="shared" si="11"/>
        <v>291915.29662105261</v>
      </c>
      <c r="G361" s="26">
        <v>2016</v>
      </c>
    </row>
    <row r="362" spans="1:7" ht="16" x14ac:dyDescent="0.2">
      <c r="A362" s="26" t="s">
        <v>62</v>
      </c>
      <c r="B362" s="26">
        <v>2074</v>
      </c>
      <c r="C362" s="26">
        <v>397</v>
      </c>
      <c r="D362" s="17">
        <f t="shared" si="10"/>
        <v>19141.755062680812</v>
      </c>
      <c r="E362" s="29">
        <v>20.6850579</v>
      </c>
      <c r="F362" s="17">
        <f t="shared" si="11"/>
        <v>395948.3117791707</v>
      </c>
      <c r="G362" s="26">
        <v>2017</v>
      </c>
    </row>
    <row r="363" spans="1:7" ht="16" x14ac:dyDescent="0.2">
      <c r="A363" s="26" t="s">
        <v>62</v>
      </c>
      <c r="B363" s="26">
        <v>2439</v>
      </c>
      <c r="C363" s="26">
        <v>562</v>
      </c>
      <c r="D363" s="17">
        <f t="shared" si="10"/>
        <v>23042.230422304223</v>
      </c>
      <c r="E363" s="29">
        <v>19.924376599999999</v>
      </c>
      <c r="F363" s="17">
        <f t="shared" si="11"/>
        <v>459102.07663796633</v>
      </c>
      <c r="G363" s="26">
        <v>2018</v>
      </c>
    </row>
    <row r="364" spans="1:7" ht="16" x14ac:dyDescent="0.2">
      <c r="A364" s="26" t="s">
        <v>62</v>
      </c>
      <c r="B364" s="26">
        <v>2824</v>
      </c>
      <c r="C364" s="26">
        <v>645</v>
      </c>
      <c r="D364" s="17">
        <f t="shared" si="10"/>
        <v>22839.943342776205</v>
      </c>
      <c r="E364" s="29">
        <v>17.422263600000001</v>
      </c>
      <c r="F364" s="17">
        <f t="shared" si="11"/>
        <v>397923.5135269122</v>
      </c>
      <c r="G364" s="26">
        <v>2019</v>
      </c>
    </row>
    <row r="365" spans="1:7" ht="16" x14ac:dyDescent="0.2">
      <c r="A365" s="26" t="s">
        <v>63</v>
      </c>
      <c r="B365" s="26">
        <v>1151</v>
      </c>
      <c r="C365" s="26">
        <v>152</v>
      </c>
      <c r="D365" s="17">
        <f t="shared" si="10"/>
        <v>13205.907906168548</v>
      </c>
      <c r="E365" s="29">
        <v>18.5986957</v>
      </c>
      <c r="F365" s="17">
        <f t="shared" si="11"/>
        <v>245612.66258905298</v>
      </c>
      <c r="G365" s="26">
        <v>2009</v>
      </c>
    </row>
    <row r="366" spans="1:7" ht="16" x14ac:dyDescent="0.2">
      <c r="A366" s="26" t="s">
        <v>63</v>
      </c>
      <c r="B366" s="26">
        <v>1071</v>
      </c>
      <c r="C366" s="26">
        <v>97</v>
      </c>
      <c r="D366" s="17">
        <f t="shared" si="10"/>
        <v>9056.9561157796452</v>
      </c>
      <c r="E366" s="29">
        <v>19.900749999999999</v>
      </c>
      <c r="F366" s="17">
        <f t="shared" si="11"/>
        <v>180240.21942110176</v>
      </c>
      <c r="G366" s="26">
        <v>2010</v>
      </c>
    </row>
    <row r="367" spans="1:7" ht="16" x14ac:dyDescent="0.2">
      <c r="A367" s="26" t="s">
        <v>63</v>
      </c>
      <c r="B367" s="26">
        <v>1076</v>
      </c>
      <c r="C367" s="26">
        <v>94</v>
      </c>
      <c r="D367" s="17">
        <f t="shared" si="10"/>
        <v>8736.0594795539037</v>
      </c>
      <c r="E367" s="29">
        <v>27.491250000000001</v>
      </c>
      <c r="F367" s="17">
        <f t="shared" si="11"/>
        <v>240165.19516728626</v>
      </c>
      <c r="G367" s="26">
        <v>2011</v>
      </c>
    </row>
    <row r="368" spans="1:7" ht="16" x14ac:dyDescent="0.2">
      <c r="A368" s="26" t="s">
        <v>63</v>
      </c>
      <c r="B368" s="26">
        <v>1093</v>
      </c>
      <c r="C368" s="26">
        <v>90</v>
      </c>
      <c r="D368" s="17">
        <f t="shared" si="10"/>
        <v>8234.2177493138151</v>
      </c>
      <c r="E368" s="29">
        <v>28.0327907</v>
      </c>
      <c r="F368" s="17">
        <f t="shared" si="11"/>
        <v>230828.10274473924</v>
      </c>
      <c r="G368" s="26">
        <v>2012</v>
      </c>
    </row>
    <row r="369" spans="1:7" ht="16" x14ac:dyDescent="0.2">
      <c r="A369" s="26" t="s">
        <v>63</v>
      </c>
      <c r="B369" s="26">
        <v>1131</v>
      </c>
      <c r="C369" s="26">
        <v>99</v>
      </c>
      <c r="D369" s="17">
        <f t="shared" si="10"/>
        <v>8753.3156498673743</v>
      </c>
      <c r="E369" s="29">
        <v>24.208421099999999</v>
      </c>
      <c r="F369" s="17">
        <f t="shared" si="11"/>
        <v>211903.95127320956</v>
      </c>
      <c r="G369" s="26">
        <v>2013</v>
      </c>
    </row>
    <row r="370" spans="1:7" ht="16" x14ac:dyDescent="0.2">
      <c r="A370" s="26" t="s">
        <v>63</v>
      </c>
      <c r="B370" s="26">
        <v>1002</v>
      </c>
      <c r="C370" s="26">
        <v>62</v>
      </c>
      <c r="D370" s="17">
        <f t="shared" si="10"/>
        <v>6187.6247504990015</v>
      </c>
      <c r="E370" s="29">
        <v>18.3536842</v>
      </c>
      <c r="F370" s="17">
        <f t="shared" si="11"/>
        <v>113565.71061876246</v>
      </c>
      <c r="G370" s="26">
        <v>2014</v>
      </c>
    </row>
    <row r="371" spans="1:7" ht="16" x14ac:dyDescent="0.2">
      <c r="A371" s="26" t="s">
        <v>63</v>
      </c>
      <c r="B371" s="26">
        <v>688</v>
      </c>
      <c r="C371" s="26">
        <v>67</v>
      </c>
      <c r="D371" s="17">
        <f t="shared" si="10"/>
        <v>9738.3720930232557</v>
      </c>
      <c r="E371" s="29">
        <v>33.287931</v>
      </c>
      <c r="F371" s="17">
        <f t="shared" si="11"/>
        <v>324170.25828488375</v>
      </c>
      <c r="G371" s="26">
        <v>2015</v>
      </c>
    </row>
    <row r="372" spans="1:7" ht="16" x14ac:dyDescent="0.2">
      <c r="A372" s="26" t="s">
        <v>63</v>
      </c>
      <c r="B372" s="26">
        <v>754</v>
      </c>
      <c r="C372" s="26">
        <v>82</v>
      </c>
      <c r="D372" s="17">
        <f t="shared" si="10"/>
        <v>10875.331564986736</v>
      </c>
      <c r="E372" s="29">
        <v>42.453000000000003</v>
      </c>
      <c r="F372" s="17">
        <f t="shared" si="11"/>
        <v>461690.45092838194</v>
      </c>
      <c r="G372" s="26">
        <v>2016</v>
      </c>
    </row>
    <row r="373" spans="1:7" ht="16" x14ac:dyDescent="0.2">
      <c r="A373" s="26" t="s">
        <v>63</v>
      </c>
      <c r="B373" s="26">
        <v>996</v>
      </c>
      <c r="C373" s="26">
        <v>189</v>
      </c>
      <c r="D373" s="17">
        <f t="shared" si="10"/>
        <v>18975.903614457831</v>
      </c>
      <c r="E373" s="29">
        <v>24.228421099999998</v>
      </c>
      <c r="F373" s="17">
        <f t="shared" si="11"/>
        <v>459756.18352409638</v>
      </c>
      <c r="G373" s="26">
        <v>2017</v>
      </c>
    </row>
    <row r="374" spans="1:7" ht="16" x14ac:dyDescent="0.2">
      <c r="A374" s="26" t="s">
        <v>63</v>
      </c>
      <c r="B374" s="26">
        <v>1416</v>
      </c>
      <c r="C374" s="26">
        <v>372</v>
      </c>
      <c r="D374" s="17">
        <f t="shared" si="10"/>
        <v>26271.186440677968</v>
      </c>
      <c r="E374" s="29">
        <v>20.935971200000001</v>
      </c>
      <c r="F374" s="17">
        <f t="shared" si="11"/>
        <v>550012.80271186447</v>
      </c>
      <c r="G374" s="26">
        <v>2018</v>
      </c>
    </row>
    <row r="375" spans="1:7" ht="16" x14ac:dyDescent="0.2">
      <c r="A375" s="26" t="s">
        <v>63</v>
      </c>
      <c r="B375" s="26">
        <v>1495</v>
      </c>
      <c r="C375" s="26">
        <v>385</v>
      </c>
      <c r="D375" s="17">
        <f t="shared" ref="D375:D438" si="12">IF(B375&lt;&gt;"",C375/B375*100000,"No data available")</f>
        <v>25752.508361204014</v>
      </c>
      <c r="E375" s="29">
        <v>19.7219196</v>
      </c>
      <c r="F375" s="17">
        <f t="shared" si="11"/>
        <v>507888.89939799334</v>
      </c>
      <c r="G375" s="26">
        <v>2019</v>
      </c>
    </row>
    <row r="376" spans="1:7" ht="16" x14ac:dyDescent="0.2">
      <c r="A376" s="26" t="s">
        <v>64</v>
      </c>
      <c r="B376" s="26">
        <v>15374</v>
      </c>
      <c r="C376" s="26">
        <v>1427</v>
      </c>
      <c r="D376" s="17">
        <f t="shared" si="12"/>
        <v>9281.904514114738</v>
      </c>
      <c r="E376" s="29">
        <v>26.7364669</v>
      </c>
      <c r="F376" s="17">
        <f t="shared" si="11"/>
        <v>248165.33281058929</v>
      </c>
      <c r="G376" s="26">
        <v>2009</v>
      </c>
    </row>
    <row r="377" spans="1:7" ht="16" x14ac:dyDescent="0.2">
      <c r="A377" s="26" t="s">
        <v>64</v>
      </c>
      <c r="B377" s="26">
        <v>13920</v>
      </c>
      <c r="C377" s="26">
        <v>936</v>
      </c>
      <c r="D377" s="17">
        <f t="shared" si="12"/>
        <v>6724.1379310344819</v>
      </c>
      <c r="E377" s="29">
        <v>30.376458899999999</v>
      </c>
      <c r="F377" s="17">
        <f t="shared" si="11"/>
        <v>204255.49949999998</v>
      </c>
      <c r="G377" s="26">
        <v>2010</v>
      </c>
    </row>
    <row r="378" spans="1:7" ht="16" x14ac:dyDescent="0.2">
      <c r="A378" s="26" t="s">
        <v>64</v>
      </c>
      <c r="B378" s="26">
        <v>14147</v>
      </c>
      <c r="C378" s="26">
        <v>999</v>
      </c>
      <c r="D378" s="17">
        <f t="shared" si="12"/>
        <v>7061.5678235668329</v>
      </c>
      <c r="E378" s="29">
        <v>29.597443899999998</v>
      </c>
      <c r="F378" s="17">
        <f t="shared" si="11"/>
        <v>209004.35750406442</v>
      </c>
      <c r="G378" s="26">
        <v>2011</v>
      </c>
    </row>
    <row r="379" spans="1:7" ht="16" x14ac:dyDescent="0.2">
      <c r="A379" s="26" t="s">
        <v>64</v>
      </c>
      <c r="B379" s="26">
        <v>14241</v>
      </c>
      <c r="C379" s="26">
        <v>1158</v>
      </c>
      <c r="D379" s="17">
        <f t="shared" si="12"/>
        <v>8131.4514430166419</v>
      </c>
      <c r="E379" s="29">
        <v>26.481933300000001</v>
      </c>
      <c r="F379" s="17">
        <f t="shared" si="11"/>
        <v>215336.55474615548</v>
      </c>
      <c r="G379" s="26">
        <v>2012</v>
      </c>
    </row>
    <row r="380" spans="1:7" ht="16" x14ac:dyDescent="0.2">
      <c r="A380" s="26" t="s">
        <v>64</v>
      </c>
      <c r="B380" s="26">
        <v>21110</v>
      </c>
      <c r="C380" s="26">
        <v>3863</v>
      </c>
      <c r="D380" s="17">
        <f t="shared" si="12"/>
        <v>18299.38417811464</v>
      </c>
      <c r="E380" s="29">
        <v>21.0752101</v>
      </c>
      <c r="F380" s="17">
        <f t="shared" si="11"/>
        <v>385663.36625438184</v>
      </c>
      <c r="G380" s="26">
        <v>2013</v>
      </c>
    </row>
    <row r="381" spans="1:7" ht="16" x14ac:dyDescent="0.2">
      <c r="A381" s="26" t="s">
        <v>64</v>
      </c>
      <c r="B381" s="26">
        <v>19517</v>
      </c>
      <c r="C381" s="26">
        <v>3959</v>
      </c>
      <c r="D381" s="17">
        <f t="shared" si="12"/>
        <v>20284.879848337347</v>
      </c>
      <c r="E381" s="29">
        <v>20.914096199999999</v>
      </c>
      <c r="F381" s="17">
        <f t="shared" si="11"/>
        <v>424239.92855356866</v>
      </c>
      <c r="G381" s="26">
        <v>2014</v>
      </c>
    </row>
    <row r="382" spans="1:7" ht="16" x14ac:dyDescent="0.2">
      <c r="A382" s="26" t="s">
        <v>64</v>
      </c>
      <c r="B382" s="26">
        <v>17775</v>
      </c>
      <c r="C382" s="26">
        <v>3976</v>
      </c>
      <c r="D382" s="17">
        <f t="shared" si="12"/>
        <v>22368.495077355838</v>
      </c>
      <c r="E382" s="29">
        <v>20.481928199999999</v>
      </c>
      <c r="F382" s="17">
        <f t="shared" si="11"/>
        <v>458149.91011645569</v>
      </c>
      <c r="G382" s="26">
        <v>2015</v>
      </c>
    </row>
    <row r="383" spans="1:7" ht="16" x14ac:dyDescent="0.2">
      <c r="A383" s="26" t="s">
        <v>64</v>
      </c>
      <c r="B383" s="26">
        <v>18851</v>
      </c>
      <c r="C383" s="26">
        <v>4699</v>
      </c>
      <c r="D383" s="17">
        <f t="shared" si="12"/>
        <v>24927.059572436476</v>
      </c>
      <c r="E383" s="29">
        <v>21.056403</v>
      </c>
      <c r="F383" s="17">
        <f t="shared" si="11"/>
        <v>524874.21196223015</v>
      </c>
      <c r="G383" s="26">
        <v>2016</v>
      </c>
    </row>
    <row r="384" spans="1:7" ht="16" x14ac:dyDescent="0.2">
      <c r="A384" s="26" t="s">
        <v>64</v>
      </c>
      <c r="B384" s="26">
        <v>30655</v>
      </c>
      <c r="C384" s="26">
        <v>9790</v>
      </c>
      <c r="D384" s="17">
        <f t="shared" si="12"/>
        <v>31936.062632523244</v>
      </c>
      <c r="E384" s="29">
        <v>20.279423900000001</v>
      </c>
      <c r="F384" s="17">
        <f t="shared" si="11"/>
        <v>647644.9518218888</v>
      </c>
      <c r="G384" s="26">
        <v>2017</v>
      </c>
    </row>
    <row r="385" spans="1:7" ht="16" x14ac:dyDescent="0.2">
      <c r="A385" s="26" t="s">
        <v>64</v>
      </c>
      <c r="B385" s="26">
        <v>37268</v>
      </c>
      <c r="C385" s="26">
        <v>13810</v>
      </c>
      <c r="D385" s="17">
        <f t="shared" si="12"/>
        <v>37055.919287324243</v>
      </c>
      <c r="E385" s="29">
        <v>18.4231011</v>
      </c>
      <c r="F385" s="17">
        <f t="shared" si="11"/>
        <v>682684.94738381449</v>
      </c>
      <c r="G385" s="26">
        <v>2018</v>
      </c>
    </row>
    <row r="386" spans="1:7" ht="16" x14ac:dyDescent="0.2">
      <c r="A386" s="26" t="s">
        <v>64</v>
      </c>
      <c r="B386" s="26">
        <v>37166</v>
      </c>
      <c r="C386" s="26">
        <v>13418</v>
      </c>
      <c r="D386" s="17">
        <f t="shared" si="12"/>
        <v>36102.889737932521</v>
      </c>
      <c r="E386" s="29">
        <v>17.5066956</v>
      </c>
      <c r="F386" s="17">
        <f t="shared" ref="F386:F449" si="13">IF(E386&lt;&gt;"",D386*E386,"No data available")</f>
        <v>632042.3009223484</v>
      </c>
      <c r="G386" s="26">
        <v>2019</v>
      </c>
    </row>
    <row r="387" spans="1:7" ht="16" x14ac:dyDescent="0.2">
      <c r="A387" s="26" t="s">
        <v>65</v>
      </c>
      <c r="B387" s="26">
        <v>11050</v>
      </c>
      <c r="C387" s="26">
        <v>1534</v>
      </c>
      <c r="D387" s="17">
        <f t="shared" si="12"/>
        <v>13882.35294117647</v>
      </c>
      <c r="E387" s="29">
        <v>21.335000000000001</v>
      </c>
      <c r="F387" s="17">
        <f t="shared" si="13"/>
        <v>296180</v>
      </c>
      <c r="G387" s="26">
        <v>2009</v>
      </c>
    </row>
    <row r="388" spans="1:7" ht="16" x14ac:dyDescent="0.2">
      <c r="A388" s="26" t="s">
        <v>65</v>
      </c>
      <c r="B388" s="26">
        <v>11337</v>
      </c>
      <c r="C388" s="26">
        <v>1541</v>
      </c>
      <c r="D388" s="17">
        <f t="shared" si="12"/>
        <v>13592.661197847756</v>
      </c>
      <c r="E388" s="29">
        <v>21.6060686</v>
      </c>
      <c r="F388" s="17">
        <f t="shared" si="13"/>
        <v>293683.97029725678</v>
      </c>
      <c r="G388" s="26">
        <v>2010</v>
      </c>
    </row>
    <row r="389" spans="1:7" ht="16" x14ac:dyDescent="0.2">
      <c r="A389" s="26" t="s">
        <v>65</v>
      </c>
      <c r="B389" s="26">
        <v>12285</v>
      </c>
      <c r="C389" s="26">
        <v>1659</v>
      </c>
      <c r="D389" s="17">
        <f t="shared" si="12"/>
        <v>13504.273504273504</v>
      </c>
      <c r="E389" s="29">
        <v>19.584890399999999</v>
      </c>
      <c r="F389" s="17">
        <f t="shared" si="13"/>
        <v>264479.71651282051</v>
      </c>
      <c r="G389" s="26">
        <v>2011</v>
      </c>
    </row>
    <row r="390" spans="1:7" ht="16" x14ac:dyDescent="0.2">
      <c r="A390" s="26" t="s">
        <v>65</v>
      </c>
      <c r="B390" s="26">
        <v>12772</v>
      </c>
      <c r="C390" s="26">
        <v>1582</v>
      </c>
      <c r="D390" s="17">
        <f t="shared" si="12"/>
        <v>12386.470404008769</v>
      </c>
      <c r="E390" s="29">
        <v>20.233401600000001</v>
      </c>
      <c r="F390" s="17">
        <f t="shared" si="13"/>
        <v>250620.43009082368</v>
      </c>
      <c r="G390" s="26">
        <v>2012</v>
      </c>
    </row>
    <row r="391" spans="1:7" ht="16" x14ac:dyDescent="0.2">
      <c r="A391" s="26" t="s">
        <v>65</v>
      </c>
      <c r="B391" s="26">
        <v>13237</v>
      </c>
      <c r="C391" s="26">
        <v>1537</v>
      </c>
      <c r="D391" s="17">
        <f t="shared" si="12"/>
        <v>11611.392309435672</v>
      </c>
      <c r="E391" s="29">
        <v>17.914103799999999</v>
      </c>
      <c r="F391" s="17">
        <f t="shared" si="13"/>
        <v>208007.68709375235</v>
      </c>
      <c r="G391" s="26">
        <v>2013</v>
      </c>
    </row>
    <row r="392" spans="1:7" ht="16" x14ac:dyDescent="0.2">
      <c r="A392" s="26" t="s">
        <v>65</v>
      </c>
      <c r="B392" s="26">
        <v>11899</v>
      </c>
      <c r="C392" s="26">
        <v>1216</v>
      </c>
      <c r="D392" s="17">
        <f t="shared" si="12"/>
        <v>10219.346163543156</v>
      </c>
      <c r="E392" s="29">
        <v>16.839525500000001</v>
      </c>
      <c r="F392" s="17">
        <f t="shared" si="13"/>
        <v>172088.94031431215</v>
      </c>
      <c r="G392" s="26">
        <v>2014</v>
      </c>
    </row>
    <row r="393" spans="1:7" ht="16" x14ac:dyDescent="0.2">
      <c r="A393" s="26" t="s">
        <v>65</v>
      </c>
      <c r="B393" s="26">
        <v>8293</v>
      </c>
      <c r="C393" s="26">
        <v>1003</v>
      </c>
      <c r="D393" s="17">
        <f t="shared" si="12"/>
        <v>12094.537561799109</v>
      </c>
      <c r="E393" s="29">
        <v>20.0929818</v>
      </c>
      <c r="F393" s="17">
        <f t="shared" si="13"/>
        <v>243015.32310864585</v>
      </c>
      <c r="G393" s="26">
        <v>2015</v>
      </c>
    </row>
    <row r="394" spans="1:7" ht="16" x14ac:dyDescent="0.2">
      <c r="A394" s="26" t="s">
        <v>65</v>
      </c>
      <c r="B394" s="26">
        <v>7428</v>
      </c>
      <c r="C394" s="26">
        <v>1057</v>
      </c>
      <c r="D394" s="17">
        <f t="shared" si="12"/>
        <v>14229.940764674206</v>
      </c>
      <c r="E394" s="29">
        <v>20.164597199999999</v>
      </c>
      <c r="F394" s="17">
        <f t="shared" si="13"/>
        <v>286941.02369951532</v>
      </c>
      <c r="G394" s="26">
        <v>2016</v>
      </c>
    </row>
    <row r="395" spans="1:7" ht="16" x14ac:dyDescent="0.2">
      <c r="A395" s="26" t="s">
        <v>65</v>
      </c>
      <c r="B395" s="26">
        <v>11737</v>
      </c>
      <c r="C395" s="26">
        <v>2489</v>
      </c>
      <c r="D395" s="17">
        <f t="shared" si="12"/>
        <v>21206.441168952882</v>
      </c>
      <c r="E395" s="29">
        <v>20.4731156</v>
      </c>
      <c r="F395" s="17">
        <f t="shared" si="13"/>
        <v>434161.92151657148</v>
      </c>
      <c r="G395" s="26">
        <v>2017</v>
      </c>
    </row>
    <row r="396" spans="1:7" ht="16" x14ac:dyDescent="0.2">
      <c r="A396" s="26" t="s">
        <v>65</v>
      </c>
      <c r="B396" s="26">
        <v>13716</v>
      </c>
      <c r="C396" s="26">
        <v>3355</v>
      </c>
      <c r="D396" s="17">
        <f t="shared" si="12"/>
        <v>24460.484106153395</v>
      </c>
      <c r="E396" s="29">
        <v>19.650591899999998</v>
      </c>
      <c r="F396" s="17">
        <f t="shared" si="13"/>
        <v>480662.99084645661</v>
      </c>
      <c r="G396" s="26">
        <v>2018</v>
      </c>
    </row>
    <row r="397" spans="1:7" ht="16" x14ac:dyDescent="0.2">
      <c r="A397" s="26" t="s">
        <v>65</v>
      </c>
      <c r="B397" s="26">
        <v>16275</v>
      </c>
      <c r="C397" s="26">
        <v>4154</v>
      </c>
      <c r="D397" s="17">
        <f t="shared" si="12"/>
        <v>25523.809523809527</v>
      </c>
      <c r="E397" s="29">
        <v>16.752913899999999</v>
      </c>
      <c r="F397" s="17">
        <f t="shared" si="13"/>
        <v>427598.18335238099</v>
      </c>
      <c r="G397" s="26">
        <v>2019</v>
      </c>
    </row>
    <row r="398" spans="1:7" ht="16" x14ac:dyDescent="0.2">
      <c r="A398" s="26" t="s">
        <v>66</v>
      </c>
      <c r="B398" s="26">
        <v>2717</v>
      </c>
      <c r="C398" s="26">
        <v>261</v>
      </c>
      <c r="D398" s="17">
        <f t="shared" si="12"/>
        <v>9606.1832903938157</v>
      </c>
      <c r="E398" s="29">
        <v>28.988529400000001</v>
      </c>
      <c r="F398" s="17">
        <f t="shared" si="13"/>
        <v>278469.12673536985</v>
      </c>
      <c r="G398" s="26">
        <v>2009</v>
      </c>
    </row>
    <row r="399" spans="1:7" ht="16" x14ac:dyDescent="0.2">
      <c r="A399" s="26" t="s">
        <v>66</v>
      </c>
      <c r="B399" s="26">
        <v>2583</v>
      </c>
      <c r="C399" s="26">
        <v>199</v>
      </c>
      <c r="D399" s="17">
        <f t="shared" si="12"/>
        <v>7704.2198993418506</v>
      </c>
      <c r="E399" s="29">
        <v>36.2882222</v>
      </c>
      <c r="F399" s="17">
        <f t="shared" si="13"/>
        <v>279572.4435849787</v>
      </c>
      <c r="G399" s="26">
        <v>2010</v>
      </c>
    </row>
    <row r="400" spans="1:7" ht="16" x14ac:dyDescent="0.2">
      <c r="A400" s="26" t="s">
        <v>66</v>
      </c>
      <c r="B400" s="26">
        <v>2635</v>
      </c>
      <c r="C400" s="26">
        <v>197</v>
      </c>
      <c r="D400" s="17">
        <f t="shared" si="12"/>
        <v>7476.2808349146117</v>
      </c>
      <c r="E400" s="29">
        <v>33.776082500000001</v>
      </c>
      <c r="F400" s="17">
        <f t="shared" si="13"/>
        <v>252519.47827324481</v>
      </c>
      <c r="G400" s="26">
        <v>2011</v>
      </c>
    </row>
    <row r="401" spans="1:7" ht="16" x14ac:dyDescent="0.2">
      <c r="A401" s="26" t="s">
        <v>66</v>
      </c>
      <c r="B401" s="26">
        <v>2651</v>
      </c>
      <c r="C401" s="26">
        <v>258</v>
      </c>
      <c r="D401" s="17">
        <f t="shared" si="12"/>
        <v>9732.1765371557904</v>
      </c>
      <c r="E401" s="29">
        <v>29.693089400000002</v>
      </c>
      <c r="F401" s="17">
        <f t="shared" si="13"/>
        <v>288978.38797434932</v>
      </c>
      <c r="G401" s="26">
        <v>2012</v>
      </c>
    </row>
    <row r="402" spans="1:7" ht="16" x14ac:dyDescent="0.2">
      <c r="A402" s="26" t="s">
        <v>66</v>
      </c>
      <c r="B402" s="26">
        <v>2629</v>
      </c>
      <c r="C402" s="26">
        <v>227</v>
      </c>
      <c r="D402" s="17">
        <f t="shared" si="12"/>
        <v>8634.4617725370863</v>
      </c>
      <c r="E402" s="29">
        <v>21.853106799999999</v>
      </c>
      <c r="F402" s="17">
        <f t="shared" si="13"/>
        <v>188689.81527577023</v>
      </c>
      <c r="G402" s="26">
        <v>2013</v>
      </c>
    </row>
    <row r="403" spans="1:7" ht="16" x14ac:dyDescent="0.2">
      <c r="A403" s="26" t="s">
        <v>66</v>
      </c>
      <c r="B403" s="26">
        <v>2213</v>
      </c>
      <c r="C403" s="26">
        <v>144</v>
      </c>
      <c r="D403" s="17">
        <f t="shared" si="12"/>
        <v>6507.0040668775418</v>
      </c>
      <c r="E403" s="29">
        <v>19.925283</v>
      </c>
      <c r="F403" s="17">
        <f t="shared" si="13"/>
        <v>129653.89751468594</v>
      </c>
      <c r="G403" s="26">
        <v>2014</v>
      </c>
    </row>
    <row r="404" spans="1:7" ht="16" x14ac:dyDescent="0.2">
      <c r="A404" s="26" t="s">
        <v>66</v>
      </c>
      <c r="B404" s="26">
        <v>1776</v>
      </c>
      <c r="C404" s="26">
        <v>154</v>
      </c>
      <c r="D404" s="17">
        <f t="shared" si="12"/>
        <v>8671.1711711711723</v>
      </c>
      <c r="E404" s="29">
        <v>20.964074100000001</v>
      </c>
      <c r="F404" s="17">
        <f t="shared" si="13"/>
        <v>181783.07496621626</v>
      </c>
      <c r="G404" s="26">
        <v>2015</v>
      </c>
    </row>
    <row r="405" spans="1:7" ht="16" x14ac:dyDescent="0.2">
      <c r="A405" s="26" t="s">
        <v>66</v>
      </c>
      <c r="B405" s="26">
        <v>1825</v>
      </c>
      <c r="C405" s="26">
        <v>178</v>
      </c>
      <c r="D405" s="17">
        <f t="shared" si="12"/>
        <v>9753.4246575342459</v>
      </c>
      <c r="E405" s="29">
        <v>22.259326900000001</v>
      </c>
      <c r="F405" s="17">
        <f t="shared" si="13"/>
        <v>217104.66784657535</v>
      </c>
      <c r="G405" s="26">
        <v>2016</v>
      </c>
    </row>
    <row r="406" spans="1:7" ht="16" x14ac:dyDescent="0.2">
      <c r="A406" s="26" t="s">
        <v>66</v>
      </c>
      <c r="B406" s="26">
        <v>2084</v>
      </c>
      <c r="C406" s="26">
        <v>297</v>
      </c>
      <c r="D406" s="17">
        <f t="shared" si="12"/>
        <v>14251.439539347408</v>
      </c>
      <c r="E406" s="29">
        <v>21.526648600000001</v>
      </c>
      <c r="F406" s="17">
        <f t="shared" si="13"/>
        <v>306785.73100767756</v>
      </c>
      <c r="G406" s="26">
        <v>2017</v>
      </c>
    </row>
    <row r="407" spans="1:7" ht="16" x14ac:dyDescent="0.2">
      <c r="A407" s="26" t="s">
        <v>66</v>
      </c>
      <c r="B407" s="26">
        <v>2483</v>
      </c>
      <c r="C407" s="26">
        <v>488</v>
      </c>
      <c r="D407" s="17">
        <f t="shared" si="12"/>
        <v>19653.644784534838</v>
      </c>
      <c r="E407" s="29">
        <v>19.288836499999999</v>
      </c>
      <c r="F407" s="17">
        <f t="shared" si="13"/>
        <v>379095.94087797019</v>
      </c>
      <c r="G407" s="26">
        <v>2018</v>
      </c>
    </row>
    <row r="408" spans="1:7" ht="16" x14ac:dyDescent="0.2">
      <c r="A408" s="26" t="s">
        <v>66</v>
      </c>
      <c r="B408" s="26">
        <v>2693</v>
      </c>
      <c r="C408" s="26">
        <v>572</v>
      </c>
      <c r="D408" s="17">
        <f t="shared" si="12"/>
        <v>21240.252506498327</v>
      </c>
      <c r="E408" s="29">
        <v>17.537272699999999</v>
      </c>
      <c r="F408" s="17">
        <f t="shared" si="13"/>
        <v>372496.10042331967</v>
      </c>
      <c r="G408" s="26">
        <v>2019</v>
      </c>
    </row>
    <row r="409" spans="1:7" ht="16" x14ac:dyDescent="0.2">
      <c r="A409" s="26" t="s">
        <v>67</v>
      </c>
      <c r="B409" s="26">
        <v>2437</v>
      </c>
      <c r="C409" s="26">
        <v>300</v>
      </c>
      <c r="D409" s="17">
        <f t="shared" si="12"/>
        <v>12310.217480508823</v>
      </c>
      <c r="E409" s="29">
        <v>31.089802599999999</v>
      </c>
      <c r="F409" s="17">
        <f t="shared" si="13"/>
        <v>382722.23143208865</v>
      </c>
      <c r="G409" s="26">
        <v>2009</v>
      </c>
    </row>
    <row r="410" spans="1:7" ht="16" x14ac:dyDescent="0.2">
      <c r="A410" s="26" t="s">
        <v>67</v>
      </c>
      <c r="B410" s="26">
        <v>2428</v>
      </c>
      <c r="C410" s="26">
        <v>270</v>
      </c>
      <c r="D410" s="17">
        <f t="shared" si="12"/>
        <v>11120.263591433279</v>
      </c>
      <c r="E410" s="29">
        <v>27.156865700000001</v>
      </c>
      <c r="F410" s="17">
        <f t="shared" si="13"/>
        <v>301991.50490115321</v>
      </c>
      <c r="G410" s="26">
        <v>2010</v>
      </c>
    </row>
    <row r="411" spans="1:7" ht="16" x14ac:dyDescent="0.2">
      <c r="A411" s="26" t="s">
        <v>67</v>
      </c>
      <c r="B411" s="26">
        <v>2497</v>
      </c>
      <c r="C411" s="26">
        <v>306</v>
      </c>
      <c r="D411" s="17">
        <f t="shared" si="12"/>
        <v>12254.705646776132</v>
      </c>
      <c r="E411" s="29">
        <v>26.918465900000001</v>
      </c>
      <c r="F411" s="17">
        <f t="shared" si="13"/>
        <v>329877.87606728077</v>
      </c>
      <c r="G411" s="26">
        <v>2011</v>
      </c>
    </row>
    <row r="412" spans="1:7" ht="16" x14ac:dyDescent="0.2">
      <c r="A412" s="26" t="s">
        <v>67</v>
      </c>
      <c r="B412" s="26">
        <v>2687</v>
      </c>
      <c r="C412" s="26">
        <v>260</v>
      </c>
      <c r="D412" s="17">
        <f t="shared" si="12"/>
        <v>9676.2188314104951</v>
      </c>
      <c r="E412" s="29">
        <v>24.654871799999999</v>
      </c>
      <c r="F412" s="17">
        <f t="shared" si="13"/>
        <v>238565.93479717156</v>
      </c>
      <c r="G412" s="26">
        <v>2012</v>
      </c>
    </row>
    <row r="413" spans="1:7" ht="16" x14ac:dyDescent="0.2">
      <c r="A413" s="26" t="s">
        <v>67</v>
      </c>
      <c r="B413" s="26">
        <v>2952</v>
      </c>
      <c r="C413" s="26">
        <v>292</v>
      </c>
      <c r="D413" s="17">
        <f t="shared" si="12"/>
        <v>9891.5989159891597</v>
      </c>
      <c r="E413" s="29">
        <v>26.1722699</v>
      </c>
      <c r="F413" s="17">
        <f t="shared" si="13"/>
        <v>258885.59657181572</v>
      </c>
      <c r="G413" s="26">
        <v>2013</v>
      </c>
    </row>
    <row r="414" spans="1:7" ht="16" x14ac:dyDescent="0.2">
      <c r="A414" s="26" t="s">
        <v>67</v>
      </c>
      <c r="B414" s="26">
        <v>2797</v>
      </c>
      <c r="C414" s="26">
        <v>254</v>
      </c>
      <c r="D414" s="17">
        <f t="shared" si="12"/>
        <v>9081.1583839828381</v>
      </c>
      <c r="E414" s="29">
        <v>24.862187500000001</v>
      </c>
      <c r="F414" s="17">
        <f t="shared" si="13"/>
        <v>225777.46245977833</v>
      </c>
      <c r="G414" s="26">
        <v>2014</v>
      </c>
    </row>
    <row r="415" spans="1:7" ht="16" x14ac:dyDescent="0.2">
      <c r="A415" s="26" t="s">
        <v>67</v>
      </c>
      <c r="B415" s="26">
        <v>1972</v>
      </c>
      <c r="C415" s="26">
        <v>166</v>
      </c>
      <c r="D415" s="17">
        <f t="shared" si="12"/>
        <v>8417.8498985801216</v>
      </c>
      <c r="E415" s="29">
        <v>22.400714300000001</v>
      </c>
      <c r="F415" s="17">
        <f t="shared" si="13"/>
        <v>188565.85059837729</v>
      </c>
      <c r="G415" s="26">
        <v>2015</v>
      </c>
    </row>
    <row r="416" spans="1:7" ht="16" x14ac:dyDescent="0.2">
      <c r="A416" s="26" t="s">
        <v>67</v>
      </c>
      <c r="B416" s="26">
        <v>1972</v>
      </c>
      <c r="C416" s="26">
        <v>181</v>
      </c>
      <c r="D416" s="17">
        <f t="shared" si="12"/>
        <v>9178.4989858012177</v>
      </c>
      <c r="E416" s="29">
        <v>23.886260199999999</v>
      </c>
      <c r="F416" s="17">
        <f t="shared" si="13"/>
        <v>219240.01502028399</v>
      </c>
      <c r="G416" s="26">
        <v>2016</v>
      </c>
    </row>
    <row r="417" spans="1:7" ht="16" x14ac:dyDescent="0.2">
      <c r="A417" s="26" t="s">
        <v>67</v>
      </c>
      <c r="B417" s="26">
        <v>2506</v>
      </c>
      <c r="C417" s="26">
        <v>389</v>
      </c>
      <c r="D417" s="17">
        <f t="shared" si="12"/>
        <v>15522.745411013566</v>
      </c>
      <c r="E417" s="29">
        <v>24.544018999999999</v>
      </c>
      <c r="F417" s="17">
        <f t="shared" si="13"/>
        <v>380990.55830007978</v>
      </c>
      <c r="G417" s="26">
        <v>2017</v>
      </c>
    </row>
    <row r="418" spans="1:7" ht="16" x14ac:dyDescent="0.2">
      <c r="A418" s="26" t="s">
        <v>67</v>
      </c>
      <c r="B418" s="26">
        <v>2854</v>
      </c>
      <c r="C418" s="26">
        <v>567</v>
      </c>
      <c r="D418" s="17">
        <f t="shared" si="12"/>
        <v>19866.853538892781</v>
      </c>
      <c r="E418" s="29">
        <v>23.261316300000001</v>
      </c>
      <c r="F418" s="17">
        <f t="shared" si="13"/>
        <v>462129.16405395936</v>
      </c>
      <c r="G418" s="26">
        <v>2018</v>
      </c>
    </row>
    <row r="419" spans="1:7" ht="16" x14ac:dyDescent="0.2">
      <c r="A419" s="26" t="s">
        <v>67</v>
      </c>
      <c r="B419" s="26">
        <v>3071</v>
      </c>
      <c r="C419" s="26">
        <v>632</v>
      </c>
      <c r="D419" s="17">
        <f t="shared" si="12"/>
        <v>20579.615760338653</v>
      </c>
      <c r="E419" s="29">
        <v>20.996979400000001</v>
      </c>
      <c r="F419" s="17">
        <f t="shared" si="13"/>
        <v>432109.76817974605</v>
      </c>
      <c r="G419" s="26">
        <v>2019</v>
      </c>
    </row>
    <row r="420" spans="1:7" ht="16" x14ac:dyDescent="0.2">
      <c r="A420" s="26" t="s">
        <v>68</v>
      </c>
      <c r="B420" s="26">
        <v>7728</v>
      </c>
      <c r="C420" s="26">
        <v>629</v>
      </c>
      <c r="D420" s="17">
        <f t="shared" si="12"/>
        <v>8139.2339544513452</v>
      </c>
      <c r="E420" s="29">
        <v>28.967165399999999</v>
      </c>
      <c r="F420" s="17">
        <f t="shared" si="13"/>
        <v>235770.53618788818</v>
      </c>
      <c r="G420" s="26">
        <v>2009</v>
      </c>
    </row>
    <row r="421" spans="1:7" ht="16" x14ac:dyDescent="0.2">
      <c r="A421" s="26" t="s">
        <v>68</v>
      </c>
      <c r="B421" s="26">
        <v>7503</v>
      </c>
      <c r="C421" s="26">
        <v>466</v>
      </c>
      <c r="D421" s="17">
        <f t="shared" si="12"/>
        <v>6210.848993735839</v>
      </c>
      <c r="E421" s="29">
        <v>31.3380808</v>
      </c>
      <c r="F421" s="17">
        <f t="shared" si="13"/>
        <v>194636.08760229242</v>
      </c>
      <c r="G421" s="26">
        <v>2010</v>
      </c>
    </row>
    <row r="422" spans="1:7" ht="16" x14ac:dyDescent="0.2">
      <c r="A422" s="26" t="s">
        <v>68</v>
      </c>
      <c r="B422" s="26">
        <v>7038</v>
      </c>
      <c r="C422" s="26">
        <v>376</v>
      </c>
      <c r="D422" s="17">
        <f t="shared" si="12"/>
        <v>5342.4268258027851</v>
      </c>
      <c r="E422" s="29">
        <v>30.642191799999999</v>
      </c>
      <c r="F422" s="17">
        <f t="shared" si="13"/>
        <v>163703.66747371413</v>
      </c>
      <c r="G422" s="26">
        <v>2011</v>
      </c>
    </row>
    <row r="423" spans="1:7" ht="16" x14ac:dyDescent="0.2">
      <c r="A423" s="26" t="s">
        <v>68</v>
      </c>
      <c r="B423" s="26">
        <v>6960</v>
      </c>
      <c r="C423" s="26">
        <v>427</v>
      </c>
      <c r="D423" s="17">
        <f t="shared" si="12"/>
        <v>6135.0574712643675</v>
      </c>
      <c r="E423" s="29">
        <v>32.309872900000002</v>
      </c>
      <c r="F423" s="17">
        <f t="shared" si="13"/>
        <v>198222.92713074712</v>
      </c>
      <c r="G423" s="26">
        <v>2012</v>
      </c>
    </row>
    <row r="424" spans="1:7" ht="16" x14ac:dyDescent="0.2">
      <c r="A424" s="26" t="s">
        <v>68</v>
      </c>
      <c r="B424" s="26">
        <v>7819</v>
      </c>
      <c r="C424" s="26">
        <v>393</v>
      </c>
      <c r="D424" s="17">
        <f t="shared" si="12"/>
        <v>5026.2181864688582</v>
      </c>
      <c r="E424" s="29">
        <v>24.127098799999999</v>
      </c>
      <c r="F424" s="17">
        <f t="shared" si="13"/>
        <v>121268.06277529096</v>
      </c>
      <c r="G424" s="26">
        <v>2013</v>
      </c>
    </row>
    <row r="425" spans="1:7" ht="16" x14ac:dyDescent="0.2">
      <c r="A425" s="26" t="s">
        <v>68</v>
      </c>
      <c r="B425" s="26">
        <v>7409</v>
      </c>
      <c r="C425" s="26">
        <v>411</v>
      </c>
      <c r="D425" s="17">
        <f t="shared" si="12"/>
        <v>5547.3073289242811</v>
      </c>
      <c r="E425" s="29">
        <v>21.4524571</v>
      </c>
      <c r="F425" s="17">
        <f t="shared" si="13"/>
        <v>119003.37249426373</v>
      </c>
      <c r="G425" s="26">
        <v>2014</v>
      </c>
    </row>
    <row r="426" spans="1:7" ht="16" x14ac:dyDescent="0.2">
      <c r="A426" s="26" t="s">
        <v>68</v>
      </c>
      <c r="B426" s="26">
        <v>5868</v>
      </c>
      <c r="C426" s="26">
        <v>423</v>
      </c>
      <c r="D426" s="17">
        <f t="shared" si="12"/>
        <v>7208.5889570552145</v>
      </c>
      <c r="E426" s="29">
        <v>20.253625</v>
      </c>
      <c r="F426" s="17">
        <f t="shared" si="13"/>
        <v>146000.05751533742</v>
      </c>
      <c r="G426" s="26">
        <v>2015</v>
      </c>
    </row>
    <row r="427" spans="1:7" ht="16" x14ac:dyDescent="0.2">
      <c r="A427" s="26" t="s">
        <v>68</v>
      </c>
      <c r="B427" s="26">
        <v>5189</v>
      </c>
      <c r="C427" s="26">
        <v>440</v>
      </c>
      <c r="D427" s="17">
        <f t="shared" si="12"/>
        <v>8479.4758142223945</v>
      </c>
      <c r="E427" s="29">
        <v>21.612395800000002</v>
      </c>
      <c r="F427" s="17">
        <f t="shared" si="13"/>
        <v>183261.78747350167</v>
      </c>
      <c r="G427" s="26">
        <v>2016</v>
      </c>
    </row>
    <row r="428" spans="1:7" ht="16" x14ac:dyDescent="0.2">
      <c r="A428" s="26" t="s">
        <v>68</v>
      </c>
      <c r="B428" s="26">
        <v>7588</v>
      </c>
      <c r="C428" s="26">
        <v>1215</v>
      </c>
      <c r="D428" s="17">
        <f t="shared" si="12"/>
        <v>16012.124406958355</v>
      </c>
      <c r="E428" s="29">
        <v>21.713333299999999</v>
      </c>
      <c r="F428" s="17">
        <f t="shared" si="13"/>
        <v>347676.59408935159</v>
      </c>
      <c r="G428" s="26">
        <v>2017</v>
      </c>
    </row>
    <row r="429" spans="1:7" ht="16" x14ac:dyDescent="0.2">
      <c r="A429" s="26" t="s">
        <v>68</v>
      </c>
      <c r="B429" s="26">
        <v>9326</v>
      </c>
      <c r="C429" s="26">
        <v>1940</v>
      </c>
      <c r="D429" s="17">
        <f t="shared" si="12"/>
        <v>20802.058760454642</v>
      </c>
      <c r="E429" s="29">
        <v>19.851253199999999</v>
      </c>
      <c r="F429" s="17">
        <f t="shared" si="13"/>
        <v>412946.93553506321</v>
      </c>
      <c r="G429" s="26">
        <v>2018</v>
      </c>
    </row>
    <row r="430" spans="1:7" ht="16" x14ac:dyDescent="0.2">
      <c r="A430" s="26" t="s">
        <v>68</v>
      </c>
      <c r="B430" s="26">
        <v>9907</v>
      </c>
      <c r="C430" s="26">
        <v>2028</v>
      </c>
      <c r="D430" s="17">
        <f t="shared" si="12"/>
        <v>20470.374482689007</v>
      </c>
      <c r="E430" s="29">
        <v>18.334873699999999</v>
      </c>
      <c r="F430" s="17">
        <f t="shared" si="13"/>
        <v>375321.73073180579</v>
      </c>
      <c r="G430" s="26">
        <v>2019</v>
      </c>
    </row>
    <row r="431" spans="1:7" ht="16" x14ac:dyDescent="0.2">
      <c r="A431" s="26" t="s">
        <v>69</v>
      </c>
      <c r="B431" s="26"/>
      <c r="C431" s="26"/>
      <c r="D431" s="17" t="str">
        <f t="shared" si="12"/>
        <v>No data available</v>
      </c>
      <c r="E431" s="29"/>
      <c r="F431" s="17" t="str">
        <f t="shared" si="13"/>
        <v>No data available</v>
      </c>
      <c r="G431" s="26">
        <v>2009</v>
      </c>
    </row>
    <row r="432" spans="1:7" ht="16" x14ac:dyDescent="0.2">
      <c r="A432" s="26" t="s">
        <v>69</v>
      </c>
      <c r="B432" s="26"/>
      <c r="C432" s="26"/>
      <c r="D432" s="17" t="str">
        <f t="shared" si="12"/>
        <v>No data available</v>
      </c>
      <c r="E432" s="29"/>
      <c r="F432" s="17" t="str">
        <f t="shared" si="13"/>
        <v>No data available</v>
      </c>
      <c r="G432" s="26">
        <v>2010</v>
      </c>
    </row>
    <row r="433" spans="1:7" ht="16" x14ac:dyDescent="0.2">
      <c r="A433" s="26" t="s">
        <v>69</v>
      </c>
      <c r="B433" s="26"/>
      <c r="C433" s="26"/>
      <c r="D433" s="17" t="str">
        <f t="shared" si="12"/>
        <v>No data available</v>
      </c>
      <c r="E433" s="29"/>
      <c r="F433" s="17" t="str">
        <f t="shared" si="13"/>
        <v>No data available</v>
      </c>
      <c r="G433" s="26">
        <v>2011</v>
      </c>
    </row>
    <row r="434" spans="1:7" ht="16" x14ac:dyDescent="0.2">
      <c r="A434" s="26" t="s">
        <v>69</v>
      </c>
      <c r="B434" s="26"/>
      <c r="C434" s="26"/>
      <c r="D434" s="17" t="str">
        <f t="shared" si="12"/>
        <v>No data available</v>
      </c>
      <c r="E434" s="29"/>
      <c r="F434" s="17" t="str">
        <f t="shared" si="13"/>
        <v>No data available</v>
      </c>
      <c r="G434" s="26">
        <v>2012</v>
      </c>
    </row>
    <row r="435" spans="1:7" ht="16" x14ac:dyDescent="0.2">
      <c r="A435" s="26" t="s">
        <v>69</v>
      </c>
      <c r="B435" s="26"/>
      <c r="C435" s="26"/>
      <c r="D435" s="17" t="str">
        <f t="shared" si="12"/>
        <v>No data available</v>
      </c>
      <c r="E435" s="29"/>
      <c r="F435" s="17" t="str">
        <f t="shared" si="13"/>
        <v>No data available</v>
      </c>
      <c r="G435" s="26">
        <v>2013</v>
      </c>
    </row>
    <row r="436" spans="1:7" ht="16" x14ac:dyDescent="0.2">
      <c r="A436" s="26" t="s">
        <v>69</v>
      </c>
      <c r="B436" s="26"/>
      <c r="C436" s="26"/>
      <c r="D436" s="17" t="str">
        <f t="shared" si="12"/>
        <v>No data available</v>
      </c>
      <c r="E436" s="29"/>
      <c r="F436" s="17" t="str">
        <f t="shared" si="13"/>
        <v>No data available</v>
      </c>
      <c r="G436" s="26">
        <v>2014</v>
      </c>
    </row>
    <row r="437" spans="1:7" ht="16" x14ac:dyDescent="0.2">
      <c r="A437" s="26" t="s">
        <v>69</v>
      </c>
      <c r="B437" s="26"/>
      <c r="C437" s="26"/>
      <c r="D437" s="17" t="str">
        <f t="shared" si="12"/>
        <v>No data available</v>
      </c>
      <c r="E437" s="29"/>
      <c r="F437" s="17" t="str">
        <f t="shared" si="13"/>
        <v>No data available</v>
      </c>
      <c r="G437" s="26">
        <v>2015</v>
      </c>
    </row>
    <row r="438" spans="1:7" ht="16" x14ac:dyDescent="0.2">
      <c r="A438" s="26" t="s">
        <v>69</v>
      </c>
      <c r="B438" s="26"/>
      <c r="C438" s="26"/>
      <c r="D438" s="17" t="str">
        <f t="shared" si="12"/>
        <v>No data available</v>
      </c>
      <c r="E438" s="29"/>
      <c r="F438" s="17" t="str">
        <f t="shared" si="13"/>
        <v>No data available</v>
      </c>
      <c r="G438" s="26">
        <v>2016</v>
      </c>
    </row>
    <row r="439" spans="1:7" ht="16" x14ac:dyDescent="0.2">
      <c r="A439" s="26" t="s">
        <v>69</v>
      </c>
      <c r="B439" s="26"/>
      <c r="C439" s="26"/>
      <c r="D439" s="17" t="str">
        <f t="shared" ref="D439:D502" si="14">IF(B439&lt;&gt;"",C439/B439*100000,"No data available")</f>
        <v>No data available</v>
      </c>
      <c r="E439" s="29"/>
      <c r="F439" s="17" t="str">
        <f t="shared" si="13"/>
        <v>No data available</v>
      </c>
      <c r="G439" s="26">
        <v>2017</v>
      </c>
    </row>
    <row r="440" spans="1:7" ht="16" x14ac:dyDescent="0.2">
      <c r="A440" s="26" t="s">
        <v>69</v>
      </c>
      <c r="B440" s="26"/>
      <c r="C440" s="26"/>
      <c r="D440" s="17" t="str">
        <f t="shared" si="14"/>
        <v>No data available</v>
      </c>
      <c r="E440" s="29"/>
      <c r="F440" s="17" t="str">
        <f t="shared" si="13"/>
        <v>No data available</v>
      </c>
      <c r="G440" s="26">
        <v>2018</v>
      </c>
    </row>
    <row r="441" spans="1:7" ht="16" x14ac:dyDescent="0.2">
      <c r="A441" s="26" t="s">
        <v>69</v>
      </c>
      <c r="B441" s="26">
        <v>119</v>
      </c>
      <c r="C441" s="26">
        <v>15</v>
      </c>
      <c r="D441" s="17">
        <f t="shared" si="14"/>
        <v>12605.042016806723</v>
      </c>
      <c r="E441" s="29">
        <v>19.47</v>
      </c>
      <c r="F441" s="17">
        <f t="shared" si="13"/>
        <v>245420.16806722688</v>
      </c>
      <c r="G441" s="26">
        <v>2019</v>
      </c>
    </row>
    <row r="442" spans="1:7" ht="16" x14ac:dyDescent="0.2">
      <c r="A442" s="26" t="s">
        <v>70</v>
      </c>
      <c r="B442" s="26">
        <v>2512</v>
      </c>
      <c r="C442" s="26">
        <v>674</v>
      </c>
      <c r="D442" s="17">
        <f t="shared" si="14"/>
        <v>26831.210191082806</v>
      </c>
      <c r="E442" s="29">
        <v>27.805141200000001</v>
      </c>
      <c r="F442" s="17">
        <f t="shared" si="13"/>
        <v>746045.58792993648</v>
      </c>
      <c r="G442" s="26">
        <v>2009</v>
      </c>
    </row>
    <row r="443" spans="1:7" ht="16" x14ac:dyDescent="0.2">
      <c r="A443" s="26" t="s">
        <v>70</v>
      </c>
      <c r="B443" s="26">
        <v>2564</v>
      </c>
      <c r="C443" s="26">
        <v>601</v>
      </c>
      <c r="D443" s="17">
        <f t="shared" si="14"/>
        <v>23439.9375975039</v>
      </c>
      <c r="E443" s="29">
        <v>26.837726</v>
      </c>
      <c r="F443" s="17">
        <f t="shared" si="13"/>
        <v>629074.62269890797</v>
      </c>
      <c r="G443" s="26">
        <v>2010</v>
      </c>
    </row>
    <row r="444" spans="1:7" ht="16" x14ac:dyDescent="0.2">
      <c r="A444" s="26" t="s">
        <v>70</v>
      </c>
      <c r="B444" s="26">
        <v>2767</v>
      </c>
      <c r="C444" s="26">
        <v>624</v>
      </c>
      <c r="D444" s="17">
        <f t="shared" si="14"/>
        <v>22551.499819298879</v>
      </c>
      <c r="E444" s="29">
        <v>24.703348800000001</v>
      </c>
      <c r="F444" s="17">
        <f t="shared" si="13"/>
        <v>557097.56599927717</v>
      </c>
      <c r="G444" s="26">
        <v>2011</v>
      </c>
    </row>
    <row r="445" spans="1:7" ht="16" x14ac:dyDescent="0.2">
      <c r="A445" s="26" t="s">
        <v>70</v>
      </c>
      <c r="B445" s="26">
        <v>3019</v>
      </c>
      <c r="C445" s="26">
        <v>583</v>
      </c>
      <c r="D445" s="17">
        <f t="shared" si="14"/>
        <v>19311.030142431267</v>
      </c>
      <c r="E445" s="29">
        <v>27.327712900000002</v>
      </c>
      <c r="F445" s="17">
        <f t="shared" si="13"/>
        <v>527726.28753560781</v>
      </c>
      <c r="G445" s="26">
        <v>2012</v>
      </c>
    </row>
    <row r="446" spans="1:7" ht="16" x14ac:dyDescent="0.2">
      <c r="A446" s="26" t="s">
        <v>70</v>
      </c>
      <c r="B446" s="26">
        <v>3230</v>
      </c>
      <c r="C446" s="26">
        <v>602</v>
      </c>
      <c r="D446" s="17">
        <f t="shared" si="14"/>
        <v>18637.770897832816</v>
      </c>
      <c r="E446" s="29">
        <v>32.262953799999998</v>
      </c>
      <c r="F446" s="17">
        <f t="shared" si="13"/>
        <v>601309.54141176457</v>
      </c>
      <c r="G446" s="26">
        <v>2013</v>
      </c>
    </row>
    <row r="447" spans="1:7" ht="16" x14ac:dyDescent="0.2">
      <c r="A447" s="26" t="s">
        <v>70</v>
      </c>
      <c r="B447" s="26">
        <v>2081</v>
      </c>
      <c r="C447" s="26">
        <v>331</v>
      </c>
      <c r="D447" s="17">
        <f t="shared" si="14"/>
        <v>15905.814512253724</v>
      </c>
      <c r="E447" s="29">
        <v>33.704630899999998</v>
      </c>
      <c r="F447" s="17">
        <f t="shared" si="13"/>
        <v>536099.60729937523</v>
      </c>
      <c r="G447" s="26">
        <v>2014</v>
      </c>
    </row>
    <row r="448" spans="1:7" ht="16" x14ac:dyDescent="0.2">
      <c r="A448" s="26" t="s">
        <v>70</v>
      </c>
      <c r="B448" s="26">
        <v>1744</v>
      </c>
      <c r="C448" s="26">
        <v>311</v>
      </c>
      <c r="D448" s="17">
        <f t="shared" si="14"/>
        <v>17832.568807339449</v>
      </c>
      <c r="E448" s="29">
        <v>31.868562099999998</v>
      </c>
      <c r="F448" s="17">
        <f t="shared" si="13"/>
        <v>568298.32643922011</v>
      </c>
      <c r="G448" s="26">
        <v>2015</v>
      </c>
    </row>
    <row r="449" spans="1:7" ht="16" x14ac:dyDescent="0.2">
      <c r="A449" s="26" t="s">
        <v>70</v>
      </c>
      <c r="B449" s="26">
        <v>1772</v>
      </c>
      <c r="C449" s="26">
        <v>284</v>
      </c>
      <c r="D449" s="17">
        <f t="shared" si="14"/>
        <v>16027.088036117382</v>
      </c>
      <c r="E449" s="29">
        <v>22.282139000000001</v>
      </c>
      <c r="F449" s="17">
        <f t="shared" si="13"/>
        <v>357117.80338600453</v>
      </c>
      <c r="G449" s="26">
        <v>2016</v>
      </c>
    </row>
    <row r="450" spans="1:7" ht="16" x14ac:dyDescent="0.2">
      <c r="A450" s="26" t="s">
        <v>70</v>
      </c>
      <c r="B450" s="26">
        <v>2698</v>
      </c>
      <c r="C450" s="26">
        <v>650</v>
      </c>
      <c r="D450" s="17">
        <f t="shared" si="14"/>
        <v>24091.919940696811</v>
      </c>
      <c r="E450" s="29">
        <v>21.975371200000001</v>
      </c>
      <c r="F450" s="17">
        <f t="shared" ref="F450:F513" si="15">IF(E450&lt;&gt;"",D450*E450,"No data available")</f>
        <v>529428.88361749449</v>
      </c>
      <c r="G450" s="26">
        <v>2017</v>
      </c>
    </row>
    <row r="451" spans="1:7" ht="16" x14ac:dyDescent="0.2">
      <c r="A451" s="26" t="s">
        <v>70</v>
      </c>
      <c r="B451" s="26">
        <v>3160</v>
      </c>
      <c r="C451" s="26">
        <v>795</v>
      </c>
      <c r="D451" s="17">
        <f t="shared" si="14"/>
        <v>25158.227848101265</v>
      </c>
      <c r="E451" s="29">
        <v>20.340560100000001</v>
      </c>
      <c r="F451" s="17">
        <f t="shared" si="15"/>
        <v>511732.44555379747</v>
      </c>
      <c r="G451" s="26">
        <v>2018</v>
      </c>
    </row>
    <row r="452" spans="1:7" ht="16" x14ac:dyDescent="0.2">
      <c r="A452" s="26" t="s">
        <v>70</v>
      </c>
      <c r="B452" s="26">
        <v>3726</v>
      </c>
      <c r="C452" s="26">
        <v>1011</v>
      </c>
      <c r="D452" s="17">
        <f t="shared" si="14"/>
        <v>27133.655394524958</v>
      </c>
      <c r="E452" s="29">
        <v>18.818028200000001</v>
      </c>
      <c r="F452" s="17">
        <f t="shared" si="15"/>
        <v>510601.89238325279</v>
      </c>
      <c r="G452" s="26">
        <v>2019</v>
      </c>
    </row>
    <row r="453" spans="1:7" ht="16" x14ac:dyDescent="0.2">
      <c r="A453" s="26" t="s">
        <v>71</v>
      </c>
      <c r="B453" s="26">
        <v>1646</v>
      </c>
      <c r="C453" s="26">
        <v>191</v>
      </c>
      <c r="D453" s="17">
        <f t="shared" si="14"/>
        <v>11603.888213851762</v>
      </c>
      <c r="E453" s="29">
        <v>24.969130400000001</v>
      </c>
      <c r="F453" s="17">
        <f t="shared" si="15"/>
        <v>289738.99795868772</v>
      </c>
      <c r="G453" s="26">
        <v>2009</v>
      </c>
    </row>
    <row r="454" spans="1:7" ht="16" x14ac:dyDescent="0.2">
      <c r="A454" s="26" t="s">
        <v>71</v>
      </c>
      <c r="B454" s="26">
        <v>1734</v>
      </c>
      <c r="C454" s="26">
        <v>189</v>
      </c>
      <c r="D454" s="17">
        <f t="shared" si="14"/>
        <v>10899.653979238754</v>
      </c>
      <c r="E454" s="29">
        <v>26.3018</v>
      </c>
      <c r="F454" s="17">
        <f t="shared" si="15"/>
        <v>286680.51903114188</v>
      </c>
      <c r="G454" s="26">
        <v>2010</v>
      </c>
    </row>
    <row r="455" spans="1:7" ht="16" x14ac:dyDescent="0.2">
      <c r="A455" s="26" t="s">
        <v>71</v>
      </c>
      <c r="B455" s="26">
        <v>1801</v>
      </c>
      <c r="C455" s="26">
        <v>162</v>
      </c>
      <c r="D455" s="17">
        <f t="shared" si="14"/>
        <v>8995.0027762354257</v>
      </c>
      <c r="E455" s="29">
        <v>22.460533300000002</v>
      </c>
      <c r="F455" s="17">
        <f t="shared" si="15"/>
        <v>202032.55938922823</v>
      </c>
      <c r="G455" s="26">
        <v>2011</v>
      </c>
    </row>
    <row r="456" spans="1:7" ht="16" x14ac:dyDescent="0.2">
      <c r="A456" s="26" t="s">
        <v>71</v>
      </c>
      <c r="B456" s="26">
        <v>2245</v>
      </c>
      <c r="C456" s="26">
        <v>184</v>
      </c>
      <c r="D456" s="17">
        <f t="shared" si="14"/>
        <v>8195.9910913140302</v>
      </c>
      <c r="E456" s="29">
        <v>19.159886400000001</v>
      </c>
      <c r="F456" s="17">
        <f t="shared" si="15"/>
        <v>157034.25824498886</v>
      </c>
      <c r="G456" s="26">
        <v>2012</v>
      </c>
    </row>
    <row r="457" spans="1:7" ht="16" x14ac:dyDescent="0.2">
      <c r="A457" s="26" t="s">
        <v>71</v>
      </c>
      <c r="B457" s="26">
        <v>2395</v>
      </c>
      <c r="C457" s="26">
        <v>222</v>
      </c>
      <c r="D457" s="17">
        <f t="shared" si="14"/>
        <v>9269.311064718162</v>
      </c>
      <c r="E457" s="29">
        <v>19.642252299999999</v>
      </c>
      <c r="F457" s="17">
        <f t="shared" si="15"/>
        <v>182070.14658037576</v>
      </c>
      <c r="G457" s="26">
        <v>2013</v>
      </c>
    </row>
    <row r="458" spans="1:7" ht="16" x14ac:dyDescent="0.2">
      <c r="A458" s="26" t="s">
        <v>71</v>
      </c>
      <c r="B458" s="26">
        <v>1848</v>
      </c>
      <c r="C458" s="26">
        <v>152</v>
      </c>
      <c r="D458" s="17">
        <f t="shared" si="14"/>
        <v>8225.1082251082262</v>
      </c>
      <c r="E458" s="29">
        <v>20.513333299999999</v>
      </c>
      <c r="F458" s="17">
        <f t="shared" si="15"/>
        <v>168724.38645021647</v>
      </c>
      <c r="G458" s="26">
        <v>2014</v>
      </c>
    </row>
    <row r="459" spans="1:7" ht="16" x14ac:dyDescent="0.2">
      <c r="A459" s="26" t="s">
        <v>71</v>
      </c>
      <c r="B459" s="26">
        <v>1504</v>
      </c>
      <c r="C459" s="26">
        <v>150</v>
      </c>
      <c r="D459" s="17">
        <f t="shared" si="14"/>
        <v>9973.4042553191484</v>
      </c>
      <c r="E459" s="29">
        <v>18.712763200000001</v>
      </c>
      <c r="F459" s="17">
        <f t="shared" si="15"/>
        <v>186629.95212765958</v>
      </c>
      <c r="G459" s="26">
        <v>2015</v>
      </c>
    </row>
    <row r="460" spans="1:7" ht="16" x14ac:dyDescent="0.2">
      <c r="A460" s="26" t="s">
        <v>71</v>
      </c>
      <c r="B460" s="26">
        <v>1622</v>
      </c>
      <c r="C460" s="26">
        <v>240</v>
      </c>
      <c r="D460" s="17">
        <f t="shared" si="14"/>
        <v>14796.547472256474</v>
      </c>
      <c r="E460" s="29">
        <v>21.141712299999998</v>
      </c>
      <c r="F460" s="17">
        <f t="shared" si="15"/>
        <v>312824.34969173861</v>
      </c>
      <c r="G460" s="26">
        <v>2016</v>
      </c>
    </row>
    <row r="461" spans="1:7" ht="16" x14ac:dyDescent="0.2">
      <c r="A461" s="26" t="s">
        <v>71</v>
      </c>
      <c r="B461" s="26">
        <v>8219</v>
      </c>
      <c r="C461" s="26">
        <v>2524</v>
      </c>
      <c r="D461" s="17">
        <f t="shared" si="14"/>
        <v>30709.332035527437</v>
      </c>
      <c r="E461" s="29">
        <v>20.2299793</v>
      </c>
      <c r="F461" s="17">
        <f t="shared" si="15"/>
        <v>621249.15139554697</v>
      </c>
      <c r="G461" s="26">
        <v>2017</v>
      </c>
    </row>
    <row r="462" spans="1:7" ht="16" x14ac:dyDescent="0.2">
      <c r="A462" s="26" t="s">
        <v>71</v>
      </c>
      <c r="B462" s="26">
        <v>11252</v>
      </c>
      <c r="C462" s="26">
        <v>3880</v>
      </c>
      <c r="D462" s="17">
        <f t="shared" si="14"/>
        <v>34482.758620689659</v>
      </c>
      <c r="E462" s="29">
        <v>18.3674088</v>
      </c>
      <c r="F462" s="17">
        <f t="shared" si="15"/>
        <v>633358.92413793108</v>
      </c>
      <c r="G462" s="26">
        <v>2018</v>
      </c>
    </row>
    <row r="463" spans="1:7" ht="16" x14ac:dyDescent="0.2">
      <c r="A463" s="26" t="s">
        <v>71</v>
      </c>
      <c r="B463" s="26">
        <v>11297</v>
      </c>
      <c r="C463" s="26">
        <v>3807</v>
      </c>
      <c r="D463" s="17">
        <f t="shared" si="14"/>
        <v>33699.212180224844</v>
      </c>
      <c r="E463" s="29">
        <v>17.5054005</v>
      </c>
      <c r="F463" s="17">
        <f t="shared" si="15"/>
        <v>589918.20574931405</v>
      </c>
      <c r="G463" s="26">
        <v>2019</v>
      </c>
    </row>
    <row r="464" spans="1:7" ht="16" x14ac:dyDescent="0.2">
      <c r="A464" s="26" t="s">
        <v>72</v>
      </c>
      <c r="B464" s="26">
        <v>284</v>
      </c>
      <c r="C464" s="26">
        <v>23</v>
      </c>
      <c r="D464" s="17">
        <f t="shared" si="14"/>
        <v>8098.5915492957747</v>
      </c>
      <c r="E464" s="29">
        <v>23.268181800000001</v>
      </c>
      <c r="F464" s="17">
        <f t="shared" si="15"/>
        <v>188439.50049295774</v>
      </c>
      <c r="G464" s="26">
        <v>2009</v>
      </c>
    </row>
    <row r="465" spans="1:7" ht="16" x14ac:dyDescent="0.2">
      <c r="A465" s="26" t="s">
        <v>72</v>
      </c>
      <c r="B465" s="26">
        <v>278</v>
      </c>
      <c r="C465" s="26">
        <v>27</v>
      </c>
      <c r="D465" s="17">
        <f t="shared" si="14"/>
        <v>9712.2302158273396</v>
      </c>
      <c r="E465" s="29">
        <v>34.038823499999999</v>
      </c>
      <c r="F465" s="17">
        <f t="shared" si="15"/>
        <v>330592.8901079137</v>
      </c>
      <c r="G465" s="26">
        <v>2010</v>
      </c>
    </row>
    <row r="466" spans="1:7" ht="16" x14ac:dyDescent="0.2">
      <c r="A466" s="26" t="s">
        <v>72</v>
      </c>
      <c r="B466" s="26">
        <v>418</v>
      </c>
      <c r="C466" s="26">
        <v>43</v>
      </c>
      <c r="D466" s="17">
        <f t="shared" si="14"/>
        <v>10287.081339712919</v>
      </c>
      <c r="E466" s="29">
        <v>26.323103400000001</v>
      </c>
      <c r="F466" s="17">
        <f t="shared" si="15"/>
        <v>270787.90578947368</v>
      </c>
      <c r="G466" s="26">
        <v>2011</v>
      </c>
    </row>
    <row r="467" spans="1:7" ht="16" x14ac:dyDescent="0.2">
      <c r="A467" s="26" t="s">
        <v>72</v>
      </c>
      <c r="B467" s="26">
        <v>626</v>
      </c>
      <c r="C467" s="26">
        <v>82</v>
      </c>
      <c r="D467" s="17">
        <f t="shared" si="14"/>
        <v>13099.041533546328</v>
      </c>
      <c r="E467" s="29">
        <v>26.632000000000001</v>
      </c>
      <c r="F467" s="17">
        <f t="shared" si="15"/>
        <v>348853.67412140581</v>
      </c>
      <c r="G467" s="26">
        <v>2012</v>
      </c>
    </row>
    <row r="468" spans="1:7" ht="16" x14ac:dyDescent="0.2">
      <c r="A468" s="26" t="s">
        <v>72</v>
      </c>
      <c r="B468" s="26">
        <v>996</v>
      </c>
      <c r="C468" s="26">
        <v>132</v>
      </c>
      <c r="D468" s="17">
        <f t="shared" si="14"/>
        <v>13253.012048192772</v>
      </c>
      <c r="E468" s="29">
        <v>23.8184507</v>
      </c>
      <c r="F468" s="17">
        <f t="shared" si="15"/>
        <v>315666.21409638552</v>
      </c>
      <c r="G468" s="26">
        <v>2013</v>
      </c>
    </row>
    <row r="469" spans="1:7" ht="16" x14ac:dyDescent="0.2">
      <c r="A469" s="26" t="s">
        <v>72</v>
      </c>
      <c r="B469" s="26">
        <v>1434</v>
      </c>
      <c r="C469" s="26">
        <v>218</v>
      </c>
      <c r="D469" s="17">
        <f t="shared" si="14"/>
        <v>15202.231520223153</v>
      </c>
      <c r="E469" s="29">
        <v>25.392090899999999</v>
      </c>
      <c r="F469" s="17">
        <f t="shared" si="15"/>
        <v>386016.44464435149</v>
      </c>
      <c r="G469" s="26">
        <v>2014</v>
      </c>
    </row>
    <row r="470" spans="1:7" ht="16" x14ac:dyDescent="0.2">
      <c r="A470" s="26" t="s">
        <v>72</v>
      </c>
      <c r="B470" s="26">
        <v>1739</v>
      </c>
      <c r="C470" s="26">
        <v>256</v>
      </c>
      <c r="D470" s="17">
        <f t="shared" si="14"/>
        <v>14721.10408280621</v>
      </c>
      <c r="E470" s="29">
        <v>23.3542241</v>
      </c>
      <c r="F470" s="17">
        <f t="shared" si="15"/>
        <v>343799.96374928119</v>
      </c>
      <c r="G470" s="26">
        <v>2015</v>
      </c>
    </row>
    <row r="471" spans="1:7" ht="16" x14ac:dyDescent="0.2">
      <c r="A471" s="26" t="s">
        <v>72</v>
      </c>
      <c r="B471" s="26">
        <v>2436</v>
      </c>
      <c r="C471" s="26">
        <v>359</v>
      </c>
      <c r="D471" s="17">
        <f t="shared" si="14"/>
        <v>14737.274220032839</v>
      </c>
      <c r="E471" s="29">
        <v>23.500451999999999</v>
      </c>
      <c r="F471" s="17">
        <f t="shared" si="15"/>
        <v>346332.60541871918</v>
      </c>
      <c r="G471" s="26">
        <v>2016</v>
      </c>
    </row>
    <row r="472" spans="1:7" ht="16" x14ac:dyDescent="0.2">
      <c r="A472" s="26" t="s">
        <v>72</v>
      </c>
      <c r="B472" s="26">
        <v>3969</v>
      </c>
      <c r="C472" s="26">
        <v>826</v>
      </c>
      <c r="D472" s="17">
        <f t="shared" si="14"/>
        <v>20811.287477954142</v>
      </c>
      <c r="E472" s="29">
        <v>23.792640299999999</v>
      </c>
      <c r="F472" s="17">
        <f t="shared" si="15"/>
        <v>495155.47714285704</v>
      </c>
      <c r="G472" s="26">
        <v>2017</v>
      </c>
    </row>
    <row r="473" spans="1:7" ht="16" x14ac:dyDescent="0.2">
      <c r="A473" s="26" t="s">
        <v>72</v>
      </c>
      <c r="B473" s="26">
        <v>4361</v>
      </c>
      <c r="C473" s="26">
        <v>995</v>
      </c>
      <c r="D473" s="17">
        <f t="shared" si="14"/>
        <v>22815.867920201788</v>
      </c>
      <c r="E473" s="29">
        <v>20.720543500000002</v>
      </c>
      <c r="F473" s="17">
        <f t="shared" si="15"/>
        <v>472757.18373079575</v>
      </c>
      <c r="G473" s="26">
        <v>2018</v>
      </c>
    </row>
    <row r="474" spans="1:7" ht="16" x14ac:dyDescent="0.2">
      <c r="A474" s="26" t="s">
        <v>72</v>
      </c>
      <c r="B474" s="26">
        <v>4407</v>
      </c>
      <c r="C474" s="26">
        <v>960</v>
      </c>
      <c r="D474" s="17">
        <f t="shared" si="14"/>
        <v>21783.526208304967</v>
      </c>
      <c r="E474" s="29">
        <v>19.1227184</v>
      </c>
      <c r="F474" s="17">
        <f t="shared" si="15"/>
        <v>416560.23744043562</v>
      </c>
      <c r="G474" s="26">
        <v>2019</v>
      </c>
    </row>
    <row r="475" spans="1:7" ht="16" x14ac:dyDescent="0.2">
      <c r="A475" s="26" t="s">
        <v>73</v>
      </c>
      <c r="B475" s="26">
        <v>3646</v>
      </c>
      <c r="C475" s="26">
        <v>424</v>
      </c>
      <c r="D475" s="17">
        <f t="shared" si="14"/>
        <v>11629.182665935272</v>
      </c>
      <c r="E475" s="29">
        <v>22.460496500000001</v>
      </c>
      <c r="F475" s="17">
        <f t="shared" si="15"/>
        <v>261197.21656609987</v>
      </c>
      <c r="G475" s="26">
        <v>2009</v>
      </c>
    </row>
    <row r="476" spans="1:7" ht="16" x14ac:dyDescent="0.2">
      <c r="A476" s="26" t="s">
        <v>73</v>
      </c>
      <c r="B476" s="26">
        <v>3417</v>
      </c>
      <c r="C476" s="26">
        <v>310</v>
      </c>
      <c r="D476" s="17">
        <f t="shared" si="14"/>
        <v>9072.2856306701779</v>
      </c>
      <c r="E476" s="29">
        <v>24.6885926</v>
      </c>
      <c r="F476" s="17">
        <f t="shared" si="15"/>
        <v>223981.96388645007</v>
      </c>
      <c r="G476" s="26">
        <v>2010</v>
      </c>
    </row>
    <row r="477" spans="1:7" ht="16" x14ac:dyDescent="0.2">
      <c r="A477" s="26" t="s">
        <v>73</v>
      </c>
      <c r="B477" s="26">
        <v>4801</v>
      </c>
      <c r="C477" s="26">
        <v>617</v>
      </c>
      <c r="D477" s="17">
        <f t="shared" si="14"/>
        <v>12851.489273068111</v>
      </c>
      <c r="E477" s="29">
        <v>20.8779155</v>
      </c>
      <c r="F477" s="17">
        <f t="shared" si="15"/>
        <v>268312.30709227244</v>
      </c>
      <c r="G477" s="26">
        <v>2011</v>
      </c>
    </row>
    <row r="478" spans="1:7" ht="16" x14ac:dyDescent="0.2">
      <c r="A478" s="26" t="s">
        <v>73</v>
      </c>
      <c r="B478" s="26">
        <v>4202</v>
      </c>
      <c r="C478" s="26">
        <v>563</v>
      </c>
      <c r="D478" s="17">
        <f t="shared" si="14"/>
        <v>13398.381722989054</v>
      </c>
      <c r="E478" s="29">
        <v>20.367267900000002</v>
      </c>
      <c r="F478" s="17">
        <f t="shared" si="15"/>
        <v>272888.42997858167</v>
      </c>
      <c r="G478" s="26">
        <v>2012</v>
      </c>
    </row>
    <row r="479" spans="1:7" ht="16" x14ac:dyDescent="0.2">
      <c r="A479" s="26" t="s">
        <v>73</v>
      </c>
      <c r="B479" s="26">
        <v>4472</v>
      </c>
      <c r="C479" s="26">
        <v>569</v>
      </c>
      <c r="D479" s="17">
        <f t="shared" si="14"/>
        <v>12723.613595706618</v>
      </c>
      <c r="E479" s="29">
        <v>21.9666043</v>
      </c>
      <c r="F479" s="17">
        <f t="shared" si="15"/>
        <v>279494.58512298745</v>
      </c>
      <c r="G479" s="26">
        <v>2013</v>
      </c>
    </row>
    <row r="480" spans="1:7" ht="16" x14ac:dyDescent="0.2">
      <c r="A480" s="26" t="s">
        <v>73</v>
      </c>
      <c r="B480" s="26">
        <v>4425</v>
      </c>
      <c r="C480" s="26">
        <v>565</v>
      </c>
      <c r="D480" s="17">
        <f t="shared" si="14"/>
        <v>12768.361581920903</v>
      </c>
      <c r="E480" s="29">
        <v>22.114322000000001</v>
      </c>
      <c r="F480" s="17">
        <f t="shared" si="15"/>
        <v>282363.65943502821</v>
      </c>
      <c r="G480" s="26">
        <v>2014</v>
      </c>
    </row>
    <row r="481" spans="1:7" ht="16" x14ac:dyDescent="0.2">
      <c r="A481" s="26" t="s">
        <v>73</v>
      </c>
      <c r="B481" s="26">
        <v>3162</v>
      </c>
      <c r="C481" s="26">
        <v>512</v>
      </c>
      <c r="D481" s="17">
        <f t="shared" si="14"/>
        <v>16192.283364958887</v>
      </c>
      <c r="E481" s="29">
        <v>20.488938999999998</v>
      </c>
      <c r="F481" s="17">
        <f t="shared" si="15"/>
        <v>331762.70613535732</v>
      </c>
      <c r="G481" s="26">
        <v>2015</v>
      </c>
    </row>
    <row r="482" spans="1:7" ht="16" x14ac:dyDescent="0.2">
      <c r="A482" s="26" t="s">
        <v>73</v>
      </c>
      <c r="B482" s="26">
        <v>3108</v>
      </c>
      <c r="C482" s="26">
        <v>612</v>
      </c>
      <c r="D482" s="17">
        <f t="shared" si="14"/>
        <v>19691.119691119689</v>
      </c>
      <c r="E482" s="29">
        <v>19.219238699999998</v>
      </c>
      <c r="F482" s="17">
        <f t="shared" si="15"/>
        <v>378448.32961389952</v>
      </c>
      <c r="G482" s="26">
        <v>2016</v>
      </c>
    </row>
    <row r="483" spans="1:7" ht="16" x14ac:dyDescent="0.2">
      <c r="A483" s="26" t="s">
        <v>73</v>
      </c>
      <c r="B483" s="26">
        <v>4806</v>
      </c>
      <c r="C483" s="26">
        <v>1367</v>
      </c>
      <c r="D483" s="17">
        <f t="shared" si="14"/>
        <v>28443.612151477322</v>
      </c>
      <c r="E483" s="29">
        <v>20.119754100000002</v>
      </c>
      <c r="F483" s="17">
        <f t="shared" si="15"/>
        <v>572278.48220349569</v>
      </c>
      <c r="G483" s="26">
        <v>2017</v>
      </c>
    </row>
    <row r="484" spans="1:7" ht="16" x14ac:dyDescent="0.2">
      <c r="A484" s="26" t="s">
        <v>73</v>
      </c>
      <c r="B484" s="26">
        <v>6752</v>
      </c>
      <c r="C484" s="26">
        <v>2164</v>
      </c>
      <c r="D484" s="17">
        <f t="shared" si="14"/>
        <v>32049.763033175353</v>
      </c>
      <c r="E484" s="29">
        <v>18.169565500000001</v>
      </c>
      <c r="F484" s="17">
        <f t="shared" si="15"/>
        <v>582330.26869075827</v>
      </c>
      <c r="G484" s="26">
        <v>2018</v>
      </c>
    </row>
    <row r="485" spans="1:7" ht="16" x14ac:dyDescent="0.2">
      <c r="A485" s="26" t="s">
        <v>73</v>
      </c>
      <c r="B485" s="26">
        <v>7652</v>
      </c>
      <c r="C485" s="26">
        <v>2484</v>
      </c>
      <c r="D485" s="17">
        <f t="shared" si="14"/>
        <v>32462.101411395717</v>
      </c>
      <c r="E485" s="29">
        <v>16.790702400000001</v>
      </c>
      <c r="F485" s="17">
        <f t="shared" si="15"/>
        <v>545061.48407736549</v>
      </c>
      <c r="G485" s="26">
        <v>2019</v>
      </c>
    </row>
    <row r="486" spans="1:7" ht="16" x14ac:dyDescent="0.2">
      <c r="A486" s="26" t="s">
        <v>74</v>
      </c>
      <c r="B486" s="26">
        <v>18134</v>
      </c>
      <c r="C486" s="26">
        <v>1418</v>
      </c>
      <c r="D486" s="17">
        <f t="shared" si="14"/>
        <v>7819.565457152311</v>
      </c>
      <c r="E486" s="29">
        <v>29.758114299999999</v>
      </c>
      <c r="F486" s="17">
        <f t="shared" si="15"/>
        <v>232695.52265027023</v>
      </c>
      <c r="G486" s="26">
        <v>2009</v>
      </c>
    </row>
    <row r="487" spans="1:7" ht="16" x14ac:dyDescent="0.2">
      <c r="A487" s="26" t="s">
        <v>74</v>
      </c>
      <c r="B487" s="26">
        <v>18430</v>
      </c>
      <c r="C487" s="26">
        <v>1229</v>
      </c>
      <c r="D487" s="17">
        <f t="shared" si="14"/>
        <v>6668.4753119913194</v>
      </c>
      <c r="E487" s="29">
        <v>31.037617300000001</v>
      </c>
      <c r="F487" s="17">
        <f t="shared" si="15"/>
        <v>206973.58470808467</v>
      </c>
      <c r="G487" s="26">
        <v>2010</v>
      </c>
    </row>
    <row r="488" spans="1:7" ht="16" x14ac:dyDescent="0.2">
      <c r="A488" s="26" t="s">
        <v>74</v>
      </c>
      <c r="B488" s="26">
        <v>18110</v>
      </c>
      <c r="C488" s="26">
        <v>1188</v>
      </c>
      <c r="D488" s="17">
        <f t="shared" si="14"/>
        <v>6559.9116510215354</v>
      </c>
      <c r="E488" s="29">
        <v>30.989781399999998</v>
      </c>
      <c r="F488" s="17">
        <f t="shared" si="15"/>
        <v>203290.22806847046</v>
      </c>
      <c r="G488" s="26">
        <v>2011</v>
      </c>
    </row>
    <row r="489" spans="1:7" ht="16" x14ac:dyDescent="0.2">
      <c r="A489" s="26" t="s">
        <v>74</v>
      </c>
      <c r="B489" s="26">
        <v>19165</v>
      </c>
      <c r="C489" s="26">
        <v>1298</v>
      </c>
      <c r="D489" s="17">
        <f t="shared" si="14"/>
        <v>6772.7628489433864</v>
      </c>
      <c r="E489" s="29">
        <v>31.005301200000002</v>
      </c>
      <c r="F489" s="17">
        <f t="shared" si="15"/>
        <v>209991.5520876598</v>
      </c>
      <c r="G489" s="26">
        <v>2012</v>
      </c>
    </row>
    <row r="490" spans="1:7" ht="16" x14ac:dyDescent="0.2">
      <c r="A490" s="26" t="s">
        <v>74</v>
      </c>
      <c r="B490" s="26">
        <v>12032</v>
      </c>
      <c r="C490" s="26">
        <v>1412</v>
      </c>
      <c r="D490" s="17">
        <f t="shared" si="14"/>
        <v>11735.372340425532</v>
      </c>
      <c r="E490" s="29">
        <v>23.4399546</v>
      </c>
      <c r="F490" s="17">
        <f t="shared" si="15"/>
        <v>275076.5948736702</v>
      </c>
      <c r="G490" s="26">
        <v>2013</v>
      </c>
    </row>
    <row r="491" spans="1:7" ht="16" x14ac:dyDescent="0.2">
      <c r="A491" s="26" t="s">
        <v>74</v>
      </c>
      <c r="B491" s="26">
        <v>13359</v>
      </c>
      <c r="C491" s="26">
        <v>1223</v>
      </c>
      <c r="D491" s="17">
        <f t="shared" si="14"/>
        <v>9154.8768620405717</v>
      </c>
      <c r="E491" s="29">
        <v>20.622748699999999</v>
      </c>
      <c r="F491" s="17">
        <f t="shared" si="15"/>
        <v>188798.72490530726</v>
      </c>
      <c r="G491" s="26">
        <v>2014</v>
      </c>
    </row>
    <row r="492" spans="1:7" ht="16" x14ac:dyDescent="0.2">
      <c r="A492" s="26" t="s">
        <v>74</v>
      </c>
      <c r="B492" s="26">
        <v>13477</v>
      </c>
      <c r="C492" s="26">
        <v>2025</v>
      </c>
      <c r="D492" s="17">
        <f t="shared" si="14"/>
        <v>15025.599168954515</v>
      </c>
      <c r="E492" s="29">
        <v>21.598088199999999</v>
      </c>
      <c r="F492" s="17">
        <f t="shared" si="15"/>
        <v>324524.21610892634</v>
      </c>
      <c r="G492" s="26">
        <v>2015</v>
      </c>
    </row>
    <row r="493" spans="1:7" ht="16" x14ac:dyDescent="0.2">
      <c r="A493" s="26" t="s">
        <v>74</v>
      </c>
      <c r="B493" s="26">
        <v>14385</v>
      </c>
      <c r="C493" s="26">
        <v>2390</v>
      </c>
      <c r="D493" s="17">
        <f t="shared" si="14"/>
        <v>16614.529023288145</v>
      </c>
      <c r="E493" s="29">
        <v>22.788796600000001</v>
      </c>
      <c r="F493" s="17">
        <f t="shared" si="15"/>
        <v>378625.12251651025</v>
      </c>
      <c r="G493" s="26">
        <v>2016</v>
      </c>
    </row>
    <row r="494" spans="1:7" ht="16" x14ac:dyDescent="0.2">
      <c r="A494" s="26" t="s">
        <v>74</v>
      </c>
      <c r="B494" s="26">
        <v>21866</v>
      </c>
      <c r="C494" s="26">
        <v>6462</v>
      </c>
      <c r="D494" s="17">
        <f t="shared" si="14"/>
        <v>29552.730266166651</v>
      </c>
      <c r="E494" s="29">
        <v>22.124316799999999</v>
      </c>
      <c r="F494" s="17">
        <f t="shared" si="15"/>
        <v>653833.9667136193</v>
      </c>
      <c r="G494" s="26">
        <v>2017</v>
      </c>
    </row>
    <row r="495" spans="1:7" ht="16" x14ac:dyDescent="0.2">
      <c r="A495" s="26" t="s">
        <v>74</v>
      </c>
      <c r="B495" s="26">
        <v>26015</v>
      </c>
      <c r="C495" s="26">
        <v>9128</v>
      </c>
      <c r="D495" s="17">
        <f t="shared" si="14"/>
        <v>35087.449548337499</v>
      </c>
      <c r="E495" s="29">
        <v>19.711806500000002</v>
      </c>
      <c r="F495" s="17">
        <f t="shared" si="15"/>
        <v>691637.01607534126</v>
      </c>
      <c r="G495" s="26">
        <v>2018</v>
      </c>
    </row>
    <row r="496" spans="1:7" ht="16" x14ac:dyDescent="0.2">
      <c r="A496" s="26" t="s">
        <v>74</v>
      </c>
      <c r="B496" s="26">
        <v>29926</v>
      </c>
      <c r="C496" s="26">
        <v>10645</v>
      </c>
      <c r="D496" s="17">
        <f t="shared" si="14"/>
        <v>35571.0753191205</v>
      </c>
      <c r="E496" s="29">
        <v>17.9803353</v>
      </c>
      <c r="F496" s="17">
        <f t="shared" si="15"/>
        <v>639579.86121934105</v>
      </c>
      <c r="G496" s="26">
        <v>2019</v>
      </c>
    </row>
    <row r="497" spans="1:7" ht="16" x14ac:dyDescent="0.2">
      <c r="A497" s="26" t="s">
        <v>75</v>
      </c>
      <c r="B497" s="26">
        <v>1600</v>
      </c>
      <c r="C497" s="26">
        <v>192</v>
      </c>
      <c r="D497" s="17">
        <f t="shared" si="14"/>
        <v>12000</v>
      </c>
      <c r="E497" s="29">
        <v>24.213367300000002</v>
      </c>
      <c r="F497" s="17">
        <f t="shared" si="15"/>
        <v>290560.40760000004</v>
      </c>
      <c r="G497" s="26">
        <v>2009</v>
      </c>
    </row>
    <row r="498" spans="1:7" ht="16" x14ac:dyDescent="0.2">
      <c r="A498" s="26" t="s">
        <v>75</v>
      </c>
      <c r="B498" s="26">
        <v>2134</v>
      </c>
      <c r="C498" s="26">
        <v>346</v>
      </c>
      <c r="D498" s="17">
        <f t="shared" si="14"/>
        <v>16213.683223992502</v>
      </c>
      <c r="E498" s="29">
        <v>24.098790699999999</v>
      </c>
      <c r="F498" s="17">
        <f t="shared" si="15"/>
        <v>390730.15849109652</v>
      </c>
      <c r="G498" s="26">
        <v>2010</v>
      </c>
    </row>
    <row r="499" spans="1:7" ht="16" x14ac:dyDescent="0.2">
      <c r="A499" s="26" t="s">
        <v>75</v>
      </c>
      <c r="B499" s="26">
        <v>2824</v>
      </c>
      <c r="C499" s="26">
        <v>550</v>
      </c>
      <c r="D499" s="17">
        <f t="shared" si="14"/>
        <v>19475.920679886684</v>
      </c>
      <c r="E499" s="29">
        <v>21.880158699999999</v>
      </c>
      <c r="F499" s="17">
        <f t="shared" si="15"/>
        <v>426136.23530453251</v>
      </c>
      <c r="G499" s="26">
        <v>2011</v>
      </c>
    </row>
    <row r="500" spans="1:7" ht="16" x14ac:dyDescent="0.2">
      <c r="A500" s="26" t="s">
        <v>75</v>
      </c>
      <c r="B500" s="26">
        <v>3354</v>
      </c>
      <c r="C500" s="26">
        <v>516</v>
      </c>
      <c r="D500" s="17">
        <f t="shared" si="14"/>
        <v>15384.615384615385</v>
      </c>
      <c r="E500" s="29">
        <v>22.091405000000002</v>
      </c>
      <c r="F500" s="17">
        <f t="shared" si="15"/>
        <v>339867.76923076925</v>
      </c>
      <c r="G500" s="26">
        <v>2012</v>
      </c>
    </row>
    <row r="501" spans="1:7" ht="16" x14ac:dyDescent="0.2">
      <c r="A501" s="26" t="s">
        <v>75</v>
      </c>
      <c r="B501" s="26">
        <v>3849</v>
      </c>
      <c r="C501" s="26">
        <v>606</v>
      </c>
      <c r="D501" s="17">
        <f t="shared" si="14"/>
        <v>15744.349181605614</v>
      </c>
      <c r="E501" s="29">
        <v>20.810282099999998</v>
      </c>
      <c r="F501" s="17">
        <f t="shared" si="15"/>
        <v>327644.34795011691</v>
      </c>
      <c r="G501" s="26">
        <v>2013</v>
      </c>
    </row>
    <row r="502" spans="1:7" ht="16" x14ac:dyDescent="0.2">
      <c r="A502" s="26" t="s">
        <v>75</v>
      </c>
      <c r="B502" s="26">
        <v>3514</v>
      </c>
      <c r="C502" s="26">
        <v>541</v>
      </c>
      <c r="D502" s="17">
        <f t="shared" si="14"/>
        <v>15395.56061468412</v>
      </c>
      <c r="E502" s="29">
        <v>19.981548400000001</v>
      </c>
      <c r="F502" s="17">
        <f t="shared" si="15"/>
        <v>307627.13956744451</v>
      </c>
      <c r="G502" s="26">
        <v>2014</v>
      </c>
    </row>
    <row r="503" spans="1:7" ht="16" x14ac:dyDescent="0.2">
      <c r="A503" s="26" t="s">
        <v>75</v>
      </c>
      <c r="B503" s="26">
        <v>3662</v>
      </c>
      <c r="C503" s="26">
        <v>639</v>
      </c>
      <c r="D503" s="17">
        <f t="shared" ref="D503:D566" si="16">IF(B503&lt;&gt;"",C503/B503*100000,"No data available")</f>
        <v>17449.481157837246</v>
      </c>
      <c r="E503" s="29">
        <v>19.7551193</v>
      </c>
      <c r="F503" s="17">
        <f t="shared" si="15"/>
        <v>344716.58199617692</v>
      </c>
      <c r="G503" s="26">
        <v>2015</v>
      </c>
    </row>
    <row r="504" spans="1:7" ht="16" x14ac:dyDescent="0.2">
      <c r="A504" s="26" t="s">
        <v>75</v>
      </c>
      <c r="B504" s="26">
        <v>4875</v>
      </c>
      <c r="C504" s="26">
        <v>891</v>
      </c>
      <c r="D504" s="17">
        <f t="shared" si="16"/>
        <v>18276.923076923078</v>
      </c>
      <c r="E504" s="29">
        <v>19.631893600000001</v>
      </c>
      <c r="F504" s="17">
        <f t="shared" si="15"/>
        <v>358810.60918153852</v>
      </c>
      <c r="G504" s="26">
        <v>2016</v>
      </c>
    </row>
    <row r="505" spans="1:7" ht="16" x14ac:dyDescent="0.2">
      <c r="A505" s="26" t="s">
        <v>75</v>
      </c>
      <c r="B505" s="26">
        <v>7372</v>
      </c>
      <c r="C505" s="26">
        <v>1710</v>
      </c>
      <c r="D505" s="17">
        <f t="shared" si="16"/>
        <v>23195.876288659794</v>
      </c>
      <c r="E505" s="29">
        <v>20.074199499999999</v>
      </c>
      <c r="F505" s="17">
        <f t="shared" si="15"/>
        <v>465638.64819587627</v>
      </c>
      <c r="G505" s="26">
        <v>2017</v>
      </c>
    </row>
    <row r="506" spans="1:7" ht="16" x14ac:dyDescent="0.2">
      <c r="A506" s="26" t="s">
        <v>75</v>
      </c>
      <c r="B506" s="26">
        <v>9945</v>
      </c>
      <c r="C506" s="26">
        <v>2723</v>
      </c>
      <c r="D506" s="17">
        <f t="shared" si="16"/>
        <v>27380.593262946208</v>
      </c>
      <c r="E506" s="29">
        <v>19.052451699999999</v>
      </c>
      <c r="F506" s="17">
        <f t="shared" si="15"/>
        <v>521667.43065962801</v>
      </c>
      <c r="G506" s="26">
        <v>2018</v>
      </c>
    </row>
    <row r="507" spans="1:7" ht="16" x14ac:dyDescent="0.2">
      <c r="A507" s="26" t="s">
        <v>75</v>
      </c>
      <c r="B507" s="26">
        <v>10907</v>
      </c>
      <c r="C507" s="26">
        <v>3080</v>
      </c>
      <c r="D507" s="17">
        <f t="shared" si="16"/>
        <v>28238.745759603924</v>
      </c>
      <c r="E507" s="29">
        <v>18.1611023</v>
      </c>
      <c r="F507" s="17">
        <f t="shared" si="15"/>
        <v>512846.75056385808</v>
      </c>
      <c r="G507" s="26">
        <v>2019</v>
      </c>
    </row>
    <row r="508" spans="1:7" ht="16" x14ac:dyDescent="0.2">
      <c r="A508" s="26" t="s">
        <v>76</v>
      </c>
      <c r="B508" s="26">
        <v>3816</v>
      </c>
      <c r="C508" s="26">
        <v>363</v>
      </c>
      <c r="D508" s="17">
        <f t="shared" si="16"/>
        <v>9512.5786163522025</v>
      </c>
      <c r="E508" s="29">
        <v>22.463850600000001</v>
      </c>
      <c r="F508" s="17">
        <f t="shared" si="15"/>
        <v>213689.14485849059</v>
      </c>
      <c r="G508" s="26">
        <v>2009</v>
      </c>
    </row>
    <row r="509" spans="1:7" ht="16" x14ac:dyDescent="0.2">
      <c r="A509" s="26" t="s">
        <v>76</v>
      </c>
      <c r="B509" s="26">
        <v>3749</v>
      </c>
      <c r="C509" s="26">
        <v>327</v>
      </c>
      <c r="D509" s="17">
        <f t="shared" si="16"/>
        <v>8722.3259535876223</v>
      </c>
      <c r="E509" s="29">
        <v>26.807183899999998</v>
      </c>
      <c r="F509" s="17">
        <f t="shared" si="15"/>
        <v>233820.99587356625</v>
      </c>
      <c r="G509" s="26">
        <v>2010</v>
      </c>
    </row>
    <row r="510" spans="1:7" ht="16" x14ac:dyDescent="0.2">
      <c r="A510" s="26" t="s">
        <v>76</v>
      </c>
      <c r="B510" s="26">
        <v>4243</v>
      </c>
      <c r="C510" s="26">
        <v>452</v>
      </c>
      <c r="D510" s="17">
        <f t="shared" si="16"/>
        <v>10652.839971718124</v>
      </c>
      <c r="E510" s="29">
        <v>21.845853699999999</v>
      </c>
      <c r="F510" s="17">
        <f t="shared" si="15"/>
        <v>232720.38351166627</v>
      </c>
      <c r="G510" s="26">
        <v>2011</v>
      </c>
    </row>
    <row r="511" spans="1:7" ht="16" x14ac:dyDescent="0.2">
      <c r="A511" s="26" t="s">
        <v>76</v>
      </c>
      <c r="B511" s="26">
        <v>4936</v>
      </c>
      <c r="C511" s="26">
        <v>475</v>
      </c>
      <c r="D511" s="17">
        <f t="shared" si="16"/>
        <v>9623.1766612641804</v>
      </c>
      <c r="E511" s="29">
        <v>22.206087</v>
      </c>
      <c r="F511" s="17">
        <f t="shared" si="15"/>
        <v>213693.09815640192</v>
      </c>
      <c r="G511" s="26">
        <v>2012</v>
      </c>
    </row>
    <row r="512" spans="1:7" ht="16" x14ac:dyDescent="0.2">
      <c r="A512" s="26" t="s">
        <v>76</v>
      </c>
      <c r="B512" s="26">
        <v>5269</v>
      </c>
      <c r="C512" s="26">
        <v>544</v>
      </c>
      <c r="D512" s="17">
        <f t="shared" si="16"/>
        <v>10324.539760865438</v>
      </c>
      <c r="E512" s="29">
        <v>19.987845700000001</v>
      </c>
      <c r="F512" s="17">
        <f t="shared" si="15"/>
        <v>206365.3076636933</v>
      </c>
      <c r="G512" s="26">
        <v>2013</v>
      </c>
    </row>
    <row r="513" spans="1:7" ht="16" x14ac:dyDescent="0.2">
      <c r="A513" s="26" t="s">
        <v>76</v>
      </c>
      <c r="B513" s="26">
        <v>5039</v>
      </c>
      <c r="C513" s="26">
        <v>502</v>
      </c>
      <c r="D513" s="17">
        <f t="shared" si="16"/>
        <v>9962.2941059734076</v>
      </c>
      <c r="E513" s="29">
        <v>20.628143300000001</v>
      </c>
      <c r="F513" s="17">
        <f t="shared" si="15"/>
        <v>205503.63041476486</v>
      </c>
      <c r="G513" s="26">
        <v>2014</v>
      </c>
    </row>
    <row r="514" spans="1:7" ht="16" x14ac:dyDescent="0.2">
      <c r="A514" s="26" t="s">
        <v>76</v>
      </c>
      <c r="B514" s="26">
        <v>4495</v>
      </c>
      <c r="C514" s="26">
        <v>508</v>
      </c>
      <c r="D514" s="17">
        <f t="shared" si="16"/>
        <v>11301.446051167964</v>
      </c>
      <c r="E514" s="29">
        <v>20.807434400000002</v>
      </c>
      <c r="F514" s="17">
        <f t="shared" ref="F514:F573" si="17">IF(E514&lt;&gt;"",D514*E514,"No data available")</f>
        <v>235154.09733481647</v>
      </c>
      <c r="G514" s="26">
        <v>2015</v>
      </c>
    </row>
    <row r="515" spans="1:7" ht="16" x14ac:dyDescent="0.2">
      <c r="A515" s="26" t="s">
        <v>76</v>
      </c>
      <c r="B515" s="26">
        <v>4265</v>
      </c>
      <c r="C515" s="26">
        <v>604</v>
      </c>
      <c r="D515" s="17">
        <f t="shared" si="16"/>
        <v>14161.781946072686</v>
      </c>
      <c r="E515" s="29">
        <v>19.582565899999999</v>
      </c>
      <c r="F515" s="17">
        <f t="shared" si="17"/>
        <v>277324.02822039858</v>
      </c>
      <c r="G515" s="26">
        <v>2016</v>
      </c>
    </row>
    <row r="516" spans="1:7" ht="16" x14ac:dyDescent="0.2">
      <c r="A516" s="26" t="s">
        <v>76</v>
      </c>
      <c r="B516" s="26">
        <v>5883</v>
      </c>
      <c r="C516" s="26">
        <v>1231</v>
      </c>
      <c r="D516" s="17">
        <f t="shared" si="16"/>
        <v>20924.698283188849</v>
      </c>
      <c r="E516" s="29">
        <v>23.296020200000001</v>
      </c>
      <c r="F516" s="17">
        <f t="shared" si="17"/>
        <v>487462.19388407277</v>
      </c>
      <c r="G516" s="26">
        <v>2017</v>
      </c>
    </row>
    <row r="517" spans="1:7" ht="16" x14ac:dyDescent="0.2">
      <c r="A517" s="26" t="s">
        <v>76</v>
      </c>
      <c r="B517" s="26">
        <v>7712</v>
      </c>
      <c r="C517" s="26">
        <v>1940</v>
      </c>
      <c r="D517" s="17">
        <f t="shared" si="16"/>
        <v>25155.601659751035</v>
      </c>
      <c r="E517" s="29">
        <v>18.048818799999999</v>
      </c>
      <c r="F517" s="17">
        <f t="shared" si="17"/>
        <v>454028.89616182569</v>
      </c>
      <c r="G517" s="26">
        <v>2018</v>
      </c>
    </row>
    <row r="518" spans="1:7" ht="16" x14ac:dyDescent="0.2">
      <c r="A518" s="26" t="s">
        <v>76</v>
      </c>
      <c r="B518" s="26">
        <v>8509</v>
      </c>
      <c r="C518" s="26">
        <v>2171</v>
      </c>
      <c r="D518" s="17">
        <f t="shared" si="16"/>
        <v>25514.161476084148</v>
      </c>
      <c r="E518" s="29">
        <v>17.097493100000001</v>
      </c>
      <c r="F518" s="17">
        <f t="shared" si="17"/>
        <v>436228.19978963456</v>
      </c>
      <c r="G518" s="26">
        <v>2019</v>
      </c>
    </row>
    <row r="519" spans="1:7" ht="16" x14ac:dyDescent="0.2">
      <c r="A519" s="26" t="s">
        <v>77</v>
      </c>
      <c r="B519" s="26">
        <v>662</v>
      </c>
      <c r="C519" s="26">
        <v>27</v>
      </c>
      <c r="D519" s="17">
        <f t="shared" si="16"/>
        <v>4078.5498489425981</v>
      </c>
      <c r="E519" s="29">
        <v>48.922499999999999</v>
      </c>
      <c r="F519" s="17">
        <f t="shared" si="17"/>
        <v>199532.85498489425</v>
      </c>
      <c r="G519" s="26">
        <v>2009</v>
      </c>
    </row>
    <row r="520" spans="1:7" ht="16" x14ac:dyDescent="0.2">
      <c r="A520" s="26" t="s">
        <v>77</v>
      </c>
      <c r="B520" s="26">
        <v>646</v>
      </c>
      <c r="C520" s="26">
        <v>36</v>
      </c>
      <c r="D520" s="17">
        <f t="shared" si="16"/>
        <v>5572.7554179566559</v>
      </c>
      <c r="E520" s="29">
        <v>38.2955556</v>
      </c>
      <c r="F520" s="17">
        <f t="shared" si="17"/>
        <v>213411.76495356037</v>
      </c>
      <c r="G520" s="26">
        <v>2010</v>
      </c>
    </row>
    <row r="521" spans="1:7" ht="16" x14ac:dyDescent="0.2">
      <c r="A521" s="26" t="s">
        <v>77</v>
      </c>
      <c r="B521" s="26">
        <v>740</v>
      </c>
      <c r="C521" s="26">
        <v>35</v>
      </c>
      <c r="D521" s="17">
        <f t="shared" si="16"/>
        <v>4729.72972972973</v>
      </c>
      <c r="E521" s="29">
        <v>36.534999999999997</v>
      </c>
      <c r="F521" s="17">
        <f t="shared" si="17"/>
        <v>172800.67567567568</v>
      </c>
      <c r="G521" s="26">
        <v>2011</v>
      </c>
    </row>
    <row r="522" spans="1:7" ht="16" x14ac:dyDescent="0.2">
      <c r="A522" s="26" t="s">
        <v>77</v>
      </c>
      <c r="B522" s="26">
        <v>887</v>
      </c>
      <c r="C522" s="26">
        <v>54</v>
      </c>
      <c r="D522" s="17">
        <f t="shared" si="16"/>
        <v>6087.9368658399098</v>
      </c>
      <c r="E522" s="29">
        <v>34.639705900000003</v>
      </c>
      <c r="F522" s="17">
        <f t="shared" si="17"/>
        <v>210884.34257046226</v>
      </c>
      <c r="G522" s="26">
        <v>2012</v>
      </c>
    </row>
    <row r="523" spans="1:7" ht="16" x14ac:dyDescent="0.2">
      <c r="A523" s="26" t="s">
        <v>77</v>
      </c>
      <c r="B523" s="26">
        <v>1003</v>
      </c>
      <c r="C523" s="26">
        <v>54</v>
      </c>
      <c r="D523" s="17">
        <f t="shared" si="16"/>
        <v>5383.8484546360914</v>
      </c>
      <c r="E523" s="29">
        <v>46.18</v>
      </c>
      <c r="F523" s="17">
        <f t="shared" si="17"/>
        <v>248626.12163509469</v>
      </c>
      <c r="G523" s="26">
        <v>2013</v>
      </c>
    </row>
    <row r="524" spans="1:7" ht="16" x14ac:dyDescent="0.2">
      <c r="A524" s="26" t="s">
        <v>77</v>
      </c>
      <c r="B524" s="26">
        <v>855</v>
      </c>
      <c r="C524" s="26">
        <v>48</v>
      </c>
      <c r="D524" s="17">
        <f t="shared" si="16"/>
        <v>5614.0350877192986</v>
      </c>
      <c r="E524" s="29">
        <v>55.9922222</v>
      </c>
      <c r="F524" s="17">
        <f t="shared" si="17"/>
        <v>314342.30007017544</v>
      </c>
      <c r="G524" s="26">
        <v>2014</v>
      </c>
    </row>
    <row r="525" spans="1:7" ht="16" x14ac:dyDescent="0.2">
      <c r="A525" s="26" t="s">
        <v>77</v>
      </c>
      <c r="B525" s="26">
        <v>769</v>
      </c>
      <c r="C525" s="26">
        <v>55</v>
      </c>
      <c r="D525" s="17">
        <f t="shared" si="16"/>
        <v>7152.1456436931085</v>
      </c>
      <c r="E525" s="29">
        <v>29.751739100000002</v>
      </c>
      <c r="F525" s="17">
        <f t="shared" si="17"/>
        <v>212788.77119635892</v>
      </c>
      <c r="G525" s="26">
        <v>2015</v>
      </c>
    </row>
    <row r="526" spans="1:7" ht="16" x14ac:dyDescent="0.2">
      <c r="A526" s="26" t="s">
        <v>77</v>
      </c>
      <c r="B526" s="26">
        <v>668</v>
      </c>
      <c r="C526" s="26">
        <v>68</v>
      </c>
      <c r="D526" s="17">
        <f t="shared" si="16"/>
        <v>10179.640718562874</v>
      </c>
      <c r="E526" s="29">
        <v>36.470384600000003</v>
      </c>
      <c r="F526" s="17">
        <f t="shared" si="17"/>
        <v>371255.41209580842</v>
      </c>
      <c r="G526" s="26">
        <v>2016</v>
      </c>
    </row>
    <row r="527" spans="1:7" ht="16" x14ac:dyDescent="0.2">
      <c r="A527" s="26" t="s">
        <v>77</v>
      </c>
      <c r="B527" s="26">
        <v>1041</v>
      </c>
      <c r="C527" s="26">
        <v>180</v>
      </c>
      <c r="D527" s="17">
        <f t="shared" si="16"/>
        <v>17291.06628242075</v>
      </c>
      <c r="E527" s="29">
        <v>30.870496500000002</v>
      </c>
      <c r="F527" s="17">
        <f t="shared" si="17"/>
        <v>533783.80115273781</v>
      </c>
      <c r="G527" s="26">
        <v>2017</v>
      </c>
    </row>
    <row r="528" spans="1:7" ht="16" x14ac:dyDescent="0.2">
      <c r="A528" s="26" t="s">
        <v>77</v>
      </c>
      <c r="B528" s="26">
        <v>1361</v>
      </c>
      <c r="C528" s="26">
        <v>250</v>
      </c>
      <c r="D528" s="17">
        <f t="shared" si="16"/>
        <v>18368.846436443793</v>
      </c>
      <c r="E528" s="29">
        <v>33.951830999999999</v>
      </c>
      <c r="F528" s="17">
        <f t="shared" si="17"/>
        <v>623655.96987509192</v>
      </c>
      <c r="G528" s="26">
        <v>2018</v>
      </c>
    </row>
    <row r="529" spans="1:7" ht="16" x14ac:dyDescent="0.2">
      <c r="A529" s="26" t="s">
        <v>77</v>
      </c>
      <c r="B529" s="26">
        <v>1639</v>
      </c>
      <c r="C529" s="26">
        <v>294</v>
      </c>
      <c r="D529" s="17">
        <f t="shared" si="16"/>
        <v>17937.766931055521</v>
      </c>
      <c r="E529" s="29">
        <v>28.939411799999998</v>
      </c>
      <c r="F529" s="17">
        <f t="shared" si="17"/>
        <v>519108.42399023793</v>
      </c>
      <c r="G529" s="26">
        <v>2019</v>
      </c>
    </row>
    <row r="530" spans="1:7" ht="16" x14ac:dyDescent="0.2">
      <c r="A530" s="26" t="s">
        <v>78</v>
      </c>
      <c r="B530" s="26">
        <v>3823</v>
      </c>
      <c r="C530" s="26">
        <v>406</v>
      </c>
      <c r="D530" s="17">
        <f t="shared" si="16"/>
        <v>10619.931990583311</v>
      </c>
      <c r="E530" s="29">
        <v>28.4432394</v>
      </c>
      <c r="F530" s="17">
        <f t="shared" si="17"/>
        <v>302065.26801987964</v>
      </c>
      <c r="G530" s="26">
        <v>2009</v>
      </c>
    </row>
    <row r="531" spans="1:7" ht="16" x14ac:dyDescent="0.2">
      <c r="A531" s="26" t="s">
        <v>78</v>
      </c>
      <c r="B531" s="26">
        <v>3916</v>
      </c>
      <c r="C531" s="26">
        <v>404</v>
      </c>
      <c r="D531" s="17">
        <f t="shared" si="16"/>
        <v>10316.649642492339</v>
      </c>
      <c r="E531" s="29">
        <v>25.849875999999998</v>
      </c>
      <c r="F531" s="17">
        <f t="shared" si="17"/>
        <v>266684.11399387126</v>
      </c>
      <c r="G531" s="26">
        <v>2010</v>
      </c>
    </row>
    <row r="532" spans="1:7" ht="16" x14ac:dyDescent="0.2">
      <c r="A532" s="26" t="s">
        <v>78</v>
      </c>
      <c r="B532" s="26">
        <v>3033</v>
      </c>
      <c r="C532" s="26">
        <v>349</v>
      </c>
      <c r="D532" s="17">
        <f t="shared" si="16"/>
        <v>11506.758984503791</v>
      </c>
      <c r="E532" s="29">
        <v>25.499884399999999</v>
      </c>
      <c r="F532" s="17">
        <f t="shared" si="17"/>
        <v>293421.02392350807</v>
      </c>
      <c r="G532" s="26">
        <v>2011</v>
      </c>
    </row>
    <row r="533" spans="1:7" ht="16" x14ac:dyDescent="0.2">
      <c r="A533" s="26" t="s">
        <v>78</v>
      </c>
      <c r="B533" s="26">
        <v>3161</v>
      </c>
      <c r="C533" s="26">
        <v>291</v>
      </c>
      <c r="D533" s="17">
        <f t="shared" si="16"/>
        <v>9205.9474849731087</v>
      </c>
      <c r="E533" s="29">
        <v>24.9878736</v>
      </c>
      <c r="F533" s="17">
        <f t="shared" si="17"/>
        <v>230037.05212274595</v>
      </c>
      <c r="G533" s="26">
        <v>2012</v>
      </c>
    </row>
    <row r="534" spans="1:7" ht="16" x14ac:dyDescent="0.2">
      <c r="A534" s="26" t="s">
        <v>78</v>
      </c>
      <c r="B534" s="26">
        <v>3205</v>
      </c>
      <c r="C534" s="26">
        <v>265</v>
      </c>
      <c r="D534" s="17">
        <f t="shared" si="16"/>
        <v>8268.330733229328</v>
      </c>
      <c r="E534" s="29">
        <v>23.4525714</v>
      </c>
      <c r="F534" s="17">
        <f t="shared" si="17"/>
        <v>193913.61687987516</v>
      </c>
      <c r="G534" s="26">
        <v>2013</v>
      </c>
    </row>
    <row r="535" spans="1:7" ht="16" x14ac:dyDescent="0.2">
      <c r="A535" s="26" t="s">
        <v>78</v>
      </c>
      <c r="B535" s="26">
        <v>3274</v>
      </c>
      <c r="C535" s="26">
        <v>288</v>
      </c>
      <c r="D535" s="17">
        <f t="shared" si="16"/>
        <v>8796.5791081246171</v>
      </c>
      <c r="E535" s="29">
        <v>25.050163900000001</v>
      </c>
      <c r="F535" s="17">
        <f t="shared" si="17"/>
        <v>220355.74841783749</v>
      </c>
      <c r="G535" s="26">
        <v>2014</v>
      </c>
    </row>
    <row r="536" spans="1:7" ht="16" x14ac:dyDescent="0.2">
      <c r="A536" s="26" t="s">
        <v>78</v>
      </c>
      <c r="B536" s="26">
        <v>2998</v>
      </c>
      <c r="C536" s="26">
        <v>309</v>
      </c>
      <c r="D536" s="17">
        <f t="shared" si="16"/>
        <v>10306.871247498333</v>
      </c>
      <c r="E536" s="29">
        <v>26.265276400000001</v>
      </c>
      <c r="F536" s="17">
        <f t="shared" si="17"/>
        <v>270712.82213475654</v>
      </c>
      <c r="G536" s="26">
        <v>2015</v>
      </c>
    </row>
    <row r="537" spans="1:7" ht="16" x14ac:dyDescent="0.2">
      <c r="A537" s="26" t="s">
        <v>78</v>
      </c>
      <c r="B537" s="26">
        <v>3435</v>
      </c>
      <c r="C537" s="26">
        <v>400</v>
      </c>
      <c r="D537" s="17">
        <f t="shared" si="16"/>
        <v>11644.832605531295</v>
      </c>
      <c r="E537" s="29">
        <v>24.024902699999998</v>
      </c>
      <c r="F537" s="17">
        <f t="shared" si="17"/>
        <v>279765.97030567686</v>
      </c>
      <c r="G537" s="26">
        <v>2016</v>
      </c>
    </row>
    <row r="538" spans="1:7" ht="16" x14ac:dyDescent="0.2">
      <c r="A538" s="26" t="s">
        <v>78</v>
      </c>
      <c r="B538" s="26">
        <v>4556</v>
      </c>
      <c r="C538" s="26">
        <v>863</v>
      </c>
      <c r="D538" s="17">
        <f t="shared" si="16"/>
        <v>18942.054433713784</v>
      </c>
      <c r="E538" s="29">
        <v>24.404679300000002</v>
      </c>
      <c r="F538" s="17">
        <f t="shared" si="17"/>
        <v>462274.76373792801</v>
      </c>
      <c r="G538" s="26">
        <v>2017</v>
      </c>
    </row>
    <row r="539" spans="1:7" ht="16" x14ac:dyDescent="0.2">
      <c r="A539" s="26" t="s">
        <v>78</v>
      </c>
      <c r="B539" s="26">
        <v>4346</v>
      </c>
      <c r="C539" s="26">
        <v>977</v>
      </c>
      <c r="D539" s="17">
        <f t="shared" si="16"/>
        <v>22480.441785549931</v>
      </c>
      <c r="E539" s="29">
        <v>21.3231614</v>
      </c>
      <c r="F539" s="17">
        <f t="shared" si="17"/>
        <v>479354.08853658533</v>
      </c>
      <c r="G539" s="26">
        <v>2018</v>
      </c>
    </row>
    <row r="540" spans="1:7" ht="16" x14ac:dyDescent="0.2">
      <c r="A540" s="26" t="s">
        <v>78</v>
      </c>
      <c r="B540" s="26">
        <v>4749</v>
      </c>
      <c r="C540" s="26">
        <v>1051</v>
      </c>
      <c r="D540" s="17">
        <f t="shared" si="16"/>
        <v>22130.974942093075</v>
      </c>
      <c r="E540" s="29">
        <v>20.004471200000001</v>
      </c>
      <c r="F540" s="17">
        <f t="shared" si="17"/>
        <v>442718.4508570226</v>
      </c>
      <c r="G540" s="26">
        <v>2019</v>
      </c>
    </row>
    <row r="541" spans="1:7" ht="16" x14ac:dyDescent="0.2">
      <c r="A541" s="26" t="s">
        <v>79</v>
      </c>
      <c r="B541" s="26">
        <v>6518</v>
      </c>
      <c r="C541" s="26">
        <v>972</v>
      </c>
      <c r="D541" s="17">
        <f t="shared" si="16"/>
        <v>14912.549861920834</v>
      </c>
      <c r="E541" s="29">
        <v>23.894925099999998</v>
      </c>
      <c r="F541" s="17">
        <f t="shared" si="17"/>
        <v>356334.26200061361</v>
      </c>
      <c r="G541" s="26">
        <v>2009</v>
      </c>
    </row>
    <row r="542" spans="1:7" ht="16" x14ac:dyDescent="0.2">
      <c r="A542" s="26" t="s">
        <v>79</v>
      </c>
      <c r="B542" s="26">
        <v>7484</v>
      </c>
      <c r="C542" s="26">
        <v>1081</v>
      </c>
      <c r="D542" s="17">
        <f t="shared" si="16"/>
        <v>14444.147514698021</v>
      </c>
      <c r="E542" s="29">
        <v>21.748463399999999</v>
      </c>
      <c r="F542" s="17">
        <f t="shared" si="17"/>
        <v>314138.01356761088</v>
      </c>
      <c r="G542" s="26">
        <v>2010</v>
      </c>
    </row>
    <row r="543" spans="1:7" ht="16" x14ac:dyDescent="0.2">
      <c r="A543" s="26" t="s">
        <v>79</v>
      </c>
      <c r="B543" s="26">
        <v>8583</v>
      </c>
      <c r="C543" s="26">
        <v>1205</v>
      </c>
      <c r="D543" s="17">
        <f t="shared" si="16"/>
        <v>14039.380170103694</v>
      </c>
      <c r="E543" s="29">
        <v>18.864471000000002</v>
      </c>
      <c r="F543" s="17">
        <f t="shared" si="17"/>
        <v>264845.4800768962</v>
      </c>
      <c r="G543" s="26">
        <v>2011</v>
      </c>
    </row>
    <row r="544" spans="1:7" ht="16" x14ac:dyDescent="0.2">
      <c r="A544" s="26" t="s">
        <v>79</v>
      </c>
      <c r="B544" s="26">
        <v>10516</v>
      </c>
      <c r="C544" s="26">
        <v>1282</v>
      </c>
      <c r="D544" s="17">
        <f t="shared" si="16"/>
        <v>12190.947128185622</v>
      </c>
      <c r="E544" s="29">
        <v>18.607216600000001</v>
      </c>
      <c r="F544" s="17">
        <f t="shared" si="17"/>
        <v>226839.59377329785</v>
      </c>
      <c r="G544" s="26">
        <v>2012</v>
      </c>
    </row>
    <row r="545" spans="1:7" ht="16" x14ac:dyDescent="0.2">
      <c r="A545" s="26" t="s">
        <v>79</v>
      </c>
      <c r="B545" s="26">
        <v>12259</v>
      </c>
      <c r="C545" s="26">
        <v>1426</v>
      </c>
      <c r="D545" s="17">
        <f t="shared" si="16"/>
        <v>11632.270168855535</v>
      </c>
      <c r="E545" s="29">
        <v>17.315511399999998</v>
      </c>
      <c r="F545" s="17">
        <f t="shared" si="17"/>
        <v>201418.70671669793</v>
      </c>
      <c r="G545" s="26">
        <v>2013</v>
      </c>
    </row>
    <row r="546" spans="1:7" ht="16" x14ac:dyDescent="0.2">
      <c r="A546" s="26" t="s">
        <v>79</v>
      </c>
      <c r="B546" s="26">
        <v>13652</v>
      </c>
      <c r="C546" s="26">
        <v>1513</v>
      </c>
      <c r="D546" s="17">
        <f t="shared" si="16"/>
        <v>11082.625256372692</v>
      </c>
      <c r="E546" s="29">
        <v>17.186147699999999</v>
      </c>
      <c r="F546" s="17">
        <f t="shared" si="17"/>
        <v>190467.63455977145</v>
      </c>
      <c r="G546" s="26">
        <v>2014</v>
      </c>
    </row>
    <row r="547" spans="1:7" ht="16" x14ac:dyDescent="0.2">
      <c r="A547" s="26" t="s">
        <v>79</v>
      </c>
      <c r="B547" s="26">
        <v>12833</v>
      </c>
      <c r="C547" s="26">
        <v>1658</v>
      </c>
      <c r="D547" s="17">
        <f t="shared" si="16"/>
        <v>12919.816099119458</v>
      </c>
      <c r="E547" s="29">
        <v>17.324919000000001</v>
      </c>
      <c r="F547" s="17">
        <f t="shared" si="17"/>
        <v>223834.76741214059</v>
      </c>
      <c r="G547" s="26">
        <v>2015</v>
      </c>
    </row>
    <row r="548" spans="1:7" ht="16" x14ac:dyDescent="0.2">
      <c r="A548" s="26" t="s">
        <v>79</v>
      </c>
      <c r="B548" s="26">
        <v>15035</v>
      </c>
      <c r="C548" s="26">
        <v>1987</v>
      </c>
      <c r="D548" s="17">
        <f t="shared" si="16"/>
        <v>13215.829730628533</v>
      </c>
      <c r="E548" s="29">
        <v>17.769200999999999</v>
      </c>
      <c r="F548" s="17">
        <f t="shared" si="17"/>
        <v>234834.73486531424</v>
      </c>
      <c r="G548" s="26">
        <v>2016</v>
      </c>
    </row>
    <row r="549" spans="1:7" ht="16" x14ac:dyDescent="0.2">
      <c r="A549" s="26" t="s">
        <v>79</v>
      </c>
      <c r="B549" s="26">
        <v>24302</v>
      </c>
      <c r="C549" s="26">
        <v>4652</v>
      </c>
      <c r="D549" s="17">
        <f t="shared" si="16"/>
        <v>19142.457410912684</v>
      </c>
      <c r="E549" s="29">
        <v>17.956128</v>
      </c>
      <c r="F549" s="17">
        <f t="shared" si="17"/>
        <v>343724.41550489672</v>
      </c>
      <c r="G549" s="26">
        <v>2017</v>
      </c>
    </row>
    <row r="550" spans="1:7" ht="16" x14ac:dyDescent="0.2">
      <c r="A550" s="26" t="s">
        <v>79</v>
      </c>
      <c r="B550" s="26">
        <v>26953</v>
      </c>
      <c r="C550" s="26">
        <v>5818</v>
      </c>
      <c r="D550" s="17">
        <f t="shared" si="16"/>
        <v>21585.723296108041</v>
      </c>
      <c r="E550" s="29">
        <v>18.0749447</v>
      </c>
      <c r="F550" s="17">
        <f t="shared" si="17"/>
        <v>390160.75488665455</v>
      </c>
      <c r="G550" s="26">
        <v>2018</v>
      </c>
    </row>
    <row r="551" spans="1:7" ht="16" x14ac:dyDescent="0.2">
      <c r="A551" s="26" t="s">
        <v>79</v>
      </c>
      <c r="B551" s="26">
        <v>29391</v>
      </c>
      <c r="C551" s="26">
        <v>6377</v>
      </c>
      <c r="D551" s="17">
        <f t="shared" si="16"/>
        <v>21697.118165424788</v>
      </c>
      <c r="E551" s="29">
        <v>17.537607600000001</v>
      </c>
      <c r="F551" s="17">
        <f t="shared" si="17"/>
        <v>380515.54443605186</v>
      </c>
      <c r="G551" s="26">
        <v>2019</v>
      </c>
    </row>
    <row r="552" spans="1:7" ht="16" x14ac:dyDescent="0.2">
      <c r="A552" s="26" t="s">
        <v>80</v>
      </c>
      <c r="B552" s="26">
        <v>794</v>
      </c>
      <c r="C552" s="26">
        <v>41</v>
      </c>
      <c r="D552" s="17">
        <f t="shared" si="16"/>
        <v>5163.7279596977332</v>
      </c>
      <c r="E552" s="29">
        <v>13.2925</v>
      </c>
      <c r="F552" s="17">
        <f t="shared" si="17"/>
        <v>68638.853904282121</v>
      </c>
      <c r="G552" s="26">
        <v>2009</v>
      </c>
    </row>
    <row r="553" spans="1:7" ht="16" x14ac:dyDescent="0.2">
      <c r="A553" s="26" t="s">
        <v>80</v>
      </c>
      <c r="B553" s="26">
        <v>802</v>
      </c>
      <c r="C553" s="26">
        <v>39</v>
      </c>
      <c r="D553" s="17">
        <f t="shared" si="16"/>
        <v>4862.8428927680798</v>
      </c>
      <c r="E553" s="29">
        <v>35.842222200000002</v>
      </c>
      <c r="F553" s="17">
        <f t="shared" si="17"/>
        <v>174295.09548628429</v>
      </c>
      <c r="G553" s="26">
        <v>2010</v>
      </c>
    </row>
    <row r="554" spans="1:7" ht="16" x14ac:dyDescent="0.2">
      <c r="A554" s="26" t="s">
        <v>80</v>
      </c>
      <c r="B554" s="26">
        <v>794</v>
      </c>
      <c r="C554" s="26">
        <v>35</v>
      </c>
      <c r="D554" s="17">
        <f t="shared" si="16"/>
        <v>4408.0604534005033</v>
      </c>
      <c r="E554" s="29">
        <v>19.271666700000001</v>
      </c>
      <c r="F554" s="17">
        <f t="shared" si="17"/>
        <v>84950.671851385385</v>
      </c>
      <c r="G554" s="26">
        <v>2011</v>
      </c>
    </row>
    <row r="555" spans="1:7" ht="16" x14ac:dyDescent="0.2">
      <c r="A555" s="26" t="s">
        <v>80</v>
      </c>
      <c r="B555" s="26">
        <v>790</v>
      </c>
      <c r="C555" s="26">
        <v>39</v>
      </c>
      <c r="D555" s="17">
        <f t="shared" si="16"/>
        <v>4936.7088607594933</v>
      </c>
      <c r="E555" s="29">
        <v>20.732352899999999</v>
      </c>
      <c r="F555" s="17">
        <f t="shared" si="17"/>
        <v>102349.59026582277</v>
      </c>
      <c r="G555" s="26">
        <v>2012</v>
      </c>
    </row>
    <row r="556" spans="1:7" ht="16" x14ac:dyDescent="0.2">
      <c r="A556" s="26" t="s">
        <v>80</v>
      </c>
      <c r="B556" s="26">
        <v>808</v>
      </c>
      <c r="C556" s="26">
        <v>47</v>
      </c>
      <c r="D556" s="17">
        <f t="shared" si="16"/>
        <v>5816.8316831683169</v>
      </c>
      <c r="E556" s="29">
        <v>15.5728571</v>
      </c>
      <c r="F556" s="17">
        <f t="shared" si="17"/>
        <v>90584.688576732675</v>
      </c>
      <c r="G556" s="26">
        <v>2013</v>
      </c>
    </row>
    <row r="557" spans="1:7" ht="16" x14ac:dyDescent="0.2">
      <c r="A557" s="26" t="s">
        <v>80</v>
      </c>
      <c r="B557" s="26">
        <v>718</v>
      </c>
      <c r="C557" s="26">
        <v>57</v>
      </c>
      <c r="D557" s="17">
        <f t="shared" si="16"/>
        <v>7938.7186629526459</v>
      </c>
      <c r="E557" s="29">
        <v>16.8421053</v>
      </c>
      <c r="F557" s="17">
        <f t="shared" si="17"/>
        <v>133704.73566852367</v>
      </c>
      <c r="G557" s="26">
        <v>2014</v>
      </c>
    </row>
    <row r="558" spans="1:7" ht="16" x14ac:dyDescent="0.2">
      <c r="A558" s="26" t="s">
        <v>80</v>
      </c>
      <c r="B558" s="26">
        <v>577</v>
      </c>
      <c r="C558" s="26">
        <v>41</v>
      </c>
      <c r="D558" s="17">
        <f t="shared" si="16"/>
        <v>7105.7192374350088</v>
      </c>
      <c r="E558" s="29">
        <v>19.605</v>
      </c>
      <c r="F558" s="17">
        <f t="shared" si="17"/>
        <v>139307.62564991336</v>
      </c>
      <c r="G558" s="26">
        <v>2015</v>
      </c>
    </row>
    <row r="559" spans="1:7" ht="16" x14ac:dyDescent="0.2">
      <c r="A559" s="26" t="s">
        <v>80</v>
      </c>
      <c r="B559" s="26">
        <v>532</v>
      </c>
      <c r="C559" s="26">
        <v>52</v>
      </c>
      <c r="D559" s="17">
        <f t="shared" si="16"/>
        <v>9774.436090225563</v>
      </c>
      <c r="E559" s="29">
        <v>20.936875000000001</v>
      </c>
      <c r="F559" s="17">
        <f t="shared" si="17"/>
        <v>204646.14661654134</v>
      </c>
      <c r="G559" s="26">
        <v>2016</v>
      </c>
    </row>
    <row r="560" spans="1:7" ht="16" x14ac:dyDescent="0.2">
      <c r="A560" s="26" t="s">
        <v>80</v>
      </c>
      <c r="B560" s="26">
        <v>724</v>
      </c>
      <c r="C560" s="26">
        <v>139</v>
      </c>
      <c r="D560" s="17">
        <f t="shared" si="16"/>
        <v>19198.895027624309</v>
      </c>
      <c r="E560" s="29">
        <v>21.2022917</v>
      </c>
      <c r="F560" s="17">
        <f t="shared" si="17"/>
        <v>407060.57269337017</v>
      </c>
      <c r="G560" s="26">
        <v>2017</v>
      </c>
    </row>
    <row r="561" spans="1:7" ht="16" x14ac:dyDescent="0.2">
      <c r="A561" s="26" t="s">
        <v>80</v>
      </c>
      <c r="B561" s="26">
        <v>971</v>
      </c>
      <c r="C561" s="26">
        <v>257</v>
      </c>
      <c r="D561" s="17">
        <f t="shared" si="16"/>
        <v>26467.55921730175</v>
      </c>
      <c r="E561" s="29">
        <v>21.204335</v>
      </c>
      <c r="F561" s="17">
        <f t="shared" si="17"/>
        <v>561226.99227600417</v>
      </c>
      <c r="G561" s="26">
        <v>2018</v>
      </c>
    </row>
    <row r="562" spans="1:7" ht="16" x14ac:dyDescent="0.2">
      <c r="A562" s="26" t="s">
        <v>80</v>
      </c>
      <c r="B562" s="26">
        <v>1064</v>
      </c>
      <c r="C562" s="26">
        <v>306</v>
      </c>
      <c r="D562" s="17">
        <f t="shared" si="16"/>
        <v>28759.398496240603</v>
      </c>
      <c r="E562" s="29">
        <v>18.693560999999999</v>
      </c>
      <c r="F562" s="17">
        <f t="shared" si="17"/>
        <v>537615.57011278195</v>
      </c>
      <c r="G562" s="26">
        <v>2019</v>
      </c>
    </row>
    <row r="563" spans="1:7" ht="16" x14ac:dyDescent="0.2">
      <c r="A563" s="26" t="s">
        <v>81</v>
      </c>
      <c r="B563" s="26">
        <v>332</v>
      </c>
      <c r="C563" s="26">
        <v>14</v>
      </c>
      <c r="D563" s="17">
        <f t="shared" si="16"/>
        <v>4216.8674698795176</v>
      </c>
      <c r="E563" s="29">
        <v>22.91</v>
      </c>
      <c r="F563" s="17">
        <f t="shared" si="17"/>
        <v>96608.433734939754</v>
      </c>
      <c r="G563" s="26">
        <v>2009</v>
      </c>
    </row>
    <row r="564" spans="1:7" ht="16" x14ac:dyDescent="0.2">
      <c r="A564" s="26" t="s">
        <v>81</v>
      </c>
      <c r="B564" s="26">
        <v>324</v>
      </c>
      <c r="C564" s="26">
        <v>33</v>
      </c>
      <c r="D564" s="17">
        <f t="shared" si="16"/>
        <v>10185.185185185184</v>
      </c>
      <c r="E564" s="29">
        <v>29.164782599999999</v>
      </c>
      <c r="F564" s="17">
        <f t="shared" si="17"/>
        <v>297048.71166666661</v>
      </c>
      <c r="G564" s="26">
        <v>2010</v>
      </c>
    </row>
    <row r="565" spans="1:7" ht="16" x14ac:dyDescent="0.2">
      <c r="A565" s="26" t="s">
        <v>81</v>
      </c>
      <c r="B565" s="26">
        <v>318</v>
      </c>
      <c r="C565" s="26">
        <v>32</v>
      </c>
      <c r="D565" s="17">
        <f t="shared" si="16"/>
        <v>10062.893081761007</v>
      </c>
      <c r="E565" s="29">
        <v>24.7821739</v>
      </c>
      <c r="F565" s="17">
        <f t="shared" si="17"/>
        <v>249380.36628930821</v>
      </c>
      <c r="G565" s="26">
        <v>2011</v>
      </c>
    </row>
    <row r="566" spans="1:7" ht="16" x14ac:dyDescent="0.2">
      <c r="A566" s="26" t="s">
        <v>81</v>
      </c>
      <c r="B566" s="26">
        <v>311</v>
      </c>
      <c r="C566" s="26">
        <v>21</v>
      </c>
      <c r="D566" s="17">
        <f t="shared" si="16"/>
        <v>6752.4115755627017</v>
      </c>
      <c r="E566" s="29">
        <v>44.747692299999997</v>
      </c>
      <c r="F566" s="17">
        <f t="shared" si="17"/>
        <v>302154.83546623797</v>
      </c>
      <c r="G566" s="26">
        <v>2012</v>
      </c>
    </row>
    <row r="567" spans="1:7" ht="16" x14ac:dyDescent="0.2">
      <c r="A567" s="26" t="s">
        <v>81</v>
      </c>
      <c r="B567" s="26">
        <v>332</v>
      </c>
      <c r="C567" s="26">
        <v>29</v>
      </c>
      <c r="D567" s="17">
        <f t="shared" ref="D567:D573" si="18">IF(B567&lt;&gt;"",C567/B567*100000,"No data available")</f>
        <v>8734.9397590361441</v>
      </c>
      <c r="E567" s="29">
        <v>33.075000000000003</v>
      </c>
      <c r="F567" s="17">
        <f t="shared" si="17"/>
        <v>288908.13253012049</v>
      </c>
      <c r="G567" s="26">
        <v>2013</v>
      </c>
    </row>
    <row r="568" spans="1:7" ht="16" x14ac:dyDescent="0.2">
      <c r="A568" s="26" t="s">
        <v>81</v>
      </c>
      <c r="B568" s="26">
        <v>335</v>
      </c>
      <c r="C568" s="26">
        <v>28</v>
      </c>
      <c r="D568" s="17">
        <f t="shared" si="18"/>
        <v>8358.2089552238813</v>
      </c>
      <c r="E568" s="29">
        <v>22.375</v>
      </c>
      <c r="F568" s="17">
        <f t="shared" si="17"/>
        <v>187014.92537313435</v>
      </c>
      <c r="G568" s="26">
        <v>2014</v>
      </c>
    </row>
    <row r="569" spans="1:7" ht="16" x14ac:dyDescent="0.2">
      <c r="A569" s="26" t="s">
        <v>81</v>
      </c>
      <c r="B569" s="26">
        <v>316</v>
      </c>
      <c r="C569" s="26">
        <v>20</v>
      </c>
      <c r="D569" s="17">
        <f t="shared" si="18"/>
        <v>6329.1139240506336</v>
      </c>
      <c r="E569" s="29">
        <v>24.683333300000001</v>
      </c>
      <c r="F569" s="17">
        <f t="shared" si="17"/>
        <v>156223.62848101268</v>
      </c>
      <c r="G569" s="26">
        <v>2015</v>
      </c>
    </row>
    <row r="570" spans="1:7" ht="16" x14ac:dyDescent="0.2">
      <c r="A570" s="26" t="s">
        <v>81</v>
      </c>
      <c r="B570" s="26">
        <v>340</v>
      </c>
      <c r="C570" s="26">
        <v>23</v>
      </c>
      <c r="D570" s="17">
        <f t="shared" si="18"/>
        <v>6764.7058823529405</v>
      </c>
      <c r="E570" s="29">
        <v>36.3535714</v>
      </c>
      <c r="F570" s="17">
        <f t="shared" si="17"/>
        <v>245921.21829411763</v>
      </c>
      <c r="G570" s="26">
        <v>2016</v>
      </c>
    </row>
    <row r="571" spans="1:7" ht="16" x14ac:dyDescent="0.2">
      <c r="A571" s="26" t="s">
        <v>81</v>
      </c>
      <c r="B571" s="26">
        <v>402</v>
      </c>
      <c r="C571" s="26">
        <v>56</v>
      </c>
      <c r="D571" s="17">
        <f t="shared" si="18"/>
        <v>13930.348258706468</v>
      </c>
      <c r="E571" s="29">
        <v>25.473714300000001</v>
      </c>
      <c r="F571" s="17">
        <f t="shared" si="17"/>
        <v>354857.71164179104</v>
      </c>
      <c r="G571" s="26">
        <v>2017</v>
      </c>
    </row>
    <row r="572" spans="1:7" ht="16" x14ac:dyDescent="0.2">
      <c r="A572" s="26" t="s">
        <v>81</v>
      </c>
      <c r="B572" s="26">
        <v>462</v>
      </c>
      <c r="C572" s="26">
        <v>78</v>
      </c>
      <c r="D572" s="17">
        <f t="shared" si="18"/>
        <v>16883.116883116883</v>
      </c>
      <c r="E572" s="29">
        <v>24.364999999999998</v>
      </c>
      <c r="F572" s="17">
        <f t="shared" si="17"/>
        <v>411357.14285714284</v>
      </c>
      <c r="G572" s="26">
        <v>2018</v>
      </c>
    </row>
    <row r="573" spans="1:7" ht="16" x14ac:dyDescent="0.2">
      <c r="A573" s="26" t="s">
        <v>81</v>
      </c>
      <c r="B573" s="26">
        <v>458</v>
      </c>
      <c r="C573" s="26">
        <v>82</v>
      </c>
      <c r="D573" s="17">
        <f t="shared" si="18"/>
        <v>17903.930131004367</v>
      </c>
      <c r="E573" s="29">
        <v>22.733529399999998</v>
      </c>
      <c r="F573" s="17">
        <f t="shared" si="17"/>
        <v>407019.52200873359</v>
      </c>
      <c r="G573" s="26">
        <v>2019</v>
      </c>
    </row>
  </sheetData>
  <autoFilter ref="A1:G573" xr:uid="{158BD7D3-347C-F64D-8B21-B21C066FAB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F690-ACE0-4217-810B-E6E9D94A9A4B}">
  <sheetPr codeName="Sheet6"/>
  <dimension ref="A1:G573"/>
  <sheetViews>
    <sheetView workbookViewId="0">
      <selection activeCell="E26" sqref="E26"/>
    </sheetView>
  </sheetViews>
  <sheetFormatPr baseColWidth="10" defaultColWidth="8.83203125" defaultRowHeight="15.75" customHeight="1" x14ac:dyDescent="0.2"/>
  <cols>
    <col min="1" max="1" width="8.1640625" style="24" bestFit="1" customWidth="1"/>
    <col min="2" max="2" width="15" style="24" bestFit="1" customWidth="1"/>
    <col min="3" max="3" width="15.6640625" style="24" bestFit="1" customWidth="1"/>
    <col min="4" max="4" width="14.33203125" style="3" bestFit="1" customWidth="1"/>
    <col min="5" max="5" width="19" style="30" bestFit="1" customWidth="1"/>
    <col min="6" max="6" width="14.6640625" style="3" bestFit="1" customWidth="1"/>
    <col min="7" max="7" width="8.83203125" style="24"/>
  </cols>
  <sheetData>
    <row r="1" spans="1:7" s="2" customFormat="1" ht="15.75" customHeight="1" x14ac:dyDescent="0.2">
      <c r="A1" s="22" t="s">
        <v>23</v>
      </c>
      <c r="B1" s="22" t="s">
        <v>82</v>
      </c>
      <c r="C1" s="22" t="s">
        <v>83</v>
      </c>
      <c r="D1" s="19" t="s">
        <v>84</v>
      </c>
      <c r="E1" s="37" t="s">
        <v>85</v>
      </c>
      <c r="F1" s="19" t="s">
        <v>86</v>
      </c>
      <c r="G1" s="22" t="s">
        <v>29</v>
      </c>
    </row>
    <row r="2" spans="1:7" ht="15.75" customHeight="1" x14ac:dyDescent="0.2">
      <c r="A2" s="23" t="s">
        <v>30</v>
      </c>
      <c r="B2" s="23">
        <v>239</v>
      </c>
      <c r="C2" s="23">
        <v>19</v>
      </c>
      <c r="D2" s="20">
        <f t="shared" ref="D2:D54" si="0">IF(B2&lt;&gt;"",C2/B2*100000,"No data available")</f>
        <v>7949.7907949790797</v>
      </c>
      <c r="E2" s="38">
        <v>219.65066669999999</v>
      </c>
      <c r="F2" s="20">
        <f t="shared" ref="F2:F65" si="1">IF(E2&lt;&gt;"",D2*E2,"No Data Available")</f>
        <v>1746176.8482426777</v>
      </c>
      <c r="G2" s="23">
        <v>2009</v>
      </c>
    </row>
    <row r="3" spans="1:7" ht="15.75" customHeight="1" x14ac:dyDescent="0.2">
      <c r="A3" s="23" t="s">
        <v>30</v>
      </c>
      <c r="B3" s="23">
        <v>257</v>
      </c>
      <c r="C3" s="23">
        <v>27</v>
      </c>
      <c r="D3" s="20">
        <f t="shared" si="0"/>
        <v>10505.836575875486</v>
      </c>
      <c r="E3" s="38">
        <v>119.7583333</v>
      </c>
      <c r="F3" s="20">
        <f t="shared" si="1"/>
        <v>1258161.4782490272</v>
      </c>
      <c r="G3" s="23">
        <v>2010</v>
      </c>
    </row>
    <row r="4" spans="1:7" ht="15.75" customHeight="1" x14ac:dyDescent="0.2">
      <c r="A4" s="23" t="s">
        <v>30</v>
      </c>
      <c r="B4" s="23">
        <v>257</v>
      </c>
      <c r="C4" s="23">
        <v>21</v>
      </c>
      <c r="D4" s="20">
        <f t="shared" si="0"/>
        <v>8171.206225680934</v>
      </c>
      <c r="E4" s="38">
        <v>105.4461111</v>
      </c>
      <c r="F4" s="20">
        <f t="shared" si="1"/>
        <v>861621.91949416336</v>
      </c>
      <c r="G4" s="23">
        <v>2011</v>
      </c>
    </row>
    <row r="5" spans="1:7" ht="15.75" customHeight="1" x14ac:dyDescent="0.2">
      <c r="A5" s="23" t="s">
        <v>30</v>
      </c>
      <c r="B5" s="23">
        <v>212</v>
      </c>
      <c r="C5" s="23">
        <v>14</v>
      </c>
      <c r="D5" s="20">
        <f t="shared" si="0"/>
        <v>6603.7735849056598</v>
      </c>
      <c r="E5" s="38">
        <v>162.89714290000001</v>
      </c>
      <c r="F5" s="20">
        <f t="shared" si="1"/>
        <v>1075735.8493396225</v>
      </c>
      <c r="G5" s="23">
        <v>2012</v>
      </c>
    </row>
    <row r="6" spans="1:7" ht="15.75" customHeight="1" x14ac:dyDescent="0.2">
      <c r="A6" s="23" t="s">
        <v>30</v>
      </c>
      <c r="B6" s="23">
        <v>214</v>
      </c>
      <c r="C6" s="23">
        <v>14</v>
      </c>
      <c r="D6" s="20">
        <f t="shared" si="0"/>
        <v>6542.0560747663549</v>
      </c>
      <c r="E6" s="38">
        <v>232.3075</v>
      </c>
      <c r="F6" s="20">
        <f t="shared" si="1"/>
        <v>1519768.691588785</v>
      </c>
      <c r="G6" s="23">
        <v>2013</v>
      </c>
    </row>
    <row r="7" spans="1:7" ht="15.75" customHeight="1" x14ac:dyDescent="0.2">
      <c r="A7" s="23" t="s">
        <v>30</v>
      </c>
      <c r="B7" s="23"/>
      <c r="C7" s="23"/>
      <c r="D7" s="20" t="str">
        <f t="shared" si="0"/>
        <v>No data available</v>
      </c>
      <c r="E7" s="38"/>
      <c r="F7" s="20" t="str">
        <f t="shared" si="1"/>
        <v>No Data Available</v>
      </c>
      <c r="G7" s="23">
        <v>2014</v>
      </c>
    </row>
    <row r="8" spans="1:7" ht="15.75" customHeight="1" x14ac:dyDescent="0.2">
      <c r="A8" s="23" t="s">
        <v>30</v>
      </c>
      <c r="B8" s="23"/>
      <c r="C8" s="23"/>
      <c r="D8" s="20" t="str">
        <f t="shared" si="0"/>
        <v>No data available</v>
      </c>
      <c r="E8" s="38"/>
      <c r="F8" s="20" t="str">
        <f t="shared" si="1"/>
        <v>No Data Available</v>
      </c>
      <c r="G8" s="23">
        <v>2015</v>
      </c>
    </row>
    <row r="9" spans="1:7" ht="15.75" customHeight="1" x14ac:dyDescent="0.2">
      <c r="A9" s="23" t="s">
        <v>30</v>
      </c>
      <c r="B9" s="23">
        <v>190</v>
      </c>
      <c r="C9" s="23">
        <v>14</v>
      </c>
      <c r="D9" s="20">
        <f t="shared" si="0"/>
        <v>7368.4210526315783</v>
      </c>
      <c r="E9" s="38">
        <v>130.19999999999999</v>
      </c>
      <c r="F9" s="20">
        <f t="shared" si="1"/>
        <v>959368.42105263146</v>
      </c>
      <c r="G9" s="23">
        <v>2016</v>
      </c>
    </row>
    <row r="10" spans="1:7" ht="15.75" customHeight="1" x14ac:dyDescent="0.2">
      <c r="A10" s="23" t="s">
        <v>30</v>
      </c>
      <c r="B10" s="23"/>
      <c r="C10" s="23"/>
      <c r="D10" s="20" t="str">
        <f t="shared" si="0"/>
        <v>No data available</v>
      </c>
      <c r="E10" s="38"/>
      <c r="F10" s="20" t="str">
        <f t="shared" si="1"/>
        <v>No Data Available</v>
      </c>
      <c r="G10" s="23">
        <v>2017</v>
      </c>
    </row>
    <row r="11" spans="1:7" ht="15.75" customHeight="1" x14ac:dyDescent="0.2">
      <c r="A11" s="23" t="s">
        <v>30</v>
      </c>
      <c r="B11" s="23"/>
      <c r="C11" s="23"/>
      <c r="D11" s="20" t="str">
        <f t="shared" si="0"/>
        <v>No data available</v>
      </c>
      <c r="E11" s="38"/>
      <c r="F11" s="20" t="str">
        <f t="shared" si="1"/>
        <v>No Data Available</v>
      </c>
      <c r="G11" s="23">
        <v>2018</v>
      </c>
    </row>
    <row r="12" spans="1:7" ht="15.75" customHeight="1" x14ac:dyDescent="0.2">
      <c r="A12" s="23" t="s">
        <v>30</v>
      </c>
      <c r="B12" s="23">
        <v>119</v>
      </c>
      <c r="C12" s="23"/>
      <c r="D12" s="20">
        <f t="shared" si="0"/>
        <v>0</v>
      </c>
      <c r="E12" s="38"/>
      <c r="F12" s="20" t="str">
        <f t="shared" si="1"/>
        <v>No Data Available</v>
      </c>
      <c r="G12" s="23">
        <v>2019</v>
      </c>
    </row>
    <row r="13" spans="1:7" ht="15.75" customHeight="1" x14ac:dyDescent="0.2">
      <c r="A13" s="23" t="s">
        <v>31</v>
      </c>
      <c r="B13" s="23">
        <v>15162</v>
      </c>
      <c r="C13" s="23">
        <v>1722</v>
      </c>
      <c r="D13" s="20">
        <f t="shared" si="0"/>
        <v>11357.340720221606</v>
      </c>
      <c r="E13" s="38">
        <v>102.9111752</v>
      </c>
      <c r="F13" s="20">
        <f t="shared" si="1"/>
        <v>1168797.28066482</v>
      </c>
      <c r="G13" s="23">
        <v>2009</v>
      </c>
    </row>
    <row r="14" spans="1:7" ht="15.75" customHeight="1" x14ac:dyDescent="0.2">
      <c r="A14" s="23" t="s">
        <v>31</v>
      </c>
      <c r="B14" s="23">
        <v>15142</v>
      </c>
      <c r="C14" s="23">
        <v>1659</v>
      </c>
      <c r="D14" s="20">
        <f t="shared" si="0"/>
        <v>10956.280544181745</v>
      </c>
      <c r="E14" s="38">
        <v>103.2328827</v>
      </c>
      <c r="F14" s="20">
        <f t="shared" si="1"/>
        <v>1131048.4242458064</v>
      </c>
      <c r="G14" s="23">
        <v>2010</v>
      </c>
    </row>
    <row r="15" spans="1:7" ht="15.75" customHeight="1" x14ac:dyDescent="0.2">
      <c r="A15" s="23" t="s">
        <v>31</v>
      </c>
      <c r="B15" s="23">
        <v>14589</v>
      </c>
      <c r="C15" s="23">
        <v>1525</v>
      </c>
      <c r="D15" s="20">
        <f>IF(B15&lt;&gt;"",C15/B15*100000,"No data available")</f>
        <v>10453.08108849133</v>
      </c>
      <c r="E15" s="38">
        <v>107.8368203</v>
      </c>
      <c r="F15" s="20">
        <f t="shared" si="1"/>
        <v>1127227.026920968</v>
      </c>
      <c r="G15" s="23">
        <v>2011</v>
      </c>
    </row>
    <row r="16" spans="1:7" ht="15.75" customHeight="1" x14ac:dyDescent="0.2">
      <c r="A16" s="23" t="s">
        <v>31</v>
      </c>
      <c r="B16" s="23">
        <v>15042</v>
      </c>
      <c r="C16" s="23">
        <v>1418</v>
      </c>
      <c r="D16" s="20">
        <f t="shared" si="0"/>
        <v>9426.9379071931926</v>
      </c>
      <c r="E16" s="38">
        <v>104.3886938</v>
      </c>
      <c r="F16" s="20">
        <f t="shared" si="1"/>
        <v>984065.73466560303</v>
      </c>
      <c r="G16" s="23">
        <v>2012</v>
      </c>
    </row>
    <row r="17" spans="1:7" ht="15.75" customHeight="1" x14ac:dyDescent="0.2">
      <c r="A17" s="23" t="s">
        <v>31</v>
      </c>
      <c r="B17" s="23">
        <v>15552</v>
      </c>
      <c r="C17" s="23">
        <v>1520</v>
      </c>
      <c r="D17" s="20">
        <f t="shared" si="0"/>
        <v>9773.6625514403295</v>
      </c>
      <c r="E17" s="38">
        <v>110.01480170000001</v>
      </c>
      <c r="F17" s="20">
        <f t="shared" si="1"/>
        <v>1075247.5474794239</v>
      </c>
      <c r="G17" s="23">
        <v>2013</v>
      </c>
    </row>
    <row r="18" spans="1:7" ht="15.75" customHeight="1" x14ac:dyDescent="0.2">
      <c r="A18" s="23" t="s">
        <v>31</v>
      </c>
      <c r="B18" s="23">
        <v>14858</v>
      </c>
      <c r="C18" s="23">
        <v>1354</v>
      </c>
      <c r="D18" s="20">
        <f t="shared" si="0"/>
        <v>9112.9357921658375</v>
      </c>
      <c r="E18" s="38">
        <v>104.97799620000001</v>
      </c>
      <c r="F18" s="20">
        <f t="shared" si="1"/>
        <v>956657.73896082933</v>
      </c>
      <c r="G18" s="23">
        <v>2014</v>
      </c>
    </row>
    <row r="19" spans="1:7" ht="15.75" customHeight="1" x14ac:dyDescent="0.2">
      <c r="A19" s="23" t="s">
        <v>31</v>
      </c>
      <c r="B19" s="23">
        <v>12841</v>
      </c>
      <c r="C19" s="23">
        <v>1162</v>
      </c>
      <c r="D19" s="20">
        <f t="shared" si="0"/>
        <v>9049.1394751187599</v>
      </c>
      <c r="E19" s="38">
        <v>101.2529399</v>
      </c>
      <c r="F19" s="20">
        <f t="shared" si="1"/>
        <v>916251.97542091738</v>
      </c>
      <c r="G19" s="23">
        <v>2015</v>
      </c>
    </row>
    <row r="20" spans="1:7" ht="15.75" customHeight="1" x14ac:dyDescent="0.2">
      <c r="A20" s="23" t="s">
        <v>31</v>
      </c>
      <c r="B20" s="23">
        <v>12969</v>
      </c>
      <c r="C20" s="23">
        <v>1198</v>
      </c>
      <c r="D20" s="20">
        <f>IF(B20&lt;&gt;"",C20/B20*100000,"No data available")</f>
        <v>9237.4122908474055</v>
      </c>
      <c r="E20" s="38">
        <v>106.13559100000001</v>
      </c>
      <c r="F20" s="20">
        <f t="shared" si="1"/>
        <v>980418.2127997533</v>
      </c>
      <c r="G20" s="23">
        <v>2016</v>
      </c>
    </row>
    <row r="21" spans="1:7" ht="15.75" customHeight="1" x14ac:dyDescent="0.2">
      <c r="A21" s="23" t="s">
        <v>31</v>
      </c>
      <c r="B21" s="23">
        <v>12905</v>
      </c>
      <c r="C21" s="23">
        <v>1131</v>
      </c>
      <c r="D21" s="20">
        <f t="shared" si="0"/>
        <v>8764.0449438202249</v>
      </c>
      <c r="E21" s="38">
        <v>111.2063351</v>
      </c>
      <c r="F21" s="20">
        <f t="shared" si="1"/>
        <v>974617.31885393267</v>
      </c>
      <c r="G21" s="23">
        <v>2017</v>
      </c>
    </row>
    <row r="22" spans="1:7" ht="15.75" customHeight="1" x14ac:dyDescent="0.2">
      <c r="A22" s="23" t="s">
        <v>31</v>
      </c>
      <c r="B22" s="23">
        <v>37738</v>
      </c>
      <c r="C22" s="23">
        <v>3919</v>
      </c>
      <c r="D22" s="20">
        <f t="shared" si="0"/>
        <v>10384.758068790079</v>
      </c>
      <c r="E22" s="38">
        <v>221.86055870000001</v>
      </c>
      <c r="F22" s="20">
        <f t="shared" si="1"/>
        <v>2303968.2271060999</v>
      </c>
      <c r="G22" s="23">
        <v>2018</v>
      </c>
    </row>
    <row r="23" spans="1:7" ht="15.75" customHeight="1" x14ac:dyDescent="0.2">
      <c r="A23" s="23" t="s">
        <v>31</v>
      </c>
      <c r="B23" s="23">
        <v>42762</v>
      </c>
      <c r="C23" s="23">
        <v>4234</v>
      </c>
      <c r="D23" s="20">
        <f t="shared" si="0"/>
        <v>9901.3142509704867</v>
      </c>
      <c r="E23" s="38">
        <v>205.8111279</v>
      </c>
      <c r="F23" s="20">
        <f t="shared" si="1"/>
        <v>2037800.6536845795</v>
      </c>
      <c r="G23" s="23">
        <v>2019</v>
      </c>
    </row>
    <row r="24" spans="1:7" ht="16" x14ac:dyDescent="0.2">
      <c r="A24" s="23" t="s">
        <v>32</v>
      </c>
      <c r="B24" s="23">
        <v>7334</v>
      </c>
      <c r="C24" s="23">
        <v>687</v>
      </c>
      <c r="D24" s="20">
        <f t="shared" si="0"/>
        <v>9367.3302427052095</v>
      </c>
      <c r="E24" s="38">
        <v>63.827009349999997</v>
      </c>
      <c r="F24" s="20">
        <f t="shared" si="1"/>
        <v>597888.67498568317</v>
      </c>
      <c r="G24" s="23">
        <v>2009</v>
      </c>
    </row>
    <row r="25" spans="1:7" ht="16" x14ac:dyDescent="0.2">
      <c r="A25" s="23" t="s">
        <v>32</v>
      </c>
      <c r="B25" s="23">
        <v>5911</v>
      </c>
      <c r="C25" s="23">
        <v>568</v>
      </c>
      <c r="D25" s="20">
        <f t="shared" si="0"/>
        <v>9609.2031805109109</v>
      </c>
      <c r="E25" s="38">
        <v>67.647037040000001</v>
      </c>
      <c r="F25" s="20">
        <f t="shared" si="1"/>
        <v>650034.12347690738</v>
      </c>
      <c r="G25" s="23">
        <v>2010</v>
      </c>
    </row>
    <row r="26" spans="1:7" ht="16" x14ac:dyDescent="0.2">
      <c r="A26" s="23" t="s">
        <v>32</v>
      </c>
      <c r="B26" s="23">
        <v>5782</v>
      </c>
      <c r="C26" s="23">
        <v>432</v>
      </c>
      <c r="D26" s="20">
        <f t="shared" si="0"/>
        <v>7471.4631615358003</v>
      </c>
      <c r="E26" s="38">
        <v>94.364912889999999</v>
      </c>
      <c r="F26" s="20">
        <f t="shared" si="1"/>
        <v>705043.97039916983</v>
      </c>
      <c r="G26" s="23">
        <v>2011</v>
      </c>
    </row>
    <row r="27" spans="1:7" ht="16" x14ac:dyDescent="0.2">
      <c r="A27" s="23" t="s">
        <v>32</v>
      </c>
      <c r="B27" s="23">
        <v>5890</v>
      </c>
      <c r="C27" s="23">
        <v>476</v>
      </c>
      <c r="D27" s="20">
        <f t="shared" si="0"/>
        <v>8081.4940577249572</v>
      </c>
      <c r="E27" s="38">
        <v>75.429649119999993</v>
      </c>
      <c r="F27" s="20">
        <f t="shared" si="1"/>
        <v>609584.26113955851</v>
      </c>
      <c r="G27" s="23">
        <v>2012</v>
      </c>
    </row>
    <row r="28" spans="1:7" ht="16" x14ac:dyDescent="0.2">
      <c r="A28" s="23" t="s">
        <v>32</v>
      </c>
      <c r="B28" s="23">
        <v>6135</v>
      </c>
      <c r="C28" s="23">
        <v>478</v>
      </c>
      <c r="D28" s="20">
        <f t="shared" si="0"/>
        <v>7791.3610431947845</v>
      </c>
      <c r="E28" s="38">
        <v>94.353232320000004</v>
      </c>
      <c r="F28" s="20">
        <f t="shared" si="1"/>
        <v>735140.09859755507</v>
      </c>
      <c r="G28" s="23">
        <v>2013</v>
      </c>
    </row>
    <row r="29" spans="1:7" ht="16" x14ac:dyDescent="0.2">
      <c r="A29" s="23" t="s">
        <v>32</v>
      </c>
      <c r="B29" s="23">
        <v>4875</v>
      </c>
      <c r="C29" s="23">
        <v>359</v>
      </c>
      <c r="D29" s="20">
        <f t="shared" si="0"/>
        <v>7364.1025641025635</v>
      </c>
      <c r="E29" s="38">
        <v>104.16</v>
      </c>
      <c r="F29" s="20">
        <f t="shared" si="1"/>
        <v>767044.92307692301</v>
      </c>
      <c r="G29" s="23">
        <v>2014</v>
      </c>
    </row>
    <row r="30" spans="1:7" ht="16" x14ac:dyDescent="0.2">
      <c r="A30" s="23" t="s">
        <v>32</v>
      </c>
      <c r="B30" s="23">
        <v>4019</v>
      </c>
      <c r="C30" s="23">
        <v>301</v>
      </c>
      <c r="D30" s="20">
        <f t="shared" si="0"/>
        <v>7489.4252301567558</v>
      </c>
      <c r="E30" s="38">
        <v>115.0025126</v>
      </c>
      <c r="F30" s="20">
        <f t="shared" si="1"/>
        <v>861302.71939786023</v>
      </c>
      <c r="G30" s="23">
        <v>2015</v>
      </c>
    </row>
    <row r="31" spans="1:7" ht="16" x14ac:dyDescent="0.2">
      <c r="A31" s="23" t="s">
        <v>32</v>
      </c>
      <c r="B31" s="23">
        <v>3760</v>
      </c>
      <c r="C31" s="23">
        <v>303</v>
      </c>
      <c r="D31" s="20">
        <f t="shared" si="0"/>
        <v>8058.510638297872</v>
      </c>
      <c r="E31" s="38">
        <v>152.05893019999999</v>
      </c>
      <c r="F31" s="20">
        <f t="shared" si="1"/>
        <v>1225368.5066648936</v>
      </c>
      <c r="G31" s="23">
        <v>2016</v>
      </c>
    </row>
    <row r="32" spans="1:7" ht="16" x14ac:dyDescent="0.2">
      <c r="A32" s="23" t="s">
        <v>32</v>
      </c>
      <c r="B32" s="23">
        <v>9021</v>
      </c>
      <c r="C32" s="23">
        <v>739</v>
      </c>
      <c r="D32" s="20">
        <f t="shared" si="0"/>
        <v>8191.9964527214288</v>
      </c>
      <c r="E32" s="38">
        <v>138.20485149999999</v>
      </c>
      <c r="F32" s="20">
        <f t="shared" si="1"/>
        <v>1132173.6532368918</v>
      </c>
      <c r="G32" s="23">
        <v>2017</v>
      </c>
    </row>
    <row r="33" spans="1:7" ht="16" x14ac:dyDescent="0.2">
      <c r="A33" s="23" t="s">
        <v>32</v>
      </c>
      <c r="B33" s="23">
        <v>10967</v>
      </c>
      <c r="C33" s="23">
        <v>944</v>
      </c>
      <c r="D33" s="20">
        <f t="shared" si="0"/>
        <v>8607.6411051335836</v>
      </c>
      <c r="E33" s="38">
        <v>151.4398999</v>
      </c>
      <c r="F33" s="20">
        <f t="shared" si="1"/>
        <v>1303540.3073365553</v>
      </c>
      <c r="G33" s="23">
        <v>2018</v>
      </c>
    </row>
    <row r="34" spans="1:7" ht="16" x14ac:dyDescent="0.2">
      <c r="A34" s="23" t="s">
        <v>32</v>
      </c>
      <c r="B34" s="23">
        <v>12039</v>
      </c>
      <c r="C34" s="23">
        <v>1057</v>
      </c>
      <c r="D34" s="20">
        <f t="shared" si="0"/>
        <v>8779.7989866267962</v>
      </c>
      <c r="E34" s="38">
        <v>146.2571557</v>
      </c>
      <c r="F34" s="20">
        <f t="shared" si="1"/>
        <v>1284108.4274017776</v>
      </c>
      <c r="G34" s="23">
        <v>2019</v>
      </c>
    </row>
    <row r="35" spans="1:7" ht="16" x14ac:dyDescent="0.2">
      <c r="A35" s="23" t="s">
        <v>33</v>
      </c>
      <c r="B35" s="23">
        <v>16219</v>
      </c>
      <c r="C35" s="23">
        <v>1619</v>
      </c>
      <c r="D35" s="20">
        <f t="shared" si="0"/>
        <v>9982.1197361119685</v>
      </c>
      <c r="E35" s="38">
        <v>74.360026980000001</v>
      </c>
      <c r="F35" s="20">
        <f t="shared" si="1"/>
        <v>742270.69289487647</v>
      </c>
      <c r="G35" s="23">
        <v>2009</v>
      </c>
    </row>
    <row r="36" spans="1:7" ht="16" x14ac:dyDescent="0.2">
      <c r="A36" s="23" t="s">
        <v>33</v>
      </c>
      <c r="B36" s="23">
        <v>17493</v>
      </c>
      <c r="C36" s="23">
        <v>1603</v>
      </c>
      <c r="D36" s="20">
        <f t="shared" si="0"/>
        <v>9163.6654661864741</v>
      </c>
      <c r="E36" s="38">
        <v>80.579164559999995</v>
      </c>
      <c r="F36" s="20">
        <f t="shared" si="1"/>
        <v>738400.50757262902</v>
      </c>
      <c r="G36" s="23">
        <v>2010</v>
      </c>
    </row>
    <row r="37" spans="1:7" ht="16" x14ac:dyDescent="0.2">
      <c r="A37" s="23" t="s">
        <v>33</v>
      </c>
      <c r="B37" s="23">
        <v>19264</v>
      </c>
      <c r="C37" s="23">
        <v>1819</v>
      </c>
      <c r="D37" s="20">
        <f t="shared" si="0"/>
        <v>9442.4833887043187</v>
      </c>
      <c r="E37" s="38">
        <v>104.0041667</v>
      </c>
      <c r="F37" s="20">
        <f t="shared" si="1"/>
        <v>982057.61642078485</v>
      </c>
      <c r="G37" s="23">
        <v>2011</v>
      </c>
    </row>
    <row r="38" spans="1:7" ht="16" x14ac:dyDescent="0.2">
      <c r="A38" s="23" t="s">
        <v>33</v>
      </c>
      <c r="B38" s="23">
        <v>26410</v>
      </c>
      <c r="C38" s="23">
        <v>2402</v>
      </c>
      <c r="D38" s="20">
        <f t="shared" si="0"/>
        <v>9095.0397576675496</v>
      </c>
      <c r="E38" s="38">
        <v>90.004371579999997</v>
      </c>
      <c r="F38" s="20">
        <f t="shared" si="1"/>
        <v>818593.33788398327</v>
      </c>
      <c r="G38" s="23">
        <v>2012</v>
      </c>
    </row>
    <row r="39" spans="1:7" ht="16" x14ac:dyDescent="0.2">
      <c r="A39" s="23" t="s">
        <v>33</v>
      </c>
      <c r="B39" s="23">
        <v>29043</v>
      </c>
      <c r="C39" s="23">
        <v>2622</v>
      </c>
      <c r="D39" s="20">
        <f t="shared" si="0"/>
        <v>9027.9929759322386</v>
      </c>
      <c r="E39" s="38">
        <v>91.14833333</v>
      </c>
      <c r="F39" s="20">
        <f t="shared" si="1"/>
        <v>822886.51307117031</v>
      </c>
      <c r="G39" s="23">
        <v>2013</v>
      </c>
    </row>
    <row r="40" spans="1:7" ht="16" x14ac:dyDescent="0.2">
      <c r="A40" s="23" t="s">
        <v>33</v>
      </c>
      <c r="B40" s="23">
        <v>27415</v>
      </c>
      <c r="C40" s="23">
        <v>2149</v>
      </c>
      <c r="D40" s="20">
        <f t="shared" si="0"/>
        <v>7838.7743935801573</v>
      </c>
      <c r="E40" s="38">
        <v>95.589730419999995</v>
      </c>
      <c r="F40" s="20">
        <f t="shared" si="1"/>
        <v>749306.33110552619</v>
      </c>
      <c r="G40" s="23">
        <v>2014</v>
      </c>
    </row>
    <row r="41" spans="1:7" ht="16" x14ac:dyDescent="0.2">
      <c r="A41" s="23" t="s">
        <v>33</v>
      </c>
      <c r="B41" s="23">
        <v>21970</v>
      </c>
      <c r="C41" s="23">
        <v>1673</v>
      </c>
      <c r="D41" s="20">
        <f t="shared" si="0"/>
        <v>7614.9294492489762</v>
      </c>
      <c r="E41" s="38">
        <v>99.286672249999995</v>
      </c>
      <c r="F41" s="20">
        <f t="shared" si="1"/>
        <v>756061.00443445612</v>
      </c>
      <c r="G41" s="23">
        <v>2015</v>
      </c>
    </row>
    <row r="42" spans="1:7" ht="16" x14ac:dyDescent="0.2">
      <c r="A42" s="23" t="s">
        <v>33</v>
      </c>
      <c r="B42" s="23">
        <v>19755</v>
      </c>
      <c r="C42" s="23">
        <v>1539</v>
      </c>
      <c r="D42" s="20">
        <f t="shared" si="0"/>
        <v>7790.4328018223241</v>
      </c>
      <c r="E42" s="38">
        <v>105.26951149999999</v>
      </c>
      <c r="F42" s="20">
        <f t="shared" si="1"/>
        <v>820095.05542141234</v>
      </c>
      <c r="G42" s="23">
        <v>2016</v>
      </c>
    </row>
    <row r="43" spans="1:7" ht="16" x14ac:dyDescent="0.2">
      <c r="A43" s="23" t="s">
        <v>33</v>
      </c>
      <c r="B43" s="23">
        <v>19706</v>
      </c>
      <c r="C43" s="23">
        <v>1655</v>
      </c>
      <c r="D43" s="20">
        <f t="shared" si="0"/>
        <v>8398.4573226428492</v>
      </c>
      <c r="E43" s="38">
        <v>123.9301535</v>
      </c>
      <c r="F43" s="20">
        <f t="shared" si="1"/>
        <v>1040822.1051583274</v>
      </c>
      <c r="G43" s="23">
        <v>2017</v>
      </c>
    </row>
    <row r="44" spans="1:7" ht="16" x14ac:dyDescent="0.2">
      <c r="A44" s="23" t="s">
        <v>33</v>
      </c>
      <c r="B44" s="23">
        <v>22246</v>
      </c>
      <c r="C44" s="23">
        <v>1979</v>
      </c>
      <c r="D44" s="20">
        <f t="shared" si="0"/>
        <v>8895.9813000089907</v>
      </c>
      <c r="E44" s="38">
        <v>144.4449256</v>
      </c>
      <c r="F44" s="20">
        <f t="shared" si="1"/>
        <v>1284979.35701879</v>
      </c>
      <c r="G44" s="23">
        <v>2018</v>
      </c>
    </row>
    <row r="45" spans="1:7" ht="16" x14ac:dyDescent="0.2">
      <c r="A45" s="23" t="s">
        <v>33</v>
      </c>
      <c r="B45" s="23">
        <v>24052</v>
      </c>
      <c r="C45" s="23">
        <v>2280</v>
      </c>
      <c r="D45" s="20">
        <f t="shared" si="0"/>
        <v>9479.4611674704811</v>
      </c>
      <c r="E45" s="38">
        <v>175.61997980000001</v>
      </c>
      <c r="F45" s="20">
        <f t="shared" si="1"/>
        <v>1664782.7787460503</v>
      </c>
      <c r="G45" s="23">
        <v>2019</v>
      </c>
    </row>
    <row r="46" spans="1:7" ht="16" x14ac:dyDescent="0.2">
      <c r="A46" s="23" t="s">
        <v>34</v>
      </c>
      <c r="B46" s="23">
        <v>60467</v>
      </c>
      <c r="C46" s="23">
        <v>5650</v>
      </c>
      <c r="D46" s="20">
        <f t="shared" si="0"/>
        <v>9343.9396695718333</v>
      </c>
      <c r="E46" s="38">
        <v>59.743753779999999</v>
      </c>
      <c r="F46" s="20">
        <f t="shared" si="1"/>
        <v>558242.03095407411</v>
      </c>
      <c r="G46" s="23">
        <v>2009</v>
      </c>
    </row>
    <row r="47" spans="1:7" ht="16" x14ac:dyDescent="0.2">
      <c r="A47" s="23" t="s">
        <v>34</v>
      </c>
      <c r="B47" s="23">
        <v>57581</v>
      </c>
      <c r="C47" s="23">
        <v>5096</v>
      </c>
      <c r="D47" s="20">
        <f t="shared" si="0"/>
        <v>8850.1415397440123</v>
      </c>
      <c r="E47" s="38">
        <v>60.125295970000003</v>
      </c>
      <c r="F47" s="20">
        <f t="shared" si="1"/>
        <v>532117.37945350027</v>
      </c>
      <c r="G47" s="23">
        <v>2010</v>
      </c>
    </row>
    <row r="48" spans="1:7" ht="16" x14ac:dyDescent="0.2">
      <c r="A48" s="23" t="s">
        <v>34</v>
      </c>
      <c r="B48" s="23">
        <v>56189</v>
      </c>
      <c r="C48" s="23">
        <v>4517</v>
      </c>
      <c r="D48" s="20">
        <f t="shared" si="0"/>
        <v>8038.940006051007</v>
      </c>
      <c r="E48" s="38">
        <v>61.238109289999997</v>
      </c>
      <c r="F48" s="20">
        <f t="shared" si="1"/>
        <v>492289.48666630482</v>
      </c>
      <c r="G48" s="23">
        <v>2011</v>
      </c>
    </row>
    <row r="49" spans="1:7" ht="16" x14ac:dyDescent="0.2">
      <c r="A49" s="23" t="s">
        <v>34</v>
      </c>
      <c r="B49" s="23">
        <v>57648</v>
      </c>
      <c r="C49" s="23">
        <v>4334</v>
      </c>
      <c r="D49" s="20">
        <f t="shared" si="0"/>
        <v>7518.0405217873986</v>
      </c>
      <c r="E49" s="38">
        <v>65.634564330000003</v>
      </c>
      <c r="F49" s="20">
        <f t="shared" si="1"/>
        <v>493443.31426280178</v>
      </c>
      <c r="G49" s="23">
        <v>2012</v>
      </c>
    </row>
    <row r="50" spans="1:7" ht="16" x14ac:dyDescent="0.2">
      <c r="A50" s="23" t="s">
        <v>34</v>
      </c>
      <c r="B50" s="23">
        <v>58714</v>
      </c>
      <c r="C50" s="23">
        <v>4366</v>
      </c>
      <c r="D50" s="20">
        <f t="shared" si="0"/>
        <v>7436.0459174983826</v>
      </c>
      <c r="E50" s="38">
        <v>106.9191058</v>
      </c>
      <c r="F50" s="20">
        <f t="shared" si="1"/>
        <v>795055.38018666767</v>
      </c>
      <c r="G50" s="23">
        <v>2013</v>
      </c>
    </row>
    <row r="51" spans="1:7" ht="16" x14ac:dyDescent="0.2">
      <c r="A51" s="23" t="s">
        <v>34</v>
      </c>
      <c r="B51" s="23">
        <v>48284</v>
      </c>
      <c r="C51" s="23">
        <v>2938</v>
      </c>
      <c r="D51" s="20">
        <f t="shared" si="0"/>
        <v>6084.8314141330466</v>
      </c>
      <c r="E51" s="38">
        <v>115.99161100000001</v>
      </c>
      <c r="F51" s="20">
        <f t="shared" si="1"/>
        <v>705789.39838870033</v>
      </c>
      <c r="G51" s="23">
        <v>2014</v>
      </c>
    </row>
    <row r="52" spans="1:7" ht="16" x14ac:dyDescent="0.2">
      <c r="A52" s="23" t="s">
        <v>34</v>
      </c>
      <c r="B52" s="23">
        <v>31097</v>
      </c>
      <c r="C52" s="23">
        <v>2064</v>
      </c>
      <c r="D52" s="20">
        <f t="shared" si="0"/>
        <v>6637.2962022060001</v>
      </c>
      <c r="E52" s="38">
        <v>154.80936500000001</v>
      </c>
      <c r="F52" s="20">
        <f t="shared" si="1"/>
        <v>1027515.6103804226</v>
      </c>
      <c r="G52" s="23">
        <v>2015</v>
      </c>
    </row>
    <row r="53" spans="1:7" ht="16" x14ac:dyDescent="0.2">
      <c r="A53" s="23" t="s">
        <v>34</v>
      </c>
      <c r="B53" s="23">
        <v>30488</v>
      </c>
      <c r="C53" s="23">
        <v>2117</v>
      </c>
      <c r="D53" s="20">
        <f t="shared" si="0"/>
        <v>6943.7155602204148</v>
      </c>
      <c r="E53" s="38">
        <v>174.63808900000001</v>
      </c>
      <c r="F53" s="20">
        <f t="shared" si="1"/>
        <v>1212637.2159964577</v>
      </c>
      <c r="G53" s="23">
        <v>2016</v>
      </c>
    </row>
    <row r="54" spans="1:7" ht="16" x14ac:dyDescent="0.2">
      <c r="A54" s="23" t="s">
        <v>34</v>
      </c>
      <c r="B54" s="23">
        <v>37191</v>
      </c>
      <c r="C54" s="23">
        <v>3154</v>
      </c>
      <c r="D54" s="20">
        <f t="shared" si="0"/>
        <v>8480.5463687451265</v>
      </c>
      <c r="E54" s="38">
        <v>278.3158899</v>
      </c>
      <c r="F54" s="20">
        <f t="shared" si="1"/>
        <v>2360270.8094555135</v>
      </c>
      <c r="G54" s="23">
        <v>2017</v>
      </c>
    </row>
    <row r="55" spans="1:7" ht="16" x14ac:dyDescent="0.2">
      <c r="A55" s="23" t="s">
        <v>34</v>
      </c>
      <c r="B55" s="23">
        <v>46513</v>
      </c>
      <c r="C55" s="23">
        <v>4337</v>
      </c>
      <c r="D55" s="20">
        <f t="shared" ref="D55:D118" si="2">IF(B55&lt;&gt;"",C55/B55*100000,"No data available")</f>
        <v>9324.27493388945</v>
      </c>
      <c r="E55" s="38">
        <v>303.47075919999997</v>
      </c>
      <c r="F55" s="20">
        <f t="shared" si="1"/>
        <v>2829644.7931769611</v>
      </c>
      <c r="G55" s="23">
        <v>2018</v>
      </c>
    </row>
    <row r="56" spans="1:7" ht="16" x14ac:dyDescent="0.2">
      <c r="A56" s="23" t="s">
        <v>34</v>
      </c>
      <c r="B56" s="23">
        <v>48647</v>
      </c>
      <c r="C56" s="23">
        <v>4608</v>
      </c>
      <c r="D56" s="20">
        <f t="shared" si="2"/>
        <v>9472.3210064341074</v>
      </c>
      <c r="E56" s="38">
        <v>302.84871470000002</v>
      </c>
      <c r="F56" s="20">
        <f t="shared" si="1"/>
        <v>2868680.2420243798</v>
      </c>
      <c r="G56" s="23">
        <v>2019</v>
      </c>
    </row>
    <row r="57" spans="1:7" ht="16" x14ac:dyDescent="0.2">
      <c r="A57" s="23" t="s">
        <v>35</v>
      </c>
      <c r="B57" s="23">
        <v>10996</v>
      </c>
      <c r="C57" s="23">
        <v>966</v>
      </c>
      <c r="D57" s="20">
        <f t="shared" si="2"/>
        <v>8785.0127319025105</v>
      </c>
      <c r="E57" s="38">
        <v>81.832627740000007</v>
      </c>
      <c r="F57" s="20">
        <f t="shared" si="1"/>
        <v>718900.67658093863</v>
      </c>
      <c r="G57" s="23">
        <v>2009</v>
      </c>
    </row>
    <row r="58" spans="1:7" ht="16" x14ac:dyDescent="0.2">
      <c r="A58" s="23" t="s">
        <v>35</v>
      </c>
      <c r="B58" s="23">
        <v>11400</v>
      </c>
      <c r="C58" s="23">
        <v>989</v>
      </c>
      <c r="D58" s="20">
        <f t="shared" si="2"/>
        <v>8675.4385964912271</v>
      </c>
      <c r="E58" s="38">
        <v>84.901941489999999</v>
      </c>
      <c r="F58" s="20">
        <f t="shared" si="1"/>
        <v>736561.58011938585</v>
      </c>
      <c r="G58" s="23">
        <v>2010</v>
      </c>
    </row>
    <row r="59" spans="1:7" ht="16" x14ac:dyDescent="0.2">
      <c r="A59" s="23" t="s">
        <v>35</v>
      </c>
      <c r="B59" s="23">
        <v>10713</v>
      </c>
      <c r="C59" s="23">
        <v>842</v>
      </c>
      <c r="D59" s="20">
        <f t="shared" si="2"/>
        <v>7859.6098198450482</v>
      </c>
      <c r="E59" s="38">
        <v>84.935083610000007</v>
      </c>
      <c r="F59" s="20">
        <f t="shared" si="1"/>
        <v>667556.6171905162</v>
      </c>
      <c r="G59" s="23">
        <v>2011</v>
      </c>
    </row>
    <row r="60" spans="1:7" ht="16" x14ac:dyDescent="0.2">
      <c r="A60" s="23" t="s">
        <v>35</v>
      </c>
      <c r="B60" s="23">
        <v>11587</v>
      </c>
      <c r="C60" s="23">
        <v>809</v>
      </c>
      <c r="D60" s="20">
        <f t="shared" si="2"/>
        <v>6981.9625442306033</v>
      </c>
      <c r="E60" s="38">
        <v>84.114926199999999</v>
      </c>
      <c r="F60" s="20">
        <f t="shared" si="1"/>
        <v>587287.2641391214</v>
      </c>
      <c r="G60" s="23">
        <v>2012</v>
      </c>
    </row>
    <row r="61" spans="1:7" ht="16" x14ac:dyDescent="0.2">
      <c r="A61" s="23" t="s">
        <v>35</v>
      </c>
      <c r="B61" s="23">
        <v>11687</v>
      </c>
      <c r="C61" s="23">
        <v>788</v>
      </c>
      <c r="D61" s="20">
        <f t="shared" si="2"/>
        <v>6742.5344399760415</v>
      </c>
      <c r="E61" s="38">
        <v>104.76813249999999</v>
      </c>
      <c r="F61" s="20">
        <f t="shared" si="1"/>
        <v>706402.74159322318</v>
      </c>
      <c r="G61" s="23">
        <v>2013</v>
      </c>
    </row>
    <row r="62" spans="1:7" ht="16" x14ac:dyDescent="0.2">
      <c r="A62" s="23" t="s">
        <v>35</v>
      </c>
      <c r="B62" s="23">
        <v>10496</v>
      </c>
      <c r="C62" s="23">
        <v>620</v>
      </c>
      <c r="D62" s="20">
        <f t="shared" si="2"/>
        <v>5907.0121951219508</v>
      </c>
      <c r="E62" s="38">
        <v>103.5010541</v>
      </c>
      <c r="F62" s="20">
        <f t="shared" si="1"/>
        <v>611381.98877667682</v>
      </c>
      <c r="G62" s="23">
        <v>2014</v>
      </c>
    </row>
    <row r="63" spans="1:7" ht="16" x14ac:dyDescent="0.2">
      <c r="A63" s="23" t="s">
        <v>35</v>
      </c>
      <c r="B63" s="23">
        <v>7571</v>
      </c>
      <c r="C63" s="23">
        <v>441</v>
      </c>
      <c r="D63" s="20">
        <f t="shared" si="2"/>
        <v>5824.8580108308015</v>
      </c>
      <c r="E63" s="38">
        <v>144.61785190000001</v>
      </c>
      <c r="F63" s="20">
        <f t="shared" si="1"/>
        <v>842378.45314885746</v>
      </c>
      <c r="G63" s="23">
        <v>2015</v>
      </c>
    </row>
    <row r="64" spans="1:7" ht="16" x14ac:dyDescent="0.2">
      <c r="A64" s="23" t="s">
        <v>35</v>
      </c>
      <c r="B64" s="23">
        <v>7731</v>
      </c>
      <c r="C64" s="23">
        <v>465</v>
      </c>
      <c r="D64" s="20">
        <f t="shared" si="2"/>
        <v>6014.7458284827317</v>
      </c>
      <c r="E64" s="38">
        <v>180.97588590000001</v>
      </c>
      <c r="F64" s="20">
        <f t="shared" si="1"/>
        <v>1088523.9547729918</v>
      </c>
      <c r="G64" s="23">
        <v>2016</v>
      </c>
    </row>
    <row r="65" spans="1:7" ht="16" x14ac:dyDescent="0.2">
      <c r="A65" s="23" t="s">
        <v>35</v>
      </c>
      <c r="B65" s="23">
        <v>7471</v>
      </c>
      <c r="C65" s="23">
        <v>468</v>
      </c>
      <c r="D65" s="20">
        <f t="shared" si="2"/>
        <v>6264.2216570740193</v>
      </c>
      <c r="E65" s="38">
        <v>209.26276350000001</v>
      </c>
      <c r="F65" s="20">
        <f t="shared" si="1"/>
        <v>1310868.3351358587</v>
      </c>
      <c r="G65" s="23">
        <v>2017</v>
      </c>
    </row>
    <row r="66" spans="1:7" ht="16" x14ac:dyDescent="0.2">
      <c r="A66" s="23" t="s">
        <v>35</v>
      </c>
      <c r="B66" s="23">
        <v>7891</v>
      </c>
      <c r="C66" s="23">
        <v>488</v>
      </c>
      <c r="D66" s="20">
        <f t="shared" si="2"/>
        <v>6184.2605499936635</v>
      </c>
      <c r="E66" s="38">
        <v>229.56010900000001</v>
      </c>
      <c r="F66" s="20">
        <f t="shared" ref="F66:F129" si="3">IF(E66&lt;&gt;"",D66*E66,"No Data Available")</f>
        <v>1419659.5259409454</v>
      </c>
      <c r="G66" s="23">
        <v>2018</v>
      </c>
    </row>
    <row r="67" spans="1:7" ht="16" x14ac:dyDescent="0.2">
      <c r="A67" s="23" t="s">
        <v>35</v>
      </c>
      <c r="B67" s="23">
        <v>8598</v>
      </c>
      <c r="C67" s="23">
        <v>472</v>
      </c>
      <c r="D67" s="20">
        <f t="shared" si="2"/>
        <v>5489.6487555245403</v>
      </c>
      <c r="E67" s="38">
        <v>250.5582192</v>
      </c>
      <c r="F67" s="20">
        <f t="shared" si="3"/>
        <v>1375476.616217725</v>
      </c>
      <c r="G67" s="23">
        <v>2019</v>
      </c>
    </row>
    <row r="68" spans="1:7" ht="16" x14ac:dyDescent="0.2">
      <c r="A68" s="23" t="s">
        <v>36</v>
      </c>
      <c r="B68" s="23">
        <v>16374</v>
      </c>
      <c r="C68" s="23">
        <v>2047</v>
      </c>
      <c r="D68" s="20">
        <f t="shared" si="2"/>
        <v>12501.526810797606</v>
      </c>
      <c r="E68" s="38">
        <v>63.710633309999999</v>
      </c>
      <c r="F68" s="20">
        <f t="shared" si="3"/>
        <v>796480.19045786001</v>
      </c>
      <c r="G68" s="23">
        <v>2009</v>
      </c>
    </row>
    <row r="69" spans="1:7" ht="16" x14ac:dyDescent="0.2">
      <c r="A69" s="23" t="s">
        <v>36</v>
      </c>
      <c r="B69" s="23">
        <v>15954</v>
      </c>
      <c r="C69" s="23">
        <v>1776</v>
      </c>
      <c r="D69" s="20">
        <f t="shared" si="2"/>
        <v>11132.004512974803</v>
      </c>
      <c r="E69" s="38">
        <v>67.435490200000004</v>
      </c>
      <c r="F69" s="20">
        <f t="shared" si="3"/>
        <v>750692.18124106817</v>
      </c>
      <c r="G69" s="23">
        <v>2010</v>
      </c>
    </row>
    <row r="70" spans="1:7" ht="16" x14ac:dyDescent="0.2">
      <c r="A70" s="23" t="s">
        <v>36</v>
      </c>
      <c r="B70" s="23">
        <v>16003</v>
      </c>
      <c r="C70" s="23">
        <v>1540</v>
      </c>
      <c r="D70" s="20">
        <f t="shared" si="2"/>
        <v>9623.1956508154726</v>
      </c>
      <c r="E70" s="38">
        <v>82.469539409999996</v>
      </c>
      <c r="F70" s="20">
        <f t="shared" si="3"/>
        <v>793620.51297506713</v>
      </c>
      <c r="G70" s="23">
        <v>2011</v>
      </c>
    </row>
    <row r="71" spans="1:7" ht="16" x14ac:dyDescent="0.2">
      <c r="A71" s="23" t="s">
        <v>36</v>
      </c>
      <c r="B71" s="23">
        <v>33392</v>
      </c>
      <c r="C71" s="23">
        <v>4089</v>
      </c>
      <c r="D71" s="20">
        <f t="shared" si="2"/>
        <v>12245.44801149976</v>
      </c>
      <c r="E71" s="38">
        <v>86.926483739999995</v>
      </c>
      <c r="F71" s="20">
        <f t="shared" si="3"/>
        <v>1064453.7374606491</v>
      </c>
      <c r="G71" s="23">
        <v>2012</v>
      </c>
    </row>
    <row r="72" spans="1:7" ht="16" x14ac:dyDescent="0.2">
      <c r="A72" s="23" t="s">
        <v>36</v>
      </c>
      <c r="B72" s="23">
        <v>33990</v>
      </c>
      <c r="C72" s="23">
        <v>3866</v>
      </c>
      <c r="D72" s="20">
        <f t="shared" si="2"/>
        <v>11373.933509855839</v>
      </c>
      <c r="E72" s="38">
        <v>79.959514409999997</v>
      </c>
      <c r="F72" s="20">
        <f t="shared" si="3"/>
        <v>909454.20037969982</v>
      </c>
      <c r="G72" s="23">
        <v>2013</v>
      </c>
    </row>
    <row r="73" spans="1:7" ht="16" x14ac:dyDescent="0.2">
      <c r="A73" s="23" t="s">
        <v>36</v>
      </c>
      <c r="B73" s="23">
        <v>29417</v>
      </c>
      <c r="C73" s="23">
        <v>2871</v>
      </c>
      <c r="D73" s="20">
        <f t="shared" si="2"/>
        <v>9759.6627800251554</v>
      </c>
      <c r="E73" s="38">
        <v>84.383951109999998</v>
      </c>
      <c r="F73" s="20">
        <f t="shared" si="3"/>
        <v>823558.90687972936</v>
      </c>
      <c r="G73" s="23">
        <v>2014</v>
      </c>
    </row>
    <row r="74" spans="1:7" ht="16" x14ac:dyDescent="0.2">
      <c r="A74" s="23" t="s">
        <v>36</v>
      </c>
      <c r="B74" s="23">
        <v>22041</v>
      </c>
      <c r="C74" s="23">
        <v>1978</v>
      </c>
      <c r="D74" s="20">
        <f t="shared" si="2"/>
        <v>8974.1844743886395</v>
      </c>
      <c r="E74" s="38">
        <v>100.1059266</v>
      </c>
      <c r="F74" s="20">
        <f t="shared" si="3"/>
        <v>898369.05228800874</v>
      </c>
      <c r="G74" s="23">
        <v>2015</v>
      </c>
    </row>
    <row r="75" spans="1:7" ht="16" x14ac:dyDescent="0.2">
      <c r="A75" s="23" t="s">
        <v>36</v>
      </c>
      <c r="B75" s="23">
        <v>21573</v>
      </c>
      <c r="C75" s="23">
        <v>1957</v>
      </c>
      <c r="D75" s="20">
        <f t="shared" si="2"/>
        <v>9071.5245909238402</v>
      </c>
      <c r="E75" s="38">
        <v>102.6675377</v>
      </c>
      <c r="F75" s="20">
        <f t="shared" si="3"/>
        <v>931351.09293515037</v>
      </c>
      <c r="G75" s="23">
        <v>2016</v>
      </c>
    </row>
    <row r="76" spans="1:7" ht="16" x14ac:dyDescent="0.2">
      <c r="A76" s="23" t="s">
        <v>36</v>
      </c>
      <c r="B76" s="23">
        <v>22832</v>
      </c>
      <c r="C76" s="23">
        <v>1940</v>
      </c>
      <c r="D76" s="20">
        <f t="shared" si="2"/>
        <v>8496.8465311843029</v>
      </c>
      <c r="E76" s="38">
        <v>113.70490479999999</v>
      </c>
      <c r="F76" s="20">
        <f t="shared" si="3"/>
        <v>966133.12592852139</v>
      </c>
      <c r="G76" s="23">
        <v>2017</v>
      </c>
    </row>
    <row r="77" spans="1:7" ht="16" x14ac:dyDescent="0.2">
      <c r="A77" s="23" t="s">
        <v>36</v>
      </c>
      <c r="B77" s="23">
        <v>25508</v>
      </c>
      <c r="C77" s="23">
        <v>2163</v>
      </c>
      <c r="D77" s="20">
        <f t="shared" si="2"/>
        <v>8479.6926454445675</v>
      </c>
      <c r="E77" s="38">
        <v>163.66014569999999</v>
      </c>
      <c r="F77" s="20">
        <f t="shared" si="3"/>
        <v>1387787.7338446763</v>
      </c>
      <c r="G77" s="23">
        <v>2018</v>
      </c>
    </row>
    <row r="78" spans="1:7" ht="16" x14ac:dyDescent="0.2">
      <c r="A78" s="23" t="s">
        <v>36</v>
      </c>
      <c r="B78" s="23">
        <v>42406</v>
      </c>
      <c r="C78" s="23">
        <v>3933</v>
      </c>
      <c r="D78" s="20">
        <f t="shared" si="2"/>
        <v>9274.630948450691</v>
      </c>
      <c r="E78" s="38">
        <v>227.67710539999999</v>
      </c>
      <c r="F78" s="20">
        <f t="shared" si="3"/>
        <v>2111621.1279965099</v>
      </c>
      <c r="G78" s="23">
        <v>2019</v>
      </c>
    </row>
    <row r="79" spans="1:7" ht="16" x14ac:dyDescent="0.2">
      <c r="A79" s="23" t="s">
        <v>37</v>
      </c>
      <c r="B79" s="23">
        <v>869</v>
      </c>
      <c r="C79" s="23">
        <v>104</v>
      </c>
      <c r="D79" s="20">
        <f t="shared" si="2"/>
        <v>11967.779056386651</v>
      </c>
      <c r="E79" s="38">
        <v>80.008028170000003</v>
      </c>
      <c r="F79" s="20">
        <f t="shared" si="3"/>
        <v>957518.40387571917</v>
      </c>
      <c r="G79" s="23">
        <v>2009</v>
      </c>
    </row>
    <row r="80" spans="1:7" ht="16" x14ac:dyDescent="0.2">
      <c r="A80" s="23" t="s">
        <v>37</v>
      </c>
      <c r="B80" s="23">
        <v>887</v>
      </c>
      <c r="C80" s="23">
        <v>99</v>
      </c>
      <c r="D80" s="20">
        <f t="shared" si="2"/>
        <v>11161.217587373168</v>
      </c>
      <c r="E80" s="38">
        <v>89.821466670000007</v>
      </c>
      <c r="F80" s="20">
        <f t="shared" si="3"/>
        <v>1002516.9335208569</v>
      </c>
      <c r="G80" s="23">
        <v>2010</v>
      </c>
    </row>
    <row r="81" spans="1:7" ht="16" x14ac:dyDescent="0.2">
      <c r="A81" s="23" t="s">
        <v>37</v>
      </c>
      <c r="B81" s="23">
        <v>905</v>
      </c>
      <c r="C81" s="23">
        <v>90</v>
      </c>
      <c r="D81" s="20">
        <f t="shared" si="2"/>
        <v>9944.7513812154684</v>
      </c>
      <c r="E81" s="38">
        <v>114.88357139999999</v>
      </c>
      <c r="F81" s="20">
        <f t="shared" si="3"/>
        <v>1142488.5553591158</v>
      </c>
      <c r="G81" s="23">
        <v>2011</v>
      </c>
    </row>
    <row r="82" spans="1:7" ht="16" x14ac:dyDescent="0.2">
      <c r="A82" s="23" t="s">
        <v>37</v>
      </c>
      <c r="B82" s="23">
        <v>979</v>
      </c>
      <c r="C82" s="23">
        <v>92</v>
      </c>
      <c r="D82" s="20">
        <f t="shared" si="2"/>
        <v>9397.3442288049027</v>
      </c>
      <c r="E82" s="38">
        <v>111.26181819999999</v>
      </c>
      <c r="F82" s="20">
        <f t="shared" si="3"/>
        <v>1045565.6051481102</v>
      </c>
      <c r="G82" s="23">
        <v>2012</v>
      </c>
    </row>
    <row r="83" spans="1:7" ht="16" x14ac:dyDescent="0.2">
      <c r="A83" s="23" t="s">
        <v>37</v>
      </c>
      <c r="B83" s="23">
        <v>983</v>
      </c>
      <c r="C83" s="23">
        <v>93</v>
      </c>
      <c r="D83" s="20">
        <f t="shared" si="2"/>
        <v>9460.8341810783313</v>
      </c>
      <c r="E83" s="38">
        <v>139.39864410000001</v>
      </c>
      <c r="F83" s="20">
        <f t="shared" si="3"/>
        <v>1318827.4568972534</v>
      </c>
      <c r="G83" s="23">
        <v>2013</v>
      </c>
    </row>
    <row r="84" spans="1:7" ht="16" x14ac:dyDescent="0.2">
      <c r="A84" s="23" t="s">
        <v>37</v>
      </c>
      <c r="B84" s="23">
        <v>979</v>
      </c>
      <c r="C84" s="23">
        <v>79</v>
      </c>
      <c r="D84" s="20">
        <f t="shared" si="2"/>
        <v>8069.4586312563833</v>
      </c>
      <c r="E84" s="38">
        <v>181.38291670000001</v>
      </c>
      <c r="F84" s="20">
        <f t="shared" si="3"/>
        <v>1463661.9427272726</v>
      </c>
      <c r="G84" s="23">
        <v>2014</v>
      </c>
    </row>
    <row r="85" spans="1:7" ht="16" x14ac:dyDescent="0.2">
      <c r="A85" s="23" t="s">
        <v>37</v>
      </c>
      <c r="B85" s="23">
        <v>1062</v>
      </c>
      <c r="C85" s="23">
        <v>102</v>
      </c>
      <c r="D85" s="20">
        <f t="shared" si="2"/>
        <v>9604.5197740112999</v>
      </c>
      <c r="E85" s="38">
        <v>238.51085710000001</v>
      </c>
      <c r="F85" s="20">
        <f t="shared" si="3"/>
        <v>2290782.2433333336</v>
      </c>
      <c r="G85" s="23">
        <v>2015</v>
      </c>
    </row>
    <row r="86" spans="1:7" ht="16" x14ac:dyDescent="0.2">
      <c r="A86" s="23" t="s">
        <v>37</v>
      </c>
      <c r="B86" s="23">
        <v>1318</v>
      </c>
      <c r="C86" s="23">
        <v>125</v>
      </c>
      <c r="D86" s="20">
        <f t="shared" si="2"/>
        <v>9484.066767830047</v>
      </c>
      <c r="E86" s="38">
        <v>271.90684210000001</v>
      </c>
      <c r="F86" s="20">
        <f t="shared" si="3"/>
        <v>2578782.645106222</v>
      </c>
      <c r="G86" s="23">
        <v>2016</v>
      </c>
    </row>
    <row r="87" spans="1:7" ht="16" x14ac:dyDescent="0.2">
      <c r="A87" s="23" t="s">
        <v>37</v>
      </c>
      <c r="B87" s="23">
        <v>1484</v>
      </c>
      <c r="C87" s="23">
        <v>137</v>
      </c>
      <c r="D87" s="20">
        <f t="shared" si="2"/>
        <v>9231.8059299191373</v>
      </c>
      <c r="E87" s="38">
        <v>208.75239999999999</v>
      </c>
      <c r="F87" s="20">
        <f t="shared" si="3"/>
        <v>1927161.6442048517</v>
      </c>
      <c r="G87" s="23">
        <v>2017</v>
      </c>
    </row>
    <row r="88" spans="1:7" ht="16" x14ac:dyDescent="0.2">
      <c r="A88" s="23" t="s">
        <v>37</v>
      </c>
      <c r="B88" s="23">
        <v>1833</v>
      </c>
      <c r="C88" s="23">
        <v>188</v>
      </c>
      <c r="D88" s="20">
        <f t="shared" si="2"/>
        <v>10256.410256410256</v>
      </c>
      <c r="E88" s="38">
        <v>199.9092517</v>
      </c>
      <c r="F88" s="20">
        <f t="shared" si="3"/>
        <v>2050351.2994871794</v>
      </c>
      <c r="G88" s="23">
        <v>2018</v>
      </c>
    </row>
    <row r="89" spans="1:7" ht="16" x14ac:dyDescent="0.2">
      <c r="A89" s="23" t="s">
        <v>37</v>
      </c>
      <c r="B89" s="23">
        <v>2208</v>
      </c>
      <c r="C89" s="23">
        <v>197</v>
      </c>
      <c r="D89" s="20">
        <f t="shared" si="2"/>
        <v>8922.101449275362</v>
      </c>
      <c r="E89" s="38">
        <v>240.90346149999999</v>
      </c>
      <c r="F89" s="20">
        <f t="shared" si="3"/>
        <v>2149365.1229846012</v>
      </c>
      <c r="G89" s="23">
        <v>2019</v>
      </c>
    </row>
    <row r="90" spans="1:7" ht="16" x14ac:dyDescent="0.2">
      <c r="A90" s="23" t="s">
        <v>38</v>
      </c>
      <c r="B90" s="23">
        <v>2003</v>
      </c>
      <c r="C90" s="23">
        <v>170</v>
      </c>
      <c r="D90" s="20">
        <f t="shared" si="2"/>
        <v>8487.2690963554669</v>
      </c>
      <c r="E90" s="38">
        <v>62.159199999999998</v>
      </c>
      <c r="F90" s="20">
        <f t="shared" si="3"/>
        <v>527561.85721417877</v>
      </c>
      <c r="G90" s="23">
        <v>2009</v>
      </c>
    </row>
    <row r="91" spans="1:7" ht="16" x14ac:dyDescent="0.2">
      <c r="A91" s="23" t="s">
        <v>38</v>
      </c>
      <c r="B91" s="23">
        <v>1950</v>
      </c>
      <c r="C91" s="23">
        <v>192</v>
      </c>
      <c r="D91" s="20">
        <f t="shared" si="2"/>
        <v>9846.1538461538457</v>
      </c>
      <c r="E91" s="38">
        <v>54.465602840000003</v>
      </c>
      <c r="F91" s="20">
        <f t="shared" si="3"/>
        <v>536276.70488615381</v>
      </c>
      <c r="G91" s="23">
        <v>2010</v>
      </c>
    </row>
    <row r="92" spans="1:7" ht="16" x14ac:dyDescent="0.2">
      <c r="A92" s="23" t="s">
        <v>38</v>
      </c>
      <c r="B92" s="23">
        <v>1972</v>
      </c>
      <c r="C92" s="23">
        <v>169</v>
      </c>
      <c r="D92" s="20">
        <f t="shared" si="2"/>
        <v>8569.9797160243415</v>
      </c>
      <c r="E92" s="38">
        <v>54.095079370000001</v>
      </c>
      <c r="F92" s="20">
        <f t="shared" si="3"/>
        <v>463593.73293762683</v>
      </c>
      <c r="G92" s="23">
        <v>2011</v>
      </c>
    </row>
    <row r="93" spans="1:7" ht="16" x14ac:dyDescent="0.2">
      <c r="A93" s="23" t="s">
        <v>38</v>
      </c>
      <c r="B93" s="23">
        <v>2019</v>
      </c>
      <c r="C93" s="23">
        <v>171</v>
      </c>
      <c r="D93" s="20">
        <f t="shared" si="2"/>
        <v>8469.5393759286781</v>
      </c>
      <c r="E93" s="38">
        <v>78.182307690000002</v>
      </c>
      <c r="F93" s="20">
        <f t="shared" si="3"/>
        <v>662168.13348142651</v>
      </c>
      <c r="G93" s="23">
        <v>2012</v>
      </c>
    </row>
    <row r="94" spans="1:7" ht="16" x14ac:dyDescent="0.2">
      <c r="A94" s="23" t="s">
        <v>38</v>
      </c>
      <c r="B94" s="23">
        <v>2174</v>
      </c>
      <c r="C94" s="23">
        <v>131</v>
      </c>
      <c r="D94" s="20">
        <f t="shared" si="2"/>
        <v>6025.7589696412142</v>
      </c>
      <c r="E94" s="38">
        <v>109.34686050000001</v>
      </c>
      <c r="F94" s="20">
        <f t="shared" si="3"/>
        <v>658897.82545998157</v>
      </c>
      <c r="G94" s="23">
        <v>2013</v>
      </c>
    </row>
    <row r="95" spans="1:7" ht="16" x14ac:dyDescent="0.2">
      <c r="A95" s="23" t="s">
        <v>38</v>
      </c>
      <c r="B95" s="23">
        <v>1947</v>
      </c>
      <c r="C95" s="23">
        <v>118</v>
      </c>
      <c r="D95" s="20">
        <f t="shared" si="2"/>
        <v>6060.606060606061</v>
      </c>
      <c r="E95" s="38">
        <v>118.1674419</v>
      </c>
      <c r="F95" s="20">
        <f t="shared" si="3"/>
        <v>716166.31454545457</v>
      </c>
      <c r="G95" s="23">
        <v>2014</v>
      </c>
    </row>
    <row r="96" spans="1:7" ht="16" x14ac:dyDescent="0.2">
      <c r="A96" s="23" t="s">
        <v>38</v>
      </c>
      <c r="B96" s="23">
        <v>1719</v>
      </c>
      <c r="C96" s="23">
        <v>101</v>
      </c>
      <c r="D96" s="20">
        <f t="shared" si="2"/>
        <v>5875.5090168702736</v>
      </c>
      <c r="E96" s="38">
        <v>150.00643840000001</v>
      </c>
      <c r="F96" s="20">
        <f t="shared" si="3"/>
        <v>881364.18140779529</v>
      </c>
      <c r="G96" s="23">
        <v>2015</v>
      </c>
    </row>
    <row r="97" spans="1:7" ht="16" x14ac:dyDescent="0.2">
      <c r="A97" s="23" t="s">
        <v>38</v>
      </c>
      <c r="B97" s="23">
        <v>1570</v>
      </c>
      <c r="C97" s="23">
        <v>76</v>
      </c>
      <c r="D97" s="20">
        <f t="shared" si="2"/>
        <v>4840.7643312101918</v>
      </c>
      <c r="E97" s="38">
        <v>189.26031750000001</v>
      </c>
      <c r="F97" s="20">
        <f t="shared" si="3"/>
        <v>916164.59426751616</v>
      </c>
      <c r="G97" s="23">
        <v>2016</v>
      </c>
    </row>
    <row r="98" spans="1:7" ht="16" x14ac:dyDescent="0.2">
      <c r="A98" s="23" t="s">
        <v>38</v>
      </c>
      <c r="B98" s="23">
        <v>1493</v>
      </c>
      <c r="C98" s="23">
        <v>117</v>
      </c>
      <c r="D98" s="20">
        <f t="shared" si="2"/>
        <v>7836.5706630944405</v>
      </c>
      <c r="E98" s="38">
        <v>302.49736840000003</v>
      </c>
      <c r="F98" s="20">
        <f t="shared" si="3"/>
        <v>2370542.0028667115</v>
      </c>
      <c r="G98" s="23">
        <v>2017</v>
      </c>
    </row>
    <row r="99" spans="1:7" ht="16" x14ac:dyDescent="0.2">
      <c r="A99" s="23" t="s">
        <v>38</v>
      </c>
      <c r="B99" s="23">
        <v>1834</v>
      </c>
      <c r="C99" s="23">
        <v>148</v>
      </c>
      <c r="D99" s="20">
        <f t="shared" si="2"/>
        <v>8069.7928026172303</v>
      </c>
      <c r="E99" s="38">
        <v>278.104963</v>
      </c>
      <c r="F99" s="20">
        <f t="shared" si="3"/>
        <v>2244249.4287895313</v>
      </c>
      <c r="G99" s="23">
        <v>2018</v>
      </c>
    </row>
    <row r="100" spans="1:7" ht="16" x14ac:dyDescent="0.2">
      <c r="A100" s="23" t="s">
        <v>38</v>
      </c>
      <c r="B100" s="23">
        <v>2059</v>
      </c>
      <c r="C100" s="23">
        <v>142</v>
      </c>
      <c r="D100" s="20">
        <f t="shared" si="2"/>
        <v>6896.5517241379312</v>
      </c>
      <c r="E100" s="38">
        <v>349.07223399999998</v>
      </c>
      <c r="F100" s="20">
        <f t="shared" si="3"/>
        <v>2407394.7172413794</v>
      </c>
      <c r="G100" s="23">
        <v>2019</v>
      </c>
    </row>
    <row r="101" spans="1:7" ht="16" x14ac:dyDescent="0.2">
      <c r="A101" s="23" t="s">
        <v>39</v>
      </c>
      <c r="B101" s="23">
        <v>80163</v>
      </c>
      <c r="C101" s="23">
        <v>10103</v>
      </c>
      <c r="D101" s="20">
        <f t="shared" si="2"/>
        <v>12603.071242343725</v>
      </c>
      <c r="E101" s="38">
        <v>94.170455020000006</v>
      </c>
      <c r="F101" s="20">
        <f t="shared" si="3"/>
        <v>1186836.9535409855</v>
      </c>
      <c r="G101" s="23">
        <v>2009</v>
      </c>
    </row>
    <row r="102" spans="1:7" ht="16" x14ac:dyDescent="0.2">
      <c r="A102" s="23" t="s">
        <v>39</v>
      </c>
      <c r="B102" s="23">
        <v>82972</v>
      </c>
      <c r="C102" s="23">
        <v>10215</v>
      </c>
      <c r="D102" s="20">
        <f t="shared" si="2"/>
        <v>12311.382153015475</v>
      </c>
      <c r="E102" s="38">
        <v>95.401440890000003</v>
      </c>
      <c r="F102" s="20">
        <f t="shared" si="3"/>
        <v>1174523.5967451069</v>
      </c>
      <c r="G102" s="23">
        <v>2010</v>
      </c>
    </row>
    <row r="103" spans="1:7" ht="16" x14ac:dyDescent="0.2">
      <c r="A103" s="23" t="s">
        <v>39</v>
      </c>
      <c r="B103" s="23">
        <v>91436</v>
      </c>
      <c r="C103" s="23">
        <v>11032</v>
      </c>
      <c r="D103" s="20">
        <f t="shared" si="2"/>
        <v>12065.269696837131</v>
      </c>
      <c r="E103" s="38">
        <v>103.5388007</v>
      </c>
      <c r="F103" s="20">
        <f t="shared" si="3"/>
        <v>1249223.5545325691</v>
      </c>
      <c r="G103" s="23">
        <v>2011</v>
      </c>
    </row>
    <row r="104" spans="1:7" ht="16" x14ac:dyDescent="0.2">
      <c r="A104" s="23" t="s">
        <v>39</v>
      </c>
      <c r="B104" s="23">
        <v>101520</v>
      </c>
      <c r="C104" s="23">
        <v>12083</v>
      </c>
      <c r="D104" s="20">
        <f t="shared" si="2"/>
        <v>11902.088258471236</v>
      </c>
      <c r="E104" s="38">
        <v>103.077967</v>
      </c>
      <c r="F104" s="20">
        <f t="shared" si="3"/>
        <v>1226843.0607377857</v>
      </c>
      <c r="G104" s="23">
        <v>2012</v>
      </c>
    </row>
    <row r="105" spans="1:7" ht="16" x14ac:dyDescent="0.2">
      <c r="A105" s="23" t="s">
        <v>39</v>
      </c>
      <c r="B105" s="23">
        <v>106382</v>
      </c>
      <c r="C105" s="23">
        <v>12634</v>
      </c>
      <c r="D105" s="20">
        <f t="shared" si="2"/>
        <v>11876.069259837192</v>
      </c>
      <c r="E105" s="38">
        <v>111.8657857</v>
      </c>
      <c r="F105" s="20">
        <f t="shared" si="3"/>
        <v>1328525.8187793049</v>
      </c>
      <c r="G105" s="23">
        <v>2013</v>
      </c>
    </row>
    <row r="106" spans="1:7" ht="16" x14ac:dyDescent="0.2">
      <c r="A106" s="23" t="s">
        <v>39</v>
      </c>
      <c r="B106" s="23">
        <v>93952</v>
      </c>
      <c r="C106" s="23">
        <v>9628</v>
      </c>
      <c r="D106" s="20">
        <f t="shared" si="2"/>
        <v>10247.786103542236</v>
      </c>
      <c r="E106" s="38">
        <v>105.9657641</v>
      </c>
      <c r="F106" s="20">
        <f t="shared" si="3"/>
        <v>1085914.4847952148</v>
      </c>
      <c r="G106" s="23">
        <v>2014</v>
      </c>
    </row>
    <row r="107" spans="1:7" ht="16" x14ac:dyDescent="0.2">
      <c r="A107" s="23" t="s">
        <v>39</v>
      </c>
      <c r="B107" s="23">
        <v>98450</v>
      </c>
      <c r="C107" s="23">
        <v>9114</v>
      </c>
      <c r="D107" s="20">
        <f t="shared" si="2"/>
        <v>9257.4911122397152</v>
      </c>
      <c r="E107" s="38">
        <v>112.55145659999999</v>
      </c>
      <c r="F107" s="20">
        <f t="shared" si="3"/>
        <v>1041944.109144134</v>
      </c>
      <c r="G107" s="23">
        <v>2015</v>
      </c>
    </row>
    <row r="108" spans="1:7" ht="16" x14ac:dyDescent="0.2">
      <c r="A108" s="23" t="s">
        <v>39</v>
      </c>
      <c r="B108" s="23">
        <v>108240</v>
      </c>
      <c r="C108" s="23">
        <v>10024</v>
      </c>
      <c r="D108" s="20">
        <f t="shared" si="2"/>
        <v>9260.9016999260893</v>
      </c>
      <c r="E108" s="38">
        <v>109.9171982</v>
      </c>
      <c r="F108" s="20">
        <f t="shared" si="3"/>
        <v>1017932.3676614929</v>
      </c>
      <c r="G108" s="23">
        <v>2016</v>
      </c>
    </row>
    <row r="109" spans="1:7" ht="16" x14ac:dyDescent="0.2">
      <c r="A109" s="23" t="s">
        <v>39</v>
      </c>
      <c r="B109" s="23">
        <v>121243</v>
      </c>
      <c r="C109" s="23">
        <v>13620</v>
      </c>
      <c r="D109" s="20">
        <f t="shared" si="2"/>
        <v>11233.638230660739</v>
      </c>
      <c r="E109" s="38">
        <v>119.2446044</v>
      </c>
      <c r="F109" s="20">
        <f t="shared" si="3"/>
        <v>1339550.7467878559</v>
      </c>
      <c r="G109" s="23">
        <v>2017</v>
      </c>
    </row>
    <row r="110" spans="1:7" ht="16" x14ac:dyDescent="0.2">
      <c r="A110" s="23" t="s">
        <v>39</v>
      </c>
      <c r="B110" s="23">
        <v>150430</v>
      </c>
      <c r="C110" s="23">
        <v>18409</v>
      </c>
      <c r="D110" s="20">
        <f t="shared" si="2"/>
        <v>12237.585587981121</v>
      </c>
      <c r="E110" s="38">
        <v>132.52514579999999</v>
      </c>
      <c r="F110" s="20">
        <f t="shared" si="3"/>
        <v>1621787.8142871766</v>
      </c>
      <c r="G110" s="23">
        <v>2018</v>
      </c>
    </row>
    <row r="111" spans="1:7" ht="16" x14ac:dyDescent="0.2">
      <c r="A111" s="23" t="s">
        <v>39</v>
      </c>
      <c r="B111" s="23">
        <v>166686</v>
      </c>
      <c r="C111" s="23">
        <v>19063</v>
      </c>
      <c r="D111" s="20">
        <f t="shared" si="2"/>
        <v>11436.473369089186</v>
      </c>
      <c r="E111" s="38">
        <v>187.6330682</v>
      </c>
      <c r="F111" s="20">
        <f t="shared" si="3"/>
        <v>2145860.5876297951</v>
      </c>
      <c r="G111" s="23">
        <v>2019</v>
      </c>
    </row>
    <row r="112" spans="1:7" ht="16" x14ac:dyDescent="0.2">
      <c r="A112" s="23" t="s">
        <v>40</v>
      </c>
      <c r="B112" s="23">
        <v>36044</v>
      </c>
      <c r="C112" s="23">
        <v>4211</v>
      </c>
      <c r="D112" s="20">
        <f t="shared" si="2"/>
        <v>11682.943069581623</v>
      </c>
      <c r="E112" s="38">
        <v>96.294923549999993</v>
      </c>
      <c r="F112" s="20">
        <f t="shared" si="3"/>
        <v>1125008.1097243647</v>
      </c>
      <c r="G112" s="23">
        <v>2009</v>
      </c>
    </row>
    <row r="113" spans="1:7" ht="16" x14ac:dyDescent="0.2">
      <c r="A113" s="23" t="s">
        <v>40</v>
      </c>
      <c r="B113" s="23">
        <v>39330</v>
      </c>
      <c r="C113" s="23">
        <v>5105</v>
      </c>
      <c r="D113" s="20">
        <f t="shared" si="2"/>
        <v>12979.913551995931</v>
      </c>
      <c r="E113" s="38">
        <v>112.57778089999999</v>
      </c>
      <c r="F113" s="20">
        <f t="shared" si="3"/>
        <v>1461249.8639575385</v>
      </c>
      <c r="G113" s="23">
        <v>2010</v>
      </c>
    </row>
    <row r="114" spans="1:7" ht="16" x14ac:dyDescent="0.2">
      <c r="A114" s="23" t="s">
        <v>40</v>
      </c>
      <c r="B114" s="23">
        <v>41195</v>
      </c>
      <c r="C114" s="23">
        <v>5368</v>
      </c>
      <c r="D114" s="20">
        <f t="shared" si="2"/>
        <v>13030.707610146863</v>
      </c>
      <c r="E114" s="38">
        <v>104.1682428</v>
      </c>
      <c r="F114" s="20">
        <f t="shared" si="3"/>
        <v>1357385.9141895862</v>
      </c>
      <c r="G114" s="23">
        <v>2011</v>
      </c>
    </row>
    <row r="115" spans="1:7" ht="16" x14ac:dyDescent="0.2">
      <c r="A115" s="23" t="s">
        <v>40</v>
      </c>
      <c r="B115" s="23">
        <v>44335</v>
      </c>
      <c r="C115" s="23">
        <v>5870</v>
      </c>
      <c r="D115" s="20">
        <f t="shared" si="2"/>
        <v>13240.103755497914</v>
      </c>
      <c r="E115" s="38">
        <v>103.3788144</v>
      </c>
      <c r="F115" s="20">
        <f t="shared" si="3"/>
        <v>1368746.2287763618</v>
      </c>
      <c r="G115" s="23">
        <v>2012</v>
      </c>
    </row>
    <row r="116" spans="1:7" ht="16" x14ac:dyDescent="0.2">
      <c r="A116" s="23" t="s">
        <v>40</v>
      </c>
      <c r="B116" s="23">
        <v>47227</v>
      </c>
      <c r="C116" s="23">
        <v>6037</v>
      </c>
      <c r="D116" s="20">
        <f t="shared" si="2"/>
        <v>12782.941961166283</v>
      </c>
      <c r="E116" s="38">
        <v>102.7824195</v>
      </c>
      <c r="F116" s="20">
        <f t="shared" si="3"/>
        <v>1313861.7030967458</v>
      </c>
      <c r="G116" s="23">
        <v>2013</v>
      </c>
    </row>
    <row r="117" spans="1:7" ht="16" x14ac:dyDescent="0.2">
      <c r="A117" s="23" t="s">
        <v>40</v>
      </c>
      <c r="B117" s="23">
        <v>19995</v>
      </c>
      <c r="C117" s="23">
        <v>1757</v>
      </c>
      <c r="D117" s="20">
        <f t="shared" si="2"/>
        <v>8787.196799199799</v>
      </c>
      <c r="E117" s="38">
        <v>100.73786939999999</v>
      </c>
      <c r="F117" s="20">
        <f t="shared" si="3"/>
        <v>885203.48354988731</v>
      </c>
      <c r="G117" s="23">
        <v>2014</v>
      </c>
    </row>
    <row r="118" spans="1:7" ht="16" x14ac:dyDescent="0.2">
      <c r="A118" s="23" t="s">
        <v>40</v>
      </c>
      <c r="B118" s="23">
        <v>15301</v>
      </c>
      <c r="C118" s="23">
        <v>1269</v>
      </c>
      <c r="D118" s="20">
        <f t="shared" si="2"/>
        <v>8293.5755832952091</v>
      </c>
      <c r="E118" s="38">
        <v>118.7940864</v>
      </c>
      <c r="F118" s="20">
        <f t="shared" si="3"/>
        <v>985227.73440690141</v>
      </c>
      <c r="G118" s="23">
        <v>2015</v>
      </c>
    </row>
    <row r="119" spans="1:7" ht="16" x14ac:dyDescent="0.2">
      <c r="A119" s="23" t="s">
        <v>40</v>
      </c>
      <c r="B119" s="23">
        <v>46236</v>
      </c>
      <c r="C119" s="23">
        <v>5326</v>
      </c>
      <c r="D119" s="20">
        <f t="shared" ref="D119:D182" si="4">IF(B119&lt;&gt;"",C119/B119*100000,"No data available")</f>
        <v>11519.162557314647</v>
      </c>
      <c r="E119" s="38">
        <v>165.8541706</v>
      </c>
      <c r="F119" s="20">
        <f t="shared" si="3"/>
        <v>1910501.1519499957</v>
      </c>
      <c r="G119" s="23">
        <v>2016</v>
      </c>
    </row>
    <row r="120" spans="1:7" ht="16" x14ac:dyDescent="0.2">
      <c r="A120" s="23" t="s">
        <v>40</v>
      </c>
      <c r="B120" s="23">
        <v>69748</v>
      </c>
      <c r="C120" s="23">
        <v>7654</v>
      </c>
      <c r="D120" s="20">
        <f t="shared" si="4"/>
        <v>10973.79136319321</v>
      </c>
      <c r="E120" s="38">
        <v>185.10968270000001</v>
      </c>
      <c r="F120" s="20">
        <f t="shared" si="3"/>
        <v>2031355.0372566956</v>
      </c>
      <c r="G120" s="23">
        <v>2017</v>
      </c>
    </row>
    <row r="121" spans="1:7" ht="16" x14ac:dyDescent="0.2">
      <c r="A121" s="23" t="s">
        <v>40</v>
      </c>
      <c r="B121" s="23">
        <v>79676</v>
      </c>
      <c r="C121" s="23">
        <v>8390</v>
      </c>
      <c r="D121" s="20">
        <f t="shared" si="4"/>
        <v>10530.147095737739</v>
      </c>
      <c r="E121" s="38">
        <v>195.2069711</v>
      </c>
      <c r="F121" s="20">
        <f t="shared" si="3"/>
        <v>2055558.1197964258</v>
      </c>
      <c r="G121" s="23">
        <v>2018</v>
      </c>
    </row>
    <row r="122" spans="1:7" ht="16" x14ac:dyDescent="0.2">
      <c r="A122" s="23" t="s">
        <v>40</v>
      </c>
      <c r="B122" s="23">
        <v>86893</v>
      </c>
      <c r="C122" s="23">
        <v>8821</v>
      </c>
      <c r="D122" s="20">
        <f t="shared" si="4"/>
        <v>10151.565718757553</v>
      </c>
      <c r="E122" s="38">
        <v>190.7128137</v>
      </c>
      <c r="F122" s="20">
        <f t="shared" si="3"/>
        <v>1936033.6616847157</v>
      </c>
      <c r="G122" s="23">
        <v>2019</v>
      </c>
    </row>
    <row r="123" spans="1:7" ht="16" x14ac:dyDescent="0.2">
      <c r="A123" s="23" t="s">
        <v>41</v>
      </c>
      <c r="B123" s="23">
        <v>3217</v>
      </c>
      <c r="C123" s="23">
        <v>419</v>
      </c>
      <c r="D123" s="20">
        <f t="shared" si="4"/>
        <v>13024.557040721169</v>
      </c>
      <c r="E123" s="38">
        <v>75.997734140000006</v>
      </c>
      <c r="F123" s="20">
        <f t="shared" si="3"/>
        <v>989836.82327199262</v>
      </c>
      <c r="G123" s="23">
        <v>2009</v>
      </c>
    </row>
    <row r="124" spans="1:7" ht="16" x14ac:dyDescent="0.2">
      <c r="A124" s="23" t="s">
        <v>41</v>
      </c>
      <c r="B124" s="23">
        <v>4184</v>
      </c>
      <c r="C124" s="23">
        <v>418</v>
      </c>
      <c r="D124" s="20">
        <f t="shared" si="4"/>
        <v>9990.4397705544925</v>
      </c>
      <c r="E124" s="38">
        <v>123.3940181</v>
      </c>
      <c r="F124" s="20">
        <f t="shared" si="3"/>
        <v>1232760.5058747609</v>
      </c>
      <c r="G124" s="23">
        <v>2010</v>
      </c>
    </row>
    <row r="125" spans="1:7" ht="16" x14ac:dyDescent="0.2">
      <c r="A125" s="23" t="s">
        <v>41</v>
      </c>
      <c r="B125" s="23">
        <v>6176</v>
      </c>
      <c r="C125" s="23">
        <v>558</v>
      </c>
      <c r="D125" s="20">
        <f t="shared" si="4"/>
        <v>9034.9740932642489</v>
      </c>
      <c r="E125" s="38">
        <v>144.28372089999999</v>
      </c>
      <c r="F125" s="20">
        <f t="shared" si="3"/>
        <v>1303599.6804112694</v>
      </c>
      <c r="G125" s="23">
        <v>2011</v>
      </c>
    </row>
    <row r="126" spans="1:7" ht="16" x14ac:dyDescent="0.2">
      <c r="A126" s="23" t="s">
        <v>41</v>
      </c>
      <c r="B126" s="23">
        <v>7252</v>
      </c>
      <c r="C126" s="23">
        <v>600</v>
      </c>
      <c r="D126" s="20">
        <f t="shared" si="4"/>
        <v>8273.5797021511298</v>
      </c>
      <c r="E126" s="38">
        <v>136.77372360000001</v>
      </c>
      <c r="F126" s="20">
        <f t="shared" si="3"/>
        <v>1131608.3033645891</v>
      </c>
      <c r="G126" s="23">
        <v>2012</v>
      </c>
    </row>
    <row r="127" spans="1:7" ht="16" x14ac:dyDescent="0.2">
      <c r="A127" s="23" t="s">
        <v>41</v>
      </c>
      <c r="B127" s="23">
        <v>7481</v>
      </c>
      <c r="C127" s="23">
        <v>616</v>
      </c>
      <c r="D127" s="20">
        <f t="shared" si="4"/>
        <v>8234.1932896671569</v>
      </c>
      <c r="E127" s="38">
        <v>122.31818699999999</v>
      </c>
      <c r="F127" s="20">
        <f t="shared" si="3"/>
        <v>1007191.5945996525</v>
      </c>
      <c r="G127" s="23">
        <v>2013</v>
      </c>
    </row>
    <row r="128" spans="1:7" ht="16" x14ac:dyDescent="0.2">
      <c r="A128" s="23" t="s">
        <v>41</v>
      </c>
      <c r="B128" s="23">
        <v>6672</v>
      </c>
      <c r="C128" s="23">
        <v>675</v>
      </c>
      <c r="D128" s="20">
        <f t="shared" si="4"/>
        <v>10116.906474820144</v>
      </c>
      <c r="E128" s="38">
        <v>105.5979857</v>
      </c>
      <c r="F128" s="20">
        <f t="shared" si="3"/>
        <v>1068324.9452562949</v>
      </c>
      <c r="G128" s="23">
        <v>2014</v>
      </c>
    </row>
    <row r="129" spans="1:7" ht="16" x14ac:dyDescent="0.2">
      <c r="A129" s="23" t="s">
        <v>41</v>
      </c>
      <c r="B129" s="23">
        <v>6816</v>
      </c>
      <c r="C129" s="23">
        <v>597</v>
      </c>
      <c r="D129" s="20">
        <f t="shared" si="4"/>
        <v>8758.8028169014087</v>
      </c>
      <c r="E129" s="38">
        <v>113.37989779999999</v>
      </c>
      <c r="F129" s="20">
        <f t="shared" si="3"/>
        <v>993072.16823063383</v>
      </c>
      <c r="G129" s="23">
        <v>2015</v>
      </c>
    </row>
    <row r="130" spans="1:7" ht="16" x14ac:dyDescent="0.2">
      <c r="A130" s="23" t="s">
        <v>41</v>
      </c>
      <c r="B130" s="23">
        <v>8070</v>
      </c>
      <c r="C130" s="23">
        <v>715</v>
      </c>
      <c r="D130" s="20">
        <f t="shared" si="4"/>
        <v>8859.9752168525411</v>
      </c>
      <c r="E130" s="38">
        <v>92.849258160000005</v>
      </c>
      <c r="F130" s="20">
        <f t="shared" ref="F130:F193" si="5">IF(E130&lt;&gt;"",D130*E130,"No Data Available")</f>
        <v>822642.1262007436</v>
      </c>
      <c r="G130" s="23">
        <v>2016</v>
      </c>
    </row>
    <row r="131" spans="1:7" ht="16" x14ac:dyDescent="0.2">
      <c r="A131" s="23" t="s">
        <v>41</v>
      </c>
      <c r="B131" s="23">
        <v>4820</v>
      </c>
      <c r="C131" s="23">
        <v>414</v>
      </c>
      <c r="D131" s="20">
        <f t="shared" si="4"/>
        <v>8589.2116182572609</v>
      </c>
      <c r="E131" s="38">
        <v>91.247791879999994</v>
      </c>
      <c r="F131" s="20">
        <f t="shared" si="5"/>
        <v>783746.59415601648</v>
      </c>
      <c r="G131" s="23">
        <v>2017</v>
      </c>
    </row>
    <row r="132" spans="1:7" ht="16" x14ac:dyDescent="0.2">
      <c r="A132" s="23" t="s">
        <v>41</v>
      </c>
      <c r="B132" s="23">
        <v>4875</v>
      </c>
      <c r="C132" s="23">
        <v>496</v>
      </c>
      <c r="D132" s="20">
        <f t="shared" si="4"/>
        <v>10174.358974358975</v>
      </c>
      <c r="E132" s="38">
        <v>113.9881879</v>
      </c>
      <c r="F132" s="20">
        <f t="shared" si="5"/>
        <v>1159756.7425312821</v>
      </c>
      <c r="G132" s="23">
        <v>2018</v>
      </c>
    </row>
    <row r="133" spans="1:7" ht="16" x14ac:dyDescent="0.2">
      <c r="A133" s="23" t="s">
        <v>41</v>
      </c>
      <c r="B133" s="23">
        <v>5268</v>
      </c>
      <c r="C133" s="23">
        <v>494</v>
      </c>
      <c r="D133" s="20">
        <f t="shared" si="4"/>
        <v>9377.3728170083523</v>
      </c>
      <c r="E133" s="38">
        <v>98.021994300000003</v>
      </c>
      <c r="F133" s="20">
        <f t="shared" si="5"/>
        <v>919188.78481776768</v>
      </c>
      <c r="G133" s="23">
        <v>2019</v>
      </c>
    </row>
    <row r="134" spans="1:7" ht="16" x14ac:dyDescent="0.2">
      <c r="A134" s="23" t="s">
        <v>42</v>
      </c>
      <c r="B134" s="23">
        <v>9530</v>
      </c>
      <c r="C134" s="23">
        <v>946</v>
      </c>
      <c r="D134" s="20">
        <f t="shared" si="4"/>
        <v>9926.547743966421</v>
      </c>
      <c r="E134" s="38">
        <v>75.786990419999995</v>
      </c>
      <c r="F134" s="20">
        <f t="shared" si="5"/>
        <v>752303.17877565569</v>
      </c>
      <c r="G134" s="23">
        <v>2009</v>
      </c>
    </row>
    <row r="135" spans="1:7" ht="16" x14ac:dyDescent="0.2">
      <c r="A135" s="23" t="s">
        <v>42</v>
      </c>
      <c r="B135" s="23">
        <v>10187</v>
      </c>
      <c r="C135" s="23">
        <v>974</v>
      </c>
      <c r="D135" s="20">
        <f t="shared" si="4"/>
        <v>9561.2054579365868</v>
      </c>
      <c r="E135" s="38">
        <v>96.802283650000007</v>
      </c>
      <c r="F135" s="20">
        <f t="shared" si="5"/>
        <v>925546.52277510567</v>
      </c>
      <c r="G135" s="23">
        <v>2010</v>
      </c>
    </row>
    <row r="136" spans="1:7" ht="16" x14ac:dyDescent="0.2">
      <c r="A136" s="23" t="s">
        <v>42</v>
      </c>
      <c r="B136" s="23">
        <v>12515</v>
      </c>
      <c r="C136" s="23">
        <v>1186</v>
      </c>
      <c r="D136" s="20">
        <f t="shared" si="4"/>
        <v>9476.6280463443854</v>
      </c>
      <c r="E136" s="38">
        <v>110.96313689999999</v>
      </c>
      <c r="F136" s="20">
        <f t="shared" si="5"/>
        <v>1051556.3752568916</v>
      </c>
      <c r="G136" s="23">
        <v>2011</v>
      </c>
    </row>
    <row r="137" spans="1:7" ht="16" x14ac:dyDescent="0.2">
      <c r="A137" s="23" t="s">
        <v>42</v>
      </c>
      <c r="B137" s="23">
        <v>17954</v>
      </c>
      <c r="C137" s="23">
        <v>1535</v>
      </c>
      <c r="D137" s="20">
        <f t="shared" si="4"/>
        <v>8549.6268241060498</v>
      </c>
      <c r="E137" s="38">
        <v>106.56820449999999</v>
      </c>
      <c r="F137" s="20">
        <f t="shared" si="5"/>
        <v>911118.37979001901</v>
      </c>
      <c r="G137" s="23">
        <v>2012</v>
      </c>
    </row>
    <row r="138" spans="1:7" ht="16" x14ac:dyDescent="0.2">
      <c r="A138" s="23" t="s">
        <v>42</v>
      </c>
      <c r="B138" s="23">
        <v>18983</v>
      </c>
      <c r="C138" s="23">
        <v>1595</v>
      </c>
      <c r="D138" s="20">
        <f t="shared" si="4"/>
        <v>8402.2546488963799</v>
      </c>
      <c r="E138" s="38">
        <v>115.5177068</v>
      </c>
      <c r="F138" s="20">
        <f t="shared" si="5"/>
        <v>970609.18899014895</v>
      </c>
      <c r="G138" s="23">
        <v>2013</v>
      </c>
    </row>
    <row r="139" spans="1:7" ht="16" x14ac:dyDescent="0.2">
      <c r="A139" s="23" t="s">
        <v>42</v>
      </c>
      <c r="B139" s="23">
        <v>17617</v>
      </c>
      <c r="C139" s="23">
        <v>1378</v>
      </c>
      <c r="D139" s="20">
        <f t="shared" si="4"/>
        <v>7821.990123176477</v>
      </c>
      <c r="E139" s="38">
        <v>112.3467483</v>
      </c>
      <c r="F139" s="20">
        <f t="shared" si="5"/>
        <v>878775.15557359369</v>
      </c>
      <c r="G139" s="23">
        <v>2014</v>
      </c>
    </row>
    <row r="140" spans="1:7" ht="16" x14ac:dyDescent="0.2">
      <c r="A140" s="23" t="s">
        <v>42</v>
      </c>
      <c r="B140" s="23">
        <v>15753</v>
      </c>
      <c r="C140" s="23">
        <v>1200</v>
      </c>
      <c r="D140" s="20">
        <f t="shared" si="4"/>
        <v>7617.596648257474</v>
      </c>
      <c r="E140" s="38">
        <v>160.11596929999999</v>
      </c>
      <c r="F140" s="20">
        <f t="shared" si="5"/>
        <v>1219698.8710721766</v>
      </c>
      <c r="G140" s="23">
        <v>2015</v>
      </c>
    </row>
    <row r="141" spans="1:7" ht="16" x14ac:dyDescent="0.2">
      <c r="A141" s="23" t="s">
        <v>42</v>
      </c>
      <c r="B141" s="23">
        <v>9430</v>
      </c>
      <c r="C141" s="23">
        <v>662</v>
      </c>
      <c r="D141" s="20">
        <f t="shared" si="4"/>
        <v>7020.1484623541892</v>
      </c>
      <c r="E141" s="38">
        <v>288.1746503</v>
      </c>
      <c r="F141" s="20">
        <f t="shared" si="5"/>
        <v>2023028.8281930012</v>
      </c>
      <c r="G141" s="23">
        <v>2016</v>
      </c>
    </row>
    <row r="142" spans="1:7" ht="16" x14ac:dyDescent="0.2">
      <c r="A142" s="23" t="s">
        <v>42</v>
      </c>
      <c r="B142" s="23">
        <v>9607</v>
      </c>
      <c r="C142" s="23">
        <v>698</v>
      </c>
      <c r="D142" s="20">
        <f t="shared" si="4"/>
        <v>7265.5355469969818</v>
      </c>
      <c r="E142" s="38">
        <v>320.76409419999999</v>
      </c>
      <c r="F142" s="20">
        <f t="shared" si="5"/>
        <v>2330522.9286103882</v>
      </c>
      <c r="G142" s="23">
        <v>2017</v>
      </c>
    </row>
    <row r="143" spans="1:7" ht="16" x14ac:dyDescent="0.2">
      <c r="A143" s="23" t="s">
        <v>42</v>
      </c>
      <c r="B143" s="23">
        <v>10879</v>
      </c>
      <c r="C143" s="23">
        <v>751</v>
      </c>
      <c r="D143" s="20">
        <f t="shared" si="4"/>
        <v>6903.2080154425958</v>
      </c>
      <c r="E143" s="38">
        <v>345.1258191</v>
      </c>
      <c r="F143" s="20">
        <f t="shared" si="5"/>
        <v>2382475.3207473112</v>
      </c>
      <c r="G143" s="23">
        <v>2018</v>
      </c>
    </row>
    <row r="144" spans="1:7" ht="16" x14ac:dyDescent="0.2">
      <c r="A144" s="23" t="s">
        <v>42</v>
      </c>
      <c r="B144" s="23">
        <v>12140</v>
      </c>
      <c r="C144" s="23">
        <v>795</v>
      </c>
      <c r="D144" s="20">
        <f t="shared" si="4"/>
        <v>6548.5996705107091</v>
      </c>
      <c r="E144" s="38">
        <v>328.75026320000001</v>
      </c>
      <c r="F144" s="20">
        <f t="shared" si="5"/>
        <v>2152853.8652718291</v>
      </c>
      <c r="G144" s="23">
        <v>2019</v>
      </c>
    </row>
    <row r="145" spans="1:7" ht="16" x14ac:dyDescent="0.2">
      <c r="A145" s="23" t="s">
        <v>43</v>
      </c>
      <c r="B145" s="23">
        <v>3255</v>
      </c>
      <c r="C145" s="23">
        <v>267</v>
      </c>
      <c r="D145" s="20">
        <f t="shared" si="4"/>
        <v>8202.7649769585259</v>
      </c>
      <c r="E145" s="38">
        <v>100.8696618</v>
      </c>
      <c r="F145" s="20">
        <f t="shared" si="5"/>
        <v>827410.12905069138</v>
      </c>
      <c r="G145" s="23">
        <v>2009</v>
      </c>
    </row>
    <row r="146" spans="1:7" ht="16" x14ac:dyDescent="0.2">
      <c r="A146" s="23" t="s">
        <v>43</v>
      </c>
      <c r="B146" s="23">
        <v>4083</v>
      </c>
      <c r="C146" s="23">
        <v>341</v>
      </c>
      <c r="D146" s="20">
        <f t="shared" si="4"/>
        <v>8351.7021797697762</v>
      </c>
      <c r="E146" s="38">
        <v>114.36065929999999</v>
      </c>
      <c r="F146" s="20">
        <f t="shared" si="5"/>
        <v>955106.16755571868</v>
      </c>
      <c r="G146" s="23">
        <v>2010</v>
      </c>
    </row>
    <row r="147" spans="1:7" ht="16" x14ac:dyDescent="0.2">
      <c r="A147" s="23" t="s">
        <v>43</v>
      </c>
      <c r="B147" s="23">
        <v>4189</v>
      </c>
      <c r="C147" s="23">
        <v>324</v>
      </c>
      <c r="D147" s="20">
        <f t="shared" si="4"/>
        <v>7734.542850322272</v>
      </c>
      <c r="E147" s="38">
        <v>142.01797830000001</v>
      </c>
      <c r="F147" s="20">
        <f t="shared" si="5"/>
        <v>1098444.1386774885</v>
      </c>
      <c r="G147" s="23">
        <v>2011</v>
      </c>
    </row>
    <row r="148" spans="1:7" ht="16" x14ac:dyDescent="0.2">
      <c r="A148" s="23" t="s">
        <v>43</v>
      </c>
      <c r="B148" s="23">
        <v>4480</v>
      </c>
      <c r="C148" s="23">
        <v>312</v>
      </c>
      <c r="D148" s="20">
        <f t="shared" si="4"/>
        <v>6964.2857142857147</v>
      </c>
      <c r="E148" s="38">
        <v>164.31145989999999</v>
      </c>
      <c r="F148" s="20">
        <f t="shared" si="5"/>
        <v>1144311.952875</v>
      </c>
      <c r="G148" s="23">
        <v>2012</v>
      </c>
    </row>
    <row r="149" spans="1:7" ht="16" x14ac:dyDescent="0.2">
      <c r="A149" s="23" t="s">
        <v>43</v>
      </c>
      <c r="B149" s="23">
        <v>4863</v>
      </c>
      <c r="C149" s="23">
        <v>345</v>
      </c>
      <c r="D149" s="20">
        <f t="shared" si="4"/>
        <v>7094.3861813695248</v>
      </c>
      <c r="E149" s="38">
        <v>170.9371898</v>
      </c>
      <c r="F149" s="20">
        <f t="shared" si="5"/>
        <v>1212694.4371992596</v>
      </c>
      <c r="G149" s="23">
        <v>2013</v>
      </c>
    </row>
    <row r="150" spans="1:7" ht="16" x14ac:dyDescent="0.2">
      <c r="A150" s="23" t="s">
        <v>43</v>
      </c>
      <c r="B150" s="23">
        <v>4760</v>
      </c>
      <c r="C150" s="23">
        <v>370</v>
      </c>
      <c r="D150" s="20">
        <f t="shared" si="4"/>
        <v>7773.1092436974795</v>
      </c>
      <c r="E150" s="38">
        <v>169.55486300000001</v>
      </c>
      <c r="F150" s="20">
        <f t="shared" si="5"/>
        <v>1317968.4728991599</v>
      </c>
      <c r="G150" s="23">
        <v>2014</v>
      </c>
    </row>
    <row r="151" spans="1:7" ht="16" x14ac:dyDescent="0.2">
      <c r="A151" s="23" t="s">
        <v>43</v>
      </c>
      <c r="B151" s="23">
        <v>4186</v>
      </c>
      <c r="C151" s="23">
        <v>277</v>
      </c>
      <c r="D151" s="20">
        <f t="shared" si="4"/>
        <v>6617.2957477305299</v>
      </c>
      <c r="E151" s="38">
        <v>144.6710952</v>
      </c>
      <c r="F151" s="20">
        <f t="shared" si="5"/>
        <v>957331.42308647861</v>
      </c>
      <c r="G151" s="23">
        <v>2015</v>
      </c>
    </row>
    <row r="152" spans="1:7" ht="16" x14ac:dyDescent="0.2">
      <c r="A152" s="23" t="s">
        <v>43</v>
      </c>
      <c r="B152" s="23">
        <v>4420</v>
      </c>
      <c r="C152" s="23">
        <v>320</v>
      </c>
      <c r="D152" s="20">
        <f t="shared" si="4"/>
        <v>7239.8190045248875</v>
      </c>
      <c r="E152" s="38">
        <v>144.4741406</v>
      </c>
      <c r="F152" s="20">
        <f t="shared" si="5"/>
        <v>1045966.6287782806</v>
      </c>
      <c r="G152" s="23">
        <v>2016</v>
      </c>
    </row>
    <row r="153" spans="1:7" ht="16" x14ac:dyDescent="0.2">
      <c r="A153" s="23" t="s">
        <v>43</v>
      </c>
      <c r="B153" s="23">
        <v>5329</v>
      </c>
      <c r="C153" s="23">
        <v>396</v>
      </c>
      <c r="D153" s="20">
        <f t="shared" si="4"/>
        <v>7431.0377181459944</v>
      </c>
      <c r="E153" s="38">
        <v>153.53541540000001</v>
      </c>
      <c r="F153" s="20">
        <f t="shared" si="5"/>
        <v>1140927.4629086135</v>
      </c>
      <c r="G153" s="23">
        <v>2017</v>
      </c>
    </row>
    <row r="154" spans="1:7" ht="16" x14ac:dyDescent="0.2">
      <c r="A154" s="23" t="s">
        <v>43</v>
      </c>
      <c r="B154" s="23">
        <v>6873</v>
      </c>
      <c r="C154" s="23">
        <v>471</v>
      </c>
      <c r="D154" s="20">
        <f t="shared" si="4"/>
        <v>6852.9026625927536</v>
      </c>
      <c r="E154" s="38">
        <v>153.75759160000001</v>
      </c>
      <c r="F154" s="20">
        <f t="shared" si="5"/>
        <v>1053685.8088694892</v>
      </c>
      <c r="G154" s="23">
        <v>2018</v>
      </c>
    </row>
    <row r="155" spans="1:7" ht="16" x14ac:dyDescent="0.2">
      <c r="A155" s="23" t="s">
        <v>43</v>
      </c>
      <c r="B155" s="23">
        <v>9020</v>
      </c>
      <c r="C155" s="23">
        <v>594</v>
      </c>
      <c r="D155" s="20">
        <f t="shared" si="4"/>
        <v>6585.3658536585372</v>
      </c>
      <c r="E155" s="38">
        <v>192.70509799999999</v>
      </c>
      <c r="F155" s="20">
        <f t="shared" si="5"/>
        <v>1269033.572195122</v>
      </c>
      <c r="G155" s="23">
        <v>2019</v>
      </c>
    </row>
    <row r="156" spans="1:7" ht="16" x14ac:dyDescent="0.2">
      <c r="A156" s="23" t="s">
        <v>44</v>
      </c>
      <c r="B156" s="23">
        <v>44294</v>
      </c>
      <c r="C156" s="23">
        <v>3944</v>
      </c>
      <c r="D156" s="20">
        <f t="shared" si="4"/>
        <v>8904.1405156454603</v>
      </c>
      <c r="E156" s="38">
        <v>76.142438839999997</v>
      </c>
      <c r="F156" s="20">
        <f t="shared" si="5"/>
        <v>677982.97463530046</v>
      </c>
      <c r="G156" s="23">
        <v>2009</v>
      </c>
    </row>
    <row r="157" spans="1:7" ht="16" x14ac:dyDescent="0.2">
      <c r="A157" s="23" t="s">
        <v>44</v>
      </c>
      <c r="B157" s="23">
        <v>42769</v>
      </c>
      <c r="C157" s="23">
        <v>3654</v>
      </c>
      <c r="D157" s="20">
        <f t="shared" si="4"/>
        <v>8543.5712782622923</v>
      </c>
      <c r="E157" s="38">
        <v>84.384265420000006</v>
      </c>
      <c r="F157" s="20">
        <f t="shared" si="5"/>
        <v>720942.98637957394</v>
      </c>
      <c r="G157" s="23">
        <v>2010</v>
      </c>
    </row>
    <row r="158" spans="1:7" ht="16" x14ac:dyDescent="0.2">
      <c r="A158" s="23" t="s">
        <v>44</v>
      </c>
      <c r="B158" s="23">
        <v>43259</v>
      </c>
      <c r="C158" s="23">
        <v>3322</v>
      </c>
      <c r="D158" s="20">
        <f t="shared" si="4"/>
        <v>7679.3268452807515</v>
      </c>
      <c r="E158" s="38">
        <v>89.754133390000007</v>
      </c>
      <c r="F158" s="20">
        <f t="shared" si="5"/>
        <v>689251.32601673657</v>
      </c>
      <c r="G158" s="23">
        <v>2011</v>
      </c>
    </row>
    <row r="159" spans="1:7" ht="16" x14ac:dyDescent="0.2">
      <c r="A159" s="23" t="s">
        <v>44</v>
      </c>
      <c r="B159" s="23">
        <v>46692</v>
      </c>
      <c r="C159" s="23">
        <v>3674</v>
      </c>
      <c r="D159" s="20">
        <f t="shared" si="4"/>
        <v>7868.5856249464568</v>
      </c>
      <c r="E159" s="38">
        <v>98.254045910000002</v>
      </c>
      <c r="F159" s="20">
        <f t="shared" si="5"/>
        <v>773120.37324025529</v>
      </c>
      <c r="G159" s="23">
        <v>2012</v>
      </c>
    </row>
    <row r="160" spans="1:7" ht="16" x14ac:dyDescent="0.2">
      <c r="A160" s="23" t="s">
        <v>44</v>
      </c>
      <c r="B160" s="23">
        <v>48646</v>
      </c>
      <c r="C160" s="23">
        <v>3789</v>
      </c>
      <c r="D160" s="20">
        <f t="shared" si="4"/>
        <v>7788.9240636434652</v>
      </c>
      <c r="E160" s="38">
        <v>114.2680477</v>
      </c>
      <c r="F160" s="20">
        <f t="shared" si="5"/>
        <v>890025.1464360893</v>
      </c>
      <c r="G160" s="23">
        <v>2013</v>
      </c>
    </row>
    <row r="161" spans="1:7" ht="16" x14ac:dyDescent="0.2">
      <c r="A161" s="23" t="s">
        <v>44</v>
      </c>
      <c r="B161" s="23">
        <v>47321</v>
      </c>
      <c r="C161" s="23">
        <v>3246</v>
      </c>
      <c r="D161" s="20">
        <f t="shared" si="4"/>
        <v>6859.5338221931061</v>
      </c>
      <c r="E161" s="38">
        <v>118.5344358</v>
      </c>
      <c r="F161" s="20">
        <f t="shared" si="5"/>
        <v>813090.97146467736</v>
      </c>
      <c r="G161" s="23">
        <v>2014</v>
      </c>
    </row>
    <row r="162" spans="1:7" ht="16" x14ac:dyDescent="0.2">
      <c r="A162" s="23" t="s">
        <v>44</v>
      </c>
      <c r="B162" s="23">
        <v>37792</v>
      </c>
      <c r="C162" s="23">
        <v>2651</v>
      </c>
      <c r="D162" s="20">
        <f t="shared" si="4"/>
        <v>7014.7121083827269</v>
      </c>
      <c r="E162" s="38">
        <v>127.72652650000001</v>
      </c>
      <c r="F162" s="20">
        <f t="shared" si="5"/>
        <v>895964.81200121727</v>
      </c>
      <c r="G162" s="23">
        <v>2015</v>
      </c>
    </row>
    <row r="163" spans="1:7" ht="16" x14ac:dyDescent="0.2">
      <c r="A163" s="23" t="s">
        <v>44</v>
      </c>
      <c r="B163" s="23">
        <v>76134</v>
      </c>
      <c r="C163" s="23">
        <v>6230</v>
      </c>
      <c r="D163" s="20">
        <f t="shared" si="4"/>
        <v>8182.9406047232515</v>
      </c>
      <c r="E163" s="38">
        <v>231.6459409</v>
      </c>
      <c r="F163" s="20">
        <f t="shared" si="5"/>
        <v>1895544.9757099326</v>
      </c>
      <c r="G163" s="23">
        <v>2016</v>
      </c>
    </row>
    <row r="164" spans="1:7" ht="16" x14ac:dyDescent="0.2">
      <c r="A164" s="23" t="s">
        <v>44</v>
      </c>
      <c r="B164" s="23">
        <v>78734</v>
      </c>
      <c r="C164" s="23">
        <v>6406</v>
      </c>
      <c r="D164" s="20">
        <f t="shared" si="4"/>
        <v>8136.2562552391591</v>
      </c>
      <c r="E164" s="38">
        <v>303.21172630000001</v>
      </c>
      <c r="F164" s="20">
        <f t="shared" si="5"/>
        <v>2467008.3047702392</v>
      </c>
      <c r="G164" s="23">
        <v>2017</v>
      </c>
    </row>
    <row r="165" spans="1:7" ht="16" x14ac:dyDescent="0.2">
      <c r="A165" s="23" t="s">
        <v>44</v>
      </c>
      <c r="B165" s="23">
        <v>84761</v>
      </c>
      <c r="C165" s="23">
        <v>7013</v>
      </c>
      <c r="D165" s="20">
        <f t="shared" si="4"/>
        <v>8273.852361345429</v>
      </c>
      <c r="E165" s="38">
        <v>328.8327347</v>
      </c>
      <c r="F165" s="20">
        <f t="shared" si="5"/>
        <v>2720713.49848527</v>
      </c>
      <c r="G165" s="23">
        <v>2018</v>
      </c>
    </row>
    <row r="166" spans="1:7" ht="16" x14ac:dyDescent="0.2">
      <c r="A166" s="23" t="s">
        <v>44</v>
      </c>
      <c r="B166" s="23">
        <v>96092</v>
      </c>
      <c r="C166" s="23">
        <v>7649</v>
      </c>
      <c r="D166" s="20">
        <f t="shared" si="4"/>
        <v>7960.0799234067345</v>
      </c>
      <c r="E166" s="38">
        <v>314.98644200000001</v>
      </c>
      <c r="F166" s="20">
        <f t="shared" si="5"/>
        <v>2507317.2531095198</v>
      </c>
      <c r="G166" s="23">
        <v>2019</v>
      </c>
    </row>
    <row r="167" spans="1:7" ht="16" x14ac:dyDescent="0.2">
      <c r="A167" s="23" t="s">
        <v>45</v>
      </c>
      <c r="B167" s="23">
        <v>19470</v>
      </c>
      <c r="C167" s="23">
        <v>1811</v>
      </c>
      <c r="D167" s="20">
        <f t="shared" si="4"/>
        <v>9301.489470980996</v>
      </c>
      <c r="E167" s="38">
        <v>78.211095670000006</v>
      </c>
      <c r="F167" s="20">
        <f t="shared" si="5"/>
        <v>727479.68288839248</v>
      </c>
      <c r="G167" s="23">
        <v>2009</v>
      </c>
    </row>
    <row r="168" spans="1:7" ht="16" x14ac:dyDescent="0.2">
      <c r="A168" s="23" t="s">
        <v>45</v>
      </c>
      <c r="B168" s="23">
        <v>20423</v>
      </c>
      <c r="C168" s="23">
        <v>1841</v>
      </c>
      <c r="D168" s="20">
        <f t="shared" si="4"/>
        <v>9014.346570043579</v>
      </c>
      <c r="E168" s="38">
        <v>91.36203501</v>
      </c>
      <c r="F168" s="20">
        <f t="shared" si="5"/>
        <v>823569.04692459491</v>
      </c>
      <c r="G168" s="23">
        <v>2010</v>
      </c>
    </row>
    <row r="169" spans="1:7" ht="16" x14ac:dyDescent="0.2">
      <c r="A169" s="23" t="s">
        <v>45</v>
      </c>
      <c r="B169" s="23">
        <v>22380</v>
      </c>
      <c r="C169" s="23">
        <v>1838</v>
      </c>
      <c r="D169" s="20">
        <f t="shared" si="4"/>
        <v>8212.6899016979442</v>
      </c>
      <c r="E169" s="38">
        <v>109.48052970000001</v>
      </c>
      <c r="F169" s="20">
        <f t="shared" si="5"/>
        <v>899129.64069973188</v>
      </c>
      <c r="G169" s="23">
        <v>2011</v>
      </c>
    </row>
    <row r="170" spans="1:7" ht="16" x14ac:dyDescent="0.2">
      <c r="A170" s="23" t="s">
        <v>45</v>
      </c>
      <c r="B170" s="23">
        <v>26073</v>
      </c>
      <c r="C170" s="23">
        <v>2063</v>
      </c>
      <c r="D170" s="20">
        <f t="shared" si="4"/>
        <v>7912.399800559966</v>
      </c>
      <c r="E170" s="38">
        <v>105.0404851</v>
      </c>
      <c r="F170" s="20">
        <f t="shared" si="5"/>
        <v>831122.31335596205</v>
      </c>
      <c r="G170" s="23">
        <v>2012</v>
      </c>
    </row>
    <row r="171" spans="1:7" ht="16" x14ac:dyDescent="0.2">
      <c r="A171" s="23" t="s">
        <v>45</v>
      </c>
      <c r="B171" s="23">
        <v>27744</v>
      </c>
      <c r="C171" s="23">
        <v>2195</v>
      </c>
      <c r="D171" s="20">
        <f t="shared" si="4"/>
        <v>7911.6205305651665</v>
      </c>
      <c r="E171" s="38">
        <v>114.4256029</v>
      </c>
      <c r="F171" s="20">
        <f t="shared" si="5"/>
        <v>905291.94912593707</v>
      </c>
      <c r="G171" s="23">
        <v>2013</v>
      </c>
    </row>
    <row r="172" spans="1:7" ht="16" x14ac:dyDescent="0.2">
      <c r="A172" s="23" t="s">
        <v>45</v>
      </c>
      <c r="B172" s="23">
        <v>28764</v>
      </c>
      <c r="C172" s="23">
        <v>2144</v>
      </c>
      <c r="D172" s="20">
        <f t="shared" si="4"/>
        <v>7453.7616465025731</v>
      </c>
      <c r="E172" s="38">
        <v>119.26814039999999</v>
      </c>
      <c r="F172" s="20">
        <f t="shared" si="5"/>
        <v>888996.29056320398</v>
      </c>
      <c r="G172" s="23">
        <v>2014</v>
      </c>
    </row>
    <row r="173" spans="1:7" ht="16" x14ac:dyDescent="0.2">
      <c r="A173" s="23" t="s">
        <v>45</v>
      </c>
      <c r="B173" s="23">
        <v>24251</v>
      </c>
      <c r="C173" s="23">
        <v>1984</v>
      </c>
      <c r="D173" s="20">
        <f t="shared" si="4"/>
        <v>8181.105933775927</v>
      </c>
      <c r="E173" s="38">
        <v>120.6806337</v>
      </c>
      <c r="F173" s="20">
        <f t="shared" si="5"/>
        <v>987301.04845490912</v>
      </c>
      <c r="G173" s="23">
        <v>2015</v>
      </c>
    </row>
    <row r="174" spans="1:7" ht="16" x14ac:dyDescent="0.2">
      <c r="A174" s="23" t="s">
        <v>45</v>
      </c>
      <c r="B174" s="23">
        <v>22690</v>
      </c>
      <c r="C174" s="23">
        <v>1820</v>
      </c>
      <c r="D174" s="20">
        <f t="shared" si="4"/>
        <v>8021.1546936976647</v>
      </c>
      <c r="E174" s="38">
        <v>132.8032092</v>
      </c>
      <c r="F174" s="20">
        <f t="shared" si="5"/>
        <v>1065235.0848126928</v>
      </c>
      <c r="G174" s="23">
        <v>2016</v>
      </c>
    </row>
    <row r="175" spans="1:7" ht="16" x14ac:dyDescent="0.2">
      <c r="A175" s="23" t="s">
        <v>45</v>
      </c>
      <c r="B175" s="23">
        <v>32701</v>
      </c>
      <c r="C175" s="23">
        <v>2773</v>
      </c>
      <c r="D175" s="20">
        <f t="shared" si="4"/>
        <v>8479.8630011314635</v>
      </c>
      <c r="E175" s="38">
        <v>153.17616530000001</v>
      </c>
      <c r="F175" s="20">
        <f t="shared" si="5"/>
        <v>1298912.8967826671</v>
      </c>
      <c r="G175" s="23">
        <v>2017</v>
      </c>
    </row>
    <row r="176" spans="1:7" ht="16" x14ac:dyDescent="0.2">
      <c r="A176" s="23" t="s">
        <v>45</v>
      </c>
      <c r="B176" s="23">
        <v>38166</v>
      </c>
      <c r="C176" s="23">
        <v>3215</v>
      </c>
      <c r="D176" s="20">
        <f t="shared" si="4"/>
        <v>8423.7279253786091</v>
      </c>
      <c r="E176" s="38">
        <v>160.4550223</v>
      </c>
      <c r="F176" s="20">
        <f t="shared" si="5"/>
        <v>1351629.4521157574</v>
      </c>
      <c r="G176" s="23">
        <v>2018</v>
      </c>
    </row>
    <row r="177" spans="1:7" ht="16" x14ac:dyDescent="0.2">
      <c r="A177" s="23" t="s">
        <v>45</v>
      </c>
      <c r="B177" s="23">
        <v>46325</v>
      </c>
      <c r="C177" s="23">
        <v>3726</v>
      </c>
      <c r="D177" s="20">
        <f t="shared" si="4"/>
        <v>8043.173232595791</v>
      </c>
      <c r="E177" s="38">
        <v>160.7837236</v>
      </c>
      <c r="F177" s="20">
        <f t="shared" si="5"/>
        <v>1293211.3418966001</v>
      </c>
      <c r="G177" s="23">
        <v>2019</v>
      </c>
    </row>
    <row r="178" spans="1:7" ht="16" x14ac:dyDescent="0.2">
      <c r="A178" s="23" t="s">
        <v>46</v>
      </c>
      <c r="B178" s="23">
        <v>5211</v>
      </c>
      <c r="C178" s="23">
        <v>509</v>
      </c>
      <c r="D178" s="20">
        <f t="shared" si="4"/>
        <v>9767.7988869698711</v>
      </c>
      <c r="E178" s="38">
        <v>72.622913389999994</v>
      </c>
      <c r="F178" s="20">
        <f t="shared" si="5"/>
        <v>709366.01257935131</v>
      </c>
      <c r="G178" s="23">
        <v>2009</v>
      </c>
    </row>
    <row r="179" spans="1:7" ht="16" x14ac:dyDescent="0.2">
      <c r="A179" s="23" t="s">
        <v>46</v>
      </c>
      <c r="B179" s="23">
        <v>5360</v>
      </c>
      <c r="C179" s="23">
        <v>478</v>
      </c>
      <c r="D179" s="20">
        <f t="shared" si="4"/>
        <v>8917.9104477611945</v>
      </c>
      <c r="E179" s="38">
        <v>84.501890410000001</v>
      </c>
      <c r="F179" s="20">
        <f t="shared" si="5"/>
        <v>753580.2913429105</v>
      </c>
      <c r="G179" s="23">
        <v>2010</v>
      </c>
    </row>
    <row r="180" spans="1:7" ht="16" x14ac:dyDescent="0.2">
      <c r="A180" s="23" t="s">
        <v>46</v>
      </c>
      <c r="B180" s="23">
        <v>5754</v>
      </c>
      <c r="C180" s="23">
        <v>468</v>
      </c>
      <c r="D180" s="20">
        <f t="shared" si="4"/>
        <v>8133.4723670490093</v>
      </c>
      <c r="E180" s="38">
        <v>102.31894149999999</v>
      </c>
      <c r="F180" s="20">
        <f t="shared" si="5"/>
        <v>832208.28331595403</v>
      </c>
      <c r="G180" s="23">
        <v>2011</v>
      </c>
    </row>
    <row r="181" spans="1:7" ht="16" x14ac:dyDescent="0.2">
      <c r="A181" s="23" t="s">
        <v>46</v>
      </c>
      <c r="B181" s="23">
        <v>6152</v>
      </c>
      <c r="C181" s="23">
        <v>459</v>
      </c>
      <c r="D181" s="20">
        <f t="shared" si="4"/>
        <v>7460.9882964889466</v>
      </c>
      <c r="E181" s="38">
        <v>98.127606839999999</v>
      </c>
      <c r="F181" s="20">
        <f t="shared" si="5"/>
        <v>732128.92619570869</v>
      </c>
      <c r="G181" s="23">
        <v>2012</v>
      </c>
    </row>
    <row r="182" spans="1:7" ht="16" x14ac:dyDescent="0.2">
      <c r="A182" s="23" t="s">
        <v>46</v>
      </c>
      <c r="B182" s="23">
        <v>6119</v>
      </c>
      <c r="C182" s="23">
        <v>449</v>
      </c>
      <c r="D182" s="20">
        <f t="shared" si="4"/>
        <v>7337.8002941657141</v>
      </c>
      <c r="E182" s="38">
        <v>113.6261204</v>
      </c>
      <c r="F182" s="20">
        <f t="shared" si="5"/>
        <v>833765.77969602891</v>
      </c>
      <c r="G182" s="23">
        <v>2013</v>
      </c>
    </row>
    <row r="183" spans="1:7" ht="16" x14ac:dyDescent="0.2">
      <c r="A183" s="23" t="s">
        <v>46</v>
      </c>
      <c r="B183" s="23">
        <v>5553</v>
      </c>
      <c r="C183" s="23">
        <v>375</v>
      </c>
      <c r="D183" s="20">
        <f t="shared" ref="D183:D246" si="6">IF(B183&lt;&gt;"",C183/B183*100000,"No data available")</f>
        <v>6753.1064289573196</v>
      </c>
      <c r="E183" s="38">
        <v>106.6381781</v>
      </c>
      <c r="F183" s="20">
        <f t="shared" si="5"/>
        <v>720138.96609940566</v>
      </c>
      <c r="G183" s="23">
        <v>2014</v>
      </c>
    </row>
    <row r="184" spans="1:7" ht="16" x14ac:dyDescent="0.2">
      <c r="A184" s="23" t="s">
        <v>46</v>
      </c>
      <c r="B184" s="23">
        <v>3696</v>
      </c>
      <c r="C184" s="23">
        <v>229</v>
      </c>
      <c r="D184" s="20">
        <f t="shared" si="6"/>
        <v>6195.8874458874452</v>
      </c>
      <c r="E184" s="38">
        <v>137.29084750000001</v>
      </c>
      <c r="F184" s="20">
        <f t="shared" si="5"/>
        <v>850638.63846049784</v>
      </c>
      <c r="G184" s="23">
        <v>2015</v>
      </c>
    </row>
    <row r="185" spans="1:7" ht="16" x14ac:dyDescent="0.2">
      <c r="A185" s="23" t="s">
        <v>46</v>
      </c>
      <c r="B185" s="23">
        <v>3664</v>
      </c>
      <c r="C185" s="23">
        <v>263</v>
      </c>
      <c r="D185" s="20">
        <f t="shared" si="6"/>
        <v>7177.9475982532749</v>
      </c>
      <c r="E185" s="38">
        <v>144.47392859999999</v>
      </c>
      <c r="F185" s="20">
        <f t="shared" si="5"/>
        <v>1037026.2888045851</v>
      </c>
      <c r="G185" s="23">
        <v>2016</v>
      </c>
    </row>
    <row r="186" spans="1:7" ht="16" x14ac:dyDescent="0.2">
      <c r="A186" s="23" t="s">
        <v>46</v>
      </c>
      <c r="B186" s="23">
        <v>3572</v>
      </c>
      <c r="C186" s="23">
        <v>247</v>
      </c>
      <c r="D186" s="20">
        <f t="shared" si="6"/>
        <v>6914.8936170212764</v>
      </c>
      <c r="E186" s="38">
        <v>287.90538859999998</v>
      </c>
      <c r="F186" s="20">
        <f t="shared" si="5"/>
        <v>1990835.13393617</v>
      </c>
      <c r="G186" s="23">
        <v>2017</v>
      </c>
    </row>
    <row r="187" spans="1:7" ht="16" x14ac:dyDescent="0.2">
      <c r="A187" s="23" t="s">
        <v>46</v>
      </c>
      <c r="B187" s="23">
        <v>4960</v>
      </c>
      <c r="C187" s="23">
        <v>327</v>
      </c>
      <c r="D187" s="20">
        <f t="shared" si="6"/>
        <v>6592.7419354838712</v>
      </c>
      <c r="E187" s="38">
        <v>295.43617760000001</v>
      </c>
      <c r="F187" s="20">
        <f t="shared" si="5"/>
        <v>1947734.4773225808</v>
      </c>
      <c r="G187" s="23">
        <v>2018</v>
      </c>
    </row>
    <row r="188" spans="1:7" ht="16" x14ac:dyDescent="0.2">
      <c r="A188" s="23" t="s">
        <v>46</v>
      </c>
      <c r="B188" s="23">
        <v>5533</v>
      </c>
      <c r="C188" s="23">
        <v>383</v>
      </c>
      <c r="D188" s="20">
        <f t="shared" si="6"/>
        <v>6922.1037411892285</v>
      </c>
      <c r="E188" s="38">
        <v>262.71471070000001</v>
      </c>
      <c r="F188" s="20">
        <f t="shared" si="5"/>
        <v>1818538.4818019159</v>
      </c>
      <c r="G188" s="23">
        <v>2019</v>
      </c>
    </row>
    <row r="189" spans="1:7" ht="16" x14ac:dyDescent="0.2">
      <c r="A189" s="23" t="s">
        <v>47</v>
      </c>
      <c r="B189" s="23">
        <v>12216</v>
      </c>
      <c r="C189" s="23">
        <v>997</v>
      </c>
      <c r="D189" s="20">
        <f t="shared" si="6"/>
        <v>8161.4276358873612</v>
      </c>
      <c r="E189" s="38">
        <v>65.915587189999997</v>
      </c>
      <c r="F189" s="20">
        <f t="shared" si="5"/>
        <v>537965.29492820892</v>
      </c>
      <c r="G189" s="23">
        <v>2009</v>
      </c>
    </row>
    <row r="190" spans="1:7" ht="16" x14ac:dyDescent="0.2">
      <c r="A190" s="23" t="s">
        <v>47</v>
      </c>
      <c r="B190" s="23">
        <v>12238</v>
      </c>
      <c r="C190" s="23">
        <v>1001</v>
      </c>
      <c r="D190" s="20">
        <f t="shared" si="6"/>
        <v>8179.4410851446319</v>
      </c>
      <c r="E190" s="38">
        <v>61.596075949999999</v>
      </c>
      <c r="F190" s="20">
        <f t="shared" si="5"/>
        <v>503821.47430911916</v>
      </c>
      <c r="G190" s="23">
        <v>2010</v>
      </c>
    </row>
    <row r="191" spans="1:7" ht="16" x14ac:dyDescent="0.2">
      <c r="A191" s="23" t="s">
        <v>47</v>
      </c>
      <c r="B191" s="23">
        <v>12600</v>
      </c>
      <c r="C191" s="23">
        <v>951</v>
      </c>
      <c r="D191" s="20">
        <f t="shared" si="6"/>
        <v>7547.6190476190477</v>
      </c>
      <c r="E191" s="38">
        <v>69.290858139999997</v>
      </c>
      <c r="F191" s="20">
        <f t="shared" si="5"/>
        <v>522981.00072333333</v>
      </c>
      <c r="G191" s="23">
        <v>2011</v>
      </c>
    </row>
    <row r="192" spans="1:7" ht="16" x14ac:dyDescent="0.2">
      <c r="A192" s="23" t="s">
        <v>47</v>
      </c>
      <c r="B192" s="23">
        <v>13107</v>
      </c>
      <c r="C192" s="23">
        <v>933</v>
      </c>
      <c r="D192" s="20">
        <f t="shared" si="6"/>
        <v>7118.3337148088804</v>
      </c>
      <c r="E192" s="38">
        <v>79.765440929999997</v>
      </c>
      <c r="F192" s="20">
        <f t="shared" si="5"/>
        <v>567797.02744861518</v>
      </c>
      <c r="G192" s="23">
        <v>2012</v>
      </c>
    </row>
    <row r="193" spans="1:7" ht="16" x14ac:dyDescent="0.2">
      <c r="A193" s="23" t="s">
        <v>47</v>
      </c>
      <c r="B193" s="23">
        <v>13884</v>
      </c>
      <c r="C193" s="23">
        <v>1030</v>
      </c>
      <c r="D193" s="20">
        <f t="shared" si="6"/>
        <v>7418.611351195621</v>
      </c>
      <c r="E193" s="38">
        <v>84.842247790000002</v>
      </c>
      <c r="F193" s="20">
        <f t="shared" si="5"/>
        <v>629411.66251584562</v>
      </c>
      <c r="G193" s="23">
        <v>2013</v>
      </c>
    </row>
    <row r="194" spans="1:7" ht="16" x14ac:dyDescent="0.2">
      <c r="A194" s="23" t="s">
        <v>47</v>
      </c>
      <c r="B194" s="23">
        <v>12458</v>
      </c>
      <c r="C194" s="23">
        <v>759</v>
      </c>
      <c r="D194" s="20">
        <f t="shared" si="6"/>
        <v>6092.4707015572321</v>
      </c>
      <c r="E194" s="38">
        <v>102.3861804</v>
      </c>
      <c r="F194" s="20">
        <f t="shared" ref="F194:F257" si="7">IF(E194&lt;&gt;"",D194*E194,"No Data Available")</f>
        <v>623784.80433135328</v>
      </c>
      <c r="G194" s="23">
        <v>2014</v>
      </c>
    </row>
    <row r="195" spans="1:7" ht="16" x14ac:dyDescent="0.2">
      <c r="A195" s="23" t="s">
        <v>47</v>
      </c>
      <c r="B195" s="23">
        <v>10193</v>
      </c>
      <c r="C195" s="23">
        <v>577</v>
      </c>
      <c r="D195" s="20">
        <f t="shared" si="6"/>
        <v>5660.747571863043</v>
      </c>
      <c r="E195" s="38">
        <v>105.91549670000001</v>
      </c>
      <c r="F195" s="20">
        <f t="shared" si="7"/>
        <v>599560.89076719317</v>
      </c>
      <c r="G195" s="23">
        <v>2015</v>
      </c>
    </row>
    <row r="196" spans="1:7" ht="16" x14ac:dyDescent="0.2">
      <c r="A196" s="23" t="s">
        <v>47</v>
      </c>
      <c r="B196" s="23">
        <v>14528</v>
      </c>
      <c r="C196" s="23">
        <v>1374</v>
      </c>
      <c r="D196" s="20">
        <f t="shared" si="6"/>
        <v>9457.5991189427314</v>
      </c>
      <c r="E196" s="38">
        <v>203.0050597</v>
      </c>
      <c r="F196" s="20">
        <f t="shared" si="7"/>
        <v>1919940.4737596365</v>
      </c>
      <c r="G196" s="23">
        <v>2016</v>
      </c>
    </row>
    <row r="197" spans="1:7" ht="16" x14ac:dyDescent="0.2">
      <c r="A197" s="23" t="s">
        <v>47</v>
      </c>
      <c r="B197" s="23">
        <v>14879</v>
      </c>
      <c r="C197" s="23">
        <v>1318</v>
      </c>
      <c r="D197" s="20">
        <f t="shared" si="6"/>
        <v>8858.1221856307548</v>
      </c>
      <c r="E197" s="38">
        <v>283.36072569999999</v>
      </c>
      <c r="F197" s="20">
        <f t="shared" si="7"/>
        <v>2510043.9308596007</v>
      </c>
      <c r="G197" s="23">
        <v>2017</v>
      </c>
    </row>
    <row r="198" spans="1:7" ht="16" x14ac:dyDescent="0.2">
      <c r="A198" s="23" t="s">
        <v>47</v>
      </c>
      <c r="B198" s="23">
        <v>16292</v>
      </c>
      <c r="C198" s="23">
        <v>1529</v>
      </c>
      <c r="D198" s="20">
        <f t="shared" si="6"/>
        <v>9384.9742204763061</v>
      </c>
      <c r="E198" s="38">
        <v>315.16467779999999</v>
      </c>
      <c r="F198" s="20">
        <f t="shared" si="7"/>
        <v>2957812.3763577212</v>
      </c>
      <c r="G198" s="23">
        <v>2018</v>
      </c>
    </row>
    <row r="199" spans="1:7" ht="16" x14ac:dyDescent="0.2">
      <c r="A199" s="23" t="s">
        <v>47</v>
      </c>
      <c r="B199" s="23">
        <v>18274</v>
      </c>
      <c r="C199" s="23">
        <v>1613</v>
      </c>
      <c r="D199" s="20">
        <f t="shared" si="6"/>
        <v>8826.7483856845793</v>
      </c>
      <c r="E199" s="38">
        <v>313.07435140000001</v>
      </c>
      <c r="F199" s="20">
        <f t="shared" si="7"/>
        <v>2763428.5258191968</v>
      </c>
      <c r="G199" s="23">
        <v>2019</v>
      </c>
    </row>
    <row r="200" spans="1:7" ht="16" x14ac:dyDescent="0.2">
      <c r="A200" s="23" t="s">
        <v>48</v>
      </c>
      <c r="B200" s="23">
        <v>8707</v>
      </c>
      <c r="C200" s="23">
        <v>751</v>
      </c>
      <c r="D200" s="20">
        <f t="shared" si="6"/>
        <v>8625.2440565062589</v>
      </c>
      <c r="E200" s="38">
        <v>88.558813560000004</v>
      </c>
      <c r="F200" s="20">
        <f t="shared" si="7"/>
        <v>763841.38030963589</v>
      </c>
      <c r="G200" s="23">
        <v>2009</v>
      </c>
    </row>
    <row r="201" spans="1:7" ht="16" x14ac:dyDescent="0.2">
      <c r="A201" s="23" t="s">
        <v>48</v>
      </c>
      <c r="B201" s="23">
        <v>7740</v>
      </c>
      <c r="C201" s="23">
        <v>711</v>
      </c>
      <c r="D201" s="20">
        <f t="shared" si="6"/>
        <v>9186.0465116279065</v>
      </c>
      <c r="E201" s="38">
        <v>85.535018870000002</v>
      </c>
      <c r="F201" s="20">
        <f t="shared" si="7"/>
        <v>785728.66171279072</v>
      </c>
      <c r="G201" s="23">
        <v>2010</v>
      </c>
    </row>
    <row r="202" spans="1:7" ht="16" x14ac:dyDescent="0.2">
      <c r="A202" s="23" t="s">
        <v>48</v>
      </c>
      <c r="B202" s="23">
        <v>7692</v>
      </c>
      <c r="C202" s="23">
        <v>640</v>
      </c>
      <c r="D202" s="20">
        <f t="shared" si="6"/>
        <v>8320.3328133125324</v>
      </c>
      <c r="E202" s="38">
        <v>86.906717060000005</v>
      </c>
      <c r="F202" s="20">
        <f t="shared" si="7"/>
        <v>723092.80965158611</v>
      </c>
      <c r="G202" s="23">
        <v>2011</v>
      </c>
    </row>
    <row r="203" spans="1:7" ht="16" x14ac:dyDescent="0.2">
      <c r="A203" s="23" t="s">
        <v>48</v>
      </c>
      <c r="B203" s="23">
        <v>7825</v>
      </c>
      <c r="C203" s="23">
        <v>576</v>
      </c>
      <c r="D203" s="20">
        <f t="shared" si="6"/>
        <v>7361.0223642172523</v>
      </c>
      <c r="E203" s="38">
        <v>100.0897921</v>
      </c>
      <c r="F203" s="20">
        <f t="shared" si="7"/>
        <v>736763.19807795528</v>
      </c>
      <c r="G203" s="23">
        <v>2012</v>
      </c>
    </row>
    <row r="204" spans="1:7" ht="16" x14ac:dyDescent="0.2">
      <c r="A204" s="23" t="s">
        <v>48</v>
      </c>
      <c r="B204" s="23">
        <v>7835</v>
      </c>
      <c r="C204" s="23">
        <v>597</v>
      </c>
      <c r="D204" s="20">
        <f t="shared" si="6"/>
        <v>7619.6553924696873</v>
      </c>
      <c r="E204" s="38">
        <v>103.49048260000001</v>
      </c>
      <c r="F204" s="20">
        <f t="shared" si="7"/>
        <v>788561.81381238042</v>
      </c>
      <c r="G204" s="23">
        <v>2013</v>
      </c>
    </row>
    <row r="205" spans="1:7" ht="16" x14ac:dyDescent="0.2">
      <c r="A205" s="23" t="s">
        <v>48</v>
      </c>
      <c r="B205" s="23">
        <v>7704</v>
      </c>
      <c r="C205" s="23">
        <v>505</v>
      </c>
      <c r="D205" s="20">
        <f t="shared" si="6"/>
        <v>6555.0363447559712</v>
      </c>
      <c r="E205" s="38">
        <v>116.1576101</v>
      </c>
      <c r="F205" s="20">
        <f t="shared" si="7"/>
        <v>761417.35592549329</v>
      </c>
      <c r="G205" s="23">
        <v>2014</v>
      </c>
    </row>
    <row r="206" spans="1:7" ht="16" x14ac:dyDescent="0.2">
      <c r="A206" s="23" t="s">
        <v>48</v>
      </c>
      <c r="B206" s="23">
        <v>6524</v>
      </c>
      <c r="C206" s="23">
        <v>455</v>
      </c>
      <c r="D206" s="20">
        <f t="shared" si="6"/>
        <v>6974.2489270386259</v>
      </c>
      <c r="E206" s="38">
        <v>119.2170819</v>
      </c>
      <c r="F206" s="20">
        <f t="shared" si="7"/>
        <v>831449.60552575102</v>
      </c>
      <c r="G206" s="23">
        <v>2015</v>
      </c>
    </row>
    <row r="207" spans="1:7" ht="16" x14ac:dyDescent="0.2">
      <c r="A207" s="23" t="s">
        <v>48</v>
      </c>
      <c r="B207" s="23">
        <v>5958</v>
      </c>
      <c r="C207" s="23">
        <v>397</v>
      </c>
      <c r="D207" s="20">
        <f t="shared" si="6"/>
        <v>6663.3098355152742</v>
      </c>
      <c r="E207" s="38">
        <v>145.15182540000001</v>
      </c>
      <c r="F207" s="20">
        <f t="shared" si="7"/>
        <v>967191.58583081583</v>
      </c>
      <c r="G207" s="23">
        <v>2016</v>
      </c>
    </row>
    <row r="208" spans="1:7" ht="16" x14ac:dyDescent="0.2">
      <c r="A208" s="23" t="s">
        <v>48</v>
      </c>
      <c r="B208" s="23">
        <v>4567</v>
      </c>
      <c r="C208" s="23">
        <v>324</v>
      </c>
      <c r="D208" s="20">
        <f t="shared" si="6"/>
        <v>7094.3726735274795</v>
      </c>
      <c r="E208" s="38">
        <v>208.26819510000001</v>
      </c>
      <c r="F208" s="20">
        <f t="shared" si="7"/>
        <v>1477532.1920823299</v>
      </c>
      <c r="G208" s="23">
        <v>2017</v>
      </c>
    </row>
    <row r="209" spans="1:7" ht="16" x14ac:dyDescent="0.2">
      <c r="A209" s="23" t="s">
        <v>48</v>
      </c>
      <c r="B209" s="23">
        <v>5409</v>
      </c>
      <c r="C209" s="23">
        <v>443</v>
      </c>
      <c r="D209" s="20">
        <f t="shared" si="6"/>
        <v>8190.0536143464597</v>
      </c>
      <c r="E209" s="38">
        <v>252.13351800000001</v>
      </c>
      <c r="F209" s="20">
        <f t="shared" si="7"/>
        <v>2064987.0303937881</v>
      </c>
      <c r="G209" s="23">
        <v>2018</v>
      </c>
    </row>
    <row r="210" spans="1:7" ht="16" x14ac:dyDescent="0.2">
      <c r="A210" s="23" t="s">
        <v>48</v>
      </c>
      <c r="B210" s="23">
        <v>5976</v>
      </c>
      <c r="C210" s="23">
        <v>469</v>
      </c>
      <c r="D210" s="20">
        <f t="shared" si="6"/>
        <v>7848.0589022757704</v>
      </c>
      <c r="E210" s="38">
        <v>269.12300329999999</v>
      </c>
      <c r="F210" s="20">
        <f t="shared" si="7"/>
        <v>2112093.1818557563</v>
      </c>
      <c r="G210" s="23">
        <v>2019</v>
      </c>
    </row>
    <row r="211" spans="1:7" ht="16" x14ac:dyDescent="0.2">
      <c r="A211" s="23" t="s">
        <v>49</v>
      </c>
      <c r="B211" s="23">
        <v>29879</v>
      </c>
      <c r="C211" s="23">
        <v>3135</v>
      </c>
      <c r="D211" s="20">
        <f t="shared" si="6"/>
        <v>10492.319020047526</v>
      </c>
      <c r="E211" s="38">
        <v>104.6287853</v>
      </c>
      <c r="F211" s="20">
        <f t="shared" si="7"/>
        <v>1097798.5940476591</v>
      </c>
      <c r="G211" s="23">
        <v>2009</v>
      </c>
    </row>
    <row r="212" spans="1:7" ht="16" x14ac:dyDescent="0.2">
      <c r="A212" s="23" t="s">
        <v>49</v>
      </c>
      <c r="B212" s="23">
        <v>29600</v>
      </c>
      <c r="C212" s="23">
        <v>2965</v>
      </c>
      <c r="D212" s="20">
        <f t="shared" si="6"/>
        <v>10016.891891891892</v>
      </c>
      <c r="E212" s="38">
        <v>120.8131173</v>
      </c>
      <c r="F212" s="20">
        <f t="shared" si="7"/>
        <v>1210171.9351165541</v>
      </c>
      <c r="G212" s="23">
        <v>2010</v>
      </c>
    </row>
    <row r="213" spans="1:7" ht="16" x14ac:dyDescent="0.2">
      <c r="A213" s="23" t="s">
        <v>49</v>
      </c>
      <c r="B213" s="23">
        <v>22504</v>
      </c>
      <c r="C213" s="23">
        <v>1876</v>
      </c>
      <c r="D213" s="20">
        <f t="shared" si="6"/>
        <v>8336.2957696409521</v>
      </c>
      <c r="E213" s="38">
        <v>95.438491529999993</v>
      </c>
      <c r="F213" s="20">
        <f t="shared" si="7"/>
        <v>795603.49320245278</v>
      </c>
      <c r="G213" s="23">
        <v>2011</v>
      </c>
    </row>
    <row r="214" spans="1:7" ht="16" x14ac:dyDescent="0.2">
      <c r="A214" s="23" t="s">
        <v>49</v>
      </c>
      <c r="B214" s="23">
        <v>23451</v>
      </c>
      <c r="C214" s="23">
        <v>1966</v>
      </c>
      <c r="D214" s="20">
        <f t="shared" si="6"/>
        <v>8383.4378064901284</v>
      </c>
      <c r="E214" s="38">
        <v>102.00035990000001</v>
      </c>
      <c r="F214" s="20">
        <f t="shared" si="7"/>
        <v>855113.67346125969</v>
      </c>
      <c r="G214" s="23">
        <v>2012</v>
      </c>
    </row>
    <row r="215" spans="1:7" ht="16" x14ac:dyDescent="0.2">
      <c r="A215" s="23" t="s">
        <v>49</v>
      </c>
      <c r="B215" s="23">
        <v>24176</v>
      </c>
      <c r="C215" s="23">
        <v>1994</v>
      </c>
      <c r="D215" s="20">
        <f t="shared" si="6"/>
        <v>8247.849106551952</v>
      </c>
      <c r="E215" s="38">
        <v>114.4940172</v>
      </c>
      <c r="F215" s="20">
        <f t="shared" si="7"/>
        <v>944329.37746856385</v>
      </c>
      <c r="G215" s="23">
        <v>2013</v>
      </c>
    </row>
    <row r="216" spans="1:7" ht="16" x14ac:dyDescent="0.2">
      <c r="A216" s="23" t="s">
        <v>49</v>
      </c>
      <c r="B216" s="23">
        <v>23630</v>
      </c>
      <c r="C216" s="23">
        <v>1980</v>
      </c>
      <c r="D216" s="20">
        <f t="shared" si="6"/>
        <v>8379.1790097333887</v>
      </c>
      <c r="E216" s="38">
        <v>101.6138782</v>
      </c>
      <c r="F216" s="20">
        <f t="shared" si="7"/>
        <v>851440.87531104521</v>
      </c>
      <c r="G216" s="23">
        <v>2014</v>
      </c>
    </row>
    <row r="217" spans="1:7" ht="16" x14ac:dyDescent="0.2">
      <c r="A217" s="23" t="s">
        <v>49</v>
      </c>
      <c r="B217" s="23">
        <v>20994</v>
      </c>
      <c r="C217" s="23">
        <v>1905</v>
      </c>
      <c r="D217" s="20">
        <f t="shared" si="6"/>
        <v>9074.0211488996865</v>
      </c>
      <c r="E217" s="38">
        <v>149.6019957</v>
      </c>
      <c r="F217" s="20">
        <f t="shared" si="7"/>
        <v>1357491.6728993999</v>
      </c>
      <c r="G217" s="23">
        <v>2015</v>
      </c>
    </row>
    <row r="218" spans="1:7" ht="16" x14ac:dyDescent="0.2">
      <c r="A218" s="23" t="s">
        <v>49</v>
      </c>
      <c r="B218" s="23">
        <v>14352</v>
      </c>
      <c r="C218" s="23">
        <v>1220</v>
      </c>
      <c r="D218" s="20">
        <f t="shared" si="6"/>
        <v>8500.5574136008909</v>
      </c>
      <c r="E218" s="38">
        <v>237.4600102</v>
      </c>
      <c r="F218" s="20">
        <f t="shared" si="7"/>
        <v>2018542.4501393531</v>
      </c>
      <c r="G218" s="23">
        <v>2016</v>
      </c>
    </row>
    <row r="219" spans="1:7" ht="16" x14ac:dyDescent="0.2">
      <c r="A219" s="23" t="s">
        <v>49</v>
      </c>
      <c r="B219" s="23">
        <v>15174</v>
      </c>
      <c r="C219" s="23">
        <v>1349</v>
      </c>
      <c r="D219" s="20">
        <f t="shared" si="6"/>
        <v>8890.2069329115602</v>
      </c>
      <c r="E219" s="38">
        <v>271.90899999999999</v>
      </c>
      <c r="F219" s="20">
        <f t="shared" si="7"/>
        <v>2417327.2769210492</v>
      </c>
      <c r="G219" s="23">
        <v>2017</v>
      </c>
    </row>
    <row r="220" spans="1:7" ht="16" x14ac:dyDescent="0.2">
      <c r="A220" s="23" t="s">
        <v>49</v>
      </c>
      <c r="B220" s="23">
        <v>18456</v>
      </c>
      <c r="C220" s="23">
        <v>1699</v>
      </c>
      <c r="D220" s="20">
        <f t="shared" si="6"/>
        <v>9205.6783701777204</v>
      </c>
      <c r="E220" s="38">
        <v>365.49889530000002</v>
      </c>
      <c r="F220" s="20">
        <f t="shared" si="7"/>
        <v>3364665.2747870614</v>
      </c>
      <c r="G220" s="23">
        <v>2018</v>
      </c>
    </row>
    <row r="221" spans="1:7" ht="16" x14ac:dyDescent="0.2">
      <c r="A221" s="23" t="s">
        <v>49</v>
      </c>
      <c r="B221" s="23">
        <v>20246</v>
      </c>
      <c r="C221" s="23">
        <v>1708</v>
      </c>
      <c r="D221" s="20">
        <f t="shared" si="6"/>
        <v>8436.2343178899537</v>
      </c>
      <c r="E221" s="38">
        <v>375.43023110000001</v>
      </c>
      <c r="F221" s="20">
        <f t="shared" si="7"/>
        <v>3167217.3995791762</v>
      </c>
      <c r="G221" s="23">
        <v>2019</v>
      </c>
    </row>
    <row r="222" spans="1:7" ht="16" x14ac:dyDescent="0.2">
      <c r="A222" s="23" t="s">
        <v>50</v>
      </c>
      <c r="B222" s="23">
        <v>18245</v>
      </c>
      <c r="C222" s="23">
        <v>2043</v>
      </c>
      <c r="D222" s="20">
        <f t="shared" si="6"/>
        <v>11197.588380378185</v>
      </c>
      <c r="E222" s="38">
        <v>73.482176469999999</v>
      </c>
      <c r="F222" s="20">
        <f t="shared" si="7"/>
        <v>822823.16540537134</v>
      </c>
      <c r="G222" s="23">
        <v>2009</v>
      </c>
    </row>
    <row r="223" spans="1:7" ht="16" x14ac:dyDescent="0.2">
      <c r="A223" s="23" t="s">
        <v>50</v>
      </c>
      <c r="B223" s="23">
        <v>17823</v>
      </c>
      <c r="C223" s="23">
        <v>1883</v>
      </c>
      <c r="D223" s="20">
        <f t="shared" si="6"/>
        <v>10565.000280536386</v>
      </c>
      <c r="E223" s="38">
        <v>71.892800930000007</v>
      </c>
      <c r="F223" s="20">
        <f t="shared" si="7"/>
        <v>759547.46199399664</v>
      </c>
      <c r="G223" s="23">
        <v>2010</v>
      </c>
    </row>
    <row r="224" spans="1:7" ht="16" x14ac:dyDescent="0.2">
      <c r="A224" s="23" t="s">
        <v>50</v>
      </c>
      <c r="B224" s="23">
        <v>17903</v>
      </c>
      <c r="C224" s="23">
        <v>1746</v>
      </c>
      <c r="D224" s="20">
        <f t="shared" si="6"/>
        <v>9752.5554376361506</v>
      </c>
      <c r="E224" s="38">
        <v>80.831539090000007</v>
      </c>
      <c r="F224" s="20">
        <f t="shared" si="7"/>
        <v>788314.06608467863</v>
      </c>
      <c r="G224" s="23">
        <v>2011</v>
      </c>
    </row>
    <row r="225" spans="1:7" ht="16" x14ac:dyDescent="0.2">
      <c r="A225" s="23" t="s">
        <v>50</v>
      </c>
      <c r="B225" s="23">
        <v>19947</v>
      </c>
      <c r="C225" s="23">
        <v>1803</v>
      </c>
      <c r="D225" s="20">
        <f t="shared" si="6"/>
        <v>9038.9532260490305</v>
      </c>
      <c r="E225" s="38">
        <v>84.503237409999997</v>
      </c>
      <c r="F225" s="20">
        <f t="shared" si="7"/>
        <v>763820.81039870658</v>
      </c>
      <c r="G225" s="23">
        <v>2012</v>
      </c>
    </row>
    <row r="226" spans="1:7" ht="16" x14ac:dyDescent="0.2">
      <c r="A226" s="23" t="s">
        <v>50</v>
      </c>
      <c r="B226" s="23">
        <v>18309</v>
      </c>
      <c r="C226" s="23">
        <v>1560</v>
      </c>
      <c r="D226" s="20">
        <f t="shared" si="6"/>
        <v>8520.3998033753887</v>
      </c>
      <c r="E226" s="38">
        <v>101.25861690000001</v>
      </c>
      <c r="F226" s="20">
        <f t="shared" si="7"/>
        <v>862763.89952482388</v>
      </c>
      <c r="G226" s="23">
        <v>2013</v>
      </c>
    </row>
    <row r="227" spans="1:7" ht="16" x14ac:dyDescent="0.2">
      <c r="A227" s="23" t="s">
        <v>50</v>
      </c>
      <c r="B227" s="23">
        <v>15449</v>
      </c>
      <c r="C227" s="23">
        <v>1072</v>
      </c>
      <c r="D227" s="20">
        <f t="shared" si="6"/>
        <v>6938.9604505145962</v>
      </c>
      <c r="E227" s="38">
        <v>116.55573200000001</v>
      </c>
      <c r="F227" s="20">
        <f t="shared" si="7"/>
        <v>808775.61462877854</v>
      </c>
      <c r="G227" s="23">
        <v>2014</v>
      </c>
    </row>
    <row r="228" spans="1:7" ht="16" x14ac:dyDescent="0.2">
      <c r="A228" s="23" t="s">
        <v>50</v>
      </c>
      <c r="B228" s="23">
        <v>14615</v>
      </c>
      <c r="C228" s="23">
        <v>943</v>
      </c>
      <c r="D228" s="20">
        <f t="shared" si="6"/>
        <v>6452.2750598699968</v>
      </c>
      <c r="E228" s="38">
        <v>130.26473229999999</v>
      </c>
      <c r="F228" s="20">
        <f t="shared" si="7"/>
        <v>840503.8833999316</v>
      </c>
      <c r="G228" s="23">
        <v>2015</v>
      </c>
    </row>
    <row r="229" spans="1:7" ht="16" x14ac:dyDescent="0.2">
      <c r="A229" s="23" t="s">
        <v>50</v>
      </c>
      <c r="B229" s="23">
        <v>12173</v>
      </c>
      <c r="C229" s="23">
        <v>743</v>
      </c>
      <c r="D229" s="20">
        <f t="shared" si="6"/>
        <v>6103.6720611188703</v>
      </c>
      <c r="E229" s="38">
        <v>173.43085110000001</v>
      </c>
      <c r="F229" s="20">
        <f t="shared" si="7"/>
        <v>1058565.0403951369</v>
      </c>
      <c r="G229" s="23">
        <v>2016</v>
      </c>
    </row>
    <row r="230" spans="1:7" ht="16" x14ac:dyDescent="0.2">
      <c r="A230" s="23" t="s">
        <v>50</v>
      </c>
      <c r="B230" s="23">
        <v>11915</v>
      </c>
      <c r="C230" s="23">
        <v>767</v>
      </c>
      <c r="D230" s="20">
        <f t="shared" si="6"/>
        <v>6437.2639530004199</v>
      </c>
      <c r="E230" s="38">
        <v>210.32824919999999</v>
      </c>
      <c r="F230" s="20">
        <f t="shared" si="7"/>
        <v>1353938.4568728493</v>
      </c>
      <c r="G230" s="23">
        <v>2017</v>
      </c>
    </row>
    <row r="231" spans="1:7" ht="16" x14ac:dyDescent="0.2">
      <c r="A231" s="23" t="s">
        <v>50</v>
      </c>
      <c r="B231" s="23">
        <v>12864</v>
      </c>
      <c r="C231" s="23">
        <v>926</v>
      </c>
      <c r="D231" s="20">
        <f t="shared" si="6"/>
        <v>7198.3830845771145</v>
      </c>
      <c r="E231" s="38">
        <v>243.59174200000001</v>
      </c>
      <c r="F231" s="20">
        <f t="shared" si="7"/>
        <v>1753466.6751554727</v>
      </c>
      <c r="G231" s="23">
        <v>2018</v>
      </c>
    </row>
    <row r="232" spans="1:7" ht="16" x14ac:dyDescent="0.2">
      <c r="A232" s="23" t="s">
        <v>50</v>
      </c>
      <c r="B232" s="23">
        <v>13449</v>
      </c>
      <c r="C232" s="23">
        <v>957</v>
      </c>
      <c r="D232" s="20">
        <f t="shared" si="6"/>
        <v>7115.7706892705773</v>
      </c>
      <c r="E232" s="38">
        <v>241.21248370000001</v>
      </c>
      <c r="F232" s="20">
        <f t="shared" si="7"/>
        <v>1716412.7213986169</v>
      </c>
      <c r="G232" s="23">
        <v>2019</v>
      </c>
    </row>
    <row r="233" spans="1:7" ht="16" x14ac:dyDescent="0.2">
      <c r="A233" s="23" t="s">
        <v>51</v>
      </c>
      <c r="B233" s="23">
        <v>3488</v>
      </c>
      <c r="C233" s="23">
        <v>336</v>
      </c>
      <c r="D233" s="20">
        <f t="shared" si="6"/>
        <v>9633.0275229357812</v>
      </c>
      <c r="E233" s="38">
        <v>61.262242149999999</v>
      </c>
      <c r="F233" s="20">
        <f t="shared" si="7"/>
        <v>590140.86474770645</v>
      </c>
      <c r="G233" s="23">
        <v>2009</v>
      </c>
    </row>
    <row r="234" spans="1:7" ht="16" x14ac:dyDescent="0.2">
      <c r="A234" s="23" t="s">
        <v>51</v>
      </c>
      <c r="B234" s="23">
        <v>3688</v>
      </c>
      <c r="C234" s="23">
        <v>331</v>
      </c>
      <c r="D234" s="20">
        <f t="shared" si="6"/>
        <v>8975.0542299349236</v>
      </c>
      <c r="E234" s="38">
        <v>94.619043480000002</v>
      </c>
      <c r="F234" s="20">
        <f t="shared" si="7"/>
        <v>849211.04641757044</v>
      </c>
      <c r="G234" s="23">
        <v>2010</v>
      </c>
    </row>
    <row r="235" spans="1:7" ht="16" x14ac:dyDescent="0.2">
      <c r="A235" s="23" t="s">
        <v>51</v>
      </c>
      <c r="B235" s="23">
        <v>3773</v>
      </c>
      <c r="C235" s="23">
        <v>304</v>
      </c>
      <c r="D235" s="20">
        <f t="shared" si="6"/>
        <v>8057.2488735754041</v>
      </c>
      <c r="E235" s="38">
        <v>88.70748768</v>
      </c>
      <c r="F235" s="20">
        <f t="shared" si="7"/>
        <v>714738.30518738402</v>
      </c>
      <c r="G235" s="23">
        <v>2011</v>
      </c>
    </row>
    <row r="236" spans="1:7" ht="16" x14ac:dyDescent="0.2">
      <c r="A236" s="23" t="s">
        <v>51</v>
      </c>
      <c r="B236" s="23">
        <v>4018</v>
      </c>
      <c r="C236" s="23">
        <v>318</v>
      </c>
      <c r="D236" s="20">
        <f t="shared" si="6"/>
        <v>7914.3852663016423</v>
      </c>
      <c r="E236" s="38">
        <v>119.6175229</v>
      </c>
      <c r="F236" s="20">
        <f t="shared" si="7"/>
        <v>946699.16083125933</v>
      </c>
      <c r="G236" s="23">
        <v>2012</v>
      </c>
    </row>
    <row r="237" spans="1:7" ht="16" x14ac:dyDescent="0.2">
      <c r="A237" s="23" t="s">
        <v>51</v>
      </c>
      <c r="B237" s="23">
        <v>4274</v>
      </c>
      <c r="C237" s="23">
        <v>343</v>
      </c>
      <c r="D237" s="20">
        <f t="shared" si="6"/>
        <v>8025.2690687880213</v>
      </c>
      <c r="E237" s="38">
        <v>111.960622</v>
      </c>
      <c r="F237" s="20">
        <f t="shared" si="7"/>
        <v>898514.11665886769</v>
      </c>
      <c r="G237" s="23">
        <v>2013</v>
      </c>
    </row>
    <row r="238" spans="1:7" ht="16" x14ac:dyDescent="0.2">
      <c r="A238" s="23" t="s">
        <v>51</v>
      </c>
      <c r="B238" s="23">
        <v>4107</v>
      </c>
      <c r="C238" s="23">
        <v>304</v>
      </c>
      <c r="D238" s="20">
        <f t="shared" si="6"/>
        <v>7401.9965911857807</v>
      </c>
      <c r="E238" s="38">
        <v>110.87581280000001</v>
      </c>
      <c r="F238" s="20">
        <f t="shared" si="7"/>
        <v>820702.38839055283</v>
      </c>
      <c r="G238" s="23">
        <v>2014</v>
      </c>
    </row>
    <row r="239" spans="1:7" ht="16" x14ac:dyDescent="0.2">
      <c r="A239" s="23" t="s">
        <v>51</v>
      </c>
      <c r="B239" s="23">
        <v>3850</v>
      </c>
      <c r="C239" s="23">
        <v>280</v>
      </c>
      <c r="D239" s="20">
        <f t="shared" si="6"/>
        <v>7272.7272727272721</v>
      </c>
      <c r="E239" s="38">
        <v>158.95608910000001</v>
      </c>
      <c r="F239" s="20">
        <f t="shared" si="7"/>
        <v>1156044.2843636363</v>
      </c>
      <c r="G239" s="23">
        <v>2015</v>
      </c>
    </row>
    <row r="240" spans="1:7" ht="16" x14ac:dyDescent="0.2">
      <c r="A240" s="23" t="s">
        <v>51</v>
      </c>
      <c r="B240" s="23">
        <v>3670</v>
      </c>
      <c r="C240" s="23">
        <v>287</v>
      </c>
      <c r="D240" s="20">
        <f t="shared" si="6"/>
        <v>7820.1634877384195</v>
      </c>
      <c r="E240" s="38">
        <v>277.98691300000002</v>
      </c>
      <c r="F240" s="20">
        <f t="shared" si="7"/>
        <v>2173903.1071117166</v>
      </c>
      <c r="G240" s="23">
        <v>2016</v>
      </c>
    </row>
    <row r="241" spans="1:7" ht="16" x14ac:dyDescent="0.2">
      <c r="A241" s="23" t="s">
        <v>51</v>
      </c>
      <c r="B241" s="23">
        <v>4201</v>
      </c>
      <c r="C241" s="23">
        <v>315</v>
      </c>
      <c r="D241" s="20">
        <f t="shared" si="6"/>
        <v>7498.2147107831461</v>
      </c>
      <c r="E241" s="38">
        <v>324.05617530000001</v>
      </c>
      <c r="F241" s="20">
        <f t="shared" si="7"/>
        <v>2429842.780754582</v>
      </c>
      <c r="G241" s="23">
        <v>2017</v>
      </c>
    </row>
    <row r="242" spans="1:7" ht="16" x14ac:dyDescent="0.2">
      <c r="A242" s="23" t="s">
        <v>51</v>
      </c>
      <c r="B242" s="23">
        <v>5650</v>
      </c>
      <c r="C242" s="23">
        <v>457</v>
      </c>
      <c r="D242" s="20">
        <f t="shared" si="6"/>
        <v>8088.4955752212381</v>
      </c>
      <c r="E242" s="38">
        <v>381.81785910000002</v>
      </c>
      <c r="F242" s="20">
        <f t="shared" si="7"/>
        <v>3088332.0638707965</v>
      </c>
      <c r="G242" s="23">
        <v>2018</v>
      </c>
    </row>
    <row r="243" spans="1:7" ht="16" x14ac:dyDescent="0.2">
      <c r="A243" s="23" t="s">
        <v>51</v>
      </c>
      <c r="B243" s="23">
        <v>6899</v>
      </c>
      <c r="C243" s="23">
        <v>569</v>
      </c>
      <c r="D243" s="20">
        <f t="shared" si="6"/>
        <v>8247.5721119002756</v>
      </c>
      <c r="E243" s="38">
        <v>405.02376370000002</v>
      </c>
      <c r="F243" s="20">
        <f t="shared" si="7"/>
        <v>3340462.6981490073</v>
      </c>
      <c r="G243" s="23">
        <v>2019</v>
      </c>
    </row>
    <row r="244" spans="1:7" ht="16" x14ac:dyDescent="0.2">
      <c r="A244" s="23" t="s">
        <v>52</v>
      </c>
      <c r="B244" s="23">
        <v>14967</v>
      </c>
      <c r="C244" s="23">
        <v>1530</v>
      </c>
      <c r="D244" s="20">
        <f t="shared" si="6"/>
        <v>10222.489476849069</v>
      </c>
      <c r="E244" s="38">
        <v>59.645054190000003</v>
      </c>
      <c r="F244" s="20">
        <f t="shared" si="7"/>
        <v>609720.93880336743</v>
      </c>
      <c r="G244" s="23">
        <v>2009</v>
      </c>
    </row>
    <row r="245" spans="1:7" ht="16" x14ac:dyDescent="0.2">
      <c r="A245" s="23" t="s">
        <v>52</v>
      </c>
      <c r="B245" s="23">
        <v>14775</v>
      </c>
      <c r="C245" s="23">
        <v>1430</v>
      </c>
      <c r="D245" s="20">
        <f t="shared" si="6"/>
        <v>9678.5109983079528</v>
      </c>
      <c r="E245" s="38">
        <v>67.111969999999999</v>
      </c>
      <c r="F245" s="20">
        <f t="shared" si="7"/>
        <v>649543.93976311339</v>
      </c>
      <c r="G245" s="23">
        <v>2010</v>
      </c>
    </row>
    <row r="246" spans="1:7" ht="16" x14ac:dyDescent="0.2">
      <c r="A246" s="23" t="s">
        <v>52</v>
      </c>
      <c r="B246" s="23">
        <v>15529</v>
      </c>
      <c r="C246" s="23">
        <v>1180</v>
      </c>
      <c r="D246" s="20">
        <f t="shared" si="6"/>
        <v>7598.6863288041732</v>
      </c>
      <c r="E246" s="38">
        <v>75.283436690000002</v>
      </c>
      <c r="F246" s="20">
        <f t="shared" si="7"/>
        <v>572055.22116169753</v>
      </c>
      <c r="G246" s="23">
        <v>2011</v>
      </c>
    </row>
    <row r="247" spans="1:7" ht="16" x14ac:dyDescent="0.2">
      <c r="A247" s="23" t="s">
        <v>52</v>
      </c>
      <c r="B247" s="23">
        <v>15645</v>
      </c>
      <c r="C247" s="23">
        <v>1119</v>
      </c>
      <c r="D247" s="20">
        <f t="shared" ref="D247:D310" si="8">IF(B247&lt;&gt;"",C247/B247*100000,"No data available")</f>
        <v>7152.444870565676</v>
      </c>
      <c r="E247" s="38">
        <v>82.435251989999998</v>
      </c>
      <c r="F247" s="20">
        <f t="shared" si="7"/>
        <v>589613.59524966439</v>
      </c>
      <c r="G247" s="23">
        <v>2012</v>
      </c>
    </row>
    <row r="248" spans="1:7" ht="16" x14ac:dyDescent="0.2">
      <c r="A248" s="23" t="s">
        <v>52</v>
      </c>
      <c r="B248" s="23">
        <v>14853</v>
      </c>
      <c r="C248" s="23">
        <v>1055</v>
      </c>
      <c r="D248" s="20">
        <f t="shared" si="8"/>
        <v>7102.9421665656773</v>
      </c>
      <c r="E248" s="38">
        <v>77.443621620000002</v>
      </c>
      <c r="F248" s="20">
        <f t="shared" si="7"/>
        <v>550077.56553625537</v>
      </c>
      <c r="G248" s="23">
        <v>2013</v>
      </c>
    </row>
    <row r="249" spans="1:7" ht="16" x14ac:dyDescent="0.2">
      <c r="A249" s="23" t="s">
        <v>52</v>
      </c>
      <c r="B249" s="23">
        <v>13567</v>
      </c>
      <c r="C249" s="23">
        <v>747</v>
      </c>
      <c r="D249" s="20">
        <f t="shared" si="8"/>
        <v>5506.0072234097443</v>
      </c>
      <c r="E249" s="38">
        <v>91.639242049999993</v>
      </c>
      <c r="F249" s="20">
        <f t="shared" si="7"/>
        <v>504566.32867509394</v>
      </c>
      <c r="G249" s="23">
        <v>2014</v>
      </c>
    </row>
    <row r="250" spans="1:7" ht="16" x14ac:dyDescent="0.2">
      <c r="A250" s="23" t="s">
        <v>52</v>
      </c>
      <c r="B250" s="23">
        <v>6002</v>
      </c>
      <c r="C250" s="23">
        <v>411</v>
      </c>
      <c r="D250" s="20">
        <f t="shared" si="8"/>
        <v>6847.7174275241578</v>
      </c>
      <c r="E250" s="38">
        <v>115.7769084</v>
      </c>
      <c r="F250" s="20">
        <f t="shared" si="7"/>
        <v>792807.55335554807</v>
      </c>
      <c r="G250" s="23">
        <v>2015</v>
      </c>
    </row>
    <row r="251" spans="1:7" ht="16" x14ac:dyDescent="0.2">
      <c r="A251" s="23" t="s">
        <v>52</v>
      </c>
      <c r="B251" s="23">
        <v>5633</v>
      </c>
      <c r="C251" s="23">
        <v>421</v>
      </c>
      <c r="D251" s="20">
        <f t="shared" si="8"/>
        <v>7473.8150186401563</v>
      </c>
      <c r="E251" s="38">
        <v>148.1277532</v>
      </c>
      <c r="F251" s="20">
        <f t="shared" si="7"/>
        <v>1107079.4265435825</v>
      </c>
      <c r="G251" s="23">
        <v>2016</v>
      </c>
    </row>
    <row r="252" spans="1:7" ht="16" x14ac:dyDescent="0.2">
      <c r="A252" s="23" t="s">
        <v>52</v>
      </c>
      <c r="B252" s="23">
        <v>5448</v>
      </c>
      <c r="C252" s="23">
        <v>446</v>
      </c>
      <c r="D252" s="20">
        <f t="shared" si="8"/>
        <v>8186.4904552129219</v>
      </c>
      <c r="E252" s="38">
        <v>224.43125409999999</v>
      </c>
      <c r="F252" s="20">
        <f t="shared" si="7"/>
        <v>1837304.3195411158</v>
      </c>
      <c r="G252" s="23">
        <v>2017</v>
      </c>
    </row>
    <row r="253" spans="1:7" ht="16" x14ac:dyDescent="0.2">
      <c r="A253" s="23" t="s">
        <v>52</v>
      </c>
      <c r="B253" s="23">
        <v>8790</v>
      </c>
      <c r="C253" s="23">
        <v>686</v>
      </c>
      <c r="D253" s="20">
        <f t="shared" si="8"/>
        <v>7804.3230944254829</v>
      </c>
      <c r="E253" s="38">
        <v>233.49295549999999</v>
      </c>
      <c r="F253" s="20">
        <f t="shared" si="7"/>
        <v>1822254.4649943116</v>
      </c>
      <c r="G253" s="23">
        <v>2018</v>
      </c>
    </row>
    <row r="254" spans="1:7" ht="16" x14ac:dyDescent="0.2">
      <c r="A254" s="23" t="s">
        <v>52</v>
      </c>
      <c r="B254" s="23">
        <v>8995</v>
      </c>
      <c r="C254" s="23">
        <v>657</v>
      </c>
      <c r="D254" s="20">
        <f t="shared" si="8"/>
        <v>7304.0578098943861</v>
      </c>
      <c r="E254" s="38">
        <v>234.06866669999999</v>
      </c>
      <c r="F254" s="20">
        <f t="shared" si="7"/>
        <v>1709651.0730617009</v>
      </c>
      <c r="G254" s="23">
        <v>2019</v>
      </c>
    </row>
    <row r="255" spans="1:7" ht="16" x14ac:dyDescent="0.2">
      <c r="A255" s="23" t="s">
        <v>53</v>
      </c>
      <c r="B255" s="23">
        <v>28136</v>
      </c>
      <c r="C255" s="23">
        <v>2220</v>
      </c>
      <c r="D255" s="20">
        <f t="shared" si="8"/>
        <v>7890.2473699175443</v>
      </c>
      <c r="E255" s="38">
        <v>148.443198</v>
      </c>
      <c r="F255" s="20">
        <f t="shared" si="7"/>
        <v>1171253.5526016492</v>
      </c>
      <c r="G255" s="23">
        <v>2009</v>
      </c>
    </row>
    <row r="256" spans="1:7" ht="16" x14ac:dyDescent="0.2">
      <c r="A256" s="23" t="s">
        <v>53</v>
      </c>
      <c r="B256" s="23">
        <v>32951</v>
      </c>
      <c r="C256" s="23">
        <v>2713</v>
      </c>
      <c r="D256" s="20">
        <f t="shared" si="8"/>
        <v>8233.4375284513371</v>
      </c>
      <c r="E256" s="38">
        <v>166.97103480000001</v>
      </c>
      <c r="F256" s="20">
        <f t="shared" si="7"/>
        <v>1374745.5840866743</v>
      </c>
      <c r="G256" s="23">
        <v>2010</v>
      </c>
    </row>
    <row r="257" spans="1:7" ht="16" x14ac:dyDescent="0.2">
      <c r="A257" s="23" t="s">
        <v>53</v>
      </c>
      <c r="B257" s="23">
        <v>37606</v>
      </c>
      <c r="C257" s="23">
        <v>2917</v>
      </c>
      <c r="D257" s="20">
        <f t="shared" si="8"/>
        <v>7756.7409455937886</v>
      </c>
      <c r="E257" s="38">
        <v>176.43184289999999</v>
      </c>
      <c r="F257" s="20">
        <f t="shared" si="7"/>
        <v>1368536.0999290007</v>
      </c>
      <c r="G257" s="23">
        <v>2011</v>
      </c>
    </row>
    <row r="258" spans="1:7" ht="16" x14ac:dyDescent="0.2">
      <c r="A258" s="23" t="s">
        <v>53</v>
      </c>
      <c r="B258" s="23">
        <v>40118</v>
      </c>
      <c r="C258" s="23">
        <v>3027</v>
      </c>
      <c r="D258" s="20">
        <f t="shared" si="8"/>
        <v>7545.2415374644797</v>
      </c>
      <c r="E258" s="38">
        <v>189.81101910000001</v>
      </c>
      <c r="F258" s="20">
        <f t="shared" ref="F258:F321" si="9">IF(E258&lt;&gt;"",D258*E258,"No Data Available")</f>
        <v>1432169.9855817838</v>
      </c>
      <c r="G258" s="23">
        <v>2012</v>
      </c>
    </row>
    <row r="259" spans="1:7" ht="16" x14ac:dyDescent="0.2">
      <c r="A259" s="23" t="s">
        <v>53</v>
      </c>
      <c r="B259" s="23">
        <v>41097</v>
      </c>
      <c r="C259" s="23">
        <v>2947</v>
      </c>
      <c r="D259" s="20">
        <f t="shared" si="8"/>
        <v>7170.8397206608752</v>
      </c>
      <c r="E259" s="38">
        <v>209.52107649999999</v>
      </c>
      <c r="F259" s="20">
        <f t="shared" si="9"/>
        <v>1502442.0576818257</v>
      </c>
      <c r="G259" s="23">
        <v>2013</v>
      </c>
    </row>
    <row r="260" spans="1:7" ht="16" x14ac:dyDescent="0.2">
      <c r="A260" s="23" t="s">
        <v>53</v>
      </c>
      <c r="B260" s="23">
        <v>41416</v>
      </c>
      <c r="C260" s="23">
        <v>2785</v>
      </c>
      <c r="D260" s="20">
        <f t="shared" si="8"/>
        <v>6724.454317172107</v>
      </c>
      <c r="E260" s="38">
        <v>216.80396949999999</v>
      </c>
      <c r="F260" s="20">
        <f t="shared" si="9"/>
        <v>1457888.3886843247</v>
      </c>
      <c r="G260" s="23">
        <v>2014</v>
      </c>
    </row>
    <row r="261" spans="1:7" ht="16" x14ac:dyDescent="0.2">
      <c r="A261" s="23" t="s">
        <v>53</v>
      </c>
      <c r="B261" s="23">
        <v>43185</v>
      </c>
      <c r="C261" s="23">
        <v>2760</v>
      </c>
      <c r="D261" s="20">
        <f t="shared" si="8"/>
        <v>6391.108023619312</v>
      </c>
      <c r="E261" s="38">
        <v>285.28655750000001</v>
      </c>
      <c r="F261" s="20">
        <f t="shared" si="9"/>
        <v>1823297.2066689823</v>
      </c>
      <c r="G261" s="23">
        <v>2015</v>
      </c>
    </row>
    <row r="262" spans="1:7" ht="16" x14ac:dyDescent="0.2">
      <c r="A262" s="23" t="s">
        <v>53</v>
      </c>
      <c r="B262" s="23">
        <v>43238</v>
      </c>
      <c r="C262" s="23">
        <v>2892</v>
      </c>
      <c r="D262" s="20">
        <f t="shared" si="8"/>
        <v>6688.5609880197972</v>
      </c>
      <c r="E262" s="38">
        <v>274.614777</v>
      </c>
      <c r="F262" s="20">
        <f t="shared" si="9"/>
        <v>1836777.6841759563</v>
      </c>
      <c r="G262" s="23">
        <v>2016</v>
      </c>
    </row>
    <row r="263" spans="1:7" ht="16" x14ac:dyDescent="0.2">
      <c r="A263" s="23" t="s">
        <v>53</v>
      </c>
      <c r="B263" s="23">
        <v>36793</v>
      </c>
      <c r="C263" s="23">
        <v>2391</v>
      </c>
      <c r="D263" s="20">
        <f t="shared" si="8"/>
        <v>6498.5187399777124</v>
      </c>
      <c r="E263" s="38">
        <v>282.58387399999998</v>
      </c>
      <c r="F263" s="20">
        <f t="shared" si="9"/>
        <v>1836376.6008045005</v>
      </c>
      <c r="G263" s="23">
        <v>2017</v>
      </c>
    </row>
    <row r="264" spans="1:7" ht="16" x14ac:dyDescent="0.2">
      <c r="A264" s="23" t="s">
        <v>53</v>
      </c>
      <c r="B264" s="23">
        <v>37602</v>
      </c>
      <c r="C264" s="23">
        <v>2433</v>
      </c>
      <c r="D264" s="20">
        <f t="shared" si="8"/>
        <v>6470.4005106111381</v>
      </c>
      <c r="E264" s="38">
        <v>287.36976190000001</v>
      </c>
      <c r="F264" s="20">
        <f t="shared" si="9"/>
        <v>1859397.4541319613</v>
      </c>
      <c r="G264" s="23">
        <v>2018</v>
      </c>
    </row>
    <row r="265" spans="1:7" ht="16" x14ac:dyDescent="0.2">
      <c r="A265" s="23" t="s">
        <v>53</v>
      </c>
      <c r="B265" s="23">
        <v>26271</v>
      </c>
      <c r="C265" s="23">
        <v>1573</v>
      </c>
      <c r="D265" s="20">
        <f t="shared" si="8"/>
        <v>5987.5908796772101</v>
      </c>
      <c r="E265" s="38">
        <v>274.85198750000001</v>
      </c>
      <c r="F265" s="20">
        <f t="shared" si="9"/>
        <v>1645701.2536161547</v>
      </c>
      <c r="G265" s="23">
        <v>2019</v>
      </c>
    </row>
    <row r="266" spans="1:7" ht="16" x14ac:dyDescent="0.2">
      <c r="A266" s="23" t="s">
        <v>54</v>
      </c>
      <c r="B266" s="23">
        <v>33495</v>
      </c>
      <c r="C266" s="23">
        <v>3556</v>
      </c>
      <c r="D266" s="20">
        <f t="shared" si="8"/>
        <v>10616.509926854755</v>
      </c>
      <c r="E266" s="38">
        <v>99.262308259999998</v>
      </c>
      <c r="F266" s="20">
        <f t="shared" si="9"/>
        <v>1053819.2810048067</v>
      </c>
      <c r="G266" s="23">
        <v>2009</v>
      </c>
    </row>
    <row r="267" spans="1:7" ht="16" x14ac:dyDescent="0.2">
      <c r="A267" s="23" t="s">
        <v>54</v>
      </c>
      <c r="B267" s="23">
        <v>33119</v>
      </c>
      <c r="C267" s="23">
        <v>3427</v>
      </c>
      <c r="D267" s="20">
        <f t="shared" si="8"/>
        <v>10347.534647785258</v>
      </c>
      <c r="E267" s="38">
        <v>106.6435757</v>
      </c>
      <c r="F267" s="20">
        <f t="shared" si="9"/>
        <v>1103498.0945194601</v>
      </c>
      <c r="G267" s="23">
        <v>2010</v>
      </c>
    </row>
    <row r="268" spans="1:7" ht="16" x14ac:dyDescent="0.2">
      <c r="A268" s="23" t="s">
        <v>54</v>
      </c>
      <c r="B268" s="23">
        <v>34205</v>
      </c>
      <c r="C268" s="23">
        <v>3439</v>
      </c>
      <c r="D268" s="20">
        <f t="shared" si="8"/>
        <v>10054.085659991229</v>
      </c>
      <c r="E268" s="38">
        <v>109.91622479999999</v>
      </c>
      <c r="F268" s="20">
        <f t="shared" si="9"/>
        <v>1105107.1395620522</v>
      </c>
      <c r="G268" s="23">
        <v>2011</v>
      </c>
    </row>
    <row r="269" spans="1:7" ht="16" x14ac:dyDescent="0.2">
      <c r="A269" s="23" t="s">
        <v>54</v>
      </c>
      <c r="B269" s="23">
        <v>36520</v>
      </c>
      <c r="C269" s="23">
        <v>3570</v>
      </c>
      <c r="D269" s="20">
        <f t="shared" si="8"/>
        <v>9775.4654983570654</v>
      </c>
      <c r="E269" s="38">
        <v>107.7137755</v>
      </c>
      <c r="F269" s="20">
        <f t="shared" si="9"/>
        <v>1052952.2960980285</v>
      </c>
      <c r="G269" s="23">
        <v>2012</v>
      </c>
    </row>
    <row r="270" spans="1:7" ht="16" x14ac:dyDescent="0.2">
      <c r="A270" s="23" t="s">
        <v>54</v>
      </c>
      <c r="B270" s="23">
        <v>37853</v>
      </c>
      <c r="C270" s="23">
        <v>3435</v>
      </c>
      <c r="D270" s="20">
        <f t="shared" si="8"/>
        <v>9074.5779726838027</v>
      </c>
      <c r="E270" s="38">
        <v>127.69395919999999</v>
      </c>
      <c r="F270" s="20">
        <f t="shared" si="9"/>
        <v>1158768.7894011042</v>
      </c>
      <c r="G270" s="23">
        <v>2013</v>
      </c>
    </row>
    <row r="271" spans="1:7" ht="16" x14ac:dyDescent="0.2">
      <c r="A271" s="23" t="s">
        <v>54</v>
      </c>
      <c r="B271" s="23">
        <v>34229</v>
      </c>
      <c r="C271" s="23">
        <v>2845</v>
      </c>
      <c r="D271" s="20">
        <f t="shared" si="8"/>
        <v>8311.665546758597</v>
      </c>
      <c r="E271" s="38">
        <v>130.42514660000001</v>
      </c>
      <c r="F271" s="20">
        <f t="shared" si="9"/>
        <v>1084050.1974261592</v>
      </c>
      <c r="G271" s="23">
        <v>2014</v>
      </c>
    </row>
    <row r="272" spans="1:7" ht="16" x14ac:dyDescent="0.2">
      <c r="A272" s="23" t="s">
        <v>54</v>
      </c>
      <c r="B272" s="23">
        <v>28363</v>
      </c>
      <c r="C272" s="23">
        <v>2171</v>
      </c>
      <c r="D272" s="20">
        <f t="shared" si="8"/>
        <v>7654.3383986179169</v>
      </c>
      <c r="E272" s="38">
        <v>143.26026300000001</v>
      </c>
      <c r="F272" s="20">
        <f t="shared" si="9"/>
        <v>1096562.5320770016</v>
      </c>
      <c r="G272" s="23">
        <v>2015</v>
      </c>
    </row>
    <row r="273" spans="1:7" ht="16" x14ac:dyDescent="0.2">
      <c r="A273" s="23" t="s">
        <v>54</v>
      </c>
      <c r="B273" s="23">
        <v>30105</v>
      </c>
      <c r="C273" s="23">
        <v>2214</v>
      </c>
      <c r="D273" s="20">
        <f t="shared" si="8"/>
        <v>7354.2600896860986</v>
      </c>
      <c r="E273" s="38">
        <v>158.66039929999999</v>
      </c>
      <c r="F273" s="20">
        <f t="shared" si="9"/>
        <v>1166829.8423856501</v>
      </c>
      <c r="G273" s="23">
        <v>2016</v>
      </c>
    </row>
    <row r="274" spans="1:7" ht="16" x14ac:dyDescent="0.2">
      <c r="A274" s="23" t="s">
        <v>54</v>
      </c>
      <c r="B274" s="23">
        <v>39210</v>
      </c>
      <c r="C274" s="23">
        <v>2883</v>
      </c>
      <c r="D274" s="20">
        <f t="shared" si="8"/>
        <v>7352.7161438408566</v>
      </c>
      <c r="E274" s="38">
        <v>174.8779461</v>
      </c>
      <c r="F274" s="20">
        <f t="shared" si="9"/>
        <v>1285827.8974912013</v>
      </c>
      <c r="G274" s="23">
        <v>2017</v>
      </c>
    </row>
    <row r="275" spans="1:7" ht="16" x14ac:dyDescent="0.2">
      <c r="A275" s="23" t="s">
        <v>54</v>
      </c>
      <c r="B275" s="23">
        <v>47114</v>
      </c>
      <c r="C275" s="23">
        <v>3463</v>
      </c>
      <c r="D275" s="20">
        <f t="shared" si="8"/>
        <v>7350.2568238740078</v>
      </c>
      <c r="E275" s="38">
        <v>202.7960654</v>
      </c>
      <c r="F275" s="20">
        <f t="shared" si="9"/>
        <v>1490603.1635611495</v>
      </c>
      <c r="G275" s="23">
        <v>2018</v>
      </c>
    </row>
    <row r="276" spans="1:7" ht="16" x14ac:dyDescent="0.2">
      <c r="A276" s="23" t="s">
        <v>54</v>
      </c>
      <c r="B276" s="23">
        <v>51227</v>
      </c>
      <c r="C276" s="23">
        <v>3614</v>
      </c>
      <c r="D276" s="20">
        <f t="shared" si="8"/>
        <v>7054.873406601987</v>
      </c>
      <c r="E276" s="38">
        <v>205.60754549999999</v>
      </c>
      <c r="F276" s="20">
        <f t="shared" si="9"/>
        <v>1450535.2049446579</v>
      </c>
      <c r="G276" s="23">
        <v>2019</v>
      </c>
    </row>
    <row r="277" spans="1:7" ht="16" x14ac:dyDescent="0.2">
      <c r="A277" s="23" t="s">
        <v>55</v>
      </c>
      <c r="B277" s="23">
        <v>3388</v>
      </c>
      <c r="C277" s="23">
        <v>357</v>
      </c>
      <c r="D277" s="20">
        <f t="shared" si="8"/>
        <v>10537.190082644627</v>
      </c>
      <c r="E277" s="38">
        <v>78.943439999999995</v>
      </c>
      <c r="F277" s="20">
        <f t="shared" si="9"/>
        <v>831842.03305785113</v>
      </c>
      <c r="G277" s="23">
        <v>2009</v>
      </c>
    </row>
    <row r="278" spans="1:7" ht="16" x14ac:dyDescent="0.2">
      <c r="A278" s="23" t="s">
        <v>55</v>
      </c>
      <c r="B278" s="23">
        <v>3095</v>
      </c>
      <c r="C278" s="23">
        <v>350</v>
      </c>
      <c r="D278" s="20">
        <f t="shared" si="8"/>
        <v>11308.562197092084</v>
      </c>
      <c r="E278" s="38">
        <v>80.04092</v>
      </c>
      <c r="F278" s="20">
        <f t="shared" si="9"/>
        <v>905147.72213247174</v>
      </c>
      <c r="G278" s="23">
        <v>2010</v>
      </c>
    </row>
    <row r="279" spans="1:7" ht="16" x14ac:dyDescent="0.2">
      <c r="A279" s="23" t="s">
        <v>55</v>
      </c>
      <c r="B279" s="23">
        <v>3010</v>
      </c>
      <c r="C279" s="23">
        <v>280</v>
      </c>
      <c r="D279" s="20">
        <f t="shared" si="8"/>
        <v>9302.3255813953492</v>
      </c>
      <c r="E279" s="38">
        <v>71.421153849999996</v>
      </c>
      <c r="F279" s="20">
        <f t="shared" si="9"/>
        <v>664382.82651162788</v>
      </c>
      <c r="G279" s="23">
        <v>2011</v>
      </c>
    </row>
    <row r="280" spans="1:7" ht="16" x14ac:dyDescent="0.2">
      <c r="A280" s="23" t="s">
        <v>55</v>
      </c>
      <c r="B280" s="23">
        <v>2821</v>
      </c>
      <c r="C280" s="23">
        <v>246</v>
      </c>
      <c r="D280" s="20">
        <f t="shared" si="8"/>
        <v>8720.3119461183978</v>
      </c>
      <c r="E280" s="38">
        <v>79.452307689999998</v>
      </c>
      <c r="F280" s="20">
        <f t="shared" si="9"/>
        <v>692848.90789578168</v>
      </c>
      <c r="G280" s="23">
        <v>2012</v>
      </c>
    </row>
    <row r="281" spans="1:7" ht="16" x14ac:dyDescent="0.2">
      <c r="A281" s="23" t="s">
        <v>55</v>
      </c>
      <c r="B281" s="23">
        <v>2967</v>
      </c>
      <c r="C281" s="23">
        <v>283</v>
      </c>
      <c r="D281" s="20">
        <f t="shared" si="8"/>
        <v>9538.2541287495787</v>
      </c>
      <c r="E281" s="38">
        <v>83.665428570000003</v>
      </c>
      <c r="F281" s="20">
        <f t="shared" si="9"/>
        <v>798022.11949140544</v>
      </c>
      <c r="G281" s="23">
        <v>2013</v>
      </c>
    </row>
    <row r="282" spans="1:7" ht="16" x14ac:dyDescent="0.2">
      <c r="A282" s="23" t="s">
        <v>55</v>
      </c>
      <c r="B282" s="23">
        <v>2812</v>
      </c>
      <c r="C282" s="23">
        <v>226</v>
      </c>
      <c r="D282" s="20">
        <f t="shared" si="8"/>
        <v>8036.9843527738267</v>
      </c>
      <c r="E282" s="38">
        <v>96.342481750000005</v>
      </c>
      <c r="F282" s="20">
        <f t="shared" si="9"/>
        <v>774303.01833214797</v>
      </c>
      <c r="G282" s="23">
        <v>2014</v>
      </c>
    </row>
    <row r="283" spans="1:7" ht="16" x14ac:dyDescent="0.2">
      <c r="A283" s="23" t="s">
        <v>55</v>
      </c>
      <c r="B283" s="23">
        <v>2320</v>
      </c>
      <c r="C283" s="23">
        <v>155</v>
      </c>
      <c r="D283" s="20">
        <f t="shared" si="8"/>
        <v>6681.0344827586205</v>
      </c>
      <c r="E283" s="38">
        <v>83.098571430000007</v>
      </c>
      <c r="F283" s="20">
        <f t="shared" si="9"/>
        <v>555184.4211918104</v>
      </c>
      <c r="G283" s="23">
        <v>2015</v>
      </c>
    </row>
    <row r="284" spans="1:7" ht="16" x14ac:dyDescent="0.2">
      <c r="A284" s="23" t="s">
        <v>55</v>
      </c>
      <c r="B284" s="23">
        <v>2187</v>
      </c>
      <c r="C284" s="23">
        <v>169</v>
      </c>
      <c r="D284" s="20">
        <f t="shared" si="8"/>
        <v>7727.4805669867401</v>
      </c>
      <c r="E284" s="38">
        <v>119.3937008</v>
      </c>
      <c r="F284" s="20">
        <f t="shared" si="9"/>
        <v>922612.50275262923</v>
      </c>
      <c r="G284" s="23">
        <v>2016</v>
      </c>
    </row>
    <row r="285" spans="1:7" ht="16" x14ac:dyDescent="0.2">
      <c r="A285" s="23" t="s">
        <v>55</v>
      </c>
      <c r="B285" s="23">
        <v>1608</v>
      </c>
      <c r="C285" s="23">
        <v>145</v>
      </c>
      <c r="D285" s="20">
        <f t="shared" si="8"/>
        <v>9017.4129353233839</v>
      </c>
      <c r="E285" s="38">
        <v>198.08889909999999</v>
      </c>
      <c r="F285" s="20">
        <f t="shared" si="9"/>
        <v>1786249.4010883085</v>
      </c>
      <c r="G285" s="23">
        <v>2017</v>
      </c>
    </row>
    <row r="286" spans="1:7" ht="16" x14ac:dyDescent="0.2">
      <c r="A286" s="23" t="s">
        <v>55</v>
      </c>
      <c r="B286" s="23">
        <v>2534</v>
      </c>
      <c r="C286" s="23">
        <v>219</v>
      </c>
      <c r="D286" s="20">
        <f t="shared" si="8"/>
        <v>8642.4625098658253</v>
      </c>
      <c r="E286" s="38">
        <v>213.4359585</v>
      </c>
      <c r="F286" s="20">
        <f t="shared" si="9"/>
        <v>1844612.269593528</v>
      </c>
      <c r="G286" s="23">
        <v>2018</v>
      </c>
    </row>
    <row r="287" spans="1:7" ht="16" x14ac:dyDescent="0.2">
      <c r="A287" s="23" t="s">
        <v>55</v>
      </c>
      <c r="B287" s="23">
        <v>2873</v>
      </c>
      <c r="C287" s="23">
        <v>220</v>
      </c>
      <c r="D287" s="20">
        <f t="shared" si="8"/>
        <v>7657.5008701705538</v>
      </c>
      <c r="E287" s="38">
        <v>175.64215830000001</v>
      </c>
      <c r="F287" s="20">
        <f t="shared" si="9"/>
        <v>1344979.9800208842</v>
      </c>
      <c r="G287" s="23">
        <v>2019</v>
      </c>
    </row>
    <row r="288" spans="1:7" ht="16" x14ac:dyDescent="0.2">
      <c r="A288" s="23" t="s">
        <v>56</v>
      </c>
      <c r="B288" s="23">
        <v>1509</v>
      </c>
      <c r="C288" s="23">
        <v>122</v>
      </c>
      <c r="D288" s="20">
        <f t="shared" si="8"/>
        <v>8084.8243870112665</v>
      </c>
      <c r="E288" s="38">
        <v>71.708988759999997</v>
      </c>
      <c r="F288" s="20">
        <f t="shared" si="9"/>
        <v>579754.58109476476</v>
      </c>
      <c r="G288" s="23">
        <v>2009</v>
      </c>
    </row>
    <row r="289" spans="1:7" ht="16" x14ac:dyDescent="0.2">
      <c r="A289" s="23" t="s">
        <v>56</v>
      </c>
      <c r="B289" s="23">
        <v>1768</v>
      </c>
      <c r="C289" s="23">
        <v>138</v>
      </c>
      <c r="D289" s="20">
        <f t="shared" si="8"/>
        <v>7805.429864253394</v>
      </c>
      <c r="E289" s="38">
        <v>100.5096226</v>
      </c>
      <c r="F289" s="20">
        <f t="shared" si="9"/>
        <v>784520.80988687789</v>
      </c>
      <c r="G289" s="23">
        <v>2010</v>
      </c>
    </row>
    <row r="290" spans="1:7" ht="16" x14ac:dyDescent="0.2">
      <c r="A290" s="23" t="s">
        <v>56</v>
      </c>
      <c r="B290" s="23">
        <v>1718</v>
      </c>
      <c r="C290" s="23">
        <v>114</v>
      </c>
      <c r="D290" s="20">
        <f t="shared" si="8"/>
        <v>6635.6228172293368</v>
      </c>
      <c r="E290" s="38">
        <v>95.831999999999994</v>
      </c>
      <c r="F290" s="20">
        <f t="shared" si="9"/>
        <v>635905.00582072174</v>
      </c>
      <c r="G290" s="23">
        <v>2011</v>
      </c>
    </row>
    <row r="291" spans="1:7" ht="16" x14ac:dyDescent="0.2">
      <c r="A291" s="23" t="s">
        <v>56</v>
      </c>
      <c r="B291" s="23">
        <v>1753</v>
      </c>
      <c r="C291" s="23">
        <v>102</v>
      </c>
      <c r="D291" s="20">
        <f t="shared" si="8"/>
        <v>5818.5966913861948</v>
      </c>
      <c r="E291" s="38">
        <v>108.7430882</v>
      </c>
      <c r="F291" s="20">
        <f t="shared" si="9"/>
        <v>632732.17321163719</v>
      </c>
      <c r="G291" s="23">
        <v>2012</v>
      </c>
    </row>
    <row r="292" spans="1:7" ht="16" x14ac:dyDescent="0.2">
      <c r="A292" s="23" t="s">
        <v>56</v>
      </c>
      <c r="B292" s="23">
        <v>1814</v>
      </c>
      <c r="C292" s="23">
        <v>107</v>
      </c>
      <c r="D292" s="20">
        <f t="shared" si="8"/>
        <v>5898.5667034178614</v>
      </c>
      <c r="E292" s="38">
        <v>188.09800000000001</v>
      </c>
      <c r="F292" s="20">
        <f t="shared" si="9"/>
        <v>1109508.5997794929</v>
      </c>
      <c r="G292" s="23">
        <v>2013</v>
      </c>
    </row>
    <row r="293" spans="1:7" ht="16" x14ac:dyDescent="0.2">
      <c r="A293" s="23" t="s">
        <v>56</v>
      </c>
      <c r="B293" s="23">
        <v>1678</v>
      </c>
      <c r="C293" s="23">
        <v>110</v>
      </c>
      <c r="D293" s="20">
        <f t="shared" si="8"/>
        <v>6555.4231227651971</v>
      </c>
      <c r="E293" s="38">
        <v>133.91894740000001</v>
      </c>
      <c r="F293" s="20">
        <f t="shared" si="9"/>
        <v>877895.36436233623</v>
      </c>
      <c r="G293" s="23">
        <v>2014</v>
      </c>
    </row>
    <row r="294" spans="1:7" ht="16" x14ac:dyDescent="0.2">
      <c r="A294" s="23" t="s">
        <v>56</v>
      </c>
      <c r="B294" s="23">
        <v>1406</v>
      </c>
      <c r="C294" s="23">
        <v>83</v>
      </c>
      <c r="D294" s="20">
        <f t="shared" si="8"/>
        <v>5903.2716927453775</v>
      </c>
      <c r="E294" s="38">
        <v>119.1223529</v>
      </c>
      <c r="F294" s="20">
        <f t="shared" si="9"/>
        <v>703211.61384779518</v>
      </c>
      <c r="G294" s="23">
        <v>2015</v>
      </c>
    </row>
    <row r="295" spans="1:7" ht="16" x14ac:dyDescent="0.2">
      <c r="A295" s="23" t="s">
        <v>56</v>
      </c>
      <c r="B295" s="23">
        <v>1195</v>
      </c>
      <c r="C295" s="23">
        <v>69</v>
      </c>
      <c r="D295" s="20">
        <f t="shared" si="8"/>
        <v>5774.0585774058582</v>
      </c>
      <c r="E295" s="38">
        <v>110.8416667</v>
      </c>
      <c r="F295" s="20">
        <f t="shared" si="9"/>
        <v>640006.27634309628</v>
      </c>
      <c r="G295" s="23">
        <v>2016</v>
      </c>
    </row>
    <row r="296" spans="1:7" ht="16" x14ac:dyDescent="0.2">
      <c r="A296" s="23" t="s">
        <v>56</v>
      </c>
      <c r="B296" s="23">
        <v>1085</v>
      </c>
      <c r="C296" s="23">
        <v>67</v>
      </c>
      <c r="D296" s="20">
        <f t="shared" si="8"/>
        <v>6175.1152073732719</v>
      </c>
      <c r="E296" s="38">
        <v>301.5303333</v>
      </c>
      <c r="F296" s="20">
        <f t="shared" si="9"/>
        <v>1861984.5466451612</v>
      </c>
      <c r="G296" s="23">
        <v>2017</v>
      </c>
    </row>
    <row r="297" spans="1:7" ht="16" x14ac:dyDescent="0.2">
      <c r="A297" s="23" t="s">
        <v>56</v>
      </c>
      <c r="B297" s="23">
        <v>1164</v>
      </c>
      <c r="C297" s="23">
        <v>68</v>
      </c>
      <c r="D297" s="20">
        <f t="shared" si="8"/>
        <v>5841.9243986254296</v>
      </c>
      <c r="E297" s="38">
        <v>253.1045455</v>
      </c>
      <c r="F297" s="20">
        <f t="shared" si="9"/>
        <v>1478617.6197594502</v>
      </c>
      <c r="G297" s="23">
        <v>2018</v>
      </c>
    </row>
    <row r="298" spans="1:7" ht="16" x14ac:dyDescent="0.2">
      <c r="A298" s="23" t="s">
        <v>56</v>
      </c>
      <c r="B298" s="23">
        <v>1205</v>
      </c>
      <c r="C298" s="23">
        <v>57</v>
      </c>
      <c r="D298" s="20">
        <f t="shared" si="8"/>
        <v>4730.2904564315349</v>
      </c>
      <c r="E298" s="38">
        <v>413.52733330000001</v>
      </c>
      <c r="F298" s="20">
        <f t="shared" si="9"/>
        <v>1956104.3981825726</v>
      </c>
      <c r="G298" s="23">
        <v>2019</v>
      </c>
    </row>
    <row r="299" spans="1:7" ht="16" x14ac:dyDescent="0.2">
      <c r="A299" s="23" t="s">
        <v>57</v>
      </c>
      <c r="B299" s="23">
        <v>33791</v>
      </c>
      <c r="C299" s="23">
        <v>3881</v>
      </c>
      <c r="D299" s="20">
        <f t="shared" si="8"/>
        <v>11485.30673848066</v>
      </c>
      <c r="E299" s="38">
        <v>108.9018931</v>
      </c>
      <c r="F299" s="20">
        <f t="shared" si="9"/>
        <v>1250771.6466547304</v>
      </c>
      <c r="G299" s="23">
        <v>2009</v>
      </c>
    </row>
    <row r="300" spans="1:7" ht="16" x14ac:dyDescent="0.2">
      <c r="A300" s="23" t="s">
        <v>57</v>
      </c>
      <c r="B300" s="23">
        <v>36514</v>
      </c>
      <c r="C300" s="23">
        <v>3962</v>
      </c>
      <c r="D300" s="20">
        <f t="shared" si="8"/>
        <v>10850.632634058169</v>
      </c>
      <c r="E300" s="38">
        <v>105.88140199999999</v>
      </c>
      <c r="F300" s="20">
        <f t="shared" si="9"/>
        <v>1148880.1958810319</v>
      </c>
      <c r="G300" s="23">
        <v>2010</v>
      </c>
    </row>
    <row r="301" spans="1:7" ht="16" x14ac:dyDescent="0.2">
      <c r="A301" s="23" t="s">
        <v>57</v>
      </c>
      <c r="B301" s="23">
        <v>38723</v>
      </c>
      <c r="C301" s="23">
        <v>4159</v>
      </c>
      <c r="D301" s="20">
        <f t="shared" si="8"/>
        <v>10740.386850192392</v>
      </c>
      <c r="E301" s="38">
        <v>108.5277202</v>
      </c>
      <c r="F301" s="20">
        <f t="shared" si="9"/>
        <v>1165629.6989174392</v>
      </c>
      <c r="G301" s="23">
        <v>2011</v>
      </c>
    </row>
    <row r="302" spans="1:7" ht="16" x14ac:dyDescent="0.2">
      <c r="A302" s="23" t="s">
        <v>57</v>
      </c>
      <c r="B302" s="23">
        <v>46641</v>
      </c>
      <c r="C302" s="23">
        <v>4725</v>
      </c>
      <c r="D302" s="20">
        <f t="shared" si="8"/>
        <v>10130.571814497975</v>
      </c>
      <c r="E302" s="38">
        <v>114.9899757</v>
      </c>
      <c r="F302" s="20">
        <f t="shared" si="9"/>
        <v>1164914.2067762271</v>
      </c>
      <c r="G302" s="23">
        <v>2012</v>
      </c>
    </row>
    <row r="303" spans="1:7" ht="16" x14ac:dyDescent="0.2">
      <c r="A303" s="23" t="s">
        <v>57</v>
      </c>
      <c r="B303" s="23">
        <v>48895</v>
      </c>
      <c r="C303" s="23">
        <v>5135</v>
      </c>
      <c r="D303" s="20">
        <f t="shared" si="8"/>
        <v>10502.096328867983</v>
      </c>
      <c r="E303" s="38">
        <v>125.69219579999999</v>
      </c>
      <c r="F303" s="20">
        <f t="shared" si="9"/>
        <v>1320031.5480785356</v>
      </c>
      <c r="G303" s="23">
        <v>2013</v>
      </c>
    </row>
    <row r="304" spans="1:7" ht="16" x14ac:dyDescent="0.2">
      <c r="A304" s="23" t="s">
        <v>57</v>
      </c>
      <c r="B304" s="23">
        <v>44325</v>
      </c>
      <c r="C304" s="23">
        <v>4135</v>
      </c>
      <c r="D304" s="20">
        <f t="shared" si="8"/>
        <v>9328.8212069937945</v>
      </c>
      <c r="E304" s="38">
        <v>121.4967559</v>
      </c>
      <c r="F304" s="20">
        <f t="shared" si="9"/>
        <v>1133421.5130208684</v>
      </c>
      <c r="G304" s="23">
        <v>2014</v>
      </c>
    </row>
    <row r="305" spans="1:7" ht="16" x14ac:dyDescent="0.2">
      <c r="A305" s="23" t="s">
        <v>57</v>
      </c>
      <c r="B305" s="23">
        <v>54473</v>
      </c>
      <c r="C305" s="23">
        <v>5186</v>
      </c>
      <c r="D305" s="20">
        <f t="shared" si="8"/>
        <v>9520.3128155232862</v>
      </c>
      <c r="E305" s="38">
        <v>126.3975006</v>
      </c>
      <c r="F305" s="20">
        <f t="shared" si="9"/>
        <v>1203343.7448122923</v>
      </c>
      <c r="G305" s="23">
        <v>2015</v>
      </c>
    </row>
    <row r="306" spans="1:7" ht="16" x14ac:dyDescent="0.2">
      <c r="A306" s="23" t="s">
        <v>57</v>
      </c>
      <c r="B306" s="23">
        <v>54576</v>
      </c>
      <c r="C306" s="23">
        <v>5000</v>
      </c>
      <c r="D306" s="20">
        <f t="shared" si="8"/>
        <v>9161.5362063910889</v>
      </c>
      <c r="E306" s="38">
        <v>149.8215941</v>
      </c>
      <c r="F306" s="20">
        <f t="shared" si="9"/>
        <v>1372595.9588463795</v>
      </c>
      <c r="G306" s="23">
        <v>2016</v>
      </c>
    </row>
    <row r="307" spans="1:7" ht="16" x14ac:dyDescent="0.2">
      <c r="A307" s="23" t="s">
        <v>57</v>
      </c>
      <c r="B307" s="23">
        <v>58748</v>
      </c>
      <c r="C307" s="23">
        <v>5079</v>
      </c>
      <c r="D307" s="20">
        <f t="shared" si="8"/>
        <v>8645.4006944917273</v>
      </c>
      <c r="E307" s="38">
        <v>172.66898449999999</v>
      </c>
      <c r="F307" s="20">
        <f t="shared" si="9"/>
        <v>1492792.5585134812</v>
      </c>
      <c r="G307" s="23">
        <v>2017</v>
      </c>
    </row>
    <row r="308" spans="1:7" ht="16" x14ac:dyDescent="0.2">
      <c r="A308" s="23" t="s">
        <v>57</v>
      </c>
      <c r="B308" s="23">
        <v>77392</v>
      </c>
      <c r="C308" s="23">
        <v>6531</v>
      </c>
      <c r="D308" s="20">
        <f t="shared" si="8"/>
        <v>8438.8567293777141</v>
      </c>
      <c r="E308" s="38">
        <v>196.34124650000001</v>
      </c>
      <c r="F308" s="20">
        <f t="shared" si="9"/>
        <v>1656895.6492809337</v>
      </c>
      <c r="G308" s="23">
        <v>2018</v>
      </c>
    </row>
    <row r="309" spans="1:7" ht="16" x14ac:dyDescent="0.2">
      <c r="A309" s="23" t="s">
        <v>57</v>
      </c>
      <c r="B309" s="23">
        <v>87586</v>
      </c>
      <c r="C309" s="23">
        <v>7375</v>
      </c>
      <c r="D309" s="20">
        <f t="shared" si="8"/>
        <v>8420.2954810129468</v>
      </c>
      <c r="E309" s="38">
        <v>191.86999420000001</v>
      </c>
      <c r="F309" s="20">
        <f t="shared" si="9"/>
        <v>1615602.0451042403</v>
      </c>
      <c r="G309" s="23">
        <v>2019</v>
      </c>
    </row>
    <row r="310" spans="1:7" ht="16" x14ac:dyDescent="0.2">
      <c r="A310" s="23" t="s">
        <v>58</v>
      </c>
      <c r="B310" s="23">
        <v>907</v>
      </c>
      <c r="C310" s="23">
        <v>89</v>
      </c>
      <c r="D310" s="20">
        <f t="shared" si="8"/>
        <v>9812.5689084895257</v>
      </c>
      <c r="E310" s="38">
        <v>72.050273970000006</v>
      </c>
      <c r="F310" s="20">
        <f t="shared" si="9"/>
        <v>706998.27820617426</v>
      </c>
      <c r="G310" s="23">
        <v>2009</v>
      </c>
    </row>
    <row r="311" spans="1:7" ht="16" x14ac:dyDescent="0.2">
      <c r="A311" s="23" t="s">
        <v>58</v>
      </c>
      <c r="B311" s="23">
        <v>1150</v>
      </c>
      <c r="C311" s="23">
        <v>121</v>
      </c>
      <c r="D311" s="20">
        <f t="shared" ref="D311:D374" si="10">IF(B311&lt;&gt;"",C311/B311*100000,"No data available")</f>
        <v>10521.739130434784</v>
      </c>
      <c r="E311" s="38">
        <v>102.62622450000001</v>
      </c>
      <c r="F311" s="20">
        <f t="shared" si="9"/>
        <v>1079806.362130435</v>
      </c>
      <c r="G311" s="23">
        <v>2010</v>
      </c>
    </row>
    <row r="312" spans="1:7" ht="16" x14ac:dyDescent="0.2">
      <c r="A312" s="23" t="s">
        <v>58</v>
      </c>
      <c r="B312" s="23">
        <v>1894</v>
      </c>
      <c r="C312" s="23">
        <v>212</v>
      </c>
      <c r="D312" s="20">
        <f t="shared" si="10"/>
        <v>11193.24181626188</v>
      </c>
      <c r="E312" s="38">
        <v>118.7130508</v>
      </c>
      <c r="F312" s="20">
        <f t="shared" si="9"/>
        <v>1328783.8843505809</v>
      </c>
      <c r="G312" s="23">
        <v>2011</v>
      </c>
    </row>
    <row r="313" spans="1:7" ht="16" x14ac:dyDescent="0.2">
      <c r="A313" s="23" t="s">
        <v>58</v>
      </c>
      <c r="B313" s="23">
        <v>2851</v>
      </c>
      <c r="C313" s="23">
        <v>264</v>
      </c>
      <c r="D313" s="20">
        <f t="shared" si="10"/>
        <v>9259.9088039284452</v>
      </c>
      <c r="E313" s="38">
        <v>164.079646</v>
      </c>
      <c r="F313" s="20">
        <f t="shared" si="9"/>
        <v>1519362.5585408628</v>
      </c>
      <c r="G313" s="23">
        <v>2012</v>
      </c>
    </row>
    <row r="314" spans="1:7" ht="16" x14ac:dyDescent="0.2">
      <c r="A314" s="23" t="s">
        <v>58</v>
      </c>
      <c r="B314" s="23">
        <v>4000</v>
      </c>
      <c r="C314" s="23">
        <v>383</v>
      </c>
      <c r="D314" s="20">
        <f t="shared" si="10"/>
        <v>9575</v>
      </c>
      <c r="E314" s="38">
        <v>170.31865379999999</v>
      </c>
      <c r="F314" s="20">
        <f t="shared" si="9"/>
        <v>1630801.110135</v>
      </c>
      <c r="G314" s="23">
        <v>2013</v>
      </c>
    </row>
    <row r="315" spans="1:7" ht="16" x14ac:dyDescent="0.2">
      <c r="A315" s="23" t="s">
        <v>58</v>
      </c>
      <c r="B315" s="23">
        <v>5168</v>
      </c>
      <c r="C315" s="23">
        <v>472</v>
      </c>
      <c r="D315" s="20">
        <f t="shared" si="10"/>
        <v>9133.1269349845206</v>
      </c>
      <c r="E315" s="38">
        <v>176.6931926</v>
      </c>
      <c r="F315" s="20">
        <f t="shared" si="9"/>
        <v>1613761.3565634675</v>
      </c>
      <c r="G315" s="23">
        <v>2014</v>
      </c>
    </row>
    <row r="316" spans="1:7" ht="16" x14ac:dyDescent="0.2">
      <c r="A316" s="23" t="s">
        <v>58</v>
      </c>
      <c r="B316" s="23">
        <v>6298</v>
      </c>
      <c r="C316" s="23">
        <v>485</v>
      </c>
      <c r="D316" s="20">
        <f t="shared" si="10"/>
        <v>7700.8574150523982</v>
      </c>
      <c r="E316" s="38">
        <v>227.7396277</v>
      </c>
      <c r="F316" s="20">
        <f t="shared" si="9"/>
        <v>1753790.4006748176</v>
      </c>
      <c r="G316" s="23">
        <v>2015</v>
      </c>
    </row>
    <row r="317" spans="1:7" ht="16" x14ac:dyDescent="0.2">
      <c r="A317" s="23" t="s">
        <v>58</v>
      </c>
      <c r="B317" s="23">
        <v>7766</v>
      </c>
      <c r="C317" s="23">
        <v>597</v>
      </c>
      <c r="D317" s="20">
        <f t="shared" si="10"/>
        <v>7687.3551377800668</v>
      </c>
      <c r="E317" s="38">
        <v>233.1181818</v>
      </c>
      <c r="F317" s="20">
        <f t="shared" si="9"/>
        <v>1792062.2525701777</v>
      </c>
      <c r="G317" s="23">
        <v>2016</v>
      </c>
    </row>
    <row r="318" spans="1:7" ht="16" x14ac:dyDescent="0.2">
      <c r="A318" s="23" t="s">
        <v>58</v>
      </c>
      <c r="B318" s="23">
        <v>8272</v>
      </c>
      <c r="C318" s="23">
        <v>534</v>
      </c>
      <c r="D318" s="20">
        <f t="shared" si="10"/>
        <v>6455.5125725338485</v>
      </c>
      <c r="E318" s="38">
        <v>244.31481389999999</v>
      </c>
      <c r="F318" s="20">
        <f t="shared" si="9"/>
        <v>1577177.3527877175</v>
      </c>
      <c r="G318" s="23">
        <v>2017</v>
      </c>
    </row>
    <row r="319" spans="1:7" ht="16" x14ac:dyDescent="0.2">
      <c r="A319" s="23" t="s">
        <v>58</v>
      </c>
      <c r="B319" s="23">
        <v>8660</v>
      </c>
      <c r="C319" s="23">
        <v>574</v>
      </c>
      <c r="D319" s="20">
        <f t="shared" si="10"/>
        <v>6628.1755196304848</v>
      </c>
      <c r="E319" s="38">
        <v>240.12534719999999</v>
      </c>
      <c r="F319" s="20">
        <f t="shared" si="9"/>
        <v>1591592.9479538104</v>
      </c>
      <c r="G319" s="23">
        <v>2018</v>
      </c>
    </row>
    <row r="320" spans="1:7" ht="16" x14ac:dyDescent="0.2">
      <c r="A320" s="23" t="s">
        <v>58</v>
      </c>
      <c r="B320" s="23">
        <v>8914</v>
      </c>
      <c r="C320" s="23">
        <v>590</v>
      </c>
      <c r="D320" s="20">
        <f t="shared" si="10"/>
        <v>6618.8018846757914</v>
      </c>
      <c r="E320" s="38">
        <v>278.4233514</v>
      </c>
      <c r="F320" s="20">
        <f t="shared" si="9"/>
        <v>1842829.0029840702</v>
      </c>
      <c r="G320" s="23">
        <v>2019</v>
      </c>
    </row>
    <row r="321" spans="1:7" ht="16" x14ac:dyDescent="0.2">
      <c r="A321" s="23" t="s">
        <v>59</v>
      </c>
      <c r="B321" s="23">
        <v>7362</v>
      </c>
      <c r="C321" s="23">
        <v>760</v>
      </c>
      <c r="D321" s="20">
        <f t="shared" si="10"/>
        <v>10323.281716924748</v>
      </c>
      <c r="E321" s="38">
        <v>117.9407578</v>
      </c>
      <c r="F321" s="20">
        <f t="shared" si="9"/>
        <v>1217535.6686769899</v>
      </c>
      <c r="G321" s="23">
        <v>2009</v>
      </c>
    </row>
    <row r="322" spans="1:7" ht="16" x14ac:dyDescent="0.2">
      <c r="A322" s="23" t="s">
        <v>59</v>
      </c>
      <c r="B322" s="23">
        <v>7843</v>
      </c>
      <c r="C322" s="23">
        <v>804</v>
      </c>
      <c r="D322" s="20">
        <f t="shared" si="10"/>
        <v>10251.179395639423</v>
      </c>
      <c r="E322" s="38">
        <v>127.83406340000001</v>
      </c>
      <c r="F322" s="20">
        <f t="shared" ref="F322:F385" si="11">IF(E322&lt;&gt;"",D322*E322,"No Data Available")</f>
        <v>1310449.9167869438</v>
      </c>
      <c r="G322" s="23">
        <v>2010</v>
      </c>
    </row>
    <row r="323" spans="1:7" ht="16" x14ac:dyDescent="0.2">
      <c r="A323" s="23" t="s">
        <v>59</v>
      </c>
      <c r="B323" s="23">
        <v>8427</v>
      </c>
      <c r="C323" s="23">
        <v>818</v>
      </c>
      <c r="D323" s="20">
        <f t="shared" si="10"/>
        <v>9706.8945057553101</v>
      </c>
      <c r="E323" s="38">
        <v>144.84933419999999</v>
      </c>
      <c r="F323" s="20">
        <f t="shared" si="11"/>
        <v>1406037.2063082946</v>
      </c>
      <c r="G323" s="23">
        <v>2011</v>
      </c>
    </row>
    <row r="324" spans="1:7" ht="16" x14ac:dyDescent="0.2">
      <c r="A324" s="23" t="s">
        <v>59</v>
      </c>
      <c r="B324" s="23">
        <v>8934</v>
      </c>
      <c r="C324" s="23">
        <v>813</v>
      </c>
      <c r="D324" s="20">
        <f t="shared" si="10"/>
        <v>9100.0671591672253</v>
      </c>
      <c r="E324" s="38">
        <v>154.09882669999999</v>
      </c>
      <c r="F324" s="20">
        <f t="shared" si="11"/>
        <v>1402309.6721188715</v>
      </c>
      <c r="G324" s="23">
        <v>2012</v>
      </c>
    </row>
    <row r="325" spans="1:7" ht="16" x14ac:dyDescent="0.2">
      <c r="A325" s="23" t="s">
        <v>59</v>
      </c>
      <c r="B325" s="23">
        <v>9396</v>
      </c>
      <c r="C325" s="23">
        <v>819</v>
      </c>
      <c r="D325" s="20">
        <f t="shared" si="10"/>
        <v>8716.4750957854412</v>
      </c>
      <c r="E325" s="38">
        <v>159.63740899999999</v>
      </c>
      <c r="F325" s="20">
        <f t="shared" si="11"/>
        <v>1391475.4999042146</v>
      </c>
      <c r="G325" s="23">
        <v>2013</v>
      </c>
    </row>
    <row r="326" spans="1:7" ht="16" x14ac:dyDescent="0.2">
      <c r="A326" s="23" t="s">
        <v>59</v>
      </c>
      <c r="B326" s="23">
        <v>8370</v>
      </c>
      <c r="C326" s="23">
        <v>651</v>
      </c>
      <c r="D326" s="20">
        <f t="shared" si="10"/>
        <v>7777.7777777777783</v>
      </c>
      <c r="E326" s="38">
        <v>124.5249438</v>
      </c>
      <c r="F326" s="20">
        <f t="shared" si="11"/>
        <v>968527.34066666674</v>
      </c>
      <c r="G326" s="23">
        <v>2014</v>
      </c>
    </row>
    <row r="327" spans="1:7" ht="16" x14ac:dyDescent="0.2">
      <c r="A327" s="23" t="s">
        <v>59</v>
      </c>
      <c r="B327" s="23">
        <v>8136</v>
      </c>
      <c r="C327" s="23">
        <v>613</v>
      </c>
      <c r="D327" s="20">
        <f t="shared" si="10"/>
        <v>7534.4149459193713</v>
      </c>
      <c r="E327" s="38">
        <v>140.0673922</v>
      </c>
      <c r="F327" s="20">
        <f t="shared" si="11"/>
        <v>1055325.8532276305</v>
      </c>
      <c r="G327" s="23">
        <v>2015</v>
      </c>
    </row>
    <row r="328" spans="1:7" ht="16" x14ac:dyDescent="0.2">
      <c r="A328" s="23" t="s">
        <v>59</v>
      </c>
      <c r="B328" s="23">
        <v>8376</v>
      </c>
      <c r="C328" s="23">
        <v>575</v>
      </c>
      <c r="D328" s="20">
        <f t="shared" si="10"/>
        <v>6864.8519579751664</v>
      </c>
      <c r="E328" s="38">
        <v>189.72037280000001</v>
      </c>
      <c r="F328" s="20">
        <f t="shared" si="11"/>
        <v>1302402.2726838586</v>
      </c>
      <c r="G328" s="23">
        <v>2016</v>
      </c>
    </row>
    <row r="329" spans="1:7" ht="16" x14ac:dyDescent="0.2">
      <c r="A329" s="23" t="s">
        <v>59</v>
      </c>
      <c r="B329" s="23">
        <v>8941</v>
      </c>
      <c r="C329" s="23">
        <v>598</v>
      </c>
      <c r="D329" s="20">
        <f t="shared" si="10"/>
        <v>6688.2899004585615</v>
      </c>
      <c r="E329" s="38">
        <v>256.2861618</v>
      </c>
      <c r="F329" s="20">
        <f t="shared" si="11"/>
        <v>1714116.1475942289</v>
      </c>
      <c r="G329" s="23">
        <v>2017</v>
      </c>
    </row>
    <row r="330" spans="1:7" ht="16" x14ac:dyDescent="0.2">
      <c r="A330" s="23" t="s">
        <v>59</v>
      </c>
      <c r="B330" s="23">
        <v>9842</v>
      </c>
      <c r="C330" s="23">
        <v>662</v>
      </c>
      <c r="D330" s="20">
        <f t="shared" si="10"/>
        <v>6726.2751473277785</v>
      </c>
      <c r="E330" s="38">
        <v>289.684304</v>
      </c>
      <c r="F330" s="20">
        <f t="shared" si="11"/>
        <v>1948496.334566145</v>
      </c>
      <c r="G330" s="23">
        <v>2018</v>
      </c>
    </row>
    <row r="331" spans="1:7" ht="16" x14ac:dyDescent="0.2">
      <c r="A331" s="23" t="s">
        <v>59</v>
      </c>
      <c r="B331" s="23">
        <v>10334</v>
      </c>
      <c r="C331" s="23">
        <v>672</v>
      </c>
      <c r="D331" s="20">
        <f t="shared" si="10"/>
        <v>6502.8062705631901</v>
      </c>
      <c r="E331" s="38">
        <v>264.57682399999999</v>
      </c>
      <c r="F331" s="20">
        <f t="shared" si="11"/>
        <v>1720491.8301528934</v>
      </c>
      <c r="G331" s="23">
        <v>2019</v>
      </c>
    </row>
    <row r="332" spans="1:7" ht="16" x14ac:dyDescent="0.2">
      <c r="A332" s="23" t="s">
        <v>60</v>
      </c>
      <c r="B332" s="23">
        <v>5094</v>
      </c>
      <c r="C332" s="23">
        <v>506</v>
      </c>
      <c r="D332" s="20">
        <f t="shared" si="10"/>
        <v>9933.2548095798975</v>
      </c>
      <c r="E332" s="38">
        <v>92.277574119999997</v>
      </c>
      <c r="F332" s="20">
        <f t="shared" si="11"/>
        <v>916616.65694385546</v>
      </c>
      <c r="G332" s="23">
        <v>2009</v>
      </c>
    </row>
    <row r="333" spans="1:7" ht="16" x14ac:dyDescent="0.2">
      <c r="A333" s="23" t="s">
        <v>60</v>
      </c>
      <c r="B333" s="23">
        <v>5483</v>
      </c>
      <c r="C333" s="23">
        <v>536</v>
      </c>
      <c r="D333" s="20">
        <f t="shared" si="10"/>
        <v>9775.6702535108507</v>
      </c>
      <c r="E333" s="38">
        <v>107.97884209999999</v>
      </c>
      <c r="F333" s="20">
        <f t="shared" si="11"/>
        <v>1055565.554725515</v>
      </c>
      <c r="G333" s="23">
        <v>2010</v>
      </c>
    </row>
    <row r="334" spans="1:7" ht="16" x14ac:dyDescent="0.2">
      <c r="A334" s="23" t="s">
        <v>60</v>
      </c>
      <c r="B334" s="23">
        <v>5410</v>
      </c>
      <c r="C334" s="23">
        <v>473</v>
      </c>
      <c r="D334" s="20">
        <f t="shared" si="10"/>
        <v>8743.0683918669129</v>
      </c>
      <c r="E334" s="38">
        <v>103.821028</v>
      </c>
      <c r="F334" s="20">
        <f t="shared" si="11"/>
        <v>907714.34831792966</v>
      </c>
      <c r="G334" s="23">
        <v>2011</v>
      </c>
    </row>
    <row r="335" spans="1:7" ht="16" x14ac:dyDescent="0.2">
      <c r="A335" s="23" t="s">
        <v>60</v>
      </c>
      <c r="B335" s="23">
        <v>5114</v>
      </c>
      <c r="C335" s="23">
        <v>407</v>
      </c>
      <c r="D335" s="20">
        <f t="shared" si="10"/>
        <v>7958.5451701212351</v>
      </c>
      <c r="E335" s="38">
        <v>113.2862712</v>
      </c>
      <c r="F335" s="20">
        <f t="shared" si="11"/>
        <v>901593.90649980435</v>
      </c>
      <c r="G335" s="23">
        <v>2012</v>
      </c>
    </row>
    <row r="336" spans="1:7" ht="16" x14ac:dyDescent="0.2">
      <c r="A336" s="23" t="s">
        <v>60</v>
      </c>
      <c r="B336" s="23">
        <v>5529</v>
      </c>
      <c r="C336" s="23">
        <v>418</v>
      </c>
      <c r="D336" s="20">
        <f t="shared" si="10"/>
        <v>7560.1374570446733</v>
      </c>
      <c r="E336" s="38">
        <v>114.4038224</v>
      </c>
      <c r="F336" s="20">
        <f t="shared" si="11"/>
        <v>864908.62295532646</v>
      </c>
      <c r="G336" s="23">
        <v>2013</v>
      </c>
    </row>
    <row r="337" spans="1:7" ht="16" x14ac:dyDescent="0.2">
      <c r="A337" s="23" t="s">
        <v>60</v>
      </c>
      <c r="B337" s="23">
        <v>5344</v>
      </c>
      <c r="C337" s="23">
        <v>398</v>
      </c>
      <c r="D337" s="20">
        <f t="shared" si="10"/>
        <v>7447.604790419161</v>
      </c>
      <c r="E337" s="38">
        <v>119.4944015</v>
      </c>
      <c r="F337" s="20">
        <f t="shared" si="11"/>
        <v>889947.07703967055</v>
      </c>
      <c r="G337" s="23">
        <v>2014</v>
      </c>
    </row>
    <row r="338" spans="1:7" ht="16" x14ac:dyDescent="0.2">
      <c r="A338" s="23" t="s">
        <v>60</v>
      </c>
      <c r="B338" s="23">
        <v>4673</v>
      </c>
      <c r="C338" s="23">
        <v>362</v>
      </c>
      <c r="D338" s="20">
        <f t="shared" si="10"/>
        <v>7746.6295741493686</v>
      </c>
      <c r="E338" s="38">
        <v>164.27972</v>
      </c>
      <c r="F338" s="20">
        <f t="shared" si="11"/>
        <v>1272614.1373849774</v>
      </c>
      <c r="G338" s="23">
        <v>2015</v>
      </c>
    </row>
    <row r="339" spans="1:7" ht="16" x14ac:dyDescent="0.2">
      <c r="A339" s="23" t="s">
        <v>60</v>
      </c>
      <c r="B339" s="23">
        <v>4459</v>
      </c>
      <c r="C339" s="23">
        <v>366</v>
      </c>
      <c r="D339" s="20">
        <f t="shared" si="10"/>
        <v>8208.118412200045</v>
      </c>
      <c r="E339" s="38">
        <v>238.3741297</v>
      </c>
      <c r="F339" s="20">
        <f t="shared" si="11"/>
        <v>1956603.0829827315</v>
      </c>
      <c r="G339" s="23">
        <v>2016</v>
      </c>
    </row>
    <row r="340" spans="1:7" ht="16" x14ac:dyDescent="0.2">
      <c r="A340" s="23" t="s">
        <v>60</v>
      </c>
      <c r="B340" s="23">
        <v>4845</v>
      </c>
      <c r="C340" s="23">
        <v>390</v>
      </c>
      <c r="D340" s="20">
        <f t="shared" si="10"/>
        <v>8049.5356037151705</v>
      </c>
      <c r="E340" s="38">
        <v>326.3565772</v>
      </c>
      <c r="F340" s="20">
        <f t="shared" si="11"/>
        <v>2627018.8876780188</v>
      </c>
      <c r="G340" s="23">
        <v>2017</v>
      </c>
    </row>
    <row r="341" spans="1:7" ht="16" x14ac:dyDescent="0.2">
      <c r="A341" s="23" t="s">
        <v>60</v>
      </c>
      <c r="B341" s="23">
        <v>5993</v>
      </c>
      <c r="C341" s="23">
        <v>470</v>
      </c>
      <c r="D341" s="20">
        <f t="shared" si="10"/>
        <v>7842.4828967128306</v>
      </c>
      <c r="E341" s="38">
        <v>430.81420910000003</v>
      </c>
      <c r="F341" s="20">
        <f t="shared" si="11"/>
        <v>3378653.0665276153</v>
      </c>
      <c r="G341" s="23">
        <v>2018</v>
      </c>
    </row>
    <row r="342" spans="1:7" ht="16" x14ac:dyDescent="0.2">
      <c r="A342" s="23" t="s">
        <v>60</v>
      </c>
      <c r="B342" s="23">
        <v>7159</v>
      </c>
      <c r="C342" s="23">
        <v>546</v>
      </c>
      <c r="D342" s="20">
        <f t="shared" si="10"/>
        <v>7626.7635144573269</v>
      </c>
      <c r="E342" s="38">
        <v>518.54678230000002</v>
      </c>
      <c r="F342" s="20">
        <f t="shared" si="11"/>
        <v>3954833.6797848865</v>
      </c>
      <c r="G342" s="23">
        <v>2019</v>
      </c>
    </row>
    <row r="343" spans="1:7" ht="16" x14ac:dyDescent="0.2">
      <c r="A343" s="23" t="s">
        <v>61</v>
      </c>
      <c r="B343" s="23">
        <v>31922</v>
      </c>
      <c r="C343" s="23">
        <v>3254</v>
      </c>
      <c r="D343" s="20">
        <f t="shared" si="10"/>
        <v>10193.596892425287</v>
      </c>
      <c r="E343" s="38">
        <v>68.006219290000004</v>
      </c>
      <c r="F343" s="20">
        <f t="shared" si="11"/>
        <v>693227.98562013661</v>
      </c>
      <c r="G343" s="23">
        <v>2009</v>
      </c>
    </row>
    <row r="344" spans="1:7" ht="16" x14ac:dyDescent="0.2">
      <c r="A344" s="23" t="s">
        <v>61</v>
      </c>
      <c r="B344" s="23">
        <v>29851</v>
      </c>
      <c r="C344" s="23">
        <v>2851</v>
      </c>
      <c r="D344" s="20">
        <f t="shared" si="10"/>
        <v>9550.7688184650433</v>
      </c>
      <c r="E344" s="38">
        <v>71.578492179999998</v>
      </c>
      <c r="F344" s="20">
        <f t="shared" si="11"/>
        <v>683629.63118548796</v>
      </c>
      <c r="G344" s="23">
        <v>2010</v>
      </c>
    </row>
    <row r="345" spans="1:7" ht="16" x14ac:dyDescent="0.2">
      <c r="A345" s="23" t="s">
        <v>61</v>
      </c>
      <c r="B345" s="23">
        <v>29117</v>
      </c>
      <c r="C345" s="23">
        <v>2638</v>
      </c>
      <c r="D345" s="20">
        <f t="shared" si="10"/>
        <v>9059.9993131160481</v>
      </c>
      <c r="E345" s="38">
        <v>72.781664919999997</v>
      </c>
      <c r="F345" s="20">
        <f t="shared" si="11"/>
        <v>659401.8341826424</v>
      </c>
      <c r="G345" s="23">
        <v>2011</v>
      </c>
    </row>
    <row r="346" spans="1:7" ht="16" x14ac:dyDescent="0.2">
      <c r="A346" s="23" t="s">
        <v>61</v>
      </c>
      <c r="B346" s="23">
        <v>29403</v>
      </c>
      <c r="C346" s="23">
        <v>2520</v>
      </c>
      <c r="D346" s="20">
        <f t="shared" si="10"/>
        <v>8570.55402509948</v>
      </c>
      <c r="E346" s="38">
        <v>71.024940920000006</v>
      </c>
      <c r="F346" s="20">
        <f t="shared" si="11"/>
        <v>608723.09328435885</v>
      </c>
      <c r="G346" s="23">
        <v>2012</v>
      </c>
    </row>
    <row r="347" spans="1:7" ht="16" x14ac:dyDescent="0.2">
      <c r="A347" s="23" t="s">
        <v>61</v>
      </c>
      <c r="B347" s="23">
        <v>44508</v>
      </c>
      <c r="C347" s="23">
        <v>4099</v>
      </c>
      <c r="D347" s="20">
        <f t="shared" si="10"/>
        <v>9209.5803001707554</v>
      </c>
      <c r="E347" s="38">
        <v>106.09090879999999</v>
      </c>
      <c r="F347" s="20">
        <f t="shared" si="11"/>
        <v>977052.74371169216</v>
      </c>
      <c r="G347" s="23">
        <v>2013</v>
      </c>
    </row>
    <row r="348" spans="1:7" ht="16" x14ac:dyDescent="0.2">
      <c r="A348" s="23" t="s">
        <v>61</v>
      </c>
      <c r="B348" s="23">
        <v>43726</v>
      </c>
      <c r="C348" s="23">
        <v>3499</v>
      </c>
      <c r="D348" s="20">
        <f t="shared" si="10"/>
        <v>8002.1040113433655</v>
      </c>
      <c r="E348" s="38">
        <v>105.8299452</v>
      </c>
      <c r="F348" s="20">
        <f t="shared" si="11"/>
        <v>846862.22900516854</v>
      </c>
      <c r="G348" s="23">
        <v>2014</v>
      </c>
    </row>
    <row r="349" spans="1:7" ht="16" x14ac:dyDescent="0.2">
      <c r="A349" s="23" t="s">
        <v>61</v>
      </c>
      <c r="B349" s="23">
        <v>42401</v>
      </c>
      <c r="C349" s="23">
        <v>3530</v>
      </c>
      <c r="D349" s="20">
        <f t="shared" si="10"/>
        <v>8325.2753472795448</v>
      </c>
      <c r="E349" s="38">
        <v>119.8434352</v>
      </c>
      <c r="F349" s="20">
        <f t="shared" si="11"/>
        <v>997729.59660385363</v>
      </c>
      <c r="G349" s="23">
        <v>2015</v>
      </c>
    </row>
    <row r="350" spans="1:7" ht="16" x14ac:dyDescent="0.2">
      <c r="A350" s="23" t="s">
        <v>61</v>
      </c>
      <c r="B350" s="23">
        <v>40415</v>
      </c>
      <c r="C350" s="23">
        <v>3328</v>
      </c>
      <c r="D350" s="20">
        <f t="shared" si="10"/>
        <v>8234.5663738710864</v>
      </c>
      <c r="E350" s="38">
        <v>135.52023059999999</v>
      </c>
      <c r="F350" s="20">
        <f t="shared" si="11"/>
        <v>1115950.3338780154</v>
      </c>
      <c r="G350" s="23">
        <v>2016</v>
      </c>
    </row>
    <row r="351" spans="1:7" ht="16" x14ac:dyDescent="0.2">
      <c r="A351" s="23" t="s">
        <v>61</v>
      </c>
      <c r="B351" s="23">
        <v>42991</v>
      </c>
      <c r="C351" s="23">
        <v>3585</v>
      </c>
      <c r="D351" s="20">
        <f t="shared" si="10"/>
        <v>8338.95466492987</v>
      </c>
      <c r="E351" s="38">
        <v>152.97158010000001</v>
      </c>
      <c r="F351" s="20">
        <f t="shared" si="11"/>
        <v>1275623.0714765883</v>
      </c>
      <c r="G351" s="23">
        <v>2017</v>
      </c>
    </row>
    <row r="352" spans="1:7" ht="16" x14ac:dyDescent="0.2">
      <c r="A352" s="23" t="s">
        <v>61</v>
      </c>
      <c r="B352" s="23">
        <v>49659</v>
      </c>
      <c r="C352" s="23">
        <v>3832</v>
      </c>
      <c r="D352" s="20">
        <f t="shared" si="10"/>
        <v>7716.6273988602261</v>
      </c>
      <c r="E352" s="38">
        <v>185.46580990000001</v>
      </c>
      <c r="F352" s="20">
        <f t="shared" si="11"/>
        <v>1431170.5502261422</v>
      </c>
      <c r="G352" s="23">
        <v>2018</v>
      </c>
    </row>
    <row r="353" spans="1:7" ht="16" x14ac:dyDescent="0.2">
      <c r="A353" s="23" t="s">
        <v>61</v>
      </c>
      <c r="B353" s="23">
        <v>53217</v>
      </c>
      <c r="C353" s="23">
        <v>4064</v>
      </c>
      <c r="D353" s="20">
        <f t="shared" si="10"/>
        <v>7636.657459082624</v>
      </c>
      <c r="E353" s="38">
        <v>205.14273700000001</v>
      </c>
      <c r="F353" s="20">
        <f t="shared" si="11"/>
        <v>1566604.812687675</v>
      </c>
      <c r="G353" s="23">
        <v>2019</v>
      </c>
    </row>
    <row r="354" spans="1:7" ht="16" x14ac:dyDescent="0.2">
      <c r="A354" s="23" t="s">
        <v>62</v>
      </c>
      <c r="B354" s="23">
        <v>7053</v>
      </c>
      <c r="C354" s="23">
        <v>586</v>
      </c>
      <c r="D354" s="20">
        <f t="shared" si="10"/>
        <v>8308.5211966539064</v>
      </c>
      <c r="E354" s="38">
        <v>84.515766420000006</v>
      </c>
      <c r="F354" s="20">
        <f t="shared" si="11"/>
        <v>702201.03675202047</v>
      </c>
      <c r="G354" s="23">
        <v>2009</v>
      </c>
    </row>
    <row r="355" spans="1:7" ht="16" x14ac:dyDescent="0.2">
      <c r="A355" s="23" t="s">
        <v>62</v>
      </c>
      <c r="B355" s="23">
        <v>5470</v>
      </c>
      <c r="C355" s="23">
        <v>441</v>
      </c>
      <c r="D355" s="20">
        <f t="shared" si="10"/>
        <v>8062.1572212065812</v>
      </c>
      <c r="E355" s="38">
        <v>84.319369089999995</v>
      </c>
      <c r="F355" s="20">
        <f t="shared" si="11"/>
        <v>679796.01039652643</v>
      </c>
      <c r="G355" s="23">
        <v>2010</v>
      </c>
    </row>
    <row r="356" spans="1:7" ht="16" x14ac:dyDescent="0.2">
      <c r="A356" s="23" t="s">
        <v>62</v>
      </c>
      <c r="B356" s="23">
        <v>4299</v>
      </c>
      <c r="C356" s="23">
        <v>300</v>
      </c>
      <c r="D356" s="20">
        <f t="shared" si="10"/>
        <v>6978.3670621074671</v>
      </c>
      <c r="E356" s="38">
        <v>106.36443970000001</v>
      </c>
      <c r="F356" s="20">
        <f t="shared" si="11"/>
        <v>742250.10258199589</v>
      </c>
      <c r="G356" s="23">
        <v>2011</v>
      </c>
    </row>
    <row r="357" spans="1:7" ht="16" x14ac:dyDescent="0.2">
      <c r="A357" s="23" t="s">
        <v>62</v>
      </c>
      <c r="B357" s="23">
        <v>5130</v>
      </c>
      <c r="C357" s="23">
        <v>359</v>
      </c>
      <c r="D357" s="20">
        <f t="shared" si="10"/>
        <v>6998.0506822612087</v>
      </c>
      <c r="E357" s="38">
        <v>115.61900679999999</v>
      </c>
      <c r="F357" s="20">
        <f t="shared" si="11"/>
        <v>809107.6694191033</v>
      </c>
      <c r="G357" s="23">
        <v>2012</v>
      </c>
    </row>
    <row r="358" spans="1:7" ht="16" x14ac:dyDescent="0.2">
      <c r="A358" s="23" t="s">
        <v>62</v>
      </c>
      <c r="B358" s="23">
        <v>5790</v>
      </c>
      <c r="C358" s="23">
        <v>422</v>
      </c>
      <c r="D358" s="20">
        <f t="shared" si="10"/>
        <v>7288.4283246977548</v>
      </c>
      <c r="E358" s="38">
        <v>130.2490492</v>
      </c>
      <c r="F358" s="20">
        <f t="shared" si="11"/>
        <v>949310.85945423145</v>
      </c>
      <c r="G358" s="23">
        <v>2013</v>
      </c>
    </row>
    <row r="359" spans="1:7" ht="16" x14ac:dyDescent="0.2">
      <c r="A359" s="23" t="s">
        <v>62</v>
      </c>
      <c r="B359" s="23">
        <v>5930</v>
      </c>
      <c r="C359" s="23">
        <v>349</v>
      </c>
      <c r="D359" s="20">
        <f t="shared" si="10"/>
        <v>5885.3288364249574</v>
      </c>
      <c r="E359" s="38">
        <v>117.7694024</v>
      </c>
      <c r="F359" s="20">
        <f t="shared" si="11"/>
        <v>693111.65999325458</v>
      </c>
      <c r="G359" s="23">
        <v>2014</v>
      </c>
    </row>
    <row r="360" spans="1:7" ht="16" x14ac:dyDescent="0.2">
      <c r="A360" s="23" t="s">
        <v>62</v>
      </c>
      <c r="B360" s="23">
        <v>6147</v>
      </c>
      <c r="C360" s="23">
        <v>406</v>
      </c>
      <c r="D360" s="20">
        <f t="shared" si="10"/>
        <v>6604.847893281275</v>
      </c>
      <c r="E360" s="38">
        <v>131.61989399999999</v>
      </c>
      <c r="F360" s="20">
        <f t="shared" si="11"/>
        <v>869329.37959980464</v>
      </c>
      <c r="G360" s="23">
        <v>2015</v>
      </c>
    </row>
    <row r="361" spans="1:7" ht="16" x14ac:dyDescent="0.2">
      <c r="A361" s="23" t="s">
        <v>62</v>
      </c>
      <c r="B361" s="23">
        <v>6788</v>
      </c>
      <c r="C361" s="23">
        <v>380</v>
      </c>
      <c r="D361" s="20">
        <f t="shared" si="10"/>
        <v>5598.114319387154</v>
      </c>
      <c r="E361" s="38">
        <v>165.7826259</v>
      </c>
      <c r="F361" s="20">
        <f t="shared" si="11"/>
        <v>928070.09195639368</v>
      </c>
      <c r="G361" s="23">
        <v>2016</v>
      </c>
    </row>
    <row r="362" spans="1:7" ht="16" x14ac:dyDescent="0.2">
      <c r="A362" s="23" t="s">
        <v>62</v>
      </c>
      <c r="B362" s="23">
        <v>5000</v>
      </c>
      <c r="C362" s="23">
        <v>354</v>
      </c>
      <c r="D362" s="20">
        <f t="shared" si="10"/>
        <v>7080</v>
      </c>
      <c r="E362" s="38">
        <v>143.2588811</v>
      </c>
      <c r="F362" s="20">
        <f t="shared" si="11"/>
        <v>1014272.8781879999</v>
      </c>
      <c r="G362" s="23">
        <v>2017</v>
      </c>
    </row>
    <row r="363" spans="1:7" ht="16" x14ac:dyDescent="0.2">
      <c r="A363" s="23" t="s">
        <v>62</v>
      </c>
      <c r="B363" s="23">
        <v>5694</v>
      </c>
      <c r="C363" s="23">
        <v>384</v>
      </c>
      <c r="D363" s="20">
        <f t="shared" si="10"/>
        <v>6743.9409905163329</v>
      </c>
      <c r="E363" s="38">
        <v>180.4262171</v>
      </c>
      <c r="F363" s="20">
        <f t="shared" si="11"/>
        <v>1216783.761264489</v>
      </c>
      <c r="G363" s="23">
        <v>2018</v>
      </c>
    </row>
    <row r="364" spans="1:7" ht="16" x14ac:dyDescent="0.2">
      <c r="A364" s="23" t="s">
        <v>62</v>
      </c>
      <c r="B364" s="23">
        <v>6740</v>
      </c>
      <c r="C364" s="23">
        <v>429</v>
      </c>
      <c r="D364" s="20">
        <f t="shared" si="10"/>
        <v>6364.9851632047476</v>
      </c>
      <c r="E364" s="38">
        <v>163.9903788</v>
      </c>
      <c r="F364" s="20">
        <f t="shared" si="11"/>
        <v>1043796.3279703264</v>
      </c>
      <c r="G364" s="23">
        <v>2019</v>
      </c>
    </row>
    <row r="365" spans="1:7" ht="16" x14ac:dyDescent="0.2">
      <c r="A365" s="23" t="s">
        <v>63</v>
      </c>
      <c r="B365" s="23">
        <v>4285</v>
      </c>
      <c r="C365" s="23">
        <v>353</v>
      </c>
      <c r="D365" s="20">
        <f t="shared" si="10"/>
        <v>8238.0396732788795</v>
      </c>
      <c r="E365" s="38">
        <v>56.402326530000003</v>
      </c>
      <c r="F365" s="20">
        <f t="shared" si="11"/>
        <v>464644.60361936991</v>
      </c>
      <c r="G365" s="23">
        <v>2009</v>
      </c>
    </row>
    <row r="366" spans="1:7" ht="16" x14ac:dyDescent="0.2">
      <c r="A366" s="23" t="s">
        <v>63</v>
      </c>
      <c r="B366" s="23">
        <v>4146</v>
      </c>
      <c r="C366" s="23">
        <v>315</v>
      </c>
      <c r="D366" s="20">
        <f t="shared" si="10"/>
        <v>7597.6845151953685</v>
      </c>
      <c r="E366" s="38">
        <v>62.665132739999997</v>
      </c>
      <c r="F366" s="20">
        <f t="shared" si="11"/>
        <v>476109.90866136027</v>
      </c>
      <c r="G366" s="23">
        <v>2010</v>
      </c>
    </row>
    <row r="367" spans="1:7" ht="16" x14ac:dyDescent="0.2">
      <c r="A367" s="23" t="s">
        <v>63</v>
      </c>
      <c r="B367" s="23">
        <v>4061</v>
      </c>
      <c r="C367" s="23">
        <v>242</v>
      </c>
      <c r="D367" s="20">
        <f t="shared" si="10"/>
        <v>5959.1233686284168</v>
      </c>
      <c r="E367" s="38">
        <v>77.364761900000005</v>
      </c>
      <c r="F367" s="20">
        <f t="shared" si="11"/>
        <v>461026.16054666339</v>
      </c>
      <c r="G367" s="23">
        <v>2011</v>
      </c>
    </row>
    <row r="368" spans="1:7" ht="16" x14ac:dyDescent="0.2">
      <c r="A368" s="23" t="s">
        <v>63</v>
      </c>
      <c r="B368" s="23">
        <v>4177</v>
      </c>
      <c r="C368" s="23">
        <v>242</v>
      </c>
      <c r="D368" s="20">
        <f t="shared" si="10"/>
        <v>5793.6317931529802</v>
      </c>
      <c r="E368" s="38">
        <v>75.792994350000001</v>
      </c>
      <c r="F368" s="20">
        <f t="shared" si="11"/>
        <v>439116.70176442422</v>
      </c>
      <c r="G368" s="23">
        <v>2012</v>
      </c>
    </row>
    <row r="369" spans="1:7" ht="16" x14ac:dyDescent="0.2">
      <c r="A369" s="23" t="s">
        <v>63</v>
      </c>
      <c r="B369" s="23">
        <v>4395</v>
      </c>
      <c r="C369" s="23">
        <v>245</v>
      </c>
      <c r="D369" s="20">
        <f t="shared" si="10"/>
        <v>5574.5164960182028</v>
      </c>
      <c r="E369" s="38">
        <v>87.09237838</v>
      </c>
      <c r="F369" s="20">
        <f t="shared" si="11"/>
        <v>485497.89995676908</v>
      </c>
      <c r="G369" s="23">
        <v>2013</v>
      </c>
    </row>
    <row r="370" spans="1:7" ht="16" x14ac:dyDescent="0.2">
      <c r="A370" s="23" t="s">
        <v>63</v>
      </c>
      <c r="B370" s="23">
        <v>3788</v>
      </c>
      <c r="C370" s="23">
        <v>184</v>
      </c>
      <c r="D370" s="20">
        <f t="shared" si="10"/>
        <v>4857.4445617740239</v>
      </c>
      <c r="E370" s="38">
        <v>110.7036449</v>
      </c>
      <c r="F370" s="20">
        <f t="shared" si="11"/>
        <v>537736.81788806769</v>
      </c>
      <c r="G370" s="23">
        <v>2014</v>
      </c>
    </row>
    <row r="371" spans="1:7" ht="16" x14ac:dyDescent="0.2">
      <c r="A371" s="23" t="s">
        <v>63</v>
      </c>
      <c r="B371" s="23">
        <v>2537</v>
      </c>
      <c r="C371" s="23">
        <v>122</v>
      </c>
      <c r="D371" s="20">
        <f t="shared" si="10"/>
        <v>4808.8293259755619</v>
      </c>
      <c r="E371" s="38">
        <v>144.99987949999999</v>
      </c>
      <c r="F371" s="20">
        <f t="shared" si="11"/>
        <v>697279.67280252266</v>
      </c>
      <c r="G371" s="23">
        <v>2015</v>
      </c>
    </row>
    <row r="372" spans="1:7" ht="16" x14ac:dyDescent="0.2">
      <c r="A372" s="23" t="s">
        <v>63</v>
      </c>
      <c r="B372" s="23">
        <v>2659</v>
      </c>
      <c r="C372" s="23">
        <v>141</v>
      </c>
      <c r="D372" s="20">
        <f t="shared" si="10"/>
        <v>5302.7453930048887</v>
      </c>
      <c r="E372" s="38">
        <v>189.5445631</v>
      </c>
      <c r="F372" s="20">
        <f t="shared" si="11"/>
        <v>1005106.5587476494</v>
      </c>
      <c r="G372" s="23">
        <v>2016</v>
      </c>
    </row>
    <row r="373" spans="1:7" ht="16" x14ac:dyDescent="0.2">
      <c r="A373" s="23" t="s">
        <v>63</v>
      </c>
      <c r="B373" s="23">
        <v>2504</v>
      </c>
      <c r="C373" s="23">
        <v>115</v>
      </c>
      <c r="D373" s="20">
        <f t="shared" si="10"/>
        <v>4592.6517571884988</v>
      </c>
      <c r="E373" s="38">
        <v>257.96022470000003</v>
      </c>
      <c r="F373" s="20">
        <f t="shared" si="11"/>
        <v>1184721.479253195</v>
      </c>
      <c r="G373" s="23">
        <v>2017</v>
      </c>
    </row>
    <row r="374" spans="1:7" ht="16" x14ac:dyDescent="0.2">
      <c r="A374" s="23" t="s">
        <v>63</v>
      </c>
      <c r="B374" s="23">
        <v>3323</v>
      </c>
      <c r="C374" s="23">
        <v>205</v>
      </c>
      <c r="D374" s="20">
        <f t="shared" si="10"/>
        <v>6169.1242852843816</v>
      </c>
      <c r="E374" s="38">
        <v>272.1026627</v>
      </c>
      <c r="F374" s="20">
        <f t="shared" si="11"/>
        <v>1678635.1445531147</v>
      </c>
      <c r="G374" s="23">
        <v>2018</v>
      </c>
    </row>
    <row r="375" spans="1:7" ht="16" x14ac:dyDescent="0.2">
      <c r="A375" s="23" t="s">
        <v>63</v>
      </c>
      <c r="B375" s="23">
        <v>3568</v>
      </c>
      <c r="C375" s="23">
        <v>219</v>
      </c>
      <c r="D375" s="20">
        <f t="shared" ref="D375:D438" si="12">IF(B375&lt;&gt;"",C375/B375*100000,"No data available")</f>
        <v>6137.8923766816142</v>
      </c>
      <c r="E375" s="38">
        <v>306.02201389999999</v>
      </c>
      <c r="F375" s="20">
        <f t="shared" si="11"/>
        <v>1878330.1862135648</v>
      </c>
      <c r="G375" s="23">
        <v>2019</v>
      </c>
    </row>
    <row r="376" spans="1:7" ht="16" x14ac:dyDescent="0.2">
      <c r="A376" s="23" t="s">
        <v>64</v>
      </c>
      <c r="B376" s="23">
        <v>69422</v>
      </c>
      <c r="C376" s="23">
        <v>6994</v>
      </c>
      <c r="D376" s="20">
        <f t="shared" si="12"/>
        <v>10074.616115928668</v>
      </c>
      <c r="E376" s="38">
        <v>90.424751700000002</v>
      </c>
      <c r="F376" s="20">
        <f t="shared" si="11"/>
        <v>910994.66075566818</v>
      </c>
      <c r="G376" s="23">
        <v>2009</v>
      </c>
    </row>
    <row r="377" spans="1:7" ht="16" x14ac:dyDescent="0.2">
      <c r="A377" s="23" t="s">
        <v>64</v>
      </c>
      <c r="B377" s="23">
        <v>64749</v>
      </c>
      <c r="C377" s="23">
        <v>5947</v>
      </c>
      <c r="D377" s="20">
        <f t="shared" si="12"/>
        <v>9184.6978331711689</v>
      </c>
      <c r="E377" s="38">
        <v>103.67827680000001</v>
      </c>
      <c r="F377" s="20">
        <f t="shared" si="11"/>
        <v>952253.64427188074</v>
      </c>
      <c r="G377" s="23">
        <v>2010</v>
      </c>
    </row>
    <row r="378" spans="1:7" ht="16" x14ac:dyDescent="0.2">
      <c r="A378" s="23" t="s">
        <v>64</v>
      </c>
      <c r="B378" s="23">
        <v>64967</v>
      </c>
      <c r="C378" s="23">
        <v>5660</v>
      </c>
      <c r="D378" s="20">
        <f t="shared" si="12"/>
        <v>8712.1153816553015</v>
      </c>
      <c r="E378" s="38">
        <v>101.85846170000001</v>
      </c>
      <c r="F378" s="20">
        <f t="shared" si="11"/>
        <v>887402.67092831747</v>
      </c>
      <c r="G378" s="23">
        <v>2011</v>
      </c>
    </row>
    <row r="379" spans="1:7" ht="16" x14ac:dyDescent="0.2">
      <c r="A379" s="23" t="s">
        <v>64</v>
      </c>
      <c r="B379" s="23">
        <v>66822</v>
      </c>
      <c r="C379" s="23">
        <v>5731</v>
      </c>
      <c r="D379" s="20">
        <f t="shared" si="12"/>
        <v>8576.5167160515994</v>
      </c>
      <c r="E379" s="38">
        <v>100.21192910000001</v>
      </c>
      <c r="F379" s="20">
        <f t="shared" si="11"/>
        <v>859469.28507392772</v>
      </c>
      <c r="G379" s="23">
        <v>2012</v>
      </c>
    </row>
    <row r="380" spans="1:7" ht="16" x14ac:dyDescent="0.2">
      <c r="A380" s="23" t="s">
        <v>64</v>
      </c>
      <c r="B380" s="23">
        <v>98060</v>
      </c>
      <c r="C380" s="23">
        <v>9740</v>
      </c>
      <c r="D380" s="20">
        <f t="shared" si="12"/>
        <v>9932.6942688150102</v>
      </c>
      <c r="E380" s="38">
        <v>122.38077029999999</v>
      </c>
      <c r="F380" s="20">
        <f t="shared" si="11"/>
        <v>1215570.7757719762</v>
      </c>
      <c r="G380" s="23">
        <v>2013</v>
      </c>
    </row>
    <row r="381" spans="1:7" ht="16" x14ac:dyDescent="0.2">
      <c r="A381" s="23" t="s">
        <v>64</v>
      </c>
      <c r="B381" s="23">
        <v>91888</v>
      </c>
      <c r="C381" s="23">
        <v>8951</v>
      </c>
      <c r="D381" s="20">
        <f t="shared" si="12"/>
        <v>9741.2066864008357</v>
      </c>
      <c r="E381" s="38">
        <v>126.1040295</v>
      </c>
      <c r="F381" s="20">
        <f t="shared" si="11"/>
        <v>1228405.4153474881</v>
      </c>
      <c r="G381" s="23">
        <v>2014</v>
      </c>
    </row>
    <row r="382" spans="1:7" ht="16" x14ac:dyDescent="0.2">
      <c r="A382" s="23" t="s">
        <v>64</v>
      </c>
      <c r="B382" s="23">
        <v>84540</v>
      </c>
      <c r="C382" s="23">
        <v>7885</v>
      </c>
      <c r="D382" s="20">
        <f t="shared" si="12"/>
        <v>9326.9458244617945</v>
      </c>
      <c r="E382" s="38">
        <v>133.3399392</v>
      </c>
      <c r="F382" s="20">
        <f t="shared" si="11"/>
        <v>1243654.3891554296</v>
      </c>
      <c r="G382" s="23">
        <v>2015</v>
      </c>
    </row>
    <row r="383" spans="1:7" ht="16" x14ac:dyDescent="0.2">
      <c r="A383" s="23" t="s">
        <v>64</v>
      </c>
      <c r="B383" s="23">
        <v>84546</v>
      </c>
      <c r="C383" s="23">
        <v>7989</v>
      </c>
      <c r="D383" s="20">
        <f t="shared" si="12"/>
        <v>9449.2938755233827</v>
      </c>
      <c r="E383" s="38">
        <v>141.12866600000001</v>
      </c>
      <c r="F383" s="20">
        <f t="shared" si="11"/>
        <v>1333566.2392945851</v>
      </c>
      <c r="G383" s="23">
        <v>2016</v>
      </c>
    </row>
    <row r="384" spans="1:7" ht="16" x14ac:dyDescent="0.2">
      <c r="A384" s="23" t="s">
        <v>64</v>
      </c>
      <c r="B384" s="23">
        <v>93394</v>
      </c>
      <c r="C384" s="23">
        <v>8586</v>
      </c>
      <c r="D384" s="20">
        <f t="shared" si="12"/>
        <v>9193.3100627449312</v>
      </c>
      <c r="E384" s="38">
        <v>144.50353319999999</v>
      </c>
      <c r="F384" s="20">
        <f t="shared" si="11"/>
        <v>1328465.7858697562</v>
      </c>
      <c r="G384" s="23">
        <v>2017</v>
      </c>
    </row>
    <row r="385" spans="1:7" ht="16" x14ac:dyDescent="0.2">
      <c r="A385" s="23" t="s">
        <v>64</v>
      </c>
      <c r="B385" s="23">
        <v>104261</v>
      </c>
      <c r="C385" s="23">
        <v>9595</v>
      </c>
      <c r="D385" s="20">
        <f t="shared" si="12"/>
        <v>9202.8658846548569</v>
      </c>
      <c r="E385" s="38">
        <v>169.8618927</v>
      </c>
      <c r="F385" s="20">
        <f t="shared" si="11"/>
        <v>1563216.2174317339</v>
      </c>
      <c r="G385" s="23">
        <v>2018</v>
      </c>
    </row>
    <row r="386" spans="1:7" ht="16" x14ac:dyDescent="0.2">
      <c r="A386" s="23" t="s">
        <v>64</v>
      </c>
      <c r="B386" s="23">
        <v>103734</v>
      </c>
      <c r="C386" s="23">
        <v>8838</v>
      </c>
      <c r="D386" s="20">
        <f t="shared" si="12"/>
        <v>8519.8681242408475</v>
      </c>
      <c r="E386" s="38">
        <v>188.5694086</v>
      </c>
      <c r="F386" s="20">
        <f t="shared" ref="F386:F449" si="13">IF(E386&lt;&gt;"",D386*E386,"No Data Available")</f>
        <v>1606586.4935380879</v>
      </c>
      <c r="G386" s="23">
        <v>2019</v>
      </c>
    </row>
    <row r="387" spans="1:7" ht="16" x14ac:dyDescent="0.2">
      <c r="A387" s="23" t="s">
        <v>65</v>
      </c>
      <c r="B387" s="23">
        <v>49541</v>
      </c>
      <c r="C387" s="23">
        <v>5281</v>
      </c>
      <c r="D387" s="20">
        <f t="shared" si="12"/>
        <v>10659.85749177449</v>
      </c>
      <c r="E387" s="38">
        <v>101.77044859999999</v>
      </c>
      <c r="F387" s="20">
        <f t="shared" si="13"/>
        <v>1084858.4789499606</v>
      </c>
      <c r="G387" s="23">
        <v>2009</v>
      </c>
    </row>
    <row r="388" spans="1:7" ht="16" x14ac:dyDescent="0.2">
      <c r="A388" s="23" t="s">
        <v>65</v>
      </c>
      <c r="B388" s="23">
        <v>51351</v>
      </c>
      <c r="C388" s="23">
        <v>5059</v>
      </c>
      <c r="D388" s="20">
        <f t="shared" si="12"/>
        <v>9851.8042491869692</v>
      </c>
      <c r="E388" s="38">
        <v>103.6276574</v>
      </c>
      <c r="F388" s="20">
        <f t="shared" si="13"/>
        <v>1020919.3955066116</v>
      </c>
      <c r="G388" s="23">
        <v>2010</v>
      </c>
    </row>
    <row r="389" spans="1:7" ht="16" x14ac:dyDescent="0.2">
      <c r="A389" s="23" t="s">
        <v>65</v>
      </c>
      <c r="B389" s="23">
        <v>55935</v>
      </c>
      <c r="C389" s="23">
        <v>5194</v>
      </c>
      <c r="D389" s="20">
        <f t="shared" si="12"/>
        <v>9285.7781353356586</v>
      </c>
      <c r="E389" s="38">
        <v>117.9948844</v>
      </c>
      <c r="F389" s="20">
        <f t="shared" si="13"/>
        <v>1095674.3176429786</v>
      </c>
      <c r="G389" s="23">
        <v>2011</v>
      </c>
    </row>
    <row r="390" spans="1:7" ht="16" x14ac:dyDescent="0.2">
      <c r="A390" s="23" t="s">
        <v>65</v>
      </c>
      <c r="B390" s="23">
        <v>57811</v>
      </c>
      <c r="C390" s="23">
        <v>5091</v>
      </c>
      <c r="D390" s="20">
        <f t="shared" si="12"/>
        <v>8806.2825413848586</v>
      </c>
      <c r="E390" s="38">
        <v>114.2816102</v>
      </c>
      <c r="F390" s="20">
        <f t="shared" si="13"/>
        <v>1006396.1487056098</v>
      </c>
      <c r="G390" s="23">
        <v>2012</v>
      </c>
    </row>
    <row r="391" spans="1:7" ht="16" x14ac:dyDescent="0.2">
      <c r="A391" s="23" t="s">
        <v>65</v>
      </c>
      <c r="B391" s="23">
        <v>59454</v>
      </c>
      <c r="C391" s="23">
        <v>5098</v>
      </c>
      <c r="D391" s="20">
        <f t="shared" si="12"/>
        <v>8574.6964039425438</v>
      </c>
      <c r="E391" s="38">
        <v>124.3859978</v>
      </c>
      <c r="F391" s="20">
        <f t="shared" si="13"/>
        <v>1066572.1680364651</v>
      </c>
      <c r="G391" s="23">
        <v>2013</v>
      </c>
    </row>
    <row r="392" spans="1:7" ht="16" x14ac:dyDescent="0.2">
      <c r="A392" s="23" t="s">
        <v>65</v>
      </c>
      <c r="B392" s="23">
        <v>52733</v>
      </c>
      <c r="C392" s="23">
        <v>3807</v>
      </c>
      <c r="D392" s="20">
        <f t="shared" si="12"/>
        <v>7219.3882388637094</v>
      </c>
      <c r="E392" s="38">
        <v>129.80748180000001</v>
      </c>
      <c r="F392" s="20">
        <f t="shared" si="13"/>
        <v>937130.60742343508</v>
      </c>
      <c r="G392" s="23">
        <v>2014</v>
      </c>
    </row>
    <row r="393" spans="1:7" ht="16" x14ac:dyDescent="0.2">
      <c r="A393" s="23" t="s">
        <v>65</v>
      </c>
      <c r="B393" s="23">
        <v>37364</v>
      </c>
      <c r="C393" s="23">
        <v>2824</v>
      </c>
      <c r="D393" s="20">
        <f t="shared" si="12"/>
        <v>7558.0772936516441</v>
      </c>
      <c r="E393" s="38">
        <v>159.90769890000001</v>
      </c>
      <c r="F393" s="20">
        <f t="shared" si="13"/>
        <v>1208594.7481361742</v>
      </c>
      <c r="G393" s="23">
        <v>2015</v>
      </c>
    </row>
    <row r="394" spans="1:7" ht="16" x14ac:dyDescent="0.2">
      <c r="A394" s="23" t="s">
        <v>65</v>
      </c>
      <c r="B394" s="23">
        <v>31761</v>
      </c>
      <c r="C394" s="23">
        <v>2470</v>
      </c>
      <c r="D394" s="20">
        <f t="shared" si="12"/>
        <v>7776.8332231352915</v>
      </c>
      <c r="E394" s="38">
        <v>223.4194617</v>
      </c>
      <c r="F394" s="20">
        <f t="shared" si="13"/>
        <v>1737495.8924435629</v>
      </c>
      <c r="G394" s="23">
        <v>2016</v>
      </c>
    </row>
    <row r="395" spans="1:7" ht="16" x14ac:dyDescent="0.2">
      <c r="A395" s="23" t="s">
        <v>65</v>
      </c>
      <c r="B395" s="23">
        <v>34558</v>
      </c>
      <c r="C395" s="23">
        <v>2754</v>
      </c>
      <c r="D395" s="20">
        <f t="shared" si="12"/>
        <v>7969.2111812026169</v>
      </c>
      <c r="E395" s="38">
        <v>242.84919740000001</v>
      </c>
      <c r="F395" s="20">
        <f t="shared" si="13"/>
        <v>1935316.5392661616</v>
      </c>
      <c r="G395" s="23">
        <v>2017</v>
      </c>
    </row>
    <row r="396" spans="1:7" ht="16" x14ac:dyDescent="0.2">
      <c r="A396" s="23" t="s">
        <v>65</v>
      </c>
      <c r="B396" s="23">
        <v>37877</v>
      </c>
      <c r="C396" s="23">
        <v>2847</v>
      </c>
      <c r="D396" s="20">
        <f t="shared" si="12"/>
        <v>7516.4347757214146</v>
      </c>
      <c r="E396" s="38">
        <v>280.66037240000003</v>
      </c>
      <c r="F396" s="20">
        <f t="shared" si="13"/>
        <v>2109565.3832742828</v>
      </c>
      <c r="G396" s="23">
        <v>2018</v>
      </c>
    </row>
    <row r="397" spans="1:7" ht="16" x14ac:dyDescent="0.2">
      <c r="A397" s="23" t="s">
        <v>65</v>
      </c>
      <c r="B397" s="23">
        <v>44115</v>
      </c>
      <c r="C397" s="23">
        <v>3332</v>
      </c>
      <c r="D397" s="20">
        <f t="shared" si="12"/>
        <v>7552.9865125240849</v>
      </c>
      <c r="E397" s="38">
        <v>311.83085130000001</v>
      </c>
      <c r="F397" s="20">
        <f t="shared" si="13"/>
        <v>2355254.2140578036</v>
      </c>
      <c r="G397" s="23">
        <v>2019</v>
      </c>
    </row>
    <row r="398" spans="1:7" ht="16" x14ac:dyDescent="0.2">
      <c r="A398" s="23" t="s">
        <v>66</v>
      </c>
      <c r="B398" s="23">
        <v>9482</v>
      </c>
      <c r="C398" s="23">
        <v>811</v>
      </c>
      <c r="D398" s="20">
        <f t="shared" si="12"/>
        <v>8553.0478801940517</v>
      </c>
      <c r="E398" s="38">
        <v>61.868471220000004</v>
      </c>
      <c r="F398" s="20">
        <f t="shared" si="13"/>
        <v>529163.99661906774</v>
      </c>
      <c r="G398" s="23">
        <v>2009</v>
      </c>
    </row>
    <row r="399" spans="1:7" ht="16" x14ac:dyDescent="0.2">
      <c r="A399" s="23" t="s">
        <v>66</v>
      </c>
      <c r="B399" s="23">
        <v>9816</v>
      </c>
      <c r="C399" s="23">
        <v>854</v>
      </c>
      <c r="D399" s="20">
        <f t="shared" si="12"/>
        <v>8700.0814995925011</v>
      </c>
      <c r="E399" s="38">
        <v>58.219855770000002</v>
      </c>
      <c r="F399" s="20">
        <f t="shared" si="13"/>
        <v>506517.49009352073</v>
      </c>
      <c r="G399" s="23">
        <v>2010</v>
      </c>
    </row>
    <row r="400" spans="1:7" ht="16" x14ac:dyDescent="0.2">
      <c r="A400" s="23" t="s">
        <v>66</v>
      </c>
      <c r="B400" s="23">
        <v>10011</v>
      </c>
      <c r="C400" s="23">
        <v>785</v>
      </c>
      <c r="D400" s="20">
        <f t="shared" si="12"/>
        <v>7841.3744880631311</v>
      </c>
      <c r="E400" s="38">
        <v>65.373395900000006</v>
      </c>
      <c r="F400" s="20">
        <f t="shared" si="13"/>
        <v>512617.27880831092</v>
      </c>
      <c r="G400" s="23">
        <v>2011</v>
      </c>
    </row>
    <row r="401" spans="1:7" ht="16" x14ac:dyDescent="0.2">
      <c r="A401" s="23" t="s">
        <v>66</v>
      </c>
      <c r="B401" s="23">
        <v>10245</v>
      </c>
      <c r="C401" s="23">
        <v>833</v>
      </c>
      <c r="D401" s="20">
        <f t="shared" si="12"/>
        <v>8130.7955100048803</v>
      </c>
      <c r="E401" s="38">
        <v>74.246846540000007</v>
      </c>
      <c r="F401" s="20">
        <f t="shared" si="13"/>
        <v>603685.92647945345</v>
      </c>
      <c r="G401" s="23">
        <v>2012</v>
      </c>
    </row>
    <row r="402" spans="1:7" ht="16" x14ac:dyDescent="0.2">
      <c r="A402" s="23" t="s">
        <v>66</v>
      </c>
      <c r="B402" s="23">
        <v>10329</v>
      </c>
      <c r="C402" s="23">
        <v>810</v>
      </c>
      <c r="D402" s="20">
        <f t="shared" si="12"/>
        <v>7841.9982573337211</v>
      </c>
      <c r="E402" s="38">
        <v>73.820184049999995</v>
      </c>
      <c r="F402" s="20">
        <f t="shared" si="13"/>
        <v>578897.75467615447</v>
      </c>
      <c r="G402" s="23">
        <v>2013</v>
      </c>
    </row>
    <row r="403" spans="1:7" ht="16" x14ac:dyDescent="0.2">
      <c r="A403" s="23" t="s">
        <v>66</v>
      </c>
      <c r="B403" s="23">
        <v>8163</v>
      </c>
      <c r="C403" s="23">
        <v>544</v>
      </c>
      <c r="D403" s="20">
        <f t="shared" si="12"/>
        <v>6664.2165870390791</v>
      </c>
      <c r="E403" s="38">
        <v>93.524045310000005</v>
      </c>
      <c r="F403" s="20">
        <f t="shared" si="13"/>
        <v>623264.49404189643</v>
      </c>
      <c r="G403" s="23">
        <v>2014</v>
      </c>
    </row>
    <row r="404" spans="1:7" ht="16" x14ac:dyDescent="0.2">
      <c r="A404" s="23" t="s">
        <v>66</v>
      </c>
      <c r="B404" s="23">
        <v>6050</v>
      </c>
      <c r="C404" s="23">
        <v>398</v>
      </c>
      <c r="D404" s="20">
        <f t="shared" si="12"/>
        <v>6578.5123966942156</v>
      </c>
      <c r="E404" s="38">
        <v>146.2227341</v>
      </c>
      <c r="F404" s="20">
        <f t="shared" si="13"/>
        <v>961928.06895537197</v>
      </c>
      <c r="G404" s="23">
        <v>2015</v>
      </c>
    </row>
    <row r="405" spans="1:7" ht="16" x14ac:dyDescent="0.2">
      <c r="A405" s="23" t="s">
        <v>66</v>
      </c>
      <c r="B405" s="23">
        <v>5978</v>
      </c>
      <c r="C405" s="23">
        <v>407</v>
      </c>
      <c r="D405" s="20">
        <f t="shared" si="12"/>
        <v>6808.2970893275351</v>
      </c>
      <c r="E405" s="38">
        <v>162.7343913</v>
      </c>
      <c r="F405" s="20">
        <f t="shared" si="13"/>
        <v>1107944.0826212782</v>
      </c>
      <c r="G405" s="23">
        <v>2016</v>
      </c>
    </row>
    <row r="406" spans="1:7" ht="16" x14ac:dyDescent="0.2">
      <c r="A406" s="23" t="s">
        <v>66</v>
      </c>
      <c r="B406" s="23">
        <v>5033</v>
      </c>
      <c r="C406" s="23">
        <v>327</v>
      </c>
      <c r="D406" s="20">
        <f t="shared" si="12"/>
        <v>6497.119014504271</v>
      </c>
      <c r="E406" s="38">
        <v>212.0547248</v>
      </c>
      <c r="F406" s="20">
        <f t="shared" si="13"/>
        <v>1377744.7846135504</v>
      </c>
      <c r="G406" s="23">
        <v>2017</v>
      </c>
    </row>
    <row r="407" spans="1:7" ht="16" x14ac:dyDescent="0.2">
      <c r="A407" s="23" t="s">
        <v>66</v>
      </c>
      <c r="B407" s="23">
        <v>6119</v>
      </c>
      <c r="C407" s="23">
        <v>433</v>
      </c>
      <c r="D407" s="20">
        <f t="shared" si="12"/>
        <v>7076.3196600751753</v>
      </c>
      <c r="E407" s="38">
        <v>241.21345450000001</v>
      </c>
      <c r="F407" s="20">
        <f t="shared" si="13"/>
        <v>1706903.5103529987</v>
      </c>
      <c r="G407" s="23">
        <v>2018</v>
      </c>
    </row>
    <row r="408" spans="1:7" ht="16" x14ac:dyDescent="0.2">
      <c r="A408" s="23" t="s">
        <v>66</v>
      </c>
      <c r="B408" s="23">
        <v>6612</v>
      </c>
      <c r="C408" s="23">
        <v>449</v>
      </c>
      <c r="D408" s="20">
        <f t="shared" si="12"/>
        <v>6790.6836055656377</v>
      </c>
      <c r="E408" s="38">
        <v>246.60955390000001</v>
      </c>
      <c r="F408" s="20">
        <f t="shared" si="13"/>
        <v>1674647.4546445855</v>
      </c>
      <c r="G408" s="23">
        <v>2019</v>
      </c>
    </row>
    <row r="409" spans="1:7" ht="16" x14ac:dyDescent="0.2">
      <c r="A409" s="23" t="s">
        <v>67</v>
      </c>
      <c r="B409" s="23">
        <v>9179</v>
      </c>
      <c r="C409" s="23">
        <v>753</v>
      </c>
      <c r="D409" s="20">
        <f t="shared" si="12"/>
        <v>8203.5080074082143</v>
      </c>
      <c r="E409" s="38">
        <v>87.146545140000001</v>
      </c>
      <c r="F409" s="20">
        <f t="shared" si="13"/>
        <v>714907.38087395136</v>
      </c>
      <c r="G409" s="23">
        <v>2009</v>
      </c>
    </row>
    <row r="410" spans="1:7" ht="16" x14ac:dyDescent="0.2">
      <c r="A410" s="23" t="s">
        <v>67</v>
      </c>
      <c r="B410" s="23">
        <v>9554</v>
      </c>
      <c r="C410" s="23">
        <v>701</v>
      </c>
      <c r="D410" s="20">
        <f t="shared" si="12"/>
        <v>7337.2409462005444</v>
      </c>
      <c r="E410" s="38">
        <v>89.457823829999995</v>
      </c>
      <c r="F410" s="20">
        <f t="shared" si="13"/>
        <v>656373.60796347074</v>
      </c>
      <c r="G410" s="23">
        <v>2010</v>
      </c>
    </row>
    <row r="411" spans="1:7" ht="16" x14ac:dyDescent="0.2">
      <c r="A411" s="23" t="s">
        <v>67</v>
      </c>
      <c r="B411" s="23">
        <v>9640</v>
      </c>
      <c r="C411" s="23">
        <v>658</v>
      </c>
      <c r="D411" s="20">
        <f t="shared" si="12"/>
        <v>6825.7261410788378</v>
      </c>
      <c r="E411" s="38">
        <v>109.7340377</v>
      </c>
      <c r="F411" s="20">
        <f t="shared" si="13"/>
        <v>749014.48969502072</v>
      </c>
      <c r="G411" s="23">
        <v>2011</v>
      </c>
    </row>
    <row r="412" spans="1:7" ht="16" x14ac:dyDescent="0.2">
      <c r="A412" s="23" t="s">
        <v>67</v>
      </c>
      <c r="B412" s="23">
        <v>10516</v>
      </c>
      <c r="C412" s="23">
        <v>726</v>
      </c>
      <c r="D412" s="20">
        <f t="shared" si="12"/>
        <v>6903.7656903765692</v>
      </c>
      <c r="E412" s="38">
        <v>128.98090759999999</v>
      </c>
      <c r="F412" s="20">
        <f t="shared" si="13"/>
        <v>890453.96460251044</v>
      </c>
      <c r="G412" s="23">
        <v>2012</v>
      </c>
    </row>
    <row r="413" spans="1:7" ht="16" x14ac:dyDescent="0.2">
      <c r="A413" s="23" t="s">
        <v>67</v>
      </c>
      <c r="B413" s="23">
        <v>11159</v>
      </c>
      <c r="C413" s="23">
        <v>707</v>
      </c>
      <c r="D413" s="20">
        <f t="shared" si="12"/>
        <v>6335.6931624697545</v>
      </c>
      <c r="E413" s="38">
        <v>155.28599629999999</v>
      </c>
      <c r="F413" s="20">
        <f t="shared" si="13"/>
        <v>983844.42498521355</v>
      </c>
      <c r="G413" s="23">
        <v>2013</v>
      </c>
    </row>
    <row r="414" spans="1:7" ht="16" x14ac:dyDescent="0.2">
      <c r="A414" s="23" t="s">
        <v>67</v>
      </c>
      <c r="B414" s="23">
        <v>10563</v>
      </c>
      <c r="C414" s="23">
        <v>606</v>
      </c>
      <c r="D414" s="20">
        <f t="shared" si="12"/>
        <v>5737.0065322351602</v>
      </c>
      <c r="E414" s="38">
        <v>147.08883</v>
      </c>
      <c r="F414" s="20">
        <f t="shared" si="13"/>
        <v>843849.57852882706</v>
      </c>
      <c r="G414" s="23">
        <v>2014</v>
      </c>
    </row>
    <row r="415" spans="1:7" ht="16" x14ac:dyDescent="0.2">
      <c r="A415" s="23" t="s">
        <v>67</v>
      </c>
      <c r="B415" s="23">
        <v>7700</v>
      </c>
      <c r="C415" s="23">
        <v>428</v>
      </c>
      <c r="D415" s="20">
        <f t="shared" si="12"/>
        <v>5558.4415584415583</v>
      </c>
      <c r="E415" s="38">
        <v>146.17267799999999</v>
      </c>
      <c r="F415" s="20">
        <f t="shared" si="13"/>
        <v>812492.28810389608</v>
      </c>
      <c r="G415" s="23">
        <v>2015</v>
      </c>
    </row>
    <row r="416" spans="1:7" ht="16" x14ac:dyDescent="0.2">
      <c r="A416" s="23" t="s">
        <v>67</v>
      </c>
      <c r="B416" s="23">
        <v>7372</v>
      </c>
      <c r="C416" s="23">
        <v>386</v>
      </c>
      <c r="D416" s="20">
        <f t="shared" si="12"/>
        <v>5236.0282148670649</v>
      </c>
      <c r="E416" s="38">
        <v>162.35259930000001</v>
      </c>
      <c r="F416" s="20">
        <f t="shared" si="13"/>
        <v>850082.79069180693</v>
      </c>
      <c r="G416" s="23">
        <v>2016</v>
      </c>
    </row>
    <row r="417" spans="1:7" ht="16" x14ac:dyDescent="0.2">
      <c r="A417" s="23" t="s">
        <v>67</v>
      </c>
      <c r="B417" s="23">
        <v>7228</v>
      </c>
      <c r="C417" s="23">
        <v>428</v>
      </c>
      <c r="D417" s="20">
        <f t="shared" si="12"/>
        <v>5921.416712783619</v>
      </c>
      <c r="E417" s="38">
        <v>208.9877673</v>
      </c>
      <c r="F417" s="20">
        <f t="shared" si="13"/>
        <v>1237503.6580575539</v>
      </c>
      <c r="G417" s="23">
        <v>2017</v>
      </c>
    </row>
    <row r="418" spans="1:7" ht="16" x14ac:dyDescent="0.2">
      <c r="A418" s="23" t="s">
        <v>67</v>
      </c>
      <c r="B418" s="23">
        <v>7808</v>
      </c>
      <c r="C418" s="23">
        <v>477</v>
      </c>
      <c r="D418" s="20">
        <f t="shared" si="12"/>
        <v>6109.1188524590161</v>
      </c>
      <c r="E418" s="38">
        <v>259.58630429999999</v>
      </c>
      <c r="F418" s="20">
        <f t="shared" si="13"/>
        <v>1585843.5854392929</v>
      </c>
      <c r="G418" s="23">
        <v>2018</v>
      </c>
    </row>
    <row r="419" spans="1:7" ht="16" x14ac:dyDescent="0.2">
      <c r="A419" s="23" t="s">
        <v>67</v>
      </c>
      <c r="B419" s="23">
        <v>8429</v>
      </c>
      <c r="C419" s="23">
        <v>505</v>
      </c>
      <c r="D419" s="20">
        <f t="shared" si="12"/>
        <v>5991.2207853837936</v>
      </c>
      <c r="E419" s="38">
        <v>249.28284379999999</v>
      </c>
      <c r="F419" s="20">
        <f t="shared" si="13"/>
        <v>1493508.5552141415</v>
      </c>
      <c r="G419" s="23">
        <v>2019</v>
      </c>
    </row>
    <row r="420" spans="1:7" ht="16" x14ac:dyDescent="0.2">
      <c r="A420" s="23" t="s">
        <v>68</v>
      </c>
      <c r="B420" s="23">
        <v>33585</v>
      </c>
      <c r="C420" s="23">
        <v>3073</v>
      </c>
      <c r="D420" s="20">
        <f t="shared" si="12"/>
        <v>9149.9181182075317</v>
      </c>
      <c r="E420" s="38">
        <v>63.165790489999999</v>
      </c>
      <c r="F420" s="20">
        <f t="shared" si="13"/>
        <v>577961.81085535197</v>
      </c>
      <c r="G420" s="23">
        <v>2009</v>
      </c>
    </row>
    <row r="421" spans="1:7" ht="16" x14ac:dyDescent="0.2">
      <c r="A421" s="23" t="s">
        <v>68</v>
      </c>
      <c r="B421" s="23">
        <v>33312</v>
      </c>
      <c r="C421" s="23">
        <v>2959</v>
      </c>
      <c r="D421" s="20">
        <f t="shared" si="12"/>
        <v>8882.6849183477425</v>
      </c>
      <c r="E421" s="38">
        <v>67.090367439999994</v>
      </c>
      <c r="F421" s="20">
        <f t="shared" si="13"/>
        <v>595942.59502569644</v>
      </c>
      <c r="G421" s="23">
        <v>2010</v>
      </c>
    </row>
    <row r="422" spans="1:7" ht="16" x14ac:dyDescent="0.2">
      <c r="A422" s="23" t="s">
        <v>68</v>
      </c>
      <c r="B422" s="23">
        <v>31764</v>
      </c>
      <c r="C422" s="23">
        <v>2363</v>
      </c>
      <c r="D422" s="20">
        <f t="shared" si="12"/>
        <v>7439.2393905049748</v>
      </c>
      <c r="E422" s="38">
        <v>71.520283399999997</v>
      </c>
      <c r="F422" s="20">
        <f t="shared" si="13"/>
        <v>532056.5094893591</v>
      </c>
      <c r="G422" s="23">
        <v>2011</v>
      </c>
    </row>
    <row r="423" spans="1:7" ht="16" x14ac:dyDescent="0.2">
      <c r="A423" s="23" t="s">
        <v>68</v>
      </c>
      <c r="B423" s="23">
        <v>32308</v>
      </c>
      <c r="C423" s="23">
        <v>2339</v>
      </c>
      <c r="D423" s="20">
        <f t="shared" si="12"/>
        <v>7239.6929553051878</v>
      </c>
      <c r="E423" s="38">
        <v>75.964002239999999</v>
      </c>
      <c r="F423" s="20">
        <f t="shared" si="13"/>
        <v>549956.05187371548</v>
      </c>
      <c r="G423" s="23">
        <v>2012</v>
      </c>
    </row>
    <row r="424" spans="1:7" ht="16" x14ac:dyDescent="0.2">
      <c r="A424" s="23" t="s">
        <v>68</v>
      </c>
      <c r="B424" s="23">
        <v>34593</v>
      </c>
      <c r="C424" s="23">
        <v>2380</v>
      </c>
      <c r="D424" s="20">
        <f t="shared" si="12"/>
        <v>6880.0046252131933</v>
      </c>
      <c r="E424" s="38">
        <v>86.617648919999993</v>
      </c>
      <c r="F424" s="20">
        <f t="shared" si="13"/>
        <v>595929.82519469247</v>
      </c>
      <c r="G424" s="23">
        <v>2013</v>
      </c>
    </row>
    <row r="425" spans="1:7" ht="16" x14ac:dyDescent="0.2">
      <c r="A425" s="23" t="s">
        <v>68</v>
      </c>
      <c r="B425" s="23">
        <v>32693</v>
      </c>
      <c r="C425" s="23">
        <v>2087</v>
      </c>
      <c r="D425" s="20">
        <f t="shared" si="12"/>
        <v>6383.6295231395097</v>
      </c>
      <c r="E425" s="38">
        <v>100.1287482</v>
      </c>
      <c r="F425" s="20">
        <f t="shared" si="13"/>
        <v>639184.83312452212</v>
      </c>
      <c r="G425" s="23">
        <v>2014</v>
      </c>
    </row>
    <row r="426" spans="1:7" ht="16" x14ac:dyDescent="0.2">
      <c r="A426" s="23" t="s">
        <v>68</v>
      </c>
      <c r="B426" s="23">
        <v>27420</v>
      </c>
      <c r="C426" s="23">
        <v>1744</v>
      </c>
      <c r="D426" s="20">
        <f t="shared" si="12"/>
        <v>6360.3209336250911</v>
      </c>
      <c r="E426" s="38">
        <v>111.1452862</v>
      </c>
      <c r="F426" s="20">
        <f t="shared" si="13"/>
        <v>706919.69049161195</v>
      </c>
      <c r="G426" s="23">
        <v>2015</v>
      </c>
    </row>
    <row r="427" spans="1:7" ht="16" x14ac:dyDescent="0.2">
      <c r="A427" s="23" t="s">
        <v>68</v>
      </c>
      <c r="B427" s="23">
        <v>23543</v>
      </c>
      <c r="C427" s="23">
        <v>1586</v>
      </c>
      <c r="D427" s="20">
        <f t="shared" si="12"/>
        <v>6736.6096079514073</v>
      </c>
      <c r="E427" s="38">
        <v>160.4069944</v>
      </c>
      <c r="F427" s="20">
        <f t="shared" si="13"/>
        <v>1080599.2996576475</v>
      </c>
      <c r="G427" s="23">
        <v>2016</v>
      </c>
    </row>
    <row r="428" spans="1:7" ht="16" x14ac:dyDescent="0.2">
      <c r="A428" s="23" t="s">
        <v>68</v>
      </c>
      <c r="B428" s="23">
        <v>23121</v>
      </c>
      <c r="C428" s="23">
        <v>1573</v>
      </c>
      <c r="D428" s="20">
        <f t="shared" si="12"/>
        <v>6803.3389559275111</v>
      </c>
      <c r="E428" s="38">
        <v>207.2704038</v>
      </c>
      <c r="F428" s="20">
        <f t="shared" si="13"/>
        <v>1410130.8125833657</v>
      </c>
      <c r="G428" s="23">
        <v>2017</v>
      </c>
    </row>
    <row r="429" spans="1:7" ht="16" x14ac:dyDescent="0.2">
      <c r="A429" s="23" t="s">
        <v>68</v>
      </c>
      <c r="B429" s="23">
        <v>26760</v>
      </c>
      <c r="C429" s="23">
        <v>1814</v>
      </c>
      <c r="D429" s="20">
        <f t="shared" si="12"/>
        <v>6778.7742899850527</v>
      </c>
      <c r="E429" s="38">
        <v>231.33978569999999</v>
      </c>
      <c r="F429" s="20">
        <f t="shared" si="13"/>
        <v>1568200.1915538118</v>
      </c>
      <c r="G429" s="23">
        <v>2018</v>
      </c>
    </row>
    <row r="430" spans="1:7" ht="16" x14ac:dyDescent="0.2">
      <c r="A430" s="23" t="s">
        <v>68</v>
      </c>
      <c r="B430" s="23">
        <v>28546</v>
      </c>
      <c r="C430" s="23">
        <v>1860</v>
      </c>
      <c r="D430" s="20">
        <f t="shared" si="12"/>
        <v>6515.7990611644364</v>
      </c>
      <c r="E430" s="38">
        <v>228.98669129999999</v>
      </c>
      <c r="F430" s="20">
        <f t="shared" si="13"/>
        <v>1492031.2681916906</v>
      </c>
      <c r="G430" s="23">
        <v>2019</v>
      </c>
    </row>
    <row r="431" spans="1:7" ht="16" x14ac:dyDescent="0.2">
      <c r="A431" s="23" t="s">
        <v>69</v>
      </c>
      <c r="B431" s="23"/>
      <c r="C431" s="23"/>
      <c r="D431" s="20" t="str">
        <f t="shared" si="12"/>
        <v>No data available</v>
      </c>
      <c r="E431" s="38"/>
      <c r="F431" s="20" t="str">
        <f t="shared" si="13"/>
        <v>No Data Available</v>
      </c>
      <c r="G431" s="23">
        <v>2009</v>
      </c>
    </row>
    <row r="432" spans="1:7" ht="16" x14ac:dyDescent="0.2">
      <c r="A432" s="23" t="s">
        <v>69</v>
      </c>
      <c r="B432" s="23"/>
      <c r="C432" s="23"/>
      <c r="D432" s="20" t="str">
        <f t="shared" si="12"/>
        <v>No data available</v>
      </c>
      <c r="E432" s="38"/>
      <c r="F432" s="20" t="str">
        <f t="shared" si="13"/>
        <v>No Data Available</v>
      </c>
      <c r="G432" s="23">
        <v>2010</v>
      </c>
    </row>
    <row r="433" spans="1:7" ht="16" x14ac:dyDescent="0.2">
      <c r="A433" s="23" t="s">
        <v>69</v>
      </c>
      <c r="B433" s="23"/>
      <c r="C433" s="23"/>
      <c r="D433" s="20" t="str">
        <f t="shared" si="12"/>
        <v>No data available</v>
      </c>
      <c r="E433" s="38"/>
      <c r="F433" s="20" t="str">
        <f t="shared" si="13"/>
        <v>No Data Available</v>
      </c>
      <c r="G433" s="23">
        <v>2011</v>
      </c>
    </row>
    <row r="434" spans="1:7" ht="16" x14ac:dyDescent="0.2">
      <c r="A434" s="23" t="s">
        <v>69</v>
      </c>
      <c r="B434" s="23"/>
      <c r="C434" s="23"/>
      <c r="D434" s="20" t="str">
        <f t="shared" si="12"/>
        <v>No data available</v>
      </c>
      <c r="E434" s="38"/>
      <c r="F434" s="20" t="str">
        <f t="shared" si="13"/>
        <v>No Data Available</v>
      </c>
      <c r="G434" s="23">
        <v>2012</v>
      </c>
    </row>
    <row r="435" spans="1:7" ht="16" x14ac:dyDescent="0.2">
      <c r="A435" s="23" t="s">
        <v>69</v>
      </c>
      <c r="B435" s="23"/>
      <c r="C435" s="23"/>
      <c r="D435" s="20" t="str">
        <f t="shared" si="12"/>
        <v>No data available</v>
      </c>
      <c r="E435" s="38"/>
      <c r="F435" s="20" t="str">
        <f t="shared" si="13"/>
        <v>No Data Available</v>
      </c>
      <c r="G435" s="23">
        <v>2013</v>
      </c>
    </row>
    <row r="436" spans="1:7" ht="16" x14ac:dyDescent="0.2">
      <c r="A436" s="23" t="s">
        <v>69</v>
      </c>
      <c r="B436" s="23"/>
      <c r="C436" s="23"/>
      <c r="D436" s="20" t="str">
        <f t="shared" si="12"/>
        <v>No data available</v>
      </c>
      <c r="E436" s="38"/>
      <c r="F436" s="20" t="str">
        <f t="shared" si="13"/>
        <v>No Data Available</v>
      </c>
      <c r="G436" s="23">
        <v>2014</v>
      </c>
    </row>
    <row r="437" spans="1:7" ht="16" x14ac:dyDescent="0.2">
      <c r="A437" s="23" t="s">
        <v>69</v>
      </c>
      <c r="B437" s="23"/>
      <c r="C437" s="23"/>
      <c r="D437" s="20" t="str">
        <f t="shared" si="12"/>
        <v>No data available</v>
      </c>
      <c r="E437" s="38"/>
      <c r="F437" s="20" t="str">
        <f t="shared" si="13"/>
        <v>No Data Available</v>
      </c>
      <c r="G437" s="23">
        <v>2015</v>
      </c>
    </row>
    <row r="438" spans="1:7" ht="16" x14ac:dyDescent="0.2">
      <c r="A438" s="23" t="s">
        <v>69</v>
      </c>
      <c r="B438" s="23"/>
      <c r="C438" s="23"/>
      <c r="D438" s="20" t="str">
        <f t="shared" si="12"/>
        <v>No data available</v>
      </c>
      <c r="E438" s="38"/>
      <c r="F438" s="20" t="str">
        <f t="shared" si="13"/>
        <v>No Data Available</v>
      </c>
      <c r="G438" s="23">
        <v>2016</v>
      </c>
    </row>
    <row r="439" spans="1:7" ht="16" x14ac:dyDescent="0.2">
      <c r="A439" s="23" t="s">
        <v>69</v>
      </c>
      <c r="B439" s="23"/>
      <c r="C439" s="23"/>
      <c r="D439" s="20" t="str">
        <f t="shared" ref="D439:D502" si="14">IF(B439&lt;&gt;"",C439/B439*100000,"No data available")</f>
        <v>No data available</v>
      </c>
      <c r="E439" s="38"/>
      <c r="F439" s="20" t="str">
        <f t="shared" si="13"/>
        <v>No Data Available</v>
      </c>
      <c r="G439" s="23">
        <v>2017</v>
      </c>
    </row>
    <row r="440" spans="1:7" ht="16" x14ac:dyDescent="0.2">
      <c r="A440" s="23" t="s">
        <v>69</v>
      </c>
      <c r="B440" s="23"/>
      <c r="C440" s="23"/>
      <c r="D440" s="20" t="str">
        <f t="shared" si="14"/>
        <v>No data available</v>
      </c>
      <c r="E440" s="38"/>
      <c r="F440" s="20" t="str">
        <f t="shared" si="13"/>
        <v>No Data Available</v>
      </c>
      <c r="G440" s="23">
        <v>2018</v>
      </c>
    </row>
    <row r="441" spans="1:7" ht="16" x14ac:dyDescent="0.2">
      <c r="A441" s="23" t="s">
        <v>69</v>
      </c>
      <c r="B441" s="23">
        <v>218</v>
      </c>
      <c r="C441" s="23">
        <v>12</v>
      </c>
      <c r="D441" s="20">
        <f t="shared" si="14"/>
        <v>5504.5871559633033</v>
      </c>
      <c r="E441" s="38">
        <v>31.102499999999999</v>
      </c>
      <c r="F441" s="20">
        <f t="shared" si="13"/>
        <v>171206.42201834865</v>
      </c>
      <c r="G441" s="23">
        <v>2019</v>
      </c>
    </row>
    <row r="442" spans="1:7" ht="16" x14ac:dyDescent="0.2">
      <c r="A442" s="23" t="s">
        <v>70</v>
      </c>
      <c r="B442" s="23">
        <v>14304</v>
      </c>
      <c r="C442" s="23">
        <v>2594</v>
      </c>
      <c r="D442" s="20">
        <f t="shared" si="14"/>
        <v>18134.787472035794</v>
      </c>
      <c r="E442" s="38">
        <v>92.780354259999996</v>
      </c>
      <c r="F442" s="20">
        <f t="shared" si="13"/>
        <v>1682552.0060852908</v>
      </c>
      <c r="G442" s="23">
        <v>2009</v>
      </c>
    </row>
    <row r="443" spans="1:7" ht="16" x14ac:dyDescent="0.2">
      <c r="A443" s="23" t="s">
        <v>70</v>
      </c>
      <c r="B443" s="23">
        <v>14616</v>
      </c>
      <c r="C443" s="23">
        <v>2585</v>
      </c>
      <c r="D443" s="20">
        <f t="shared" si="14"/>
        <v>17686.09742747674</v>
      </c>
      <c r="E443" s="38">
        <v>104.2293007</v>
      </c>
      <c r="F443" s="20">
        <f t="shared" si="13"/>
        <v>1843409.5669779694</v>
      </c>
      <c r="G443" s="23">
        <v>2010</v>
      </c>
    </row>
    <row r="444" spans="1:7" ht="16" x14ac:dyDescent="0.2">
      <c r="A444" s="23" t="s">
        <v>70</v>
      </c>
      <c r="B444" s="23">
        <v>15856</v>
      </c>
      <c r="C444" s="23">
        <v>2792</v>
      </c>
      <c r="D444" s="20">
        <f t="shared" si="14"/>
        <v>17608.476286579215</v>
      </c>
      <c r="E444" s="38">
        <v>107.4593282</v>
      </c>
      <c r="F444" s="20">
        <f t="shared" si="13"/>
        <v>1892195.0323814331</v>
      </c>
      <c r="G444" s="23">
        <v>2011</v>
      </c>
    </row>
    <row r="445" spans="1:7" ht="16" x14ac:dyDescent="0.2">
      <c r="A445" s="23" t="s">
        <v>70</v>
      </c>
      <c r="B445" s="23">
        <v>16783</v>
      </c>
      <c r="C445" s="23">
        <v>2804</v>
      </c>
      <c r="D445" s="20">
        <f t="shared" si="14"/>
        <v>16707.382470356912</v>
      </c>
      <c r="E445" s="38">
        <v>114.3543215</v>
      </c>
      <c r="F445" s="20">
        <f t="shared" si="13"/>
        <v>1910561.3864386585</v>
      </c>
      <c r="G445" s="23">
        <v>2012</v>
      </c>
    </row>
    <row r="446" spans="1:7" ht="16" x14ac:dyDescent="0.2">
      <c r="A446" s="23" t="s">
        <v>70</v>
      </c>
      <c r="B446" s="23">
        <v>17302</v>
      </c>
      <c r="C446" s="23">
        <v>2795</v>
      </c>
      <c r="D446" s="20">
        <f t="shared" si="14"/>
        <v>16154.201826378454</v>
      </c>
      <c r="E446" s="38">
        <v>108.264594</v>
      </c>
      <c r="F446" s="20">
        <f t="shared" si="13"/>
        <v>1748928.1021269218</v>
      </c>
      <c r="G446" s="23">
        <v>2013</v>
      </c>
    </row>
    <row r="447" spans="1:7" ht="16" x14ac:dyDescent="0.2">
      <c r="A447" s="23" t="s">
        <v>70</v>
      </c>
      <c r="B447" s="23">
        <v>10204</v>
      </c>
      <c r="C447" s="23">
        <v>1303</v>
      </c>
      <c r="D447" s="20">
        <f t="shared" si="14"/>
        <v>12769.502156017248</v>
      </c>
      <c r="E447" s="38">
        <v>72.977593279999994</v>
      </c>
      <c r="F447" s="20">
        <f t="shared" si="13"/>
        <v>931887.53472990973</v>
      </c>
      <c r="G447" s="23">
        <v>2014</v>
      </c>
    </row>
    <row r="448" spans="1:7" ht="16" x14ac:dyDescent="0.2">
      <c r="A448" s="23" t="s">
        <v>70</v>
      </c>
      <c r="B448" s="23">
        <v>8840</v>
      </c>
      <c r="C448" s="23">
        <v>1075</v>
      </c>
      <c r="D448" s="20">
        <f t="shared" si="14"/>
        <v>12160.633484162896</v>
      </c>
      <c r="E448" s="38">
        <v>112.87205710000001</v>
      </c>
      <c r="F448" s="20">
        <f t="shared" si="13"/>
        <v>1372595.7169966064</v>
      </c>
      <c r="G448" s="23">
        <v>2015</v>
      </c>
    </row>
    <row r="449" spans="1:7" ht="16" x14ac:dyDescent="0.2">
      <c r="A449" s="23" t="s">
        <v>70</v>
      </c>
      <c r="B449" s="23">
        <v>8248</v>
      </c>
      <c r="C449" s="23">
        <v>958</v>
      </c>
      <c r="D449" s="20">
        <f t="shared" si="14"/>
        <v>11614.936954413191</v>
      </c>
      <c r="E449" s="38">
        <v>153.11791869999999</v>
      </c>
      <c r="F449" s="20">
        <f t="shared" si="13"/>
        <v>1778454.9722914645</v>
      </c>
      <c r="G449" s="23">
        <v>2016</v>
      </c>
    </row>
    <row r="450" spans="1:7" ht="16" x14ac:dyDescent="0.2">
      <c r="A450" s="23" t="s">
        <v>70</v>
      </c>
      <c r="B450" s="23">
        <v>8481</v>
      </c>
      <c r="C450" s="23">
        <v>1028</v>
      </c>
      <c r="D450" s="20">
        <f t="shared" si="14"/>
        <v>12121.212121212122</v>
      </c>
      <c r="E450" s="38">
        <v>141.8310927</v>
      </c>
      <c r="F450" s="20">
        <f t="shared" ref="F450:F513" si="15">IF(E450&lt;&gt;"",D450*E450,"No Data Available")</f>
        <v>1719164.76</v>
      </c>
      <c r="G450" s="23">
        <v>2017</v>
      </c>
    </row>
    <row r="451" spans="1:7" ht="16" x14ac:dyDescent="0.2">
      <c r="A451" s="23" t="s">
        <v>70</v>
      </c>
      <c r="B451" s="23">
        <v>9157</v>
      </c>
      <c r="C451" s="23">
        <v>989</v>
      </c>
      <c r="D451" s="20">
        <f t="shared" si="14"/>
        <v>10800.480506716172</v>
      </c>
      <c r="E451" s="38">
        <v>185.13071260000001</v>
      </c>
      <c r="F451" s="20">
        <f t="shared" si="15"/>
        <v>1999500.6526307741</v>
      </c>
      <c r="G451" s="23">
        <v>2018</v>
      </c>
    </row>
    <row r="452" spans="1:7" ht="16" x14ac:dyDescent="0.2">
      <c r="A452" s="23" t="s">
        <v>70</v>
      </c>
      <c r="B452" s="23">
        <v>10532</v>
      </c>
      <c r="C452" s="23">
        <v>1024</v>
      </c>
      <c r="D452" s="20">
        <f t="shared" si="14"/>
        <v>9722.7497151538173</v>
      </c>
      <c r="E452" s="38">
        <v>225.5876495</v>
      </c>
      <c r="F452" s="20">
        <f t="shared" si="15"/>
        <v>2193332.2549183443</v>
      </c>
      <c r="G452" s="23">
        <v>2019</v>
      </c>
    </row>
    <row r="453" spans="1:7" ht="16" x14ac:dyDescent="0.2">
      <c r="A453" s="23" t="s">
        <v>71</v>
      </c>
      <c r="B453" s="23">
        <v>6640</v>
      </c>
      <c r="C453" s="23">
        <v>797</v>
      </c>
      <c r="D453" s="20">
        <f t="shared" si="14"/>
        <v>12003.012048192772</v>
      </c>
      <c r="E453" s="38">
        <v>67.937763160000003</v>
      </c>
      <c r="F453" s="20">
        <f t="shared" si="15"/>
        <v>815457.78973674704</v>
      </c>
      <c r="G453" s="23">
        <v>2009</v>
      </c>
    </row>
    <row r="454" spans="1:7" ht="16" x14ac:dyDescent="0.2">
      <c r="A454" s="23" t="s">
        <v>71</v>
      </c>
      <c r="B454" s="23">
        <v>7112</v>
      </c>
      <c r="C454" s="23">
        <v>783</v>
      </c>
      <c r="D454" s="20">
        <f t="shared" si="14"/>
        <v>11009.561304836896</v>
      </c>
      <c r="E454" s="38">
        <v>72.582460179999998</v>
      </c>
      <c r="F454" s="20">
        <f t="shared" si="15"/>
        <v>799101.04500759277</v>
      </c>
      <c r="G454" s="23">
        <v>2010</v>
      </c>
    </row>
    <row r="455" spans="1:7" ht="16" x14ac:dyDescent="0.2">
      <c r="A455" s="23" t="s">
        <v>71</v>
      </c>
      <c r="B455" s="23">
        <v>7388</v>
      </c>
      <c r="C455" s="23">
        <v>749</v>
      </c>
      <c r="D455" s="20">
        <f t="shared" si="14"/>
        <v>10138.061721710883</v>
      </c>
      <c r="E455" s="38">
        <v>81.914651599999999</v>
      </c>
      <c r="F455" s="20">
        <f t="shared" si="15"/>
        <v>830455.79383324308</v>
      </c>
      <c r="G455" s="23">
        <v>2011</v>
      </c>
    </row>
    <row r="456" spans="1:7" ht="16" x14ac:dyDescent="0.2">
      <c r="A456" s="23" t="s">
        <v>71</v>
      </c>
      <c r="B456" s="23">
        <v>9139</v>
      </c>
      <c r="C456" s="23">
        <v>892</v>
      </c>
      <c r="D456" s="20">
        <f t="shared" si="14"/>
        <v>9760.3676551044973</v>
      </c>
      <c r="E456" s="38">
        <v>77.397300319999999</v>
      </c>
      <c r="F456" s="20">
        <f t="shared" si="15"/>
        <v>755426.106635737</v>
      </c>
      <c r="G456" s="23">
        <v>2012</v>
      </c>
    </row>
    <row r="457" spans="1:7" ht="16" x14ac:dyDescent="0.2">
      <c r="A457" s="23" t="s">
        <v>71</v>
      </c>
      <c r="B457" s="23">
        <v>9809</v>
      </c>
      <c r="C457" s="23">
        <v>915</v>
      </c>
      <c r="D457" s="20">
        <f t="shared" si="14"/>
        <v>9328.1680089713536</v>
      </c>
      <c r="E457" s="38">
        <v>80.246625870000003</v>
      </c>
      <c r="F457" s="20">
        <f t="shared" si="15"/>
        <v>748554.00826842699</v>
      </c>
      <c r="G457" s="23">
        <v>2013</v>
      </c>
    </row>
    <row r="458" spans="1:7" ht="16" x14ac:dyDescent="0.2">
      <c r="A458" s="23" t="s">
        <v>71</v>
      </c>
      <c r="B458" s="23">
        <v>7505</v>
      </c>
      <c r="C458" s="23">
        <v>680</v>
      </c>
      <c r="D458" s="20">
        <f t="shared" si="14"/>
        <v>9060.6262491672223</v>
      </c>
      <c r="E458" s="38">
        <v>94.503264779999995</v>
      </c>
      <c r="F458" s="20">
        <f t="shared" si="15"/>
        <v>856258.76149766822</v>
      </c>
      <c r="G458" s="23">
        <v>2014</v>
      </c>
    </row>
    <row r="459" spans="1:7" ht="16" x14ac:dyDescent="0.2">
      <c r="A459" s="23" t="s">
        <v>71</v>
      </c>
      <c r="B459" s="23">
        <v>6273</v>
      </c>
      <c r="C459" s="23">
        <v>542</v>
      </c>
      <c r="D459" s="20">
        <f t="shared" si="14"/>
        <v>8640.2040490993149</v>
      </c>
      <c r="E459" s="38">
        <v>105.3144444</v>
      </c>
      <c r="F459" s="20">
        <f t="shared" si="15"/>
        <v>909938.28893352463</v>
      </c>
      <c r="G459" s="23">
        <v>2015</v>
      </c>
    </row>
    <row r="460" spans="1:7" ht="16" x14ac:dyDescent="0.2">
      <c r="A460" s="23" t="s">
        <v>71</v>
      </c>
      <c r="B460" s="23">
        <v>6313</v>
      </c>
      <c r="C460" s="23">
        <v>544</v>
      </c>
      <c r="D460" s="20">
        <f t="shared" si="14"/>
        <v>8617.1392364961193</v>
      </c>
      <c r="E460" s="38">
        <v>156.11216959999999</v>
      </c>
      <c r="F460" s="20">
        <f t="shared" si="15"/>
        <v>1345240.3019546967</v>
      </c>
      <c r="G460" s="23">
        <v>2016</v>
      </c>
    </row>
    <row r="461" spans="1:7" ht="16" x14ac:dyDescent="0.2">
      <c r="A461" s="23" t="s">
        <v>71</v>
      </c>
      <c r="B461" s="23">
        <v>26754</v>
      </c>
      <c r="C461" s="23">
        <v>2387</v>
      </c>
      <c r="D461" s="20">
        <f t="shared" si="14"/>
        <v>8922.030350601779</v>
      </c>
      <c r="E461" s="38">
        <v>138.24938710000001</v>
      </c>
      <c r="F461" s="20">
        <f t="shared" si="15"/>
        <v>1233465.2276582941</v>
      </c>
      <c r="G461" s="23">
        <v>2017</v>
      </c>
    </row>
    <row r="462" spans="1:7" ht="16" x14ac:dyDescent="0.2">
      <c r="A462" s="23" t="s">
        <v>71</v>
      </c>
      <c r="B462" s="23">
        <v>33195</v>
      </c>
      <c r="C462" s="23">
        <v>2789</v>
      </c>
      <c r="D462" s="20">
        <f t="shared" si="14"/>
        <v>8401.8677511673432</v>
      </c>
      <c r="E462" s="38">
        <v>157.411597</v>
      </c>
      <c r="F462" s="20">
        <f t="shared" si="15"/>
        <v>1322551.42049405</v>
      </c>
      <c r="G462" s="23">
        <v>2018</v>
      </c>
    </row>
    <row r="463" spans="1:7" ht="16" x14ac:dyDescent="0.2">
      <c r="A463" s="23" t="s">
        <v>71</v>
      </c>
      <c r="B463" s="23">
        <v>32938</v>
      </c>
      <c r="C463" s="23">
        <v>2624</v>
      </c>
      <c r="D463" s="20">
        <f t="shared" si="14"/>
        <v>7966.4824822393593</v>
      </c>
      <c r="E463" s="38">
        <v>161.6217345</v>
      </c>
      <c r="F463" s="20">
        <f t="shared" si="15"/>
        <v>1287556.7166433907</v>
      </c>
      <c r="G463" s="23">
        <v>2019</v>
      </c>
    </row>
    <row r="464" spans="1:7" ht="16" x14ac:dyDescent="0.2">
      <c r="A464" s="23" t="s">
        <v>72</v>
      </c>
      <c r="B464" s="23">
        <v>1122</v>
      </c>
      <c r="C464" s="23">
        <v>79</v>
      </c>
      <c r="D464" s="20">
        <f t="shared" si="14"/>
        <v>7040.9982174688048</v>
      </c>
      <c r="E464" s="38">
        <v>75.174426229999995</v>
      </c>
      <c r="F464" s="20">
        <f t="shared" si="15"/>
        <v>529303.00108467008</v>
      </c>
      <c r="G464" s="23">
        <v>2009</v>
      </c>
    </row>
    <row r="465" spans="1:7" ht="16" x14ac:dyDescent="0.2">
      <c r="A465" s="23" t="s">
        <v>72</v>
      </c>
      <c r="B465" s="23">
        <v>1267</v>
      </c>
      <c r="C465" s="23">
        <v>101</v>
      </c>
      <c r="D465" s="20">
        <f t="shared" si="14"/>
        <v>7971.5864246250985</v>
      </c>
      <c r="E465" s="38">
        <v>93.614367819999998</v>
      </c>
      <c r="F465" s="20">
        <f t="shared" si="15"/>
        <v>746255.02366377262</v>
      </c>
      <c r="G465" s="23">
        <v>2010</v>
      </c>
    </row>
    <row r="466" spans="1:7" ht="16" x14ac:dyDescent="0.2">
      <c r="A466" s="23" t="s">
        <v>72</v>
      </c>
      <c r="B466" s="23">
        <v>1614</v>
      </c>
      <c r="C466" s="23">
        <v>110</v>
      </c>
      <c r="D466" s="20">
        <f t="shared" si="14"/>
        <v>6815.3655514250313</v>
      </c>
      <c r="E466" s="38">
        <v>89.827741939999996</v>
      </c>
      <c r="F466" s="20">
        <f t="shared" si="15"/>
        <v>612208.89798017347</v>
      </c>
      <c r="G466" s="23">
        <v>2011</v>
      </c>
    </row>
    <row r="467" spans="1:7" ht="16" x14ac:dyDescent="0.2">
      <c r="A467" s="23" t="s">
        <v>72</v>
      </c>
      <c r="B467" s="23">
        <v>2451</v>
      </c>
      <c r="C467" s="23">
        <v>176</v>
      </c>
      <c r="D467" s="20">
        <f t="shared" si="14"/>
        <v>7180.7425540595677</v>
      </c>
      <c r="E467" s="38">
        <v>144.27822370000001</v>
      </c>
      <c r="F467" s="20">
        <f t="shared" si="15"/>
        <v>1036024.7805467157</v>
      </c>
      <c r="G467" s="23">
        <v>2012</v>
      </c>
    </row>
    <row r="468" spans="1:7" ht="16" x14ac:dyDescent="0.2">
      <c r="A468" s="23" t="s">
        <v>72</v>
      </c>
      <c r="B468" s="23">
        <v>4137</v>
      </c>
      <c r="C468" s="23">
        <v>344</v>
      </c>
      <c r="D468" s="20">
        <f t="shared" si="14"/>
        <v>8315.2042542905492</v>
      </c>
      <c r="E468" s="38">
        <v>161.99148700000001</v>
      </c>
      <c r="F468" s="20">
        <f t="shared" si="15"/>
        <v>1346992.3018612522</v>
      </c>
      <c r="G468" s="23">
        <v>2013</v>
      </c>
    </row>
    <row r="469" spans="1:7" ht="16" x14ac:dyDescent="0.2">
      <c r="A469" s="23" t="s">
        <v>72</v>
      </c>
      <c r="B469" s="23">
        <v>6172</v>
      </c>
      <c r="C469" s="23">
        <v>460</v>
      </c>
      <c r="D469" s="20">
        <f t="shared" si="14"/>
        <v>7453.0136098509392</v>
      </c>
      <c r="E469" s="38">
        <v>211.7509278</v>
      </c>
      <c r="F469" s="20">
        <f t="shared" si="15"/>
        <v>1578182.5467919635</v>
      </c>
      <c r="G469" s="23">
        <v>2014</v>
      </c>
    </row>
    <row r="470" spans="1:7" ht="16" x14ac:dyDescent="0.2">
      <c r="A470" s="23" t="s">
        <v>72</v>
      </c>
      <c r="B470" s="23">
        <v>7761</v>
      </c>
      <c r="C470" s="23">
        <v>596</v>
      </c>
      <c r="D470" s="20">
        <f t="shared" si="14"/>
        <v>7679.4227547996388</v>
      </c>
      <c r="E470" s="38">
        <v>345.43687119999998</v>
      </c>
      <c r="F470" s="20">
        <f t="shared" si="15"/>
        <v>2652755.7690400719</v>
      </c>
      <c r="G470" s="23">
        <v>2015</v>
      </c>
    </row>
    <row r="471" spans="1:7" ht="16" x14ac:dyDescent="0.2">
      <c r="A471" s="23" t="s">
        <v>72</v>
      </c>
      <c r="B471" s="23">
        <v>10076</v>
      </c>
      <c r="C471" s="23">
        <v>793</v>
      </c>
      <c r="D471" s="20">
        <f t="shared" si="14"/>
        <v>7870.1865819769746</v>
      </c>
      <c r="E471" s="38">
        <v>302.25397829999997</v>
      </c>
      <c r="F471" s="20">
        <f t="shared" si="15"/>
        <v>2378795.2043658192</v>
      </c>
      <c r="G471" s="23">
        <v>2016</v>
      </c>
    </row>
    <row r="472" spans="1:7" ht="16" x14ac:dyDescent="0.2">
      <c r="A472" s="23" t="s">
        <v>72</v>
      </c>
      <c r="B472" s="23">
        <v>11569</v>
      </c>
      <c r="C472" s="23">
        <v>871</v>
      </c>
      <c r="D472" s="20">
        <f t="shared" si="14"/>
        <v>7528.7405998789873</v>
      </c>
      <c r="E472" s="38">
        <v>278.88425039999998</v>
      </c>
      <c r="F472" s="20">
        <f t="shared" si="15"/>
        <v>2099647.1786532975</v>
      </c>
      <c r="G472" s="23">
        <v>2017</v>
      </c>
    </row>
    <row r="473" spans="1:7" ht="16" x14ac:dyDescent="0.2">
      <c r="A473" s="23" t="s">
        <v>72</v>
      </c>
      <c r="B473" s="23">
        <v>11683</v>
      </c>
      <c r="C473" s="23">
        <v>843</v>
      </c>
      <c r="D473" s="20">
        <f t="shared" si="14"/>
        <v>7215.6124283146455</v>
      </c>
      <c r="E473" s="38">
        <v>355.23700630000002</v>
      </c>
      <c r="F473" s="20">
        <f t="shared" si="15"/>
        <v>2563252.5576555682</v>
      </c>
      <c r="G473" s="23">
        <v>2018</v>
      </c>
    </row>
    <row r="474" spans="1:7" ht="16" x14ac:dyDescent="0.2">
      <c r="A474" s="23" t="s">
        <v>72</v>
      </c>
      <c r="B474" s="23">
        <v>11804</v>
      </c>
      <c r="C474" s="23">
        <v>846</v>
      </c>
      <c r="D474" s="20">
        <f t="shared" si="14"/>
        <v>7167.0620128769906</v>
      </c>
      <c r="E474" s="38">
        <v>288.31509729999999</v>
      </c>
      <c r="F474" s="20">
        <f t="shared" si="15"/>
        <v>2066372.1815977634</v>
      </c>
      <c r="G474" s="23">
        <v>2019</v>
      </c>
    </row>
    <row r="475" spans="1:7" ht="16" x14ac:dyDescent="0.2">
      <c r="A475" s="23" t="s">
        <v>73</v>
      </c>
      <c r="B475" s="23">
        <v>14518</v>
      </c>
      <c r="C475" s="23">
        <v>1324</v>
      </c>
      <c r="D475" s="20">
        <f t="shared" si="14"/>
        <v>9119.7134591541544</v>
      </c>
      <c r="E475" s="38">
        <v>75.13207792</v>
      </c>
      <c r="F475" s="20">
        <f t="shared" si="15"/>
        <v>685183.02222124266</v>
      </c>
      <c r="G475" s="23">
        <v>2009</v>
      </c>
    </row>
    <row r="476" spans="1:7" ht="16" x14ac:dyDescent="0.2">
      <c r="A476" s="23" t="s">
        <v>73</v>
      </c>
      <c r="B476" s="23">
        <v>14341</v>
      </c>
      <c r="C476" s="23">
        <v>1273</v>
      </c>
      <c r="D476" s="20">
        <f t="shared" si="14"/>
        <v>8876.6473746600659</v>
      </c>
      <c r="E476" s="38">
        <v>74.595917479999997</v>
      </c>
      <c r="F476" s="20">
        <f t="shared" si="15"/>
        <v>662161.65505920094</v>
      </c>
      <c r="G476" s="23">
        <v>2010</v>
      </c>
    </row>
    <row r="477" spans="1:7" ht="16" x14ac:dyDescent="0.2">
      <c r="A477" s="23" t="s">
        <v>73</v>
      </c>
      <c r="B477" s="23">
        <v>21807</v>
      </c>
      <c r="C477" s="23">
        <v>1873</v>
      </c>
      <c r="D477" s="20">
        <f t="shared" si="14"/>
        <v>8588.9851882423063</v>
      </c>
      <c r="E477" s="38">
        <v>102.1052308</v>
      </c>
      <c r="F477" s="20">
        <f t="shared" si="15"/>
        <v>876980.3149832621</v>
      </c>
      <c r="G477" s="23">
        <v>2011</v>
      </c>
    </row>
    <row r="478" spans="1:7" ht="16" x14ac:dyDescent="0.2">
      <c r="A478" s="23" t="s">
        <v>73</v>
      </c>
      <c r="B478" s="23">
        <v>19080</v>
      </c>
      <c r="C478" s="23">
        <v>1697</v>
      </c>
      <c r="D478" s="20">
        <f t="shared" si="14"/>
        <v>8894.1299790356388</v>
      </c>
      <c r="E478" s="38">
        <v>102.67261310000001</v>
      </c>
      <c r="F478" s="20">
        <f t="shared" si="15"/>
        <v>913183.56619863736</v>
      </c>
      <c r="G478" s="23">
        <v>2012</v>
      </c>
    </row>
    <row r="479" spans="1:7" ht="16" x14ac:dyDescent="0.2">
      <c r="A479" s="23" t="s">
        <v>73</v>
      </c>
      <c r="B479" s="23">
        <v>19489</v>
      </c>
      <c r="C479" s="23">
        <v>1664</v>
      </c>
      <c r="D479" s="20">
        <f t="shared" si="14"/>
        <v>8538.1497254861715</v>
      </c>
      <c r="E479" s="38">
        <v>101.4123855</v>
      </c>
      <c r="F479" s="20">
        <f t="shared" si="15"/>
        <v>865874.13141772279</v>
      </c>
      <c r="G479" s="23">
        <v>2013</v>
      </c>
    </row>
    <row r="480" spans="1:7" ht="16" x14ac:dyDescent="0.2">
      <c r="A480" s="23" t="s">
        <v>73</v>
      </c>
      <c r="B480" s="23">
        <v>19060</v>
      </c>
      <c r="C480" s="23">
        <v>1595</v>
      </c>
      <c r="D480" s="20">
        <f t="shared" si="14"/>
        <v>8368.3105981112276</v>
      </c>
      <c r="E480" s="38">
        <v>97.216106420000003</v>
      </c>
      <c r="F480" s="20">
        <f t="shared" si="15"/>
        <v>813534.573661595</v>
      </c>
      <c r="G480" s="23">
        <v>2014</v>
      </c>
    </row>
    <row r="481" spans="1:7" ht="16" x14ac:dyDescent="0.2">
      <c r="A481" s="23" t="s">
        <v>73</v>
      </c>
      <c r="B481" s="23">
        <v>14096</v>
      </c>
      <c r="C481" s="23">
        <v>1250</v>
      </c>
      <c r="D481" s="20">
        <f t="shared" si="14"/>
        <v>8867.7639046538025</v>
      </c>
      <c r="E481" s="38">
        <v>93.788488610000002</v>
      </c>
      <c r="F481" s="20">
        <f t="shared" si="15"/>
        <v>831694.1739677923</v>
      </c>
      <c r="G481" s="23">
        <v>2015</v>
      </c>
    </row>
    <row r="482" spans="1:7" ht="16" x14ac:dyDescent="0.2">
      <c r="A482" s="23" t="s">
        <v>73</v>
      </c>
      <c r="B482" s="23">
        <v>12964</v>
      </c>
      <c r="C482" s="23">
        <v>1176</v>
      </c>
      <c r="D482" s="20">
        <f t="shared" si="14"/>
        <v>9071.2742980561561</v>
      </c>
      <c r="E482" s="38">
        <v>101.1294529</v>
      </c>
      <c r="F482" s="20">
        <f t="shared" si="15"/>
        <v>917373.00686825067</v>
      </c>
      <c r="G482" s="23">
        <v>2016</v>
      </c>
    </row>
    <row r="483" spans="1:7" ht="16" x14ac:dyDescent="0.2">
      <c r="A483" s="23" t="s">
        <v>73</v>
      </c>
      <c r="B483" s="23">
        <v>13412</v>
      </c>
      <c r="C483" s="23">
        <v>1175</v>
      </c>
      <c r="D483" s="20">
        <f t="shared" si="14"/>
        <v>8760.8112138383549</v>
      </c>
      <c r="E483" s="38">
        <v>124.5009036</v>
      </c>
      <c r="F483" s="20">
        <f t="shared" si="15"/>
        <v>1090728.912391888</v>
      </c>
      <c r="G483" s="23">
        <v>2017</v>
      </c>
    </row>
    <row r="484" spans="1:7" ht="16" x14ac:dyDescent="0.2">
      <c r="A484" s="23" t="s">
        <v>73</v>
      </c>
      <c r="B484" s="23">
        <v>17611</v>
      </c>
      <c r="C484" s="23">
        <v>1503</v>
      </c>
      <c r="D484" s="20">
        <f t="shared" si="14"/>
        <v>8534.4387030833004</v>
      </c>
      <c r="E484" s="38">
        <v>142.5371509</v>
      </c>
      <c r="F484" s="20">
        <f t="shared" si="15"/>
        <v>1216474.5772681846</v>
      </c>
      <c r="G484" s="23">
        <v>2018</v>
      </c>
    </row>
    <row r="485" spans="1:7" ht="16" x14ac:dyDescent="0.2">
      <c r="A485" s="23" t="s">
        <v>73</v>
      </c>
      <c r="B485" s="23">
        <v>20044</v>
      </c>
      <c r="C485" s="23">
        <v>1606</v>
      </c>
      <c r="D485" s="20">
        <f t="shared" si="14"/>
        <v>8012.3727798842538</v>
      </c>
      <c r="E485" s="38">
        <v>142.29375469999999</v>
      </c>
      <c r="F485" s="20">
        <f t="shared" si="15"/>
        <v>1140110.606905807</v>
      </c>
      <c r="G485" s="23">
        <v>2019</v>
      </c>
    </row>
    <row r="486" spans="1:7" ht="16" x14ac:dyDescent="0.2">
      <c r="A486" s="23" t="s">
        <v>74</v>
      </c>
      <c r="B486" s="23">
        <v>61820</v>
      </c>
      <c r="C486" s="23">
        <v>5211</v>
      </c>
      <c r="D486" s="20">
        <f t="shared" si="14"/>
        <v>8429.3109026205111</v>
      </c>
      <c r="E486" s="38">
        <v>67.529997069999993</v>
      </c>
      <c r="F486" s="20">
        <f t="shared" si="15"/>
        <v>569231.34055608208</v>
      </c>
      <c r="G486" s="23">
        <v>2009</v>
      </c>
    </row>
    <row r="487" spans="1:7" ht="16" x14ac:dyDescent="0.2">
      <c r="A487" s="23" t="s">
        <v>74</v>
      </c>
      <c r="B487" s="23">
        <v>62792</v>
      </c>
      <c r="C487" s="23">
        <v>4762</v>
      </c>
      <c r="D487" s="20">
        <f t="shared" si="14"/>
        <v>7583.7686329468715</v>
      </c>
      <c r="E487" s="38">
        <v>75.790847709999994</v>
      </c>
      <c r="F487" s="20">
        <f t="shared" si="15"/>
        <v>574780.25352755119</v>
      </c>
      <c r="G487" s="23">
        <v>2010</v>
      </c>
    </row>
    <row r="488" spans="1:7" ht="16" x14ac:dyDescent="0.2">
      <c r="A488" s="23" t="s">
        <v>74</v>
      </c>
      <c r="B488" s="23">
        <v>62385</v>
      </c>
      <c r="C488" s="23">
        <v>4403</v>
      </c>
      <c r="D488" s="20">
        <f t="shared" si="14"/>
        <v>7057.7863268413876</v>
      </c>
      <c r="E488" s="38">
        <v>79.210987700000004</v>
      </c>
      <c r="F488" s="20">
        <f t="shared" si="15"/>
        <v>559054.22592466138</v>
      </c>
      <c r="G488" s="23">
        <v>2011</v>
      </c>
    </row>
    <row r="489" spans="1:7" ht="16" x14ac:dyDescent="0.2">
      <c r="A489" s="23" t="s">
        <v>74</v>
      </c>
      <c r="B489" s="23">
        <v>66320</v>
      </c>
      <c r="C489" s="23">
        <v>4366</v>
      </c>
      <c r="D489" s="20">
        <f t="shared" si="14"/>
        <v>6583.2328106151981</v>
      </c>
      <c r="E489" s="38">
        <v>81.087664040000007</v>
      </c>
      <c r="F489" s="20">
        <f t="shared" si="15"/>
        <v>533818.97044427018</v>
      </c>
      <c r="G489" s="23">
        <v>2012</v>
      </c>
    </row>
    <row r="490" spans="1:7" ht="16" x14ac:dyDescent="0.2">
      <c r="A490" s="23" t="s">
        <v>74</v>
      </c>
      <c r="B490" s="23">
        <v>49711</v>
      </c>
      <c r="C490" s="23">
        <v>4447</v>
      </c>
      <c r="D490" s="20">
        <f t="shared" si="14"/>
        <v>8945.706181730402</v>
      </c>
      <c r="E490" s="38">
        <v>101.44410120000001</v>
      </c>
      <c r="F490" s="20">
        <f t="shared" si="15"/>
        <v>907489.12320492452</v>
      </c>
      <c r="G490" s="23">
        <v>2013</v>
      </c>
    </row>
    <row r="491" spans="1:7" ht="16" x14ac:dyDescent="0.2">
      <c r="A491" s="23" t="s">
        <v>74</v>
      </c>
      <c r="B491" s="23">
        <v>55768</v>
      </c>
      <c r="C491" s="23">
        <v>4384</v>
      </c>
      <c r="D491" s="20">
        <f t="shared" si="14"/>
        <v>7861.1390044469945</v>
      </c>
      <c r="E491" s="38">
        <v>119.5502764</v>
      </c>
      <c r="F491" s="20">
        <f t="shared" si="15"/>
        <v>939801.34080045903</v>
      </c>
      <c r="G491" s="23">
        <v>2014</v>
      </c>
    </row>
    <row r="492" spans="1:7" ht="16" x14ac:dyDescent="0.2">
      <c r="A492" s="23" t="s">
        <v>74</v>
      </c>
      <c r="B492" s="23">
        <v>53940</v>
      </c>
      <c r="C492" s="23">
        <v>4724</v>
      </c>
      <c r="D492" s="20">
        <f t="shared" si="14"/>
        <v>8757.8791249536516</v>
      </c>
      <c r="E492" s="38">
        <v>142.09573019999999</v>
      </c>
      <c r="F492" s="20">
        <f t="shared" si="15"/>
        <v>1244457.229263626</v>
      </c>
      <c r="G492" s="23">
        <v>2015</v>
      </c>
    </row>
    <row r="493" spans="1:7" ht="16" x14ac:dyDescent="0.2">
      <c r="A493" s="23" t="s">
        <v>74</v>
      </c>
      <c r="B493" s="23">
        <v>55613</v>
      </c>
      <c r="C493" s="23">
        <v>4755</v>
      </c>
      <c r="D493" s="20">
        <f t="shared" si="14"/>
        <v>8550.1591354539396</v>
      </c>
      <c r="E493" s="38">
        <v>140.08971349999999</v>
      </c>
      <c r="F493" s="20">
        <f t="shared" si="15"/>
        <v>1197789.34366515</v>
      </c>
      <c r="G493" s="23">
        <v>2016</v>
      </c>
    </row>
    <row r="494" spans="1:7" ht="16" x14ac:dyDescent="0.2">
      <c r="A494" s="23" t="s">
        <v>74</v>
      </c>
      <c r="B494" s="23">
        <v>59806</v>
      </c>
      <c r="C494" s="23">
        <v>5356</v>
      </c>
      <c r="D494" s="20">
        <f t="shared" si="14"/>
        <v>8955.6231816205727</v>
      </c>
      <c r="E494" s="38">
        <v>146.99467079999999</v>
      </c>
      <c r="F494" s="20">
        <f t="shared" si="15"/>
        <v>1316428.8813911646</v>
      </c>
      <c r="G494" s="23">
        <v>2017</v>
      </c>
    </row>
    <row r="495" spans="1:7" ht="16" x14ac:dyDescent="0.2">
      <c r="A495" s="23" t="s">
        <v>74</v>
      </c>
      <c r="B495" s="23">
        <v>66633</v>
      </c>
      <c r="C495" s="23">
        <v>5768</v>
      </c>
      <c r="D495" s="20">
        <f t="shared" si="14"/>
        <v>8656.3714675911342</v>
      </c>
      <c r="E495" s="38">
        <v>166.53586050000001</v>
      </c>
      <c r="F495" s="20">
        <f t="shared" si="15"/>
        <v>1441596.2711629374</v>
      </c>
      <c r="G495" s="23">
        <v>2018</v>
      </c>
    </row>
    <row r="496" spans="1:7" ht="16" x14ac:dyDescent="0.2">
      <c r="A496" s="23" t="s">
        <v>74</v>
      </c>
      <c r="B496" s="23">
        <v>77142</v>
      </c>
      <c r="C496" s="23">
        <v>6314</v>
      </c>
      <c r="D496" s="20">
        <f t="shared" si="14"/>
        <v>8184.9057582121286</v>
      </c>
      <c r="E496" s="38">
        <v>180.9974569</v>
      </c>
      <c r="F496" s="20">
        <f t="shared" si="15"/>
        <v>1481447.1272025616</v>
      </c>
      <c r="G496" s="23">
        <v>2019</v>
      </c>
    </row>
    <row r="497" spans="1:7" ht="16" x14ac:dyDescent="0.2">
      <c r="A497" s="23" t="s">
        <v>75</v>
      </c>
      <c r="B497" s="23">
        <v>5697</v>
      </c>
      <c r="C497" s="23">
        <v>559</v>
      </c>
      <c r="D497" s="20">
        <f t="shared" si="14"/>
        <v>9812.1818500965419</v>
      </c>
      <c r="E497" s="38">
        <v>95.935495279999998</v>
      </c>
      <c r="F497" s="20">
        <f t="shared" si="15"/>
        <v>941336.52556643845</v>
      </c>
      <c r="G497" s="23">
        <v>2009</v>
      </c>
    </row>
    <row r="498" spans="1:7" ht="16" x14ac:dyDescent="0.2">
      <c r="A498" s="23" t="s">
        <v>75</v>
      </c>
      <c r="B498" s="23">
        <v>7705</v>
      </c>
      <c r="C498" s="23">
        <v>777</v>
      </c>
      <c r="D498" s="20">
        <f t="shared" si="14"/>
        <v>10084.360804672291</v>
      </c>
      <c r="E498" s="38">
        <v>149.8030531</v>
      </c>
      <c r="F498" s="20">
        <f t="shared" si="15"/>
        <v>1510668.037101882</v>
      </c>
      <c r="G498" s="23">
        <v>2010</v>
      </c>
    </row>
    <row r="499" spans="1:7" ht="16" x14ac:dyDescent="0.2">
      <c r="A499" s="23" t="s">
        <v>75</v>
      </c>
      <c r="B499" s="23">
        <v>10576</v>
      </c>
      <c r="C499" s="23">
        <v>1078</v>
      </c>
      <c r="D499" s="20">
        <f t="shared" si="14"/>
        <v>10192.889561270802</v>
      </c>
      <c r="E499" s="38">
        <v>175.52830349999999</v>
      </c>
      <c r="F499" s="20">
        <f t="shared" si="15"/>
        <v>1789140.6124527231</v>
      </c>
      <c r="G499" s="23">
        <v>2011</v>
      </c>
    </row>
    <row r="500" spans="1:7" ht="16" x14ac:dyDescent="0.2">
      <c r="A500" s="23" t="s">
        <v>75</v>
      </c>
      <c r="B500" s="23">
        <v>12721</v>
      </c>
      <c r="C500" s="23">
        <v>1152</v>
      </c>
      <c r="D500" s="20">
        <f t="shared" si="14"/>
        <v>9055.8918324031129</v>
      </c>
      <c r="E500" s="38">
        <v>172.0347754</v>
      </c>
      <c r="F500" s="20">
        <f t="shared" si="15"/>
        <v>1557928.317434164</v>
      </c>
      <c r="G500" s="23">
        <v>2012</v>
      </c>
    </row>
    <row r="501" spans="1:7" ht="16" x14ac:dyDescent="0.2">
      <c r="A501" s="23" t="s">
        <v>75</v>
      </c>
      <c r="B501" s="23">
        <v>13982</v>
      </c>
      <c r="C501" s="23">
        <v>1199</v>
      </c>
      <c r="D501" s="20">
        <f t="shared" si="14"/>
        <v>8575.3111142898015</v>
      </c>
      <c r="E501" s="38">
        <v>180.80671390000001</v>
      </c>
      <c r="F501" s="20">
        <f t="shared" si="15"/>
        <v>1550473.8232448865</v>
      </c>
      <c r="G501" s="23">
        <v>2013</v>
      </c>
    </row>
    <row r="502" spans="1:7" ht="16" x14ac:dyDescent="0.2">
      <c r="A502" s="23" t="s">
        <v>75</v>
      </c>
      <c r="B502" s="23">
        <v>13247</v>
      </c>
      <c r="C502" s="23">
        <v>1018</v>
      </c>
      <c r="D502" s="20">
        <f t="shared" si="14"/>
        <v>7684.7588133162226</v>
      </c>
      <c r="E502" s="38">
        <v>183.83988669999999</v>
      </c>
      <c r="F502" s="20">
        <f t="shared" si="15"/>
        <v>1412765.1895568809</v>
      </c>
      <c r="G502" s="23">
        <v>2014</v>
      </c>
    </row>
    <row r="503" spans="1:7" ht="16" x14ac:dyDescent="0.2">
      <c r="A503" s="23" t="s">
        <v>75</v>
      </c>
      <c r="B503" s="23">
        <v>14068</v>
      </c>
      <c r="C503" s="23">
        <v>1101</v>
      </c>
      <c r="D503" s="20">
        <f t="shared" ref="D503:D566" si="16">IF(B503&lt;&gt;"",C503/B503*100000,"No data available")</f>
        <v>7826.2723912425363</v>
      </c>
      <c r="E503" s="38">
        <v>194.8807683</v>
      </c>
      <c r="F503" s="20">
        <f t="shared" si="15"/>
        <v>1525189.9765304236</v>
      </c>
      <c r="G503" s="23">
        <v>2015</v>
      </c>
    </row>
    <row r="504" spans="1:7" ht="16" x14ac:dyDescent="0.2">
      <c r="A504" s="23" t="s">
        <v>75</v>
      </c>
      <c r="B504" s="23">
        <v>17168</v>
      </c>
      <c r="C504" s="23">
        <v>1331</v>
      </c>
      <c r="D504" s="20">
        <f t="shared" si="16"/>
        <v>7752.7958993476241</v>
      </c>
      <c r="E504" s="38">
        <v>159.8578895</v>
      </c>
      <c r="F504" s="20">
        <f t="shared" si="15"/>
        <v>1239345.5901939657</v>
      </c>
      <c r="G504" s="23">
        <v>2016</v>
      </c>
    </row>
    <row r="505" spans="1:7" ht="16" x14ac:dyDescent="0.2">
      <c r="A505" s="23" t="s">
        <v>75</v>
      </c>
      <c r="B505" s="23">
        <v>19519</v>
      </c>
      <c r="C505" s="23">
        <v>1442</v>
      </c>
      <c r="D505" s="20">
        <f t="shared" si="16"/>
        <v>7387.673548849838</v>
      </c>
      <c r="E505" s="38">
        <v>139.2405335</v>
      </c>
      <c r="F505" s="20">
        <f t="shared" si="15"/>
        <v>1028663.6062656897</v>
      </c>
      <c r="G505" s="23">
        <v>2017</v>
      </c>
    </row>
    <row r="506" spans="1:7" ht="16" x14ac:dyDescent="0.2">
      <c r="A506" s="23" t="s">
        <v>75</v>
      </c>
      <c r="B506" s="23">
        <v>24887</v>
      </c>
      <c r="C506" s="23">
        <v>1830</v>
      </c>
      <c r="D506" s="20">
        <f t="shared" si="16"/>
        <v>7353.2366295656366</v>
      </c>
      <c r="E506" s="38">
        <v>162.1223249</v>
      </c>
      <c r="F506" s="20">
        <f t="shared" si="15"/>
        <v>1192123.8179250211</v>
      </c>
      <c r="G506" s="23">
        <v>2018</v>
      </c>
    </row>
    <row r="507" spans="1:7" ht="16" x14ac:dyDescent="0.2">
      <c r="A507" s="23" t="s">
        <v>75</v>
      </c>
      <c r="B507" s="23">
        <v>27432</v>
      </c>
      <c r="C507" s="23">
        <v>1774</v>
      </c>
      <c r="D507" s="20">
        <f t="shared" si="16"/>
        <v>6466.8999708369784</v>
      </c>
      <c r="E507" s="38">
        <v>159.41579179999999</v>
      </c>
      <c r="F507" s="20">
        <f t="shared" si="15"/>
        <v>1030925.9793423738</v>
      </c>
      <c r="G507" s="23">
        <v>2019</v>
      </c>
    </row>
    <row r="508" spans="1:7" ht="16" x14ac:dyDescent="0.2">
      <c r="A508" s="23" t="s">
        <v>76</v>
      </c>
      <c r="B508" s="23">
        <v>16253</v>
      </c>
      <c r="C508" s="23">
        <v>1633</v>
      </c>
      <c r="D508" s="20">
        <f t="shared" si="16"/>
        <v>10047.375869070325</v>
      </c>
      <c r="E508" s="38">
        <v>73.127701149999993</v>
      </c>
      <c r="F508" s="20">
        <f t="shared" si="15"/>
        <v>734741.49989509617</v>
      </c>
      <c r="G508" s="23">
        <v>2009</v>
      </c>
    </row>
    <row r="509" spans="1:7" ht="16" x14ac:dyDescent="0.2">
      <c r="A509" s="23" t="s">
        <v>76</v>
      </c>
      <c r="B509" s="23">
        <v>16600</v>
      </c>
      <c r="C509" s="23">
        <v>1535</v>
      </c>
      <c r="D509" s="20">
        <f t="shared" si="16"/>
        <v>9246.9879518072285</v>
      </c>
      <c r="E509" s="38">
        <v>81.482935089999998</v>
      </c>
      <c r="F509" s="20">
        <f t="shared" si="15"/>
        <v>753471.71905512048</v>
      </c>
      <c r="G509" s="23">
        <v>2010</v>
      </c>
    </row>
    <row r="510" spans="1:7" ht="16" x14ac:dyDescent="0.2">
      <c r="A510" s="23" t="s">
        <v>76</v>
      </c>
      <c r="B510" s="23">
        <v>18804</v>
      </c>
      <c r="C510" s="23">
        <v>1609</v>
      </c>
      <c r="D510" s="20">
        <f t="shared" si="16"/>
        <v>8556.6900659434159</v>
      </c>
      <c r="E510" s="38">
        <v>102.8642919</v>
      </c>
      <c r="F510" s="20">
        <f t="shared" si="15"/>
        <v>880177.86464103381</v>
      </c>
      <c r="G510" s="23">
        <v>2011</v>
      </c>
    </row>
    <row r="511" spans="1:7" ht="16" x14ac:dyDescent="0.2">
      <c r="A511" s="23" t="s">
        <v>76</v>
      </c>
      <c r="B511" s="23">
        <v>22237</v>
      </c>
      <c r="C511" s="23">
        <v>1846</v>
      </c>
      <c r="D511" s="20">
        <f t="shared" si="16"/>
        <v>8301.4795161217789</v>
      </c>
      <c r="E511" s="38">
        <v>111.0754455</v>
      </c>
      <c r="F511" s="20">
        <f t="shared" si="15"/>
        <v>922090.535562351</v>
      </c>
      <c r="G511" s="23">
        <v>2012</v>
      </c>
    </row>
    <row r="512" spans="1:7" ht="16" x14ac:dyDescent="0.2">
      <c r="A512" s="23" t="s">
        <v>76</v>
      </c>
      <c r="B512" s="23">
        <v>22672</v>
      </c>
      <c r="C512" s="23">
        <v>1755</v>
      </c>
      <c r="D512" s="20">
        <f t="shared" si="16"/>
        <v>7740.8256880733943</v>
      </c>
      <c r="E512" s="38">
        <v>114.9991954</v>
      </c>
      <c r="F512" s="20">
        <f t="shared" si="15"/>
        <v>890188.72586009174</v>
      </c>
      <c r="G512" s="23">
        <v>2013</v>
      </c>
    </row>
    <row r="513" spans="1:7" ht="16" x14ac:dyDescent="0.2">
      <c r="A513" s="23" t="s">
        <v>76</v>
      </c>
      <c r="B513" s="23">
        <v>21466</v>
      </c>
      <c r="C513" s="23">
        <v>1514</v>
      </c>
      <c r="D513" s="20">
        <f t="shared" si="16"/>
        <v>7053.0140687598996</v>
      </c>
      <c r="E513" s="38">
        <v>119.00491580000001</v>
      </c>
      <c r="F513" s="20">
        <f t="shared" si="15"/>
        <v>839343.34538898733</v>
      </c>
      <c r="G513" s="23">
        <v>2014</v>
      </c>
    </row>
    <row r="514" spans="1:7" ht="16" x14ac:dyDescent="0.2">
      <c r="A514" s="23" t="s">
        <v>76</v>
      </c>
      <c r="B514" s="23">
        <v>19143</v>
      </c>
      <c r="C514" s="23">
        <v>1366</v>
      </c>
      <c r="D514" s="20">
        <f t="shared" si="16"/>
        <v>7135.7676435250487</v>
      </c>
      <c r="E514" s="38">
        <v>134.11117830000001</v>
      </c>
      <c r="F514" s="20">
        <f t="shared" ref="F514:F573" si="17">IF(E514&lt;&gt;"",D514*E514,"No Data Available")</f>
        <v>956986.20674815867</v>
      </c>
      <c r="G514" s="23">
        <v>2015</v>
      </c>
    </row>
    <row r="515" spans="1:7" ht="16" x14ac:dyDescent="0.2">
      <c r="A515" s="23" t="s">
        <v>76</v>
      </c>
      <c r="B515" s="23">
        <v>17651</v>
      </c>
      <c r="C515" s="23">
        <v>1289</v>
      </c>
      <c r="D515" s="20">
        <f t="shared" si="16"/>
        <v>7302.7023964647897</v>
      </c>
      <c r="E515" s="38">
        <v>191.70571580000001</v>
      </c>
      <c r="F515" s="20">
        <f t="shared" si="17"/>
        <v>1399969.7901886581</v>
      </c>
      <c r="G515" s="23">
        <v>2016</v>
      </c>
    </row>
    <row r="516" spans="1:7" ht="16" x14ac:dyDescent="0.2">
      <c r="A516" s="23" t="s">
        <v>76</v>
      </c>
      <c r="B516" s="23">
        <v>17039</v>
      </c>
      <c r="C516" s="23">
        <v>1258</v>
      </c>
      <c r="D516" s="20">
        <f t="shared" si="16"/>
        <v>7383.0623862902748</v>
      </c>
      <c r="E516" s="38">
        <v>233.42864539999999</v>
      </c>
      <c r="F516" s="20">
        <f t="shared" si="17"/>
        <v>1723418.2517354304</v>
      </c>
      <c r="G516" s="23">
        <v>2017</v>
      </c>
    </row>
    <row r="517" spans="1:7" ht="16" x14ac:dyDescent="0.2">
      <c r="A517" s="23" t="s">
        <v>76</v>
      </c>
      <c r="B517" s="23">
        <v>20525</v>
      </c>
      <c r="C517" s="23">
        <v>1533</v>
      </c>
      <c r="D517" s="20">
        <f t="shared" si="16"/>
        <v>7468.940316686967</v>
      </c>
      <c r="E517" s="38">
        <v>302.87642140000003</v>
      </c>
      <c r="F517" s="20">
        <f t="shared" si="17"/>
        <v>2262165.9147683317</v>
      </c>
      <c r="G517" s="23">
        <v>2018</v>
      </c>
    </row>
    <row r="518" spans="1:7" ht="16" x14ac:dyDescent="0.2">
      <c r="A518" s="23" t="s">
        <v>76</v>
      </c>
      <c r="B518" s="23">
        <v>22656</v>
      </c>
      <c r="C518" s="23">
        <v>1669</v>
      </c>
      <c r="D518" s="20">
        <f t="shared" si="16"/>
        <v>7366.7019774011296</v>
      </c>
      <c r="E518" s="38">
        <v>278.85236630000003</v>
      </c>
      <c r="F518" s="20">
        <f t="shared" si="17"/>
        <v>2054222.2782251944</v>
      </c>
      <c r="G518" s="23">
        <v>2019</v>
      </c>
    </row>
    <row r="519" spans="1:7" ht="16" x14ac:dyDescent="0.2">
      <c r="A519" s="23" t="s">
        <v>77</v>
      </c>
      <c r="B519" s="23">
        <v>2542</v>
      </c>
      <c r="C519" s="23">
        <v>182</v>
      </c>
      <c r="D519" s="20">
        <f t="shared" si="16"/>
        <v>7159.7167584579065</v>
      </c>
      <c r="E519" s="38">
        <v>59.05957265</v>
      </c>
      <c r="F519" s="20">
        <f t="shared" si="17"/>
        <v>422849.81204956723</v>
      </c>
      <c r="G519" s="23">
        <v>2009</v>
      </c>
    </row>
    <row r="520" spans="1:7" ht="16" x14ac:dyDescent="0.2">
      <c r="A520" s="23" t="s">
        <v>77</v>
      </c>
      <c r="B520" s="23">
        <v>2597</v>
      </c>
      <c r="C520" s="23">
        <v>136</v>
      </c>
      <c r="D520" s="20">
        <f t="shared" si="16"/>
        <v>5236.8117058144007</v>
      </c>
      <c r="E520" s="38">
        <v>79.144081630000002</v>
      </c>
      <c r="F520" s="20">
        <f t="shared" si="17"/>
        <v>414462.65312591451</v>
      </c>
      <c r="G520" s="23">
        <v>2010</v>
      </c>
    </row>
    <row r="521" spans="1:7" ht="16" x14ac:dyDescent="0.2">
      <c r="A521" s="23" t="s">
        <v>77</v>
      </c>
      <c r="B521" s="23">
        <v>2893</v>
      </c>
      <c r="C521" s="23">
        <v>160</v>
      </c>
      <c r="D521" s="20">
        <f t="shared" si="16"/>
        <v>5530.5910819218807</v>
      </c>
      <c r="E521" s="38">
        <v>96.418305079999996</v>
      </c>
      <c r="F521" s="20">
        <f t="shared" si="17"/>
        <v>533250.21820947109</v>
      </c>
      <c r="G521" s="23">
        <v>2011</v>
      </c>
    </row>
    <row r="522" spans="1:7" ht="16" x14ac:dyDescent="0.2">
      <c r="A522" s="23" t="s">
        <v>77</v>
      </c>
      <c r="B522" s="23">
        <v>3379</v>
      </c>
      <c r="C522" s="23">
        <v>215</v>
      </c>
      <c r="D522" s="20">
        <f t="shared" si="16"/>
        <v>6362.829239419947</v>
      </c>
      <c r="E522" s="38">
        <v>110.4172611</v>
      </c>
      <c r="F522" s="20">
        <f t="shared" si="17"/>
        <v>702566.17746374675</v>
      </c>
      <c r="G522" s="23">
        <v>2012</v>
      </c>
    </row>
    <row r="523" spans="1:7" ht="16" x14ac:dyDescent="0.2">
      <c r="A523" s="23" t="s">
        <v>77</v>
      </c>
      <c r="B523" s="23">
        <v>3648</v>
      </c>
      <c r="C523" s="23">
        <v>204</v>
      </c>
      <c r="D523" s="20">
        <f t="shared" si="16"/>
        <v>5592.105263157895</v>
      </c>
      <c r="E523" s="38">
        <v>130.1186395</v>
      </c>
      <c r="F523" s="20">
        <f t="shared" si="17"/>
        <v>727637.12878289481</v>
      </c>
      <c r="G523" s="23">
        <v>2013</v>
      </c>
    </row>
    <row r="524" spans="1:7" ht="16" x14ac:dyDescent="0.2">
      <c r="A524" s="23" t="s">
        <v>77</v>
      </c>
      <c r="B524" s="23">
        <v>2947</v>
      </c>
      <c r="C524" s="23">
        <v>156</v>
      </c>
      <c r="D524" s="20">
        <f t="shared" si="16"/>
        <v>5293.5188327112319</v>
      </c>
      <c r="E524" s="38">
        <v>178.54663550000001</v>
      </c>
      <c r="F524" s="20">
        <f t="shared" si="17"/>
        <v>945139.97753647785</v>
      </c>
      <c r="G524" s="23">
        <v>2014</v>
      </c>
    </row>
    <row r="525" spans="1:7" ht="16" x14ac:dyDescent="0.2">
      <c r="A525" s="23" t="s">
        <v>77</v>
      </c>
      <c r="B525" s="23">
        <v>2568</v>
      </c>
      <c r="C525" s="23">
        <v>146</v>
      </c>
      <c r="D525" s="20">
        <f t="shared" si="16"/>
        <v>5685.3582554517134</v>
      </c>
      <c r="E525" s="38">
        <v>228.34652629999999</v>
      </c>
      <c r="F525" s="20">
        <f t="shared" si="17"/>
        <v>1298231.8084034268</v>
      </c>
      <c r="G525" s="23">
        <v>2015</v>
      </c>
    </row>
    <row r="526" spans="1:7" ht="16" x14ac:dyDescent="0.2">
      <c r="A526" s="23" t="s">
        <v>77</v>
      </c>
      <c r="B526" s="23">
        <v>2199</v>
      </c>
      <c r="C526" s="23">
        <v>143</v>
      </c>
      <c r="D526" s="20">
        <f t="shared" si="16"/>
        <v>6502.9558890404724</v>
      </c>
      <c r="E526" s="38">
        <v>472.39118639999998</v>
      </c>
      <c r="F526" s="20">
        <f t="shared" si="17"/>
        <v>3071939.0475306953</v>
      </c>
      <c r="G526" s="23">
        <v>2016</v>
      </c>
    </row>
    <row r="527" spans="1:7" ht="16" x14ac:dyDescent="0.2">
      <c r="A527" s="23" t="s">
        <v>77</v>
      </c>
      <c r="B527" s="23">
        <v>2580</v>
      </c>
      <c r="C527" s="23">
        <v>187</v>
      </c>
      <c r="D527" s="20">
        <f t="shared" si="16"/>
        <v>7248.062015503876</v>
      </c>
      <c r="E527" s="38">
        <v>382.66027969999999</v>
      </c>
      <c r="F527" s="20">
        <f t="shared" si="17"/>
        <v>2773545.4381356589</v>
      </c>
      <c r="G527" s="23">
        <v>2017</v>
      </c>
    </row>
    <row r="528" spans="1:7" ht="16" x14ac:dyDescent="0.2">
      <c r="A528" s="23" t="s">
        <v>77</v>
      </c>
      <c r="B528" s="23">
        <v>3222</v>
      </c>
      <c r="C528" s="23">
        <v>183</v>
      </c>
      <c r="D528" s="20">
        <f t="shared" si="16"/>
        <v>5679.7020484171326</v>
      </c>
      <c r="E528" s="38">
        <v>430.5336552</v>
      </c>
      <c r="F528" s="20">
        <f t="shared" si="17"/>
        <v>2445302.8833519556</v>
      </c>
      <c r="G528" s="23">
        <v>2018</v>
      </c>
    </row>
    <row r="529" spans="1:7" ht="16" x14ac:dyDescent="0.2">
      <c r="A529" s="23" t="s">
        <v>77</v>
      </c>
      <c r="B529" s="23">
        <v>3861</v>
      </c>
      <c r="C529" s="23">
        <v>270</v>
      </c>
      <c r="D529" s="20">
        <f t="shared" si="16"/>
        <v>6993.0069930069931</v>
      </c>
      <c r="E529" s="38">
        <v>570.236763</v>
      </c>
      <c r="F529" s="20">
        <f t="shared" si="17"/>
        <v>3987669.6713286713</v>
      </c>
      <c r="G529" s="23">
        <v>2019</v>
      </c>
    </row>
    <row r="530" spans="1:7" ht="16" x14ac:dyDescent="0.2">
      <c r="A530" s="23" t="s">
        <v>78</v>
      </c>
      <c r="B530" s="23">
        <v>14086</v>
      </c>
      <c r="C530" s="23">
        <v>1272</v>
      </c>
      <c r="D530" s="20">
        <f t="shared" si="16"/>
        <v>9030.2427942638078</v>
      </c>
      <c r="E530" s="38">
        <v>86.854269070000001</v>
      </c>
      <c r="F530" s="20">
        <f t="shared" si="17"/>
        <v>784315.13742041739</v>
      </c>
      <c r="G530" s="23">
        <v>2009</v>
      </c>
    </row>
    <row r="531" spans="1:7" ht="16" x14ac:dyDescent="0.2">
      <c r="A531" s="23" t="s">
        <v>78</v>
      </c>
      <c r="B531" s="23">
        <v>14949</v>
      </c>
      <c r="C531" s="23">
        <v>1321</v>
      </c>
      <c r="D531" s="20">
        <f t="shared" si="16"/>
        <v>8836.7114857181095</v>
      </c>
      <c r="E531" s="38">
        <v>90.173876980000003</v>
      </c>
      <c r="F531" s="20">
        <f t="shared" si="17"/>
        <v>796840.53442089783</v>
      </c>
      <c r="G531" s="23">
        <v>2010</v>
      </c>
    </row>
    <row r="532" spans="1:7" ht="16" x14ac:dyDescent="0.2">
      <c r="A532" s="23" t="s">
        <v>78</v>
      </c>
      <c r="B532" s="23">
        <v>11870</v>
      </c>
      <c r="C532" s="23">
        <v>983</v>
      </c>
      <c r="D532" s="20">
        <f t="shared" si="16"/>
        <v>8281.3816343723665</v>
      </c>
      <c r="E532" s="38">
        <v>93.117286250000006</v>
      </c>
      <c r="F532" s="20">
        <f t="shared" si="17"/>
        <v>771139.78419334453</v>
      </c>
      <c r="G532" s="23">
        <v>2011</v>
      </c>
    </row>
    <row r="533" spans="1:7" ht="16" x14ac:dyDescent="0.2">
      <c r="A533" s="23" t="s">
        <v>78</v>
      </c>
      <c r="B533" s="23">
        <v>12198</v>
      </c>
      <c r="C533" s="23">
        <v>898</v>
      </c>
      <c r="D533" s="20">
        <f t="shared" si="16"/>
        <v>7361.8626004262997</v>
      </c>
      <c r="E533" s="38">
        <v>110.31030680000001</v>
      </c>
      <c r="F533" s="20">
        <f t="shared" si="17"/>
        <v>812089.32207247103</v>
      </c>
      <c r="G533" s="23">
        <v>2012</v>
      </c>
    </row>
    <row r="534" spans="1:7" ht="16" x14ac:dyDescent="0.2">
      <c r="A534" s="23" t="s">
        <v>78</v>
      </c>
      <c r="B534" s="23">
        <v>12054</v>
      </c>
      <c r="C534" s="23">
        <v>877</v>
      </c>
      <c r="D534" s="20">
        <f t="shared" si="16"/>
        <v>7275.5931640949066</v>
      </c>
      <c r="E534" s="38">
        <v>106.56784639999999</v>
      </c>
      <c r="F534" s="20">
        <f t="shared" si="17"/>
        <v>775344.29478015599</v>
      </c>
      <c r="G534" s="23">
        <v>2013</v>
      </c>
    </row>
    <row r="535" spans="1:7" ht="16" x14ac:dyDescent="0.2">
      <c r="A535" s="23" t="s">
        <v>78</v>
      </c>
      <c r="B535" s="23">
        <v>12610</v>
      </c>
      <c r="C535" s="23">
        <v>897</v>
      </c>
      <c r="D535" s="20">
        <f t="shared" si="16"/>
        <v>7113.4020618556697</v>
      </c>
      <c r="E535" s="38">
        <v>117.91175389999999</v>
      </c>
      <c r="F535" s="20">
        <f t="shared" si="17"/>
        <v>838753.71330927825</v>
      </c>
      <c r="G535" s="23">
        <v>2014</v>
      </c>
    </row>
    <row r="536" spans="1:7" ht="16" x14ac:dyDescent="0.2">
      <c r="A536" s="23" t="s">
        <v>78</v>
      </c>
      <c r="B536" s="23">
        <v>11608</v>
      </c>
      <c r="C536" s="23">
        <v>805</v>
      </c>
      <c r="D536" s="20">
        <f t="shared" si="16"/>
        <v>6934.8725017229499</v>
      </c>
      <c r="E536" s="38">
        <v>140.6629968</v>
      </c>
      <c r="F536" s="20">
        <f t="shared" si="17"/>
        <v>975479.94851826329</v>
      </c>
      <c r="G536" s="23">
        <v>2015</v>
      </c>
    </row>
    <row r="537" spans="1:7" ht="16" x14ac:dyDescent="0.2">
      <c r="A537" s="23" t="s">
        <v>78</v>
      </c>
      <c r="B537" s="23">
        <v>12395</v>
      </c>
      <c r="C537" s="23">
        <v>917</v>
      </c>
      <c r="D537" s="20">
        <f t="shared" si="16"/>
        <v>7398.1444130697864</v>
      </c>
      <c r="E537" s="38">
        <v>140.92140330000001</v>
      </c>
      <c r="F537" s="20">
        <f t="shared" si="17"/>
        <v>1042556.8925058492</v>
      </c>
      <c r="G537" s="23">
        <v>2016</v>
      </c>
    </row>
    <row r="538" spans="1:7" ht="16" x14ac:dyDescent="0.2">
      <c r="A538" s="23" t="s">
        <v>78</v>
      </c>
      <c r="B538" s="23">
        <v>13173</v>
      </c>
      <c r="C538" s="23">
        <v>1007</v>
      </c>
      <c r="D538" s="20">
        <f t="shared" si="16"/>
        <v>7644.424201017232</v>
      </c>
      <c r="E538" s="38">
        <v>154.9435077</v>
      </c>
      <c r="F538" s="20">
        <f t="shared" si="17"/>
        <v>1184453.9000523798</v>
      </c>
      <c r="G538" s="23">
        <v>2017</v>
      </c>
    </row>
    <row r="539" spans="1:7" ht="16" x14ac:dyDescent="0.2">
      <c r="A539" s="23" t="s">
        <v>78</v>
      </c>
      <c r="B539" s="23">
        <v>11459</v>
      </c>
      <c r="C539" s="23">
        <v>810</v>
      </c>
      <c r="D539" s="20">
        <f t="shared" si="16"/>
        <v>7068.6796404572833</v>
      </c>
      <c r="E539" s="38">
        <v>186.47309519999999</v>
      </c>
      <c r="F539" s="20">
        <f t="shared" si="17"/>
        <v>1318118.5715332928</v>
      </c>
      <c r="G539" s="23">
        <v>2018</v>
      </c>
    </row>
    <row r="540" spans="1:7" ht="16" x14ac:dyDescent="0.2">
      <c r="A540" s="23" t="s">
        <v>78</v>
      </c>
      <c r="B540" s="23">
        <v>12467</v>
      </c>
      <c r="C540" s="23">
        <v>863</v>
      </c>
      <c r="D540" s="20">
        <f t="shared" si="16"/>
        <v>6922.2748054864851</v>
      </c>
      <c r="E540" s="38">
        <v>200.5438489</v>
      </c>
      <c r="F540" s="20">
        <f t="shared" si="17"/>
        <v>1388219.6326357585</v>
      </c>
      <c r="G540" s="23">
        <v>2019</v>
      </c>
    </row>
    <row r="541" spans="1:7" ht="16" x14ac:dyDescent="0.2">
      <c r="A541" s="23" t="s">
        <v>79</v>
      </c>
      <c r="B541" s="23">
        <v>27353</v>
      </c>
      <c r="C541" s="23">
        <v>2494</v>
      </c>
      <c r="D541" s="20">
        <f t="shared" si="16"/>
        <v>9117.8298541293461</v>
      </c>
      <c r="E541" s="38">
        <v>126.3241893</v>
      </c>
      <c r="F541" s="20">
        <f t="shared" si="17"/>
        <v>1151802.464498227</v>
      </c>
      <c r="G541" s="23">
        <v>2009</v>
      </c>
    </row>
    <row r="542" spans="1:7" ht="16" x14ac:dyDescent="0.2">
      <c r="A542" s="23" t="s">
        <v>79</v>
      </c>
      <c r="B542" s="23">
        <v>32878</v>
      </c>
      <c r="C542" s="23">
        <v>2947</v>
      </c>
      <c r="D542" s="20">
        <f t="shared" si="16"/>
        <v>8963.4405985765552</v>
      </c>
      <c r="E542" s="38">
        <v>132.94740210000001</v>
      </c>
      <c r="F542" s="20">
        <f t="shared" si="17"/>
        <v>1191666.1414584219</v>
      </c>
      <c r="G542" s="23">
        <v>2010</v>
      </c>
    </row>
    <row r="543" spans="1:7" ht="16" x14ac:dyDescent="0.2">
      <c r="A543" s="23" t="s">
        <v>79</v>
      </c>
      <c r="B543" s="23">
        <v>37346</v>
      </c>
      <c r="C543" s="23">
        <v>3238</v>
      </c>
      <c r="D543" s="20">
        <f t="shared" si="16"/>
        <v>8670.2725860868632</v>
      </c>
      <c r="E543" s="38">
        <v>154.3443532</v>
      </c>
      <c r="F543" s="20">
        <f t="shared" si="17"/>
        <v>1338207.6143672683</v>
      </c>
      <c r="G543" s="23">
        <v>2011</v>
      </c>
    </row>
    <row r="544" spans="1:7" ht="16" x14ac:dyDescent="0.2">
      <c r="A544" s="23" t="s">
        <v>79</v>
      </c>
      <c r="B544" s="23">
        <v>44431</v>
      </c>
      <c r="C544" s="23">
        <v>3607</v>
      </c>
      <c r="D544" s="20">
        <f t="shared" si="16"/>
        <v>8118.2057572415661</v>
      </c>
      <c r="E544" s="38">
        <v>164.55837249999999</v>
      </c>
      <c r="F544" s="20">
        <f t="shared" si="17"/>
        <v>1335918.7270318021</v>
      </c>
      <c r="G544" s="23">
        <v>2012</v>
      </c>
    </row>
    <row r="545" spans="1:7" ht="16" x14ac:dyDescent="0.2">
      <c r="A545" s="23" t="s">
        <v>79</v>
      </c>
      <c r="B545" s="23">
        <v>50906</v>
      </c>
      <c r="C545" s="23">
        <v>3950</v>
      </c>
      <c r="D545" s="20">
        <f t="shared" si="16"/>
        <v>7759.3996778375831</v>
      </c>
      <c r="E545" s="38">
        <v>178.53962509999999</v>
      </c>
      <c r="F545" s="20">
        <f t="shared" si="17"/>
        <v>1385360.3094821828</v>
      </c>
      <c r="G545" s="23">
        <v>2013</v>
      </c>
    </row>
    <row r="546" spans="1:7" ht="16" x14ac:dyDescent="0.2">
      <c r="A546" s="23" t="s">
        <v>79</v>
      </c>
      <c r="B546" s="23">
        <v>56590</v>
      </c>
      <c r="C546" s="23">
        <v>4142</v>
      </c>
      <c r="D546" s="20">
        <f t="shared" si="16"/>
        <v>7319.3143664958479</v>
      </c>
      <c r="E546" s="38">
        <v>174.37853000000001</v>
      </c>
      <c r="F546" s="20">
        <f t="shared" si="17"/>
        <v>1276331.2798374272</v>
      </c>
      <c r="G546" s="23">
        <v>2014</v>
      </c>
    </row>
    <row r="547" spans="1:7" ht="16" x14ac:dyDescent="0.2">
      <c r="A547" s="23" t="s">
        <v>79</v>
      </c>
      <c r="B547" s="23">
        <v>53976</v>
      </c>
      <c r="C547" s="23">
        <v>3820</v>
      </c>
      <c r="D547" s="20">
        <f t="shared" si="16"/>
        <v>7077.2195049651691</v>
      </c>
      <c r="E547" s="38">
        <v>196.28515680000001</v>
      </c>
      <c r="F547" s="20">
        <f t="shared" si="17"/>
        <v>1389153.1402401067</v>
      </c>
      <c r="G547" s="23">
        <v>2015</v>
      </c>
    </row>
    <row r="548" spans="1:7" ht="16" x14ac:dyDescent="0.2">
      <c r="A548" s="23" t="s">
        <v>79</v>
      </c>
      <c r="B548" s="23">
        <v>58133</v>
      </c>
      <c r="C548" s="23">
        <v>3761</v>
      </c>
      <c r="D548" s="20">
        <f t="shared" si="16"/>
        <v>6469.6471883439699</v>
      </c>
      <c r="E548" s="38">
        <v>234.1787305</v>
      </c>
      <c r="F548" s="20">
        <f t="shared" si="17"/>
        <v>1515053.7653492852</v>
      </c>
      <c r="G548" s="23">
        <v>2016</v>
      </c>
    </row>
    <row r="549" spans="1:7" ht="16" x14ac:dyDescent="0.2">
      <c r="A549" s="23" t="s">
        <v>79</v>
      </c>
      <c r="B549" s="23">
        <v>67930</v>
      </c>
      <c r="C549" s="23">
        <v>4466</v>
      </c>
      <c r="D549" s="20">
        <f t="shared" si="16"/>
        <v>6574.4148388046515</v>
      </c>
      <c r="E549" s="38">
        <v>223.8803092</v>
      </c>
      <c r="F549" s="20">
        <f t="shared" si="17"/>
        <v>1471882.0269206534</v>
      </c>
      <c r="G549" s="23">
        <v>2017</v>
      </c>
    </row>
    <row r="550" spans="1:7" ht="16" x14ac:dyDescent="0.2">
      <c r="A550" s="23" t="s">
        <v>79</v>
      </c>
      <c r="B550" s="23">
        <v>72091</v>
      </c>
      <c r="C550" s="23">
        <v>4621</v>
      </c>
      <c r="D550" s="20">
        <f t="shared" si="16"/>
        <v>6409.9540858082146</v>
      </c>
      <c r="E550" s="38">
        <v>224.483711</v>
      </c>
      <c r="F550" s="20">
        <f t="shared" si="17"/>
        <v>1438930.2805218406</v>
      </c>
      <c r="G550" s="23">
        <v>2018</v>
      </c>
    </row>
    <row r="551" spans="1:7" ht="16" x14ac:dyDescent="0.2">
      <c r="A551" s="23" t="s">
        <v>79</v>
      </c>
      <c r="B551" s="23">
        <v>78370</v>
      </c>
      <c r="C551" s="23">
        <v>4704</v>
      </c>
      <c r="D551" s="20">
        <f t="shared" si="16"/>
        <v>6002.2967972438428</v>
      </c>
      <c r="E551" s="38">
        <v>220.91049649999999</v>
      </c>
      <c r="F551" s="20">
        <f t="shared" si="17"/>
        <v>1325970.3656194971</v>
      </c>
      <c r="G551" s="23">
        <v>2019</v>
      </c>
    </row>
    <row r="552" spans="1:7" ht="16" x14ac:dyDescent="0.2">
      <c r="A552" s="23" t="s">
        <v>80</v>
      </c>
      <c r="B552" s="23">
        <v>3511</v>
      </c>
      <c r="C552" s="23">
        <v>350</v>
      </c>
      <c r="D552" s="20">
        <f t="shared" si="16"/>
        <v>9968.6698946169181</v>
      </c>
      <c r="E552" s="38">
        <v>55.24950226</v>
      </c>
      <c r="F552" s="20">
        <f t="shared" si="17"/>
        <v>550764.04987183143</v>
      </c>
      <c r="G552" s="23">
        <v>2009</v>
      </c>
    </row>
    <row r="553" spans="1:7" ht="16" x14ac:dyDescent="0.2">
      <c r="A553" s="23" t="s">
        <v>80</v>
      </c>
      <c r="B553" s="23">
        <v>3511</v>
      </c>
      <c r="C553" s="23">
        <v>317</v>
      </c>
      <c r="D553" s="20">
        <f t="shared" si="16"/>
        <v>9028.7667331244666</v>
      </c>
      <c r="E553" s="38">
        <v>61.679250000000003</v>
      </c>
      <c r="F553" s="20">
        <f t="shared" si="17"/>
        <v>556887.56052406726</v>
      </c>
      <c r="G553" s="23">
        <v>2010</v>
      </c>
    </row>
    <row r="554" spans="1:7" ht="16" x14ac:dyDescent="0.2">
      <c r="A554" s="23" t="s">
        <v>80</v>
      </c>
      <c r="B554" s="23">
        <v>3425</v>
      </c>
      <c r="C554" s="23">
        <v>265</v>
      </c>
      <c r="D554" s="20">
        <f t="shared" si="16"/>
        <v>7737.2262773722623</v>
      </c>
      <c r="E554" s="38">
        <v>63.673949039999997</v>
      </c>
      <c r="F554" s="20">
        <f t="shared" si="17"/>
        <v>492659.75169635029</v>
      </c>
      <c r="G554" s="23">
        <v>2011</v>
      </c>
    </row>
    <row r="555" spans="1:7" ht="16" x14ac:dyDescent="0.2">
      <c r="A555" s="23" t="s">
        <v>80</v>
      </c>
      <c r="B555" s="23">
        <v>3300</v>
      </c>
      <c r="C555" s="23">
        <v>289</v>
      </c>
      <c r="D555" s="20">
        <f t="shared" si="16"/>
        <v>8757.575757575758</v>
      </c>
      <c r="E555" s="38">
        <v>64.669946519999996</v>
      </c>
      <c r="F555" s="20">
        <f t="shared" si="17"/>
        <v>566351.95588727272</v>
      </c>
      <c r="G555" s="23">
        <v>2012</v>
      </c>
    </row>
    <row r="556" spans="1:7" ht="16" x14ac:dyDescent="0.2">
      <c r="A556" s="23" t="s">
        <v>80</v>
      </c>
      <c r="B556" s="23">
        <v>3517</v>
      </c>
      <c r="C556" s="23">
        <v>290</v>
      </c>
      <c r="D556" s="20">
        <f t="shared" si="16"/>
        <v>8245.6639181120263</v>
      </c>
      <c r="E556" s="38">
        <v>86.716388890000005</v>
      </c>
      <c r="F556" s="20">
        <f t="shared" si="17"/>
        <v>715034.19897924364</v>
      </c>
      <c r="G556" s="23">
        <v>2013</v>
      </c>
    </row>
    <row r="557" spans="1:7" ht="16" x14ac:dyDescent="0.2">
      <c r="A557" s="23" t="s">
        <v>80</v>
      </c>
      <c r="B557" s="23">
        <v>3213</v>
      </c>
      <c r="C557" s="23">
        <v>238</v>
      </c>
      <c r="D557" s="20">
        <f t="shared" si="16"/>
        <v>7407.4074074074069</v>
      </c>
      <c r="E557" s="38">
        <v>103.64016669999999</v>
      </c>
      <c r="F557" s="20">
        <f t="shared" si="17"/>
        <v>767704.93851851847</v>
      </c>
      <c r="G557" s="23">
        <v>2014</v>
      </c>
    </row>
    <row r="558" spans="1:7" ht="16" x14ac:dyDescent="0.2">
      <c r="A558" s="23" t="s">
        <v>80</v>
      </c>
      <c r="B558" s="23">
        <v>2716</v>
      </c>
      <c r="C558" s="23">
        <v>199</v>
      </c>
      <c r="D558" s="20">
        <f t="shared" si="16"/>
        <v>7326.9513991163476</v>
      </c>
      <c r="E558" s="38">
        <v>120.36682690000001</v>
      </c>
      <c r="F558" s="20">
        <f t="shared" si="17"/>
        <v>881921.89076215029</v>
      </c>
      <c r="G558" s="23">
        <v>2015</v>
      </c>
    </row>
    <row r="559" spans="1:7" ht="16" x14ac:dyDescent="0.2">
      <c r="A559" s="23" t="s">
        <v>80</v>
      </c>
      <c r="B559" s="23">
        <v>2322</v>
      </c>
      <c r="C559" s="23">
        <v>144</v>
      </c>
      <c r="D559" s="20">
        <f t="shared" si="16"/>
        <v>6201.5503875968989</v>
      </c>
      <c r="E559" s="38">
        <v>206.54141300000001</v>
      </c>
      <c r="F559" s="20">
        <f t="shared" si="17"/>
        <v>1280876.9798449613</v>
      </c>
      <c r="G559" s="23">
        <v>2016</v>
      </c>
    </row>
    <row r="560" spans="1:7" ht="16" x14ac:dyDescent="0.2">
      <c r="A560" s="23" t="s">
        <v>80</v>
      </c>
      <c r="B560" s="23">
        <v>2123</v>
      </c>
      <c r="C560" s="23">
        <v>168</v>
      </c>
      <c r="D560" s="20">
        <f t="shared" si="16"/>
        <v>7913.3301931229389</v>
      </c>
      <c r="E560" s="38">
        <v>234.90762380000001</v>
      </c>
      <c r="F560" s="20">
        <f t="shared" si="17"/>
        <v>1858901.5920113048</v>
      </c>
      <c r="G560" s="23">
        <v>2017</v>
      </c>
    </row>
    <row r="561" spans="1:7" ht="16" x14ac:dyDescent="0.2">
      <c r="A561" s="23" t="s">
        <v>80</v>
      </c>
      <c r="B561" s="23">
        <v>2573</v>
      </c>
      <c r="C561" s="23">
        <v>209</v>
      </c>
      <c r="D561" s="20">
        <f t="shared" si="16"/>
        <v>8122.8138359891182</v>
      </c>
      <c r="E561" s="38">
        <v>336.07051610000002</v>
      </c>
      <c r="F561" s="20">
        <f t="shared" si="17"/>
        <v>2729838.2380450838</v>
      </c>
      <c r="G561" s="23">
        <v>2018</v>
      </c>
    </row>
    <row r="562" spans="1:7" ht="16" x14ac:dyDescent="0.2">
      <c r="A562" s="23" t="s">
        <v>80</v>
      </c>
      <c r="B562" s="23">
        <v>2800</v>
      </c>
      <c r="C562" s="23">
        <v>221</v>
      </c>
      <c r="D562" s="20">
        <f t="shared" si="16"/>
        <v>7892.8571428571431</v>
      </c>
      <c r="E562" s="38">
        <v>312.20827589999999</v>
      </c>
      <c r="F562" s="20">
        <f t="shared" si="17"/>
        <v>2464215.3204964288</v>
      </c>
      <c r="G562" s="23">
        <v>2019</v>
      </c>
    </row>
    <row r="563" spans="1:7" ht="16" x14ac:dyDescent="0.2">
      <c r="A563" s="23" t="s">
        <v>81</v>
      </c>
      <c r="B563" s="23">
        <v>1165</v>
      </c>
      <c r="C563" s="23">
        <v>99</v>
      </c>
      <c r="D563" s="20">
        <f t="shared" si="16"/>
        <v>8497.8540772532178</v>
      </c>
      <c r="E563" s="38">
        <v>80.372857139999994</v>
      </c>
      <c r="F563" s="20">
        <f t="shared" si="17"/>
        <v>682996.81174763932</v>
      </c>
      <c r="G563" s="23">
        <v>2009</v>
      </c>
    </row>
    <row r="564" spans="1:7" ht="16" x14ac:dyDescent="0.2">
      <c r="A564" s="23" t="s">
        <v>81</v>
      </c>
      <c r="B564" s="23">
        <v>1127</v>
      </c>
      <c r="C564" s="23">
        <v>93</v>
      </c>
      <c r="D564" s="20">
        <f t="shared" si="16"/>
        <v>8251.9964507542154</v>
      </c>
      <c r="E564" s="38">
        <v>77.484857140000003</v>
      </c>
      <c r="F564" s="20">
        <f t="shared" si="17"/>
        <v>639404.76610647747</v>
      </c>
      <c r="G564" s="23">
        <v>2010</v>
      </c>
    </row>
    <row r="565" spans="1:7" ht="16" x14ac:dyDescent="0.2">
      <c r="A565" s="23" t="s">
        <v>81</v>
      </c>
      <c r="B565" s="23">
        <v>1154</v>
      </c>
      <c r="C565" s="23">
        <v>96</v>
      </c>
      <c r="D565" s="20">
        <f t="shared" si="16"/>
        <v>8318.890814558059</v>
      </c>
      <c r="E565" s="38">
        <v>134.67395060000001</v>
      </c>
      <c r="F565" s="20">
        <f t="shared" si="17"/>
        <v>1120337.8906065859</v>
      </c>
      <c r="G565" s="23">
        <v>2011</v>
      </c>
    </row>
    <row r="566" spans="1:7" ht="16" x14ac:dyDescent="0.2">
      <c r="A566" s="23" t="s">
        <v>81</v>
      </c>
      <c r="B566" s="23">
        <v>1113</v>
      </c>
      <c r="C566" s="23">
        <v>66</v>
      </c>
      <c r="D566" s="20">
        <f t="shared" si="16"/>
        <v>5929.9191374663069</v>
      </c>
      <c r="E566" s="38">
        <v>118.61672729999999</v>
      </c>
      <c r="F566" s="20">
        <f t="shared" si="17"/>
        <v>703387.60123989207</v>
      </c>
      <c r="G566" s="23">
        <v>2012</v>
      </c>
    </row>
    <row r="567" spans="1:7" ht="16" x14ac:dyDescent="0.2">
      <c r="A567" s="23" t="s">
        <v>81</v>
      </c>
      <c r="B567" s="23">
        <v>1184</v>
      </c>
      <c r="C567" s="23">
        <v>70</v>
      </c>
      <c r="D567" s="20">
        <f t="shared" ref="D567:D573" si="18">IF(B567&lt;&gt;"",C567/B567*100000,"No data available")</f>
        <v>5912.1621621621625</v>
      </c>
      <c r="E567" s="38">
        <v>149.6388</v>
      </c>
      <c r="F567" s="20">
        <f t="shared" si="17"/>
        <v>884688.85135135148</v>
      </c>
      <c r="G567" s="23">
        <v>2013</v>
      </c>
    </row>
    <row r="568" spans="1:7" ht="16" x14ac:dyDescent="0.2">
      <c r="A568" s="23" t="s">
        <v>81</v>
      </c>
      <c r="B568" s="23">
        <v>1167</v>
      </c>
      <c r="C568" s="23">
        <v>56</v>
      </c>
      <c r="D568" s="20">
        <f t="shared" si="18"/>
        <v>4798.6289631533846</v>
      </c>
      <c r="E568" s="38">
        <v>129.9674359</v>
      </c>
      <c r="F568" s="20">
        <f t="shared" si="17"/>
        <v>623665.502176521</v>
      </c>
      <c r="G568" s="23">
        <v>2014</v>
      </c>
    </row>
    <row r="569" spans="1:7" ht="16" x14ac:dyDescent="0.2">
      <c r="A569" s="23" t="s">
        <v>81</v>
      </c>
      <c r="B569" s="23">
        <v>1080</v>
      </c>
      <c r="C569" s="23">
        <v>67</v>
      </c>
      <c r="D569" s="20">
        <f t="shared" si="18"/>
        <v>6203.7037037037035</v>
      </c>
      <c r="E569" s="38">
        <v>140.84295449999999</v>
      </c>
      <c r="F569" s="20">
        <f t="shared" si="17"/>
        <v>873747.95847222209</v>
      </c>
      <c r="G569" s="23">
        <v>2015</v>
      </c>
    </row>
    <row r="570" spans="1:7" ht="16" x14ac:dyDescent="0.2">
      <c r="A570" s="23" t="s">
        <v>81</v>
      </c>
      <c r="B570" s="23">
        <v>1074</v>
      </c>
      <c r="C570" s="23">
        <v>49</v>
      </c>
      <c r="D570" s="20">
        <f t="shared" si="18"/>
        <v>4562.3836126629421</v>
      </c>
      <c r="E570" s="38">
        <v>195.9071429</v>
      </c>
      <c r="F570" s="20">
        <f t="shared" si="17"/>
        <v>893803.53837057727</v>
      </c>
      <c r="G570" s="23">
        <v>2016</v>
      </c>
    </row>
    <row r="571" spans="1:7" ht="16" x14ac:dyDescent="0.2">
      <c r="A571" s="23" t="s">
        <v>81</v>
      </c>
      <c r="B571" s="23">
        <v>1018</v>
      </c>
      <c r="C571" s="23">
        <v>59</v>
      </c>
      <c r="D571" s="20">
        <f t="shared" si="18"/>
        <v>5795.6777996070723</v>
      </c>
      <c r="E571" s="38">
        <v>312.72288889999999</v>
      </c>
      <c r="F571" s="20">
        <f t="shared" si="17"/>
        <v>1812441.1046267189</v>
      </c>
      <c r="G571" s="23">
        <v>2017</v>
      </c>
    </row>
    <row r="572" spans="1:7" ht="16" x14ac:dyDescent="0.2">
      <c r="A572" s="23" t="s">
        <v>81</v>
      </c>
      <c r="B572" s="23">
        <v>1096</v>
      </c>
      <c r="C572" s="23">
        <v>50</v>
      </c>
      <c r="D572" s="20">
        <f t="shared" si="18"/>
        <v>4562.0437956204378</v>
      </c>
      <c r="E572" s="38">
        <v>226.8234783</v>
      </c>
      <c r="F572" s="20">
        <f t="shared" si="17"/>
        <v>1034778.6418795621</v>
      </c>
      <c r="G572" s="23">
        <v>2018</v>
      </c>
    </row>
    <row r="573" spans="1:7" ht="16" x14ac:dyDescent="0.2">
      <c r="A573" s="23" t="s">
        <v>81</v>
      </c>
      <c r="B573" s="23">
        <v>1114</v>
      </c>
      <c r="C573" s="23">
        <v>68</v>
      </c>
      <c r="D573" s="20">
        <f t="shared" si="18"/>
        <v>6104.1292639138237</v>
      </c>
      <c r="E573" s="38">
        <v>287.03945950000002</v>
      </c>
      <c r="F573" s="20">
        <f t="shared" si="17"/>
        <v>1752125.964631957</v>
      </c>
      <c r="G573" s="23">
        <v>2019</v>
      </c>
    </row>
  </sheetData>
  <autoFilter ref="A1:G573" xr:uid="{4B4EF690-ACE0-4217-810B-E6E9D94A9A4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8F456-0365-49DA-8C8E-0AA8307E81DD}">
  <sheetPr codeName="Sheet10"/>
  <dimension ref="A1:G573"/>
  <sheetViews>
    <sheetView workbookViewId="0">
      <selection activeCell="E1" sqref="E1:E1048576"/>
    </sheetView>
  </sheetViews>
  <sheetFormatPr baseColWidth="10" defaultColWidth="8.83203125" defaultRowHeight="15.75" customHeight="1" x14ac:dyDescent="0.2"/>
  <cols>
    <col min="1" max="1" width="8.83203125" style="24"/>
    <col min="2" max="2" width="17" style="24" bestFit="1" customWidth="1"/>
    <col min="3" max="3" width="17.6640625" style="24" bestFit="1" customWidth="1"/>
    <col min="4" max="4" width="15.1640625" style="3" bestFit="1" customWidth="1"/>
    <col min="5" max="5" width="21.1640625" style="30" bestFit="1" customWidth="1"/>
    <col min="6" max="6" width="15.6640625" style="3" bestFit="1" customWidth="1"/>
    <col min="7" max="7" width="8.83203125" style="24"/>
  </cols>
  <sheetData>
    <row r="1" spans="1:7" s="2" customFormat="1" ht="15.75" customHeight="1" x14ac:dyDescent="0.2">
      <c r="A1" s="25" t="s">
        <v>23</v>
      </c>
      <c r="B1" s="25" t="s">
        <v>87</v>
      </c>
      <c r="C1" s="25" t="s">
        <v>88</v>
      </c>
      <c r="D1" s="16" t="s">
        <v>89</v>
      </c>
      <c r="E1" s="28" t="s">
        <v>90</v>
      </c>
      <c r="F1" s="21" t="s">
        <v>91</v>
      </c>
      <c r="G1" s="25" t="s">
        <v>29</v>
      </c>
    </row>
    <row r="2" spans="1:7" ht="15.75" customHeight="1" x14ac:dyDescent="0.2">
      <c r="A2" s="26" t="s">
        <v>30</v>
      </c>
      <c r="B2" s="26">
        <v>319</v>
      </c>
      <c r="C2" s="26">
        <v>18</v>
      </c>
      <c r="D2" s="17">
        <f t="shared" ref="D2:D54" si="0">IF(B2&lt;&gt;"",C2/B2*100000,"No data available")</f>
        <v>5642.6332288401254</v>
      </c>
      <c r="E2" s="29">
        <v>23.849285699999999</v>
      </c>
      <c r="F2" s="3">
        <f t="shared" ref="F2:F65" si="1">IF(E2&lt;&gt;"",D2*E2,"No Data Available")</f>
        <v>134572.77197492163</v>
      </c>
      <c r="G2" s="26">
        <v>2009</v>
      </c>
    </row>
    <row r="3" spans="1:7" ht="15.75" customHeight="1" x14ac:dyDescent="0.2">
      <c r="A3" s="26" t="s">
        <v>30</v>
      </c>
      <c r="B3" s="26">
        <v>315</v>
      </c>
      <c r="C3" s="26">
        <v>15</v>
      </c>
      <c r="D3" s="17">
        <f t="shared" si="0"/>
        <v>4761.9047619047615</v>
      </c>
      <c r="E3" s="29">
        <v>43.855555600000002</v>
      </c>
      <c r="F3" s="3">
        <f t="shared" si="1"/>
        <v>208835.97904761904</v>
      </c>
      <c r="G3" s="26">
        <v>2010</v>
      </c>
    </row>
    <row r="4" spans="1:7" ht="15.75" customHeight="1" x14ac:dyDescent="0.2">
      <c r="A4" s="26" t="s">
        <v>30</v>
      </c>
      <c r="B4" s="26"/>
      <c r="C4" s="26"/>
      <c r="D4" s="17" t="str">
        <f t="shared" si="0"/>
        <v>No data available</v>
      </c>
      <c r="E4" s="29"/>
      <c r="F4" s="3" t="str">
        <f t="shared" si="1"/>
        <v>No Data Available</v>
      </c>
      <c r="G4" s="26">
        <v>2011</v>
      </c>
    </row>
    <row r="5" spans="1:7" ht="15.75" customHeight="1" x14ac:dyDescent="0.2">
      <c r="A5" s="26" t="s">
        <v>30</v>
      </c>
      <c r="B5" s="26"/>
      <c r="C5" s="26"/>
      <c r="D5" s="17" t="str">
        <f t="shared" si="0"/>
        <v>No data available</v>
      </c>
      <c r="E5" s="29"/>
      <c r="F5" s="3" t="str">
        <f t="shared" si="1"/>
        <v>No Data Available</v>
      </c>
      <c r="G5" s="26">
        <v>2012</v>
      </c>
    </row>
    <row r="6" spans="1:7" ht="15.75" customHeight="1" x14ac:dyDescent="0.2">
      <c r="A6" s="26" t="s">
        <v>30</v>
      </c>
      <c r="B6" s="26"/>
      <c r="C6" s="26"/>
      <c r="D6" s="17" t="str">
        <f t="shared" si="0"/>
        <v>No data available</v>
      </c>
      <c r="E6" s="29"/>
      <c r="F6" s="3" t="str">
        <f t="shared" si="1"/>
        <v>No Data Available</v>
      </c>
      <c r="G6" s="26">
        <v>2013</v>
      </c>
    </row>
    <row r="7" spans="1:7" ht="15.75" customHeight="1" x14ac:dyDescent="0.2">
      <c r="A7" s="26" t="s">
        <v>30</v>
      </c>
      <c r="B7" s="26"/>
      <c r="C7" s="26"/>
      <c r="D7" s="17" t="str">
        <f t="shared" si="0"/>
        <v>No data available</v>
      </c>
      <c r="E7" s="29"/>
      <c r="F7" s="3" t="str">
        <f t="shared" si="1"/>
        <v>No Data Available</v>
      </c>
      <c r="G7" s="26">
        <v>2014</v>
      </c>
    </row>
    <row r="8" spans="1:7" ht="15.75" customHeight="1" x14ac:dyDescent="0.2">
      <c r="A8" s="26" t="s">
        <v>30</v>
      </c>
      <c r="B8" s="26"/>
      <c r="C8" s="26"/>
      <c r="D8" s="17" t="str">
        <f t="shared" si="0"/>
        <v>No data available</v>
      </c>
      <c r="E8" s="29"/>
      <c r="F8" s="3" t="str">
        <f t="shared" si="1"/>
        <v>No Data Available</v>
      </c>
      <c r="G8" s="26">
        <v>2015</v>
      </c>
    </row>
    <row r="9" spans="1:7" ht="15.75" customHeight="1" x14ac:dyDescent="0.2">
      <c r="A9" s="26" t="s">
        <v>30</v>
      </c>
      <c r="B9" s="26"/>
      <c r="C9" s="26"/>
      <c r="D9" s="17" t="str">
        <f t="shared" si="0"/>
        <v>No data available</v>
      </c>
      <c r="E9" s="29"/>
      <c r="F9" s="3" t="str">
        <f t="shared" si="1"/>
        <v>No Data Available</v>
      </c>
      <c r="G9" s="26">
        <v>2016</v>
      </c>
    </row>
    <row r="10" spans="1:7" ht="15.75" customHeight="1" x14ac:dyDescent="0.2">
      <c r="A10" s="26" t="s">
        <v>30</v>
      </c>
      <c r="B10" s="26"/>
      <c r="C10" s="26"/>
      <c r="D10" s="17" t="str">
        <f t="shared" si="0"/>
        <v>No data available</v>
      </c>
      <c r="E10" s="29"/>
      <c r="F10" s="3" t="str">
        <f t="shared" si="1"/>
        <v>No Data Available</v>
      </c>
      <c r="G10" s="26">
        <v>2017</v>
      </c>
    </row>
    <row r="11" spans="1:7" ht="15.75" customHeight="1" x14ac:dyDescent="0.2">
      <c r="A11" s="26" t="s">
        <v>30</v>
      </c>
      <c r="B11" s="26"/>
      <c r="C11" s="26"/>
      <c r="D11" s="17" t="str">
        <f t="shared" si="0"/>
        <v>No data available</v>
      </c>
      <c r="E11" s="29"/>
      <c r="F11" s="3" t="str">
        <f t="shared" si="1"/>
        <v>No Data Available</v>
      </c>
      <c r="G11" s="26">
        <v>2018</v>
      </c>
    </row>
    <row r="12" spans="1:7" ht="15.75" customHeight="1" x14ac:dyDescent="0.2">
      <c r="A12" s="26" t="s">
        <v>30</v>
      </c>
      <c r="B12" s="26">
        <v>188</v>
      </c>
      <c r="C12" s="26"/>
      <c r="D12" s="17">
        <f t="shared" si="0"/>
        <v>0</v>
      </c>
      <c r="E12" s="29"/>
      <c r="F12" s="3" t="str">
        <f t="shared" si="1"/>
        <v>No Data Available</v>
      </c>
      <c r="G12" s="26">
        <v>2019</v>
      </c>
    </row>
    <row r="13" spans="1:7" ht="15.75" customHeight="1" x14ac:dyDescent="0.2">
      <c r="A13" s="26" t="s">
        <v>31</v>
      </c>
      <c r="B13" s="26">
        <v>19563</v>
      </c>
      <c r="C13" s="26">
        <v>1765</v>
      </c>
      <c r="D13" s="17">
        <f t="shared" si="0"/>
        <v>9022.1336195879976</v>
      </c>
      <c r="E13" s="29">
        <v>21.885090699999999</v>
      </c>
      <c r="F13" s="3">
        <f t="shared" si="1"/>
        <v>197450.21257220261</v>
      </c>
      <c r="G13" s="26">
        <v>2009</v>
      </c>
    </row>
    <row r="14" spans="1:7" ht="15.75" customHeight="1" x14ac:dyDescent="0.2">
      <c r="A14" s="26" t="s">
        <v>31</v>
      </c>
      <c r="B14" s="26">
        <v>19195</v>
      </c>
      <c r="C14" s="26">
        <v>1430</v>
      </c>
      <c r="D14" s="17">
        <f t="shared" si="0"/>
        <v>7449.8567335243561</v>
      </c>
      <c r="E14" s="29">
        <v>23.627529200000001</v>
      </c>
      <c r="F14" s="3">
        <f t="shared" si="1"/>
        <v>176021.70750716334</v>
      </c>
      <c r="G14" s="26">
        <v>2010</v>
      </c>
    </row>
    <row r="15" spans="1:7" ht="15.75" customHeight="1" x14ac:dyDescent="0.2">
      <c r="A15" s="26" t="s">
        <v>31</v>
      </c>
      <c r="B15" s="26">
        <v>18235</v>
      </c>
      <c r="C15" s="26">
        <v>1275</v>
      </c>
      <c r="D15" s="17">
        <f t="shared" si="0"/>
        <v>6992.048258842884</v>
      </c>
      <c r="E15" s="29">
        <v>23.821600400000001</v>
      </c>
      <c r="F15" s="3">
        <f t="shared" si="1"/>
        <v>166561.77959967096</v>
      </c>
      <c r="G15" s="26">
        <v>2011</v>
      </c>
    </row>
    <row r="16" spans="1:7" ht="15.75" customHeight="1" x14ac:dyDescent="0.2">
      <c r="A16" s="26" t="s">
        <v>31</v>
      </c>
      <c r="B16" s="26">
        <v>19047</v>
      </c>
      <c r="C16" s="26">
        <v>1234</v>
      </c>
      <c r="D16" s="17">
        <f t="shared" si="0"/>
        <v>6478.7105580931384</v>
      </c>
      <c r="E16" s="29">
        <v>24.1571471</v>
      </c>
      <c r="F16" s="3">
        <f t="shared" si="1"/>
        <v>156507.16397017904</v>
      </c>
      <c r="G16" s="26">
        <v>2012</v>
      </c>
    </row>
    <row r="17" spans="1:7" ht="15.75" customHeight="1" x14ac:dyDescent="0.2">
      <c r="A17" s="26" t="s">
        <v>31</v>
      </c>
      <c r="B17" s="26">
        <v>20017</v>
      </c>
      <c r="C17" s="26">
        <v>1296</v>
      </c>
      <c r="D17" s="17">
        <f t="shared" si="0"/>
        <v>6474.4966778238504</v>
      </c>
      <c r="E17" s="29">
        <v>24.126439300000001</v>
      </c>
      <c r="F17" s="3">
        <f>IF(E17&lt;&gt;"",D17*E17,"No Data Available")</f>
        <v>156206.55109556878</v>
      </c>
      <c r="G17" s="26">
        <v>2013</v>
      </c>
    </row>
    <row r="18" spans="1:7" ht="15.75" customHeight="1" x14ac:dyDescent="0.2">
      <c r="A18" s="26" t="s">
        <v>31</v>
      </c>
      <c r="B18" s="26">
        <v>19402</v>
      </c>
      <c r="C18" s="26">
        <v>954</v>
      </c>
      <c r="D18" s="17">
        <f t="shared" si="0"/>
        <v>4917.018864034636</v>
      </c>
      <c r="E18" s="29">
        <v>23.093125799999999</v>
      </c>
      <c r="F18" s="3">
        <f t="shared" si="1"/>
        <v>113549.33518812494</v>
      </c>
      <c r="G18" s="26">
        <v>2014</v>
      </c>
    </row>
    <row r="19" spans="1:7" ht="15.75" customHeight="1" x14ac:dyDescent="0.2">
      <c r="A19" s="26" t="s">
        <v>31</v>
      </c>
      <c r="B19" s="26">
        <v>15876</v>
      </c>
      <c r="C19" s="26">
        <v>714</v>
      </c>
      <c r="D19" s="17">
        <f t="shared" si="0"/>
        <v>4497.3544973544967</v>
      </c>
      <c r="E19" s="29">
        <v>23.894751299999999</v>
      </c>
      <c r="F19" s="3">
        <f t="shared" si="1"/>
        <v>107463.16722222221</v>
      </c>
      <c r="G19" s="26">
        <v>2015</v>
      </c>
    </row>
    <row r="20" spans="1:7" ht="15.75" customHeight="1" x14ac:dyDescent="0.2">
      <c r="A20" s="26" t="s">
        <v>31</v>
      </c>
      <c r="B20" s="26">
        <v>16144</v>
      </c>
      <c r="C20" s="26">
        <v>661</v>
      </c>
      <c r="D20" s="17">
        <f t="shared" si="0"/>
        <v>4094.4003964321109</v>
      </c>
      <c r="E20" s="29">
        <v>23.080958200000001</v>
      </c>
      <c r="F20" s="3">
        <f t="shared" si="1"/>
        <v>94502.684404112981</v>
      </c>
      <c r="G20" s="26">
        <v>2016</v>
      </c>
    </row>
    <row r="21" spans="1:7" ht="15.75" customHeight="1" x14ac:dyDescent="0.2">
      <c r="A21" s="26" t="s">
        <v>31</v>
      </c>
      <c r="B21" s="26">
        <v>16178</v>
      </c>
      <c r="C21" s="26">
        <v>683</v>
      </c>
      <c r="D21" s="17">
        <f t="shared" si="0"/>
        <v>4221.7826678204974</v>
      </c>
      <c r="E21" s="29">
        <v>23.2055981</v>
      </c>
      <c r="F21" s="3">
        <f t="shared" si="1"/>
        <v>97968.991854988257</v>
      </c>
      <c r="G21" s="26">
        <v>2017</v>
      </c>
    </row>
    <row r="22" spans="1:7" ht="15.75" customHeight="1" x14ac:dyDescent="0.2">
      <c r="A22" s="26" t="s">
        <v>31</v>
      </c>
      <c r="B22" s="26">
        <v>54648</v>
      </c>
      <c r="C22" s="26">
        <v>4110</v>
      </c>
      <c r="D22" s="17">
        <f t="shared" si="0"/>
        <v>7520.8607817303473</v>
      </c>
      <c r="E22" s="29">
        <v>21.756534299999998</v>
      </c>
      <c r="F22" s="3">
        <f t="shared" si="1"/>
        <v>163627.8655632411</v>
      </c>
      <c r="G22" s="26">
        <v>2018</v>
      </c>
    </row>
    <row r="23" spans="1:7" ht="15.75" customHeight="1" x14ac:dyDescent="0.2">
      <c r="A23" s="26" t="s">
        <v>31</v>
      </c>
      <c r="B23" s="26">
        <v>64102</v>
      </c>
      <c r="C23" s="26">
        <v>4426</v>
      </c>
      <c r="D23" s="17">
        <f t="shared" si="0"/>
        <v>6904.620760662694</v>
      </c>
      <c r="E23" s="29">
        <v>20.500782900000001</v>
      </c>
      <c r="F23" s="3">
        <f t="shared" si="1"/>
        <v>141550.13122117874</v>
      </c>
      <c r="G23" s="26">
        <v>2019</v>
      </c>
    </row>
    <row r="24" spans="1:7" ht="16" x14ac:dyDescent="0.2">
      <c r="A24" s="26" t="s">
        <v>32</v>
      </c>
      <c r="B24" s="26">
        <v>8627</v>
      </c>
      <c r="C24" s="26">
        <v>667</v>
      </c>
      <c r="D24" s="17">
        <f t="shared" si="0"/>
        <v>7731.5405123449627</v>
      </c>
      <c r="E24" s="29">
        <v>22.278596</v>
      </c>
      <c r="F24" s="3">
        <f t="shared" si="1"/>
        <v>172247.86753216645</v>
      </c>
      <c r="G24" s="26">
        <v>2009</v>
      </c>
    </row>
    <row r="25" spans="1:7" ht="16" x14ac:dyDescent="0.2">
      <c r="A25" s="26" t="s">
        <v>32</v>
      </c>
      <c r="B25" s="26">
        <v>7243</v>
      </c>
      <c r="C25" s="26">
        <v>526</v>
      </c>
      <c r="D25" s="17">
        <f t="shared" si="0"/>
        <v>7262.1841778268681</v>
      </c>
      <c r="E25" s="29">
        <v>21.543040399999999</v>
      </c>
      <c r="F25" s="3">
        <f t="shared" si="1"/>
        <v>156449.527135165</v>
      </c>
      <c r="G25" s="26">
        <v>2010</v>
      </c>
    </row>
    <row r="26" spans="1:7" ht="16" x14ac:dyDescent="0.2">
      <c r="A26" s="26" t="s">
        <v>32</v>
      </c>
      <c r="B26" s="26">
        <v>7107</v>
      </c>
      <c r="C26" s="26">
        <v>369</v>
      </c>
      <c r="D26" s="17">
        <f t="shared" si="0"/>
        <v>5192.0641620937104</v>
      </c>
      <c r="E26" s="29">
        <v>29.7342342</v>
      </c>
      <c r="F26" s="3">
        <f t="shared" si="1"/>
        <v>154382.05177712115</v>
      </c>
      <c r="G26" s="26">
        <v>2011</v>
      </c>
    </row>
    <row r="27" spans="1:7" ht="16" x14ac:dyDescent="0.2">
      <c r="A27" s="26" t="s">
        <v>32</v>
      </c>
      <c r="B27" s="26">
        <v>7335</v>
      </c>
      <c r="C27" s="26">
        <v>387</v>
      </c>
      <c r="D27" s="17">
        <f t="shared" si="0"/>
        <v>5276.0736196319021</v>
      </c>
      <c r="E27" s="29">
        <v>29.2167843</v>
      </c>
      <c r="F27" s="3">
        <f t="shared" si="1"/>
        <v>154149.90489570552</v>
      </c>
      <c r="G27" s="26">
        <v>2012</v>
      </c>
    </row>
    <row r="28" spans="1:7" ht="16" x14ac:dyDescent="0.2">
      <c r="A28" s="26" t="s">
        <v>32</v>
      </c>
      <c r="B28" s="26">
        <v>7716</v>
      </c>
      <c r="C28" s="26">
        <v>329</v>
      </c>
      <c r="D28" s="17">
        <f t="shared" si="0"/>
        <v>4263.8672887506482</v>
      </c>
      <c r="E28" s="29">
        <v>32.522624399999998</v>
      </c>
      <c r="F28" s="3">
        <f t="shared" si="1"/>
        <v>138672.15432348367</v>
      </c>
      <c r="G28" s="26">
        <v>2013</v>
      </c>
    </row>
    <row r="29" spans="1:7" ht="16" x14ac:dyDescent="0.2">
      <c r="A29" s="26" t="s">
        <v>32</v>
      </c>
      <c r="B29" s="26">
        <v>5985</v>
      </c>
      <c r="C29" s="26">
        <v>232</v>
      </c>
      <c r="D29" s="17">
        <f t="shared" si="0"/>
        <v>3876.3575605680867</v>
      </c>
      <c r="E29" s="29">
        <v>30.108553499999999</v>
      </c>
      <c r="F29" s="3">
        <f t="shared" si="1"/>
        <v>116711.51899749372</v>
      </c>
      <c r="G29" s="26">
        <v>2014</v>
      </c>
    </row>
    <row r="30" spans="1:7" ht="16" x14ac:dyDescent="0.2">
      <c r="A30" s="26" t="s">
        <v>32</v>
      </c>
      <c r="B30" s="26">
        <v>4595</v>
      </c>
      <c r="C30" s="26">
        <v>221</v>
      </c>
      <c r="D30" s="17">
        <f t="shared" si="0"/>
        <v>4809.5756256800869</v>
      </c>
      <c r="E30" s="29">
        <v>30.503105300000001</v>
      </c>
      <c r="F30" s="3">
        <f t="shared" si="1"/>
        <v>146706.99175843308</v>
      </c>
      <c r="G30" s="26">
        <v>2015</v>
      </c>
    </row>
    <row r="31" spans="1:7" ht="16" x14ac:dyDescent="0.2">
      <c r="A31" s="26" t="s">
        <v>32</v>
      </c>
      <c r="B31" s="26">
        <v>4267</v>
      </c>
      <c r="C31" s="26">
        <v>230</v>
      </c>
      <c r="D31" s="17">
        <f t="shared" si="0"/>
        <v>5390.2038903210687</v>
      </c>
      <c r="E31" s="29">
        <v>32.742373700000002</v>
      </c>
      <c r="F31" s="3">
        <f t="shared" si="1"/>
        <v>176488.07009608625</v>
      </c>
      <c r="G31" s="26">
        <v>2016</v>
      </c>
    </row>
    <row r="32" spans="1:7" ht="16" x14ac:dyDescent="0.2">
      <c r="A32" s="26" t="s">
        <v>32</v>
      </c>
      <c r="B32" s="26">
        <v>13111</v>
      </c>
      <c r="C32" s="26">
        <v>440</v>
      </c>
      <c r="D32" s="17">
        <f t="shared" si="0"/>
        <v>3355.9606437342691</v>
      </c>
      <c r="E32" s="29">
        <v>27.893756100000001</v>
      </c>
      <c r="F32" s="3">
        <f t="shared" si="1"/>
        <v>93610.347677522703</v>
      </c>
      <c r="G32" s="26">
        <v>2017</v>
      </c>
    </row>
    <row r="33" spans="1:7" ht="16" x14ac:dyDescent="0.2">
      <c r="A33" s="26" t="s">
        <v>32</v>
      </c>
      <c r="B33" s="26">
        <v>15295</v>
      </c>
      <c r="C33" s="26">
        <v>460</v>
      </c>
      <c r="D33" s="17">
        <f t="shared" si="0"/>
        <v>3007.5187969924809</v>
      </c>
      <c r="E33" s="29">
        <v>29.336466300000001</v>
      </c>
      <c r="F33" s="3">
        <f t="shared" si="1"/>
        <v>88229.973834586461</v>
      </c>
      <c r="G33" s="26">
        <v>2018</v>
      </c>
    </row>
    <row r="34" spans="1:7" ht="16" x14ac:dyDescent="0.2">
      <c r="A34" s="26" t="s">
        <v>32</v>
      </c>
      <c r="B34" s="26">
        <v>18220</v>
      </c>
      <c r="C34" s="26">
        <v>519</v>
      </c>
      <c r="D34" s="17">
        <f t="shared" si="0"/>
        <v>2848.5181119648737</v>
      </c>
      <c r="E34" s="29">
        <v>27.355741800000001</v>
      </c>
      <c r="F34" s="3">
        <f t="shared" si="1"/>
        <v>77923.325983534582</v>
      </c>
      <c r="G34" s="26">
        <v>2019</v>
      </c>
    </row>
    <row r="35" spans="1:7" ht="16" x14ac:dyDescent="0.2">
      <c r="A35" s="26" t="s">
        <v>33</v>
      </c>
      <c r="B35" s="26">
        <v>20329</v>
      </c>
      <c r="C35" s="26">
        <v>2345</v>
      </c>
      <c r="D35" s="17">
        <f t="shared" si="0"/>
        <v>11535.245216193616</v>
      </c>
      <c r="E35" s="29">
        <v>22.578606799999999</v>
      </c>
      <c r="F35" s="3">
        <f t="shared" si="1"/>
        <v>260449.76607801663</v>
      </c>
      <c r="G35" s="26">
        <v>2009</v>
      </c>
    </row>
    <row r="36" spans="1:7" ht="16" x14ac:dyDescent="0.2">
      <c r="A36" s="26" t="s">
        <v>33</v>
      </c>
      <c r="B36" s="26">
        <v>22559</v>
      </c>
      <c r="C36" s="26">
        <v>2254</v>
      </c>
      <c r="D36" s="17">
        <f t="shared" si="0"/>
        <v>9991.5776408528745</v>
      </c>
      <c r="E36" s="29">
        <v>21.322057399999998</v>
      </c>
      <c r="F36" s="3">
        <f t="shared" si="1"/>
        <v>213040.99197482155</v>
      </c>
      <c r="G36" s="26">
        <v>2010</v>
      </c>
    </row>
    <row r="37" spans="1:7" ht="16" x14ac:dyDescent="0.2">
      <c r="A37" s="26" t="s">
        <v>33</v>
      </c>
      <c r="B37" s="26">
        <v>25291</v>
      </c>
      <c r="C37" s="26">
        <v>2203</v>
      </c>
      <c r="D37" s="17">
        <f t="shared" si="0"/>
        <v>8710.6085168637055</v>
      </c>
      <c r="E37" s="29">
        <v>25.726685199999999</v>
      </c>
      <c r="F37" s="3">
        <f t="shared" si="1"/>
        <v>224095.08321379143</v>
      </c>
      <c r="G37" s="26">
        <v>2011</v>
      </c>
    </row>
    <row r="38" spans="1:7" ht="16" x14ac:dyDescent="0.2">
      <c r="A38" s="26" t="s">
        <v>33</v>
      </c>
      <c r="B38" s="26">
        <v>34093</v>
      </c>
      <c r="C38" s="26">
        <v>2481</v>
      </c>
      <c r="D38" s="17">
        <f t="shared" si="0"/>
        <v>7277.1536679083674</v>
      </c>
      <c r="E38" s="29">
        <v>24.871217900000001</v>
      </c>
      <c r="F38" s="3">
        <f t="shared" si="1"/>
        <v>180991.67456633324</v>
      </c>
      <c r="G38" s="26">
        <v>2012</v>
      </c>
    </row>
    <row r="39" spans="1:7" ht="16" x14ac:dyDescent="0.2">
      <c r="A39" s="26" t="s">
        <v>33</v>
      </c>
      <c r="B39" s="26">
        <v>37445</v>
      </c>
      <c r="C39" s="26">
        <v>2254</v>
      </c>
      <c r="D39" s="17">
        <f t="shared" si="0"/>
        <v>6019.4952597142474</v>
      </c>
      <c r="E39" s="29">
        <v>25.662969400000001</v>
      </c>
      <c r="F39" s="3">
        <f t="shared" si="1"/>
        <v>154478.1226534918</v>
      </c>
      <c r="G39" s="26">
        <v>2013</v>
      </c>
    </row>
    <row r="40" spans="1:7" ht="16" x14ac:dyDescent="0.2">
      <c r="A40" s="26" t="s">
        <v>33</v>
      </c>
      <c r="B40" s="26">
        <v>35020</v>
      </c>
      <c r="C40" s="26">
        <v>1691</v>
      </c>
      <c r="D40" s="17">
        <f t="shared" si="0"/>
        <v>4828.6693318103935</v>
      </c>
      <c r="E40" s="29">
        <v>24.954392200000001</v>
      </c>
      <c r="F40" s="3">
        <f t="shared" si="1"/>
        <v>120496.5083101085</v>
      </c>
      <c r="G40" s="26">
        <v>2014</v>
      </c>
    </row>
    <row r="41" spans="1:7" ht="16" x14ac:dyDescent="0.2">
      <c r="A41" s="26" t="s">
        <v>33</v>
      </c>
      <c r="B41" s="26">
        <v>27629</v>
      </c>
      <c r="C41" s="26">
        <v>1237</v>
      </c>
      <c r="D41" s="17">
        <f t="shared" si="0"/>
        <v>4477.1797748742265</v>
      </c>
      <c r="E41" s="29">
        <v>25.137108600000001</v>
      </c>
      <c r="F41" s="3">
        <f t="shared" si="1"/>
        <v>112543.35422273699</v>
      </c>
      <c r="G41" s="26">
        <v>2015</v>
      </c>
    </row>
    <row r="42" spans="1:7" ht="16" x14ac:dyDescent="0.2">
      <c r="A42" s="26" t="s">
        <v>33</v>
      </c>
      <c r="B42" s="26">
        <v>23840</v>
      </c>
      <c r="C42" s="26">
        <v>914</v>
      </c>
      <c r="D42" s="17">
        <f t="shared" si="0"/>
        <v>3833.8926174496642</v>
      </c>
      <c r="E42" s="29">
        <v>23.928173099999999</v>
      </c>
      <c r="F42" s="3">
        <f t="shared" si="1"/>
        <v>91738.046197147632</v>
      </c>
      <c r="G42" s="26">
        <v>2016</v>
      </c>
    </row>
    <row r="43" spans="1:7" ht="16" x14ac:dyDescent="0.2">
      <c r="A43" s="26" t="s">
        <v>33</v>
      </c>
      <c r="B43" s="26">
        <v>24285</v>
      </c>
      <c r="C43" s="26">
        <v>884</v>
      </c>
      <c r="D43" s="17">
        <f t="shared" si="0"/>
        <v>3640.1070619724114</v>
      </c>
      <c r="E43" s="29">
        <v>23.802824300000001</v>
      </c>
      <c r="F43" s="3">
        <f t="shared" si="1"/>
        <v>86644.828829318518</v>
      </c>
      <c r="G43" s="26">
        <v>2017</v>
      </c>
    </row>
    <row r="44" spans="1:7" ht="16" x14ac:dyDescent="0.2">
      <c r="A44" s="26" t="s">
        <v>33</v>
      </c>
      <c r="B44" s="26">
        <v>27088</v>
      </c>
      <c r="C44" s="26">
        <v>959</v>
      </c>
      <c r="D44" s="17">
        <f t="shared" si="0"/>
        <v>3540.3130537507382</v>
      </c>
      <c r="E44" s="29">
        <v>23.699956499999999</v>
      </c>
      <c r="F44" s="3">
        <f t="shared" si="1"/>
        <v>83905.265370274647</v>
      </c>
      <c r="G44" s="26">
        <v>2018</v>
      </c>
    </row>
    <row r="45" spans="1:7" ht="16" x14ac:dyDescent="0.2">
      <c r="A45" s="26" t="s">
        <v>33</v>
      </c>
      <c r="B45" s="26">
        <v>30423</v>
      </c>
      <c r="C45" s="26">
        <v>1029</v>
      </c>
      <c r="D45" s="17">
        <f t="shared" si="0"/>
        <v>3382.3094369391579</v>
      </c>
      <c r="E45" s="29">
        <v>25.216924200000001</v>
      </c>
      <c r="F45" s="3">
        <f t="shared" si="1"/>
        <v>85291.440692239426</v>
      </c>
      <c r="G45" s="26">
        <v>2019</v>
      </c>
    </row>
    <row r="46" spans="1:7" ht="16" x14ac:dyDescent="0.2">
      <c r="A46" s="26" t="s">
        <v>34</v>
      </c>
      <c r="B46" s="26">
        <v>61881</v>
      </c>
      <c r="C46" s="26">
        <v>4744</v>
      </c>
      <c r="D46" s="17">
        <f t="shared" si="0"/>
        <v>7666.3273056350099</v>
      </c>
      <c r="E46" s="29">
        <v>22.0646719</v>
      </c>
      <c r="F46" s="3">
        <f t="shared" si="1"/>
        <v>169154.99667684751</v>
      </c>
      <c r="G46" s="26">
        <v>2009</v>
      </c>
    </row>
    <row r="47" spans="1:7" ht="16" x14ac:dyDescent="0.2">
      <c r="A47" s="26" t="s">
        <v>34</v>
      </c>
      <c r="B47" s="26">
        <v>59442</v>
      </c>
      <c r="C47" s="26">
        <v>4146</v>
      </c>
      <c r="D47" s="17">
        <f t="shared" si="0"/>
        <v>6974.8662561824976</v>
      </c>
      <c r="E47" s="29">
        <v>20.8604506</v>
      </c>
      <c r="F47" s="3">
        <f t="shared" si="1"/>
        <v>145498.85297870194</v>
      </c>
      <c r="G47" s="26">
        <v>2010</v>
      </c>
    </row>
    <row r="48" spans="1:7" ht="16" x14ac:dyDescent="0.2">
      <c r="A48" s="26" t="s">
        <v>34</v>
      </c>
      <c r="B48" s="26">
        <v>58860</v>
      </c>
      <c r="C48" s="26">
        <v>3147</v>
      </c>
      <c r="D48" s="17">
        <f t="shared" si="0"/>
        <v>5346.5851172273187</v>
      </c>
      <c r="E48" s="29">
        <v>28.566329400000001</v>
      </c>
      <c r="F48" s="3">
        <f t="shared" si="1"/>
        <v>152732.31162385319</v>
      </c>
      <c r="G48" s="26">
        <v>2011</v>
      </c>
    </row>
    <row r="49" spans="1:7" ht="16" x14ac:dyDescent="0.2">
      <c r="A49" s="26" t="s">
        <v>34</v>
      </c>
      <c r="B49" s="26">
        <v>61246</v>
      </c>
      <c r="C49" s="26">
        <v>3013</v>
      </c>
      <c r="D49" s="17">
        <f t="shared" si="0"/>
        <v>4919.5049472618621</v>
      </c>
      <c r="E49" s="29">
        <v>30.9754909</v>
      </c>
      <c r="F49" s="3">
        <f t="shared" si="1"/>
        <v>152384.0807264148</v>
      </c>
      <c r="G49" s="26">
        <v>2012</v>
      </c>
    </row>
    <row r="50" spans="1:7" ht="16" x14ac:dyDescent="0.2">
      <c r="A50" s="26" t="s">
        <v>34</v>
      </c>
      <c r="B50" s="26">
        <v>63866</v>
      </c>
      <c r="C50" s="26">
        <v>2893</v>
      </c>
      <c r="D50" s="17">
        <f t="shared" si="0"/>
        <v>4529.7967619703759</v>
      </c>
      <c r="E50" s="29">
        <v>30.2288587</v>
      </c>
      <c r="F50" s="3">
        <f t="shared" si="1"/>
        <v>136930.58625732001</v>
      </c>
      <c r="G50" s="26">
        <v>2013</v>
      </c>
    </row>
    <row r="51" spans="1:7" ht="16" x14ac:dyDescent="0.2">
      <c r="A51" s="26" t="s">
        <v>34</v>
      </c>
      <c r="B51" s="26">
        <v>56812</v>
      </c>
      <c r="C51" s="26">
        <v>1984</v>
      </c>
      <c r="D51" s="17">
        <f t="shared" si="0"/>
        <v>3492.2199535309442</v>
      </c>
      <c r="E51" s="29">
        <v>30.697031899999999</v>
      </c>
      <c r="F51" s="3">
        <f t="shared" si="1"/>
        <v>107200.7873153559</v>
      </c>
      <c r="G51" s="26">
        <v>2014</v>
      </c>
    </row>
    <row r="52" spans="1:7" ht="16" x14ac:dyDescent="0.2">
      <c r="A52" s="26" t="s">
        <v>34</v>
      </c>
      <c r="B52" s="26">
        <v>34408</v>
      </c>
      <c r="C52" s="26">
        <v>1505</v>
      </c>
      <c r="D52" s="17">
        <f t="shared" si="0"/>
        <v>4373.9827946989071</v>
      </c>
      <c r="E52" s="29">
        <v>29.618783499999999</v>
      </c>
      <c r="F52" s="3">
        <f t="shared" si="1"/>
        <v>129552.04942891188</v>
      </c>
      <c r="G52" s="26">
        <v>2015</v>
      </c>
    </row>
    <row r="53" spans="1:7" ht="16" x14ac:dyDescent="0.2">
      <c r="A53" s="26" t="s">
        <v>34</v>
      </c>
      <c r="B53" s="26">
        <v>34372</v>
      </c>
      <c r="C53" s="26">
        <v>1510</v>
      </c>
      <c r="D53" s="17">
        <f t="shared" si="0"/>
        <v>4393.110671476783</v>
      </c>
      <c r="E53" s="29">
        <v>30.571535399999998</v>
      </c>
      <c r="F53" s="3">
        <f t="shared" si="1"/>
        <v>134304.13840917023</v>
      </c>
      <c r="G53" s="26">
        <v>2016</v>
      </c>
    </row>
    <row r="54" spans="1:7" ht="16" x14ac:dyDescent="0.2">
      <c r="A54" s="26" t="s">
        <v>34</v>
      </c>
      <c r="B54" s="26">
        <v>48780</v>
      </c>
      <c r="C54" s="26">
        <v>2550</v>
      </c>
      <c r="D54" s="17">
        <f t="shared" si="0"/>
        <v>5227.5522755227548</v>
      </c>
      <c r="E54" s="29">
        <v>31.157080100000002</v>
      </c>
      <c r="F54" s="3">
        <f t="shared" si="1"/>
        <v>162875.26497539974</v>
      </c>
      <c r="G54" s="26">
        <v>2017</v>
      </c>
    </row>
    <row r="55" spans="1:7" ht="16" x14ac:dyDescent="0.2">
      <c r="A55" s="26" t="s">
        <v>34</v>
      </c>
      <c r="B55" s="26">
        <v>57567</v>
      </c>
      <c r="C55" s="26">
        <v>2902</v>
      </c>
      <c r="D55" s="17">
        <f t="shared" ref="D55:D118" si="2">IF(B55&lt;&gt;"",C55/B55*100000,"No data available")</f>
        <v>5041.0825646637832</v>
      </c>
      <c r="E55" s="29">
        <v>30.061968100000001</v>
      </c>
      <c r="F55" s="3">
        <f t="shared" si="1"/>
        <v>151544.86324838884</v>
      </c>
      <c r="G55" s="26">
        <v>2018</v>
      </c>
    </row>
    <row r="56" spans="1:7" ht="16" x14ac:dyDescent="0.2">
      <c r="A56" s="26" t="s">
        <v>34</v>
      </c>
      <c r="B56" s="26">
        <v>62341</v>
      </c>
      <c r="C56" s="26">
        <v>2931</v>
      </c>
      <c r="D56" s="17">
        <f t="shared" si="2"/>
        <v>4701.5607706004075</v>
      </c>
      <c r="E56" s="29">
        <v>28.701383199999999</v>
      </c>
      <c r="F56" s="3">
        <f t="shared" si="1"/>
        <v>134941.29731508959</v>
      </c>
      <c r="G56" s="26">
        <v>2019</v>
      </c>
    </row>
    <row r="57" spans="1:7" ht="16" x14ac:dyDescent="0.2">
      <c r="A57" s="26" t="s">
        <v>35</v>
      </c>
      <c r="B57" s="26">
        <v>13388</v>
      </c>
      <c r="C57" s="26">
        <v>1071</v>
      </c>
      <c r="D57" s="17">
        <f t="shared" si="2"/>
        <v>7999.7012249775917</v>
      </c>
      <c r="E57" s="29">
        <v>26.572521999999999</v>
      </c>
      <c r="F57" s="3">
        <f t="shared" si="1"/>
        <v>212572.236794144</v>
      </c>
      <c r="G57" s="26">
        <v>2009</v>
      </c>
    </row>
    <row r="58" spans="1:7" ht="16" x14ac:dyDescent="0.2">
      <c r="A58" s="26" t="s">
        <v>35</v>
      </c>
      <c r="B58" s="26">
        <v>14316</v>
      </c>
      <c r="C58" s="26">
        <v>997</v>
      </c>
      <c r="D58" s="17">
        <f t="shared" si="2"/>
        <v>6964.235820061469</v>
      </c>
      <c r="E58" s="29">
        <v>28.162360700000001</v>
      </c>
      <c r="F58" s="3">
        <f t="shared" si="1"/>
        <v>196129.3211644314</v>
      </c>
      <c r="G58" s="26">
        <v>2010</v>
      </c>
    </row>
    <row r="59" spans="1:7" ht="16" x14ac:dyDescent="0.2">
      <c r="A59" s="26" t="s">
        <v>35</v>
      </c>
      <c r="B59" s="26">
        <v>13274</v>
      </c>
      <c r="C59" s="26">
        <v>753</v>
      </c>
      <c r="D59" s="17">
        <f t="shared" si="2"/>
        <v>5672.7437095073074</v>
      </c>
      <c r="E59" s="29">
        <v>37.607446799999998</v>
      </c>
      <c r="F59" s="3">
        <f t="shared" si="1"/>
        <v>213337.40726533069</v>
      </c>
      <c r="G59" s="26">
        <v>2011</v>
      </c>
    </row>
    <row r="60" spans="1:7" ht="16" x14ac:dyDescent="0.2">
      <c r="A60" s="26" t="s">
        <v>35</v>
      </c>
      <c r="B60" s="26">
        <v>14036</v>
      </c>
      <c r="C60" s="26">
        <v>671</v>
      </c>
      <c r="D60" s="17">
        <f t="shared" si="2"/>
        <v>4780.5642633228836</v>
      </c>
      <c r="E60" s="29">
        <v>39.670712600000002</v>
      </c>
      <c r="F60" s="3">
        <f t="shared" si="1"/>
        <v>189648.39095611285</v>
      </c>
      <c r="G60" s="26">
        <v>2012</v>
      </c>
    </row>
    <row r="61" spans="1:7" ht="16" x14ac:dyDescent="0.2">
      <c r="A61" s="26" t="s">
        <v>35</v>
      </c>
      <c r="B61" s="26">
        <v>14339</v>
      </c>
      <c r="C61" s="26">
        <v>638</v>
      </c>
      <c r="D61" s="17">
        <f t="shared" si="2"/>
        <v>4449.4037241090728</v>
      </c>
      <c r="E61" s="29">
        <v>40.233618</v>
      </c>
      <c r="F61" s="3">
        <f t="shared" si="1"/>
        <v>179015.60976358183</v>
      </c>
      <c r="G61" s="26">
        <v>2013</v>
      </c>
    </row>
    <row r="62" spans="1:7" ht="16" x14ac:dyDescent="0.2">
      <c r="A62" s="26" t="s">
        <v>35</v>
      </c>
      <c r="B62" s="26">
        <v>12903</v>
      </c>
      <c r="C62" s="26">
        <v>451</v>
      </c>
      <c r="D62" s="17">
        <f t="shared" si="2"/>
        <v>3495.3111679454391</v>
      </c>
      <c r="E62" s="29">
        <v>41.441890200000003</v>
      </c>
      <c r="F62" s="3">
        <f t="shared" si="1"/>
        <v>144852.30163682866</v>
      </c>
      <c r="G62" s="26">
        <v>2014</v>
      </c>
    </row>
    <row r="63" spans="1:7" ht="16" x14ac:dyDescent="0.2">
      <c r="A63" s="26" t="s">
        <v>35</v>
      </c>
      <c r="B63" s="26">
        <v>9616</v>
      </c>
      <c r="C63" s="26">
        <v>403</v>
      </c>
      <c r="D63" s="17">
        <f t="shared" si="2"/>
        <v>4190.931780366056</v>
      </c>
      <c r="E63" s="29">
        <v>43.425748499999997</v>
      </c>
      <c r="F63" s="3">
        <f t="shared" si="1"/>
        <v>181994.34947483358</v>
      </c>
      <c r="G63" s="26">
        <v>2015</v>
      </c>
    </row>
    <row r="64" spans="1:7" ht="16" x14ac:dyDescent="0.2">
      <c r="A64" s="26" t="s">
        <v>35</v>
      </c>
      <c r="B64" s="26">
        <v>10075</v>
      </c>
      <c r="C64" s="26">
        <v>414</v>
      </c>
      <c r="D64" s="17">
        <f t="shared" si="2"/>
        <v>4109.1811414392059</v>
      </c>
      <c r="E64" s="29">
        <v>43.868117599999998</v>
      </c>
      <c r="F64" s="3">
        <f t="shared" si="1"/>
        <v>180262.04155235732</v>
      </c>
      <c r="G64" s="26">
        <v>2016</v>
      </c>
    </row>
    <row r="65" spans="1:7" ht="16" x14ac:dyDescent="0.2">
      <c r="A65" s="26" t="s">
        <v>35</v>
      </c>
      <c r="B65" s="26">
        <v>10020</v>
      </c>
      <c r="C65" s="26">
        <v>393</v>
      </c>
      <c r="D65" s="17">
        <f t="shared" si="2"/>
        <v>3922.155688622755</v>
      </c>
      <c r="E65" s="29">
        <v>43.086377200000001</v>
      </c>
      <c r="F65" s="3">
        <f t="shared" si="1"/>
        <v>168991.47943712576</v>
      </c>
      <c r="G65" s="26">
        <v>2017</v>
      </c>
    </row>
    <row r="66" spans="1:7" ht="16" x14ac:dyDescent="0.2">
      <c r="A66" s="26" t="s">
        <v>35</v>
      </c>
      <c r="B66" s="26">
        <v>10500</v>
      </c>
      <c r="C66" s="26">
        <v>358</v>
      </c>
      <c r="D66" s="17">
        <f t="shared" si="2"/>
        <v>3409.5238095238096</v>
      </c>
      <c r="E66" s="29">
        <v>39.1234185</v>
      </c>
      <c r="F66" s="3">
        <f t="shared" ref="F66:F129" si="3">IF(E66&lt;&gt;"",D66*E66,"No Data Available")</f>
        <v>133392.22688571428</v>
      </c>
      <c r="G66" s="26">
        <v>2018</v>
      </c>
    </row>
    <row r="67" spans="1:7" ht="16" x14ac:dyDescent="0.2">
      <c r="A67" s="26" t="s">
        <v>35</v>
      </c>
      <c r="B67" s="26">
        <v>12877</v>
      </c>
      <c r="C67" s="26">
        <v>356</v>
      </c>
      <c r="D67" s="17">
        <f t="shared" si="2"/>
        <v>2764.6190882969636</v>
      </c>
      <c r="E67" s="29">
        <v>38.377076899999999</v>
      </c>
      <c r="F67" s="3">
        <f t="shared" si="3"/>
        <v>106097.99935078046</v>
      </c>
      <c r="G67" s="26">
        <v>2019</v>
      </c>
    </row>
    <row r="68" spans="1:7" ht="16" x14ac:dyDescent="0.2">
      <c r="A68" s="26" t="s">
        <v>36</v>
      </c>
      <c r="B68" s="26">
        <v>17165</v>
      </c>
      <c r="C68" s="26">
        <v>1843</v>
      </c>
      <c r="D68" s="17">
        <f t="shared" si="2"/>
        <v>10736.964753859598</v>
      </c>
      <c r="E68" s="29">
        <v>22.895589600000001</v>
      </c>
      <c r="F68" s="3">
        <f t="shared" si="3"/>
        <v>245829.13855403438</v>
      </c>
      <c r="G68" s="26">
        <v>2009</v>
      </c>
    </row>
    <row r="69" spans="1:7" ht="16" x14ac:dyDescent="0.2">
      <c r="A69" s="26" t="s">
        <v>36</v>
      </c>
      <c r="B69" s="26">
        <v>17119</v>
      </c>
      <c r="C69" s="26">
        <v>1813</v>
      </c>
      <c r="D69" s="17">
        <f t="shared" si="2"/>
        <v>10590.571879198551</v>
      </c>
      <c r="E69" s="29">
        <v>20.8444276</v>
      </c>
      <c r="F69" s="3">
        <f t="shared" si="3"/>
        <v>220754.40877855013</v>
      </c>
      <c r="G69" s="26">
        <v>2010</v>
      </c>
    </row>
    <row r="70" spans="1:7" ht="16" x14ac:dyDescent="0.2">
      <c r="A70" s="26" t="s">
        <v>36</v>
      </c>
      <c r="B70" s="26">
        <v>17723</v>
      </c>
      <c r="C70" s="26">
        <v>1422</v>
      </c>
      <c r="D70" s="17">
        <f t="shared" si="2"/>
        <v>8023.4723240986295</v>
      </c>
      <c r="E70" s="29">
        <v>30.160809799999999</v>
      </c>
      <c r="F70" s="3">
        <f t="shared" si="3"/>
        <v>241994.42270270272</v>
      </c>
      <c r="G70" s="26">
        <v>2011</v>
      </c>
    </row>
    <row r="71" spans="1:7" ht="16" x14ac:dyDescent="0.2">
      <c r="A71" s="26" t="s">
        <v>36</v>
      </c>
      <c r="B71" s="26">
        <v>36907</v>
      </c>
      <c r="C71" s="26">
        <v>3577</v>
      </c>
      <c r="D71" s="17">
        <f t="shared" si="2"/>
        <v>9691.9283604736229</v>
      </c>
      <c r="E71" s="29">
        <v>30.227872099999999</v>
      </c>
      <c r="F71" s="3">
        <f t="shared" si="3"/>
        <v>292966.37088275934</v>
      </c>
      <c r="G71" s="26">
        <v>2012</v>
      </c>
    </row>
    <row r="72" spans="1:7" ht="16" x14ac:dyDescent="0.2">
      <c r="A72" s="26" t="s">
        <v>36</v>
      </c>
      <c r="B72" s="26">
        <v>38202</v>
      </c>
      <c r="C72" s="26">
        <v>3145</v>
      </c>
      <c r="D72" s="17">
        <f t="shared" si="2"/>
        <v>8232.5532694623325</v>
      </c>
      <c r="E72" s="29">
        <v>30.981224600000001</v>
      </c>
      <c r="F72" s="3">
        <f t="shared" si="3"/>
        <v>255054.58187267685</v>
      </c>
      <c r="G72" s="26">
        <v>2013</v>
      </c>
    </row>
    <row r="73" spans="1:7" ht="16" x14ac:dyDescent="0.2">
      <c r="A73" s="26" t="s">
        <v>36</v>
      </c>
      <c r="B73" s="26">
        <v>33597</v>
      </c>
      <c r="C73" s="26">
        <v>2125</v>
      </c>
      <c r="D73" s="17">
        <f t="shared" si="2"/>
        <v>6324.9694913236299</v>
      </c>
      <c r="E73" s="29">
        <v>31.347443599999998</v>
      </c>
      <c r="F73" s="3">
        <f t="shared" si="3"/>
        <v>198271.62440098816</v>
      </c>
      <c r="G73" s="26">
        <v>2014</v>
      </c>
    </row>
    <row r="74" spans="1:7" ht="16" x14ac:dyDescent="0.2">
      <c r="A74" s="26" t="s">
        <v>36</v>
      </c>
      <c r="B74" s="26">
        <v>25260</v>
      </c>
      <c r="C74" s="26">
        <v>1654</v>
      </c>
      <c r="D74" s="17">
        <f t="shared" si="2"/>
        <v>6547.9018210609656</v>
      </c>
      <c r="E74" s="29">
        <v>32.698878899999997</v>
      </c>
      <c r="F74" s="3">
        <f t="shared" si="3"/>
        <v>214109.04869596197</v>
      </c>
      <c r="G74" s="26">
        <v>2015</v>
      </c>
    </row>
    <row r="75" spans="1:7" ht="16" x14ac:dyDescent="0.2">
      <c r="A75" s="26" t="s">
        <v>36</v>
      </c>
      <c r="B75" s="26">
        <v>24981</v>
      </c>
      <c r="C75" s="26">
        <v>1564</v>
      </c>
      <c r="D75" s="17">
        <f t="shared" si="2"/>
        <v>6260.7581762139225</v>
      </c>
      <c r="E75" s="29">
        <v>32.542496300000003</v>
      </c>
      <c r="F75" s="3">
        <f t="shared" si="3"/>
        <v>203740.69978463635</v>
      </c>
      <c r="G75" s="26">
        <v>2016</v>
      </c>
    </row>
    <row r="76" spans="1:7" ht="16" x14ac:dyDescent="0.2">
      <c r="A76" s="26" t="s">
        <v>36</v>
      </c>
      <c r="B76" s="26">
        <v>27050</v>
      </c>
      <c r="C76" s="26">
        <v>1700</v>
      </c>
      <c r="D76" s="17">
        <f t="shared" si="2"/>
        <v>6284.6580406654348</v>
      </c>
      <c r="E76" s="29">
        <v>32.540918400000002</v>
      </c>
      <c r="F76" s="3">
        <f t="shared" si="3"/>
        <v>204508.54447319781</v>
      </c>
      <c r="G76" s="26">
        <v>2017</v>
      </c>
    </row>
    <row r="77" spans="1:7" ht="16" x14ac:dyDescent="0.2">
      <c r="A77" s="26" t="s">
        <v>36</v>
      </c>
      <c r="B77" s="26">
        <v>29802</v>
      </c>
      <c r="C77" s="26">
        <v>1921</v>
      </c>
      <c r="D77" s="17">
        <f t="shared" si="2"/>
        <v>6445.8761156969331</v>
      </c>
      <c r="E77" s="29">
        <v>32.208821499999999</v>
      </c>
      <c r="F77" s="3">
        <f t="shared" si="3"/>
        <v>207614.07322159587</v>
      </c>
      <c r="G77" s="26">
        <v>2018</v>
      </c>
    </row>
    <row r="78" spans="1:7" ht="16" x14ac:dyDescent="0.2">
      <c r="A78" s="26" t="s">
        <v>36</v>
      </c>
      <c r="B78" s="26">
        <v>52584</v>
      </c>
      <c r="C78" s="26">
        <v>3617</v>
      </c>
      <c r="D78" s="17">
        <f t="shared" si="2"/>
        <v>6878.5181804351132</v>
      </c>
      <c r="E78" s="29">
        <v>31.195581000000001</v>
      </c>
      <c r="F78" s="3">
        <f t="shared" si="3"/>
        <v>214579.37105773619</v>
      </c>
      <c r="G78" s="26">
        <v>2019</v>
      </c>
    </row>
    <row r="79" spans="1:7" ht="16" x14ac:dyDescent="0.2">
      <c r="A79" s="26" t="s">
        <v>37</v>
      </c>
      <c r="B79" s="26">
        <v>1221</v>
      </c>
      <c r="C79" s="26">
        <v>165</v>
      </c>
      <c r="D79" s="17">
        <f t="shared" si="2"/>
        <v>13513.513513513515</v>
      </c>
      <c r="E79" s="29">
        <v>31.381698100000001</v>
      </c>
      <c r="F79" s="3">
        <f t="shared" si="3"/>
        <v>424077.00135135144</v>
      </c>
      <c r="G79" s="26">
        <v>2009</v>
      </c>
    </row>
    <row r="80" spans="1:7" ht="16" x14ac:dyDescent="0.2">
      <c r="A80" s="26" t="s">
        <v>37</v>
      </c>
      <c r="B80" s="26">
        <v>1234</v>
      </c>
      <c r="C80" s="26">
        <v>143</v>
      </c>
      <c r="D80" s="17">
        <f t="shared" si="2"/>
        <v>11588.330632090761</v>
      </c>
      <c r="E80" s="29">
        <v>27.92</v>
      </c>
      <c r="F80" s="3">
        <f t="shared" si="3"/>
        <v>323546.19124797406</v>
      </c>
      <c r="G80" s="26">
        <v>2010</v>
      </c>
    </row>
    <row r="81" spans="1:7" ht="16" x14ac:dyDescent="0.2">
      <c r="A81" s="26" t="s">
        <v>37</v>
      </c>
      <c r="B81" s="26">
        <v>1310</v>
      </c>
      <c r="C81" s="26">
        <v>141</v>
      </c>
      <c r="D81" s="17">
        <f t="shared" si="2"/>
        <v>10763.358778625954</v>
      </c>
      <c r="E81" s="29">
        <v>31.066224500000001</v>
      </c>
      <c r="F81" s="3">
        <f t="shared" si="3"/>
        <v>334376.92019083968</v>
      </c>
      <c r="G81" s="26">
        <v>2011</v>
      </c>
    </row>
    <row r="82" spans="1:7" ht="16" x14ac:dyDescent="0.2">
      <c r="A82" s="26" t="s">
        <v>37</v>
      </c>
      <c r="B82" s="26">
        <v>1466</v>
      </c>
      <c r="C82" s="26">
        <v>146</v>
      </c>
      <c r="D82" s="17">
        <f t="shared" si="2"/>
        <v>9959.0723055934504</v>
      </c>
      <c r="E82" s="29">
        <v>25.993203900000001</v>
      </c>
      <c r="F82" s="3">
        <f t="shared" si="3"/>
        <v>258868.19709413368</v>
      </c>
      <c r="G82" s="26">
        <v>2012</v>
      </c>
    </row>
    <row r="83" spans="1:7" ht="16" x14ac:dyDescent="0.2">
      <c r="A83" s="26" t="s">
        <v>37</v>
      </c>
      <c r="B83" s="26">
        <v>1558</v>
      </c>
      <c r="C83" s="26">
        <v>136</v>
      </c>
      <c r="D83" s="17">
        <f t="shared" si="2"/>
        <v>8729.1399229781764</v>
      </c>
      <c r="E83" s="29">
        <v>27.712499999999999</v>
      </c>
      <c r="F83" s="3">
        <f t="shared" si="3"/>
        <v>241906.2901155327</v>
      </c>
      <c r="G83" s="26">
        <v>2013</v>
      </c>
    </row>
    <row r="84" spans="1:7" ht="16" x14ac:dyDescent="0.2">
      <c r="A84" s="26" t="s">
        <v>37</v>
      </c>
      <c r="B84" s="26">
        <v>1598</v>
      </c>
      <c r="C84" s="26">
        <v>115</v>
      </c>
      <c r="D84" s="17">
        <f t="shared" si="2"/>
        <v>7196.4956195244058</v>
      </c>
      <c r="E84" s="29">
        <v>26.96875</v>
      </c>
      <c r="F84" s="3">
        <f t="shared" si="3"/>
        <v>194080.49123904883</v>
      </c>
      <c r="G84" s="26">
        <v>2014</v>
      </c>
    </row>
    <row r="85" spans="1:7" ht="16" x14ac:dyDescent="0.2">
      <c r="A85" s="26" t="s">
        <v>37</v>
      </c>
      <c r="B85" s="26">
        <v>1733</v>
      </c>
      <c r="C85" s="26">
        <v>107</v>
      </c>
      <c r="D85" s="17">
        <f t="shared" si="2"/>
        <v>6174.2642815926138</v>
      </c>
      <c r="E85" s="29">
        <v>27.238023299999998</v>
      </c>
      <c r="F85" s="3">
        <f t="shared" si="3"/>
        <v>168174.75436237737</v>
      </c>
      <c r="G85" s="26">
        <v>2015</v>
      </c>
    </row>
    <row r="86" spans="1:7" ht="16" x14ac:dyDescent="0.2">
      <c r="A86" s="26" t="s">
        <v>37</v>
      </c>
      <c r="B86" s="26">
        <v>2210</v>
      </c>
      <c r="C86" s="26">
        <v>120</v>
      </c>
      <c r="D86" s="17">
        <f t="shared" si="2"/>
        <v>5429.8642533936654</v>
      </c>
      <c r="E86" s="29">
        <v>25.600642199999999</v>
      </c>
      <c r="F86" s="3">
        <f t="shared" si="3"/>
        <v>139008.01194570135</v>
      </c>
      <c r="G86" s="26">
        <v>2016</v>
      </c>
    </row>
    <row r="87" spans="1:7" ht="16" x14ac:dyDescent="0.2">
      <c r="A87" s="26" t="s">
        <v>37</v>
      </c>
      <c r="B87" s="26">
        <v>2539</v>
      </c>
      <c r="C87" s="26">
        <v>144</v>
      </c>
      <c r="D87" s="17">
        <f t="shared" si="2"/>
        <v>5671.5242221346989</v>
      </c>
      <c r="E87" s="29">
        <v>26.742595399999999</v>
      </c>
      <c r="F87" s="3">
        <f t="shared" si="3"/>
        <v>151671.27757384797</v>
      </c>
      <c r="G87" s="26">
        <v>2017</v>
      </c>
    </row>
    <row r="88" spans="1:7" ht="16" x14ac:dyDescent="0.2">
      <c r="A88" s="26" t="s">
        <v>37</v>
      </c>
      <c r="B88" s="26">
        <v>3137</v>
      </c>
      <c r="C88" s="26">
        <v>151</v>
      </c>
      <c r="D88" s="17">
        <f t="shared" si="2"/>
        <v>4813.5160981829777</v>
      </c>
      <c r="E88" s="29">
        <v>26.188321200000001</v>
      </c>
      <c r="F88" s="3">
        <f t="shared" si="3"/>
        <v>126057.90568058655</v>
      </c>
      <c r="G88" s="26">
        <v>2018</v>
      </c>
    </row>
    <row r="89" spans="1:7" ht="16" x14ac:dyDescent="0.2">
      <c r="A89" s="26" t="s">
        <v>37</v>
      </c>
      <c r="B89" s="26">
        <v>4067</v>
      </c>
      <c r="C89" s="26">
        <v>191</v>
      </c>
      <c r="D89" s="17">
        <f t="shared" si="2"/>
        <v>4696.3363658716498</v>
      </c>
      <c r="E89" s="29">
        <v>23.595845099999998</v>
      </c>
      <c r="F89" s="3">
        <f t="shared" si="3"/>
        <v>110814.02542660436</v>
      </c>
      <c r="G89" s="26">
        <v>2019</v>
      </c>
    </row>
    <row r="90" spans="1:7" ht="16" x14ac:dyDescent="0.2">
      <c r="A90" s="26" t="s">
        <v>38</v>
      </c>
      <c r="B90" s="26">
        <v>2352</v>
      </c>
      <c r="C90" s="26">
        <v>267</v>
      </c>
      <c r="D90" s="17">
        <f t="shared" si="2"/>
        <v>11352.040816326531</v>
      </c>
      <c r="E90" s="29">
        <v>20.422622</v>
      </c>
      <c r="F90" s="3">
        <f t="shared" si="3"/>
        <v>231838.43852040818</v>
      </c>
      <c r="G90" s="26">
        <v>2009</v>
      </c>
    </row>
    <row r="91" spans="1:7" ht="16" x14ac:dyDescent="0.2">
      <c r="A91" s="26" t="s">
        <v>38</v>
      </c>
      <c r="B91" s="26">
        <v>2163</v>
      </c>
      <c r="C91" s="26">
        <v>212</v>
      </c>
      <c r="D91" s="17">
        <f t="shared" si="2"/>
        <v>9801.202034211743</v>
      </c>
      <c r="E91" s="29">
        <v>16.503694299999999</v>
      </c>
      <c r="F91" s="3">
        <f t="shared" si="3"/>
        <v>161756.04214516873</v>
      </c>
      <c r="G91" s="26">
        <v>2010</v>
      </c>
    </row>
    <row r="92" spans="1:7" ht="16" x14ac:dyDescent="0.2">
      <c r="A92" s="26" t="s">
        <v>38</v>
      </c>
      <c r="B92" s="26">
        <v>2166</v>
      </c>
      <c r="C92" s="26">
        <v>141</v>
      </c>
      <c r="D92" s="17">
        <f t="shared" si="2"/>
        <v>6509.6952908587264</v>
      </c>
      <c r="E92" s="29">
        <v>27.773376599999999</v>
      </c>
      <c r="F92" s="3">
        <f t="shared" si="3"/>
        <v>180796.21886426595</v>
      </c>
      <c r="G92" s="26">
        <v>2011</v>
      </c>
    </row>
    <row r="93" spans="1:7" ht="16" x14ac:dyDescent="0.2">
      <c r="A93" s="26" t="s">
        <v>38</v>
      </c>
      <c r="B93" s="26">
        <v>2162</v>
      </c>
      <c r="C93" s="26">
        <v>116</v>
      </c>
      <c r="D93" s="17">
        <f t="shared" si="2"/>
        <v>5365.4024051803881</v>
      </c>
      <c r="E93" s="29">
        <v>28.057049200000002</v>
      </c>
      <c r="F93" s="3">
        <f t="shared" si="3"/>
        <v>150537.3592599445</v>
      </c>
      <c r="G93" s="26">
        <v>2012</v>
      </c>
    </row>
    <row r="94" spans="1:7" ht="16" x14ac:dyDescent="0.2">
      <c r="A94" s="26" t="s">
        <v>38</v>
      </c>
      <c r="B94" s="26">
        <v>2340</v>
      </c>
      <c r="C94" s="26">
        <v>114</v>
      </c>
      <c r="D94" s="17">
        <f t="shared" si="2"/>
        <v>4871.7948717948721</v>
      </c>
      <c r="E94" s="29">
        <v>25.475238099999999</v>
      </c>
      <c r="F94" s="3">
        <f t="shared" si="3"/>
        <v>124110.13433333334</v>
      </c>
      <c r="G94" s="26">
        <v>2013</v>
      </c>
    </row>
    <row r="95" spans="1:7" ht="16" x14ac:dyDescent="0.2">
      <c r="A95" s="26" t="s">
        <v>38</v>
      </c>
      <c r="B95" s="26">
        <v>2168</v>
      </c>
      <c r="C95" s="26">
        <v>91</v>
      </c>
      <c r="D95" s="17">
        <f t="shared" si="2"/>
        <v>4197.4169741697415</v>
      </c>
      <c r="E95" s="29">
        <v>24.090645200000001</v>
      </c>
      <c r="F95" s="3">
        <f t="shared" si="3"/>
        <v>101118.48308118081</v>
      </c>
      <c r="G95" s="26">
        <v>2014</v>
      </c>
    </row>
    <row r="96" spans="1:7" ht="16" x14ac:dyDescent="0.2">
      <c r="A96" s="26" t="s">
        <v>38</v>
      </c>
      <c r="B96" s="26">
        <v>1834</v>
      </c>
      <c r="C96" s="26">
        <v>88</v>
      </c>
      <c r="D96" s="17">
        <f t="shared" si="2"/>
        <v>4798.2551799345692</v>
      </c>
      <c r="E96" s="29">
        <v>32.670338999999998</v>
      </c>
      <c r="F96" s="3">
        <f t="shared" si="3"/>
        <v>156760.62333696836</v>
      </c>
      <c r="G96" s="26">
        <v>2015</v>
      </c>
    </row>
    <row r="97" spans="1:7" ht="16" x14ac:dyDescent="0.2">
      <c r="A97" s="26" t="s">
        <v>38</v>
      </c>
      <c r="B97" s="26">
        <v>1691</v>
      </c>
      <c r="C97" s="26">
        <v>86</v>
      </c>
      <c r="D97" s="17">
        <f t="shared" si="2"/>
        <v>5085.74807806032</v>
      </c>
      <c r="E97" s="29">
        <v>24.338281299999998</v>
      </c>
      <c r="F97" s="3">
        <f t="shared" si="3"/>
        <v>123778.36734476642</v>
      </c>
      <c r="G97" s="26">
        <v>2016</v>
      </c>
    </row>
    <row r="98" spans="1:7" ht="16" x14ac:dyDescent="0.2">
      <c r="A98" s="26" t="s">
        <v>38</v>
      </c>
      <c r="B98" s="26">
        <v>1687</v>
      </c>
      <c r="C98" s="26">
        <v>85</v>
      </c>
      <c r="D98" s="17">
        <f t="shared" si="2"/>
        <v>5038.5299347954951</v>
      </c>
      <c r="E98" s="29">
        <v>25.867808199999999</v>
      </c>
      <c r="F98" s="3">
        <f t="shared" si="3"/>
        <v>130335.72596324836</v>
      </c>
      <c r="G98" s="26">
        <v>2017</v>
      </c>
    </row>
    <row r="99" spans="1:7" ht="16" x14ac:dyDescent="0.2">
      <c r="A99" s="26" t="s">
        <v>38</v>
      </c>
      <c r="B99" s="26">
        <v>2187</v>
      </c>
      <c r="C99" s="26">
        <v>115</v>
      </c>
      <c r="D99" s="17">
        <f t="shared" si="2"/>
        <v>5258.3447645176047</v>
      </c>
      <c r="E99" s="29">
        <v>25.803636399999998</v>
      </c>
      <c r="F99" s="3">
        <f t="shared" si="3"/>
        <v>135684.4163694559</v>
      </c>
      <c r="G99" s="26">
        <v>2018</v>
      </c>
    </row>
    <row r="100" spans="1:7" ht="16" x14ac:dyDescent="0.2">
      <c r="A100" s="26" t="s">
        <v>38</v>
      </c>
      <c r="B100" s="26">
        <v>2563</v>
      </c>
      <c r="C100" s="26">
        <v>120</v>
      </c>
      <c r="D100" s="17">
        <f t="shared" si="2"/>
        <v>4682.0132657042523</v>
      </c>
      <c r="E100" s="29">
        <v>26.7325333</v>
      </c>
      <c r="F100" s="3">
        <f t="shared" si="3"/>
        <v>125162.07553648067</v>
      </c>
      <c r="G100" s="26">
        <v>2019</v>
      </c>
    </row>
    <row r="101" spans="1:7" ht="16" x14ac:dyDescent="0.2">
      <c r="A101" s="26" t="s">
        <v>39</v>
      </c>
      <c r="B101" s="26">
        <v>93396</v>
      </c>
      <c r="C101" s="26">
        <v>12734</v>
      </c>
      <c r="D101" s="17">
        <f t="shared" si="2"/>
        <v>13634.416891515697</v>
      </c>
      <c r="E101" s="29">
        <v>20.270530000000001</v>
      </c>
      <c r="F101" s="3">
        <f t="shared" si="3"/>
        <v>276376.85663197568</v>
      </c>
      <c r="G101" s="26">
        <v>2009</v>
      </c>
    </row>
    <row r="102" spans="1:7" ht="16" x14ac:dyDescent="0.2">
      <c r="A102" s="26" t="s">
        <v>39</v>
      </c>
      <c r="B102" s="26">
        <v>99077</v>
      </c>
      <c r="C102" s="26">
        <v>12629</v>
      </c>
      <c r="D102" s="17">
        <f t="shared" si="2"/>
        <v>12746.6515942146</v>
      </c>
      <c r="E102" s="29">
        <v>19.958664200000001</v>
      </c>
      <c r="F102" s="3">
        <f t="shared" si="3"/>
        <v>254406.13884332386</v>
      </c>
      <c r="G102" s="26">
        <v>2010</v>
      </c>
    </row>
    <row r="103" spans="1:7" ht="16" x14ac:dyDescent="0.2">
      <c r="A103" s="26" t="s">
        <v>39</v>
      </c>
      <c r="B103" s="26">
        <v>113808</v>
      </c>
      <c r="C103" s="26">
        <v>13991</v>
      </c>
      <c r="D103" s="17">
        <f t="shared" si="2"/>
        <v>12293.511879656966</v>
      </c>
      <c r="E103" s="29">
        <v>22.208388100000001</v>
      </c>
      <c r="F103" s="3">
        <f t="shared" si="3"/>
        <v>273019.08293538238</v>
      </c>
      <c r="G103" s="26">
        <v>2011</v>
      </c>
    </row>
    <row r="104" spans="1:7" ht="16" x14ac:dyDescent="0.2">
      <c r="A104" s="26" t="s">
        <v>39</v>
      </c>
      <c r="B104" s="26">
        <v>132032</v>
      </c>
      <c r="C104" s="26">
        <v>14998</v>
      </c>
      <c r="D104" s="17">
        <f t="shared" si="2"/>
        <v>11359.367426078526</v>
      </c>
      <c r="E104" s="29">
        <v>22.743120900000001</v>
      </c>
      <c r="F104" s="3">
        <f t="shared" si="3"/>
        <v>258347.46671882574</v>
      </c>
      <c r="G104" s="26">
        <v>2012</v>
      </c>
    </row>
    <row r="105" spans="1:7" ht="16" x14ac:dyDescent="0.2">
      <c r="A105" s="26" t="s">
        <v>39</v>
      </c>
      <c r="B105" s="26">
        <v>143811</v>
      </c>
      <c r="C105" s="26">
        <v>14534</v>
      </c>
      <c r="D105" s="17">
        <f t="shared" si="2"/>
        <v>10106.320100687708</v>
      </c>
      <c r="E105" s="29">
        <v>23.254101200000001</v>
      </c>
      <c r="F105" s="3">
        <f t="shared" si="3"/>
        <v>235013.39038098615</v>
      </c>
      <c r="G105" s="26">
        <v>2013</v>
      </c>
    </row>
    <row r="106" spans="1:7" ht="16" x14ac:dyDescent="0.2">
      <c r="A106" s="26" t="s">
        <v>39</v>
      </c>
      <c r="B106" s="26">
        <v>128370</v>
      </c>
      <c r="C106" s="26">
        <v>9299</v>
      </c>
      <c r="D106" s="17">
        <f t="shared" si="2"/>
        <v>7243.9043390200204</v>
      </c>
      <c r="E106" s="29">
        <v>24.051455199999999</v>
      </c>
      <c r="F106" s="3">
        <f t="shared" si="3"/>
        <v>174226.44068302563</v>
      </c>
      <c r="G106" s="26">
        <v>2014</v>
      </c>
    </row>
    <row r="107" spans="1:7" ht="16" x14ac:dyDescent="0.2">
      <c r="A107" s="26" t="s">
        <v>39</v>
      </c>
      <c r="B107" s="26">
        <v>134818</v>
      </c>
      <c r="C107" s="26">
        <v>8562</v>
      </c>
      <c r="D107" s="17">
        <f t="shared" si="2"/>
        <v>6350.7840199379907</v>
      </c>
      <c r="E107" s="29">
        <v>24.073794800000002</v>
      </c>
      <c r="F107" s="3">
        <f t="shared" si="3"/>
        <v>152887.47131510632</v>
      </c>
      <c r="G107" s="26">
        <v>2015</v>
      </c>
    </row>
    <row r="108" spans="1:7" ht="16" x14ac:dyDescent="0.2">
      <c r="A108" s="26" t="s">
        <v>39</v>
      </c>
      <c r="B108" s="26">
        <v>150083</v>
      </c>
      <c r="C108" s="26">
        <v>8736</v>
      </c>
      <c r="D108" s="17">
        <f t="shared" si="2"/>
        <v>5820.7791688598982</v>
      </c>
      <c r="E108" s="29">
        <v>23.807226100000001</v>
      </c>
      <c r="F108" s="3">
        <f t="shared" si="3"/>
        <v>138576.60575121769</v>
      </c>
      <c r="G108" s="26">
        <v>2016</v>
      </c>
    </row>
    <row r="109" spans="1:7" ht="16" x14ac:dyDescent="0.2">
      <c r="A109" s="26" t="s">
        <v>39</v>
      </c>
      <c r="B109" s="26">
        <v>168723</v>
      </c>
      <c r="C109" s="26">
        <v>10911</v>
      </c>
      <c r="D109" s="17">
        <f t="shared" si="2"/>
        <v>6466.8124677726219</v>
      </c>
      <c r="E109" s="29">
        <v>25.730691400000001</v>
      </c>
      <c r="F109" s="3">
        <f t="shared" si="3"/>
        <v>166395.55594992978</v>
      </c>
      <c r="G109" s="26">
        <v>2017</v>
      </c>
    </row>
    <row r="110" spans="1:7" ht="16" x14ac:dyDescent="0.2">
      <c r="A110" s="26" t="s">
        <v>39</v>
      </c>
      <c r="B110" s="26">
        <v>200173</v>
      </c>
      <c r="C110" s="26">
        <v>13220</v>
      </c>
      <c r="D110" s="17">
        <f t="shared" si="2"/>
        <v>6604.2872914928594</v>
      </c>
      <c r="E110" s="29">
        <v>26.487888300000002</v>
      </c>
      <c r="F110" s="3">
        <f t="shared" si="3"/>
        <v>174933.6240781724</v>
      </c>
      <c r="G110" s="26">
        <v>2018</v>
      </c>
    </row>
    <row r="111" spans="1:7" ht="16" x14ac:dyDescent="0.2">
      <c r="A111" s="26" t="s">
        <v>39</v>
      </c>
      <c r="B111" s="26">
        <v>230772</v>
      </c>
      <c r="C111" s="26">
        <v>13183</v>
      </c>
      <c r="D111" s="17">
        <f t="shared" si="2"/>
        <v>5712.5647825559427</v>
      </c>
      <c r="E111" s="29">
        <v>24.6403705</v>
      </c>
      <c r="F111" s="3">
        <f t="shared" si="3"/>
        <v>140759.71274743037</v>
      </c>
      <c r="G111" s="26">
        <v>2019</v>
      </c>
    </row>
    <row r="112" spans="1:7" ht="16" x14ac:dyDescent="0.2">
      <c r="A112" s="26" t="s">
        <v>40</v>
      </c>
      <c r="B112" s="26">
        <v>55854</v>
      </c>
      <c r="C112" s="26">
        <v>6950</v>
      </c>
      <c r="D112" s="17">
        <f t="shared" si="2"/>
        <v>12443.155369355822</v>
      </c>
      <c r="E112" s="29">
        <v>22.590885799999999</v>
      </c>
      <c r="F112" s="3">
        <f t="shared" si="3"/>
        <v>281101.90194077417</v>
      </c>
      <c r="G112" s="26">
        <v>2009</v>
      </c>
    </row>
    <row r="113" spans="1:7" ht="16" x14ac:dyDescent="0.2">
      <c r="A113" s="26" t="s">
        <v>40</v>
      </c>
      <c r="B113" s="26">
        <v>63002</v>
      </c>
      <c r="C113" s="26">
        <v>9974</v>
      </c>
      <c r="D113" s="17">
        <f t="shared" si="2"/>
        <v>15831.243452588806</v>
      </c>
      <c r="E113" s="29">
        <v>31.4515271</v>
      </c>
      <c r="F113" s="3">
        <f t="shared" si="3"/>
        <v>497916.78247579437</v>
      </c>
      <c r="G113" s="26">
        <v>2010</v>
      </c>
    </row>
    <row r="114" spans="1:7" ht="16" x14ac:dyDescent="0.2">
      <c r="A114" s="26" t="s">
        <v>40</v>
      </c>
      <c r="B114" s="26">
        <v>67389</v>
      </c>
      <c r="C114" s="26">
        <v>10690</v>
      </c>
      <c r="D114" s="17">
        <f t="shared" si="2"/>
        <v>15863.123061627268</v>
      </c>
      <c r="E114" s="29">
        <v>24.962772999999999</v>
      </c>
      <c r="F114" s="3">
        <f t="shared" si="3"/>
        <v>395987.54005846649</v>
      </c>
      <c r="G114" s="26">
        <v>2011</v>
      </c>
    </row>
    <row r="115" spans="1:7" ht="16" x14ac:dyDescent="0.2">
      <c r="A115" s="26" t="s">
        <v>40</v>
      </c>
      <c r="B115" s="26">
        <v>73968</v>
      </c>
      <c r="C115" s="26">
        <v>10560</v>
      </c>
      <c r="D115" s="17">
        <f t="shared" si="2"/>
        <v>14276.443867618429</v>
      </c>
      <c r="E115" s="29">
        <v>25.869011100000002</v>
      </c>
      <c r="F115" s="3">
        <f t="shared" si="3"/>
        <v>369317.48487994808</v>
      </c>
      <c r="G115" s="26">
        <v>2012</v>
      </c>
    </row>
    <row r="116" spans="1:7" ht="16" x14ac:dyDescent="0.2">
      <c r="A116" s="26" t="s">
        <v>40</v>
      </c>
      <c r="B116" s="26">
        <v>80028</v>
      </c>
      <c r="C116" s="26">
        <v>10022</v>
      </c>
      <c r="D116" s="17">
        <f t="shared" si="2"/>
        <v>12523.116909081822</v>
      </c>
      <c r="E116" s="29">
        <v>26.897064100000001</v>
      </c>
      <c r="F116" s="3">
        <f t="shared" si="3"/>
        <v>336835.07823536766</v>
      </c>
      <c r="G116" s="26">
        <v>2013</v>
      </c>
    </row>
    <row r="117" spans="1:7" ht="16" x14ac:dyDescent="0.2">
      <c r="A117" s="26" t="s">
        <v>40</v>
      </c>
      <c r="B117" s="26">
        <v>29667</v>
      </c>
      <c r="C117" s="26">
        <v>1721</v>
      </c>
      <c r="D117" s="17">
        <f t="shared" si="2"/>
        <v>5801.0584150739878</v>
      </c>
      <c r="E117" s="29">
        <v>28.148965499999999</v>
      </c>
      <c r="F117" s="3">
        <f t="shared" si="3"/>
        <v>163293.79318940235</v>
      </c>
      <c r="G117" s="26">
        <v>2014</v>
      </c>
    </row>
    <row r="118" spans="1:7" ht="16" x14ac:dyDescent="0.2">
      <c r="A118" s="26" t="s">
        <v>40</v>
      </c>
      <c r="B118" s="26">
        <v>20557</v>
      </c>
      <c r="C118" s="26">
        <v>1272</v>
      </c>
      <c r="D118" s="17">
        <f t="shared" si="2"/>
        <v>6187.673298633069</v>
      </c>
      <c r="E118" s="29">
        <v>27.842361400000001</v>
      </c>
      <c r="F118" s="3">
        <f t="shared" si="3"/>
        <v>172279.43620567204</v>
      </c>
      <c r="G118" s="26">
        <v>2015</v>
      </c>
    </row>
    <row r="119" spans="1:7" ht="16" x14ac:dyDescent="0.2">
      <c r="A119" s="26" t="s">
        <v>40</v>
      </c>
      <c r="B119" s="26">
        <v>74579</v>
      </c>
      <c r="C119" s="26">
        <v>7126</v>
      </c>
      <c r="D119" s="17">
        <f t="shared" ref="D119:D182" si="4">IF(B119&lt;&gt;"",C119/B119*100000,"No data available")</f>
        <v>9554.968556832353</v>
      </c>
      <c r="E119" s="29">
        <v>26.719870799999999</v>
      </c>
      <c r="F119" s="3">
        <f t="shared" si="3"/>
        <v>255307.52533662293</v>
      </c>
      <c r="G119" s="26">
        <v>2016</v>
      </c>
    </row>
    <row r="120" spans="1:7" ht="16" x14ac:dyDescent="0.2">
      <c r="A120" s="26" t="s">
        <v>40</v>
      </c>
      <c r="B120" s="26">
        <v>112439</v>
      </c>
      <c r="C120" s="26">
        <v>8453</v>
      </c>
      <c r="D120" s="17">
        <f t="shared" si="4"/>
        <v>7517.8541253479671</v>
      </c>
      <c r="E120" s="29">
        <v>26.488939800000001</v>
      </c>
      <c r="F120" s="3">
        <f t="shared" si="3"/>
        <v>199139.98535152397</v>
      </c>
      <c r="G120" s="26">
        <v>2017</v>
      </c>
    </row>
    <row r="121" spans="1:7" ht="16" x14ac:dyDescent="0.2">
      <c r="A121" s="26" t="s">
        <v>40</v>
      </c>
      <c r="B121" s="26">
        <v>124792</v>
      </c>
      <c r="C121" s="26">
        <v>8297</v>
      </c>
      <c r="D121" s="17">
        <f t="shared" si="4"/>
        <v>6648.6633758574262</v>
      </c>
      <c r="E121" s="29">
        <v>25.681503500000002</v>
      </c>
      <c r="F121" s="3">
        <f t="shared" si="3"/>
        <v>170747.67175740431</v>
      </c>
      <c r="G121" s="26">
        <v>2018</v>
      </c>
    </row>
    <row r="122" spans="1:7" ht="16" x14ac:dyDescent="0.2">
      <c r="A122" s="26" t="s">
        <v>40</v>
      </c>
      <c r="B122" s="26">
        <v>137933</v>
      </c>
      <c r="C122" s="26">
        <v>7955</v>
      </c>
      <c r="D122" s="17">
        <f t="shared" si="4"/>
        <v>5767.2928160773708</v>
      </c>
      <c r="E122" s="29">
        <v>25.477588699999998</v>
      </c>
      <c r="F122" s="3">
        <f t="shared" si="3"/>
        <v>146936.71428048398</v>
      </c>
      <c r="G122" s="26">
        <v>2019</v>
      </c>
    </row>
    <row r="123" spans="1:7" ht="16" x14ac:dyDescent="0.2">
      <c r="A123" s="26" t="s">
        <v>41</v>
      </c>
      <c r="B123" s="26">
        <v>3636</v>
      </c>
      <c r="C123" s="26">
        <v>483</v>
      </c>
      <c r="D123" s="17">
        <f t="shared" si="4"/>
        <v>13283.828382838283</v>
      </c>
      <c r="E123" s="29">
        <v>35.848144599999998</v>
      </c>
      <c r="F123" s="3">
        <f t="shared" si="3"/>
        <v>476200.60070957086</v>
      </c>
      <c r="G123" s="26">
        <v>2009</v>
      </c>
    </row>
    <row r="124" spans="1:7" ht="16" x14ac:dyDescent="0.2">
      <c r="A124" s="26" t="s">
        <v>41</v>
      </c>
      <c r="B124" s="26">
        <v>4820</v>
      </c>
      <c r="C124" s="26">
        <v>593</v>
      </c>
      <c r="D124" s="17">
        <f t="shared" si="4"/>
        <v>12302.904564315351</v>
      </c>
      <c r="E124" s="29">
        <v>34.456660499999998</v>
      </c>
      <c r="F124" s="3">
        <f t="shared" si="3"/>
        <v>423917.00573651446</v>
      </c>
      <c r="G124" s="26">
        <v>2010</v>
      </c>
    </row>
    <row r="125" spans="1:7" ht="16" x14ac:dyDescent="0.2">
      <c r="A125" s="26" t="s">
        <v>41</v>
      </c>
      <c r="B125" s="26">
        <v>7208</v>
      </c>
      <c r="C125" s="26">
        <v>718</v>
      </c>
      <c r="D125" s="17">
        <f t="shared" si="4"/>
        <v>9961.1542730299661</v>
      </c>
      <c r="E125" s="29">
        <v>36.546024500000001</v>
      </c>
      <c r="F125" s="3">
        <f t="shared" si="3"/>
        <v>364040.58811043284</v>
      </c>
      <c r="G125" s="26">
        <v>2011</v>
      </c>
    </row>
    <row r="126" spans="1:7" ht="16" x14ac:dyDescent="0.2">
      <c r="A126" s="26" t="s">
        <v>41</v>
      </c>
      <c r="B126" s="26">
        <v>8275</v>
      </c>
      <c r="C126" s="26">
        <v>687</v>
      </c>
      <c r="D126" s="17">
        <f t="shared" si="4"/>
        <v>8302.114803625378</v>
      </c>
      <c r="E126" s="29">
        <v>37.575347800000003</v>
      </c>
      <c r="F126" s="3">
        <f t="shared" si="3"/>
        <v>311954.85122175229</v>
      </c>
      <c r="G126" s="26">
        <v>2012</v>
      </c>
    </row>
    <row r="127" spans="1:7" ht="16" x14ac:dyDescent="0.2">
      <c r="A127" s="26" t="s">
        <v>41</v>
      </c>
      <c r="B127" s="26">
        <v>8495</v>
      </c>
      <c r="C127" s="26">
        <v>559</v>
      </c>
      <c r="D127" s="17">
        <f t="shared" si="4"/>
        <v>6580.3413772807535</v>
      </c>
      <c r="E127" s="29">
        <v>38.224646800000002</v>
      </c>
      <c r="F127" s="3">
        <f t="shared" si="3"/>
        <v>251531.22496998237</v>
      </c>
      <c r="G127" s="26">
        <v>2013</v>
      </c>
    </row>
    <row r="128" spans="1:7" ht="16" x14ac:dyDescent="0.2">
      <c r="A128" s="26" t="s">
        <v>41</v>
      </c>
      <c r="B128" s="26">
        <v>7422</v>
      </c>
      <c r="C128" s="26">
        <v>444</v>
      </c>
      <c r="D128" s="17">
        <f t="shared" si="4"/>
        <v>5982.2150363783348</v>
      </c>
      <c r="E128" s="29">
        <v>38.9352217</v>
      </c>
      <c r="F128" s="3">
        <f t="shared" si="3"/>
        <v>232918.86869846404</v>
      </c>
      <c r="G128" s="26">
        <v>2014</v>
      </c>
    </row>
    <row r="129" spans="1:7" ht="16" x14ac:dyDescent="0.2">
      <c r="A129" s="26" t="s">
        <v>41</v>
      </c>
      <c r="B129" s="26">
        <v>7512</v>
      </c>
      <c r="C129" s="26">
        <v>381</v>
      </c>
      <c r="D129" s="17">
        <f t="shared" si="4"/>
        <v>5071.8849840255589</v>
      </c>
      <c r="E129" s="29">
        <v>37.964023300000001</v>
      </c>
      <c r="F129" s="3">
        <f t="shared" si="3"/>
        <v>192549.15970846644</v>
      </c>
      <c r="G129" s="26">
        <v>2015</v>
      </c>
    </row>
    <row r="130" spans="1:7" ht="16" x14ac:dyDescent="0.2">
      <c r="A130" s="26" t="s">
        <v>41</v>
      </c>
      <c r="B130" s="26">
        <v>9193</v>
      </c>
      <c r="C130" s="26">
        <v>446</v>
      </c>
      <c r="D130" s="17">
        <f t="shared" si="4"/>
        <v>4851.5174589361468</v>
      </c>
      <c r="E130" s="29">
        <v>38.444248799999997</v>
      </c>
      <c r="F130" s="3">
        <f t="shared" ref="F130:F193" si="5">IF(E130&lt;&gt;"",D130*E130,"No Data Available")</f>
        <v>186512.944248885</v>
      </c>
      <c r="G130" s="26">
        <v>2016</v>
      </c>
    </row>
    <row r="131" spans="1:7" ht="16" x14ac:dyDescent="0.2">
      <c r="A131" s="26" t="s">
        <v>41</v>
      </c>
      <c r="B131" s="26">
        <v>5226</v>
      </c>
      <c r="C131" s="26">
        <v>221</v>
      </c>
      <c r="D131" s="17">
        <f t="shared" si="4"/>
        <v>4228.8557213930353</v>
      </c>
      <c r="E131" s="29">
        <v>38.721019400000003</v>
      </c>
      <c r="F131" s="3">
        <f t="shared" si="5"/>
        <v>163745.60442786073</v>
      </c>
      <c r="G131" s="26">
        <v>2017</v>
      </c>
    </row>
    <row r="132" spans="1:7" ht="16" x14ac:dyDescent="0.2">
      <c r="A132" s="26" t="s">
        <v>41</v>
      </c>
      <c r="B132" s="26">
        <v>5671</v>
      </c>
      <c r="C132" s="26">
        <v>161</v>
      </c>
      <c r="D132" s="17">
        <f t="shared" si="4"/>
        <v>2839.0054664080412</v>
      </c>
      <c r="E132" s="29">
        <v>35.097873999999997</v>
      </c>
      <c r="F132" s="3">
        <f t="shared" si="5"/>
        <v>99643.056145300652</v>
      </c>
      <c r="G132" s="26">
        <v>2018</v>
      </c>
    </row>
    <row r="133" spans="1:7" ht="16" x14ac:dyDescent="0.2">
      <c r="A133" s="26" t="s">
        <v>41</v>
      </c>
      <c r="B133" s="26">
        <v>6642</v>
      </c>
      <c r="C133" s="26">
        <v>211</v>
      </c>
      <c r="D133" s="17">
        <f t="shared" si="4"/>
        <v>3176.7539897621195</v>
      </c>
      <c r="E133" s="29">
        <v>30.764084499999999</v>
      </c>
      <c r="F133" s="3">
        <f t="shared" si="5"/>
        <v>97729.92817675398</v>
      </c>
      <c r="G133" s="26">
        <v>2019</v>
      </c>
    </row>
    <row r="134" spans="1:7" ht="16" x14ac:dyDescent="0.2">
      <c r="A134" s="26" t="s">
        <v>42</v>
      </c>
      <c r="B134" s="26">
        <v>10546</v>
      </c>
      <c r="C134" s="26">
        <v>880</v>
      </c>
      <c r="D134" s="17">
        <f t="shared" si="4"/>
        <v>8344.3959795183</v>
      </c>
      <c r="E134" s="29">
        <v>22.436980500000001</v>
      </c>
      <c r="F134" s="3">
        <f t="shared" si="5"/>
        <v>187223.04987673051</v>
      </c>
      <c r="G134" s="26">
        <v>2009</v>
      </c>
    </row>
    <row r="135" spans="1:7" ht="16" x14ac:dyDescent="0.2">
      <c r="A135" s="26" t="s">
        <v>42</v>
      </c>
      <c r="B135" s="26">
        <v>11198</v>
      </c>
      <c r="C135" s="26">
        <v>831</v>
      </c>
      <c r="D135" s="17">
        <f t="shared" si="4"/>
        <v>7420.9680300053578</v>
      </c>
      <c r="E135" s="29">
        <v>26.415492199999999</v>
      </c>
      <c r="F135" s="3">
        <f t="shared" si="5"/>
        <v>196028.52311305588</v>
      </c>
      <c r="G135" s="26">
        <v>2010</v>
      </c>
    </row>
    <row r="136" spans="1:7" ht="16" x14ac:dyDescent="0.2">
      <c r="A136" s="26" t="s">
        <v>42</v>
      </c>
      <c r="B136" s="26">
        <v>14310</v>
      </c>
      <c r="C136" s="26">
        <v>996</v>
      </c>
      <c r="D136" s="17">
        <f t="shared" si="4"/>
        <v>6960.1677148846966</v>
      </c>
      <c r="E136" s="29">
        <v>34.689503799999997</v>
      </c>
      <c r="F136" s="3">
        <f t="shared" si="5"/>
        <v>241444.76439412998</v>
      </c>
      <c r="G136" s="26">
        <v>2011</v>
      </c>
    </row>
    <row r="137" spans="1:7" ht="16" x14ac:dyDescent="0.2">
      <c r="A137" s="26" t="s">
        <v>42</v>
      </c>
      <c r="B137" s="26">
        <v>21550</v>
      </c>
      <c r="C137" s="26">
        <v>1035</v>
      </c>
      <c r="D137" s="17">
        <f t="shared" si="4"/>
        <v>4802.7842227378187</v>
      </c>
      <c r="E137" s="29">
        <v>34.858037099999997</v>
      </c>
      <c r="F137" s="3">
        <f t="shared" si="5"/>
        <v>167415.63061948953</v>
      </c>
      <c r="G137" s="26">
        <v>2012</v>
      </c>
    </row>
    <row r="138" spans="1:7" ht="16" x14ac:dyDescent="0.2">
      <c r="A138" s="26" t="s">
        <v>42</v>
      </c>
      <c r="B138" s="26">
        <v>22966</v>
      </c>
      <c r="C138" s="26">
        <v>883</v>
      </c>
      <c r="D138" s="17">
        <f t="shared" si="4"/>
        <v>3844.814072977445</v>
      </c>
      <c r="E138" s="29">
        <v>36.206335600000003</v>
      </c>
      <c r="F138" s="3">
        <f t="shared" si="5"/>
        <v>139206.62864582427</v>
      </c>
      <c r="G138" s="26">
        <v>2013</v>
      </c>
    </row>
    <row r="139" spans="1:7" ht="16" x14ac:dyDescent="0.2">
      <c r="A139" s="26" t="s">
        <v>42</v>
      </c>
      <c r="B139" s="26">
        <v>20640</v>
      </c>
      <c r="C139" s="26">
        <v>575</v>
      </c>
      <c r="D139" s="17">
        <f t="shared" si="4"/>
        <v>2785.8527131782948</v>
      </c>
      <c r="E139" s="29">
        <v>37.704296300000003</v>
      </c>
      <c r="F139" s="3">
        <f t="shared" si="5"/>
        <v>105038.61614583335</v>
      </c>
      <c r="G139" s="26">
        <v>2014</v>
      </c>
    </row>
    <row r="140" spans="1:7" ht="16" x14ac:dyDescent="0.2">
      <c r="A140" s="26" t="s">
        <v>42</v>
      </c>
      <c r="B140" s="26">
        <v>18011</v>
      </c>
      <c r="C140" s="26">
        <v>363</v>
      </c>
      <c r="D140" s="17">
        <f t="shared" si="4"/>
        <v>2015.4350119371497</v>
      </c>
      <c r="E140" s="29">
        <v>37.253909499999999</v>
      </c>
      <c r="F140" s="3">
        <f t="shared" si="5"/>
        <v>75082.833537838</v>
      </c>
      <c r="G140" s="26">
        <v>2015</v>
      </c>
    </row>
    <row r="141" spans="1:7" ht="16" x14ac:dyDescent="0.2">
      <c r="A141" s="26" t="s">
        <v>42</v>
      </c>
      <c r="B141" s="26">
        <v>10662</v>
      </c>
      <c r="C141" s="26">
        <v>272</v>
      </c>
      <c r="D141" s="17">
        <f t="shared" si="4"/>
        <v>2551.1161132995685</v>
      </c>
      <c r="E141" s="29">
        <v>38.748139500000001</v>
      </c>
      <c r="F141" s="3">
        <f t="shared" si="5"/>
        <v>98851.003038829484</v>
      </c>
      <c r="G141" s="26">
        <v>2016</v>
      </c>
    </row>
    <row r="142" spans="1:7" ht="16" x14ac:dyDescent="0.2">
      <c r="A142" s="26" t="s">
        <v>42</v>
      </c>
      <c r="B142" s="26">
        <v>10824</v>
      </c>
      <c r="C142" s="26">
        <v>224</v>
      </c>
      <c r="D142" s="17">
        <f t="shared" si="4"/>
        <v>2069.4752402069475</v>
      </c>
      <c r="E142" s="29">
        <v>37.533208600000002</v>
      </c>
      <c r="F142" s="3">
        <f t="shared" si="5"/>
        <v>77674.045883222469</v>
      </c>
      <c r="G142" s="26">
        <v>2017</v>
      </c>
    </row>
    <row r="143" spans="1:7" ht="16" x14ac:dyDescent="0.2">
      <c r="A143" s="26" t="s">
        <v>42</v>
      </c>
      <c r="B143" s="26">
        <v>12427</v>
      </c>
      <c r="C143" s="26">
        <v>209</v>
      </c>
      <c r="D143" s="17">
        <f t="shared" si="4"/>
        <v>1681.8218395429308</v>
      </c>
      <c r="E143" s="29">
        <v>38.411340799999998</v>
      </c>
      <c r="F143" s="3">
        <f t="shared" si="5"/>
        <v>64601.031843566423</v>
      </c>
      <c r="G143" s="26">
        <v>2018</v>
      </c>
    </row>
    <row r="144" spans="1:7" ht="16" x14ac:dyDescent="0.2">
      <c r="A144" s="26" t="s">
        <v>42</v>
      </c>
      <c r="B144" s="26">
        <v>15062</v>
      </c>
      <c r="C144" s="26">
        <v>281</v>
      </c>
      <c r="D144" s="17">
        <f t="shared" si="4"/>
        <v>1865.6220953392644</v>
      </c>
      <c r="E144" s="29">
        <v>37.303442599999997</v>
      </c>
      <c r="F144" s="3">
        <f t="shared" si="5"/>
        <v>69594.126746779977</v>
      </c>
      <c r="G144" s="26">
        <v>2019</v>
      </c>
    </row>
    <row r="145" spans="1:7" ht="16" x14ac:dyDescent="0.2">
      <c r="A145" s="26" t="s">
        <v>43</v>
      </c>
      <c r="B145" s="26">
        <v>3772</v>
      </c>
      <c r="C145" s="26">
        <v>198</v>
      </c>
      <c r="D145" s="17">
        <f t="shared" si="4"/>
        <v>5249.2046659597027</v>
      </c>
      <c r="E145" s="29">
        <v>25.584315100000001</v>
      </c>
      <c r="F145" s="3">
        <f t="shared" si="5"/>
        <v>134297.3061983033</v>
      </c>
      <c r="G145" s="26">
        <v>2009</v>
      </c>
    </row>
    <row r="146" spans="1:7" ht="16" x14ac:dyDescent="0.2">
      <c r="A146" s="26" t="s">
        <v>43</v>
      </c>
      <c r="B146" s="26">
        <v>4962</v>
      </c>
      <c r="C146" s="26">
        <v>256</v>
      </c>
      <c r="D146" s="17">
        <f t="shared" si="4"/>
        <v>5159.2099959693678</v>
      </c>
      <c r="E146" s="29">
        <v>31.191822200000001</v>
      </c>
      <c r="F146" s="3">
        <f t="shared" si="5"/>
        <v>160925.16088673924</v>
      </c>
      <c r="G146" s="26">
        <v>2010</v>
      </c>
    </row>
    <row r="147" spans="1:7" ht="16" x14ac:dyDescent="0.2">
      <c r="A147" s="26" t="s">
        <v>43</v>
      </c>
      <c r="B147" s="26">
        <v>5355</v>
      </c>
      <c r="C147" s="26">
        <v>258</v>
      </c>
      <c r="D147" s="17">
        <f t="shared" si="4"/>
        <v>4817.9271708683473</v>
      </c>
      <c r="E147" s="29">
        <v>29.2601923</v>
      </c>
      <c r="F147" s="3">
        <f t="shared" si="5"/>
        <v>140973.47550700279</v>
      </c>
      <c r="G147" s="26">
        <v>2011</v>
      </c>
    </row>
    <row r="148" spans="1:7" ht="16" x14ac:dyDescent="0.2">
      <c r="A148" s="26" t="s">
        <v>43</v>
      </c>
      <c r="B148" s="26">
        <v>5868</v>
      </c>
      <c r="C148" s="26">
        <v>242</v>
      </c>
      <c r="D148" s="17">
        <f t="shared" si="4"/>
        <v>4124.0627130197681</v>
      </c>
      <c r="E148" s="29">
        <v>28.872871799999999</v>
      </c>
      <c r="F148" s="3">
        <f t="shared" si="5"/>
        <v>119073.53400817995</v>
      </c>
      <c r="G148" s="26">
        <v>2012</v>
      </c>
    </row>
    <row r="149" spans="1:7" ht="16" x14ac:dyDescent="0.2">
      <c r="A149" s="26" t="s">
        <v>43</v>
      </c>
      <c r="B149" s="26">
        <v>6569</v>
      </c>
      <c r="C149" s="26">
        <v>229</v>
      </c>
      <c r="D149" s="17">
        <f t="shared" si="4"/>
        <v>3486.0709392601616</v>
      </c>
      <c r="E149" s="29">
        <v>31.056951900000001</v>
      </c>
      <c r="F149" s="3">
        <f t="shared" si="5"/>
        <v>108266.73748059066</v>
      </c>
      <c r="G149" s="26">
        <v>2013</v>
      </c>
    </row>
    <row r="150" spans="1:7" ht="16" x14ac:dyDescent="0.2">
      <c r="A150" s="26" t="s">
        <v>43</v>
      </c>
      <c r="B150" s="26">
        <v>6398</v>
      </c>
      <c r="C150" s="26">
        <v>149</v>
      </c>
      <c r="D150" s="17">
        <f t="shared" si="4"/>
        <v>2328.8527664895282</v>
      </c>
      <c r="E150" s="29">
        <v>34.295080599999999</v>
      </c>
      <c r="F150" s="3">
        <f t="shared" si="5"/>
        <v>79868.193332291339</v>
      </c>
      <c r="G150" s="26">
        <v>2014</v>
      </c>
    </row>
    <row r="151" spans="1:7" ht="16" x14ac:dyDescent="0.2">
      <c r="A151" s="26" t="s">
        <v>43</v>
      </c>
      <c r="B151" s="26">
        <v>5611</v>
      </c>
      <c r="C151" s="26">
        <v>132</v>
      </c>
      <c r="D151" s="17">
        <f t="shared" si="4"/>
        <v>2352.5218321154875</v>
      </c>
      <c r="E151" s="29">
        <v>34.652434800000002</v>
      </c>
      <c r="F151" s="3">
        <f t="shared" si="5"/>
        <v>81520.609402958478</v>
      </c>
      <c r="G151" s="26">
        <v>2015</v>
      </c>
    </row>
    <row r="152" spans="1:7" ht="16" x14ac:dyDescent="0.2">
      <c r="A152" s="26" t="s">
        <v>43</v>
      </c>
      <c r="B152" s="26">
        <v>5781</v>
      </c>
      <c r="C152" s="26">
        <v>102</v>
      </c>
      <c r="D152" s="17">
        <f t="shared" si="4"/>
        <v>1764.4006227296313</v>
      </c>
      <c r="E152" s="29">
        <v>31.9344872</v>
      </c>
      <c r="F152" s="3">
        <f t="shared" si="5"/>
        <v>56345.229102231438</v>
      </c>
      <c r="G152" s="26">
        <v>2016</v>
      </c>
    </row>
    <row r="153" spans="1:7" ht="16" x14ac:dyDescent="0.2">
      <c r="A153" s="26" t="s">
        <v>43</v>
      </c>
      <c r="B153" s="26">
        <v>7156</v>
      </c>
      <c r="C153" s="26">
        <v>150</v>
      </c>
      <c r="D153" s="17">
        <f t="shared" si="4"/>
        <v>2096.1430967020683</v>
      </c>
      <c r="E153" s="29">
        <v>39.850932200000003</v>
      </c>
      <c r="F153" s="3">
        <f t="shared" si="5"/>
        <v>83533.256428172172</v>
      </c>
      <c r="G153" s="26">
        <v>2017</v>
      </c>
    </row>
    <row r="154" spans="1:7" ht="16" x14ac:dyDescent="0.2">
      <c r="A154" s="26" t="s">
        <v>43</v>
      </c>
      <c r="B154" s="26">
        <v>9313</v>
      </c>
      <c r="C154" s="26">
        <v>157</v>
      </c>
      <c r="D154" s="17">
        <f t="shared" si="4"/>
        <v>1685.8155266831311</v>
      </c>
      <c r="E154" s="29">
        <v>41.333208999999997</v>
      </c>
      <c r="F154" s="3">
        <f t="shared" si="5"/>
        <v>69680.165499838928</v>
      </c>
      <c r="G154" s="26">
        <v>2018</v>
      </c>
    </row>
    <row r="155" spans="1:7" ht="16" x14ac:dyDescent="0.2">
      <c r="A155" s="26" t="s">
        <v>43</v>
      </c>
      <c r="B155" s="26">
        <v>12725</v>
      </c>
      <c r="C155" s="26">
        <v>165</v>
      </c>
      <c r="D155" s="17">
        <f t="shared" si="4"/>
        <v>1296.6601178781925</v>
      </c>
      <c r="E155" s="29">
        <v>27.507982500000001</v>
      </c>
      <c r="F155" s="3">
        <f t="shared" si="5"/>
        <v>35668.503831041256</v>
      </c>
      <c r="G155" s="26">
        <v>2019</v>
      </c>
    </row>
    <row r="156" spans="1:7" ht="16" x14ac:dyDescent="0.2">
      <c r="A156" s="26" t="s">
        <v>44</v>
      </c>
      <c r="B156" s="26">
        <v>49331</v>
      </c>
      <c r="C156" s="26">
        <v>3552</v>
      </c>
      <c r="D156" s="17">
        <f t="shared" si="4"/>
        <v>7200.3405566479496</v>
      </c>
      <c r="E156" s="29">
        <v>21.3503738</v>
      </c>
      <c r="F156" s="3">
        <f t="shared" si="5"/>
        <v>153729.9623717338</v>
      </c>
      <c r="G156" s="26">
        <v>2009</v>
      </c>
    </row>
    <row r="157" spans="1:7" ht="16" x14ac:dyDescent="0.2">
      <c r="A157" s="26" t="s">
        <v>44</v>
      </c>
      <c r="B157" s="26">
        <v>46630</v>
      </c>
      <c r="C157" s="26">
        <v>2994</v>
      </c>
      <c r="D157" s="17">
        <f t="shared" si="4"/>
        <v>6420.7591679176503</v>
      </c>
      <c r="E157" s="29">
        <v>21.353748299999999</v>
      </c>
      <c r="F157" s="3">
        <f t="shared" si="5"/>
        <v>137107.27516663095</v>
      </c>
      <c r="G157" s="26">
        <v>2010</v>
      </c>
    </row>
    <row r="158" spans="1:7" ht="16" x14ac:dyDescent="0.2">
      <c r="A158" s="26" t="s">
        <v>44</v>
      </c>
      <c r="B158" s="26">
        <v>47909</v>
      </c>
      <c r="C158" s="26">
        <v>2513</v>
      </c>
      <c r="D158" s="17">
        <f t="shared" si="4"/>
        <v>5245.3609968899373</v>
      </c>
      <c r="E158" s="29">
        <v>29.2013912</v>
      </c>
      <c r="F158" s="3">
        <f t="shared" si="5"/>
        <v>153171.83845540503</v>
      </c>
      <c r="G158" s="26">
        <v>2011</v>
      </c>
    </row>
    <row r="159" spans="1:7" ht="16" x14ac:dyDescent="0.2">
      <c r="A159" s="26" t="s">
        <v>44</v>
      </c>
      <c r="B159" s="26">
        <v>53242</v>
      </c>
      <c r="C159" s="26">
        <v>2577</v>
      </c>
      <c r="D159" s="17">
        <f t="shared" si="4"/>
        <v>4840.1637804740622</v>
      </c>
      <c r="E159" s="29">
        <v>30.330247199999999</v>
      </c>
      <c r="F159" s="3">
        <f t="shared" si="5"/>
        <v>146803.36395026484</v>
      </c>
      <c r="G159" s="26">
        <v>2012</v>
      </c>
    </row>
    <row r="160" spans="1:7" ht="16" x14ac:dyDescent="0.2">
      <c r="A160" s="26" t="s">
        <v>44</v>
      </c>
      <c r="B160" s="26">
        <v>57118</v>
      </c>
      <c r="C160" s="26">
        <v>2420</v>
      </c>
      <c r="D160" s="17">
        <f t="shared" si="4"/>
        <v>4236.8430267166223</v>
      </c>
      <c r="E160" s="29">
        <v>29.619467199999999</v>
      </c>
      <c r="F160" s="3">
        <f t="shared" si="5"/>
        <v>125493.03306138171</v>
      </c>
      <c r="G160" s="26">
        <v>2013</v>
      </c>
    </row>
    <row r="161" spans="1:7" ht="16" x14ac:dyDescent="0.2">
      <c r="A161" s="26" t="s">
        <v>44</v>
      </c>
      <c r="B161" s="26">
        <v>56747</v>
      </c>
      <c r="C161" s="26">
        <v>1929</v>
      </c>
      <c r="D161" s="17">
        <f t="shared" si="4"/>
        <v>3399.298641337868</v>
      </c>
      <c r="E161" s="29">
        <v>28.706232499999999</v>
      </c>
      <c r="F161" s="3">
        <f t="shared" si="5"/>
        <v>97581.05713517894</v>
      </c>
      <c r="G161" s="26">
        <v>2014</v>
      </c>
    </row>
    <row r="162" spans="1:7" ht="16" x14ac:dyDescent="0.2">
      <c r="A162" s="26" t="s">
        <v>44</v>
      </c>
      <c r="B162" s="26">
        <v>44705</v>
      </c>
      <c r="C162" s="26">
        <v>1593</v>
      </c>
      <c r="D162" s="17">
        <f t="shared" si="4"/>
        <v>3563.35980315401</v>
      </c>
      <c r="E162" s="29">
        <v>27.189821599999998</v>
      </c>
      <c r="F162" s="3">
        <f t="shared" si="5"/>
        <v>96887.117344368642</v>
      </c>
      <c r="G162" s="26">
        <v>2015</v>
      </c>
    </row>
    <row r="163" spans="1:7" ht="16" x14ac:dyDescent="0.2">
      <c r="A163" s="26" t="s">
        <v>44</v>
      </c>
      <c r="B163" s="26">
        <v>96425</v>
      </c>
      <c r="C163" s="26">
        <v>4352</v>
      </c>
      <c r="D163" s="17">
        <f t="shared" si="4"/>
        <v>4513.3523463831998</v>
      </c>
      <c r="E163" s="29">
        <v>27.3243963</v>
      </c>
      <c r="F163" s="3">
        <f t="shared" si="5"/>
        <v>123324.62815410942</v>
      </c>
      <c r="G163" s="26">
        <v>2016</v>
      </c>
    </row>
    <row r="164" spans="1:7" ht="16" x14ac:dyDescent="0.2">
      <c r="A164" s="26" t="s">
        <v>44</v>
      </c>
      <c r="B164" s="26">
        <v>99451</v>
      </c>
      <c r="C164" s="26">
        <v>4013</v>
      </c>
      <c r="D164" s="17">
        <f t="shared" si="4"/>
        <v>4035.1529899146308</v>
      </c>
      <c r="E164" s="29">
        <v>27.724524500000001</v>
      </c>
      <c r="F164" s="3">
        <f t="shared" si="5"/>
        <v>111872.69793013643</v>
      </c>
      <c r="G164" s="26">
        <v>2017</v>
      </c>
    </row>
    <row r="165" spans="1:7" ht="16" x14ac:dyDescent="0.2">
      <c r="A165" s="26" t="s">
        <v>44</v>
      </c>
      <c r="B165" s="26">
        <v>105083</v>
      </c>
      <c r="C165" s="26">
        <v>4001</v>
      </c>
      <c r="D165" s="17">
        <f t="shared" si="4"/>
        <v>3807.4664788786008</v>
      </c>
      <c r="E165" s="29">
        <v>26.634302600000002</v>
      </c>
      <c r="F165" s="3">
        <f t="shared" si="5"/>
        <v>101409.21433780917</v>
      </c>
      <c r="G165" s="26">
        <v>2018</v>
      </c>
    </row>
    <row r="166" spans="1:7" ht="16" x14ac:dyDescent="0.2">
      <c r="A166" s="26" t="s">
        <v>44</v>
      </c>
      <c r="B166" s="26">
        <v>122469</v>
      </c>
      <c r="C166" s="26">
        <v>4218</v>
      </c>
      <c r="D166" s="17">
        <f t="shared" si="4"/>
        <v>3444.1368836195279</v>
      </c>
      <c r="E166" s="29">
        <v>25.549655300000001</v>
      </c>
      <c r="F166" s="3">
        <f t="shared" si="5"/>
        <v>87996.510182495156</v>
      </c>
      <c r="G166" s="26">
        <v>2019</v>
      </c>
    </row>
    <row r="167" spans="1:7" ht="16" x14ac:dyDescent="0.2">
      <c r="A167" s="26" t="s">
        <v>45</v>
      </c>
      <c r="B167" s="26">
        <v>21072</v>
      </c>
      <c r="C167" s="26">
        <v>1678</v>
      </c>
      <c r="D167" s="17">
        <f t="shared" si="4"/>
        <v>7963.1738800303719</v>
      </c>
      <c r="E167" s="29">
        <v>23.224431599999999</v>
      </c>
      <c r="F167" s="3">
        <f t="shared" si="5"/>
        <v>184940.18709567198</v>
      </c>
      <c r="G167" s="26">
        <v>2009</v>
      </c>
    </row>
    <row r="168" spans="1:7" ht="16" x14ac:dyDescent="0.2">
      <c r="A168" s="26" t="s">
        <v>45</v>
      </c>
      <c r="B168" s="26">
        <v>22473</v>
      </c>
      <c r="C168" s="26">
        <v>1673</v>
      </c>
      <c r="D168" s="17">
        <f t="shared" si="4"/>
        <v>7444.4889422862998</v>
      </c>
      <c r="E168" s="29">
        <v>21.0287896</v>
      </c>
      <c r="F168" s="3">
        <f t="shared" si="5"/>
        <v>156548.59164686513</v>
      </c>
      <c r="G168" s="26">
        <v>2010</v>
      </c>
    </row>
    <row r="169" spans="1:7" ht="16" x14ac:dyDescent="0.2">
      <c r="A169" s="26" t="s">
        <v>45</v>
      </c>
      <c r="B169" s="26">
        <v>25604</v>
      </c>
      <c r="C169" s="26">
        <v>1703</v>
      </c>
      <c r="D169" s="17">
        <f t="shared" si="4"/>
        <v>6651.3044836744266</v>
      </c>
      <c r="E169" s="29">
        <v>24.827822399999999</v>
      </c>
      <c r="F169" s="3">
        <f t="shared" si="5"/>
        <v>165137.40644899235</v>
      </c>
      <c r="G169" s="26">
        <v>2011</v>
      </c>
    </row>
    <row r="170" spans="1:7" ht="16" x14ac:dyDescent="0.2">
      <c r="A170" s="26" t="s">
        <v>45</v>
      </c>
      <c r="B170" s="26">
        <v>30435</v>
      </c>
      <c r="C170" s="26">
        <v>1668</v>
      </c>
      <c r="D170" s="17">
        <f t="shared" si="4"/>
        <v>5480.5322819122721</v>
      </c>
      <c r="E170" s="29">
        <v>25.2333605</v>
      </c>
      <c r="F170" s="3">
        <f t="shared" si="5"/>
        <v>138292.24680137998</v>
      </c>
      <c r="G170" s="26">
        <v>2012</v>
      </c>
    </row>
    <row r="171" spans="1:7" ht="16" x14ac:dyDescent="0.2">
      <c r="A171" s="26" t="s">
        <v>45</v>
      </c>
      <c r="B171" s="26">
        <v>32870</v>
      </c>
      <c r="C171" s="26">
        <v>1526</v>
      </c>
      <c r="D171" s="17">
        <f t="shared" si="4"/>
        <v>4642.5311834499544</v>
      </c>
      <c r="E171" s="29">
        <v>28.0377583</v>
      </c>
      <c r="F171" s="3">
        <f t="shared" si="5"/>
        <v>130166.16722178279</v>
      </c>
      <c r="G171" s="26">
        <v>2013</v>
      </c>
    </row>
    <row r="172" spans="1:7" ht="16" x14ac:dyDescent="0.2">
      <c r="A172" s="26" t="s">
        <v>45</v>
      </c>
      <c r="B172" s="26">
        <v>35561</v>
      </c>
      <c r="C172" s="26">
        <v>1341</v>
      </c>
      <c r="D172" s="17">
        <f t="shared" si="4"/>
        <v>3770.9850679114761</v>
      </c>
      <c r="E172" s="29">
        <v>27.622719400000001</v>
      </c>
      <c r="F172" s="3">
        <f t="shared" si="5"/>
        <v>104164.86239250866</v>
      </c>
      <c r="G172" s="26">
        <v>2014</v>
      </c>
    </row>
    <row r="173" spans="1:7" ht="16" x14ac:dyDescent="0.2">
      <c r="A173" s="26" t="s">
        <v>45</v>
      </c>
      <c r="B173" s="26">
        <v>30434</v>
      </c>
      <c r="C173" s="26">
        <v>1110</v>
      </c>
      <c r="D173" s="17">
        <f t="shared" si="4"/>
        <v>3647.2366432279691</v>
      </c>
      <c r="E173" s="29">
        <v>26.253847</v>
      </c>
      <c r="F173" s="3">
        <f t="shared" si="5"/>
        <v>95753.992804100693</v>
      </c>
      <c r="G173" s="26">
        <v>2015</v>
      </c>
    </row>
    <row r="174" spans="1:7" ht="16" x14ac:dyDescent="0.2">
      <c r="A174" s="26" t="s">
        <v>45</v>
      </c>
      <c r="B174" s="26">
        <v>29255</v>
      </c>
      <c r="C174" s="26">
        <v>1015</v>
      </c>
      <c r="D174" s="17">
        <f t="shared" si="4"/>
        <v>3469.4923944624852</v>
      </c>
      <c r="E174" s="29">
        <v>24.815821100000001</v>
      </c>
      <c r="F174" s="3">
        <f t="shared" si="5"/>
        <v>86098.302568791667</v>
      </c>
      <c r="G174" s="26">
        <v>2016</v>
      </c>
    </row>
    <row r="175" spans="1:7" ht="16" x14ac:dyDescent="0.2">
      <c r="A175" s="26" t="s">
        <v>45</v>
      </c>
      <c r="B175" s="26">
        <v>42447</v>
      </c>
      <c r="C175" s="26">
        <v>1305</v>
      </c>
      <c r="D175" s="17">
        <f t="shared" si="4"/>
        <v>3074.4222206516361</v>
      </c>
      <c r="E175" s="29">
        <v>25.2393255</v>
      </c>
      <c r="F175" s="3">
        <f t="shared" si="5"/>
        <v>77596.34315145947</v>
      </c>
      <c r="G175" s="26">
        <v>2017</v>
      </c>
    </row>
    <row r="176" spans="1:7" ht="16" x14ac:dyDescent="0.2">
      <c r="A176" s="26" t="s">
        <v>45</v>
      </c>
      <c r="B176" s="26">
        <v>48202</v>
      </c>
      <c r="C176" s="26">
        <v>1281</v>
      </c>
      <c r="D176" s="17">
        <f t="shared" si="4"/>
        <v>2657.5660760964274</v>
      </c>
      <c r="E176" s="29">
        <v>23.794625</v>
      </c>
      <c r="F176" s="3">
        <f t="shared" si="5"/>
        <v>63235.788193435954</v>
      </c>
      <c r="G176" s="26">
        <v>2018</v>
      </c>
    </row>
    <row r="177" spans="1:7" ht="16" x14ac:dyDescent="0.2">
      <c r="A177" s="26" t="s">
        <v>45</v>
      </c>
      <c r="B177" s="26">
        <v>59608</v>
      </c>
      <c r="C177" s="26">
        <v>1400</v>
      </c>
      <c r="D177" s="17">
        <f t="shared" si="4"/>
        <v>2348.6780297946584</v>
      </c>
      <c r="E177" s="29">
        <v>24.235207899999999</v>
      </c>
      <c r="F177" s="3">
        <f t="shared" si="5"/>
        <v>56920.700342235941</v>
      </c>
      <c r="G177" s="26">
        <v>2019</v>
      </c>
    </row>
    <row r="178" spans="1:7" ht="16" x14ac:dyDescent="0.2">
      <c r="A178" s="26" t="s">
        <v>46</v>
      </c>
      <c r="B178" s="26">
        <v>5884</v>
      </c>
      <c r="C178" s="26">
        <v>462</v>
      </c>
      <c r="D178" s="17">
        <f t="shared" si="4"/>
        <v>7851.8014955812368</v>
      </c>
      <c r="E178" s="29">
        <v>21.045322599999999</v>
      </c>
      <c r="F178" s="3">
        <f t="shared" si="5"/>
        <v>165243.69546566959</v>
      </c>
      <c r="G178" s="26">
        <v>2009</v>
      </c>
    </row>
    <row r="179" spans="1:7" ht="16" x14ac:dyDescent="0.2">
      <c r="A179" s="26" t="s">
        <v>46</v>
      </c>
      <c r="B179" s="26">
        <v>6136</v>
      </c>
      <c r="C179" s="26">
        <v>460</v>
      </c>
      <c r="D179" s="17">
        <f t="shared" si="4"/>
        <v>7496.7405475880059</v>
      </c>
      <c r="E179" s="29">
        <v>17.565178599999999</v>
      </c>
      <c r="F179" s="3">
        <f t="shared" si="5"/>
        <v>131681.58663624511</v>
      </c>
      <c r="G179" s="26">
        <v>2010</v>
      </c>
    </row>
    <row r="180" spans="1:7" ht="16" x14ac:dyDescent="0.2">
      <c r="A180" s="26" t="s">
        <v>46</v>
      </c>
      <c r="B180" s="26">
        <v>6702</v>
      </c>
      <c r="C180" s="26">
        <v>400</v>
      </c>
      <c r="D180" s="17">
        <f t="shared" si="4"/>
        <v>5968.3676514473291</v>
      </c>
      <c r="E180" s="29">
        <v>22.3898598</v>
      </c>
      <c r="F180" s="3">
        <f t="shared" si="5"/>
        <v>133630.91495076095</v>
      </c>
      <c r="G180" s="26">
        <v>2011</v>
      </c>
    </row>
    <row r="181" spans="1:7" ht="16" x14ac:dyDescent="0.2">
      <c r="A181" s="26" t="s">
        <v>46</v>
      </c>
      <c r="B181" s="26">
        <v>7329</v>
      </c>
      <c r="C181" s="26">
        <v>432</v>
      </c>
      <c r="D181" s="17">
        <f t="shared" si="4"/>
        <v>5894.3921408104788</v>
      </c>
      <c r="E181" s="29">
        <v>22.071283999999999</v>
      </c>
      <c r="F181" s="3">
        <f t="shared" si="5"/>
        <v>130096.80294719606</v>
      </c>
      <c r="G181" s="26">
        <v>2012</v>
      </c>
    </row>
    <row r="182" spans="1:7" ht="16" x14ac:dyDescent="0.2">
      <c r="A182" s="26" t="s">
        <v>46</v>
      </c>
      <c r="B182" s="26">
        <v>7574</v>
      </c>
      <c r="C182" s="26">
        <v>393</v>
      </c>
      <c r="D182" s="17">
        <f t="shared" si="4"/>
        <v>5188.8038024821763</v>
      </c>
      <c r="E182" s="29">
        <v>24.004349399999999</v>
      </c>
      <c r="F182" s="3">
        <f t="shared" si="5"/>
        <v>124553.85944283074</v>
      </c>
      <c r="G182" s="26">
        <v>2013</v>
      </c>
    </row>
    <row r="183" spans="1:7" ht="16" x14ac:dyDescent="0.2">
      <c r="A183" s="26" t="s">
        <v>46</v>
      </c>
      <c r="B183" s="26">
        <v>7089</v>
      </c>
      <c r="C183" s="26">
        <v>281</v>
      </c>
      <c r="D183" s="17">
        <f t="shared" ref="D183:D246" si="6">IF(B183&lt;&gt;"",C183/B183*100000,"No data available")</f>
        <v>3963.8877133587248</v>
      </c>
      <c r="E183" s="29">
        <v>22.867403800000002</v>
      </c>
      <c r="F183" s="3">
        <f t="shared" si="5"/>
        <v>90643.820959232617</v>
      </c>
      <c r="G183" s="26">
        <v>2014</v>
      </c>
    </row>
    <row r="184" spans="1:7" ht="16" x14ac:dyDescent="0.2">
      <c r="A184" s="26" t="s">
        <v>46</v>
      </c>
      <c r="B184" s="26">
        <v>4567</v>
      </c>
      <c r="C184" s="26">
        <v>195</v>
      </c>
      <c r="D184" s="17">
        <f t="shared" si="6"/>
        <v>4269.7613312896874</v>
      </c>
      <c r="E184" s="29">
        <v>23.8659459</v>
      </c>
      <c r="F184" s="3">
        <f t="shared" si="5"/>
        <v>101901.89293847166</v>
      </c>
      <c r="G184" s="26">
        <v>2015</v>
      </c>
    </row>
    <row r="185" spans="1:7" ht="16" x14ac:dyDescent="0.2">
      <c r="A185" s="26" t="s">
        <v>46</v>
      </c>
      <c r="B185" s="26">
        <v>4521</v>
      </c>
      <c r="C185" s="26">
        <v>211</v>
      </c>
      <c r="D185" s="17">
        <f t="shared" si="6"/>
        <v>4667.1090466710903</v>
      </c>
      <c r="E185" s="29">
        <v>22.947670500000001</v>
      </c>
      <c r="F185" s="3">
        <f t="shared" si="5"/>
        <v>107099.2805905773</v>
      </c>
      <c r="G185" s="26">
        <v>2016</v>
      </c>
    </row>
    <row r="186" spans="1:7" ht="16" x14ac:dyDescent="0.2">
      <c r="A186" s="26" t="s">
        <v>46</v>
      </c>
      <c r="B186" s="26">
        <v>4612</v>
      </c>
      <c r="C186" s="26">
        <v>203</v>
      </c>
      <c r="D186" s="17">
        <f t="shared" si="6"/>
        <v>4401.5611448395493</v>
      </c>
      <c r="E186" s="29">
        <v>23.964585599999999</v>
      </c>
      <c r="F186" s="3">
        <f t="shared" si="5"/>
        <v>105481.58882914137</v>
      </c>
      <c r="G186" s="26">
        <v>2017</v>
      </c>
    </row>
    <row r="187" spans="1:7" ht="16" x14ac:dyDescent="0.2">
      <c r="A187" s="26" t="s">
        <v>46</v>
      </c>
      <c r="B187" s="26">
        <v>5793</v>
      </c>
      <c r="C187" s="26">
        <v>189</v>
      </c>
      <c r="D187" s="17">
        <f t="shared" si="6"/>
        <v>3262.5582599689278</v>
      </c>
      <c r="E187" s="29">
        <v>22.885276099999999</v>
      </c>
      <c r="F187" s="3">
        <f t="shared" si="5"/>
        <v>74664.546571724481</v>
      </c>
      <c r="G187" s="26">
        <v>2018</v>
      </c>
    </row>
    <row r="188" spans="1:7" ht="16" x14ac:dyDescent="0.2">
      <c r="A188" s="26" t="s">
        <v>46</v>
      </c>
      <c r="B188" s="26">
        <v>7091</v>
      </c>
      <c r="C188" s="26">
        <v>222</v>
      </c>
      <c r="D188" s="17">
        <f t="shared" si="6"/>
        <v>3130.7290932167539</v>
      </c>
      <c r="E188" s="29">
        <v>23.0268987</v>
      </c>
      <c r="F188" s="3">
        <f t="shared" si="5"/>
        <v>72090.981686645056</v>
      </c>
      <c r="G188" s="26">
        <v>2019</v>
      </c>
    </row>
    <row r="189" spans="1:7" ht="16" x14ac:dyDescent="0.2">
      <c r="A189" s="26" t="s">
        <v>47</v>
      </c>
      <c r="B189" s="26">
        <v>14025</v>
      </c>
      <c r="C189" s="26">
        <v>1131</v>
      </c>
      <c r="D189" s="17">
        <f t="shared" si="6"/>
        <v>8064.1711229946523</v>
      </c>
      <c r="E189" s="29">
        <v>18.497596000000001</v>
      </c>
      <c r="F189" s="3">
        <f t="shared" si="5"/>
        <v>149167.7795080214</v>
      </c>
      <c r="G189" s="26">
        <v>2009</v>
      </c>
    </row>
    <row r="190" spans="1:7" ht="16" x14ac:dyDescent="0.2">
      <c r="A190" s="26" t="s">
        <v>47</v>
      </c>
      <c r="B190" s="26">
        <v>13959</v>
      </c>
      <c r="C190" s="26">
        <v>940</v>
      </c>
      <c r="D190" s="17">
        <f t="shared" si="6"/>
        <v>6734.0067340067335</v>
      </c>
      <c r="E190" s="29">
        <v>17.4450352</v>
      </c>
      <c r="F190" s="3">
        <f t="shared" si="5"/>
        <v>117474.9845117845</v>
      </c>
      <c r="G190" s="26">
        <v>2010</v>
      </c>
    </row>
    <row r="191" spans="1:7" ht="16" x14ac:dyDescent="0.2">
      <c r="A191" s="26" t="s">
        <v>47</v>
      </c>
      <c r="B191" s="26">
        <v>14384</v>
      </c>
      <c r="C191" s="26">
        <v>809</v>
      </c>
      <c r="D191" s="17">
        <f t="shared" si="6"/>
        <v>5624.3047830923251</v>
      </c>
      <c r="E191" s="29">
        <v>23.233501100000002</v>
      </c>
      <c r="F191" s="3">
        <f t="shared" si="5"/>
        <v>130672.29136471081</v>
      </c>
      <c r="G191" s="26">
        <v>2011</v>
      </c>
    </row>
    <row r="192" spans="1:7" ht="16" x14ac:dyDescent="0.2">
      <c r="A192" s="26" t="s">
        <v>47</v>
      </c>
      <c r="B192" s="26">
        <v>15052</v>
      </c>
      <c r="C192" s="26">
        <v>708</v>
      </c>
      <c r="D192" s="17">
        <f t="shared" si="6"/>
        <v>4703.6938612808926</v>
      </c>
      <c r="E192" s="29">
        <v>31.911878600000001</v>
      </c>
      <c r="F192" s="3">
        <f t="shared" si="5"/>
        <v>150103.7074727611</v>
      </c>
      <c r="G192" s="26">
        <v>2012</v>
      </c>
    </row>
    <row r="193" spans="1:7" ht="16" x14ac:dyDescent="0.2">
      <c r="A193" s="26" t="s">
        <v>47</v>
      </c>
      <c r="B193" s="26">
        <v>15827</v>
      </c>
      <c r="C193" s="26">
        <v>617</v>
      </c>
      <c r="D193" s="17">
        <f t="shared" si="6"/>
        <v>3898.401465849498</v>
      </c>
      <c r="E193" s="29">
        <v>32.404548400000003</v>
      </c>
      <c r="F193" s="3">
        <f t="shared" si="5"/>
        <v>126325.93898275102</v>
      </c>
      <c r="G193" s="26">
        <v>2013</v>
      </c>
    </row>
    <row r="194" spans="1:7" ht="16" x14ac:dyDescent="0.2">
      <c r="A194" s="26" t="s">
        <v>47</v>
      </c>
      <c r="B194" s="26">
        <v>14677</v>
      </c>
      <c r="C194" s="26">
        <v>500</v>
      </c>
      <c r="D194" s="17">
        <f t="shared" si="6"/>
        <v>3406.6907406145674</v>
      </c>
      <c r="E194" s="29">
        <v>31.655360399999999</v>
      </c>
      <c r="F194" s="3">
        <f t="shared" ref="F194:F257" si="7">IF(E194&lt;&gt;"",D194*E194,"No Data Available")</f>
        <v>107840.02316549704</v>
      </c>
      <c r="G194" s="26">
        <v>2014</v>
      </c>
    </row>
    <row r="195" spans="1:7" ht="16" x14ac:dyDescent="0.2">
      <c r="A195" s="26" t="s">
        <v>47</v>
      </c>
      <c r="B195" s="26">
        <v>11764</v>
      </c>
      <c r="C195" s="26">
        <v>348</v>
      </c>
      <c r="D195" s="17">
        <f t="shared" si="6"/>
        <v>2958.1774906494388</v>
      </c>
      <c r="E195" s="29">
        <v>36.661955300000002</v>
      </c>
      <c r="F195" s="3">
        <f t="shared" si="7"/>
        <v>108452.57093165591</v>
      </c>
      <c r="G195" s="26">
        <v>2015</v>
      </c>
    </row>
    <row r="196" spans="1:7" ht="16" x14ac:dyDescent="0.2">
      <c r="A196" s="26" t="s">
        <v>47</v>
      </c>
      <c r="B196" s="26">
        <v>22371</v>
      </c>
      <c r="C196" s="26">
        <v>1896</v>
      </c>
      <c r="D196" s="17">
        <f t="shared" si="6"/>
        <v>8475.2581467077907</v>
      </c>
      <c r="E196" s="29">
        <v>30.3828645</v>
      </c>
      <c r="F196" s="3">
        <f t="shared" si="7"/>
        <v>257502.61987394394</v>
      </c>
      <c r="G196" s="26">
        <v>2016</v>
      </c>
    </row>
    <row r="197" spans="1:7" ht="16" x14ac:dyDescent="0.2">
      <c r="A197" s="26" t="s">
        <v>47</v>
      </c>
      <c r="B197" s="26">
        <v>23208</v>
      </c>
      <c r="C197" s="26">
        <v>1850</v>
      </c>
      <c r="D197" s="17">
        <f t="shared" si="6"/>
        <v>7971.3891761461573</v>
      </c>
      <c r="E197" s="29">
        <v>30.305674400000001</v>
      </c>
      <c r="F197" s="3">
        <f t="shared" si="7"/>
        <v>241578.32488796971</v>
      </c>
      <c r="G197" s="26">
        <v>2017</v>
      </c>
    </row>
    <row r="198" spans="1:7" ht="16" x14ac:dyDescent="0.2">
      <c r="A198" s="26" t="s">
        <v>47</v>
      </c>
      <c r="B198" s="26">
        <v>24770</v>
      </c>
      <c r="C198" s="26">
        <v>1890</v>
      </c>
      <c r="D198" s="17">
        <f t="shared" si="6"/>
        <v>7630.1978199434798</v>
      </c>
      <c r="E198" s="29">
        <v>28.971213800000001</v>
      </c>
      <c r="F198" s="3">
        <f t="shared" si="7"/>
        <v>221056.09237787646</v>
      </c>
      <c r="G198" s="26">
        <v>2018</v>
      </c>
    </row>
    <row r="199" spans="1:7" ht="16" x14ac:dyDescent="0.2">
      <c r="A199" s="26" t="s">
        <v>47</v>
      </c>
      <c r="B199" s="26">
        <v>27840</v>
      </c>
      <c r="C199" s="26">
        <v>1771</v>
      </c>
      <c r="D199" s="17">
        <f t="shared" si="6"/>
        <v>6361.3505747126428</v>
      </c>
      <c r="E199" s="29">
        <v>27.484079399999999</v>
      </c>
      <c r="F199" s="3">
        <f t="shared" si="7"/>
        <v>174835.86428663789</v>
      </c>
      <c r="G199" s="26">
        <v>2019</v>
      </c>
    </row>
    <row r="200" spans="1:7" ht="16" x14ac:dyDescent="0.2">
      <c r="A200" s="26" t="s">
        <v>48</v>
      </c>
      <c r="B200" s="26">
        <v>10667</v>
      </c>
      <c r="C200" s="26">
        <v>1190</v>
      </c>
      <c r="D200" s="17">
        <f t="shared" si="6"/>
        <v>11155.901378081935</v>
      </c>
      <c r="E200" s="29">
        <v>22.757033</v>
      </c>
      <c r="F200" s="3">
        <f t="shared" si="7"/>
        <v>253875.21580575607</v>
      </c>
      <c r="G200" s="26">
        <v>2009</v>
      </c>
    </row>
    <row r="201" spans="1:7" ht="16" x14ac:dyDescent="0.2">
      <c r="A201" s="26" t="s">
        <v>48</v>
      </c>
      <c r="B201" s="26">
        <v>9321</v>
      </c>
      <c r="C201" s="26">
        <v>1033</v>
      </c>
      <c r="D201" s="17">
        <f t="shared" si="6"/>
        <v>11082.501877480958</v>
      </c>
      <c r="E201" s="29">
        <v>20.5711111</v>
      </c>
      <c r="F201" s="3">
        <f t="shared" si="7"/>
        <v>227979.37738761937</v>
      </c>
      <c r="G201" s="26">
        <v>2010</v>
      </c>
    </row>
    <row r="202" spans="1:7" ht="16" x14ac:dyDescent="0.2">
      <c r="A202" s="26" t="s">
        <v>48</v>
      </c>
      <c r="B202" s="26">
        <v>9428</v>
      </c>
      <c r="C202" s="26">
        <v>815</v>
      </c>
      <c r="D202" s="17">
        <f t="shared" si="6"/>
        <v>8644.4633008061101</v>
      </c>
      <c r="E202" s="29">
        <v>27.568559</v>
      </c>
      <c r="F202" s="3">
        <f t="shared" si="7"/>
        <v>238315.39653160798</v>
      </c>
      <c r="G202" s="26">
        <v>2011</v>
      </c>
    </row>
    <row r="203" spans="1:7" ht="16" x14ac:dyDescent="0.2">
      <c r="A203" s="26" t="s">
        <v>48</v>
      </c>
      <c r="B203" s="26">
        <v>9787</v>
      </c>
      <c r="C203" s="26">
        <v>760</v>
      </c>
      <c r="D203" s="17">
        <f t="shared" si="6"/>
        <v>7765.4030857259622</v>
      </c>
      <c r="E203" s="29">
        <v>29.0463527</v>
      </c>
      <c r="F203" s="3">
        <f t="shared" si="7"/>
        <v>225556.63688566463</v>
      </c>
      <c r="G203" s="26">
        <v>2012</v>
      </c>
    </row>
    <row r="204" spans="1:7" ht="16" x14ac:dyDescent="0.2">
      <c r="A204" s="26" t="s">
        <v>48</v>
      </c>
      <c r="B204" s="26">
        <v>9980</v>
      </c>
      <c r="C204" s="26">
        <v>769</v>
      </c>
      <c r="D204" s="17">
        <f t="shared" si="6"/>
        <v>7705.4108216432869</v>
      </c>
      <c r="E204" s="29">
        <v>28.136794299999998</v>
      </c>
      <c r="F204" s="3">
        <f t="shared" si="7"/>
        <v>216805.55928557113</v>
      </c>
      <c r="G204" s="26">
        <v>2013</v>
      </c>
    </row>
    <row r="205" spans="1:7" ht="16" x14ac:dyDescent="0.2">
      <c r="A205" s="26" t="s">
        <v>48</v>
      </c>
      <c r="B205" s="26">
        <v>10364</v>
      </c>
      <c r="C205" s="26">
        <v>796</v>
      </c>
      <c r="D205" s="17">
        <f t="shared" si="6"/>
        <v>7680.4322655345422</v>
      </c>
      <c r="E205" s="29">
        <v>27.251868399999999</v>
      </c>
      <c r="F205" s="3">
        <f t="shared" si="7"/>
        <v>209306.12935546119</v>
      </c>
      <c r="G205" s="26">
        <v>2014</v>
      </c>
    </row>
    <row r="206" spans="1:7" ht="16" x14ac:dyDescent="0.2">
      <c r="A206" s="26" t="s">
        <v>48</v>
      </c>
      <c r="B206" s="26">
        <v>8484</v>
      </c>
      <c r="C206" s="26">
        <v>696</v>
      </c>
      <c r="D206" s="17">
        <f t="shared" si="6"/>
        <v>8203.6775106082041</v>
      </c>
      <c r="E206" s="29">
        <v>26.648270100000001</v>
      </c>
      <c r="F206" s="3">
        <f t="shared" si="7"/>
        <v>218613.81411598306</v>
      </c>
      <c r="G206" s="26">
        <v>2015</v>
      </c>
    </row>
    <row r="207" spans="1:7" ht="16" x14ac:dyDescent="0.2">
      <c r="A207" s="26" t="s">
        <v>48</v>
      </c>
      <c r="B207" s="26">
        <v>7804</v>
      </c>
      <c r="C207" s="26">
        <v>653</v>
      </c>
      <c r="D207" s="17">
        <f t="shared" si="6"/>
        <v>8367.5038441824709</v>
      </c>
      <c r="E207" s="29">
        <v>26.328358999999999</v>
      </c>
      <c r="F207" s="3">
        <f t="shared" si="7"/>
        <v>220302.64514351616</v>
      </c>
      <c r="G207" s="26">
        <v>2016</v>
      </c>
    </row>
    <row r="208" spans="1:7" ht="16" x14ac:dyDescent="0.2">
      <c r="A208" s="26" t="s">
        <v>48</v>
      </c>
      <c r="B208" s="26">
        <v>6458</v>
      </c>
      <c r="C208" s="26">
        <v>544</v>
      </c>
      <c r="D208" s="17">
        <f t="shared" si="6"/>
        <v>8423.6605760297298</v>
      </c>
      <c r="E208" s="29">
        <v>26.217250700000001</v>
      </c>
      <c r="F208" s="3">
        <f t="shared" si="7"/>
        <v>220845.22113347784</v>
      </c>
      <c r="G208" s="26">
        <v>2017</v>
      </c>
    </row>
    <row r="209" spans="1:7" ht="16" x14ac:dyDescent="0.2">
      <c r="A209" s="26" t="s">
        <v>48</v>
      </c>
      <c r="B209" s="26">
        <v>7079</v>
      </c>
      <c r="C209" s="26">
        <v>589</v>
      </c>
      <c r="D209" s="17">
        <f t="shared" si="6"/>
        <v>8320.3842350614505</v>
      </c>
      <c r="E209" s="29">
        <v>26.813051900000001</v>
      </c>
      <c r="F209" s="3">
        <f t="shared" si="7"/>
        <v>223094.89432264448</v>
      </c>
      <c r="G209" s="26">
        <v>2018</v>
      </c>
    </row>
    <row r="210" spans="1:7" ht="16" x14ac:dyDescent="0.2">
      <c r="A210" s="26" t="s">
        <v>48</v>
      </c>
      <c r="B210" s="26">
        <v>8494</v>
      </c>
      <c r="C210" s="26">
        <v>680</v>
      </c>
      <c r="D210" s="17">
        <f t="shared" si="6"/>
        <v>8005.6510477984457</v>
      </c>
      <c r="E210" s="29">
        <v>27.708589700000001</v>
      </c>
      <c r="F210" s="3">
        <f t="shared" si="7"/>
        <v>221825.30016482223</v>
      </c>
      <c r="G210" s="26">
        <v>2019</v>
      </c>
    </row>
    <row r="211" spans="1:7" ht="16" x14ac:dyDescent="0.2">
      <c r="A211" s="26" t="s">
        <v>49</v>
      </c>
      <c r="B211" s="26">
        <v>30589</v>
      </c>
      <c r="C211" s="26">
        <v>3041</v>
      </c>
      <c r="D211" s="17">
        <f t="shared" si="6"/>
        <v>9941.4822321749652</v>
      </c>
      <c r="E211" s="29">
        <v>31.290605800000002</v>
      </c>
      <c r="F211" s="3">
        <f t="shared" si="7"/>
        <v>311075.00159469096</v>
      </c>
      <c r="G211" s="26">
        <v>2009</v>
      </c>
    </row>
    <row r="212" spans="1:7" ht="16" x14ac:dyDescent="0.2">
      <c r="A212" s="26" t="s">
        <v>49</v>
      </c>
      <c r="B212" s="26">
        <v>31196</v>
      </c>
      <c r="C212" s="26">
        <v>2918</v>
      </c>
      <c r="D212" s="17">
        <f t="shared" si="6"/>
        <v>9353.7633029875633</v>
      </c>
      <c r="E212" s="29">
        <v>32.367870799999999</v>
      </c>
      <c r="F212" s="3">
        <f t="shared" si="7"/>
        <v>302761.40208488266</v>
      </c>
      <c r="G212" s="26">
        <v>2010</v>
      </c>
    </row>
    <row r="213" spans="1:7" ht="16" x14ac:dyDescent="0.2">
      <c r="A213" s="26" t="s">
        <v>49</v>
      </c>
      <c r="B213" s="26">
        <v>23398</v>
      </c>
      <c r="C213" s="26">
        <v>1457</v>
      </c>
      <c r="D213" s="17">
        <f t="shared" si="6"/>
        <v>6227.0279511069321</v>
      </c>
      <c r="E213" s="29">
        <v>33.913012199999997</v>
      </c>
      <c r="F213" s="3">
        <f t="shared" si="7"/>
        <v>211177.27487563036</v>
      </c>
      <c r="G213" s="26">
        <v>2011</v>
      </c>
    </row>
    <row r="214" spans="1:7" ht="16" x14ac:dyDescent="0.2">
      <c r="A214" s="26" t="s">
        <v>49</v>
      </c>
      <c r="B214" s="26">
        <v>25813</v>
      </c>
      <c r="C214" s="26">
        <v>1469</v>
      </c>
      <c r="D214" s="17">
        <f t="shared" si="6"/>
        <v>5690.9309262774568</v>
      </c>
      <c r="E214" s="29">
        <v>33.950958900000003</v>
      </c>
      <c r="F214" s="3">
        <f t="shared" si="7"/>
        <v>193212.5619807849</v>
      </c>
      <c r="G214" s="26">
        <v>2012</v>
      </c>
    </row>
    <row r="215" spans="1:7" ht="16" x14ac:dyDescent="0.2">
      <c r="A215" s="26" t="s">
        <v>49</v>
      </c>
      <c r="B215" s="26">
        <v>27360</v>
      </c>
      <c r="C215" s="26">
        <v>1368</v>
      </c>
      <c r="D215" s="17">
        <f t="shared" si="6"/>
        <v>5000</v>
      </c>
      <c r="E215" s="29">
        <v>34.691841199999999</v>
      </c>
      <c r="F215" s="3">
        <f t="shared" si="7"/>
        <v>173459.20600000001</v>
      </c>
      <c r="G215" s="26">
        <v>2013</v>
      </c>
    </row>
    <row r="216" spans="1:7" ht="16" x14ac:dyDescent="0.2">
      <c r="A216" s="26" t="s">
        <v>49</v>
      </c>
      <c r="B216" s="26">
        <v>27334</v>
      </c>
      <c r="C216" s="26">
        <v>1205</v>
      </c>
      <c r="D216" s="17">
        <f t="shared" si="6"/>
        <v>4408.4290627057881</v>
      </c>
      <c r="E216" s="29">
        <v>34.950014400000001</v>
      </c>
      <c r="F216" s="3">
        <f t="shared" si="7"/>
        <v>154074.6592229458</v>
      </c>
      <c r="G216" s="26">
        <v>2014</v>
      </c>
    </row>
    <row r="217" spans="1:7" ht="16" x14ac:dyDescent="0.2">
      <c r="A217" s="26" t="s">
        <v>49</v>
      </c>
      <c r="B217" s="26">
        <v>25078</v>
      </c>
      <c r="C217" s="26">
        <v>1071</v>
      </c>
      <c r="D217" s="17">
        <f t="shared" si="6"/>
        <v>4270.6754924635143</v>
      </c>
      <c r="E217" s="29">
        <v>32.718609399999998</v>
      </c>
      <c r="F217" s="3">
        <f t="shared" si="7"/>
        <v>139730.56331206637</v>
      </c>
      <c r="G217" s="26">
        <v>2015</v>
      </c>
    </row>
    <row r="218" spans="1:7" ht="16" x14ac:dyDescent="0.2">
      <c r="A218" s="26" t="s">
        <v>49</v>
      </c>
      <c r="B218" s="26">
        <v>17472</v>
      </c>
      <c r="C218" s="26">
        <v>762</v>
      </c>
      <c r="D218" s="17">
        <f t="shared" si="6"/>
        <v>4361.2637362637361</v>
      </c>
      <c r="E218" s="29">
        <v>34.190831600000003</v>
      </c>
      <c r="F218" s="3">
        <f t="shared" si="7"/>
        <v>149115.23396978024</v>
      </c>
      <c r="G218" s="26">
        <v>2016</v>
      </c>
    </row>
    <row r="219" spans="1:7" ht="16" x14ac:dyDescent="0.2">
      <c r="A219" s="26" t="s">
        <v>49</v>
      </c>
      <c r="B219" s="26">
        <v>18739</v>
      </c>
      <c r="C219" s="26">
        <v>799</v>
      </c>
      <c r="D219" s="17">
        <f t="shared" si="6"/>
        <v>4263.8347830727362</v>
      </c>
      <c r="E219" s="29">
        <v>34.458060500000002</v>
      </c>
      <c r="F219" s="3">
        <f t="shared" si="7"/>
        <v>146923.47691712473</v>
      </c>
      <c r="G219" s="26">
        <v>2017</v>
      </c>
    </row>
    <row r="220" spans="1:7" ht="16" x14ac:dyDescent="0.2">
      <c r="A220" s="26" t="s">
        <v>49</v>
      </c>
      <c r="B220" s="26">
        <v>23871</v>
      </c>
      <c r="C220" s="26">
        <v>1083</v>
      </c>
      <c r="D220" s="17">
        <f t="shared" si="6"/>
        <v>4536.8857609651877</v>
      </c>
      <c r="E220" s="29">
        <v>30.2718074</v>
      </c>
      <c r="F220" s="3">
        <f t="shared" si="7"/>
        <v>137339.7319517406</v>
      </c>
      <c r="G220" s="26">
        <v>2018</v>
      </c>
    </row>
    <row r="221" spans="1:7" ht="16" x14ac:dyDescent="0.2">
      <c r="A221" s="26" t="s">
        <v>49</v>
      </c>
      <c r="B221" s="26">
        <v>27701</v>
      </c>
      <c r="C221" s="26">
        <v>1165</v>
      </c>
      <c r="D221" s="17">
        <f t="shared" si="6"/>
        <v>4205.6243456914917</v>
      </c>
      <c r="E221" s="29">
        <v>29.929061999999998</v>
      </c>
      <c r="F221" s="3">
        <f t="shared" si="7"/>
        <v>125870.39179091009</v>
      </c>
      <c r="G221" s="26">
        <v>2019</v>
      </c>
    </row>
    <row r="222" spans="1:7" ht="16" x14ac:dyDescent="0.2">
      <c r="A222" s="26" t="s">
        <v>50</v>
      </c>
      <c r="B222" s="26">
        <v>23304</v>
      </c>
      <c r="C222" s="26">
        <v>2898</v>
      </c>
      <c r="D222" s="17">
        <f t="shared" si="6"/>
        <v>12435.633367662203</v>
      </c>
      <c r="E222" s="29">
        <v>25.387418499999999</v>
      </c>
      <c r="F222" s="3">
        <f t="shared" si="7"/>
        <v>315708.62861740473</v>
      </c>
      <c r="G222" s="26">
        <v>2009</v>
      </c>
    </row>
    <row r="223" spans="1:7" ht="16" x14ac:dyDescent="0.2">
      <c r="A223" s="26" t="s">
        <v>50</v>
      </c>
      <c r="B223" s="26">
        <v>22792</v>
      </c>
      <c r="C223" s="26">
        <v>2586</v>
      </c>
      <c r="D223" s="17">
        <f t="shared" si="6"/>
        <v>11346.086346086347</v>
      </c>
      <c r="E223" s="29">
        <v>21.7856123</v>
      </c>
      <c r="F223" s="3">
        <f t="shared" si="7"/>
        <v>247181.43825816078</v>
      </c>
      <c r="G223" s="26">
        <v>2010</v>
      </c>
    </row>
    <row r="224" spans="1:7" ht="16" x14ac:dyDescent="0.2">
      <c r="A224" s="26" t="s">
        <v>50</v>
      </c>
      <c r="B224" s="26">
        <v>22887</v>
      </c>
      <c r="C224" s="26">
        <v>2047</v>
      </c>
      <c r="D224" s="17">
        <f t="shared" si="6"/>
        <v>8943.9419757941196</v>
      </c>
      <c r="E224" s="29">
        <v>29.7527215</v>
      </c>
      <c r="F224" s="3">
        <f t="shared" si="7"/>
        <v>266106.61471796216</v>
      </c>
      <c r="G224" s="26">
        <v>2011</v>
      </c>
    </row>
    <row r="225" spans="1:7" ht="16" x14ac:dyDescent="0.2">
      <c r="A225" s="26" t="s">
        <v>50</v>
      </c>
      <c r="B225" s="26">
        <v>25298</v>
      </c>
      <c r="C225" s="26">
        <v>2046</v>
      </c>
      <c r="D225" s="17">
        <f t="shared" si="6"/>
        <v>8087.5958573800299</v>
      </c>
      <c r="E225" s="29">
        <v>28.575686300000001</v>
      </c>
      <c r="F225" s="3">
        <f t="shared" si="7"/>
        <v>231108.60214167129</v>
      </c>
      <c r="G225" s="26">
        <v>2012</v>
      </c>
    </row>
    <row r="226" spans="1:7" ht="16" x14ac:dyDescent="0.2">
      <c r="A226" s="26" t="s">
        <v>50</v>
      </c>
      <c r="B226" s="26">
        <v>24333</v>
      </c>
      <c r="C226" s="26">
        <v>1795</v>
      </c>
      <c r="D226" s="17">
        <f t="shared" si="6"/>
        <v>7376.8133810052195</v>
      </c>
      <c r="E226" s="29">
        <v>28.1426263</v>
      </c>
      <c r="F226" s="3">
        <f t="shared" si="7"/>
        <v>207602.90226646941</v>
      </c>
      <c r="G226" s="26">
        <v>2013</v>
      </c>
    </row>
    <row r="227" spans="1:7" ht="16" x14ac:dyDescent="0.2">
      <c r="A227" s="26" t="s">
        <v>50</v>
      </c>
      <c r="B227" s="26">
        <v>20368</v>
      </c>
      <c r="C227" s="26">
        <v>1232</v>
      </c>
      <c r="D227" s="17">
        <f t="shared" si="6"/>
        <v>6048.7038491751764</v>
      </c>
      <c r="E227" s="29">
        <v>30.782443700000002</v>
      </c>
      <c r="F227" s="3">
        <f t="shared" si="7"/>
        <v>186193.88569520816</v>
      </c>
      <c r="G227" s="26">
        <v>2014</v>
      </c>
    </row>
    <row r="228" spans="1:7" ht="16" x14ac:dyDescent="0.2">
      <c r="A228" s="26" t="s">
        <v>50</v>
      </c>
      <c r="B228" s="26">
        <v>19346</v>
      </c>
      <c r="C228" s="26">
        <v>1025</v>
      </c>
      <c r="D228" s="17">
        <f t="shared" si="6"/>
        <v>5298.2528688100892</v>
      </c>
      <c r="E228" s="29">
        <v>29.599028300000001</v>
      </c>
      <c r="F228" s="3">
        <f t="shared" si="7"/>
        <v>156823.13660446601</v>
      </c>
      <c r="G228" s="26">
        <v>2015</v>
      </c>
    </row>
    <row r="229" spans="1:7" ht="16" x14ac:dyDescent="0.2">
      <c r="A229" s="26" t="s">
        <v>50</v>
      </c>
      <c r="B229" s="26">
        <v>16079</v>
      </c>
      <c r="C229" s="26">
        <v>925</v>
      </c>
      <c r="D229" s="17">
        <f t="shared" si="6"/>
        <v>5752.8453262018784</v>
      </c>
      <c r="E229" s="29">
        <v>30.523714699999999</v>
      </c>
      <c r="F229" s="3">
        <f t="shared" si="7"/>
        <v>175598.20945021458</v>
      </c>
      <c r="G229" s="26">
        <v>2016</v>
      </c>
    </row>
    <row r="230" spans="1:7" ht="16" x14ac:dyDescent="0.2">
      <c r="A230" s="26" t="s">
        <v>50</v>
      </c>
      <c r="B230" s="26">
        <v>16106</v>
      </c>
      <c r="C230" s="26">
        <v>885</v>
      </c>
      <c r="D230" s="17">
        <f t="shared" si="6"/>
        <v>5494.8466410033525</v>
      </c>
      <c r="E230" s="29">
        <v>29.219918400000001</v>
      </c>
      <c r="F230" s="3">
        <f t="shared" si="7"/>
        <v>160558.97047063205</v>
      </c>
      <c r="G230" s="26">
        <v>2017</v>
      </c>
    </row>
    <row r="231" spans="1:7" ht="16" x14ac:dyDescent="0.2">
      <c r="A231" s="26" t="s">
        <v>50</v>
      </c>
      <c r="B231" s="26">
        <v>18063</v>
      </c>
      <c r="C231" s="26">
        <v>1002</v>
      </c>
      <c r="D231" s="17">
        <f t="shared" si="6"/>
        <v>5547.2512871616009</v>
      </c>
      <c r="E231" s="29">
        <v>29.640116299999999</v>
      </c>
      <c r="F231" s="3">
        <f t="shared" si="7"/>
        <v>164421.17329679453</v>
      </c>
      <c r="G231" s="26">
        <v>2018</v>
      </c>
    </row>
    <row r="232" spans="1:7" ht="16" x14ac:dyDescent="0.2">
      <c r="A232" s="26" t="s">
        <v>50</v>
      </c>
      <c r="B232" s="26">
        <v>20136</v>
      </c>
      <c r="C232" s="26">
        <v>1098</v>
      </c>
      <c r="D232" s="17">
        <f t="shared" si="6"/>
        <v>5452.9201430274134</v>
      </c>
      <c r="E232" s="29">
        <v>27.916103400000001</v>
      </c>
      <c r="F232" s="3">
        <f t="shared" si="7"/>
        <v>152224.28254469606</v>
      </c>
      <c r="G232" s="26">
        <v>2019</v>
      </c>
    </row>
    <row r="233" spans="1:7" ht="16" x14ac:dyDescent="0.2">
      <c r="A233" s="26" t="s">
        <v>51</v>
      </c>
      <c r="B233" s="26">
        <v>3584</v>
      </c>
      <c r="C233" s="26">
        <v>255</v>
      </c>
      <c r="D233" s="17">
        <f t="shared" si="6"/>
        <v>7114.9553571428578</v>
      </c>
      <c r="E233" s="29">
        <v>26.127013000000002</v>
      </c>
      <c r="F233" s="3">
        <f t="shared" si="7"/>
        <v>185892.53111049111</v>
      </c>
      <c r="G233" s="26">
        <v>2009</v>
      </c>
    </row>
    <row r="234" spans="1:7" ht="16" x14ac:dyDescent="0.2">
      <c r="A234" s="26" t="s">
        <v>51</v>
      </c>
      <c r="B234" s="26">
        <v>3918</v>
      </c>
      <c r="C234" s="26">
        <v>289</v>
      </c>
      <c r="D234" s="17">
        <f t="shared" si="6"/>
        <v>7376.2123532414498</v>
      </c>
      <c r="E234" s="29">
        <v>24.320567</v>
      </c>
      <c r="F234" s="3">
        <f t="shared" si="7"/>
        <v>179393.66674323636</v>
      </c>
      <c r="G234" s="26">
        <v>2010</v>
      </c>
    </row>
    <row r="235" spans="1:7" ht="16" x14ac:dyDescent="0.2">
      <c r="A235" s="26" t="s">
        <v>51</v>
      </c>
      <c r="B235" s="26">
        <v>4087</v>
      </c>
      <c r="C235" s="26">
        <v>239</v>
      </c>
      <c r="D235" s="17">
        <f t="shared" si="6"/>
        <v>5847.8101296794721</v>
      </c>
      <c r="E235" s="29">
        <v>27.5108125</v>
      </c>
      <c r="F235" s="3">
        <f t="shared" si="7"/>
        <v>160878.00801321265</v>
      </c>
      <c r="G235" s="26">
        <v>2011</v>
      </c>
    </row>
    <row r="236" spans="1:7" ht="16" x14ac:dyDescent="0.2">
      <c r="A236" s="26" t="s">
        <v>51</v>
      </c>
      <c r="B236" s="26">
        <v>4494</v>
      </c>
      <c r="C236" s="26">
        <v>216</v>
      </c>
      <c r="D236" s="17">
        <f t="shared" si="6"/>
        <v>4806.4085447263014</v>
      </c>
      <c r="E236" s="29">
        <v>29.873624199999998</v>
      </c>
      <c r="F236" s="3">
        <f t="shared" si="7"/>
        <v>143584.84261682243</v>
      </c>
      <c r="G236" s="26">
        <v>2012</v>
      </c>
    </row>
    <row r="237" spans="1:7" ht="16" x14ac:dyDescent="0.2">
      <c r="A237" s="26" t="s">
        <v>51</v>
      </c>
      <c r="B237" s="26">
        <v>5158</v>
      </c>
      <c r="C237" s="26">
        <v>175</v>
      </c>
      <c r="D237" s="17">
        <f t="shared" si="6"/>
        <v>3392.7879022877082</v>
      </c>
      <c r="E237" s="29">
        <v>27.846779699999999</v>
      </c>
      <c r="F237" s="3">
        <f t="shared" si="7"/>
        <v>94478.217283830934</v>
      </c>
      <c r="G237" s="26">
        <v>2013</v>
      </c>
    </row>
    <row r="238" spans="1:7" ht="16" x14ac:dyDescent="0.2">
      <c r="A238" s="26" t="s">
        <v>51</v>
      </c>
      <c r="B238" s="26">
        <v>5142</v>
      </c>
      <c r="C238" s="26">
        <v>152</v>
      </c>
      <c r="D238" s="17">
        <f t="shared" si="6"/>
        <v>2956.0482302605992</v>
      </c>
      <c r="E238" s="29">
        <v>26.7398901</v>
      </c>
      <c r="F238" s="3">
        <f t="shared" si="7"/>
        <v>79044.404807467916</v>
      </c>
      <c r="G238" s="26">
        <v>2014</v>
      </c>
    </row>
    <row r="239" spans="1:7" ht="16" x14ac:dyDescent="0.2">
      <c r="A239" s="26" t="s">
        <v>51</v>
      </c>
      <c r="B239" s="26">
        <v>4828</v>
      </c>
      <c r="C239" s="26">
        <v>130</v>
      </c>
      <c r="D239" s="17">
        <f t="shared" si="6"/>
        <v>2692.6263463131731</v>
      </c>
      <c r="E239" s="29">
        <v>32.701910099999999</v>
      </c>
      <c r="F239" s="3">
        <f t="shared" si="7"/>
        <v>88054.024710024853</v>
      </c>
      <c r="G239" s="26">
        <v>2015</v>
      </c>
    </row>
    <row r="240" spans="1:7" ht="16" x14ac:dyDescent="0.2">
      <c r="A240" s="26" t="s">
        <v>51</v>
      </c>
      <c r="B240" s="26">
        <v>4614</v>
      </c>
      <c r="C240" s="26">
        <v>146</v>
      </c>
      <c r="D240" s="17">
        <f t="shared" si="6"/>
        <v>3164.2826181187688</v>
      </c>
      <c r="E240" s="29">
        <v>31.891142899999998</v>
      </c>
      <c r="F240" s="3">
        <f t="shared" si="7"/>
        <v>100912.58915041178</v>
      </c>
      <c r="G240" s="26">
        <v>2016</v>
      </c>
    </row>
    <row r="241" spans="1:7" ht="16" x14ac:dyDescent="0.2">
      <c r="A241" s="26" t="s">
        <v>51</v>
      </c>
      <c r="B241" s="26">
        <v>5576</v>
      </c>
      <c r="C241" s="26">
        <v>136</v>
      </c>
      <c r="D241" s="17">
        <f t="shared" si="6"/>
        <v>2439.0243902439024</v>
      </c>
      <c r="E241" s="29">
        <v>28.592929300000002</v>
      </c>
      <c r="F241" s="3">
        <f t="shared" si="7"/>
        <v>69738.85195121952</v>
      </c>
      <c r="G241" s="26">
        <v>2017</v>
      </c>
    </row>
    <row r="242" spans="1:7" ht="16" x14ac:dyDescent="0.2">
      <c r="A242" s="26" t="s">
        <v>51</v>
      </c>
      <c r="B242" s="26">
        <v>7924</v>
      </c>
      <c r="C242" s="26">
        <v>191</v>
      </c>
      <c r="D242" s="17">
        <f t="shared" si="6"/>
        <v>2410.3987884906614</v>
      </c>
      <c r="E242" s="29">
        <v>26.981397099999999</v>
      </c>
      <c r="F242" s="3">
        <f t="shared" si="7"/>
        <v>65035.926881625441</v>
      </c>
      <c r="G242" s="26">
        <v>2018</v>
      </c>
    </row>
    <row r="243" spans="1:7" ht="16" x14ac:dyDescent="0.2">
      <c r="A243" s="26" t="s">
        <v>51</v>
      </c>
      <c r="B243" s="26">
        <v>10057</v>
      </c>
      <c r="C243" s="26">
        <v>234</v>
      </c>
      <c r="D243" s="17">
        <f t="shared" si="6"/>
        <v>2326.7375957044846</v>
      </c>
      <c r="E243" s="29">
        <v>33.528203099999999</v>
      </c>
      <c r="F243" s="3">
        <f t="shared" si="7"/>
        <v>78011.330669185641</v>
      </c>
      <c r="G243" s="26">
        <v>2019</v>
      </c>
    </row>
    <row r="244" spans="1:7" ht="16" x14ac:dyDescent="0.2">
      <c r="A244" s="26" t="s">
        <v>52</v>
      </c>
      <c r="B244" s="26">
        <v>15816</v>
      </c>
      <c r="C244" s="26">
        <v>1446</v>
      </c>
      <c r="D244" s="17">
        <f t="shared" si="6"/>
        <v>9142.6403641881643</v>
      </c>
      <c r="E244" s="29">
        <v>20.248782800000001</v>
      </c>
      <c r="F244" s="3">
        <f t="shared" si="7"/>
        <v>185127.33895295905</v>
      </c>
      <c r="G244" s="26">
        <v>2009</v>
      </c>
    </row>
    <row r="245" spans="1:7" ht="16" x14ac:dyDescent="0.2">
      <c r="A245" s="26" t="s">
        <v>52</v>
      </c>
      <c r="B245" s="26">
        <v>15295</v>
      </c>
      <c r="C245" s="26">
        <v>1220</v>
      </c>
      <c r="D245" s="17">
        <f t="shared" si="6"/>
        <v>7976.4628963713631</v>
      </c>
      <c r="E245" s="29">
        <v>17.374326199999999</v>
      </c>
      <c r="F245" s="3">
        <f t="shared" si="7"/>
        <v>138585.66828375284</v>
      </c>
      <c r="G245" s="26">
        <v>2010</v>
      </c>
    </row>
    <row r="246" spans="1:7" ht="16" x14ac:dyDescent="0.2">
      <c r="A246" s="26" t="s">
        <v>52</v>
      </c>
      <c r="B246" s="26">
        <v>16105</v>
      </c>
      <c r="C246" s="26">
        <v>792</v>
      </c>
      <c r="D246" s="17">
        <f t="shared" si="6"/>
        <v>4917.7274138466319</v>
      </c>
      <c r="E246" s="29">
        <v>31.718696999999999</v>
      </c>
      <c r="F246" s="3">
        <f t="shared" si="7"/>
        <v>155983.90576839491</v>
      </c>
      <c r="G246" s="26">
        <v>2011</v>
      </c>
    </row>
    <row r="247" spans="1:7" ht="16" x14ac:dyDescent="0.2">
      <c r="A247" s="26" t="s">
        <v>52</v>
      </c>
      <c r="B247" s="26">
        <v>16583</v>
      </c>
      <c r="C247" s="26">
        <v>634</v>
      </c>
      <c r="D247" s="17">
        <f t="shared" ref="D247:D310" si="8">IF(B247&lt;&gt;"",C247/B247*100000,"No data available")</f>
        <v>3823.1924259784118</v>
      </c>
      <c r="E247" s="29">
        <v>31.454707899999999</v>
      </c>
      <c r="F247" s="3">
        <f t="shared" si="7"/>
        <v>120257.40100464331</v>
      </c>
      <c r="G247" s="26">
        <v>2012</v>
      </c>
    </row>
    <row r="248" spans="1:7" ht="16" x14ac:dyDescent="0.2">
      <c r="A248" s="26" t="s">
        <v>52</v>
      </c>
      <c r="B248" s="26">
        <v>15743</v>
      </c>
      <c r="C248" s="26">
        <v>539</v>
      </c>
      <c r="D248" s="17">
        <f t="shared" si="8"/>
        <v>3423.7438861716319</v>
      </c>
      <c r="E248" s="29">
        <v>27.009810399999999</v>
      </c>
      <c r="F248" s="3">
        <f t="shared" si="7"/>
        <v>92474.673223654958</v>
      </c>
      <c r="G248" s="26">
        <v>2013</v>
      </c>
    </row>
    <row r="249" spans="1:7" ht="16" x14ac:dyDescent="0.2">
      <c r="A249" s="26" t="s">
        <v>52</v>
      </c>
      <c r="B249" s="26">
        <v>14827</v>
      </c>
      <c r="C249" s="26">
        <v>379</v>
      </c>
      <c r="D249" s="17">
        <f t="shared" si="8"/>
        <v>2556.1475686248064</v>
      </c>
      <c r="E249" s="29">
        <v>29.5964615</v>
      </c>
      <c r="F249" s="3">
        <f t="shared" si="7"/>
        <v>75652.923103122695</v>
      </c>
      <c r="G249" s="26">
        <v>2014</v>
      </c>
    </row>
    <row r="250" spans="1:7" ht="16" x14ac:dyDescent="0.2">
      <c r="A250" s="26" t="s">
        <v>52</v>
      </c>
      <c r="B250" s="26">
        <v>6047</v>
      </c>
      <c r="C250" s="26">
        <v>224</v>
      </c>
      <c r="D250" s="17">
        <f t="shared" si="8"/>
        <v>3704.3161898462045</v>
      </c>
      <c r="E250" s="29">
        <v>26.750937499999999</v>
      </c>
      <c r="F250" s="3">
        <f t="shared" si="7"/>
        <v>99093.930874813945</v>
      </c>
      <c r="G250" s="26">
        <v>2015</v>
      </c>
    </row>
    <row r="251" spans="1:7" ht="16" x14ac:dyDescent="0.2">
      <c r="A251" s="26" t="s">
        <v>52</v>
      </c>
      <c r="B251" s="26">
        <v>5906</v>
      </c>
      <c r="C251" s="26">
        <v>195</v>
      </c>
      <c r="D251" s="17">
        <f t="shared" si="8"/>
        <v>3301.7270572299353</v>
      </c>
      <c r="E251" s="29">
        <v>26.595454499999999</v>
      </c>
      <c r="F251" s="3">
        <f t="shared" si="7"/>
        <v>87810.931721977642</v>
      </c>
      <c r="G251" s="26">
        <v>2016</v>
      </c>
    </row>
    <row r="252" spans="1:7" ht="16" x14ac:dyDescent="0.2">
      <c r="A252" s="26" t="s">
        <v>52</v>
      </c>
      <c r="B252" s="26">
        <v>5854</v>
      </c>
      <c r="C252" s="26">
        <v>192</v>
      </c>
      <c r="D252" s="17">
        <f t="shared" si="8"/>
        <v>3279.8086778271272</v>
      </c>
      <c r="E252" s="29">
        <v>25.495777799999999</v>
      </c>
      <c r="F252" s="3">
        <f t="shared" si="7"/>
        <v>83621.273276392225</v>
      </c>
      <c r="G252" s="26">
        <v>2017</v>
      </c>
    </row>
    <row r="253" spans="1:7" ht="16" x14ac:dyDescent="0.2">
      <c r="A253" s="26" t="s">
        <v>52</v>
      </c>
      <c r="B253" s="26">
        <v>8076</v>
      </c>
      <c r="C253" s="26">
        <v>243</v>
      </c>
      <c r="D253" s="17">
        <f t="shared" si="8"/>
        <v>3008.9153046062406</v>
      </c>
      <c r="E253" s="29">
        <v>25.595027900000002</v>
      </c>
      <c r="F253" s="3">
        <f t="shared" si="7"/>
        <v>77013.271170133739</v>
      </c>
      <c r="G253" s="26">
        <v>2018</v>
      </c>
    </row>
    <row r="254" spans="1:7" ht="16" x14ac:dyDescent="0.2">
      <c r="A254" s="26" t="s">
        <v>52</v>
      </c>
      <c r="B254" s="26">
        <v>9139</v>
      </c>
      <c r="C254" s="26">
        <v>246</v>
      </c>
      <c r="D254" s="17">
        <f t="shared" si="8"/>
        <v>2691.7605864974289</v>
      </c>
      <c r="E254" s="29">
        <v>25.218053699999999</v>
      </c>
      <c r="F254" s="3">
        <f t="shared" si="7"/>
        <v>67880.96301783566</v>
      </c>
      <c r="G254" s="26">
        <v>2019</v>
      </c>
    </row>
    <row r="255" spans="1:7" ht="16" x14ac:dyDescent="0.2">
      <c r="A255" s="26" t="s">
        <v>53</v>
      </c>
      <c r="B255" s="26">
        <v>34072</v>
      </c>
      <c r="C255" s="26">
        <v>2858</v>
      </c>
      <c r="D255" s="17">
        <f t="shared" si="8"/>
        <v>8388.119276825546</v>
      </c>
      <c r="E255" s="29">
        <v>21.923981600000001</v>
      </c>
      <c r="F255" s="3">
        <f t="shared" si="7"/>
        <v>183900.97268372859</v>
      </c>
      <c r="G255" s="26">
        <v>2009</v>
      </c>
    </row>
    <row r="256" spans="1:7" ht="16" x14ac:dyDescent="0.2">
      <c r="A256" s="26" t="s">
        <v>53</v>
      </c>
      <c r="B256" s="26">
        <v>41873</v>
      </c>
      <c r="C256" s="26">
        <v>3058</v>
      </c>
      <c r="D256" s="17">
        <f t="shared" si="8"/>
        <v>7303.0353688534378</v>
      </c>
      <c r="E256" s="29">
        <v>23.4086265</v>
      </c>
      <c r="F256" s="3">
        <f t="shared" si="7"/>
        <v>170954.02726577985</v>
      </c>
      <c r="G256" s="26">
        <v>2010</v>
      </c>
    </row>
    <row r="257" spans="1:7" ht="16" x14ac:dyDescent="0.2">
      <c r="A257" s="26" t="s">
        <v>53</v>
      </c>
      <c r="B257" s="26">
        <v>49967</v>
      </c>
      <c r="C257" s="26">
        <v>3438</v>
      </c>
      <c r="D257" s="17">
        <f t="shared" si="8"/>
        <v>6880.5411571637278</v>
      </c>
      <c r="E257" s="29">
        <v>27.7320055</v>
      </c>
      <c r="F257" s="3">
        <f t="shared" si="7"/>
        <v>190811.20521344087</v>
      </c>
      <c r="G257" s="26">
        <v>2011</v>
      </c>
    </row>
    <row r="258" spans="1:7" ht="16" x14ac:dyDescent="0.2">
      <c r="A258" s="26" t="s">
        <v>53</v>
      </c>
      <c r="B258" s="26">
        <v>53917</v>
      </c>
      <c r="C258" s="26">
        <v>2906</v>
      </c>
      <c r="D258" s="17">
        <f t="shared" si="8"/>
        <v>5389.7657510618174</v>
      </c>
      <c r="E258" s="29">
        <v>28.1533637</v>
      </c>
      <c r="F258" s="3">
        <f t="shared" ref="F258:F321" si="9">IF(E258&lt;&gt;"",D258*E258,"No Data Available")</f>
        <v>151740.03544744701</v>
      </c>
      <c r="G258" s="26">
        <v>2012</v>
      </c>
    </row>
    <row r="259" spans="1:7" ht="16" x14ac:dyDescent="0.2">
      <c r="A259" s="26" t="s">
        <v>53</v>
      </c>
      <c r="B259" s="26">
        <v>57138</v>
      </c>
      <c r="C259" s="26">
        <v>2384</v>
      </c>
      <c r="D259" s="17">
        <f t="shared" si="8"/>
        <v>4172.354650145262</v>
      </c>
      <c r="E259" s="29">
        <v>29.574807400000001</v>
      </c>
      <c r="F259" s="3">
        <f t="shared" si="9"/>
        <v>123396.58518254051</v>
      </c>
      <c r="G259" s="26">
        <v>2013</v>
      </c>
    </row>
    <row r="260" spans="1:7" ht="16" x14ac:dyDescent="0.2">
      <c r="A260" s="26" t="s">
        <v>53</v>
      </c>
      <c r="B260" s="26">
        <v>58025</v>
      </c>
      <c r="C260" s="26">
        <v>1752</v>
      </c>
      <c r="D260" s="17">
        <f t="shared" si="8"/>
        <v>3019.3881947436453</v>
      </c>
      <c r="E260" s="29">
        <v>26.2950561</v>
      </c>
      <c r="F260" s="3">
        <f t="shared" si="9"/>
        <v>79394.981968461871</v>
      </c>
      <c r="G260" s="26">
        <v>2014</v>
      </c>
    </row>
    <row r="261" spans="1:7" ht="16" x14ac:dyDescent="0.2">
      <c r="A261" s="26" t="s">
        <v>53</v>
      </c>
      <c r="B261" s="26">
        <v>59967</v>
      </c>
      <c r="C261" s="26">
        <v>1539</v>
      </c>
      <c r="D261" s="17">
        <f t="shared" si="8"/>
        <v>2566.4115263394865</v>
      </c>
      <c r="E261" s="29">
        <v>27.590039300000001</v>
      </c>
      <c r="F261" s="3">
        <f t="shared" si="9"/>
        <v>70807.394871679426</v>
      </c>
      <c r="G261" s="26">
        <v>2015</v>
      </c>
    </row>
    <row r="262" spans="1:7" ht="16" x14ac:dyDescent="0.2">
      <c r="A262" s="26" t="s">
        <v>53</v>
      </c>
      <c r="B262" s="26">
        <v>59204</v>
      </c>
      <c r="C262" s="26">
        <v>1209</v>
      </c>
      <c r="D262" s="17">
        <f t="shared" si="8"/>
        <v>2042.0917505573948</v>
      </c>
      <c r="E262" s="29">
        <v>27.171585199999999</v>
      </c>
      <c r="F262" s="3">
        <f t="shared" si="9"/>
        <v>55486.8699864874</v>
      </c>
      <c r="G262" s="26">
        <v>2016</v>
      </c>
    </row>
    <row r="263" spans="1:7" ht="16" x14ac:dyDescent="0.2">
      <c r="A263" s="26" t="s">
        <v>53</v>
      </c>
      <c r="B263" s="26">
        <v>49830</v>
      </c>
      <c r="C263" s="26">
        <v>959</v>
      </c>
      <c r="D263" s="17">
        <f t="shared" si="8"/>
        <v>1924.5434477222555</v>
      </c>
      <c r="E263" s="29">
        <v>28.268464900000001</v>
      </c>
      <c r="F263" s="3">
        <f t="shared" si="9"/>
        <v>54403.888900461563</v>
      </c>
      <c r="G263" s="26">
        <v>2017</v>
      </c>
    </row>
    <row r="264" spans="1:7" ht="16" x14ac:dyDescent="0.2">
      <c r="A264" s="26" t="s">
        <v>53</v>
      </c>
      <c r="B264" s="26">
        <v>49193</v>
      </c>
      <c r="C264" s="26">
        <v>845</v>
      </c>
      <c r="D264" s="17">
        <f t="shared" si="8"/>
        <v>1717.724066432216</v>
      </c>
      <c r="E264" s="29">
        <v>35.778767100000003</v>
      </c>
      <c r="F264" s="3">
        <f t="shared" si="9"/>
        <v>61458.049314943186</v>
      </c>
      <c r="G264" s="26">
        <v>2018</v>
      </c>
    </row>
    <row r="265" spans="1:7" ht="16" x14ac:dyDescent="0.2">
      <c r="A265" s="26" t="s">
        <v>53</v>
      </c>
      <c r="B265" s="26">
        <v>35337</v>
      </c>
      <c r="C265" s="26">
        <v>486</v>
      </c>
      <c r="D265" s="17">
        <f t="shared" si="8"/>
        <v>1375.3289752950166</v>
      </c>
      <c r="E265" s="29">
        <v>39.417733300000002</v>
      </c>
      <c r="F265" s="3">
        <f t="shared" si="9"/>
        <v>54212.350747941251</v>
      </c>
      <c r="G265" s="26">
        <v>2019</v>
      </c>
    </row>
    <row r="266" spans="1:7" ht="16" x14ac:dyDescent="0.2">
      <c r="A266" s="26" t="s">
        <v>54</v>
      </c>
      <c r="B266" s="26">
        <v>40545</v>
      </c>
      <c r="C266" s="26">
        <v>4482</v>
      </c>
      <c r="D266" s="17">
        <f t="shared" si="8"/>
        <v>11054.384017758046</v>
      </c>
      <c r="E266" s="29">
        <v>21.939473700000001</v>
      </c>
      <c r="F266" s="3">
        <f t="shared" si="9"/>
        <v>242527.36742730299</v>
      </c>
      <c r="G266" s="26">
        <v>2009</v>
      </c>
    </row>
    <row r="267" spans="1:7" ht="16" x14ac:dyDescent="0.2">
      <c r="A267" s="26" t="s">
        <v>54</v>
      </c>
      <c r="B267" s="26">
        <v>39396</v>
      </c>
      <c r="C267" s="26">
        <v>4087</v>
      </c>
      <c r="D267" s="17">
        <f t="shared" si="8"/>
        <v>10374.149659863946</v>
      </c>
      <c r="E267" s="29">
        <v>21.759300700000001</v>
      </c>
      <c r="F267" s="3">
        <f t="shared" si="9"/>
        <v>225734.24195578232</v>
      </c>
      <c r="G267" s="26">
        <v>2010</v>
      </c>
    </row>
    <row r="268" spans="1:7" ht="16" x14ac:dyDescent="0.2">
      <c r="A268" s="26" t="s">
        <v>54</v>
      </c>
      <c r="B268" s="26">
        <v>41140</v>
      </c>
      <c r="C268" s="26">
        <v>3574</v>
      </c>
      <c r="D268" s="17">
        <f t="shared" si="8"/>
        <v>8687.4088478366557</v>
      </c>
      <c r="E268" s="29">
        <v>25.967456200000001</v>
      </c>
      <c r="F268" s="3">
        <f t="shared" si="9"/>
        <v>225589.90874769082</v>
      </c>
      <c r="G268" s="26">
        <v>2011</v>
      </c>
    </row>
    <row r="269" spans="1:7" ht="16" x14ac:dyDescent="0.2">
      <c r="A269" s="26" t="s">
        <v>54</v>
      </c>
      <c r="B269" s="26">
        <v>44811</v>
      </c>
      <c r="C269" s="26">
        <v>3582</v>
      </c>
      <c r="D269" s="17">
        <f t="shared" si="8"/>
        <v>7993.5730066278365</v>
      </c>
      <c r="E269" s="29">
        <v>25.109096600000001</v>
      </c>
      <c r="F269" s="3">
        <f t="shared" si="9"/>
        <v>200711.39680257079</v>
      </c>
      <c r="G269" s="26">
        <v>2012</v>
      </c>
    </row>
    <row r="270" spans="1:7" ht="16" x14ac:dyDescent="0.2">
      <c r="A270" s="26" t="s">
        <v>54</v>
      </c>
      <c r="B270" s="26">
        <v>47218</v>
      </c>
      <c r="C270" s="26">
        <v>3354</v>
      </c>
      <c r="D270" s="17">
        <f t="shared" si="8"/>
        <v>7103.2233470286756</v>
      </c>
      <c r="E270" s="29">
        <v>25.433503300000002</v>
      </c>
      <c r="F270" s="3">
        <f t="shared" si="9"/>
        <v>180659.85443729087</v>
      </c>
      <c r="G270" s="26">
        <v>2013</v>
      </c>
    </row>
    <row r="271" spans="1:7" ht="16" x14ac:dyDescent="0.2">
      <c r="A271" s="26" t="s">
        <v>54</v>
      </c>
      <c r="B271" s="26">
        <v>43619</v>
      </c>
      <c r="C271" s="26">
        <v>2615</v>
      </c>
      <c r="D271" s="17">
        <f t="shared" si="8"/>
        <v>5995.0938811068572</v>
      </c>
      <c r="E271" s="29">
        <v>25.303247599999999</v>
      </c>
      <c r="F271" s="3">
        <f t="shared" si="9"/>
        <v>151695.34485889177</v>
      </c>
      <c r="G271" s="26">
        <v>2014</v>
      </c>
    </row>
    <row r="272" spans="1:7" ht="16" x14ac:dyDescent="0.2">
      <c r="A272" s="26" t="s">
        <v>54</v>
      </c>
      <c r="B272" s="26">
        <v>35479</v>
      </c>
      <c r="C272" s="26">
        <v>2029</v>
      </c>
      <c r="D272" s="17">
        <f t="shared" si="8"/>
        <v>5718.8759547901573</v>
      </c>
      <c r="E272" s="29">
        <v>26.133962</v>
      </c>
      <c r="F272" s="3">
        <f t="shared" si="9"/>
        <v>149456.8868851997</v>
      </c>
      <c r="G272" s="26">
        <v>2015</v>
      </c>
    </row>
    <row r="273" spans="1:7" ht="16" x14ac:dyDescent="0.2">
      <c r="A273" s="26" t="s">
        <v>54</v>
      </c>
      <c r="B273" s="26">
        <v>37767</v>
      </c>
      <c r="C273" s="26">
        <v>2251</v>
      </c>
      <c r="D273" s="17">
        <f t="shared" si="8"/>
        <v>5960.2298302751078</v>
      </c>
      <c r="E273" s="29">
        <v>24.2043143</v>
      </c>
      <c r="F273" s="3">
        <f t="shared" si="9"/>
        <v>144263.27611221437</v>
      </c>
      <c r="G273" s="26">
        <v>2016</v>
      </c>
    </row>
    <row r="274" spans="1:7" ht="16" x14ac:dyDescent="0.2">
      <c r="A274" s="26" t="s">
        <v>54</v>
      </c>
      <c r="B274" s="26">
        <v>51764</v>
      </c>
      <c r="C274" s="26">
        <v>2453</v>
      </c>
      <c r="D274" s="17">
        <f t="shared" si="8"/>
        <v>4738.8146201993668</v>
      </c>
      <c r="E274" s="29">
        <v>24.634156900000001</v>
      </c>
      <c r="F274" s="3">
        <f t="shared" si="9"/>
        <v>116736.70287400512</v>
      </c>
      <c r="G274" s="26">
        <v>2017</v>
      </c>
    </row>
    <row r="275" spans="1:7" ht="16" x14ac:dyDescent="0.2">
      <c r="A275" s="26" t="s">
        <v>54</v>
      </c>
      <c r="B275" s="26">
        <v>61449</v>
      </c>
      <c r="C275" s="26">
        <v>2832</v>
      </c>
      <c r="D275" s="17">
        <f t="shared" si="8"/>
        <v>4608.6998974759554</v>
      </c>
      <c r="E275" s="29">
        <v>24.528767899999998</v>
      </c>
      <c r="F275" s="3">
        <f t="shared" si="9"/>
        <v>113045.7301059415</v>
      </c>
      <c r="G275" s="26">
        <v>2018</v>
      </c>
    </row>
    <row r="276" spans="1:7" ht="16" x14ac:dyDescent="0.2">
      <c r="A276" s="26" t="s">
        <v>54</v>
      </c>
      <c r="B276" s="26">
        <v>71238</v>
      </c>
      <c r="C276" s="26">
        <v>3051</v>
      </c>
      <c r="D276" s="17">
        <f t="shared" si="8"/>
        <v>4282.8265813189591</v>
      </c>
      <c r="E276" s="29">
        <v>24.072008400000001</v>
      </c>
      <c r="F276" s="3">
        <f t="shared" si="9"/>
        <v>103096.23744125328</v>
      </c>
      <c r="G276" s="26">
        <v>2019</v>
      </c>
    </row>
    <row r="277" spans="1:7" ht="16" x14ac:dyDescent="0.2">
      <c r="A277" s="26" t="s">
        <v>55</v>
      </c>
      <c r="B277" s="26">
        <v>4178</v>
      </c>
      <c r="C277" s="26">
        <v>416</v>
      </c>
      <c r="D277" s="17">
        <f t="shared" si="8"/>
        <v>9956.917185256103</v>
      </c>
      <c r="E277" s="29">
        <v>21.014023399999999</v>
      </c>
      <c r="F277" s="3">
        <f t="shared" si="9"/>
        <v>209234.89072283386</v>
      </c>
      <c r="G277" s="26">
        <v>2009</v>
      </c>
    </row>
    <row r="278" spans="1:7" ht="16" x14ac:dyDescent="0.2">
      <c r="A278" s="26" t="s">
        <v>55</v>
      </c>
      <c r="B278" s="26">
        <v>3873</v>
      </c>
      <c r="C278" s="26">
        <v>360</v>
      </c>
      <c r="D278" s="17">
        <f t="shared" si="8"/>
        <v>9295.1200619674673</v>
      </c>
      <c r="E278" s="29">
        <v>22.753368800000001</v>
      </c>
      <c r="F278" s="3">
        <f t="shared" si="9"/>
        <v>211495.29481022464</v>
      </c>
      <c r="G278" s="26">
        <v>2010</v>
      </c>
    </row>
    <row r="279" spans="1:7" ht="16" x14ac:dyDescent="0.2">
      <c r="A279" s="26" t="s">
        <v>55</v>
      </c>
      <c r="B279" s="26">
        <v>3664</v>
      </c>
      <c r="C279" s="26">
        <v>291</v>
      </c>
      <c r="D279" s="17">
        <f t="shared" si="8"/>
        <v>7942.139737991266</v>
      </c>
      <c r="E279" s="29">
        <v>28.567873599999999</v>
      </c>
      <c r="F279" s="3">
        <f t="shared" si="9"/>
        <v>226890.04414847158</v>
      </c>
      <c r="G279" s="26">
        <v>2011</v>
      </c>
    </row>
    <row r="280" spans="1:7" ht="16" x14ac:dyDescent="0.2">
      <c r="A280" s="26" t="s">
        <v>55</v>
      </c>
      <c r="B280" s="26">
        <v>3425</v>
      </c>
      <c r="C280" s="26">
        <v>249</v>
      </c>
      <c r="D280" s="17">
        <f t="shared" si="8"/>
        <v>7270.0729927007296</v>
      </c>
      <c r="E280" s="29">
        <v>30.6238028</v>
      </c>
      <c r="F280" s="3">
        <f t="shared" si="9"/>
        <v>222637.28167007299</v>
      </c>
      <c r="G280" s="26">
        <v>2012</v>
      </c>
    </row>
    <row r="281" spans="1:7" ht="16" x14ac:dyDescent="0.2">
      <c r="A281" s="26" t="s">
        <v>55</v>
      </c>
      <c r="B281" s="26">
        <v>3700</v>
      </c>
      <c r="C281" s="26">
        <v>266</v>
      </c>
      <c r="D281" s="17">
        <f t="shared" si="8"/>
        <v>7189.1891891891892</v>
      </c>
      <c r="E281" s="29">
        <v>33.305697000000002</v>
      </c>
      <c r="F281" s="3">
        <f t="shared" si="9"/>
        <v>239440.95681081084</v>
      </c>
      <c r="G281" s="26">
        <v>2013</v>
      </c>
    </row>
    <row r="282" spans="1:7" ht="16" x14ac:dyDescent="0.2">
      <c r="A282" s="26" t="s">
        <v>55</v>
      </c>
      <c r="B282" s="26">
        <v>3736</v>
      </c>
      <c r="C282" s="26">
        <v>228</v>
      </c>
      <c r="D282" s="17">
        <f t="shared" si="8"/>
        <v>6102.7837259100643</v>
      </c>
      <c r="E282" s="29">
        <v>30.041834900000001</v>
      </c>
      <c r="F282" s="3">
        <f t="shared" si="9"/>
        <v>183338.82112419701</v>
      </c>
      <c r="G282" s="26">
        <v>2014</v>
      </c>
    </row>
    <row r="283" spans="1:7" ht="16" x14ac:dyDescent="0.2">
      <c r="A283" s="26" t="s">
        <v>55</v>
      </c>
      <c r="B283" s="26">
        <v>2911</v>
      </c>
      <c r="C283" s="26">
        <v>217</v>
      </c>
      <c r="D283" s="17">
        <f t="shared" si="8"/>
        <v>7454.4829955341811</v>
      </c>
      <c r="E283" s="29">
        <v>32.505403700000002</v>
      </c>
      <c r="F283" s="3">
        <f t="shared" si="9"/>
        <v>242310.97914462388</v>
      </c>
      <c r="G283" s="26">
        <v>2015</v>
      </c>
    </row>
    <row r="284" spans="1:7" ht="16" x14ac:dyDescent="0.2">
      <c r="A284" s="26" t="s">
        <v>55</v>
      </c>
      <c r="B284" s="26">
        <v>2833</v>
      </c>
      <c r="C284" s="26">
        <v>229</v>
      </c>
      <c r="D284" s="17">
        <f t="shared" si="8"/>
        <v>8083.303918108013</v>
      </c>
      <c r="E284" s="29">
        <v>30.627106900000001</v>
      </c>
      <c r="F284" s="3">
        <f t="shared" si="9"/>
        <v>247568.21320508298</v>
      </c>
      <c r="G284" s="26">
        <v>2016</v>
      </c>
    </row>
    <row r="285" spans="1:7" ht="16" x14ac:dyDescent="0.2">
      <c r="A285" s="26" t="s">
        <v>55</v>
      </c>
      <c r="B285" s="26">
        <v>2179</v>
      </c>
      <c r="C285" s="26">
        <v>209</v>
      </c>
      <c r="D285" s="17">
        <f t="shared" si="8"/>
        <v>9591.5557595227165</v>
      </c>
      <c r="E285" s="29">
        <v>28.941595100000001</v>
      </c>
      <c r="F285" s="3">
        <f t="shared" si="9"/>
        <v>277594.92317117943</v>
      </c>
      <c r="G285" s="26">
        <v>2017</v>
      </c>
    </row>
    <row r="286" spans="1:7" ht="16" x14ac:dyDescent="0.2">
      <c r="A286" s="26" t="s">
        <v>55</v>
      </c>
      <c r="B286" s="26">
        <v>3017</v>
      </c>
      <c r="C286" s="26">
        <v>231</v>
      </c>
      <c r="D286" s="17">
        <f t="shared" si="8"/>
        <v>7656.6125290023201</v>
      </c>
      <c r="E286" s="29">
        <v>24.452577300000002</v>
      </c>
      <c r="F286" s="3">
        <f t="shared" si="9"/>
        <v>187223.90972157774</v>
      </c>
      <c r="G286" s="26">
        <v>2018</v>
      </c>
    </row>
    <row r="287" spans="1:7" ht="16" x14ac:dyDescent="0.2">
      <c r="A287" s="26" t="s">
        <v>55</v>
      </c>
      <c r="B287" s="26">
        <v>3624</v>
      </c>
      <c r="C287" s="26">
        <v>282</v>
      </c>
      <c r="D287" s="17">
        <f t="shared" si="8"/>
        <v>7781.4569536423833</v>
      </c>
      <c r="E287" s="29">
        <v>24.216069399999999</v>
      </c>
      <c r="F287" s="3">
        <f t="shared" si="9"/>
        <v>188436.30162251653</v>
      </c>
      <c r="G287" s="26">
        <v>2019</v>
      </c>
    </row>
    <row r="288" spans="1:7" ht="16" x14ac:dyDescent="0.2">
      <c r="A288" s="26" t="s">
        <v>56</v>
      </c>
      <c r="B288" s="26">
        <v>1669</v>
      </c>
      <c r="C288" s="26">
        <v>106</v>
      </c>
      <c r="D288" s="17">
        <f t="shared" si="8"/>
        <v>6351.1084481725584</v>
      </c>
      <c r="E288" s="29">
        <v>20.199365100000001</v>
      </c>
      <c r="F288" s="3">
        <f t="shared" si="9"/>
        <v>128288.35833433195</v>
      </c>
      <c r="G288" s="26">
        <v>2009</v>
      </c>
    </row>
    <row r="289" spans="1:7" ht="16" x14ac:dyDescent="0.2">
      <c r="A289" s="26" t="s">
        <v>56</v>
      </c>
      <c r="B289" s="26">
        <v>2006</v>
      </c>
      <c r="C289" s="26">
        <v>121</v>
      </c>
      <c r="D289" s="17">
        <f t="shared" si="8"/>
        <v>6031.9042871385846</v>
      </c>
      <c r="E289" s="29">
        <v>24.788023299999999</v>
      </c>
      <c r="F289" s="3">
        <f t="shared" si="9"/>
        <v>149518.98401296113</v>
      </c>
      <c r="G289" s="26">
        <v>2010</v>
      </c>
    </row>
    <row r="290" spans="1:7" ht="16" x14ac:dyDescent="0.2">
      <c r="A290" s="26" t="s">
        <v>56</v>
      </c>
      <c r="B290" s="26">
        <v>1898</v>
      </c>
      <c r="C290" s="26">
        <v>100</v>
      </c>
      <c r="D290" s="17">
        <f t="shared" si="8"/>
        <v>5268.7038988408849</v>
      </c>
      <c r="E290" s="29">
        <v>40.524999999999999</v>
      </c>
      <c r="F290" s="3">
        <f t="shared" si="9"/>
        <v>213514.22550052687</v>
      </c>
      <c r="G290" s="26">
        <v>2011</v>
      </c>
    </row>
    <row r="291" spans="1:7" ht="16" x14ac:dyDescent="0.2">
      <c r="A291" s="26" t="s">
        <v>56</v>
      </c>
      <c r="B291" s="26">
        <v>1849</v>
      </c>
      <c r="C291" s="26">
        <v>81</v>
      </c>
      <c r="D291" s="17">
        <f t="shared" si="8"/>
        <v>4380.7463493780424</v>
      </c>
      <c r="E291" s="29">
        <v>35.292000000000002</v>
      </c>
      <c r="F291" s="3">
        <f t="shared" si="9"/>
        <v>154605.30016224989</v>
      </c>
      <c r="G291" s="26">
        <v>2012</v>
      </c>
    </row>
    <row r="292" spans="1:7" ht="16" x14ac:dyDescent="0.2">
      <c r="A292" s="26" t="s">
        <v>56</v>
      </c>
      <c r="B292" s="26">
        <v>1911</v>
      </c>
      <c r="C292" s="26">
        <v>55</v>
      </c>
      <c r="D292" s="17">
        <f t="shared" si="8"/>
        <v>2878.0743066457353</v>
      </c>
      <c r="E292" s="29">
        <v>35.450312500000003</v>
      </c>
      <c r="F292" s="3">
        <f t="shared" si="9"/>
        <v>102028.63356881215</v>
      </c>
      <c r="G292" s="26">
        <v>2013</v>
      </c>
    </row>
    <row r="293" spans="1:7" ht="16" x14ac:dyDescent="0.2">
      <c r="A293" s="26" t="s">
        <v>56</v>
      </c>
      <c r="B293" s="26">
        <v>1746</v>
      </c>
      <c r="C293" s="26">
        <v>42</v>
      </c>
      <c r="D293" s="17">
        <f t="shared" si="8"/>
        <v>2405.4982817869418</v>
      </c>
      <c r="E293" s="29">
        <v>30.277037</v>
      </c>
      <c r="F293" s="3">
        <f t="shared" si="9"/>
        <v>72831.360481099662</v>
      </c>
      <c r="G293" s="26">
        <v>2014</v>
      </c>
    </row>
    <row r="294" spans="1:7" ht="16" x14ac:dyDescent="0.2">
      <c r="A294" s="26" t="s">
        <v>56</v>
      </c>
      <c r="B294" s="26">
        <v>1380</v>
      </c>
      <c r="C294" s="26">
        <v>27</v>
      </c>
      <c r="D294" s="17">
        <f t="shared" si="8"/>
        <v>1956.521739130435</v>
      </c>
      <c r="E294" s="29">
        <v>34.187058800000003</v>
      </c>
      <c r="F294" s="3">
        <f t="shared" si="9"/>
        <v>66887.723739130452</v>
      </c>
      <c r="G294" s="26">
        <v>2015</v>
      </c>
    </row>
    <row r="295" spans="1:7" ht="16" x14ac:dyDescent="0.2">
      <c r="A295" s="26" t="s">
        <v>56</v>
      </c>
      <c r="B295" s="26">
        <v>1106</v>
      </c>
      <c r="C295" s="26">
        <v>16</v>
      </c>
      <c r="D295" s="17">
        <f t="shared" si="8"/>
        <v>1446.6546112115732</v>
      </c>
      <c r="E295" s="29">
        <v>32.146250000000002</v>
      </c>
      <c r="F295" s="3">
        <f t="shared" si="9"/>
        <v>46504.520795660035</v>
      </c>
      <c r="G295" s="26">
        <v>2016</v>
      </c>
    </row>
    <row r="296" spans="1:7" ht="16" x14ac:dyDescent="0.2">
      <c r="A296" s="26" t="s">
        <v>56</v>
      </c>
      <c r="B296" s="26">
        <v>1005</v>
      </c>
      <c r="C296" s="26">
        <v>13</v>
      </c>
      <c r="D296" s="17">
        <f t="shared" si="8"/>
        <v>1293.5323383084576</v>
      </c>
      <c r="E296" s="29">
        <v>36.69</v>
      </c>
      <c r="F296" s="3">
        <f t="shared" si="9"/>
        <v>47459.701492537308</v>
      </c>
      <c r="G296" s="26">
        <v>2017</v>
      </c>
    </row>
    <row r="297" spans="1:7" ht="16" x14ac:dyDescent="0.2">
      <c r="A297" s="26" t="s">
        <v>56</v>
      </c>
      <c r="B297" s="26">
        <v>1045</v>
      </c>
      <c r="C297" s="26">
        <v>26</v>
      </c>
      <c r="D297" s="17">
        <f t="shared" si="8"/>
        <v>2488.038277511962</v>
      </c>
      <c r="E297" s="29">
        <v>34.342666700000002</v>
      </c>
      <c r="F297" s="3">
        <f t="shared" si="9"/>
        <v>85445.869301435421</v>
      </c>
      <c r="G297" s="26">
        <v>2018</v>
      </c>
    </row>
    <row r="298" spans="1:7" ht="16" x14ac:dyDescent="0.2">
      <c r="A298" s="26" t="s">
        <v>56</v>
      </c>
      <c r="B298" s="26">
        <v>1169</v>
      </c>
      <c r="C298" s="26">
        <v>16</v>
      </c>
      <c r="D298" s="17">
        <f t="shared" si="8"/>
        <v>1368.6911890504705</v>
      </c>
      <c r="E298" s="29">
        <v>35.278750000000002</v>
      </c>
      <c r="F298" s="3">
        <f t="shared" si="9"/>
        <v>48285.71428571429</v>
      </c>
      <c r="G298" s="26">
        <v>2019</v>
      </c>
    </row>
    <row r="299" spans="1:7" ht="16" x14ac:dyDescent="0.2">
      <c r="A299" s="26" t="s">
        <v>57</v>
      </c>
      <c r="B299" s="26">
        <v>42800</v>
      </c>
      <c r="C299" s="26">
        <v>4761</v>
      </c>
      <c r="D299" s="17">
        <f t="shared" si="8"/>
        <v>11123.831775700935</v>
      </c>
      <c r="E299" s="29">
        <v>25.0797682</v>
      </c>
      <c r="F299" s="3">
        <f t="shared" si="9"/>
        <v>278983.12243037386</v>
      </c>
      <c r="G299" s="26">
        <v>2009</v>
      </c>
    </row>
    <row r="300" spans="1:7" ht="16" x14ac:dyDescent="0.2">
      <c r="A300" s="26" t="s">
        <v>57</v>
      </c>
      <c r="B300" s="26">
        <v>46248</v>
      </c>
      <c r="C300" s="26">
        <v>4586</v>
      </c>
      <c r="D300" s="17">
        <f t="shared" si="8"/>
        <v>9916.1044801937387</v>
      </c>
      <c r="E300" s="29">
        <v>24.161818700000001</v>
      </c>
      <c r="F300" s="3">
        <f t="shared" si="9"/>
        <v>239591.11866069888</v>
      </c>
      <c r="G300" s="26">
        <v>2010</v>
      </c>
    </row>
    <row r="301" spans="1:7" ht="16" x14ac:dyDescent="0.2">
      <c r="A301" s="26" t="s">
        <v>57</v>
      </c>
      <c r="B301" s="26">
        <v>48893</v>
      </c>
      <c r="C301" s="26">
        <v>4162</v>
      </c>
      <c r="D301" s="17">
        <f t="shared" si="8"/>
        <v>8512.4659971775091</v>
      </c>
      <c r="E301" s="29">
        <v>26.065920999999999</v>
      </c>
      <c r="F301" s="3">
        <f t="shared" si="9"/>
        <v>221885.26619761516</v>
      </c>
      <c r="G301" s="26">
        <v>2011</v>
      </c>
    </row>
    <row r="302" spans="1:7" ht="16" x14ac:dyDescent="0.2">
      <c r="A302" s="26" t="s">
        <v>57</v>
      </c>
      <c r="B302" s="26">
        <v>59389</v>
      </c>
      <c r="C302" s="26">
        <v>3959</v>
      </c>
      <c r="D302" s="17">
        <f t="shared" si="8"/>
        <v>6666.2176497331156</v>
      </c>
      <c r="E302" s="29">
        <v>26.069199699999999</v>
      </c>
      <c r="F302" s="3">
        <f t="shared" si="9"/>
        <v>173782.95915455723</v>
      </c>
      <c r="G302" s="26">
        <v>2012</v>
      </c>
    </row>
    <row r="303" spans="1:7" ht="16" x14ac:dyDescent="0.2">
      <c r="A303" s="26" t="s">
        <v>57</v>
      </c>
      <c r="B303" s="26">
        <v>62618</v>
      </c>
      <c r="C303" s="26">
        <v>3470</v>
      </c>
      <c r="D303" s="17">
        <f t="shared" si="8"/>
        <v>5541.5375770545215</v>
      </c>
      <c r="E303" s="29">
        <v>26.938380800000001</v>
      </c>
      <c r="F303" s="3">
        <f t="shared" si="9"/>
        <v>149280.04946820406</v>
      </c>
      <c r="G303" s="26">
        <v>2013</v>
      </c>
    </row>
    <row r="304" spans="1:7" ht="16" x14ac:dyDescent="0.2">
      <c r="A304" s="26" t="s">
        <v>57</v>
      </c>
      <c r="B304" s="26">
        <v>57255</v>
      </c>
      <c r="C304" s="26">
        <v>2449</v>
      </c>
      <c r="D304" s="17">
        <f t="shared" si="8"/>
        <v>4277.3556894594358</v>
      </c>
      <c r="E304" s="29">
        <v>28.0162206</v>
      </c>
      <c r="F304" s="3">
        <f t="shared" si="9"/>
        <v>119835.34058056065</v>
      </c>
      <c r="G304" s="26">
        <v>2014</v>
      </c>
    </row>
    <row r="305" spans="1:7" ht="16" x14ac:dyDescent="0.2">
      <c r="A305" s="26" t="s">
        <v>57</v>
      </c>
      <c r="B305" s="26">
        <v>70364</v>
      </c>
      <c r="C305" s="26">
        <v>3347</v>
      </c>
      <c r="D305" s="17">
        <f t="shared" si="8"/>
        <v>4756.6937638565178</v>
      </c>
      <c r="E305" s="29">
        <v>27.222279700000001</v>
      </c>
      <c r="F305" s="3">
        <f t="shared" si="9"/>
        <v>129488.04808694788</v>
      </c>
      <c r="G305" s="26">
        <v>2015</v>
      </c>
    </row>
    <row r="306" spans="1:7" ht="16" x14ac:dyDescent="0.2">
      <c r="A306" s="26" t="s">
        <v>57</v>
      </c>
      <c r="B306" s="26">
        <v>70299</v>
      </c>
      <c r="C306" s="26">
        <v>3089</v>
      </c>
      <c r="D306" s="17">
        <f t="shared" si="8"/>
        <v>4394.0881093614416</v>
      </c>
      <c r="E306" s="29">
        <v>26.7051892</v>
      </c>
      <c r="F306" s="3">
        <f t="shared" si="9"/>
        <v>117344.95432196758</v>
      </c>
      <c r="G306" s="26">
        <v>2016</v>
      </c>
    </row>
    <row r="307" spans="1:7" ht="16" x14ac:dyDescent="0.2">
      <c r="A307" s="26" t="s">
        <v>57</v>
      </c>
      <c r="B307" s="26">
        <v>75753</v>
      </c>
      <c r="C307" s="26">
        <v>3084</v>
      </c>
      <c r="D307" s="17">
        <f t="shared" si="8"/>
        <v>4071.1258960041187</v>
      </c>
      <c r="E307" s="29">
        <v>27.502096399999999</v>
      </c>
      <c r="F307" s="3">
        <f t="shared" si="9"/>
        <v>111964.49684844165</v>
      </c>
      <c r="G307" s="26">
        <v>2017</v>
      </c>
    </row>
    <row r="308" spans="1:7" ht="16" x14ac:dyDescent="0.2">
      <c r="A308" s="26" t="s">
        <v>57</v>
      </c>
      <c r="B308" s="26">
        <v>99815</v>
      </c>
      <c r="C308" s="26">
        <v>3603</v>
      </c>
      <c r="D308" s="17">
        <f t="shared" si="8"/>
        <v>3609.6779041226268</v>
      </c>
      <c r="E308" s="29">
        <v>25.809003100000002</v>
      </c>
      <c r="F308" s="3">
        <f t="shared" si="9"/>
        <v>93162.188217502378</v>
      </c>
      <c r="G308" s="26">
        <v>2018</v>
      </c>
    </row>
    <row r="309" spans="1:7" ht="16" x14ac:dyDescent="0.2">
      <c r="A309" s="26" t="s">
        <v>57</v>
      </c>
      <c r="B309" s="26">
        <v>118316</v>
      </c>
      <c r="C309" s="26">
        <v>3687</v>
      </c>
      <c r="D309" s="17">
        <f t="shared" si="8"/>
        <v>3116.2311099090571</v>
      </c>
      <c r="E309" s="29">
        <v>26.028697000000001</v>
      </c>
      <c r="F309" s="3">
        <f t="shared" si="9"/>
        <v>81111.435341796547</v>
      </c>
      <c r="G309" s="26">
        <v>2019</v>
      </c>
    </row>
    <row r="310" spans="1:7" ht="16" x14ac:dyDescent="0.2">
      <c r="A310" s="26" t="s">
        <v>58</v>
      </c>
      <c r="B310" s="26">
        <v>918</v>
      </c>
      <c r="C310" s="26">
        <v>70</v>
      </c>
      <c r="D310" s="17">
        <f t="shared" si="8"/>
        <v>7625.2723311546843</v>
      </c>
      <c r="E310" s="29">
        <v>22.247800000000002</v>
      </c>
      <c r="F310" s="3">
        <f t="shared" si="9"/>
        <v>169645.53376906319</v>
      </c>
      <c r="G310" s="26">
        <v>2009</v>
      </c>
    </row>
    <row r="311" spans="1:7" ht="16" x14ac:dyDescent="0.2">
      <c r="A311" s="26" t="s">
        <v>58</v>
      </c>
      <c r="B311" s="26">
        <v>1181</v>
      </c>
      <c r="C311" s="26">
        <v>77</v>
      </c>
      <c r="D311" s="17">
        <f t="shared" ref="D311:D374" si="10">IF(B311&lt;&gt;"",C311/B311*100000,"No data available")</f>
        <v>6519.898391193904</v>
      </c>
      <c r="E311" s="29">
        <v>20.164528300000001</v>
      </c>
      <c r="F311" s="3">
        <f t="shared" si="9"/>
        <v>131470.67562235394</v>
      </c>
      <c r="G311" s="26">
        <v>2010</v>
      </c>
    </row>
    <row r="312" spans="1:7" ht="16" x14ac:dyDescent="0.2">
      <c r="A312" s="26" t="s">
        <v>58</v>
      </c>
      <c r="B312" s="26">
        <v>1996</v>
      </c>
      <c r="C312" s="26">
        <v>125</v>
      </c>
      <c r="D312" s="17">
        <f t="shared" si="10"/>
        <v>6262.5250501002001</v>
      </c>
      <c r="E312" s="29">
        <v>26.2461053</v>
      </c>
      <c r="F312" s="3">
        <f t="shared" si="9"/>
        <v>164366.89190881763</v>
      </c>
      <c r="G312" s="26">
        <v>2011</v>
      </c>
    </row>
    <row r="313" spans="1:7" ht="16" x14ac:dyDescent="0.2">
      <c r="A313" s="26" t="s">
        <v>58</v>
      </c>
      <c r="B313" s="26">
        <v>2886</v>
      </c>
      <c r="C313" s="26">
        <v>148</v>
      </c>
      <c r="D313" s="17">
        <f t="shared" si="10"/>
        <v>5128.2051282051279</v>
      </c>
      <c r="E313" s="29">
        <v>29.8546847</v>
      </c>
      <c r="F313" s="3">
        <f t="shared" si="9"/>
        <v>153100.94717948718</v>
      </c>
      <c r="G313" s="26">
        <v>2012</v>
      </c>
    </row>
    <row r="314" spans="1:7" ht="16" x14ac:dyDescent="0.2">
      <c r="A314" s="26" t="s">
        <v>58</v>
      </c>
      <c r="B314" s="26">
        <v>4128</v>
      </c>
      <c r="C314" s="26">
        <v>170</v>
      </c>
      <c r="D314" s="17">
        <f t="shared" si="10"/>
        <v>4118.2170542635658</v>
      </c>
      <c r="E314" s="29">
        <v>31.590245899999999</v>
      </c>
      <c r="F314" s="3">
        <f t="shared" si="9"/>
        <v>130095.48941375969</v>
      </c>
      <c r="G314" s="26">
        <v>2013</v>
      </c>
    </row>
    <row r="315" spans="1:7" ht="16" x14ac:dyDescent="0.2">
      <c r="A315" s="26" t="s">
        <v>58</v>
      </c>
      <c r="B315" s="26">
        <v>5434</v>
      </c>
      <c r="C315" s="26">
        <v>157</v>
      </c>
      <c r="D315" s="17">
        <f t="shared" si="10"/>
        <v>2889.2160471107841</v>
      </c>
      <c r="E315" s="29">
        <v>33.601304300000002</v>
      </c>
      <c r="F315" s="3">
        <f t="shared" si="9"/>
        <v>97081.427587412603</v>
      </c>
      <c r="G315" s="26">
        <v>2014</v>
      </c>
    </row>
    <row r="316" spans="1:7" ht="16" x14ac:dyDescent="0.2">
      <c r="A316" s="26" t="s">
        <v>58</v>
      </c>
      <c r="B316" s="26">
        <v>6623</v>
      </c>
      <c r="C316" s="26">
        <v>130</v>
      </c>
      <c r="D316" s="17">
        <f t="shared" si="10"/>
        <v>1962.8567114600635</v>
      </c>
      <c r="E316" s="29">
        <v>36.794675300000002</v>
      </c>
      <c r="F316" s="3">
        <f t="shared" si="9"/>
        <v>72222.675358598834</v>
      </c>
      <c r="G316" s="26">
        <v>2015</v>
      </c>
    </row>
    <row r="317" spans="1:7" ht="16" x14ac:dyDescent="0.2">
      <c r="A317" s="26" t="s">
        <v>58</v>
      </c>
      <c r="B317" s="26">
        <v>8158</v>
      </c>
      <c r="C317" s="26">
        <v>123</v>
      </c>
      <c r="D317" s="17">
        <f t="shared" si="10"/>
        <v>1507.7224810002454</v>
      </c>
      <c r="E317" s="29">
        <v>34.677121200000002</v>
      </c>
      <c r="F317" s="3">
        <f t="shared" si="9"/>
        <v>52283.475209610209</v>
      </c>
      <c r="G317" s="26">
        <v>2016</v>
      </c>
    </row>
    <row r="318" spans="1:7" ht="16" x14ac:dyDescent="0.2">
      <c r="A318" s="26" t="s">
        <v>58</v>
      </c>
      <c r="B318" s="26">
        <v>8480</v>
      </c>
      <c r="C318" s="26">
        <v>122</v>
      </c>
      <c r="D318" s="17">
        <f t="shared" si="10"/>
        <v>1438.6792452830189</v>
      </c>
      <c r="E318" s="29">
        <v>32.503611100000001</v>
      </c>
      <c r="F318" s="3">
        <f t="shared" si="9"/>
        <v>46762.270686320757</v>
      </c>
      <c r="G318" s="26">
        <v>2017</v>
      </c>
    </row>
    <row r="319" spans="1:7" ht="16" x14ac:dyDescent="0.2">
      <c r="A319" s="26" t="s">
        <v>58</v>
      </c>
      <c r="B319" s="26">
        <v>8941</v>
      </c>
      <c r="C319" s="26">
        <v>100</v>
      </c>
      <c r="D319" s="17">
        <f t="shared" si="10"/>
        <v>1118.4431271669837</v>
      </c>
      <c r="E319" s="29">
        <v>37.2239583</v>
      </c>
      <c r="F319" s="3">
        <f t="shared" si="9"/>
        <v>41632.8803265854</v>
      </c>
      <c r="G319" s="26">
        <v>2018</v>
      </c>
    </row>
    <row r="320" spans="1:7" ht="16" x14ac:dyDescent="0.2">
      <c r="A320" s="26" t="s">
        <v>58</v>
      </c>
      <c r="B320" s="26">
        <v>9544</v>
      </c>
      <c r="C320" s="26">
        <v>94</v>
      </c>
      <c r="D320" s="17">
        <f t="shared" si="10"/>
        <v>984.91198658843257</v>
      </c>
      <c r="E320" s="29">
        <v>27.8030233</v>
      </c>
      <c r="F320" s="3">
        <f t="shared" si="9"/>
        <v>27383.530911567479</v>
      </c>
      <c r="G320" s="26">
        <v>2019</v>
      </c>
    </row>
    <row r="321" spans="1:7" ht="16" x14ac:dyDescent="0.2">
      <c r="A321" s="26" t="s">
        <v>59</v>
      </c>
      <c r="B321" s="26">
        <v>8066</v>
      </c>
      <c r="C321" s="26">
        <v>701</v>
      </c>
      <c r="D321" s="17">
        <f t="shared" si="10"/>
        <v>8690.8008926357561</v>
      </c>
      <c r="E321" s="29">
        <v>23.256921699999999</v>
      </c>
      <c r="F321" s="3">
        <f t="shared" si="9"/>
        <v>202121.27587031989</v>
      </c>
      <c r="G321" s="26">
        <v>2009</v>
      </c>
    </row>
    <row r="322" spans="1:7" ht="16" x14ac:dyDescent="0.2">
      <c r="A322" s="26" t="s">
        <v>59</v>
      </c>
      <c r="B322" s="26">
        <v>8654</v>
      </c>
      <c r="C322" s="26">
        <v>693</v>
      </c>
      <c r="D322" s="17">
        <f t="shared" si="10"/>
        <v>8007.8576380864342</v>
      </c>
      <c r="E322" s="29">
        <v>27.9940517</v>
      </c>
      <c r="F322" s="3">
        <f t="shared" ref="F322:F385" si="11">IF(E322&lt;&gt;"",D322*E322,"No Data Available")</f>
        <v>224172.38072683153</v>
      </c>
      <c r="G322" s="26">
        <v>2010</v>
      </c>
    </row>
    <row r="323" spans="1:7" ht="16" x14ac:dyDescent="0.2">
      <c r="A323" s="26" t="s">
        <v>59</v>
      </c>
      <c r="B323" s="26">
        <v>9276</v>
      </c>
      <c r="C323" s="26">
        <v>659</v>
      </c>
      <c r="D323" s="17">
        <f t="shared" si="10"/>
        <v>7104.3553255713668</v>
      </c>
      <c r="E323" s="29">
        <v>33.689956899999999</v>
      </c>
      <c r="F323" s="3">
        <f t="shared" si="11"/>
        <v>239345.42472078479</v>
      </c>
      <c r="G323" s="26">
        <v>2011</v>
      </c>
    </row>
    <row r="324" spans="1:7" ht="16" x14ac:dyDescent="0.2">
      <c r="A324" s="26" t="s">
        <v>59</v>
      </c>
      <c r="B324" s="26">
        <v>9848</v>
      </c>
      <c r="C324" s="26">
        <v>542</v>
      </c>
      <c r="D324" s="17">
        <f t="shared" si="10"/>
        <v>5503.6555645816406</v>
      </c>
      <c r="E324" s="29">
        <v>32.6686154</v>
      </c>
      <c r="F324" s="3">
        <f t="shared" si="11"/>
        <v>179796.80693338747</v>
      </c>
      <c r="G324" s="26">
        <v>2012</v>
      </c>
    </row>
    <row r="325" spans="1:7" ht="16" x14ac:dyDescent="0.2">
      <c r="A325" s="26" t="s">
        <v>59</v>
      </c>
      <c r="B325" s="26">
        <v>10343</v>
      </c>
      <c r="C325" s="26">
        <v>466</v>
      </c>
      <c r="D325" s="17">
        <f t="shared" si="10"/>
        <v>4505.4626317316051</v>
      </c>
      <c r="E325" s="29">
        <v>33.357542899999999</v>
      </c>
      <c r="F325" s="3">
        <f t="shared" si="11"/>
        <v>150291.1630223339</v>
      </c>
      <c r="G325" s="26">
        <v>2013</v>
      </c>
    </row>
    <row r="326" spans="1:7" ht="16" x14ac:dyDescent="0.2">
      <c r="A326" s="26" t="s">
        <v>59</v>
      </c>
      <c r="B326" s="26">
        <v>9296</v>
      </c>
      <c r="C326" s="26">
        <v>345</v>
      </c>
      <c r="D326" s="17">
        <f t="shared" si="10"/>
        <v>3711.2736660929431</v>
      </c>
      <c r="E326" s="29">
        <v>34.222572599999999</v>
      </c>
      <c r="F326" s="3">
        <f t="shared" si="11"/>
        <v>127009.3324763339</v>
      </c>
      <c r="G326" s="26">
        <v>2014</v>
      </c>
    </row>
    <row r="327" spans="1:7" ht="16" x14ac:dyDescent="0.2">
      <c r="A327" s="26" t="s">
        <v>59</v>
      </c>
      <c r="B327" s="26">
        <v>8852</v>
      </c>
      <c r="C327" s="26">
        <v>286</v>
      </c>
      <c r="D327" s="17">
        <f t="shared" si="10"/>
        <v>3230.9082693176688</v>
      </c>
      <c r="E327" s="29">
        <v>32.1568246</v>
      </c>
      <c r="F327" s="3">
        <f t="shared" si="11"/>
        <v>103895.75051513784</v>
      </c>
      <c r="G327" s="26">
        <v>2015</v>
      </c>
    </row>
    <row r="328" spans="1:7" ht="16" x14ac:dyDescent="0.2">
      <c r="A328" s="26" t="s">
        <v>59</v>
      </c>
      <c r="B328" s="26">
        <v>9006</v>
      </c>
      <c r="C328" s="26">
        <v>249</v>
      </c>
      <c r="D328" s="17">
        <f t="shared" si="10"/>
        <v>2764.8234510326447</v>
      </c>
      <c r="E328" s="29">
        <v>29.994744900000001</v>
      </c>
      <c r="F328" s="3">
        <f t="shared" si="11"/>
        <v>82930.174107261817</v>
      </c>
      <c r="G328" s="26">
        <v>2016</v>
      </c>
    </row>
    <row r="329" spans="1:7" ht="16" x14ac:dyDescent="0.2">
      <c r="A329" s="26" t="s">
        <v>59</v>
      </c>
      <c r="B329" s="26">
        <v>9660</v>
      </c>
      <c r="C329" s="26">
        <v>230</v>
      </c>
      <c r="D329" s="17">
        <f t="shared" si="10"/>
        <v>2380.9523809523807</v>
      </c>
      <c r="E329" s="29">
        <v>27.526766200000001</v>
      </c>
      <c r="F329" s="3">
        <f t="shared" si="11"/>
        <v>65539.919523809513</v>
      </c>
      <c r="G329" s="26">
        <v>2017</v>
      </c>
    </row>
    <row r="330" spans="1:7" ht="16" x14ac:dyDescent="0.2">
      <c r="A330" s="26" t="s">
        <v>59</v>
      </c>
      <c r="B330" s="26">
        <v>10830</v>
      </c>
      <c r="C330" s="26">
        <v>262</v>
      </c>
      <c r="D330" s="17">
        <f t="shared" si="10"/>
        <v>2419.2059095106183</v>
      </c>
      <c r="E330" s="29">
        <v>26.145970899999998</v>
      </c>
      <c r="F330" s="3">
        <f t="shared" si="11"/>
        <v>63252.487311172656</v>
      </c>
      <c r="G330" s="26">
        <v>2018</v>
      </c>
    </row>
    <row r="331" spans="1:7" ht="16" x14ac:dyDescent="0.2">
      <c r="A331" s="26" t="s">
        <v>59</v>
      </c>
      <c r="B331" s="26">
        <v>12585</v>
      </c>
      <c r="C331" s="26">
        <v>279</v>
      </c>
      <c r="D331" s="17">
        <f t="shared" si="10"/>
        <v>2216.9249106078664</v>
      </c>
      <c r="E331" s="29">
        <v>24.178048799999999</v>
      </c>
      <c r="F331" s="3">
        <f t="shared" si="11"/>
        <v>53600.918674612629</v>
      </c>
      <c r="G331" s="26">
        <v>2019</v>
      </c>
    </row>
    <row r="332" spans="1:7" ht="16" x14ac:dyDescent="0.2">
      <c r="A332" s="26" t="s">
        <v>60</v>
      </c>
      <c r="B332" s="26">
        <v>5413</v>
      </c>
      <c r="C332" s="26">
        <v>428</v>
      </c>
      <c r="D332" s="17">
        <f t="shared" si="10"/>
        <v>7906.8908184001475</v>
      </c>
      <c r="E332" s="29">
        <v>28.569121599999999</v>
      </c>
      <c r="F332" s="3">
        <f t="shared" si="11"/>
        <v>225892.92526879732</v>
      </c>
      <c r="G332" s="26">
        <v>2009</v>
      </c>
    </row>
    <row r="333" spans="1:7" ht="16" x14ac:dyDescent="0.2">
      <c r="A333" s="26" t="s">
        <v>60</v>
      </c>
      <c r="B333" s="26">
        <v>6039</v>
      </c>
      <c r="C333" s="26">
        <v>482</v>
      </c>
      <c r="D333" s="17">
        <f t="shared" si="10"/>
        <v>7981.453883093227</v>
      </c>
      <c r="E333" s="29">
        <v>32.562045500000004</v>
      </c>
      <c r="F333" s="3">
        <f t="shared" si="11"/>
        <v>259892.46449743336</v>
      </c>
      <c r="G333" s="26">
        <v>2010</v>
      </c>
    </row>
    <row r="334" spans="1:7" ht="16" x14ac:dyDescent="0.2">
      <c r="A334" s="26" t="s">
        <v>60</v>
      </c>
      <c r="B334" s="26">
        <v>5796</v>
      </c>
      <c r="C334" s="26">
        <v>370</v>
      </c>
      <c r="D334" s="17">
        <f t="shared" si="10"/>
        <v>6383.7129054520356</v>
      </c>
      <c r="E334" s="29">
        <v>37.136079299999999</v>
      </c>
      <c r="F334" s="3">
        <f t="shared" si="11"/>
        <v>237066.06868530018</v>
      </c>
      <c r="G334" s="26">
        <v>2011</v>
      </c>
    </row>
    <row r="335" spans="1:7" ht="16" x14ac:dyDescent="0.2">
      <c r="A335" s="26" t="s">
        <v>60</v>
      </c>
      <c r="B335" s="26">
        <v>5524</v>
      </c>
      <c r="C335" s="26">
        <v>245</v>
      </c>
      <c r="D335" s="17">
        <f t="shared" si="10"/>
        <v>4435.1918899348302</v>
      </c>
      <c r="E335" s="29">
        <v>36.180709200000003</v>
      </c>
      <c r="F335" s="3">
        <f t="shared" si="11"/>
        <v>160468.38801593051</v>
      </c>
      <c r="G335" s="26">
        <v>2012</v>
      </c>
    </row>
    <row r="336" spans="1:7" ht="16" x14ac:dyDescent="0.2">
      <c r="A336" s="26" t="s">
        <v>60</v>
      </c>
      <c r="B336" s="26">
        <v>6371</v>
      </c>
      <c r="C336" s="26">
        <v>240</v>
      </c>
      <c r="D336" s="17">
        <f t="shared" si="10"/>
        <v>3767.0695338251453</v>
      </c>
      <c r="E336" s="29">
        <v>34.627971000000002</v>
      </c>
      <c r="F336" s="3">
        <f t="shared" si="11"/>
        <v>130445.97457228065</v>
      </c>
      <c r="G336" s="26">
        <v>2013</v>
      </c>
    </row>
    <row r="337" spans="1:7" ht="16" x14ac:dyDescent="0.2">
      <c r="A337" s="26" t="s">
        <v>60</v>
      </c>
      <c r="B337" s="26">
        <v>6287</v>
      </c>
      <c r="C337" s="26">
        <v>222</v>
      </c>
      <c r="D337" s="17">
        <f t="shared" si="10"/>
        <v>3531.0959121997776</v>
      </c>
      <c r="E337" s="29">
        <v>34.080310099999998</v>
      </c>
      <c r="F337" s="3">
        <f t="shared" si="11"/>
        <v>120340.84368061079</v>
      </c>
      <c r="G337" s="26">
        <v>2014</v>
      </c>
    </row>
    <row r="338" spans="1:7" ht="16" x14ac:dyDescent="0.2">
      <c r="A338" s="26" t="s">
        <v>60</v>
      </c>
      <c r="B338" s="26">
        <v>5650</v>
      </c>
      <c r="C338" s="26">
        <v>161</v>
      </c>
      <c r="D338" s="17">
        <f t="shared" si="10"/>
        <v>2849.5575221238937</v>
      </c>
      <c r="E338" s="29">
        <v>31.933055599999999</v>
      </c>
      <c r="F338" s="3">
        <f t="shared" si="11"/>
        <v>90995.078789380525</v>
      </c>
      <c r="G338" s="26">
        <v>2015</v>
      </c>
    </row>
    <row r="339" spans="1:7" ht="16" x14ac:dyDescent="0.2">
      <c r="A339" s="26" t="s">
        <v>60</v>
      </c>
      <c r="B339" s="26">
        <v>5482</v>
      </c>
      <c r="C339" s="26">
        <v>152</v>
      </c>
      <c r="D339" s="17">
        <f t="shared" si="10"/>
        <v>2772.7106895293687</v>
      </c>
      <c r="E339" s="29">
        <v>36.173043499999999</v>
      </c>
      <c r="F339" s="3">
        <f t="shared" si="11"/>
        <v>100297.38438526084</v>
      </c>
      <c r="G339" s="26">
        <v>2016</v>
      </c>
    </row>
    <row r="340" spans="1:7" ht="16" x14ac:dyDescent="0.2">
      <c r="A340" s="26" t="s">
        <v>60</v>
      </c>
      <c r="B340" s="26">
        <v>6211</v>
      </c>
      <c r="C340" s="26">
        <v>182</v>
      </c>
      <c r="D340" s="17">
        <f t="shared" si="10"/>
        <v>2930.2849782643693</v>
      </c>
      <c r="E340" s="29">
        <v>32.884</v>
      </c>
      <c r="F340" s="3">
        <f t="shared" si="11"/>
        <v>96359.491225245525</v>
      </c>
      <c r="G340" s="26">
        <v>2017</v>
      </c>
    </row>
    <row r="341" spans="1:7" ht="16" x14ac:dyDescent="0.2">
      <c r="A341" s="26" t="s">
        <v>60</v>
      </c>
      <c r="B341" s="26">
        <v>7867</v>
      </c>
      <c r="C341" s="26">
        <v>216</v>
      </c>
      <c r="D341" s="17">
        <f t="shared" si="10"/>
        <v>2745.6463709164868</v>
      </c>
      <c r="E341" s="29">
        <v>33.742146900000002</v>
      </c>
      <c r="F341" s="3">
        <f t="shared" si="11"/>
        <v>92644.003182915985</v>
      </c>
      <c r="G341" s="26">
        <v>2018</v>
      </c>
    </row>
    <row r="342" spans="1:7" ht="16" x14ac:dyDescent="0.2">
      <c r="A342" s="26" t="s">
        <v>60</v>
      </c>
      <c r="B342" s="26">
        <v>9759</v>
      </c>
      <c r="C342" s="26">
        <v>225</v>
      </c>
      <c r="D342" s="17">
        <f t="shared" si="10"/>
        <v>2305.5640946818321</v>
      </c>
      <c r="E342" s="29">
        <v>30.8325517</v>
      </c>
      <c r="F342" s="3">
        <f t="shared" si="11"/>
        <v>71086.424146941281</v>
      </c>
      <c r="G342" s="26">
        <v>2019</v>
      </c>
    </row>
    <row r="343" spans="1:7" ht="16" x14ac:dyDescent="0.2">
      <c r="A343" s="26" t="s">
        <v>61</v>
      </c>
      <c r="B343" s="26">
        <v>32764</v>
      </c>
      <c r="C343" s="26">
        <v>3548</v>
      </c>
      <c r="D343" s="17">
        <f t="shared" si="10"/>
        <v>10828.958613111952</v>
      </c>
      <c r="E343" s="29">
        <v>24.339054399999998</v>
      </c>
      <c r="F343" s="3">
        <f t="shared" si="11"/>
        <v>263566.61277988035</v>
      </c>
      <c r="G343" s="26">
        <v>2009</v>
      </c>
    </row>
    <row r="344" spans="1:7" ht="16" x14ac:dyDescent="0.2">
      <c r="A344" s="26" t="s">
        <v>61</v>
      </c>
      <c r="B344" s="26">
        <v>30503</v>
      </c>
      <c r="C344" s="26">
        <v>3015</v>
      </c>
      <c r="D344" s="17">
        <f t="shared" si="10"/>
        <v>9884.2736779988845</v>
      </c>
      <c r="E344" s="29">
        <v>21.2946867</v>
      </c>
      <c r="F344" s="3">
        <f t="shared" si="11"/>
        <v>210482.51123004293</v>
      </c>
      <c r="G344" s="26">
        <v>2010</v>
      </c>
    </row>
    <row r="345" spans="1:7" ht="16" x14ac:dyDescent="0.2">
      <c r="A345" s="26" t="s">
        <v>61</v>
      </c>
      <c r="B345" s="26">
        <v>30166</v>
      </c>
      <c r="C345" s="26">
        <v>1930</v>
      </c>
      <c r="D345" s="17">
        <f t="shared" si="10"/>
        <v>6397.9314459988072</v>
      </c>
      <c r="E345" s="29">
        <v>27.204748800000001</v>
      </c>
      <c r="F345" s="3">
        <f t="shared" si="11"/>
        <v>174054.11782801832</v>
      </c>
      <c r="G345" s="26">
        <v>2011</v>
      </c>
    </row>
    <row r="346" spans="1:7" ht="16" x14ac:dyDescent="0.2">
      <c r="A346" s="26" t="s">
        <v>61</v>
      </c>
      <c r="B346" s="26">
        <v>31330</v>
      </c>
      <c r="C346" s="26">
        <v>2043</v>
      </c>
      <c r="D346" s="17">
        <f t="shared" si="10"/>
        <v>6520.9064794127044</v>
      </c>
      <c r="E346" s="29">
        <v>26.547529999999998</v>
      </c>
      <c r="F346" s="3">
        <f t="shared" si="11"/>
        <v>173113.96038940313</v>
      </c>
      <c r="G346" s="26">
        <v>2012</v>
      </c>
    </row>
    <row r="347" spans="1:7" ht="16" x14ac:dyDescent="0.2">
      <c r="A347" s="26" t="s">
        <v>61</v>
      </c>
      <c r="B347" s="26">
        <v>53373</v>
      </c>
      <c r="C347" s="26">
        <v>4931</v>
      </c>
      <c r="D347" s="17">
        <f t="shared" si="10"/>
        <v>9238.7536769527669</v>
      </c>
      <c r="E347" s="29">
        <v>26.181979800000001</v>
      </c>
      <c r="F347" s="3">
        <f t="shared" si="11"/>
        <v>241888.86214715306</v>
      </c>
      <c r="G347" s="26">
        <v>2013</v>
      </c>
    </row>
    <row r="348" spans="1:7" ht="16" x14ac:dyDescent="0.2">
      <c r="A348" s="26" t="s">
        <v>61</v>
      </c>
      <c r="B348" s="26">
        <v>53693</v>
      </c>
      <c r="C348" s="26">
        <v>4197</v>
      </c>
      <c r="D348" s="17">
        <f t="shared" si="10"/>
        <v>7816.661389752855</v>
      </c>
      <c r="E348" s="29">
        <v>27.072364</v>
      </c>
      <c r="F348" s="3">
        <f t="shared" si="11"/>
        <v>211615.50240813516</v>
      </c>
      <c r="G348" s="26">
        <v>2014</v>
      </c>
    </row>
    <row r="349" spans="1:7" ht="16" x14ac:dyDescent="0.2">
      <c r="A349" s="26" t="s">
        <v>61</v>
      </c>
      <c r="B349" s="26">
        <v>51047</v>
      </c>
      <c r="C349" s="26">
        <v>4082</v>
      </c>
      <c r="D349" s="17">
        <f t="shared" si="10"/>
        <v>7996.5521969949259</v>
      </c>
      <c r="E349" s="29">
        <v>29.020790699999999</v>
      </c>
      <c r="F349" s="3">
        <f t="shared" si="11"/>
        <v>232066.26763061489</v>
      </c>
      <c r="G349" s="26">
        <v>2015</v>
      </c>
    </row>
    <row r="350" spans="1:7" ht="16" x14ac:dyDescent="0.2">
      <c r="A350" s="26" t="s">
        <v>61</v>
      </c>
      <c r="B350" s="26">
        <v>49649</v>
      </c>
      <c r="C350" s="26">
        <v>3734</v>
      </c>
      <c r="D350" s="17">
        <f t="shared" si="10"/>
        <v>7520.7959878345982</v>
      </c>
      <c r="E350" s="29">
        <v>28.418915500000001</v>
      </c>
      <c r="F350" s="3">
        <f t="shared" si="11"/>
        <v>213732.86567101048</v>
      </c>
      <c r="G350" s="26">
        <v>2016</v>
      </c>
    </row>
    <row r="351" spans="1:7" ht="16" x14ac:dyDescent="0.2">
      <c r="A351" s="26" t="s">
        <v>61</v>
      </c>
      <c r="B351" s="26">
        <v>52458</v>
      </c>
      <c r="C351" s="26">
        <v>3883</v>
      </c>
      <c r="D351" s="17">
        <f t="shared" si="10"/>
        <v>7402.1121659232149</v>
      </c>
      <c r="E351" s="29">
        <v>27.932153</v>
      </c>
      <c r="F351" s="3">
        <f t="shared" si="11"/>
        <v>206756.92954172863</v>
      </c>
      <c r="G351" s="26">
        <v>2017</v>
      </c>
    </row>
    <row r="352" spans="1:7" ht="16" x14ac:dyDescent="0.2">
      <c r="A352" s="26" t="s">
        <v>61</v>
      </c>
      <c r="B352" s="26">
        <v>60262</v>
      </c>
      <c r="C352" s="26">
        <v>4611</v>
      </c>
      <c r="D352" s="17">
        <f t="shared" si="10"/>
        <v>7651.5880654475459</v>
      </c>
      <c r="E352" s="29">
        <v>27.4923675</v>
      </c>
      <c r="F352" s="3">
        <f t="shared" si="11"/>
        <v>210360.27105389797</v>
      </c>
      <c r="G352" s="26">
        <v>2018</v>
      </c>
    </row>
    <row r="353" spans="1:7" ht="16" x14ac:dyDescent="0.2">
      <c r="A353" s="26" t="s">
        <v>61</v>
      </c>
      <c r="B353" s="26">
        <v>67312</v>
      </c>
      <c r="C353" s="26">
        <v>4744</v>
      </c>
      <c r="D353" s="17">
        <f t="shared" si="10"/>
        <v>7047.7775136676964</v>
      </c>
      <c r="E353" s="29">
        <v>27.497939500000001</v>
      </c>
      <c r="F353" s="3">
        <f t="shared" si="11"/>
        <v>193799.35968029476</v>
      </c>
      <c r="G353" s="26">
        <v>2019</v>
      </c>
    </row>
    <row r="354" spans="1:7" ht="16" x14ac:dyDescent="0.2">
      <c r="A354" s="26" t="s">
        <v>62</v>
      </c>
      <c r="B354" s="26">
        <v>7924</v>
      </c>
      <c r="C354" s="26">
        <v>703</v>
      </c>
      <c r="D354" s="17">
        <f t="shared" si="10"/>
        <v>8871.7819283190311</v>
      </c>
      <c r="E354" s="29">
        <v>17.0225945</v>
      </c>
      <c r="F354" s="3">
        <f t="shared" si="11"/>
        <v>151020.74625820294</v>
      </c>
      <c r="G354" s="26">
        <v>2009</v>
      </c>
    </row>
    <row r="355" spans="1:7" ht="16" x14ac:dyDescent="0.2">
      <c r="A355" s="26" t="s">
        <v>62</v>
      </c>
      <c r="B355" s="26">
        <v>6359</v>
      </c>
      <c r="C355" s="26">
        <v>511</v>
      </c>
      <c r="D355" s="17">
        <f t="shared" si="10"/>
        <v>8035.8546941342975</v>
      </c>
      <c r="E355" s="29">
        <v>16.413896099999999</v>
      </c>
      <c r="F355" s="3">
        <f t="shared" si="11"/>
        <v>131899.68402421763</v>
      </c>
      <c r="G355" s="26">
        <v>2010</v>
      </c>
    </row>
    <row r="356" spans="1:7" ht="16" x14ac:dyDescent="0.2">
      <c r="A356" s="26" t="s">
        <v>62</v>
      </c>
      <c r="B356" s="26">
        <v>5341</v>
      </c>
      <c r="C356" s="26">
        <v>273</v>
      </c>
      <c r="D356" s="17">
        <f t="shared" si="10"/>
        <v>5111.4023591087816</v>
      </c>
      <c r="E356" s="29">
        <v>22.7975691</v>
      </c>
      <c r="F356" s="3">
        <f t="shared" si="11"/>
        <v>116527.54847968547</v>
      </c>
      <c r="G356" s="26">
        <v>2011</v>
      </c>
    </row>
    <row r="357" spans="1:7" ht="16" x14ac:dyDescent="0.2">
      <c r="A357" s="26" t="s">
        <v>62</v>
      </c>
      <c r="B357" s="26">
        <v>6309</v>
      </c>
      <c r="C357" s="26">
        <v>271</v>
      </c>
      <c r="D357" s="17">
        <f t="shared" si="10"/>
        <v>4295.450943097163</v>
      </c>
      <c r="E357" s="29">
        <v>23.5315084</v>
      </c>
      <c r="F357" s="3">
        <f t="shared" si="11"/>
        <v>101078.43994927881</v>
      </c>
      <c r="G357" s="26">
        <v>2012</v>
      </c>
    </row>
    <row r="358" spans="1:7" ht="16" x14ac:dyDescent="0.2">
      <c r="A358" s="26" t="s">
        <v>62</v>
      </c>
      <c r="B358" s="26">
        <v>7086</v>
      </c>
      <c r="C358" s="26">
        <v>254</v>
      </c>
      <c r="D358" s="17">
        <f t="shared" si="10"/>
        <v>3584.5328817386398</v>
      </c>
      <c r="E358" s="29">
        <v>21.213135099999999</v>
      </c>
      <c r="F358" s="3">
        <f t="shared" si="11"/>
        <v>76039.180290714081</v>
      </c>
      <c r="G358" s="26">
        <v>2013</v>
      </c>
    </row>
    <row r="359" spans="1:7" ht="16" x14ac:dyDescent="0.2">
      <c r="A359" s="26" t="s">
        <v>62</v>
      </c>
      <c r="B359" s="26">
        <v>7285</v>
      </c>
      <c r="C359" s="26">
        <v>219</v>
      </c>
      <c r="D359" s="17">
        <f t="shared" si="10"/>
        <v>3006.1770761839393</v>
      </c>
      <c r="E359" s="29">
        <v>22.430809199999999</v>
      </c>
      <c r="F359" s="3">
        <f t="shared" si="11"/>
        <v>67430.984417295796</v>
      </c>
      <c r="G359" s="26">
        <v>2014</v>
      </c>
    </row>
    <row r="360" spans="1:7" ht="16" x14ac:dyDescent="0.2">
      <c r="A360" s="26" t="s">
        <v>62</v>
      </c>
      <c r="B360" s="26">
        <v>7748</v>
      </c>
      <c r="C360" s="26">
        <v>263</v>
      </c>
      <c r="D360" s="17">
        <f t="shared" si="10"/>
        <v>3394.4243675787302</v>
      </c>
      <c r="E360" s="29">
        <v>20.967069800000001</v>
      </c>
      <c r="F360" s="3">
        <f t="shared" si="11"/>
        <v>71171.132645844089</v>
      </c>
      <c r="G360" s="26">
        <v>2015</v>
      </c>
    </row>
    <row r="361" spans="1:7" ht="16" x14ac:dyDescent="0.2">
      <c r="A361" s="26" t="s">
        <v>62</v>
      </c>
      <c r="B361" s="26">
        <v>8948</v>
      </c>
      <c r="C361" s="26">
        <v>282</v>
      </c>
      <c r="D361" s="17">
        <f t="shared" si="10"/>
        <v>3151.5422440768889</v>
      </c>
      <c r="E361" s="29">
        <v>21.393076900000001</v>
      </c>
      <c r="F361" s="3">
        <f t="shared" si="11"/>
        <v>67421.185581135462</v>
      </c>
      <c r="G361" s="26">
        <v>2016</v>
      </c>
    </row>
    <row r="362" spans="1:7" ht="16" x14ac:dyDescent="0.2">
      <c r="A362" s="26" t="s">
        <v>62</v>
      </c>
      <c r="B362" s="26">
        <v>6604</v>
      </c>
      <c r="C362" s="26">
        <v>211</v>
      </c>
      <c r="D362" s="17">
        <f t="shared" si="10"/>
        <v>3195.0333131435491</v>
      </c>
      <c r="E362" s="29">
        <v>22.7568208</v>
      </c>
      <c r="F362" s="3">
        <f t="shared" si="11"/>
        <v>72708.800557238035</v>
      </c>
      <c r="G362" s="26">
        <v>2017</v>
      </c>
    </row>
    <row r="363" spans="1:7" ht="16" x14ac:dyDescent="0.2">
      <c r="A363" s="26" t="s">
        <v>62</v>
      </c>
      <c r="B363" s="26">
        <v>7520</v>
      </c>
      <c r="C363" s="26">
        <v>206</v>
      </c>
      <c r="D363" s="17">
        <f t="shared" si="10"/>
        <v>2739.3617021276596</v>
      </c>
      <c r="E363" s="29">
        <v>25.7446552</v>
      </c>
      <c r="F363" s="3">
        <f t="shared" si="11"/>
        <v>70523.922489361707</v>
      </c>
      <c r="G363" s="26">
        <v>2018</v>
      </c>
    </row>
    <row r="364" spans="1:7" ht="16" x14ac:dyDescent="0.2">
      <c r="A364" s="26" t="s">
        <v>62</v>
      </c>
      <c r="B364" s="26">
        <v>9628</v>
      </c>
      <c r="C364" s="26">
        <v>236</v>
      </c>
      <c r="D364" s="17">
        <f t="shared" si="10"/>
        <v>2451.1840465309515</v>
      </c>
      <c r="E364" s="29">
        <v>26.482162200000001</v>
      </c>
      <c r="F364" s="3">
        <f t="shared" si="11"/>
        <v>64912.653502285008</v>
      </c>
      <c r="G364" s="26">
        <v>2019</v>
      </c>
    </row>
    <row r="365" spans="1:7" ht="16" x14ac:dyDescent="0.2">
      <c r="A365" s="26" t="s">
        <v>63</v>
      </c>
      <c r="B365" s="26">
        <v>5059</v>
      </c>
      <c r="C365" s="26">
        <v>369</v>
      </c>
      <c r="D365" s="17">
        <f t="shared" si="10"/>
        <v>7293.9316070369641</v>
      </c>
      <c r="E365" s="29">
        <v>19.685708000000002</v>
      </c>
      <c r="F365" s="3">
        <f t="shared" si="11"/>
        <v>143586.20778810044</v>
      </c>
      <c r="G365" s="26">
        <v>2009</v>
      </c>
    </row>
    <row r="366" spans="1:7" ht="16" x14ac:dyDescent="0.2">
      <c r="A366" s="26" t="s">
        <v>63</v>
      </c>
      <c r="B366" s="26">
        <v>4889</v>
      </c>
      <c r="C366" s="26">
        <v>345</v>
      </c>
      <c r="D366" s="17">
        <f t="shared" si="10"/>
        <v>7056.6578032317448</v>
      </c>
      <c r="E366" s="29">
        <v>18.947689199999999</v>
      </c>
      <c r="F366" s="3">
        <f t="shared" si="11"/>
        <v>133707.35884638986</v>
      </c>
      <c r="G366" s="26">
        <v>2010</v>
      </c>
    </row>
    <row r="367" spans="1:7" ht="16" x14ac:dyDescent="0.2">
      <c r="A367" s="26" t="s">
        <v>63</v>
      </c>
      <c r="B367" s="26">
        <v>4769</v>
      </c>
      <c r="C367" s="26">
        <v>248</v>
      </c>
      <c r="D367" s="17">
        <f t="shared" si="10"/>
        <v>5200.251625078633</v>
      </c>
      <c r="E367" s="29">
        <v>23.8885714</v>
      </c>
      <c r="F367" s="3">
        <f t="shared" si="11"/>
        <v>124226.58224365696</v>
      </c>
      <c r="G367" s="26">
        <v>2011</v>
      </c>
    </row>
    <row r="368" spans="1:7" ht="16" x14ac:dyDescent="0.2">
      <c r="A368" s="26" t="s">
        <v>63</v>
      </c>
      <c r="B368" s="26">
        <v>4957</v>
      </c>
      <c r="C368" s="26">
        <v>232</v>
      </c>
      <c r="D368" s="17">
        <f t="shared" si="10"/>
        <v>4680.2501513011903</v>
      </c>
      <c r="E368" s="29">
        <v>28.264396600000001</v>
      </c>
      <c r="F368" s="3">
        <f t="shared" si="11"/>
        <v>132284.44646358685</v>
      </c>
      <c r="G368" s="26">
        <v>2012</v>
      </c>
    </row>
    <row r="369" spans="1:7" ht="16" x14ac:dyDescent="0.2">
      <c r="A369" s="26" t="s">
        <v>63</v>
      </c>
      <c r="B369" s="26">
        <v>5293</v>
      </c>
      <c r="C369" s="26">
        <v>230</v>
      </c>
      <c r="D369" s="17">
        <f t="shared" si="10"/>
        <v>4345.3617986019271</v>
      </c>
      <c r="E369" s="29">
        <v>29.162408800000001</v>
      </c>
      <c r="F369" s="3">
        <f t="shared" si="11"/>
        <v>126721.21715473267</v>
      </c>
      <c r="G369" s="26">
        <v>2013</v>
      </c>
    </row>
    <row r="370" spans="1:7" ht="16" x14ac:dyDescent="0.2">
      <c r="A370" s="26" t="s">
        <v>63</v>
      </c>
      <c r="B370" s="26">
        <v>4708</v>
      </c>
      <c r="C370" s="26">
        <v>159</v>
      </c>
      <c r="D370" s="17">
        <f t="shared" si="10"/>
        <v>3377.2302463891251</v>
      </c>
      <c r="E370" s="29">
        <v>25.972584300000001</v>
      </c>
      <c r="F370" s="3">
        <f t="shared" si="11"/>
        <v>87715.397274851333</v>
      </c>
      <c r="G370" s="26">
        <v>2014</v>
      </c>
    </row>
    <row r="371" spans="1:7" ht="16" x14ac:dyDescent="0.2">
      <c r="A371" s="26" t="s">
        <v>63</v>
      </c>
      <c r="B371" s="26">
        <v>2969</v>
      </c>
      <c r="C371" s="26">
        <v>120</v>
      </c>
      <c r="D371" s="17">
        <f t="shared" si="10"/>
        <v>4041.7649040080832</v>
      </c>
      <c r="E371" s="29">
        <v>25.921948100000002</v>
      </c>
      <c r="F371" s="3">
        <f t="shared" si="11"/>
        <v>104770.42007409902</v>
      </c>
      <c r="G371" s="26">
        <v>2015</v>
      </c>
    </row>
    <row r="372" spans="1:7" ht="16" x14ac:dyDescent="0.2">
      <c r="A372" s="26" t="s">
        <v>63</v>
      </c>
      <c r="B372" s="26">
        <v>3271</v>
      </c>
      <c r="C372" s="26">
        <v>147</v>
      </c>
      <c r="D372" s="17">
        <f t="shared" si="10"/>
        <v>4494.0385203301739</v>
      </c>
      <c r="E372" s="29">
        <v>25.522782599999999</v>
      </c>
      <c r="F372" s="3">
        <f t="shared" si="11"/>
        <v>114700.3681504127</v>
      </c>
      <c r="G372" s="26">
        <v>2016</v>
      </c>
    </row>
    <row r="373" spans="1:7" ht="16" x14ac:dyDescent="0.2">
      <c r="A373" s="26" t="s">
        <v>63</v>
      </c>
      <c r="B373" s="26">
        <v>3182</v>
      </c>
      <c r="C373" s="26">
        <v>165</v>
      </c>
      <c r="D373" s="17">
        <f t="shared" si="10"/>
        <v>5185.4179761156502</v>
      </c>
      <c r="E373" s="29">
        <v>26.9400735</v>
      </c>
      <c r="F373" s="3">
        <f t="shared" si="11"/>
        <v>139695.54140477686</v>
      </c>
      <c r="G373" s="26">
        <v>2017</v>
      </c>
    </row>
    <row r="374" spans="1:7" ht="16" x14ac:dyDescent="0.2">
      <c r="A374" s="26" t="s">
        <v>63</v>
      </c>
      <c r="B374" s="26">
        <v>3818</v>
      </c>
      <c r="C374" s="26">
        <v>165</v>
      </c>
      <c r="D374" s="17">
        <f t="shared" si="10"/>
        <v>4321.6343635411204</v>
      </c>
      <c r="E374" s="29">
        <v>29.472582800000001</v>
      </c>
      <c r="F374" s="3">
        <f t="shared" si="11"/>
        <v>127369.72661079098</v>
      </c>
      <c r="G374" s="26">
        <v>2018</v>
      </c>
    </row>
    <row r="375" spans="1:7" ht="16" x14ac:dyDescent="0.2">
      <c r="A375" s="26" t="s">
        <v>63</v>
      </c>
      <c r="B375" s="26">
        <v>4229</v>
      </c>
      <c r="C375" s="26">
        <v>167</v>
      </c>
      <c r="D375" s="17">
        <f t="shared" ref="D375:D438" si="12">IF(B375&lt;&gt;"",C375/B375*100000,"No data available")</f>
        <v>3948.9240955308583</v>
      </c>
      <c r="E375" s="29">
        <v>26.7477193</v>
      </c>
      <c r="F375" s="3">
        <f t="shared" si="11"/>
        <v>105624.71324426577</v>
      </c>
      <c r="G375" s="26">
        <v>2019</v>
      </c>
    </row>
    <row r="376" spans="1:7" ht="16" x14ac:dyDescent="0.2">
      <c r="A376" s="26" t="s">
        <v>64</v>
      </c>
      <c r="B376" s="26">
        <v>71238</v>
      </c>
      <c r="C376" s="26">
        <v>7546</v>
      </c>
      <c r="D376" s="17">
        <f t="shared" si="12"/>
        <v>10592.661220135322</v>
      </c>
      <c r="E376" s="29">
        <v>22.009161599999999</v>
      </c>
      <c r="F376" s="3">
        <f t="shared" si="11"/>
        <v>233135.59256801146</v>
      </c>
      <c r="G376" s="26">
        <v>2009</v>
      </c>
    </row>
    <row r="377" spans="1:7" ht="16" x14ac:dyDescent="0.2">
      <c r="A377" s="26" t="s">
        <v>64</v>
      </c>
      <c r="B377" s="26">
        <v>65582</v>
      </c>
      <c r="C377" s="26">
        <v>6139</v>
      </c>
      <c r="D377" s="17">
        <f t="shared" si="12"/>
        <v>9360.8002195724439</v>
      </c>
      <c r="E377" s="29">
        <v>20.244154200000001</v>
      </c>
      <c r="F377" s="3">
        <f t="shared" si="11"/>
        <v>189501.48308041843</v>
      </c>
      <c r="G377" s="26">
        <v>2010</v>
      </c>
    </row>
    <row r="378" spans="1:7" ht="16" x14ac:dyDescent="0.2">
      <c r="A378" s="26" t="s">
        <v>64</v>
      </c>
      <c r="B378" s="26">
        <v>66550</v>
      </c>
      <c r="C378" s="26">
        <v>5239</v>
      </c>
      <c r="D378" s="17">
        <f t="shared" si="12"/>
        <v>7872.2764838467328</v>
      </c>
      <c r="E378" s="29">
        <v>26.856567999999999</v>
      </c>
      <c r="F378" s="3">
        <f t="shared" si="11"/>
        <v>211422.32870323068</v>
      </c>
      <c r="G378" s="26">
        <v>2011</v>
      </c>
    </row>
    <row r="379" spans="1:7" ht="16" x14ac:dyDescent="0.2">
      <c r="A379" s="26" t="s">
        <v>64</v>
      </c>
      <c r="B379" s="26">
        <v>71258</v>
      </c>
      <c r="C379" s="26">
        <v>5421</v>
      </c>
      <c r="D379" s="17">
        <f t="shared" si="12"/>
        <v>7607.5668696848079</v>
      </c>
      <c r="E379" s="29">
        <v>27.8922788</v>
      </c>
      <c r="F379" s="3">
        <f t="shared" si="11"/>
        <v>212192.37611889193</v>
      </c>
      <c r="G379" s="26">
        <v>2012</v>
      </c>
    </row>
    <row r="380" spans="1:7" ht="16" x14ac:dyDescent="0.2">
      <c r="A380" s="26" t="s">
        <v>64</v>
      </c>
      <c r="B380" s="26">
        <v>108090</v>
      </c>
      <c r="C380" s="26">
        <v>10353</v>
      </c>
      <c r="D380" s="17">
        <f t="shared" si="12"/>
        <v>9578.1293366638911</v>
      </c>
      <c r="E380" s="29">
        <v>28.1818229</v>
      </c>
      <c r="F380" s="3">
        <f t="shared" si="11"/>
        <v>269929.14467915625</v>
      </c>
      <c r="G380" s="26">
        <v>2013</v>
      </c>
    </row>
    <row r="381" spans="1:7" ht="16" x14ac:dyDescent="0.2">
      <c r="A381" s="26" t="s">
        <v>64</v>
      </c>
      <c r="B381" s="26">
        <v>106502</v>
      </c>
      <c r="C381" s="26">
        <v>9667</v>
      </c>
      <c r="D381" s="17">
        <f t="shared" si="12"/>
        <v>9076.8248483596544</v>
      </c>
      <c r="E381" s="29">
        <v>28.624566900000001</v>
      </c>
      <c r="F381" s="3">
        <f t="shared" si="11"/>
        <v>259820.18011145329</v>
      </c>
      <c r="G381" s="26">
        <v>2014</v>
      </c>
    </row>
    <row r="382" spans="1:7" ht="16" x14ac:dyDescent="0.2">
      <c r="A382" s="26" t="s">
        <v>64</v>
      </c>
      <c r="B382" s="26">
        <v>102258</v>
      </c>
      <c r="C382" s="26">
        <v>9159</v>
      </c>
      <c r="D382" s="17">
        <f t="shared" si="12"/>
        <v>8956.756439593968</v>
      </c>
      <c r="E382" s="29">
        <v>28.300513899999999</v>
      </c>
      <c r="F382" s="3">
        <f t="shared" si="11"/>
        <v>253480.81011764359</v>
      </c>
      <c r="G382" s="26">
        <v>2015</v>
      </c>
    </row>
    <row r="383" spans="1:7" ht="16" x14ac:dyDescent="0.2">
      <c r="A383" s="26" t="s">
        <v>64</v>
      </c>
      <c r="B383" s="26">
        <v>105343</v>
      </c>
      <c r="C383" s="26">
        <v>9189</v>
      </c>
      <c r="D383" s="17">
        <f t="shared" si="12"/>
        <v>8722.9336548228184</v>
      </c>
      <c r="E383" s="29">
        <v>28.2301745</v>
      </c>
      <c r="F383" s="3">
        <f t="shared" si="11"/>
        <v>246249.93922757093</v>
      </c>
      <c r="G383" s="26">
        <v>2016</v>
      </c>
    </row>
    <row r="384" spans="1:7" ht="16" x14ac:dyDescent="0.2">
      <c r="A384" s="26" t="s">
        <v>64</v>
      </c>
      <c r="B384" s="26">
        <v>117569</v>
      </c>
      <c r="C384" s="26">
        <v>10019</v>
      </c>
      <c r="D384" s="17">
        <f t="shared" si="12"/>
        <v>8521.8042170980443</v>
      </c>
      <c r="E384" s="29">
        <v>28.886221800000001</v>
      </c>
      <c r="F384" s="3">
        <f t="shared" si="11"/>
        <v>246162.72675126948</v>
      </c>
      <c r="G384" s="26">
        <v>2017</v>
      </c>
    </row>
    <row r="385" spans="1:7" ht="16" x14ac:dyDescent="0.2">
      <c r="A385" s="26" t="s">
        <v>64</v>
      </c>
      <c r="B385" s="26">
        <v>131154</v>
      </c>
      <c r="C385" s="26">
        <v>11229</v>
      </c>
      <c r="D385" s="17">
        <f t="shared" si="12"/>
        <v>8561.6908367262913</v>
      </c>
      <c r="E385" s="29">
        <v>28.168618200000001</v>
      </c>
      <c r="F385" s="3">
        <f t="shared" si="11"/>
        <v>241171.00032618144</v>
      </c>
      <c r="G385" s="26">
        <v>2018</v>
      </c>
    </row>
    <row r="386" spans="1:7" ht="16" x14ac:dyDescent="0.2">
      <c r="A386" s="26" t="s">
        <v>64</v>
      </c>
      <c r="B386" s="26">
        <v>138342</v>
      </c>
      <c r="C386" s="26">
        <v>10420</v>
      </c>
      <c r="D386" s="17">
        <f t="shared" si="12"/>
        <v>7532.0582324962779</v>
      </c>
      <c r="E386" s="29">
        <v>28.1481143</v>
      </c>
      <c r="F386" s="3">
        <f t="shared" ref="F386:F449" si="13">IF(E386&lt;&gt;"",D386*E386,"No Data Available")</f>
        <v>212013.23604256121</v>
      </c>
      <c r="G386" s="26">
        <v>2019</v>
      </c>
    </row>
    <row r="387" spans="1:7" ht="16" x14ac:dyDescent="0.2">
      <c r="A387" s="26" t="s">
        <v>65</v>
      </c>
      <c r="B387" s="26">
        <v>56921</v>
      </c>
      <c r="C387" s="26">
        <v>5650</v>
      </c>
      <c r="D387" s="17">
        <f t="shared" si="12"/>
        <v>9926.0378419212593</v>
      </c>
      <c r="E387" s="29">
        <v>22.124147099999998</v>
      </c>
      <c r="F387" s="3">
        <f t="shared" si="13"/>
        <v>219605.12133483248</v>
      </c>
      <c r="G387" s="26">
        <v>2009</v>
      </c>
    </row>
    <row r="388" spans="1:7" ht="16" x14ac:dyDescent="0.2">
      <c r="A388" s="26" t="s">
        <v>65</v>
      </c>
      <c r="B388" s="26">
        <v>59181</v>
      </c>
      <c r="C388" s="26">
        <v>5236</v>
      </c>
      <c r="D388" s="17">
        <f t="shared" si="12"/>
        <v>8847.4341427147228</v>
      </c>
      <c r="E388" s="29">
        <v>21.151682600000001</v>
      </c>
      <c r="F388" s="3">
        <f t="shared" si="13"/>
        <v>187138.11881110494</v>
      </c>
      <c r="G388" s="26">
        <v>2010</v>
      </c>
    </row>
    <row r="389" spans="1:7" ht="16" x14ac:dyDescent="0.2">
      <c r="A389" s="26" t="s">
        <v>65</v>
      </c>
      <c r="B389" s="26">
        <v>65048</v>
      </c>
      <c r="C389" s="26">
        <v>5117</v>
      </c>
      <c r="D389" s="17">
        <f t="shared" si="12"/>
        <v>7866.4985856598205</v>
      </c>
      <c r="E389" s="29">
        <v>23.912032100000001</v>
      </c>
      <c r="F389" s="3">
        <f t="shared" si="13"/>
        <v>188103.96669490225</v>
      </c>
      <c r="G389" s="26">
        <v>2011</v>
      </c>
    </row>
    <row r="390" spans="1:7" ht="16" x14ac:dyDescent="0.2">
      <c r="A390" s="26" t="s">
        <v>65</v>
      </c>
      <c r="B390" s="26">
        <v>69078</v>
      </c>
      <c r="C390" s="26">
        <v>4922</v>
      </c>
      <c r="D390" s="17">
        <f t="shared" si="12"/>
        <v>7125.2786704884329</v>
      </c>
      <c r="E390" s="29">
        <v>24.303480499999999</v>
      </c>
      <c r="F390" s="3">
        <f t="shared" si="13"/>
        <v>173169.07122528154</v>
      </c>
      <c r="G390" s="26">
        <v>2012</v>
      </c>
    </row>
    <row r="391" spans="1:7" ht="16" x14ac:dyDescent="0.2">
      <c r="A391" s="26" t="s">
        <v>65</v>
      </c>
      <c r="B391" s="26">
        <v>72514</v>
      </c>
      <c r="C391" s="26">
        <v>4527</v>
      </c>
      <c r="D391" s="17">
        <f t="shared" si="12"/>
        <v>6242.9323992608324</v>
      </c>
      <c r="E391" s="29">
        <v>24.667580999999998</v>
      </c>
      <c r="F391" s="3">
        <f t="shared" si="13"/>
        <v>153998.04063629091</v>
      </c>
      <c r="G391" s="26">
        <v>2013</v>
      </c>
    </row>
    <row r="392" spans="1:7" ht="16" x14ac:dyDescent="0.2">
      <c r="A392" s="26" t="s">
        <v>65</v>
      </c>
      <c r="B392" s="26">
        <v>64909</v>
      </c>
      <c r="C392" s="26">
        <v>2719</v>
      </c>
      <c r="D392" s="17">
        <f t="shared" si="12"/>
        <v>4188.9414410944555</v>
      </c>
      <c r="E392" s="29">
        <v>26.829985099999998</v>
      </c>
      <c r="F392" s="3">
        <f t="shared" si="13"/>
        <v>112389.23644933676</v>
      </c>
      <c r="G392" s="26">
        <v>2014</v>
      </c>
    </row>
    <row r="393" spans="1:7" ht="16" x14ac:dyDescent="0.2">
      <c r="A393" s="26" t="s">
        <v>65</v>
      </c>
      <c r="B393" s="26">
        <v>46464</v>
      </c>
      <c r="C393" s="26">
        <v>1930</v>
      </c>
      <c r="D393" s="17">
        <f t="shared" si="12"/>
        <v>4153.7534435261714</v>
      </c>
      <c r="E393" s="29">
        <v>27.5234557</v>
      </c>
      <c r="F393" s="3">
        <f t="shared" si="13"/>
        <v>114325.64889161503</v>
      </c>
      <c r="G393" s="26">
        <v>2015</v>
      </c>
    </row>
    <row r="394" spans="1:7" ht="16" x14ac:dyDescent="0.2">
      <c r="A394" s="26" t="s">
        <v>65</v>
      </c>
      <c r="B394" s="26">
        <v>39636</v>
      </c>
      <c r="C394" s="26">
        <v>1560</v>
      </c>
      <c r="D394" s="17">
        <f t="shared" si="12"/>
        <v>3935.8159249167425</v>
      </c>
      <c r="E394" s="29">
        <v>26.6983</v>
      </c>
      <c r="F394" s="3">
        <f t="shared" si="13"/>
        <v>105079.59430820466</v>
      </c>
      <c r="G394" s="26">
        <v>2016</v>
      </c>
    </row>
    <row r="395" spans="1:7" ht="16" x14ac:dyDescent="0.2">
      <c r="A395" s="26" t="s">
        <v>65</v>
      </c>
      <c r="B395" s="26">
        <v>43716</v>
      </c>
      <c r="C395" s="26">
        <v>1601</v>
      </c>
      <c r="D395" s="17">
        <f t="shared" si="12"/>
        <v>3662.2746820386133</v>
      </c>
      <c r="E395" s="29">
        <v>28.0012258</v>
      </c>
      <c r="F395" s="3">
        <f t="shared" si="13"/>
        <v>102548.18031338642</v>
      </c>
      <c r="G395" s="26">
        <v>2017</v>
      </c>
    </row>
    <row r="396" spans="1:7" ht="16" x14ac:dyDescent="0.2">
      <c r="A396" s="26" t="s">
        <v>65</v>
      </c>
      <c r="B396" s="26">
        <v>46698</v>
      </c>
      <c r="C396" s="26">
        <v>1642</v>
      </c>
      <c r="D396" s="17">
        <f t="shared" si="12"/>
        <v>3516.2105443487949</v>
      </c>
      <c r="E396" s="29">
        <v>28.2134459</v>
      </c>
      <c r="F396" s="3">
        <f t="shared" si="13"/>
        <v>99204.415965994282</v>
      </c>
      <c r="G396" s="26">
        <v>2018</v>
      </c>
    </row>
    <row r="397" spans="1:7" ht="16" x14ac:dyDescent="0.2">
      <c r="A397" s="26" t="s">
        <v>65</v>
      </c>
      <c r="B397" s="26">
        <v>58391</v>
      </c>
      <c r="C397" s="26">
        <v>1851</v>
      </c>
      <c r="D397" s="17">
        <f t="shared" si="12"/>
        <v>3170.0090767412785</v>
      </c>
      <c r="E397" s="29">
        <v>26.7965172</v>
      </c>
      <c r="F397" s="3">
        <f t="shared" si="13"/>
        <v>84945.202749053788</v>
      </c>
      <c r="G397" s="26">
        <v>2019</v>
      </c>
    </row>
    <row r="398" spans="1:7" ht="16" x14ac:dyDescent="0.2">
      <c r="A398" s="26" t="s">
        <v>66</v>
      </c>
      <c r="B398" s="26">
        <v>10552</v>
      </c>
      <c r="C398" s="26">
        <v>688</v>
      </c>
      <c r="D398" s="17">
        <f t="shared" si="12"/>
        <v>6520.0909780136471</v>
      </c>
      <c r="E398" s="29">
        <v>22.838501399999998</v>
      </c>
      <c r="F398" s="3">
        <f t="shared" si="13"/>
        <v>148909.10692949203</v>
      </c>
      <c r="G398" s="26">
        <v>2009</v>
      </c>
    </row>
    <row r="399" spans="1:7" ht="16" x14ac:dyDescent="0.2">
      <c r="A399" s="26" t="s">
        <v>66</v>
      </c>
      <c r="B399" s="26">
        <v>11032</v>
      </c>
      <c r="C399" s="26">
        <v>640</v>
      </c>
      <c r="D399" s="17">
        <f t="shared" si="12"/>
        <v>5801.3052936910808</v>
      </c>
      <c r="E399" s="29">
        <v>22.225611799999999</v>
      </c>
      <c r="F399" s="3">
        <f t="shared" si="13"/>
        <v>128937.55939086295</v>
      </c>
      <c r="G399" s="26">
        <v>2010</v>
      </c>
    </row>
    <row r="400" spans="1:7" ht="16" x14ac:dyDescent="0.2">
      <c r="A400" s="26" t="s">
        <v>66</v>
      </c>
      <c r="B400" s="26">
        <v>11318</v>
      </c>
      <c r="C400" s="26">
        <v>463</v>
      </c>
      <c r="D400" s="17">
        <f t="shared" si="12"/>
        <v>4090.828768333628</v>
      </c>
      <c r="E400" s="29">
        <v>31.580749999999998</v>
      </c>
      <c r="F400" s="3">
        <f t="shared" si="13"/>
        <v>129191.44062555222</v>
      </c>
      <c r="G400" s="26">
        <v>2011</v>
      </c>
    </row>
    <row r="401" spans="1:7" ht="16" x14ac:dyDescent="0.2">
      <c r="A401" s="26" t="s">
        <v>66</v>
      </c>
      <c r="B401" s="26">
        <v>11990</v>
      </c>
      <c r="C401" s="26">
        <v>498</v>
      </c>
      <c r="D401" s="17">
        <f t="shared" si="12"/>
        <v>4153.4612176814016</v>
      </c>
      <c r="E401" s="29">
        <v>32.466310300000004</v>
      </c>
      <c r="F401" s="3">
        <f t="shared" si="13"/>
        <v>134847.56071226025</v>
      </c>
      <c r="G401" s="26">
        <v>2012</v>
      </c>
    </row>
    <row r="402" spans="1:7" ht="16" x14ac:dyDescent="0.2">
      <c r="A402" s="26" t="s">
        <v>66</v>
      </c>
      <c r="B402" s="26">
        <v>12538</v>
      </c>
      <c r="C402" s="26">
        <v>526</v>
      </c>
      <c r="D402" s="17">
        <f t="shared" si="12"/>
        <v>4195.2464507896002</v>
      </c>
      <c r="E402" s="29">
        <v>34.319059600000003</v>
      </c>
      <c r="F402" s="3">
        <f t="shared" si="13"/>
        <v>143976.91298133676</v>
      </c>
      <c r="G402" s="26">
        <v>2013</v>
      </c>
    </row>
    <row r="403" spans="1:7" ht="16" x14ac:dyDescent="0.2">
      <c r="A403" s="26" t="s">
        <v>66</v>
      </c>
      <c r="B403" s="26">
        <v>10195</v>
      </c>
      <c r="C403" s="26">
        <v>349</v>
      </c>
      <c r="D403" s="17">
        <f t="shared" si="12"/>
        <v>3423.2466895537032</v>
      </c>
      <c r="E403" s="29">
        <v>33.004628099999998</v>
      </c>
      <c r="F403" s="3">
        <f t="shared" si="13"/>
        <v>112982.98388327612</v>
      </c>
      <c r="G403" s="26">
        <v>2014</v>
      </c>
    </row>
    <row r="404" spans="1:7" ht="16" x14ac:dyDescent="0.2">
      <c r="A404" s="26" t="s">
        <v>66</v>
      </c>
      <c r="B404" s="26">
        <v>7369</v>
      </c>
      <c r="C404" s="26">
        <v>258</v>
      </c>
      <c r="D404" s="17">
        <f t="shared" si="12"/>
        <v>3501.1534807979374</v>
      </c>
      <c r="E404" s="29">
        <v>33.477198100000003</v>
      </c>
      <c r="F404" s="3">
        <f t="shared" si="13"/>
        <v>117208.80865517711</v>
      </c>
      <c r="G404" s="26">
        <v>2015</v>
      </c>
    </row>
    <row r="405" spans="1:7" ht="16" x14ac:dyDescent="0.2">
      <c r="A405" s="26" t="s">
        <v>66</v>
      </c>
      <c r="B405" s="26">
        <v>7221</v>
      </c>
      <c r="C405" s="26">
        <v>254</v>
      </c>
      <c r="D405" s="17">
        <f t="shared" si="12"/>
        <v>3517.5183492591059</v>
      </c>
      <c r="E405" s="29">
        <v>37.473015099999998</v>
      </c>
      <c r="F405" s="3">
        <f t="shared" si="13"/>
        <v>131812.01821631353</v>
      </c>
      <c r="G405" s="26">
        <v>2016</v>
      </c>
    </row>
    <row r="406" spans="1:7" ht="16" x14ac:dyDescent="0.2">
      <c r="A406" s="26" t="s">
        <v>66</v>
      </c>
      <c r="B406" s="26">
        <v>6056</v>
      </c>
      <c r="C406" s="26">
        <v>244</v>
      </c>
      <c r="D406" s="17">
        <f t="shared" si="12"/>
        <v>4029.0620871862616</v>
      </c>
      <c r="E406" s="29">
        <v>35.728530800000001</v>
      </c>
      <c r="F406" s="3">
        <f t="shared" si="13"/>
        <v>143952.46887714663</v>
      </c>
      <c r="G406" s="26">
        <v>2017</v>
      </c>
    </row>
    <row r="407" spans="1:7" ht="16" x14ac:dyDescent="0.2">
      <c r="A407" s="26" t="s">
        <v>66</v>
      </c>
      <c r="B407" s="26">
        <v>6668</v>
      </c>
      <c r="C407" s="26">
        <v>238</v>
      </c>
      <c r="D407" s="17">
        <f t="shared" si="12"/>
        <v>3569.2861427714461</v>
      </c>
      <c r="E407" s="29">
        <v>37.141855700000001</v>
      </c>
      <c r="F407" s="3">
        <f t="shared" si="13"/>
        <v>132569.91086682666</v>
      </c>
      <c r="G407" s="26">
        <v>2018</v>
      </c>
    </row>
    <row r="408" spans="1:7" ht="16" x14ac:dyDescent="0.2">
      <c r="A408" s="26" t="s">
        <v>66</v>
      </c>
      <c r="B408" s="26">
        <v>7431</v>
      </c>
      <c r="C408" s="26">
        <v>223</v>
      </c>
      <c r="D408" s="17">
        <f t="shared" si="12"/>
        <v>3000.9419997308573</v>
      </c>
      <c r="E408" s="29">
        <v>31.195524500000001</v>
      </c>
      <c r="F408" s="3">
        <f t="shared" si="13"/>
        <v>93615.959675682956</v>
      </c>
      <c r="G408" s="26">
        <v>2019</v>
      </c>
    </row>
    <row r="409" spans="1:7" ht="16" x14ac:dyDescent="0.2">
      <c r="A409" s="26" t="s">
        <v>67</v>
      </c>
      <c r="B409" s="26">
        <v>9909</v>
      </c>
      <c r="C409" s="26">
        <v>733</v>
      </c>
      <c r="D409" s="17">
        <f t="shared" si="12"/>
        <v>7397.315571702492</v>
      </c>
      <c r="E409" s="29">
        <v>28.36833</v>
      </c>
      <c r="F409" s="3">
        <f t="shared" si="13"/>
        <v>209849.48925219497</v>
      </c>
      <c r="G409" s="26">
        <v>2009</v>
      </c>
    </row>
    <row r="410" spans="1:7" ht="16" x14ac:dyDescent="0.2">
      <c r="A410" s="26" t="s">
        <v>67</v>
      </c>
      <c r="B410" s="26">
        <v>10465</v>
      </c>
      <c r="C410" s="26">
        <v>664</v>
      </c>
      <c r="D410" s="17">
        <f t="shared" si="12"/>
        <v>6344.9593884376491</v>
      </c>
      <c r="E410" s="29">
        <v>27.208858299999999</v>
      </c>
      <c r="F410" s="3">
        <f t="shared" si="13"/>
        <v>172639.10091925465</v>
      </c>
      <c r="G410" s="26">
        <v>2010</v>
      </c>
    </row>
    <row r="411" spans="1:7" ht="16" x14ac:dyDescent="0.2">
      <c r="A411" s="26" t="s">
        <v>67</v>
      </c>
      <c r="B411" s="26">
        <v>10984</v>
      </c>
      <c r="C411" s="26">
        <v>645</v>
      </c>
      <c r="D411" s="17">
        <f t="shared" si="12"/>
        <v>5872.1777130371456</v>
      </c>
      <c r="E411" s="29">
        <v>31.603502299999999</v>
      </c>
      <c r="F411" s="3">
        <f t="shared" si="13"/>
        <v>185581.38185997817</v>
      </c>
      <c r="G411" s="26">
        <v>2011</v>
      </c>
    </row>
    <row r="412" spans="1:7" ht="16" x14ac:dyDescent="0.2">
      <c r="A412" s="26" t="s">
        <v>67</v>
      </c>
      <c r="B412" s="26">
        <v>12246</v>
      </c>
      <c r="C412" s="26">
        <v>586</v>
      </c>
      <c r="D412" s="17">
        <f t="shared" si="12"/>
        <v>4785.2359954270787</v>
      </c>
      <c r="E412" s="29">
        <v>31.0629767</v>
      </c>
      <c r="F412" s="3">
        <f t="shared" si="13"/>
        <v>148643.67422995265</v>
      </c>
      <c r="G412" s="26">
        <v>2012</v>
      </c>
    </row>
    <row r="413" spans="1:7" ht="16" x14ac:dyDescent="0.2">
      <c r="A413" s="26" t="s">
        <v>67</v>
      </c>
      <c r="B413" s="26">
        <v>13568</v>
      </c>
      <c r="C413" s="26">
        <v>555</v>
      </c>
      <c r="D413" s="17">
        <f t="shared" si="12"/>
        <v>4090.5070754716976</v>
      </c>
      <c r="E413" s="29">
        <v>31.4248023</v>
      </c>
      <c r="F413" s="3">
        <f t="shared" si="13"/>
        <v>128543.37615344928</v>
      </c>
      <c r="G413" s="26">
        <v>2013</v>
      </c>
    </row>
    <row r="414" spans="1:7" ht="16" x14ac:dyDescent="0.2">
      <c r="A414" s="26" t="s">
        <v>67</v>
      </c>
      <c r="B414" s="26">
        <v>13106</v>
      </c>
      <c r="C414" s="26">
        <v>336</v>
      </c>
      <c r="D414" s="17">
        <f t="shared" si="12"/>
        <v>2563.7112772775831</v>
      </c>
      <c r="E414" s="29">
        <v>31.727094000000001</v>
      </c>
      <c r="F414" s="3">
        <f t="shared" si="13"/>
        <v>81339.108683045954</v>
      </c>
      <c r="G414" s="26">
        <v>2014</v>
      </c>
    </row>
    <row r="415" spans="1:7" ht="16" x14ac:dyDescent="0.2">
      <c r="A415" s="26" t="s">
        <v>67</v>
      </c>
      <c r="B415" s="26">
        <v>8972</v>
      </c>
      <c r="C415" s="26">
        <v>204</v>
      </c>
      <c r="D415" s="17">
        <f t="shared" si="12"/>
        <v>2273.7405260811411</v>
      </c>
      <c r="E415" s="29">
        <v>33.0571141</v>
      </c>
      <c r="F415" s="3">
        <f t="shared" si="13"/>
        <v>75163.300004458302</v>
      </c>
      <c r="G415" s="26">
        <v>2015</v>
      </c>
    </row>
    <row r="416" spans="1:7" ht="16" x14ac:dyDescent="0.2">
      <c r="A416" s="26" t="s">
        <v>67</v>
      </c>
      <c r="B416" s="26">
        <v>8382</v>
      </c>
      <c r="C416" s="26">
        <v>167</v>
      </c>
      <c r="D416" s="17">
        <f t="shared" si="12"/>
        <v>1992.3645907897876</v>
      </c>
      <c r="E416" s="29">
        <v>32.207241400000001</v>
      </c>
      <c r="F416" s="3">
        <f t="shared" si="13"/>
        <v>64168.567332378909</v>
      </c>
      <c r="G416" s="26">
        <v>2016</v>
      </c>
    </row>
    <row r="417" spans="1:7" ht="16" x14ac:dyDescent="0.2">
      <c r="A417" s="26" t="s">
        <v>67</v>
      </c>
      <c r="B417" s="26">
        <v>8443</v>
      </c>
      <c r="C417" s="26">
        <v>164</v>
      </c>
      <c r="D417" s="17">
        <f t="shared" si="12"/>
        <v>1942.437522207746</v>
      </c>
      <c r="E417" s="29">
        <v>32.473863600000001</v>
      </c>
      <c r="F417" s="3">
        <f t="shared" si="13"/>
        <v>63078.451147696316</v>
      </c>
      <c r="G417" s="26">
        <v>2017</v>
      </c>
    </row>
    <row r="418" spans="1:7" ht="16" x14ac:dyDescent="0.2">
      <c r="A418" s="26" t="s">
        <v>67</v>
      </c>
      <c r="B418" s="26">
        <v>8804</v>
      </c>
      <c r="C418" s="26">
        <v>178</v>
      </c>
      <c r="D418" s="17">
        <f t="shared" si="12"/>
        <v>2021.8082689686507</v>
      </c>
      <c r="E418" s="29">
        <v>31.8278626</v>
      </c>
      <c r="F418" s="3">
        <f t="shared" si="13"/>
        <v>64349.835788278062</v>
      </c>
      <c r="G418" s="26">
        <v>2018</v>
      </c>
    </row>
    <row r="419" spans="1:7" ht="16" x14ac:dyDescent="0.2">
      <c r="A419" s="26" t="s">
        <v>67</v>
      </c>
      <c r="B419" s="26">
        <v>10256</v>
      </c>
      <c r="C419" s="26">
        <v>224</v>
      </c>
      <c r="D419" s="17">
        <f t="shared" si="12"/>
        <v>2184.0873634945397</v>
      </c>
      <c r="E419" s="29">
        <v>26.651760599999999</v>
      </c>
      <c r="F419" s="3">
        <f t="shared" si="13"/>
        <v>58209.773541341652</v>
      </c>
      <c r="G419" s="26">
        <v>2019</v>
      </c>
    </row>
    <row r="420" spans="1:7" ht="16" x14ac:dyDescent="0.2">
      <c r="A420" s="26" t="s">
        <v>68</v>
      </c>
      <c r="B420" s="26">
        <v>31769</v>
      </c>
      <c r="C420" s="26">
        <v>3044</v>
      </c>
      <c r="D420" s="17">
        <f t="shared" si="12"/>
        <v>9581.667663445498</v>
      </c>
      <c r="E420" s="29">
        <v>24.622651600000001</v>
      </c>
      <c r="F420" s="3">
        <f t="shared" si="13"/>
        <v>235926.06462400456</v>
      </c>
      <c r="G420" s="26">
        <v>2009</v>
      </c>
    </row>
    <row r="421" spans="1:7" ht="16" x14ac:dyDescent="0.2">
      <c r="A421" s="26" t="s">
        <v>68</v>
      </c>
      <c r="B421" s="26">
        <v>31261</v>
      </c>
      <c r="C421" s="26">
        <v>2748</v>
      </c>
      <c r="D421" s="17">
        <f t="shared" si="12"/>
        <v>8790.5057419788245</v>
      </c>
      <c r="E421" s="29">
        <v>20.73715</v>
      </c>
      <c r="F421" s="3">
        <f t="shared" si="13"/>
        <v>182290.03614727617</v>
      </c>
      <c r="G421" s="26">
        <v>2010</v>
      </c>
    </row>
    <row r="422" spans="1:7" ht="16" x14ac:dyDescent="0.2">
      <c r="A422" s="26" t="s">
        <v>68</v>
      </c>
      <c r="B422" s="26">
        <v>29194</v>
      </c>
      <c r="C422" s="26">
        <v>1295</v>
      </c>
      <c r="D422" s="17">
        <f t="shared" si="12"/>
        <v>4435.8429814345418</v>
      </c>
      <c r="E422" s="29">
        <v>33.506802700000001</v>
      </c>
      <c r="F422" s="3">
        <f t="shared" si="13"/>
        <v>148630.91558710695</v>
      </c>
      <c r="G422" s="26">
        <v>2011</v>
      </c>
    </row>
    <row r="423" spans="1:7" ht="16" x14ac:dyDescent="0.2">
      <c r="A423" s="26" t="s">
        <v>68</v>
      </c>
      <c r="B423" s="26">
        <v>30125</v>
      </c>
      <c r="C423" s="26">
        <v>1239</v>
      </c>
      <c r="D423" s="17">
        <f t="shared" si="12"/>
        <v>4112.8630705394198</v>
      </c>
      <c r="E423" s="29">
        <v>31.033092100000001</v>
      </c>
      <c r="F423" s="3">
        <f t="shared" si="13"/>
        <v>127634.85846273862</v>
      </c>
      <c r="G423" s="26">
        <v>2012</v>
      </c>
    </row>
    <row r="424" spans="1:7" ht="16" x14ac:dyDescent="0.2">
      <c r="A424" s="26" t="s">
        <v>68</v>
      </c>
      <c r="B424" s="26">
        <v>33028</v>
      </c>
      <c r="C424" s="26">
        <v>1127</v>
      </c>
      <c r="D424" s="17">
        <f t="shared" si="12"/>
        <v>3412.2562674094706</v>
      </c>
      <c r="E424" s="29">
        <v>29.660326099999999</v>
      </c>
      <c r="F424" s="3">
        <f t="shared" si="13"/>
        <v>101208.6336281337</v>
      </c>
      <c r="G424" s="26">
        <v>2013</v>
      </c>
    </row>
    <row r="425" spans="1:7" ht="16" x14ac:dyDescent="0.2">
      <c r="A425" s="26" t="s">
        <v>68</v>
      </c>
      <c r="B425" s="26">
        <v>31287</v>
      </c>
      <c r="C425" s="26">
        <v>909</v>
      </c>
      <c r="D425" s="17">
        <f t="shared" si="12"/>
        <v>2905.3600536964236</v>
      </c>
      <c r="E425" s="29">
        <v>27.077155000000001</v>
      </c>
      <c r="F425" s="3">
        <f t="shared" si="13"/>
        <v>78668.884504746384</v>
      </c>
      <c r="G425" s="26">
        <v>2014</v>
      </c>
    </row>
    <row r="426" spans="1:7" ht="16" x14ac:dyDescent="0.2">
      <c r="A426" s="26" t="s">
        <v>68</v>
      </c>
      <c r="B426" s="26">
        <v>25964</v>
      </c>
      <c r="C426" s="26">
        <v>768</v>
      </c>
      <c r="D426" s="17">
        <f t="shared" si="12"/>
        <v>2957.9417655214916</v>
      </c>
      <c r="E426" s="29">
        <v>25.672255799999999</v>
      </c>
      <c r="F426" s="3">
        <f t="shared" si="13"/>
        <v>75937.037645971344</v>
      </c>
      <c r="G426" s="26">
        <v>2015</v>
      </c>
    </row>
    <row r="427" spans="1:7" ht="16" x14ac:dyDescent="0.2">
      <c r="A427" s="26" t="s">
        <v>68</v>
      </c>
      <c r="B427" s="26">
        <v>22656</v>
      </c>
      <c r="C427" s="26">
        <v>802</v>
      </c>
      <c r="D427" s="17">
        <f t="shared" si="12"/>
        <v>3539.9011299435028</v>
      </c>
      <c r="E427" s="29">
        <v>26.814627600000001</v>
      </c>
      <c r="F427" s="3">
        <f t="shared" si="13"/>
        <v>94921.130540254249</v>
      </c>
      <c r="G427" s="26">
        <v>2016</v>
      </c>
    </row>
    <row r="428" spans="1:7" ht="16" x14ac:dyDescent="0.2">
      <c r="A428" s="26" t="s">
        <v>68</v>
      </c>
      <c r="B428" s="26">
        <v>23411</v>
      </c>
      <c r="C428" s="26">
        <v>920</v>
      </c>
      <c r="D428" s="17">
        <f t="shared" si="12"/>
        <v>3929.7766007432406</v>
      </c>
      <c r="E428" s="29">
        <v>28.9147207</v>
      </c>
      <c r="F428" s="3">
        <f t="shared" si="13"/>
        <v>113628.39282388621</v>
      </c>
      <c r="G428" s="26">
        <v>2017</v>
      </c>
    </row>
    <row r="429" spans="1:7" ht="16" x14ac:dyDescent="0.2">
      <c r="A429" s="26" t="s">
        <v>68</v>
      </c>
      <c r="B429" s="26">
        <v>29014</v>
      </c>
      <c r="C429" s="26">
        <v>1147</v>
      </c>
      <c r="D429" s="17">
        <f t="shared" si="12"/>
        <v>3953.263941545461</v>
      </c>
      <c r="E429" s="29">
        <v>26.850162099999999</v>
      </c>
      <c r="F429" s="3">
        <f t="shared" si="13"/>
        <v>106145.77765458054</v>
      </c>
      <c r="G429" s="26">
        <v>2018</v>
      </c>
    </row>
    <row r="430" spans="1:7" ht="16" x14ac:dyDescent="0.2">
      <c r="A430" s="26" t="s">
        <v>68</v>
      </c>
      <c r="B430" s="26">
        <v>34035</v>
      </c>
      <c r="C430" s="26">
        <v>1226</v>
      </c>
      <c r="D430" s="17">
        <f t="shared" si="12"/>
        <v>3602.1742324078155</v>
      </c>
      <c r="E430" s="29">
        <v>26.337154900000002</v>
      </c>
      <c r="F430" s="3">
        <f t="shared" si="13"/>
        <v>94871.020735713246</v>
      </c>
      <c r="G430" s="26">
        <v>2019</v>
      </c>
    </row>
    <row r="431" spans="1:7" ht="16" x14ac:dyDescent="0.2">
      <c r="A431" s="26" t="s">
        <v>69</v>
      </c>
      <c r="B431" s="26"/>
      <c r="C431" s="26"/>
      <c r="D431" s="17" t="str">
        <f t="shared" si="12"/>
        <v>No data available</v>
      </c>
      <c r="E431" s="29"/>
      <c r="F431" s="3" t="str">
        <f t="shared" si="13"/>
        <v>No Data Available</v>
      </c>
      <c r="G431" s="26">
        <v>2009</v>
      </c>
    </row>
    <row r="432" spans="1:7" ht="16" x14ac:dyDescent="0.2">
      <c r="A432" s="26" t="s">
        <v>69</v>
      </c>
      <c r="B432" s="26"/>
      <c r="C432" s="26"/>
      <c r="D432" s="17" t="str">
        <f t="shared" si="12"/>
        <v>No data available</v>
      </c>
      <c r="E432" s="29"/>
      <c r="F432" s="3" t="str">
        <f t="shared" si="13"/>
        <v>No Data Available</v>
      </c>
      <c r="G432" s="26">
        <v>2010</v>
      </c>
    </row>
    <row r="433" spans="1:7" ht="16" x14ac:dyDescent="0.2">
      <c r="A433" s="26" t="s">
        <v>69</v>
      </c>
      <c r="B433" s="26"/>
      <c r="C433" s="26"/>
      <c r="D433" s="17" t="str">
        <f t="shared" si="12"/>
        <v>No data available</v>
      </c>
      <c r="E433" s="29"/>
      <c r="F433" s="3" t="str">
        <f t="shared" si="13"/>
        <v>No Data Available</v>
      </c>
      <c r="G433" s="26">
        <v>2011</v>
      </c>
    </row>
    <row r="434" spans="1:7" ht="16" x14ac:dyDescent="0.2">
      <c r="A434" s="26" t="s">
        <v>69</v>
      </c>
      <c r="B434" s="26"/>
      <c r="C434" s="26"/>
      <c r="D434" s="17" t="str">
        <f t="shared" si="12"/>
        <v>No data available</v>
      </c>
      <c r="E434" s="29"/>
      <c r="F434" s="3" t="str">
        <f t="shared" si="13"/>
        <v>No Data Available</v>
      </c>
      <c r="G434" s="26">
        <v>2012</v>
      </c>
    </row>
    <row r="435" spans="1:7" ht="16" x14ac:dyDescent="0.2">
      <c r="A435" s="26" t="s">
        <v>69</v>
      </c>
      <c r="B435" s="26"/>
      <c r="C435" s="26"/>
      <c r="D435" s="17" t="str">
        <f t="shared" si="12"/>
        <v>No data available</v>
      </c>
      <c r="E435" s="29"/>
      <c r="F435" s="3" t="str">
        <f t="shared" si="13"/>
        <v>No Data Available</v>
      </c>
      <c r="G435" s="26">
        <v>2013</v>
      </c>
    </row>
    <row r="436" spans="1:7" ht="16" x14ac:dyDescent="0.2">
      <c r="A436" s="26" t="s">
        <v>69</v>
      </c>
      <c r="B436" s="26"/>
      <c r="C436" s="26"/>
      <c r="D436" s="17" t="str">
        <f t="shared" si="12"/>
        <v>No data available</v>
      </c>
      <c r="E436" s="29"/>
      <c r="F436" s="3" t="str">
        <f t="shared" si="13"/>
        <v>No Data Available</v>
      </c>
      <c r="G436" s="26">
        <v>2014</v>
      </c>
    </row>
    <row r="437" spans="1:7" ht="16" x14ac:dyDescent="0.2">
      <c r="A437" s="26" t="s">
        <v>69</v>
      </c>
      <c r="B437" s="26"/>
      <c r="C437" s="26"/>
      <c r="D437" s="17" t="str">
        <f t="shared" si="12"/>
        <v>No data available</v>
      </c>
      <c r="E437" s="29"/>
      <c r="F437" s="3" t="str">
        <f t="shared" si="13"/>
        <v>No Data Available</v>
      </c>
      <c r="G437" s="26">
        <v>2015</v>
      </c>
    </row>
    <row r="438" spans="1:7" ht="16" x14ac:dyDescent="0.2">
      <c r="A438" s="26" t="s">
        <v>69</v>
      </c>
      <c r="B438" s="26"/>
      <c r="C438" s="26"/>
      <c r="D438" s="17" t="str">
        <f t="shared" si="12"/>
        <v>No data available</v>
      </c>
      <c r="E438" s="29"/>
      <c r="F438" s="3" t="str">
        <f t="shared" si="13"/>
        <v>No Data Available</v>
      </c>
      <c r="G438" s="26">
        <v>2016</v>
      </c>
    </row>
    <row r="439" spans="1:7" ht="16" x14ac:dyDescent="0.2">
      <c r="A439" s="26" t="s">
        <v>69</v>
      </c>
      <c r="B439" s="26"/>
      <c r="C439" s="26"/>
      <c r="D439" s="17" t="str">
        <f t="shared" ref="D439:D502" si="14">IF(B439&lt;&gt;"",C439/B439*100000,"No data available")</f>
        <v>No data available</v>
      </c>
      <c r="E439" s="29"/>
      <c r="F439" s="3" t="str">
        <f t="shared" si="13"/>
        <v>No Data Available</v>
      </c>
      <c r="G439" s="26">
        <v>2017</v>
      </c>
    </row>
    <row r="440" spans="1:7" ht="16" x14ac:dyDescent="0.2">
      <c r="A440" s="26" t="s">
        <v>69</v>
      </c>
      <c r="B440" s="26"/>
      <c r="C440" s="26"/>
      <c r="D440" s="17" t="str">
        <f t="shared" si="14"/>
        <v>No data available</v>
      </c>
      <c r="E440" s="29"/>
      <c r="F440" s="3" t="str">
        <f t="shared" si="13"/>
        <v>No Data Available</v>
      </c>
      <c r="G440" s="26">
        <v>2018</v>
      </c>
    </row>
    <row r="441" spans="1:7" ht="16" x14ac:dyDescent="0.2">
      <c r="A441" s="26" t="s">
        <v>69</v>
      </c>
      <c r="B441" s="26">
        <v>213</v>
      </c>
      <c r="C441" s="26"/>
      <c r="D441" s="17">
        <f t="shared" si="14"/>
        <v>0</v>
      </c>
      <c r="E441" s="29"/>
      <c r="F441" s="3" t="str">
        <f t="shared" si="13"/>
        <v>No Data Available</v>
      </c>
      <c r="G441" s="26">
        <v>2019</v>
      </c>
    </row>
    <row r="442" spans="1:7" ht="16" x14ac:dyDescent="0.2">
      <c r="A442" s="26" t="s">
        <v>70</v>
      </c>
      <c r="B442" s="26">
        <v>15136</v>
      </c>
      <c r="C442" s="26">
        <v>2029</v>
      </c>
      <c r="D442" s="17">
        <f t="shared" si="14"/>
        <v>13405.126849894292</v>
      </c>
      <c r="E442" s="29">
        <v>43.240682</v>
      </c>
      <c r="F442" s="3">
        <f t="shared" si="13"/>
        <v>579646.82728594076</v>
      </c>
      <c r="G442" s="26">
        <v>2009</v>
      </c>
    </row>
    <row r="443" spans="1:7" ht="16" x14ac:dyDescent="0.2">
      <c r="A443" s="26" t="s">
        <v>70</v>
      </c>
      <c r="B443" s="26">
        <v>15737</v>
      </c>
      <c r="C443" s="26">
        <v>1906</v>
      </c>
      <c r="D443" s="17">
        <f t="shared" si="14"/>
        <v>12111.584164707378</v>
      </c>
      <c r="E443" s="29">
        <v>39.386550800000002</v>
      </c>
      <c r="F443" s="3">
        <f t="shared" si="13"/>
        <v>477033.52497172274</v>
      </c>
      <c r="G443" s="26">
        <v>2010</v>
      </c>
    </row>
    <row r="444" spans="1:7" ht="16" x14ac:dyDescent="0.2">
      <c r="A444" s="26" t="s">
        <v>70</v>
      </c>
      <c r="B444" s="26">
        <v>17624</v>
      </c>
      <c r="C444" s="26">
        <v>2128</v>
      </c>
      <c r="D444" s="17">
        <f t="shared" si="14"/>
        <v>12074.443940081706</v>
      </c>
      <c r="E444" s="29">
        <v>35.046975000000003</v>
      </c>
      <c r="F444" s="3">
        <f t="shared" si="13"/>
        <v>423172.73490694509</v>
      </c>
      <c r="G444" s="26">
        <v>2011</v>
      </c>
    </row>
    <row r="445" spans="1:7" ht="16" x14ac:dyDescent="0.2">
      <c r="A445" s="26" t="s">
        <v>70</v>
      </c>
      <c r="B445" s="26">
        <v>19262</v>
      </c>
      <c r="C445" s="26">
        <v>2018</v>
      </c>
      <c r="D445" s="17">
        <f t="shared" si="14"/>
        <v>10476.586024296543</v>
      </c>
      <c r="E445" s="29">
        <v>29.028077400000001</v>
      </c>
      <c r="F445" s="3">
        <f t="shared" si="13"/>
        <v>304115.15000103833</v>
      </c>
      <c r="G445" s="26">
        <v>2012</v>
      </c>
    </row>
    <row r="446" spans="1:7" ht="16" x14ac:dyDescent="0.2">
      <c r="A446" s="26" t="s">
        <v>70</v>
      </c>
      <c r="B446" s="26">
        <v>20315</v>
      </c>
      <c r="C446" s="26">
        <v>1738</v>
      </c>
      <c r="D446" s="17">
        <f t="shared" si="14"/>
        <v>8555.2547378784147</v>
      </c>
      <c r="E446" s="29">
        <v>27.660040800000001</v>
      </c>
      <c r="F446" s="3">
        <f t="shared" si="13"/>
        <v>236638.69510411026</v>
      </c>
      <c r="G446" s="26">
        <v>2013</v>
      </c>
    </row>
    <row r="447" spans="1:7" ht="16" x14ac:dyDescent="0.2">
      <c r="A447" s="26" t="s">
        <v>70</v>
      </c>
      <c r="B447" s="26">
        <v>12012</v>
      </c>
      <c r="C447" s="26">
        <v>710</v>
      </c>
      <c r="D447" s="17">
        <f t="shared" si="14"/>
        <v>5910.75591075591</v>
      </c>
      <c r="E447" s="29">
        <v>28.616797900000002</v>
      </c>
      <c r="F447" s="3">
        <f t="shared" si="13"/>
        <v>169146.90733433233</v>
      </c>
      <c r="G447" s="26">
        <v>2014</v>
      </c>
    </row>
    <row r="448" spans="1:7" ht="16" x14ac:dyDescent="0.2">
      <c r="A448" s="26" t="s">
        <v>70</v>
      </c>
      <c r="B448" s="26">
        <v>10512</v>
      </c>
      <c r="C448" s="26">
        <v>542</v>
      </c>
      <c r="D448" s="17">
        <f t="shared" si="14"/>
        <v>5156.0121765601216</v>
      </c>
      <c r="E448" s="29">
        <v>27.800293</v>
      </c>
      <c r="F448" s="3">
        <f t="shared" si="13"/>
        <v>143338.64921993911</v>
      </c>
      <c r="G448" s="26">
        <v>2015</v>
      </c>
    </row>
    <row r="449" spans="1:7" ht="16" x14ac:dyDescent="0.2">
      <c r="A449" s="26" t="s">
        <v>70</v>
      </c>
      <c r="B449" s="26">
        <v>9816</v>
      </c>
      <c r="C449" s="26">
        <v>460</v>
      </c>
      <c r="D449" s="17">
        <f t="shared" si="14"/>
        <v>4686.2265688671559</v>
      </c>
      <c r="E449" s="29">
        <v>28.745164800000001</v>
      </c>
      <c r="F449" s="3">
        <f t="shared" si="13"/>
        <v>134706.35501222496</v>
      </c>
      <c r="G449" s="26">
        <v>2016</v>
      </c>
    </row>
    <row r="450" spans="1:7" ht="16" x14ac:dyDescent="0.2">
      <c r="A450" s="26" t="s">
        <v>70</v>
      </c>
      <c r="B450" s="26">
        <v>10350</v>
      </c>
      <c r="C450" s="26">
        <v>459</v>
      </c>
      <c r="D450" s="17">
        <f t="shared" si="14"/>
        <v>4434.782608695652</v>
      </c>
      <c r="E450" s="29">
        <v>28.6546488</v>
      </c>
      <c r="F450" s="3">
        <f t="shared" ref="F450:F513" si="15">IF(E450&lt;&gt;"",D450*E450,"No Data Available")</f>
        <v>127077.13815652173</v>
      </c>
      <c r="G450" s="26">
        <v>2017</v>
      </c>
    </row>
    <row r="451" spans="1:7" ht="16" x14ac:dyDescent="0.2">
      <c r="A451" s="26" t="s">
        <v>70</v>
      </c>
      <c r="B451" s="26">
        <v>11464</v>
      </c>
      <c r="C451" s="26">
        <v>508</v>
      </c>
      <c r="D451" s="17">
        <f t="shared" si="14"/>
        <v>4431.263084438242</v>
      </c>
      <c r="E451" s="29">
        <v>27.997728500000001</v>
      </c>
      <c r="F451" s="3">
        <f t="shared" si="15"/>
        <v>124065.30075017447</v>
      </c>
      <c r="G451" s="26">
        <v>2018</v>
      </c>
    </row>
    <row r="452" spans="1:7" ht="16" x14ac:dyDescent="0.2">
      <c r="A452" s="26" t="s">
        <v>70</v>
      </c>
      <c r="B452" s="26">
        <v>14480</v>
      </c>
      <c r="C452" s="26">
        <v>677</v>
      </c>
      <c r="D452" s="17">
        <f t="shared" si="14"/>
        <v>4675.4143646408838</v>
      </c>
      <c r="E452" s="29">
        <v>27.1321972</v>
      </c>
      <c r="F452" s="3">
        <f t="shared" si="15"/>
        <v>126854.26453314917</v>
      </c>
      <c r="G452" s="26">
        <v>2019</v>
      </c>
    </row>
    <row r="453" spans="1:7" ht="16" x14ac:dyDescent="0.2">
      <c r="A453" s="26" t="s">
        <v>71</v>
      </c>
      <c r="B453" s="26">
        <v>8370</v>
      </c>
      <c r="C453" s="26">
        <v>929</v>
      </c>
      <c r="D453" s="17">
        <f t="shared" si="14"/>
        <v>11099.16367980884</v>
      </c>
      <c r="E453" s="29">
        <v>23.072453800000002</v>
      </c>
      <c r="F453" s="3">
        <f t="shared" si="15"/>
        <v>256084.94122102749</v>
      </c>
      <c r="G453" s="26">
        <v>2009</v>
      </c>
    </row>
    <row r="454" spans="1:7" ht="16" x14ac:dyDescent="0.2">
      <c r="A454" s="26" t="s">
        <v>71</v>
      </c>
      <c r="B454" s="26">
        <v>9332</v>
      </c>
      <c r="C454" s="26">
        <v>952</v>
      </c>
      <c r="D454" s="17">
        <f t="shared" si="14"/>
        <v>10201.45735105015</v>
      </c>
      <c r="E454" s="29">
        <v>23.655114000000001</v>
      </c>
      <c r="F454" s="3">
        <f t="shared" si="15"/>
        <v>241316.63660522935</v>
      </c>
      <c r="G454" s="26">
        <v>2010</v>
      </c>
    </row>
    <row r="455" spans="1:7" ht="16" x14ac:dyDescent="0.2">
      <c r="A455" s="26" t="s">
        <v>71</v>
      </c>
      <c r="B455" s="26">
        <v>9577</v>
      </c>
      <c r="C455" s="26">
        <v>790</v>
      </c>
      <c r="D455" s="17">
        <f t="shared" si="14"/>
        <v>8248.9297274720684</v>
      </c>
      <c r="E455" s="29">
        <v>30.062784199999999</v>
      </c>
      <c r="F455" s="3">
        <f t="shared" si="15"/>
        <v>247985.79427795761</v>
      </c>
      <c r="G455" s="26">
        <v>2011</v>
      </c>
    </row>
    <row r="456" spans="1:7" ht="16" x14ac:dyDescent="0.2">
      <c r="A456" s="26" t="s">
        <v>71</v>
      </c>
      <c r="B456" s="26">
        <v>11778</v>
      </c>
      <c r="C456" s="26">
        <v>938</v>
      </c>
      <c r="D456" s="17">
        <f t="shared" si="14"/>
        <v>7964.0006792324675</v>
      </c>
      <c r="E456" s="29">
        <v>28.5384888</v>
      </c>
      <c r="F456" s="3">
        <f t="shared" si="15"/>
        <v>227280.54418746816</v>
      </c>
      <c r="G456" s="26">
        <v>2012</v>
      </c>
    </row>
    <row r="457" spans="1:7" ht="16" x14ac:dyDescent="0.2">
      <c r="A457" s="26" t="s">
        <v>71</v>
      </c>
      <c r="B457" s="26">
        <v>12968</v>
      </c>
      <c r="C457" s="26">
        <v>937</v>
      </c>
      <c r="D457" s="17">
        <f t="shared" si="14"/>
        <v>7225.4780999383092</v>
      </c>
      <c r="E457" s="29">
        <v>26.990514300000001</v>
      </c>
      <c r="F457" s="3">
        <f t="shared" si="15"/>
        <v>195019.36998072176</v>
      </c>
      <c r="G457" s="26">
        <v>2013</v>
      </c>
    </row>
    <row r="458" spans="1:7" ht="16" x14ac:dyDescent="0.2">
      <c r="A458" s="26" t="s">
        <v>71</v>
      </c>
      <c r="B458" s="26">
        <v>10266</v>
      </c>
      <c r="C458" s="26">
        <v>534</v>
      </c>
      <c r="D458" s="17">
        <f t="shared" si="14"/>
        <v>5201.6364699006435</v>
      </c>
      <c r="E458" s="29">
        <v>27.574054100000001</v>
      </c>
      <c r="F458" s="3">
        <f t="shared" si="15"/>
        <v>143430.20542957337</v>
      </c>
      <c r="G458" s="26">
        <v>2014</v>
      </c>
    </row>
    <row r="459" spans="1:7" ht="16" x14ac:dyDescent="0.2">
      <c r="A459" s="26" t="s">
        <v>71</v>
      </c>
      <c r="B459" s="26">
        <v>8196</v>
      </c>
      <c r="C459" s="26">
        <v>483</v>
      </c>
      <c r="D459" s="17">
        <f t="shared" si="14"/>
        <v>5893.1185944363106</v>
      </c>
      <c r="E459" s="29">
        <v>28.1056536</v>
      </c>
      <c r="F459" s="3">
        <f t="shared" si="15"/>
        <v>165629.94983894585</v>
      </c>
      <c r="G459" s="26">
        <v>2015</v>
      </c>
    </row>
    <row r="460" spans="1:7" ht="16" x14ac:dyDescent="0.2">
      <c r="A460" s="26" t="s">
        <v>71</v>
      </c>
      <c r="B460" s="26">
        <v>8502</v>
      </c>
      <c r="C460" s="26">
        <v>522</v>
      </c>
      <c r="D460" s="17">
        <f t="shared" si="14"/>
        <v>6139.7318278052226</v>
      </c>
      <c r="E460" s="29">
        <v>27.052799</v>
      </c>
      <c r="F460" s="3">
        <f t="shared" si="15"/>
        <v>166096.93105151731</v>
      </c>
      <c r="G460" s="26">
        <v>2016</v>
      </c>
    </row>
    <row r="461" spans="1:7" ht="16" x14ac:dyDescent="0.2">
      <c r="A461" s="26" t="s">
        <v>71</v>
      </c>
      <c r="B461" s="26">
        <v>40897</v>
      </c>
      <c r="C461" s="26">
        <v>1857</v>
      </c>
      <c r="D461" s="17">
        <f t="shared" si="14"/>
        <v>4540.6753551605252</v>
      </c>
      <c r="E461" s="29">
        <v>25.840692700000002</v>
      </c>
      <c r="F461" s="3">
        <f t="shared" si="15"/>
        <v>117334.1965031665</v>
      </c>
      <c r="G461" s="26">
        <v>2017</v>
      </c>
    </row>
    <row r="462" spans="1:7" ht="16" x14ac:dyDescent="0.2">
      <c r="A462" s="26" t="s">
        <v>71</v>
      </c>
      <c r="B462" s="26">
        <v>48862</v>
      </c>
      <c r="C462" s="26">
        <v>2054</v>
      </c>
      <c r="D462" s="17">
        <f t="shared" si="14"/>
        <v>4203.6756579755229</v>
      </c>
      <c r="E462" s="29">
        <v>24.875664700000002</v>
      </c>
      <c r="F462" s="3">
        <f t="shared" si="15"/>
        <v>104569.226175351</v>
      </c>
      <c r="G462" s="26">
        <v>2018</v>
      </c>
    </row>
    <row r="463" spans="1:7" ht="16" x14ac:dyDescent="0.2">
      <c r="A463" s="26" t="s">
        <v>71</v>
      </c>
      <c r="B463" s="26">
        <v>52092</v>
      </c>
      <c r="C463" s="26">
        <v>2031</v>
      </c>
      <c r="D463" s="17">
        <f t="shared" si="14"/>
        <v>3898.8712278276898</v>
      </c>
      <c r="E463" s="29">
        <v>24.514385099999998</v>
      </c>
      <c r="F463" s="3">
        <f t="shared" si="15"/>
        <v>95578.430734277819</v>
      </c>
      <c r="G463" s="26">
        <v>2019</v>
      </c>
    </row>
    <row r="464" spans="1:7" ht="16" x14ac:dyDescent="0.2">
      <c r="A464" s="26" t="s">
        <v>72</v>
      </c>
      <c r="B464" s="26">
        <v>1303</v>
      </c>
      <c r="C464" s="26">
        <v>130</v>
      </c>
      <c r="D464" s="17">
        <f t="shared" si="14"/>
        <v>9976.9762087490399</v>
      </c>
      <c r="E464" s="29">
        <v>18.6405882</v>
      </c>
      <c r="F464" s="3">
        <f t="shared" si="15"/>
        <v>185976.70498848808</v>
      </c>
      <c r="G464" s="26">
        <v>2009</v>
      </c>
    </row>
    <row r="465" spans="1:7" ht="16" x14ac:dyDescent="0.2">
      <c r="A465" s="26" t="s">
        <v>72</v>
      </c>
      <c r="B465" s="26">
        <v>1485</v>
      </c>
      <c r="C465" s="26">
        <v>121</v>
      </c>
      <c r="D465" s="17">
        <f t="shared" si="14"/>
        <v>8148.1481481481487</v>
      </c>
      <c r="E465" s="29">
        <v>21.528247400000001</v>
      </c>
      <c r="F465" s="3">
        <f t="shared" si="15"/>
        <v>175415.34918518522</v>
      </c>
      <c r="G465" s="26">
        <v>2010</v>
      </c>
    </row>
    <row r="466" spans="1:7" ht="16" x14ac:dyDescent="0.2">
      <c r="A466" s="26" t="s">
        <v>72</v>
      </c>
      <c r="B466" s="26">
        <v>1910</v>
      </c>
      <c r="C466" s="26">
        <v>137</v>
      </c>
      <c r="D466" s="17">
        <f t="shared" si="14"/>
        <v>7172.7748691099478</v>
      </c>
      <c r="E466" s="29">
        <v>33.154270799999999</v>
      </c>
      <c r="F466" s="3">
        <f t="shared" si="15"/>
        <v>237808.12039790576</v>
      </c>
      <c r="G466" s="26">
        <v>2011</v>
      </c>
    </row>
    <row r="467" spans="1:7" ht="16" x14ac:dyDescent="0.2">
      <c r="A467" s="26" t="s">
        <v>72</v>
      </c>
      <c r="B467" s="26">
        <v>2355</v>
      </c>
      <c r="C467" s="26">
        <v>120</v>
      </c>
      <c r="D467" s="17">
        <f t="shared" si="14"/>
        <v>5095.5414012738856</v>
      </c>
      <c r="E467" s="29">
        <v>29.971392399999999</v>
      </c>
      <c r="F467" s="3">
        <f t="shared" si="15"/>
        <v>152720.47082802549</v>
      </c>
      <c r="G467" s="26">
        <v>2012</v>
      </c>
    </row>
    <row r="468" spans="1:7" ht="16" x14ac:dyDescent="0.2">
      <c r="A468" s="26" t="s">
        <v>72</v>
      </c>
      <c r="B468" s="26">
        <v>3866</v>
      </c>
      <c r="C468" s="26">
        <v>116</v>
      </c>
      <c r="D468" s="17">
        <f t="shared" si="14"/>
        <v>3000.5173305742369</v>
      </c>
      <c r="E468" s="29">
        <v>29.9104615</v>
      </c>
      <c r="F468" s="3">
        <f t="shared" si="15"/>
        <v>89746.858096223485</v>
      </c>
      <c r="G468" s="26">
        <v>2013</v>
      </c>
    </row>
    <row r="469" spans="1:7" ht="16" x14ac:dyDescent="0.2">
      <c r="A469" s="26" t="s">
        <v>72</v>
      </c>
      <c r="B469" s="26">
        <v>5904</v>
      </c>
      <c r="C469" s="26">
        <v>170</v>
      </c>
      <c r="D469" s="17">
        <f t="shared" si="14"/>
        <v>2879.4037940379403</v>
      </c>
      <c r="E469" s="29">
        <v>33.336565700000001</v>
      </c>
      <c r="F469" s="3">
        <f t="shared" si="15"/>
        <v>95989.433756775063</v>
      </c>
      <c r="G469" s="26">
        <v>2014</v>
      </c>
    </row>
    <row r="470" spans="1:7" ht="16" x14ac:dyDescent="0.2">
      <c r="A470" s="26" t="s">
        <v>72</v>
      </c>
      <c r="B470" s="26">
        <v>7546</v>
      </c>
      <c r="C470" s="26">
        <v>191</v>
      </c>
      <c r="D470" s="17">
        <f t="shared" si="14"/>
        <v>2531.1423270606942</v>
      </c>
      <c r="E470" s="29">
        <v>30.14</v>
      </c>
      <c r="F470" s="3">
        <f t="shared" si="15"/>
        <v>76288.629737609328</v>
      </c>
      <c r="G470" s="26">
        <v>2015</v>
      </c>
    </row>
    <row r="471" spans="1:7" ht="16" x14ac:dyDescent="0.2">
      <c r="A471" s="26" t="s">
        <v>72</v>
      </c>
      <c r="B471" s="26">
        <v>9932</v>
      </c>
      <c r="C471" s="26">
        <v>201</v>
      </c>
      <c r="D471" s="17">
        <f t="shared" si="14"/>
        <v>2023.7615787354009</v>
      </c>
      <c r="E471" s="29">
        <v>33.193739800000003</v>
      </c>
      <c r="F471" s="3">
        <f t="shared" si="15"/>
        <v>67176.215261780118</v>
      </c>
      <c r="G471" s="26">
        <v>2016</v>
      </c>
    </row>
    <row r="472" spans="1:7" ht="16" x14ac:dyDescent="0.2">
      <c r="A472" s="26" t="s">
        <v>72</v>
      </c>
      <c r="B472" s="26">
        <v>11580</v>
      </c>
      <c r="C472" s="26">
        <v>224</v>
      </c>
      <c r="D472" s="17">
        <f t="shared" si="14"/>
        <v>1934.369602763385</v>
      </c>
      <c r="E472" s="29">
        <v>31.636447400000002</v>
      </c>
      <c r="F472" s="3">
        <f t="shared" si="15"/>
        <v>61196.582189982728</v>
      </c>
      <c r="G472" s="26">
        <v>2017</v>
      </c>
    </row>
    <row r="473" spans="1:7" ht="16" x14ac:dyDescent="0.2">
      <c r="A473" s="26" t="s">
        <v>72</v>
      </c>
      <c r="B473" s="26">
        <v>11756</v>
      </c>
      <c r="C473" s="26">
        <v>183</v>
      </c>
      <c r="D473" s="17">
        <f t="shared" si="14"/>
        <v>1556.6519224225926</v>
      </c>
      <c r="E473" s="29">
        <v>31.522212400000001</v>
      </c>
      <c r="F473" s="3">
        <f t="shared" si="15"/>
        <v>49069.112531473285</v>
      </c>
      <c r="G473" s="26">
        <v>2018</v>
      </c>
    </row>
    <row r="474" spans="1:7" ht="16" x14ac:dyDescent="0.2">
      <c r="A474" s="26" t="s">
        <v>72</v>
      </c>
      <c r="B474" s="26">
        <v>12279</v>
      </c>
      <c r="C474" s="26">
        <v>160</v>
      </c>
      <c r="D474" s="17">
        <f t="shared" si="14"/>
        <v>1303.0377066536362</v>
      </c>
      <c r="E474" s="29">
        <v>32.7587805</v>
      </c>
      <c r="F474" s="3">
        <f t="shared" si="15"/>
        <v>42685.926215489861</v>
      </c>
      <c r="G474" s="26">
        <v>2019</v>
      </c>
    </row>
    <row r="475" spans="1:7" ht="16" x14ac:dyDescent="0.2">
      <c r="A475" s="26" t="s">
        <v>73</v>
      </c>
      <c r="B475" s="26">
        <v>16678</v>
      </c>
      <c r="C475" s="26">
        <v>1447</v>
      </c>
      <c r="D475" s="17">
        <f t="shared" si="14"/>
        <v>8676.1002518287569</v>
      </c>
      <c r="E475" s="29">
        <v>25.9372191</v>
      </c>
      <c r="F475" s="3">
        <f t="shared" si="15"/>
        <v>225033.91316524765</v>
      </c>
      <c r="G475" s="26">
        <v>2009</v>
      </c>
    </row>
    <row r="476" spans="1:7" ht="16" x14ac:dyDescent="0.2">
      <c r="A476" s="26" t="s">
        <v>73</v>
      </c>
      <c r="B476" s="26">
        <v>16518</v>
      </c>
      <c r="C476" s="26">
        <v>1372</v>
      </c>
      <c r="D476" s="17">
        <f t="shared" si="14"/>
        <v>8306.0903257052905</v>
      </c>
      <c r="E476" s="29">
        <v>23.184954000000001</v>
      </c>
      <c r="F476" s="3">
        <f t="shared" si="15"/>
        <v>192576.32212132218</v>
      </c>
      <c r="G476" s="26">
        <v>2010</v>
      </c>
    </row>
    <row r="477" spans="1:7" ht="16" x14ac:dyDescent="0.2">
      <c r="A477" s="26" t="s">
        <v>73</v>
      </c>
      <c r="B477" s="26">
        <v>26732</v>
      </c>
      <c r="C477" s="26">
        <v>2233</v>
      </c>
      <c r="D477" s="17">
        <f t="shared" si="14"/>
        <v>8353.2844530899292</v>
      </c>
      <c r="E477" s="29">
        <v>31.9876784</v>
      </c>
      <c r="F477" s="3">
        <f t="shared" si="15"/>
        <v>267202.17666916054</v>
      </c>
      <c r="G477" s="26">
        <v>2011</v>
      </c>
    </row>
    <row r="478" spans="1:7" ht="16" x14ac:dyDescent="0.2">
      <c r="A478" s="26" t="s">
        <v>73</v>
      </c>
      <c r="B478" s="26">
        <v>24574</v>
      </c>
      <c r="C478" s="26">
        <v>1841</v>
      </c>
      <c r="D478" s="17">
        <f t="shared" si="14"/>
        <v>7491.6578497599085</v>
      </c>
      <c r="E478" s="29">
        <v>32.749202400000001</v>
      </c>
      <c r="F478" s="3">
        <f t="shared" si="15"/>
        <v>245345.81923333605</v>
      </c>
      <c r="G478" s="26">
        <v>2012</v>
      </c>
    </row>
    <row r="479" spans="1:7" ht="16" x14ac:dyDescent="0.2">
      <c r="A479" s="26" t="s">
        <v>73</v>
      </c>
      <c r="B479" s="26">
        <v>25225</v>
      </c>
      <c r="C479" s="26">
        <v>1719</v>
      </c>
      <c r="D479" s="17">
        <f t="shared" si="14"/>
        <v>6814.6679881070368</v>
      </c>
      <c r="E479" s="29">
        <v>32.9603824</v>
      </c>
      <c r="F479" s="3">
        <f t="shared" si="15"/>
        <v>224614.06281704659</v>
      </c>
      <c r="G479" s="26">
        <v>2013</v>
      </c>
    </row>
    <row r="480" spans="1:7" ht="16" x14ac:dyDescent="0.2">
      <c r="A480" s="26" t="s">
        <v>73</v>
      </c>
      <c r="B480" s="26">
        <v>24628</v>
      </c>
      <c r="C480" s="26">
        <v>1254</v>
      </c>
      <c r="D480" s="17">
        <f t="shared" si="14"/>
        <v>5091.7654701965239</v>
      </c>
      <c r="E480" s="29">
        <v>32.108692699999999</v>
      </c>
      <c r="F480" s="3">
        <f t="shared" si="15"/>
        <v>163489.9327830112</v>
      </c>
      <c r="G480" s="26">
        <v>2014</v>
      </c>
    </row>
    <row r="481" spans="1:7" ht="16" x14ac:dyDescent="0.2">
      <c r="A481" s="26" t="s">
        <v>73</v>
      </c>
      <c r="B481" s="26">
        <v>17749</v>
      </c>
      <c r="C481" s="26">
        <v>951</v>
      </c>
      <c r="D481" s="17">
        <f t="shared" si="14"/>
        <v>5358.0483407515912</v>
      </c>
      <c r="E481" s="29">
        <v>32.906725000000002</v>
      </c>
      <c r="F481" s="3">
        <f t="shared" si="15"/>
        <v>176315.82328581891</v>
      </c>
      <c r="G481" s="26">
        <v>2015</v>
      </c>
    </row>
    <row r="482" spans="1:7" ht="16" x14ac:dyDescent="0.2">
      <c r="A482" s="26" t="s">
        <v>73</v>
      </c>
      <c r="B482" s="26">
        <v>16581</v>
      </c>
      <c r="C482" s="26">
        <v>882</v>
      </c>
      <c r="D482" s="17">
        <f t="shared" si="14"/>
        <v>5319.3414148724441</v>
      </c>
      <c r="E482" s="29">
        <v>32.7624098</v>
      </c>
      <c r="F482" s="3">
        <f t="shared" si="15"/>
        <v>174274.44330016282</v>
      </c>
      <c r="G482" s="26">
        <v>2016</v>
      </c>
    </row>
    <row r="483" spans="1:7" ht="16" x14ac:dyDescent="0.2">
      <c r="A483" s="26" t="s">
        <v>73</v>
      </c>
      <c r="B483" s="26">
        <v>17393</v>
      </c>
      <c r="C483" s="26">
        <v>955</v>
      </c>
      <c r="D483" s="17">
        <f t="shared" si="14"/>
        <v>5490.714655321106</v>
      </c>
      <c r="E483" s="29">
        <v>32.334982599999996</v>
      </c>
      <c r="F483" s="3">
        <f t="shared" si="15"/>
        <v>177542.16284137295</v>
      </c>
      <c r="G483" s="26">
        <v>2017</v>
      </c>
    </row>
    <row r="484" spans="1:7" ht="16" x14ac:dyDescent="0.2">
      <c r="A484" s="26" t="s">
        <v>73</v>
      </c>
      <c r="B484" s="26">
        <v>22493</v>
      </c>
      <c r="C484" s="26">
        <v>1167</v>
      </c>
      <c r="D484" s="17">
        <f t="shared" si="14"/>
        <v>5188.2807984706351</v>
      </c>
      <c r="E484" s="29">
        <v>33.229117899999999</v>
      </c>
      <c r="F484" s="3">
        <f t="shared" si="15"/>
        <v>172401.99435068687</v>
      </c>
      <c r="G484" s="26">
        <v>2018</v>
      </c>
    </row>
    <row r="485" spans="1:7" ht="16" x14ac:dyDescent="0.2">
      <c r="A485" s="26" t="s">
        <v>73</v>
      </c>
      <c r="B485" s="26">
        <v>28334</v>
      </c>
      <c r="C485" s="26">
        <v>1336</v>
      </c>
      <c r="D485" s="17">
        <f t="shared" si="14"/>
        <v>4715.183172160655</v>
      </c>
      <c r="E485" s="29">
        <v>33.0283351</v>
      </c>
      <c r="F485" s="3">
        <f t="shared" si="15"/>
        <v>155734.64986800309</v>
      </c>
      <c r="G485" s="26">
        <v>2019</v>
      </c>
    </row>
    <row r="486" spans="1:7" ht="16" x14ac:dyDescent="0.2">
      <c r="A486" s="26" t="s">
        <v>74</v>
      </c>
      <c r="B486" s="26">
        <v>75571</v>
      </c>
      <c r="C486" s="26">
        <v>5696</v>
      </c>
      <c r="D486" s="17">
        <f t="shared" si="14"/>
        <v>7537.2828201294151</v>
      </c>
      <c r="E486" s="29">
        <v>20.337585499999999</v>
      </c>
      <c r="F486" s="3">
        <f t="shared" si="15"/>
        <v>153290.1337920631</v>
      </c>
      <c r="G486" s="26">
        <v>2009</v>
      </c>
    </row>
    <row r="487" spans="1:7" ht="16" x14ac:dyDescent="0.2">
      <c r="A487" s="26" t="s">
        <v>74</v>
      </c>
      <c r="B487" s="26">
        <v>78653</v>
      </c>
      <c r="C487" s="26">
        <v>5470</v>
      </c>
      <c r="D487" s="17">
        <f t="shared" si="14"/>
        <v>6954.5980445755413</v>
      </c>
      <c r="E487" s="29">
        <v>19.977404199999999</v>
      </c>
      <c r="F487" s="3">
        <f t="shared" si="15"/>
        <v>138934.8161850152</v>
      </c>
      <c r="G487" s="26">
        <v>2010</v>
      </c>
    </row>
    <row r="488" spans="1:7" ht="16" x14ac:dyDescent="0.2">
      <c r="A488" s="26" t="s">
        <v>74</v>
      </c>
      <c r="B488" s="26">
        <v>79010</v>
      </c>
      <c r="C488" s="26">
        <v>4663</v>
      </c>
      <c r="D488" s="17">
        <f t="shared" si="14"/>
        <v>5901.7845842298448</v>
      </c>
      <c r="E488" s="29">
        <v>24.930160699999998</v>
      </c>
      <c r="F488" s="3">
        <f t="shared" si="15"/>
        <v>147132.4381016327</v>
      </c>
      <c r="G488" s="26">
        <v>2011</v>
      </c>
    </row>
    <row r="489" spans="1:7" ht="16" x14ac:dyDescent="0.2">
      <c r="A489" s="26" t="s">
        <v>74</v>
      </c>
      <c r="B489" s="26">
        <v>86178</v>
      </c>
      <c r="C489" s="26">
        <v>4828</v>
      </c>
      <c r="D489" s="17">
        <f t="shared" si="14"/>
        <v>5602.3579103715565</v>
      </c>
      <c r="E489" s="29">
        <v>24.250973699999999</v>
      </c>
      <c r="F489" s="3">
        <f t="shared" si="15"/>
        <v>135862.63434240757</v>
      </c>
      <c r="G489" s="26">
        <v>2012</v>
      </c>
    </row>
    <row r="490" spans="1:7" ht="16" x14ac:dyDescent="0.2">
      <c r="A490" s="26" t="s">
        <v>74</v>
      </c>
      <c r="B490" s="26">
        <v>68237</v>
      </c>
      <c r="C490" s="26">
        <v>4702</v>
      </c>
      <c r="D490" s="17">
        <f t="shared" si="14"/>
        <v>6890.6898017204749</v>
      </c>
      <c r="E490" s="29">
        <v>23.073872099999999</v>
      </c>
      <c r="F490" s="3">
        <f t="shared" si="15"/>
        <v>158994.89516567258</v>
      </c>
      <c r="G490" s="26">
        <v>2013</v>
      </c>
    </row>
    <row r="491" spans="1:7" ht="16" x14ac:dyDescent="0.2">
      <c r="A491" s="26" t="s">
        <v>74</v>
      </c>
      <c r="B491" s="26">
        <v>81833</v>
      </c>
      <c r="C491" s="26">
        <v>4628</v>
      </c>
      <c r="D491" s="17">
        <f t="shared" si="14"/>
        <v>5655.4201850109366</v>
      </c>
      <c r="E491" s="29">
        <v>23.666491300000001</v>
      </c>
      <c r="F491" s="3">
        <f t="shared" si="15"/>
        <v>133843.95260640571</v>
      </c>
      <c r="G491" s="26">
        <v>2014</v>
      </c>
    </row>
    <row r="492" spans="1:7" ht="16" x14ac:dyDescent="0.2">
      <c r="A492" s="26" t="s">
        <v>74</v>
      </c>
      <c r="B492" s="26">
        <v>77657</v>
      </c>
      <c r="C492" s="26">
        <v>4628</v>
      </c>
      <c r="D492" s="17">
        <f t="shared" si="14"/>
        <v>5959.5400285872493</v>
      </c>
      <c r="E492" s="29">
        <v>24.4262689</v>
      </c>
      <c r="F492" s="3">
        <f t="shared" si="15"/>
        <v>145569.32725858584</v>
      </c>
      <c r="G492" s="26">
        <v>2015</v>
      </c>
    </row>
    <row r="493" spans="1:7" ht="16" x14ac:dyDescent="0.2">
      <c r="A493" s="26" t="s">
        <v>74</v>
      </c>
      <c r="B493" s="26">
        <v>79968</v>
      </c>
      <c r="C493" s="26">
        <v>4591</v>
      </c>
      <c r="D493" s="17">
        <f t="shared" si="14"/>
        <v>5741.0464185674273</v>
      </c>
      <c r="E493" s="29">
        <v>25.288103599999999</v>
      </c>
      <c r="F493" s="3">
        <f t="shared" si="15"/>
        <v>145180.17660514207</v>
      </c>
      <c r="G493" s="26">
        <v>2016</v>
      </c>
    </row>
    <row r="494" spans="1:7" ht="16" x14ac:dyDescent="0.2">
      <c r="A494" s="26" t="s">
        <v>74</v>
      </c>
      <c r="B494" s="26">
        <v>87545</v>
      </c>
      <c r="C494" s="26">
        <v>4386</v>
      </c>
      <c r="D494" s="17">
        <f t="shared" si="14"/>
        <v>5009.9948597863959</v>
      </c>
      <c r="E494" s="29">
        <v>27.233650600000001</v>
      </c>
      <c r="F494" s="3">
        <f t="shared" si="15"/>
        <v>136440.4495192187</v>
      </c>
      <c r="G494" s="26">
        <v>2017</v>
      </c>
    </row>
    <row r="495" spans="1:7" ht="16" x14ac:dyDescent="0.2">
      <c r="A495" s="26" t="s">
        <v>74</v>
      </c>
      <c r="B495" s="26">
        <v>96142</v>
      </c>
      <c r="C495" s="26">
        <v>4564</v>
      </c>
      <c r="D495" s="17">
        <f t="shared" si="14"/>
        <v>4747.1448482453034</v>
      </c>
      <c r="E495" s="29">
        <v>27.052451999999999</v>
      </c>
      <c r="F495" s="3">
        <f t="shared" si="15"/>
        <v>128421.90814420335</v>
      </c>
      <c r="G495" s="26">
        <v>2018</v>
      </c>
    </row>
    <row r="496" spans="1:7" ht="16" x14ac:dyDescent="0.2">
      <c r="A496" s="26" t="s">
        <v>74</v>
      </c>
      <c r="B496" s="26">
        <v>119562</v>
      </c>
      <c r="C496" s="26">
        <v>5347</v>
      </c>
      <c r="D496" s="17">
        <f t="shared" si="14"/>
        <v>4472.1567053077069</v>
      </c>
      <c r="E496" s="29">
        <v>26.239668999999999</v>
      </c>
      <c r="F496" s="3">
        <f t="shared" si="15"/>
        <v>117347.91166340477</v>
      </c>
      <c r="G496" s="26">
        <v>2019</v>
      </c>
    </row>
    <row r="497" spans="1:7" ht="16" x14ac:dyDescent="0.2">
      <c r="A497" s="26" t="s">
        <v>75</v>
      </c>
      <c r="B497" s="26">
        <v>7113</v>
      </c>
      <c r="C497" s="26">
        <v>364</v>
      </c>
      <c r="D497" s="17">
        <f t="shared" si="14"/>
        <v>5117.3906930971461</v>
      </c>
      <c r="E497" s="29">
        <v>25.481439399999999</v>
      </c>
      <c r="F497" s="3">
        <f t="shared" si="15"/>
        <v>130398.48083227892</v>
      </c>
      <c r="G497" s="26">
        <v>2009</v>
      </c>
    </row>
    <row r="498" spans="1:7" ht="16" x14ac:dyDescent="0.2">
      <c r="A498" s="26" t="s">
        <v>75</v>
      </c>
      <c r="B498" s="26">
        <v>9669</v>
      </c>
      <c r="C498" s="26">
        <v>564</v>
      </c>
      <c r="D498" s="17">
        <f t="shared" si="14"/>
        <v>5833.0747750542969</v>
      </c>
      <c r="E498" s="29">
        <v>27.604937199999998</v>
      </c>
      <c r="F498" s="3">
        <f t="shared" si="15"/>
        <v>161021.66284827798</v>
      </c>
      <c r="G498" s="26">
        <v>2010</v>
      </c>
    </row>
    <row r="499" spans="1:7" ht="16" x14ac:dyDescent="0.2">
      <c r="A499" s="26" t="s">
        <v>75</v>
      </c>
      <c r="B499" s="26">
        <v>13500</v>
      </c>
      <c r="C499" s="26">
        <v>816</v>
      </c>
      <c r="D499" s="17">
        <f t="shared" si="14"/>
        <v>6044.4444444444443</v>
      </c>
      <c r="E499" s="29">
        <v>29.455262399999999</v>
      </c>
      <c r="F499" s="3">
        <f t="shared" si="15"/>
        <v>178040.69717333332</v>
      </c>
      <c r="G499" s="26">
        <v>2011</v>
      </c>
    </row>
    <row r="500" spans="1:7" ht="16" x14ac:dyDescent="0.2">
      <c r="A500" s="26" t="s">
        <v>75</v>
      </c>
      <c r="B500" s="26">
        <v>16606</v>
      </c>
      <c r="C500" s="26">
        <v>807</v>
      </c>
      <c r="D500" s="17">
        <f t="shared" si="14"/>
        <v>4859.6892689389379</v>
      </c>
      <c r="E500" s="29">
        <v>29.679792200000001</v>
      </c>
      <c r="F500" s="3">
        <f t="shared" si="15"/>
        <v>144234.56765867761</v>
      </c>
      <c r="G500" s="26">
        <v>2012</v>
      </c>
    </row>
    <row r="501" spans="1:7" ht="16" x14ac:dyDescent="0.2">
      <c r="A501" s="26" t="s">
        <v>75</v>
      </c>
      <c r="B501" s="26">
        <v>18565</v>
      </c>
      <c r="C501" s="26">
        <v>789</v>
      </c>
      <c r="D501" s="17">
        <f t="shared" si="14"/>
        <v>4249.9326690008083</v>
      </c>
      <c r="E501" s="29">
        <v>29.0136155</v>
      </c>
      <c r="F501" s="3">
        <f t="shared" si="15"/>
        <v>123305.91235927823</v>
      </c>
      <c r="G501" s="26">
        <v>2013</v>
      </c>
    </row>
    <row r="502" spans="1:7" ht="16" x14ac:dyDescent="0.2">
      <c r="A502" s="26" t="s">
        <v>75</v>
      </c>
      <c r="B502" s="26">
        <v>17408</v>
      </c>
      <c r="C502" s="26">
        <v>544</v>
      </c>
      <c r="D502" s="17">
        <f t="shared" si="14"/>
        <v>3125</v>
      </c>
      <c r="E502" s="29">
        <v>29.368698299999998</v>
      </c>
      <c r="F502" s="3">
        <f t="shared" si="15"/>
        <v>91777.182187499988</v>
      </c>
      <c r="G502" s="26">
        <v>2014</v>
      </c>
    </row>
    <row r="503" spans="1:7" ht="16" x14ac:dyDescent="0.2">
      <c r="A503" s="26" t="s">
        <v>75</v>
      </c>
      <c r="B503" s="26">
        <v>18360</v>
      </c>
      <c r="C503" s="26">
        <v>504</v>
      </c>
      <c r="D503" s="17">
        <f t="shared" ref="D503:D565" si="16">IF(B503&lt;&gt;"",C503/B503*100000,"No data available")</f>
        <v>2745.0980392156862</v>
      </c>
      <c r="E503" s="29">
        <v>27.9852928</v>
      </c>
      <c r="F503" s="3">
        <f t="shared" si="15"/>
        <v>76822.37239215686</v>
      </c>
      <c r="G503" s="26">
        <v>2015</v>
      </c>
    </row>
    <row r="504" spans="1:7" ht="16" x14ac:dyDescent="0.2">
      <c r="A504" s="26" t="s">
        <v>75</v>
      </c>
      <c r="B504" s="26">
        <v>22205</v>
      </c>
      <c r="C504" s="26">
        <v>478</v>
      </c>
      <c r="D504" s="17">
        <f t="shared" si="16"/>
        <v>2152.6683179464085</v>
      </c>
      <c r="E504" s="29">
        <v>29.705347199999999</v>
      </c>
      <c r="F504" s="3">
        <f t="shared" si="15"/>
        <v>63945.75979103805</v>
      </c>
      <c r="G504" s="26">
        <v>2016</v>
      </c>
    </row>
    <row r="505" spans="1:7" ht="16" x14ac:dyDescent="0.2">
      <c r="A505" s="26" t="s">
        <v>75</v>
      </c>
      <c r="B505" s="26">
        <v>25346</v>
      </c>
      <c r="C505" s="26">
        <v>451</v>
      </c>
      <c r="D505" s="17">
        <f t="shared" si="16"/>
        <v>1779.3734711591571</v>
      </c>
      <c r="E505" s="29">
        <v>30.423824199999999</v>
      </c>
      <c r="F505" s="3">
        <f t="shared" si="15"/>
        <v>54135.345672689968</v>
      </c>
      <c r="G505" s="26">
        <v>2017</v>
      </c>
    </row>
    <row r="506" spans="1:7" ht="16" x14ac:dyDescent="0.2">
      <c r="A506" s="26" t="s">
        <v>75</v>
      </c>
      <c r="B506" s="26">
        <v>31354</v>
      </c>
      <c r="C506" s="26">
        <v>469</v>
      </c>
      <c r="D506" s="17">
        <f t="shared" si="16"/>
        <v>1495.8219047011546</v>
      </c>
      <c r="E506" s="29">
        <v>28.5788084</v>
      </c>
      <c r="F506" s="3">
        <f t="shared" si="15"/>
        <v>42748.807614977355</v>
      </c>
      <c r="G506" s="26">
        <v>2018</v>
      </c>
    </row>
    <row r="507" spans="1:7" ht="16" x14ac:dyDescent="0.2">
      <c r="A507" s="26" t="s">
        <v>75</v>
      </c>
      <c r="B507" s="26">
        <v>35690</v>
      </c>
      <c r="C507" s="26">
        <v>486</v>
      </c>
      <c r="D507" s="17">
        <f t="shared" si="16"/>
        <v>1361.7259736620904</v>
      </c>
      <c r="E507" s="29">
        <v>28.7656609</v>
      </c>
      <c r="F507" s="3">
        <f t="shared" si="15"/>
        <v>39170.947597086022</v>
      </c>
      <c r="G507" s="26">
        <v>2019</v>
      </c>
    </row>
    <row r="508" spans="1:7" ht="16" x14ac:dyDescent="0.2">
      <c r="A508" s="26" t="s">
        <v>76</v>
      </c>
      <c r="B508" s="26">
        <v>19100</v>
      </c>
      <c r="C508" s="26">
        <v>2033</v>
      </c>
      <c r="D508" s="17">
        <f t="shared" si="16"/>
        <v>10643.979057591623</v>
      </c>
      <c r="E508" s="29">
        <v>22.959107100000001</v>
      </c>
      <c r="F508" s="3">
        <f t="shared" si="15"/>
        <v>244376.25515340315</v>
      </c>
      <c r="G508" s="26">
        <v>2009</v>
      </c>
    </row>
    <row r="509" spans="1:7" ht="16" x14ac:dyDescent="0.2">
      <c r="A509" s="26" t="s">
        <v>76</v>
      </c>
      <c r="B509" s="26">
        <v>19420</v>
      </c>
      <c r="C509" s="26">
        <v>1820</v>
      </c>
      <c r="D509" s="17">
        <f t="shared" si="16"/>
        <v>9371.7816683831097</v>
      </c>
      <c r="E509" s="29">
        <v>22.056213799999998</v>
      </c>
      <c r="F509" s="3">
        <f t="shared" si="15"/>
        <v>206706.02016477854</v>
      </c>
      <c r="G509" s="26">
        <v>2010</v>
      </c>
    </row>
    <row r="510" spans="1:7" ht="16" x14ac:dyDescent="0.2">
      <c r="A510" s="26" t="s">
        <v>76</v>
      </c>
      <c r="B510" s="26">
        <v>22668</v>
      </c>
      <c r="C510" s="26">
        <v>1930</v>
      </c>
      <c r="D510" s="17">
        <f t="shared" si="16"/>
        <v>8514.2050467619556</v>
      </c>
      <c r="E510" s="29">
        <v>29.359551499999998</v>
      </c>
      <c r="F510" s="3">
        <f t="shared" si="15"/>
        <v>249973.24155196754</v>
      </c>
      <c r="G510" s="26">
        <v>2011</v>
      </c>
    </row>
    <row r="511" spans="1:7" ht="16" x14ac:dyDescent="0.2">
      <c r="A511" s="26" t="s">
        <v>76</v>
      </c>
      <c r="B511" s="26">
        <v>27829</v>
      </c>
      <c r="C511" s="26">
        <v>2181</v>
      </c>
      <c r="D511" s="17">
        <f t="shared" si="16"/>
        <v>7837.1482985374969</v>
      </c>
      <c r="E511" s="29">
        <v>28.548583000000001</v>
      </c>
      <c r="F511" s="3">
        <f t="shared" si="15"/>
        <v>223739.47868410652</v>
      </c>
      <c r="G511" s="26">
        <v>2012</v>
      </c>
    </row>
    <row r="512" spans="1:7" ht="16" x14ac:dyDescent="0.2">
      <c r="A512" s="26" t="s">
        <v>76</v>
      </c>
      <c r="B512" s="26">
        <v>28359</v>
      </c>
      <c r="C512" s="26">
        <v>1762</v>
      </c>
      <c r="D512" s="17">
        <f t="shared" si="16"/>
        <v>6213.1951056102125</v>
      </c>
      <c r="E512" s="29">
        <v>27.608518499999999</v>
      </c>
      <c r="F512" s="3">
        <f t="shared" si="15"/>
        <v>171537.11201734899</v>
      </c>
      <c r="G512" s="26">
        <v>2013</v>
      </c>
    </row>
    <row r="513" spans="1:7" ht="16" x14ac:dyDescent="0.2">
      <c r="A513" s="26" t="s">
        <v>76</v>
      </c>
      <c r="B513" s="26">
        <v>26829</v>
      </c>
      <c r="C513" s="26">
        <v>1324</v>
      </c>
      <c r="D513" s="17">
        <f t="shared" si="16"/>
        <v>4934.9584404934958</v>
      </c>
      <c r="E513" s="29">
        <v>26.949653099999999</v>
      </c>
      <c r="F513" s="3">
        <f t="shared" si="15"/>
        <v>132995.41803421671</v>
      </c>
      <c r="G513" s="26">
        <v>2014</v>
      </c>
    </row>
    <row r="514" spans="1:7" ht="16" x14ac:dyDescent="0.2">
      <c r="A514" s="26" t="s">
        <v>76</v>
      </c>
      <c r="B514" s="26">
        <v>23480</v>
      </c>
      <c r="C514" s="26">
        <v>1135</v>
      </c>
      <c r="D514" s="17">
        <f t="shared" si="16"/>
        <v>4833.9011925042596</v>
      </c>
      <c r="E514" s="29">
        <v>27.194251600000001</v>
      </c>
      <c r="F514" s="3">
        <f t="shared" ref="F514:F573" si="17">IF(E514&lt;&gt;"",D514*E514,"No Data Available")</f>
        <v>131454.32523850087</v>
      </c>
      <c r="G514" s="26">
        <v>2015</v>
      </c>
    </row>
    <row r="515" spans="1:7" ht="16" x14ac:dyDescent="0.2">
      <c r="A515" s="26" t="s">
        <v>76</v>
      </c>
      <c r="B515" s="26">
        <v>22201</v>
      </c>
      <c r="C515" s="26">
        <v>1070</v>
      </c>
      <c r="D515" s="17">
        <f t="shared" si="16"/>
        <v>4819.6027205981709</v>
      </c>
      <c r="E515" s="29">
        <v>26.588361200000001</v>
      </c>
      <c r="F515" s="3">
        <f t="shared" si="17"/>
        <v>128145.33797576686</v>
      </c>
      <c r="G515" s="26">
        <v>2016</v>
      </c>
    </row>
    <row r="516" spans="1:7" ht="16" x14ac:dyDescent="0.2">
      <c r="A516" s="26" t="s">
        <v>76</v>
      </c>
      <c r="B516" s="26">
        <v>21551</v>
      </c>
      <c r="C516" s="26">
        <v>1042</v>
      </c>
      <c r="D516" s="17">
        <f t="shared" si="16"/>
        <v>4835.0424574265689</v>
      </c>
      <c r="E516" s="29">
        <v>27.057271700000001</v>
      </c>
      <c r="F516" s="3">
        <f t="shared" si="17"/>
        <v>130823.05745162636</v>
      </c>
      <c r="G516" s="26">
        <v>2017</v>
      </c>
    </row>
    <row r="517" spans="1:7" ht="16" x14ac:dyDescent="0.2">
      <c r="A517" s="26" t="s">
        <v>76</v>
      </c>
      <c r="B517" s="26">
        <v>26670</v>
      </c>
      <c r="C517" s="26">
        <v>1294</v>
      </c>
      <c r="D517" s="17">
        <f t="shared" si="16"/>
        <v>4851.8935133108362</v>
      </c>
      <c r="E517" s="29">
        <v>25.548688200000001</v>
      </c>
      <c r="F517" s="3">
        <f t="shared" si="17"/>
        <v>123959.51455118111</v>
      </c>
      <c r="G517" s="26">
        <v>2018</v>
      </c>
    </row>
    <row r="518" spans="1:7" ht="16" x14ac:dyDescent="0.2">
      <c r="A518" s="26" t="s">
        <v>76</v>
      </c>
      <c r="B518" s="26">
        <v>30868</v>
      </c>
      <c r="C518" s="26">
        <v>1272</v>
      </c>
      <c r="D518" s="17">
        <f t="shared" si="16"/>
        <v>4120.7723208500711</v>
      </c>
      <c r="E518" s="29">
        <v>25.309764699999999</v>
      </c>
      <c r="F518" s="3">
        <f t="shared" si="17"/>
        <v>104295.7778229882</v>
      </c>
      <c r="G518" s="26">
        <v>2019</v>
      </c>
    </row>
    <row r="519" spans="1:7" ht="16" x14ac:dyDescent="0.2">
      <c r="A519" s="26" t="s">
        <v>77</v>
      </c>
      <c r="B519" s="26">
        <v>2596</v>
      </c>
      <c r="C519" s="26">
        <v>142</v>
      </c>
      <c r="D519" s="17">
        <f t="shared" si="16"/>
        <v>5469.9537750385207</v>
      </c>
      <c r="E519" s="29">
        <v>16.774558800000001</v>
      </c>
      <c r="F519" s="3">
        <f t="shared" si="17"/>
        <v>91756.061232665641</v>
      </c>
      <c r="G519" s="26">
        <v>2009</v>
      </c>
    </row>
    <row r="520" spans="1:7" ht="16" x14ac:dyDescent="0.2">
      <c r="A520" s="26" t="s">
        <v>77</v>
      </c>
      <c r="B520" s="26">
        <v>2664</v>
      </c>
      <c r="C520" s="26">
        <v>169</v>
      </c>
      <c r="D520" s="17">
        <f t="shared" si="16"/>
        <v>6343.8438438438434</v>
      </c>
      <c r="E520" s="29">
        <v>14.4978205</v>
      </c>
      <c r="F520" s="3">
        <f t="shared" si="17"/>
        <v>91971.909328078065</v>
      </c>
      <c r="G520" s="26">
        <v>2010</v>
      </c>
    </row>
    <row r="521" spans="1:7" ht="16" x14ac:dyDescent="0.2">
      <c r="A521" s="26" t="s">
        <v>77</v>
      </c>
      <c r="B521" s="26">
        <v>3215</v>
      </c>
      <c r="C521" s="26">
        <v>206</v>
      </c>
      <c r="D521" s="17">
        <f t="shared" si="16"/>
        <v>6407.4650077760507</v>
      </c>
      <c r="E521" s="29">
        <v>33.146470600000001</v>
      </c>
      <c r="F521" s="3">
        <f t="shared" si="17"/>
        <v>212384.85050077763</v>
      </c>
      <c r="G521" s="26">
        <v>2011</v>
      </c>
    </row>
    <row r="522" spans="1:7" ht="16" x14ac:dyDescent="0.2">
      <c r="A522" s="26" t="s">
        <v>77</v>
      </c>
      <c r="B522" s="26">
        <v>4124</v>
      </c>
      <c r="C522" s="26">
        <v>203</v>
      </c>
      <c r="D522" s="17">
        <f t="shared" si="16"/>
        <v>4922.4054316197862</v>
      </c>
      <c r="E522" s="29">
        <v>37.288707500000001</v>
      </c>
      <c r="F522" s="3">
        <f t="shared" si="17"/>
        <v>183550.13633608146</v>
      </c>
      <c r="G522" s="26">
        <v>2012</v>
      </c>
    </row>
    <row r="523" spans="1:7" ht="16" x14ac:dyDescent="0.2">
      <c r="A523" s="26" t="s">
        <v>77</v>
      </c>
      <c r="B523" s="26">
        <v>4641</v>
      </c>
      <c r="C523" s="26">
        <v>152</v>
      </c>
      <c r="D523" s="17">
        <f t="shared" si="16"/>
        <v>3275.1562163326871</v>
      </c>
      <c r="E523" s="29">
        <v>36.424903800000003</v>
      </c>
      <c r="F523" s="3">
        <f t="shared" si="17"/>
        <v>119297.25010989013</v>
      </c>
      <c r="G523" s="26">
        <v>2013</v>
      </c>
    </row>
    <row r="524" spans="1:7" ht="16" x14ac:dyDescent="0.2">
      <c r="A524" s="26" t="s">
        <v>77</v>
      </c>
      <c r="B524" s="26">
        <v>4005</v>
      </c>
      <c r="C524" s="26">
        <v>137</v>
      </c>
      <c r="D524" s="17">
        <f t="shared" si="16"/>
        <v>3420.7240948813987</v>
      </c>
      <c r="E524" s="29">
        <v>40.322307700000003</v>
      </c>
      <c r="F524" s="3">
        <f t="shared" si="17"/>
        <v>137931.48951061178</v>
      </c>
      <c r="G524" s="26">
        <v>2014</v>
      </c>
    </row>
    <row r="525" spans="1:7" ht="16" x14ac:dyDescent="0.2">
      <c r="A525" s="26" t="s">
        <v>77</v>
      </c>
      <c r="B525" s="26">
        <v>3655</v>
      </c>
      <c r="C525" s="26">
        <v>116</v>
      </c>
      <c r="D525" s="17">
        <f t="shared" si="16"/>
        <v>3173.7346101231192</v>
      </c>
      <c r="E525" s="29">
        <v>41.311228100000001</v>
      </c>
      <c r="F525" s="3">
        <f t="shared" si="17"/>
        <v>131110.87440766074</v>
      </c>
      <c r="G525" s="26">
        <v>2015</v>
      </c>
    </row>
    <row r="526" spans="1:7" ht="16" x14ac:dyDescent="0.2">
      <c r="A526" s="26" t="s">
        <v>77</v>
      </c>
      <c r="B526" s="26">
        <v>3350</v>
      </c>
      <c r="C526" s="26">
        <v>99</v>
      </c>
      <c r="D526" s="17">
        <f t="shared" si="16"/>
        <v>2955.2238805970151</v>
      </c>
      <c r="E526" s="29">
        <v>39.973548399999999</v>
      </c>
      <c r="F526" s="3">
        <f t="shared" si="17"/>
        <v>118130.7848238806</v>
      </c>
      <c r="G526" s="26">
        <v>2016</v>
      </c>
    </row>
    <row r="527" spans="1:7" ht="16" x14ac:dyDescent="0.2">
      <c r="A527" s="26" t="s">
        <v>77</v>
      </c>
      <c r="B527" s="26">
        <v>3786</v>
      </c>
      <c r="C527" s="26">
        <v>84</v>
      </c>
      <c r="D527" s="17">
        <f t="shared" si="16"/>
        <v>2218.7004754358163</v>
      </c>
      <c r="E527" s="29">
        <v>40.404137900000002</v>
      </c>
      <c r="F527" s="3">
        <f t="shared" si="17"/>
        <v>89644.679968304292</v>
      </c>
      <c r="G527" s="26">
        <v>2017</v>
      </c>
    </row>
    <row r="528" spans="1:7" ht="16" x14ac:dyDescent="0.2">
      <c r="A528" s="26" t="s">
        <v>77</v>
      </c>
      <c r="B528" s="26">
        <v>4556</v>
      </c>
      <c r="C528" s="26">
        <v>100</v>
      </c>
      <c r="D528" s="17">
        <f t="shared" si="16"/>
        <v>2194.9078138718173</v>
      </c>
      <c r="E528" s="29">
        <v>41.718915699999997</v>
      </c>
      <c r="F528" s="3">
        <f t="shared" si="17"/>
        <v>91569.174056189629</v>
      </c>
      <c r="G528" s="26">
        <v>2018</v>
      </c>
    </row>
    <row r="529" spans="1:7" ht="16" x14ac:dyDescent="0.2">
      <c r="A529" s="26" t="s">
        <v>77</v>
      </c>
      <c r="B529" s="26">
        <v>5359</v>
      </c>
      <c r="C529" s="26">
        <v>95</v>
      </c>
      <c r="D529" s="17">
        <f t="shared" si="16"/>
        <v>1772.7187908191825</v>
      </c>
      <c r="E529" s="29">
        <v>32.932686599999997</v>
      </c>
      <c r="F529" s="3">
        <f t="shared" si="17"/>
        <v>58380.39236797909</v>
      </c>
      <c r="G529" s="26">
        <v>2019</v>
      </c>
    </row>
    <row r="530" spans="1:7" ht="16" x14ac:dyDescent="0.2">
      <c r="A530" s="26" t="s">
        <v>78</v>
      </c>
      <c r="B530" s="26">
        <v>15651</v>
      </c>
      <c r="C530" s="26">
        <v>1081</v>
      </c>
      <c r="D530" s="17">
        <f t="shared" si="16"/>
        <v>6906.9069069069064</v>
      </c>
      <c r="E530" s="29">
        <v>25.947658400000002</v>
      </c>
      <c r="F530" s="3">
        <f t="shared" si="17"/>
        <v>179218.06102102101</v>
      </c>
      <c r="G530" s="26">
        <v>2009</v>
      </c>
    </row>
    <row r="531" spans="1:7" ht="16" x14ac:dyDescent="0.2">
      <c r="A531" s="26" t="s">
        <v>78</v>
      </c>
      <c r="B531" s="26">
        <v>17032</v>
      </c>
      <c r="C531" s="26">
        <v>1071</v>
      </c>
      <c r="D531" s="17">
        <f t="shared" si="16"/>
        <v>6288.1634570220767</v>
      </c>
      <c r="E531" s="29">
        <v>25.089231699999999</v>
      </c>
      <c r="F531" s="3">
        <f t="shared" si="17"/>
        <v>157765.18994069987</v>
      </c>
      <c r="G531" s="26">
        <v>2010</v>
      </c>
    </row>
    <row r="532" spans="1:7" ht="16" x14ac:dyDescent="0.2">
      <c r="A532" s="26" t="s">
        <v>78</v>
      </c>
      <c r="B532" s="26">
        <v>14056</v>
      </c>
      <c r="C532" s="26">
        <v>814</v>
      </c>
      <c r="D532" s="17">
        <f t="shared" si="16"/>
        <v>5791.121229368242</v>
      </c>
      <c r="E532" s="29">
        <v>31.781428600000002</v>
      </c>
      <c r="F532" s="3">
        <f t="shared" si="17"/>
        <v>184050.10586511102</v>
      </c>
      <c r="G532" s="26">
        <v>2011</v>
      </c>
    </row>
    <row r="533" spans="1:7" ht="16" x14ac:dyDescent="0.2">
      <c r="A533" s="26" t="s">
        <v>78</v>
      </c>
      <c r="B533" s="26">
        <v>14208</v>
      </c>
      <c r="C533" s="26">
        <v>657</v>
      </c>
      <c r="D533" s="17">
        <f t="shared" si="16"/>
        <v>4624.1554054054059</v>
      </c>
      <c r="E533" s="29">
        <v>32.0786546</v>
      </c>
      <c r="F533" s="3">
        <f t="shared" si="17"/>
        <v>148336.68406672298</v>
      </c>
      <c r="G533" s="26">
        <v>2012</v>
      </c>
    </row>
    <row r="534" spans="1:7" ht="16" x14ac:dyDescent="0.2">
      <c r="A534" s="26" t="s">
        <v>78</v>
      </c>
      <c r="B534" s="26">
        <v>14027</v>
      </c>
      <c r="C534" s="26">
        <v>525</v>
      </c>
      <c r="D534" s="17">
        <f t="shared" si="16"/>
        <v>3742.7817779995721</v>
      </c>
      <c r="E534" s="29">
        <v>35.130097800000001</v>
      </c>
      <c r="F534" s="3">
        <f t="shared" si="17"/>
        <v>131484.28990518287</v>
      </c>
      <c r="G534" s="26">
        <v>2013</v>
      </c>
    </row>
    <row r="535" spans="1:7" ht="16" x14ac:dyDescent="0.2">
      <c r="A535" s="26" t="s">
        <v>78</v>
      </c>
      <c r="B535" s="26">
        <v>15444</v>
      </c>
      <c r="C535" s="26">
        <v>515</v>
      </c>
      <c r="D535" s="17">
        <f t="shared" si="16"/>
        <v>3334.6283346283349</v>
      </c>
      <c r="E535" s="29">
        <v>33.973799</v>
      </c>
      <c r="F535" s="3">
        <f t="shared" si="17"/>
        <v>113289.99278036779</v>
      </c>
      <c r="G535" s="26">
        <v>2014</v>
      </c>
    </row>
    <row r="536" spans="1:7" ht="16" x14ac:dyDescent="0.2">
      <c r="A536" s="26" t="s">
        <v>78</v>
      </c>
      <c r="B536" s="26">
        <v>14353</v>
      </c>
      <c r="C536" s="26">
        <v>406</v>
      </c>
      <c r="D536" s="17">
        <f t="shared" si="16"/>
        <v>2828.6769316519194</v>
      </c>
      <c r="E536" s="29">
        <v>34.966828599999999</v>
      </c>
      <c r="F536" s="3">
        <f t="shared" si="17"/>
        <v>98909.861433846585</v>
      </c>
      <c r="G536" s="26">
        <v>2015</v>
      </c>
    </row>
    <row r="537" spans="1:7" ht="16" x14ac:dyDescent="0.2">
      <c r="A537" s="26" t="s">
        <v>78</v>
      </c>
      <c r="B537" s="26">
        <v>15676</v>
      </c>
      <c r="C537" s="26">
        <v>395</v>
      </c>
      <c r="D537" s="17">
        <f t="shared" si="16"/>
        <v>2519.7754529216641</v>
      </c>
      <c r="E537" s="29">
        <v>35.300060999999999</v>
      </c>
      <c r="F537" s="3">
        <f t="shared" si="17"/>
        <v>88948.227194437364</v>
      </c>
      <c r="G537" s="26">
        <v>2016</v>
      </c>
    </row>
    <row r="538" spans="1:7" ht="16" x14ac:dyDescent="0.2">
      <c r="A538" s="26" t="s">
        <v>78</v>
      </c>
      <c r="B538" s="26">
        <v>17314</v>
      </c>
      <c r="C538" s="26">
        <v>412</v>
      </c>
      <c r="D538" s="17">
        <f t="shared" si="16"/>
        <v>2379.5772207462169</v>
      </c>
      <c r="E538" s="29">
        <v>35.512872600000001</v>
      </c>
      <c r="F538" s="3">
        <f t="shared" si="17"/>
        <v>84505.622682222485</v>
      </c>
      <c r="G538" s="26">
        <v>2017</v>
      </c>
    </row>
    <row r="539" spans="1:7" ht="16" x14ac:dyDescent="0.2">
      <c r="A539" s="26" t="s">
        <v>78</v>
      </c>
      <c r="B539" s="26">
        <v>14276</v>
      </c>
      <c r="C539" s="26">
        <v>305</v>
      </c>
      <c r="D539" s="17">
        <f t="shared" si="16"/>
        <v>2136.4527878957692</v>
      </c>
      <c r="E539" s="29">
        <v>34.708407399999999</v>
      </c>
      <c r="F539" s="3">
        <f t="shared" si="17"/>
        <v>74152.873753152147</v>
      </c>
      <c r="G539" s="26">
        <v>2018</v>
      </c>
    </row>
    <row r="540" spans="1:7" ht="16" x14ac:dyDescent="0.2">
      <c r="A540" s="26" t="s">
        <v>78</v>
      </c>
      <c r="B540" s="26">
        <v>16612</v>
      </c>
      <c r="C540" s="26">
        <v>328</v>
      </c>
      <c r="D540" s="17">
        <f t="shared" si="16"/>
        <v>1974.4762822056346</v>
      </c>
      <c r="E540" s="29">
        <v>30.326783899999999</v>
      </c>
      <c r="F540" s="3">
        <f t="shared" si="17"/>
        <v>59879.515526125695</v>
      </c>
      <c r="G540" s="26">
        <v>2019</v>
      </c>
    </row>
    <row r="541" spans="1:7" ht="16" x14ac:dyDescent="0.2">
      <c r="A541" s="26" t="s">
        <v>79</v>
      </c>
      <c r="B541" s="26">
        <v>32008</v>
      </c>
      <c r="C541" s="26">
        <v>2466</v>
      </c>
      <c r="D541" s="17">
        <f t="shared" si="16"/>
        <v>7704.3239190202448</v>
      </c>
      <c r="E541" s="29">
        <v>25.566713199999999</v>
      </c>
      <c r="F541" s="3">
        <f t="shared" si="17"/>
        <v>196974.24003749061</v>
      </c>
      <c r="G541" s="26">
        <v>2009</v>
      </c>
    </row>
    <row r="542" spans="1:7" ht="16" x14ac:dyDescent="0.2">
      <c r="A542" s="26" t="s">
        <v>79</v>
      </c>
      <c r="B542" s="26">
        <v>39319</v>
      </c>
      <c r="C542" s="26">
        <v>2705</v>
      </c>
      <c r="D542" s="17">
        <f t="shared" si="16"/>
        <v>6879.6256262875459</v>
      </c>
      <c r="E542" s="29">
        <v>24.970882799999998</v>
      </c>
      <c r="F542" s="3">
        <f t="shared" si="17"/>
        <v>171790.32522190289</v>
      </c>
      <c r="G542" s="26">
        <v>2010</v>
      </c>
    </row>
    <row r="543" spans="1:7" ht="16" x14ac:dyDescent="0.2">
      <c r="A543" s="26" t="s">
        <v>79</v>
      </c>
      <c r="B543" s="26">
        <v>45137</v>
      </c>
      <c r="C543" s="26">
        <v>2769</v>
      </c>
      <c r="D543" s="17">
        <f t="shared" si="16"/>
        <v>6134.6567117885543</v>
      </c>
      <c r="E543" s="29">
        <v>27.7495309</v>
      </c>
      <c r="F543" s="3">
        <f t="shared" si="17"/>
        <v>170233.84598466888</v>
      </c>
      <c r="G543" s="26">
        <v>2011</v>
      </c>
    </row>
    <row r="544" spans="1:7" ht="16" x14ac:dyDescent="0.2">
      <c r="A544" s="26" t="s">
        <v>79</v>
      </c>
      <c r="B544" s="26">
        <v>53887</v>
      </c>
      <c r="C544" s="26">
        <v>2594</v>
      </c>
      <c r="D544" s="17">
        <f t="shared" si="16"/>
        <v>4813.7769777497351</v>
      </c>
      <c r="E544" s="29">
        <v>26.495665800000001</v>
      </c>
      <c r="F544" s="3">
        <f t="shared" si="17"/>
        <v>127544.22603819102</v>
      </c>
      <c r="G544" s="26">
        <v>2012</v>
      </c>
    </row>
    <row r="545" spans="1:7" ht="16" x14ac:dyDescent="0.2">
      <c r="A545" s="26" t="s">
        <v>79</v>
      </c>
      <c r="B545" s="26">
        <v>62698</v>
      </c>
      <c r="C545" s="26">
        <v>2159</v>
      </c>
      <c r="D545" s="17">
        <f t="shared" si="16"/>
        <v>3443.491020447223</v>
      </c>
      <c r="E545" s="29">
        <v>25.4852536</v>
      </c>
      <c r="F545" s="3">
        <f t="shared" si="17"/>
        <v>87758.241925420269</v>
      </c>
      <c r="G545" s="26">
        <v>2013</v>
      </c>
    </row>
    <row r="546" spans="1:7" ht="16" x14ac:dyDescent="0.2">
      <c r="A546" s="26" t="s">
        <v>79</v>
      </c>
      <c r="B546" s="26">
        <v>70301</v>
      </c>
      <c r="C546" s="26">
        <v>1935</v>
      </c>
      <c r="D546" s="17">
        <f t="shared" si="16"/>
        <v>2752.4501785180864</v>
      </c>
      <c r="E546" s="29">
        <v>25.266951299999999</v>
      </c>
      <c r="F546" s="3">
        <f t="shared" si="17"/>
        <v>69546.024616292794</v>
      </c>
      <c r="G546" s="26">
        <v>2014</v>
      </c>
    </row>
    <row r="547" spans="1:7" ht="16" x14ac:dyDescent="0.2">
      <c r="A547" s="26" t="s">
        <v>79</v>
      </c>
      <c r="B547" s="26">
        <v>67895</v>
      </c>
      <c r="C547" s="26">
        <v>1779</v>
      </c>
      <c r="D547" s="17">
        <f t="shared" si="16"/>
        <v>2620.2224022387513</v>
      </c>
      <c r="E547" s="29">
        <v>25.783957900000001</v>
      </c>
      <c r="F547" s="3">
        <f t="shared" si="17"/>
        <v>67559.704107960832</v>
      </c>
      <c r="G547" s="26">
        <v>2015</v>
      </c>
    </row>
    <row r="548" spans="1:7" ht="16" x14ac:dyDescent="0.2">
      <c r="A548" s="26" t="s">
        <v>79</v>
      </c>
      <c r="B548" s="26">
        <v>73434</v>
      </c>
      <c r="C548" s="26">
        <v>1597</v>
      </c>
      <c r="D548" s="17">
        <f t="shared" si="16"/>
        <v>2174.7419451480241</v>
      </c>
      <c r="E548" s="29">
        <v>27.951174699999999</v>
      </c>
      <c r="F548" s="3">
        <f t="shared" si="17"/>
        <v>60786.592036250237</v>
      </c>
      <c r="G548" s="26">
        <v>2016</v>
      </c>
    </row>
    <row r="549" spans="1:7" ht="16" x14ac:dyDescent="0.2">
      <c r="A549" s="26" t="s">
        <v>79</v>
      </c>
      <c r="B549" s="26">
        <v>86106</v>
      </c>
      <c r="C549" s="26">
        <v>1670</v>
      </c>
      <c r="D549" s="17">
        <f t="shared" si="16"/>
        <v>1939.4699556360765</v>
      </c>
      <c r="E549" s="29">
        <v>25.894642099999999</v>
      </c>
      <c r="F549" s="3">
        <f t="shared" si="17"/>
        <v>50221.88036489908</v>
      </c>
      <c r="G549" s="26">
        <v>2017</v>
      </c>
    </row>
    <row r="550" spans="1:7" ht="16" x14ac:dyDescent="0.2">
      <c r="A550" s="26" t="s">
        <v>79</v>
      </c>
      <c r="B550" s="26">
        <v>88852</v>
      </c>
      <c r="C550" s="26">
        <v>1533</v>
      </c>
      <c r="D550" s="17">
        <f t="shared" si="16"/>
        <v>1725.3410165218565</v>
      </c>
      <c r="E550" s="29">
        <v>26.4695058</v>
      </c>
      <c r="F550" s="3">
        <f t="shared" si="17"/>
        <v>45668.924043803177</v>
      </c>
      <c r="G550" s="26">
        <v>2018</v>
      </c>
    </row>
    <row r="551" spans="1:7" ht="16" x14ac:dyDescent="0.2">
      <c r="A551" s="26" t="s">
        <v>79</v>
      </c>
      <c r="B551" s="26">
        <v>99631</v>
      </c>
      <c r="C551" s="26">
        <v>1497</v>
      </c>
      <c r="D551" s="17">
        <f t="shared" si="16"/>
        <v>1502.5443887946524</v>
      </c>
      <c r="E551" s="29">
        <v>24.887835800000001</v>
      </c>
      <c r="F551" s="3">
        <f t="shared" si="17"/>
        <v>37395.07803053267</v>
      </c>
      <c r="G551" s="26">
        <v>2019</v>
      </c>
    </row>
    <row r="552" spans="1:7" ht="16" x14ac:dyDescent="0.2">
      <c r="A552" s="26" t="s">
        <v>80</v>
      </c>
      <c r="B552" s="26">
        <v>4054</v>
      </c>
      <c r="C552" s="26">
        <v>283</v>
      </c>
      <c r="D552" s="17">
        <f t="shared" si="16"/>
        <v>6980.7597434632471</v>
      </c>
      <c r="E552" s="29">
        <v>18.702243599999999</v>
      </c>
      <c r="F552" s="3">
        <f t="shared" si="17"/>
        <v>130555.86923532315</v>
      </c>
      <c r="G552" s="26">
        <v>2009</v>
      </c>
    </row>
    <row r="553" spans="1:7" ht="16" x14ac:dyDescent="0.2">
      <c r="A553" s="26" t="s">
        <v>80</v>
      </c>
      <c r="B553" s="26">
        <v>3972</v>
      </c>
      <c r="C553" s="26">
        <v>237</v>
      </c>
      <c r="D553" s="17">
        <f t="shared" si="16"/>
        <v>5966.7673716012087</v>
      </c>
      <c r="E553" s="29">
        <v>18.6119643</v>
      </c>
      <c r="F553" s="3">
        <f t="shared" si="17"/>
        <v>111053.26130664653</v>
      </c>
      <c r="G553" s="26">
        <v>2010</v>
      </c>
    </row>
    <row r="554" spans="1:7" ht="16" x14ac:dyDescent="0.2">
      <c r="A554" s="26" t="s">
        <v>80</v>
      </c>
      <c r="B554" s="26">
        <v>3807</v>
      </c>
      <c r="C554" s="26">
        <v>141</v>
      </c>
      <c r="D554" s="17">
        <f t="shared" si="16"/>
        <v>3703.7037037037035</v>
      </c>
      <c r="E554" s="29">
        <v>20.008490599999998</v>
      </c>
      <c r="F554" s="3">
        <f t="shared" si="17"/>
        <v>74105.520740740729</v>
      </c>
      <c r="G554" s="26">
        <v>2011</v>
      </c>
    </row>
    <row r="555" spans="1:7" ht="16" x14ac:dyDescent="0.2">
      <c r="A555" s="26" t="s">
        <v>80</v>
      </c>
      <c r="B555" s="26">
        <v>3581</v>
      </c>
      <c r="C555" s="26">
        <v>151</v>
      </c>
      <c r="D555" s="17">
        <f t="shared" si="16"/>
        <v>4216.6992460206648</v>
      </c>
      <c r="E555" s="29">
        <v>24.673382400000001</v>
      </c>
      <c r="F555" s="3">
        <f t="shared" si="17"/>
        <v>104040.23296285955</v>
      </c>
      <c r="G555" s="26">
        <v>2012</v>
      </c>
    </row>
    <row r="556" spans="1:7" ht="16" x14ac:dyDescent="0.2">
      <c r="A556" s="26" t="s">
        <v>80</v>
      </c>
      <c r="B556" s="26">
        <v>3739</v>
      </c>
      <c r="C556" s="26">
        <v>155</v>
      </c>
      <c r="D556" s="17">
        <f t="shared" si="16"/>
        <v>4145.4934474458405</v>
      </c>
      <c r="E556" s="29">
        <v>23.936774199999999</v>
      </c>
      <c r="F556" s="3">
        <f t="shared" si="17"/>
        <v>99229.740599090641</v>
      </c>
      <c r="G556" s="26">
        <v>2013</v>
      </c>
    </row>
    <row r="557" spans="1:7" ht="16" x14ac:dyDescent="0.2">
      <c r="A557" s="26" t="s">
        <v>80</v>
      </c>
      <c r="B557" s="26">
        <v>3427</v>
      </c>
      <c r="C557" s="26">
        <v>127</v>
      </c>
      <c r="D557" s="17">
        <f t="shared" si="16"/>
        <v>3705.865188211264</v>
      </c>
      <c r="E557" s="29">
        <v>25.877222199999999</v>
      </c>
      <c r="F557" s="3">
        <f t="shared" si="17"/>
        <v>95897.496918587698</v>
      </c>
      <c r="G557" s="26">
        <v>2014</v>
      </c>
    </row>
    <row r="558" spans="1:7" ht="16" x14ac:dyDescent="0.2">
      <c r="A558" s="26" t="s">
        <v>80</v>
      </c>
      <c r="B558" s="26">
        <v>2887</v>
      </c>
      <c r="C558" s="26">
        <v>104</v>
      </c>
      <c r="D558" s="17">
        <f t="shared" si="16"/>
        <v>3602.3553862140629</v>
      </c>
      <c r="E558" s="29">
        <v>24.400274</v>
      </c>
      <c r="F558" s="3">
        <f t="shared" si="17"/>
        <v>87898.458468998957</v>
      </c>
      <c r="G558" s="26">
        <v>2015</v>
      </c>
    </row>
    <row r="559" spans="1:7" ht="16" x14ac:dyDescent="0.2">
      <c r="A559" s="26" t="s">
        <v>80</v>
      </c>
      <c r="B559" s="26">
        <v>2339</v>
      </c>
      <c r="C559" s="26">
        <v>88</v>
      </c>
      <c r="D559" s="17">
        <f t="shared" si="16"/>
        <v>3762.2915775972642</v>
      </c>
      <c r="E559" s="29">
        <v>25.6369118</v>
      </c>
      <c r="F559" s="3">
        <f t="shared" si="17"/>
        <v>96453.537340743918</v>
      </c>
      <c r="G559" s="26">
        <v>2016</v>
      </c>
    </row>
    <row r="560" spans="1:7" ht="16" x14ac:dyDescent="0.2">
      <c r="A560" s="26" t="s">
        <v>80</v>
      </c>
      <c r="B560" s="26">
        <v>2174</v>
      </c>
      <c r="C560" s="26">
        <v>91</v>
      </c>
      <c r="D560" s="17">
        <f t="shared" si="16"/>
        <v>4185.8325666973315</v>
      </c>
      <c r="E560" s="29">
        <v>21.568219200000001</v>
      </c>
      <c r="F560" s="3">
        <f t="shared" si="17"/>
        <v>90280.954333026675</v>
      </c>
      <c r="G560" s="26">
        <v>2017</v>
      </c>
    </row>
    <row r="561" spans="1:7" ht="16" x14ac:dyDescent="0.2">
      <c r="A561" s="26" t="s">
        <v>80</v>
      </c>
      <c r="B561" s="26">
        <v>3119</v>
      </c>
      <c r="C561" s="26">
        <v>185</v>
      </c>
      <c r="D561" s="17">
        <f t="shared" si="16"/>
        <v>5931.3882654697018</v>
      </c>
      <c r="E561" s="29">
        <v>24.1669512</v>
      </c>
      <c r="F561" s="3">
        <f t="shared" si="17"/>
        <v>143343.57075985894</v>
      </c>
      <c r="G561" s="26">
        <v>2018</v>
      </c>
    </row>
    <row r="562" spans="1:7" ht="16" x14ac:dyDescent="0.2">
      <c r="A562" s="26" t="s">
        <v>80</v>
      </c>
      <c r="B562" s="26">
        <v>3611</v>
      </c>
      <c r="C562" s="26">
        <v>181</v>
      </c>
      <c r="D562" s="17">
        <f t="shared" si="16"/>
        <v>5012.4619219052893</v>
      </c>
      <c r="E562" s="29">
        <v>23.2676336</v>
      </c>
      <c r="F562" s="3">
        <f t="shared" si="17"/>
        <v>116628.12743284408</v>
      </c>
      <c r="G562" s="26">
        <v>2019</v>
      </c>
    </row>
    <row r="563" spans="1:7" ht="16" x14ac:dyDescent="0.2">
      <c r="A563" s="26" t="s">
        <v>81</v>
      </c>
      <c r="B563" s="26">
        <v>1376</v>
      </c>
      <c r="C563" s="26">
        <v>75</v>
      </c>
      <c r="D563" s="17">
        <f t="shared" si="16"/>
        <v>5450.5813953488368</v>
      </c>
      <c r="E563" s="29">
        <v>27.2116279</v>
      </c>
      <c r="F563" s="3">
        <f t="shared" si="17"/>
        <v>148319.19276889533</v>
      </c>
      <c r="G563" s="26">
        <v>2009</v>
      </c>
    </row>
    <row r="564" spans="1:7" ht="16" x14ac:dyDescent="0.2">
      <c r="A564" s="26" t="s">
        <v>81</v>
      </c>
      <c r="B564" s="26">
        <v>1375</v>
      </c>
      <c r="C564" s="26">
        <v>95</v>
      </c>
      <c r="D564" s="17">
        <f t="shared" si="16"/>
        <v>6909.090909090909</v>
      </c>
      <c r="E564" s="29">
        <v>27.465882400000002</v>
      </c>
      <c r="F564" s="3">
        <f t="shared" si="17"/>
        <v>189764.27840000001</v>
      </c>
      <c r="G564" s="26">
        <v>2010</v>
      </c>
    </row>
    <row r="565" spans="1:7" ht="16" x14ac:dyDescent="0.2">
      <c r="A565" s="26" t="s">
        <v>81</v>
      </c>
      <c r="B565" s="26">
        <v>1413</v>
      </c>
      <c r="C565" s="26">
        <v>86</v>
      </c>
      <c r="D565" s="17">
        <f t="shared" si="16"/>
        <v>6086.341118188252</v>
      </c>
      <c r="E565" s="29">
        <v>36.506885199999999</v>
      </c>
      <c r="F565" s="3">
        <f t="shared" si="17"/>
        <v>222193.35648973816</v>
      </c>
      <c r="G565" s="26">
        <v>2011</v>
      </c>
    </row>
    <row r="566" spans="1:7" ht="16" x14ac:dyDescent="0.2">
      <c r="A566" s="26" t="s">
        <v>81</v>
      </c>
      <c r="B566" s="26">
        <v>1282</v>
      </c>
      <c r="C566" s="26">
        <v>49</v>
      </c>
      <c r="D566" s="17">
        <f>IF(B566&lt;&gt;"",C566/B566*100000,"No data available")</f>
        <v>3822.1528861154443</v>
      </c>
      <c r="E566" s="29">
        <v>33.788611099999997</v>
      </c>
      <c r="F566" s="3">
        <f t="shared" si="17"/>
        <v>129145.23743369733</v>
      </c>
      <c r="G566" s="26">
        <v>2012</v>
      </c>
    </row>
    <row r="567" spans="1:7" ht="16" x14ac:dyDescent="0.2">
      <c r="A567" s="26" t="s">
        <v>81</v>
      </c>
      <c r="B567" s="26">
        <v>1406</v>
      </c>
      <c r="C567" s="26">
        <v>39</v>
      </c>
      <c r="D567" s="17">
        <f t="shared" ref="D567:D573" si="18">IF(B567&lt;&gt;"",C567/B567*100000,"No data available")</f>
        <v>2773.8264580369846</v>
      </c>
      <c r="E567" s="29">
        <v>45.136249999999997</v>
      </c>
      <c r="F567" s="3">
        <f t="shared" si="17"/>
        <v>125200.12446657184</v>
      </c>
      <c r="G567" s="26">
        <v>2013</v>
      </c>
    </row>
    <row r="568" spans="1:7" ht="16" x14ac:dyDescent="0.2">
      <c r="A568" s="26" t="s">
        <v>81</v>
      </c>
      <c r="B568" s="26">
        <v>1365</v>
      </c>
      <c r="C568" s="26">
        <v>29</v>
      </c>
      <c r="D568" s="17">
        <f t="shared" si="18"/>
        <v>2124.5421245421248</v>
      </c>
      <c r="E568" s="29">
        <v>39.847499999999997</v>
      </c>
      <c r="F568" s="3">
        <f t="shared" si="17"/>
        <v>84657.692307692312</v>
      </c>
      <c r="G568" s="26">
        <v>2014</v>
      </c>
    </row>
    <row r="569" spans="1:7" ht="16" x14ac:dyDescent="0.2">
      <c r="A569" s="26" t="s">
        <v>81</v>
      </c>
      <c r="B569" s="26">
        <v>1226</v>
      </c>
      <c r="C569" s="26">
        <v>20</v>
      </c>
      <c r="D569" s="17">
        <f t="shared" si="18"/>
        <v>1631.3213703099509</v>
      </c>
      <c r="E569" s="29">
        <v>45.006666699999997</v>
      </c>
      <c r="F569" s="3">
        <f t="shared" si="17"/>
        <v>73420.337194127234</v>
      </c>
      <c r="G569" s="26">
        <v>2015</v>
      </c>
    </row>
    <row r="570" spans="1:7" ht="16" x14ac:dyDescent="0.2">
      <c r="A570" s="26" t="s">
        <v>81</v>
      </c>
      <c r="B570" s="26">
        <v>1191</v>
      </c>
      <c r="C570" s="26">
        <v>18</v>
      </c>
      <c r="D570" s="17">
        <f t="shared" si="18"/>
        <v>1511.3350125944585</v>
      </c>
      <c r="E570" s="29">
        <v>34.14</v>
      </c>
      <c r="F570" s="3">
        <f t="shared" si="17"/>
        <v>51596.977329974812</v>
      </c>
      <c r="G570" s="26">
        <v>2016</v>
      </c>
    </row>
    <row r="571" spans="1:7" ht="16" x14ac:dyDescent="0.2">
      <c r="A571" s="26" t="s">
        <v>81</v>
      </c>
      <c r="B571" s="26">
        <v>1123</v>
      </c>
      <c r="C571" s="26">
        <v>19</v>
      </c>
      <c r="D571" s="17">
        <f t="shared" si="18"/>
        <v>1691.8967052537846</v>
      </c>
      <c r="E571" s="29">
        <v>40.126923099999999</v>
      </c>
      <c r="F571" s="3">
        <f t="shared" si="17"/>
        <v>67890.608984861974</v>
      </c>
      <c r="G571" s="26">
        <v>2017</v>
      </c>
    </row>
    <row r="572" spans="1:7" ht="16" x14ac:dyDescent="0.2">
      <c r="A572" s="26" t="s">
        <v>81</v>
      </c>
      <c r="B572" s="26">
        <v>1136</v>
      </c>
      <c r="C572" s="26">
        <v>17</v>
      </c>
      <c r="D572" s="17">
        <f t="shared" si="18"/>
        <v>1496.4788732394366</v>
      </c>
      <c r="E572" s="29">
        <v>30.6015385</v>
      </c>
      <c r="F572" s="3">
        <f t="shared" si="17"/>
        <v>45794.555853873237</v>
      </c>
      <c r="G572" s="26">
        <v>2018</v>
      </c>
    </row>
    <row r="573" spans="1:7" ht="16" x14ac:dyDescent="0.2">
      <c r="A573" s="26" t="s">
        <v>81</v>
      </c>
      <c r="B573" s="26">
        <v>1255</v>
      </c>
      <c r="C573" s="26">
        <v>14</v>
      </c>
      <c r="D573" s="17">
        <f t="shared" si="18"/>
        <v>1115.5378486055777</v>
      </c>
      <c r="E573" s="29">
        <v>32.057000000000002</v>
      </c>
      <c r="F573" s="3">
        <f t="shared" si="17"/>
        <v>35760.796812749002</v>
      </c>
      <c r="G573" s="26">
        <v>2019</v>
      </c>
    </row>
  </sheetData>
  <autoFilter ref="A1:G573" xr:uid="{83C8F456-0365-49DA-8C8E-0AA8307E81D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25DE0-4BC8-42AC-9677-059227C12624}">
  <sheetPr codeName="Sheet8"/>
  <dimension ref="A1:G573"/>
  <sheetViews>
    <sheetView workbookViewId="0">
      <selection activeCell="F11" sqref="F11:F12"/>
    </sheetView>
  </sheetViews>
  <sheetFormatPr baseColWidth="10" defaultColWidth="8.83203125" defaultRowHeight="15.75" customHeight="1" x14ac:dyDescent="0.2"/>
  <cols>
    <col min="1" max="1" width="8.83203125" style="24"/>
    <col min="2" max="2" width="18.83203125" style="24" bestFit="1" customWidth="1"/>
    <col min="3" max="3" width="19.5" style="24" bestFit="1" customWidth="1"/>
    <col min="4" max="4" width="17.5" style="3" customWidth="1"/>
    <col min="5" max="5" width="23.1640625" style="30" bestFit="1" customWidth="1"/>
    <col min="6" max="6" width="17.5" style="3" bestFit="1" customWidth="1"/>
    <col min="7" max="7" width="8.83203125" style="24"/>
  </cols>
  <sheetData>
    <row r="1" spans="1:7" s="2" customFormat="1" ht="15.75" customHeight="1" x14ac:dyDescent="0.2">
      <c r="A1" s="22" t="s">
        <v>23</v>
      </c>
      <c r="B1" s="22" t="s">
        <v>92</v>
      </c>
      <c r="C1" s="22" t="s">
        <v>93</v>
      </c>
      <c r="D1" s="21" t="s">
        <v>94</v>
      </c>
      <c r="E1" s="37" t="s">
        <v>95</v>
      </c>
      <c r="F1" s="21" t="s">
        <v>96</v>
      </c>
      <c r="G1" s="22" t="s">
        <v>29</v>
      </c>
    </row>
    <row r="2" spans="1:7" ht="15.75" customHeight="1" x14ac:dyDescent="0.2">
      <c r="A2" s="23" t="s">
        <v>30</v>
      </c>
      <c r="B2" s="23"/>
      <c r="C2" s="23"/>
      <c r="D2" s="3" t="str">
        <f>IF(B2&lt;&gt;"",C2/B2*100000,"No data available")</f>
        <v>No data available</v>
      </c>
      <c r="E2" s="38"/>
      <c r="F2" s="3" t="str">
        <f t="shared" ref="F2:F65" si="0">IF(E2&lt;&gt;"",D2*E2,"No data available")</f>
        <v>No data available</v>
      </c>
      <c r="G2" s="23">
        <v>2009</v>
      </c>
    </row>
    <row r="3" spans="1:7" ht="15.75" customHeight="1" x14ac:dyDescent="0.2">
      <c r="A3" s="23" t="s">
        <v>30</v>
      </c>
      <c r="B3" s="23"/>
      <c r="C3" s="23"/>
      <c r="D3" s="3" t="str">
        <f t="shared" ref="D3:D55" si="1">IF(B3&lt;&gt;"",C3/B3*100000,"No data available")</f>
        <v>No data available</v>
      </c>
      <c r="E3" s="38"/>
      <c r="F3" s="3" t="str">
        <f t="shared" si="0"/>
        <v>No data available</v>
      </c>
      <c r="G3" s="23">
        <v>2010</v>
      </c>
    </row>
    <row r="4" spans="1:7" ht="15.75" customHeight="1" x14ac:dyDescent="0.2">
      <c r="A4" s="23" t="s">
        <v>30</v>
      </c>
      <c r="B4" s="23"/>
      <c r="C4" s="23"/>
      <c r="D4" s="3" t="str">
        <f t="shared" si="1"/>
        <v>No data available</v>
      </c>
      <c r="E4" s="38"/>
      <c r="F4" s="3" t="str">
        <f t="shared" si="0"/>
        <v>No data available</v>
      </c>
      <c r="G4" s="23">
        <v>2011</v>
      </c>
    </row>
    <row r="5" spans="1:7" ht="15.75" customHeight="1" x14ac:dyDescent="0.2">
      <c r="A5" s="23" t="s">
        <v>30</v>
      </c>
      <c r="B5" s="23"/>
      <c r="C5" s="23"/>
      <c r="D5" s="3" t="str">
        <f t="shared" si="1"/>
        <v>No data available</v>
      </c>
      <c r="E5" s="38"/>
      <c r="F5" s="3" t="str">
        <f t="shared" si="0"/>
        <v>No data available</v>
      </c>
      <c r="G5" s="23">
        <v>2012</v>
      </c>
    </row>
    <row r="6" spans="1:7" ht="15.75" customHeight="1" x14ac:dyDescent="0.2">
      <c r="A6" s="23" t="s">
        <v>30</v>
      </c>
      <c r="B6" s="23"/>
      <c r="C6" s="23"/>
      <c r="D6" s="3" t="str">
        <f t="shared" si="1"/>
        <v>No data available</v>
      </c>
      <c r="E6" s="38"/>
      <c r="F6" s="3" t="str">
        <f t="shared" si="0"/>
        <v>No data available</v>
      </c>
      <c r="G6" s="23">
        <v>2013</v>
      </c>
    </row>
    <row r="7" spans="1:7" ht="15.75" customHeight="1" x14ac:dyDescent="0.2">
      <c r="A7" s="23" t="s">
        <v>30</v>
      </c>
      <c r="B7" s="23"/>
      <c r="C7" s="23"/>
      <c r="D7" s="3" t="str">
        <f t="shared" si="1"/>
        <v>No data available</v>
      </c>
      <c r="E7" s="38"/>
      <c r="F7" s="3" t="str">
        <f t="shared" si="0"/>
        <v>No data available</v>
      </c>
      <c r="G7" s="23">
        <v>2014</v>
      </c>
    </row>
    <row r="8" spans="1:7" ht="15.75" customHeight="1" x14ac:dyDescent="0.2">
      <c r="A8" s="23" t="s">
        <v>30</v>
      </c>
      <c r="B8" s="23"/>
      <c r="C8" s="23"/>
      <c r="D8" s="3" t="str">
        <f t="shared" si="1"/>
        <v>No data available</v>
      </c>
      <c r="E8" s="38"/>
      <c r="F8" s="3" t="str">
        <f t="shared" si="0"/>
        <v>No data available</v>
      </c>
      <c r="G8" s="23">
        <v>2015</v>
      </c>
    </row>
    <row r="9" spans="1:7" ht="15.75" customHeight="1" x14ac:dyDescent="0.2">
      <c r="A9" s="23" t="s">
        <v>30</v>
      </c>
      <c r="B9" s="23"/>
      <c r="C9" s="23"/>
      <c r="D9" s="3" t="str">
        <f t="shared" si="1"/>
        <v>No data available</v>
      </c>
      <c r="E9" s="38"/>
      <c r="F9" s="3" t="str">
        <f t="shared" si="0"/>
        <v>No data available</v>
      </c>
      <c r="G9" s="23">
        <v>2016</v>
      </c>
    </row>
    <row r="10" spans="1:7" ht="15.75" customHeight="1" x14ac:dyDescent="0.2">
      <c r="A10" s="23" t="s">
        <v>30</v>
      </c>
      <c r="B10" s="23"/>
      <c r="C10" s="23"/>
      <c r="D10" s="3" t="str">
        <f t="shared" si="1"/>
        <v>No data available</v>
      </c>
      <c r="E10" s="38"/>
      <c r="F10" s="3" t="str">
        <f t="shared" si="0"/>
        <v>No data available</v>
      </c>
      <c r="G10" s="23">
        <v>2017</v>
      </c>
    </row>
    <row r="11" spans="1:7" ht="15.75" customHeight="1" x14ac:dyDescent="0.2">
      <c r="A11" s="23" t="s">
        <v>30</v>
      </c>
      <c r="B11" s="23"/>
      <c r="C11" s="23"/>
      <c r="D11" s="3" t="str">
        <f t="shared" si="1"/>
        <v>No data available</v>
      </c>
      <c r="E11" s="38"/>
      <c r="F11" s="3" t="str">
        <f t="shared" si="0"/>
        <v>No data available</v>
      </c>
      <c r="G11" s="23">
        <v>2018</v>
      </c>
    </row>
    <row r="12" spans="1:7" ht="15.75" customHeight="1" x14ac:dyDescent="0.2">
      <c r="A12" s="23" t="s">
        <v>30</v>
      </c>
      <c r="B12" s="23"/>
      <c r="C12" s="23"/>
      <c r="D12" s="3" t="str">
        <f t="shared" si="1"/>
        <v>No data available</v>
      </c>
      <c r="E12" s="38"/>
      <c r="F12" s="3" t="str">
        <f t="shared" si="0"/>
        <v>No data available</v>
      </c>
      <c r="G12" s="23">
        <v>2019</v>
      </c>
    </row>
    <row r="13" spans="1:7" ht="15.75" customHeight="1" x14ac:dyDescent="0.2">
      <c r="A13" s="23" t="s">
        <v>31</v>
      </c>
      <c r="B13" s="23">
        <v>402</v>
      </c>
      <c r="C13" s="23">
        <v>163</v>
      </c>
      <c r="D13" s="3">
        <f t="shared" si="1"/>
        <v>40547.263681592041</v>
      </c>
      <c r="E13" s="38">
        <v>80.53582677</v>
      </c>
      <c r="F13" s="3">
        <f t="shared" si="0"/>
        <v>3265507.403858209</v>
      </c>
      <c r="G13" s="23">
        <v>2009</v>
      </c>
    </row>
    <row r="14" spans="1:7" ht="15.75" customHeight="1" x14ac:dyDescent="0.2">
      <c r="A14" s="23" t="s">
        <v>31</v>
      </c>
      <c r="B14" s="23">
        <v>400</v>
      </c>
      <c r="C14" s="23">
        <v>145</v>
      </c>
      <c r="D14" s="3">
        <f t="shared" si="1"/>
        <v>36250</v>
      </c>
      <c r="E14" s="38">
        <v>74.283478259999995</v>
      </c>
      <c r="F14" s="3">
        <f t="shared" si="0"/>
        <v>2692776.086925</v>
      </c>
      <c r="G14" s="23">
        <v>2010</v>
      </c>
    </row>
    <row r="15" spans="1:7" ht="15.75" customHeight="1" x14ac:dyDescent="0.2">
      <c r="A15" s="23" t="s">
        <v>31</v>
      </c>
      <c r="B15" s="23">
        <v>351</v>
      </c>
      <c r="C15" s="23">
        <v>124</v>
      </c>
      <c r="D15" s="3">
        <f t="shared" si="1"/>
        <v>35327.635327635326</v>
      </c>
      <c r="E15" s="38">
        <v>92.216444440000004</v>
      </c>
      <c r="F15" s="3">
        <f t="shared" si="0"/>
        <v>3257788.9203874641</v>
      </c>
      <c r="G15" s="23">
        <v>2011</v>
      </c>
    </row>
    <row r="16" spans="1:7" ht="15.75" customHeight="1" x14ac:dyDescent="0.2">
      <c r="A16" s="23" t="s">
        <v>31</v>
      </c>
      <c r="B16" s="23">
        <v>356</v>
      </c>
      <c r="C16" s="23">
        <v>129</v>
      </c>
      <c r="D16" s="3">
        <f t="shared" si="1"/>
        <v>36235.955056179773</v>
      </c>
      <c r="E16" s="38">
        <v>101.3214433</v>
      </c>
      <c r="F16" s="3">
        <f t="shared" si="0"/>
        <v>3671479.265646067</v>
      </c>
      <c r="G16" s="23">
        <v>2012</v>
      </c>
    </row>
    <row r="17" spans="1:7" ht="15.75" customHeight="1" x14ac:dyDescent="0.2">
      <c r="A17" s="23" t="s">
        <v>31</v>
      </c>
      <c r="B17" s="23">
        <v>367</v>
      </c>
      <c r="C17" s="23">
        <v>140</v>
      </c>
      <c r="D17" s="3">
        <f t="shared" si="1"/>
        <v>38147.138964577658</v>
      </c>
      <c r="E17" s="38">
        <v>84.950392160000007</v>
      </c>
      <c r="F17" s="3">
        <f t="shared" si="0"/>
        <v>3240614.4148228886</v>
      </c>
      <c r="G17" s="23">
        <v>2013</v>
      </c>
    </row>
    <row r="18" spans="1:7" ht="15.75" customHeight="1" x14ac:dyDescent="0.2">
      <c r="A18" s="23" t="s">
        <v>31</v>
      </c>
      <c r="B18" s="23">
        <v>347</v>
      </c>
      <c r="C18" s="23">
        <v>116</v>
      </c>
      <c r="D18" s="3">
        <f t="shared" si="1"/>
        <v>33429.394812680111</v>
      </c>
      <c r="E18" s="38">
        <v>94.91285714</v>
      </c>
      <c r="F18" s="3">
        <f t="shared" si="0"/>
        <v>3172879.3741325643</v>
      </c>
      <c r="G18" s="23">
        <v>2014</v>
      </c>
    </row>
    <row r="19" spans="1:7" ht="15.75" customHeight="1" x14ac:dyDescent="0.2">
      <c r="A19" s="23" t="s">
        <v>31</v>
      </c>
      <c r="B19" s="23">
        <v>311</v>
      </c>
      <c r="C19" s="23">
        <v>103</v>
      </c>
      <c r="D19" s="3">
        <f>IF(B19&lt;&gt;"",C19/B19*100000,"No data available")</f>
        <v>33118.971061093253</v>
      </c>
      <c r="E19" s="38">
        <v>96.205245899999994</v>
      </c>
      <c r="F19" s="3">
        <f t="shared" si="0"/>
        <v>3186218.7548874603</v>
      </c>
      <c r="G19" s="23">
        <v>2015</v>
      </c>
    </row>
    <row r="20" spans="1:7" ht="15.75" customHeight="1" x14ac:dyDescent="0.2">
      <c r="A20" s="23" t="s">
        <v>31</v>
      </c>
      <c r="B20" s="23">
        <v>365</v>
      </c>
      <c r="C20" s="23">
        <v>140</v>
      </c>
      <c r="D20" s="3">
        <f t="shared" si="1"/>
        <v>38356.164383561641</v>
      </c>
      <c r="E20" s="38">
        <v>63.116666670000001</v>
      </c>
      <c r="F20" s="3">
        <f t="shared" si="0"/>
        <v>2420913.242136986</v>
      </c>
      <c r="G20" s="23">
        <v>2016</v>
      </c>
    </row>
    <row r="21" spans="1:7" ht="15.75" customHeight="1" x14ac:dyDescent="0.2">
      <c r="A21" s="23" t="s">
        <v>31</v>
      </c>
      <c r="B21" s="23">
        <v>364</v>
      </c>
      <c r="C21" s="23">
        <v>124</v>
      </c>
      <c r="D21" s="3">
        <f t="shared" si="1"/>
        <v>34065.934065934067</v>
      </c>
      <c r="E21" s="38">
        <v>63.784795920000001</v>
      </c>
      <c r="F21" s="3">
        <f t="shared" si="0"/>
        <v>2172888.6522197803</v>
      </c>
      <c r="G21" s="23">
        <v>2017</v>
      </c>
    </row>
    <row r="22" spans="1:7" ht="15.75" customHeight="1" x14ac:dyDescent="0.2">
      <c r="A22" s="23" t="s">
        <v>31</v>
      </c>
      <c r="B22" s="23">
        <v>795</v>
      </c>
      <c r="C22" s="23">
        <v>230</v>
      </c>
      <c r="D22" s="3">
        <f t="shared" si="1"/>
        <v>28930.817610062892</v>
      </c>
      <c r="E22" s="38">
        <v>148.62169230000001</v>
      </c>
      <c r="F22" s="3">
        <f t="shared" si="0"/>
        <v>4299747.072830189</v>
      </c>
      <c r="G22" s="23">
        <v>2018</v>
      </c>
    </row>
    <row r="23" spans="1:7" ht="15.75" customHeight="1" x14ac:dyDescent="0.2">
      <c r="A23" s="23" t="s">
        <v>31</v>
      </c>
      <c r="B23" s="23">
        <v>873</v>
      </c>
      <c r="C23" s="23">
        <v>244</v>
      </c>
      <c r="D23" s="3">
        <f t="shared" si="1"/>
        <v>27949.599083619702</v>
      </c>
      <c r="E23" s="38">
        <v>110.1514371</v>
      </c>
      <c r="F23" s="3">
        <f t="shared" si="0"/>
        <v>3078688.5054295529</v>
      </c>
      <c r="G23" s="23">
        <v>2019</v>
      </c>
    </row>
    <row r="24" spans="1:7" ht="16" x14ac:dyDescent="0.2">
      <c r="A24" s="23" t="s">
        <v>32</v>
      </c>
      <c r="B24" s="23">
        <v>174</v>
      </c>
      <c r="C24" s="23">
        <v>67</v>
      </c>
      <c r="D24" s="3">
        <f t="shared" si="1"/>
        <v>38505.747126436778</v>
      </c>
      <c r="E24" s="38">
        <v>131.2245455</v>
      </c>
      <c r="F24" s="3">
        <f t="shared" si="0"/>
        <v>5052899.1658045975</v>
      </c>
      <c r="G24" s="23">
        <v>2009</v>
      </c>
    </row>
    <row r="25" spans="1:7" ht="16" x14ac:dyDescent="0.2">
      <c r="A25" s="23" t="s">
        <v>32</v>
      </c>
      <c r="B25" s="23">
        <v>151</v>
      </c>
      <c r="C25" s="23">
        <v>40</v>
      </c>
      <c r="D25" s="3">
        <f t="shared" si="1"/>
        <v>26490.066225165567</v>
      </c>
      <c r="E25" s="38">
        <v>64.847142860000005</v>
      </c>
      <c r="F25" s="3">
        <f t="shared" si="0"/>
        <v>1717805.1088741727</v>
      </c>
      <c r="G25" s="23">
        <v>2010</v>
      </c>
    </row>
    <row r="26" spans="1:7" ht="16" x14ac:dyDescent="0.2">
      <c r="A26" s="23" t="s">
        <v>32</v>
      </c>
      <c r="B26" s="23">
        <v>130</v>
      </c>
      <c r="C26" s="23">
        <v>40</v>
      </c>
      <c r="D26" s="3">
        <f t="shared" si="1"/>
        <v>30769.23076923077</v>
      </c>
      <c r="E26" s="38">
        <v>177.30739130000001</v>
      </c>
      <c r="F26" s="3">
        <f t="shared" si="0"/>
        <v>5455612.04</v>
      </c>
      <c r="G26" s="23">
        <v>2011</v>
      </c>
    </row>
    <row r="27" spans="1:7" ht="16" x14ac:dyDescent="0.2">
      <c r="A27" s="23" t="s">
        <v>32</v>
      </c>
      <c r="B27" s="23">
        <v>172</v>
      </c>
      <c r="C27" s="23">
        <v>46</v>
      </c>
      <c r="D27" s="3">
        <f t="shared" si="1"/>
        <v>26744.186046511626</v>
      </c>
      <c r="E27" s="38">
        <v>108.7779412</v>
      </c>
      <c r="F27" s="3">
        <f t="shared" si="0"/>
        <v>2909177.4972093021</v>
      </c>
      <c r="G27" s="23">
        <v>2012</v>
      </c>
    </row>
    <row r="28" spans="1:7" ht="16" x14ac:dyDescent="0.2">
      <c r="A28" s="23" t="s">
        <v>32</v>
      </c>
      <c r="B28" s="23">
        <v>192</v>
      </c>
      <c r="C28" s="23">
        <v>43</v>
      </c>
      <c r="D28" s="3">
        <f t="shared" si="1"/>
        <v>22395.833333333336</v>
      </c>
      <c r="E28" s="38">
        <v>83.280434779999993</v>
      </c>
      <c r="F28" s="3">
        <f t="shared" si="0"/>
        <v>1865134.7372604166</v>
      </c>
      <c r="G28" s="23">
        <v>2013</v>
      </c>
    </row>
    <row r="29" spans="1:7" ht="16" x14ac:dyDescent="0.2">
      <c r="A29" s="23" t="s">
        <v>32</v>
      </c>
      <c r="B29" s="23">
        <v>130</v>
      </c>
      <c r="C29" s="23">
        <v>32</v>
      </c>
      <c r="D29" s="3">
        <f t="shared" si="1"/>
        <v>24615.384615384617</v>
      </c>
      <c r="E29" s="38">
        <v>146.81</v>
      </c>
      <c r="F29" s="3">
        <f t="shared" si="0"/>
        <v>3613784.6153846155</v>
      </c>
      <c r="G29" s="23">
        <v>2014</v>
      </c>
    </row>
    <row r="30" spans="1:7" ht="16" x14ac:dyDescent="0.2">
      <c r="A30" s="23" t="s">
        <v>32</v>
      </c>
      <c r="B30" s="23">
        <v>100</v>
      </c>
      <c r="C30" s="23">
        <v>28</v>
      </c>
      <c r="D30" s="3">
        <f t="shared" si="1"/>
        <v>28000.000000000004</v>
      </c>
      <c r="E30" s="38">
        <v>65.842857140000007</v>
      </c>
      <c r="F30" s="3">
        <f t="shared" si="0"/>
        <v>1843599.9999200003</v>
      </c>
      <c r="G30" s="23">
        <v>2015</v>
      </c>
    </row>
    <row r="31" spans="1:7" ht="16" x14ac:dyDescent="0.2">
      <c r="A31" s="23" t="s">
        <v>32</v>
      </c>
      <c r="B31" s="23">
        <v>123</v>
      </c>
      <c r="C31" s="23">
        <v>33</v>
      </c>
      <c r="D31" s="3">
        <f t="shared" si="1"/>
        <v>26829.268292682929</v>
      </c>
      <c r="E31" s="38">
        <v>64.350588239999993</v>
      </c>
      <c r="F31" s="3">
        <f t="shared" si="0"/>
        <v>1726479.1966829267</v>
      </c>
      <c r="G31" s="23">
        <v>2016</v>
      </c>
    </row>
    <row r="32" spans="1:7" ht="16" x14ac:dyDescent="0.2">
      <c r="A32" s="23" t="s">
        <v>32</v>
      </c>
      <c r="B32" s="23">
        <v>1112</v>
      </c>
      <c r="C32" s="23">
        <v>341</v>
      </c>
      <c r="D32" s="3">
        <f t="shared" si="1"/>
        <v>30665.46762589928</v>
      </c>
      <c r="E32" s="38">
        <v>80.212796929999996</v>
      </c>
      <c r="F32" s="3">
        <f t="shared" si="0"/>
        <v>2459762.9274397478</v>
      </c>
      <c r="G32" s="23">
        <v>2017</v>
      </c>
    </row>
    <row r="33" spans="1:7" ht="16" x14ac:dyDescent="0.2">
      <c r="A33" s="23" t="s">
        <v>32</v>
      </c>
      <c r="B33" s="23">
        <v>1195</v>
      </c>
      <c r="C33" s="23">
        <v>223</v>
      </c>
      <c r="D33" s="3">
        <f t="shared" si="1"/>
        <v>18661.087866108785</v>
      </c>
      <c r="E33" s="38">
        <v>91.292987800000006</v>
      </c>
      <c r="F33" s="3">
        <f t="shared" si="0"/>
        <v>1703626.4668953975</v>
      </c>
      <c r="G33" s="23">
        <v>2018</v>
      </c>
    </row>
    <row r="34" spans="1:7" ht="16" x14ac:dyDescent="0.2">
      <c r="A34" s="23" t="s">
        <v>32</v>
      </c>
      <c r="B34" s="23">
        <v>1356</v>
      </c>
      <c r="C34" s="23">
        <v>269</v>
      </c>
      <c r="D34" s="3">
        <f t="shared" si="1"/>
        <v>19837.758112094394</v>
      </c>
      <c r="E34" s="38">
        <v>102.6158385</v>
      </c>
      <c r="F34" s="3">
        <f t="shared" si="0"/>
        <v>2035668.1826327431</v>
      </c>
      <c r="G34" s="23">
        <v>2019</v>
      </c>
    </row>
    <row r="35" spans="1:7" ht="16" x14ac:dyDescent="0.2">
      <c r="A35" s="23" t="s">
        <v>33</v>
      </c>
      <c r="B35" s="23">
        <v>937</v>
      </c>
      <c r="C35" s="23">
        <v>419</v>
      </c>
      <c r="D35" s="3">
        <f t="shared" si="1"/>
        <v>44717.182497331909</v>
      </c>
      <c r="E35" s="38">
        <v>98.452261149999998</v>
      </c>
      <c r="F35" s="3">
        <f t="shared" si="0"/>
        <v>4402507.7291195299</v>
      </c>
      <c r="G35" s="23">
        <v>2009</v>
      </c>
    </row>
    <row r="36" spans="1:7" ht="16" x14ac:dyDescent="0.2">
      <c r="A36" s="23" t="s">
        <v>33</v>
      </c>
      <c r="B36" s="23">
        <v>1335</v>
      </c>
      <c r="C36" s="23">
        <v>567</v>
      </c>
      <c r="D36" s="3">
        <f t="shared" si="1"/>
        <v>42471.910112359554</v>
      </c>
      <c r="E36" s="38">
        <v>97.700599080000003</v>
      </c>
      <c r="F36" s="3">
        <f t="shared" si="0"/>
        <v>4149531.0620494387</v>
      </c>
      <c r="G36" s="23">
        <v>2010</v>
      </c>
    </row>
    <row r="37" spans="1:7" ht="16" x14ac:dyDescent="0.2">
      <c r="A37" s="23" t="s">
        <v>33</v>
      </c>
      <c r="B37" s="23">
        <v>1300</v>
      </c>
      <c r="C37" s="23">
        <v>594</v>
      </c>
      <c r="D37" s="3">
        <f t="shared" si="1"/>
        <v>45692.307692307695</v>
      </c>
      <c r="E37" s="38">
        <v>95.189166670000006</v>
      </c>
      <c r="F37" s="3">
        <f t="shared" si="0"/>
        <v>4349412.6924600005</v>
      </c>
      <c r="G37" s="23">
        <v>2011</v>
      </c>
    </row>
    <row r="38" spans="1:7" ht="16" x14ac:dyDescent="0.2">
      <c r="A38" s="23" t="s">
        <v>33</v>
      </c>
      <c r="B38" s="23">
        <v>1552</v>
      </c>
      <c r="C38" s="23">
        <v>636</v>
      </c>
      <c r="D38" s="3">
        <f t="shared" si="1"/>
        <v>40979.381443298967</v>
      </c>
      <c r="E38" s="38">
        <v>105.70467910000001</v>
      </c>
      <c r="F38" s="3">
        <f t="shared" si="0"/>
        <v>4331712.3651804123</v>
      </c>
      <c r="G38" s="23">
        <v>2012</v>
      </c>
    </row>
    <row r="39" spans="1:7" ht="16" x14ac:dyDescent="0.2">
      <c r="A39" s="23" t="s">
        <v>33</v>
      </c>
      <c r="B39" s="23">
        <v>1965</v>
      </c>
      <c r="C39" s="23">
        <v>785</v>
      </c>
      <c r="D39" s="3">
        <f t="shared" si="1"/>
        <v>39949.10941475827</v>
      </c>
      <c r="E39" s="38">
        <v>110.9129592</v>
      </c>
      <c r="F39" s="3">
        <f t="shared" si="0"/>
        <v>4430873.9425954204</v>
      </c>
      <c r="G39" s="23">
        <v>2013</v>
      </c>
    </row>
    <row r="40" spans="1:7" ht="16" x14ac:dyDescent="0.2">
      <c r="A40" s="23" t="s">
        <v>33</v>
      </c>
      <c r="B40" s="23">
        <v>1831</v>
      </c>
      <c r="C40" s="23">
        <v>687</v>
      </c>
      <c r="D40" s="3">
        <f t="shared" si="1"/>
        <v>37520.480611687599</v>
      </c>
      <c r="E40" s="38">
        <v>118.44</v>
      </c>
      <c r="F40" s="3">
        <f t="shared" si="0"/>
        <v>4443925.723648279</v>
      </c>
      <c r="G40" s="23">
        <v>2014</v>
      </c>
    </row>
    <row r="41" spans="1:7" ht="16" x14ac:dyDescent="0.2">
      <c r="A41" s="23" t="s">
        <v>33</v>
      </c>
      <c r="B41" s="23">
        <v>1791</v>
      </c>
      <c r="C41" s="23">
        <v>655</v>
      </c>
      <c r="D41" s="3">
        <f t="shared" si="1"/>
        <v>36571.747627024008</v>
      </c>
      <c r="E41" s="38">
        <v>119.30891130000001</v>
      </c>
      <c r="F41" s="3">
        <f t="shared" si="0"/>
        <v>4363335.3937185928</v>
      </c>
      <c r="G41" s="23">
        <v>2015</v>
      </c>
    </row>
    <row r="42" spans="1:7" ht="16" x14ac:dyDescent="0.2">
      <c r="A42" s="23" t="s">
        <v>33</v>
      </c>
      <c r="B42" s="23">
        <v>1571</v>
      </c>
      <c r="C42" s="23">
        <v>546</v>
      </c>
      <c r="D42" s="3">
        <f t="shared" si="1"/>
        <v>34754.933163590067</v>
      </c>
      <c r="E42" s="38">
        <v>130.65583140000001</v>
      </c>
      <c r="F42" s="3">
        <f t="shared" si="0"/>
        <v>4540934.6877402924</v>
      </c>
      <c r="G42" s="23">
        <v>2016</v>
      </c>
    </row>
    <row r="43" spans="1:7" ht="16" x14ac:dyDescent="0.2">
      <c r="A43" s="23" t="s">
        <v>33</v>
      </c>
      <c r="B43" s="23">
        <v>1080</v>
      </c>
      <c r="C43" s="23">
        <v>369</v>
      </c>
      <c r="D43" s="3">
        <f t="shared" si="1"/>
        <v>34166.666666666664</v>
      </c>
      <c r="E43" s="38">
        <v>114.44348840000001</v>
      </c>
      <c r="F43" s="3">
        <f t="shared" si="0"/>
        <v>3910152.5203333334</v>
      </c>
      <c r="G43" s="23">
        <v>2017</v>
      </c>
    </row>
    <row r="44" spans="1:7" ht="16" x14ac:dyDescent="0.2">
      <c r="A44" s="23" t="s">
        <v>33</v>
      </c>
      <c r="B44" s="23">
        <v>1125</v>
      </c>
      <c r="C44" s="23">
        <v>312</v>
      </c>
      <c r="D44" s="3">
        <f t="shared" si="1"/>
        <v>27733.333333333332</v>
      </c>
      <c r="E44" s="38">
        <v>98.019579829999998</v>
      </c>
      <c r="F44" s="3">
        <f t="shared" si="0"/>
        <v>2718409.6806186666</v>
      </c>
      <c r="G44" s="23">
        <v>2018</v>
      </c>
    </row>
    <row r="45" spans="1:7" ht="16" x14ac:dyDescent="0.2">
      <c r="A45" s="23" t="s">
        <v>33</v>
      </c>
      <c r="B45" s="23">
        <v>1093</v>
      </c>
      <c r="C45" s="23">
        <v>302</v>
      </c>
      <c r="D45" s="3">
        <f t="shared" si="1"/>
        <v>27630.375114364135</v>
      </c>
      <c r="E45" s="38">
        <v>110.2277249</v>
      </c>
      <c r="F45" s="3">
        <f t="shared" si="0"/>
        <v>3045633.3869899358</v>
      </c>
      <c r="G45" s="23">
        <v>2019</v>
      </c>
    </row>
    <row r="46" spans="1:7" ht="16" x14ac:dyDescent="0.2">
      <c r="A46" s="23" t="s">
        <v>34</v>
      </c>
      <c r="B46" s="23">
        <v>2378</v>
      </c>
      <c r="C46" s="23">
        <v>1016</v>
      </c>
      <c r="D46" s="3">
        <f t="shared" si="1"/>
        <v>42724.978973927668</v>
      </c>
      <c r="E46" s="38">
        <v>95.158210229999995</v>
      </c>
      <c r="F46" s="3">
        <f t="shared" si="0"/>
        <v>4065632.5312733385</v>
      </c>
      <c r="G46" s="23">
        <v>2009</v>
      </c>
    </row>
    <row r="47" spans="1:7" ht="16" x14ac:dyDescent="0.2">
      <c r="A47" s="23" t="s">
        <v>34</v>
      </c>
      <c r="B47" s="23">
        <v>2452</v>
      </c>
      <c r="C47" s="23">
        <v>1019</v>
      </c>
      <c r="D47" s="3">
        <f t="shared" si="1"/>
        <v>41557.911908646005</v>
      </c>
      <c r="E47" s="38">
        <v>100.5043033</v>
      </c>
      <c r="F47" s="3">
        <f t="shared" si="0"/>
        <v>4176748.9829812399</v>
      </c>
      <c r="G47" s="23">
        <v>2010</v>
      </c>
    </row>
    <row r="48" spans="1:7" ht="16" x14ac:dyDescent="0.2">
      <c r="A48" s="23" t="s">
        <v>34</v>
      </c>
      <c r="B48" s="23">
        <v>2377</v>
      </c>
      <c r="C48" s="23">
        <v>849</v>
      </c>
      <c r="D48" s="3">
        <f t="shared" si="1"/>
        <v>35717.290702566264</v>
      </c>
      <c r="E48" s="38">
        <v>90.653642169999998</v>
      </c>
      <c r="F48" s="3">
        <f t="shared" si="0"/>
        <v>3237902.49063231</v>
      </c>
      <c r="G48" s="23">
        <v>2011</v>
      </c>
    </row>
    <row r="49" spans="1:7" ht="16" x14ac:dyDescent="0.2">
      <c r="A49" s="23" t="s">
        <v>34</v>
      </c>
      <c r="B49" s="23">
        <v>2193</v>
      </c>
      <c r="C49" s="23">
        <v>743</v>
      </c>
      <c r="D49" s="3">
        <f t="shared" si="1"/>
        <v>33880.52895576835</v>
      </c>
      <c r="E49" s="38">
        <v>116.0739107</v>
      </c>
      <c r="F49" s="3">
        <f t="shared" si="0"/>
        <v>3932645.4924806198</v>
      </c>
      <c r="G49" s="23">
        <v>2012</v>
      </c>
    </row>
    <row r="50" spans="1:7" ht="16" x14ac:dyDescent="0.2">
      <c r="A50" s="23" t="s">
        <v>34</v>
      </c>
      <c r="B50" s="23">
        <v>1996</v>
      </c>
      <c r="C50" s="23">
        <v>634</v>
      </c>
      <c r="D50" s="3">
        <f t="shared" si="1"/>
        <v>31763.527054108214</v>
      </c>
      <c r="E50" s="38">
        <v>158.14364359999999</v>
      </c>
      <c r="F50" s="3">
        <f t="shared" si="0"/>
        <v>5023199.9019238474</v>
      </c>
      <c r="G50" s="23">
        <v>2013</v>
      </c>
    </row>
    <row r="51" spans="1:7" ht="16" x14ac:dyDescent="0.2">
      <c r="A51" s="23" t="s">
        <v>34</v>
      </c>
      <c r="B51" s="23">
        <v>1719</v>
      </c>
      <c r="C51" s="23">
        <v>552</v>
      </c>
      <c r="D51" s="3">
        <f t="shared" si="1"/>
        <v>32111.692844677138</v>
      </c>
      <c r="E51" s="38">
        <v>250.9067733</v>
      </c>
      <c r="F51" s="3">
        <f t="shared" si="0"/>
        <v>8057041.2368586389</v>
      </c>
      <c r="G51" s="23">
        <v>2014</v>
      </c>
    </row>
    <row r="52" spans="1:7" ht="16" x14ac:dyDescent="0.2">
      <c r="A52" s="23" t="s">
        <v>34</v>
      </c>
      <c r="B52" s="23">
        <v>1410</v>
      </c>
      <c r="C52" s="23">
        <v>426</v>
      </c>
      <c r="D52" s="3">
        <f t="shared" si="1"/>
        <v>30212.765957446809</v>
      </c>
      <c r="E52" s="38">
        <v>129.84363279999999</v>
      </c>
      <c r="F52" s="3">
        <f t="shared" si="0"/>
        <v>3922935.2888510637</v>
      </c>
      <c r="G52" s="23">
        <v>2015</v>
      </c>
    </row>
    <row r="53" spans="1:7" ht="16" x14ac:dyDescent="0.2">
      <c r="A53" s="23" t="s">
        <v>34</v>
      </c>
      <c r="B53" s="23">
        <v>1241</v>
      </c>
      <c r="C53" s="23">
        <v>375</v>
      </c>
      <c r="D53" s="3">
        <f t="shared" si="1"/>
        <v>30217.566478646251</v>
      </c>
      <c r="E53" s="38">
        <v>168.84025639999999</v>
      </c>
      <c r="F53" s="3">
        <f t="shared" si="0"/>
        <v>5101941.6720386781</v>
      </c>
      <c r="G53" s="23">
        <v>2016</v>
      </c>
    </row>
    <row r="54" spans="1:7" ht="16" x14ac:dyDescent="0.2">
      <c r="A54" s="23" t="s">
        <v>34</v>
      </c>
      <c r="B54" s="23">
        <v>1382</v>
      </c>
      <c r="C54" s="23">
        <v>430</v>
      </c>
      <c r="D54" s="3">
        <f t="shared" si="1"/>
        <v>31114.327062228655</v>
      </c>
      <c r="E54" s="38">
        <v>204.67978719999999</v>
      </c>
      <c r="F54" s="3">
        <f t="shared" si="0"/>
        <v>6368473.841968162</v>
      </c>
      <c r="G54" s="23">
        <v>2017</v>
      </c>
    </row>
    <row r="55" spans="1:7" ht="16" x14ac:dyDescent="0.2">
      <c r="A55" s="23" t="s">
        <v>34</v>
      </c>
      <c r="B55" s="23">
        <v>1517</v>
      </c>
      <c r="C55" s="23">
        <v>400</v>
      </c>
      <c r="D55" s="3">
        <f t="shared" si="1"/>
        <v>26367.831245880025</v>
      </c>
      <c r="E55" s="38">
        <v>238.06455220000001</v>
      </c>
      <c r="F55" s="3">
        <f t="shared" si="0"/>
        <v>6277245.9380355962</v>
      </c>
      <c r="G55" s="23">
        <v>2018</v>
      </c>
    </row>
    <row r="56" spans="1:7" ht="16" x14ac:dyDescent="0.2">
      <c r="A56" s="23" t="s">
        <v>34</v>
      </c>
      <c r="B56" s="23">
        <v>1558</v>
      </c>
      <c r="C56" s="23">
        <v>396</v>
      </c>
      <c r="D56" s="3">
        <f t="shared" ref="D56:D119" si="2">IF(B56&lt;&gt;"",C56/B56*100000,"No data available")</f>
        <v>25417.201540436457</v>
      </c>
      <c r="E56" s="38">
        <v>199.73085</v>
      </c>
      <c r="F56" s="3">
        <f t="shared" si="0"/>
        <v>5076599.2682926832</v>
      </c>
      <c r="G56" s="23">
        <v>2019</v>
      </c>
    </row>
    <row r="57" spans="1:7" ht="16" x14ac:dyDescent="0.2">
      <c r="A57" s="23" t="s">
        <v>35</v>
      </c>
      <c r="B57" s="23">
        <v>516</v>
      </c>
      <c r="C57" s="23">
        <v>207</v>
      </c>
      <c r="D57" s="3">
        <f t="shared" si="2"/>
        <v>40116.279069767443</v>
      </c>
      <c r="E57" s="38">
        <v>111.6772289</v>
      </c>
      <c r="F57" s="3">
        <f t="shared" si="0"/>
        <v>4480074.8802906983</v>
      </c>
      <c r="G57" s="23">
        <v>2009</v>
      </c>
    </row>
    <row r="58" spans="1:7" ht="16" x14ac:dyDescent="0.2">
      <c r="A58" s="23" t="s">
        <v>35</v>
      </c>
      <c r="B58" s="23">
        <v>541</v>
      </c>
      <c r="C58" s="23">
        <v>196</v>
      </c>
      <c r="D58" s="3">
        <f t="shared" si="2"/>
        <v>36229.205175600735</v>
      </c>
      <c r="E58" s="38">
        <v>102.7704268</v>
      </c>
      <c r="F58" s="3">
        <f t="shared" si="0"/>
        <v>3723290.8785212561</v>
      </c>
      <c r="G58" s="23">
        <v>2010</v>
      </c>
    </row>
    <row r="59" spans="1:7" ht="16" x14ac:dyDescent="0.2">
      <c r="A59" s="23" t="s">
        <v>35</v>
      </c>
      <c r="B59" s="23">
        <v>483</v>
      </c>
      <c r="C59" s="23">
        <v>160</v>
      </c>
      <c r="D59" s="3">
        <f t="shared" si="2"/>
        <v>33126.293995859211</v>
      </c>
      <c r="E59" s="38">
        <v>94.440403230000001</v>
      </c>
      <c r="F59" s="3">
        <f t="shared" si="0"/>
        <v>3128460.5624844721</v>
      </c>
      <c r="G59" s="23">
        <v>2011</v>
      </c>
    </row>
    <row r="60" spans="1:7" ht="16" x14ac:dyDescent="0.2">
      <c r="A60" s="23" t="s">
        <v>35</v>
      </c>
      <c r="B60" s="23">
        <v>499</v>
      </c>
      <c r="C60" s="23">
        <v>137</v>
      </c>
      <c r="D60" s="3">
        <f t="shared" si="2"/>
        <v>27454.909819639277</v>
      </c>
      <c r="E60" s="38">
        <v>143.93403359999999</v>
      </c>
      <c r="F60" s="3">
        <f t="shared" si="0"/>
        <v>3951695.9124649293</v>
      </c>
      <c r="G60" s="23">
        <v>2012</v>
      </c>
    </row>
    <row r="61" spans="1:7" ht="16" x14ac:dyDescent="0.2">
      <c r="A61" s="23" t="s">
        <v>35</v>
      </c>
      <c r="B61" s="23">
        <v>492</v>
      </c>
      <c r="C61" s="23">
        <v>155</v>
      </c>
      <c r="D61" s="3">
        <f t="shared" si="2"/>
        <v>31504.06504065041</v>
      </c>
      <c r="E61" s="38">
        <v>123.5954206</v>
      </c>
      <c r="F61" s="3">
        <f t="shared" si="0"/>
        <v>3893758.1693089432</v>
      </c>
      <c r="G61" s="23">
        <v>2013</v>
      </c>
    </row>
    <row r="62" spans="1:7" ht="16" x14ac:dyDescent="0.2">
      <c r="A62" s="23" t="s">
        <v>35</v>
      </c>
      <c r="B62" s="23">
        <v>483</v>
      </c>
      <c r="C62" s="23">
        <v>130</v>
      </c>
      <c r="D62" s="3">
        <f t="shared" si="2"/>
        <v>26915.113871635611</v>
      </c>
      <c r="E62" s="38">
        <v>143.2710227</v>
      </c>
      <c r="F62" s="3">
        <f t="shared" si="0"/>
        <v>3856155.8904761905</v>
      </c>
      <c r="G62" s="23">
        <v>2014</v>
      </c>
    </row>
    <row r="63" spans="1:7" ht="16" x14ac:dyDescent="0.2">
      <c r="A63" s="23" t="s">
        <v>35</v>
      </c>
      <c r="B63" s="23">
        <v>482</v>
      </c>
      <c r="C63" s="23">
        <v>163</v>
      </c>
      <c r="D63" s="3">
        <f t="shared" si="2"/>
        <v>33817.427385892115</v>
      </c>
      <c r="E63" s="38">
        <v>172.83072730000001</v>
      </c>
      <c r="F63" s="3">
        <f t="shared" si="0"/>
        <v>5844690.5705186725</v>
      </c>
      <c r="G63" s="23">
        <v>2015</v>
      </c>
    </row>
    <row r="64" spans="1:7" ht="16" x14ac:dyDescent="0.2">
      <c r="A64" s="23" t="s">
        <v>35</v>
      </c>
      <c r="B64" s="23">
        <v>493</v>
      </c>
      <c r="C64" s="23">
        <v>134</v>
      </c>
      <c r="D64" s="3">
        <f t="shared" si="2"/>
        <v>27180.527383367142</v>
      </c>
      <c r="E64" s="38">
        <v>176.2308602</v>
      </c>
      <c r="F64" s="3">
        <f t="shared" si="0"/>
        <v>4790047.7214604467</v>
      </c>
      <c r="G64" s="23">
        <v>2016</v>
      </c>
    </row>
    <row r="65" spans="1:7" ht="16" x14ac:dyDescent="0.2">
      <c r="A65" s="23" t="s">
        <v>35</v>
      </c>
      <c r="B65" s="23">
        <v>554</v>
      </c>
      <c r="C65" s="23">
        <v>169</v>
      </c>
      <c r="D65" s="3">
        <f t="shared" si="2"/>
        <v>30505.415162454876</v>
      </c>
      <c r="E65" s="38">
        <v>178.7701515</v>
      </c>
      <c r="F65" s="3">
        <f t="shared" si="0"/>
        <v>5453457.6901624547</v>
      </c>
      <c r="G65" s="23">
        <v>2017</v>
      </c>
    </row>
    <row r="66" spans="1:7" ht="16" x14ac:dyDescent="0.2">
      <c r="A66" s="23" t="s">
        <v>35</v>
      </c>
      <c r="B66" s="23">
        <v>466</v>
      </c>
      <c r="C66" s="23">
        <v>85</v>
      </c>
      <c r="D66" s="3">
        <f t="shared" si="2"/>
        <v>18240.343347639486</v>
      </c>
      <c r="E66" s="38">
        <v>167.93875</v>
      </c>
      <c r="F66" s="3">
        <f t="shared" ref="F66:F129" si="3">IF(E66&lt;&gt;"",D66*E66,"No data available")</f>
        <v>3063260.4613733906</v>
      </c>
      <c r="G66" s="23">
        <v>2018</v>
      </c>
    </row>
    <row r="67" spans="1:7" ht="16" x14ac:dyDescent="0.2">
      <c r="A67" s="23" t="s">
        <v>35</v>
      </c>
      <c r="B67" s="23">
        <v>393</v>
      </c>
      <c r="C67" s="23">
        <v>55</v>
      </c>
      <c r="D67" s="3">
        <f t="shared" si="2"/>
        <v>13994.910941475828</v>
      </c>
      <c r="E67" s="38">
        <v>146.28375</v>
      </c>
      <c r="F67" s="3">
        <f t="shared" si="3"/>
        <v>2047228.0534351147</v>
      </c>
      <c r="G67" s="23">
        <v>2019</v>
      </c>
    </row>
    <row r="68" spans="1:7" ht="16" x14ac:dyDescent="0.2">
      <c r="A68" s="23" t="s">
        <v>36</v>
      </c>
      <c r="B68" s="23">
        <v>233</v>
      </c>
      <c r="C68" s="23">
        <v>90</v>
      </c>
      <c r="D68" s="3">
        <f t="shared" si="2"/>
        <v>38626.609442060086</v>
      </c>
      <c r="E68" s="38">
        <v>124.8640984</v>
      </c>
      <c r="F68" s="3">
        <f t="shared" si="3"/>
        <v>4823076.7622317597</v>
      </c>
      <c r="G68" s="23">
        <v>2009</v>
      </c>
    </row>
    <row r="69" spans="1:7" ht="16" x14ac:dyDescent="0.2">
      <c r="A69" s="23" t="s">
        <v>36</v>
      </c>
      <c r="B69" s="23">
        <v>248</v>
      </c>
      <c r="C69" s="23">
        <v>91</v>
      </c>
      <c r="D69" s="3">
        <f t="shared" si="2"/>
        <v>36693.548387096773</v>
      </c>
      <c r="E69" s="38">
        <v>153.68387100000001</v>
      </c>
      <c r="F69" s="3">
        <f t="shared" si="3"/>
        <v>5639206.5568548385</v>
      </c>
      <c r="G69" s="23">
        <v>2010</v>
      </c>
    </row>
    <row r="70" spans="1:7" ht="16" x14ac:dyDescent="0.2">
      <c r="A70" s="23" t="s">
        <v>36</v>
      </c>
      <c r="B70" s="23">
        <v>259</v>
      </c>
      <c r="C70" s="23">
        <v>79</v>
      </c>
      <c r="D70" s="3">
        <f t="shared" si="2"/>
        <v>30501.930501930503</v>
      </c>
      <c r="E70" s="38">
        <v>123.1538333</v>
      </c>
      <c r="F70" s="3">
        <f t="shared" si="3"/>
        <v>3756429.6643629344</v>
      </c>
      <c r="G70" s="23">
        <v>2011</v>
      </c>
    </row>
    <row r="71" spans="1:7" ht="16" x14ac:dyDescent="0.2">
      <c r="A71" s="23" t="s">
        <v>36</v>
      </c>
      <c r="B71" s="23">
        <v>494</v>
      </c>
      <c r="C71" s="23">
        <v>159</v>
      </c>
      <c r="D71" s="3">
        <f t="shared" si="2"/>
        <v>32186.234817813765</v>
      </c>
      <c r="E71" s="38">
        <v>107.09491939999999</v>
      </c>
      <c r="F71" s="3">
        <f t="shared" si="3"/>
        <v>3446982.2236032388</v>
      </c>
      <c r="G71" s="23">
        <v>2012</v>
      </c>
    </row>
    <row r="72" spans="1:7" ht="16" x14ac:dyDescent="0.2">
      <c r="A72" s="23" t="s">
        <v>36</v>
      </c>
      <c r="B72" s="23">
        <v>387</v>
      </c>
      <c r="C72" s="23">
        <v>125</v>
      </c>
      <c r="D72" s="3">
        <f t="shared" si="2"/>
        <v>32299.741602067184</v>
      </c>
      <c r="E72" s="38">
        <v>80.873924049999999</v>
      </c>
      <c r="F72" s="3">
        <f t="shared" si="3"/>
        <v>2612206.849160207</v>
      </c>
      <c r="G72" s="23">
        <v>2013</v>
      </c>
    </row>
    <row r="73" spans="1:7" ht="16" x14ac:dyDescent="0.2">
      <c r="A73" s="23" t="s">
        <v>36</v>
      </c>
      <c r="B73" s="23">
        <v>303</v>
      </c>
      <c r="C73" s="23">
        <v>84</v>
      </c>
      <c r="D73" s="3">
        <f t="shared" si="2"/>
        <v>27722.772277227727</v>
      </c>
      <c r="E73" s="38">
        <v>131.9880488</v>
      </c>
      <c r="F73" s="3">
        <f t="shared" si="3"/>
        <v>3659074.6201980202</v>
      </c>
      <c r="G73" s="23">
        <v>2014</v>
      </c>
    </row>
    <row r="74" spans="1:7" ht="16" x14ac:dyDescent="0.2">
      <c r="A74" s="23" t="s">
        <v>36</v>
      </c>
      <c r="B74" s="23">
        <v>253</v>
      </c>
      <c r="C74" s="23">
        <v>63</v>
      </c>
      <c r="D74" s="3">
        <f t="shared" si="2"/>
        <v>24901.185770750988</v>
      </c>
      <c r="E74" s="38">
        <v>154.17193549999999</v>
      </c>
      <c r="F74" s="3">
        <f t="shared" si="3"/>
        <v>3839064.0065217391</v>
      </c>
      <c r="G74" s="23">
        <v>2015</v>
      </c>
    </row>
    <row r="75" spans="1:7" ht="16" x14ac:dyDescent="0.2">
      <c r="A75" s="23" t="s">
        <v>36</v>
      </c>
      <c r="B75" s="23">
        <v>262</v>
      </c>
      <c r="C75" s="23">
        <v>69</v>
      </c>
      <c r="D75" s="3">
        <f t="shared" si="2"/>
        <v>26335.877862595418</v>
      </c>
      <c r="E75" s="38">
        <v>107.5165854</v>
      </c>
      <c r="F75" s="3">
        <f t="shared" si="3"/>
        <v>2831543.6612977097</v>
      </c>
      <c r="G75" s="23">
        <v>2016</v>
      </c>
    </row>
    <row r="76" spans="1:7" ht="16" x14ac:dyDescent="0.2">
      <c r="A76" s="23" t="s">
        <v>36</v>
      </c>
      <c r="B76" s="23">
        <v>310</v>
      </c>
      <c r="C76" s="23">
        <v>86</v>
      </c>
      <c r="D76" s="3">
        <f t="shared" si="2"/>
        <v>27741.935483870966</v>
      </c>
      <c r="E76" s="38">
        <v>135.2056364</v>
      </c>
      <c r="F76" s="3">
        <f t="shared" si="3"/>
        <v>3750866.0420645159</v>
      </c>
      <c r="G76" s="23">
        <v>2017</v>
      </c>
    </row>
    <row r="77" spans="1:7" ht="16" x14ac:dyDescent="0.2">
      <c r="A77" s="23" t="s">
        <v>36</v>
      </c>
      <c r="B77" s="23">
        <v>340</v>
      </c>
      <c r="C77" s="23">
        <v>87</v>
      </c>
      <c r="D77" s="3">
        <f t="shared" si="2"/>
        <v>25588.235294117643</v>
      </c>
      <c r="E77" s="38">
        <v>129.54081629999999</v>
      </c>
      <c r="F77" s="3">
        <f t="shared" si="3"/>
        <v>3314720.88767647</v>
      </c>
      <c r="G77" s="23">
        <v>2018</v>
      </c>
    </row>
    <row r="78" spans="1:7" ht="16" x14ac:dyDescent="0.2">
      <c r="A78" s="23" t="s">
        <v>36</v>
      </c>
      <c r="B78" s="23">
        <v>572</v>
      </c>
      <c r="C78" s="23">
        <v>154</v>
      </c>
      <c r="D78" s="3">
        <f t="shared" si="2"/>
        <v>26923.076923076922</v>
      </c>
      <c r="E78" s="38">
        <v>119.862043</v>
      </c>
      <c r="F78" s="3">
        <f t="shared" si="3"/>
        <v>3227055.0038461536</v>
      </c>
      <c r="G78" s="23">
        <v>2019</v>
      </c>
    </row>
    <row r="79" spans="1:7" ht="16" x14ac:dyDescent="0.2">
      <c r="A79" s="23" t="s">
        <v>37</v>
      </c>
      <c r="B79" s="23">
        <v>70</v>
      </c>
      <c r="C79" s="23">
        <v>21</v>
      </c>
      <c r="D79" s="3">
        <f t="shared" si="2"/>
        <v>30000</v>
      </c>
      <c r="E79" s="38">
        <v>55.859000000000002</v>
      </c>
      <c r="F79" s="3">
        <f t="shared" si="3"/>
        <v>1675770</v>
      </c>
      <c r="G79" s="23">
        <v>2009</v>
      </c>
    </row>
    <row r="80" spans="1:7" ht="16" x14ac:dyDescent="0.2">
      <c r="A80" s="23" t="s">
        <v>37</v>
      </c>
      <c r="B80" s="23">
        <v>66</v>
      </c>
      <c r="C80" s="23">
        <v>23</v>
      </c>
      <c r="D80" s="3">
        <f t="shared" si="2"/>
        <v>34848.484848484848</v>
      </c>
      <c r="E80" s="38">
        <v>50.579333329999997</v>
      </c>
      <c r="F80" s="3">
        <f t="shared" si="3"/>
        <v>1762613.1311969697</v>
      </c>
      <c r="G80" s="23">
        <v>2010</v>
      </c>
    </row>
    <row r="81" spans="1:7" ht="16" x14ac:dyDescent="0.2">
      <c r="A81" s="23" t="s">
        <v>37</v>
      </c>
      <c r="B81" s="23">
        <v>88</v>
      </c>
      <c r="C81" s="23">
        <v>29</v>
      </c>
      <c r="D81" s="3">
        <f t="shared" si="2"/>
        <v>32954.545454545456</v>
      </c>
      <c r="E81" s="38">
        <v>101.63444440000001</v>
      </c>
      <c r="F81" s="3">
        <f t="shared" si="3"/>
        <v>3349316.917727273</v>
      </c>
      <c r="G81" s="23">
        <v>2011</v>
      </c>
    </row>
    <row r="82" spans="1:7" ht="16" x14ac:dyDescent="0.2">
      <c r="A82" s="23" t="s">
        <v>37</v>
      </c>
      <c r="B82" s="23">
        <v>94</v>
      </c>
      <c r="C82" s="23">
        <v>29</v>
      </c>
      <c r="D82" s="3">
        <f t="shared" si="2"/>
        <v>30851.063829787236</v>
      </c>
      <c r="E82" s="38">
        <v>80.477222220000002</v>
      </c>
      <c r="F82" s="3">
        <f t="shared" si="3"/>
        <v>2482807.9195531919</v>
      </c>
      <c r="G82" s="23">
        <v>2012</v>
      </c>
    </row>
    <row r="83" spans="1:7" ht="16" x14ac:dyDescent="0.2">
      <c r="A83" s="23" t="s">
        <v>37</v>
      </c>
      <c r="B83" s="23">
        <v>114</v>
      </c>
      <c r="C83" s="23">
        <v>37</v>
      </c>
      <c r="D83" s="3">
        <f t="shared" si="2"/>
        <v>32456.140350877195</v>
      </c>
      <c r="E83" s="38">
        <v>74.383684209999998</v>
      </c>
      <c r="F83" s="3">
        <f t="shared" si="3"/>
        <v>2414207.2945350879</v>
      </c>
      <c r="G83" s="23">
        <v>2013</v>
      </c>
    </row>
    <row r="84" spans="1:7" ht="16" x14ac:dyDescent="0.2">
      <c r="A84" s="23" t="s">
        <v>37</v>
      </c>
      <c r="B84" s="23">
        <v>129</v>
      </c>
      <c r="C84" s="23">
        <v>37</v>
      </c>
      <c r="D84" s="3">
        <f t="shared" si="2"/>
        <v>28682.17054263566</v>
      </c>
      <c r="E84" s="38">
        <v>101.3438462</v>
      </c>
      <c r="F84" s="3">
        <f t="shared" si="3"/>
        <v>2906761.4801550391</v>
      </c>
      <c r="G84" s="23">
        <v>2014</v>
      </c>
    </row>
    <row r="85" spans="1:7" ht="16" x14ac:dyDescent="0.2">
      <c r="A85" s="23" t="s">
        <v>37</v>
      </c>
      <c r="B85" s="23">
        <v>113</v>
      </c>
      <c r="C85" s="23">
        <v>32</v>
      </c>
      <c r="D85" s="3">
        <f t="shared" si="2"/>
        <v>28318.58407079646</v>
      </c>
      <c r="E85" s="38">
        <v>117.77</v>
      </c>
      <c r="F85" s="3">
        <f t="shared" si="3"/>
        <v>3335079.646017699</v>
      </c>
      <c r="G85" s="23">
        <v>2015</v>
      </c>
    </row>
    <row r="86" spans="1:7" ht="16" x14ac:dyDescent="0.2">
      <c r="A86" s="23" t="s">
        <v>37</v>
      </c>
      <c r="B86" s="23">
        <v>81</v>
      </c>
      <c r="C86" s="23">
        <v>26</v>
      </c>
      <c r="D86" s="3">
        <f t="shared" si="2"/>
        <v>32098.765432098764</v>
      </c>
      <c r="E86" s="38">
        <v>153.59</v>
      </c>
      <c r="F86" s="3">
        <f t="shared" si="3"/>
        <v>4930049.3827160494</v>
      </c>
      <c r="G86" s="23">
        <v>2016</v>
      </c>
    </row>
    <row r="87" spans="1:7" ht="16" x14ac:dyDescent="0.2">
      <c r="A87" s="23" t="s">
        <v>37</v>
      </c>
      <c r="B87" s="23">
        <v>115</v>
      </c>
      <c r="C87" s="23">
        <v>22</v>
      </c>
      <c r="D87" s="3">
        <f t="shared" si="2"/>
        <v>19130.434782608696</v>
      </c>
      <c r="E87" s="38">
        <v>200.17461539999999</v>
      </c>
      <c r="F87" s="3">
        <f t="shared" si="3"/>
        <v>3829427.4250434781</v>
      </c>
      <c r="G87" s="23">
        <v>2017</v>
      </c>
    </row>
    <row r="88" spans="1:7" ht="16" x14ac:dyDescent="0.2">
      <c r="A88" s="23" t="s">
        <v>37</v>
      </c>
      <c r="B88" s="23">
        <v>109</v>
      </c>
      <c r="C88" s="23">
        <v>18</v>
      </c>
      <c r="D88" s="3">
        <f t="shared" si="2"/>
        <v>16513.761467889908</v>
      </c>
      <c r="E88" s="38">
        <v>213.20571430000001</v>
      </c>
      <c r="F88" s="3">
        <f t="shared" si="3"/>
        <v>3520828.3095412846</v>
      </c>
      <c r="G88" s="23">
        <v>2018</v>
      </c>
    </row>
    <row r="89" spans="1:7" ht="16" x14ac:dyDescent="0.2">
      <c r="A89" s="23" t="s">
        <v>37</v>
      </c>
      <c r="B89" s="23">
        <v>169</v>
      </c>
      <c r="C89" s="23">
        <v>45</v>
      </c>
      <c r="D89" s="3">
        <f t="shared" si="2"/>
        <v>26627.218934911245</v>
      </c>
      <c r="E89" s="38">
        <v>128.0286667</v>
      </c>
      <c r="F89" s="3">
        <f t="shared" si="3"/>
        <v>3409047.3381656809</v>
      </c>
      <c r="G89" s="23">
        <v>2019</v>
      </c>
    </row>
    <row r="90" spans="1:7" ht="16" x14ac:dyDescent="0.2">
      <c r="A90" s="23" t="s">
        <v>38</v>
      </c>
      <c r="B90" s="23">
        <v>99</v>
      </c>
      <c r="C90" s="23">
        <v>42</v>
      </c>
      <c r="D90" s="3">
        <f t="shared" si="2"/>
        <v>42424.242424242424</v>
      </c>
      <c r="E90" s="38">
        <v>85.009032259999998</v>
      </c>
      <c r="F90" s="3">
        <f t="shared" si="3"/>
        <v>3606443.7928484846</v>
      </c>
      <c r="G90" s="23">
        <v>2009</v>
      </c>
    </row>
    <row r="91" spans="1:7" ht="16" x14ac:dyDescent="0.2">
      <c r="A91" s="23" t="s">
        <v>38</v>
      </c>
      <c r="B91" s="23">
        <v>52</v>
      </c>
      <c r="C91" s="23">
        <v>16</v>
      </c>
      <c r="D91" s="3">
        <f t="shared" si="2"/>
        <v>30769.23076923077</v>
      </c>
      <c r="E91" s="38">
        <v>70.745384619999996</v>
      </c>
      <c r="F91" s="3">
        <f t="shared" si="3"/>
        <v>2176781.0652307691</v>
      </c>
      <c r="G91" s="23">
        <v>2010</v>
      </c>
    </row>
    <row r="92" spans="1:7" ht="16" x14ac:dyDescent="0.2">
      <c r="A92" s="23" t="s">
        <v>38</v>
      </c>
      <c r="B92" s="23">
        <v>51</v>
      </c>
      <c r="C92" s="23">
        <v>13</v>
      </c>
      <c r="D92" s="3">
        <f t="shared" si="2"/>
        <v>25490.196078431371</v>
      </c>
      <c r="E92" s="38">
        <v>48.103999999999999</v>
      </c>
      <c r="F92" s="3">
        <f t="shared" si="3"/>
        <v>1226180.3921568627</v>
      </c>
      <c r="G92" s="23">
        <v>2011</v>
      </c>
    </row>
    <row r="93" spans="1:7" ht="16" x14ac:dyDescent="0.2">
      <c r="A93" s="23" t="s">
        <v>38</v>
      </c>
      <c r="B93" s="23"/>
      <c r="C93" s="23"/>
      <c r="D93" s="3" t="str">
        <f t="shared" si="2"/>
        <v>No data available</v>
      </c>
      <c r="E93" s="38"/>
      <c r="F93" s="3" t="str">
        <f t="shared" si="3"/>
        <v>No data available</v>
      </c>
      <c r="G93" s="23">
        <v>2012</v>
      </c>
    </row>
    <row r="94" spans="1:7" ht="16" x14ac:dyDescent="0.2">
      <c r="A94" s="23" t="s">
        <v>38</v>
      </c>
      <c r="B94" s="23"/>
      <c r="C94" s="23"/>
      <c r="D94" s="3" t="str">
        <f t="shared" si="2"/>
        <v>No data available</v>
      </c>
      <c r="E94" s="38"/>
      <c r="F94" s="3" t="str">
        <f t="shared" si="3"/>
        <v>No data available</v>
      </c>
      <c r="G94" s="23">
        <v>2013</v>
      </c>
    </row>
    <row r="95" spans="1:7" ht="16" x14ac:dyDescent="0.2">
      <c r="A95" s="23" t="s">
        <v>38</v>
      </c>
      <c r="B95" s="23"/>
      <c r="C95" s="23"/>
      <c r="D95" s="3" t="str">
        <f t="shared" si="2"/>
        <v>No data available</v>
      </c>
      <c r="E95" s="38"/>
      <c r="F95" s="3" t="str">
        <f t="shared" si="3"/>
        <v>No data available</v>
      </c>
      <c r="G95" s="23">
        <v>2014</v>
      </c>
    </row>
    <row r="96" spans="1:7" ht="16" x14ac:dyDescent="0.2">
      <c r="A96" s="23" t="s">
        <v>38</v>
      </c>
      <c r="B96" s="23"/>
      <c r="C96" s="23"/>
      <c r="D96" s="3" t="str">
        <f t="shared" si="2"/>
        <v>No data available</v>
      </c>
      <c r="E96" s="38"/>
      <c r="F96" s="3" t="str">
        <f t="shared" si="3"/>
        <v>No data available</v>
      </c>
      <c r="G96" s="23">
        <v>2015</v>
      </c>
    </row>
    <row r="97" spans="1:7" ht="16" x14ac:dyDescent="0.2">
      <c r="A97" s="23" t="s">
        <v>38</v>
      </c>
      <c r="B97" s="23"/>
      <c r="C97" s="23"/>
      <c r="D97" s="3" t="str">
        <f t="shared" si="2"/>
        <v>No data available</v>
      </c>
      <c r="E97" s="38"/>
      <c r="F97" s="3" t="str">
        <f t="shared" si="3"/>
        <v>No data available</v>
      </c>
      <c r="G97" s="23">
        <v>2016</v>
      </c>
    </row>
    <row r="98" spans="1:7" ht="16" x14ac:dyDescent="0.2">
      <c r="A98" s="23" t="s">
        <v>38</v>
      </c>
      <c r="B98" s="23"/>
      <c r="C98" s="23"/>
      <c r="D98" s="3" t="str">
        <f t="shared" si="2"/>
        <v>No data available</v>
      </c>
      <c r="E98" s="38"/>
      <c r="F98" s="3" t="str">
        <f t="shared" si="3"/>
        <v>No data available</v>
      </c>
      <c r="G98" s="23">
        <v>2017</v>
      </c>
    </row>
    <row r="99" spans="1:7" ht="16" x14ac:dyDescent="0.2">
      <c r="A99" s="23" t="s">
        <v>38</v>
      </c>
      <c r="B99" s="23"/>
      <c r="C99" s="23"/>
      <c r="D99" s="3" t="str">
        <f t="shared" si="2"/>
        <v>No data available</v>
      </c>
      <c r="E99" s="38"/>
      <c r="F99" s="3" t="str">
        <f t="shared" si="3"/>
        <v>No data available</v>
      </c>
      <c r="G99" s="23">
        <v>2018</v>
      </c>
    </row>
    <row r="100" spans="1:7" ht="16" x14ac:dyDescent="0.2">
      <c r="A100" s="23" t="s">
        <v>38</v>
      </c>
      <c r="B100" s="23">
        <v>34</v>
      </c>
      <c r="C100" s="23"/>
      <c r="D100" s="3">
        <f t="shared" si="2"/>
        <v>0</v>
      </c>
      <c r="E100" s="38"/>
      <c r="F100" s="3" t="str">
        <f t="shared" si="3"/>
        <v>No data available</v>
      </c>
      <c r="G100" s="23">
        <v>2019</v>
      </c>
    </row>
    <row r="101" spans="1:7" ht="16" x14ac:dyDescent="0.2">
      <c r="A101" s="23" t="s">
        <v>39</v>
      </c>
      <c r="B101" s="23">
        <v>4439</v>
      </c>
      <c r="C101" s="23">
        <v>2044</v>
      </c>
      <c r="D101" s="3">
        <f t="shared" si="2"/>
        <v>46046.406848389277</v>
      </c>
      <c r="E101" s="38">
        <v>88.228485219999996</v>
      </c>
      <c r="F101" s="3">
        <f t="shared" si="3"/>
        <v>4062604.7260572198</v>
      </c>
      <c r="G101" s="23">
        <v>2009</v>
      </c>
    </row>
    <row r="102" spans="1:7" ht="16" x14ac:dyDescent="0.2">
      <c r="A102" s="23" t="s">
        <v>39</v>
      </c>
      <c r="B102" s="23">
        <v>4218</v>
      </c>
      <c r="C102" s="23">
        <v>1921</v>
      </c>
      <c r="D102" s="3">
        <f t="shared" si="2"/>
        <v>45542.911332385018</v>
      </c>
      <c r="E102" s="38">
        <v>87.027546790000002</v>
      </c>
      <c r="F102" s="3">
        <f t="shared" si="3"/>
        <v>3963487.8469319586</v>
      </c>
      <c r="G102" s="23">
        <v>2010</v>
      </c>
    </row>
    <row r="103" spans="1:7" ht="16" x14ac:dyDescent="0.2">
      <c r="A103" s="23" t="s">
        <v>39</v>
      </c>
      <c r="B103" s="23">
        <v>3956</v>
      </c>
      <c r="C103" s="23">
        <v>1798</v>
      </c>
      <c r="D103" s="3">
        <f t="shared" si="2"/>
        <v>45449.94944388271</v>
      </c>
      <c r="E103" s="38">
        <v>98.096888739999997</v>
      </c>
      <c r="F103" s="3">
        <f t="shared" si="3"/>
        <v>4458498.6338351872</v>
      </c>
      <c r="G103" s="23">
        <v>2011</v>
      </c>
    </row>
    <row r="104" spans="1:7" ht="16" x14ac:dyDescent="0.2">
      <c r="A104" s="23" t="s">
        <v>39</v>
      </c>
      <c r="B104" s="23">
        <v>3298</v>
      </c>
      <c r="C104" s="23">
        <v>1372</v>
      </c>
      <c r="D104" s="3">
        <f t="shared" si="2"/>
        <v>41600.970285021227</v>
      </c>
      <c r="E104" s="38">
        <v>94.758931669999996</v>
      </c>
      <c r="F104" s="3">
        <f t="shared" si="3"/>
        <v>3942063.5006440268</v>
      </c>
      <c r="G104" s="23">
        <v>2012</v>
      </c>
    </row>
    <row r="105" spans="1:7" ht="16" x14ac:dyDescent="0.2">
      <c r="A105" s="23" t="s">
        <v>39</v>
      </c>
      <c r="B105" s="23">
        <v>3055</v>
      </c>
      <c r="C105" s="23">
        <v>1253</v>
      </c>
      <c r="D105" s="3">
        <f t="shared" si="2"/>
        <v>41014.72995090016</v>
      </c>
      <c r="E105" s="38">
        <v>102.2965276</v>
      </c>
      <c r="F105" s="3">
        <f t="shared" si="3"/>
        <v>4195664.454428805</v>
      </c>
      <c r="G105" s="23">
        <v>2013</v>
      </c>
    </row>
    <row r="106" spans="1:7" ht="16" x14ac:dyDescent="0.2">
      <c r="A106" s="23" t="s">
        <v>39</v>
      </c>
      <c r="B106" s="23">
        <v>2547</v>
      </c>
      <c r="C106" s="23">
        <v>986</v>
      </c>
      <c r="D106" s="3">
        <f t="shared" si="2"/>
        <v>38712.210443659205</v>
      </c>
      <c r="E106" s="38">
        <v>105.94954989999999</v>
      </c>
      <c r="F106" s="3">
        <f t="shared" si="3"/>
        <v>4101541.2721397718</v>
      </c>
      <c r="G106" s="23">
        <v>2014</v>
      </c>
    </row>
    <row r="107" spans="1:7" ht="16" x14ac:dyDescent="0.2">
      <c r="A107" s="23" t="s">
        <v>39</v>
      </c>
      <c r="B107" s="23">
        <v>2514</v>
      </c>
      <c r="C107" s="23">
        <v>963</v>
      </c>
      <c r="D107" s="3">
        <f t="shared" si="2"/>
        <v>38305.4892601432</v>
      </c>
      <c r="E107" s="38">
        <v>95.740637329999998</v>
      </c>
      <c r="F107" s="3">
        <f t="shared" si="3"/>
        <v>3667391.9550035801</v>
      </c>
      <c r="G107" s="23">
        <v>2015</v>
      </c>
    </row>
    <row r="108" spans="1:7" ht="16" x14ac:dyDescent="0.2">
      <c r="A108" s="23" t="s">
        <v>39</v>
      </c>
      <c r="B108" s="23">
        <v>2286</v>
      </c>
      <c r="C108" s="23">
        <v>897</v>
      </c>
      <c r="D108" s="3">
        <f t="shared" si="2"/>
        <v>39238.845144356957</v>
      </c>
      <c r="E108" s="38">
        <v>92.877735560000005</v>
      </c>
      <c r="F108" s="3">
        <f t="shared" si="3"/>
        <v>3644415.0829973756</v>
      </c>
      <c r="G108" s="23">
        <v>2016</v>
      </c>
    </row>
    <row r="109" spans="1:7" ht="16" x14ac:dyDescent="0.2">
      <c r="A109" s="23" t="s">
        <v>39</v>
      </c>
      <c r="B109" s="23">
        <v>2328</v>
      </c>
      <c r="C109" s="23">
        <v>855</v>
      </c>
      <c r="D109" s="3">
        <f t="shared" si="2"/>
        <v>36726.804123711343</v>
      </c>
      <c r="E109" s="38">
        <v>96.989207919999998</v>
      </c>
      <c r="F109" s="3">
        <f t="shared" si="3"/>
        <v>3562103.6413917528</v>
      </c>
      <c r="G109" s="23">
        <v>2017</v>
      </c>
    </row>
    <row r="110" spans="1:7" ht="16" x14ac:dyDescent="0.2">
      <c r="A110" s="23" t="s">
        <v>39</v>
      </c>
      <c r="B110" s="23">
        <v>2549</v>
      </c>
      <c r="C110" s="23">
        <v>870</v>
      </c>
      <c r="D110" s="3">
        <f t="shared" si="2"/>
        <v>34131.031777167511</v>
      </c>
      <c r="E110" s="38">
        <v>91.663141260000003</v>
      </c>
      <c r="F110" s="3">
        <f t="shared" si="3"/>
        <v>3128557.5871400544</v>
      </c>
      <c r="G110" s="23">
        <v>2018</v>
      </c>
    </row>
    <row r="111" spans="1:7" ht="16" x14ac:dyDescent="0.2">
      <c r="A111" s="23" t="s">
        <v>39</v>
      </c>
      <c r="B111" s="23">
        <v>3004</v>
      </c>
      <c r="C111" s="23">
        <v>1062</v>
      </c>
      <c r="D111" s="3">
        <f t="shared" si="2"/>
        <v>35352.862849533958</v>
      </c>
      <c r="E111" s="38">
        <v>112.2730123</v>
      </c>
      <c r="F111" s="3">
        <f t="shared" si="3"/>
        <v>3969172.4055459392</v>
      </c>
      <c r="G111" s="23">
        <v>2019</v>
      </c>
    </row>
    <row r="112" spans="1:7" ht="16" x14ac:dyDescent="0.2">
      <c r="A112" s="23" t="s">
        <v>40</v>
      </c>
      <c r="B112" s="23">
        <v>3160</v>
      </c>
      <c r="C112" s="23">
        <v>1500</v>
      </c>
      <c r="D112" s="3">
        <f t="shared" si="2"/>
        <v>47468.354430379746</v>
      </c>
      <c r="E112" s="38">
        <v>86.809367760000001</v>
      </c>
      <c r="F112" s="3">
        <f t="shared" si="3"/>
        <v>4120697.8367088609</v>
      </c>
      <c r="G112" s="23">
        <v>2009</v>
      </c>
    </row>
    <row r="113" spans="1:7" ht="16" x14ac:dyDescent="0.2">
      <c r="A113" s="23" t="s">
        <v>40</v>
      </c>
      <c r="B113" s="23">
        <v>3582</v>
      </c>
      <c r="C113" s="23">
        <v>1837</v>
      </c>
      <c r="D113" s="3">
        <f t="shared" si="2"/>
        <v>51284.198771635958</v>
      </c>
      <c r="E113" s="38">
        <v>99.688613239999995</v>
      </c>
      <c r="F113" s="3">
        <f t="shared" si="3"/>
        <v>5112450.6566688996</v>
      </c>
      <c r="G113" s="23">
        <v>2010</v>
      </c>
    </row>
    <row r="114" spans="1:7" ht="16" x14ac:dyDescent="0.2">
      <c r="A114" s="23" t="s">
        <v>40</v>
      </c>
      <c r="B114" s="23">
        <v>3507</v>
      </c>
      <c r="C114" s="23">
        <v>1758</v>
      </c>
      <c r="D114" s="3">
        <f t="shared" si="2"/>
        <v>50128.314798973486</v>
      </c>
      <c r="E114" s="38">
        <v>90.675116630000005</v>
      </c>
      <c r="F114" s="3">
        <f t="shared" si="3"/>
        <v>4545390.7908622762</v>
      </c>
      <c r="G114" s="23">
        <v>2011</v>
      </c>
    </row>
    <row r="115" spans="1:7" ht="16" x14ac:dyDescent="0.2">
      <c r="A115" s="23" t="s">
        <v>40</v>
      </c>
      <c r="B115" s="23">
        <v>2643</v>
      </c>
      <c r="C115" s="23">
        <v>1255</v>
      </c>
      <c r="D115" s="3">
        <f t="shared" si="2"/>
        <v>47483.919788119558</v>
      </c>
      <c r="E115" s="38">
        <v>93.09338013</v>
      </c>
      <c r="F115" s="3">
        <f t="shared" si="3"/>
        <v>4420438.594897843</v>
      </c>
      <c r="G115" s="23">
        <v>2012</v>
      </c>
    </row>
    <row r="116" spans="1:7" ht="16" x14ac:dyDescent="0.2">
      <c r="A116" s="23" t="s">
        <v>40</v>
      </c>
      <c r="B116" s="23">
        <v>2406</v>
      </c>
      <c r="C116" s="23">
        <v>1061</v>
      </c>
      <c r="D116" s="3">
        <f t="shared" si="2"/>
        <v>44098.088113050704</v>
      </c>
      <c r="E116" s="38">
        <v>137.76255130000001</v>
      </c>
      <c r="F116" s="3">
        <f t="shared" si="3"/>
        <v>6075065.1259060688</v>
      </c>
      <c r="G116" s="23">
        <v>2013</v>
      </c>
    </row>
    <row r="117" spans="1:7" ht="16" x14ac:dyDescent="0.2">
      <c r="A117" s="23" t="s">
        <v>40</v>
      </c>
      <c r="B117" s="23">
        <v>831</v>
      </c>
      <c r="C117" s="23">
        <v>293</v>
      </c>
      <c r="D117" s="3">
        <f t="shared" si="2"/>
        <v>35258.724428399517</v>
      </c>
      <c r="E117" s="38">
        <v>122.4126452</v>
      </c>
      <c r="F117" s="3">
        <f t="shared" si="3"/>
        <v>4316113.7236582432</v>
      </c>
      <c r="G117" s="23">
        <v>2014</v>
      </c>
    </row>
    <row r="118" spans="1:7" ht="16" x14ac:dyDescent="0.2">
      <c r="A118" s="23" t="s">
        <v>40</v>
      </c>
      <c r="B118" s="23">
        <v>779</v>
      </c>
      <c r="C118" s="23">
        <v>287</v>
      </c>
      <c r="D118" s="3">
        <f t="shared" si="2"/>
        <v>36842.105263157893</v>
      </c>
      <c r="E118" s="38">
        <v>112.61062889999999</v>
      </c>
      <c r="F118" s="3">
        <f t="shared" si="3"/>
        <v>4148812.6436842103</v>
      </c>
      <c r="G118" s="23">
        <v>2015</v>
      </c>
    </row>
    <row r="119" spans="1:7" ht="16" x14ac:dyDescent="0.2">
      <c r="A119" s="23" t="s">
        <v>40</v>
      </c>
      <c r="B119" s="23">
        <v>1464</v>
      </c>
      <c r="C119" s="23">
        <v>626</v>
      </c>
      <c r="D119" s="3">
        <f t="shared" si="2"/>
        <v>42759.562841530053</v>
      </c>
      <c r="E119" s="38">
        <v>110.59205540000001</v>
      </c>
      <c r="F119" s="3">
        <f t="shared" si="3"/>
        <v>4728867.9426502734</v>
      </c>
      <c r="G119" s="23">
        <v>2016</v>
      </c>
    </row>
    <row r="120" spans="1:7" ht="16" x14ac:dyDescent="0.2">
      <c r="A120" s="23" t="s">
        <v>40</v>
      </c>
      <c r="B120" s="23">
        <v>2412</v>
      </c>
      <c r="C120" s="23">
        <v>1003</v>
      </c>
      <c r="D120" s="3">
        <f t="shared" ref="D120:D183" si="4">IF(B120&lt;&gt;"",C120/B120*100000,"No data available")</f>
        <v>41583.747927031509</v>
      </c>
      <c r="E120" s="38">
        <v>122.0964503</v>
      </c>
      <c r="F120" s="3">
        <f t="shared" si="3"/>
        <v>5077228.0120605305</v>
      </c>
      <c r="G120" s="23">
        <v>2017</v>
      </c>
    </row>
    <row r="121" spans="1:7" ht="16" x14ac:dyDescent="0.2">
      <c r="A121" s="23" t="s">
        <v>40</v>
      </c>
      <c r="B121" s="23">
        <v>2608</v>
      </c>
      <c r="C121" s="23">
        <v>766</v>
      </c>
      <c r="D121" s="3">
        <f t="shared" si="4"/>
        <v>29371.165644171782</v>
      </c>
      <c r="E121" s="38">
        <v>133.80985190000001</v>
      </c>
      <c r="F121" s="3">
        <f t="shared" si="3"/>
        <v>3930151.3249769947</v>
      </c>
      <c r="G121" s="23">
        <v>2018</v>
      </c>
    </row>
    <row r="122" spans="1:7" ht="16" x14ac:dyDescent="0.2">
      <c r="A122" s="23" t="s">
        <v>40</v>
      </c>
      <c r="B122" s="23">
        <v>2925</v>
      </c>
      <c r="C122" s="23">
        <v>835</v>
      </c>
      <c r="D122" s="3">
        <f t="shared" si="4"/>
        <v>28547.008547008547</v>
      </c>
      <c r="E122" s="38">
        <v>123.04132920000001</v>
      </c>
      <c r="F122" s="3">
        <f t="shared" si="3"/>
        <v>3512461.8763076924</v>
      </c>
      <c r="G122" s="23">
        <v>2019</v>
      </c>
    </row>
    <row r="123" spans="1:7" ht="16" x14ac:dyDescent="0.2">
      <c r="A123" s="23" t="s">
        <v>41</v>
      </c>
      <c r="B123" s="23">
        <v>60</v>
      </c>
      <c r="C123" s="23">
        <v>26</v>
      </c>
      <c r="D123" s="3">
        <f t="shared" si="4"/>
        <v>43333.333333333336</v>
      </c>
      <c r="E123" s="38">
        <v>92.120500000000007</v>
      </c>
      <c r="F123" s="3">
        <f t="shared" si="3"/>
        <v>3991888.333333334</v>
      </c>
      <c r="G123" s="23">
        <v>2009</v>
      </c>
    </row>
    <row r="124" spans="1:7" ht="16" x14ac:dyDescent="0.2">
      <c r="A124" s="23" t="s">
        <v>41</v>
      </c>
      <c r="B124" s="23">
        <v>212</v>
      </c>
      <c r="C124" s="23">
        <v>55</v>
      </c>
      <c r="D124" s="3">
        <f t="shared" si="4"/>
        <v>25943.396226415094</v>
      </c>
      <c r="E124" s="38">
        <v>51.401372549999998</v>
      </c>
      <c r="F124" s="3">
        <f t="shared" si="3"/>
        <v>1333526.1746462265</v>
      </c>
      <c r="G124" s="23">
        <v>2010</v>
      </c>
    </row>
    <row r="125" spans="1:7" ht="16" x14ac:dyDescent="0.2">
      <c r="A125" s="23" t="s">
        <v>41</v>
      </c>
      <c r="B125" s="23">
        <v>482</v>
      </c>
      <c r="C125" s="23">
        <v>120</v>
      </c>
      <c r="D125" s="3">
        <f t="shared" si="4"/>
        <v>24896.265560165975</v>
      </c>
      <c r="E125" s="38">
        <v>61.930087720000003</v>
      </c>
      <c r="F125" s="3">
        <f t="shared" si="3"/>
        <v>1541827.9100414938</v>
      </c>
      <c r="G125" s="23">
        <v>2011</v>
      </c>
    </row>
    <row r="126" spans="1:7" ht="16" x14ac:dyDescent="0.2">
      <c r="A126" s="23" t="s">
        <v>41</v>
      </c>
      <c r="B126" s="23">
        <v>745</v>
      </c>
      <c r="C126" s="23">
        <v>178</v>
      </c>
      <c r="D126" s="3">
        <f t="shared" si="4"/>
        <v>23892.617449664431</v>
      </c>
      <c r="E126" s="38">
        <v>69.986941180000002</v>
      </c>
      <c r="F126" s="3">
        <f t="shared" si="3"/>
        <v>1672171.2120859062</v>
      </c>
      <c r="G126" s="23">
        <v>2012</v>
      </c>
    </row>
    <row r="127" spans="1:7" ht="16" x14ac:dyDescent="0.2">
      <c r="A127" s="23" t="s">
        <v>41</v>
      </c>
      <c r="B127" s="23">
        <v>778</v>
      </c>
      <c r="C127" s="23">
        <v>192</v>
      </c>
      <c r="D127" s="3">
        <f t="shared" si="4"/>
        <v>24678.663239074551</v>
      </c>
      <c r="E127" s="38">
        <v>62.971381219999998</v>
      </c>
      <c r="F127" s="3">
        <f t="shared" si="3"/>
        <v>1554049.5108277635</v>
      </c>
      <c r="G127" s="23">
        <v>2013</v>
      </c>
    </row>
    <row r="128" spans="1:7" ht="16" x14ac:dyDescent="0.2">
      <c r="A128" s="23" t="s">
        <v>41</v>
      </c>
      <c r="B128" s="23">
        <v>813</v>
      </c>
      <c r="C128" s="23">
        <v>211</v>
      </c>
      <c r="D128" s="3">
        <f t="shared" si="4"/>
        <v>25953.259532595323</v>
      </c>
      <c r="E128" s="38">
        <v>59.37323232</v>
      </c>
      <c r="F128" s="3">
        <f t="shared" si="3"/>
        <v>1540928.9076900366</v>
      </c>
      <c r="G128" s="23">
        <v>2014</v>
      </c>
    </row>
    <row r="129" spans="1:7" ht="16" x14ac:dyDescent="0.2">
      <c r="A129" s="23" t="s">
        <v>41</v>
      </c>
      <c r="B129" s="23">
        <v>777</v>
      </c>
      <c r="C129" s="23">
        <v>202</v>
      </c>
      <c r="D129" s="3">
        <f t="shared" si="4"/>
        <v>25997.425997425999</v>
      </c>
      <c r="E129" s="38">
        <v>60.271016039999999</v>
      </c>
      <c r="F129" s="3">
        <f t="shared" si="3"/>
        <v>1566891.2792895753</v>
      </c>
      <c r="G129" s="23">
        <v>2015</v>
      </c>
    </row>
    <row r="130" spans="1:7" ht="16" x14ac:dyDescent="0.2">
      <c r="A130" s="23" t="s">
        <v>41</v>
      </c>
      <c r="B130" s="23">
        <v>950</v>
      </c>
      <c r="C130" s="23">
        <v>248</v>
      </c>
      <c r="D130" s="3">
        <f t="shared" si="4"/>
        <v>26105.263157894737</v>
      </c>
      <c r="E130" s="38">
        <v>51.630299149999999</v>
      </c>
      <c r="F130" s="3">
        <f t="shared" ref="F130:F193" si="5">IF(E130&lt;&gt;"",D130*E130,"No data available")</f>
        <v>1347822.5462315788</v>
      </c>
      <c r="G130" s="23">
        <v>2016</v>
      </c>
    </row>
    <row r="131" spans="1:7" ht="16" x14ac:dyDescent="0.2">
      <c r="A131" s="23" t="s">
        <v>41</v>
      </c>
      <c r="B131" s="23">
        <v>88</v>
      </c>
      <c r="C131" s="23">
        <v>28</v>
      </c>
      <c r="D131" s="3">
        <f t="shared" si="4"/>
        <v>31818.181818181816</v>
      </c>
      <c r="E131" s="38">
        <v>74.317083330000003</v>
      </c>
      <c r="F131" s="3">
        <f t="shared" si="5"/>
        <v>2364634.4695909088</v>
      </c>
      <c r="G131" s="23">
        <v>2017</v>
      </c>
    </row>
    <row r="132" spans="1:7" ht="16" x14ac:dyDescent="0.2">
      <c r="A132" s="23" t="s">
        <v>41</v>
      </c>
      <c r="B132" s="23">
        <v>74</v>
      </c>
      <c r="C132" s="23">
        <v>20</v>
      </c>
      <c r="D132" s="3">
        <f t="shared" si="4"/>
        <v>27027.02702702703</v>
      </c>
      <c r="E132" s="38">
        <v>27.723125</v>
      </c>
      <c r="F132" s="3">
        <f t="shared" si="5"/>
        <v>749273.64864864876</v>
      </c>
      <c r="G132" s="23">
        <v>2018</v>
      </c>
    </row>
    <row r="133" spans="1:7" ht="16" x14ac:dyDescent="0.2">
      <c r="A133" s="23" t="s">
        <v>41</v>
      </c>
      <c r="B133" s="23">
        <v>112</v>
      </c>
      <c r="C133" s="23">
        <v>29</v>
      </c>
      <c r="D133" s="3">
        <f t="shared" si="4"/>
        <v>25892.857142857145</v>
      </c>
      <c r="E133" s="38">
        <v>34.924666670000001</v>
      </c>
      <c r="F133" s="3">
        <f t="shared" si="5"/>
        <v>904299.40484821436</v>
      </c>
      <c r="G133" s="23">
        <v>2019</v>
      </c>
    </row>
    <row r="134" spans="1:7" ht="16" x14ac:dyDescent="0.2">
      <c r="A134" s="23" t="s">
        <v>42</v>
      </c>
      <c r="B134" s="23">
        <v>163</v>
      </c>
      <c r="C134" s="23">
        <v>73</v>
      </c>
      <c r="D134" s="3">
        <f t="shared" si="4"/>
        <v>44785.276073619636</v>
      </c>
      <c r="E134" s="38">
        <v>78.039230770000003</v>
      </c>
      <c r="F134" s="3">
        <f t="shared" si="5"/>
        <v>3495008.4946073624</v>
      </c>
      <c r="G134" s="23">
        <v>2009</v>
      </c>
    </row>
    <row r="135" spans="1:7" ht="16" x14ac:dyDescent="0.2">
      <c r="A135" s="23" t="s">
        <v>42</v>
      </c>
      <c r="B135" s="23">
        <v>142</v>
      </c>
      <c r="C135" s="23">
        <v>53</v>
      </c>
      <c r="D135" s="3">
        <f t="shared" si="4"/>
        <v>37323.943661971833</v>
      </c>
      <c r="E135" s="38">
        <v>89.224347829999999</v>
      </c>
      <c r="F135" s="3">
        <f t="shared" si="5"/>
        <v>3330204.5316830985</v>
      </c>
      <c r="G135" s="23">
        <v>2010</v>
      </c>
    </row>
    <row r="136" spans="1:7" ht="16" x14ac:dyDescent="0.2">
      <c r="A136" s="23" t="s">
        <v>42</v>
      </c>
      <c r="B136" s="23">
        <v>165</v>
      </c>
      <c r="C136" s="23">
        <v>57</v>
      </c>
      <c r="D136" s="3">
        <f t="shared" si="4"/>
        <v>34545.454545454544</v>
      </c>
      <c r="E136" s="38">
        <v>120.3192308</v>
      </c>
      <c r="F136" s="3">
        <f t="shared" si="5"/>
        <v>4156482.5185454544</v>
      </c>
      <c r="G136" s="23">
        <v>2011</v>
      </c>
    </row>
    <row r="137" spans="1:7" ht="16" x14ac:dyDescent="0.2">
      <c r="A137" s="23" t="s">
        <v>42</v>
      </c>
      <c r="B137" s="23">
        <v>256</v>
      </c>
      <c r="C137" s="23">
        <v>75</v>
      </c>
      <c r="D137" s="3">
        <f t="shared" si="4"/>
        <v>29296.875</v>
      </c>
      <c r="E137" s="38">
        <v>116.14568970000001</v>
      </c>
      <c r="F137" s="3">
        <f t="shared" si="5"/>
        <v>3402705.7529296875</v>
      </c>
      <c r="G137" s="23">
        <v>2012</v>
      </c>
    </row>
    <row r="138" spans="1:7" ht="16" x14ac:dyDescent="0.2">
      <c r="A138" s="23" t="s">
        <v>42</v>
      </c>
      <c r="B138" s="23">
        <v>295</v>
      </c>
      <c r="C138" s="23">
        <v>92</v>
      </c>
      <c r="D138" s="3">
        <f t="shared" si="4"/>
        <v>31186.440677966104</v>
      </c>
      <c r="E138" s="38">
        <v>132.941</v>
      </c>
      <c r="F138" s="3">
        <f t="shared" si="5"/>
        <v>4145956.6101694917</v>
      </c>
      <c r="G138" s="23">
        <v>2013</v>
      </c>
    </row>
    <row r="139" spans="1:7" ht="16" x14ac:dyDescent="0.2">
      <c r="A139" s="23" t="s">
        <v>42</v>
      </c>
      <c r="B139" s="23">
        <v>270</v>
      </c>
      <c r="C139" s="23">
        <v>71</v>
      </c>
      <c r="D139" s="3">
        <f t="shared" si="4"/>
        <v>26296.296296296296</v>
      </c>
      <c r="E139" s="38">
        <v>157.00567570000001</v>
      </c>
      <c r="F139" s="3">
        <f t="shared" si="5"/>
        <v>4128667.7684074077</v>
      </c>
      <c r="G139" s="23">
        <v>2014</v>
      </c>
    </row>
    <row r="140" spans="1:7" ht="16" x14ac:dyDescent="0.2">
      <c r="A140" s="23" t="s">
        <v>42</v>
      </c>
      <c r="B140" s="23">
        <v>241</v>
      </c>
      <c r="C140" s="23">
        <v>62</v>
      </c>
      <c r="D140" s="3">
        <f t="shared" si="4"/>
        <v>25726.141078838173</v>
      </c>
      <c r="E140" s="38">
        <v>121.6132353</v>
      </c>
      <c r="F140" s="3">
        <f t="shared" si="5"/>
        <v>3128639.2483817427</v>
      </c>
      <c r="G140" s="23">
        <v>2015</v>
      </c>
    </row>
    <row r="141" spans="1:7" ht="16" x14ac:dyDescent="0.2">
      <c r="A141" s="23" t="s">
        <v>42</v>
      </c>
      <c r="B141" s="23">
        <v>170</v>
      </c>
      <c r="C141" s="23">
        <v>50</v>
      </c>
      <c r="D141" s="3">
        <f t="shared" si="4"/>
        <v>29411.764705882353</v>
      </c>
      <c r="E141" s="38">
        <v>203.47578949999999</v>
      </c>
      <c r="F141" s="3">
        <f t="shared" si="5"/>
        <v>5984582.0441176472</v>
      </c>
      <c r="G141" s="23">
        <v>2016</v>
      </c>
    </row>
    <row r="142" spans="1:7" ht="16" x14ac:dyDescent="0.2">
      <c r="A142" s="23" t="s">
        <v>42</v>
      </c>
      <c r="B142" s="23">
        <v>162</v>
      </c>
      <c r="C142" s="23">
        <v>43</v>
      </c>
      <c r="D142" s="3">
        <f t="shared" si="4"/>
        <v>26543.209876543213</v>
      </c>
      <c r="E142" s="38">
        <v>175.35821429999999</v>
      </c>
      <c r="F142" s="3">
        <f t="shared" si="5"/>
        <v>4654569.8857407412</v>
      </c>
      <c r="G142" s="23">
        <v>2017</v>
      </c>
    </row>
    <row r="143" spans="1:7" ht="16" x14ac:dyDescent="0.2">
      <c r="A143" s="23" t="s">
        <v>42</v>
      </c>
      <c r="B143" s="23">
        <v>206</v>
      </c>
      <c r="C143" s="23">
        <v>51</v>
      </c>
      <c r="D143" s="3">
        <f t="shared" si="4"/>
        <v>24757.281553398057</v>
      </c>
      <c r="E143" s="38">
        <v>200.02933329999999</v>
      </c>
      <c r="F143" s="3">
        <f t="shared" si="5"/>
        <v>4952182.5234466018</v>
      </c>
      <c r="G143" s="23">
        <v>2018</v>
      </c>
    </row>
    <row r="144" spans="1:7" ht="16" x14ac:dyDescent="0.2">
      <c r="A144" s="23" t="s">
        <v>42</v>
      </c>
      <c r="B144" s="23">
        <v>208</v>
      </c>
      <c r="C144" s="23">
        <v>53</v>
      </c>
      <c r="D144" s="3">
        <f t="shared" si="4"/>
        <v>25480.76923076923</v>
      </c>
      <c r="E144" s="38">
        <v>89.446956520000001</v>
      </c>
      <c r="F144" s="3">
        <f t="shared" si="5"/>
        <v>2279177.2574807694</v>
      </c>
      <c r="G144" s="23">
        <v>2019</v>
      </c>
    </row>
    <row r="145" spans="1:7" ht="16" x14ac:dyDescent="0.2">
      <c r="A145" s="23" t="s">
        <v>43</v>
      </c>
      <c r="B145" s="23">
        <v>109</v>
      </c>
      <c r="C145" s="23">
        <v>50</v>
      </c>
      <c r="D145" s="3">
        <f t="shared" si="4"/>
        <v>45871.559633027522</v>
      </c>
      <c r="E145" s="38">
        <v>55.39</v>
      </c>
      <c r="F145" s="3">
        <f t="shared" si="5"/>
        <v>2540825.6880733944</v>
      </c>
      <c r="G145" s="23">
        <v>2009</v>
      </c>
    </row>
    <row r="146" spans="1:7" ht="16" x14ac:dyDescent="0.2">
      <c r="A146" s="23" t="s">
        <v>43</v>
      </c>
      <c r="B146" s="23">
        <v>141</v>
      </c>
      <c r="C146" s="23">
        <v>54</v>
      </c>
      <c r="D146" s="3">
        <f t="shared" si="4"/>
        <v>38297.872340425529</v>
      </c>
      <c r="E146" s="38">
        <v>107.4454545</v>
      </c>
      <c r="F146" s="3">
        <f t="shared" si="5"/>
        <v>4114932.2999999993</v>
      </c>
      <c r="G146" s="23">
        <v>2010</v>
      </c>
    </row>
    <row r="147" spans="1:7" ht="16" x14ac:dyDescent="0.2">
      <c r="A147" s="23" t="s">
        <v>43</v>
      </c>
      <c r="B147" s="23">
        <v>129</v>
      </c>
      <c r="C147" s="23">
        <v>38</v>
      </c>
      <c r="D147" s="3">
        <f t="shared" si="4"/>
        <v>29457.364341085275</v>
      </c>
      <c r="E147" s="38">
        <v>70.626562500000006</v>
      </c>
      <c r="F147" s="3">
        <f t="shared" si="5"/>
        <v>2080472.3837209307</v>
      </c>
      <c r="G147" s="23">
        <v>2011</v>
      </c>
    </row>
    <row r="148" spans="1:7" ht="16" x14ac:dyDescent="0.2">
      <c r="A148" s="23" t="s">
        <v>43</v>
      </c>
      <c r="B148" s="23">
        <v>111</v>
      </c>
      <c r="C148" s="23">
        <v>30</v>
      </c>
      <c r="D148" s="3">
        <f t="shared" si="4"/>
        <v>27027.02702702703</v>
      </c>
      <c r="E148" s="38">
        <v>153.59083330000001</v>
      </c>
      <c r="F148" s="3">
        <f t="shared" si="5"/>
        <v>4151103.6027027038</v>
      </c>
      <c r="G148" s="23">
        <v>2012</v>
      </c>
    </row>
    <row r="149" spans="1:7" ht="16" x14ac:dyDescent="0.2">
      <c r="A149" s="23" t="s">
        <v>43</v>
      </c>
      <c r="B149" s="23">
        <v>161</v>
      </c>
      <c r="C149" s="23">
        <v>49</v>
      </c>
      <c r="D149" s="3">
        <f t="shared" si="4"/>
        <v>30434.782608695656</v>
      </c>
      <c r="E149" s="38">
        <v>124.4676667</v>
      </c>
      <c r="F149" s="3">
        <f t="shared" si="5"/>
        <v>3788146.3778260872</v>
      </c>
      <c r="G149" s="23">
        <v>2013</v>
      </c>
    </row>
    <row r="150" spans="1:7" ht="16" x14ac:dyDescent="0.2">
      <c r="A150" s="23" t="s">
        <v>43</v>
      </c>
      <c r="B150" s="23">
        <v>122</v>
      </c>
      <c r="C150" s="23">
        <v>51</v>
      </c>
      <c r="D150" s="3">
        <f t="shared" si="4"/>
        <v>41803.278688524595</v>
      </c>
      <c r="E150" s="38">
        <v>124.54787880000001</v>
      </c>
      <c r="F150" s="3">
        <f t="shared" si="5"/>
        <v>5206509.6875409847</v>
      </c>
      <c r="G150" s="23">
        <v>2014</v>
      </c>
    </row>
    <row r="151" spans="1:7" ht="16" x14ac:dyDescent="0.2">
      <c r="A151" s="23" t="s">
        <v>43</v>
      </c>
      <c r="B151" s="23">
        <v>164</v>
      </c>
      <c r="C151" s="23">
        <v>60</v>
      </c>
      <c r="D151" s="3">
        <f t="shared" si="4"/>
        <v>36585.365853658535</v>
      </c>
      <c r="E151" s="38">
        <v>47.274999999999999</v>
      </c>
      <c r="F151" s="3">
        <f t="shared" si="5"/>
        <v>1729573.1707317072</v>
      </c>
      <c r="G151" s="23">
        <v>2015</v>
      </c>
    </row>
    <row r="152" spans="1:7" ht="16" x14ac:dyDescent="0.2">
      <c r="A152" s="23" t="s">
        <v>43</v>
      </c>
      <c r="B152" s="23">
        <v>146</v>
      </c>
      <c r="C152" s="23">
        <v>51</v>
      </c>
      <c r="D152" s="3">
        <f t="shared" si="4"/>
        <v>34931.506849315068</v>
      </c>
      <c r="E152" s="38">
        <v>57.818378379999999</v>
      </c>
      <c r="F152" s="3">
        <f t="shared" si="5"/>
        <v>2019683.0803972601</v>
      </c>
      <c r="G152" s="23">
        <v>2016</v>
      </c>
    </row>
    <row r="153" spans="1:7" ht="16" x14ac:dyDescent="0.2">
      <c r="A153" s="23" t="s">
        <v>43</v>
      </c>
      <c r="B153" s="23">
        <v>134</v>
      </c>
      <c r="C153" s="23">
        <v>37</v>
      </c>
      <c r="D153" s="3">
        <f t="shared" si="4"/>
        <v>27611.940298507463</v>
      </c>
      <c r="E153" s="38">
        <v>118.8492308</v>
      </c>
      <c r="F153" s="3">
        <f t="shared" si="5"/>
        <v>3281657.8653731346</v>
      </c>
      <c r="G153" s="23">
        <v>2017</v>
      </c>
    </row>
    <row r="154" spans="1:7" ht="16" x14ac:dyDescent="0.2">
      <c r="A154" s="23" t="s">
        <v>43</v>
      </c>
      <c r="B154" s="23">
        <v>124</v>
      </c>
      <c r="C154" s="23">
        <v>35</v>
      </c>
      <c r="D154" s="3">
        <f t="shared" si="4"/>
        <v>28225.806451612905</v>
      </c>
      <c r="E154" s="38">
        <v>133.8364</v>
      </c>
      <c r="F154" s="3">
        <f t="shared" si="5"/>
        <v>3777640.3225806453</v>
      </c>
      <c r="G154" s="23">
        <v>2018</v>
      </c>
    </row>
    <row r="155" spans="1:7" ht="16" x14ac:dyDescent="0.2">
      <c r="A155" s="23" t="s">
        <v>43</v>
      </c>
      <c r="B155" s="23">
        <v>110</v>
      </c>
      <c r="C155" s="23">
        <v>18</v>
      </c>
      <c r="D155" s="3">
        <f t="shared" si="4"/>
        <v>16363.636363636364</v>
      </c>
      <c r="E155" s="38">
        <v>76.933333329999996</v>
      </c>
      <c r="F155" s="3">
        <f t="shared" si="5"/>
        <v>1258909.0908545454</v>
      </c>
      <c r="G155" s="23">
        <v>2019</v>
      </c>
    </row>
    <row r="156" spans="1:7" ht="16" x14ac:dyDescent="0.2">
      <c r="A156" s="23" t="s">
        <v>44</v>
      </c>
      <c r="B156" s="23">
        <v>1337</v>
      </c>
      <c r="C156" s="23">
        <v>552</v>
      </c>
      <c r="D156" s="3">
        <f t="shared" si="4"/>
        <v>41286.462228870609</v>
      </c>
      <c r="E156" s="38">
        <v>101.2793415</v>
      </c>
      <c r="F156" s="3">
        <f t="shared" si="5"/>
        <v>4181465.7074046377</v>
      </c>
      <c r="G156" s="23">
        <v>2009</v>
      </c>
    </row>
    <row r="157" spans="1:7" ht="16" x14ac:dyDescent="0.2">
      <c r="A157" s="23" t="s">
        <v>44</v>
      </c>
      <c r="B157" s="23">
        <v>1391</v>
      </c>
      <c r="C157" s="23">
        <v>564</v>
      </c>
      <c r="D157" s="3">
        <f t="shared" si="4"/>
        <v>40546.36951833214</v>
      </c>
      <c r="E157" s="38">
        <v>111.38663529999999</v>
      </c>
      <c r="F157" s="3">
        <f t="shared" si="5"/>
        <v>4516323.6742774984</v>
      </c>
      <c r="G157" s="23">
        <v>2010</v>
      </c>
    </row>
    <row r="158" spans="1:7" ht="16" x14ac:dyDescent="0.2">
      <c r="A158" s="23" t="s">
        <v>44</v>
      </c>
      <c r="B158" s="23">
        <v>1546</v>
      </c>
      <c r="C158" s="23">
        <v>534</v>
      </c>
      <c r="D158" s="3">
        <f t="shared" si="4"/>
        <v>34540.750323415268</v>
      </c>
      <c r="E158" s="38">
        <v>128.39435230000001</v>
      </c>
      <c r="F158" s="3">
        <f t="shared" si="5"/>
        <v>4434837.2657309193</v>
      </c>
      <c r="G158" s="23">
        <v>2011</v>
      </c>
    </row>
    <row r="159" spans="1:7" ht="16" x14ac:dyDescent="0.2">
      <c r="A159" s="23" t="s">
        <v>44</v>
      </c>
      <c r="B159" s="23">
        <v>1450</v>
      </c>
      <c r="C159" s="23">
        <v>494</v>
      </c>
      <c r="D159" s="3">
        <f t="shared" si="4"/>
        <v>34068.965517241377</v>
      </c>
      <c r="E159" s="38">
        <v>122.8438017</v>
      </c>
      <c r="F159" s="3">
        <f t="shared" si="5"/>
        <v>4185161.2441241378</v>
      </c>
      <c r="G159" s="23">
        <v>2012</v>
      </c>
    </row>
    <row r="160" spans="1:7" ht="16" x14ac:dyDescent="0.2">
      <c r="A160" s="23" t="s">
        <v>44</v>
      </c>
      <c r="B160" s="23">
        <v>1654</v>
      </c>
      <c r="C160" s="23">
        <v>564</v>
      </c>
      <c r="D160" s="3">
        <f t="shared" si="4"/>
        <v>34099.153567110036</v>
      </c>
      <c r="E160" s="38">
        <v>106.83224199999999</v>
      </c>
      <c r="F160" s="3">
        <f t="shared" si="5"/>
        <v>3642889.0258766622</v>
      </c>
      <c r="G160" s="23">
        <v>2013</v>
      </c>
    </row>
    <row r="161" spans="1:7" ht="16" x14ac:dyDescent="0.2">
      <c r="A161" s="23" t="s">
        <v>44</v>
      </c>
      <c r="B161" s="23">
        <v>1482</v>
      </c>
      <c r="C161" s="23">
        <v>443</v>
      </c>
      <c r="D161" s="3">
        <f t="shared" si="4"/>
        <v>29892.037786774628</v>
      </c>
      <c r="E161" s="38">
        <v>91.76771574</v>
      </c>
      <c r="F161" s="3">
        <f t="shared" si="5"/>
        <v>2743124.0265060728</v>
      </c>
      <c r="G161" s="23">
        <v>2014</v>
      </c>
    </row>
    <row r="162" spans="1:7" ht="16" x14ac:dyDescent="0.2">
      <c r="A162" s="23" t="s">
        <v>44</v>
      </c>
      <c r="B162" s="23">
        <v>1354</v>
      </c>
      <c r="C162" s="23">
        <v>473</v>
      </c>
      <c r="D162" s="3">
        <f t="shared" si="4"/>
        <v>34933.530280649924</v>
      </c>
      <c r="E162" s="38">
        <v>118.750495</v>
      </c>
      <c r="F162" s="3">
        <f t="shared" si="5"/>
        <v>4148374.0129246674</v>
      </c>
      <c r="G162" s="23">
        <v>2015</v>
      </c>
    </row>
    <row r="163" spans="1:7" ht="16" x14ac:dyDescent="0.2">
      <c r="A163" s="23" t="s">
        <v>44</v>
      </c>
      <c r="B163" s="23">
        <v>1506</v>
      </c>
      <c r="C163" s="23">
        <v>498</v>
      </c>
      <c r="D163" s="3">
        <f t="shared" si="4"/>
        <v>33067.729083665334</v>
      </c>
      <c r="E163" s="38">
        <v>116.59075</v>
      </c>
      <c r="F163" s="3">
        <f t="shared" si="5"/>
        <v>3855391.3346613538</v>
      </c>
      <c r="G163" s="23">
        <v>2016</v>
      </c>
    </row>
    <row r="164" spans="1:7" ht="16" x14ac:dyDescent="0.2">
      <c r="A164" s="23" t="s">
        <v>44</v>
      </c>
      <c r="B164" s="23">
        <v>1399</v>
      </c>
      <c r="C164" s="23">
        <v>474</v>
      </c>
      <c r="D164" s="3">
        <f t="shared" si="4"/>
        <v>33881.343817012152</v>
      </c>
      <c r="E164" s="38">
        <v>102.55312929999999</v>
      </c>
      <c r="F164" s="3">
        <f t="shared" si="5"/>
        <v>3474637.8333238023</v>
      </c>
      <c r="G164" s="23">
        <v>2017</v>
      </c>
    </row>
    <row r="165" spans="1:7" ht="16" x14ac:dyDescent="0.2">
      <c r="A165" s="23" t="s">
        <v>44</v>
      </c>
      <c r="B165" s="23">
        <v>1521</v>
      </c>
      <c r="C165" s="23">
        <v>407</v>
      </c>
      <c r="D165" s="3">
        <f t="shared" si="4"/>
        <v>26758.71137409599</v>
      </c>
      <c r="E165" s="38">
        <v>161.94761360000001</v>
      </c>
      <c r="F165" s="3">
        <f t="shared" si="5"/>
        <v>4333509.4500460224</v>
      </c>
      <c r="G165" s="23">
        <v>2018</v>
      </c>
    </row>
    <row r="166" spans="1:7" ht="16" x14ac:dyDescent="0.2">
      <c r="A166" s="23" t="s">
        <v>44</v>
      </c>
      <c r="B166" s="23">
        <v>1623</v>
      </c>
      <c r="C166" s="23">
        <v>427</v>
      </c>
      <c r="D166" s="3">
        <f t="shared" si="4"/>
        <v>26309.303758471964</v>
      </c>
      <c r="E166" s="38">
        <v>121.66068490000001</v>
      </c>
      <c r="F166" s="3">
        <f t="shared" si="5"/>
        <v>3200807.9144978435</v>
      </c>
      <c r="G166" s="23">
        <v>2019</v>
      </c>
    </row>
    <row r="167" spans="1:7" ht="16" x14ac:dyDescent="0.2">
      <c r="A167" s="23" t="s">
        <v>45</v>
      </c>
      <c r="B167" s="23">
        <v>409</v>
      </c>
      <c r="C167" s="23">
        <v>143</v>
      </c>
      <c r="D167" s="3">
        <f t="shared" si="4"/>
        <v>34963.32518337408</v>
      </c>
      <c r="E167" s="38">
        <v>110.578172</v>
      </c>
      <c r="F167" s="3">
        <f t="shared" si="5"/>
        <v>3866180.5858190702</v>
      </c>
      <c r="G167" s="23">
        <v>2009</v>
      </c>
    </row>
    <row r="168" spans="1:7" ht="16" x14ac:dyDescent="0.2">
      <c r="A168" s="23" t="s">
        <v>45</v>
      </c>
      <c r="B168" s="23">
        <v>444</v>
      </c>
      <c r="C168" s="23">
        <v>163</v>
      </c>
      <c r="D168" s="3">
        <f t="shared" si="4"/>
        <v>36711.711711711716</v>
      </c>
      <c r="E168" s="38">
        <v>85.167475730000007</v>
      </c>
      <c r="F168" s="3">
        <f t="shared" si="5"/>
        <v>3126643.8162139645</v>
      </c>
      <c r="G168" s="23">
        <v>2010</v>
      </c>
    </row>
    <row r="169" spans="1:7" ht="16" x14ac:dyDescent="0.2">
      <c r="A169" s="23" t="s">
        <v>45</v>
      </c>
      <c r="B169" s="23">
        <v>445</v>
      </c>
      <c r="C169" s="23">
        <v>143</v>
      </c>
      <c r="D169" s="3">
        <f t="shared" si="4"/>
        <v>32134.831460674159</v>
      </c>
      <c r="E169" s="38">
        <v>124.3323364</v>
      </c>
      <c r="F169" s="3">
        <f t="shared" si="5"/>
        <v>3995398.675325843</v>
      </c>
      <c r="G169" s="23">
        <v>2011</v>
      </c>
    </row>
    <row r="170" spans="1:7" ht="16" x14ac:dyDescent="0.2">
      <c r="A170" s="23" t="s">
        <v>45</v>
      </c>
      <c r="B170" s="23">
        <v>505</v>
      </c>
      <c r="C170" s="23">
        <v>156</v>
      </c>
      <c r="D170" s="3">
        <f t="shared" si="4"/>
        <v>30891.089108910892</v>
      </c>
      <c r="E170" s="38">
        <v>79.267207209999995</v>
      </c>
      <c r="F170" s="3">
        <f t="shared" si="5"/>
        <v>2448650.3613386136</v>
      </c>
      <c r="G170" s="23">
        <v>2012</v>
      </c>
    </row>
    <row r="171" spans="1:7" ht="16" x14ac:dyDescent="0.2">
      <c r="A171" s="23" t="s">
        <v>45</v>
      </c>
      <c r="B171" s="23">
        <v>536</v>
      </c>
      <c r="C171" s="23">
        <v>147</v>
      </c>
      <c r="D171" s="3">
        <f t="shared" si="4"/>
        <v>27425.373134328358</v>
      </c>
      <c r="E171" s="38">
        <v>104.4401075</v>
      </c>
      <c r="F171" s="3">
        <f t="shared" si="5"/>
        <v>2864308.9183768653</v>
      </c>
      <c r="G171" s="23">
        <v>2013</v>
      </c>
    </row>
    <row r="172" spans="1:7" ht="16" x14ac:dyDescent="0.2">
      <c r="A172" s="23" t="s">
        <v>45</v>
      </c>
      <c r="B172" s="23">
        <v>533</v>
      </c>
      <c r="C172" s="23">
        <v>127</v>
      </c>
      <c r="D172" s="3">
        <f t="shared" si="4"/>
        <v>23827.392120075048</v>
      </c>
      <c r="E172" s="38">
        <v>131.97310809999999</v>
      </c>
      <c r="F172" s="3">
        <f t="shared" si="5"/>
        <v>3144574.9960037521</v>
      </c>
      <c r="G172" s="23">
        <v>2014</v>
      </c>
    </row>
    <row r="173" spans="1:7" ht="16" x14ac:dyDescent="0.2">
      <c r="A173" s="23" t="s">
        <v>45</v>
      </c>
      <c r="B173" s="23">
        <v>472</v>
      </c>
      <c r="C173" s="23">
        <v>139</v>
      </c>
      <c r="D173" s="3">
        <f t="shared" si="4"/>
        <v>29449.152542372882</v>
      </c>
      <c r="E173" s="38">
        <v>96.835362320000002</v>
      </c>
      <c r="F173" s="3">
        <f t="shared" si="5"/>
        <v>2851719.3564576274</v>
      </c>
      <c r="G173" s="23">
        <v>2015</v>
      </c>
    </row>
    <row r="174" spans="1:7" ht="16" x14ac:dyDescent="0.2">
      <c r="A174" s="23" t="s">
        <v>45</v>
      </c>
      <c r="B174" s="23">
        <v>532</v>
      </c>
      <c r="C174" s="23">
        <v>184</v>
      </c>
      <c r="D174" s="3">
        <f t="shared" si="4"/>
        <v>34586.466165413534</v>
      </c>
      <c r="E174" s="38">
        <v>167.9847312</v>
      </c>
      <c r="F174" s="3">
        <f t="shared" si="5"/>
        <v>5809998.2219548868</v>
      </c>
      <c r="G174" s="23">
        <v>2016</v>
      </c>
    </row>
    <row r="175" spans="1:7" ht="16" x14ac:dyDescent="0.2">
      <c r="A175" s="23" t="s">
        <v>45</v>
      </c>
      <c r="B175" s="23">
        <v>680</v>
      </c>
      <c r="C175" s="23">
        <v>219</v>
      </c>
      <c r="D175" s="3">
        <f t="shared" si="4"/>
        <v>32205.882352941178</v>
      </c>
      <c r="E175" s="38">
        <v>122.2882166</v>
      </c>
      <c r="F175" s="3">
        <f t="shared" si="5"/>
        <v>3938399.9169705883</v>
      </c>
      <c r="G175" s="23">
        <v>2017</v>
      </c>
    </row>
    <row r="176" spans="1:7" ht="16" x14ac:dyDescent="0.2">
      <c r="A176" s="23" t="s">
        <v>45</v>
      </c>
      <c r="B176" s="23">
        <v>753</v>
      </c>
      <c r="C176" s="23">
        <v>169</v>
      </c>
      <c r="D176" s="3">
        <f t="shared" si="4"/>
        <v>22443.559096945552</v>
      </c>
      <c r="E176" s="38">
        <v>158.84324319999999</v>
      </c>
      <c r="F176" s="3">
        <f t="shared" si="5"/>
        <v>3565007.7159096943</v>
      </c>
      <c r="G176" s="23">
        <v>2018</v>
      </c>
    </row>
    <row r="177" spans="1:7" ht="16" x14ac:dyDescent="0.2">
      <c r="A177" s="23" t="s">
        <v>45</v>
      </c>
      <c r="B177" s="23">
        <v>899</v>
      </c>
      <c r="C177" s="23">
        <v>203</v>
      </c>
      <c r="D177" s="3">
        <f t="shared" si="4"/>
        <v>22580.645161290322</v>
      </c>
      <c r="E177" s="38">
        <v>80.962232139999998</v>
      </c>
      <c r="F177" s="3">
        <f t="shared" si="5"/>
        <v>1828179.4354193548</v>
      </c>
      <c r="G177" s="23">
        <v>2019</v>
      </c>
    </row>
    <row r="178" spans="1:7" ht="16" x14ac:dyDescent="0.2">
      <c r="A178" s="23" t="s">
        <v>46</v>
      </c>
      <c r="B178" s="23">
        <v>124</v>
      </c>
      <c r="C178" s="23">
        <v>55</v>
      </c>
      <c r="D178" s="3">
        <f t="shared" si="4"/>
        <v>44354.838709677417</v>
      </c>
      <c r="E178" s="38">
        <v>97.545813949999996</v>
      </c>
      <c r="F178" s="3">
        <f t="shared" si="5"/>
        <v>4326628.8445564508</v>
      </c>
      <c r="G178" s="23">
        <v>2009</v>
      </c>
    </row>
    <row r="179" spans="1:7" ht="16" x14ac:dyDescent="0.2">
      <c r="A179" s="23" t="s">
        <v>46</v>
      </c>
      <c r="B179" s="23">
        <v>144</v>
      </c>
      <c r="C179" s="23">
        <v>59</v>
      </c>
      <c r="D179" s="3">
        <f t="shared" si="4"/>
        <v>40972.222222222219</v>
      </c>
      <c r="E179" s="38">
        <v>97.579555560000003</v>
      </c>
      <c r="F179" s="3">
        <f t="shared" si="5"/>
        <v>3998051.2347499998</v>
      </c>
      <c r="G179" s="23">
        <v>2010</v>
      </c>
    </row>
    <row r="180" spans="1:7" ht="16" x14ac:dyDescent="0.2">
      <c r="A180" s="23" t="s">
        <v>46</v>
      </c>
      <c r="B180" s="23">
        <v>181</v>
      </c>
      <c r="C180" s="23">
        <v>68</v>
      </c>
      <c r="D180" s="3">
        <f t="shared" si="4"/>
        <v>37569.060773480662</v>
      </c>
      <c r="E180" s="38">
        <v>83.843584910000004</v>
      </c>
      <c r="F180" s="3">
        <f t="shared" si="5"/>
        <v>3149924.7369502764</v>
      </c>
      <c r="G180" s="23">
        <v>2011</v>
      </c>
    </row>
    <row r="181" spans="1:7" ht="16" x14ac:dyDescent="0.2">
      <c r="A181" s="23" t="s">
        <v>46</v>
      </c>
      <c r="B181" s="23">
        <v>188</v>
      </c>
      <c r="C181" s="23">
        <v>90</v>
      </c>
      <c r="D181" s="3">
        <f t="shared" si="4"/>
        <v>47872.340425531918</v>
      </c>
      <c r="E181" s="38">
        <v>126.69483870000001</v>
      </c>
      <c r="F181" s="3">
        <f t="shared" si="5"/>
        <v>6065178.4484042563</v>
      </c>
      <c r="G181" s="23">
        <v>2012</v>
      </c>
    </row>
    <row r="182" spans="1:7" ht="16" x14ac:dyDescent="0.2">
      <c r="A182" s="23" t="s">
        <v>46</v>
      </c>
      <c r="B182" s="23">
        <v>176</v>
      </c>
      <c r="C182" s="23">
        <v>59</v>
      </c>
      <c r="D182" s="3">
        <f t="shared" si="4"/>
        <v>33522.727272727272</v>
      </c>
      <c r="E182" s="38">
        <v>96.298108110000001</v>
      </c>
      <c r="F182" s="3">
        <f t="shared" si="5"/>
        <v>3228175.2150511364</v>
      </c>
      <c r="G182" s="23">
        <v>2013</v>
      </c>
    </row>
    <row r="183" spans="1:7" ht="16" x14ac:dyDescent="0.2">
      <c r="A183" s="23" t="s">
        <v>46</v>
      </c>
      <c r="B183" s="23">
        <v>154</v>
      </c>
      <c r="C183" s="23">
        <v>47</v>
      </c>
      <c r="D183" s="3">
        <f t="shared" si="4"/>
        <v>30519.480519480519</v>
      </c>
      <c r="E183" s="38">
        <v>109.92714290000001</v>
      </c>
      <c r="F183" s="3">
        <f t="shared" si="5"/>
        <v>3354919.2962987013</v>
      </c>
      <c r="G183" s="23">
        <v>2014</v>
      </c>
    </row>
    <row r="184" spans="1:7" ht="16" x14ac:dyDescent="0.2">
      <c r="A184" s="23" t="s">
        <v>46</v>
      </c>
      <c r="B184" s="23">
        <v>132</v>
      </c>
      <c r="C184" s="23">
        <v>42</v>
      </c>
      <c r="D184" s="3">
        <f t="shared" ref="D184:D247" si="6">IF(B184&lt;&gt;"",C184/B184*100000,"No data available")</f>
        <v>31818.181818181816</v>
      </c>
      <c r="E184" s="38">
        <v>168.8126087</v>
      </c>
      <c r="F184" s="3">
        <f t="shared" si="5"/>
        <v>5371310.2768181814</v>
      </c>
      <c r="G184" s="23">
        <v>2015</v>
      </c>
    </row>
    <row r="185" spans="1:7" ht="16" x14ac:dyDescent="0.2">
      <c r="A185" s="23" t="s">
        <v>46</v>
      </c>
      <c r="B185" s="23">
        <v>115</v>
      </c>
      <c r="C185" s="23">
        <v>42</v>
      </c>
      <c r="D185" s="3">
        <f t="shared" si="6"/>
        <v>36521.739130434784</v>
      </c>
      <c r="E185" s="38">
        <v>139.49851849999999</v>
      </c>
      <c r="F185" s="3">
        <f t="shared" si="5"/>
        <v>5094728.5017391304</v>
      </c>
      <c r="G185" s="23">
        <v>2016</v>
      </c>
    </row>
    <row r="186" spans="1:7" ht="16" x14ac:dyDescent="0.2">
      <c r="A186" s="23" t="s">
        <v>46</v>
      </c>
      <c r="B186" s="23">
        <v>89</v>
      </c>
      <c r="C186" s="23">
        <v>22</v>
      </c>
      <c r="D186" s="3">
        <f t="shared" si="6"/>
        <v>24719.101123595505</v>
      </c>
      <c r="E186" s="38">
        <v>152.24555559999999</v>
      </c>
      <c r="F186" s="3">
        <f t="shared" si="5"/>
        <v>3763373.2844943814</v>
      </c>
      <c r="G186" s="23">
        <v>2017</v>
      </c>
    </row>
    <row r="187" spans="1:7" ht="16" x14ac:dyDescent="0.2">
      <c r="A187" s="23" t="s">
        <v>46</v>
      </c>
      <c r="B187" s="23">
        <v>101</v>
      </c>
      <c r="C187" s="23">
        <v>18</v>
      </c>
      <c r="D187" s="3">
        <f t="shared" si="6"/>
        <v>17821.782178217822</v>
      </c>
      <c r="E187" s="38">
        <v>112.944</v>
      </c>
      <c r="F187" s="3">
        <f t="shared" si="5"/>
        <v>2012863.3663366337</v>
      </c>
      <c r="G187" s="23">
        <v>2018</v>
      </c>
    </row>
    <row r="188" spans="1:7" ht="16" x14ac:dyDescent="0.2">
      <c r="A188" s="23" t="s">
        <v>46</v>
      </c>
      <c r="B188" s="23">
        <v>128</v>
      </c>
      <c r="C188" s="23">
        <v>29</v>
      </c>
      <c r="D188" s="3">
        <f t="shared" si="6"/>
        <v>22656.25</v>
      </c>
      <c r="E188" s="38">
        <v>103.1645455</v>
      </c>
      <c r="F188" s="3">
        <f t="shared" si="5"/>
        <v>2337321.7339843749</v>
      </c>
      <c r="G188" s="23">
        <v>2019</v>
      </c>
    </row>
    <row r="189" spans="1:7" ht="16" x14ac:dyDescent="0.2">
      <c r="A189" s="23" t="s">
        <v>47</v>
      </c>
      <c r="B189" s="23">
        <v>275</v>
      </c>
      <c r="C189" s="23">
        <v>95</v>
      </c>
      <c r="D189" s="3">
        <f t="shared" si="6"/>
        <v>34545.454545454544</v>
      </c>
      <c r="E189" s="38">
        <v>98.413888889999996</v>
      </c>
      <c r="F189" s="3">
        <f t="shared" si="5"/>
        <v>3399752.5252909088</v>
      </c>
      <c r="G189" s="23">
        <v>2009</v>
      </c>
    </row>
    <row r="190" spans="1:7" ht="16" x14ac:dyDescent="0.2">
      <c r="A190" s="23" t="s">
        <v>47</v>
      </c>
      <c r="B190" s="23">
        <v>282</v>
      </c>
      <c r="C190" s="23">
        <v>94</v>
      </c>
      <c r="D190" s="3">
        <f t="shared" si="6"/>
        <v>33333.333333333328</v>
      </c>
      <c r="E190" s="38">
        <v>116.68377049999999</v>
      </c>
      <c r="F190" s="3">
        <f t="shared" si="5"/>
        <v>3889459.0166666661</v>
      </c>
      <c r="G190" s="23">
        <v>2010</v>
      </c>
    </row>
    <row r="191" spans="1:7" ht="16" x14ac:dyDescent="0.2">
      <c r="A191" s="23" t="s">
        <v>47</v>
      </c>
      <c r="B191" s="23">
        <v>237</v>
      </c>
      <c r="C191" s="23">
        <v>84</v>
      </c>
      <c r="D191" s="3">
        <f t="shared" si="6"/>
        <v>35443.037974683546</v>
      </c>
      <c r="E191" s="38">
        <v>77.84462963</v>
      </c>
      <c r="F191" s="3">
        <f t="shared" si="5"/>
        <v>2759050.1641012658</v>
      </c>
      <c r="G191" s="23">
        <v>2011</v>
      </c>
    </row>
    <row r="192" spans="1:7" ht="16" x14ac:dyDescent="0.2">
      <c r="A192" s="23" t="s">
        <v>47</v>
      </c>
      <c r="B192" s="23">
        <v>300</v>
      </c>
      <c r="C192" s="23">
        <v>81</v>
      </c>
      <c r="D192" s="3">
        <f t="shared" si="6"/>
        <v>27000</v>
      </c>
      <c r="E192" s="38">
        <v>134.1344828</v>
      </c>
      <c r="F192" s="3">
        <f t="shared" si="5"/>
        <v>3621631.0356000001</v>
      </c>
      <c r="G192" s="23">
        <v>2012</v>
      </c>
    </row>
    <row r="193" spans="1:7" ht="16" x14ac:dyDescent="0.2">
      <c r="A193" s="23" t="s">
        <v>47</v>
      </c>
      <c r="B193" s="23">
        <v>256</v>
      </c>
      <c r="C193" s="23">
        <v>78</v>
      </c>
      <c r="D193" s="3">
        <f t="shared" si="6"/>
        <v>30468.75</v>
      </c>
      <c r="E193" s="38">
        <v>137.30833329999999</v>
      </c>
      <c r="F193" s="3">
        <f t="shared" si="5"/>
        <v>4183613.2802343746</v>
      </c>
      <c r="G193" s="23">
        <v>2013</v>
      </c>
    </row>
    <row r="194" spans="1:7" ht="16" x14ac:dyDescent="0.2">
      <c r="A194" s="23" t="s">
        <v>47</v>
      </c>
      <c r="B194" s="23">
        <v>210</v>
      </c>
      <c r="C194" s="23">
        <v>53</v>
      </c>
      <c r="D194" s="3">
        <f t="shared" si="6"/>
        <v>25238.095238095237</v>
      </c>
      <c r="E194" s="38">
        <v>84.053076919999995</v>
      </c>
      <c r="F194" s="3">
        <f t="shared" ref="F194:F257" si="7">IF(E194&lt;&gt;"",D194*E194,"No data available")</f>
        <v>2121339.5603619046</v>
      </c>
      <c r="G194" s="23">
        <v>2014</v>
      </c>
    </row>
    <row r="195" spans="1:7" ht="16" x14ac:dyDescent="0.2">
      <c r="A195" s="23" t="s">
        <v>47</v>
      </c>
      <c r="B195" s="23">
        <v>153</v>
      </c>
      <c r="C195" s="23">
        <v>42</v>
      </c>
      <c r="D195" s="3">
        <f t="shared" si="6"/>
        <v>27450.980392156864</v>
      </c>
      <c r="E195" s="38">
        <v>105.48473679999999</v>
      </c>
      <c r="F195" s="3">
        <f t="shared" si="7"/>
        <v>2895659.4415686275</v>
      </c>
      <c r="G195" s="23">
        <v>2015</v>
      </c>
    </row>
    <row r="196" spans="1:7" ht="16" x14ac:dyDescent="0.2">
      <c r="A196" s="23" t="s">
        <v>47</v>
      </c>
      <c r="B196" s="23">
        <v>291</v>
      </c>
      <c r="C196" s="23">
        <v>102</v>
      </c>
      <c r="D196" s="3">
        <f t="shared" si="6"/>
        <v>35051.546391752578</v>
      </c>
      <c r="E196" s="38">
        <v>109.61310810000001</v>
      </c>
      <c r="F196" s="3">
        <f t="shared" si="7"/>
        <v>3842108.9437113404</v>
      </c>
      <c r="G196" s="23">
        <v>2016</v>
      </c>
    </row>
    <row r="197" spans="1:7" ht="16" x14ac:dyDescent="0.2">
      <c r="A197" s="23" t="s">
        <v>47</v>
      </c>
      <c r="B197" s="23">
        <v>312</v>
      </c>
      <c r="C197" s="23">
        <v>118</v>
      </c>
      <c r="D197" s="3">
        <f t="shared" si="6"/>
        <v>37820.51282051282</v>
      </c>
      <c r="E197" s="38">
        <v>124.3350562</v>
      </c>
      <c r="F197" s="3">
        <f t="shared" si="7"/>
        <v>4702415.5870512817</v>
      </c>
      <c r="G197" s="23">
        <v>2017</v>
      </c>
    </row>
    <row r="198" spans="1:7" ht="16" x14ac:dyDescent="0.2">
      <c r="A198" s="23" t="s">
        <v>47</v>
      </c>
      <c r="B198" s="23">
        <v>334</v>
      </c>
      <c r="C198" s="23">
        <v>88</v>
      </c>
      <c r="D198" s="3">
        <f t="shared" si="6"/>
        <v>26347.305389221558</v>
      </c>
      <c r="E198" s="38">
        <v>170.35015150000001</v>
      </c>
      <c r="F198" s="3">
        <f t="shared" si="7"/>
        <v>4488267.464670659</v>
      </c>
      <c r="G198" s="23">
        <v>2018</v>
      </c>
    </row>
    <row r="199" spans="1:7" ht="16" x14ac:dyDescent="0.2">
      <c r="A199" s="23" t="s">
        <v>47</v>
      </c>
      <c r="B199" s="23">
        <v>350</v>
      </c>
      <c r="C199" s="23">
        <v>88</v>
      </c>
      <c r="D199" s="3">
        <f t="shared" si="6"/>
        <v>25142.857142857145</v>
      </c>
      <c r="E199" s="38">
        <v>94.528541669999996</v>
      </c>
      <c r="F199" s="3">
        <f t="shared" si="7"/>
        <v>2376717.6191314287</v>
      </c>
      <c r="G199" s="23">
        <v>2019</v>
      </c>
    </row>
    <row r="200" spans="1:7" ht="16" x14ac:dyDescent="0.2">
      <c r="A200" s="23" t="s">
        <v>48</v>
      </c>
      <c r="B200" s="23">
        <v>547</v>
      </c>
      <c r="C200" s="23">
        <v>230</v>
      </c>
      <c r="D200" s="3">
        <f t="shared" si="6"/>
        <v>42047.531992687385</v>
      </c>
      <c r="E200" s="38">
        <v>124.3652632</v>
      </c>
      <c r="F200" s="3">
        <f t="shared" si="7"/>
        <v>5229252.3831809871</v>
      </c>
      <c r="G200" s="23">
        <v>2009</v>
      </c>
    </row>
    <row r="201" spans="1:7" ht="16" x14ac:dyDescent="0.2">
      <c r="A201" s="23" t="s">
        <v>48</v>
      </c>
      <c r="B201" s="23">
        <v>552</v>
      </c>
      <c r="C201" s="23">
        <v>235</v>
      </c>
      <c r="D201" s="3">
        <f t="shared" si="6"/>
        <v>42572.463768115944</v>
      </c>
      <c r="E201" s="38">
        <v>120.2675</v>
      </c>
      <c r="F201" s="3">
        <f t="shared" si="7"/>
        <v>5120083.7862318838</v>
      </c>
      <c r="G201" s="23">
        <v>2010</v>
      </c>
    </row>
    <row r="202" spans="1:7" ht="16" x14ac:dyDescent="0.2">
      <c r="A202" s="23" t="s">
        <v>48</v>
      </c>
      <c r="B202" s="23">
        <v>516</v>
      </c>
      <c r="C202" s="23">
        <v>218</v>
      </c>
      <c r="D202" s="3">
        <f t="shared" si="6"/>
        <v>42248.06201550387</v>
      </c>
      <c r="E202" s="38">
        <v>151.661506</v>
      </c>
      <c r="F202" s="3">
        <f t="shared" si="7"/>
        <v>6407404.7108527124</v>
      </c>
      <c r="G202" s="23">
        <v>2011</v>
      </c>
    </row>
    <row r="203" spans="1:7" ht="16" x14ac:dyDescent="0.2">
      <c r="A203" s="23" t="s">
        <v>48</v>
      </c>
      <c r="B203" s="23">
        <v>445</v>
      </c>
      <c r="C203" s="23">
        <v>172</v>
      </c>
      <c r="D203" s="3">
        <f t="shared" si="6"/>
        <v>38651.685393258427</v>
      </c>
      <c r="E203" s="38">
        <v>133.37672130000001</v>
      </c>
      <c r="F203" s="3">
        <f t="shared" si="7"/>
        <v>5155235.0704719108</v>
      </c>
      <c r="G203" s="23">
        <v>2012</v>
      </c>
    </row>
    <row r="204" spans="1:7" ht="16" x14ac:dyDescent="0.2">
      <c r="A204" s="23" t="s">
        <v>48</v>
      </c>
      <c r="B204" s="23">
        <v>484</v>
      </c>
      <c r="C204" s="23">
        <v>186</v>
      </c>
      <c r="D204" s="3">
        <f t="shared" si="6"/>
        <v>38429.752066115703</v>
      </c>
      <c r="E204" s="38">
        <v>129.0423529</v>
      </c>
      <c r="F204" s="3">
        <f t="shared" si="7"/>
        <v>4959065.6279752068</v>
      </c>
      <c r="G204" s="23">
        <v>2013</v>
      </c>
    </row>
    <row r="205" spans="1:7" ht="16" x14ac:dyDescent="0.2">
      <c r="A205" s="23" t="s">
        <v>48</v>
      </c>
      <c r="B205" s="23">
        <v>438</v>
      </c>
      <c r="C205" s="23">
        <v>177</v>
      </c>
      <c r="D205" s="3">
        <f t="shared" si="6"/>
        <v>40410.95890410959</v>
      </c>
      <c r="E205" s="38">
        <v>165.65458820000001</v>
      </c>
      <c r="F205" s="3">
        <f t="shared" si="7"/>
        <v>6694260.7560273977</v>
      </c>
      <c r="G205" s="23">
        <v>2014</v>
      </c>
    </row>
    <row r="206" spans="1:7" ht="16" x14ac:dyDescent="0.2">
      <c r="A206" s="23" t="s">
        <v>48</v>
      </c>
      <c r="B206" s="23">
        <v>400</v>
      </c>
      <c r="C206" s="23">
        <v>149</v>
      </c>
      <c r="D206" s="3">
        <f t="shared" si="6"/>
        <v>37250</v>
      </c>
      <c r="E206" s="38">
        <v>161.32573529999999</v>
      </c>
      <c r="F206" s="3">
        <f t="shared" si="7"/>
        <v>6009383.6399249993</v>
      </c>
      <c r="G206" s="23">
        <v>2015</v>
      </c>
    </row>
    <row r="207" spans="1:7" ht="16" x14ac:dyDescent="0.2">
      <c r="A207" s="23" t="s">
        <v>48</v>
      </c>
      <c r="B207" s="23">
        <v>317</v>
      </c>
      <c r="C207" s="23">
        <v>110</v>
      </c>
      <c r="D207" s="3">
        <f t="shared" si="6"/>
        <v>34700.31545741325</v>
      </c>
      <c r="E207" s="38">
        <v>122.203</v>
      </c>
      <c r="F207" s="3">
        <f t="shared" si="7"/>
        <v>4240482.6498422716</v>
      </c>
      <c r="G207" s="23">
        <v>2016</v>
      </c>
    </row>
    <row r="208" spans="1:7" ht="16" x14ac:dyDescent="0.2">
      <c r="A208" s="23" t="s">
        <v>48</v>
      </c>
      <c r="B208" s="23">
        <v>290</v>
      </c>
      <c r="C208" s="23">
        <v>106</v>
      </c>
      <c r="D208" s="3">
        <f t="shared" si="6"/>
        <v>36551.724137931036</v>
      </c>
      <c r="E208" s="38">
        <v>226.0797297</v>
      </c>
      <c r="F208" s="3">
        <f t="shared" si="7"/>
        <v>8263603.9131724145</v>
      </c>
      <c r="G208" s="23">
        <v>2017</v>
      </c>
    </row>
    <row r="209" spans="1:7" ht="16" x14ac:dyDescent="0.2">
      <c r="A209" s="23" t="s">
        <v>48</v>
      </c>
      <c r="B209" s="23">
        <v>297</v>
      </c>
      <c r="C209" s="23">
        <v>89</v>
      </c>
      <c r="D209" s="3">
        <f t="shared" si="6"/>
        <v>29966.329966329969</v>
      </c>
      <c r="E209" s="38">
        <v>140.41886360000001</v>
      </c>
      <c r="F209" s="3">
        <f t="shared" si="7"/>
        <v>4207838.0001346804</v>
      </c>
      <c r="G209" s="23">
        <v>2018</v>
      </c>
    </row>
    <row r="210" spans="1:7" ht="16" x14ac:dyDescent="0.2">
      <c r="A210" s="23" t="s">
        <v>48</v>
      </c>
      <c r="B210" s="23">
        <v>292</v>
      </c>
      <c r="C210" s="23">
        <v>72</v>
      </c>
      <c r="D210" s="3">
        <f t="shared" si="6"/>
        <v>24657.534246575342</v>
      </c>
      <c r="E210" s="38">
        <v>111.59769230000001</v>
      </c>
      <c r="F210" s="3">
        <f t="shared" si="7"/>
        <v>2751723.9197260276</v>
      </c>
      <c r="G210" s="23">
        <v>2019</v>
      </c>
    </row>
    <row r="211" spans="1:7" ht="16" x14ac:dyDescent="0.2">
      <c r="A211" s="23" t="s">
        <v>49</v>
      </c>
      <c r="B211" s="23">
        <v>331</v>
      </c>
      <c r="C211" s="23">
        <v>137</v>
      </c>
      <c r="D211" s="3">
        <f t="shared" si="6"/>
        <v>41389.728096676736</v>
      </c>
      <c r="E211" s="38">
        <v>82.226344089999998</v>
      </c>
      <c r="F211" s="3">
        <f t="shared" si="7"/>
        <v>3403326.0242688819</v>
      </c>
      <c r="G211" s="23">
        <v>2009</v>
      </c>
    </row>
    <row r="212" spans="1:7" ht="16" x14ac:dyDescent="0.2">
      <c r="A212" s="23" t="s">
        <v>49</v>
      </c>
      <c r="B212" s="23">
        <v>346</v>
      </c>
      <c r="C212" s="23">
        <v>143</v>
      </c>
      <c r="D212" s="3">
        <f t="shared" si="6"/>
        <v>41329.479768786128</v>
      </c>
      <c r="E212" s="38">
        <v>86.566451610000001</v>
      </c>
      <c r="F212" s="3">
        <f t="shared" si="7"/>
        <v>3577746.4104710985</v>
      </c>
      <c r="G212" s="23">
        <v>2010</v>
      </c>
    </row>
    <row r="213" spans="1:7" ht="16" x14ac:dyDescent="0.2">
      <c r="A213" s="23" t="s">
        <v>49</v>
      </c>
      <c r="B213" s="23">
        <v>307</v>
      </c>
      <c r="C213" s="23">
        <v>98</v>
      </c>
      <c r="D213" s="3">
        <f t="shared" si="6"/>
        <v>31921.824104234525</v>
      </c>
      <c r="E213" s="38">
        <v>87.381</v>
      </c>
      <c r="F213" s="3">
        <f t="shared" si="7"/>
        <v>2789360.9120521173</v>
      </c>
      <c r="G213" s="23">
        <v>2011</v>
      </c>
    </row>
    <row r="214" spans="1:7" ht="16" x14ac:dyDescent="0.2">
      <c r="A214" s="23" t="s">
        <v>49</v>
      </c>
      <c r="B214" s="23">
        <v>273</v>
      </c>
      <c r="C214" s="23">
        <v>86</v>
      </c>
      <c r="D214" s="3">
        <f t="shared" si="6"/>
        <v>31501.831501831501</v>
      </c>
      <c r="E214" s="38">
        <v>88.548653849999994</v>
      </c>
      <c r="F214" s="3">
        <f t="shared" si="7"/>
        <v>2789444.7732967031</v>
      </c>
      <c r="G214" s="23">
        <v>2012</v>
      </c>
    </row>
    <row r="215" spans="1:7" ht="16" x14ac:dyDescent="0.2">
      <c r="A215" s="23" t="s">
        <v>49</v>
      </c>
      <c r="B215" s="23">
        <v>301</v>
      </c>
      <c r="C215" s="23">
        <v>106</v>
      </c>
      <c r="D215" s="3">
        <f t="shared" si="6"/>
        <v>35215.946843853817</v>
      </c>
      <c r="E215" s="38">
        <v>69.725192309999997</v>
      </c>
      <c r="F215" s="3">
        <f t="shared" si="7"/>
        <v>2455438.6660664449</v>
      </c>
      <c r="G215" s="23">
        <v>2013</v>
      </c>
    </row>
    <row r="216" spans="1:7" ht="16" x14ac:dyDescent="0.2">
      <c r="A216" s="23" t="s">
        <v>49</v>
      </c>
      <c r="B216" s="23">
        <v>328</v>
      </c>
      <c r="C216" s="23">
        <v>125</v>
      </c>
      <c r="D216" s="3">
        <f t="shared" si="6"/>
        <v>38109.756097560974</v>
      </c>
      <c r="E216" s="38">
        <v>129.03964909999999</v>
      </c>
      <c r="F216" s="3">
        <f t="shared" si="7"/>
        <v>4917669.5541158533</v>
      </c>
      <c r="G216" s="23">
        <v>2014</v>
      </c>
    </row>
    <row r="217" spans="1:7" ht="16" x14ac:dyDescent="0.2">
      <c r="A217" s="23" t="s">
        <v>49</v>
      </c>
      <c r="B217" s="23">
        <v>273</v>
      </c>
      <c r="C217" s="23">
        <v>82</v>
      </c>
      <c r="D217" s="3">
        <f t="shared" si="6"/>
        <v>30036.630036630035</v>
      </c>
      <c r="E217" s="38">
        <v>83.188823529999993</v>
      </c>
      <c r="F217" s="3">
        <f t="shared" si="7"/>
        <v>2498711.915553113</v>
      </c>
      <c r="G217" s="23">
        <v>2015</v>
      </c>
    </row>
    <row r="218" spans="1:7" ht="16" x14ac:dyDescent="0.2">
      <c r="A218" s="23" t="s">
        <v>49</v>
      </c>
      <c r="B218" s="23">
        <v>153</v>
      </c>
      <c r="C218" s="23">
        <v>43</v>
      </c>
      <c r="D218" s="3">
        <f t="shared" si="6"/>
        <v>28104.575163398691</v>
      </c>
      <c r="E218" s="38">
        <v>119.0140909</v>
      </c>
      <c r="F218" s="3">
        <f t="shared" si="7"/>
        <v>3344840.4632026143</v>
      </c>
      <c r="G218" s="23">
        <v>2016</v>
      </c>
    </row>
    <row r="219" spans="1:7" ht="16" x14ac:dyDescent="0.2">
      <c r="A219" s="23" t="s">
        <v>49</v>
      </c>
      <c r="B219" s="23">
        <v>214</v>
      </c>
      <c r="C219" s="23">
        <v>62</v>
      </c>
      <c r="D219" s="3">
        <f t="shared" si="6"/>
        <v>28971.962616822428</v>
      </c>
      <c r="E219" s="38">
        <v>184.6484615</v>
      </c>
      <c r="F219" s="3">
        <f t="shared" si="7"/>
        <v>5349628.3238317752</v>
      </c>
      <c r="G219" s="23">
        <v>2017</v>
      </c>
    </row>
    <row r="220" spans="1:7" ht="16" x14ac:dyDescent="0.2">
      <c r="A220" s="23" t="s">
        <v>49</v>
      </c>
      <c r="B220" s="23">
        <v>244</v>
      </c>
      <c r="C220" s="23">
        <v>66</v>
      </c>
      <c r="D220" s="3">
        <f t="shared" si="6"/>
        <v>27049.180327868853</v>
      </c>
      <c r="E220" s="38">
        <v>190.2517143</v>
      </c>
      <c r="F220" s="3">
        <f t="shared" si="7"/>
        <v>5146152.9277868858</v>
      </c>
      <c r="G220" s="23">
        <v>2018</v>
      </c>
    </row>
    <row r="221" spans="1:7" ht="16" x14ac:dyDescent="0.2">
      <c r="A221" s="23" t="s">
        <v>49</v>
      </c>
      <c r="B221" s="23">
        <v>267</v>
      </c>
      <c r="C221" s="23">
        <v>69</v>
      </c>
      <c r="D221" s="3">
        <f t="shared" si="6"/>
        <v>25842.696629213486</v>
      </c>
      <c r="E221" s="38">
        <v>206.6419444</v>
      </c>
      <c r="F221" s="3">
        <f t="shared" si="7"/>
        <v>5340185.08</v>
      </c>
      <c r="G221" s="23">
        <v>2019</v>
      </c>
    </row>
    <row r="222" spans="1:7" ht="16" x14ac:dyDescent="0.2">
      <c r="A222" s="23" t="s">
        <v>50</v>
      </c>
      <c r="B222" s="23">
        <v>676</v>
      </c>
      <c r="C222" s="23">
        <v>243</v>
      </c>
      <c r="D222" s="3">
        <f t="shared" si="6"/>
        <v>35946.745562130178</v>
      </c>
      <c r="E222" s="38">
        <v>66.808333329999996</v>
      </c>
      <c r="F222" s="3">
        <f t="shared" si="7"/>
        <v>2401542.1596434908</v>
      </c>
      <c r="G222" s="23">
        <v>2009</v>
      </c>
    </row>
    <row r="223" spans="1:7" ht="16" x14ac:dyDescent="0.2">
      <c r="A223" s="23" t="s">
        <v>50</v>
      </c>
      <c r="B223" s="23">
        <v>651</v>
      </c>
      <c r="C223" s="23">
        <v>220</v>
      </c>
      <c r="D223" s="3">
        <f t="shared" si="6"/>
        <v>33794.162826420892</v>
      </c>
      <c r="E223" s="38">
        <v>84.752515720000005</v>
      </c>
      <c r="F223" s="3">
        <f t="shared" si="7"/>
        <v>2864140.3161904765</v>
      </c>
      <c r="G223" s="23">
        <v>2010</v>
      </c>
    </row>
    <row r="224" spans="1:7" ht="16" x14ac:dyDescent="0.2">
      <c r="A224" s="23" t="s">
        <v>50</v>
      </c>
      <c r="B224" s="23">
        <v>640</v>
      </c>
      <c r="C224" s="23">
        <v>189</v>
      </c>
      <c r="D224" s="3">
        <f t="shared" si="6"/>
        <v>29531.249999999996</v>
      </c>
      <c r="E224" s="38">
        <v>91.959020980000005</v>
      </c>
      <c r="F224" s="3">
        <f t="shared" si="7"/>
        <v>2715664.8383156247</v>
      </c>
      <c r="G224" s="23">
        <v>2011</v>
      </c>
    </row>
    <row r="225" spans="1:7" ht="16" x14ac:dyDescent="0.2">
      <c r="A225" s="23" t="s">
        <v>50</v>
      </c>
      <c r="B225" s="23">
        <v>677</v>
      </c>
      <c r="C225" s="23">
        <v>215</v>
      </c>
      <c r="D225" s="3">
        <f t="shared" si="6"/>
        <v>31757.754800590843</v>
      </c>
      <c r="E225" s="38">
        <v>89.554969330000006</v>
      </c>
      <c r="F225" s="3">
        <f t="shared" si="7"/>
        <v>2844064.7571565732</v>
      </c>
      <c r="G225" s="23">
        <v>2012</v>
      </c>
    </row>
    <row r="226" spans="1:7" ht="16" x14ac:dyDescent="0.2">
      <c r="A226" s="23" t="s">
        <v>50</v>
      </c>
      <c r="B226" s="23">
        <v>1445</v>
      </c>
      <c r="C226" s="23">
        <v>482</v>
      </c>
      <c r="D226" s="3">
        <f t="shared" si="6"/>
        <v>33356.401384083045</v>
      </c>
      <c r="E226" s="38">
        <v>114.63791209999999</v>
      </c>
      <c r="F226" s="3">
        <f t="shared" si="7"/>
        <v>3823908.2098408304</v>
      </c>
      <c r="G226" s="23">
        <v>2013</v>
      </c>
    </row>
    <row r="227" spans="1:7" ht="16" x14ac:dyDescent="0.2">
      <c r="A227" s="23" t="s">
        <v>50</v>
      </c>
      <c r="B227" s="23">
        <v>773</v>
      </c>
      <c r="C227" s="23">
        <v>240</v>
      </c>
      <c r="D227" s="3">
        <f t="shared" si="6"/>
        <v>31047.865459249675</v>
      </c>
      <c r="E227" s="38">
        <v>126.9328235</v>
      </c>
      <c r="F227" s="3">
        <f t="shared" si="7"/>
        <v>3940993.2263906854</v>
      </c>
      <c r="G227" s="23">
        <v>2014</v>
      </c>
    </row>
    <row r="228" spans="1:7" ht="16" x14ac:dyDescent="0.2">
      <c r="A228" s="23" t="s">
        <v>50</v>
      </c>
      <c r="B228" s="23">
        <v>524</v>
      </c>
      <c r="C228" s="23">
        <v>164</v>
      </c>
      <c r="D228" s="3">
        <f t="shared" si="6"/>
        <v>31297.709923664126</v>
      </c>
      <c r="E228" s="38">
        <v>97.206923079999996</v>
      </c>
      <c r="F228" s="3">
        <f t="shared" si="7"/>
        <v>3042354.0811297712</v>
      </c>
      <c r="G228" s="23">
        <v>2015</v>
      </c>
    </row>
    <row r="229" spans="1:7" ht="16" x14ac:dyDescent="0.2">
      <c r="A229" s="23" t="s">
        <v>50</v>
      </c>
      <c r="B229" s="23">
        <v>395</v>
      </c>
      <c r="C229" s="23">
        <v>125</v>
      </c>
      <c r="D229" s="3">
        <f t="shared" si="6"/>
        <v>31645.569620253165</v>
      </c>
      <c r="E229" s="38">
        <v>89.091428570000005</v>
      </c>
      <c r="F229" s="3">
        <f t="shared" si="7"/>
        <v>2819349.0053797471</v>
      </c>
      <c r="G229" s="23">
        <v>2016</v>
      </c>
    </row>
    <row r="230" spans="1:7" ht="16" x14ac:dyDescent="0.2">
      <c r="A230" s="23" t="s">
        <v>50</v>
      </c>
      <c r="B230" s="23">
        <v>393</v>
      </c>
      <c r="C230" s="23">
        <v>117</v>
      </c>
      <c r="D230" s="3">
        <f t="shared" si="6"/>
        <v>29770.992366412214</v>
      </c>
      <c r="E230" s="38">
        <v>112.37405800000001</v>
      </c>
      <c r="F230" s="3">
        <f t="shared" si="7"/>
        <v>3345487.2229007636</v>
      </c>
      <c r="G230" s="23">
        <v>2017</v>
      </c>
    </row>
    <row r="231" spans="1:7" ht="16" x14ac:dyDescent="0.2">
      <c r="A231" s="23" t="s">
        <v>50</v>
      </c>
      <c r="B231" s="23">
        <v>443</v>
      </c>
      <c r="C231" s="23">
        <v>107</v>
      </c>
      <c r="D231" s="3">
        <f t="shared" si="6"/>
        <v>24153.498871331827</v>
      </c>
      <c r="E231" s="38">
        <v>76.631095889999997</v>
      </c>
      <c r="F231" s="3">
        <f t="shared" si="7"/>
        <v>1850909.088088036</v>
      </c>
      <c r="G231" s="23">
        <v>2018</v>
      </c>
    </row>
    <row r="232" spans="1:7" ht="16" x14ac:dyDescent="0.2">
      <c r="A232" s="23" t="s">
        <v>50</v>
      </c>
      <c r="B232" s="23">
        <v>399</v>
      </c>
      <c r="C232" s="23">
        <v>91</v>
      </c>
      <c r="D232" s="3">
        <f t="shared" si="6"/>
        <v>22807.017543859649</v>
      </c>
      <c r="E232" s="38">
        <v>83.711739129999998</v>
      </c>
      <c r="F232" s="3">
        <f t="shared" si="7"/>
        <v>1909215.1029649123</v>
      </c>
      <c r="G232" s="23">
        <v>2019</v>
      </c>
    </row>
    <row r="233" spans="1:7" ht="16" x14ac:dyDescent="0.2">
      <c r="A233" s="23" t="s">
        <v>51</v>
      </c>
      <c r="B233" s="23">
        <v>46</v>
      </c>
      <c r="C233" s="23">
        <v>13</v>
      </c>
      <c r="D233" s="3">
        <f t="shared" si="6"/>
        <v>28260.869565217388</v>
      </c>
      <c r="E233" s="38">
        <v>59.583750000000002</v>
      </c>
      <c r="F233" s="3">
        <f t="shared" si="7"/>
        <v>1683888.5869565217</v>
      </c>
      <c r="G233" s="23">
        <v>2009</v>
      </c>
    </row>
    <row r="234" spans="1:7" ht="16" x14ac:dyDescent="0.2">
      <c r="A234" s="23" t="s">
        <v>51</v>
      </c>
      <c r="B234" s="23">
        <v>47</v>
      </c>
      <c r="C234" s="23">
        <v>14</v>
      </c>
      <c r="D234" s="3">
        <f t="shared" si="6"/>
        <v>29787.234042553191</v>
      </c>
      <c r="E234" s="38">
        <v>178.59666669999999</v>
      </c>
      <c r="F234" s="3">
        <f t="shared" si="7"/>
        <v>5319900.7102127653</v>
      </c>
      <c r="G234" s="23">
        <v>2010</v>
      </c>
    </row>
    <row r="235" spans="1:7" ht="16" x14ac:dyDescent="0.2">
      <c r="A235" s="23" t="s">
        <v>51</v>
      </c>
      <c r="B235" s="23"/>
      <c r="C235" s="23"/>
      <c r="D235" s="3" t="str">
        <f t="shared" si="6"/>
        <v>No data available</v>
      </c>
      <c r="E235" s="38"/>
      <c r="F235" s="3" t="str">
        <f t="shared" si="7"/>
        <v>No data available</v>
      </c>
      <c r="G235" s="23">
        <v>2011</v>
      </c>
    </row>
    <row r="236" spans="1:7" ht="16" x14ac:dyDescent="0.2">
      <c r="A236" s="23" t="s">
        <v>51</v>
      </c>
      <c r="B236" s="23"/>
      <c r="C236" s="23"/>
      <c r="D236" s="3" t="str">
        <f t="shared" si="6"/>
        <v>No data available</v>
      </c>
      <c r="E236" s="38"/>
      <c r="F236" s="3" t="str">
        <f t="shared" si="7"/>
        <v>No data available</v>
      </c>
      <c r="G236" s="23">
        <v>2012</v>
      </c>
    </row>
    <row r="237" spans="1:7" ht="16" x14ac:dyDescent="0.2">
      <c r="A237" s="23" t="s">
        <v>51</v>
      </c>
      <c r="B237" s="23"/>
      <c r="C237" s="23"/>
      <c r="D237" s="3" t="str">
        <f t="shared" si="6"/>
        <v>No data available</v>
      </c>
      <c r="E237" s="38"/>
      <c r="F237" s="3" t="str">
        <f t="shared" si="7"/>
        <v>No data available</v>
      </c>
      <c r="G237" s="23">
        <v>2013</v>
      </c>
    </row>
    <row r="238" spans="1:7" ht="16" x14ac:dyDescent="0.2">
      <c r="A238" s="23" t="s">
        <v>51</v>
      </c>
      <c r="B238" s="23">
        <v>48</v>
      </c>
      <c r="C238" s="23">
        <v>13</v>
      </c>
      <c r="D238" s="3">
        <f t="shared" si="6"/>
        <v>27083.333333333332</v>
      </c>
      <c r="E238" s="38">
        <v>125.45</v>
      </c>
      <c r="F238" s="3">
        <f t="shared" si="7"/>
        <v>3397604.1666666665</v>
      </c>
      <c r="G238" s="23">
        <v>2014</v>
      </c>
    </row>
    <row r="239" spans="1:7" ht="16" x14ac:dyDescent="0.2">
      <c r="A239" s="23" t="s">
        <v>51</v>
      </c>
      <c r="B239" s="23">
        <v>32</v>
      </c>
      <c r="C239" s="23">
        <v>12</v>
      </c>
      <c r="D239" s="3">
        <f t="shared" si="6"/>
        <v>37500</v>
      </c>
      <c r="E239" s="38">
        <v>200.49333329999999</v>
      </c>
      <c r="F239" s="3">
        <f t="shared" si="7"/>
        <v>7518499.9987499993</v>
      </c>
      <c r="G239" s="23">
        <v>2015</v>
      </c>
    </row>
    <row r="240" spans="1:7" ht="16" x14ac:dyDescent="0.2">
      <c r="A240" s="23" t="s">
        <v>51</v>
      </c>
      <c r="B240" s="23"/>
      <c r="C240" s="23"/>
      <c r="D240" s="3" t="str">
        <f t="shared" si="6"/>
        <v>No data available</v>
      </c>
      <c r="E240" s="38"/>
      <c r="F240" s="3" t="str">
        <f t="shared" si="7"/>
        <v>No data available</v>
      </c>
      <c r="G240" s="23">
        <v>2016</v>
      </c>
    </row>
    <row r="241" spans="1:7" ht="16" x14ac:dyDescent="0.2">
      <c r="A241" s="23" t="s">
        <v>51</v>
      </c>
      <c r="B241" s="23"/>
      <c r="C241" s="23"/>
      <c r="D241" s="3" t="str">
        <f t="shared" si="6"/>
        <v>No data available</v>
      </c>
      <c r="E241" s="38"/>
      <c r="F241" s="3" t="str">
        <f t="shared" si="7"/>
        <v>No data available</v>
      </c>
      <c r="G241" s="23">
        <v>2017</v>
      </c>
    </row>
    <row r="242" spans="1:7" ht="16" x14ac:dyDescent="0.2">
      <c r="A242" s="23" t="s">
        <v>51</v>
      </c>
      <c r="B242" s="23"/>
      <c r="C242" s="23"/>
      <c r="D242" s="3" t="str">
        <f t="shared" si="6"/>
        <v>No data available</v>
      </c>
      <c r="E242" s="38"/>
      <c r="F242" s="3" t="str">
        <f t="shared" si="7"/>
        <v>No data available</v>
      </c>
      <c r="G242" s="23">
        <v>2018</v>
      </c>
    </row>
    <row r="243" spans="1:7" ht="16" x14ac:dyDescent="0.2">
      <c r="A243" s="23" t="s">
        <v>51</v>
      </c>
      <c r="B243" s="23">
        <v>50</v>
      </c>
      <c r="C243" s="23"/>
      <c r="D243" s="3">
        <f t="shared" si="6"/>
        <v>0</v>
      </c>
      <c r="E243" s="38"/>
      <c r="F243" s="3" t="str">
        <f t="shared" si="7"/>
        <v>No data available</v>
      </c>
      <c r="G243" s="23">
        <v>2019</v>
      </c>
    </row>
    <row r="244" spans="1:7" ht="16" x14ac:dyDescent="0.2">
      <c r="A244" s="23" t="s">
        <v>52</v>
      </c>
      <c r="B244" s="23">
        <v>278</v>
      </c>
      <c r="C244" s="23">
        <v>96</v>
      </c>
      <c r="D244" s="3">
        <f t="shared" si="6"/>
        <v>34532.374100719426</v>
      </c>
      <c r="E244" s="38">
        <v>56.190508469999997</v>
      </c>
      <c r="F244" s="3">
        <f t="shared" si="7"/>
        <v>1940391.6593956833</v>
      </c>
      <c r="G244" s="23">
        <v>2009</v>
      </c>
    </row>
    <row r="245" spans="1:7" ht="16" x14ac:dyDescent="0.2">
      <c r="A245" s="23" t="s">
        <v>52</v>
      </c>
      <c r="B245" s="23">
        <v>223</v>
      </c>
      <c r="C245" s="23">
        <v>69</v>
      </c>
      <c r="D245" s="3">
        <f t="shared" si="6"/>
        <v>30941.704035874442</v>
      </c>
      <c r="E245" s="38">
        <v>61.283260869999999</v>
      </c>
      <c r="F245" s="3">
        <f t="shared" si="7"/>
        <v>1896208.5201928252</v>
      </c>
      <c r="G245" s="23">
        <v>2010</v>
      </c>
    </row>
    <row r="246" spans="1:7" ht="16" x14ac:dyDescent="0.2">
      <c r="A246" s="23" t="s">
        <v>52</v>
      </c>
      <c r="B246" s="23">
        <v>219</v>
      </c>
      <c r="C246" s="23">
        <v>70</v>
      </c>
      <c r="D246" s="3">
        <f t="shared" si="6"/>
        <v>31963.4703196347</v>
      </c>
      <c r="E246" s="38">
        <v>109.8639024</v>
      </c>
      <c r="F246" s="3">
        <f t="shared" si="7"/>
        <v>3511631.5835616435</v>
      </c>
      <c r="G246" s="23">
        <v>2011</v>
      </c>
    </row>
    <row r="247" spans="1:7" ht="16" x14ac:dyDescent="0.2">
      <c r="A247" s="23" t="s">
        <v>52</v>
      </c>
      <c r="B247" s="23">
        <v>197</v>
      </c>
      <c r="C247" s="23">
        <v>60</v>
      </c>
      <c r="D247" s="3">
        <f t="shared" si="6"/>
        <v>30456.852791878177</v>
      </c>
      <c r="E247" s="38">
        <v>74.941621620000006</v>
      </c>
      <c r="F247" s="3">
        <f t="shared" si="7"/>
        <v>2282485.9376649749</v>
      </c>
      <c r="G247" s="23">
        <v>2012</v>
      </c>
    </row>
    <row r="248" spans="1:7" ht="16" x14ac:dyDescent="0.2">
      <c r="A248" s="23" t="s">
        <v>52</v>
      </c>
      <c r="B248" s="23">
        <v>190</v>
      </c>
      <c r="C248" s="23">
        <v>42</v>
      </c>
      <c r="D248" s="3">
        <f t="shared" ref="D248:D311" si="8">IF(B248&lt;&gt;"",C248/B248*100000,"No data available")</f>
        <v>22105.263157894737</v>
      </c>
      <c r="E248" s="38">
        <v>57.437619050000002</v>
      </c>
      <c r="F248" s="3">
        <f t="shared" si="7"/>
        <v>1269673.6842631579</v>
      </c>
      <c r="G248" s="23">
        <v>2013</v>
      </c>
    </row>
    <row r="249" spans="1:7" ht="16" x14ac:dyDescent="0.2">
      <c r="A249" s="23" t="s">
        <v>52</v>
      </c>
      <c r="B249" s="23">
        <v>182</v>
      </c>
      <c r="C249" s="23">
        <v>56</v>
      </c>
      <c r="D249" s="3">
        <f t="shared" si="8"/>
        <v>30769.23076923077</v>
      </c>
      <c r="E249" s="38">
        <v>49.076666670000002</v>
      </c>
      <c r="F249" s="3">
        <f t="shared" si="7"/>
        <v>1510051.2821538462</v>
      </c>
      <c r="G249" s="23">
        <v>2014</v>
      </c>
    </row>
    <row r="250" spans="1:7" ht="16" x14ac:dyDescent="0.2">
      <c r="A250" s="23" t="s">
        <v>52</v>
      </c>
      <c r="B250" s="23">
        <v>145</v>
      </c>
      <c r="C250" s="23">
        <v>50</v>
      </c>
      <c r="D250" s="3">
        <f t="shared" si="8"/>
        <v>34482.758620689659</v>
      </c>
      <c r="E250" s="38">
        <v>143.12</v>
      </c>
      <c r="F250" s="3">
        <f t="shared" si="7"/>
        <v>4935172.4137931038</v>
      </c>
      <c r="G250" s="23">
        <v>2015</v>
      </c>
    </row>
    <row r="251" spans="1:7" ht="16" x14ac:dyDescent="0.2">
      <c r="A251" s="23" t="s">
        <v>52</v>
      </c>
      <c r="B251" s="23">
        <v>130</v>
      </c>
      <c r="C251" s="23">
        <v>42</v>
      </c>
      <c r="D251" s="3">
        <f t="shared" si="8"/>
        <v>32307.692307692309</v>
      </c>
      <c r="E251" s="38">
        <v>94.322000000000003</v>
      </c>
      <c r="F251" s="3">
        <f t="shared" si="7"/>
        <v>3047326.153846154</v>
      </c>
      <c r="G251" s="23">
        <v>2016</v>
      </c>
    </row>
    <row r="252" spans="1:7" ht="16" x14ac:dyDescent="0.2">
      <c r="A252" s="23" t="s">
        <v>52</v>
      </c>
      <c r="B252" s="23">
        <v>124</v>
      </c>
      <c r="C252" s="23">
        <v>35</v>
      </c>
      <c r="D252" s="3">
        <f t="shared" si="8"/>
        <v>28225.806451612905</v>
      </c>
      <c r="E252" s="38">
        <v>111.08571430000001</v>
      </c>
      <c r="F252" s="3">
        <f t="shared" si="7"/>
        <v>3135483.8713709679</v>
      </c>
      <c r="G252" s="23">
        <v>2017</v>
      </c>
    </row>
    <row r="253" spans="1:7" ht="16" x14ac:dyDescent="0.2">
      <c r="A253" s="23" t="s">
        <v>52</v>
      </c>
      <c r="B253" s="23">
        <v>130</v>
      </c>
      <c r="C253" s="23">
        <v>29</v>
      </c>
      <c r="D253" s="3">
        <f t="shared" si="8"/>
        <v>22307.692307692309</v>
      </c>
      <c r="E253" s="38">
        <v>194.45214290000001</v>
      </c>
      <c r="F253" s="3">
        <f t="shared" si="7"/>
        <v>4337778.5723846154</v>
      </c>
      <c r="G253" s="23">
        <v>2018</v>
      </c>
    </row>
    <row r="254" spans="1:7" ht="16" x14ac:dyDescent="0.2">
      <c r="A254" s="23" t="s">
        <v>52</v>
      </c>
      <c r="B254" s="23">
        <v>153</v>
      </c>
      <c r="C254" s="23">
        <v>35</v>
      </c>
      <c r="D254" s="3">
        <f t="shared" si="8"/>
        <v>22875.81699346405</v>
      </c>
      <c r="E254" s="38">
        <v>29.287142859999999</v>
      </c>
      <c r="F254" s="3">
        <f t="shared" si="7"/>
        <v>669967.32032679731</v>
      </c>
      <c r="G254" s="23">
        <v>2019</v>
      </c>
    </row>
    <row r="255" spans="1:7" ht="16" x14ac:dyDescent="0.2">
      <c r="A255" s="23" t="s">
        <v>53</v>
      </c>
      <c r="B255" s="23">
        <v>1084</v>
      </c>
      <c r="C255" s="23">
        <v>420</v>
      </c>
      <c r="D255" s="3">
        <f t="shared" si="8"/>
        <v>38745.387453874544</v>
      </c>
      <c r="E255" s="38">
        <v>116.4227164</v>
      </c>
      <c r="F255" s="3">
        <f t="shared" si="7"/>
        <v>4510843.2553505544</v>
      </c>
      <c r="G255" s="23">
        <v>2009</v>
      </c>
    </row>
    <row r="256" spans="1:7" ht="16" x14ac:dyDescent="0.2">
      <c r="A256" s="23" t="s">
        <v>53</v>
      </c>
      <c r="B256" s="23">
        <v>1000</v>
      </c>
      <c r="C256" s="23">
        <v>364</v>
      </c>
      <c r="D256" s="3">
        <f t="shared" si="8"/>
        <v>36400</v>
      </c>
      <c r="E256" s="38">
        <v>110.2111228</v>
      </c>
      <c r="F256" s="3">
        <f t="shared" si="7"/>
        <v>4011684.86992</v>
      </c>
      <c r="G256" s="23">
        <v>2010</v>
      </c>
    </row>
    <row r="257" spans="1:7" ht="16" x14ac:dyDescent="0.2">
      <c r="A257" s="23" t="s">
        <v>53</v>
      </c>
      <c r="B257" s="23">
        <v>979</v>
      </c>
      <c r="C257" s="23">
        <v>362</v>
      </c>
      <c r="D257" s="3">
        <f t="shared" si="8"/>
        <v>36976.506639427986</v>
      </c>
      <c r="E257" s="38">
        <v>110.8021122</v>
      </c>
      <c r="F257" s="3">
        <f t="shared" si="7"/>
        <v>4097075.0374259446</v>
      </c>
      <c r="G257" s="23">
        <v>2011</v>
      </c>
    </row>
    <row r="258" spans="1:7" ht="16" x14ac:dyDescent="0.2">
      <c r="A258" s="23" t="s">
        <v>53</v>
      </c>
      <c r="B258" s="23">
        <v>917</v>
      </c>
      <c r="C258" s="23">
        <v>313</v>
      </c>
      <c r="D258" s="3">
        <f t="shared" si="8"/>
        <v>34133.042529989092</v>
      </c>
      <c r="E258" s="38">
        <v>137.26026719999999</v>
      </c>
      <c r="F258" s="3">
        <f t="shared" ref="F258:F321" si="9">IF(E258&lt;&gt;"",D258*E258,"No data available")</f>
        <v>4685110.5380152659</v>
      </c>
      <c r="G258" s="23">
        <v>2012</v>
      </c>
    </row>
    <row r="259" spans="1:7" ht="16" x14ac:dyDescent="0.2">
      <c r="A259" s="23" t="s">
        <v>53</v>
      </c>
      <c r="B259" s="23">
        <v>779</v>
      </c>
      <c r="C259" s="23">
        <v>238</v>
      </c>
      <c r="D259" s="3">
        <f t="shared" si="8"/>
        <v>30551.989730423618</v>
      </c>
      <c r="E259" s="38">
        <v>149.95573769999999</v>
      </c>
      <c r="F259" s="3">
        <f t="shared" si="9"/>
        <v>4581446.158228497</v>
      </c>
      <c r="G259" s="23">
        <v>2013</v>
      </c>
    </row>
    <row r="260" spans="1:7" ht="16" x14ac:dyDescent="0.2">
      <c r="A260" s="23" t="s">
        <v>53</v>
      </c>
      <c r="B260" s="23">
        <v>779</v>
      </c>
      <c r="C260" s="23">
        <v>219</v>
      </c>
      <c r="D260" s="3">
        <f t="shared" si="8"/>
        <v>28112.965340179719</v>
      </c>
      <c r="E260" s="38">
        <v>166.85994049999999</v>
      </c>
      <c r="F260" s="3">
        <f t="shared" si="9"/>
        <v>4690927.7239409499</v>
      </c>
      <c r="G260" s="23">
        <v>2014</v>
      </c>
    </row>
    <row r="261" spans="1:7" ht="16" x14ac:dyDescent="0.2">
      <c r="A261" s="23" t="s">
        <v>53</v>
      </c>
      <c r="B261" s="23">
        <v>561</v>
      </c>
      <c r="C261" s="23">
        <v>175</v>
      </c>
      <c r="D261" s="3">
        <f t="shared" si="8"/>
        <v>31194.295900178255</v>
      </c>
      <c r="E261" s="38">
        <v>149.4959854</v>
      </c>
      <c r="F261" s="3">
        <f t="shared" si="9"/>
        <v>4663422.0044563282</v>
      </c>
      <c r="G261" s="23">
        <v>2015</v>
      </c>
    </row>
    <row r="262" spans="1:7" ht="16" x14ac:dyDescent="0.2">
      <c r="A262" s="23" t="s">
        <v>53</v>
      </c>
      <c r="B262" s="23">
        <v>540</v>
      </c>
      <c r="C262" s="23">
        <v>177</v>
      </c>
      <c r="D262" s="3">
        <f t="shared" si="8"/>
        <v>32777.777777777781</v>
      </c>
      <c r="E262" s="38">
        <v>111.7724779</v>
      </c>
      <c r="F262" s="3">
        <f t="shared" si="9"/>
        <v>3663653.4422777779</v>
      </c>
      <c r="G262" s="23">
        <v>2016</v>
      </c>
    </row>
    <row r="263" spans="1:7" ht="16" x14ac:dyDescent="0.2">
      <c r="A263" s="23" t="s">
        <v>53</v>
      </c>
      <c r="B263" s="23">
        <v>529</v>
      </c>
      <c r="C263" s="23">
        <v>155</v>
      </c>
      <c r="D263" s="3">
        <f t="shared" si="8"/>
        <v>29300.567107750474</v>
      </c>
      <c r="E263" s="38">
        <v>128.21363640000001</v>
      </c>
      <c r="F263" s="3">
        <f t="shared" si="9"/>
        <v>3756732.2574669193</v>
      </c>
      <c r="G263" s="23">
        <v>2017</v>
      </c>
    </row>
    <row r="264" spans="1:7" ht="16" x14ac:dyDescent="0.2">
      <c r="A264" s="23" t="s">
        <v>53</v>
      </c>
      <c r="B264" s="23">
        <v>558</v>
      </c>
      <c r="C264" s="23">
        <v>134</v>
      </c>
      <c r="D264" s="3">
        <f t="shared" si="8"/>
        <v>24014.336917562723</v>
      </c>
      <c r="E264" s="38">
        <v>211.0410526</v>
      </c>
      <c r="F264" s="3">
        <f t="shared" si="9"/>
        <v>5068010.9405734763</v>
      </c>
      <c r="G264" s="23">
        <v>2018</v>
      </c>
    </row>
    <row r="265" spans="1:7" ht="16" x14ac:dyDescent="0.2">
      <c r="A265" s="23" t="s">
        <v>53</v>
      </c>
      <c r="B265" s="23">
        <v>434</v>
      </c>
      <c r="C265" s="23">
        <v>96</v>
      </c>
      <c r="D265" s="3">
        <f t="shared" si="8"/>
        <v>22119.815668202766</v>
      </c>
      <c r="E265" s="38">
        <v>218.81243900000001</v>
      </c>
      <c r="F265" s="3">
        <f t="shared" si="9"/>
        <v>4840090.8165898621</v>
      </c>
      <c r="G265" s="23">
        <v>2019</v>
      </c>
    </row>
    <row r="266" spans="1:7" ht="16" x14ac:dyDescent="0.2">
      <c r="A266" s="23" t="s">
        <v>54</v>
      </c>
      <c r="B266" s="23">
        <v>1001</v>
      </c>
      <c r="C266" s="23">
        <v>414</v>
      </c>
      <c r="D266" s="3">
        <f t="shared" si="8"/>
        <v>41358.641358641355</v>
      </c>
      <c r="E266" s="38">
        <v>83.378701300000003</v>
      </c>
      <c r="F266" s="3">
        <f t="shared" si="9"/>
        <v>3448429.8040159838</v>
      </c>
      <c r="G266" s="23">
        <v>2009</v>
      </c>
    </row>
    <row r="267" spans="1:7" ht="16" x14ac:dyDescent="0.2">
      <c r="A267" s="23" t="s">
        <v>54</v>
      </c>
      <c r="B267" s="23">
        <v>818</v>
      </c>
      <c r="C267" s="23">
        <v>305</v>
      </c>
      <c r="D267" s="3">
        <f t="shared" si="8"/>
        <v>37286.063569682156</v>
      </c>
      <c r="E267" s="38">
        <v>114.164141</v>
      </c>
      <c r="F267" s="3">
        <f t="shared" si="9"/>
        <v>4256731.4187041568</v>
      </c>
      <c r="G267" s="23">
        <v>2010</v>
      </c>
    </row>
    <row r="268" spans="1:7" ht="16" x14ac:dyDescent="0.2">
      <c r="A268" s="23" t="s">
        <v>54</v>
      </c>
      <c r="B268" s="23">
        <v>934</v>
      </c>
      <c r="C268" s="23">
        <v>350</v>
      </c>
      <c r="D268" s="3">
        <f t="shared" si="8"/>
        <v>37473.233404710918</v>
      </c>
      <c r="E268" s="38">
        <v>123.5307451</v>
      </c>
      <c r="F268" s="3">
        <f t="shared" si="9"/>
        <v>4629096.4437901499</v>
      </c>
      <c r="G268" s="23">
        <v>2011</v>
      </c>
    </row>
    <row r="269" spans="1:7" ht="16" x14ac:dyDescent="0.2">
      <c r="A269" s="23" t="s">
        <v>54</v>
      </c>
      <c r="B269" s="23">
        <v>1186</v>
      </c>
      <c r="C269" s="23">
        <v>453</v>
      </c>
      <c r="D269" s="3">
        <f t="shared" si="8"/>
        <v>38195.615514333898</v>
      </c>
      <c r="E269" s="38">
        <v>103.999858</v>
      </c>
      <c r="F269" s="3">
        <f t="shared" si="9"/>
        <v>3972338.5897133225</v>
      </c>
      <c r="G269" s="23">
        <v>2012</v>
      </c>
    </row>
    <row r="270" spans="1:7" ht="16" x14ac:dyDescent="0.2">
      <c r="A270" s="23" t="s">
        <v>54</v>
      </c>
      <c r="B270" s="23">
        <v>1299</v>
      </c>
      <c r="C270" s="23">
        <v>512</v>
      </c>
      <c r="D270" s="3">
        <f t="shared" si="8"/>
        <v>39414.934565050033</v>
      </c>
      <c r="E270" s="38">
        <v>129.57477969999999</v>
      </c>
      <c r="F270" s="3">
        <f t="shared" si="9"/>
        <v>5107181.4631562727</v>
      </c>
      <c r="G270" s="23">
        <v>2013</v>
      </c>
    </row>
    <row r="271" spans="1:7" ht="16" x14ac:dyDescent="0.2">
      <c r="A271" s="23" t="s">
        <v>54</v>
      </c>
      <c r="B271" s="23">
        <v>935</v>
      </c>
      <c r="C271" s="23">
        <v>349</v>
      </c>
      <c r="D271" s="3">
        <f t="shared" si="8"/>
        <v>37326.203208556151</v>
      </c>
      <c r="E271" s="38">
        <v>151.26994540000001</v>
      </c>
      <c r="F271" s="3">
        <f t="shared" si="9"/>
        <v>5646332.7213475946</v>
      </c>
      <c r="G271" s="23">
        <v>2014</v>
      </c>
    </row>
    <row r="272" spans="1:7" ht="16" x14ac:dyDescent="0.2">
      <c r="A272" s="23" t="s">
        <v>54</v>
      </c>
      <c r="B272" s="23">
        <v>739</v>
      </c>
      <c r="C272" s="23">
        <v>250</v>
      </c>
      <c r="D272" s="3">
        <f t="shared" si="8"/>
        <v>33829.499323410011</v>
      </c>
      <c r="E272" s="38">
        <v>151.2583688</v>
      </c>
      <c r="F272" s="3">
        <f t="shared" si="9"/>
        <v>5116994.8849797016</v>
      </c>
      <c r="G272" s="23">
        <v>2015</v>
      </c>
    </row>
    <row r="273" spans="1:7" ht="16" x14ac:dyDescent="0.2">
      <c r="A273" s="23" t="s">
        <v>54</v>
      </c>
      <c r="B273" s="23">
        <v>716</v>
      </c>
      <c r="C273" s="23">
        <v>264</v>
      </c>
      <c r="D273" s="3">
        <f t="shared" si="8"/>
        <v>36871.50837988827</v>
      </c>
      <c r="E273" s="38">
        <v>256.69977440000002</v>
      </c>
      <c r="F273" s="3">
        <f t="shared" si="9"/>
        <v>9464907.8829050288</v>
      </c>
      <c r="G273" s="23">
        <v>2016</v>
      </c>
    </row>
    <row r="274" spans="1:7" ht="16" x14ac:dyDescent="0.2">
      <c r="A274" s="23" t="s">
        <v>54</v>
      </c>
      <c r="B274" s="23">
        <v>768</v>
      </c>
      <c r="C274" s="23">
        <v>221</v>
      </c>
      <c r="D274" s="3">
        <f t="shared" si="8"/>
        <v>28776.041666666668</v>
      </c>
      <c r="E274" s="38">
        <v>134.2318621</v>
      </c>
      <c r="F274" s="3">
        <f t="shared" si="9"/>
        <v>3862661.6567838541</v>
      </c>
      <c r="G274" s="23">
        <v>2017</v>
      </c>
    </row>
    <row r="275" spans="1:7" ht="16" x14ac:dyDescent="0.2">
      <c r="A275" s="23" t="s">
        <v>54</v>
      </c>
      <c r="B275" s="23">
        <v>805</v>
      </c>
      <c r="C275" s="23">
        <v>199</v>
      </c>
      <c r="D275" s="3">
        <f t="shared" si="8"/>
        <v>24720.496894409938</v>
      </c>
      <c r="E275" s="38">
        <v>95.221666670000005</v>
      </c>
      <c r="F275" s="3">
        <f t="shared" si="9"/>
        <v>2353926.9151962735</v>
      </c>
      <c r="G275" s="23">
        <v>2018</v>
      </c>
    </row>
    <row r="276" spans="1:7" ht="16" x14ac:dyDescent="0.2">
      <c r="A276" s="23" t="s">
        <v>54</v>
      </c>
      <c r="B276" s="23">
        <v>872</v>
      </c>
      <c r="C276" s="23">
        <v>221</v>
      </c>
      <c r="D276" s="3">
        <f t="shared" si="8"/>
        <v>25344.036697247706</v>
      </c>
      <c r="E276" s="38">
        <v>122.6095536</v>
      </c>
      <c r="F276" s="3">
        <f t="shared" si="9"/>
        <v>3107421.0258715595</v>
      </c>
      <c r="G276" s="23">
        <v>2019</v>
      </c>
    </row>
    <row r="277" spans="1:7" ht="16" x14ac:dyDescent="0.2">
      <c r="A277" s="23" t="s">
        <v>55</v>
      </c>
      <c r="B277" s="23">
        <v>140</v>
      </c>
      <c r="C277" s="23">
        <v>43</v>
      </c>
      <c r="D277" s="3">
        <f t="shared" si="8"/>
        <v>30714.285714285717</v>
      </c>
      <c r="E277" s="38">
        <v>111.1196552</v>
      </c>
      <c r="F277" s="3">
        <f t="shared" si="9"/>
        <v>3412960.8382857144</v>
      </c>
      <c r="G277" s="23">
        <v>2009</v>
      </c>
    </row>
    <row r="278" spans="1:7" ht="16" x14ac:dyDescent="0.2">
      <c r="A278" s="23" t="s">
        <v>55</v>
      </c>
      <c r="B278" s="23">
        <v>105</v>
      </c>
      <c r="C278" s="23">
        <v>38</v>
      </c>
      <c r="D278" s="3">
        <f t="shared" si="8"/>
        <v>36190.476190476191</v>
      </c>
      <c r="E278" s="38">
        <v>74.42</v>
      </c>
      <c r="F278" s="3">
        <f t="shared" si="9"/>
        <v>2693295.2380952383</v>
      </c>
      <c r="G278" s="23">
        <v>2010</v>
      </c>
    </row>
    <row r="279" spans="1:7" ht="16" x14ac:dyDescent="0.2">
      <c r="A279" s="23" t="s">
        <v>55</v>
      </c>
      <c r="B279" s="23">
        <v>115</v>
      </c>
      <c r="C279" s="23">
        <v>49</v>
      </c>
      <c r="D279" s="3">
        <f t="shared" si="8"/>
        <v>42608.695652173912</v>
      </c>
      <c r="E279" s="38">
        <v>130.60117650000001</v>
      </c>
      <c r="F279" s="3">
        <f t="shared" si="9"/>
        <v>5564745.7813043483</v>
      </c>
      <c r="G279" s="23">
        <v>2011</v>
      </c>
    </row>
    <row r="280" spans="1:7" ht="16" x14ac:dyDescent="0.2">
      <c r="A280" s="23" t="s">
        <v>55</v>
      </c>
      <c r="B280" s="23">
        <v>106</v>
      </c>
      <c r="C280" s="23">
        <v>37</v>
      </c>
      <c r="D280" s="3">
        <f t="shared" si="8"/>
        <v>34905.660377358487</v>
      </c>
      <c r="E280" s="38">
        <v>111.0044444</v>
      </c>
      <c r="F280" s="3">
        <f t="shared" si="9"/>
        <v>3874683.4366037729</v>
      </c>
      <c r="G280" s="23">
        <v>2012</v>
      </c>
    </row>
    <row r="281" spans="1:7" ht="16" x14ac:dyDescent="0.2">
      <c r="A281" s="23" t="s">
        <v>55</v>
      </c>
      <c r="B281" s="23">
        <v>106</v>
      </c>
      <c r="C281" s="23">
        <v>38</v>
      </c>
      <c r="D281" s="3">
        <f t="shared" si="8"/>
        <v>35849.056603773584</v>
      </c>
      <c r="E281" s="38">
        <v>106.59434779999999</v>
      </c>
      <c r="F281" s="3">
        <f t="shared" si="9"/>
        <v>3821306.8079245281</v>
      </c>
      <c r="G281" s="23">
        <v>2013</v>
      </c>
    </row>
    <row r="282" spans="1:7" ht="16" x14ac:dyDescent="0.2">
      <c r="A282" s="23" t="s">
        <v>55</v>
      </c>
      <c r="B282" s="23">
        <v>93</v>
      </c>
      <c r="C282" s="23">
        <v>33</v>
      </c>
      <c r="D282" s="3">
        <f t="shared" si="8"/>
        <v>35483.870967741939</v>
      </c>
      <c r="E282" s="38">
        <v>61.803333330000001</v>
      </c>
      <c r="F282" s="3">
        <f t="shared" si="9"/>
        <v>2193021.5052580647</v>
      </c>
      <c r="G282" s="23">
        <v>2014</v>
      </c>
    </row>
    <row r="283" spans="1:7" ht="16" x14ac:dyDescent="0.2">
      <c r="A283" s="23" t="s">
        <v>55</v>
      </c>
      <c r="B283" s="23">
        <v>96</v>
      </c>
      <c r="C283" s="23">
        <v>34</v>
      </c>
      <c r="D283" s="3">
        <f t="shared" si="8"/>
        <v>35416.666666666672</v>
      </c>
      <c r="E283" s="38">
        <v>98.321875000000006</v>
      </c>
      <c r="F283" s="3">
        <f t="shared" si="9"/>
        <v>3482233.0729166674</v>
      </c>
      <c r="G283" s="23">
        <v>2015</v>
      </c>
    </row>
    <row r="284" spans="1:7" ht="16" x14ac:dyDescent="0.2">
      <c r="A284" s="23" t="s">
        <v>55</v>
      </c>
      <c r="B284" s="23">
        <v>109</v>
      </c>
      <c r="C284" s="23">
        <v>31</v>
      </c>
      <c r="D284" s="3">
        <f t="shared" si="8"/>
        <v>28440.366972477066</v>
      </c>
      <c r="E284" s="38">
        <v>203.34473679999999</v>
      </c>
      <c r="F284" s="3">
        <f t="shared" si="9"/>
        <v>5783198.936513762</v>
      </c>
      <c r="G284" s="23">
        <v>2016</v>
      </c>
    </row>
    <row r="285" spans="1:7" ht="16" x14ac:dyDescent="0.2">
      <c r="A285" s="23" t="s">
        <v>55</v>
      </c>
      <c r="B285" s="23">
        <v>81</v>
      </c>
      <c r="C285" s="23">
        <v>27</v>
      </c>
      <c r="D285" s="3">
        <f t="shared" si="8"/>
        <v>33333.333333333328</v>
      </c>
      <c r="E285" s="38">
        <v>150.7688235</v>
      </c>
      <c r="F285" s="3">
        <f t="shared" si="9"/>
        <v>5025627.4499999993</v>
      </c>
      <c r="G285" s="23">
        <v>2017</v>
      </c>
    </row>
    <row r="286" spans="1:7" ht="16" x14ac:dyDescent="0.2">
      <c r="A286" s="23" t="s">
        <v>55</v>
      </c>
      <c r="B286" s="23">
        <v>106</v>
      </c>
      <c r="C286" s="23">
        <v>26</v>
      </c>
      <c r="D286" s="3">
        <f t="shared" si="8"/>
        <v>24528.301886792455</v>
      </c>
      <c r="E286" s="38">
        <v>153.53083330000001</v>
      </c>
      <c r="F286" s="3">
        <f t="shared" si="9"/>
        <v>3765850.6281132083</v>
      </c>
      <c r="G286" s="23">
        <v>2018</v>
      </c>
    </row>
    <row r="287" spans="1:7" ht="16" x14ac:dyDescent="0.2">
      <c r="A287" s="23" t="s">
        <v>55</v>
      </c>
      <c r="B287" s="23">
        <v>103</v>
      </c>
      <c r="C287" s="23">
        <v>27</v>
      </c>
      <c r="D287" s="3">
        <f t="shared" si="8"/>
        <v>26213.592233009709</v>
      </c>
      <c r="E287" s="38">
        <v>134.41818180000001</v>
      </c>
      <c r="F287" s="3">
        <f t="shared" si="9"/>
        <v>3523583.4064077674</v>
      </c>
      <c r="G287" s="23">
        <v>2019</v>
      </c>
    </row>
    <row r="288" spans="1:7" ht="16" x14ac:dyDescent="0.2">
      <c r="A288" s="23" t="s">
        <v>56</v>
      </c>
      <c r="B288" s="23">
        <v>30</v>
      </c>
      <c r="C288" s="23">
        <v>12</v>
      </c>
      <c r="D288" s="3">
        <f t="shared" si="8"/>
        <v>40000</v>
      </c>
      <c r="E288" s="38">
        <v>31.423749999999998</v>
      </c>
      <c r="F288" s="3">
        <f t="shared" si="9"/>
        <v>1256950</v>
      </c>
      <c r="G288" s="23">
        <v>2009</v>
      </c>
    </row>
    <row r="289" spans="1:7" ht="16" x14ac:dyDescent="0.2">
      <c r="A289" s="23" t="s">
        <v>56</v>
      </c>
      <c r="B289" s="23"/>
      <c r="C289" s="23"/>
      <c r="D289" s="3" t="str">
        <f t="shared" si="8"/>
        <v>No data available</v>
      </c>
      <c r="E289" s="38"/>
      <c r="F289" s="3" t="str">
        <f t="shared" si="9"/>
        <v>No data available</v>
      </c>
      <c r="G289" s="23">
        <v>2010</v>
      </c>
    </row>
    <row r="290" spans="1:7" ht="16" x14ac:dyDescent="0.2">
      <c r="A290" s="23" t="s">
        <v>56</v>
      </c>
      <c r="B290" s="23"/>
      <c r="C290" s="23"/>
      <c r="D290" s="3" t="str">
        <f t="shared" si="8"/>
        <v>No data available</v>
      </c>
      <c r="E290" s="38"/>
      <c r="F290" s="3" t="str">
        <f t="shared" si="9"/>
        <v>No data available</v>
      </c>
      <c r="G290" s="23">
        <v>2011</v>
      </c>
    </row>
    <row r="291" spans="1:7" ht="16" x14ac:dyDescent="0.2">
      <c r="A291" s="23" t="s">
        <v>56</v>
      </c>
      <c r="B291" s="23"/>
      <c r="C291" s="23"/>
      <c r="D291" s="3" t="str">
        <f t="shared" si="8"/>
        <v>No data available</v>
      </c>
      <c r="E291" s="38"/>
      <c r="F291" s="3" t="str">
        <f t="shared" si="9"/>
        <v>No data available</v>
      </c>
      <c r="G291" s="23">
        <v>2012</v>
      </c>
    </row>
    <row r="292" spans="1:7" ht="16" x14ac:dyDescent="0.2">
      <c r="A292" s="23" t="s">
        <v>56</v>
      </c>
      <c r="B292" s="23"/>
      <c r="C292" s="23"/>
      <c r="D292" s="3" t="str">
        <f t="shared" si="8"/>
        <v>No data available</v>
      </c>
      <c r="E292" s="38"/>
      <c r="F292" s="3" t="str">
        <f t="shared" si="9"/>
        <v>No data available</v>
      </c>
      <c r="G292" s="23">
        <v>2013</v>
      </c>
    </row>
    <row r="293" spans="1:7" ht="16" x14ac:dyDescent="0.2">
      <c r="A293" s="23" t="s">
        <v>56</v>
      </c>
      <c r="B293" s="23"/>
      <c r="C293" s="23"/>
      <c r="D293" s="3" t="str">
        <f t="shared" si="8"/>
        <v>No data available</v>
      </c>
      <c r="E293" s="38"/>
      <c r="F293" s="3" t="str">
        <f t="shared" si="9"/>
        <v>No data available</v>
      </c>
      <c r="G293" s="23">
        <v>2014</v>
      </c>
    </row>
    <row r="294" spans="1:7" ht="16" x14ac:dyDescent="0.2">
      <c r="A294" s="23" t="s">
        <v>56</v>
      </c>
      <c r="B294" s="23"/>
      <c r="C294" s="23"/>
      <c r="D294" s="3" t="str">
        <f t="shared" si="8"/>
        <v>No data available</v>
      </c>
      <c r="E294" s="38"/>
      <c r="F294" s="3" t="str">
        <f t="shared" si="9"/>
        <v>No data available</v>
      </c>
      <c r="G294" s="23">
        <v>2015</v>
      </c>
    </row>
    <row r="295" spans="1:7" ht="16" x14ac:dyDescent="0.2">
      <c r="A295" s="23" t="s">
        <v>56</v>
      </c>
      <c r="B295" s="23"/>
      <c r="C295" s="23"/>
      <c r="D295" s="3" t="str">
        <f t="shared" si="8"/>
        <v>No data available</v>
      </c>
      <c r="E295" s="38"/>
      <c r="F295" s="3" t="str">
        <f t="shared" si="9"/>
        <v>No data available</v>
      </c>
      <c r="G295" s="23">
        <v>2016</v>
      </c>
    </row>
    <row r="296" spans="1:7" ht="16" x14ac:dyDescent="0.2">
      <c r="A296" s="23" t="s">
        <v>56</v>
      </c>
      <c r="B296" s="23"/>
      <c r="C296" s="23"/>
      <c r="D296" s="3" t="str">
        <f t="shared" si="8"/>
        <v>No data available</v>
      </c>
      <c r="E296" s="38"/>
      <c r="F296" s="3" t="str">
        <f t="shared" si="9"/>
        <v>No data available</v>
      </c>
      <c r="G296" s="23">
        <v>2017</v>
      </c>
    </row>
    <row r="297" spans="1:7" ht="16" x14ac:dyDescent="0.2">
      <c r="A297" s="23" t="s">
        <v>56</v>
      </c>
      <c r="B297" s="23"/>
      <c r="C297" s="23"/>
      <c r="D297" s="3" t="str">
        <f t="shared" si="8"/>
        <v>No data available</v>
      </c>
      <c r="E297" s="38"/>
      <c r="F297" s="3" t="str">
        <f t="shared" si="9"/>
        <v>No data available</v>
      </c>
      <c r="G297" s="23">
        <v>2018</v>
      </c>
    </row>
    <row r="298" spans="1:7" ht="16" x14ac:dyDescent="0.2">
      <c r="A298" s="23" t="s">
        <v>56</v>
      </c>
      <c r="B298" s="23">
        <v>10</v>
      </c>
      <c r="C298" s="23"/>
      <c r="D298" s="3">
        <f t="shared" si="8"/>
        <v>0</v>
      </c>
      <c r="E298" s="38"/>
      <c r="F298" s="3" t="str">
        <f t="shared" si="9"/>
        <v>No data available</v>
      </c>
      <c r="G298" s="23">
        <v>2019</v>
      </c>
    </row>
    <row r="299" spans="1:7" ht="16" x14ac:dyDescent="0.2">
      <c r="A299" s="23" t="s">
        <v>57</v>
      </c>
      <c r="B299" s="23">
        <v>1257</v>
      </c>
      <c r="C299" s="23">
        <v>479</v>
      </c>
      <c r="D299" s="3">
        <f t="shared" si="8"/>
        <v>38106.603023070798</v>
      </c>
      <c r="E299" s="38">
        <v>101.0688858</v>
      </c>
      <c r="F299" s="3">
        <f t="shared" si="9"/>
        <v>3851391.9091646774</v>
      </c>
      <c r="G299" s="23">
        <v>2009</v>
      </c>
    </row>
    <row r="300" spans="1:7" ht="16" x14ac:dyDescent="0.2">
      <c r="A300" s="23" t="s">
        <v>57</v>
      </c>
      <c r="B300" s="23">
        <v>1290</v>
      </c>
      <c r="C300" s="23">
        <v>470</v>
      </c>
      <c r="D300" s="3">
        <f t="shared" si="8"/>
        <v>36434.108527131779</v>
      </c>
      <c r="E300" s="38">
        <v>115.91497270000001</v>
      </c>
      <c r="F300" s="3">
        <f t="shared" si="9"/>
        <v>4223258.6952713178</v>
      </c>
      <c r="G300" s="23">
        <v>2010</v>
      </c>
    </row>
    <row r="301" spans="1:7" ht="16" x14ac:dyDescent="0.2">
      <c r="A301" s="23" t="s">
        <v>57</v>
      </c>
      <c r="B301" s="23">
        <v>1345</v>
      </c>
      <c r="C301" s="23">
        <v>506</v>
      </c>
      <c r="D301" s="3">
        <f t="shared" si="8"/>
        <v>37620.817843866171</v>
      </c>
      <c r="E301" s="38">
        <v>105.52621480000001</v>
      </c>
      <c r="F301" s="3">
        <f t="shared" si="9"/>
        <v>3969982.5047434946</v>
      </c>
      <c r="G301" s="23">
        <v>2011</v>
      </c>
    </row>
    <row r="302" spans="1:7" ht="16" x14ac:dyDescent="0.2">
      <c r="A302" s="23" t="s">
        <v>57</v>
      </c>
      <c r="B302" s="23">
        <v>1511</v>
      </c>
      <c r="C302" s="23">
        <v>548</v>
      </c>
      <c r="D302" s="3">
        <f t="shared" si="8"/>
        <v>36267.372600926537</v>
      </c>
      <c r="E302" s="38">
        <v>110.5554751</v>
      </c>
      <c r="F302" s="3">
        <f t="shared" si="9"/>
        <v>4009556.6085241558</v>
      </c>
      <c r="G302" s="23">
        <v>2012</v>
      </c>
    </row>
    <row r="303" spans="1:7" ht="16" x14ac:dyDescent="0.2">
      <c r="A303" s="23" t="s">
        <v>57</v>
      </c>
      <c r="B303" s="23">
        <v>1798</v>
      </c>
      <c r="C303" s="23">
        <v>650</v>
      </c>
      <c r="D303" s="3">
        <f t="shared" si="8"/>
        <v>36151.279199110118</v>
      </c>
      <c r="E303" s="38">
        <v>116.5659211</v>
      </c>
      <c r="F303" s="3">
        <f t="shared" si="9"/>
        <v>4214007.1587875411</v>
      </c>
      <c r="G303" s="23">
        <v>2013</v>
      </c>
    </row>
    <row r="304" spans="1:7" ht="16" x14ac:dyDescent="0.2">
      <c r="A304" s="23" t="s">
        <v>57</v>
      </c>
      <c r="B304" s="23">
        <v>2821</v>
      </c>
      <c r="C304" s="23">
        <v>1196</v>
      </c>
      <c r="D304" s="3">
        <f t="shared" si="8"/>
        <v>42396.313364055299</v>
      </c>
      <c r="E304" s="38">
        <v>107.430966</v>
      </c>
      <c r="F304" s="3">
        <f t="shared" si="9"/>
        <v>4554676.8995391708</v>
      </c>
      <c r="G304" s="23">
        <v>2014</v>
      </c>
    </row>
    <row r="305" spans="1:7" ht="16" x14ac:dyDescent="0.2">
      <c r="A305" s="23" t="s">
        <v>57</v>
      </c>
      <c r="B305" s="23">
        <v>3055</v>
      </c>
      <c r="C305" s="23">
        <v>1349</v>
      </c>
      <c r="D305" s="3">
        <f t="shared" si="8"/>
        <v>44157.119476268417</v>
      </c>
      <c r="E305" s="38">
        <v>103.58441019999999</v>
      </c>
      <c r="F305" s="3">
        <f t="shared" si="9"/>
        <v>4573989.1770801963</v>
      </c>
      <c r="G305" s="23">
        <v>2015</v>
      </c>
    </row>
    <row r="306" spans="1:7" ht="16" x14ac:dyDescent="0.2">
      <c r="A306" s="23" t="s">
        <v>57</v>
      </c>
      <c r="B306" s="23">
        <v>2989</v>
      </c>
      <c r="C306" s="23">
        <v>1360</v>
      </c>
      <c r="D306" s="3">
        <f t="shared" si="8"/>
        <v>45500.167280026762</v>
      </c>
      <c r="E306" s="38">
        <v>101.8725625</v>
      </c>
      <c r="F306" s="3">
        <f t="shared" si="9"/>
        <v>4635218.6349949818</v>
      </c>
      <c r="G306" s="23">
        <v>2016</v>
      </c>
    </row>
    <row r="307" spans="1:7" ht="16" x14ac:dyDescent="0.2">
      <c r="A307" s="23" t="s">
        <v>57</v>
      </c>
      <c r="B307" s="23">
        <v>3036</v>
      </c>
      <c r="C307" s="23">
        <v>1302</v>
      </c>
      <c r="D307" s="3">
        <f t="shared" si="8"/>
        <v>42885.375494071151</v>
      </c>
      <c r="E307" s="38">
        <v>109.164614</v>
      </c>
      <c r="F307" s="3">
        <f t="shared" si="9"/>
        <v>4681565.4620553367</v>
      </c>
      <c r="G307" s="23">
        <v>2017</v>
      </c>
    </row>
    <row r="308" spans="1:7" ht="16" x14ac:dyDescent="0.2">
      <c r="A308" s="23" t="s">
        <v>57</v>
      </c>
      <c r="B308" s="23">
        <v>3534</v>
      </c>
      <c r="C308" s="23">
        <v>981</v>
      </c>
      <c r="D308" s="3">
        <f t="shared" si="8"/>
        <v>27758.913412563666</v>
      </c>
      <c r="E308" s="38">
        <v>116.2651181</v>
      </c>
      <c r="F308" s="3">
        <f t="shared" si="9"/>
        <v>3227393.3462393885</v>
      </c>
      <c r="G308" s="23">
        <v>2018</v>
      </c>
    </row>
    <row r="309" spans="1:7" ht="16" x14ac:dyDescent="0.2">
      <c r="A309" s="23" t="s">
        <v>57</v>
      </c>
      <c r="B309" s="23">
        <v>3969</v>
      </c>
      <c r="C309" s="23">
        <v>1104</v>
      </c>
      <c r="D309" s="3">
        <f t="shared" si="8"/>
        <v>27815.570672713529</v>
      </c>
      <c r="E309" s="38">
        <v>109.0544039</v>
      </c>
      <c r="F309" s="3">
        <f t="shared" si="9"/>
        <v>3033410.4788510958</v>
      </c>
      <c r="G309" s="23">
        <v>2019</v>
      </c>
    </row>
    <row r="310" spans="1:7" ht="16" x14ac:dyDescent="0.2">
      <c r="A310" s="23" t="s">
        <v>58</v>
      </c>
      <c r="B310" s="23"/>
      <c r="C310" s="23"/>
      <c r="D310" s="3" t="str">
        <f t="shared" si="8"/>
        <v>No data available</v>
      </c>
      <c r="E310" s="38"/>
      <c r="F310" s="3" t="str">
        <f t="shared" si="9"/>
        <v>No data available</v>
      </c>
      <c r="G310" s="23">
        <v>2009</v>
      </c>
    </row>
    <row r="311" spans="1:7" ht="16" x14ac:dyDescent="0.2">
      <c r="A311" s="23" t="s">
        <v>58</v>
      </c>
      <c r="B311" s="23">
        <v>28</v>
      </c>
      <c r="C311" s="23">
        <v>12</v>
      </c>
      <c r="D311" s="3">
        <f t="shared" si="8"/>
        <v>42857.142857142855</v>
      </c>
      <c r="E311" s="38">
        <v>134.46555559999999</v>
      </c>
      <c r="F311" s="3">
        <f t="shared" si="9"/>
        <v>5762809.5257142847</v>
      </c>
      <c r="G311" s="23">
        <v>2010</v>
      </c>
    </row>
    <row r="312" spans="1:7" ht="16" x14ac:dyDescent="0.2">
      <c r="A312" s="23" t="s">
        <v>58</v>
      </c>
      <c r="B312" s="23"/>
      <c r="C312" s="23"/>
      <c r="D312" s="3" t="str">
        <f t="shared" ref="D312:D375" si="10">IF(B312&lt;&gt;"",C312/B312*100000,"No data available")</f>
        <v>No data available</v>
      </c>
      <c r="E312" s="38"/>
      <c r="F312" s="3" t="str">
        <f t="shared" si="9"/>
        <v>No data available</v>
      </c>
      <c r="G312" s="23">
        <v>2011</v>
      </c>
    </row>
    <row r="313" spans="1:7" ht="16" x14ac:dyDescent="0.2">
      <c r="A313" s="23" t="s">
        <v>58</v>
      </c>
      <c r="B313" s="23"/>
      <c r="C313" s="23"/>
      <c r="D313" s="3" t="str">
        <f t="shared" si="10"/>
        <v>No data available</v>
      </c>
      <c r="E313" s="38"/>
      <c r="F313" s="3" t="str">
        <f t="shared" si="9"/>
        <v>No data available</v>
      </c>
      <c r="G313" s="23">
        <v>2012</v>
      </c>
    </row>
    <row r="314" spans="1:7" ht="16" x14ac:dyDescent="0.2">
      <c r="A314" s="23" t="s">
        <v>58</v>
      </c>
      <c r="B314" s="23">
        <v>32</v>
      </c>
      <c r="C314" s="23">
        <v>13</v>
      </c>
      <c r="D314" s="3">
        <f t="shared" si="10"/>
        <v>40625</v>
      </c>
      <c r="E314" s="38">
        <v>96.795555559999997</v>
      </c>
      <c r="F314" s="3">
        <f t="shared" si="9"/>
        <v>3932319.444625</v>
      </c>
      <c r="G314" s="23">
        <v>2013</v>
      </c>
    </row>
    <row r="315" spans="1:7" ht="16" x14ac:dyDescent="0.2">
      <c r="A315" s="23" t="s">
        <v>58</v>
      </c>
      <c r="B315" s="23">
        <v>36</v>
      </c>
      <c r="C315" s="23">
        <v>12</v>
      </c>
      <c r="D315" s="3">
        <f t="shared" si="10"/>
        <v>33333.333333333328</v>
      </c>
      <c r="E315" s="38">
        <v>97.742727270000003</v>
      </c>
      <c r="F315" s="3">
        <f t="shared" si="9"/>
        <v>3258090.9089999995</v>
      </c>
      <c r="G315" s="23">
        <v>2014</v>
      </c>
    </row>
    <row r="316" spans="1:7" ht="16" x14ac:dyDescent="0.2">
      <c r="A316" s="23" t="s">
        <v>58</v>
      </c>
      <c r="B316" s="23">
        <v>39</v>
      </c>
      <c r="C316" s="23">
        <v>17</v>
      </c>
      <c r="D316" s="3">
        <f t="shared" si="10"/>
        <v>43589.743589743593</v>
      </c>
      <c r="E316" s="38">
        <v>65.443749999999994</v>
      </c>
      <c r="F316" s="3">
        <f t="shared" si="9"/>
        <v>2852676.282051282</v>
      </c>
      <c r="G316" s="23">
        <v>2015</v>
      </c>
    </row>
    <row r="317" spans="1:7" ht="16" x14ac:dyDescent="0.2">
      <c r="A317" s="23" t="s">
        <v>58</v>
      </c>
      <c r="B317" s="23">
        <v>46</v>
      </c>
      <c r="C317" s="23">
        <v>14</v>
      </c>
      <c r="D317" s="3">
        <f t="shared" si="10"/>
        <v>30434.782608695656</v>
      </c>
      <c r="E317" s="38">
        <v>159.12222220000001</v>
      </c>
      <c r="F317" s="3">
        <f t="shared" si="9"/>
        <v>4842850.2408695659</v>
      </c>
      <c r="G317" s="23">
        <v>2016</v>
      </c>
    </row>
    <row r="318" spans="1:7" ht="16" x14ac:dyDescent="0.2">
      <c r="A318" s="23" t="s">
        <v>58</v>
      </c>
      <c r="B318" s="23"/>
      <c r="C318" s="23"/>
      <c r="D318" s="3" t="str">
        <f t="shared" si="10"/>
        <v>No data available</v>
      </c>
      <c r="E318" s="38"/>
      <c r="F318" s="3" t="str">
        <f t="shared" si="9"/>
        <v>No data available</v>
      </c>
      <c r="G318" s="23">
        <v>2017</v>
      </c>
    </row>
    <row r="319" spans="1:7" ht="16" x14ac:dyDescent="0.2">
      <c r="A319" s="23" t="s">
        <v>58</v>
      </c>
      <c r="B319" s="23"/>
      <c r="C319" s="23"/>
      <c r="D319" s="3" t="str">
        <f t="shared" si="10"/>
        <v>No data available</v>
      </c>
      <c r="E319" s="38"/>
      <c r="F319" s="3" t="str">
        <f t="shared" si="9"/>
        <v>No data available</v>
      </c>
      <c r="G319" s="23">
        <v>2018</v>
      </c>
    </row>
    <row r="320" spans="1:7" ht="16" x14ac:dyDescent="0.2">
      <c r="A320" s="23" t="s">
        <v>58</v>
      </c>
      <c r="B320" s="23">
        <v>52</v>
      </c>
      <c r="C320" s="23">
        <v>14</v>
      </c>
      <c r="D320" s="3">
        <f t="shared" si="10"/>
        <v>26923.076923076922</v>
      </c>
      <c r="E320" s="38">
        <v>128.05199999999999</v>
      </c>
      <c r="F320" s="3">
        <f t="shared" si="9"/>
        <v>3447553.846153846</v>
      </c>
      <c r="G320" s="23">
        <v>2019</v>
      </c>
    </row>
    <row r="321" spans="1:7" ht="16" x14ac:dyDescent="0.2">
      <c r="A321" s="23" t="s">
        <v>59</v>
      </c>
      <c r="B321" s="23">
        <v>171</v>
      </c>
      <c r="C321" s="23">
        <v>62</v>
      </c>
      <c r="D321" s="3">
        <f t="shared" si="10"/>
        <v>36257.309941520463</v>
      </c>
      <c r="E321" s="38">
        <v>93.677209300000001</v>
      </c>
      <c r="F321" s="3">
        <f t="shared" si="9"/>
        <v>3396483.6120467833</v>
      </c>
      <c r="G321" s="23">
        <v>2009</v>
      </c>
    </row>
    <row r="322" spans="1:7" ht="16" x14ac:dyDescent="0.2">
      <c r="A322" s="23" t="s">
        <v>59</v>
      </c>
      <c r="B322" s="23">
        <v>152</v>
      </c>
      <c r="C322" s="23">
        <v>46</v>
      </c>
      <c r="D322" s="3">
        <f t="shared" si="10"/>
        <v>30263.157894736843</v>
      </c>
      <c r="E322" s="38">
        <v>96.008372089999995</v>
      </c>
      <c r="F322" s="3">
        <f t="shared" ref="F322:F385" si="11">IF(E322&lt;&gt;"",D322*E322,"No data available")</f>
        <v>2905516.5237763156</v>
      </c>
      <c r="G322" s="23">
        <v>2010</v>
      </c>
    </row>
    <row r="323" spans="1:7" ht="16" x14ac:dyDescent="0.2">
      <c r="A323" s="23" t="s">
        <v>59</v>
      </c>
      <c r="B323" s="23">
        <v>146</v>
      </c>
      <c r="C323" s="23">
        <v>50</v>
      </c>
      <c r="D323" s="3">
        <f t="shared" si="10"/>
        <v>34246.575342465752</v>
      </c>
      <c r="E323" s="38">
        <v>165.06804880000001</v>
      </c>
      <c r="F323" s="3">
        <f t="shared" si="11"/>
        <v>5653015.3698630137</v>
      </c>
      <c r="G323" s="23">
        <v>2011</v>
      </c>
    </row>
    <row r="324" spans="1:7" ht="16" x14ac:dyDescent="0.2">
      <c r="A324" s="23" t="s">
        <v>59</v>
      </c>
      <c r="B324" s="23">
        <v>160</v>
      </c>
      <c r="C324" s="23">
        <v>60</v>
      </c>
      <c r="D324" s="3">
        <f t="shared" si="10"/>
        <v>37500</v>
      </c>
      <c r="E324" s="38">
        <v>102.9395</v>
      </c>
      <c r="F324" s="3">
        <f t="shared" si="11"/>
        <v>3860231.25</v>
      </c>
      <c r="G324" s="23">
        <v>2012</v>
      </c>
    </row>
    <row r="325" spans="1:7" ht="16" x14ac:dyDescent="0.2">
      <c r="A325" s="23" t="s">
        <v>59</v>
      </c>
      <c r="B325" s="23">
        <v>151</v>
      </c>
      <c r="C325" s="23">
        <v>44</v>
      </c>
      <c r="D325" s="3">
        <f t="shared" si="10"/>
        <v>29139.072847682117</v>
      </c>
      <c r="E325" s="38">
        <v>78.756785710000003</v>
      </c>
      <c r="F325" s="3">
        <f t="shared" si="11"/>
        <v>2294899.7160529802</v>
      </c>
      <c r="G325" s="23">
        <v>2013</v>
      </c>
    </row>
    <row r="326" spans="1:7" ht="16" x14ac:dyDescent="0.2">
      <c r="A326" s="23" t="s">
        <v>59</v>
      </c>
      <c r="B326" s="23">
        <v>149</v>
      </c>
      <c r="C326" s="23">
        <v>61</v>
      </c>
      <c r="D326" s="3">
        <f t="shared" si="10"/>
        <v>40939.597315436244</v>
      </c>
      <c r="E326" s="38">
        <v>200.54181819999999</v>
      </c>
      <c r="F326" s="3">
        <f t="shared" si="11"/>
        <v>8210101.2820134228</v>
      </c>
      <c r="G326" s="23">
        <v>2014</v>
      </c>
    </row>
    <row r="327" spans="1:7" ht="16" x14ac:dyDescent="0.2">
      <c r="A327" s="23" t="s">
        <v>59</v>
      </c>
      <c r="B327" s="23">
        <v>151</v>
      </c>
      <c r="C327" s="23">
        <v>60</v>
      </c>
      <c r="D327" s="3">
        <f t="shared" si="10"/>
        <v>39735.099337748339</v>
      </c>
      <c r="E327" s="38">
        <v>73.872857139999994</v>
      </c>
      <c r="F327" s="3">
        <f t="shared" si="11"/>
        <v>2935345.3168211915</v>
      </c>
      <c r="G327" s="23">
        <v>2015</v>
      </c>
    </row>
    <row r="328" spans="1:7" ht="16" x14ac:dyDescent="0.2">
      <c r="A328" s="23" t="s">
        <v>59</v>
      </c>
      <c r="B328" s="23">
        <v>186</v>
      </c>
      <c r="C328" s="23">
        <v>52</v>
      </c>
      <c r="D328" s="3">
        <f t="shared" si="10"/>
        <v>27956.989247311827</v>
      </c>
      <c r="E328" s="38">
        <v>139.96705879999999</v>
      </c>
      <c r="F328" s="3">
        <f t="shared" si="11"/>
        <v>3913057.5578494621</v>
      </c>
      <c r="G328" s="23">
        <v>2016</v>
      </c>
    </row>
    <row r="329" spans="1:7" ht="16" x14ac:dyDescent="0.2">
      <c r="A329" s="23" t="s">
        <v>59</v>
      </c>
      <c r="B329" s="23">
        <v>160</v>
      </c>
      <c r="C329" s="23">
        <v>45</v>
      </c>
      <c r="D329" s="3">
        <f t="shared" si="10"/>
        <v>28125</v>
      </c>
      <c r="E329" s="38">
        <v>141.25899999999999</v>
      </c>
      <c r="F329" s="3">
        <f t="shared" si="11"/>
        <v>3972909.3749999995</v>
      </c>
      <c r="G329" s="23">
        <v>2017</v>
      </c>
    </row>
    <row r="330" spans="1:7" ht="16" x14ac:dyDescent="0.2">
      <c r="A330" s="23" t="s">
        <v>59</v>
      </c>
      <c r="B330" s="23">
        <v>240</v>
      </c>
      <c r="C330" s="23">
        <v>69</v>
      </c>
      <c r="D330" s="3">
        <f t="shared" si="10"/>
        <v>28749.999999999996</v>
      </c>
      <c r="E330" s="38">
        <v>213.49371429999999</v>
      </c>
      <c r="F330" s="3">
        <f t="shared" si="11"/>
        <v>6137944.2861249987</v>
      </c>
      <c r="G330" s="23">
        <v>2018</v>
      </c>
    </row>
    <row r="331" spans="1:7" ht="16" x14ac:dyDescent="0.2">
      <c r="A331" s="23" t="s">
        <v>59</v>
      </c>
      <c r="B331" s="23">
        <v>197</v>
      </c>
      <c r="C331" s="23">
        <v>47</v>
      </c>
      <c r="D331" s="3">
        <f t="shared" si="10"/>
        <v>23857.86802030457</v>
      </c>
      <c r="E331" s="38">
        <v>201.76263159999999</v>
      </c>
      <c r="F331" s="3">
        <f t="shared" si="11"/>
        <v>4813626.2361421324</v>
      </c>
      <c r="G331" s="23">
        <v>2019</v>
      </c>
    </row>
    <row r="332" spans="1:7" ht="16" x14ac:dyDescent="0.2">
      <c r="A332" s="23" t="s">
        <v>60</v>
      </c>
      <c r="B332" s="23">
        <v>73</v>
      </c>
      <c r="C332" s="23">
        <v>35</v>
      </c>
      <c r="D332" s="3">
        <f t="shared" si="10"/>
        <v>47945.205479452052</v>
      </c>
      <c r="E332" s="38">
        <v>105.8765217</v>
      </c>
      <c r="F332" s="3">
        <f t="shared" si="11"/>
        <v>5076271.5883561643</v>
      </c>
      <c r="G332" s="23">
        <v>2009</v>
      </c>
    </row>
    <row r="333" spans="1:7" ht="16" x14ac:dyDescent="0.2">
      <c r="A333" s="23" t="s">
        <v>60</v>
      </c>
      <c r="B333" s="23">
        <v>66</v>
      </c>
      <c r="C333" s="23">
        <v>26</v>
      </c>
      <c r="D333" s="3">
        <f t="shared" si="10"/>
        <v>39393.939393939392</v>
      </c>
      <c r="E333" s="38">
        <v>75.536666670000002</v>
      </c>
      <c r="F333" s="3">
        <f t="shared" si="11"/>
        <v>2975686.8688181816</v>
      </c>
      <c r="G333" s="23">
        <v>2010</v>
      </c>
    </row>
    <row r="334" spans="1:7" ht="16" x14ac:dyDescent="0.2">
      <c r="A334" s="23" t="s">
        <v>60</v>
      </c>
      <c r="B334" s="23">
        <v>52</v>
      </c>
      <c r="C334" s="23">
        <v>19</v>
      </c>
      <c r="D334" s="3">
        <f t="shared" si="10"/>
        <v>36538.461538461539</v>
      </c>
      <c r="E334" s="38">
        <v>186.26615380000001</v>
      </c>
      <c r="F334" s="3">
        <f t="shared" si="11"/>
        <v>6805878.6965384623</v>
      </c>
      <c r="G334" s="23">
        <v>2011</v>
      </c>
    </row>
    <row r="335" spans="1:7" ht="16" x14ac:dyDescent="0.2">
      <c r="A335" s="23" t="s">
        <v>60</v>
      </c>
      <c r="B335" s="23">
        <v>39</v>
      </c>
      <c r="C335" s="23">
        <v>17</v>
      </c>
      <c r="D335" s="3">
        <f t="shared" si="10"/>
        <v>43589.743589743593</v>
      </c>
      <c r="E335" s="38">
        <v>260.45999999999998</v>
      </c>
      <c r="F335" s="3">
        <f t="shared" si="11"/>
        <v>11353384.615384616</v>
      </c>
      <c r="G335" s="23">
        <v>2012</v>
      </c>
    </row>
    <row r="336" spans="1:7" ht="16" x14ac:dyDescent="0.2">
      <c r="A336" s="23" t="s">
        <v>60</v>
      </c>
      <c r="B336" s="23">
        <v>38</v>
      </c>
      <c r="C336" s="23">
        <v>15</v>
      </c>
      <c r="D336" s="3">
        <f t="shared" si="10"/>
        <v>39473.684210526313</v>
      </c>
      <c r="E336" s="38">
        <v>331.69666669999998</v>
      </c>
      <c r="F336" s="3">
        <f t="shared" si="11"/>
        <v>13093289.474999998</v>
      </c>
      <c r="G336" s="23">
        <v>2013</v>
      </c>
    </row>
    <row r="337" spans="1:7" ht="16" x14ac:dyDescent="0.2">
      <c r="A337" s="23" t="s">
        <v>60</v>
      </c>
      <c r="B337" s="23">
        <v>39</v>
      </c>
      <c r="C337" s="23">
        <v>15</v>
      </c>
      <c r="D337" s="3">
        <f t="shared" si="10"/>
        <v>38461.538461538461</v>
      </c>
      <c r="E337" s="38">
        <v>82.386666669999997</v>
      </c>
      <c r="F337" s="3">
        <f t="shared" si="11"/>
        <v>3168717.9488461534</v>
      </c>
      <c r="G337" s="23">
        <v>2014</v>
      </c>
    </row>
    <row r="338" spans="1:7" ht="16" x14ac:dyDescent="0.2">
      <c r="A338" s="23" t="s">
        <v>60</v>
      </c>
      <c r="B338" s="23">
        <v>32</v>
      </c>
      <c r="C338" s="23">
        <v>14</v>
      </c>
      <c r="D338" s="3">
        <f t="shared" si="10"/>
        <v>43750</v>
      </c>
      <c r="E338" s="38">
        <v>163.98</v>
      </c>
      <c r="F338" s="3">
        <f t="shared" si="11"/>
        <v>7174125</v>
      </c>
      <c r="G338" s="23">
        <v>2015</v>
      </c>
    </row>
    <row r="339" spans="1:7" ht="16" x14ac:dyDescent="0.2">
      <c r="A339" s="23" t="s">
        <v>60</v>
      </c>
      <c r="B339" s="23"/>
      <c r="C339" s="23"/>
      <c r="D339" s="3" t="str">
        <f t="shared" si="10"/>
        <v>No data available</v>
      </c>
      <c r="E339" s="38"/>
      <c r="F339" s="3" t="str">
        <f t="shared" si="11"/>
        <v>No data available</v>
      </c>
      <c r="G339" s="23">
        <v>2016</v>
      </c>
    </row>
    <row r="340" spans="1:7" ht="16" x14ac:dyDescent="0.2">
      <c r="A340" s="23" t="s">
        <v>60</v>
      </c>
      <c r="B340" s="23"/>
      <c r="C340" s="23"/>
      <c r="D340" s="3" t="str">
        <f t="shared" si="10"/>
        <v>No data available</v>
      </c>
      <c r="E340" s="38"/>
      <c r="F340" s="3" t="str">
        <f t="shared" si="11"/>
        <v>No data available</v>
      </c>
      <c r="G340" s="23">
        <v>2017</v>
      </c>
    </row>
    <row r="341" spans="1:7" ht="16" x14ac:dyDescent="0.2">
      <c r="A341" s="23" t="s">
        <v>60</v>
      </c>
      <c r="B341" s="23">
        <v>51</v>
      </c>
      <c r="C341" s="23">
        <v>12</v>
      </c>
      <c r="D341" s="3">
        <f t="shared" si="10"/>
        <v>23529.411764705881</v>
      </c>
      <c r="E341" s="38">
        <v>222.62111110000001</v>
      </c>
      <c r="F341" s="3">
        <f t="shared" si="11"/>
        <v>5238143.7905882355</v>
      </c>
      <c r="G341" s="23">
        <v>2018</v>
      </c>
    </row>
    <row r="342" spans="1:7" ht="16" x14ac:dyDescent="0.2">
      <c r="A342" s="23" t="s">
        <v>60</v>
      </c>
      <c r="B342" s="23">
        <v>65</v>
      </c>
      <c r="C342" s="23">
        <v>16</v>
      </c>
      <c r="D342" s="3">
        <f t="shared" si="10"/>
        <v>24615.384615384617</v>
      </c>
      <c r="E342" s="38">
        <v>212.54400000000001</v>
      </c>
      <c r="F342" s="3">
        <f t="shared" si="11"/>
        <v>5231852.307692308</v>
      </c>
      <c r="G342" s="23">
        <v>2019</v>
      </c>
    </row>
    <row r="343" spans="1:7" ht="16" x14ac:dyDescent="0.2">
      <c r="A343" s="23" t="s">
        <v>61</v>
      </c>
      <c r="B343" s="23">
        <v>854</v>
      </c>
      <c r="C343" s="23">
        <v>363</v>
      </c>
      <c r="D343" s="3">
        <f t="shared" si="10"/>
        <v>42505.854800936766</v>
      </c>
      <c r="E343" s="38">
        <v>84.913356890000003</v>
      </c>
      <c r="F343" s="3">
        <f t="shared" si="11"/>
        <v>3609314.8186264634</v>
      </c>
      <c r="G343" s="23">
        <v>2009</v>
      </c>
    </row>
    <row r="344" spans="1:7" ht="16" x14ac:dyDescent="0.2">
      <c r="A344" s="23" t="s">
        <v>61</v>
      </c>
      <c r="B344" s="23">
        <v>730</v>
      </c>
      <c r="C344" s="23">
        <v>271</v>
      </c>
      <c r="D344" s="3">
        <f t="shared" si="10"/>
        <v>37123.287671232873</v>
      </c>
      <c r="E344" s="38">
        <v>71.659551570000005</v>
      </c>
      <c r="F344" s="3">
        <f t="shared" si="11"/>
        <v>2660238.1473246575</v>
      </c>
      <c r="G344" s="23">
        <v>2010</v>
      </c>
    </row>
    <row r="345" spans="1:7" ht="16" x14ac:dyDescent="0.2">
      <c r="A345" s="23" t="s">
        <v>61</v>
      </c>
      <c r="B345" s="23">
        <v>822</v>
      </c>
      <c r="C345" s="23">
        <v>297</v>
      </c>
      <c r="D345" s="3">
        <f t="shared" si="10"/>
        <v>36131.386861313869</v>
      </c>
      <c r="E345" s="38">
        <v>110.16398409999999</v>
      </c>
      <c r="F345" s="3">
        <f t="shared" si="11"/>
        <v>3980377.5277007297</v>
      </c>
      <c r="G345" s="23">
        <v>2011</v>
      </c>
    </row>
    <row r="346" spans="1:7" ht="16" x14ac:dyDescent="0.2">
      <c r="A346" s="23" t="s">
        <v>61</v>
      </c>
      <c r="B346" s="23">
        <v>907</v>
      </c>
      <c r="C346" s="23">
        <v>332</v>
      </c>
      <c r="D346" s="3">
        <f t="shared" si="10"/>
        <v>36604.189636163173</v>
      </c>
      <c r="E346" s="38">
        <v>96.090944059999998</v>
      </c>
      <c r="F346" s="3">
        <f t="shared" si="11"/>
        <v>3517331.1386901871</v>
      </c>
      <c r="G346" s="23">
        <v>2012</v>
      </c>
    </row>
    <row r="347" spans="1:7" ht="16" x14ac:dyDescent="0.2">
      <c r="A347" s="23" t="s">
        <v>61</v>
      </c>
      <c r="B347" s="23">
        <v>989</v>
      </c>
      <c r="C347" s="23">
        <v>371</v>
      </c>
      <c r="D347" s="3">
        <f t="shared" si="10"/>
        <v>37512.639029322549</v>
      </c>
      <c r="E347" s="38">
        <v>128.3680478</v>
      </c>
      <c r="F347" s="3">
        <f t="shared" si="11"/>
        <v>4815424.240020222</v>
      </c>
      <c r="G347" s="23">
        <v>2013</v>
      </c>
    </row>
    <row r="348" spans="1:7" ht="16" x14ac:dyDescent="0.2">
      <c r="A348" s="23" t="s">
        <v>61</v>
      </c>
      <c r="B348" s="23">
        <v>850</v>
      </c>
      <c r="C348" s="23">
        <v>278</v>
      </c>
      <c r="D348" s="3">
        <f t="shared" si="10"/>
        <v>32705.882352941178</v>
      </c>
      <c r="E348" s="38">
        <v>117.63475939999999</v>
      </c>
      <c r="F348" s="3">
        <f t="shared" si="11"/>
        <v>3847348.6015529414</v>
      </c>
      <c r="G348" s="23">
        <v>2014</v>
      </c>
    </row>
    <row r="349" spans="1:7" ht="16" x14ac:dyDescent="0.2">
      <c r="A349" s="23" t="s">
        <v>61</v>
      </c>
      <c r="B349" s="23">
        <v>844</v>
      </c>
      <c r="C349" s="23">
        <v>290</v>
      </c>
      <c r="D349" s="3">
        <f t="shared" si="10"/>
        <v>34360.189573459713</v>
      </c>
      <c r="E349" s="38">
        <v>137.39804229999999</v>
      </c>
      <c r="F349" s="3">
        <f t="shared" si="11"/>
        <v>4721022.7804502361</v>
      </c>
      <c r="G349" s="23">
        <v>2015</v>
      </c>
    </row>
    <row r="350" spans="1:7" ht="16" x14ac:dyDescent="0.2">
      <c r="A350" s="23" t="s">
        <v>61</v>
      </c>
      <c r="B350" s="23">
        <v>836</v>
      </c>
      <c r="C350" s="23">
        <v>297</v>
      </c>
      <c r="D350" s="3">
        <f t="shared" si="10"/>
        <v>35526.315789473687</v>
      </c>
      <c r="E350" s="38">
        <v>175.1693296</v>
      </c>
      <c r="F350" s="3">
        <f t="shared" si="11"/>
        <v>6223120.9199999999</v>
      </c>
      <c r="G350" s="23">
        <v>2016</v>
      </c>
    </row>
    <row r="351" spans="1:7" ht="16" x14ac:dyDescent="0.2">
      <c r="A351" s="23" t="s">
        <v>61</v>
      </c>
      <c r="B351" s="23">
        <v>907</v>
      </c>
      <c r="C351" s="23">
        <v>317</v>
      </c>
      <c r="D351" s="3">
        <f t="shared" si="10"/>
        <v>34950.38588754135</v>
      </c>
      <c r="E351" s="38">
        <v>136.63464450000001</v>
      </c>
      <c r="F351" s="3">
        <f t="shared" si="11"/>
        <v>4775433.5508820293</v>
      </c>
      <c r="G351" s="23">
        <v>2017</v>
      </c>
    </row>
    <row r="352" spans="1:7" ht="16" x14ac:dyDescent="0.2">
      <c r="A352" s="23" t="s">
        <v>61</v>
      </c>
      <c r="B352" s="23">
        <v>996</v>
      </c>
      <c r="C352" s="23">
        <v>271</v>
      </c>
      <c r="D352" s="3">
        <f t="shared" si="10"/>
        <v>27208.835341365462</v>
      </c>
      <c r="E352" s="38">
        <v>163.01354839999999</v>
      </c>
      <c r="F352" s="3">
        <f t="shared" si="11"/>
        <v>4435408.7968273088</v>
      </c>
      <c r="G352" s="23">
        <v>2018</v>
      </c>
    </row>
    <row r="353" spans="1:7" ht="16" x14ac:dyDescent="0.2">
      <c r="A353" s="23" t="s">
        <v>61</v>
      </c>
      <c r="B353" s="23">
        <v>997</v>
      </c>
      <c r="C353" s="23">
        <v>279</v>
      </c>
      <c r="D353" s="3">
        <f t="shared" si="10"/>
        <v>27983.951855566702</v>
      </c>
      <c r="E353" s="38">
        <v>91.32081633</v>
      </c>
      <c r="F353" s="3">
        <f t="shared" si="11"/>
        <v>2555517.3275897694</v>
      </c>
      <c r="G353" s="23">
        <v>2019</v>
      </c>
    </row>
    <row r="354" spans="1:7" ht="16" x14ac:dyDescent="0.2">
      <c r="A354" s="23" t="s">
        <v>62</v>
      </c>
      <c r="B354" s="23">
        <v>195</v>
      </c>
      <c r="C354" s="23">
        <v>75</v>
      </c>
      <c r="D354" s="3">
        <f t="shared" si="10"/>
        <v>38461.538461538461</v>
      </c>
      <c r="E354" s="38">
        <v>153.685</v>
      </c>
      <c r="F354" s="3">
        <f t="shared" si="11"/>
        <v>5910961.538461538</v>
      </c>
      <c r="G354" s="23">
        <v>2009</v>
      </c>
    </row>
    <row r="355" spans="1:7" ht="16" x14ac:dyDescent="0.2">
      <c r="A355" s="23" t="s">
        <v>62</v>
      </c>
      <c r="B355" s="23">
        <v>149</v>
      </c>
      <c r="C355" s="23">
        <v>49</v>
      </c>
      <c r="D355" s="3">
        <f t="shared" si="10"/>
        <v>32885.906040268455</v>
      </c>
      <c r="E355" s="38">
        <v>98.441052630000001</v>
      </c>
      <c r="F355" s="3">
        <f t="shared" si="11"/>
        <v>3237323.2072953018</v>
      </c>
      <c r="G355" s="23">
        <v>2010</v>
      </c>
    </row>
    <row r="356" spans="1:7" ht="16" x14ac:dyDescent="0.2">
      <c r="A356" s="23" t="s">
        <v>62</v>
      </c>
      <c r="B356" s="23">
        <v>134</v>
      </c>
      <c r="C356" s="23">
        <v>39</v>
      </c>
      <c r="D356" s="3">
        <f t="shared" si="10"/>
        <v>29104.4776119403</v>
      </c>
      <c r="E356" s="38">
        <v>169.11699999999999</v>
      </c>
      <c r="F356" s="3">
        <f t="shared" si="11"/>
        <v>4922061.940298507</v>
      </c>
      <c r="G356" s="23">
        <v>2011</v>
      </c>
    </row>
    <row r="357" spans="1:7" ht="16" x14ac:dyDescent="0.2">
      <c r="A357" s="23" t="s">
        <v>62</v>
      </c>
      <c r="B357" s="23">
        <v>146</v>
      </c>
      <c r="C357" s="23">
        <v>42</v>
      </c>
      <c r="D357" s="3">
        <f t="shared" si="10"/>
        <v>28767.123287671231</v>
      </c>
      <c r="E357" s="38">
        <v>173.6166667</v>
      </c>
      <c r="F357" s="3">
        <f t="shared" si="11"/>
        <v>4994452.0557534238</v>
      </c>
      <c r="G357" s="23">
        <v>2012</v>
      </c>
    </row>
    <row r="358" spans="1:7" ht="16" x14ac:dyDescent="0.2">
      <c r="A358" s="23" t="s">
        <v>62</v>
      </c>
      <c r="B358" s="23">
        <v>153</v>
      </c>
      <c r="C358" s="23">
        <v>48</v>
      </c>
      <c r="D358" s="3">
        <f t="shared" si="10"/>
        <v>31372.549019607843</v>
      </c>
      <c r="E358" s="38">
        <v>173.04297299999999</v>
      </c>
      <c r="F358" s="3">
        <f t="shared" si="11"/>
        <v>5428799.1529411757</v>
      </c>
      <c r="G358" s="23">
        <v>2013</v>
      </c>
    </row>
    <row r="359" spans="1:7" ht="16" x14ac:dyDescent="0.2">
      <c r="A359" s="23" t="s">
        <v>62</v>
      </c>
      <c r="B359" s="23">
        <v>324</v>
      </c>
      <c r="C359" s="23">
        <v>84</v>
      </c>
      <c r="D359" s="3">
        <f t="shared" si="10"/>
        <v>25925.925925925923</v>
      </c>
      <c r="E359" s="38">
        <v>108.6652632</v>
      </c>
      <c r="F359" s="3">
        <f t="shared" si="11"/>
        <v>2817247.5644444441</v>
      </c>
      <c r="G359" s="23">
        <v>2014</v>
      </c>
    </row>
    <row r="360" spans="1:7" ht="16" x14ac:dyDescent="0.2">
      <c r="A360" s="23" t="s">
        <v>62</v>
      </c>
      <c r="B360" s="23">
        <v>281</v>
      </c>
      <c r="C360" s="23">
        <v>71</v>
      </c>
      <c r="D360" s="3">
        <f t="shared" si="10"/>
        <v>25266.903914590748</v>
      </c>
      <c r="E360" s="38">
        <v>99.905510199999995</v>
      </c>
      <c r="F360" s="3">
        <f t="shared" si="11"/>
        <v>2524302.9267615657</v>
      </c>
      <c r="G360" s="23">
        <v>2015</v>
      </c>
    </row>
    <row r="361" spans="1:7" ht="16" x14ac:dyDescent="0.2">
      <c r="A361" s="23" t="s">
        <v>62</v>
      </c>
      <c r="B361" s="23">
        <v>341</v>
      </c>
      <c r="C361" s="23">
        <v>77</v>
      </c>
      <c r="D361" s="3">
        <f t="shared" si="10"/>
        <v>22580.645161290322</v>
      </c>
      <c r="E361" s="38">
        <v>134.56618180000001</v>
      </c>
      <c r="F361" s="3">
        <f t="shared" si="11"/>
        <v>3038591.2019354841</v>
      </c>
      <c r="G361" s="23">
        <v>2016</v>
      </c>
    </row>
    <row r="362" spans="1:7" ht="16" x14ac:dyDescent="0.2">
      <c r="A362" s="23" t="s">
        <v>62</v>
      </c>
      <c r="B362" s="23">
        <v>126</v>
      </c>
      <c r="C362" s="23">
        <v>36</v>
      </c>
      <c r="D362" s="3">
        <f t="shared" si="10"/>
        <v>28571.428571428569</v>
      </c>
      <c r="E362" s="38">
        <v>125.5652632</v>
      </c>
      <c r="F362" s="3">
        <f t="shared" si="11"/>
        <v>3587578.9485714282</v>
      </c>
      <c r="G362" s="23">
        <v>2017</v>
      </c>
    </row>
    <row r="363" spans="1:7" ht="16" x14ac:dyDescent="0.2">
      <c r="A363" s="23" t="s">
        <v>62</v>
      </c>
      <c r="B363" s="23">
        <v>121</v>
      </c>
      <c r="C363" s="23">
        <v>27</v>
      </c>
      <c r="D363" s="3">
        <f t="shared" si="10"/>
        <v>22314.049586776859</v>
      </c>
      <c r="E363" s="38">
        <v>265.17363640000002</v>
      </c>
      <c r="F363" s="3">
        <f t="shared" si="11"/>
        <v>5917097.6717355372</v>
      </c>
      <c r="G363" s="23">
        <v>2018</v>
      </c>
    </row>
    <row r="364" spans="1:7" ht="16" x14ac:dyDescent="0.2">
      <c r="A364" s="23" t="s">
        <v>62</v>
      </c>
      <c r="B364" s="23">
        <v>118</v>
      </c>
      <c r="C364" s="23">
        <v>31</v>
      </c>
      <c r="D364" s="3">
        <f t="shared" si="10"/>
        <v>26271.186440677968</v>
      </c>
      <c r="E364" s="38">
        <v>156.09375</v>
      </c>
      <c r="F364" s="3">
        <f t="shared" si="11"/>
        <v>4100768.0084745768</v>
      </c>
      <c r="G364" s="23">
        <v>2019</v>
      </c>
    </row>
    <row r="365" spans="1:7" ht="16" x14ac:dyDescent="0.2">
      <c r="A365" s="23" t="s">
        <v>63</v>
      </c>
      <c r="B365" s="23">
        <v>114</v>
      </c>
      <c r="C365" s="23">
        <v>39</v>
      </c>
      <c r="D365" s="3">
        <f t="shared" si="10"/>
        <v>34210.526315789473</v>
      </c>
      <c r="E365" s="38">
        <v>125.9572414</v>
      </c>
      <c r="F365" s="3">
        <f t="shared" si="11"/>
        <v>4309063.5215789471</v>
      </c>
      <c r="G365" s="23">
        <v>2009</v>
      </c>
    </row>
    <row r="366" spans="1:7" ht="16" x14ac:dyDescent="0.2">
      <c r="A366" s="23" t="s">
        <v>63</v>
      </c>
      <c r="B366" s="23">
        <v>110</v>
      </c>
      <c r="C366" s="23">
        <v>36</v>
      </c>
      <c r="D366" s="3">
        <f t="shared" si="10"/>
        <v>32727.272727272728</v>
      </c>
      <c r="E366" s="38">
        <v>76.906153849999995</v>
      </c>
      <c r="F366" s="3">
        <f t="shared" si="11"/>
        <v>2516928.6714545456</v>
      </c>
      <c r="G366" s="23">
        <v>2010</v>
      </c>
    </row>
    <row r="367" spans="1:7" ht="16" x14ac:dyDescent="0.2">
      <c r="A367" s="23" t="s">
        <v>63</v>
      </c>
      <c r="B367" s="23">
        <v>153</v>
      </c>
      <c r="C367" s="23">
        <v>50</v>
      </c>
      <c r="D367" s="3">
        <f t="shared" si="10"/>
        <v>32679.738562091505</v>
      </c>
      <c r="E367" s="38">
        <v>113.4825641</v>
      </c>
      <c r="F367" s="3">
        <f t="shared" si="11"/>
        <v>3708580.5261437912</v>
      </c>
      <c r="G367" s="23">
        <v>2011</v>
      </c>
    </row>
    <row r="368" spans="1:7" ht="16" x14ac:dyDescent="0.2">
      <c r="A368" s="23" t="s">
        <v>63</v>
      </c>
      <c r="B368" s="23">
        <v>141</v>
      </c>
      <c r="C368" s="23">
        <v>52</v>
      </c>
      <c r="D368" s="3">
        <f t="shared" si="10"/>
        <v>36879.43262411347</v>
      </c>
      <c r="E368" s="38">
        <v>122.6676744</v>
      </c>
      <c r="F368" s="3">
        <f t="shared" si="11"/>
        <v>4523914.2331914883</v>
      </c>
      <c r="G368" s="23">
        <v>2012</v>
      </c>
    </row>
    <row r="369" spans="1:7" ht="16" x14ac:dyDescent="0.2">
      <c r="A369" s="23" t="s">
        <v>63</v>
      </c>
      <c r="B369" s="23">
        <v>154</v>
      </c>
      <c r="C369" s="23">
        <v>58</v>
      </c>
      <c r="D369" s="3">
        <f t="shared" si="10"/>
        <v>37662.337662337661</v>
      </c>
      <c r="E369" s="38">
        <v>91.371707319999999</v>
      </c>
      <c r="F369" s="3">
        <f t="shared" si="11"/>
        <v>3441272.0938701299</v>
      </c>
      <c r="G369" s="23">
        <v>2013</v>
      </c>
    </row>
    <row r="370" spans="1:7" ht="16" x14ac:dyDescent="0.2">
      <c r="A370" s="23" t="s">
        <v>63</v>
      </c>
      <c r="B370" s="23">
        <v>141</v>
      </c>
      <c r="C370" s="23">
        <v>29</v>
      </c>
      <c r="D370" s="3">
        <f t="shared" si="10"/>
        <v>20567.37588652482</v>
      </c>
      <c r="E370" s="38">
        <v>138.52176470000001</v>
      </c>
      <c r="F370" s="3">
        <f t="shared" si="11"/>
        <v>2849029.2030496453</v>
      </c>
      <c r="G370" s="23">
        <v>2014</v>
      </c>
    </row>
    <row r="371" spans="1:7" ht="16" x14ac:dyDescent="0.2">
      <c r="A371" s="23" t="s">
        <v>63</v>
      </c>
      <c r="B371" s="23">
        <v>105</v>
      </c>
      <c r="C371" s="23">
        <v>31</v>
      </c>
      <c r="D371" s="3">
        <f t="shared" si="10"/>
        <v>29523.809523809523</v>
      </c>
      <c r="E371" s="38">
        <v>107.2521429</v>
      </c>
      <c r="F371" s="3">
        <f t="shared" si="11"/>
        <v>3166491.838</v>
      </c>
      <c r="G371" s="23">
        <v>2015</v>
      </c>
    </row>
    <row r="372" spans="1:7" ht="16" x14ac:dyDescent="0.2">
      <c r="A372" s="23" t="s">
        <v>63</v>
      </c>
      <c r="B372" s="23">
        <v>136</v>
      </c>
      <c r="C372" s="23">
        <v>39</v>
      </c>
      <c r="D372" s="3">
        <f t="shared" si="10"/>
        <v>28676.470588235294</v>
      </c>
      <c r="E372" s="38">
        <v>154.82571429999999</v>
      </c>
      <c r="F372" s="3">
        <f t="shared" si="11"/>
        <v>4439855.0424264697</v>
      </c>
      <c r="G372" s="23">
        <v>2016</v>
      </c>
    </row>
    <row r="373" spans="1:7" ht="16" x14ac:dyDescent="0.2">
      <c r="A373" s="23" t="s">
        <v>63</v>
      </c>
      <c r="B373" s="23">
        <v>91</v>
      </c>
      <c r="C373" s="23">
        <v>26</v>
      </c>
      <c r="D373" s="3">
        <f t="shared" si="10"/>
        <v>28571.428571428569</v>
      </c>
      <c r="E373" s="38">
        <v>92.935714290000007</v>
      </c>
      <c r="F373" s="3">
        <f t="shared" si="11"/>
        <v>2655306.1225714283</v>
      </c>
      <c r="G373" s="23">
        <v>2017</v>
      </c>
    </row>
    <row r="374" spans="1:7" ht="16" x14ac:dyDescent="0.2">
      <c r="A374" s="23" t="s">
        <v>63</v>
      </c>
      <c r="B374" s="23">
        <v>132</v>
      </c>
      <c r="C374" s="23">
        <v>41</v>
      </c>
      <c r="D374" s="3">
        <f t="shared" si="10"/>
        <v>31060.60606060606</v>
      </c>
      <c r="E374" s="38">
        <v>631.33759999999995</v>
      </c>
      <c r="F374" s="3">
        <f t="shared" si="11"/>
        <v>19609728.484848484</v>
      </c>
      <c r="G374" s="23">
        <v>2018</v>
      </c>
    </row>
    <row r="375" spans="1:7" ht="16" x14ac:dyDescent="0.2">
      <c r="A375" s="23" t="s">
        <v>63</v>
      </c>
      <c r="B375" s="23">
        <v>128</v>
      </c>
      <c r="C375" s="23">
        <v>37</v>
      </c>
      <c r="D375" s="3">
        <f t="shared" si="10"/>
        <v>28906.25</v>
      </c>
      <c r="E375" s="38">
        <v>132.95111109999999</v>
      </c>
      <c r="F375" s="3">
        <f t="shared" si="11"/>
        <v>3843118.0552343749</v>
      </c>
      <c r="G375" s="23">
        <v>2019</v>
      </c>
    </row>
    <row r="376" spans="1:7" ht="16" x14ac:dyDescent="0.2">
      <c r="A376" s="23" t="s">
        <v>64</v>
      </c>
      <c r="B376" s="23">
        <v>1623</v>
      </c>
      <c r="C376" s="23">
        <v>633</v>
      </c>
      <c r="D376" s="3">
        <f t="shared" ref="D376:D439" si="12">IF(B376&lt;&gt;"",C376/B376*100000,"No data available")</f>
        <v>39001.848428835488</v>
      </c>
      <c r="E376" s="38">
        <v>110.6089333</v>
      </c>
      <c r="F376" s="3">
        <f t="shared" si="11"/>
        <v>4313952.8514417745</v>
      </c>
      <c r="G376" s="23">
        <v>2009</v>
      </c>
    </row>
    <row r="377" spans="1:7" ht="16" x14ac:dyDescent="0.2">
      <c r="A377" s="23" t="s">
        <v>64</v>
      </c>
      <c r="B377" s="23">
        <v>1354</v>
      </c>
      <c r="C377" s="23">
        <v>469</v>
      </c>
      <c r="D377" s="3">
        <f t="shared" si="12"/>
        <v>34638.109305760714</v>
      </c>
      <c r="E377" s="38">
        <v>132.67034290000001</v>
      </c>
      <c r="F377" s="3">
        <f t="shared" si="11"/>
        <v>4595449.8390029548</v>
      </c>
      <c r="G377" s="23">
        <v>2010</v>
      </c>
    </row>
    <row r="378" spans="1:7" ht="16" x14ac:dyDescent="0.2">
      <c r="A378" s="23" t="s">
        <v>64</v>
      </c>
      <c r="B378" s="23">
        <v>1267</v>
      </c>
      <c r="C378" s="23">
        <v>431</v>
      </c>
      <c r="D378" s="3">
        <f t="shared" si="12"/>
        <v>34017.363851617993</v>
      </c>
      <c r="E378" s="38">
        <v>137.5500309</v>
      </c>
      <c r="F378" s="3">
        <f t="shared" si="11"/>
        <v>4679089.4489265978</v>
      </c>
      <c r="G378" s="23">
        <v>2011</v>
      </c>
    </row>
    <row r="379" spans="1:7" ht="16" x14ac:dyDescent="0.2">
      <c r="A379" s="23" t="s">
        <v>64</v>
      </c>
      <c r="B379" s="23">
        <v>1367</v>
      </c>
      <c r="C379" s="23">
        <v>405</v>
      </c>
      <c r="D379" s="3">
        <f t="shared" si="12"/>
        <v>29626.920263350403</v>
      </c>
      <c r="E379" s="38">
        <v>136.64996679999999</v>
      </c>
      <c r="F379" s="3">
        <f t="shared" si="11"/>
        <v>4048517.6703730794</v>
      </c>
      <c r="G379" s="23">
        <v>2012</v>
      </c>
    </row>
    <row r="380" spans="1:7" ht="16" x14ac:dyDescent="0.2">
      <c r="A380" s="23" t="s">
        <v>64</v>
      </c>
      <c r="B380" s="23">
        <v>2275</v>
      </c>
      <c r="C380" s="23">
        <v>791</v>
      </c>
      <c r="D380" s="3">
        <f t="shared" si="12"/>
        <v>34769.230769230766</v>
      </c>
      <c r="E380" s="38">
        <v>163.37079850000001</v>
      </c>
      <c r="F380" s="3">
        <f t="shared" si="11"/>
        <v>5680276.9939999999</v>
      </c>
      <c r="G380" s="23">
        <v>2013</v>
      </c>
    </row>
    <row r="381" spans="1:7" ht="16" x14ac:dyDescent="0.2">
      <c r="A381" s="23" t="s">
        <v>64</v>
      </c>
      <c r="B381" s="23">
        <v>2107</v>
      </c>
      <c r="C381" s="23">
        <v>723</v>
      </c>
      <c r="D381" s="3">
        <f t="shared" si="12"/>
        <v>34314.190792596113</v>
      </c>
      <c r="E381" s="38">
        <v>121.49488270000001</v>
      </c>
      <c r="F381" s="3">
        <f t="shared" si="11"/>
        <v>4168998.5852918848</v>
      </c>
      <c r="G381" s="23">
        <v>2014</v>
      </c>
    </row>
    <row r="382" spans="1:7" ht="16" x14ac:dyDescent="0.2">
      <c r="A382" s="23" t="s">
        <v>64</v>
      </c>
      <c r="B382" s="23">
        <v>1886</v>
      </c>
      <c r="C382" s="23">
        <v>639</v>
      </c>
      <c r="D382" s="3">
        <f t="shared" si="12"/>
        <v>33881.230116648992</v>
      </c>
      <c r="E382" s="38">
        <v>124.6310513</v>
      </c>
      <c r="F382" s="3">
        <f t="shared" si="11"/>
        <v>4222653.3287751852</v>
      </c>
      <c r="G382" s="23">
        <v>2015</v>
      </c>
    </row>
    <row r="383" spans="1:7" ht="16" x14ac:dyDescent="0.2">
      <c r="A383" s="23" t="s">
        <v>64</v>
      </c>
      <c r="B383" s="23">
        <v>1802</v>
      </c>
      <c r="C383" s="23">
        <v>605</v>
      </c>
      <c r="D383" s="3">
        <f t="shared" si="12"/>
        <v>33573.806881243065</v>
      </c>
      <c r="E383" s="38">
        <v>99.690856420000003</v>
      </c>
      <c r="F383" s="3">
        <f t="shared" si="11"/>
        <v>3347001.5612708107</v>
      </c>
      <c r="G383" s="23">
        <v>2016</v>
      </c>
    </row>
    <row r="384" spans="1:7" ht="16" x14ac:dyDescent="0.2">
      <c r="A384" s="23" t="s">
        <v>64</v>
      </c>
      <c r="B384" s="23">
        <v>2011</v>
      </c>
      <c r="C384" s="23">
        <v>740</v>
      </c>
      <c r="D384" s="3">
        <f t="shared" si="12"/>
        <v>36797.613127797122</v>
      </c>
      <c r="E384" s="38">
        <v>125.6531111</v>
      </c>
      <c r="F384" s="3">
        <f t="shared" si="11"/>
        <v>4623734.57056191</v>
      </c>
      <c r="G384" s="23">
        <v>2017</v>
      </c>
    </row>
    <row r="385" spans="1:7" ht="16" x14ac:dyDescent="0.2">
      <c r="A385" s="23" t="s">
        <v>64</v>
      </c>
      <c r="B385" s="23">
        <v>2010</v>
      </c>
      <c r="C385" s="23">
        <v>564</v>
      </c>
      <c r="D385" s="3">
        <f t="shared" si="12"/>
        <v>28059.701492537315</v>
      </c>
      <c r="E385" s="38">
        <v>122.5984986</v>
      </c>
      <c r="F385" s="3">
        <f t="shared" si="11"/>
        <v>3440077.274149254</v>
      </c>
      <c r="G385" s="23">
        <v>2018</v>
      </c>
    </row>
    <row r="386" spans="1:7" ht="16" x14ac:dyDescent="0.2">
      <c r="A386" s="23" t="s">
        <v>64</v>
      </c>
      <c r="B386" s="23">
        <v>1812</v>
      </c>
      <c r="C386" s="23">
        <v>530</v>
      </c>
      <c r="D386" s="3">
        <f t="shared" si="12"/>
        <v>29249.44812362031</v>
      </c>
      <c r="E386" s="38">
        <v>128.40536499999999</v>
      </c>
      <c r="F386" s="3">
        <f t="shared" ref="F386:F449" si="13">IF(E386&lt;&gt;"",D386*E386,"No data available")</f>
        <v>3755786.0623620306</v>
      </c>
      <c r="G386" s="23">
        <v>2019</v>
      </c>
    </row>
    <row r="387" spans="1:7" ht="16" x14ac:dyDescent="0.2">
      <c r="A387" s="23" t="s">
        <v>65</v>
      </c>
      <c r="B387" s="23">
        <v>1745</v>
      </c>
      <c r="C387" s="23">
        <v>649</v>
      </c>
      <c r="D387" s="3">
        <f t="shared" si="12"/>
        <v>37191.977077363896</v>
      </c>
      <c r="E387" s="38">
        <v>97.030845069999998</v>
      </c>
      <c r="F387" s="3">
        <f t="shared" si="13"/>
        <v>3608768.9656406874</v>
      </c>
      <c r="G387" s="23">
        <v>2009</v>
      </c>
    </row>
    <row r="388" spans="1:7" ht="16" x14ac:dyDescent="0.2">
      <c r="A388" s="23" t="s">
        <v>65</v>
      </c>
      <c r="B388" s="23">
        <v>1959</v>
      </c>
      <c r="C388" s="23">
        <v>698</v>
      </c>
      <c r="D388" s="3">
        <f t="shared" si="12"/>
        <v>35630.423685553855</v>
      </c>
      <c r="E388" s="38">
        <v>85.305574070000006</v>
      </c>
      <c r="F388" s="3">
        <f t="shared" si="13"/>
        <v>3039473.7468534969</v>
      </c>
      <c r="G388" s="23">
        <v>2010</v>
      </c>
    </row>
    <row r="389" spans="1:7" ht="16" x14ac:dyDescent="0.2">
      <c r="A389" s="23" t="s">
        <v>65</v>
      </c>
      <c r="B389" s="23">
        <v>2100</v>
      </c>
      <c r="C389" s="23">
        <v>717</v>
      </c>
      <c r="D389" s="3">
        <f t="shared" si="12"/>
        <v>34142.857142857145</v>
      </c>
      <c r="E389" s="38">
        <v>89.250185869999996</v>
      </c>
      <c r="F389" s="3">
        <f t="shared" si="13"/>
        <v>3047256.3461328573</v>
      </c>
      <c r="G389" s="23">
        <v>2011</v>
      </c>
    </row>
    <row r="390" spans="1:7" ht="16" x14ac:dyDescent="0.2">
      <c r="A390" s="23" t="s">
        <v>65</v>
      </c>
      <c r="B390" s="23">
        <v>2044</v>
      </c>
      <c r="C390" s="23">
        <v>691</v>
      </c>
      <c r="D390" s="3">
        <f t="shared" si="12"/>
        <v>33806.262230919761</v>
      </c>
      <c r="E390" s="38">
        <v>87.431354959999993</v>
      </c>
      <c r="F390" s="3">
        <f t="shared" si="13"/>
        <v>2955727.3129823869</v>
      </c>
      <c r="G390" s="23">
        <v>2012</v>
      </c>
    </row>
    <row r="391" spans="1:7" ht="16" x14ac:dyDescent="0.2">
      <c r="A391" s="23" t="s">
        <v>65</v>
      </c>
      <c r="B391" s="23">
        <v>2104</v>
      </c>
      <c r="C391" s="23">
        <v>649</v>
      </c>
      <c r="D391" s="3">
        <f t="shared" si="12"/>
        <v>30846.007604562736</v>
      </c>
      <c r="E391" s="38">
        <v>90.181146339999998</v>
      </c>
      <c r="F391" s="3">
        <f t="shared" si="13"/>
        <v>2781728.3257918251</v>
      </c>
      <c r="G391" s="23">
        <v>2013</v>
      </c>
    </row>
    <row r="392" spans="1:7" ht="16" x14ac:dyDescent="0.2">
      <c r="A392" s="23" t="s">
        <v>65</v>
      </c>
      <c r="B392" s="23">
        <v>1682</v>
      </c>
      <c r="C392" s="23">
        <v>513</v>
      </c>
      <c r="D392" s="3">
        <f t="shared" si="12"/>
        <v>30499.405469678954</v>
      </c>
      <c r="E392" s="38">
        <v>102.4302642</v>
      </c>
      <c r="F392" s="3">
        <f t="shared" si="13"/>
        <v>3124062.16020214</v>
      </c>
      <c r="G392" s="23">
        <v>2014</v>
      </c>
    </row>
    <row r="393" spans="1:7" ht="16" x14ac:dyDescent="0.2">
      <c r="A393" s="23" t="s">
        <v>65</v>
      </c>
      <c r="B393" s="23">
        <v>1272</v>
      </c>
      <c r="C393" s="23">
        <v>375</v>
      </c>
      <c r="D393" s="3">
        <f t="shared" si="12"/>
        <v>29481.132075471702</v>
      </c>
      <c r="E393" s="38">
        <v>148.5718675</v>
      </c>
      <c r="F393" s="3">
        <f t="shared" si="13"/>
        <v>4380066.8484669812</v>
      </c>
      <c r="G393" s="23">
        <v>2015</v>
      </c>
    </row>
    <row r="394" spans="1:7" ht="16" x14ac:dyDescent="0.2">
      <c r="A394" s="23" t="s">
        <v>65</v>
      </c>
      <c r="B394" s="23">
        <v>1159</v>
      </c>
      <c r="C394" s="23">
        <v>366</v>
      </c>
      <c r="D394" s="3">
        <f t="shared" si="12"/>
        <v>31578.94736842105</v>
      </c>
      <c r="E394" s="38">
        <v>190.95833329999999</v>
      </c>
      <c r="F394" s="3">
        <f t="shared" si="13"/>
        <v>6030263.1568421042</v>
      </c>
      <c r="G394" s="23">
        <v>2016</v>
      </c>
    </row>
    <row r="395" spans="1:7" ht="16" x14ac:dyDescent="0.2">
      <c r="A395" s="23" t="s">
        <v>65</v>
      </c>
      <c r="B395" s="23">
        <v>1350</v>
      </c>
      <c r="C395" s="23">
        <v>452</v>
      </c>
      <c r="D395" s="3">
        <f t="shared" si="12"/>
        <v>33481.481481481482</v>
      </c>
      <c r="E395" s="38">
        <v>116.017</v>
      </c>
      <c r="F395" s="3">
        <f t="shared" si="13"/>
        <v>3884421.0370370368</v>
      </c>
      <c r="G395" s="23">
        <v>2017</v>
      </c>
    </row>
    <row r="396" spans="1:7" ht="16" x14ac:dyDescent="0.2">
      <c r="A396" s="23" t="s">
        <v>65</v>
      </c>
      <c r="B396" s="23">
        <v>1136</v>
      </c>
      <c r="C396" s="23">
        <v>287</v>
      </c>
      <c r="D396" s="3">
        <f t="shared" si="12"/>
        <v>25264.084507042255</v>
      </c>
      <c r="E396" s="38">
        <v>158.14989069999999</v>
      </c>
      <c r="F396" s="3">
        <f t="shared" si="13"/>
        <v>3995512.2034242954</v>
      </c>
      <c r="G396" s="23">
        <v>2018</v>
      </c>
    </row>
    <row r="397" spans="1:7" ht="16" x14ac:dyDescent="0.2">
      <c r="A397" s="23" t="s">
        <v>65</v>
      </c>
      <c r="B397" s="23">
        <v>1165</v>
      </c>
      <c r="C397" s="23">
        <v>265</v>
      </c>
      <c r="D397" s="3">
        <f t="shared" si="12"/>
        <v>22746.781115879829</v>
      </c>
      <c r="E397" s="38">
        <v>191.22127119999999</v>
      </c>
      <c r="F397" s="3">
        <f t="shared" si="13"/>
        <v>4349668.4006866952</v>
      </c>
      <c r="G397" s="23">
        <v>2019</v>
      </c>
    </row>
    <row r="398" spans="1:7" ht="16" x14ac:dyDescent="0.2">
      <c r="A398" s="23" t="s">
        <v>66</v>
      </c>
      <c r="B398" s="23">
        <v>284</v>
      </c>
      <c r="C398" s="23">
        <v>94</v>
      </c>
      <c r="D398" s="3">
        <f t="shared" si="12"/>
        <v>33098.591549295772</v>
      </c>
      <c r="E398" s="38">
        <v>85.630447759999996</v>
      </c>
      <c r="F398" s="3">
        <f t="shared" si="13"/>
        <v>2834247.2145915488</v>
      </c>
      <c r="G398" s="23">
        <v>2009</v>
      </c>
    </row>
    <row r="399" spans="1:7" ht="16" x14ac:dyDescent="0.2">
      <c r="A399" s="23" t="s">
        <v>66</v>
      </c>
      <c r="B399" s="23">
        <v>274</v>
      </c>
      <c r="C399" s="23">
        <v>88</v>
      </c>
      <c r="D399" s="3">
        <f t="shared" si="12"/>
        <v>32116.788321167882</v>
      </c>
      <c r="E399" s="38">
        <v>88.23138462</v>
      </c>
      <c r="F399" s="3">
        <f t="shared" si="13"/>
        <v>2833708.7031240873</v>
      </c>
      <c r="G399" s="23">
        <v>2010</v>
      </c>
    </row>
    <row r="400" spans="1:7" ht="16" x14ac:dyDescent="0.2">
      <c r="A400" s="23" t="s">
        <v>66</v>
      </c>
      <c r="B400" s="23">
        <v>286</v>
      </c>
      <c r="C400" s="23">
        <v>89</v>
      </c>
      <c r="D400" s="3">
        <f t="shared" si="12"/>
        <v>31118.88111888112</v>
      </c>
      <c r="E400" s="38">
        <v>105.4484483</v>
      </c>
      <c r="F400" s="3">
        <f t="shared" si="13"/>
        <v>3281437.7268181816</v>
      </c>
      <c r="G400" s="23">
        <v>2011</v>
      </c>
    </row>
    <row r="401" spans="1:7" ht="16" x14ac:dyDescent="0.2">
      <c r="A401" s="23" t="s">
        <v>66</v>
      </c>
      <c r="B401" s="23">
        <v>256</v>
      </c>
      <c r="C401" s="23">
        <v>80</v>
      </c>
      <c r="D401" s="3">
        <f t="shared" si="12"/>
        <v>31250</v>
      </c>
      <c r="E401" s="38">
        <v>88.369056599999993</v>
      </c>
      <c r="F401" s="3">
        <f t="shared" si="13"/>
        <v>2761533.0187499998</v>
      </c>
      <c r="G401" s="23">
        <v>2012</v>
      </c>
    </row>
    <row r="402" spans="1:7" ht="16" x14ac:dyDescent="0.2">
      <c r="A402" s="23" t="s">
        <v>66</v>
      </c>
      <c r="B402" s="23">
        <v>257</v>
      </c>
      <c r="C402" s="23">
        <v>78</v>
      </c>
      <c r="D402" s="3">
        <f t="shared" si="12"/>
        <v>30350.194552529181</v>
      </c>
      <c r="E402" s="38">
        <v>40.661428569999998</v>
      </c>
      <c r="F402" s="3">
        <f t="shared" si="13"/>
        <v>1234082.2678832684</v>
      </c>
      <c r="G402" s="23">
        <v>2013</v>
      </c>
    </row>
    <row r="403" spans="1:7" ht="16" x14ac:dyDescent="0.2">
      <c r="A403" s="23" t="s">
        <v>66</v>
      </c>
      <c r="B403" s="23">
        <v>226</v>
      </c>
      <c r="C403" s="23">
        <v>61</v>
      </c>
      <c r="D403" s="3">
        <f t="shared" si="12"/>
        <v>26991.150442477872</v>
      </c>
      <c r="E403" s="38">
        <v>150.03289470000001</v>
      </c>
      <c r="F403" s="3">
        <f t="shared" si="13"/>
        <v>4049560.4321681415</v>
      </c>
      <c r="G403" s="23">
        <v>2014</v>
      </c>
    </row>
    <row r="404" spans="1:7" ht="16" x14ac:dyDescent="0.2">
      <c r="A404" s="23" t="s">
        <v>66</v>
      </c>
      <c r="B404" s="23">
        <v>187</v>
      </c>
      <c r="C404" s="23">
        <v>59</v>
      </c>
      <c r="D404" s="3">
        <f t="shared" si="12"/>
        <v>31550.802139037431</v>
      </c>
      <c r="E404" s="38">
        <v>64.410967740000004</v>
      </c>
      <c r="F404" s="3">
        <f t="shared" si="13"/>
        <v>2032217.6987486631</v>
      </c>
      <c r="G404" s="23">
        <v>2015</v>
      </c>
    </row>
    <row r="405" spans="1:7" ht="16" x14ac:dyDescent="0.2">
      <c r="A405" s="23" t="s">
        <v>66</v>
      </c>
      <c r="B405" s="23">
        <v>206</v>
      </c>
      <c r="C405" s="23">
        <v>64</v>
      </c>
      <c r="D405" s="3">
        <f t="shared" si="12"/>
        <v>31067.961165048542</v>
      </c>
      <c r="E405" s="38">
        <v>99.266785709999994</v>
      </c>
      <c r="F405" s="3">
        <f t="shared" si="13"/>
        <v>3084016.6434174753</v>
      </c>
      <c r="G405" s="23">
        <v>2016</v>
      </c>
    </row>
    <row r="406" spans="1:7" ht="16" x14ac:dyDescent="0.2">
      <c r="A406" s="23" t="s">
        <v>66</v>
      </c>
      <c r="B406" s="23">
        <v>199</v>
      </c>
      <c r="C406" s="23">
        <v>57</v>
      </c>
      <c r="D406" s="3">
        <f t="shared" si="12"/>
        <v>28643.216080402013</v>
      </c>
      <c r="E406" s="38">
        <v>151.96391299999999</v>
      </c>
      <c r="F406" s="3">
        <f t="shared" si="13"/>
        <v>4352735.1964824125</v>
      </c>
      <c r="G406" s="23">
        <v>2017</v>
      </c>
    </row>
    <row r="407" spans="1:7" ht="16" x14ac:dyDescent="0.2">
      <c r="A407" s="23" t="s">
        <v>66</v>
      </c>
      <c r="B407" s="23">
        <v>231</v>
      </c>
      <c r="C407" s="23">
        <v>52</v>
      </c>
      <c r="D407" s="3">
        <f t="shared" si="12"/>
        <v>22510.822510822512</v>
      </c>
      <c r="E407" s="38">
        <v>223.34222220000001</v>
      </c>
      <c r="F407" s="3">
        <f t="shared" si="13"/>
        <v>5027617.1231168834</v>
      </c>
      <c r="G407" s="23">
        <v>2018</v>
      </c>
    </row>
    <row r="408" spans="1:7" ht="16" x14ac:dyDescent="0.2">
      <c r="A408" s="23" t="s">
        <v>66</v>
      </c>
      <c r="B408" s="23">
        <v>232</v>
      </c>
      <c r="C408" s="23">
        <v>47</v>
      </c>
      <c r="D408" s="3">
        <f t="shared" si="12"/>
        <v>20258.62068965517</v>
      </c>
      <c r="E408" s="38">
        <v>170.37</v>
      </c>
      <c r="F408" s="3">
        <f t="shared" si="13"/>
        <v>3451461.2068965514</v>
      </c>
      <c r="G408" s="23">
        <v>2019</v>
      </c>
    </row>
    <row r="409" spans="1:7" ht="16" x14ac:dyDescent="0.2">
      <c r="A409" s="23" t="s">
        <v>67</v>
      </c>
      <c r="B409" s="23">
        <v>136</v>
      </c>
      <c r="C409" s="23">
        <v>45</v>
      </c>
      <c r="D409" s="3">
        <f t="shared" si="12"/>
        <v>33088.235294117643</v>
      </c>
      <c r="E409" s="38">
        <v>69.710322579999996</v>
      </c>
      <c r="F409" s="3">
        <f t="shared" si="13"/>
        <v>2306591.5559558822</v>
      </c>
      <c r="G409" s="23">
        <v>2009</v>
      </c>
    </row>
    <row r="410" spans="1:7" ht="16" x14ac:dyDescent="0.2">
      <c r="A410" s="23" t="s">
        <v>67</v>
      </c>
      <c r="B410" s="23">
        <v>165</v>
      </c>
      <c r="C410" s="23">
        <v>60</v>
      </c>
      <c r="D410" s="3">
        <f t="shared" si="12"/>
        <v>36363.636363636368</v>
      </c>
      <c r="E410" s="38">
        <v>116.11822220000001</v>
      </c>
      <c r="F410" s="3">
        <f t="shared" si="13"/>
        <v>4222480.8072727276</v>
      </c>
      <c r="G410" s="23">
        <v>2010</v>
      </c>
    </row>
    <row r="411" spans="1:7" ht="16" x14ac:dyDescent="0.2">
      <c r="A411" s="23" t="s">
        <v>67</v>
      </c>
      <c r="B411" s="23">
        <v>214</v>
      </c>
      <c r="C411" s="23">
        <v>74</v>
      </c>
      <c r="D411" s="3">
        <f t="shared" si="12"/>
        <v>34579.439252336444</v>
      </c>
      <c r="E411" s="38">
        <v>96.268627449999997</v>
      </c>
      <c r="F411" s="3">
        <f t="shared" si="13"/>
        <v>3328915.1548130834</v>
      </c>
      <c r="G411" s="23">
        <v>2011</v>
      </c>
    </row>
    <row r="412" spans="1:7" ht="16" x14ac:dyDescent="0.2">
      <c r="A412" s="23" t="s">
        <v>67</v>
      </c>
      <c r="B412" s="23">
        <v>245</v>
      </c>
      <c r="C412" s="23">
        <v>76</v>
      </c>
      <c r="D412" s="3">
        <f t="shared" si="12"/>
        <v>31020.408163265307</v>
      </c>
      <c r="E412" s="38">
        <v>117.770566</v>
      </c>
      <c r="F412" s="3">
        <f t="shared" si="13"/>
        <v>3653291.0269387756</v>
      </c>
      <c r="G412" s="23">
        <v>2012</v>
      </c>
    </row>
    <row r="413" spans="1:7" ht="16" x14ac:dyDescent="0.2">
      <c r="A413" s="23" t="s">
        <v>67</v>
      </c>
      <c r="B413" s="23">
        <v>278</v>
      </c>
      <c r="C413" s="23">
        <v>81</v>
      </c>
      <c r="D413" s="3">
        <f t="shared" si="12"/>
        <v>29136.690647482017</v>
      </c>
      <c r="E413" s="38">
        <v>143.2666667</v>
      </c>
      <c r="F413" s="3">
        <f t="shared" si="13"/>
        <v>4174316.5477338135</v>
      </c>
      <c r="G413" s="23">
        <v>2013</v>
      </c>
    </row>
    <row r="414" spans="1:7" ht="16" x14ac:dyDescent="0.2">
      <c r="A414" s="23" t="s">
        <v>67</v>
      </c>
      <c r="B414" s="23">
        <v>293</v>
      </c>
      <c r="C414" s="23">
        <v>79</v>
      </c>
      <c r="D414" s="3">
        <f t="shared" si="12"/>
        <v>26962.45733788396</v>
      </c>
      <c r="E414" s="38">
        <v>125.89638890000001</v>
      </c>
      <c r="F414" s="3">
        <f t="shared" si="13"/>
        <v>3394476.0147098978</v>
      </c>
      <c r="G414" s="23">
        <v>2014</v>
      </c>
    </row>
    <row r="415" spans="1:7" ht="16" x14ac:dyDescent="0.2">
      <c r="A415" s="23" t="s">
        <v>67</v>
      </c>
      <c r="B415" s="23">
        <v>249</v>
      </c>
      <c r="C415" s="23">
        <v>63</v>
      </c>
      <c r="D415" s="3">
        <f t="shared" si="12"/>
        <v>25301.204819277107</v>
      </c>
      <c r="E415" s="38">
        <v>146.66800000000001</v>
      </c>
      <c r="F415" s="3">
        <f t="shared" si="13"/>
        <v>3710877.1084337351</v>
      </c>
      <c r="G415" s="23">
        <v>2015</v>
      </c>
    </row>
    <row r="416" spans="1:7" ht="16" x14ac:dyDescent="0.2">
      <c r="A416" s="23" t="s">
        <v>67</v>
      </c>
      <c r="B416" s="23">
        <v>241</v>
      </c>
      <c r="C416" s="23">
        <v>48</v>
      </c>
      <c r="D416" s="3">
        <f t="shared" si="12"/>
        <v>19917.01244813278</v>
      </c>
      <c r="E416" s="38">
        <v>110.2313333</v>
      </c>
      <c r="F416" s="3">
        <f t="shared" si="13"/>
        <v>2195478.8375103734</v>
      </c>
      <c r="G416" s="23">
        <v>2016</v>
      </c>
    </row>
    <row r="417" spans="1:7" ht="16" x14ac:dyDescent="0.2">
      <c r="A417" s="23" t="s">
        <v>67</v>
      </c>
      <c r="B417" s="23">
        <v>315</v>
      </c>
      <c r="C417" s="23">
        <v>77</v>
      </c>
      <c r="D417" s="3">
        <f t="shared" si="12"/>
        <v>24444.444444444445</v>
      </c>
      <c r="E417" s="38">
        <v>144.6001923</v>
      </c>
      <c r="F417" s="3">
        <f t="shared" si="13"/>
        <v>3534671.3673333335</v>
      </c>
      <c r="G417" s="23">
        <v>2017</v>
      </c>
    </row>
    <row r="418" spans="1:7" ht="16" x14ac:dyDescent="0.2">
      <c r="A418" s="23" t="s">
        <v>67</v>
      </c>
      <c r="B418" s="23">
        <v>338</v>
      </c>
      <c r="C418" s="23">
        <v>42</v>
      </c>
      <c r="D418" s="3">
        <f t="shared" si="12"/>
        <v>12426.035502958579</v>
      </c>
      <c r="E418" s="38">
        <v>86.894615380000005</v>
      </c>
      <c r="F418" s="3">
        <f t="shared" si="13"/>
        <v>1079755.5757278106</v>
      </c>
      <c r="G418" s="23">
        <v>2018</v>
      </c>
    </row>
    <row r="419" spans="1:7" ht="16" x14ac:dyDescent="0.2">
      <c r="A419" s="23" t="s">
        <v>67</v>
      </c>
      <c r="B419" s="23">
        <v>323</v>
      </c>
      <c r="C419" s="23">
        <v>49</v>
      </c>
      <c r="D419" s="3">
        <f t="shared" si="12"/>
        <v>15170.278637770898</v>
      </c>
      <c r="E419" s="38">
        <v>121.6096774</v>
      </c>
      <c r="F419" s="3">
        <f t="shared" si="13"/>
        <v>1844852.6912074303</v>
      </c>
      <c r="G419" s="23">
        <v>2019</v>
      </c>
    </row>
    <row r="420" spans="1:7" ht="16" x14ac:dyDescent="0.2">
      <c r="A420" s="23" t="s">
        <v>68</v>
      </c>
      <c r="B420" s="23">
        <v>600</v>
      </c>
      <c r="C420" s="23">
        <v>237</v>
      </c>
      <c r="D420" s="3">
        <f t="shared" si="12"/>
        <v>39500</v>
      </c>
      <c r="E420" s="38">
        <v>74.900392159999996</v>
      </c>
      <c r="F420" s="3">
        <f t="shared" si="13"/>
        <v>2958565.4903199999</v>
      </c>
      <c r="G420" s="23">
        <v>2009</v>
      </c>
    </row>
    <row r="421" spans="1:7" ht="16" x14ac:dyDescent="0.2">
      <c r="A421" s="23" t="s">
        <v>68</v>
      </c>
      <c r="B421" s="23">
        <v>487</v>
      </c>
      <c r="C421" s="23">
        <v>159</v>
      </c>
      <c r="D421" s="3">
        <f t="shared" si="12"/>
        <v>32648.870636550309</v>
      </c>
      <c r="E421" s="38">
        <v>55.28470085</v>
      </c>
      <c r="F421" s="3">
        <f t="shared" si="13"/>
        <v>1804983.0462320328</v>
      </c>
      <c r="G421" s="23">
        <v>2010</v>
      </c>
    </row>
    <row r="422" spans="1:7" ht="16" x14ac:dyDescent="0.2">
      <c r="A422" s="23" t="s">
        <v>68</v>
      </c>
      <c r="B422" s="23">
        <v>504</v>
      </c>
      <c r="C422" s="23">
        <v>189</v>
      </c>
      <c r="D422" s="3">
        <f t="shared" si="12"/>
        <v>37500</v>
      </c>
      <c r="E422" s="38">
        <v>92.957071429999999</v>
      </c>
      <c r="F422" s="3">
        <f t="shared" si="13"/>
        <v>3485890.1786250002</v>
      </c>
      <c r="G422" s="23">
        <v>2011</v>
      </c>
    </row>
    <row r="423" spans="1:7" ht="16" x14ac:dyDescent="0.2">
      <c r="A423" s="23" t="s">
        <v>68</v>
      </c>
      <c r="B423" s="23">
        <v>441</v>
      </c>
      <c r="C423" s="23">
        <v>130</v>
      </c>
      <c r="D423" s="3">
        <f t="shared" si="12"/>
        <v>29478.45804988662</v>
      </c>
      <c r="E423" s="38">
        <v>84.792826090000005</v>
      </c>
      <c r="F423" s="3">
        <f t="shared" si="13"/>
        <v>2499561.766825397</v>
      </c>
      <c r="G423" s="23">
        <v>2012</v>
      </c>
    </row>
    <row r="424" spans="1:7" ht="16" x14ac:dyDescent="0.2">
      <c r="A424" s="23" t="s">
        <v>68</v>
      </c>
      <c r="B424" s="23">
        <v>483</v>
      </c>
      <c r="C424" s="23">
        <v>139</v>
      </c>
      <c r="D424" s="3">
        <f t="shared" si="12"/>
        <v>28778.467908902694</v>
      </c>
      <c r="E424" s="38">
        <v>50.125205479999998</v>
      </c>
      <c r="F424" s="3">
        <f t="shared" si="13"/>
        <v>1442526.6173333335</v>
      </c>
      <c r="G424" s="23">
        <v>2013</v>
      </c>
    </row>
    <row r="425" spans="1:7" ht="16" x14ac:dyDescent="0.2">
      <c r="A425" s="23" t="s">
        <v>68</v>
      </c>
      <c r="B425" s="23">
        <v>428</v>
      </c>
      <c r="C425" s="23">
        <v>114</v>
      </c>
      <c r="D425" s="3">
        <f t="shared" si="12"/>
        <v>26635.514018691585</v>
      </c>
      <c r="E425" s="38">
        <v>95.141304349999999</v>
      </c>
      <c r="F425" s="3">
        <f t="shared" si="13"/>
        <v>2534137.5457710274</v>
      </c>
      <c r="G425" s="23">
        <v>2014</v>
      </c>
    </row>
    <row r="426" spans="1:7" ht="16" x14ac:dyDescent="0.2">
      <c r="A426" s="23" t="s">
        <v>68</v>
      </c>
      <c r="B426" s="23">
        <v>438</v>
      </c>
      <c r="C426" s="23">
        <v>140</v>
      </c>
      <c r="D426" s="3">
        <f t="shared" si="12"/>
        <v>31963.4703196347</v>
      </c>
      <c r="E426" s="38">
        <v>82.272727270000004</v>
      </c>
      <c r="F426" s="3">
        <f t="shared" si="13"/>
        <v>2629721.8762100455</v>
      </c>
      <c r="G426" s="23">
        <v>2015</v>
      </c>
    </row>
    <row r="427" spans="1:7" ht="16" x14ac:dyDescent="0.2">
      <c r="A427" s="23" t="s">
        <v>68</v>
      </c>
      <c r="B427" s="23">
        <v>394</v>
      </c>
      <c r="C427" s="23">
        <v>102</v>
      </c>
      <c r="D427" s="3">
        <f t="shared" si="12"/>
        <v>25888.324873096448</v>
      </c>
      <c r="E427" s="38">
        <v>116.25087720000001</v>
      </c>
      <c r="F427" s="3">
        <f t="shared" si="13"/>
        <v>3009540.4757360411</v>
      </c>
      <c r="G427" s="23">
        <v>2016</v>
      </c>
    </row>
    <row r="428" spans="1:7" ht="16" x14ac:dyDescent="0.2">
      <c r="A428" s="23" t="s">
        <v>68</v>
      </c>
      <c r="B428" s="23">
        <v>451</v>
      </c>
      <c r="C428" s="23">
        <v>148</v>
      </c>
      <c r="D428" s="3">
        <f t="shared" si="12"/>
        <v>32815.964523281596</v>
      </c>
      <c r="E428" s="38">
        <v>117.9661728</v>
      </c>
      <c r="F428" s="3">
        <f t="shared" si="13"/>
        <v>3871173.7415521061</v>
      </c>
      <c r="G428" s="23">
        <v>2017</v>
      </c>
    </row>
    <row r="429" spans="1:7" ht="16" x14ac:dyDescent="0.2">
      <c r="A429" s="23" t="s">
        <v>68</v>
      </c>
      <c r="B429" s="23">
        <v>484</v>
      </c>
      <c r="C429" s="23">
        <v>128</v>
      </c>
      <c r="D429" s="3">
        <f t="shared" si="12"/>
        <v>26446.280991735537</v>
      </c>
      <c r="E429" s="38">
        <v>112.7465217</v>
      </c>
      <c r="F429" s="3">
        <f t="shared" si="13"/>
        <v>2981726.1937190085</v>
      </c>
      <c r="G429" s="23">
        <v>2018</v>
      </c>
    </row>
    <row r="430" spans="1:7" ht="16" x14ac:dyDescent="0.2">
      <c r="A430" s="23" t="s">
        <v>68</v>
      </c>
      <c r="B430" s="23">
        <v>587</v>
      </c>
      <c r="C430" s="23">
        <v>143</v>
      </c>
      <c r="D430" s="3">
        <f t="shared" si="12"/>
        <v>24361.158432708689</v>
      </c>
      <c r="E430" s="38">
        <v>136.4328916</v>
      </c>
      <c r="F430" s="3">
        <f t="shared" si="13"/>
        <v>3323663.2877001707</v>
      </c>
      <c r="G430" s="23">
        <v>2019</v>
      </c>
    </row>
    <row r="431" spans="1:7" ht="16" x14ac:dyDescent="0.2">
      <c r="A431" s="23" t="s">
        <v>69</v>
      </c>
      <c r="B431" s="23"/>
      <c r="C431" s="23"/>
      <c r="D431" s="3" t="str">
        <f t="shared" si="12"/>
        <v>No data available</v>
      </c>
      <c r="E431" s="38"/>
      <c r="F431" s="3" t="str">
        <f t="shared" si="13"/>
        <v>No data available</v>
      </c>
      <c r="G431" s="23">
        <v>2009</v>
      </c>
    </row>
    <row r="432" spans="1:7" ht="16" x14ac:dyDescent="0.2">
      <c r="A432" s="23" t="s">
        <v>69</v>
      </c>
      <c r="B432" s="23"/>
      <c r="C432" s="23"/>
      <c r="D432" s="3" t="str">
        <f t="shared" si="12"/>
        <v>No data available</v>
      </c>
      <c r="E432" s="38"/>
      <c r="F432" s="3" t="str">
        <f t="shared" si="13"/>
        <v>No data available</v>
      </c>
      <c r="G432" s="23">
        <v>2010</v>
      </c>
    </row>
    <row r="433" spans="1:7" ht="16" x14ac:dyDescent="0.2">
      <c r="A433" s="23" t="s">
        <v>69</v>
      </c>
      <c r="B433" s="23"/>
      <c r="C433" s="23"/>
      <c r="D433" s="3" t="str">
        <f t="shared" si="12"/>
        <v>No data available</v>
      </c>
      <c r="E433" s="38"/>
      <c r="F433" s="3" t="str">
        <f t="shared" si="13"/>
        <v>No data available</v>
      </c>
      <c r="G433" s="23">
        <v>2011</v>
      </c>
    </row>
    <row r="434" spans="1:7" ht="16" x14ac:dyDescent="0.2">
      <c r="A434" s="23" t="s">
        <v>69</v>
      </c>
      <c r="B434" s="23"/>
      <c r="C434" s="23"/>
      <c r="D434" s="3" t="str">
        <f t="shared" si="12"/>
        <v>No data available</v>
      </c>
      <c r="E434" s="38"/>
      <c r="F434" s="3" t="str">
        <f t="shared" si="13"/>
        <v>No data available</v>
      </c>
      <c r="G434" s="23">
        <v>2012</v>
      </c>
    </row>
    <row r="435" spans="1:7" ht="16" x14ac:dyDescent="0.2">
      <c r="A435" s="23" t="s">
        <v>69</v>
      </c>
      <c r="B435" s="23"/>
      <c r="C435" s="23"/>
      <c r="D435" s="3" t="str">
        <f t="shared" si="12"/>
        <v>No data available</v>
      </c>
      <c r="E435" s="38"/>
      <c r="F435" s="3" t="str">
        <f t="shared" si="13"/>
        <v>No data available</v>
      </c>
      <c r="G435" s="23">
        <v>2013</v>
      </c>
    </row>
    <row r="436" spans="1:7" ht="16" x14ac:dyDescent="0.2">
      <c r="A436" s="23" t="s">
        <v>69</v>
      </c>
      <c r="B436" s="23"/>
      <c r="C436" s="23"/>
      <c r="D436" s="3" t="str">
        <f t="shared" si="12"/>
        <v>No data available</v>
      </c>
      <c r="E436" s="38"/>
      <c r="F436" s="3" t="str">
        <f t="shared" si="13"/>
        <v>No data available</v>
      </c>
      <c r="G436" s="23">
        <v>2014</v>
      </c>
    </row>
    <row r="437" spans="1:7" ht="16" x14ac:dyDescent="0.2">
      <c r="A437" s="23" t="s">
        <v>69</v>
      </c>
      <c r="B437" s="23"/>
      <c r="C437" s="23"/>
      <c r="D437" s="3" t="str">
        <f t="shared" si="12"/>
        <v>No data available</v>
      </c>
      <c r="E437" s="38"/>
      <c r="F437" s="3" t="str">
        <f t="shared" si="13"/>
        <v>No data available</v>
      </c>
      <c r="G437" s="23">
        <v>2015</v>
      </c>
    </row>
    <row r="438" spans="1:7" ht="16" x14ac:dyDescent="0.2">
      <c r="A438" s="23" t="s">
        <v>69</v>
      </c>
      <c r="B438" s="23"/>
      <c r="C438" s="23"/>
      <c r="D438" s="3" t="str">
        <f t="shared" si="12"/>
        <v>No data available</v>
      </c>
      <c r="E438" s="38"/>
      <c r="F438" s="3" t="str">
        <f t="shared" si="13"/>
        <v>No data available</v>
      </c>
      <c r="G438" s="23">
        <v>2016</v>
      </c>
    </row>
    <row r="439" spans="1:7" ht="16" x14ac:dyDescent="0.2">
      <c r="A439" s="23" t="s">
        <v>69</v>
      </c>
      <c r="B439" s="23"/>
      <c r="C439" s="23"/>
      <c r="D439" s="3" t="str">
        <f t="shared" si="12"/>
        <v>No data available</v>
      </c>
      <c r="E439" s="38"/>
      <c r="F439" s="3" t="str">
        <f t="shared" si="13"/>
        <v>No data available</v>
      </c>
      <c r="G439" s="23">
        <v>2017</v>
      </c>
    </row>
    <row r="440" spans="1:7" ht="16" x14ac:dyDescent="0.2">
      <c r="A440" s="23" t="s">
        <v>69</v>
      </c>
      <c r="B440" s="23"/>
      <c r="C440" s="23"/>
      <c r="D440" s="3" t="str">
        <f t="shared" ref="D440:D503" si="14">IF(B440&lt;&gt;"",C440/B440*100000,"No data available")</f>
        <v>No data available</v>
      </c>
      <c r="E440" s="38"/>
      <c r="F440" s="3" t="str">
        <f t="shared" si="13"/>
        <v>No data available</v>
      </c>
      <c r="G440" s="23">
        <v>2018</v>
      </c>
    </row>
    <row r="441" spans="1:7" ht="16" x14ac:dyDescent="0.2">
      <c r="A441" s="23" t="s">
        <v>69</v>
      </c>
      <c r="B441" s="23"/>
      <c r="C441" s="23"/>
      <c r="D441" s="3" t="str">
        <f t="shared" si="14"/>
        <v>No data available</v>
      </c>
      <c r="E441" s="38"/>
      <c r="F441" s="3" t="str">
        <f t="shared" si="13"/>
        <v>No data available</v>
      </c>
      <c r="G441" s="23">
        <v>2019</v>
      </c>
    </row>
    <row r="442" spans="1:7" ht="16" x14ac:dyDescent="0.2">
      <c r="A442" s="23" t="s">
        <v>70</v>
      </c>
      <c r="B442" s="23">
        <v>281</v>
      </c>
      <c r="C442" s="23">
        <v>132</v>
      </c>
      <c r="D442" s="3">
        <f t="shared" si="14"/>
        <v>46975.088967971526</v>
      </c>
      <c r="E442" s="38">
        <v>117.18323530000001</v>
      </c>
      <c r="F442" s="3">
        <f t="shared" si="13"/>
        <v>5504692.9037722414</v>
      </c>
      <c r="G442" s="23">
        <v>2009</v>
      </c>
    </row>
    <row r="443" spans="1:7" ht="16" x14ac:dyDescent="0.2">
      <c r="A443" s="23" t="s">
        <v>70</v>
      </c>
      <c r="B443" s="23">
        <v>225</v>
      </c>
      <c r="C443" s="23">
        <v>94</v>
      </c>
      <c r="D443" s="3">
        <f t="shared" si="14"/>
        <v>41777.777777777781</v>
      </c>
      <c r="E443" s="38">
        <v>98.81088235</v>
      </c>
      <c r="F443" s="3">
        <f t="shared" si="13"/>
        <v>4128099.0848444449</v>
      </c>
      <c r="G443" s="23">
        <v>2010</v>
      </c>
    </row>
    <row r="444" spans="1:7" ht="16" x14ac:dyDescent="0.2">
      <c r="A444" s="23" t="s">
        <v>70</v>
      </c>
      <c r="B444" s="23">
        <v>239</v>
      </c>
      <c r="C444" s="23">
        <v>103</v>
      </c>
      <c r="D444" s="3">
        <f t="shared" si="14"/>
        <v>43096.234309623433</v>
      </c>
      <c r="E444" s="38">
        <v>178.4862651</v>
      </c>
      <c r="F444" s="3">
        <f t="shared" si="13"/>
        <v>7692085.9017991638</v>
      </c>
      <c r="G444" s="23">
        <v>2011</v>
      </c>
    </row>
    <row r="445" spans="1:7" ht="16" x14ac:dyDescent="0.2">
      <c r="A445" s="23" t="s">
        <v>70</v>
      </c>
      <c r="B445" s="23">
        <v>226</v>
      </c>
      <c r="C445" s="23">
        <v>92</v>
      </c>
      <c r="D445" s="3">
        <f t="shared" si="14"/>
        <v>40707.964601769912</v>
      </c>
      <c r="E445" s="38">
        <v>106.4089855</v>
      </c>
      <c r="F445" s="3">
        <f t="shared" si="13"/>
        <v>4331693.2150442479</v>
      </c>
      <c r="G445" s="23">
        <v>2012</v>
      </c>
    </row>
    <row r="446" spans="1:7" ht="16" x14ac:dyDescent="0.2">
      <c r="A446" s="23" t="s">
        <v>70</v>
      </c>
      <c r="B446" s="23">
        <v>205</v>
      </c>
      <c r="C446" s="23">
        <v>85</v>
      </c>
      <c r="D446" s="3">
        <f t="shared" si="14"/>
        <v>41463.414634146342</v>
      </c>
      <c r="E446" s="38">
        <v>148.38533330000001</v>
      </c>
      <c r="F446" s="3">
        <f t="shared" si="13"/>
        <v>6152562.6002439028</v>
      </c>
      <c r="G446" s="23">
        <v>2013</v>
      </c>
    </row>
    <row r="447" spans="1:7" ht="16" x14ac:dyDescent="0.2">
      <c r="A447" s="23" t="s">
        <v>70</v>
      </c>
      <c r="B447" s="23">
        <v>174</v>
      </c>
      <c r="C447" s="23">
        <v>61</v>
      </c>
      <c r="D447" s="3">
        <f t="shared" si="14"/>
        <v>35057.471264367821</v>
      </c>
      <c r="E447" s="38">
        <v>60.801818179999998</v>
      </c>
      <c r="F447" s="3">
        <f t="shared" si="13"/>
        <v>2131557.993666667</v>
      </c>
      <c r="G447" s="23">
        <v>2014</v>
      </c>
    </row>
    <row r="448" spans="1:7" ht="16" x14ac:dyDescent="0.2">
      <c r="A448" s="23" t="s">
        <v>70</v>
      </c>
      <c r="B448" s="23">
        <v>144</v>
      </c>
      <c r="C448" s="23">
        <v>53</v>
      </c>
      <c r="D448" s="3">
        <f t="shared" si="14"/>
        <v>36805.555555555555</v>
      </c>
      <c r="E448" s="38">
        <v>158.951875</v>
      </c>
      <c r="F448" s="3">
        <f t="shared" si="13"/>
        <v>5850312.065972222</v>
      </c>
      <c r="G448" s="23">
        <v>2015</v>
      </c>
    </row>
    <row r="449" spans="1:7" ht="16" x14ac:dyDescent="0.2">
      <c r="A449" s="23" t="s">
        <v>70</v>
      </c>
      <c r="B449" s="23">
        <v>153</v>
      </c>
      <c r="C449" s="23">
        <v>57</v>
      </c>
      <c r="D449" s="3">
        <f t="shared" si="14"/>
        <v>37254.901960784315</v>
      </c>
      <c r="E449" s="38">
        <v>102.7268421</v>
      </c>
      <c r="F449" s="3">
        <f t="shared" si="13"/>
        <v>3827078.4311764706</v>
      </c>
      <c r="G449" s="23">
        <v>2016</v>
      </c>
    </row>
    <row r="450" spans="1:7" ht="16" x14ac:dyDescent="0.2">
      <c r="A450" s="23" t="s">
        <v>70</v>
      </c>
      <c r="B450" s="23">
        <v>198</v>
      </c>
      <c r="C450" s="23">
        <v>73</v>
      </c>
      <c r="D450" s="3">
        <f t="shared" si="14"/>
        <v>36868.686868686869</v>
      </c>
      <c r="E450" s="38">
        <v>118.7448148</v>
      </c>
      <c r="F450" s="3">
        <f t="shared" ref="F450:F513" si="15">IF(E450&lt;&gt;"",D450*E450,"No data available")</f>
        <v>4377965.3941414142</v>
      </c>
      <c r="G450" s="23">
        <v>2017</v>
      </c>
    </row>
    <row r="451" spans="1:7" ht="16" x14ac:dyDescent="0.2">
      <c r="A451" s="23" t="s">
        <v>70</v>
      </c>
      <c r="B451" s="23">
        <v>231</v>
      </c>
      <c r="C451" s="23">
        <v>50</v>
      </c>
      <c r="D451" s="3">
        <f t="shared" si="14"/>
        <v>21645.021645021643</v>
      </c>
      <c r="E451" s="38">
        <v>66.565641029999995</v>
      </c>
      <c r="F451" s="3">
        <f t="shared" si="15"/>
        <v>1440814.7409090907</v>
      </c>
      <c r="G451" s="23">
        <v>2018</v>
      </c>
    </row>
    <row r="452" spans="1:7" ht="16" x14ac:dyDescent="0.2">
      <c r="A452" s="23" t="s">
        <v>70</v>
      </c>
      <c r="B452" s="23">
        <v>174</v>
      </c>
      <c r="C452" s="23">
        <v>48</v>
      </c>
      <c r="D452" s="3">
        <f t="shared" si="14"/>
        <v>27586.206896551725</v>
      </c>
      <c r="E452" s="38">
        <v>189.71962959999999</v>
      </c>
      <c r="F452" s="3">
        <f t="shared" si="15"/>
        <v>5233644.9544827584</v>
      </c>
      <c r="G452" s="23">
        <v>2019</v>
      </c>
    </row>
    <row r="453" spans="1:7" ht="16" x14ac:dyDescent="0.2">
      <c r="A453" s="23" t="s">
        <v>71</v>
      </c>
      <c r="B453" s="23">
        <v>213</v>
      </c>
      <c r="C453" s="23">
        <v>91</v>
      </c>
      <c r="D453" s="3">
        <f t="shared" si="14"/>
        <v>42723.004694835683</v>
      </c>
      <c r="E453" s="38">
        <v>85.956666670000004</v>
      </c>
      <c r="F453" s="3">
        <f t="shared" si="15"/>
        <v>3672327.0736948359</v>
      </c>
      <c r="G453" s="23">
        <v>2009</v>
      </c>
    </row>
    <row r="454" spans="1:7" ht="16" x14ac:dyDescent="0.2">
      <c r="A454" s="23" t="s">
        <v>71</v>
      </c>
      <c r="B454" s="23">
        <v>365</v>
      </c>
      <c r="C454" s="23">
        <v>166</v>
      </c>
      <c r="D454" s="3">
        <f t="shared" si="14"/>
        <v>45479.452054794521</v>
      </c>
      <c r="E454" s="38">
        <v>111.16007519999999</v>
      </c>
      <c r="F454" s="3">
        <f t="shared" si="15"/>
        <v>5055499.3104657531</v>
      </c>
      <c r="G454" s="23">
        <v>2010</v>
      </c>
    </row>
    <row r="455" spans="1:7" ht="16" x14ac:dyDescent="0.2">
      <c r="A455" s="23" t="s">
        <v>71</v>
      </c>
      <c r="B455" s="23">
        <v>330</v>
      </c>
      <c r="C455" s="23">
        <v>126</v>
      </c>
      <c r="D455" s="3">
        <f t="shared" si="14"/>
        <v>38181.818181818184</v>
      </c>
      <c r="E455" s="38">
        <v>87.814270829999998</v>
      </c>
      <c r="F455" s="3">
        <f t="shared" si="15"/>
        <v>3352908.5226000003</v>
      </c>
      <c r="G455" s="23">
        <v>2011</v>
      </c>
    </row>
    <row r="456" spans="1:7" ht="16" x14ac:dyDescent="0.2">
      <c r="A456" s="23" t="s">
        <v>71</v>
      </c>
      <c r="B456" s="23">
        <v>354</v>
      </c>
      <c r="C456" s="23">
        <v>113</v>
      </c>
      <c r="D456" s="3">
        <f t="shared" si="14"/>
        <v>31920.903954802259</v>
      </c>
      <c r="E456" s="38">
        <v>108.2776923</v>
      </c>
      <c r="F456" s="3">
        <f t="shared" si="15"/>
        <v>3456321.816355932</v>
      </c>
      <c r="G456" s="23">
        <v>2012</v>
      </c>
    </row>
    <row r="457" spans="1:7" ht="16" x14ac:dyDescent="0.2">
      <c r="A457" s="23" t="s">
        <v>71</v>
      </c>
      <c r="B457" s="23">
        <v>344</v>
      </c>
      <c r="C457" s="23">
        <v>130</v>
      </c>
      <c r="D457" s="3">
        <f t="shared" si="14"/>
        <v>37790.697674418603</v>
      </c>
      <c r="E457" s="38">
        <v>113.2287912</v>
      </c>
      <c r="F457" s="3">
        <f t="shared" si="15"/>
        <v>4278995.0162790697</v>
      </c>
      <c r="G457" s="23">
        <v>2013</v>
      </c>
    </row>
    <row r="458" spans="1:7" ht="16" x14ac:dyDescent="0.2">
      <c r="A458" s="23" t="s">
        <v>71</v>
      </c>
      <c r="B458" s="23">
        <v>240</v>
      </c>
      <c r="C458" s="23">
        <v>94</v>
      </c>
      <c r="D458" s="3">
        <f t="shared" si="14"/>
        <v>39166.666666666664</v>
      </c>
      <c r="E458" s="38">
        <v>135.1137736</v>
      </c>
      <c r="F458" s="3">
        <f t="shared" si="15"/>
        <v>5291956.1326666661</v>
      </c>
      <c r="G458" s="23">
        <v>2014</v>
      </c>
    </row>
    <row r="459" spans="1:7" ht="16" x14ac:dyDescent="0.2">
      <c r="A459" s="23" t="s">
        <v>71</v>
      </c>
      <c r="B459" s="23">
        <v>210</v>
      </c>
      <c r="C459" s="23">
        <v>85</v>
      </c>
      <c r="D459" s="3">
        <f t="shared" si="14"/>
        <v>40476.190476190473</v>
      </c>
      <c r="E459" s="38">
        <v>115.5841509</v>
      </c>
      <c r="F459" s="3">
        <f t="shared" si="15"/>
        <v>4678406.1078571426</v>
      </c>
      <c r="G459" s="23">
        <v>2015</v>
      </c>
    </row>
    <row r="460" spans="1:7" ht="16" x14ac:dyDescent="0.2">
      <c r="A460" s="23" t="s">
        <v>71</v>
      </c>
      <c r="B460" s="23">
        <v>238</v>
      </c>
      <c r="C460" s="23">
        <v>91</v>
      </c>
      <c r="D460" s="3">
        <f t="shared" si="14"/>
        <v>38235.294117647056</v>
      </c>
      <c r="E460" s="38">
        <v>246.16482139999999</v>
      </c>
      <c r="F460" s="3">
        <f t="shared" si="15"/>
        <v>9412184.3476470578</v>
      </c>
      <c r="G460" s="23">
        <v>2016</v>
      </c>
    </row>
    <row r="461" spans="1:7" ht="16" x14ac:dyDescent="0.2">
      <c r="A461" s="23" t="s">
        <v>71</v>
      </c>
      <c r="B461" s="23">
        <v>1014</v>
      </c>
      <c r="C461" s="23">
        <v>394</v>
      </c>
      <c r="D461" s="3">
        <f t="shared" si="14"/>
        <v>38856.015779092704</v>
      </c>
      <c r="E461" s="38">
        <v>62.11664407</v>
      </c>
      <c r="F461" s="3">
        <f t="shared" si="15"/>
        <v>2413605.3021282051</v>
      </c>
      <c r="G461" s="23">
        <v>2017</v>
      </c>
    </row>
    <row r="462" spans="1:7" ht="16" x14ac:dyDescent="0.2">
      <c r="A462" s="23" t="s">
        <v>71</v>
      </c>
      <c r="B462" s="23">
        <v>1237</v>
      </c>
      <c r="C462" s="23">
        <v>332</v>
      </c>
      <c r="D462" s="3">
        <f t="shared" si="14"/>
        <v>26839.126919967664</v>
      </c>
      <c r="E462" s="38">
        <v>92.765924369999993</v>
      </c>
      <c r="F462" s="3">
        <f t="shared" si="15"/>
        <v>2489756.418014551</v>
      </c>
      <c r="G462" s="23">
        <v>2018</v>
      </c>
    </row>
    <row r="463" spans="1:7" ht="16" x14ac:dyDescent="0.2">
      <c r="A463" s="23" t="s">
        <v>71</v>
      </c>
      <c r="B463" s="23">
        <v>1334</v>
      </c>
      <c r="C463" s="23">
        <v>371</v>
      </c>
      <c r="D463" s="3">
        <f t="shared" si="14"/>
        <v>27811.094452773617</v>
      </c>
      <c r="E463" s="38">
        <v>88.717524269999998</v>
      </c>
      <c r="F463" s="3">
        <f t="shared" si="15"/>
        <v>2467331.4470892055</v>
      </c>
      <c r="G463" s="23">
        <v>2019</v>
      </c>
    </row>
    <row r="464" spans="1:7" ht="16" x14ac:dyDescent="0.2">
      <c r="A464" s="23" t="s">
        <v>72</v>
      </c>
      <c r="B464" s="23"/>
      <c r="C464" s="23"/>
      <c r="D464" s="3" t="str">
        <f t="shared" si="14"/>
        <v>No data available</v>
      </c>
      <c r="E464" s="38"/>
      <c r="F464" s="3" t="str">
        <f t="shared" si="15"/>
        <v>No data available</v>
      </c>
      <c r="G464" s="23">
        <v>2009</v>
      </c>
    </row>
    <row r="465" spans="1:7" ht="16" x14ac:dyDescent="0.2">
      <c r="A465" s="23" t="s">
        <v>72</v>
      </c>
      <c r="B465" s="23">
        <v>29</v>
      </c>
      <c r="C465" s="23">
        <v>12</v>
      </c>
      <c r="D465" s="3">
        <f t="shared" si="14"/>
        <v>41379.310344827587</v>
      </c>
      <c r="E465" s="38">
        <v>144.965</v>
      </c>
      <c r="F465" s="3">
        <f t="shared" si="15"/>
        <v>5998551.7241379311</v>
      </c>
      <c r="G465" s="23">
        <v>2010</v>
      </c>
    </row>
    <row r="466" spans="1:7" ht="16" x14ac:dyDescent="0.2">
      <c r="A466" s="23" t="s">
        <v>72</v>
      </c>
      <c r="B466" s="23"/>
      <c r="C466" s="23"/>
      <c r="D466" s="3" t="str">
        <f t="shared" si="14"/>
        <v>No data available</v>
      </c>
      <c r="E466" s="38"/>
      <c r="F466" s="3" t="str">
        <f t="shared" si="15"/>
        <v>No data available</v>
      </c>
      <c r="G466" s="23">
        <v>2011</v>
      </c>
    </row>
    <row r="467" spans="1:7" ht="16" x14ac:dyDescent="0.2">
      <c r="A467" s="23" t="s">
        <v>72</v>
      </c>
      <c r="B467" s="23"/>
      <c r="C467" s="23"/>
      <c r="D467" s="3" t="str">
        <f t="shared" si="14"/>
        <v>No data available</v>
      </c>
      <c r="E467" s="38"/>
      <c r="F467" s="3" t="str">
        <f t="shared" si="15"/>
        <v>No data available</v>
      </c>
      <c r="G467" s="23">
        <v>2012</v>
      </c>
    </row>
    <row r="468" spans="1:7" ht="16" x14ac:dyDescent="0.2">
      <c r="A468" s="23" t="s">
        <v>72</v>
      </c>
      <c r="B468" s="23"/>
      <c r="C468" s="23"/>
      <c r="D468" s="3" t="str">
        <f t="shared" si="14"/>
        <v>No data available</v>
      </c>
      <c r="E468" s="38"/>
      <c r="F468" s="3" t="str">
        <f t="shared" si="15"/>
        <v>No data available</v>
      </c>
      <c r="G468" s="23">
        <v>2013</v>
      </c>
    </row>
    <row r="469" spans="1:7" ht="16" x14ac:dyDescent="0.2">
      <c r="A469" s="23" t="s">
        <v>72</v>
      </c>
      <c r="B469" s="23"/>
      <c r="C469" s="23"/>
      <c r="D469" s="3" t="str">
        <f t="shared" si="14"/>
        <v>No data available</v>
      </c>
      <c r="E469" s="38"/>
      <c r="F469" s="3" t="str">
        <f t="shared" si="15"/>
        <v>No data available</v>
      </c>
      <c r="G469" s="23">
        <v>2014</v>
      </c>
    </row>
    <row r="470" spans="1:7" ht="16" x14ac:dyDescent="0.2">
      <c r="A470" s="23" t="s">
        <v>72</v>
      </c>
      <c r="B470" s="23"/>
      <c r="C470" s="23"/>
      <c r="D470" s="3" t="str">
        <f t="shared" si="14"/>
        <v>No data available</v>
      </c>
      <c r="E470" s="38"/>
      <c r="F470" s="3" t="str">
        <f t="shared" si="15"/>
        <v>No data available</v>
      </c>
      <c r="G470" s="23">
        <v>2015</v>
      </c>
    </row>
    <row r="471" spans="1:7" ht="16" x14ac:dyDescent="0.2">
      <c r="A471" s="23" t="s">
        <v>72</v>
      </c>
      <c r="B471" s="23">
        <v>34</v>
      </c>
      <c r="C471" s="23">
        <v>21</v>
      </c>
      <c r="D471" s="3">
        <f t="shared" si="14"/>
        <v>61764.705882352944</v>
      </c>
      <c r="E471" s="38">
        <v>104.9042857</v>
      </c>
      <c r="F471" s="3">
        <f t="shared" si="15"/>
        <v>6479382.3520588242</v>
      </c>
      <c r="G471" s="23">
        <v>2016</v>
      </c>
    </row>
    <row r="472" spans="1:7" ht="16" x14ac:dyDescent="0.2">
      <c r="A472" s="23" t="s">
        <v>72</v>
      </c>
      <c r="B472" s="23">
        <v>42</v>
      </c>
      <c r="C472" s="23">
        <v>16</v>
      </c>
      <c r="D472" s="3">
        <f t="shared" si="14"/>
        <v>38095.238095238092</v>
      </c>
      <c r="E472" s="38">
        <v>305.63749999999999</v>
      </c>
      <c r="F472" s="3">
        <f t="shared" si="15"/>
        <v>11643333.333333332</v>
      </c>
      <c r="G472" s="23">
        <v>2017</v>
      </c>
    </row>
    <row r="473" spans="1:7" ht="16" x14ac:dyDescent="0.2">
      <c r="A473" s="23" t="s">
        <v>72</v>
      </c>
      <c r="B473" s="23"/>
      <c r="C473" s="23"/>
      <c r="D473" s="3" t="str">
        <f t="shared" si="14"/>
        <v>No data available</v>
      </c>
      <c r="E473" s="38"/>
      <c r="F473" s="3" t="str">
        <f t="shared" si="15"/>
        <v>No data available</v>
      </c>
      <c r="G473" s="23">
        <v>2018</v>
      </c>
    </row>
    <row r="474" spans="1:7" ht="16" x14ac:dyDescent="0.2">
      <c r="A474" s="23" t="s">
        <v>72</v>
      </c>
      <c r="B474" s="23">
        <v>60</v>
      </c>
      <c r="C474" s="23"/>
      <c r="D474" s="3">
        <f t="shared" si="14"/>
        <v>0</v>
      </c>
      <c r="E474" s="38"/>
      <c r="F474" s="3" t="str">
        <f t="shared" si="15"/>
        <v>No data available</v>
      </c>
      <c r="G474" s="23">
        <v>2019</v>
      </c>
    </row>
    <row r="475" spans="1:7" ht="16" x14ac:dyDescent="0.2">
      <c r="A475" s="23" t="s">
        <v>73</v>
      </c>
      <c r="B475" s="23">
        <v>508</v>
      </c>
      <c r="C475" s="23">
        <v>185</v>
      </c>
      <c r="D475" s="3">
        <f t="shared" si="14"/>
        <v>36417.322834645674</v>
      </c>
      <c r="E475" s="38">
        <v>97.450072460000001</v>
      </c>
      <c r="F475" s="3">
        <f t="shared" si="15"/>
        <v>3548870.7490354334</v>
      </c>
      <c r="G475" s="23">
        <v>2009</v>
      </c>
    </row>
    <row r="476" spans="1:7" ht="16" x14ac:dyDescent="0.2">
      <c r="A476" s="23" t="s">
        <v>73</v>
      </c>
      <c r="B476" s="23">
        <v>408</v>
      </c>
      <c r="C476" s="23">
        <v>166</v>
      </c>
      <c r="D476" s="3">
        <f t="shared" si="14"/>
        <v>40686.274509803923</v>
      </c>
      <c r="E476" s="38">
        <v>99.824180330000004</v>
      </c>
      <c r="F476" s="3">
        <f t="shared" si="15"/>
        <v>4061474.0036225491</v>
      </c>
      <c r="G476" s="23">
        <v>2010</v>
      </c>
    </row>
    <row r="477" spans="1:7" ht="16" x14ac:dyDescent="0.2">
      <c r="A477" s="23" t="s">
        <v>73</v>
      </c>
      <c r="B477" s="23">
        <v>498</v>
      </c>
      <c r="C477" s="23">
        <v>177</v>
      </c>
      <c r="D477" s="3">
        <f t="shared" si="14"/>
        <v>35542.168674698791</v>
      </c>
      <c r="E477" s="38">
        <v>87.974850750000002</v>
      </c>
      <c r="F477" s="3">
        <f t="shared" si="15"/>
        <v>3126816.9844879513</v>
      </c>
      <c r="G477" s="23">
        <v>2011</v>
      </c>
    </row>
    <row r="478" spans="1:7" ht="16" x14ac:dyDescent="0.2">
      <c r="A478" s="23" t="s">
        <v>73</v>
      </c>
      <c r="B478" s="23">
        <v>386</v>
      </c>
      <c r="C478" s="23">
        <v>129</v>
      </c>
      <c r="D478" s="3">
        <f t="shared" si="14"/>
        <v>33419.689119170987</v>
      </c>
      <c r="E478" s="38">
        <v>79.970808079999998</v>
      </c>
      <c r="F478" s="3">
        <f t="shared" si="15"/>
        <v>2672599.5446424871</v>
      </c>
      <c r="G478" s="23">
        <v>2012</v>
      </c>
    </row>
    <row r="479" spans="1:7" ht="16" x14ac:dyDescent="0.2">
      <c r="A479" s="23" t="s">
        <v>73</v>
      </c>
      <c r="B479" s="23">
        <v>408</v>
      </c>
      <c r="C479" s="23">
        <v>123</v>
      </c>
      <c r="D479" s="3">
        <f t="shared" si="14"/>
        <v>30147.058823529409</v>
      </c>
      <c r="E479" s="38">
        <v>87.466999999999999</v>
      </c>
      <c r="F479" s="3">
        <f t="shared" si="15"/>
        <v>2636872.7941176468</v>
      </c>
      <c r="G479" s="23">
        <v>2013</v>
      </c>
    </row>
    <row r="480" spans="1:7" ht="16" x14ac:dyDescent="0.2">
      <c r="A480" s="23" t="s">
        <v>73</v>
      </c>
      <c r="B480" s="23">
        <v>361</v>
      </c>
      <c r="C480" s="23">
        <v>111</v>
      </c>
      <c r="D480" s="3">
        <f t="shared" si="14"/>
        <v>30747.922437673129</v>
      </c>
      <c r="E480" s="38">
        <v>107.8286301</v>
      </c>
      <c r="F480" s="3">
        <f t="shared" si="15"/>
        <v>3315506.3548753462</v>
      </c>
      <c r="G480" s="23">
        <v>2014</v>
      </c>
    </row>
    <row r="481" spans="1:7" ht="16" x14ac:dyDescent="0.2">
      <c r="A481" s="23" t="s">
        <v>73</v>
      </c>
      <c r="B481" s="23">
        <v>271</v>
      </c>
      <c r="C481" s="23">
        <v>97</v>
      </c>
      <c r="D481" s="3">
        <f t="shared" si="14"/>
        <v>35793.357933579333</v>
      </c>
      <c r="E481" s="38">
        <v>149.64147539999999</v>
      </c>
      <c r="F481" s="3">
        <f t="shared" si="15"/>
        <v>5356170.8907011058</v>
      </c>
      <c r="G481" s="23">
        <v>2015</v>
      </c>
    </row>
    <row r="482" spans="1:7" ht="16" x14ac:dyDescent="0.2">
      <c r="A482" s="23" t="s">
        <v>73</v>
      </c>
      <c r="B482" s="23">
        <v>237</v>
      </c>
      <c r="C482" s="23">
        <v>74</v>
      </c>
      <c r="D482" s="3">
        <f t="shared" si="14"/>
        <v>31223.628691983125</v>
      </c>
      <c r="E482" s="38">
        <v>65.131041670000002</v>
      </c>
      <c r="F482" s="3">
        <f t="shared" si="15"/>
        <v>2033627.4614261605</v>
      </c>
      <c r="G482" s="23">
        <v>2016</v>
      </c>
    </row>
    <row r="483" spans="1:7" ht="16" x14ac:dyDescent="0.2">
      <c r="A483" s="23" t="s">
        <v>73</v>
      </c>
      <c r="B483" s="23">
        <v>279</v>
      </c>
      <c r="C483" s="23">
        <v>85</v>
      </c>
      <c r="D483" s="3">
        <f t="shared" si="14"/>
        <v>30465.94982078853</v>
      </c>
      <c r="E483" s="38">
        <v>154.10101689999999</v>
      </c>
      <c r="F483" s="3">
        <f t="shared" si="15"/>
        <v>4694833.8482078845</v>
      </c>
      <c r="G483" s="23">
        <v>2017</v>
      </c>
    </row>
    <row r="484" spans="1:7" ht="16" x14ac:dyDescent="0.2">
      <c r="A484" s="23" t="s">
        <v>73</v>
      </c>
      <c r="B484" s="23">
        <v>311</v>
      </c>
      <c r="C484" s="23">
        <v>89</v>
      </c>
      <c r="D484" s="3">
        <f t="shared" si="14"/>
        <v>28617.36334405145</v>
      </c>
      <c r="E484" s="38">
        <v>144.97</v>
      </c>
      <c r="F484" s="3">
        <f t="shared" si="15"/>
        <v>4148659.1639871388</v>
      </c>
      <c r="G484" s="23">
        <v>2018</v>
      </c>
    </row>
    <row r="485" spans="1:7" ht="16" x14ac:dyDescent="0.2">
      <c r="A485" s="23" t="s">
        <v>73</v>
      </c>
      <c r="B485" s="23">
        <v>381</v>
      </c>
      <c r="C485" s="23">
        <v>106</v>
      </c>
      <c r="D485" s="3">
        <f t="shared" si="14"/>
        <v>27821.52230971129</v>
      </c>
      <c r="E485" s="38">
        <v>129.18666669999999</v>
      </c>
      <c r="F485" s="3">
        <f t="shared" si="15"/>
        <v>3594169.7297112863</v>
      </c>
      <c r="G485" s="23">
        <v>2019</v>
      </c>
    </row>
    <row r="486" spans="1:7" ht="16" x14ac:dyDescent="0.2">
      <c r="A486" s="23" t="s">
        <v>74</v>
      </c>
      <c r="B486" s="23">
        <v>5967</v>
      </c>
      <c r="C486" s="23">
        <v>2392</v>
      </c>
      <c r="D486" s="3">
        <f t="shared" si="14"/>
        <v>40087.14596949891</v>
      </c>
      <c r="E486" s="38">
        <v>93.325240809999997</v>
      </c>
      <c r="F486" s="3">
        <f t="shared" si="15"/>
        <v>3741142.5509891068</v>
      </c>
      <c r="G486" s="23">
        <v>2009</v>
      </c>
    </row>
    <row r="487" spans="1:7" ht="16" x14ac:dyDescent="0.2">
      <c r="A487" s="23" t="s">
        <v>74</v>
      </c>
      <c r="B487" s="23">
        <v>5759</v>
      </c>
      <c r="C487" s="23">
        <v>2340</v>
      </c>
      <c r="D487" s="3">
        <f t="shared" si="14"/>
        <v>40632.054176072234</v>
      </c>
      <c r="E487" s="38">
        <v>92.108259259999997</v>
      </c>
      <c r="F487" s="3">
        <f t="shared" si="15"/>
        <v>3742547.7803160269</v>
      </c>
      <c r="G487" s="23">
        <v>2010</v>
      </c>
    </row>
    <row r="488" spans="1:7" ht="16" x14ac:dyDescent="0.2">
      <c r="A488" s="23" t="s">
        <v>74</v>
      </c>
      <c r="B488" s="23">
        <v>5688</v>
      </c>
      <c r="C488" s="23">
        <v>2167</v>
      </c>
      <c r="D488" s="3">
        <f t="shared" si="14"/>
        <v>38097.74964838256</v>
      </c>
      <c r="E488" s="38">
        <v>103.84884150000001</v>
      </c>
      <c r="F488" s="3">
        <f t="shared" si="15"/>
        <v>3956407.1647415613</v>
      </c>
      <c r="G488" s="23">
        <v>2011</v>
      </c>
    </row>
    <row r="489" spans="1:7" ht="16" x14ac:dyDescent="0.2">
      <c r="A489" s="23" t="s">
        <v>74</v>
      </c>
      <c r="B489" s="23">
        <v>5668</v>
      </c>
      <c r="C489" s="23">
        <v>2174</v>
      </c>
      <c r="D489" s="3">
        <f t="shared" si="14"/>
        <v>38355.681016231472</v>
      </c>
      <c r="E489" s="38">
        <v>105.4465465</v>
      </c>
      <c r="F489" s="3">
        <f t="shared" si="15"/>
        <v>4044474.1018172191</v>
      </c>
      <c r="G489" s="23">
        <v>2012</v>
      </c>
    </row>
    <row r="490" spans="1:7" ht="16" x14ac:dyDescent="0.2">
      <c r="A490" s="23" t="s">
        <v>74</v>
      </c>
      <c r="B490" s="23">
        <v>5946</v>
      </c>
      <c r="C490" s="23">
        <v>2252</v>
      </c>
      <c r="D490" s="3">
        <f t="shared" si="14"/>
        <v>37874.201143625971</v>
      </c>
      <c r="E490" s="38">
        <v>150.50235369999999</v>
      </c>
      <c r="F490" s="3">
        <f t="shared" si="15"/>
        <v>5700156.4166229395</v>
      </c>
      <c r="G490" s="23">
        <v>2013</v>
      </c>
    </row>
    <row r="491" spans="1:7" ht="16" x14ac:dyDescent="0.2">
      <c r="A491" s="23" t="s">
        <v>74</v>
      </c>
      <c r="B491" s="23">
        <v>6575</v>
      </c>
      <c r="C491" s="23">
        <v>2199</v>
      </c>
      <c r="D491" s="3">
        <f t="shared" si="14"/>
        <v>33444.86692015209</v>
      </c>
      <c r="E491" s="38">
        <v>173.22496749999999</v>
      </c>
      <c r="F491" s="3">
        <f t="shared" si="15"/>
        <v>5793485.9852851704</v>
      </c>
      <c r="G491" s="23">
        <v>2014</v>
      </c>
    </row>
    <row r="492" spans="1:7" ht="16" x14ac:dyDescent="0.2">
      <c r="A492" s="23" t="s">
        <v>74</v>
      </c>
      <c r="B492" s="23">
        <v>7038</v>
      </c>
      <c r="C492" s="23">
        <v>2439</v>
      </c>
      <c r="D492" s="3">
        <f t="shared" si="14"/>
        <v>34654.731457800517</v>
      </c>
      <c r="E492" s="38">
        <v>169.408939</v>
      </c>
      <c r="F492" s="3">
        <f t="shared" si="15"/>
        <v>5870821.2875959091</v>
      </c>
      <c r="G492" s="23">
        <v>2015</v>
      </c>
    </row>
    <row r="493" spans="1:7" ht="16" x14ac:dyDescent="0.2">
      <c r="A493" s="23" t="s">
        <v>74</v>
      </c>
      <c r="B493" s="23">
        <v>9224</v>
      </c>
      <c r="C493" s="23">
        <v>3171</v>
      </c>
      <c r="D493" s="3">
        <f t="shared" si="14"/>
        <v>34377.710320901992</v>
      </c>
      <c r="E493" s="38">
        <v>186.75161660000001</v>
      </c>
      <c r="F493" s="3">
        <f t="shared" si="15"/>
        <v>6420092.9774349518</v>
      </c>
      <c r="G493" s="23">
        <v>2016</v>
      </c>
    </row>
    <row r="494" spans="1:7" ht="16" x14ac:dyDescent="0.2">
      <c r="A494" s="23" t="s">
        <v>74</v>
      </c>
      <c r="B494" s="23">
        <v>11597</v>
      </c>
      <c r="C494" s="23">
        <v>3749</v>
      </c>
      <c r="D494" s="3">
        <f t="shared" si="14"/>
        <v>32327.326032594639</v>
      </c>
      <c r="E494" s="38">
        <v>169.63191639999999</v>
      </c>
      <c r="F494" s="3">
        <f t="shared" si="15"/>
        <v>5483746.266996637</v>
      </c>
      <c r="G494" s="23">
        <v>2017</v>
      </c>
    </row>
    <row r="495" spans="1:7" ht="16" x14ac:dyDescent="0.2">
      <c r="A495" s="23" t="s">
        <v>74</v>
      </c>
      <c r="B495" s="23">
        <v>8724</v>
      </c>
      <c r="C495" s="23">
        <v>2039</v>
      </c>
      <c r="D495" s="3">
        <f t="shared" si="14"/>
        <v>23372.306281522237</v>
      </c>
      <c r="E495" s="38">
        <v>174.58534760000001</v>
      </c>
      <c r="F495" s="3">
        <f t="shared" si="15"/>
        <v>4080462.2163732233</v>
      </c>
      <c r="G495" s="23">
        <v>2018</v>
      </c>
    </row>
    <row r="496" spans="1:7" ht="16" x14ac:dyDescent="0.2">
      <c r="A496" s="23" t="s">
        <v>74</v>
      </c>
      <c r="B496" s="23">
        <v>9466</v>
      </c>
      <c r="C496" s="23">
        <v>2167</v>
      </c>
      <c r="D496" s="3">
        <f t="shared" si="14"/>
        <v>22892.45721529685</v>
      </c>
      <c r="E496" s="38">
        <v>183.63695430000001</v>
      </c>
      <c r="F496" s="3">
        <f t="shared" si="15"/>
        <v>4203901.119460173</v>
      </c>
      <c r="G496" s="23">
        <v>2019</v>
      </c>
    </row>
    <row r="497" spans="1:7" ht="16" x14ac:dyDescent="0.2">
      <c r="A497" s="23" t="s">
        <v>75</v>
      </c>
      <c r="B497" s="23">
        <v>370</v>
      </c>
      <c r="C497" s="23">
        <v>135</v>
      </c>
      <c r="D497" s="3">
        <f t="shared" si="14"/>
        <v>36486.486486486487</v>
      </c>
      <c r="E497" s="38">
        <v>86.03393939</v>
      </c>
      <c r="F497" s="3">
        <f t="shared" si="15"/>
        <v>3139076.1669324324</v>
      </c>
      <c r="G497" s="23">
        <v>2009</v>
      </c>
    </row>
    <row r="498" spans="1:7" ht="16" x14ac:dyDescent="0.2">
      <c r="A498" s="23" t="s">
        <v>75</v>
      </c>
      <c r="B498" s="23">
        <v>363</v>
      </c>
      <c r="C498" s="23">
        <v>116</v>
      </c>
      <c r="D498" s="3">
        <f t="shared" si="14"/>
        <v>31955.922865013774</v>
      </c>
      <c r="E498" s="38">
        <v>78.225483870000005</v>
      </c>
      <c r="F498" s="3">
        <f t="shared" si="15"/>
        <v>2499767.5286280992</v>
      </c>
      <c r="G498" s="23">
        <v>2010</v>
      </c>
    </row>
    <row r="499" spans="1:7" ht="16" x14ac:dyDescent="0.2">
      <c r="A499" s="23" t="s">
        <v>75</v>
      </c>
      <c r="B499" s="23">
        <v>424</v>
      </c>
      <c r="C499" s="23">
        <v>168</v>
      </c>
      <c r="D499" s="3">
        <f t="shared" si="14"/>
        <v>39622.641509433968</v>
      </c>
      <c r="E499" s="38">
        <v>118.3384397</v>
      </c>
      <c r="F499" s="3">
        <f t="shared" si="15"/>
        <v>4688881.5730188685</v>
      </c>
      <c r="G499" s="23">
        <v>2011</v>
      </c>
    </row>
    <row r="500" spans="1:7" ht="16" x14ac:dyDescent="0.2">
      <c r="A500" s="23" t="s">
        <v>75</v>
      </c>
      <c r="B500" s="23">
        <v>426</v>
      </c>
      <c r="C500" s="23">
        <v>152</v>
      </c>
      <c r="D500" s="3">
        <f t="shared" si="14"/>
        <v>35680.751173708915</v>
      </c>
      <c r="E500" s="38">
        <v>104.4519118</v>
      </c>
      <c r="F500" s="3">
        <f t="shared" si="15"/>
        <v>3726922.6745539904</v>
      </c>
      <c r="G500" s="23">
        <v>2012</v>
      </c>
    </row>
    <row r="501" spans="1:7" ht="16" x14ac:dyDescent="0.2">
      <c r="A501" s="23" t="s">
        <v>75</v>
      </c>
      <c r="B501" s="23">
        <v>412</v>
      </c>
      <c r="C501" s="23">
        <v>140</v>
      </c>
      <c r="D501" s="3">
        <f t="shared" si="14"/>
        <v>33980.582524271849</v>
      </c>
      <c r="E501" s="38">
        <v>89.384862389999995</v>
      </c>
      <c r="F501" s="3">
        <f t="shared" si="15"/>
        <v>3037349.6928640781</v>
      </c>
      <c r="G501" s="23">
        <v>2013</v>
      </c>
    </row>
    <row r="502" spans="1:7" ht="16" x14ac:dyDescent="0.2">
      <c r="A502" s="23" t="s">
        <v>75</v>
      </c>
      <c r="B502" s="23">
        <v>384</v>
      </c>
      <c r="C502" s="23">
        <v>147</v>
      </c>
      <c r="D502" s="3">
        <f t="shared" si="14"/>
        <v>38281.25</v>
      </c>
      <c r="E502" s="38">
        <v>110.85549450000001</v>
      </c>
      <c r="F502" s="3">
        <f t="shared" si="15"/>
        <v>4243686.8988281256</v>
      </c>
      <c r="G502" s="23">
        <v>2014</v>
      </c>
    </row>
    <row r="503" spans="1:7" ht="16" x14ac:dyDescent="0.2">
      <c r="A503" s="23" t="s">
        <v>75</v>
      </c>
      <c r="B503" s="23">
        <v>297</v>
      </c>
      <c r="C503" s="23">
        <v>98</v>
      </c>
      <c r="D503" s="3">
        <f t="shared" si="14"/>
        <v>32996.632996632994</v>
      </c>
      <c r="E503" s="38">
        <v>119.43983609999999</v>
      </c>
      <c r="F503" s="3">
        <f t="shared" si="15"/>
        <v>3941112.4369696965</v>
      </c>
      <c r="G503" s="23">
        <v>2015</v>
      </c>
    </row>
    <row r="504" spans="1:7" ht="16" x14ac:dyDescent="0.2">
      <c r="A504" s="23" t="s">
        <v>75</v>
      </c>
      <c r="B504" s="23">
        <v>281</v>
      </c>
      <c r="C504" s="23">
        <v>71</v>
      </c>
      <c r="D504" s="3">
        <f t="shared" ref="D504:D567" si="16">IF(B504&lt;&gt;"",C504/B504*100000,"No data available")</f>
        <v>25266.903914590748</v>
      </c>
      <c r="E504" s="38">
        <v>69.482399999999998</v>
      </c>
      <c r="F504" s="3">
        <f t="shared" si="15"/>
        <v>1755605.1245551601</v>
      </c>
      <c r="G504" s="23">
        <v>2016</v>
      </c>
    </row>
    <row r="505" spans="1:7" ht="16" x14ac:dyDescent="0.2">
      <c r="A505" s="23" t="s">
        <v>75</v>
      </c>
      <c r="B505" s="23">
        <v>282</v>
      </c>
      <c r="C505" s="23">
        <v>71</v>
      </c>
      <c r="D505" s="3">
        <f t="shared" si="16"/>
        <v>25177.304964539006</v>
      </c>
      <c r="E505" s="38">
        <v>70.149230770000003</v>
      </c>
      <c r="F505" s="3">
        <f t="shared" si="15"/>
        <v>1766168.5761241135</v>
      </c>
      <c r="G505" s="23">
        <v>2017</v>
      </c>
    </row>
    <row r="506" spans="1:7" ht="16" x14ac:dyDescent="0.2">
      <c r="A506" s="23" t="s">
        <v>75</v>
      </c>
      <c r="B506" s="23">
        <v>296</v>
      </c>
      <c r="C506" s="23">
        <v>46</v>
      </c>
      <c r="D506" s="3">
        <f t="shared" si="16"/>
        <v>15540.54054054054</v>
      </c>
      <c r="E506" s="38">
        <v>150.20903229999999</v>
      </c>
      <c r="F506" s="3">
        <f t="shared" si="15"/>
        <v>2334329.5560135134</v>
      </c>
      <c r="G506" s="23">
        <v>2018</v>
      </c>
    </row>
    <row r="507" spans="1:7" ht="16" x14ac:dyDescent="0.2">
      <c r="A507" s="23" t="s">
        <v>75</v>
      </c>
      <c r="B507" s="23">
        <v>353</v>
      </c>
      <c r="C507" s="23">
        <v>73</v>
      </c>
      <c r="D507" s="3">
        <f t="shared" si="16"/>
        <v>20679.886685552407</v>
      </c>
      <c r="E507" s="38">
        <v>188.05822219999999</v>
      </c>
      <c r="F507" s="3">
        <f t="shared" si="15"/>
        <v>3889022.7253824356</v>
      </c>
      <c r="G507" s="23">
        <v>2019</v>
      </c>
    </row>
    <row r="508" spans="1:7" ht="16" x14ac:dyDescent="0.2">
      <c r="A508" s="23" t="s">
        <v>76</v>
      </c>
      <c r="B508" s="23">
        <v>447</v>
      </c>
      <c r="C508" s="23">
        <v>147</v>
      </c>
      <c r="D508" s="3">
        <f t="shared" si="16"/>
        <v>32885.906040268455</v>
      </c>
      <c r="E508" s="38">
        <v>108.13823530000001</v>
      </c>
      <c r="F508" s="3">
        <f t="shared" si="15"/>
        <v>3556223.8454362415</v>
      </c>
      <c r="G508" s="23">
        <v>2009</v>
      </c>
    </row>
    <row r="509" spans="1:7" ht="16" x14ac:dyDescent="0.2">
      <c r="A509" s="23" t="s">
        <v>76</v>
      </c>
      <c r="B509" s="23">
        <v>422</v>
      </c>
      <c r="C509" s="23">
        <v>148</v>
      </c>
      <c r="D509" s="3">
        <f t="shared" si="16"/>
        <v>35071.090047393365</v>
      </c>
      <c r="E509" s="38">
        <v>78.437272730000004</v>
      </c>
      <c r="F509" s="3">
        <f t="shared" si="15"/>
        <v>2750880.6549857822</v>
      </c>
      <c r="G509" s="23">
        <v>2010</v>
      </c>
    </row>
    <row r="510" spans="1:7" ht="16" x14ac:dyDescent="0.2">
      <c r="A510" s="23" t="s">
        <v>76</v>
      </c>
      <c r="B510" s="23">
        <v>461</v>
      </c>
      <c r="C510" s="23">
        <v>140</v>
      </c>
      <c r="D510" s="3">
        <f t="shared" si="16"/>
        <v>30368.76355748373</v>
      </c>
      <c r="E510" s="38">
        <v>85.522282610000005</v>
      </c>
      <c r="F510" s="3">
        <f t="shared" si="15"/>
        <v>2597205.9794793925</v>
      </c>
      <c r="G510" s="23">
        <v>2011</v>
      </c>
    </row>
    <row r="511" spans="1:7" ht="16" x14ac:dyDescent="0.2">
      <c r="A511" s="23" t="s">
        <v>76</v>
      </c>
      <c r="B511" s="23">
        <v>479</v>
      </c>
      <c r="C511" s="23">
        <v>161</v>
      </c>
      <c r="D511" s="3">
        <f t="shared" si="16"/>
        <v>33611.691022964507</v>
      </c>
      <c r="E511" s="38">
        <v>117.75477480000001</v>
      </c>
      <c r="F511" s="3">
        <f t="shared" si="15"/>
        <v>3957937.1070563672</v>
      </c>
      <c r="G511" s="23">
        <v>2012</v>
      </c>
    </row>
    <row r="512" spans="1:7" ht="16" x14ac:dyDescent="0.2">
      <c r="A512" s="23" t="s">
        <v>76</v>
      </c>
      <c r="B512" s="23">
        <v>509</v>
      </c>
      <c r="C512" s="23">
        <v>150</v>
      </c>
      <c r="D512" s="3">
        <f t="shared" si="16"/>
        <v>29469.548133595286</v>
      </c>
      <c r="E512" s="38">
        <v>99.700444439999998</v>
      </c>
      <c r="F512" s="3">
        <f t="shared" si="15"/>
        <v>2938127.0463654227</v>
      </c>
      <c r="G512" s="23">
        <v>2013</v>
      </c>
    </row>
    <row r="513" spans="1:7" ht="16" x14ac:dyDescent="0.2">
      <c r="A513" s="23" t="s">
        <v>76</v>
      </c>
      <c r="B513" s="23">
        <v>529</v>
      </c>
      <c r="C513" s="23">
        <v>171</v>
      </c>
      <c r="D513" s="3">
        <f t="shared" si="16"/>
        <v>32325.141776937617</v>
      </c>
      <c r="E513" s="38">
        <v>118.8888073</v>
      </c>
      <c r="F513" s="3">
        <f t="shared" si="15"/>
        <v>3843097.5516635156</v>
      </c>
      <c r="G513" s="23">
        <v>2014</v>
      </c>
    </row>
    <row r="514" spans="1:7" ht="16" x14ac:dyDescent="0.2">
      <c r="A514" s="23" t="s">
        <v>76</v>
      </c>
      <c r="B514" s="23">
        <v>481</v>
      </c>
      <c r="C514" s="23">
        <v>145</v>
      </c>
      <c r="D514" s="3">
        <f t="shared" si="16"/>
        <v>30145.530145530149</v>
      </c>
      <c r="E514" s="38">
        <v>143.75755559999999</v>
      </c>
      <c r="F514" s="3">
        <f t="shared" ref="F514:F573" si="17">IF(E514&lt;&gt;"",D514*E514,"No data available")</f>
        <v>4333647.7259875266</v>
      </c>
      <c r="G514" s="23">
        <v>2015</v>
      </c>
    </row>
    <row r="515" spans="1:7" ht="16" x14ac:dyDescent="0.2">
      <c r="A515" s="23" t="s">
        <v>76</v>
      </c>
      <c r="B515" s="23">
        <v>409</v>
      </c>
      <c r="C515" s="23">
        <v>137</v>
      </c>
      <c r="D515" s="3">
        <f t="shared" si="16"/>
        <v>33496.332518337404</v>
      </c>
      <c r="E515" s="38">
        <v>103.17954020000001</v>
      </c>
      <c r="F515" s="3">
        <f t="shared" si="17"/>
        <v>3456136.1876283614</v>
      </c>
      <c r="G515" s="23">
        <v>2016</v>
      </c>
    </row>
    <row r="516" spans="1:7" ht="16" x14ac:dyDescent="0.2">
      <c r="A516" s="23" t="s">
        <v>76</v>
      </c>
      <c r="B516" s="23">
        <v>409</v>
      </c>
      <c r="C516" s="23">
        <v>130</v>
      </c>
      <c r="D516" s="3">
        <f t="shared" si="16"/>
        <v>31784.841075794622</v>
      </c>
      <c r="E516" s="38">
        <v>176.943625</v>
      </c>
      <c r="F516" s="3">
        <f t="shared" si="17"/>
        <v>5624125</v>
      </c>
      <c r="G516" s="23">
        <v>2017</v>
      </c>
    </row>
    <row r="517" spans="1:7" ht="16" x14ac:dyDescent="0.2">
      <c r="A517" s="23" t="s">
        <v>76</v>
      </c>
      <c r="B517" s="23">
        <v>528</v>
      </c>
      <c r="C517" s="23">
        <v>134</v>
      </c>
      <c r="D517" s="3">
        <f t="shared" si="16"/>
        <v>25378.78787878788</v>
      </c>
      <c r="E517" s="38">
        <v>152.44380949999999</v>
      </c>
      <c r="F517" s="3">
        <f t="shared" si="17"/>
        <v>3868839.1047348483</v>
      </c>
      <c r="G517" s="23">
        <v>2018</v>
      </c>
    </row>
    <row r="518" spans="1:7" ht="16" x14ac:dyDescent="0.2">
      <c r="A518" s="23" t="s">
        <v>76</v>
      </c>
      <c r="B518" s="23">
        <v>506</v>
      </c>
      <c r="C518" s="23">
        <v>138</v>
      </c>
      <c r="D518" s="3">
        <f t="shared" si="16"/>
        <v>27272.727272727272</v>
      </c>
      <c r="E518" s="38">
        <v>173.97052629999999</v>
      </c>
      <c r="F518" s="3">
        <f t="shared" si="17"/>
        <v>4744650.7172727268</v>
      </c>
      <c r="G518" s="23">
        <v>2019</v>
      </c>
    </row>
    <row r="519" spans="1:7" ht="16" x14ac:dyDescent="0.2">
      <c r="A519" s="23" t="s">
        <v>77</v>
      </c>
      <c r="B519" s="23"/>
      <c r="C519" s="23"/>
      <c r="D519" s="3" t="str">
        <f t="shared" si="16"/>
        <v>No data available</v>
      </c>
      <c r="E519" s="38"/>
      <c r="F519" s="3" t="str">
        <f t="shared" si="17"/>
        <v>No data available</v>
      </c>
      <c r="G519" s="23">
        <v>2009</v>
      </c>
    </row>
    <row r="520" spans="1:7" ht="16" x14ac:dyDescent="0.2">
      <c r="A520" s="23" t="s">
        <v>77</v>
      </c>
      <c r="B520" s="23"/>
      <c r="C520" s="23"/>
      <c r="D520" s="3" t="str">
        <f t="shared" si="16"/>
        <v>No data available</v>
      </c>
      <c r="E520" s="38"/>
      <c r="F520" s="3" t="str">
        <f t="shared" si="17"/>
        <v>No data available</v>
      </c>
      <c r="G520" s="23">
        <v>2010</v>
      </c>
    </row>
    <row r="521" spans="1:7" ht="16" x14ac:dyDescent="0.2">
      <c r="A521" s="23" t="s">
        <v>77</v>
      </c>
      <c r="B521" s="23"/>
      <c r="C521" s="23"/>
      <c r="D521" s="3" t="str">
        <f t="shared" si="16"/>
        <v>No data available</v>
      </c>
      <c r="E521" s="38"/>
      <c r="F521" s="3" t="str">
        <f t="shared" si="17"/>
        <v>No data available</v>
      </c>
      <c r="G521" s="23">
        <v>2011</v>
      </c>
    </row>
    <row r="522" spans="1:7" ht="16" x14ac:dyDescent="0.2">
      <c r="A522" s="23" t="s">
        <v>77</v>
      </c>
      <c r="B522" s="23"/>
      <c r="C522" s="23"/>
      <c r="D522" s="3" t="str">
        <f t="shared" si="16"/>
        <v>No data available</v>
      </c>
      <c r="E522" s="38"/>
      <c r="F522" s="3" t="str">
        <f t="shared" si="17"/>
        <v>No data available</v>
      </c>
      <c r="G522" s="23">
        <v>2012</v>
      </c>
    </row>
    <row r="523" spans="1:7" ht="16" x14ac:dyDescent="0.2">
      <c r="A523" s="23" t="s">
        <v>77</v>
      </c>
      <c r="B523" s="23"/>
      <c r="C523" s="23"/>
      <c r="D523" s="3" t="str">
        <f t="shared" si="16"/>
        <v>No data available</v>
      </c>
      <c r="E523" s="38"/>
      <c r="F523" s="3" t="str">
        <f t="shared" si="17"/>
        <v>No data available</v>
      </c>
      <c r="G523" s="23">
        <v>2013</v>
      </c>
    </row>
    <row r="524" spans="1:7" ht="16" x14ac:dyDescent="0.2">
      <c r="A524" s="23" t="s">
        <v>77</v>
      </c>
      <c r="B524" s="23"/>
      <c r="C524" s="23"/>
      <c r="D524" s="3" t="str">
        <f t="shared" si="16"/>
        <v>No data available</v>
      </c>
      <c r="E524" s="38"/>
      <c r="F524" s="3" t="str">
        <f t="shared" si="17"/>
        <v>No data available</v>
      </c>
      <c r="G524" s="23">
        <v>2014</v>
      </c>
    </row>
    <row r="525" spans="1:7" ht="16" x14ac:dyDescent="0.2">
      <c r="A525" s="23" t="s">
        <v>77</v>
      </c>
      <c r="B525" s="23"/>
      <c r="C525" s="23"/>
      <c r="D525" s="3" t="str">
        <f t="shared" si="16"/>
        <v>No data available</v>
      </c>
      <c r="E525" s="38"/>
      <c r="F525" s="3" t="str">
        <f t="shared" si="17"/>
        <v>No data available</v>
      </c>
      <c r="G525" s="23">
        <v>2015</v>
      </c>
    </row>
    <row r="526" spans="1:7" ht="16" x14ac:dyDescent="0.2">
      <c r="A526" s="23" t="s">
        <v>77</v>
      </c>
      <c r="B526" s="23"/>
      <c r="C526" s="23"/>
      <c r="D526" s="3" t="str">
        <f t="shared" si="16"/>
        <v>No data available</v>
      </c>
      <c r="E526" s="38"/>
      <c r="F526" s="3" t="str">
        <f t="shared" si="17"/>
        <v>No data available</v>
      </c>
      <c r="G526" s="23">
        <v>2016</v>
      </c>
    </row>
    <row r="527" spans="1:7" ht="16" x14ac:dyDescent="0.2">
      <c r="A527" s="23" t="s">
        <v>77</v>
      </c>
      <c r="B527" s="23"/>
      <c r="C527" s="23"/>
      <c r="D527" s="3" t="str">
        <f t="shared" si="16"/>
        <v>No data available</v>
      </c>
      <c r="E527" s="38"/>
      <c r="F527" s="3" t="str">
        <f t="shared" si="17"/>
        <v>No data available</v>
      </c>
      <c r="G527" s="23">
        <v>2017</v>
      </c>
    </row>
    <row r="528" spans="1:7" ht="16" x14ac:dyDescent="0.2">
      <c r="A528" s="23" t="s">
        <v>77</v>
      </c>
      <c r="B528" s="23"/>
      <c r="C528" s="23"/>
      <c r="D528" s="3" t="str">
        <f t="shared" si="16"/>
        <v>No data available</v>
      </c>
      <c r="E528" s="38"/>
      <c r="F528" s="3" t="str">
        <f t="shared" si="17"/>
        <v>No data available</v>
      </c>
      <c r="G528" s="23">
        <v>2018</v>
      </c>
    </row>
    <row r="529" spans="1:7" ht="16" x14ac:dyDescent="0.2">
      <c r="A529" s="23" t="s">
        <v>77</v>
      </c>
      <c r="B529" s="23">
        <v>35</v>
      </c>
      <c r="C529" s="23"/>
      <c r="D529" s="3">
        <f t="shared" si="16"/>
        <v>0</v>
      </c>
      <c r="E529" s="38"/>
      <c r="F529" s="3" t="str">
        <f t="shared" si="17"/>
        <v>No data available</v>
      </c>
      <c r="G529" s="23">
        <v>2019</v>
      </c>
    </row>
    <row r="530" spans="1:7" ht="16" x14ac:dyDescent="0.2">
      <c r="A530" s="23" t="s">
        <v>78</v>
      </c>
      <c r="B530" s="23">
        <v>352</v>
      </c>
      <c r="C530" s="23">
        <v>136</v>
      </c>
      <c r="D530" s="3">
        <f t="shared" si="16"/>
        <v>38636.363636363632</v>
      </c>
      <c r="E530" s="38">
        <v>125.2573118</v>
      </c>
      <c r="F530" s="3">
        <f t="shared" si="17"/>
        <v>4839487.0468181809</v>
      </c>
      <c r="G530" s="23">
        <v>2009</v>
      </c>
    </row>
    <row r="531" spans="1:7" ht="16" x14ac:dyDescent="0.2">
      <c r="A531" s="23" t="s">
        <v>78</v>
      </c>
      <c r="B531" s="23">
        <v>450</v>
      </c>
      <c r="C531" s="23">
        <v>167</v>
      </c>
      <c r="D531" s="3">
        <f t="shared" si="16"/>
        <v>37111.111111111109</v>
      </c>
      <c r="E531" s="38">
        <v>128.89423729999999</v>
      </c>
      <c r="F531" s="3">
        <f t="shared" si="17"/>
        <v>4783408.3620222211</v>
      </c>
      <c r="G531" s="23">
        <v>2010</v>
      </c>
    </row>
    <row r="532" spans="1:7" ht="16" x14ac:dyDescent="0.2">
      <c r="A532" s="23" t="s">
        <v>78</v>
      </c>
      <c r="B532" s="23">
        <v>486</v>
      </c>
      <c r="C532" s="23">
        <v>191</v>
      </c>
      <c r="D532" s="3">
        <f t="shared" si="16"/>
        <v>39300.411522633745</v>
      </c>
      <c r="E532" s="38">
        <v>111.3056923</v>
      </c>
      <c r="F532" s="3">
        <f t="shared" si="17"/>
        <v>4374359.5122016463</v>
      </c>
      <c r="G532" s="23">
        <v>2011</v>
      </c>
    </row>
    <row r="533" spans="1:7" ht="16" x14ac:dyDescent="0.2">
      <c r="A533" s="23" t="s">
        <v>78</v>
      </c>
      <c r="B533" s="23">
        <v>501</v>
      </c>
      <c r="C533" s="23">
        <v>154</v>
      </c>
      <c r="D533" s="3">
        <f t="shared" si="16"/>
        <v>30738.522954091819</v>
      </c>
      <c r="E533" s="38">
        <v>119.06096770000001</v>
      </c>
      <c r="F533" s="3">
        <f t="shared" si="17"/>
        <v>3659758.2885828349</v>
      </c>
      <c r="G533" s="23">
        <v>2012</v>
      </c>
    </row>
    <row r="534" spans="1:7" ht="16" x14ac:dyDescent="0.2">
      <c r="A534" s="23" t="s">
        <v>78</v>
      </c>
      <c r="B534" s="23">
        <v>477</v>
      </c>
      <c r="C534" s="23">
        <v>138</v>
      </c>
      <c r="D534" s="3">
        <f t="shared" si="16"/>
        <v>28930.817610062892</v>
      </c>
      <c r="E534" s="38">
        <v>134.1057955</v>
      </c>
      <c r="F534" s="3">
        <f t="shared" si="17"/>
        <v>3879790.3100628927</v>
      </c>
      <c r="G534" s="23">
        <v>2013</v>
      </c>
    </row>
    <row r="535" spans="1:7" ht="16" x14ac:dyDescent="0.2">
      <c r="A535" s="23" t="s">
        <v>78</v>
      </c>
      <c r="B535" s="23">
        <v>470</v>
      </c>
      <c r="C535" s="23">
        <v>132</v>
      </c>
      <c r="D535" s="3">
        <f t="shared" si="16"/>
        <v>28085.106382978724</v>
      </c>
      <c r="E535" s="38">
        <v>156.62360000000001</v>
      </c>
      <c r="F535" s="3">
        <f t="shared" si="17"/>
        <v>4398790.4680851065</v>
      </c>
      <c r="G535" s="23">
        <v>2014</v>
      </c>
    </row>
    <row r="536" spans="1:7" ht="16" x14ac:dyDescent="0.2">
      <c r="A536" s="23" t="s">
        <v>78</v>
      </c>
      <c r="B536" s="23">
        <v>299</v>
      </c>
      <c r="C536" s="23">
        <v>79</v>
      </c>
      <c r="D536" s="3">
        <f t="shared" si="16"/>
        <v>26421.404682274246</v>
      </c>
      <c r="E536" s="38">
        <v>199.69319150000001</v>
      </c>
      <c r="F536" s="3">
        <f t="shared" si="17"/>
        <v>5276174.6249163877</v>
      </c>
      <c r="G536" s="23">
        <v>2015</v>
      </c>
    </row>
    <row r="537" spans="1:7" ht="16" x14ac:dyDescent="0.2">
      <c r="A537" s="23" t="s">
        <v>78</v>
      </c>
      <c r="B537" s="23">
        <v>281</v>
      </c>
      <c r="C537" s="23">
        <v>81</v>
      </c>
      <c r="D537" s="3">
        <f t="shared" si="16"/>
        <v>28825.622775800712</v>
      </c>
      <c r="E537" s="38">
        <v>194.70965519999999</v>
      </c>
      <c r="F537" s="3">
        <f t="shared" si="17"/>
        <v>5612627.0716014234</v>
      </c>
      <c r="G537" s="23">
        <v>2016</v>
      </c>
    </row>
    <row r="538" spans="1:7" ht="16" x14ac:dyDescent="0.2">
      <c r="A538" s="23" t="s">
        <v>78</v>
      </c>
      <c r="B538" s="23">
        <v>323</v>
      </c>
      <c r="C538" s="23">
        <v>100</v>
      </c>
      <c r="D538" s="3">
        <f t="shared" si="16"/>
        <v>30959.752321981425</v>
      </c>
      <c r="E538" s="38">
        <v>179.90412699999999</v>
      </c>
      <c r="F538" s="3">
        <f t="shared" si="17"/>
        <v>5569787.2136222906</v>
      </c>
      <c r="G538" s="23">
        <v>2017</v>
      </c>
    </row>
    <row r="539" spans="1:7" ht="16" x14ac:dyDescent="0.2">
      <c r="A539" s="23" t="s">
        <v>78</v>
      </c>
      <c r="B539" s="23">
        <v>199</v>
      </c>
      <c r="C539" s="23">
        <v>36</v>
      </c>
      <c r="D539" s="3">
        <f t="shared" si="16"/>
        <v>18090.452261306535</v>
      </c>
      <c r="E539" s="38">
        <v>107.2556522</v>
      </c>
      <c r="F539" s="3">
        <f t="shared" si="17"/>
        <v>1940303.2558793973</v>
      </c>
      <c r="G539" s="23">
        <v>2018</v>
      </c>
    </row>
    <row r="540" spans="1:7" ht="16" x14ac:dyDescent="0.2">
      <c r="A540" s="23" t="s">
        <v>78</v>
      </c>
      <c r="B540" s="23">
        <v>196</v>
      </c>
      <c r="C540" s="23">
        <v>31</v>
      </c>
      <c r="D540" s="3">
        <f t="shared" si="16"/>
        <v>15816.326530612247</v>
      </c>
      <c r="E540" s="38">
        <v>239.52</v>
      </c>
      <c r="F540" s="3">
        <f t="shared" si="17"/>
        <v>3788326.5306122457</v>
      </c>
      <c r="G540" s="23">
        <v>2019</v>
      </c>
    </row>
    <row r="541" spans="1:7" ht="16" x14ac:dyDescent="0.2">
      <c r="A541" s="23" t="s">
        <v>79</v>
      </c>
      <c r="B541" s="23">
        <v>1252</v>
      </c>
      <c r="C541" s="23">
        <v>588</v>
      </c>
      <c r="D541" s="3">
        <f t="shared" si="16"/>
        <v>46964.856230031946</v>
      </c>
      <c r="E541" s="38">
        <v>146.6366591</v>
      </c>
      <c r="F541" s="3">
        <f t="shared" si="17"/>
        <v>6886769.612683706</v>
      </c>
      <c r="G541" s="23">
        <v>2009</v>
      </c>
    </row>
    <row r="542" spans="1:7" ht="16" x14ac:dyDescent="0.2">
      <c r="A542" s="23" t="s">
        <v>79</v>
      </c>
      <c r="B542" s="23">
        <v>1384</v>
      </c>
      <c r="C542" s="23">
        <v>599</v>
      </c>
      <c r="D542" s="3">
        <f t="shared" si="16"/>
        <v>43280.346820809253</v>
      </c>
      <c r="E542" s="38">
        <v>129.86442589999999</v>
      </c>
      <c r="F542" s="3">
        <f t="shared" si="17"/>
        <v>5620577.3926372835</v>
      </c>
      <c r="G542" s="23">
        <v>2010</v>
      </c>
    </row>
    <row r="543" spans="1:7" ht="16" x14ac:dyDescent="0.2">
      <c r="A543" s="23" t="s">
        <v>79</v>
      </c>
      <c r="B543" s="23">
        <v>1357</v>
      </c>
      <c r="C543" s="23">
        <v>573</v>
      </c>
      <c r="D543" s="3">
        <f t="shared" si="16"/>
        <v>42225.497420781132</v>
      </c>
      <c r="E543" s="38">
        <v>143.52579399999999</v>
      </c>
      <c r="F543" s="3">
        <f t="shared" si="17"/>
        <v>6060448.0443625636</v>
      </c>
      <c r="G543" s="23">
        <v>2011</v>
      </c>
    </row>
    <row r="544" spans="1:7" ht="16" x14ac:dyDescent="0.2">
      <c r="A544" s="23" t="s">
        <v>79</v>
      </c>
      <c r="B544" s="23">
        <v>1444</v>
      </c>
      <c r="C544" s="23">
        <v>607</v>
      </c>
      <c r="D544" s="3">
        <f t="shared" si="16"/>
        <v>42036.011080332406</v>
      </c>
      <c r="E544" s="38">
        <v>126.54376569999999</v>
      </c>
      <c r="F544" s="3">
        <f t="shared" si="17"/>
        <v>5319395.1371121872</v>
      </c>
      <c r="G544" s="23">
        <v>2012</v>
      </c>
    </row>
    <row r="545" spans="1:7" ht="16" x14ac:dyDescent="0.2">
      <c r="A545" s="23" t="s">
        <v>79</v>
      </c>
      <c r="B545" s="23">
        <v>1691</v>
      </c>
      <c r="C545" s="23">
        <v>663</v>
      </c>
      <c r="D545" s="3">
        <f t="shared" si="16"/>
        <v>39207.569485511536</v>
      </c>
      <c r="E545" s="38">
        <v>110.80524389999999</v>
      </c>
      <c r="F545" s="3">
        <f t="shared" si="17"/>
        <v>4344404.2995683029</v>
      </c>
      <c r="G545" s="23">
        <v>2013</v>
      </c>
    </row>
    <row r="546" spans="1:7" ht="16" x14ac:dyDescent="0.2">
      <c r="A546" s="23" t="s">
        <v>79</v>
      </c>
      <c r="B546" s="23">
        <v>1587</v>
      </c>
      <c r="C546" s="23">
        <v>575</v>
      </c>
      <c r="D546" s="3">
        <f t="shared" si="16"/>
        <v>36231.884057971016</v>
      </c>
      <c r="E546" s="38">
        <v>128.93342509999999</v>
      </c>
      <c r="F546" s="3">
        <f t="shared" si="17"/>
        <v>4671500.90942029</v>
      </c>
      <c r="G546" s="23">
        <v>2014</v>
      </c>
    </row>
    <row r="547" spans="1:7" ht="16" x14ac:dyDescent="0.2">
      <c r="A547" s="23" t="s">
        <v>79</v>
      </c>
      <c r="B547" s="23">
        <v>1323</v>
      </c>
      <c r="C547" s="23">
        <v>508</v>
      </c>
      <c r="D547" s="3">
        <f t="shared" si="16"/>
        <v>38397.581254724115</v>
      </c>
      <c r="E547" s="38">
        <v>131.9085906</v>
      </c>
      <c r="F547" s="3">
        <f t="shared" si="17"/>
        <v>5064970.8257596372</v>
      </c>
      <c r="G547" s="23">
        <v>2015</v>
      </c>
    </row>
    <row r="548" spans="1:7" ht="16" x14ac:dyDescent="0.2">
      <c r="A548" s="23" t="s">
        <v>79</v>
      </c>
      <c r="B548" s="23">
        <v>1249</v>
      </c>
      <c r="C548" s="23">
        <v>451</v>
      </c>
      <c r="D548" s="3">
        <f t="shared" si="16"/>
        <v>36108.887109687748</v>
      </c>
      <c r="E548" s="38">
        <v>102.39162880000001</v>
      </c>
      <c r="F548" s="3">
        <f t="shared" si="17"/>
        <v>3697247.7653162531</v>
      </c>
      <c r="G548" s="23">
        <v>2016</v>
      </c>
    </row>
    <row r="549" spans="1:7" ht="16" x14ac:dyDescent="0.2">
      <c r="A549" s="23" t="s">
        <v>79</v>
      </c>
      <c r="B549" s="23">
        <v>1448</v>
      </c>
      <c r="C549" s="23">
        <v>517</v>
      </c>
      <c r="D549" s="3">
        <f t="shared" si="16"/>
        <v>35704.419889502766</v>
      </c>
      <c r="E549" s="38">
        <v>113.9867967</v>
      </c>
      <c r="F549" s="3">
        <f t="shared" si="17"/>
        <v>4069832.4512361884</v>
      </c>
      <c r="G549" s="23">
        <v>2017</v>
      </c>
    </row>
    <row r="550" spans="1:7" ht="16" x14ac:dyDescent="0.2">
      <c r="A550" s="23" t="s">
        <v>79</v>
      </c>
      <c r="B550" s="23">
        <v>1316</v>
      </c>
      <c r="C550" s="23">
        <v>363</v>
      </c>
      <c r="D550" s="3">
        <f t="shared" si="16"/>
        <v>27583.586626139815</v>
      </c>
      <c r="E550" s="38">
        <v>136.58000000000001</v>
      </c>
      <c r="F550" s="3">
        <f t="shared" si="17"/>
        <v>3767366.2613981762</v>
      </c>
      <c r="G550" s="23">
        <v>2018</v>
      </c>
    </row>
    <row r="551" spans="1:7" ht="16" x14ac:dyDescent="0.2">
      <c r="A551" s="23" t="s">
        <v>79</v>
      </c>
      <c r="B551" s="23">
        <v>1298</v>
      </c>
      <c r="C551" s="23">
        <v>344</v>
      </c>
      <c r="D551" s="3">
        <f t="shared" si="16"/>
        <v>26502.311248073962</v>
      </c>
      <c r="E551" s="38">
        <v>128.5547134</v>
      </c>
      <c r="F551" s="3">
        <f t="shared" si="17"/>
        <v>3406997.0269337445</v>
      </c>
      <c r="G551" s="23">
        <v>2019</v>
      </c>
    </row>
    <row r="552" spans="1:7" ht="16" x14ac:dyDescent="0.2">
      <c r="A552" s="23" t="s">
        <v>80</v>
      </c>
      <c r="B552" s="23">
        <v>60</v>
      </c>
      <c r="C552" s="23">
        <v>23</v>
      </c>
      <c r="D552" s="3">
        <f t="shared" si="16"/>
        <v>38333.333333333336</v>
      </c>
      <c r="E552" s="38">
        <v>100.5793333</v>
      </c>
      <c r="F552" s="3">
        <f t="shared" si="17"/>
        <v>3855541.1098333336</v>
      </c>
      <c r="G552" s="23">
        <v>2009</v>
      </c>
    </row>
    <row r="553" spans="1:7" ht="16" x14ac:dyDescent="0.2">
      <c r="A553" s="23" t="s">
        <v>80</v>
      </c>
      <c r="B553" s="23">
        <v>58</v>
      </c>
      <c r="C553" s="23">
        <v>17</v>
      </c>
      <c r="D553" s="3">
        <f t="shared" si="16"/>
        <v>29310.344827586203</v>
      </c>
      <c r="E553" s="38">
        <v>57.802500000000002</v>
      </c>
      <c r="F553" s="3">
        <f t="shared" si="17"/>
        <v>1694211.2068965517</v>
      </c>
      <c r="G553" s="23">
        <v>2010</v>
      </c>
    </row>
    <row r="554" spans="1:7" ht="16" x14ac:dyDescent="0.2">
      <c r="A554" s="23" t="s">
        <v>80</v>
      </c>
      <c r="B554" s="23">
        <v>55</v>
      </c>
      <c r="C554" s="23">
        <v>22</v>
      </c>
      <c r="D554" s="3">
        <f t="shared" si="16"/>
        <v>40000</v>
      </c>
      <c r="E554" s="38">
        <v>86.121428570000006</v>
      </c>
      <c r="F554" s="3">
        <f t="shared" si="17"/>
        <v>3444857.1428</v>
      </c>
      <c r="G554" s="23">
        <v>2011</v>
      </c>
    </row>
    <row r="555" spans="1:7" ht="16" x14ac:dyDescent="0.2">
      <c r="A555" s="23" t="s">
        <v>80</v>
      </c>
      <c r="B555" s="23">
        <v>47</v>
      </c>
      <c r="C555" s="23">
        <v>13</v>
      </c>
      <c r="D555" s="3">
        <f t="shared" si="16"/>
        <v>27659.574468085106</v>
      </c>
      <c r="E555" s="38">
        <v>77.475999999999999</v>
      </c>
      <c r="F555" s="3">
        <f t="shared" si="17"/>
        <v>2142953.1914893617</v>
      </c>
      <c r="G555" s="23">
        <v>2012</v>
      </c>
    </row>
    <row r="556" spans="1:7" ht="16" x14ac:dyDescent="0.2">
      <c r="A556" s="23" t="s">
        <v>80</v>
      </c>
      <c r="B556" s="23">
        <v>52</v>
      </c>
      <c r="C556" s="23">
        <v>19</v>
      </c>
      <c r="D556" s="3">
        <f t="shared" si="16"/>
        <v>36538.461538461539</v>
      </c>
      <c r="E556" s="38">
        <v>66.591818180000004</v>
      </c>
      <c r="F556" s="3">
        <f t="shared" si="17"/>
        <v>2433162.5873461543</v>
      </c>
      <c r="G556" s="23">
        <v>2013</v>
      </c>
    </row>
    <row r="557" spans="1:7" ht="16" x14ac:dyDescent="0.2">
      <c r="A557" s="23" t="s">
        <v>80</v>
      </c>
      <c r="B557" s="23"/>
      <c r="C557" s="23"/>
      <c r="D557" s="3" t="str">
        <f t="shared" si="16"/>
        <v>No data available</v>
      </c>
      <c r="E557" s="38"/>
      <c r="F557" s="3" t="str">
        <f t="shared" si="17"/>
        <v>No data available</v>
      </c>
      <c r="G557" s="23">
        <v>2014</v>
      </c>
    </row>
    <row r="558" spans="1:7" ht="16" x14ac:dyDescent="0.2">
      <c r="A558" s="23" t="s">
        <v>80</v>
      </c>
      <c r="B558" s="23"/>
      <c r="C558" s="23"/>
      <c r="D558" s="3" t="str">
        <f t="shared" si="16"/>
        <v>No data available</v>
      </c>
      <c r="E558" s="38"/>
      <c r="F558" s="3" t="str">
        <f t="shared" si="17"/>
        <v>No data available</v>
      </c>
      <c r="G558" s="23">
        <v>2015</v>
      </c>
    </row>
    <row r="559" spans="1:7" ht="16" x14ac:dyDescent="0.2">
      <c r="A559" s="23" t="s">
        <v>80</v>
      </c>
      <c r="B559" s="23"/>
      <c r="C559" s="23"/>
      <c r="D559" s="3" t="str">
        <f t="shared" si="16"/>
        <v>No data available</v>
      </c>
      <c r="E559" s="38"/>
      <c r="F559" s="3" t="str">
        <f t="shared" si="17"/>
        <v>No data available</v>
      </c>
      <c r="G559" s="23">
        <v>2016</v>
      </c>
    </row>
    <row r="560" spans="1:7" ht="16" x14ac:dyDescent="0.2">
      <c r="A560" s="23" t="s">
        <v>80</v>
      </c>
      <c r="B560" s="23">
        <v>28</v>
      </c>
      <c r="C560" s="23">
        <v>13</v>
      </c>
      <c r="D560" s="3">
        <f t="shared" si="16"/>
        <v>46428.571428571428</v>
      </c>
      <c r="E560" s="38">
        <v>339.58571430000001</v>
      </c>
      <c r="F560" s="3">
        <f t="shared" si="17"/>
        <v>15766479.592499999</v>
      </c>
      <c r="G560" s="23">
        <v>2017</v>
      </c>
    </row>
    <row r="561" spans="1:7" ht="16" x14ac:dyDescent="0.2">
      <c r="A561" s="23" t="s">
        <v>80</v>
      </c>
      <c r="B561" s="23"/>
      <c r="C561" s="23"/>
      <c r="D561" s="3" t="str">
        <f t="shared" si="16"/>
        <v>No data available</v>
      </c>
      <c r="E561" s="38"/>
      <c r="F561" s="3" t="str">
        <f t="shared" si="17"/>
        <v>No data available</v>
      </c>
      <c r="G561" s="23">
        <v>2018</v>
      </c>
    </row>
    <row r="562" spans="1:7" ht="16" x14ac:dyDescent="0.2">
      <c r="A562" s="23" t="s">
        <v>80</v>
      </c>
      <c r="B562" s="23">
        <v>46</v>
      </c>
      <c r="C562" s="23">
        <v>13</v>
      </c>
      <c r="D562" s="3">
        <f t="shared" si="16"/>
        <v>28260.869565217388</v>
      </c>
      <c r="E562" s="38">
        <v>47.008333329999999</v>
      </c>
      <c r="F562" s="3">
        <f t="shared" si="17"/>
        <v>1328496.3767173912</v>
      </c>
      <c r="G562" s="23">
        <v>2019</v>
      </c>
    </row>
    <row r="563" spans="1:7" ht="16" x14ac:dyDescent="0.2">
      <c r="A563" s="23" t="s">
        <v>81</v>
      </c>
      <c r="B563" s="23">
        <v>34</v>
      </c>
      <c r="C563" s="23">
        <v>12</v>
      </c>
      <c r="D563" s="3">
        <f t="shared" si="16"/>
        <v>35294.117647058825</v>
      </c>
      <c r="E563" s="38">
        <v>154.636</v>
      </c>
      <c r="F563" s="3">
        <f t="shared" si="17"/>
        <v>5457741.176470588</v>
      </c>
      <c r="G563" s="23">
        <v>2009</v>
      </c>
    </row>
    <row r="564" spans="1:7" ht="16" x14ac:dyDescent="0.2">
      <c r="A564" s="23" t="s">
        <v>81</v>
      </c>
      <c r="B564" s="23"/>
      <c r="C564" s="23"/>
      <c r="D564" s="3" t="str">
        <f t="shared" si="16"/>
        <v>No data available</v>
      </c>
      <c r="E564" s="38"/>
      <c r="F564" s="3" t="str">
        <f t="shared" si="17"/>
        <v>No data available</v>
      </c>
      <c r="G564" s="23">
        <v>2010</v>
      </c>
    </row>
    <row r="565" spans="1:7" ht="16" x14ac:dyDescent="0.2">
      <c r="A565" s="23" t="s">
        <v>81</v>
      </c>
      <c r="B565" s="23"/>
      <c r="C565" s="23"/>
      <c r="D565" s="3" t="str">
        <f t="shared" si="16"/>
        <v>No data available</v>
      </c>
      <c r="E565" s="38"/>
      <c r="F565" s="3" t="str">
        <f t="shared" si="17"/>
        <v>No data available</v>
      </c>
      <c r="G565" s="23">
        <v>2011</v>
      </c>
    </row>
    <row r="566" spans="1:7" ht="16" x14ac:dyDescent="0.2">
      <c r="A566" s="23" t="s">
        <v>81</v>
      </c>
      <c r="B566" s="23"/>
      <c r="C566" s="23"/>
      <c r="D566" s="3" t="str">
        <f t="shared" si="16"/>
        <v>No data available</v>
      </c>
      <c r="E566" s="38"/>
      <c r="F566" s="3" t="str">
        <f t="shared" si="17"/>
        <v>No data available</v>
      </c>
      <c r="G566" s="23">
        <v>2012</v>
      </c>
    </row>
    <row r="567" spans="1:7" ht="16" x14ac:dyDescent="0.2">
      <c r="A567" s="23" t="s">
        <v>81</v>
      </c>
      <c r="B567" s="23"/>
      <c r="C567" s="23"/>
      <c r="D567" s="3" t="str">
        <f t="shared" si="16"/>
        <v>No data available</v>
      </c>
      <c r="E567" s="38"/>
      <c r="F567" s="3" t="str">
        <f t="shared" si="17"/>
        <v>No data available</v>
      </c>
      <c r="G567" s="23">
        <v>2013</v>
      </c>
    </row>
    <row r="568" spans="1:7" ht="16" x14ac:dyDescent="0.2">
      <c r="A568" s="23" t="s">
        <v>81</v>
      </c>
      <c r="B568" s="23"/>
      <c r="C568" s="23"/>
      <c r="D568" s="3" t="str">
        <f t="shared" ref="D568:D573" si="18">IF(B568&lt;&gt;"",C568/B568*100000,"No data available")</f>
        <v>No data available</v>
      </c>
      <c r="E568" s="38"/>
      <c r="F568" s="3" t="str">
        <f t="shared" si="17"/>
        <v>No data available</v>
      </c>
      <c r="G568" s="23">
        <v>2014</v>
      </c>
    </row>
    <row r="569" spans="1:7" ht="16" x14ac:dyDescent="0.2">
      <c r="A569" s="23" t="s">
        <v>81</v>
      </c>
      <c r="B569" s="23"/>
      <c r="C569" s="23"/>
      <c r="D569" s="3" t="str">
        <f t="shared" si="18"/>
        <v>No data available</v>
      </c>
      <c r="E569" s="38"/>
      <c r="F569" s="3" t="str">
        <f t="shared" si="17"/>
        <v>No data available</v>
      </c>
      <c r="G569" s="23">
        <v>2015</v>
      </c>
    </row>
    <row r="570" spans="1:7" ht="16" x14ac:dyDescent="0.2">
      <c r="A570" s="23" t="s">
        <v>81</v>
      </c>
      <c r="B570" s="23"/>
      <c r="C570" s="23"/>
      <c r="D570" s="3" t="str">
        <f t="shared" si="18"/>
        <v>No data available</v>
      </c>
      <c r="E570" s="38"/>
      <c r="F570" s="3" t="str">
        <f t="shared" si="17"/>
        <v>No data available</v>
      </c>
      <c r="G570" s="23">
        <v>2016</v>
      </c>
    </row>
    <row r="571" spans="1:7" ht="16" x14ac:dyDescent="0.2">
      <c r="A571" s="23" t="s">
        <v>81</v>
      </c>
      <c r="B571" s="23"/>
      <c r="C571" s="23"/>
      <c r="D571" s="3" t="str">
        <f t="shared" si="18"/>
        <v>No data available</v>
      </c>
      <c r="E571" s="38"/>
      <c r="F571" s="3" t="str">
        <f t="shared" si="17"/>
        <v>No data available</v>
      </c>
      <c r="G571" s="23">
        <v>2017</v>
      </c>
    </row>
    <row r="572" spans="1:7" ht="16" x14ac:dyDescent="0.2">
      <c r="A572" s="23" t="s">
        <v>81</v>
      </c>
      <c r="B572" s="23"/>
      <c r="C572" s="23"/>
      <c r="D572" s="3" t="str">
        <f t="shared" si="18"/>
        <v>No data available</v>
      </c>
      <c r="E572" s="38"/>
      <c r="F572" s="3" t="str">
        <f t="shared" si="17"/>
        <v>No data available</v>
      </c>
      <c r="G572" s="23">
        <v>2018</v>
      </c>
    </row>
    <row r="573" spans="1:7" ht="16" x14ac:dyDescent="0.2">
      <c r="A573" s="23" t="s">
        <v>81</v>
      </c>
      <c r="B573" s="23">
        <v>15</v>
      </c>
      <c r="C573" s="23"/>
      <c r="D573" s="3">
        <f t="shared" si="18"/>
        <v>0</v>
      </c>
      <c r="E573" s="38"/>
      <c r="F573" s="3" t="str">
        <f t="shared" si="17"/>
        <v>No data available</v>
      </c>
      <c r="G573" s="23">
        <v>2019</v>
      </c>
    </row>
  </sheetData>
  <autoFilter ref="A1:G573" xr:uid="{F1E25DE0-4BC8-42AC-9677-059227C1262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86E4-D5E2-0F44-80F5-1E03830E0990}">
  <dimension ref="A1:D52"/>
  <sheetViews>
    <sheetView workbookViewId="0">
      <selection activeCell="D4" sqref="D4"/>
    </sheetView>
  </sheetViews>
  <sheetFormatPr baseColWidth="10" defaultColWidth="10.83203125" defaultRowHeight="16" x14ac:dyDescent="0.2"/>
  <cols>
    <col min="1" max="1" width="29.33203125" bestFit="1" customWidth="1"/>
    <col min="3" max="3" width="12.33203125" bestFit="1" customWidth="1"/>
    <col min="4" max="4" width="40" bestFit="1" customWidth="1"/>
  </cols>
  <sheetData>
    <row r="1" spans="1:4" s="2" customFormat="1" x14ac:dyDescent="0.2">
      <c r="A1" s="2" t="s">
        <v>97</v>
      </c>
      <c r="B1" s="2" t="s">
        <v>23</v>
      </c>
      <c r="C1" s="2" t="s">
        <v>98</v>
      </c>
      <c r="D1" s="2" t="s">
        <v>99</v>
      </c>
    </row>
    <row r="2" spans="1:4" x14ac:dyDescent="0.2">
      <c r="A2" t="s">
        <v>100</v>
      </c>
      <c r="B2" t="s">
        <v>30</v>
      </c>
      <c r="C2" t="s">
        <v>101</v>
      </c>
      <c r="D2" t="s">
        <v>102</v>
      </c>
    </row>
    <row r="3" spans="1:4" x14ac:dyDescent="0.2">
      <c r="A3" t="s">
        <v>103</v>
      </c>
      <c r="B3" t="s">
        <v>31</v>
      </c>
      <c r="D3" t="s">
        <v>104</v>
      </c>
    </row>
    <row r="4" spans="1:4" x14ac:dyDescent="0.2">
      <c r="A4" t="s">
        <v>105</v>
      </c>
      <c r="B4" t="s">
        <v>32</v>
      </c>
      <c r="D4" t="s">
        <v>106</v>
      </c>
    </row>
    <row r="5" spans="1:4" x14ac:dyDescent="0.2">
      <c r="A5" t="s">
        <v>107</v>
      </c>
      <c r="B5" t="s">
        <v>33</v>
      </c>
    </row>
    <row r="6" spans="1:4" x14ac:dyDescent="0.2">
      <c r="B6" t="s">
        <v>34</v>
      </c>
    </row>
    <row r="7" spans="1:4" x14ac:dyDescent="0.2">
      <c r="B7" t="s">
        <v>35</v>
      </c>
    </row>
    <row r="8" spans="1:4" x14ac:dyDescent="0.2">
      <c r="B8" t="s">
        <v>36</v>
      </c>
    </row>
    <row r="9" spans="1:4" x14ac:dyDescent="0.2">
      <c r="B9" t="s">
        <v>37</v>
      </c>
    </row>
    <row r="10" spans="1:4" x14ac:dyDescent="0.2">
      <c r="B10" t="s">
        <v>38</v>
      </c>
    </row>
    <row r="11" spans="1:4" x14ac:dyDescent="0.2">
      <c r="B11" t="s">
        <v>39</v>
      </c>
    </row>
    <row r="12" spans="1:4" x14ac:dyDescent="0.2">
      <c r="B12" t="s">
        <v>40</v>
      </c>
    </row>
    <row r="13" spans="1:4" x14ac:dyDescent="0.2">
      <c r="B13" t="s">
        <v>41</v>
      </c>
    </row>
    <row r="14" spans="1:4" x14ac:dyDescent="0.2">
      <c r="B14" t="s">
        <v>42</v>
      </c>
    </row>
    <row r="15" spans="1:4" x14ac:dyDescent="0.2">
      <c r="B15" t="s">
        <v>43</v>
      </c>
    </row>
    <row r="16" spans="1:4" x14ac:dyDescent="0.2">
      <c r="B16" t="s">
        <v>44</v>
      </c>
    </row>
    <row r="17" spans="2:2" x14ac:dyDescent="0.2">
      <c r="B17" t="s">
        <v>45</v>
      </c>
    </row>
    <row r="18" spans="2:2" x14ac:dyDescent="0.2">
      <c r="B18" t="s">
        <v>46</v>
      </c>
    </row>
    <row r="19" spans="2:2" x14ac:dyDescent="0.2">
      <c r="B19" t="s">
        <v>47</v>
      </c>
    </row>
    <row r="20" spans="2:2" x14ac:dyDescent="0.2">
      <c r="B20" t="s">
        <v>48</v>
      </c>
    </row>
    <row r="21" spans="2:2" x14ac:dyDescent="0.2">
      <c r="B21" t="s">
        <v>49</v>
      </c>
    </row>
    <row r="22" spans="2:2" x14ac:dyDescent="0.2">
      <c r="B22" t="s">
        <v>108</v>
      </c>
    </row>
    <row r="23" spans="2:2" x14ac:dyDescent="0.2">
      <c r="B23" t="s">
        <v>50</v>
      </c>
    </row>
    <row r="24" spans="2:2" x14ac:dyDescent="0.2">
      <c r="B24" t="s">
        <v>52</v>
      </c>
    </row>
    <row r="25" spans="2:2" x14ac:dyDescent="0.2">
      <c r="B25" t="s">
        <v>53</v>
      </c>
    </row>
    <row r="26" spans="2:2" x14ac:dyDescent="0.2">
      <c r="B26" t="s">
        <v>54</v>
      </c>
    </row>
    <row r="27" spans="2:2" x14ac:dyDescent="0.2">
      <c r="B27" t="s">
        <v>55</v>
      </c>
    </row>
    <row r="28" spans="2:2" x14ac:dyDescent="0.2">
      <c r="B28" t="s">
        <v>56</v>
      </c>
    </row>
    <row r="29" spans="2:2" x14ac:dyDescent="0.2">
      <c r="B29" t="s">
        <v>57</v>
      </c>
    </row>
    <row r="30" spans="2:2" x14ac:dyDescent="0.2">
      <c r="B30" t="s">
        <v>58</v>
      </c>
    </row>
    <row r="31" spans="2:2" x14ac:dyDescent="0.2">
      <c r="B31" t="s">
        <v>59</v>
      </c>
    </row>
    <row r="32" spans="2:2" x14ac:dyDescent="0.2">
      <c r="B32" t="s">
        <v>60</v>
      </c>
    </row>
    <row r="33" spans="2:2" x14ac:dyDescent="0.2">
      <c r="B33" t="s">
        <v>61</v>
      </c>
    </row>
    <row r="34" spans="2:2" x14ac:dyDescent="0.2">
      <c r="B34" t="s">
        <v>62</v>
      </c>
    </row>
    <row r="35" spans="2:2" x14ac:dyDescent="0.2">
      <c r="B35" t="s">
        <v>63</v>
      </c>
    </row>
    <row r="36" spans="2:2" x14ac:dyDescent="0.2">
      <c r="B36" t="s">
        <v>64</v>
      </c>
    </row>
    <row r="37" spans="2:2" x14ac:dyDescent="0.2">
      <c r="B37" t="s">
        <v>65</v>
      </c>
    </row>
    <row r="38" spans="2:2" x14ac:dyDescent="0.2">
      <c r="B38" t="s">
        <v>66</v>
      </c>
    </row>
    <row r="39" spans="2:2" x14ac:dyDescent="0.2">
      <c r="B39" t="s">
        <v>67</v>
      </c>
    </row>
    <row r="40" spans="2:2" x14ac:dyDescent="0.2">
      <c r="B40" t="s">
        <v>68</v>
      </c>
    </row>
    <row r="41" spans="2:2" x14ac:dyDescent="0.2">
      <c r="B41" t="s">
        <v>70</v>
      </c>
    </row>
    <row r="42" spans="2:2" x14ac:dyDescent="0.2">
      <c r="B42" t="s">
        <v>71</v>
      </c>
    </row>
    <row r="43" spans="2:2" x14ac:dyDescent="0.2">
      <c r="B43" t="s">
        <v>72</v>
      </c>
    </row>
    <row r="44" spans="2:2" x14ac:dyDescent="0.2">
      <c r="B44" t="s">
        <v>73</v>
      </c>
    </row>
    <row r="45" spans="2:2" x14ac:dyDescent="0.2">
      <c r="B45" t="s">
        <v>74</v>
      </c>
    </row>
    <row r="46" spans="2:2" x14ac:dyDescent="0.2">
      <c r="B46" t="s">
        <v>75</v>
      </c>
    </row>
    <row r="47" spans="2:2" x14ac:dyDescent="0.2">
      <c r="B47" t="s">
        <v>76</v>
      </c>
    </row>
    <row r="48" spans="2:2" x14ac:dyDescent="0.2">
      <c r="B48" t="s">
        <v>77</v>
      </c>
    </row>
    <row r="49" spans="2:2" x14ac:dyDescent="0.2">
      <c r="B49" t="s">
        <v>78</v>
      </c>
    </row>
    <row r="50" spans="2:2" x14ac:dyDescent="0.2">
      <c r="B50" t="s">
        <v>79</v>
      </c>
    </row>
    <row r="51" spans="2:2" x14ac:dyDescent="0.2">
      <c r="B51" t="s">
        <v>80</v>
      </c>
    </row>
    <row r="52" spans="2:2" x14ac:dyDescent="0.2">
      <c r="B52" t="s">
        <v>81</v>
      </c>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919AB-B8D7-8D48-9DE6-1704AAF1F915}">
  <sheetPr codeName="Sheet1"/>
  <dimension ref="A1:I6733"/>
  <sheetViews>
    <sheetView zoomScaleNormal="100" workbookViewId="0">
      <pane ySplit="1" topLeftCell="A6644" activePane="bottomLeft" state="frozen"/>
      <selection pane="bottomLeft" activeCell="D17" sqref="D17"/>
    </sheetView>
  </sheetViews>
  <sheetFormatPr baseColWidth="10" defaultColWidth="11" defaultRowHeight="16" x14ac:dyDescent="0.2"/>
  <cols>
    <col min="1" max="1" width="30" style="24" bestFit="1" customWidth="1"/>
    <col min="2" max="2" width="16.6640625" style="24" customWidth="1"/>
    <col min="3" max="3" width="10.83203125" style="24" customWidth="1"/>
    <col min="4" max="4" width="10.33203125" style="24" customWidth="1"/>
    <col min="5" max="5" width="40" style="24" bestFit="1" customWidth="1"/>
    <col min="6" max="6" width="10.1640625" style="3" bestFit="1" customWidth="1"/>
  </cols>
  <sheetData>
    <row r="1" spans="1:9" x14ac:dyDescent="0.2">
      <c r="A1" s="27" t="s">
        <v>109</v>
      </c>
      <c r="B1" s="27" t="s">
        <v>98</v>
      </c>
      <c r="C1" s="27" t="s">
        <v>23</v>
      </c>
      <c r="D1" s="27" t="s">
        <v>110</v>
      </c>
      <c r="E1" s="27" t="s">
        <v>99</v>
      </c>
      <c r="F1" s="5" t="s">
        <v>111</v>
      </c>
    </row>
    <row r="2" spans="1:9" x14ac:dyDescent="0.2">
      <c r="A2" s="24" t="s">
        <v>100</v>
      </c>
      <c r="B2" s="24" t="s">
        <v>101</v>
      </c>
      <c r="C2" s="24" t="s">
        <v>30</v>
      </c>
      <c r="D2" s="24">
        <v>2009</v>
      </c>
      <c r="E2" s="24" t="s">
        <v>102</v>
      </c>
      <c r="F2" s="3">
        <f>IF(AND(A2="PSA Testing", E2= "Utilization Rate (per 100,000 patients)"),
SUMIFS(PSA!$D:$D,PSA!$A:$A,C2,PSA!$G:$G,D2),
IF(AND(A2="Colorectal Cancer Screening", E2="Utilization Rate (per 100,000 patients)"),
SUMIFS(COL!$D:$D,COL!$A:$A,C2,COL!$G:$G, D2),
IF(AND(A2="Cervical Cancer Screening", E2="Utilization Rate (per 100,000 patients)"),
SUMIFS(CERV!$D:$D,CERV!$A:$A,C2,CERV!$G:$G,D2),
IF(AND(A2="Cancer Screening for CKD patients", E2="Utilization Rate (per 100,000 patients)"),
SUMIFS(CANSCRN!$D:$D,CANSCRN!$A:$A,C2,CANSCRN!$G:$G,D2),
IF(AND(A2="PSA Testing", E2="Cost per service ($USD)"),
SUMIFS(PSA!$E:$E,PSA!$A:$A,C2,PSA!$G:$G,D2),
IF(AND(A2="Colorectal Cancer Screening", E2="Cost per service ($USD)"),
SUMIFS(COL!$E:$E,COL!$A:$A,C2,COL!$G:$G,D2),
IF(AND(A2="Cervical Cancer Screening", E2="Cost per service ($USD)"),
SUMIFS(CERV!$E:$E,CERV!$A:$A,C2,CERV!$G:$G,D2),
IF(AND(A2="Cancer Screening for CKD patients", E2="Cost per service ($USD)"),
SUMIFS(CANSCRN!$E:$E,CANSCRN!$A:$A,C2,CANSCRN!$G:$G,D2),
IF(AND(A2="PSA Testing", E2="Total Expenditure ($USD per 100,000 patients)"),
SUMIFS(PSA!$F:$F,PSA!$A:$A,C2,PSA!$G:$G,D2),
IF(AND(A2="Colorectal Cancer Screening", E2="Total Expenditure ($USD per 100,000 patients)"),
SUMIFS(COL!$F:$F,COL!$A:$A,C2,COL!$G:$G,D2),
IF(AND(A2="Cervical Cancer Screening", E2="Total Expenditure ($USD per 100,000 patients)"),
SUMIFS(CERV!$F:$F,CERV!$A:$A,C2,CERV!$G:$G,D2),
SUMIFS(CANSCRN!$F:$F,CANSCRN!$A:$A,C2,CANSCRN!$G:$G,D2))))))))))))</f>
        <v>20289.855072463768</v>
      </c>
    </row>
    <row r="3" spans="1:9" x14ac:dyDescent="0.2">
      <c r="A3" s="24" t="s">
        <v>100</v>
      </c>
      <c r="B3" s="24" t="s">
        <v>101</v>
      </c>
      <c r="C3" s="24" t="s">
        <v>30</v>
      </c>
      <c r="D3" s="24">
        <v>2010</v>
      </c>
      <c r="E3" s="24" t="s">
        <v>102</v>
      </c>
      <c r="F3" s="3">
        <f>IF(AND(A3="PSA Testing", E3= "Utilization Rate (per 100,000 patients)"),
SUMIFS(PSA!$D:$D,PSA!$A:$A,C3,PSA!$G:$G,D3),
IF(AND(A3="Colorectal Cancer Screening", E3="Utilization Rate (per 100,000 patients)"),
SUMIFS(COL!$D:$D,COL!$A:$A,C3,COL!$G:$G, D3),
IF(AND(A3="Cervical Cancer Screening", E3="Utilization Rate (per 100,000 patients)"),
SUMIFS(CERV!$D:$D,CERV!$A:$A,C3,CERV!$G:$G,D3),
IF(AND(A3="Cancer Screening for CKD patients", E3="Utilization Rate (per 100,000 patients)"),
SUMIFS(CANSCRN!$D:$D,CANSCRN!$A:$A,C3,CANSCRN!$G:$G,D3),
IF(AND(A3="PSA Testing", E3="Cost per service ($USD)"),
SUMIFS(PSA!$E:$E,PSA!$A:$A,C3,PSA!$G:$G,D3),
IF(AND(A3="Colorectal Cancer Screening", E3="Cost per service ($USD)"),
SUMIFS(COL!$E:$E,COL!$A:$A,C3,COL!$G:$G,D3),
IF(AND(A3="Cervical Cancer Screening", E3="Cost per service ($USD)"),
SUMIFS(CERV!$E:$E,CERV!$A:$A,C3,CERV!$G:$G,D3),
IF(AND(A3="Cancer Screening for CKD patients", E3="Cost per service ($USD)"),
SUMIFS(CANSCRN!$E:$E,CANSCRN!$A:$A,C3,CANSCRN!$G:$G,D3),
IF(AND(A3="PSA Testing", E3="Total Expenditure ($USD per 100,000 patients)"),
SUMIFS(PSA!$F:$F,PSA!$A:$A,C3,PSA!$G:$G,D3),
IF(AND(A3="Colorectal Cancer Screening", E3="Total Expenditure ($USD per 100,000 patients)"),
SUMIFS(COL!$F:$F,COL!$A:$A,C3,COL!$G:$G,D3),
IF(AND(A3="Cervical Cancer Screening", E3="Total Expenditure ($USD per 100,000 patients)"),
SUMIFS(CERV!$F:$F,CERV!$A:$A,C3,CERV!$G:$G,D3),
SUMIFS(CANSCRN!$F:$F,CANSCRN!$A:$A,C3,CANSCRN!$G:$G,D3))))))))))))</f>
        <v>0</v>
      </c>
      <c r="I3" s="2"/>
    </row>
    <row r="4" spans="1:9" x14ac:dyDescent="0.2">
      <c r="A4" s="24" t="s">
        <v>100</v>
      </c>
      <c r="B4" s="24" t="s">
        <v>101</v>
      </c>
      <c r="C4" s="24" t="s">
        <v>30</v>
      </c>
      <c r="D4" s="24">
        <v>2011</v>
      </c>
      <c r="E4" s="24" t="s">
        <v>102</v>
      </c>
      <c r="F4" s="3">
        <f>IF(AND(A4="PSA Testing", E4= "Utilization Rate (per 100,000 patients)"),
SUMIFS(PSA!$D:$D,PSA!$A:$A,C4,PSA!$G:$G,D4),
IF(AND(A4="Colorectal Cancer Screening", E4="Utilization Rate (per 100,000 patients)"),
SUMIFS(COL!$D:$D,COL!$A:$A,C4,COL!$G:$G, D4),
IF(AND(A4="Cervical Cancer Screening", E4="Utilization Rate (per 100,000 patients)"),
SUMIFS(CERV!$D:$D,CERV!$A:$A,C4,CERV!$G:$G,D4),
IF(AND(A4="Cancer Screening for CKD patients", E4="Utilization Rate (per 100,000 patients)"),
SUMIFS(CANSCRN!$D:$D,CANSCRN!$A:$A,C4,CANSCRN!$G:$G,D4),
IF(AND(A4="PSA Testing", E4="Cost per service ($USD)"),
SUMIFS(PSA!$E:$E,PSA!$A:$A,C4,PSA!$G:$G,D4),
IF(AND(A4="Colorectal Cancer Screening", E4="Cost per service ($USD)"),
SUMIFS(COL!$E:$E,COL!$A:$A,C4,COL!$G:$G,D4),
IF(AND(A4="Cervical Cancer Screening", E4="Cost per service ($USD)"),
SUMIFS(CERV!$E:$E,CERV!$A:$A,C4,CERV!$G:$G,D4),
IF(AND(A4="Cancer Screening for CKD patients", E4="Cost per service ($USD)"),
SUMIFS(CANSCRN!$E:$E,CANSCRN!$A:$A,C4,CANSCRN!$G:$G,D4),
IF(AND(A4="PSA Testing", E4="Total Expenditure ($USD per 100,000 patients)"),
SUMIFS(PSA!$F:$F,PSA!$A:$A,C4,PSA!$G:$G,D4),
IF(AND(A4="Colorectal Cancer Screening", E4="Total Expenditure ($USD per 100,000 patients)"),
SUMIFS(COL!$F:$F,COL!$A:$A,C4,COL!$G:$G,D4),
IF(AND(A4="Cervical Cancer Screening", E4="Total Expenditure ($USD per 100,000 patients)"),
SUMIFS(CERV!$F:$F,CERV!$A:$A,C4,CERV!$G:$G,D4),
SUMIFS(CANSCRN!$F:$F,CANSCRN!$A:$A,C4,CANSCRN!$G:$G,D4))))))))))))</f>
        <v>0</v>
      </c>
    </row>
    <row r="5" spans="1:9" x14ac:dyDescent="0.2">
      <c r="A5" s="24" t="s">
        <v>100</v>
      </c>
      <c r="B5" s="24" t="s">
        <v>101</v>
      </c>
      <c r="C5" s="24" t="s">
        <v>30</v>
      </c>
      <c r="D5" s="24">
        <v>2012</v>
      </c>
      <c r="E5" s="24" t="s">
        <v>102</v>
      </c>
      <c r="F5" s="3">
        <f>IF(AND(A5="PSA Testing", E5= "Utilization Rate (per 100,000 patients)"),
SUMIFS(PSA!$D:$D,PSA!$A:$A,C5,PSA!$G:$G,D5),
IF(AND(A5="Colorectal Cancer Screening", E5="Utilization Rate (per 100,000 patients)"),
SUMIFS(COL!$D:$D,COL!$A:$A,C5,COL!$G:$G, D5),
IF(AND(A5="Cervical Cancer Screening", E5="Utilization Rate (per 100,000 patients)"),
SUMIFS(CERV!$D:$D,CERV!$A:$A,C5,CERV!$G:$G,D5),
IF(AND(A5="Cancer Screening for CKD patients", E5="Utilization Rate (per 100,000 patients)"),
SUMIFS(CANSCRN!$D:$D,CANSCRN!$A:$A,C5,CANSCRN!$G:$G,D5),
IF(AND(A5="PSA Testing", E5="Cost per service ($USD)"),
SUMIFS(PSA!$E:$E,PSA!$A:$A,C5,PSA!$G:$G,D5),
IF(AND(A5="Colorectal Cancer Screening", E5="Cost per service ($USD)"),
SUMIFS(COL!$E:$E,COL!$A:$A,C5,COL!$G:$G,D5),
IF(AND(A5="Cervical Cancer Screening", E5="Cost per service ($USD)"),
SUMIFS(CERV!$E:$E,CERV!$A:$A,C5,CERV!$G:$G,D5),
IF(AND(A5="Cancer Screening for CKD patients", E5="Cost per service ($USD)"),
SUMIFS(CANSCRN!$E:$E,CANSCRN!$A:$A,C5,CANSCRN!$G:$G,D5),
IF(AND(A5="PSA Testing", E5="Total Expenditure ($USD per 100,000 patients)"),
SUMIFS(PSA!$F:$F,PSA!$A:$A,C5,PSA!$G:$G,D5),
IF(AND(A5="Colorectal Cancer Screening", E5="Total Expenditure ($USD per 100,000 patients)"),
SUMIFS(COL!$F:$F,COL!$A:$A,C5,COL!$G:$G,D5),
IF(AND(A5="Cervical Cancer Screening", E5="Total Expenditure ($USD per 100,000 patients)"),
SUMIFS(CERV!$F:$F,CERV!$A:$A,C5,CERV!$G:$G,D5),
SUMIFS(CANSCRN!$F:$F,CANSCRN!$A:$A,C5,CANSCRN!$G:$G,D5))))))))))))</f>
        <v>0</v>
      </c>
    </row>
    <row r="6" spans="1:9" x14ac:dyDescent="0.2">
      <c r="A6" s="24" t="s">
        <v>100</v>
      </c>
      <c r="B6" s="24" t="s">
        <v>101</v>
      </c>
      <c r="C6" s="24" t="s">
        <v>30</v>
      </c>
      <c r="D6" s="24">
        <v>2013</v>
      </c>
      <c r="E6" s="24" t="s">
        <v>102</v>
      </c>
      <c r="F6" s="3">
        <f>IF(AND(A6="PSA Testing", E6= "Utilization Rate (per 100,000 patients)"),
SUMIFS(PSA!$D:$D,PSA!$A:$A,C6,PSA!$G:$G,D6),
IF(AND(A6="Colorectal Cancer Screening", E6="Utilization Rate (per 100,000 patients)"),
SUMIFS(COL!$D:$D,COL!$A:$A,C6,COL!$G:$G, D6),
IF(AND(A6="Cervical Cancer Screening", E6="Utilization Rate (per 100,000 patients)"),
SUMIFS(CERV!$D:$D,CERV!$A:$A,C6,CERV!$G:$G,D6),
IF(AND(A6="Cancer Screening for CKD patients", E6="Utilization Rate (per 100,000 patients)"),
SUMIFS(CANSCRN!$D:$D,CANSCRN!$A:$A,C6,CANSCRN!$G:$G,D6),
IF(AND(A6="PSA Testing", E6="Cost per service ($USD)"),
SUMIFS(PSA!$E:$E,PSA!$A:$A,C6,PSA!$G:$G,D6),
IF(AND(A6="Colorectal Cancer Screening", E6="Cost per service ($USD)"),
SUMIFS(COL!$E:$E,COL!$A:$A,C6,COL!$G:$G,D6),
IF(AND(A6="Cervical Cancer Screening", E6="Cost per service ($USD)"),
SUMIFS(CERV!$E:$E,CERV!$A:$A,C6,CERV!$G:$G,D6),
IF(AND(A6="Cancer Screening for CKD patients", E6="Cost per service ($USD)"),
SUMIFS(CANSCRN!$E:$E,CANSCRN!$A:$A,C6,CANSCRN!$G:$G,D6),
IF(AND(A6="PSA Testing", E6="Total Expenditure ($USD per 100,000 patients)"),
SUMIFS(PSA!$F:$F,PSA!$A:$A,C6,PSA!$G:$G,D6),
IF(AND(A6="Colorectal Cancer Screening", E6="Total Expenditure ($USD per 100,000 patients)"),
SUMIFS(COL!$F:$F,COL!$A:$A,C6,COL!$G:$G,D6),
IF(AND(A6="Cervical Cancer Screening", E6="Total Expenditure ($USD per 100,000 patients)"),
SUMIFS(CERV!$F:$F,CERV!$A:$A,C6,CERV!$G:$G,D6),
SUMIFS(CANSCRN!$F:$F,CANSCRN!$A:$A,C6,CANSCRN!$G:$G,D6))))))))))))</f>
        <v>0</v>
      </c>
    </row>
    <row r="7" spans="1:9" x14ac:dyDescent="0.2">
      <c r="A7" s="24" t="s">
        <v>100</v>
      </c>
      <c r="B7" s="24" t="s">
        <v>101</v>
      </c>
      <c r="C7" s="24" t="s">
        <v>30</v>
      </c>
      <c r="D7" s="24">
        <v>2014</v>
      </c>
      <c r="E7" s="24" t="s">
        <v>102</v>
      </c>
      <c r="F7" s="3">
        <f>IF(AND(A7="PSA Testing", E7= "Utilization Rate (per 100,000 patients)"),
SUMIFS(PSA!$D:$D,PSA!$A:$A,C7,PSA!$G:$G,D7),
IF(AND(A7="Colorectal Cancer Screening", E7="Utilization Rate (per 100,000 patients)"),
SUMIFS(COL!$D:$D,COL!$A:$A,C7,COL!$G:$G, D7),
IF(AND(A7="Cervical Cancer Screening", E7="Utilization Rate (per 100,000 patients)"),
SUMIFS(CERV!$D:$D,CERV!$A:$A,C7,CERV!$G:$G,D7),
IF(AND(A7="Cancer Screening for CKD patients", E7="Utilization Rate (per 100,000 patients)"),
SUMIFS(CANSCRN!$D:$D,CANSCRN!$A:$A,C7,CANSCRN!$G:$G,D7),
IF(AND(A7="PSA Testing", E7="Cost per service ($USD)"),
SUMIFS(PSA!$E:$E,PSA!$A:$A,C7,PSA!$G:$G,D7),
IF(AND(A7="Colorectal Cancer Screening", E7="Cost per service ($USD)"),
SUMIFS(COL!$E:$E,COL!$A:$A,C7,COL!$G:$G,D7),
IF(AND(A7="Cervical Cancer Screening", E7="Cost per service ($USD)"),
SUMIFS(CERV!$E:$E,CERV!$A:$A,C7,CERV!$G:$G,D7),
IF(AND(A7="Cancer Screening for CKD patients", E7="Cost per service ($USD)"),
SUMIFS(CANSCRN!$E:$E,CANSCRN!$A:$A,C7,CANSCRN!$G:$G,D7),
IF(AND(A7="PSA Testing", E7="Total Expenditure ($USD per 100,000 patients)"),
SUMIFS(PSA!$F:$F,PSA!$A:$A,C7,PSA!$G:$G,D7),
IF(AND(A7="Colorectal Cancer Screening", E7="Total Expenditure ($USD per 100,000 patients)"),
SUMIFS(COL!$F:$F,COL!$A:$A,C7,COL!$G:$G,D7),
IF(AND(A7="Cervical Cancer Screening", E7="Total Expenditure ($USD per 100,000 patients)"),
SUMIFS(CERV!$F:$F,CERV!$A:$A,C7,CERV!$G:$G,D7),
SUMIFS(CANSCRN!$F:$F,CANSCRN!$A:$A,C7,CANSCRN!$G:$G,D7))))))))))))</f>
        <v>0</v>
      </c>
    </row>
    <row r="8" spans="1:9" x14ac:dyDescent="0.2">
      <c r="A8" s="24" t="s">
        <v>100</v>
      </c>
      <c r="B8" s="24" t="s">
        <v>101</v>
      </c>
      <c r="C8" s="24" t="s">
        <v>30</v>
      </c>
      <c r="D8" s="24">
        <v>2015</v>
      </c>
      <c r="E8" s="24" t="s">
        <v>102</v>
      </c>
      <c r="F8" s="3">
        <f>IF(AND(A8="PSA Testing", E8= "Utilization Rate (per 100,000 patients)"),
SUMIFS(PSA!$D:$D,PSA!$A:$A,C8,PSA!$G:$G,D8),
IF(AND(A8="Colorectal Cancer Screening", E8="Utilization Rate (per 100,000 patients)"),
SUMIFS(COL!$D:$D,COL!$A:$A,C8,COL!$G:$G, D8),
IF(AND(A8="Cervical Cancer Screening", E8="Utilization Rate (per 100,000 patients)"),
SUMIFS(CERV!$D:$D,CERV!$A:$A,C8,CERV!$G:$G,D8),
IF(AND(A8="Cancer Screening for CKD patients", E8="Utilization Rate (per 100,000 patients)"),
SUMIFS(CANSCRN!$D:$D,CANSCRN!$A:$A,C8,CANSCRN!$G:$G,D8),
IF(AND(A8="PSA Testing", E8="Cost per service ($USD)"),
SUMIFS(PSA!$E:$E,PSA!$A:$A,C8,PSA!$G:$G,D8),
IF(AND(A8="Colorectal Cancer Screening", E8="Cost per service ($USD)"),
SUMIFS(COL!$E:$E,COL!$A:$A,C8,COL!$G:$G,D8),
IF(AND(A8="Cervical Cancer Screening", E8="Cost per service ($USD)"),
SUMIFS(CERV!$E:$E,CERV!$A:$A,C8,CERV!$G:$G,D8),
IF(AND(A8="Cancer Screening for CKD patients", E8="Cost per service ($USD)"),
SUMIFS(CANSCRN!$E:$E,CANSCRN!$A:$A,C8,CANSCRN!$G:$G,D8),
IF(AND(A8="PSA Testing", E8="Total Expenditure ($USD per 100,000 patients)"),
SUMIFS(PSA!$F:$F,PSA!$A:$A,C8,PSA!$G:$G,D8),
IF(AND(A8="Colorectal Cancer Screening", E8="Total Expenditure ($USD per 100,000 patients)"),
SUMIFS(COL!$F:$F,COL!$A:$A,C8,COL!$G:$G,D8),
IF(AND(A8="Cervical Cancer Screening", E8="Total Expenditure ($USD per 100,000 patients)"),
SUMIFS(CERV!$F:$F,CERV!$A:$A,C8,CERV!$G:$G,D8),
SUMIFS(CANSCRN!$F:$F,CANSCRN!$A:$A,C8,CANSCRN!$G:$G,D8))))))))))))</f>
        <v>0</v>
      </c>
    </row>
    <row r="9" spans="1:9" x14ac:dyDescent="0.2">
      <c r="A9" s="24" t="s">
        <v>100</v>
      </c>
      <c r="B9" s="24" t="s">
        <v>101</v>
      </c>
      <c r="C9" s="24" t="s">
        <v>30</v>
      </c>
      <c r="D9" s="24">
        <v>2016</v>
      </c>
      <c r="E9" s="24" t="s">
        <v>102</v>
      </c>
      <c r="F9" s="3">
        <f>IF(AND(A9="PSA Testing", E9= "Utilization Rate (per 100,000 patients)"),
SUMIFS(PSA!$D:$D,PSA!$A:$A,C9,PSA!$G:$G,D9),
IF(AND(A9="Colorectal Cancer Screening", E9="Utilization Rate (per 100,000 patients)"),
SUMIFS(COL!$D:$D,COL!$A:$A,C9,COL!$G:$G, D9),
IF(AND(A9="Cervical Cancer Screening", E9="Utilization Rate (per 100,000 patients)"),
SUMIFS(CERV!$D:$D,CERV!$A:$A,C9,CERV!$G:$G,D9),
IF(AND(A9="Cancer Screening for CKD patients", E9="Utilization Rate (per 100,000 patients)"),
SUMIFS(CANSCRN!$D:$D,CANSCRN!$A:$A,C9,CANSCRN!$G:$G,D9),
IF(AND(A9="PSA Testing", E9="Cost per service ($USD)"),
SUMIFS(PSA!$E:$E,PSA!$A:$A,C9,PSA!$G:$G,D9),
IF(AND(A9="Colorectal Cancer Screening", E9="Cost per service ($USD)"),
SUMIFS(COL!$E:$E,COL!$A:$A,C9,COL!$G:$G,D9),
IF(AND(A9="Cervical Cancer Screening", E9="Cost per service ($USD)"),
SUMIFS(CERV!$E:$E,CERV!$A:$A,C9,CERV!$G:$G,D9),
IF(AND(A9="Cancer Screening for CKD patients", E9="Cost per service ($USD)"),
SUMIFS(CANSCRN!$E:$E,CANSCRN!$A:$A,C9,CANSCRN!$G:$G,D9),
IF(AND(A9="PSA Testing", E9="Total Expenditure ($USD per 100,000 patients)"),
SUMIFS(PSA!$F:$F,PSA!$A:$A,C9,PSA!$G:$G,D9),
IF(AND(A9="Colorectal Cancer Screening", E9="Total Expenditure ($USD per 100,000 patients)"),
SUMIFS(COL!$F:$F,COL!$A:$A,C9,COL!$G:$G,D9),
IF(AND(A9="Cervical Cancer Screening", E9="Total Expenditure ($USD per 100,000 patients)"),
SUMIFS(CERV!$F:$F,CERV!$A:$A,C9,CERV!$G:$G,D9),
SUMIFS(CANSCRN!$F:$F,CANSCRN!$A:$A,C9,CANSCRN!$G:$G,D9))))))))))))</f>
        <v>0</v>
      </c>
    </row>
    <row r="10" spans="1:9" x14ac:dyDescent="0.2">
      <c r="A10" s="24" t="s">
        <v>100</v>
      </c>
      <c r="B10" s="24" t="s">
        <v>101</v>
      </c>
      <c r="C10" s="24" t="s">
        <v>30</v>
      </c>
      <c r="D10" s="24">
        <v>2017</v>
      </c>
      <c r="E10" s="24" t="s">
        <v>102</v>
      </c>
      <c r="F10" s="3">
        <f>IF(AND(A10="PSA Testing", E10= "Utilization Rate (per 100,000 patients)"),
SUMIFS(PSA!$D:$D,PSA!$A:$A,C10,PSA!$G:$G,D10),
IF(AND(A10="Colorectal Cancer Screening", E10="Utilization Rate (per 100,000 patients)"),
SUMIFS(COL!$D:$D,COL!$A:$A,C10,COL!$G:$G, D10),
IF(AND(A10="Cervical Cancer Screening", E10="Utilization Rate (per 100,000 patients)"),
SUMIFS(CERV!$D:$D,CERV!$A:$A,C10,CERV!$G:$G,D10),
IF(AND(A10="Cancer Screening for CKD patients", E10="Utilization Rate (per 100,000 patients)"),
SUMIFS(CANSCRN!$D:$D,CANSCRN!$A:$A,C10,CANSCRN!$G:$G,D10),
IF(AND(A10="PSA Testing", E10="Cost per service ($USD)"),
SUMIFS(PSA!$E:$E,PSA!$A:$A,C10,PSA!$G:$G,D10),
IF(AND(A10="Colorectal Cancer Screening", E10="Cost per service ($USD)"),
SUMIFS(COL!$E:$E,COL!$A:$A,C10,COL!$G:$G,D10),
IF(AND(A10="Cervical Cancer Screening", E10="Cost per service ($USD)"),
SUMIFS(CERV!$E:$E,CERV!$A:$A,C10,CERV!$G:$G,D10),
IF(AND(A10="Cancer Screening for CKD patients", E10="Cost per service ($USD)"),
SUMIFS(CANSCRN!$E:$E,CANSCRN!$A:$A,C10,CANSCRN!$G:$G,D10),
IF(AND(A10="PSA Testing", E10="Total Expenditure ($USD per 100,000 patients)"),
SUMIFS(PSA!$F:$F,PSA!$A:$A,C10,PSA!$G:$G,D10),
IF(AND(A10="Colorectal Cancer Screening", E10="Total Expenditure ($USD per 100,000 patients)"),
SUMIFS(COL!$F:$F,COL!$A:$A,C10,COL!$G:$G,D10),
IF(AND(A10="Cervical Cancer Screening", E10="Total Expenditure ($USD per 100,000 patients)"),
SUMIFS(CERV!$F:$F,CERV!$A:$A,C10,CERV!$G:$G,D10),
SUMIFS(CANSCRN!$F:$F,CANSCRN!$A:$A,C10,CANSCRN!$G:$G,D10))))))))))))</f>
        <v>0</v>
      </c>
    </row>
    <row r="11" spans="1:9" x14ac:dyDescent="0.2">
      <c r="A11" s="24" t="s">
        <v>100</v>
      </c>
      <c r="B11" s="24" t="s">
        <v>101</v>
      </c>
      <c r="C11" s="24" t="s">
        <v>30</v>
      </c>
      <c r="D11" s="24">
        <v>2018</v>
      </c>
      <c r="E11" s="24" t="s">
        <v>102</v>
      </c>
      <c r="F11" s="3">
        <f>IF(AND(A11="PSA Testing", E11= "Utilization Rate (per 100,000 patients)"),
SUMIFS(PSA!$D:$D,PSA!$A:$A,C11,PSA!$G:$G,D11),
IF(AND(A11="Colorectal Cancer Screening", E11="Utilization Rate (per 100,000 patients)"),
SUMIFS(COL!$D:$D,COL!$A:$A,C11,COL!$G:$G, D11),
IF(AND(A11="Cervical Cancer Screening", E11="Utilization Rate (per 100,000 patients)"),
SUMIFS(CERV!$D:$D,CERV!$A:$A,C11,CERV!$G:$G,D11),
IF(AND(A11="Cancer Screening for CKD patients", E11="Utilization Rate (per 100,000 patients)"),
SUMIFS(CANSCRN!$D:$D,CANSCRN!$A:$A,C11,CANSCRN!$G:$G,D11),
IF(AND(A11="PSA Testing", E11="Cost per service ($USD)"),
SUMIFS(PSA!$E:$E,PSA!$A:$A,C11,PSA!$G:$G,D11),
IF(AND(A11="Colorectal Cancer Screening", E11="Cost per service ($USD)"),
SUMIFS(COL!$E:$E,COL!$A:$A,C11,COL!$G:$G,D11),
IF(AND(A11="Cervical Cancer Screening", E11="Cost per service ($USD)"),
SUMIFS(CERV!$E:$E,CERV!$A:$A,C11,CERV!$G:$G,D11),
IF(AND(A11="Cancer Screening for CKD patients", E11="Cost per service ($USD)"),
SUMIFS(CANSCRN!$E:$E,CANSCRN!$A:$A,C11,CANSCRN!$G:$G,D11),
IF(AND(A11="PSA Testing", E11="Total Expenditure ($USD per 100,000 patients)"),
SUMIFS(PSA!$F:$F,PSA!$A:$A,C11,PSA!$G:$G,D11),
IF(AND(A11="Colorectal Cancer Screening", E11="Total Expenditure ($USD per 100,000 patients)"),
SUMIFS(COL!$F:$F,COL!$A:$A,C11,COL!$G:$G,D11),
IF(AND(A11="Cervical Cancer Screening", E11="Total Expenditure ($USD per 100,000 patients)"),
SUMIFS(CERV!$F:$F,CERV!$A:$A,C11,CERV!$G:$G,D11),
SUMIFS(CANSCRN!$F:$F,CANSCRN!$A:$A,C11,CANSCRN!$G:$G,D11))))))))))))</f>
        <v>0</v>
      </c>
    </row>
    <row r="12" spans="1:9" x14ac:dyDescent="0.2">
      <c r="A12" s="24" t="s">
        <v>100</v>
      </c>
      <c r="B12" s="24" t="s">
        <v>101</v>
      </c>
      <c r="C12" s="24" t="s">
        <v>30</v>
      </c>
      <c r="D12" s="24">
        <v>2019</v>
      </c>
      <c r="E12" s="24" t="s">
        <v>102</v>
      </c>
      <c r="F12" s="3">
        <f>IF(AND(A12="PSA Testing", E12= "Utilization Rate (per 100,000 patients)"),
SUMIFS(PSA!$D:$D,PSA!$A:$A,C12,PSA!$G:$G,D12),
IF(AND(A12="Colorectal Cancer Screening", E12="Utilization Rate (per 100,000 patients)"),
SUMIFS(COL!$D:$D,COL!$A:$A,C12,COL!$G:$G, D12),
IF(AND(A12="Cervical Cancer Screening", E12="Utilization Rate (per 100,000 patients)"),
SUMIFS(CERV!$D:$D,CERV!$A:$A,C12,CERV!$G:$G,D12),
IF(AND(A12="Cancer Screening for CKD patients", E12="Utilization Rate (per 100,000 patients)"),
SUMIFS(CANSCRN!$D:$D,CANSCRN!$A:$A,C12,CANSCRN!$G:$G,D12),
IF(AND(A12="PSA Testing", E12="Cost per service ($USD)"),
SUMIFS(PSA!$E:$E,PSA!$A:$A,C12,PSA!$G:$G,D12),
IF(AND(A12="Colorectal Cancer Screening", E12="Cost per service ($USD)"),
SUMIFS(COL!$E:$E,COL!$A:$A,C12,COL!$G:$G,D12),
IF(AND(A12="Cervical Cancer Screening", E12="Cost per service ($USD)"),
SUMIFS(CERV!$E:$E,CERV!$A:$A,C12,CERV!$G:$G,D12),
IF(AND(A12="Cancer Screening for CKD patients", E12="Cost per service ($USD)"),
SUMIFS(CANSCRN!$E:$E,CANSCRN!$A:$A,C12,CANSCRN!$G:$G,D12),
IF(AND(A12="PSA Testing", E12="Total Expenditure ($USD per 100,000 patients)"),
SUMIFS(PSA!$F:$F,PSA!$A:$A,C12,PSA!$G:$G,D12),
IF(AND(A12="Colorectal Cancer Screening", E12="Total Expenditure ($USD per 100,000 patients)"),
SUMIFS(COL!$F:$F,COL!$A:$A,C12,COL!$G:$G,D12),
IF(AND(A12="Cervical Cancer Screening", E12="Total Expenditure ($USD per 100,000 patients)"),
SUMIFS(CERV!$F:$F,CERV!$A:$A,C12,CERV!$G:$G,D12),
SUMIFS(CANSCRN!$F:$F,CANSCRN!$A:$A,C12,CANSCRN!$G:$G,D12))))))))))))</f>
        <v>0</v>
      </c>
    </row>
    <row r="13" spans="1:9" x14ac:dyDescent="0.2">
      <c r="A13" s="24" t="s">
        <v>100</v>
      </c>
      <c r="B13" s="24" t="s">
        <v>101</v>
      </c>
      <c r="C13" s="24" t="s">
        <v>31</v>
      </c>
      <c r="D13" s="24">
        <v>2009</v>
      </c>
      <c r="E13" s="24" t="s">
        <v>102</v>
      </c>
      <c r="F13" s="3">
        <f>IF(AND(A13="PSA Testing", E13= "Utilization Rate (per 100,000 patients)"),
SUMIFS(PSA!$D:$D,PSA!$A:$A,C13,PSA!$G:$G,D13),
IF(AND(A13="Colorectal Cancer Screening", E13="Utilization Rate (per 100,000 patients)"),
SUMIFS(COL!$D:$D,COL!$A:$A,C13,COL!$G:$G, D13),
IF(AND(A13="Cervical Cancer Screening", E13="Utilization Rate (per 100,000 patients)"),
SUMIFS(CERV!$D:$D,CERV!$A:$A,C13,CERV!$G:$G,D13),
IF(AND(A13="Cancer Screening for CKD patients", E13="Utilization Rate (per 100,000 patients)"),
SUMIFS(CANSCRN!$D:$D,CANSCRN!$A:$A,C13,CANSCRN!$G:$G,D13),
IF(AND(A13="PSA Testing", E13="Cost per service ($USD)"),
SUMIFS(PSA!$E:$E,PSA!$A:$A,C13,PSA!$G:$G,D13),
IF(AND(A13="Colorectal Cancer Screening", E13="Cost per service ($USD)"),
SUMIFS(COL!$E:$E,COL!$A:$A,C13,COL!$G:$G,D13),
IF(AND(A13="Cervical Cancer Screening", E13="Cost per service ($USD)"),
SUMIFS(CERV!$E:$E,CERV!$A:$A,C13,CERV!$G:$G,D13),
IF(AND(A13="Cancer Screening for CKD patients", E13="Cost per service ($USD)"),
SUMIFS(CANSCRN!$E:$E,CANSCRN!$A:$A,C13,CANSCRN!$G:$G,D13),
IF(AND(A13="PSA Testing", E13="Total Expenditure ($USD per 100,000 patients)"),
SUMIFS(PSA!$F:$F,PSA!$A:$A,C13,PSA!$G:$G,D13),
IF(AND(A13="Colorectal Cancer Screening", E13="Total Expenditure ($USD per 100,000 patients)"),
SUMIFS(COL!$F:$F,COL!$A:$A,C13,COL!$G:$G,D13),
IF(AND(A13="Cervical Cancer Screening", E13="Total Expenditure ($USD per 100,000 patients)"),
SUMIFS(CERV!$F:$F,CERV!$A:$A,C13,CERV!$G:$G,D13),
SUMIFS(CANSCRN!$F:$F,CANSCRN!$A:$A,C13,CANSCRN!$G:$G,D13))))))))))))</f>
        <v>22236.67100130039</v>
      </c>
    </row>
    <row r="14" spans="1:9" x14ac:dyDescent="0.2">
      <c r="A14" s="24" t="s">
        <v>100</v>
      </c>
      <c r="B14" s="24" t="s">
        <v>101</v>
      </c>
      <c r="C14" s="24" t="s">
        <v>31</v>
      </c>
      <c r="D14" s="24">
        <v>2010</v>
      </c>
      <c r="E14" s="24" t="s">
        <v>102</v>
      </c>
      <c r="F14" s="3">
        <f>IF(AND(A14="PSA Testing", E14= "Utilization Rate (per 100,000 patients)"),
SUMIFS(PSA!$D:$D,PSA!$A:$A,C14,PSA!$G:$G,D14),
IF(AND(A14="Colorectal Cancer Screening", E14="Utilization Rate (per 100,000 patients)"),
SUMIFS(COL!$D:$D,COL!$A:$A,C14,COL!$G:$G, D14),
IF(AND(A14="Cervical Cancer Screening", E14="Utilization Rate (per 100,000 patients)"),
SUMIFS(CERV!$D:$D,CERV!$A:$A,C14,CERV!$G:$G,D14),
IF(AND(A14="Cancer Screening for CKD patients", E14="Utilization Rate (per 100,000 patients)"),
SUMIFS(CANSCRN!$D:$D,CANSCRN!$A:$A,C14,CANSCRN!$G:$G,D14),
IF(AND(A14="PSA Testing", E14="Cost per service ($USD)"),
SUMIFS(PSA!$E:$E,PSA!$A:$A,C14,PSA!$G:$G,D14),
IF(AND(A14="Colorectal Cancer Screening", E14="Cost per service ($USD)"),
SUMIFS(COL!$E:$E,COL!$A:$A,C14,COL!$G:$G,D14),
IF(AND(A14="Cervical Cancer Screening", E14="Cost per service ($USD)"),
SUMIFS(CERV!$E:$E,CERV!$A:$A,C14,CERV!$G:$G,D14),
IF(AND(A14="Cancer Screening for CKD patients", E14="Cost per service ($USD)"),
SUMIFS(CANSCRN!$E:$E,CANSCRN!$A:$A,C14,CANSCRN!$G:$G,D14),
IF(AND(A14="PSA Testing", E14="Total Expenditure ($USD per 100,000 patients)"),
SUMIFS(PSA!$F:$F,PSA!$A:$A,C14,PSA!$G:$G,D14),
IF(AND(A14="Colorectal Cancer Screening", E14="Total Expenditure ($USD per 100,000 patients)"),
SUMIFS(COL!$F:$F,COL!$A:$A,C14,COL!$G:$G,D14),
IF(AND(A14="Cervical Cancer Screening", E14="Total Expenditure ($USD per 100,000 patients)"),
SUMIFS(CERV!$F:$F,CERV!$A:$A,C14,CERV!$G:$G,D14),
SUMIFS(CANSCRN!$F:$F,CANSCRN!$A:$A,C14,CANSCRN!$G:$G,D14))))))))))))</f>
        <v>22185.863874345549</v>
      </c>
    </row>
    <row r="15" spans="1:9" x14ac:dyDescent="0.2">
      <c r="A15" s="24" t="s">
        <v>100</v>
      </c>
      <c r="B15" s="24" t="s">
        <v>101</v>
      </c>
      <c r="C15" s="24" t="s">
        <v>31</v>
      </c>
      <c r="D15" s="24">
        <v>2011</v>
      </c>
      <c r="E15" s="24" t="s">
        <v>102</v>
      </c>
      <c r="F15" s="3">
        <f>IF(AND(A15="PSA Testing", E15= "Utilization Rate (per 100,000 patients)"),
SUMIFS(PSA!$D:$D,PSA!$A:$A,C15,PSA!$G:$G,D15),
IF(AND(A15="Colorectal Cancer Screening", E15="Utilization Rate (per 100,000 patients)"),
SUMIFS(COL!$D:$D,COL!$A:$A,C15,COL!$G:$G, D15),
IF(AND(A15="Cervical Cancer Screening", E15="Utilization Rate (per 100,000 patients)"),
SUMIFS(CERV!$D:$D,CERV!$A:$A,C15,CERV!$G:$G,D15),
IF(AND(A15="Cancer Screening for CKD patients", E15="Utilization Rate (per 100,000 patients)"),
SUMIFS(CANSCRN!$D:$D,CANSCRN!$A:$A,C15,CANSCRN!$G:$G,D15),
IF(AND(A15="PSA Testing", E15="Cost per service ($USD)"),
SUMIFS(PSA!$E:$E,PSA!$A:$A,C15,PSA!$G:$G,D15),
IF(AND(A15="Colorectal Cancer Screening", E15="Cost per service ($USD)"),
SUMIFS(COL!$E:$E,COL!$A:$A,C15,COL!$G:$G,D15),
IF(AND(A15="Cervical Cancer Screening", E15="Cost per service ($USD)"),
SUMIFS(CERV!$E:$E,CERV!$A:$A,C15,CERV!$G:$G,D15),
IF(AND(A15="Cancer Screening for CKD patients", E15="Cost per service ($USD)"),
SUMIFS(CANSCRN!$E:$E,CANSCRN!$A:$A,C15,CANSCRN!$G:$G,D15),
IF(AND(A15="PSA Testing", E15="Total Expenditure ($USD per 100,000 patients)"),
SUMIFS(PSA!$F:$F,PSA!$A:$A,C15,PSA!$G:$G,D15),
IF(AND(A15="Colorectal Cancer Screening", E15="Total Expenditure ($USD per 100,000 patients)"),
SUMIFS(COL!$F:$F,COL!$A:$A,C15,COL!$G:$G,D15),
IF(AND(A15="Cervical Cancer Screening", E15="Total Expenditure ($USD per 100,000 patients)"),
SUMIFS(CERV!$F:$F,CERV!$A:$A,C15,CERV!$G:$G,D15),
SUMIFS(CANSCRN!$F:$F,CANSCRN!$A:$A,C15,CANSCRN!$G:$G,D15))))))))))))</f>
        <v>21303.763440860217</v>
      </c>
    </row>
    <row r="16" spans="1:9" x14ac:dyDescent="0.2">
      <c r="A16" s="24" t="s">
        <v>100</v>
      </c>
      <c r="B16" s="24" t="s">
        <v>101</v>
      </c>
      <c r="C16" s="24" t="s">
        <v>31</v>
      </c>
      <c r="D16" s="24">
        <v>2012</v>
      </c>
      <c r="E16" s="24" t="s">
        <v>102</v>
      </c>
      <c r="F16" s="3">
        <f>IF(AND(A16="PSA Testing", E16= "Utilization Rate (per 100,000 patients)"),
SUMIFS(PSA!$D:$D,PSA!$A:$A,C16,PSA!$G:$G,D16),
IF(AND(A16="Colorectal Cancer Screening", E16="Utilization Rate (per 100,000 patients)"),
SUMIFS(COL!$D:$D,COL!$A:$A,C16,COL!$G:$G, D16),
IF(AND(A16="Cervical Cancer Screening", E16="Utilization Rate (per 100,000 patients)"),
SUMIFS(CERV!$D:$D,CERV!$A:$A,C16,CERV!$G:$G,D16),
IF(AND(A16="Cancer Screening for CKD patients", E16="Utilization Rate (per 100,000 patients)"),
SUMIFS(CANSCRN!$D:$D,CANSCRN!$A:$A,C16,CANSCRN!$G:$G,D16),
IF(AND(A16="PSA Testing", E16="Cost per service ($USD)"),
SUMIFS(PSA!$E:$E,PSA!$A:$A,C16,PSA!$G:$G,D16),
IF(AND(A16="Colorectal Cancer Screening", E16="Cost per service ($USD)"),
SUMIFS(COL!$E:$E,COL!$A:$A,C16,COL!$G:$G,D16),
IF(AND(A16="Cervical Cancer Screening", E16="Cost per service ($USD)"),
SUMIFS(CERV!$E:$E,CERV!$A:$A,C16,CERV!$G:$G,D16),
IF(AND(A16="Cancer Screening for CKD patients", E16="Cost per service ($USD)"),
SUMIFS(CANSCRN!$E:$E,CANSCRN!$A:$A,C16,CANSCRN!$G:$G,D16),
IF(AND(A16="PSA Testing", E16="Total Expenditure ($USD per 100,000 patients)"),
SUMIFS(PSA!$F:$F,PSA!$A:$A,C16,PSA!$G:$G,D16),
IF(AND(A16="Colorectal Cancer Screening", E16="Total Expenditure ($USD per 100,000 patients)"),
SUMIFS(COL!$F:$F,COL!$A:$A,C16,COL!$G:$G,D16),
IF(AND(A16="Cervical Cancer Screening", E16="Total Expenditure ($USD per 100,000 patients)"),
SUMIFS(CERV!$F:$F,CERV!$A:$A,C16,CERV!$G:$G,D16),
SUMIFS(CANSCRN!$F:$F,CANSCRN!$A:$A,C16,CANSCRN!$G:$G,D16))))))))))))</f>
        <v>20629.820051413884</v>
      </c>
    </row>
    <row r="17" spans="1:6" x14ac:dyDescent="0.2">
      <c r="A17" s="24" t="s">
        <v>100</v>
      </c>
      <c r="B17" s="24" t="s">
        <v>101</v>
      </c>
      <c r="C17" s="24" t="s">
        <v>31</v>
      </c>
      <c r="D17" s="24">
        <v>2013</v>
      </c>
      <c r="E17" s="24" t="s">
        <v>102</v>
      </c>
      <c r="F17" s="3">
        <f>IF(AND(A17="PSA Testing", E17= "Utilization Rate (per 100,000 patients)"),
SUMIFS(PSA!$D:$D,PSA!$A:$A,C17,PSA!$G:$G,D17),
IF(AND(A17="Colorectal Cancer Screening", E17="Utilization Rate (per 100,000 patients)"),
SUMIFS(COL!$D:$D,COL!$A:$A,C17,COL!$G:$G, D17),
IF(AND(A17="Cervical Cancer Screening", E17="Utilization Rate (per 100,000 patients)"),
SUMIFS(CERV!$D:$D,CERV!$A:$A,C17,CERV!$G:$G,D17),
IF(AND(A17="Cancer Screening for CKD patients", E17="Utilization Rate (per 100,000 patients)"),
SUMIFS(CANSCRN!$D:$D,CANSCRN!$A:$A,C17,CANSCRN!$G:$G,D17),
IF(AND(A17="PSA Testing", E17="Cost per service ($USD)"),
SUMIFS(PSA!$E:$E,PSA!$A:$A,C17,PSA!$G:$G,D17),
IF(AND(A17="Colorectal Cancer Screening", E17="Cost per service ($USD)"),
SUMIFS(COL!$E:$E,COL!$A:$A,C17,COL!$G:$G,D17),
IF(AND(A17="Cervical Cancer Screening", E17="Cost per service ($USD)"),
SUMIFS(CERV!$E:$E,CERV!$A:$A,C17,CERV!$G:$G,D17),
IF(AND(A17="Cancer Screening for CKD patients", E17="Cost per service ($USD)"),
SUMIFS(CANSCRN!$E:$E,CANSCRN!$A:$A,C17,CANSCRN!$G:$G,D17),
IF(AND(A17="PSA Testing", E17="Total Expenditure ($USD per 100,000 patients)"),
SUMIFS(PSA!$F:$F,PSA!$A:$A,C17,PSA!$G:$G,D17),
IF(AND(A17="Colorectal Cancer Screening", E17="Total Expenditure ($USD per 100,000 patients)"),
SUMIFS(COL!$F:$F,COL!$A:$A,C17,COL!$G:$G,D17),
IF(AND(A17="Cervical Cancer Screening", E17="Total Expenditure ($USD per 100,000 patients)"),
SUMIFS(CERV!$F:$F,CERV!$A:$A,C17,CERV!$G:$G,D17),
SUMIFS(CANSCRN!$F:$F,CANSCRN!$A:$A,C17,CANSCRN!$G:$G,D17))))))))))))</f>
        <v>20909.090909090908</v>
      </c>
    </row>
    <row r="18" spans="1:6" x14ac:dyDescent="0.2">
      <c r="A18" s="24" t="s">
        <v>100</v>
      </c>
      <c r="B18" s="24" t="s">
        <v>101</v>
      </c>
      <c r="C18" s="24" t="s">
        <v>31</v>
      </c>
      <c r="D18" s="24">
        <v>2014</v>
      </c>
      <c r="E18" s="24" t="s">
        <v>102</v>
      </c>
      <c r="F18" s="3">
        <f>IF(AND(A18="PSA Testing", E18= "Utilization Rate (per 100,000 patients)"),
SUMIFS(PSA!$D:$D,PSA!$A:$A,C18,PSA!$G:$G,D18),
IF(AND(A18="Colorectal Cancer Screening", E18="Utilization Rate (per 100,000 patients)"),
SUMIFS(COL!$D:$D,COL!$A:$A,C18,COL!$G:$G, D18),
IF(AND(A18="Cervical Cancer Screening", E18="Utilization Rate (per 100,000 patients)"),
SUMIFS(CERV!$D:$D,CERV!$A:$A,C18,CERV!$G:$G,D18),
IF(AND(A18="Cancer Screening for CKD patients", E18="Utilization Rate (per 100,000 patients)"),
SUMIFS(CANSCRN!$D:$D,CANSCRN!$A:$A,C18,CANSCRN!$G:$G,D18),
IF(AND(A18="PSA Testing", E18="Cost per service ($USD)"),
SUMIFS(PSA!$E:$E,PSA!$A:$A,C18,PSA!$G:$G,D18),
IF(AND(A18="Colorectal Cancer Screening", E18="Cost per service ($USD)"),
SUMIFS(COL!$E:$E,COL!$A:$A,C18,COL!$G:$G,D18),
IF(AND(A18="Cervical Cancer Screening", E18="Cost per service ($USD)"),
SUMIFS(CERV!$E:$E,CERV!$A:$A,C18,CERV!$G:$G,D18),
IF(AND(A18="Cancer Screening for CKD patients", E18="Cost per service ($USD)"),
SUMIFS(CANSCRN!$E:$E,CANSCRN!$A:$A,C18,CANSCRN!$G:$G,D18),
IF(AND(A18="PSA Testing", E18="Total Expenditure ($USD per 100,000 patients)"),
SUMIFS(PSA!$F:$F,PSA!$A:$A,C18,PSA!$G:$G,D18),
IF(AND(A18="Colorectal Cancer Screening", E18="Total Expenditure ($USD per 100,000 patients)"),
SUMIFS(COL!$F:$F,COL!$A:$A,C18,COL!$G:$G,D18),
IF(AND(A18="Cervical Cancer Screening", E18="Total Expenditure ($USD per 100,000 patients)"),
SUMIFS(CERV!$F:$F,CERV!$A:$A,C18,CERV!$G:$G,D18),
SUMIFS(CANSCRN!$F:$F,CANSCRN!$A:$A,C18,CANSCRN!$G:$G,D18))))))))))))</f>
        <v>20038.107335662113</v>
      </c>
    </row>
    <row r="19" spans="1:6" x14ac:dyDescent="0.2">
      <c r="A19" s="24" t="s">
        <v>100</v>
      </c>
      <c r="B19" s="24" t="s">
        <v>101</v>
      </c>
      <c r="C19" s="24" t="s">
        <v>31</v>
      </c>
      <c r="D19" s="24">
        <v>2015</v>
      </c>
      <c r="E19" s="24" t="s">
        <v>102</v>
      </c>
      <c r="F19" s="3">
        <f>IF(AND(A19="PSA Testing", E19= "Utilization Rate (per 100,000 patients)"),
SUMIFS(PSA!$D:$D,PSA!$A:$A,C19,PSA!$G:$G,D19),
IF(AND(A19="Colorectal Cancer Screening", E19="Utilization Rate (per 100,000 patients)"),
SUMIFS(COL!$D:$D,COL!$A:$A,C19,COL!$G:$G, D19),
IF(AND(A19="Cervical Cancer Screening", E19="Utilization Rate (per 100,000 patients)"),
SUMIFS(CERV!$D:$D,CERV!$A:$A,C19,CERV!$G:$G,D19),
IF(AND(A19="Cancer Screening for CKD patients", E19="Utilization Rate (per 100,000 patients)"),
SUMIFS(CANSCRN!$D:$D,CANSCRN!$A:$A,C19,CANSCRN!$G:$G,D19),
IF(AND(A19="PSA Testing", E19="Cost per service ($USD)"),
SUMIFS(PSA!$E:$E,PSA!$A:$A,C19,PSA!$G:$G,D19),
IF(AND(A19="Colorectal Cancer Screening", E19="Cost per service ($USD)"),
SUMIFS(COL!$E:$E,COL!$A:$A,C19,COL!$G:$G,D19),
IF(AND(A19="Cervical Cancer Screening", E19="Cost per service ($USD)"),
SUMIFS(CERV!$E:$E,CERV!$A:$A,C19,CERV!$G:$G,D19),
IF(AND(A19="Cancer Screening for CKD patients", E19="Cost per service ($USD)"),
SUMIFS(CANSCRN!$E:$E,CANSCRN!$A:$A,C19,CANSCRN!$G:$G,D19),
IF(AND(A19="PSA Testing", E19="Total Expenditure ($USD per 100,000 patients)"),
SUMIFS(PSA!$F:$F,PSA!$A:$A,C19,PSA!$G:$G,D19),
IF(AND(A19="Colorectal Cancer Screening", E19="Total Expenditure ($USD per 100,000 patients)"),
SUMIFS(COL!$F:$F,COL!$A:$A,C19,COL!$G:$G,D19),
IF(AND(A19="Cervical Cancer Screening", E19="Total Expenditure ($USD per 100,000 patients)"),
SUMIFS(CERV!$F:$F,CERV!$A:$A,C19,CERV!$G:$G,D19),
SUMIFS(CANSCRN!$F:$F,CANSCRN!$A:$A,C19,CANSCRN!$G:$G,D19))))))))))))</f>
        <v>21155.347384855584</v>
      </c>
    </row>
    <row r="20" spans="1:6" x14ac:dyDescent="0.2">
      <c r="A20" s="24" t="s">
        <v>100</v>
      </c>
      <c r="B20" s="24" t="s">
        <v>101</v>
      </c>
      <c r="C20" s="24" t="s">
        <v>31</v>
      </c>
      <c r="D20" s="24">
        <v>2016</v>
      </c>
      <c r="E20" s="24" t="s">
        <v>102</v>
      </c>
      <c r="F20" s="3">
        <f>IF(AND(A20="PSA Testing", E20= "Utilization Rate (per 100,000 patients)"),
SUMIFS(PSA!$D:$D,PSA!$A:$A,C20,PSA!$G:$G,D20),
IF(AND(A20="Colorectal Cancer Screening", E20="Utilization Rate (per 100,000 patients)"),
SUMIFS(COL!$D:$D,COL!$A:$A,C20,COL!$G:$G, D20),
IF(AND(A20="Cervical Cancer Screening", E20="Utilization Rate (per 100,000 patients)"),
SUMIFS(CERV!$D:$D,CERV!$A:$A,C20,CERV!$G:$G,D20),
IF(AND(A20="Cancer Screening for CKD patients", E20="Utilization Rate (per 100,000 patients)"),
SUMIFS(CANSCRN!$D:$D,CANSCRN!$A:$A,C20,CANSCRN!$G:$G,D20),
IF(AND(A20="PSA Testing", E20="Cost per service ($USD)"),
SUMIFS(PSA!$E:$E,PSA!$A:$A,C20,PSA!$G:$G,D20),
IF(AND(A20="Colorectal Cancer Screening", E20="Cost per service ($USD)"),
SUMIFS(COL!$E:$E,COL!$A:$A,C20,COL!$G:$G,D20),
IF(AND(A20="Cervical Cancer Screening", E20="Cost per service ($USD)"),
SUMIFS(CERV!$E:$E,CERV!$A:$A,C20,CERV!$G:$G,D20),
IF(AND(A20="Cancer Screening for CKD patients", E20="Cost per service ($USD)"),
SUMIFS(CANSCRN!$E:$E,CANSCRN!$A:$A,C20,CANSCRN!$G:$G,D20),
IF(AND(A20="PSA Testing", E20="Total Expenditure ($USD per 100,000 patients)"),
SUMIFS(PSA!$F:$F,PSA!$A:$A,C20,PSA!$G:$G,D20),
IF(AND(A20="Colorectal Cancer Screening", E20="Total Expenditure ($USD per 100,000 patients)"),
SUMIFS(COL!$F:$F,COL!$A:$A,C20,COL!$G:$G,D20),
IF(AND(A20="Cervical Cancer Screening", E20="Total Expenditure ($USD per 100,000 patients)"),
SUMIFS(CERV!$F:$F,CERV!$A:$A,C20,CERV!$G:$G,D20),
SUMIFS(CANSCRN!$F:$F,CANSCRN!$A:$A,C20,CANSCRN!$G:$G,D20))))))))))))</f>
        <v>22829.581993569132</v>
      </c>
    </row>
    <row r="21" spans="1:6" x14ac:dyDescent="0.2">
      <c r="A21" s="24" t="s">
        <v>100</v>
      </c>
      <c r="B21" s="24" t="s">
        <v>101</v>
      </c>
      <c r="C21" s="24" t="s">
        <v>31</v>
      </c>
      <c r="D21" s="24">
        <v>2017</v>
      </c>
      <c r="E21" s="24" t="s">
        <v>102</v>
      </c>
      <c r="F21" s="3">
        <f>IF(AND(A21="PSA Testing", E21= "Utilization Rate (per 100,000 patients)"),
SUMIFS(PSA!$D:$D,PSA!$A:$A,C21,PSA!$G:$G,D21),
IF(AND(A21="Colorectal Cancer Screening", E21="Utilization Rate (per 100,000 patients)"),
SUMIFS(COL!$D:$D,COL!$A:$A,C21,COL!$G:$G, D21),
IF(AND(A21="Cervical Cancer Screening", E21="Utilization Rate (per 100,000 patients)"),
SUMIFS(CERV!$D:$D,CERV!$A:$A,C21,CERV!$G:$G,D21),
IF(AND(A21="Cancer Screening for CKD patients", E21="Utilization Rate (per 100,000 patients)"),
SUMIFS(CANSCRN!$D:$D,CANSCRN!$A:$A,C21,CANSCRN!$G:$G,D21),
IF(AND(A21="PSA Testing", E21="Cost per service ($USD)"),
SUMIFS(PSA!$E:$E,PSA!$A:$A,C21,PSA!$G:$G,D21),
IF(AND(A21="Colorectal Cancer Screening", E21="Cost per service ($USD)"),
SUMIFS(COL!$E:$E,COL!$A:$A,C21,COL!$G:$G,D21),
IF(AND(A21="Cervical Cancer Screening", E21="Cost per service ($USD)"),
SUMIFS(CERV!$E:$E,CERV!$A:$A,C21,CERV!$G:$G,D21),
IF(AND(A21="Cancer Screening for CKD patients", E21="Cost per service ($USD)"),
SUMIFS(CANSCRN!$E:$E,CANSCRN!$A:$A,C21,CANSCRN!$G:$G,D21),
IF(AND(A21="PSA Testing", E21="Total Expenditure ($USD per 100,000 patients)"),
SUMIFS(PSA!$F:$F,PSA!$A:$A,C21,PSA!$G:$G,D21),
IF(AND(A21="Colorectal Cancer Screening", E21="Total Expenditure ($USD per 100,000 patients)"),
SUMIFS(COL!$F:$F,COL!$A:$A,C21,COL!$G:$G,D21),
IF(AND(A21="Cervical Cancer Screening", E21="Total Expenditure ($USD per 100,000 patients)"),
SUMIFS(CERV!$F:$F,CERV!$A:$A,C21,CERV!$G:$G,D21),
SUMIFS(CANSCRN!$F:$F,CANSCRN!$A:$A,C21,CANSCRN!$G:$G,D21))))))))))))</f>
        <v>31845.743390734904</v>
      </c>
    </row>
    <row r="22" spans="1:6" x14ac:dyDescent="0.2">
      <c r="A22" s="24" t="s">
        <v>100</v>
      </c>
      <c r="B22" s="24" t="s">
        <v>101</v>
      </c>
      <c r="C22" s="24" t="s">
        <v>31</v>
      </c>
      <c r="D22" s="24">
        <v>2018</v>
      </c>
      <c r="E22" s="24" t="s">
        <v>102</v>
      </c>
      <c r="F22" s="3">
        <f>IF(AND(A22="PSA Testing", E22= "Utilization Rate (per 100,000 patients)"),
SUMIFS(PSA!$D:$D,PSA!$A:$A,C22,PSA!$G:$G,D22),
IF(AND(A22="Colorectal Cancer Screening", E22="Utilization Rate (per 100,000 patients)"),
SUMIFS(COL!$D:$D,COL!$A:$A,C22,COL!$G:$G, D22),
IF(AND(A22="Cervical Cancer Screening", E22="Utilization Rate (per 100,000 patients)"),
SUMIFS(CERV!$D:$D,CERV!$A:$A,C22,CERV!$G:$G,D22),
IF(AND(A22="Cancer Screening for CKD patients", E22="Utilization Rate (per 100,000 patients)"),
SUMIFS(CANSCRN!$D:$D,CANSCRN!$A:$A,C22,CANSCRN!$G:$G,D22),
IF(AND(A22="PSA Testing", E22="Cost per service ($USD)"),
SUMIFS(PSA!$E:$E,PSA!$A:$A,C22,PSA!$G:$G,D22),
IF(AND(A22="Colorectal Cancer Screening", E22="Cost per service ($USD)"),
SUMIFS(COL!$E:$E,COL!$A:$A,C22,COL!$G:$G,D22),
IF(AND(A22="Cervical Cancer Screening", E22="Cost per service ($USD)"),
SUMIFS(CERV!$E:$E,CERV!$A:$A,C22,CERV!$G:$G,D22),
IF(AND(A22="Cancer Screening for CKD patients", E22="Cost per service ($USD)"),
SUMIFS(CANSCRN!$E:$E,CANSCRN!$A:$A,C22,CANSCRN!$G:$G,D22),
IF(AND(A22="PSA Testing", E22="Total Expenditure ($USD per 100,000 patients)"),
SUMIFS(PSA!$F:$F,PSA!$A:$A,C22,PSA!$G:$G,D22),
IF(AND(A22="Colorectal Cancer Screening", E22="Total Expenditure ($USD per 100,000 patients)"),
SUMIFS(COL!$F:$F,COL!$A:$A,C22,COL!$G:$G,D22),
IF(AND(A22="Cervical Cancer Screening", E22="Total Expenditure ($USD per 100,000 patients)"),
SUMIFS(CERV!$F:$F,CERV!$A:$A,C22,CERV!$G:$G,D22),
SUMIFS(CANSCRN!$F:$F,CANSCRN!$A:$A,C22,CANSCRN!$G:$G,D22))))))))))))</f>
        <v>42904.157970781824</v>
      </c>
    </row>
    <row r="23" spans="1:6" x14ac:dyDescent="0.2">
      <c r="A23" s="24" t="s">
        <v>100</v>
      </c>
      <c r="B23" s="24" t="s">
        <v>101</v>
      </c>
      <c r="C23" s="24" t="s">
        <v>31</v>
      </c>
      <c r="D23" s="24">
        <v>2019</v>
      </c>
      <c r="E23" s="24" t="s">
        <v>102</v>
      </c>
      <c r="F23" s="3">
        <f>IF(AND(A23="PSA Testing", E23= "Utilization Rate (per 100,000 patients)"),
SUMIFS(PSA!$D:$D,PSA!$A:$A,C23,PSA!$G:$G,D23),
IF(AND(A23="Colorectal Cancer Screening", E23="Utilization Rate (per 100,000 patients)"),
SUMIFS(COL!$D:$D,COL!$A:$A,C23,COL!$G:$G, D23),
IF(AND(A23="Cervical Cancer Screening", E23="Utilization Rate (per 100,000 patients)"),
SUMIFS(CERV!$D:$D,CERV!$A:$A,C23,CERV!$G:$G,D23),
IF(AND(A23="Cancer Screening for CKD patients", E23="Utilization Rate (per 100,000 patients)"),
SUMIFS(CANSCRN!$D:$D,CANSCRN!$A:$A,C23,CANSCRN!$G:$G,D23),
IF(AND(A23="PSA Testing", E23="Cost per service ($USD)"),
SUMIFS(PSA!$E:$E,PSA!$A:$A,C23,PSA!$G:$G,D23),
IF(AND(A23="Colorectal Cancer Screening", E23="Cost per service ($USD)"),
SUMIFS(COL!$E:$E,COL!$A:$A,C23,COL!$G:$G,D23),
IF(AND(A23="Cervical Cancer Screening", E23="Cost per service ($USD)"),
SUMIFS(CERV!$E:$E,CERV!$A:$A,C23,CERV!$G:$G,D23),
IF(AND(A23="Cancer Screening for CKD patients", E23="Cost per service ($USD)"),
SUMIFS(CANSCRN!$E:$E,CANSCRN!$A:$A,C23,CANSCRN!$G:$G,D23),
IF(AND(A23="PSA Testing", E23="Total Expenditure ($USD per 100,000 patients)"),
SUMIFS(PSA!$F:$F,PSA!$A:$A,C23,PSA!$G:$G,D23),
IF(AND(A23="Colorectal Cancer Screening", E23="Total Expenditure ($USD per 100,000 patients)"),
SUMIFS(COL!$F:$F,COL!$A:$A,C23,COL!$G:$G,D23),
IF(AND(A23="Cervical Cancer Screening", E23="Total Expenditure ($USD per 100,000 patients)"),
SUMIFS(CERV!$F:$F,CERV!$A:$A,C23,CERV!$G:$G,D23),
SUMIFS(CANSCRN!$F:$F,CANSCRN!$A:$A,C23,CANSCRN!$G:$G,D23))))))))))))</f>
        <v>42803.083391730906</v>
      </c>
    </row>
    <row r="24" spans="1:6" x14ac:dyDescent="0.2">
      <c r="A24" s="24" t="s">
        <v>100</v>
      </c>
      <c r="B24" s="24" t="s">
        <v>101</v>
      </c>
      <c r="C24" s="24" t="s">
        <v>32</v>
      </c>
      <c r="D24" s="24">
        <v>2009</v>
      </c>
      <c r="E24" s="24" t="s">
        <v>102</v>
      </c>
      <c r="F24" s="3">
        <f>IF(AND(A24="PSA Testing", E24= "Utilization Rate (per 100,000 patients)"),
SUMIFS(PSA!$D:$D,PSA!$A:$A,C24,PSA!$G:$G,D24),
IF(AND(A24="Colorectal Cancer Screening", E24="Utilization Rate (per 100,000 patients)"),
SUMIFS(COL!$D:$D,COL!$A:$A,C24,COL!$G:$G, D24),
IF(AND(A24="Cervical Cancer Screening", E24="Utilization Rate (per 100,000 patients)"),
SUMIFS(CERV!$D:$D,CERV!$A:$A,C24,CERV!$G:$G,D24),
IF(AND(A24="Cancer Screening for CKD patients", E24="Utilization Rate (per 100,000 patients)"),
SUMIFS(CANSCRN!$D:$D,CANSCRN!$A:$A,C24,CANSCRN!$G:$G,D24),
IF(AND(A24="PSA Testing", E24="Cost per service ($USD)"),
SUMIFS(PSA!$E:$E,PSA!$A:$A,C24,PSA!$G:$G,D24),
IF(AND(A24="Colorectal Cancer Screening", E24="Cost per service ($USD)"),
SUMIFS(COL!$E:$E,COL!$A:$A,C24,COL!$G:$G,D24),
IF(AND(A24="Cervical Cancer Screening", E24="Cost per service ($USD)"),
SUMIFS(CERV!$E:$E,CERV!$A:$A,C24,CERV!$G:$G,D24),
IF(AND(A24="Cancer Screening for CKD patients", E24="Cost per service ($USD)"),
SUMIFS(CANSCRN!$E:$E,CANSCRN!$A:$A,C24,CANSCRN!$G:$G,D24),
IF(AND(A24="PSA Testing", E24="Total Expenditure ($USD per 100,000 patients)"),
SUMIFS(PSA!$F:$F,PSA!$A:$A,C24,PSA!$G:$G,D24),
IF(AND(A24="Colorectal Cancer Screening", E24="Total Expenditure ($USD per 100,000 patients)"),
SUMIFS(COL!$F:$F,COL!$A:$A,C24,COL!$G:$G,D24),
IF(AND(A24="Cervical Cancer Screening", E24="Total Expenditure ($USD per 100,000 patients)"),
SUMIFS(CERV!$F:$F,CERV!$A:$A,C24,CERV!$G:$G,D24),
SUMIFS(CANSCRN!$F:$F,CANSCRN!$A:$A,C24,CANSCRN!$G:$G,D24))))))))))))</f>
        <v>7241.0147991543345</v>
      </c>
    </row>
    <row r="25" spans="1:6" x14ac:dyDescent="0.2">
      <c r="A25" s="24" t="s">
        <v>100</v>
      </c>
      <c r="B25" s="24" t="s">
        <v>101</v>
      </c>
      <c r="C25" s="24" t="s">
        <v>32</v>
      </c>
      <c r="D25" s="24">
        <v>2010</v>
      </c>
      <c r="E25" s="24" t="s">
        <v>102</v>
      </c>
      <c r="F25" s="3">
        <f>IF(AND(A25="PSA Testing", E25= "Utilization Rate (per 100,000 patients)"),
SUMIFS(PSA!$D:$D,PSA!$A:$A,C25,PSA!$G:$G,D25),
IF(AND(A25="Colorectal Cancer Screening", E25="Utilization Rate (per 100,000 patients)"),
SUMIFS(COL!$D:$D,COL!$A:$A,C25,COL!$G:$G, D25),
IF(AND(A25="Cervical Cancer Screening", E25="Utilization Rate (per 100,000 patients)"),
SUMIFS(CERV!$D:$D,CERV!$A:$A,C25,CERV!$G:$G,D25),
IF(AND(A25="Cancer Screening for CKD patients", E25="Utilization Rate (per 100,000 patients)"),
SUMIFS(CANSCRN!$D:$D,CANSCRN!$A:$A,C25,CANSCRN!$G:$G,D25),
IF(AND(A25="PSA Testing", E25="Cost per service ($USD)"),
SUMIFS(PSA!$E:$E,PSA!$A:$A,C25,PSA!$G:$G,D25),
IF(AND(A25="Colorectal Cancer Screening", E25="Cost per service ($USD)"),
SUMIFS(COL!$E:$E,COL!$A:$A,C25,COL!$G:$G,D25),
IF(AND(A25="Cervical Cancer Screening", E25="Cost per service ($USD)"),
SUMIFS(CERV!$E:$E,CERV!$A:$A,C25,CERV!$G:$G,D25),
IF(AND(A25="Cancer Screening for CKD patients", E25="Cost per service ($USD)"),
SUMIFS(CANSCRN!$E:$E,CANSCRN!$A:$A,C25,CANSCRN!$G:$G,D25),
IF(AND(A25="PSA Testing", E25="Total Expenditure ($USD per 100,000 patients)"),
SUMIFS(PSA!$F:$F,PSA!$A:$A,C25,PSA!$G:$G,D25),
IF(AND(A25="Colorectal Cancer Screening", E25="Total Expenditure ($USD per 100,000 patients)"),
SUMIFS(COL!$F:$F,COL!$A:$A,C25,COL!$G:$G,D25),
IF(AND(A25="Cervical Cancer Screening", E25="Total Expenditure ($USD per 100,000 patients)"),
SUMIFS(CERV!$F:$F,CERV!$A:$A,C25,CERV!$G:$G,D25),
SUMIFS(CANSCRN!$F:$F,CANSCRN!$A:$A,C25,CANSCRN!$G:$G,D25))))))))))))</f>
        <v>7303.7542662116039</v>
      </c>
    </row>
    <row r="26" spans="1:6" x14ac:dyDescent="0.2">
      <c r="A26" s="24" t="s">
        <v>100</v>
      </c>
      <c r="B26" s="24" t="s">
        <v>101</v>
      </c>
      <c r="C26" s="24" t="s">
        <v>32</v>
      </c>
      <c r="D26" s="24">
        <v>2011</v>
      </c>
      <c r="E26" s="24" t="s">
        <v>102</v>
      </c>
      <c r="F26" s="3">
        <f>IF(AND(A26="PSA Testing", E26= "Utilization Rate (per 100,000 patients)"),
SUMIFS(PSA!$D:$D,PSA!$A:$A,C26,PSA!$G:$G,D26),
IF(AND(A26="Colorectal Cancer Screening", E26="Utilization Rate (per 100,000 patients)"),
SUMIFS(COL!$D:$D,COL!$A:$A,C26,COL!$G:$G, D26),
IF(AND(A26="Cervical Cancer Screening", E26="Utilization Rate (per 100,000 patients)"),
SUMIFS(CERV!$D:$D,CERV!$A:$A,C26,CERV!$G:$G,D26),
IF(AND(A26="Cancer Screening for CKD patients", E26="Utilization Rate (per 100,000 patients)"),
SUMIFS(CANSCRN!$D:$D,CANSCRN!$A:$A,C26,CANSCRN!$G:$G,D26),
IF(AND(A26="PSA Testing", E26="Cost per service ($USD)"),
SUMIFS(PSA!$E:$E,PSA!$A:$A,C26,PSA!$G:$G,D26),
IF(AND(A26="Colorectal Cancer Screening", E26="Cost per service ($USD)"),
SUMIFS(COL!$E:$E,COL!$A:$A,C26,COL!$G:$G,D26),
IF(AND(A26="Cervical Cancer Screening", E26="Cost per service ($USD)"),
SUMIFS(CERV!$E:$E,CERV!$A:$A,C26,CERV!$G:$G,D26),
IF(AND(A26="Cancer Screening for CKD patients", E26="Cost per service ($USD)"),
SUMIFS(CANSCRN!$E:$E,CANSCRN!$A:$A,C26,CANSCRN!$G:$G,D26),
IF(AND(A26="PSA Testing", E26="Total Expenditure ($USD per 100,000 patients)"),
SUMIFS(PSA!$F:$F,PSA!$A:$A,C26,PSA!$G:$G,D26),
IF(AND(A26="Colorectal Cancer Screening", E26="Total Expenditure ($USD per 100,000 patients)"),
SUMIFS(COL!$F:$F,COL!$A:$A,C26,COL!$G:$G,D26),
IF(AND(A26="Cervical Cancer Screening", E26="Total Expenditure ($USD per 100,000 patients)"),
SUMIFS(CERV!$F:$F,CERV!$A:$A,C26,CERV!$G:$G,D26),
SUMIFS(CANSCRN!$F:$F,CANSCRN!$A:$A,C26,CANSCRN!$G:$G,D26))))))))))))</f>
        <v>7594.9367088607596</v>
      </c>
    </row>
    <row r="27" spans="1:6" x14ac:dyDescent="0.2">
      <c r="A27" s="24" t="s">
        <v>100</v>
      </c>
      <c r="B27" s="24" t="s">
        <v>101</v>
      </c>
      <c r="C27" s="24" t="s">
        <v>32</v>
      </c>
      <c r="D27" s="24">
        <v>2012</v>
      </c>
      <c r="E27" s="24" t="s">
        <v>102</v>
      </c>
      <c r="F27" s="3">
        <f>IF(AND(A27="PSA Testing", E27= "Utilization Rate (per 100,000 patients)"),
SUMIFS(PSA!$D:$D,PSA!$A:$A,C27,PSA!$G:$G,D27),
IF(AND(A27="Colorectal Cancer Screening", E27="Utilization Rate (per 100,000 patients)"),
SUMIFS(COL!$D:$D,COL!$A:$A,C27,COL!$G:$G, D27),
IF(AND(A27="Cervical Cancer Screening", E27="Utilization Rate (per 100,000 patients)"),
SUMIFS(CERV!$D:$D,CERV!$A:$A,C27,CERV!$G:$G,D27),
IF(AND(A27="Cancer Screening for CKD patients", E27="Utilization Rate (per 100,000 patients)"),
SUMIFS(CANSCRN!$D:$D,CANSCRN!$A:$A,C27,CANSCRN!$G:$G,D27),
IF(AND(A27="PSA Testing", E27="Cost per service ($USD)"),
SUMIFS(PSA!$E:$E,PSA!$A:$A,C27,PSA!$G:$G,D27),
IF(AND(A27="Colorectal Cancer Screening", E27="Cost per service ($USD)"),
SUMIFS(COL!$E:$E,COL!$A:$A,C27,COL!$G:$G,D27),
IF(AND(A27="Cervical Cancer Screening", E27="Cost per service ($USD)"),
SUMIFS(CERV!$E:$E,CERV!$A:$A,C27,CERV!$G:$G,D27),
IF(AND(A27="Cancer Screening for CKD patients", E27="Cost per service ($USD)"),
SUMIFS(CANSCRN!$E:$E,CANSCRN!$A:$A,C27,CANSCRN!$G:$G,D27),
IF(AND(A27="PSA Testing", E27="Total Expenditure ($USD per 100,000 patients)"),
SUMIFS(PSA!$F:$F,PSA!$A:$A,C27,PSA!$G:$G,D27),
IF(AND(A27="Colorectal Cancer Screening", E27="Total Expenditure ($USD per 100,000 patients)"),
SUMIFS(COL!$F:$F,COL!$A:$A,C27,COL!$G:$G,D27),
IF(AND(A27="Cervical Cancer Screening", E27="Total Expenditure ($USD per 100,000 patients)"),
SUMIFS(CERV!$F:$F,CERV!$A:$A,C27,CERV!$G:$G,D27),
SUMIFS(CANSCRN!$F:$F,CANSCRN!$A:$A,C27,CANSCRN!$G:$G,D27))))))))))))</f>
        <v>7468.8796680497926</v>
      </c>
    </row>
    <row r="28" spans="1:6" x14ac:dyDescent="0.2">
      <c r="A28" s="24" t="s">
        <v>100</v>
      </c>
      <c r="B28" s="24" t="s">
        <v>101</v>
      </c>
      <c r="C28" s="24" t="s">
        <v>32</v>
      </c>
      <c r="D28" s="24">
        <v>2013</v>
      </c>
      <c r="E28" s="24" t="s">
        <v>102</v>
      </c>
      <c r="F28" s="3">
        <f>IF(AND(A28="PSA Testing", E28= "Utilization Rate (per 100,000 patients)"),
SUMIFS(PSA!$D:$D,PSA!$A:$A,C28,PSA!$G:$G,D28),
IF(AND(A28="Colorectal Cancer Screening", E28="Utilization Rate (per 100,000 patients)"),
SUMIFS(COL!$D:$D,COL!$A:$A,C28,COL!$G:$G, D28),
IF(AND(A28="Cervical Cancer Screening", E28="Utilization Rate (per 100,000 patients)"),
SUMIFS(CERV!$D:$D,CERV!$A:$A,C28,CERV!$G:$G,D28),
IF(AND(A28="Cancer Screening for CKD patients", E28="Utilization Rate (per 100,000 patients)"),
SUMIFS(CANSCRN!$D:$D,CANSCRN!$A:$A,C28,CANSCRN!$G:$G,D28),
IF(AND(A28="PSA Testing", E28="Cost per service ($USD)"),
SUMIFS(PSA!$E:$E,PSA!$A:$A,C28,PSA!$G:$G,D28),
IF(AND(A28="Colorectal Cancer Screening", E28="Cost per service ($USD)"),
SUMIFS(COL!$E:$E,COL!$A:$A,C28,COL!$G:$G,D28),
IF(AND(A28="Cervical Cancer Screening", E28="Cost per service ($USD)"),
SUMIFS(CERV!$E:$E,CERV!$A:$A,C28,CERV!$G:$G,D28),
IF(AND(A28="Cancer Screening for CKD patients", E28="Cost per service ($USD)"),
SUMIFS(CANSCRN!$E:$E,CANSCRN!$A:$A,C28,CANSCRN!$G:$G,D28),
IF(AND(A28="PSA Testing", E28="Total Expenditure ($USD per 100,000 patients)"),
SUMIFS(PSA!$F:$F,PSA!$A:$A,C28,PSA!$G:$G,D28),
IF(AND(A28="Colorectal Cancer Screening", E28="Total Expenditure ($USD per 100,000 patients)"),
SUMIFS(COL!$F:$F,COL!$A:$A,C28,COL!$G:$G,D28),
IF(AND(A28="Cervical Cancer Screening", E28="Total Expenditure ($USD per 100,000 patients)"),
SUMIFS(CERV!$F:$F,CERV!$A:$A,C28,CERV!$G:$G,D28),
SUMIFS(CANSCRN!$F:$F,CANSCRN!$A:$A,C28,CANSCRN!$G:$G,D28))))))))))))</f>
        <v>7775.6532823454436</v>
      </c>
    </row>
    <row r="29" spans="1:6" x14ac:dyDescent="0.2">
      <c r="A29" s="24" t="s">
        <v>100</v>
      </c>
      <c r="B29" s="24" t="s">
        <v>101</v>
      </c>
      <c r="C29" s="24" t="s">
        <v>32</v>
      </c>
      <c r="D29" s="24">
        <v>2014</v>
      </c>
      <c r="E29" s="24" t="s">
        <v>102</v>
      </c>
      <c r="F29" s="3">
        <f>IF(AND(A29="PSA Testing", E29= "Utilization Rate (per 100,000 patients)"),
SUMIFS(PSA!$D:$D,PSA!$A:$A,C29,PSA!$G:$G,D29),
IF(AND(A29="Colorectal Cancer Screening", E29="Utilization Rate (per 100,000 patients)"),
SUMIFS(COL!$D:$D,COL!$A:$A,C29,COL!$G:$G, D29),
IF(AND(A29="Cervical Cancer Screening", E29="Utilization Rate (per 100,000 patients)"),
SUMIFS(CERV!$D:$D,CERV!$A:$A,C29,CERV!$G:$G,D29),
IF(AND(A29="Cancer Screening for CKD patients", E29="Utilization Rate (per 100,000 patients)"),
SUMIFS(CANSCRN!$D:$D,CANSCRN!$A:$A,C29,CANSCRN!$G:$G,D29),
IF(AND(A29="PSA Testing", E29="Cost per service ($USD)"),
SUMIFS(PSA!$E:$E,PSA!$A:$A,C29,PSA!$G:$G,D29),
IF(AND(A29="Colorectal Cancer Screening", E29="Cost per service ($USD)"),
SUMIFS(COL!$E:$E,COL!$A:$A,C29,COL!$G:$G,D29),
IF(AND(A29="Cervical Cancer Screening", E29="Cost per service ($USD)"),
SUMIFS(CERV!$E:$E,CERV!$A:$A,C29,CERV!$G:$G,D29),
IF(AND(A29="Cancer Screening for CKD patients", E29="Cost per service ($USD)"),
SUMIFS(CANSCRN!$E:$E,CANSCRN!$A:$A,C29,CANSCRN!$G:$G,D29),
IF(AND(A29="PSA Testing", E29="Total Expenditure ($USD per 100,000 patients)"),
SUMIFS(PSA!$F:$F,PSA!$A:$A,C29,PSA!$G:$G,D29),
IF(AND(A29="Colorectal Cancer Screening", E29="Total Expenditure ($USD per 100,000 patients)"),
SUMIFS(COL!$F:$F,COL!$A:$A,C29,COL!$G:$G,D29),
IF(AND(A29="Cervical Cancer Screening", E29="Total Expenditure ($USD per 100,000 patients)"),
SUMIFS(CERV!$F:$F,CERV!$A:$A,C29,CERV!$G:$G,D29),
SUMIFS(CANSCRN!$F:$F,CANSCRN!$A:$A,C29,CANSCRN!$G:$G,D29))))))))))))</f>
        <v>7849.2935635792783</v>
      </c>
    </row>
    <row r="30" spans="1:6" x14ac:dyDescent="0.2">
      <c r="A30" s="24" t="s">
        <v>100</v>
      </c>
      <c r="B30" s="24" t="s">
        <v>101</v>
      </c>
      <c r="C30" s="24" t="s">
        <v>32</v>
      </c>
      <c r="D30" s="24">
        <v>2015</v>
      </c>
      <c r="E30" s="24" t="s">
        <v>102</v>
      </c>
      <c r="F30" s="3">
        <f>IF(AND(A30="PSA Testing", E30= "Utilization Rate (per 100,000 patients)"),
SUMIFS(PSA!$D:$D,PSA!$A:$A,C30,PSA!$G:$G,D30),
IF(AND(A30="Colorectal Cancer Screening", E30="Utilization Rate (per 100,000 patients)"),
SUMIFS(COL!$D:$D,COL!$A:$A,C30,COL!$G:$G, D30),
IF(AND(A30="Cervical Cancer Screening", E30="Utilization Rate (per 100,000 patients)"),
SUMIFS(CERV!$D:$D,CERV!$A:$A,C30,CERV!$G:$G,D30),
IF(AND(A30="Cancer Screening for CKD patients", E30="Utilization Rate (per 100,000 patients)"),
SUMIFS(CANSCRN!$D:$D,CANSCRN!$A:$A,C30,CANSCRN!$G:$G,D30),
IF(AND(A30="PSA Testing", E30="Cost per service ($USD)"),
SUMIFS(PSA!$E:$E,PSA!$A:$A,C30,PSA!$G:$G,D30),
IF(AND(A30="Colorectal Cancer Screening", E30="Cost per service ($USD)"),
SUMIFS(COL!$E:$E,COL!$A:$A,C30,COL!$G:$G,D30),
IF(AND(A30="Cervical Cancer Screening", E30="Cost per service ($USD)"),
SUMIFS(CERV!$E:$E,CERV!$A:$A,C30,CERV!$G:$G,D30),
IF(AND(A30="Cancer Screening for CKD patients", E30="Cost per service ($USD)"),
SUMIFS(CANSCRN!$E:$E,CANSCRN!$A:$A,C30,CANSCRN!$G:$G,D30),
IF(AND(A30="PSA Testing", E30="Total Expenditure ($USD per 100,000 patients)"),
SUMIFS(PSA!$F:$F,PSA!$A:$A,C30,PSA!$G:$G,D30),
IF(AND(A30="Colorectal Cancer Screening", E30="Total Expenditure ($USD per 100,000 patients)"),
SUMIFS(COL!$F:$F,COL!$A:$A,C30,COL!$G:$G,D30),
IF(AND(A30="Cervical Cancer Screening", E30="Total Expenditure ($USD per 100,000 patients)"),
SUMIFS(CERV!$F:$F,CERV!$A:$A,C30,CERV!$G:$G,D30),
SUMIFS(CANSCRN!$F:$F,CANSCRN!$A:$A,C30,CANSCRN!$G:$G,D30))))))))))))</f>
        <v>9528.585757271816</v>
      </c>
    </row>
    <row r="31" spans="1:6" x14ac:dyDescent="0.2">
      <c r="A31" s="24" t="s">
        <v>100</v>
      </c>
      <c r="B31" s="24" t="s">
        <v>101</v>
      </c>
      <c r="C31" s="24" t="s">
        <v>32</v>
      </c>
      <c r="D31" s="24">
        <v>2016</v>
      </c>
      <c r="E31" s="24" t="s">
        <v>102</v>
      </c>
      <c r="F31" s="3">
        <f>IF(AND(A31="PSA Testing", E31= "Utilization Rate (per 100,000 patients)"),
SUMIFS(PSA!$D:$D,PSA!$A:$A,C31,PSA!$G:$G,D31),
IF(AND(A31="Colorectal Cancer Screening", E31="Utilization Rate (per 100,000 patients)"),
SUMIFS(COL!$D:$D,COL!$A:$A,C31,COL!$G:$G, D31),
IF(AND(A31="Cervical Cancer Screening", E31="Utilization Rate (per 100,000 patients)"),
SUMIFS(CERV!$D:$D,CERV!$A:$A,C31,CERV!$G:$G,D31),
IF(AND(A31="Cancer Screening for CKD patients", E31="Utilization Rate (per 100,000 patients)"),
SUMIFS(CANSCRN!$D:$D,CANSCRN!$A:$A,C31,CANSCRN!$G:$G,D31),
IF(AND(A31="PSA Testing", E31="Cost per service ($USD)"),
SUMIFS(PSA!$E:$E,PSA!$A:$A,C31,PSA!$G:$G,D31),
IF(AND(A31="Colorectal Cancer Screening", E31="Cost per service ($USD)"),
SUMIFS(COL!$E:$E,COL!$A:$A,C31,COL!$G:$G,D31),
IF(AND(A31="Cervical Cancer Screening", E31="Cost per service ($USD)"),
SUMIFS(CERV!$E:$E,CERV!$A:$A,C31,CERV!$G:$G,D31),
IF(AND(A31="Cancer Screening for CKD patients", E31="Cost per service ($USD)"),
SUMIFS(CANSCRN!$E:$E,CANSCRN!$A:$A,C31,CANSCRN!$G:$G,D31),
IF(AND(A31="PSA Testing", E31="Total Expenditure ($USD per 100,000 patients)"),
SUMIFS(PSA!$F:$F,PSA!$A:$A,C31,PSA!$G:$G,D31),
IF(AND(A31="Colorectal Cancer Screening", E31="Total Expenditure ($USD per 100,000 patients)"),
SUMIFS(COL!$F:$F,COL!$A:$A,C31,COL!$G:$G,D31),
IF(AND(A31="Cervical Cancer Screening", E31="Total Expenditure ($USD per 100,000 patients)"),
SUMIFS(CERV!$F:$F,CERV!$A:$A,C31,CERV!$G:$G,D31),
SUMIFS(CANSCRN!$F:$F,CANSCRN!$A:$A,C31,CANSCRN!$G:$G,D31))))))))))))</f>
        <v>13060.057197330791</v>
      </c>
    </row>
    <row r="32" spans="1:6" x14ac:dyDescent="0.2">
      <c r="A32" s="24" t="s">
        <v>100</v>
      </c>
      <c r="B32" s="24" t="s">
        <v>101</v>
      </c>
      <c r="C32" s="24" t="s">
        <v>32</v>
      </c>
      <c r="D32" s="24">
        <v>2017</v>
      </c>
      <c r="E32" s="24" t="s">
        <v>102</v>
      </c>
      <c r="F32" s="3">
        <f>IF(AND(A32="PSA Testing", E32= "Utilization Rate (per 100,000 patients)"),
SUMIFS(PSA!$D:$D,PSA!$A:$A,C32,PSA!$G:$G,D32),
IF(AND(A32="Colorectal Cancer Screening", E32="Utilization Rate (per 100,000 patients)"),
SUMIFS(COL!$D:$D,COL!$A:$A,C32,COL!$G:$G, D32),
IF(AND(A32="Cervical Cancer Screening", E32="Utilization Rate (per 100,000 patients)"),
SUMIFS(CERV!$D:$D,CERV!$A:$A,C32,CERV!$G:$G,D32),
IF(AND(A32="Cancer Screening for CKD patients", E32="Utilization Rate (per 100,000 patients)"),
SUMIFS(CANSCRN!$D:$D,CANSCRN!$A:$A,C32,CANSCRN!$G:$G,D32),
IF(AND(A32="PSA Testing", E32="Cost per service ($USD)"),
SUMIFS(PSA!$E:$E,PSA!$A:$A,C32,PSA!$G:$G,D32),
IF(AND(A32="Colorectal Cancer Screening", E32="Cost per service ($USD)"),
SUMIFS(COL!$E:$E,COL!$A:$A,C32,COL!$G:$G,D32),
IF(AND(A32="Cervical Cancer Screening", E32="Cost per service ($USD)"),
SUMIFS(CERV!$E:$E,CERV!$A:$A,C32,CERV!$G:$G,D32),
IF(AND(A32="Cancer Screening for CKD patients", E32="Cost per service ($USD)"),
SUMIFS(CANSCRN!$E:$E,CANSCRN!$A:$A,C32,CANSCRN!$G:$G,D32),
IF(AND(A32="PSA Testing", E32="Total Expenditure ($USD per 100,000 patients)"),
SUMIFS(PSA!$F:$F,PSA!$A:$A,C32,PSA!$G:$G,D32),
IF(AND(A32="Colorectal Cancer Screening", E32="Total Expenditure ($USD per 100,000 patients)"),
SUMIFS(COL!$F:$F,COL!$A:$A,C32,COL!$G:$G,D32),
IF(AND(A32="Cervical Cancer Screening", E32="Total Expenditure ($USD per 100,000 patients)"),
SUMIFS(CERV!$F:$F,CERV!$A:$A,C32,CERV!$G:$G,D32),
SUMIFS(CANSCRN!$F:$F,CANSCRN!$A:$A,C32,CANSCRN!$G:$G,D32))))))))))))</f>
        <v>29095.037301329874</v>
      </c>
    </row>
    <row r="33" spans="1:6" x14ac:dyDescent="0.2">
      <c r="A33" s="24" t="s">
        <v>100</v>
      </c>
      <c r="B33" s="24" t="s">
        <v>101</v>
      </c>
      <c r="C33" s="24" t="s">
        <v>32</v>
      </c>
      <c r="D33" s="24">
        <v>2018</v>
      </c>
      <c r="E33" s="24" t="s">
        <v>102</v>
      </c>
      <c r="F33" s="3">
        <f>IF(AND(A33="PSA Testing", E33= "Utilization Rate (per 100,000 patients)"),
SUMIFS(PSA!$D:$D,PSA!$A:$A,C33,PSA!$G:$G,D33),
IF(AND(A33="Colorectal Cancer Screening", E33="Utilization Rate (per 100,000 patients)"),
SUMIFS(COL!$D:$D,COL!$A:$A,C33,COL!$G:$G, D33),
IF(AND(A33="Cervical Cancer Screening", E33="Utilization Rate (per 100,000 patients)"),
SUMIFS(CERV!$D:$D,CERV!$A:$A,C33,CERV!$G:$G,D33),
IF(AND(A33="Cancer Screening for CKD patients", E33="Utilization Rate (per 100,000 patients)"),
SUMIFS(CANSCRN!$D:$D,CANSCRN!$A:$A,C33,CANSCRN!$G:$G,D33),
IF(AND(A33="PSA Testing", E33="Cost per service ($USD)"),
SUMIFS(PSA!$E:$E,PSA!$A:$A,C33,PSA!$G:$G,D33),
IF(AND(A33="Colorectal Cancer Screening", E33="Cost per service ($USD)"),
SUMIFS(COL!$E:$E,COL!$A:$A,C33,COL!$G:$G,D33),
IF(AND(A33="Cervical Cancer Screening", E33="Cost per service ($USD)"),
SUMIFS(CERV!$E:$E,CERV!$A:$A,C33,CERV!$G:$G,D33),
IF(AND(A33="Cancer Screening for CKD patients", E33="Cost per service ($USD)"),
SUMIFS(CANSCRN!$E:$E,CANSCRN!$A:$A,C33,CANSCRN!$G:$G,D33),
IF(AND(A33="PSA Testing", E33="Total Expenditure ($USD per 100,000 patients)"),
SUMIFS(PSA!$F:$F,PSA!$A:$A,C33,PSA!$G:$G,D33),
IF(AND(A33="Colorectal Cancer Screening", E33="Total Expenditure ($USD per 100,000 patients)"),
SUMIFS(COL!$F:$F,COL!$A:$A,C33,COL!$G:$G,D33),
IF(AND(A33="Cervical Cancer Screening", E33="Total Expenditure ($USD per 100,000 patients)"),
SUMIFS(CERV!$F:$F,CERV!$A:$A,C33,CERV!$G:$G,D33),
SUMIFS(CANSCRN!$F:$F,CANSCRN!$A:$A,C33,CANSCRN!$G:$G,D33))))))))))))</f>
        <v>32315.071951527392</v>
      </c>
    </row>
    <row r="34" spans="1:6" x14ac:dyDescent="0.2">
      <c r="A34" s="24" t="s">
        <v>100</v>
      </c>
      <c r="B34" s="24" t="s">
        <v>101</v>
      </c>
      <c r="C34" s="24" t="s">
        <v>32</v>
      </c>
      <c r="D34" s="24">
        <v>2019</v>
      </c>
      <c r="E34" s="24" t="s">
        <v>102</v>
      </c>
      <c r="F34" s="3">
        <f>IF(AND(A34="PSA Testing", E34= "Utilization Rate (per 100,000 patients)"),
SUMIFS(PSA!$D:$D,PSA!$A:$A,C34,PSA!$G:$G,D34),
IF(AND(A34="Colorectal Cancer Screening", E34="Utilization Rate (per 100,000 patients)"),
SUMIFS(COL!$D:$D,COL!$A:$A,C34,COL!$G:$G, D34),
IF(AND(A34="Cervical Cancer Screening", E34="Utilization Rate (per 100,000 patients)"),
SUMIFS(CERV!$D:$D,CERV!$A:$A,C34,CERV!$G:$G,D34),
IF(AND(A34="Cancer Screening for CKD patients", E34="Utilization Rate (per 100,000 patients)"),
SUMIFS(CANSCRN!$D:$D,CANSCRN!$A:$A,C34,CANSCRN!$G:$G,D34),
IF(AND(A34="PSA Testing", E34="Cost per service ($USD)"),
SUMIFS(PSA!$E:$E,PSA!$A:$A,C34,PSA!$G:$G,D34),
IF(AND(A34="Colorectal Cancer Screening", E34="Cost per service ($USD)"),
SUMIFS(COL!$E:$E,COL!$A:$A,C34,COL!$G:$G,D34),
IF(AND(A34="Cervical Cancer Screening", E34="Cost per service ($USD)"),
SUMIFS(CERV!$E:$E,CERV!$A:$A,C34,CERV!$G:$G,D34),
IF(AND(A34="Cancer Screening for CKD patients", E34="Cost per service ($USD)"),
SUMIFS(CANSCRN!$E:$E,CANSCRN!$A:$A,C34,CANSCRN!$G:$G,D34),
IF(AND(A34="PSA Testing", E34="Total Expenditure ($USD per 100,000 patients)"),
SUMIFS(PSA!$F:$F,PSA!$A:$A,C34,PSA!$G:$G,D34),
IF(AND(A34="Colorectal Cancer Screening", E34="Total Expenditure ($USD per 100,000 patients)"),
SUMIFS(COL!$F:$F,COL!$A:$A,C34,COL!$G:$G,D34),
IF(AND(A34="Cervical Cancer Screening", E34="Total Expenditure ($USD per 100,000 patients)"),
SUMIFS(CERV!$F:$F,CERV!$A:$A,C34,CERV!$G:$G,D34),
SUMIFS(CANSCRN!$F:$F,CANSCRN!$A:$A,C34,CANSCRN!$G:$G,D34))))))))))))</f>
        <v>33403.805496828754</v>
      </c>
    </row>
    <row r="35" spans="1:6" x14ac:dyDescent="0.2">
      <c r="A35" s="24" t="s">
        <v>100</v>
      </c>
      <c r="B35" s="24" t="s">
        <v>101</v>
      </c>
      <c r="C35" s="24" t="s">
        <v>33</v>
      </c>
      <c r="D35" s="24">
        <v>2009</v>
      </c>
      <c r="E35" s="24" t="s">
        <v>102</v>
      </c>
      <c r="F35" s="3">
        <f>IF(AND(A35="PSA Testing", E35= "Utilization Rate (per 100,000 patients)"),
SUMIFS(PSA!$D:$D,PSA!$A:$A,C35,PSA!$G:$G,D35),
IF(AND(A35="Colorectal Cancer Screening", E35="Utilization Rate (per 100,000 patients)"),
SUMIFS(COL!$D:$D,COL!$A:$A,C35,COL!$G:$G, D35),
IF(AND(A35="Cervical Cancer Screening", E35="Utilization Rate (per 100,000 patients)"),
SUMIFS(CERV!$D:$D,CERV!$A:$A,C35,CERV!$G:$G,D35),
IF(AND(A35="Cancer Screening for CKD patients", E35="Utilization Rate (per 100,000 patients)"),
SUMIFS(CANSCRN!$D:$D,CANSCRN!$A:$A,C35,CANSCRN!$G:$G,D35),
IF(AND(A35="PSA Testing", E35="Cost per service ($USD)"),
SUMIFS(PSA!$E:$E,PSA!$A:$A,C35,PSA!$G:$G,D35),
IF(AND(A35="Colorectal Cancer Screening", E35="Cost per service ($USD)"),
SUMIFS(COL!$E:$E,COL!$A:$A,C35,COL!$G:$G,D35),
IF(AND(A35="Cervical Cancer Screening", E35="Cost per service ($USD)"),
SUMIFS(CERV!$E:$E,CERV!$A:$A,C35,CERV!$G:$G,D35),
IF(AND(A35="Cancer Screening for CKD patients", E35="Cost per service ($USD)"),
SUMIFS(CANSCRN!$E:$E,CANSCRN!$A:$A,C35,CANSCRN!$G:$G,D35),
IF(AND(A35="PSA Testing", E35="Total Expenditure ($USD per 100,000 patients)"),
SUMIFS(PSA!$F:$F,PSA!$A:$A,C35,PSA!$G:$G,D35),
IF(AND(A35="Colorectal Cancer Screening", E35="Total Expenditure ($USD per 100,000 patients)"),
SUMIFS(COL!$F:$F,COL!$A:$A,C35,COL!$G:$G,D35),
IF(AND(A35="Cervical Cancer Screening", E35="Total Expenditure ($USD per 100,000 patients)"),
SUMIFS(CERV!$F:$F,CERV!$A:$A,C35,CERV!$G:$G,D35),
SUMIFS(CANSCRN!$F:$F,CANSCRN!$A:$A,C35,CANSCRN!$G:$G,D35))))))))))))</f>
        <v>12803.426939552595</v>
      </c>
    </row>
    <row r="36" spans="1:6" x14ac:dyDescent="0.2">
      <c r="A36" s="24" t="s">
        <v>100</v>
      </c>
      <c r="B36" s="24" t="s">
        <v>101</v>
      </c>
      <c r="C36" s="24" t="s">
        <v>33</v>
      </c>
      <c r="D36" s="24">
        <v>2010</v>
      </c>
      <c r="E36" s="24" t="s">
        <v>102</v>
      </c>
      <c r="F36" s="3">
        <f>IF(AND(A36="PSA Testing", E36= "Utilization Rate (per 100,000 patients)"),
SUMIFS(PSA!$D:$D,PSA!$A:$A,C36,PSA!$G:$G,D36),
IF(AND(A36="Colorectal Cancer Screening", E36="Utilization Rate (per 100,000 patients)"),
SUMIFS(COL!$D:$D,COL!$A:$A,C36,COL!$G:$G, D36),
IF(AND(A36="Cervical Cancer Screening", E36="Utilization Rate (per 100,000 patients)"),
SUMIFS(CERV!$D:$D,CERV!$A:$A,C36,CERV!$G:$G,D36),
IF(AND(A36="Cancer Screening for CKD patients", E36="Utilization Rate (per 100,000 patients)"),
SUMIFS(CANSCRN!$D:$D,CANSCRN!$A:$A,C36,CANSCRN!$G:$G,D36),
IF(AND(A36="PSA Testing", E36="Cost per service ($USD)"),
SUMIFS(PSA!$E:$E,PSA!$A:$A,C36,PSA!$G:$G,D36),
IF(AND(A36="Colorectal Cancer Screening", E36="Cost per service ($USD)"),
SUMIFS(COL!$E:$E,COL!$A:$A,C36,COL!$G:$G,D36),
IF(AND(A36="Cervical Cancer Screening", E36="Cost per service ($USD)"),
SUMIFS(CERV!$E:$E,CERV!$A:$A,C36,CERV!$G:$G,D36),
IF(AND(A36="Cancer Screening for CKD patients", E36="Cost per service ($USD)"),
SUMIFS(CANSCRN!$E:$E,CANSCRN!$A:$A,C36,CANSCRN!$G:$G,D36),
IF(AND(A36="PSA Testing", E36="Total Expenditure ($USD per 100,000 patients)"),
SUMIFS(PSA!$F:$F,PSA!$A:$A,C36,PSA!$G:$G,D36),
IF(AND(A36="Colorectal Cancer Screening", E36="Total Expenditure ($USD per 100,000 patients)"),
SUMIFS(COL!$F:$F,COL!$A:$A,C36,COL!$G:$G,D36),
IF(AND(A36="Cervical Cancer Screening", E36="Total Expenditure ($USD per 100,000 patients)"),
SUMIFS(CERV!$F:$F,CERV!$A:$A,C36,CERV!$G:$G,D36),
SUMIFS(CANSCRN!$F:$F,CANSCRN!$A:$A,C36,CANSCRN!$G:$G,D36))))))))))))</f>
        <v>12276.683463124142</v>
      </c>
    </row>
    <row r="37" spans="1:6" x14ac:dyDescent="0.2">
      <c r="A37" s="24" t="s">
        <v>100</v>
      </c>
      <c r="B37" s="24" t="s">
        <v>101</v>
      </c>
      <c r="C37" s="24" t="s">
        <v>33</v>
      </c>
      <c r="D37" s="24">
        <v>2011</v>
      </c>
      <c r="E37" s="24" t="s">
        <v>102</v>
      </c>
      <c r="F37" s="3">
        <f>IF(AND(A37="PSA Testing", E37= "Utilization Rate (per 100,000 patients)"),
SUMIFS(PSA!$D:$D,PSA!$A:$A,C37,PSA!$G:$G,D37),
IF(AND(A37="Colorectal Cancer Screening", E37="Utilization Rate (per 100,000 patients)"),
SUMIFS(COL!$D:$D,COL!$A:$A,C37,COL!$G:$G, D37),
IF(AND(A37="Cervical Cancer Screening", E37="Utilization Rate (per 100,000 patients)"),
SUMIFS(CERV!$D:$D,CERV!$A:$A,C37,CERV!$G:$G,D37),
IF(AND(A37="Cancer Screening for CKD patients", E37="Utilization Rate (per 100,000 patients)"),
SUMIFS(CANSCRN!$D:$D,CANSCRN!$A:$A,C37,CANSCRN!$G:$G,D37),
IF(AND(A37="PSA Testing", E37="Cost per service ($USD)"),
SUMIFS(PSA!$E:$E,PSA!$A:$A,C37,PSA!$G:$G,D37),
IF(AND(A37="Colorectal Cancer Screening", E37="Cost per service ($USD)"),
SUMIFS(COL!$E:$E,COL!$A:$A,C37,COL!$G:$G,D37),
IF(AND(A37="Cervical Cancer Screening", E37="Cost per service ($USD)"),
SUMIFS(CERV!$E:$E,CERV!$A:$A,C37,CERV!$G:$G,D37),
IF(AND(A37="Cancer Screening for CKD patients", E37="Cost per service ($USD)"),
SUMIFS(CANSCRN!$E:$E,CANSCRN!$A:$A,C37,CANSCRN!$G:$G,D37),
IF(AND(A37="PSA Testing", E37="Total Expenditure ($USD per 100,000 patients)"),
SUMIFS(PSA!$F:$F,PSA!$A:$A,C37,PSA!$G:$G,D37),
IF(AND(A37="Colorectal Cancer Screening", E37="Total Expenditure ($USD per 100,000 patients)"),
SUMIFS(COL!$F:$F,COL!$A:$A,C37,COL!$G:$G,D37),
IF(AND(A37="Cervical Cancer Screening", E37="Total Expenditure ($USD per 100,000 patients)"),
SUMIFS(CERV!$F:$F,CERV!$A:$A,C37,CERV!$G:$G,D37),
SUMIFS(CANSCRN!$F:$F,CANSCRN!$A:$A,C37,CANSCRN!$G:$G,D37))))))))))))</f>
        <v>14338.310492943343</v>
      </c>
    </row>
    <row r="38" spans="1:6" x14ac:dyDescent="0.2">
      <c r="A38" s="24" t="s">
        <v>100</v>
      </c>
      <c r="B38" s="24" t="s">
        <v>101</v>
      </c>
      <c r="C38" s="24" t="s">
        <v>33</v>
      </c>
      <c r="D38" s="24">
        <v>2012</v>
      </c>
      <c r="E38" s="24" t="s">
        <v>102</v>
      </c>
      <c r="F38" s="3">
        <f>IF(AND(A38="PSA Testing", E38= "Utilization Rate (per 100,000 patients)"),
SUMIFS(PSA!$D:$D,PSA!$A:$A,C38,PSA!$G:$G,D38),
IF(AND(A38="Colorectal Cancer Screening", E38="Utilization Rate (per 100,000 patients)"),
SUMIFS(COL!$D:$D,COL!$A:$A,C38,COL!$G:$G, D38),
IF(AND(A38="Cervical Cancer Screening", E38="Utilization Rate (per 100,000 patients)"),
SUMIFS(CERV!$D:$D,CERV!$A:$A,C38,CERV!$G:$G,D38),
IF(AND(A38="Cancer Screening for CKD patients", E38="Utilization Rate (per 100,000 patients)"),
SUMIFS(CANSCRN!$D:$D,CANSCRN!$A:$A,C38,CANSCRN!$G:$G,D38),
IF(AND(A38="PSA Testing", E38="Cost per service ($USD)"),
SUMIFS(PSA!$E:$E,PSA!$A:$A,C38,PSA!$G:$G,D38),
IF(AND(A38="Colorectal Cancer Screening", E38="Cost per service ($USD)"),
SUMIFS(COL!$E:$E,COL!$A:$A,C38,COL!$G:$G,D38),
IF(AND(A38="Cervical Cancer Screening", E38="Cost per service ($USD)"),
SUMIFS(CERV!$E:$E,CERV!$A:$A,C38,CERV!$G:$G,D38),
IF(AND(A38="Cancer Screening for CKD patients", E38="Cost per service ($USD)"),
SUMIFS(CANSCRN!$E:$E,CANSCRN!$A:$A,C38,CANSCRN!$G:$G,D38),
IF(AND(A38="PSA Testing", E38="Total Expenditure ($USD per 100,000 patients)"),
SUMIFS(PSA!$F:$F,PSA!$A:$A,C38,PSA!$G:$G,D38),
IF(AND(A38="Colorectal Cancer Screening", E38="Total Expenditure ($USD per 100,000 patients)"),
SUMIFS(COL!$F:$F,COL!$A:$A,C38,COL!$G:$G,D38),
IF(AND(A38="Cervical Cancer Screening", E38="Total Expenditure ($USD per 100,000 patients)"),
SUMIFS(CERV!$F:$F,CERV!$A:$A,C38,CERV!$G:$G,D38),
SUMIFS(CANSCRN!$F:$F,CANSCRN!$A:$A,C38,CANSCRN!$G:$G,D38))))))))))))</f>
        <v>13360.514348439707</v>
      </c>
    </row>
    <row r="39" spans="1:6" x14ac:dyDescent="0.2">
      <c r="A39" s="24" t="s">
        <v>100</v>
      </c>
      <c r="B39" s="24" t="s">
        <v>101</v>
      </c>
      <c r="C39" s="24" t="s">
        <v>33</v>
      </c>
      <c r="D39" s="24">
        <v>2013</v>
      </c>
      <c r="E39" s="24" t="s">
        <v>102</v>
      </c>
      <c r="F39" s="3">
        <f>IF(AND(A39="PSA Testing", E39= "Utilization Rate (per 100,000 patients)"),
SUMIFS(PSA!$D:$D,PSA!$A:$A,C39,PSA!$G:$G,D39),
IF(AND(A39="Colorectal Cancer Screening", E39="Utilization Rate (per 100,000 patients)"),
SUMIFS(COL!$D:$D,COL!$A:$A,C39,COL!$G:$G, D39),
IF(AND(A39="Cervical Cancer Screening", E39="Utilization Rate (per 100,000 patients)"),
SUMIFS(CERV!$D:$D,CERV!$A:$A,C39,CERV!$G:$G,D39),
IF(AND(A39="Cancer Screening for CKD patients", E39="Utilization Rate (per 100,000 patients)"),
SUMIFS(CANSCRN!$D:$D,CANSCRN!$A:$A,C39,CANSCRN!$G:$G,D39),
IF(AND(A39="PSA Testing", E39="Cost per service ($USD)"),
SUMIFS(PSA!$E:$E,PSA!$A:$A,C39,PSA!$G:$G,D39),
IF(AND(A39="Colorectal Cancer Screening", E39="Cost per service ($USD)"),
SUMIFS(COL!$E:$E,COL!$A:$A,C39,COL!$G:$G,D39),
IF(AND(A39="Cervical Cancer Screening", E39="Cost per service ($USD)"),
SUMIFS(CERV!$E:$E,CERV!$A:$A,C39,CERV!$G:$G,D39),
IF(AND(A39="Cancer Screening for CKD patients", E39="Cost per service ($USD)"),
SUMIFS(CANSCRN!$E:$E,CANSCRN!$A:$A,C39,CANSCRN!$G:$G,D39),
IF(AND(A39="PSA Testing", E39="Total Expenditure ($USD per 100,000 patients)"),
SUMIFS(PSA!$F:$F,PSA!$A:$A,C39,PSA!$G:$G,D39),
IF(AND(A39="Colorectal Cancer Screening", E39="Total Expenditure ($USD per 100,000 patients)"),
SUMIFS(COL!$F:$F,COL!$A:$A,C39,COL!$G:$G,D39),
IF(AND(A39="Cervical Cancer Screening", E39="Total Expenditure ($USD per 100,000 patients)"),
SUMIFS(CERV!$F:$F,CERV!$A:$A,C39,CERV!$G:$G,D39),
SUMIFS(CANSCRN!$F:$F,CANSCRN!$A:$A,C39,CANSCRN!$G:$G,D39))))))))))))</f>
        <v>12649.837822592019</v>
      </c>
    </row>
    <row r="40" spans="1:6" x14ac:dyDescent="0.2">
      <c r="A40" s="24" t="s">
        <v>100</v>
      </c>
      <c r="B40" s="24" t="s">
        <v>101</v>
      </c>
      <c r="C40" s="24" t="s">
        <v>33</v>
      </c>
      <c r="D40" s="24">
        <v>2014</v>
      </c>
      <c r="E40" s="24" t="s">
        <v>102</v>
      </c>
      <c r="F40" s="3">
        <f>IF(AND(A40="PSA Testing", E40= "Utilization Rate (per 100,000 patients)"),
SUMIFS(PSA!$D:$D,PSA!$A:$A,C40,PSA!$G:$G,D40),
IF(AND(A40="Colorectal Cancer Screening", E40="Utilization Rate (per 100,000 patients)"),
SUMIFS(COL!$D:$D,COL!$A:$A,C40,COL!$G:$G, D40),
IF(AND(A40="Cervical Cancer Screening", E40="Utilization Rate (per 100,000 patients)"),
SUMIFS(CERV!$D:$D,CERV!$A:$A,C40,CERV!$G:$G,D40),
IF(AND(A40="Cancer Screening for CKD patients", E40="Utilization Rate (per 100,000 patients)"),
SUMIFS(CANSCRN!$D:$D,CANSCRN!$A:$A,C40,CANSCRN!$G:$G,D40),
IF(AND(A40="PSA Testing", E40="Cost per service ($USD)"),
SUMIFS(PSA!$E:$E,PSA!$A:$A,C40,PSA!$G:$G,D40),
IF(AND(A40="Colorectal Cancer Screening", E40="Cost per service ($USD)"),
SUMIFS(COL!$E:$E,COL!$A:$A,C40,COL!$G:$G,D40),
IF(AND(A40="Cervical Cancer Screening", E40="Cost per service ($USD)"),
SUMIFS(CERV!$E:$E,CERV!$A:$A,C40,CERV!$G:$G,D40),
IF(AND(A40="Cancer Screening for CKD patients", E40="Cost per service ($USD)"),
SUMIFS(CANSCRN!$E:$E,CANSCRN!$A:$A,C40,CANSCRN!$G:$G,D40),
IF(AND(A40="PSA Testing", E40="Total Expenditure ($USD per 100,000 patients)"),
SUMIFS(PSA!$F:$F,PSA!$A:$A,C40,PSA!$G:$G,D40),
IF(AND(A40="Colorectal Cancer Screening", E40="Total Expenditure ($USD per 100,000 patients)"),
SUMIFS(COL!$F:$F,COL!$A:$A,C40,COL!$G:$G,D40),
IF(AND(A40="Cervical Cancer Screening", E40="Total Expenditure ($USD per 100,000 patients)"),
SUMIFS(CERV!$F:$F,CERV!$A:$A,C40,CERV!$G:$G,D40),
SUMIFS(CANSCRN!$F:$F,CANSCRN!$A:$A,C40,CANSCRN!$G:$G,D40))))))))))))</f>
        <v>10508.62320958784</v>
      </c>
    </row>
    <row r="41" spans="1:6" x14ac:dyDescent="0.2">
      <c r="A41" s="24" t="s">
        <v>100</v>
      </c>
      <c r="B41" s="24" t="s">
        <v>101</v>
      </c>
      <c r="C41" s="24" t="s">
        <v>33</v>
      </c>
      <c r="D41" s="24">
        <v>2015</v>
      </c>
      <c r="E41" s="24" t="s">
        <v>102</v>
      </c>
      <c r="F41" s="3">
        <f>IF(AND(A41="PSA Testing", E41= "Utilization Rate (per 100,000 patients)"),
SUMIFS(PSA!$D:$D,PSA!$A:$A,C41,PSA!$G:$G,D41),
IF(AND(A41="Colorectal Cancer Screening", E41="Utilization Rate (per 100,000 patients)"),
SUMIFS(COL!$D:$D,COL!$A:$A,C41,COL!$G:$G, D41),
IF(AND(A41="Cervical Cancer Screening", E41="Utilization Rate (per 100,000 patients)"),
SUMIFS(CERV!$D:$D,CERV!$A:$A,C41,CERV!$G:$G,D41),
IF(AND(A41="Cancer Screening for CKD patients", E41="Utilization Rate (per 100,000 patients)"),
SUMIFS(CANSCRN!$D:$D,CANSCRN!$A:$A,C41,CANSCRN!$G:$G,D41),
IF(AND(A41="PSA Testing", E41="Cost per service ($USD)"),
SUMIFS(PSA!$E:$E,PSA!$A:$A,C41,PSA!$G:$G,D41),
IF(AND(A41="Colorectal Cancer Screening", E41="Cost per service ($USD)"),
SUMIFS(COL!$E:$E,COL!$A:$A,C41,COL!$G:$G,D41),
IF(AND(A41="Cervical Cancer Screening", E41="Cost per service ($USD)"),
SUMIFS(CERV!$E:$E,CERV!$A:$A,C41,CERV!$G:$G,D41),
IF(AND(A41="Cancer Screening for CKD patients", E41="Cost per service ($USD)"),
SUMIFS(CANSCRN!$E:$E,CANSCRN!$A:$A,C41,CANSCRN!$G:$G,D41),
IF(AND(A41="PSA Testing", E41="Total Expenditure ($USD per 100,000 patients)"),
SUMIFS(PSA!$F:$F,PSA!$A:$A,C41,PSA!$G:$G,D41),
IF(AND(A41="Colorectal Cancer Screening", E41="Total Expenditure ($USD per 100,000 patients)"),
SUMIFS(COL!$F:$F,COL!$A:$A,C41,COL!$G:$G,D41),
IF(AND(A41="Cervical Cancer Screening", E41="Total Expenditure ($USD per 100,000 patients)"),
SUMIFS(CERV!$F:$F,CERV!$A:$A,C41,CERV!$G:$G,D41),
SUMIFS(CANSCRN!$F:$F,CANSCRN!$A:$A,C41,CANSCRN!$G:$G,D41))))))))))))</f>
        <v>11600.80131123657</v>
      </c>
    </row>
    <row r="42" spans="1:6" x14ac:dyDescent="0.2">
      <c r="A42" s="24" t="s">
        <v>100</v>
      </c>
      <c r="B42" s="24" t="s">
        <v>101</v>
      </c>
      <c r="C42" s="24" t="s">
        <v>33</v>
      </c>
      <c r="D42" s="24">
        <v>2016</v>
      </c>
      <c r="E42" s="24" t="s">
        <v>102</v>
      </c>
      <c r="F42" s="3">
        <f>IF(AND(A42="PSA Testing", E42= "Utilization Rate (per 100,000 patients)"),
SUMIFS(PSA!$D:$D,PSA!$A:$A,C42,PSA!$G:$G,D42),
IF(AND(A42="Colorectal Cancer Screening", E42="Utilization Rate (per 100,000 patients)"),
SUMIFS(COL!$D:$D,COL!$A:$A,C42,COL!$G:$G, D42),
IF(AND(A42="Cervical Cancer Screening", E42="Utilization Rate (per 100,000 patients)"),
SUMIFS(CERV!$D:$D,CERV!$A:$A,C42,CERV!$G:$G,D42),
IF(AND(A42="Cancer Screening for CKD patients", E42="Utilization Rate (per 100,000 patients)"),
SUMIFS(CANSCRN!$D:$D,CANSCRN!$A:$A,C42,CANSCRN!$G:$G,D42),
IF(AND(A42="PSA Testing", E42="Cost per service ($USD)"),
SUMIFS(PSA!$E:$E,PSA!$A:$A,C42,PSA!$G:$G,D42),
IF(AND(A42="Colorectal Cancer Screening", E42="Cost per service ($USD)"),
SUMIFS(COL!$E:$E,COL!$A:$A,C42,COL!$G:$G,D42),
IF(AND(A42="Cervical Cancer Screening", E42="Cost per service ($USD)"),
SUMIFS(CERV!$E:$E,CERV!$A:$A,C42,CERV!$G:$G,D42),
IF(AND(A42="Cancer Screening for CKD patients", E42="Cost per service ($USD)"),
SUMIFS(CANSCRN!$E:$E,CANSCRN!$A:$A,C42,CANSCRN!$G:$G,D42),
IF(AND(A42="PSA Testing", E42="Total Expenditure ($USD per 100,000 patients)"),
SUMIFS(PSA!$F:$F,PSA!$A:$A,C42,PSA!$G:$G,D42),
IF(AND(A42="Colorectal Cancer Screening", E42="Total Expenditure ($USD per 100,000 patients)"),
SUMIFS(COL!$F:$F,COL!$A:$A,C42,COL!$G:$G,D42),
IF(AND(A42="Cervical Cancer Screening", E42="Total Expenditure ($USD per 100,000 patients)"),
SUMIFS(CERV!$F:$F,CERV!$A:$A,C42,CERV!$G:$G,D42),
SUMIFS(CANSCRN!$F:$F,CANSCRN!$A:$A,C42,CANSCRN!$G:$G,D42))))))))))))</f>
        <v>13604.346951096799</v>
      </c>
    </row>
    <row r="43" spans="1:6" x14ac:dyDescent="0.2">
      <c r="A43" s="24" t="s">
        <v>100</v>
      </c>
      <c r="B43" s="24" t="s">
        <v>101</v>
      </c>
      <c r="C43" s="24" t="s">
        <v>33</v>
      </c>
      <c r="D43" s="24">
        <v>2017</v>
      </c>
      <c r="E43" s="24" t="s">
        <v>102</v>
      </c>
      <c r="F43" s="3">
        <f>IF(AND(A43="PSA Testing", E43= "Utilization Rate (per 100,000 patients)"),
SUMIFS(PSA!$D:$D,PSA!$A:$A,C43,PSA!$G:$G,D43),
IF(AND(A43="Colorectal Cancer Screening", E43="Utilization Rate (per 100,000 patients)"),
SUMIFS(COL!$D:$D,COL!$A:$A,C43,COL!$G:$G, D43),
IF(AND(A43="Cervical Cancer Screening", E43="Utilization Rate (per 100,000 patients)"),
SUMIFS(CERV!$D:$D,CERV!$A:$A,C43,CERV!$G:$G,D43),
IF(AND(A43="Cancer Screening for CKD patients", E43="Utilization Rate (per 100,000 patients)"),
SUMIFS(CANSCRN!$D:$D,CANSCRN!$A:$A,C43,CANSCRN!$G:$G,D43),
IF(AND(A43="PSA Testing", E43="Cost per service ($USD)"),
SUMIFS(PSA!$E:$E,PSA!$A:$A,C43,PSA!$G:$G,D43),
IF(AND(A43="Colorectal Cancer Screening", E43="Cost per service ($USD)"),
SUMIFS(COL!$E:$E,COL!$A:$A,C43,COL!$G:$G,D43),
IF(AND(A43="Cervical Cancer Screening", E43="Cost per service ($USD)"),
SUMIFS(CERV!$E:$E,CERV!$A:$A,C43,CERV!$G:$G,D43),
IF(AND(A43="Cancer Screening for CKD patients", E43="Cost per service ($USD)"),
SUMIFS(CANSCRN!$E:$E,CANSCRN!$A:$A,C43,CANSCRN!$G:$G,D43),
IF(AND(A43="PSA Testing", E43="Total Expenditure ($USD per 100,000 patients)"),
SUMIFS(PSA!$F:$F,PSA!$A:$A,C43,PSA!$G:$G,D43),
IF(AND(A43="Colorectal Cancer Screening", E43="Total Expenditure ($USD per 100,000 patients)"),
SUMIFS(COL!$F:$F,COL!$A:$A,C43,COL!$G:$G,D43),
IF(AND(A43="Cervical Cancer Screening", E43="Total Expenditure ($USD per 100,000 patients)"),
SUMIFS(CERV!$F:$F,CERV!$A:$A,C43,CERV!$G:$G,D43),
SUMIFS(CANSCRN!$F:$F,CANSCRN!$A:$A,C43,CANSCRN!$G:$G,D43))))))))))))</f>
        <v>20566.870816123061</v>
      </c>
    </row>
    <row r="44" spans="1:6" x14ac:dyDescent="0.2">
      <c r="A44" s="24" t="s">
        <v>100</v>
      </c>
      <c r="B44" s="24" t="s">
        <v>101</v>
      </c>
      <c r="C44" s="24" t="s">
        <v>33</v>
      </c>
      <c r="D44" s="24">
        <v>2018</v>
      </c>
      <c r="E44" s="24" t="s">
        <v>102</v>
      </c>
      <c r="F44" s="3">
        <f>IF(AND(A44="PSA Testing", E44= "Utilization Rate (per 100,000 patients)"),
SUMIFS(PSA!$D:$D,PSA!$A:$A,C44,PSA!$G:$G,D44),
IF(AND(A44="Colorectal Cancer Screening", E44="Utilization Rate (per 100,000 patients)"),
SUMIFS(COL!$D:$D,COL!$A:$A,C44,COL!$G:$G, D44),
IF(AND(A44="Cervical Cancer Screening", E44="Utilization Rate (per 100,000 patients)"),
SUMIFS(CERV!$D:$D,CERV!$A:$A,C44,CERV!$G:$G,D44),
IF(AND(A44="Cancer Screening for CKD patients", E44="Utilization Rate (per 100,000 patients)"),
SUMIFS(CANSCRN!$D:$D,CANSCRN!$A:$A,C44,CANSCRN!$G:$G,D44),
IF(AND(A44="PSA Testing", E44="Cost per service ($USD)"),
SUMIFS(PSA!$E:$E,PSA!$A:$A,C44,PSA!$G:$G,D44),
IF(AND(A44="Colorectal Cancer Screening", E44="Cost per service ($USD)"),
SUMIFS(COL!$E:$E,COL!$A:$A,C44,COL!$G:$G,D44),
IF(AND(A44="Cervical Cancer Screening", E44="Cost per service ($USD)"),
SUMIFS(CERV!$E:$E,CERV!$A:$A,C44,CERV!$G:$G,D44),
IF(AND(A44="Cancer Screening for CKD patients", E44="Cost per service ($USD)"),
SUMIFS(CANSCRN!$E:$E,CANSCRN!$A:$A,C44,CANSCRN!$G:$G,D44),
IF(AND(A44="PSA Testing", E44="Total Expenditure ($USD per 100,000 patients)"),
SUMIFS(PSA!$F:$F,PSA!$A:$A,C44,PSA!$G:$G,D44),
IF(AND(A44="Colorectal Cancer Screening", E44="Total Expenditure ($USD per 100,000 patients)"),
SUMIFS(COL!$F:$F,COL!$A:$A,C44,COL!$G:$G,D44),
IF(AND(A44="Cervical Cancer Screening", E44="Total Expenditure ($USD per 100,000 patients)"),
SUMIFS(CERV!$F:$F,CERV!$A:$A,C44,CERV!$G:$G,D44),
SUMIFS(CANSCRN!$F:$F,CANSCRN!$A:$A,C44,CANSCRN!$G:$G,D44))))))))))))</f>
        <v>25407.545412203075</v>
      </c>
    </row>
    <row r="45" spans="1:6" x14ac:dyDescent="0.2">
      <c r="A45" s="24" t="s">
        <v>100</v>
      </c>
      <c r="B45" s="24" t="s">
        <v>101</v>
      </c>
      <c r="C45" s="24" t="s">
        <v>33</v>
      </c>
      <c r="D45" s="24">
        <v>2019</v>
      </c>
      <c r="E45" s="24" t="s">
        <v>102</v>
      </c>
      <c r="F45" s="3">
        <f>IF(AND(A45="PSA Testing", E45= "Utilization Rate (per 100,000 patients)"),
SUMIFS(PSA!$D:$D,PSA!$A:$A,C45,PSA!$G:$G,D45),
IF(AND(A45="Colorectal Cancer Screening", E45="Utilization Rate (per 100,000 patients)"),
SUMIFS(COL!$D:$D,COL!$A:$A,C45,COL!$G:$G, D45),
IF(AND(A45="Cervical Cancer Screening", E45="Utilization Rate (per 100,000 patients)"),
SUMIFS(CERV!$D:$D,CERV!$A:$A,C45,CERV!$G:$G,D45),
IF(AND(A45="Cancer Screening for CKD patients", E45="Utilization Rate (per 100,000 patients)"),
SUMIFS(CANSCRN!$D:$D,CANSCRN!$A:$A,C45,CANSCRN!$G:$G,D45),
IF(AND(A45="PSA Testing", E45="Cost per service ($USD)"),
SUMIFS(PSA!$E:$E,PSA!$A:$A,C45,PSA!$G:$G,D45),
IF(AND(A45="Colorectal Cancer Screening", E45="Cost per service ($USD)"),
SUMIFS(COL!$E:$E,COL!$A:$A,C45,COL!$G:$G,D45),
IF(AND(A45="Cervical Cancer Screening", E45="Cost per service ($USD)"),
SUMIFS(CERV!$E:$E,CERV!$A:$A,C45,CERV!$G:$G,D45),
IF(AND(A45="Cancer Screening for CKD patients", E45="Cost per service ($USD)"),
SUMIFS(CANSCRN!$E:$E,CANSCRN!$A:$A,C45,CANSCRN!$G:$G,D45),
IF(AND(A45="PSA Testing", E45="Total Expenditure ($USD per 100,000 patients)"),
SUMIFS(PSA!$F:$F,PSA!$A:$A,C45,PSA!$G:$G,D45),
IF(AND(A45="Colorectal Cancer Screening", E45="Total Expenditure ($USD per 100,000 patients)"),
SUMIFS(COL!$F:$F,COL!$A:$A,C45,COL!$G:$G,D45),
IF(AND(A45="Cervical Cancer Screening", E45="Total Expenditure ($USD per 100,000 patients)"),
SUMIFS(CERV!$F:$F,CERV!$A:$A,C45,CERV!$G:$G,D45),
SUMIFS(CANSCRN!$F:$F,CANSCRN!$A:$A,C45,CANSCRN!$G:$G,D45))))))))))))</f>
        <v>31196.489726027397</v>
      </c>
    </row>
    <row r="46" spans="1:6" x14ac:dyDescent="0.2">
      <c r="A46" s="24" t="s">
        <v>100</v>
      </c>
      <c r="B46" s="24" t="s">
        <v>101</v>
      </c>
      <c r="C46" s="24" t="s">
        <v>34</v>
      </c>
      <c r="D46" s="24">
        <v>2009</v>
      </c>
      <c r="E46" s="24" t="s">
        <v>102</v>
      </c>
      <c r="F46" s="3">
        <f>IF(AND(A46="PSA Testing", E46= "Utilization Rate (per 100,000 patients)"),
SUMIFS(PSA!$D:$D,PSA!$A:$A,C46,PSA!$G:$G,D46),
IF(AND(A46="Colorectal Cancer Screening", E46="Utilization Rate (per 100,000 patients)"),
SUMIFS(COL!$D:$D,COL!$A:$A,C46,COL!$G:$G, D46),
IF(AND(A46="Cervical Cancer Screening", E46="Utilization Rate (per 100,000 patients)"),
SUMIFS(CERV!$D:$D,CERV!$A:$A,C46,CERV!$G:$G,D46),
IF(AND(A46="Cancer Screening for CKD patients", E46="Utilization Rate (per 100,000 patients)"),
SUMIFS(CANSCRN!$D:$D,CANSCRN!$A:$A,C46,CANSCRN!$G:$G,D46),
IF(AND(A46="PSA Testing", E46="Cost per service ($USD)"),
SUMIFS(PSA!$E:$E,PSA!$A:$A,C46,PSA!$G:$G,D46),
IF(AND(A46="Colorectal Cancer Screening", E46="Cost per service ($USD)"),
SUMIFS(COL!$E:$E,COL!$A:$A,C46,COL!$G:$G,D46),
IF(AND(A46="Cervical Cancer Screening", E46="Cost per service ($USD)"),
SUMIFS(CERV!$E:$E,CERV!$A:$A,C46,CERV!$G:$G,D46),
IF(AND(A46="Cancer Screening for CKD patients", E46="Cost per service ($USD)"),
SUMIFS(CANSCRN!$E:$E,CANSCRN!$A:$A,C46,CANSCRN!$G:$G,D46),
IF(AND(A46="PSA Testing", E46="Total Expenditure ($USD per 100,000 patients)"),
SUMIFS(PSA!$F:$F,PSA!$A:$A,C46,PSA!$G:$G,D46),
IF(AND(A46="Colorectal Cancer Screening", E46="Total Expenditure ($USD per 100,000 patients)"),
SUMIFS(COL!$F:$F,COL!$A:$A,C46,COL!$G:$G,D46),
IF(AND(A46="Cervical Cancer Screening", E46="Total Expenditure ($USD per 100,000 patients)"),
SUMIFS(CERV!$F:$F,CERV!$A:$A,C46,CERV!$G:$G,D46),
SUMIFS(CANSCRN!$F:$F,CANSCRN!$A:$A,C46,CANSCRN!$G:$G,D46))))))))))))</f>
        <v>9271.9867633956983</v>
      </c>
    </row>
    <row r="47" spans="1:6" x14ac:dyDescent="0.2">
      <c r="A47" s="24" t="s">
        <v>100</v>
      </c>
      <c r="B47" s="24" t="s">
        <v>101</v>
      </c>
      <c r="C47" s="24" t="s">
        <v>34</v>
      </c>
      <c r="D47" s="24">
        <v>2010</v>
      </c>
      <c r="E47" s="24" t="s">
        <v>102</v>
      </c>
      <c r="F47" s="3">
        <f>IF(AND(A47="PSA Testing", E47= "Utilization Rate (per 100,000 patients)"),
SUMIFS(PSA!$D:$D,PSA!$A:$A,C47,PSA!$G:$G,D47),
IF(AND(A47="Colorectal Cancer Screening", E47="Utilization Rate (per 100,000 patients)"),
SUMIFS(COL!$D:$D,COL!$A:$A,C47,COL!$G:$G, D47),
IF(AND(A47="Cervical Cancer Screening", E47="Utilization Rate (per 100,000 patients)"),
SUMIFS(CERV!$D:$D,CERV!$A:$A,C47,CERV!$G:$G,D47),
IF(AND(A47="Cancer Screening for CKD patients", E47="Utilization Rate (per 100,000 patients)"),
SUMIFS(CANSCRN!$D:$D,CANSCRN!$A:$A,C47,CANSCRN!$G:$G,D47),
IF(AND(A47="PSA Testing", E47="Cost per service ($USD)"),
SUMIFS(PSA!$E:$E,PSA!$A:$A,C47,PSA!$G:$G,D47),
IF(AND(A47="Colorectal Cancer Screening", E47="Cost per service ($USD)"),
SUMIFS(COL!$E:$E,COL!$A:$A,C47,COL!$G:$G,D47),
IF(AND(A47="Cervical Cancer Screening", E47="Cost per service ($USD)"),
SUMIFS(CERV!$E:$E,CERV!$A:$A,C47,CERV!$G:$G,D47),
IF(AND(A47="Cancer Screening for CKD patients", E47="Cost per service ($USD)"),
SUMIFS(CANSCRN!$E:$E,CANSCRN!$A:$A,C47,CANSCRN!$G:$G,D47),
IF(AND(A47="PSA Testing", E47="Total Expenditure ($USD per 100,000 patients)"),
SUMIFS(PSA!$F:$F,PSA!$A:$A,C47,PSA!$G:$G,D47),
IF(AND(A47="Colorectal Cancer Screening", E47="Total Expenditure ($USD per 100,000 patients)"),
SUMIFS(COL!$F:$F,COL!$A:$A,C47,COL!$G:$G,D47),
IF(AND(A47="Cervical Cancer Screening", E47="Total Expenditure ($USD per 100,000 patients)"),
SUMIFS(CERV!$F:$F,CERV!$A:$A,C47,CERV!$G:$G,D47),
SUMIFS(CANSCRN!$F:$F,CANSCRN!$A:$A,C47,CANSCRN!$G:$G,D47))))))))))))</f>
        <v>7448.2570806100211</v>
      </c>
    </row>
    <row r="48" spans="1:6" x14ac:dyDescent="0.2">
      <c r="A48" s="24" t="s">
        <v>100</v>
      </c>
      <c r="B48" s="24" t="s">
        <v>101</v>
      </c>
      <c r="C48" s="24" t="s">
        <v>34</v>
      </c>
      <c r="D48" s="24">
        <v>2011</v>
      </c>
      <c r="E48" s="24" t="s">
        <v>102</v>
      </c>
      <c r="F48" s="3">
        <f>IF(AND(A48="PSA Testing", E48= "Utilization Rate (per 100,000 patients)"),
SUMIFS(PSA!$D:$D,PSA!$A:$A,C48,PSA!$G:$G,D48),
IF(AND(A48="Colorectal Cancer Screening", E48="Utilization Rate (per 100,000 patients)"),
SUMIFS(COL!$D:$D,COL!$A:$A,C48,COL!$G:$G, D48),
IF(AND(A48="Cervical Cancer Screening", E48="Utilization Rate (per 100,000 patients)"),
SUMIFS(CERV!$D:$D,CERV!$A:$A,C48,CERV!$G:$G,D48),
IF(AND(A48="Cancer Screening for CKD patients", E48="Utilization Rate (per 100,000 patients)"),
SUMIFS(CANSCRN!$D:$D,CANSCRN!$A:$A,C48,CANSCRN!$G:$G,D48),
IF(AND(A48="PSA Testing", E48="Cost per service ($USD)"),
SUMIFS(PSA!$E:$E,PSA!$A:$A,C48,PSA!$G:$G,D48),
IF(AND(A48="Colorectal Cancer Screening", E48="Cost per service ($USD)"),
SUMIFS(COL!$E:$E,COL!$A:$A,C48,COL!$G:$G,D48),
IF(AND(A48="Cervical Cancer Screening", E48="Cost per service ($USD)"),
SUMIFS(CERV!$E:$E,CERV!$A:$A,C48,CERV!$G:$G,D48),
IF(AND(A48="Cancer Screening for CKD patients", E48="Cost per service ($USD)"),
SUMIFS(CANSCRN!$E:$E,CANSCRN!$A:$A,C48,CANSCRN!$G:$G,D48),
IF(AND(A48="PSA Testing", E48="Total Expenditure ($USD per 100,000 patients)"),
SUMIFS(PSA!$F:$F,PSA!$A:$A,C48,PSA!$G:$G,D48),
IF(AND(A48="Colorectal Cancer Screening", E48="Total Expenditure ($USD per 100,000 patients)"),
SUMIFS(COL!$F:$F,COL!$A:$A,C48,COL!$G:$G,D48),
IF(AND(A48="Cervical Cancer Screening", E48="Total Expenditure ($USD per 100,000 patients)"),
SUMIFS(CERV!$F:$F,CERV!$A:$A,C48,CERV!$G:$G,D48),
SUMIFS(CANSCRN!$F:$F,CANSCRN!$A:$A,C48,CANSCRN!$G:$G,D48))))))))))))</f>
        <v>6874.2696088540597</v>
      </c>
    </row>
    <row r="49" spans="1:6" x14ac:dyDescent="0.2">
      <c r="A49" s="24" t="s">
        <v>100</v>
      </c>
      <c r="B49" s="24" t="s">
        <v>101</v>
      </c>
      <c r="C49" s="24" t="s">
        <v>34</v>
      </c>
      <c r="D49" s="24">
        <v>2012</v>
      </c>
      <c r="E49" s="24" t="s">
        <v>102</v>
      </c>
      <c r="F49" s="3">
        <f>IF(AND(A49="PSA Testing", E49= "Utilization Rate (per 100,000 patients)"),
SUMIFS(PSA!$D:$D,PSA!$A:$A,C49,PSA!$G:$G,D49),
IF(AND(A49="Colorectal Cancer Screening", E49="Utilization Rate (per 100,000 patients)"),
SUMIFS(COL!$D:$D,COL!$A:$A,C49,COL!$G:$G, D49),
IF(AND(A49="Cervical Cancer Screening", E49="Utilization Rate (per 100,000 patients)"),
SUMIFS(CERV!$D:$D,CERV!$A:$A,C49,CERV!$G:$G,D49),
IF(AND(A49="Cancer Screening for CKD patients", E49="Utilization Rate (per 100,000 patients)"),
SUMIFS(CANSCRN!$D:$D,CANSCRN!$A:$A,C49,CANSCRN!$G:$G,D49),
IF(AND(A49="PSA Testing", E49="Cost per service ($USD)"),
SUMIFS(PSA!$E:$E,PSA!$A:$A,C49,PSA!$G:$G,D49),
IF(AND(A49="Colorectal Cancer Screening", E49="Cost per service ($USD)"),
SUMIFS(COL!$E:$E,COL!$A:$A,C49,COL!$G:$G,D49),
IF(AND(A49="Cervical Cancer Screening", E49="Cost per service ($USD)"),
SUMIFS(CERV!$E:$E,CERV!$A:$A,C49,CERV!$G:$G,D49),
IF(AND(A49="Cancer Screening for CKD patients", E49="Cost per service ($USD)"),
SUMIFS(CANSCRN!$E:$E,CANSCRN!$A:$A,C49,CANSCRN!$G:$G,D49),
IF(AND(A49="PSA Testing", E49="Total Expenditure ($USD per 100,000 patients)"),
SUMIFS(PSA!$F:$F,PSA!$A:$A,C49,PSA!$G:$G,D49),
IF(AND(A49="Colorectal Cancer Screening", E49="Total Expenditure ($USD per 100,000 patients)"),
SUMIFS(COL!$F:$F,COL!$A:$A,C49,COL!$G:$G,D49),
IF(AND(A49="Cervical Cancer Screening", E49="Total Expenditure ($USD per 100,000 patients)"),
SUMIFS(CERV!$F:$F,CERV!$A:$A,C49,CERV!$G:$G,D49),
SUMIFS(CANSCRN!$F:$F,CANSCRN!$A:$A,C49,CANSCRN!$G:$G,D49))))))))))))</f>
        <v>6822.4932249322492</v>
      </c>
    </row>
    <row r="50" spans="1:6" x14ac:dyDescent="0.2">
      <c r="A50" s="24" t="s">
        <v>100</v>
      </c>
      <c r="B50" s="24" t="s">
        <v>101</v>
      </c>
      <c r="C50" s="24" t="s">
        <v>34</v>
      </c>
      <c r="D50" s="24">
        <v>2013</v>
      </c>
      <c r="E50" s="24" t="s">
        <v>102</v>
      </c>
      <c r="F50" s="3">
        <f>IF(AND(A50="PSA Testing", E50= "Utilization Rate (per 100,000 patients)"),
SUMIFS(PSA!$D:$D,PSA!$A:$A,C50,PSA!$G:$G,D50),
IF(AND(A50="Colorectal Cancer Screening", E50="Utilization Rate (per 100,000 patients)"),
SUMIFS(COL!$D:$D,COL!$A:$A,C50,COL!$G:$G, D50),
IF(AND(A50="Cervical Cancer Screening", E50="Utilization Rate (per 100,000 patients)"),
SUMIFS(CERV!$D:$D,CERV!$A:$A,C50,CERV!$G:$G,D50),
IF(AND(A50="Cancer Screening for CKD patients", E50="Utilization Rate (per 100,000 patients)"),
SUMIFS(CANSCRN!$D:$D,CANSCRN!$A:$A,C50,CANSCRN!$G:$G,D50),
IF(AND(A50="PSA Testing", E50="Cost per service ($USD)"),
SUMIFS(PSA!$E:$E,PSA!$A:$A,C50,PSA!$G:$G,D50),
IF(AND(A50="Colorectal Cancer Screening", E50="Cost per service ($USD)"),
SUMIFS(COL!$E:$E,COL!$A:$A,C50,COL!$G:$G,D50),
IF(AND(A50="Cervical Cancer Screening", E50="Cost per service ($USD)"),
SUMIFS(CERV!$E:$E,CERV!$A:$A,C50,CERV!$G:$G,D50),
IF(AND(A50="Cancer Screening for CKD patients", E50="Cost per service ($USD)"),
SUMIFS(CANSCRN!$E:$E,CANSCRN!$A:$A,C50,CANSCRN!$G:$G,D50),
IF(AND(A50="PSA Testing", E50="Total Expenditure ($USD per 100,000 patients)"),
SUMIFS(PSA!$F:$F,PSA!$A:$A,C50,PSA!$G:$G,D50),
IF(AND(A50="Colorectal Cancer Screening", E50="Total Expenditure ($USD per 100,000 patients)"),
SUMIFS(COL!$F:$F,COL!$A:$A,C50,COL!$G:$G,D50),
IF(AND(A50="Cervical Cancer Screening", E50="Total Expenditure ($USD per 100,000 patients)"),
SUMIFS(CERV!$F:$F,CERV!$A:$A,C50,CERV!$G:$G,D50),
SUMIFS(CANSCRN!$F:$F,CANSCRN!$A:$A,C50,CANSCRN!$G:$G,D50))))))))))))</f>
        <v>6922.0027927388792</v>
      </c>
    </row>
    <row r="51" spans="1:6" x14ac:dyDescent="0.2">
      <c r="A51" s="24" t="s">
        <v>100</v>
      </c>
      <c r="B51" s="24" t="s">
        <v>101</v>
      </c>
      <c r="C51" s="24" t="s">
        <v>34</v>
      </c>
      <c r="D51" s="24">
        <v>2014</v>
      </c>
      <c r="E51" s="24" t="s">
        <v>102</v>
      </c>
      <c r="F51" s="3">
        <f>IF(AND(A51="PSA Testing", E51= "Utilization Rate (per 100,000 patients)"),
SUMIFS(PSA!$D:$D,PSA!$A:$A,C51,PSA!$G:$G,D51),
IF(AND(A51="Colorectal Cancer Screening", E51="Utilization Rate (per 100,000 patients)"),
SUMIFS(COL!$D:$D,COL!$A:$A,C51,COL!$G:$G, D51),
IF(AND(A51="Cervical Cancer Screening", E51="Utilization Rate (per 100,000 patients)"),
SUMIFS(CERV!$D:$D,CERV!$A:$A,C51,CERV!$G:$G,D51),
IF(AND(A51="Cancer Screening for CKD patients", E51="Utilization Rate (per 100,000 patients)"),
SUMIFS(CANSCRN!$D:$D,CANSCRN!$A:$A,C51,CANSCRN!$G:$G,D51),
IF(AND(A51="PSA Testing", E51="Cost per service ($USD)"),
SUMIFS(PSA!$E:$E,PSA!$A:$A,C51,PSA!$G:$G,D51),
IF(AND(A51="Colorectal Cancer Screening", E51="Cost per service ($USD)"),
SUMIFS(COL!$E:$E,COL!$A:$A,C51,COL!$G:$G,D51),
IF(AND(A51="Cervical Cancer Screening", E51="Cost per service ($USD)"),
SUMIFS(CERV!$E:$E,CERV!$A:$A,C51,CERV!$G:$G,D51),
IF(AND(A51="Cancer Screening for CKD patients", E51="Cost per service ($USD)"),
SUMIFS(CANSCRN!$E:$E,CANSCRN!$A:$A,C51,CANSCRN!$G:$G,D51),
IF(AND(A51="PSA Testing", E51="Total Expenditure ($USD per 100,000 patients)"),
SUMIFS(PSA!$F:$F,PSA!$A:$A,C51,PSA!$G:$G,D51),
IF(AND(A51="Colorectal Cancer Screening", E51="Total Expenditure ($USD per 100,000 patients)"),
SUMIFS(COL!$F:$F,COL!$A:$A,C51,COL!$G:$G,D51),
IF(AND(A51="Cervical Cancer Screening", E51="Total Expenditure ($USD per 100,000 patients)"),
SUMIFS(CERV!$F:$F,CERV!$A:$A,C51,CERV!$G:$G,D51),
SUMIFS(CANSCRN!$F:$F,CANSCRN!$A:$A,C51,CANSCRN!$G:$G,D51))))))))))))</f>
        <v>5679.6727501573314</v>
      </c>
    </row>
    <row r="52" spans="1:6" x14ac:dyDescent="0.2">
      <c r="A52" s="24" t="s">
        <v>100</v>
      </c>
      <c r="B52" s="24" t="s">
        <v>101</v>
      </c>
      <c r="C52" s="24" t="s">
        <v>34</v>
      </c>
      <c r="D52" s="24">
        <v>2015</v>
      </c>
      <c r="E52" s="24" t="s">
        <v>102</v>
      </c>
      <c r="F52" s="3">
        <f>IF(AND(A52="PSA Testing", E52= "Utilization Rate (per 100,000 patients)"),
SUMIFS(PSA!$D:$D,PSA!$A:$A,C52,PSA!$G:$G,D52),
IF(AND(A52="Colorectal Cancer Screening", E52="Utilization Rate (per 100,000 patients)"),
SUMIFS(COL!$D:$D,COL!$A:$A,C52,COL!$G:$G, D52),
IF(AND(A52="Cervical Cancer Screening", E52="Utilization Rate (per 100,000 patients)"),
SUMIFS(CERV!$D:$D,CERV!$A:$A,C52,CERV!$G:$G,D52),
IF(AND(A52="Cancer Screening for CKD patients", E52="Utilization Rate (per 100,000 patients)"),
SUMIFS(CANSCRN!$D:$D,CANSCRN!$A:$A,C52,CANSCRN!$G:$G,D52),
IF(AND(A52="PSA Testing", E52="Cost per service ($USD)"),
SUMIFS(PSA!$E:$E,PSA!$A:$A,C52,PSA!$G:$G,D52),
IF(AND(A52="Colorectal Cancer Screening", E52="Cost per service ($USD)"),
SUMIFS(COL!$E:$E,COL!$A:$A,C52,COL!$G:$G,D52),
IF(AND(A52="Cervical Cancer Screening", E52="Cost per service ($USD)"),
SUMIFS(CERV!$E:$E,CERV!$A:$A,C52,CERV!$G:$G,D52),
IF(AND(A52="Cancer Screening for CKD patients", E52="Cost per service ($USD)"),
SUMIFS(CANSCRN!$E:$E,CANSCRN!$A:$A,C52,CANSCRN!$G:$G,D52),
IF(AND(A52="PSA Testing", E52="Total Expenditure ($USD per 100,000 patients)"),
SUMIFS(PSA!$F:$F,PSA!$A:$A,C52,PSA!$G:$G,D52),
IF(AND(A52="Colorectal Cancer Screening", E52="Total Expenditure ($USD per 100,000 patients)"),
SUMIFS(COL!$F:$F,COL!$A:$A,C52,COL!$G:$G,D52),
IF(AND(A52="Cervical Cancer Screening", E52="Total Expenditure ($USD per 100,000 patients)"),
SUMIFS(CERV!$F:$F,CERV!$A:$A,C52,CERV!$G:$G,D52),
SUMIFS(CANSCRN!$F:$F,CANSCRN!$A:$A,C52,CANSCRN!$G:$G,D52))))))))))))</f>
        <v>8803.2148687680528</v>
      </c>
    </row>
    <row r="53" spans="1:6" x14ac:dyDescent="0.2">
      <c r="A53" s="24" t="s">
        <v>100</v>
      </c>
      <c r="B53" s="24" t="s">
        <v>101</v>
      </c>
      <c r="C53" s="24" t="s">
        <v>34</v>
      </c>
      <c r="D53" s="24">
        <v>2016</v>
      </c>
      <c r="E53" s="24" t="s">
        <v>102</v>
      </c>
      <c r="F53" s="3">
        <f>IF(AND(A53="PSA Testing", E53= "Utilization Rate (per 100,000 patients)"),
SUMIFS(PSA!$D:$D,PSA!$A:$A,C53,PSA!$G:$G,D53),
IF(AND(A53="Colorectal Cancer Screening", E53="Utilization Rate (per 100,000 patients)"),
SUMIFS(COL!$D:$D,COL!$A:$A,C53,COL!$G:$G, D53),
IF(AND(A53="Cervical Cancer Screening", E53="Utilization Rate (per 100,000 patients)"),
SUMIFS(CERV!$D:$D,CERV!$A:$A,C53,CERV!$G:$G,D53),
IF(AND(A53="Cancer Screening for CKD patients", E53="Utilization Rate (per 100,000 patients)"),
SUMIFS(CANSCRN!$D:$D,CANSCRN!$A:$A,C53,CANSCRN!$G:$G,D53),
IF(AND(A53="PSA Testing", E53="Cost per service ($USD)"),
SUMIFS(PSA!$E:$E,PSA!$A:$A,C53,PSA!$G:$G,D53),
IF(AND(A53="Colorectal Cancer Screening", E53="Cost per service ($USD)"),
SUMIFS(COL!$E:$E,COL!$A:$A,C53,COL!$G:$G,D53),
IF(AND(A53="Cervical Cancer Screening", E53="Cost per service ($USD)"),
SUMIFS(CERV!$E:$E,CERV!$A:$A,C53,CERV!$G:$G,D53),
IF(AND(A53="Cancer Screening for CKD patients", E53="Cost per service ($USD)"),
SUMIFS(CANSCRN!$E:$E,CANSCRN!$A:$A,C53,CANSCRN!$G:$G,D53),
IF(AND(A53="PSA Testing", E53="Total Expenditure ($USD per 100,000 patients)"),
SUMIFS(PSA!$F:$F,PSA!$A:$A,C53,PSA!$G:$G,D53),
IF(AND(A53="Colorectal Cancer Screening", E53="Total Expenditure ($USD per 100,000 patients)"),
SUMIFS(COL!$F:$F,COL!$A:$A,C53,COL!$G:$G,D53),
IF(AND(A53="Cervical Cancer Screening", E53="Total Expenditure ($USD per 100,000 patients)"),
SUMIFS(CERV!$F:$F,CERV!$A:$A,C53,CERV!$G:$G,D53),
SUMIFS(CANSCRN!$F:$F,CANSCRN!$A:$A,C53,CANSCRN!$G:$G,D53))))))))))))</f>
        <v>10864.287448409808</v>
      </c>
    </row>
    <row r="54" spans="1:6" x14ac:dyDescent="0.2">
      <c r="A54" s="24" t="s">
        <v>100</v>
      </c>
      <c r="B54" s="24" t="s">
        <v>101</v>
      </c>
      <c r="C54" s="24" t="s">
        <v>34</v>
      </c>
      <c r="D54" s="24">
        <v>2017</v>
      </c>
      <c r="E54" s="24" t="s">
        <v>102</v>
      </c>
      <c r="F54" s="3">
        <f>IF(AND(A54="PSA Testing", E54= "Utilization Rate (per 100,000 patients)"),
SUMIFS(PSA!$D:$D,PSA!$A:$A,C54,PSA!$G:$G,D54),
IF(AND(A54="Colorectal Cancer Screening", E54="Utilization Rate (per 100,000 patients)"),
SUMIFS(COL!$D:$D,COL!$A:$A,C54,COL!$G:$G, D54),
IF(AND(A54="Cervical Cancer Screening", E54="Utilization Rate (per 100,000 patients)"),
SUMIFS(CERV!$D:$D,CERV!$A:$A,C54,CERV!$G:$G,D54),
IF(AND(A54="Cancer Screening for CKD patients", E54="Utilization Rate (per 100,000 patients)"),
SUMIFS(CANSCRN!$D:$D,CANSCRN!$A:$A,C54,CANSCRN!$G:$G,D54),
IF(AND(A54="PSA Testing", E54="Cost per service ($USD)"),
SUMIFS(PSA!$E:$E,PSA!$A:$A,C54,PSA!$G:$G,D54),
IF(AND(A54="Colorectal Cancer Screening", E54="Cost per service ($USD)"),
SUMIFS(COL!$E:$E,COL!$A:$A,C54,COL!$G:$G,D54),
IF(AND(A54="Cervical Cancer Screening", E54="Cost per service ($USD)"),
SUMIFS(CERV!$E:$E,CERV!$A:$A,C54,CERV!$G:$G,D54),
IF(AND(A54="Cancer Screening for CKD patients", E54="Cost per service ($USD)"),
SUMIFS(CANSCRN!$E:$E,CANSCRN!$A:$A,C54,CANSCRN!$G:$G,D54),
IF(AND(A54="PSA Testing", E54="Total Expenditure ($USD per 100,000 patients)"),
SUMIFS(PSA!$F:$F,PSA!$A:$A,C54,PSA!$G:$G,D54),
IF(AND(A54="Colorectal Cancer Screening", E54="Total Expenditure ($USD per 100,000 patients)"),
SUMIFS(COL!$F:$F,COL!$A:$A,C54,COL!$G:$G,D54),
IF(AND(A54="Cervical Cancer Screening", E54="Total Expenditure ($USD per 100,000 patients)"),
SUMIFS(CERV!$F:$F,CERV!$A:$A,C54,CERV!$G:$G,D54),
SUMIFS(CANSCRN!$F:$F,CANSCRN!$A:$A,C54,CANSCRN!$G:$G,D54))))))))))))</f>
        <v>24420.060387362842</v>
      </c>
    </row>
    <row r="55" spans="1:6" x14ac:dyDescent="0.2">
      <c r="A55" s="24" t="s">
        <v>100</v>
      </c>
      <c r="B55" s="24" t="s">
        <v>101</v>
      </c>
      <c r="C55" s="24" t="s">
        <v>34</v>
      </c>
      <c r="D55" s="24">
        <v>2018</v>
      </c>
      <c r="E55" s="24" t="s">
        <v>102</v>
      </c>
      <c r="F55" s="3">
        <f>IF(AND(A55="PSA Testing", E55= "Utilization Rate (per 100,000 patients)"),
SUMIFS(PSA!$D:$D,PSA!$A:$A,C55,PSA!$G:$G,D55),
IF(AND(A55="Colorectal Cancer Screening", E55="Utilization Rate (per 100,000 patients)"),
SUMIFS(COL!$D:$D,COL!$A:$A,C55,COL!$G:$G, D55),
IF(AND(A55="Cervical Cancer Screening", E55="Utilization Rate (per 100,000 patients)"),
SUMIFS(CERV!$D:$D,CERV!$A:$A,C55,CERV!$G:$G,D55),
IF(AND(A55="Cancer Screening for CKD patients", E55="Utilization Rate (per 100,000 patients)"),
SUMIFS(CANSCRN!$D:$D,CANSCRN!$A:$A,C55,CANSCRN!$G:$G,D55),
IF(AND(A55="PSA Testing", E55="Cost per service ($USD)"),
SUMIFS(PSA!$E:$E,PSA!$A:$A,C55,PSA!$G:$G,D55),
IF(AND(A55="Colorectal Cancer Screening", E55="Cost per service ($USD)"),
SUMIFS(COL!$E:$E,COL!$A:$A,C55,COL!$G:$G,D55),
IF(AND(A55="Cervical Cancer Screening", E55="Cost per service ($USD)"),
SUMIFS(CERV!$E:$E,CERV!$A:$A,C55,CERV!$G:$G,D55),
IF(AND(A55="Cancer Screening for CKD patients", E55="Cost per service ($USD)"),
SUMIFS(CANSCRN!$E:$E,CANSCRN!$A:$A,C55,CANSCRN!$G:$G,D55),
IF(AND(A55="PSA Testing", E55="Total Expenditure ($USD per 100,000 patients)"),
SUMIFS(PSA!$F:$F,PSA!$A:$A,C55,PSA!$G:$G,D55),
IF(AND(A55="Colorectal Cancer Screening", E55="Total Expenditure ($USD per 100,000 patients)"),
SUMIFS(COL!$F:$F,COL!$A:$A,C55,COL!$G:$G,D55),
IF(AND(A55="Cervical Cancer Screening", E55="Total Expenditure ($USD per 100,000 patients)"),
SUMIFS(CERV!$F:$F,CERV!$A:$A,C55,CERV!$G:$G,D55),
SUMIFS(CANSCRN!$F:$F,CANSCRN!$A:$A,C55,CANSCRN!$G:$G,D55))))))))))))</f>
        <v>29334.304606074191</v>
      </c>
    </row>
    <row r="56" spans="1:6" x14ac:dyDescent="0.2">
      <c r="A56" s="24" t="s">
        <v>100</v>
      </c>
      <c r="B56" s="24" t="s">
        <v>101</v>
      </c>
      <c r="C56" s="24" t="s">
        <v>34</v>
      </c>
      <c r="D56" s="24">
        <v>2019</v>
      </c>
      <c r="E56" s="24" t="s">
        <v>102</v>
      </c>
      <c r="F56" s="3">
        <f>IF(AND(A56="PSA Testing", E56= "Utilization Rate (per 100,000 patients)"),
SUMIFS(PSA!$D:$D,PSA!$A:$A,C56,PSA!$G:$G,D56),
IF(AND(A56="Colorectal Cancer Screening", E56="Utilization Rate (per 100,000 patients)"),
SUMIFS(COL!$D:$D,COL!$A:$A,C56,COL!$G:$G, D56),
IF(AND(A56="Cervical Cancer Screening", E56="Utilization Rate (per 100,000 patients)"),
SUMIFS(CERV!$D:$D,CERV!$A:$A,C56,CERV!$G:$G,D56),
IF(AND(A56="Cancer Screening for CKD patients", E56="Utilization Rate (per 100,000 patients)"),
SUMIFS(CANSCRN!$D:$D,CANSCRN!$A:$A,C56,CANSCRN!$G:$G,D56),
IF(AND(A56="PSA Testing", E56="Cost per service ($USD)"),
SUMIFS(PSA!$E:$E,PSA!$A:$A,C56,PSA!$G:$G,D56),
IF(AND(A56="Colorectal Cancer Screening", E56="Cost per service ($USD)"),
SUMIFS(COL!$E:$E,COL!$A:$A,C56,COL!$G:$G,D56),
IF(AND(A56="Cervical Cancer Screening", E56="Cost per service ($USD)"),
SUMIFS(CERV!$E:$E,CERV!$A:$A,C56,CERV!$G:$G,D56),
IF(AND(A56="Cancer Screening for CKD patients", E56="Cost per service ($USD)"),
SUMIFS(CANSCRN!$E:$E,CANSCRN!$A:$A,C56,CANSCRN!$G:$G,D56),
IF(AND(A56="PSA Testing", E56="Total Expenditure ($USD per 100,000 patients)"),
SUMIFS(PSA!$F:$F,PSA!$A:$A,C56,PSA!$G:$G,D56),
IF(AND(A56="Colorectal Cancer Screening", E56="Total Expenditure ($USD per 100,000 patients)"),
SUMIFS(COL!$F:$F,COL!$A:$A,C56,COL!$G:$G,D56),
IF(AND(A56="Cervical Cancer Screening", E56="Total Expenditure ($USD per 100,000 patients)"),
SUMIFS(CERV!$F:$F,CERV!$A:$A,C56,CERV!$G:$G,D56),
SUMIFS(CANSCRN!$F:$F,CANSCRN!$A:$A,C56,CANSCRN!$G:$G,D56))))))))))))</f>
        <v>30083.414581302131</v>
      </c>
    </row>
    <row r="57" spans="1:6" x14ac:dyDescent="0.2">
      <c r="A57" s="24" t="s">
        <v>100</v>
      </c>
      <c r="B57" s="24" t="s">
        <v>101</v>
      </c>
      <c r="C57" s="24" t="s">
        <v>35</v>
      </c>
      <c r="D57" s="24">
        <v>2009</v>
      </c>
      <c r="E57" s="24" t="s">
        <v>102</v>
      </c>
      <c r="F57" s="3">
        <f>IF(AND(A57="PSA Testing", E57= "Utilization Rate (per 100,000 patients)"),
SUMIFS(PSA!$D:$D,PSA!$A:$A,C57,PSA!$G:$G,D57),
IF(AND(A57="Colorectal Cancer Screening", E57="Utilization Rate (per 100,000 patients)"),
SUMIFS(COL!$D:$D,COL!$A:$A,C57,COL!$G:$G, D57),
IF(AND(A57="Cervical Cancer Screening", E57="Utilization Rate (per 100,000 patients)"),
SUMIFS(CERV!$D:$D,CERV!$A:$A,C57,CERV!$G:$G,D57),
IF(AND(A57="Cancer Screening for CKD patients", E57="Utilization Rate (per 100,000 patients)"),
SUMIFS(CANSCRN!$D:$D,CANSCRN!$A:$A,C57,CANSCRN!$G:$G,D57),
IF(AND(A57="PSA Testing", E57="Cost per service ($USD)"),
SUMIFS(PSA!$E:$E,PSA!$A:$A,C57,PSA!$G:$G,D57),
IF(AND(A57="Colorectal Cancer Screening", E57="Cost per service ($USD)"),
SUMIFS(COL!$E:$E,COL!$A:$A,C57,COL!$G:$G,D57),
IF(AND(A57="Cervical Cancer Screening", E57="Cost per service ($USD)"),
SUMIFS(CERV!$E:$E,CERV!$A:$A,C57,CERV!$G:$G,D57),
IF(AND(A57="Cancer Screening for CKD patients", E57="Cost per service ($USD)"),
SUMIFS(CANSCRN!$E:$E,CANSCRN!$A:$A,C57,CANSCRN!$G:$G,D57),
IF(AND(A57="PSA Testing", E57="Total Expenditure ($USD per 100,000 patients)"),
SUMIFS(PSA!$F:$F,PSA!$A:$A,C57,PSA!$G:$G,D57),
IF(AND(A57="Colorectal Cancer Screening", E57="Total Expenditure ($USD per 100,000 patients)"),
SUMIFS(COL!$F:$F,COL!$A:$A,C57,COL!$G:$G,D57),
IF(AND(A57="Cervical Cancer Screening", E57="Total Expenditure ($USD per 100,000 patients)"),
SUMIFS(CERV!$F:$F,CERV!$A:$A,C57,CERV!$G:$G,D57),
SUMIFS(CANSCRN!$F:$F,CANSCRN!$A:$A,C57,CANSCRN!$G:$G,D57))))))))))))</f>
        <v>8513.7614678899081</v>
      </c>
    </row>
    <row r="58" spans="1:6" x14ac:dyDescent="0.2">
      <c r="A58" s="24" t="s">
        <v>100</v>
      </c>
      <c r="B58" s="24" t="s">
        <v>101</v>
      </c>
      <c r="C58" s="24" t="s">
        <v>35</v>
      </c>
      <c r="D58" s="24">
        <v>2010</v>
      </c>
      <c r="E58" s="24" t="s">
        <v>102</v>
      </c>
      <c r="F58" s="3">
        <f>IF(AND(A58="PSA Testing", E58= "Utilization Rate (per 100,000 patients)"),
SUMIFS(PSA!$D:$D,PSA!$A:$A,C58,PSA!$G:$G,D58),
IF(AND(A58="Colorectal Cancer Screening", E58="Utilization Rate (per 100,000 patients)"),
SUMIFS(COL!$D:$D,COL!$A:$A,C58,COL!$G:$G, D58),
IF(AND(A58="Cervical Cancer Screening", E58="Utilization Rate (per 100,000 patients)"),
SUMIFS(CERV!$D:$D,CERV!$A:$A,C58,CERV!$G:$G,D58),
IF(AND(A58="Cancer Screening for CKD patients", E58="Utilization Rate (per 100,000 patients)"),
SUMIFS(CANSCRN!$D:$D,CANSCRN!$A:$A,C58,CANSCRN!$G:$G,D58),
IF(AND(A58="PSA Testing", E58="Cost per service ($USD)"),
SUMIFS(PSA!$E:$E,PSA!$A:$A,C58,PSA!$G:$G,D58),
IF(AND(A58="Colorectal Cancer Screening", E58="Cost per service ($USD)"),
SUMIFS(COL!$E:$E,COL!$A:$A,C58,COL!$G:$G,D58),
IF(AND(A58="Cervical Cancer Screening", E58="Cost per service ($USD)"),
SUMIFS(CERV!$E:$E,CERV!$A:$A,C58,CERV!$G:$G,D58),
IF(AND(A58="Cancer Screening for CKD patients", E58="Cost per service ($USD)"),
SUMIFS(CANSCRN!$E:$E,CANSCRN!$A:$A,C58,CANSCRN!$G:$G,D58),
IF(AND(A58="PSA Testing", E58="Total Expenditure ($USD per 100,000 patients)"),
SUMIFS(PSA!$F:$F,PSA!$A:$A,C58,PSA!$G:$G,D58),
IF(AND(A58="Colorectal Cancer Screening", E58="Total Expenditure ($USD per 100,000 patients)"),
SUMIFS(COL!$F:$F,COL!$A:$A,C58,COL!$G:$G,D58),
IF(AND(A58="Cervical Cancer Screening", E58="Total Expenditure ($USD per 100,000 patients)"),
SUMIFS(CERV!$F:$F,CERV!$A:$A,C58,CERV!$G:$G,D58),
SUMIFS(CANSCRN!$F:$F,CANSCRN!$A:$A,C58,CANSCRN!$G:$G,D58))))))))))))</f>
        <v>7994.1327466079947</v>
      </c>
    </row>
    <row r="59" spans="1:6" x14ac:dyDescent="0.2">
      <c r="A59" s="24" t="s">
        <v>100</v>
      </c>
      <c r="B59" s="24" t="s">
        <v>101</v>
      </c>
      <c r="C59" s="24" t="s">
        <v>35</v>
      </c>
      <c r="D59" s="24">
        <v>2011</v>
      </c>
      <c r="E59" s="24" t="s">
        <v>102</v>
      </c>
      <c r="F59" s="3">
        <f>IF(AND(A59="PSA Testing", E59= "Utilization Rate (per 100,000 patients)"),
SUMIFS(PSA!$D:$D,PSA!$A:$A,C59,PSA!$G:$G,D59),
IF(AND(A59="Colorectal Cancer Screening", E59="Utilization Rate (per 100,000 patients)"),
SUMIFS(COL!$D:$D,COL!$A:$A,C59,COL!$G:$G, D59),
IF(AND(A59="Cervical Cancer Screening", E59="Utilization Rate (per 100,000 patients)"),
SUMIFS(CERV!$D:$D,CERV!$A:$A,C59,CERV!$G:$G,D59),
IF(AND(A59="Cancer Screening for CKD patients", E59="Utilization Rate (per 100,000 patients)"),
SUMIFS(CANSCRN!$D:$D,CANSCRN!$A:$A,C59,CANSCRN!$G:$G,D59),
IF(AND(A59="PSA Testing", E59="Cost per service ($USD)"),
SUMIFS(PSA!$E:$E,PSA!$A:$A,C59,PSA!$G:$G,D59),
IF(AND(A59="Colorectal Cancer Screening", E59="Cost per service ($USD)"),
SUMIFS(COL!$E:$E,COL!$A:$A,C59,COL!$G:$G,D59),
IF(AND(A59="Cervical Cancer Screening", E59="Cost per service ($USD)"),
SUMIFS(CERV!$E:$E,CERV!$A:$A,C59,CERV!$G:$G,D59),
IF(AND(A59="Cancer Screening for CKD patients", E59="Cost per service ($USD)"),
SUMIFS(CANSCRN!$E:$E,CANSCRN!$A:$A,C59,CANSCRN!$G:$G,D59),
IF(AND(A59="PSA Testing", E59="Total Expenditure ($USD per 100,000 patients)"),
SUMIFS(PSA!$F:$F,PSA!$A:$A,C59,PSA!$G:$G,D59),
IF(AND(A59="Colorectal Cancer Screening", E59="Total Expenditure ($USD per 100,000 patients)"),
SUMIFS(COL!$F:$F,COL!$A:$A,C59,COL!$G:$G,D59),
IF(AND(A59="Cervical Cancer Screening", E59="Total Expenditure ($USD per 100,000 patients)"),
SUMIFS(CERV!$F:$F,CERV!$A:$A,C59,CERV!$G:$G,D59),
SUMIFS(CANSCRN!$F:$F,CANSCRN!$A:$A,C59,CANSCRN!$G:$G,D59))))))))))))</f>
        <v>7118.3859916254287</v>
      </c>
    </row>
    <row r="60" spans="1:6" x14ac:dyDescent="0.2">
      <c r="A60" s="24" t="s">
        <v>100</v>
      </c>
      <c r="B60" s="24" t="s">
        <v>101</v>
      </c>
      <c r="C60" s="24" t="s">
        <v>35</v>
      </c>
      <c r="D60" s="24">
        <v>2012</v>
      </c>
      <c r="E60" s="24" t="s">
        <v>102</v>
      </c>
      <c r="F60" s="3">
        <f>IF(AND(A60="PSA Testing", E60= "Utilization Rate (per 100,000 patients)"),
SUMIFS(PSA!$D:$D,PSA!$A:$A,C60,PSA!$G:$G,D60),
IF(AND(A60="Colorectal Cancer Screening", E60="Utilization Rate (per 100,000 patients)"),
SUMIFS(COL!$D:$D,COL!$A:$A,C60,COL!$G:$G, D60),
IF(AND(A60="Cervical Cancer Screening", E60="Utilization Rate (per 100,000 patients)"),
SUMIFS(CERV!$D:$D,CERV!$A:$A,C60,CERV!$G:$G,D60),
IF(AND(A60="Cancer Screening for CKD patients", E60="Utilization Rate (per 100,000 patients)"),
SUMIFS(CANSCRN!$D:$D,CANSCRN!$A:$A,C60,CANSCRN!$G:$G,D60),
IF(AND(A60="PSA Testing", E60="Cost per service ($USD)"),
SUMIFS(PSA!$E:$E,PSA!$A:$A,C60,PSA!$G:$G,D60),
IF(AND(A60="Colorectal Cancer Screening", E60="Cost per service ($USD)"),
SUMIFS(COL!$E:$E,COL!$A:$A,C60,COL!$G:$G,D60),
IF(AND(A60="Cervical Cancer Screening", E60="Cost per service ($USD)"),
SUMIFS(CERV!$E:$E,CERV!$A:$A,C60,CERV!$G:$G,D60),
IF(AND(A60="Cancer Screening for CKD patients", E60="Cost per service ($USD)"),
SUMIFS(CANSCRN!$E:$E,CANSCRN!$A:$A,C60,CANSCRN!$G:$G,D60),
IF(AND(A60="PSA Testing", E60="Total Expenditure ($USD per 100,000 patients)"),
SUMIFS(PSA!$F:$F,PSA!$A:$A,C60,PSA!$G:$G,D60),
IF(AND(A60="Colorectal Cancer Screening", E60="Total Expenditure ($USD per 100,000 patients)"),
SUMIFS(COL!$F:$F,COL!$A:$A,C60,COL!$G:$G,D60),
IF(AND(A60="Cervical Cancer Screening", E60="Total Expenditure ($USD per 100,000 patients)"),
SUMIFS(CERV!$F:$F,CERV!$A:$A,C60,CERV!$G:$G,D60),
SUMIFS(CANSCRN!$F:$F,CANSCRN!$A:$A,C60,CANSCRN!$G:$G,D60))))))))))))</f>
        <v>5735.7459883919428</v>
      </c>
    </row>
    <row r="61" spans="1:6" x14ac:dyDescent="0.2">
      <c r="A61" s="24" t="s">
        <v>100</v>
      </c>
      <c r="B61" s="24" t="s">
        <v>101</v>
      </c>
      <c r="C61" s="24" t="s">
        <v>35</v>
      </c>
      <c r="D61" s="24">
        <v>2013</v>
      </c>
      <c r="E61" s="24" t="s">
        <v>102</v>
      </c>
      <c r="F61" s="3">
        <f>IF(AND(A61="PSA Testing", E61= "Utilization Rate (per 100,000 patients)"),
SUMIFS(PSA!$D:$D,PSA!$A:$A,C61,PSA!$G:$G,D61),
IF(AND(A61="Colorectal Cancer Screening", E61="Utilization Rate (per 100,000 patients)"),
SUMIFS(COL!$D:$D,COL!$A:$A,C61,COL!$G:$G, D61),
IF(AND(A61="Cervical Cancer Screening", E61="Utilization Rate (per 100,000 patients)"),
SUMIFS(CERV!$D:$D,CERV!$A:$A,C61,CERV!$G:$G,D61),
IF(AND(A61="Cancer Screening for CKD patients", E61="Utilization Rate (per 100,000 patients)"),
SUMIFS(CANSCRN!$D:$D,CANSCRN!$A:$A,C61,CANSCRN!$G:$G,D61),
IF(AND(A61="PSA Testing", E61="Cost per service ($USD)"),
SUMIFS(PSA!$E:$E,PSA!$A:$A,C61,PSA!$G:$G,D61),
IF(AND(A61="Colorectal Cancer Screening", E61="Cost per service ($USD)"),
SUMIFS(COL!$E:$E,COL!$A:$A,C61,COL!$G:$G,D61),
IF(AND(A61="Cervical Cancer Screening", E61="Cost per service ($USD)"),
SUMIFS(CERV!$E:$E,CERV!$A:$A,C61,CERV!$G:$G,D61),
IF(AND(A61="Cancer Screening for CKD patients", E61="Cost per service ($USD)"),
SUMIFS(CANSCRN!$E:$E,CANSCRN!$A:$A,C61,CANSCRN!$G:$G,D61),
IF(AND(A61="PSA Testing", E61="Total Expenditure ($USD per 100,000 patients)"),
SUMIFS(PSA!$F:$F,PSA!$A:$A,C61,PSA!$G:$G,D61),
IF(AND(A61="Colorectal Cancer Screening", E61="Total Expenditure ($USD per 100,000 patients)"),
SUMIFS(COL!$F:$F,COL!$A:$A,C61,COL!$G:$G,D61),
IF(AND(A61="Cervical Cancer Screening", E61="Total Expenditure ($USD per 100,000 patients)"),
SUMIFS(CERV!$F:$F,CERV!$A:$A,C61,CERV!$G:$G,D61),
SUMIFS(CANSCRN!$F:$F,CANSCRN!$A:$A,C61,CANSCRN!$G:$G,D61))))))))))))</f>
        <v>5952.7768540073157</v>
      </c>
    </row>
    <row r="62" spans="1:6" x14ac:dyDescent="0.2">
      <c r="A62" s="24" t="s">
        <v>100</v>
      </c>
      <c r="B62" s="24" t="s">
        <v>101</v>
      </c>
      <c r="C62" s="24" t="s">
        <v>35</v>
      </c>
      <c r="D62" s="24">
        <v>2014</v>
      </c>
      <c r="E62" s="24" t="s">
        <v>102</v>
      </c>
      <c r="F62" s="3">
        <f>IF(AND(A62="PSA Testing", E62= "Utilization Rate (per 100,000 patients)"),
SUMIFS(PSA!$D:$D,PSA!$A:$A,C62,PSA!$G:$G,D62),
IF(AND(A62="Colorectal Cancer Screening", E62="Utilization Rate (per 100,000 patients)"),
SUMIFS(COL!$D:$D,COL!$A:$A,C62,COL!$G:$G, D62),
IF(AND(A62="Cervical Cancer Screening", E62="Utilization Rate (per 100,000 patients)"),
SUMIFS(CERV!$D:$D,CERV!$A:$A,C62,CERV!$G:$G,D62),
IF(AND(A62="Cancer Screening for CKD patients", E62="Utilization Rate (per 100,000 patients)"),
SUMIFS(CANSCRN!$D:$D,CANSCRN!$A:$A,C62,CANSCRN!$G:$G,D62),
IF(AND(A62="PSA Testing", E62="Cost per service ($USD)"),
SUMIFS(PSA!$E:$E,PSA!$A:$A,C62,PSA!$G:$G,D62),
IF(AND(A62="Colorectal Cancer Screening", E62="Cost per service ($USD)"),
SUMIFS(COL!$E:$E,COL!$A:$A,C62,COL!$G:$G,D62),
IF(AND(A62="Cervical Cancer Screening", E62="Cost per service ($USD)"),
SUMIFS(CERV!$E:$E,CERV!$A:$A,C62,CERV!$G:$G,D62),
IF(AND(A62="Cancer Screening for CKD patients", E62="Cost per service ($USD)"),
SUMIFS(CANSCRN!$E:$E,CANSCRN!$A:$A,C62,CANSCRN!$G:$G,D62),
IF(AND(A62="PSA Testing", E62="Total Expenditure ($USD per 100,000 patients)"),
SUMIFS(PSA!$F:$F,PSA!$A:$A,C62,PSA!$G:$G,D62),
IF(AND(A62="Colorectal Cancer Screening", E62="Total Expenditure ($USD per 100,000 patients)"),
SUMIFS(COL!$F:$F,COL!$A:$A,C62,COL!$G:$G,D62),
IF(AND(A62="Cervical Cancer Screening", E62="Total Expenditure ($USD per 100,000 patients)"),
SUMIFS(CERV!$F:$F,CERV!$A:$A,C62,CERV!$G:$G,D62),
SUMIFS(CANSCRN!$F:$F,CANSCRN!$A:$A,C62,CANSCRN!$G:$G,D62))))))))))))</f>
        <v>5058.5126462816152</v>
      </c>
    </row>
    <row r="63" spans="1:6" x14ac:dyDescent="0.2">
      <c r="A63" s="24" t="s">
        <v>100</v>
      </c>
      <c r="B63" s="24" t="s">
        <v>101</v>
      </c>
      <c r="C63" s="24" t="s">
        <v>35</v>
      </c>
      <c r="D63" s="24">
        <v>2015</v>
      </c>
      <c r="E63" s="24" t="s">
        <v>102</v>
      </c>
      <c r="F63" s="3">
        <f>IF(AND(A63="PSA Testing", E63= "Utilization Rate (per 100,000 patients)"),
SUMIFS(PSA!$D:$D,PSA!$A:$A,C63,PSA!$G:$G,D63),
IF(AND(A63="Colorectal Cancer Screening", E63="Utilization Rate (per 100,000 patients)"),
SUMIFS(COL!$D:$D,COL!$A:$A,C63,COL!$G:$G, D63),
IF(AND(A63="Cervical Cancer Screening", E63="Utilization Rate (per 100,000 patients)"),
SUMIFS(CERV!$D:$D,CERV!$A:$A,C63,CERV!$G:$G,D63),
IF(AND(A63="Cancer Screening for CKD patients", E63="Utilization Rate (per 100,000 patients)"),
SUMIFS(CANSCRN!$D:$D,CANSCRN!$A:$A,C63,CANSCRN!$G:$G,D63),
IF(AND(A63="PSA Testing", E63="Cost per service ($USD)"),
SUMIFS(PSA!$E:$E,PSA!$A:$A,C63,PSA!$G:$G,D63),
IF(AND(A63="Colorectal Cancer Screening", E63="Cost per service ($USD)"),
SUMIFS(COL!$E:$E,COL!$A:$A,C63,COL!$G:$G,D63),
IF(AND(A63="Cervical Cancer Screening", E63="Cost per service ($USD)"),
SUMIFS(CERV!$E:$E,CERV!$A:$A,C63,CERV!$G:$G,D63),
IF(AND(A63="Cancer Screening for CKD patients", E63="Cost per service ($USD)"),
SUMIFS(CANSCRN!$E:$E,CANSCRN!$A:$A,C63,CANSCRN!$G:$G,D63),
IF(AND(A63="PSA Testing", E63="Total Expenditure ($USD per 100,000 patients)"),
SUMIFS(PSA!$F:$F,PSA!$A:$A,C63,PSA!$G:$G,D63),
IF(AND(A63="Colorectal Cancer Screening", E63="Total Expenditure ($USD per 100,000 patients)"),
SUMIFS(COL!$F:$F,COL!$A:$A,C63,COL!$G:$G,D63),
IF(AND(A63="Cervical Cancer Screening", E63="Total Expenditure ($USD per 100,000 patients)"),
SUMIFS(CERV!$F:$F,CERV!$A:$A,C63,CERV!$G:$G,D63),
SUMIFS(CANSCRN!$F:$F,CANSCRN!$A:$A,C63,CANSCRN!$G:$G,D63))))))))))))</f>
        <v>5803.3315421816233</v>
      </c>
    </row>
    <row r="64" spans="1:6" x14ac:dyDescent="0.2">
      <c r="A64" s="24" t="s">
        <v>100</v>
      </c>
      <c r="B64" s="24" t="s">
        <v>101</v>
      </c>
      <c r="C64" s="24" t="s">
        <v>35</v>
      </c>
      <c r="D64" s="24">
        <v>2016</v>
      </c>
      <c r="E64" s="24" t="s">
        <v>102</v>
      </c>
      <c r="F64" s="3">
        <f>IF(AND(A64="PSA Testing", E64= "Utilization Rate (per 100,000 patients)"),
SUMIFS(PSA!$D:$D,PSA!$A:$A,C64,PSA!$G:$G,D64),
IF(AND(A64="Colorectal Cancer Screening", E64="Utilization Rate (per 100,000 patients)"),
SUMIFS(COL!$D:$D,COL!$A:$A,C64,COL!$G:$G, D64),
IF(AND(A64="Cervical Cancer Screening", E64="Utilization Rate (per 100,000 patients)"),
SUMIFS(CERV!$D:$D,CERV!$A:$A,C64,CERV!$G:$G,D64),
IF(AND(A64="Cancer Screening for CKD patients", E64="Utilization Rate (per 100,000 patients)"),
SUMIFS(CANSCRN!$D:$D,CANSCRN!$A:$A,C64,CANSCRN!$G:$G,D64),
IF(AND(A64="PSA Testing", E64="Cost per service ($USD)"),
SUMIFS(PSA!$E:$E,PSA!$A:$A,C64,PSA!$G:$G,D64),
IF(AND(A64="Colorectal Cancer Screening", E64="Cost per service ($USD)"),
SUMIFS(COL!$E:$E,COL!$A:$A,C64,COL!$G:$G,D64),
IF(AND(A64="Cervical Cancer Screening", E64="Cost per service ($USD)"),
SUMIFS(CERV!$E:$E,CERV!$A:$A,C64,CERV!$G:$G,D64),
IF(AND(A64="Cancer Screening for CKD patients", E64="Cost per service ($USD)"),
SUMIFS(CANSCRN!$E:$E,CANSCRN!$A:$A,C64,CANSCRN!$G:$G,D64),
IF(AND(A64="PSA Testing", E64="Total Expenditure ($USD per 100,000 patients)"),
SUMIFS(PSA!$F:$F,PSA!$A:$A,C64,PSA!$G:$G,D64),
IF(AND(A64="Colorectal Cancer Screening", E64="Total Expenditure ($USD per 100,000 patients)"),
SUMIFS(COL!$F:$F,COL!$A:$A,C64,COL!$G:$G,D64),
IF(AND(A64="Cervical Cancer Screening", E64="Total Expenditure ($USD per 100,000 patients)"),
SUMIFS(CERV!$F:$F,CERV!$A:$A,C64,CERV!$G:$G,D64),
SUMIFS(CANSCRN!$F:$F,CANSCRN!$A:$A,C64,CANSCRN!$G:$G,D64))))))))))))</f>
        <v>7661.6915422885568</v>
      </c>
    </row>
    <row r="65" spans="1:6" x14ac:dyDescent="0.2">
      <c r="A65" s="24" t="s">
        <v>100</v>
      </c>
      <c r="B65" s="24" t="s">
        <v>101</v>
      </c>
      <c r="C65" s="24" t="s">
        <v>35</v>
      </c>
      <c r="D65" s="24">
        <v>2017</v>
      </c>
      <c r="E65" s="24" t="s">
        <v>102</v>
      </c>
      <c r="F65" s="3">
        <f>IF(AND(A65="PSA Testing", E65= "Utilization Rate (per 100,000 patients)"),
SUMIFS(PSA!$D:$D,PSA!$A:$A,C65,PSA!$G:$G,D65),
IF(AND(A65="Colorectal Cancer Screening", E65="Utilization Rate (per 100,000 patients)"),
SUMIFS(COL!$D:$D,COL!$A:$A,C65,COL!$G:$G, D65),
IF(AND(A65="Cervical Cancer Screening", E65="Utilization Rate (per 100,000 patients)"),
SUMIFS(CERV!$D:$D,CERV!$A:$A,C65,CERV!$G:$G,D65),
IF(AND(A65="Cancer Screening for CKD patients", E65="Utilization Rate (per 100,000 patients)"),
SUMIFS(CANSCRN!$D:$D,CANSCRN!$A:$A,C65,CANSCRN!$G:$G,D65),
IF(AND(A65="PSA Testing", E65="Cost per service ($USD)"),
SUMIFS(PSA!$E:$E,PSA!$A:$A,C65,PSA!$G:$G,D65),
IF(AND(A65="Colorectal Cancer Screening", E65="Cost per service ($USD)"),
SUMIFS(COL!$E:$E,COL!$A:$A,C65,COL!$G:$G,D65),
IF(AND(A65="Cervical Cancer Screening", E65="Cost per service ($USD)"),
SUMIFS(CERV!$E:$E,CERV!$A:$A,C65,CERV!$G:$G,D65),
IF(AND(A65="Cancer Screening for CKD patients", E65="Cost per service ($USD)"),
SUMIFS(CANSCRN!$E:$E,CANSCRN!$A:$A,C65,CANSCRN!$G:$G,D65),
IF(AND(A65="PSA Testing", E65="Total Expenditure ($USD per 100,000 patients)"),
SUMIFS(PSA!$F:$F,PSA!$A:$A,C65,PSA!$G:$G,D65),
IF(AND(A65="Colorectal Cancer Screening", E65="Total Expenditure ($USD per 100,000 patients)"),
SUMIFS(COL!$F:$F,COL!$A:$A,C65,COL!$G:$G,D65),
IF(AND(A65="Cervical Cancer Screening", E65="Total Expenditure ($USD per 100,000 patients)"),
SUMIFS(CERV!$F:$F,CERV!$A:$A,C65,CERV!$G:$G,D65),
SUMIFS(CANSCRN!$F:$F,CANSCRN!$A:$A,C65,CANSCRN!$G:$G,D65))))))))))))</f>
        <v>11591.962905718701</v>
      </c>
    </row>
    <row r="66" spans="1:6" x14ac:dyDescent="0.2">
      <c r="A66" s="24" t="s">
        <v>100</v>
      </c>
      <c r="B66" s="24" t="s">
        <v>101</v>
      </c>
      <c r="C66" s="24" t="s">
        <v>35</v>
      </c>
      <c r="D66" s="24">
        <v>2018</v>
      </c>
      <c r="E66" s="24" t="s">
        <v>102</v>
      </c>
      <c r="F66" s="3">
        <f>IF(AND(A66="PSA Testing", E66= "Utilization Rate (per 100,000 patients)"),
SUMIFS(PSA!$D:$D,PSA!$A:$A,C66,PSA!$G:$G,D66),
IF(AND(A66="Colorectal Cancer Screening", E66="Utilization Rate (per 100,000 patients)"),
SUMIFS(COL!$D:$D,COL!$A:$A,C66,COL!$G:$G, D66),
IF(AND(A66="Cervical Cancer Screening", E66="Utilization Rate (per 100,000 patients)"),
SUMIFS(CERV!$D:$D,CERV!$A:$A,C66,CERV!$G:$G,D66),
IF(AND(A66="Cancer Screening for CKD patients", E66="Utilization Rate (per 100,000 patients)"),
SUMIFS(CANSCRN!$D:$D,CANSCRN!$A:$A,C66,CANSCRN!$G:$G,D66),
IF(AND(A66="PSA Testing", E66="Cost per service ($USD)"),
SUMIFS(PSA!$E:$E,PSA!$A:$A,C66,PSA!$G:$G,D66),
IF(AND(A66="Colorectal Cancer Screening", E66="Cost per service ($USD)"),
SUMIFS(COL!$E:$E,COL!$A:$A,C66,COL!$G:$G,D66),
IF(AND(A66="Cervical Cancer Screening", E66="Cost per service ($USD)"),
SUMIFS(CERV!$E:$E,CERV!$A:$A,C66,CERV!$G:$G,D66),
IF(AND(A66="Cancer Screening for CKD patients", E66="Cost per service ($USD)"),
SUMIFS(CANSCRN!$E:$E,CANSCRN!$A:$A,C66,CANSCRN!$G:$G,D66),
IF(AND(A66="PSA Testing", E66="Total Expenditure ($USD per 100,000 patients)"),
SUMIFS(PSA!$F:$F,PSA!$A:$A,C66,PSA!$G:$G,D66),
IF(AND(A66="Colorectal Cancer Screening", E66="Total Expenditure ($USD per 100,000 patients)"),
SUMIFS(COL!$F:$F,COL!$A:$A,C66,COL!$G:$G,D66),
IF(AND(A66="Cervical Cancer Screening", E66="Total Expenditure ($USD per 100,000 patients)"),
SUMIFS(CERV!$F:$F,CERV!$A:$A,C66,CERV!$G:$G,D66),
SUMIFS(CANSCRN!$F:$F,CANSCRN!$A:$A,C66,CANSCRN!$G:$G,D66))))))))))))</f>
        <v>15233.415233415235</v>
      </c>
    </row>
    <row r="67" spans="1:6" x14ac:dyDescent="0.2">
      <c r="A67" s="24" t="s">
        <v>100</v>
      </c>
      <c r="B67" s="24" t="s">
        <v>101</v>
      </c>
      <c r="C67" s="24" t="s">
        <v>35</v>
      </c>
      <c r="D67" s="24">
        <v>2019</v>
      </c>
      <c r="E67" s="24" t="s">
        <v>102</v>
      </c>
      <c r="F67" s="3">
        <f>IF(AND(A67="PSA Testing", E67= "Utilization Rate (per 100,000 patients)"),
SUMIFS(PSA!$D:$D,PSA!$A:$A,C67,PSA!$G:$G,D67),
IF(AND(A67="Colorectal Cancer Screening", E67="Utilization Rate (per 100,000 patients)"),
SUMIFS(COL!$D:$D,COL!$A:$A,C67,COL!$G:$G, D67),
IF(AND(A67="Cervical Cancer Screening", E67="Utilization Rate (per 100,000 patients)"),
SUMIFS(CERV!$D:$D,CERV!$A:$A,C67,CERV!$G:$G,D67),
IF(AND(A67="Cancer Screening for CKD patients", E67="Utilization Rate (per 100,000 patients)"),
SUMIFS(CANSCRN!$D:$D,CANSCRN!$A:$A,C67,CANSCRN!$G:$G,D67),
IF(AND(A67="PSA Testing", E67="Cost per service ($USD)"),
SUMIFS(PSA!$E:$E,PSA!$A:$A,C67,PSA!$G:$G,D67),
IF(AND(A67="Colorectal Cancer Screening", E67="Cost per service ($USD)"),
SUMIFS(COL!$E:$E,COL!$A:$A,C67,COL!$G:$G,D67),
IF(AND(A67="Cervical Cancer Screening", E67="Cost per service ($USD)"),
SUMIFS(CERV!$E:$E,CERV!$A:$A,C67,CERV!$G:$G,D67),
IF(AND(A67="Cancer Screening for CKD patients", E67="Cost per service ($USD)"),
SUMIFS(CANSCRN!$E:$E,CANSCRN!$A:$A,C67,CANSCRN!$G:$G,D67),
IF(AND(A67="PSA Testing", E67="Total Expenditure ($USD per 100,000 patients)"),
SUMIFS(PSA!$F:$F,PSA!$A:$A,C67,PSA!$G:$G,D67),
IF(AND(A67="Colorectal Cancer Screening", E67="Total Expenditure ($USD per 100,000 patients)"),
SUMIFS(COL!$F:$F,COL!$A:$A,C67,COL!$G:$G,D67),
IF(AND(A67="Cervical Cancer Screening", E67="Total Expenditure ($USD per 100,000 patients)"),
SUMIFS(CERV!$F:$F,CERV!$A:$A,C67,CERV!$G:$G,D67),
SUMIFS(CANSCRN!$F:$F,CANSCRN!$A:$A,C67,CANSCRN!$G:$G,D67))))))))))))</f>
        <v>16601.049868766404</v>
      </c>
    </row>
    <row r="68" spans="1:6" x14ac:dyDescent="0.2">
      <c r="A68" s="24" t="s">
        <v>100</v>
      </c>
      <c r="B68" s="24" t="s">
        <v>101</v>
      </c>
      <c r="C68" s="24" t="s">
        <v>36</v>
      </c>
      <c r="D68" s="24">
        <v>2009</v>
      </c>
      <c r="E68" s="24" t="s">
        <v>102</v>
      </c>
      <c r="F68" s="3">
        <f>IF(AND(A68="PSA Testing", E68= "Utilization Rate (per 100,000 patients)"),
SUMIFS(PSA!$D:$D,PSA!$A:$A,C68,PSA!$G:$G,D68),
IF(AND(A68="Colorectal Cancer Screening", E68="Utilization Rate (per 100,000 patients)"),
SUMIFS(COL!$D:$D,COL!$A:$A,C68,COL!$G:$G, D68),
IF(AND(A68="Cervical Cancer Screening", E68="Utilization Rate (per 100,000 patients)"),
SUMIFS(CERV!$D:$D,CERV!$A:$A,C68,CERV!$G:$G,D68),
IF(AND(A68="Cancer Screening for CKD patients", E68="Utilization Rate (per 100,000 patients)"),
SUMIFS(CANSCRN!$D:$D,CANSCRN!$A:$A,C68,CANSCRN!$G:$G,D68),
IF(AND(A68="PSA Testing", E68="Cost per service ($USD)"),
SUMIFS(PSA!$E:$E,PSA!$A:$A,C68,PSA!$G:$G,D68),
IF(AND(A68="Colorectal Cancer Screening", E68="Cost per service ($USD)"),
SUMIFS(COL!$E:$E,COL!$A:$A,C68,COL!$G:$G,D68),
IF(AND(A68="Cervical Cancer Screening", E68="Cost per service ($USD)"),
SUMIFS(CERV!$E:$E,CERV!$A:$A,C68,CERV!$G:$G,D68),
IF(AND(A68="Cancer Screening for CKD patients", E68="Cost per service ($USD)"),
SUMIFS(CANSCRN!$E:$E,CANSCRN!$A:$A,C68,CANSCRN!$G:$G,D68),
IF(AND(A68="PSA Testing", E68="Total Expenditure ($USD per 100,000 patients)"),
SUMIFS(PSA!$F:$F,PSA!$A:$A,C68,PSA!$G:$G,D68),
IF(AND(A68="Colorectal Cancer Screening", E68="Total Expenditure ($USD per 100,000 patients)"),
SUMIFS(COL!$F:$F,COL!$A:$A,C68,COL!$G:$G,D68),
IF(AND(A68="Cervical Cancer Screening", E68="Total Expenditure ($USD per 100,000 patients)"),
SUMIFS(CERV!$F:$F,CERV!$A:$A,C68,CERV!$G:$G,D68),
SUMIFS(CANSCRN!$F:$F,CANSCRN!$A:$A,C68,CANSCRN!$G:$G,D68))))))))))))</f>
        <v>7573.6711649683275</v>
      </c>
    </row>
    <row r="69" spans="1:6" x14ac:dyDescent="0.2">
      <c r="A69" s="24" t="s">
        <v>100</v>
      </c>
      <c r="B69" s="24" t="s">
        <v>101</v>
      </c>
      <c r="C69" s="24" t="s">
        <v>36</v>
      </c>
      <c r="D69" s="24">
        <v>2010</v>
      </c>
      <c r="E69" s="24" t="s">
        <v>102</v>
      </c>
      <c r="F69" s="3">
        <f>IF(AND(A69="PSA Testing", E69= "Utilization Rate (per 100,000 patients)"),
SUMIFS(PSA!$D:$D,PSA!$A:$A,C69,PSA!$G:$G,D69),
IF(AND(A69="Colorectal Cancer Screening", E69="Utilization Rate (per 100,000 patients)"),
SUMIFS(COL!$D:$D,COL!$A:$A,C69,COL!$G:$G, D69),
IF(AND(A69="Cervical Cancer Screening", E69="Utilization Rate (per 100,000 patients)"),
SUMIFS(CERV!$D:$D,CERV!$A:$A,C69,CERV!$G:$G,D69),
IF(AND(A69="Cancer Screening for CKD patients", E69="Utilization Rate (per 100,000 patients)"),
SUMIFS(CANSCRN!$D:$D,CANSCRN!$A:$A,C69,CANSCRN!$G:$G,D69),
IF(AND(A69="PSA Testing", E69="Cost per service ($USD)"),
SUMIFS(PSA!$E:$E,PSA!$A:$A,C69,PSA!$G:$G,D69),
IF(AND(A69="Colorectal Cancer Screening", E69="Cost per service ($USD)"),
SUMIFS(COL!$E:$E,COL!$A:$A,C69,COL!$G:$G,D69),
IF(AND(A69="Cervical Cancer Screening", E69="Cost per service ($USD)"),
SUMIFS(CERV!$E:$E,CERV!$A:$A,C69,CERV!$G:$G,D69),
IF(AND(A69="Cancer Screening for CKD patients", E69="Cost per service ($USD)"),
SUMIFS(CANSCRN!$E:$E,CANSCRN!$A:$A,C69,CANSCRN!$G:$G,D69),
IF(AND(A69="PSA Testing", E69="Total Expenditure ($USD per 100,000 patients)"),
SUMIFS(PSA!$F:$F,PSA!$A:$A,C69,PSA!$G:$G,D69),
IF(AND(A69="Colorectal Cancer Screening", E69="Total Expenditure ($USD per 100,000 patients)"),
SUMIFS(COL!$F:$F,COL!$A:$A,C69,COL!$G:$G,D69),
IF(AND(A69="Cervical Cancer Screening", E69="Total Expenditure ($USD per 100,000 patients)"),
SUMIFS(CERV!$F:$F,CERV!$A:$A,C69,CERV!$G:$G,D69),
SUMIFS(CANSCRN!$F:$F,CANSCRN!$A:$A,C69,CANSCRN!$G:$G,D69))))))))))))</f>
        <v>6227.5449101796412</v>
      </c>
    </row>
    <row r="70" spans="1:6" x14ac:dyDescent="0.2">
      <c r="A70" s="24" t="s">
        <v>100</v>
      </c>
      <c r="B70" s="24" t="s">
        <v>101</v>
      </c>
      <c r="C70" s="24" t="s">
        <v>36</v>
      </c>
      <c r="D70" s="24">
        <v>2011</v>
      </c>
      <c r="E70" s="24" t="s">
        <v>102</v>
      </c>
      <c r="F70" s="3">
        <f>IF(AND(A70="PSA Testing", E70= "Utilization Rate (per 100,000 patients)"),
SUMIFS(PSA!$D:$D,PSA!$A:$A,C70,PSA!$G:$G,D70),
IF(AND(A70="Colorectal Cancer Screening", E70="Utilization Rate (per 100,000 patients)"),
SUMIFS(COL!$D:$D,COL!$A:$A,C70,COL!$G:$G, D70),
IF(AND(A70="Cervical Cancer Screening", E70="Utilization Rate (per 100,000 patients)"),
SUMIFS(CERV!$D:$D,CERV!$A:$A,C70,CERV!$G:$G,D70),
IF(AND(A70="Cancer Screening for CKD patients", E70="Utilization Rate (per 100,000 patients)"),
SUMIFS(CANSCRN!$D:$D,CANSCRN!$A:$A,C70,CANSCRN!$G:$G,D70),
IF(AND(A70="PSA Testing", E70="Cost per service ($USD)"),
SUMIFS(PSA!$E:$E,PSA!$A:$A,C70,PSA!$G:$G,D70),
IF(AND(A70="Colorectal Cancer Screening", E70="Cost per service ($USD)"),
SUMIFS(COL!$E:$E,COL!$A:$A,C70,COL!$G:$G,D70),
IF(AND(A70="Cervical Cancer Screening", E70="Cost per service ($USD)"),
SUMIFS(CERV!$E:$E,CERV!$A:$A,C70,CERV!$G:$G,D70),
IF(AND(A70="Cancer Screening for CKD patients", E70="Cost per service ($USD)"),
SUMIFS(CANSCRN!$E:$E,CANSCRN!$A:$A,C70,CANSCRN!$G:$G,D70),
IF(AND(A70="PSA Testing", E70="Total Expenditure ($USD per 100,000 patients)"),
SUMIFS(PSA!$F:$F,PSA!$A:$A,C70,PSA!$G:$G,D70),
IF(AND(A70="Colorectal Cancer Screening", E70="Total Expenditure ($USD per 100,000 patients)"),
SUMIFS(COL!$F:$F,COL!$A:$A,C70,COL!$G:$G,D70),
IF(AND(A70="Cervical Cancer Screening", E70="Total Expenditure ($USD per 100,000 patients)"),
SUMIFS(CERV!$F:$F,CERV!$A:$A,C70,CERV!$G:$G,D70),
SUMIFS(CANSCRN!$F:$F,CANSCRN!$A:$A,C70,CANSCRN!$G:$G,D70))))))))))))</f>
        <v>7524.3434641487165</v>
      </c>
    </row>
    <row r="71" spans="1:6" x14ac:dyDescent="0.2">
      <c r="A71" s="24" t="s">
        <v>100</v>
      </c>
      <c r="B71" s="24" t="s">
        <v>101</v>
      </c>
      <c r="C71" s="24" t="s">
        <v>36</v>
      </c>
      <c r="D71" s="24">
        <v>2012</v>
      </c>
      <c r="E71" s="24" t="s">
        <v>102</v>
      </c>
      <c r="F71" s="3">
        <f>IF(AND(A71="PSA Testing", E71= "Utilization Rate (per 100,000 patients)"),
SUMIFS(PSA!$D:$D,PSA!$A:$A,C71,PSA!$G:$G,D71),
IF(AND(A71="Colorectal Cancer Screening", E71="Utilization Rate (per 100,000 patients)"),
SUMIFS(COL!$D:$D,COL!$A:$A,C71,COL!$G:$G, D71),
IF(AND(A71="Cervical Cancer Screening", E71="Utilization Rate (per 100,000 patients)"),
SUMIFS(CERV!$D:$D,CERV!$A:$A,C71,CERV!$G:$G,D71),
IF(AND(A71="Cancer Screening for CKD patients", E71="Utilization Rate (per 100,000 patients)"),
SUMIFS(CANSCRN!$D:$D,CANSCRN!$A:$A,C71,CANSCRN!$G:$G,D71),
IF(AND(A71="PSA Testing", E71="Cost per service ($USD)"),
SUMIFS(PSA!$E:$E,PSA!$A:$A,C71,PSA!$G:$G,D71),
IF(AND(A71="Colorectal Cancer Screening", E71="Cost per service ($USD)"),
SUMIFS(COL!$E:$E,COL!$A:$A,C71,COL!$G:$G,D71),
IF(AND(A71="Cervical Cancer Screening", E71="Cost per service ($USD)"),
SUMIFS(CERV!$E:$E,CERV!$A:$A,C71,CERV!$G:$G,D71),
IF(AND(A71="Cancer Screening for CKD patients", E71="Cost per service ($USD)"),
SUMIFS(CANSCRN!$E:$E,CANSCRN!$A:$A,C71,CANSCRN!$G:$G,D71),
IF(AND(A71="PSA Testing", E71="Total Expenditure ($USD per 100,000 patients)"),
SUMIFS(PSA!$F:$F,PSA!$A:$A,C71,PSA!$G:$G,D71),
IF(AND(A71="Colorectal Cancer Screening", E71="Total Expenditure ($USD per 100,000 patients)"),
SUMIFS(COL!$F:$F,COL!$A:$A,C71,COL!$G:$G,D71),
IF(AND(A71="Cervical Cancer Screening", E71="Total Expenditure ($USD per 100,000 patients)"),
SUMIFS(CERV!$F:$F,CERV!$A:$A,C71,CERV!$G:$G,D71),
SUMIFS(CANSCRN!$F:$F,CANSCRN!$A:$A,C71,CANSCRN!$G:$G,D71))))))))))))</f>
        <v>13755.58867362146</v>
      </c>
    </row>
    <row r="72" spans="1:6" x14ac:dyDescent="0.2">
      <c r="A72" s="24" t="s">
        <v>100</v>
      </c>
      <c r="B72" s="24" t="s">
        <v>101</v>
      </c>
      <c r="C72" s="24" t="s">
        <v>36</v>
      </c>
      <c r="D72" s="24">
        <v>2013</v>
      </c>
      <c r="E72" s="24" t="s">
        <v>102</v>
      </c>
      <c r="F72" s="3">
        <f>IF(AND(A72="PSA Testing", E72= "Utilization Rate (per 100,000 patients)"),
SUMIFS(PSA!$D:$D,PSA!$A:$A,C72,PSA!$G:$G,D72),
IF(AND(A72="Colorectal Cancer Screening", E72="Utilization Rate (per 100,000 patients)"),
SUMIFS(COL!$D:$D,COL!$A:$A,C72,COL!$G:$G, D72),
IF(AND(A72="Cervical Cancer Screening", E72="Utilization Rate (per 100,000 patients)"),
SUMIFS(CERV!$D:$D,CERV!$A:$A,C72,CERV!$G:$G,D72),
IF(AND(A72="Cancer Screening for CKD patients", E72="Utilization Rate (per 100,000 patients)"),
SUMIFS(CANSCRN!$D:$D,CANSCRN!$A:$A,C72,CANSCRN!$G:$G,D72),
IF(AND(A72="PSA Testing", E72="Cost per service ($USD)"),
SUMIFS(PSA!$E:$E,PSA!$A:$A,C72,PSA!$G:$G,D72),
IF(AND(A72="Colorectal Cancer Screening", E72="Cost per service ($USD)"),
SUMIFS(COL!$E:$E,COL!$A:$A,C72,COL!$G:$G,D72),
IF(AND(A72="Cervical Cancer Screening", E72="Cost per service ($USD)"),
SUMIFS(CERV!$E:$E,CERV!$A:$A,C72,CERV!$G:$G,D72),
IF(AND(A72="Cancer Screening for CKD patients", E72="Cost per service ($USD)"),
SUMIFS(CANSCRN!$E:$E,CANSCRN!$A:$A,C72,CANSCRN!$G:$G,D72),
IF(AND(A72="PSA Testing", E72="Total Expenditure ($USD per 100,000 patients)"),
SUMIFS(PSA!$F:$F,PSA!$A:$A,C72,PSA!$G:$G,D72),
IF(AND(A72="Colorectal Cancer Screening", E72="Total Expenditure ($USD per 100,000 patients)"),
SUMIFS(COL!$F:$F,COL!$A:$A,C72,COL!$G:$G,D72),
IF(AND(A72="Cervical Cancer Screening", E72="Total Expenditure ($USD per 100,000 patients)"),
SUMIFS(CERV!$F:$F,CERV!$A:$A,C72,CERV!$G:$G,D72),
SUMIFS(CANSCRN!$F:$F,CANSCRN!$A:$A,C72,CANSCRN!$G:$G,D72))))))))))))</f>
        <v>13502.168742129565</v>
      </c>
    </row>
    <row r="73" spans="1:6" x14ac:dyDescent="0.2">
      <c r="A73" s="24" t="s">
        <v>100</v>
      </c>
      <c r="B73" s="24" t="s">
        <v>101</v>
      </c>
      <c r="C73" s="24" t="s">
        <v>36</v>
      </c>
      <c r="D73" s="24">
        <v>2014</v>
      </c>
      <c r="E73" s="24" t="s">
        <v>102</v>
      </c>
      <c r="F73" s="3">
        <f>IF(AND(A73="PSA Testing", E73= "Utilization Rate (per 100,000 patients)"),
SUMIFS(PSA!$D:$D,PSA!$A:$A,C73,PSA!$G:$G,D73),
IF(AND(A73="Colorectal Cancer Screening", E73="Utilization Rate (per 100,000 patients)"),
SUMIFS(COL!$D:$D,COL!$A:$A,C73,COL!$G:$G, D73),
IF(AND(A73="Cervical Cancer Screening", E73="Utilization Rate (per 100,000 patients)"),
SUMIFS(CERV!$D:$D,CERV!$A:$A,C73,CERV!$G:$G,D73),
IF(AND(A73="Cancer Screening for CKD patients", E73="Utilization Rate (per 100,000 patients)"),
SUMIFS(CANSCRN!$D:$D,CANSCRN!$A:$A,C73,CANSCRN!$G:$G,D73),
IF(AND(A73="PSA Testing", E73="Cost per service ($USD)"),
SUMIFS(PSA!$E:$E,PSA!$A:$A,C73,PSA!$G:$G,D73),
IF(AND(A73="Colorectal Cancer Screening", E73="Cost per service ($USD)"),
SUMIFS(COL!$E:$E,COL!$A:$A,C73,COL!$G:$G,D73),
IF(AND(A73="Cervical Cancer Screening", E73="Cost per service ($USD)"),
SUMIFS(CERV!$E:$E,CERV!$A:$A,C73,CERV!$G:$G,D73),
IF(AND(A73="Cancer Screening for CKD patients", E73="Cost per service ($USD)"),
SUMIFS(CANSCRN!$E:$E,CANSCRN!$A:$A,C73,CANSCRN!$G:$G,D73),
IF(AND(A73="PSA Testing", E73="Total Expenditure ($USD per 100,000 patients)"),
SUMIFS(PSA!$F:$F,PSA!$A:$A,C73,PSA!$G:$G,D73),
IF(AND(A73="Colorectal Cancer Screening", E73="Total Expenditure ($USD per 100,000 patients)"),
SUMIFS(COL!$F:$F,COL!$A:$A,C73,COL!$G:$G,D73),
IF(AND(A73="Cervical Cancer Screening", E73="Total Expenditure ($USD per 100,000 patients)"),
SUMIFS(CERV!$F:$F,CERV!$A:$A,C73,CERV!$G:$G,D73),
SUMIFS(CANSCRN!$F:$F,CANSCRN!$A:$A,C73,CANSCRN!$G:$G,D73))))))))))))</f>
        <v>12515.984654731457</v>
      </c>
    </row>
    <row r="74" spans="1:6" x14ac:dyDescent="0.2">
      <c r="A74" s="24" t="s">
        <v>100</v>
      </c>
      <c r="B74" s="24" t="s">
        <v>101</v>
      </c>
      <c r="C74" s="24" t="s">
        <v>36</v>
      </c>
      <c r="D74" s="24">
        <v>2015</v>
      </c>
      <c r="E74" s="24" t="s">
        <v>102</v>
      </c>
      <c r="F74" s="3">
        <f>IF(AND(A74="PSA Testing", E74= "Utilization Rate (per 100,000 patients)"),
SUMIFS(PSA!$D:$D,PSA!$A:$A,C74,PSA!$G:$G,D74),
IF(AND(A74="Colorectal Cancer Screening", E74="Utilization Rate (per 100,000 patients)"),
SUMIFS(COL!$D:$D,COL!$A:$A,C74,COL!$G:$G, D74),
IF(AND(A74="Cervical Cancer Screening", E74="Utilization Rate (per 100,000 patients)"),
SUMIFS(CERV!$D:$D,CERV!$A:$A,C74,CERV!$G:$G,D74),
IF(AND(A74="Cancer Screening for CKD patients", E74="Utilization Rate (per 100,000 patients)"),
SUMIFS(CANSCRN!$D:$D,CANSCRN!$A:$A,C74,CANSCRN!$G:$G,D74),
IF(AND(A74="PSA Testing", E74="Cost per service ($USD)"),
SUMIFS(PSA!$E:$E,PSA!$A:$A,C74,PSA!$G:$G,D74),
IF(AND(A74="Colorectal Cancer Screening", E74="Cost per service ($USD)"),
SUMIFS(COL!$E:$E,COL!$A:$A,C74,COL!$G:$G,D74),
IF(AND(A74="Cervical Cancer Screening", E74="Cost per service ($USD)"),
SUMIFS(CERV!$E:$E,CERV!$A:$A,C74,CERV!$G:$G,D74),
IF(AND(A74="Cancer Screening for CKD patients", E74="Cost per service ($USD)"),
SUMIFS(CANSCRN!$E:$E,CANSCRN!$A:$A,C74,CANSCRN!$G:$G,D74),
IF(AND(A74="PSA Testing", E74="Total Expenditure ($USD per 100,000 patients)"),
SUMIFS(PSA!$F:$F,PSA!$A:$A,C74,PSA!$G:$G,D74),
IF(AND(A74="Colorectal Cancer Screening", E74="Total Expenditure ($USD per 100,000 patients)"),
SUMIFS(COL!$F:$F,COL!$A:$A,C74,COL!$G:$G,D74),
IF(AND(A74="Cervical Cancer Screening", E74="Total Expenditure ($USD per 100,000 patients)"),
SUMIFS(CERV!$F:$F,CERV!$A:$A,C74,CERV!$G:$G,D74),
SUMIFS(CANSCRN!$F:$F,CANSCRN!$A:$A,C74,CANSCRN!$G:$G,D74))))))))))))</f>
        <v>15951.89471295666</v>
      </c>
    </row>
    <row r="75" spans="1:6" x14ac:dyDescent="0.2">
      <c r="A75" s="24" t="s">
        <v>100</v>
      </c>
      <c r="B75" s="24" t="s">
        <v>101</v>
      </c>
      <c r="C75" s="24" t="s">
        <v>36</v>
      </c>
      <c r="D75" s="24">
        <v>2016</v>
      </c>
      <c r="E75" s="24" t="s">
        <v>102</v>
      </c>
      <c r="F75" s="3">
        <f>IF(AND(A75="PSA Testing", E75= "Utilization Rate (per 100,000 patients)"),
SUMIFS(PSA!$D:$D,PSA!$A:$A,C75,PSA!$G:$G,D75),
IF(AND(A75="Colorectal Cancer Screening", E75="Utilization Rate (per 100,000 patients)"),
SUMIFS(COL!$D:$D,COL!$A:$A,C75,COL!$G:$G, D75),
IF(AND(A75="Cervical Cancer Screening", E75="Utilization Rate (per 100,000 patients)"),
SUMIFS(CERV!$D:$D,CERV!$A:$A,C75,CERV!$G:$G,D75),
IF(AND(A75="Cancer Screening for CKD patients", E75="Utilization Rate (per 100,000 patients)"),
SUMIFS(CANSCRN!$D:$D,CANSCRN!$A:$A,C75,CANSCRN!$G:$G,D75),
IF(AND(A75="PSA Testing", E75="Cost per service ($USD)"),
SUMIFS(PSA!$E:$E,PSA!$A:$A,C75,PSA!$G:$G,D75),
IF(AND(A75="Colorectal Cancer Screening", E75="Cost per service ($USD)"),
SUMIFS(COL!$E:$E,COL!$A:$A,C75,COL!$G:$G,D75),
IF(AND(A75="Cervical Cancer Screening", E75="Cost per service ($USD)"),
SUMIFS(CERV!$E:$E,CERV!$A:$A,C75,CERV!$G:$G,D75),
IF(AND(A75="Cancer Screening for CKD patients", E75="Cost per service ($USD)"),
SUMIFS(CANSCRN!$E:$E,CANSCRN!$A:$A,C75,CANSCRN!$G:$G,D75),
IF(AND(A75="PSA Testing", E75="Total Expenditure ($USD per 100,000 patients)"),
SUMIFS(PSA!$F:$F,PSA!$A:$A,C75,PSA!$G:$G,D75),
IF(AND(A75="Colorectal Cancer Screening", E75="Total Expenditure ($USD per 100,000 patients)"),
SUMIFS(COL!$F:$F,COL!$A:$A,C75,COL!$G:$G,D75),
IF(AND(A75="Cervical Cancer Screening", E75="Total Expenditure ($USD per 100,000 patients)"),
SUMIFS(CERV!$F:$F,CERV!$A:$A,C75,CERV!$G:$G,D75),
SUMIFS(CANSCRN!$F:$F,CANSCRN!$A:$A,C75,CANSCRN!$G:$G,D75))))))))))))</f>
        <v>16953.839608593917</v>
      </c>
    </row>
    <row r="76" spans="1:6" x14ac:dyDescent="0.2">
      <c r="A76" s="24" t="s">
        <v>100</v>
      </c>
      <c r="B76" s="24" t="s">
        <v>101</v>
      </c>
      <c r="C76" s="24" t="s">
        <v>36</v>
      </c>
      <c r="D76" s="24">
        <v>2017</v>
      </c>
      <c r="E76" s="24" t="s">
        <v>102</v>
      </c>
      <c r="F76" s="3">
        <f>IF(AND(A76="PSA Testing", E76= "Utilization Rate (per 100,000 patients)"),
SUMIFS(PSA!$D:$D,PSA!$A:$A,C76,PSA!$G:$G,D76),
IF(AND(A76="Colorectal Cancer Screening", E76="Utilization Rate (per 100,000 patients)"),
SUMIFS(COL!$D:$D,COL!$A:$A,C76,COL!$G:$G, D76),
IF(AND(A76="Cervical Cancer Screening", E76="Utilization Rate (per 100,000 patients)"),
SUMIFS(CERV!$D:$D,CERV!$A:$A,C76,CERV!$G:$G,D76),
IF(AND(A76="Cancer Screening for CKD patients", E76="Utilization Rate (per 100,000 patients)"),
SUMIFS(CANSCRN!$D:$D,CANSCRN!$A:$A,C76,CANSCRN!$G:$G,D76),
IF(AND(A76="PSA Testing", E76="Cost per service ($USD)"),
SUMIFS(PSA!$E:$E,PSA!$A:$A,C76,PSA!$G:$G,D76),
IF(AND(A76="Colorectal Cancer Screening", E76="Cost per service ($USD)"),
SUMIFS(COL!$E:$E,COL!$A:$A,C76,COL!$G:$G,D76),
IF(AND(A76="Cervical Cancer Screening", E76="Cost per service ($USD)"),
SUMIFS(CERV!$E:$E,CERV!$A:$A,C76,CERV!$G:$G,D76),
IF(AND(A76="Cancer Screening for CKD patients", E76="Cost per service ($USD)"),
SUMIFS(CANSCRN!$E:$E,CANSCRN!$A:$A,C76,CANSCRN!$G:$G,D76),
IF(AND(A76="PSA Testing", E76="Total Expenditure ($USD per 100,000 patients)"),
SUMIFS(PSA!$F:$F,PSA!$A:$A,C76,PSA!$G:$G,D76),
IF(AND(A76="Colorectal Cancer Screening", E76="Total Expenditure ($USD per 100,000 patients)"),
SUMIFS(COL!$F:$F,COL!$A:$A,C76,COL!$G:$G,D76),
IF(AND(A76="Cervical Cancer Screening", E76="Total Expenditure ($USD per 100,000 patients)"),
SUMIFS(CERV!$F:$F,CERV!$A:$A,C76,CERV!$G:$G,D76),
SUMIFS(CANSCRN!$F:$F,CANSCRN!$A:$A,C76,CANSCRN!$G:$G,D76))))))))))))</f>
        <v>25245.098039215685</v>
      </c>
    </row>
    <row r="77" spans="1:6" x14ac:dyDescent="0.2">
      <c r="A77" s="24" t="s">
        <v>100</v>
      </c>
      <c r="B77" s="24" t="s">
        <v>101</v>
      </c>
      <c r="C77" s="24" t="s">
        <v>36</v>
      </c>
      <c r="D77" s="24">
        <v>2018</v>
      </c>
      <c r="E77" s="24" t="s">
        <v>102</v>
      </c>
      <c r="F77" s="3">
        <f>IF(AND(A77="PSA Testing", E77= "Utilization Rate (per 100,000 patients)"),
SUMIFS(PSA!$D:$D,PSA!$A:$A,C77,PSA!$G:$G,D77),
IF(AND(A77="Colorectal Cancer Screening", E77="Utilization Rate (per 100,000 patients)"),
SUMIFS(COL!$D:$D,COL!$A:$A,C77,COL!$G:$G, D77),
IF(AND(A77="Cervical Cancer Screening", E77="Utilization Rate (per 100,000 patients)"),
SUMIFS(CERV!$D:$D,CERV!$A:$A,C77,CERV!$G:$G,D77),
IF(AND(A77="Cancer Screening for CKD patients", E77="Utilization Rate (per 100,000 patients)"),
SUMIFS(CANSCRN!$D:$D,CANSCRN!$A:$A,C77,CANSCRN!$G:$G,D77),
IF(AND(A77="PSA Testing", E77="Cost per service ($USD)"),
SUMIFS(PSA!$E:$E,PSA!$A:$A,C77,PSA!$G:$G,D77),
IF(AND(A77="Colorectal Cancer Screening", E77="Cost per service ($USD)"),
SUMIFS(COL!$E:$E,COL!$A:$A,C77,COL!$G:$G,D77),
IF(AND(A77="Cervical Cancer Screening", E77="Cost per service ($USD)"),
SUMIFS(CERV!$E:$E,CERV!$A:$A,C77,CERV!$G:$G,D77),
IF(AND(A77="Cancer Screening for CKD patients", E77="Cost per service ($USD)"),
SUMIFS(CANSCRN!$E:$E,CANSCRN!$A:$A,C77,CANSCRN!$G:$G,D77),
IF(AND(A77="PSA Testing", E77="Total Expenditure ($USD per 100,000 patients)"),
SUMIFS(PSA!$F:$F,PSA!$A:$A,C77,PSA!$G:$G,D77),
IF(AND(A77="Colorectal Cancer Screening", E77="Total Expenditure ($USD per 100,000 patients)"),
SUMIFS(COL!$F:$F,COL!$A:$A,C77,COL!$G:$G,D77),
IF(AND(A77="Cervical Cancer Screening", E77="Total Expenditure ($USD per 100,000 patients)"),
SUMIFS(CERV!$F:$F,CERV!$A:$A,C77,CERV!$G:$G,D77),
SUMIFS(CANSCRN!$F:$F,CANSCRN!$A:$A,C77,CANSCRN!$G:$G,D77))))))))))))</f>
        <v>28980.099502487559</v>
      </c>
    </row>
    <row r="78" spans="1:6" x14ac:dyDescent="0.2">
      <c r="A78" s="24" t="s">
        <v>100</v>
      </c>
      <c r="B78" s="24" t="s">
        <v>101</v>
      </c>
      <c r="C78" s="24" t="s">
        <v>36</v>
      </c>
      <c r="D78" s="24">
        <v>2019</v>
      </c>
      <c r="E78" s="24" t="s">
        <v>102</v>
      </c>
      <c r="F78" s="3">
        <f>IF(AND(A78="PSA Testing", E78= "Utilization Rate (per 100,000 patients)"),
SUMIFS(PSA!$D:$D,PSA!$A:$A,C78,PSA!$G:$G,D78),
IF(AND(A78="Colorectal Cancer Screening", E78="Utilization Rate (per 100,000 patients)"),
SUMIFS(COL!$D:$D,COL!$A:$A,C78,COL!$G:$G, D78),
IF(AND(A78="Cervical Cancer Screening", E78="Utilization Rate (per 100,000 patients)"),
SUMIFS(CERV!$D:$D,CERV!$A:$A,C78,CERV!$G:$G,D78),
IF(AND(A78="Cancer Screening for CKD patients", E78="Utilization Rate (per 100,000 patients)"),
SUMIFS(CANSCRN!$D:$D,CANSCRN!$A:$A,C78,CANSCRN!$G:$G,D78),
IF(AND(A78="PSA Testing", E78="Cost per service ($USD)"),
SUMIFS(PSA!$E:$E,PSA!$A:$A,C78,PSA!$G:$G,D78),
IF(AND(A78="Colorectal Cancer Screening", E78="Cost per service ($USD)"),
SUMIFS(COL!$E:$E,COL!$A:$A,C78,COL!$G:$G,D78),
IF(AND(A78="Cervical Cancer Screening", E78="Cost per service ($USD)"),
SUMIFS(CERV!$E:$E,CERV!$A:$A,C78,CERV!$G:$G,D78),
IF(AND(A78="Cancer Screening for CKD patients", E78="Cost per service ($USD)"),
SUMIFS(CANSCRN!$E:$E,CANSCRN!$A:$A,C78,CANSCRN!$G:$G,D78),
IF(AND(A78="PSA Testing", E78="Total Expenditure ($USD per 100,000 patients)"),
SUMIFS(PSA!$F:$F,PSA!$A:$A,C78,PSA!$G:$G,D78),
IF(AND(A78="Colorectal Cancer Screening", E78="Total Expenditure ($USD per 100,000 patients)"),
SUMIFS(COL!$F:$F,COL!$A:$A,C78,COL!$G:$G,D78),
IF(AND(A78="Cervical Cancer Screening", E78="Total Expenditure ($USD per 100,000 patients)"),
SUMIFS(CERV!$F:$F,CERV!$A:$A,C78,CERV!$G:$G,D78),
SUMIFS(CANSCRN!$F:$F,CANSCRN!$A:$A,C78,CANSCRN!$G:$G,D78))))))))))))</f>
        <v>29996.652159357211</v>
      </c>
    </row>
    <row r="79" spans="1:6" x14ac:dyDescent="0.2">
      <c r="A79" s="24" t="s">
        <v>100</v>
      </c>
      <c r="B79" s="24" t="s">
        <v>101</v>
      </c>
      <c r="C79" s="24" t="s">
        <v>37</v>
      </c>
      <c r="D79" s="24">
        <v>2009</v>
      </c>
      <c r="E79" s="24" t="s">
        <v>102</v>
      </c>
      <c r="F79" s="3">
        <f>IF(AND(A79="PSA Testing", E79= "Utilization Rate (per 100,000 patients)"),
SUMIFS(PSA!$D:$D,PSA!$A:$A,C79,PSA!$G:$G,D79),
IF(AND(A79="Colorectal Cancer Screening", E79="Utilization Rate (per 100,000 patients)"),
SUMIFS(COL!$D:$D,COL!$A:$A,C79,COL!$G:$G, D79),
IF(AND(A79="Cervical Cancer Screening", E79="Utilization Rate (per 100,000 patients)"),
SUMIFS(CERV!$D:$D,CERV!$A:$A,C79,CERV!$G:$G,D79),
IF(AND(A79="Cancer Screening for CKD patients", E79="Utilization Rate (per 100,000 patients)"),
SUMIFS(CANSCRN!$D:$D,CANSCRN!$A:$A,C79,CANSCRN!$G:$G,D79),
IF(AND(A79="PSA Testing", E79="Cost per service ($USD)"),
SUMIFS(PSA!$E:$E,PSA!$A:$A,C79,PSA!$G:$G,D79),
IF(AND(A79="Colorectal Cancer Screening", E79="Cost per service ($USD)"),
SUMIFS(COL!$E:$E,COL!$A:$A,C79,COL!$G:$G,D79),
IF(AND(A79="Cervical Cancer Screening", E79="Cost per service ($USD)"),
SUMIFS(CERV!$E:$E,CERV!$A:$A,C79,CERV!$G:$G,D79),
IF(AND(A79="Cancer Screening for CKD patients", E79="Cost per service ($USD)"),
SUMIFS(CANSCRN!$E:$E,CANSCRN!$A:$A,C79,CANSCRN!$G:$G,D79),
IF(AND(A79="PSA Testing", E79="Total Expenditure ($USD per 100,000 patients)"),
SUMIFS(PSA!$F:$F,PSA!$A:$A,C79,PSA!$G:$G,D79),
IF(AND(A79="Colorectal Cancer Screening", E79="Total Expenditure ($USD per 100,000 patients)"),
SUMIFS(COL!$F:$F,COL!$A:$A,C79,COL!$G:$G,D79),
IF(AND(A79="Cervical Cancer Screening", E79="Total Expenditure ($USD per 100,000 patients)"),
SUMIFS(CERV!$F:$F,CERV!$A:$A,C79,CERV!$G:$G,D79),
SUMIFS(CANSCRN!$F:$F,CANSCRN!$A:$A,C79,CANSCRN!$G:$G,D79))))))))))))</f>
        <v>16129.032258064515</v>
      </c>
    </row>
    <row r="80" spans="1:6" x14ac:dyDescent="0.2">
      <c r="A80" s="24" t="s">
        <v>100</v>
      </c>
      <c r="B80" s="24" t="s">
        <v>101</v>
      </c>
      <c r="C80" s="24" t="s">
        <v>37</v>
      </c>
      <c r="D80" s="24">
        <v>2010</v>
      </c>
      <c r="E80" s="24" t="s">
        <v>102</v>
      </c>
      <c r="F80" s="3">
        <f>IF(AND(A80="PSA Testing", E80= "Utilization Rate (per 100,000 patients)"),
SUMIFS(PSA!$D:$D,PSA!$A:$A,C80,PSA!$G:$G,D80),
IF(AND(A80="Colorectal Cancer Screening", E80="Utilization Rate (per 100,000 patients)"),
SUMIFS(COL!$D:$D,COL!$A:$A,C80,COL!$G:$G, D80),
IF(AND(A80="Cervical Cancer Screening", E80="Utilization Rate (per 100,000 patients)"),
SUMIFS(CERV!$D:$D,CERV!$A:$A,C80,CERV!$G:$G,D80),
IF(AND(A80="Cancer Screening for CKD patients", E80="Utilization Rate (per 100,000 patients)"),
SUMIFS(CANSCRN!$D:$D,CANSCRN!$A:$A,C80,CANSCRN!$G:$G,D80),
IF(AND(A80="PSA Testing", E80="Cost per service ($USD)"),
SUMIFS(PSA!$E:$E,PSA!$A:$A,C80,PSA!$G:$G,D80),
IF(AND(A80="Colorectal Cancer Screening", E80="Cost per service ($USD)"),
SUMIFS(COL!$E:$E,COL!$A:$A,C80,COL!$G:$G,D80),
IF(AND(A80="Cervical Cancer Screening", E80="Cost per service ($USD)"),
SUMIFS(CERV!$E:$E,CERV!$A:$A,C80,CERV!$G:$G,D80),
IF(AND(A80="Cancer Screening for CKD patients", E80="Cost per service ($USD)"),
SUMIFS(CANSCRN!$E:$E,CANSCRN!$A:$A,C80,CANSCRN!$G:$G,D80),
IF(AND(A80="PSA Testing", E80="Total Expenditure ($USD per 100,000 patients)"),
SUMIFS(PSA!$F:$F,PSA!$A:$A,C80,PSA!$G:$G,D80),
IF(AND(A80="Colorectal Cancer Screening", E80="Total Expenditure ($USD per 100,000 patients)"),
SUMIFS(COL!$F:$F,COL!$A:$A,C80,COL!$G:$G,D80),
IF(AND(A80="Cervical Cancer Screening", E80="Total Expenditure ($USD per 100,000 patients)"),
SUMIFS(CERV!$F:$F,CERV!$A:$A,C80,CERV!$G:$G,D80),
SUMIFS(CANSCRN!$F:$F,CANSCRN!$A:$A,C80,CANSCRN!$G:$G,D80))))))))))))</f>
        <v>13559.322033898305</v>
      </c>
    </row>
    <row r="81" spans="1:6" x14ac:dyDescent="0.2">
      <c r="A81" s="24" t="s">
        <v>100</v>
      </c>
      <c r="B81" s="24" t="s">
        <v>101</v>
      </c>
      <c r="C81" s="24" t="s">
        <v>37</v>
      </c>
      <c r="D81" s="24">
        <v>2011</v>
      </c>
      <c r="E81" s="24" t="s">
        <v>102</v>
      </c>
      <c r="F81" s="3">
        <f>IF(AND(A81="PSA Testing", E81= "Utilization Rate (per 100,000 patients)"),
SUMIFS(PSA!$D:$D,PSA!$A:$A,C81,PSA!$G:$G,D81),
IF(AND(A81="Colorectal Cancer Screening", E81="Utilization Rate (per 100,000 patients)"),
SUMIFS(COL!$D:$D,COL!$A:$A,C81,COL!$G:$G, D81),
IF(AND(A81="Cervical Cancer Screening", E81="Utilization Rate (per 100,000 patients)"),
SUMIFS(CERV!$D:$D,CERV!$A:$A,C81,CERV!$G:$G,D81),
IF(AND(A81="Cancer Screening for CKD patients", E81="Utilization Rate (per 100,000 patients)"),
SUMIFS(CANSCRN!$D:$D,CANSCRN!$A:$A,C81,CANSCRN!$G:$G,D81),
IF(AND(A81="PSA Testing", E81="Cost per service ($USD)"),
SUMIFS(PSA!$E:$E,PSA!$A:$A,C81,PSA!$G:$G,D81),
IF(AND(A81="Colorectal Cancer Screening", E81="Cost per service ($USD)"),
SUMIFS(COL!$E:$E,COL!$A:$A,C81,COL!$G:$G,D81),
IF(AND(A81="Cervical Cancer Screening", E81="Cost per service ($USD)"),
SUMIFS(CERV!$E:$E,CERV!$A:$A,C81,CERV!$G:$G,D81),
IF(AND(A81="Cancer Screening for CKD patients", E81="Cost per service ($USD)"),
SUMIFS(CANSCRN!$E:$E,CANSCRN!$A:$A,C81,CANSCRN!$G:$G,D81),
IF(AND(A81="PSA Testing", E81="Total Expenditure ($USD per 100,000 patients)"),
SUMIFS(PSA!$F:$F,PSA!$A:$A,C81,PSA!$G:$G,D81),
IF(AND(A81="Colorectal Cancer Screening", E81="Total Expenditure ($USD per 100,000 patients)"),
SUMIFS(COL!$F:$F,COL!$A:$A,C81,COL!$G:$G,D81),
IF(AND(A81="Cervical Cancer Screening", E81="Total Expenditure ($USD per 100,000 patients)"),
SUMIFS(CERV!$F:$F,CERV!$A:$A,C81,CERV!$G:$G,D81),
SUMIFS(CANSCRN!$F:$F,CANSCRN!$A:$A,C81,CANSCRN!$G:$G,D81))))))))))))</f>
        <v>12834.224598930483</v>
      </c>
    </row>
    <row r="82" spans="1:6" x14ac:dyDescent="0.2">
      <c r="A82" s="24" t="s">
        <v>100</v>
      </c>
      <c r="B82" s="24" t="s">
        <v>101</v>
      </c>
      <c r="C82" s="24" t="s">
        <v>37</v>
      </c>
      <c r="D82" s="24">
        <v>2012</v>
      </c>
      <c r="E82" s="24" t="s">
        <v>102</v>
      </c>
      <c r="F82" s="3">
        <f>IF(AND(A82="PSA Testing", E82= "Utilization Rate (per 100,000 patients)"),
SUMIFS(PSA!$D:$D,PSA!$A:$A,C82,PSA!$G:$G,D82),
IF(AND(A82="Colorectal Cancer Screening", E82="Utilization Rate (per 100,000 patients)"),
SUMIFS(COL!$D:$D,COL!$A:$A,C82,COL!$G:$G, D82),
IF(AND(A82="Cervical Cancer Screening", E82="Utilization Rate (per 100,000 patients)"),
SUMIFS(CERV!$D:$D,CERV!$A:$A,C82,CERV!$G:$G,D82),
IF(AND(A82="Cancer Screening for CKD patients", E82="Utilization Rate (per 100,000 patients)"),
SUMIFS(CANSCRN!$D:$D,CANSCRN!$A:$A,C82,CANSCRN!$G:$G,D82),
IF(AND(A82="PSA Testing", E82="Cost per service ($USD)"),
SUMIFS(PSA!$E:$E,PSA!$A:$A,C82,PSA!$G:$G,D82),
IF(AND(A82="Colorectal Cancer Screening", E82="Cost per service ($USD)"),
SUMIFS(COL!$E:$E,COL!$A:$A,C82,COL!$G:$G,D82),
IF(AND(A82="Cervical Cancer Screening", E82="Cost per service ($USD)"),
SUMIFS(CERV!$E:$E,CERV!$A:$A,C82,CERV!$G:$G,D82),
IF(AND(A82="Cancer Screening for CKD patients", E82="Cost per service ($USD)"),
SUMIFS(CANSCRN!$E:$E,CANSCRN!$A:$A,C82,CANSCRN!$G:$G,D82),
IF(AND(A82="PSA Testing", E82="Total Expenditure ($USD per 100,000 patients)"),
SUMIFS(PSA!$F:$F,PSA!$A:$A,C82,PSA!$G:$G,D82),
IF(AND(A82="Colorectal Cancer Screening", E82="Total Expenditure ($USD per 100,000 patients)"),
SUMIFS(COL!$F:$F,COL!$A:$A,C82,COL!$G:$G,D82),
IF(AND(A82="Cervical Cancer Screening", E82="Total Expenditure ($USD per 100,000 patients)"),
SUMIFS(CERV!$F:$F,CERV!$A:$A,C82,CERV!$G:$G,D82),
SUMIFS(CANSCRN!$F:$F,CANSCRN!$A:$A,C82,CANSCRN!$G:$G,D82))))))))))))</f>
        <v>15525.11415525114</v>
      </c>
    </row>
    <row r="83" spans="1:6" x14ac:dyDescent="0.2">
      <c r="A83" s="24" t="s">
        <v>100</v>
      </c>
      <c r="B83" s="24" t="s">
        <v>101</v>
      </c>
      <c r="C83" s="24" t="s">
        <v>37</v>
      </c>
      <c r="D83" s="24">
        <v>2013</v>
      </c>
      <c r="E83" s="24" t="s">
        <v>102</v>
      </c>
      <c r="F83" s="3">
        <f>IF(AND(A83="PSA Testing", E83= "Utilization Rate (per 100,000 patients)"),
SUMIFS(PSA!$D:$D,PSA!$A:$A,C83,PSA!$G:$G,D83),
IF(AND(A83="Colorectal Cancer Screening", E83="Utilization Rate (per 100,000 patients)"),
SUMIFS(COL!$D:$D,COL!$A:$A,C83,COL!$G:$G, D83),
IF(AND(A83="Cervical Cancer Screening", E83="Utilization Rate (per 100,000 patients)"),
SUMIFS(CERV!$D:$D,CERV!$A:$A,C83,CERV!$G:$G,D83),
IF(AND(A83="Cancer Screening for CKD patients", E83="Utilization Rate (per 100,000 patients)"),
SUMIFS(CANSCRN!$D:$D,CANSCRN!$A:$A,C83,CANSCRN!$G:$G,D83),
IF(AND(A83="PSA Testing", E83="Cost per service ($USD)"),
SUMIFS(PSA!$E:$E,PSA!$A:$A,C83,PSA!$G:$G,D83),
IF(AND(A83="Colorectal Cancer Screening", E83="Cost per service ($USD)"),
SUMIFS(COL!$E:$E,COL!$A:$A,C83,COL!$G:$G,D83),
IF(AND(A83="Cervical Cancer Screening", E83="Cost per service ($USD)"),
SUMIFS(CERV!$E:$E,CERV!$A:$A,C83,CERV!$G:$G,D83),
IF(AND(A83="Cancer Screening for CKD patients", E83="Cost per service ($USD)"),
SUMIFS(CANSCRN!$E:$E,CANSCRN!$A:$A,C83,CANSCRN!$G:$G,D83),
IF(AND(A83="PSA Testing", E83="Total Expenditure ($USD per 100,000 patients)"),
SUMIFS(PSA!$F:$F,PSA!$A:$A,C83,PSA!$G:$G,D83),
IF(AND(A83="Colorectal Cancer Screening", E83="Total Expenditure ($USD per 100,000 patients)"),
SUMIFS(COL!$F:$F,COL!$A:$A,C83,COL!$G:$G,D83),
IF(AND(A83="Cervical Cancer Screening", E83="Total Expenditure ($USD per 100,000 patients)"),
SUMIFS(CERV!$F:$F,CERV!$A:$A,C83,CERV!$G:$G,D83),
SUMIFS(CANSCRN!$F:$F,CANSCRN!$A:$A,C83,CANSCRN!$G:$G,D83))))))))))))</f>
        <v>14285.714285714284</v>
      </c>
    </row>
    <row r="84" spans="1:6" x14ac:dyDescent="0.2">
      <c r="A84" s="24" t="s">
        <v>100</v>
      </c>
      <c r="B84" s="24" t="s">
        <v>101</v>
      </c>
      <c r="C84" s="24" t="s">
        <v>37</v>
      </c>
      <c r="D84" s="24">
        <v>2014</v>
      </c>
      <c r="E84" s="24" t="s">
        <v>102</v>
      </c>
      <c r="F84" s="3">
        <f>IF(AND(A84="PSA Testing", E84= "Utilization Rate (per 100,000 patients)"),
SUMIFS(PSA!$D:$D,PSA!$A:$A,C84,PSA!$G:$G,D84),
IF(AND(A84="Colorectal Cancer Screening", E84="Utilization Rate (per 100,000 patients)"),
SUMIFS(COL!$D:$D,COL!$A:$A,C84,COL!$G:$G, D84),
IF(AND(A84="Cervical Cancer Screening", E84="Utilization Rate (per 100,000 patients)"),
SUMIFS(CERV!$D:$D,CERV!$A:$A,C84,CERV!$G:$G,D84),
IF(AND(A84="Cancer Screening for CKD patients", E84="Utilization Rate (per 100,000 patients)"),
SUMIFS(CANSCRN!$D:$D,CANSCRN!$A:$A,C84,CANSCRN!$G:$G,D84),
IF(AND(A84="PSA Testing", E84="Cost per service ($USD)"),
SUMIFS(PSA!$E:$E,PSA!$A:$A,C84,PSA!$G:$G,D84),
IF(AND(A84="Colorectal Cancer Screening", E84="Cost per service ($USD)"),
SUMIFS(COL!$E:$E,COL!$A:$A,C84,COL!$G:$G,D84),
IF(AND(A84="Cervical Cancer Screening", E84="Cost per service ($USD)"),
SUMIFS(CERV!$E:$E,CERV!$A:$A,C84,CERV!$G:$G,D84),
IF(AND(A84="Cancer Screening for CKD patients", E84="Cost per service ($USD)"),
SUMIFS(CANSCRN!$E:$E,CANSCRN!$A:$A,C84,CANSCRN!$G:$G,D84),
IF(AND(A84="PSA Testing", E84="Total Expenditure ($USD per 100,000 patients)"),
SUMIFS(PSA!$F:$F,PSA!$A:$A,C84,PSA!$G:$G,D84),
IF(AND(A84="Colorectal Cancer Screening", E84="Total Expenditure ($USD per 100,000 patients)"),
SUMIFS(COL!$F:$F,COL!$A:$A,C84,COL!$G:$G,D84),
IF(AND(A84="Cervical Cancer Screening", E84="Total Expenditure ($USD per 100,000 patients)"),
SUMIFS(CERV!$F:$F,CERV!$A:$A,C84,CERV!$G:$G,D84),
SUMIFS(CANSCRN!$F:$F,CANSCRN!$A:$A,C84,CANSCRN!$G:$G,D84))))))))))))</f>
        <v>12037.037037037036</v>
      </c>
    </row>
    <row r="85" spans="1:6" x14ac:dyDescent="0.2">
      <c r="A85" s="24" t="s">
        <v>100</v>
      </c>
      <c r="B85" s="24" t="s">
        <v>101</v>
      </c>
      <c r="C85" s="24" t="s">
        <v>37</v>
      </c>
      <c r="D85" s="24">
        <v>2015</v>
      </c>
      <c r="E85" s="24" t="s">
        <v>102</v>
      </c>
      <c r="F85" s="3">
        <f>IF(AND(A85="PSA Testing", E85= "Utilization Rate (per 100,000 patients)"),
SUMIFS(PSA!$D:$D,PSA!$A:$A,C85,PSA!$G:$G,D85),
IF(AND(A85="Colorectal Cancer Screening", E85="Utilization Rate (per 100,000 patients)"),
SUMIFS(COL!$D:$D,COL!$A:$A,C85,COL!$G:$G, D85),
IF(AND(A85="Cervical Cancer Screening", E85="Utilization Rate (per 100,000 patients)"),
SUMIFS(CERV!$D:$D,CERV!$A:$A,C85,CERV!$G:$G,D85),
IF(AND(A85="Cancer Screening for CKD patients", E85="Utilization Rate (per 100,000 patients)"),
SUMIFS(CANSCRN!$D:$D,CANSCRN!$A:$A,C85,CANSCRN!$G:$G,D85),
IF(AND(A85="PSA Testing", E85="Cost per service ($USD)"),
SUMIFS(PSA!$E:$E,PSA!$A:$A,C85,PSA!$G:$G,D85),
IF(AND(A85="Colorectal Cancer Screening", E85="Cost per service ($USD)"),
SUMIFS(COL!$E:$E,COL!$A:$A,C85,COL!$G:$G,D85),
IF(AND(A85="Cervical Cancer Screening", E85="Cost per service ($USD)"),
SUMIFS(CERV!$E:$E,CERV!$A:$A,C85,CERV!$G:$G,D85),
IF(AND(A85="Cancer Screening for CKD patients", E85="Cost per service ($USD)"),
SUMIFS(CANSCRN!$E:$E,CANSCRN!$A:$A,C85,CANSCRN!$G:$G,D85),
IF(AND(A85="PSA Testing", E85="Total Expenditure ($USD per 100,000 patients)"),
SUMIFS(PSA!$F:$F,PSA!$A:$A,C85,PSA!$G:$G,D85),
IF(AND(A85="Colorectal Cancer Screening", E85="Total Expenditure ($USD per 100,000 patients)"),
SUMIFS(COL!$F:$F,COL!$A:$A,C85,COL!$G:$G,D85),
IF(AND(A85="Cervical Cancer Screening", E85="Total Expenditure ($USD per 100,000 patients)"),
SUMIFS(CERV!$F:$F,CERV!$A:$A,C85,CERV!$G:$G,D85),
SUMIFS(CANSCRN!$F:$F,CANSCRN!$A:$A,C85,CANSCRN!$G:$G,D85))))))))))))</f>
        <v>13419.913419913421</v>
      </c>
    </row>
    <row r="86" spans="1:6" x14ac:dyDescent="0.2">
      <c r="A86" s="24" t="s">
        <v>100</v>
      </c>
      <c r="B86" s="24" t="s">
        <v>101</v>
      </c>
      <c r="C86" s="24" t="s">
        <v>37</v>
      </c>
      <c r="D86" s="24">
        <v>2016</v>
      </c>
      <c r="E86" s="24" t="s">
        <v>102</v>
      </c>
      <c r="F86" s="3">
        <f>IF(AND(A86="PSA Testing", E86= "Utilization Rate (per 100,000 patients)"),
SUMIFS(PSA!$D:$D,PSA!$A:$A,C86,PSA!$G:$G,D86),
IF(AND(A86="Colorectal Cancer Screening", E86="Utilization Rate (per 100,000 patients)"),
SUMIFS(COL!$D:$D,COL!$A:$A,C86,COL!$G:$G, D86),
IF(AND(A86="Cervical Cancer Screening", E86="Utilization Rate (per 100,000 patients)"),
SUMIFS(CERV!$D:$D,CERV!$A:$A,C86,CERV!$G:$G,D86),
IF(AND(A86="Cancer Screening for CKD patients", E86="Utilization Rate (per 100,000 patients)"),
SUMIFS(CANSCRN!$D:$D,CANSCRN!$A:$A,C86,CANSCRN!$G:$G,D86),
IF(AND(A86="PSA Testing", E86="Cost per service ($USD)"),
SUMIFS(PSA!$E:$E,PSA!$A:$A,C86,PSA!$G:$G,D86),
IF(AND(A86="Colorectal Cancer Screening", E86="Cost per service ($USD)"),
SUMIFS(COL!$E:$E,COL!$A:$A,C86,COL!$G:$G,D86),
IF(AND(A86="Cervical Cancer Screening", E86="Cost per service ($USD)"),
SUMIFS(CERV!$E:$E,CERV!$A:$A,C86,CERV!$G:$G,D86),
IF(AND(A86="Cancer Screening for CKD patients", E86="Cost per service ($USD)"),
SUMIFS(CANSCRN!$E:$E,CANSCRN!$A:$A,C86,CANSCRN!$G:$G,D86),
IF(AND(A86="PSA Testing", E86="Total Expenditure ($USD per 100,000 patients)"),
SUMIFS(PSA!$F:$F,PSA!$A:$A,C86,PSA!$G:$G,D86),
IF(AND(A86="Colorectal Cancer Screening", E86="Total Expenditure ($USD per 100,000 patients)"),
SUMIFS(COL!$F:$F,COL!$A:$A,C86,COL!$G:$G,D86),
IF(AND(A86="Cervical Cancer Screening", E86="Total Expenditure ($USD per 100,000 patients)"),
SUMIFS(CERV!$F:$F,CERV!$A:$A,C86,CERV!$G:$G,D86),
SUMIFS(CANSCRN!$F:$F,CANSCRN!$A:$A,C86,CANSCRN!$G:$G,D86))))))))))))</f>
        <v>18493.150684931505</v>
      </c>
    </row>
    <row r="87" spans="1:6" x14ac:dyDescent="0.2">
      <c r="A87" s="24" t="s">
        <v>100</v>
      </c>
      <c r="B87" s="24" t="s">
        <v>101</v>
      </c>
      <c r="C87" s="24" t="s">
        <v>37</v>
      </c>
      <c r="D87" s="24">
        <v>2017</v>
      </c>
      <c r="E87" s="24" t="s">
        <v>102</v>
      </c>
      <c r="F87" s="3">
        <f>IF(AND(A87="PSA Testing", E87= "Utilization Rate (per 100,000 patients)"),
SUMIFS(PSA!$D:$D,PSA!$A:$A,C87,PSA!$G:$G,D87),
IF(AND(A87="Colorectal Cancer Screening", E87="Utilization Rate (per 100,000 patients)"),
SUMIFS(COL!$D:$D,COL!$A:$A,C87,COL!$G:$G, D87),
IF(AND(A87="Cervical Cancer Screening", E87="Utilization Rate (per 100,000 patients)"),
SUMIFS(CERV!$D:$D,CERV!$A:$A,C87,CERV!$G:$G,D87),
IF(AND(A87="Cancer Screening for CKD patients", E87="Utilization Rate (per 100,000 patients)"),
SUMIFS(CANSCRN!$D:$D,CANSCRN!$A:$A,C87,CANSCRN!$G:$G,D87),
IF(AND(A87="PSA Testing", E87="Cost per service ($USD)"),
SUMIFS(PSA!$E:$E,PSA!$A:$A,C87,PSA!$G:$G,D87),
IF(AND(A87="Colorectal Cancer Screening", E87="Cost per service ($USD)"),
SUMIFS(COL!$E:$E,COL!$A:$A,C87,COL!$G:$G,D87),
IF(AND(A87="Cervical Cancer Screening", E87="Cost per service ($USD)"),
SUMIFS(CERV!$E:$E,CERV!$A:$A,C87,CERV!$G:$G,D87),
IF(AND(A87="Cancer Screening for CKD patients", E87="Cost per service ($USD)"),
SUMIFS(CANSCRN!$E:$E,CANSCRN!$A:$A,C87,CANSCRN!$G:$G,D87),
IF(AND(A87="PSA Testing", E87="Total Expenditure ($USD per 100,000 patients)"),
SUMIFS(PSA!$F:$F,PSA!$A:$A,C87,PSA!$G:$G,D87),
IF(AND(A87="Colorectal Cancer Screening", E87="Total Expenditure ($USD per 100,000 patients)"),
SUMIFS(COL!$F:$F,COL!$A:$A,C87,COL!$G:$G,D87),
IF(AND(A87="Cervical Cancer Screening", E87="Total Expenditure ($USD per 100,000 patients)"),
SUMIFS(CERV!$F:$F,CERV!$A:$A,C87,CERV!$G:$G,D87),
SUMIFS(CANSCRN!$F:$F,CANSCRN!$A:$A,C87,CANSCRN!$G:$G,D87))))))))))))</f>
        <v>23877.068557919622</v>
      </c>
    </row>
    <row r="88" spans="1:6" x14ac:dyDescent="0.2">
      <c r="A88" s="24" t="s">
        <v>100</v>
      </c>
      <c r="B88" s="24" t="s">
        <v>101</v>
      </c>
      <c r="C88" s="24" t="s">
        <v>37</v>
      </c>
      <c r="D88" s="24">
        <v>2018</v>
      </c>
      <c r="E88" s="24" t="s">
        <v>102</v>
      </c>
      <c r="F88" s="3">
        <f>IF(AND(A88="PSA Testing", E88= "Utilization Rate (per 100,000 patients)"),
SUMIFS(PSA!$D:$D,PSA!$A:$A,C88,PSA!$G:$G,D88),
IF(AND(A88="Colorectal Cancer Screening", E88="Utilization Rate (per 100,000 patients)"),
SUMIFS(COL!$D:$D,COL!$A:$A,C88,COL!$G:$G, D88),
IF(AND(A88="Cervical Cancer Screening", E88="Utilization Rate (per 100,000 patients)"),
SUMIFS(CERV!$D:$D,CERV!$A:$A,C88,CERV!$G:$G,D88),
IF(AND(A88="Cancer Screening for CKD patients", E88="Utilization Rate (per 100,000 patients)"),
SUMIFS(CANSCRN!$D:$D,CANSCRN!$A:$A,C88,CANSCRN!$G:$G,D88),
IF(AND(A88="PSA Testing", E88="Cost per service ($USD)"),
SUMIFS(PSA!$E:$E,PSA!$A:$A,C88,PSA!$G:$G,D88),
IF(AND(A88="Colorectal Cancer Screening", E88="Cost per service ($USD)"),
SUMIFS(COL!$E:$E,COL!$A:$A,C88,COL!$G:$G,D88),
IF(AND(A88="Cervical Cancer Screening", E88="Cost per service ($USD)"),
SUMIFS(CERV!$E:$E,CERV!$A:$A,C88,CERV!$G:$G,D88),
IF(AND(A88="Cancer Screening for CKD patients", E88="Cost per service ($USD)"),
SUMIFS(CANSCRN!$E:$E,CANSCRN!$A:$A,C88,CANSCRN!$G:$G,D88),
IF(AND(A88="PSA Testing", E88="Total Expenditure ($USD per 100,000 patients)"),
SUMIFS(PSA!$F:$F,PSA!$A:$A,C88,PSA!$G:$G,D88),
IF(AND(A88="Colorectal Cancer Screening", E88="Total Expenditure ($USD per 100,000 patients)"),
SUMIFS(COL!$F:$F,COL!$A:$A,C88,COL!$G:$G,D88),
IF(AND(A88="Cervical Cancer Screening", E88="Total Expenditure ($USD per 100,000 patients)"),
SUMIFS(CERV!$F:$F,CERV!$A:$A,C88,CERV!$G:$G,D88),
SUMIFS(CANSCRN!$F:$F,CANSCRN!$A:$A,C88,CANSCRN!$G:$G,D88))))))))))))</f>
        <v>25461.254612546123</v>
      </c>
    </row>
    <row r="89" spans="1:6" x14ac:dyDescent="0.2">
      <c r="A89" s="24" t="s">
        <v>100</v>
      </c>
      <c r="B89" s="24" t="s">
        <v>101</v>
      </c>
      <c r="C89" s="24" t="s">
        <v>37</v>
      </c>
      <c r="D89" s="24">
        <v>2019</v>
      </c>
      <c r="E89" s="24" t="s">
        <v>102</v>
      </c>
      <c r="F89" s="3">
        <f>IF(AND(A89="PSA Testing", E89= "Utilization Rate (per 100,000 patients)"),
SUMIFS(PSA!$D:$D,PSA!$A:$A,C89,PSA!$G:$G,D89),
IF(AND(A89="Colorectal Cancer Screening", E89="Utilization Rate (per 100,000 patients)"),
SUMIFS(COL!$D:$D,COL!$A:$A,C89,COL!$G:$G, D89),
IF(AND(A89="Cervical Cancer Screening", E89="Utilization Rate (per 100,000 patients)"),
SUMIFS(CERV!$D:$D,CERV!$A:$A,C89,CERV!$G:$G,D89),
IF(AND(A89="Cancer Screening for CKD patients", E89="Utilization Rate (per 100,000 patients)"),
SUMIFS(CANSCRN!$D:$D,CANSCRN!$A:$A,C89,CANSCRN!$G:$G,D89),
IF(AND(A89="PSA Testing", E89="Cost per service ($USD)"),
SUMIFS(PSA!$E:$E,PSA!$A:$A,C89,PSA!$G:$G,D89),
IF(AND(A89="Colorectal Cancer Screening", E89="Cost per service ($USD)"),
SUMIFS(COL!$E:$E,COL!$A:$A,C89,COL!$G:$G,D89),
IF(AND(A89="Cervical Cancer Screening", E89="Cost per service ($USD)"),
SUMIFS(CERV!$E:$E,CERV!$A:$A,C89,CERV!$G:$G,D89),
IF(AND(A89="Cancer Screening for CKD patients", E89="Cost per service ($USD)"),
SUMIFS(CANSCRN!$E:$E,CANSCRN!$A:$A,C89,CANSCRN!$G:$G,D89),
IF(AND(A89="PSA Testing", E89="Total Expenditure ($USD per 100,000 patients)"),
SUMIFS(PSA!$F:$F,PSA!$A:$A,C89,PSA!$G:$G,D89),
IF(AND(A89="Colorectal Cancer Screening", E89="Total Expenditure ($USD per 100,000 patients)"),
SUMIFS(COL!$F:$F,COL!$A:$A,C89,COL!$G:$G,D89),
IF(AND(A89="Cervical Cancer Screening", E89="Total Expenditure ($USD per 100,000 patients)"),
SUMIFS(CERV!$F:$F,CERV!$A:$A,C89,CERV!$G:$G,D89),
SUMIFS(CANSCRN!$F:$F,CANSCRN!$A:$A,C89,CANSCRN!$G:$G,D89))))))))))))</f>
        <v>27340.267459138184</v>
      </c>
    </row>
    <row r="90" spans="1:6" x14ac:dyDescent="0.2">
      <c r="A90" s="24" t="s">
        <v>100</v>
      </c>
      <c r="B90" s="24" t="s">
        <v>101</v>
      </c>
      <c r="C90" s="24" t="s">
        <v>38</v>
      </c>
      <c r="D90" s="24">
        <v>2009</v>
      </c>
      <c r="E90" s="24" t="s">
        <v>102</v>
      </c>
      <c r="F90" s="3">
        <f>IF(AND(A90="PSA Testing", E90= "Utilization Rate (per 100,000 patients)"),
SUMIFS(PSA!$D:$D,PSA!$A:$A,C90,PSA!$G:$G,D90),
IF(AND(A90="Colorectal Cancer Screening", E90="Utilization Rate (per 100,000 patients)"),
SUMIFS(COL!$D:$D,COL!$A:$A,C90,COL!$G:$G, D90),
IF(AND(A90="Cervical Cancer Screening", E90="Utilization Rate (per 100,000 patients)"),
SUMIFS(CERV!$D:$D,CERV!$A:$A,C90,CERV!$G:$G,D90),
IF(AND(A90="Cancer Screening for CKD patients", E90="Utilization Rate (per 100,000 patients)"),
SUMIFS(CANSCRN!$D:$D,CANSCRN!$A:$A,C90,CANSCRN!$G:$G,D90),
IF(AND(A90="PSA Testing", E90="Cost per service ($USD)"),
SUMIFS(PSA!$E:$E,PSA!$A:$A,C90,PSA!$G:$G,D90),
IF(AND(A90="Colorectal Cancer Screening", E90="Cost per service ($USD)"),
SUMIFS(COL!$E:$E,COL!$A:$A,C90,COL!$G:$G,D90),
IF(AND(A90="Cervical Cancer Screening", E90="Cost per service ($USD)"),
SUMIFS(CERV!$E:$E,CERV!$A:$A,C90,CERV!$G:$G,D90),
IF(AND(A90="Cancer Screening for CKD patients", E90="Cost per service ($USD)"),
SUMIFS(CANSCRN!$E:$E,CANSCRN!$A:$A,C90,CANSCRN!$G:$G,D90),
IF(AND(A90="PSA Testing", E90="Total Expenditure ($USD per 100,000 patients)"),
SUMIFS(PSA!$F:$F,PSA!$A:$A,C90,PSA!$G:$G,D90),
IF(AND(A90="Colorectal Cancer Screening", E90="Total Expenditure ($USD per 100,000 patients)"),
SUMIFS(COL!$F:$F,COL!$A:$A,C90,COL!$G:$G,D90),
IF(AND(A90="Cervical Cancer Screening", E90="Total Expenditure ($USD per 100,000 patients)"),
SUMIFS(CERV!$F:$F,CERV!$A:$A,C90,CERV!$G:$G,D90),
SUMIFS(CANSCRN!$F:$F,CANSCRN!$A:$A,C90,CANSCRN!$G:$G,D90))))))))))))</f>
        <v>7045.009784735812</v>
      </c>
    </row>
    <row r="91" spans="1:6" x14ac:dyDescent="0.2">
      <c r="A91" s="24" t="s">
        <v>100</v>
      </c>
      <c r="B91" s="24" t="s">
        <v>101</v>
      </c>
      <c r="C91" s="24" t="s">
        <v>38</v>
      </c>
      <c r="D91" s="24">
        <v>2010</v>
      </c>
      <c r="E91" s="24" t="s">
        <v>102</v>
      </c>
      <c r="F91" s="3">
        <f>IF(AND(A91="PSA Testing", E91= "Utilization Rate (per 100,000 patients)"),
SUMIFS(PSA!$D:$D,PSA!$A:$A,C91,PSA!$G:$G,D91),
IF(AND(A91="Colorectal Cancer Screening", E91="Utilization Rate (per 100,000 patients)"),
SUMIFS(COL!$D:$D,COL!$A:$A,C91,COL!$G:$G, D91),
IF(AND(A91="Cervical Cancer Screening", E91="Utilization Rate (per 100,000 patients)"),
SUMIFS(CERV!$D:$D,CERV!$A:$A,C91,CERV!$G:$G,D91),
IF(AND(A91="Cancer Screening for CKD patients", E91="Utilization Rate (per 100,000 patients)"),
SUMIFS(CANSCRN!$D:$D,CANSCRN!$A:$A,C91,CANSCRN!$G:$G,D91),
IF(AND(A91="PSA Testing", E91="Cost per service ($USD)"),
SUMIFS(PSA!$E:$E,PSA!$A:$A,C91,PSA!$G:$G,D91),
IF(AND(A91="Colorectal Cancer Screening", E91="Cost per service ($USD)"),
SUMIFS(COL!$E:$E,COL!$A:$A,C91,COL!$G:$G,D91),
IF(AND(A91="Cervical Cancer Screening", E91="Cost per service ($USD)"),
SUMIFS(CERV!$E:$E,CERV!$A:$A,C91,CERV!$G:$G,D91),
IF(AND(A91="Cancer Screening for CKD patients", E91="Cost per service ($USD)"),
SUMIFS(CANSCRN!$E:$E,CANSCRN!$A:$A,C91,CANSCRN!$G:$G,D91),
IF(AND(A91="PSA Testing", E91="Total Expenditure ($USD per 100,000 patients)"),
SUMIFS(PSA!$F:$F,PSA!$A:$A,C91,PSA!$G:$G,D91),
IF(AND(A91="Colorectal Cancer Screening", E91="Total Expenditure ($USD per 100,000 patients)"),
SUMIFS(COL!$F:$F,COL!$A:$A,C91,COL!$G:$G,D91),
IF(AND(A91="Cervical Cancer Screening", E91="Total Expenditure ($USD per 100,000 patients)"),
SUMIFS(CERV!$F:$F,CERV!$A:$A,C91,CERV!$G:$G,D91),
SUMIFS(CANSCRN!$F:$F,CANSCRN!$A:$A,C91,CANSCRN!$G:$G,D91))))))))))))</f>
        <v>4665.3144016227179</v>
      </c>
    </row>
    <row r="92" spans="1:6" x14ac:dyDescent="0.2">
      <c r="A92" s="24" t="s">
        <v>100</v>
      </c>
      <c r="B92" s="24" t="s">
        <v>101</v>
      </c>
      <c r="C92" s="24" t="s">
        <v>38</v>
      </c>
      <c r="D92" s="24">
        <v>2011</v>
      </c>
      <c r="E92" s="24" t="s">
        <v>102</v>
      </c>
      <c r="F92" s="3">
        <f>IF(AND(A92="PSA Testing", E92= "Utilization Rate (per 100,000 patients)"),
SUMIFS(PSA!$D:$D,PSA!$A:$A,C92,PSA!$G:$G,D92),
IF(AND(A92="Colorectal Cancer Screening", E92="Utilization Rate (per 100,000 patients)"),
SUMIFS(COL!$D:$D,COL!$A:$A,C92,COL!$G:$G, D92),
IF(AND(A92="Cervical Cancer Screening", E92="Utilization Rate (per 100,000 patients)"),
SUMIFS(CERV!$D:$D,CERV!$A:$A,C92,CERV!$G:$G,D92),
IF(AND(A92="Cancer Screening for CKD patients", E92="Utilization Rate (per 100,000 patients)"),
SUMIFS(CANSCRN!$D:$D,CANSCRN!$A:$A,C92,CANSCRN!$G:$G,D92),
IF(AND(A92="PSA Testing", E92="Cost per service ($USD)"),
SUMIFS(PSA!$E:$E,PSA!$A:$A,C92,PSA!$G:$G,D92),
IF(AND(A92="Colorectal Cancer Screening", E92="Cost per service ($USD)"),
SUMIFS(COL!$E:$E,COL!$A:$A,C92,COL!$G:$G,D92),
IF(AND(A92="Cervical Cancer Screening", E92="Cost per service ($USD)"),
SUMIFS(CERV!$E:$E,CERV!$A:$A,C92,CERV!$G:$G,D92),
IF(AND(A92="Cancer Screening for CKD patients", E92="Cost per service ($USD)"),
SUMIFS(CANSCRN!$E:$E,CANSCRN!$A:$A,C92,CANSCRN!$G:$G,D92),
IF(AND(A92="PSA Testing", E92="Total Expenditure ($USD per 100,000 patients)"),
SUMIFS(PSA!$F:$F,PSA!$A:$A,C92,PSA!$G:$G,D92),
IF(AND(A92="Colorectal Cancer Screening", E92="Total Expenditure ($USD per 100,000 patients)"),
SUMIFS(COL!$F:$F,COL!$A:$A,C92,COL!$G:$G,D92),
IF(AND(A92="Cervical Cancer Screening", E92="Total Expenditure ($USD per 100,000 patients)"),
SUMIFS(CERV!$F:$F,CERV!$A:$A,C92,CERV!$G:$G,D92),
SUMIFS(CANSCRN!$F:$F,CANSCRN!$A:$A,C92,CANSCRN!$G:$G,D92))))))))))))</f>
        <v>5314.9606299212601</v>
      </c>
    </row>
    <row r="93" spans="1:6" x14ac:dyDescent="0.2">
      <c r="A93" s="24" t="s">
        <v>100</v>
      </c>
      <c r="B93" s="24" t="s">
        <v>101</v>
      </c>
      <c r="C93" s="24" t="s">
        <v>38</v>
      </c>
      <c r="D93" s="24">
        <v>2012</v>
      </c>
      <c r="E93" s="24" t="s">
        <v>102</v>
      </c>
      <c r="F93" s="3">
        <f>IF(AND(A93="PSA Testing", E93= "Utilization Rate (per 100,000 patients)"),
SUMIFS(PSA!$D:$D,PSA!$A:$A,C93,PSA!$G:$G,D93),
IF(AND(A93="Colorectal Cancer Screening", E93="Utilization Rate (per 100,000 patients)"),
SUMIFS(COL!$D:$D,COL!$A:$A,C93,COL!$G:$G, D93),
IF(AND(A93="Cervical Cancer Screening", E93="Utilization Rate (per 100,000 patients)"),
SUMIFS(CERV!$D:$D,CERV!$A:$A,C93,CERV!$G:$G,D93),
IF(AND(A93="Cancer Screening for CKD patients", E93="Utilization Rate (per 100,000 patients)"),
SUMIFS(CANSCRN!$D:$D,CANSCRN!$A:$A,C93,CANSCRN!$G:$G,D93),
IF(AND(A93="PSA Testing", E93="Cost per service ($USD)"),
SUMIFS(PSA!$E:$E,PSA!$A:$A,C93,PSA!$G:$G,D93),
IF(AND(A93="Colorectal Cancer Screening", E93="Cost per service ($USD)"),
SUMIFS(COL!$E:$E,COL!$A:$A,C93,COL!$G:$G,D93),
IF(AND(A93="Cervical Cancer Screening", E93="Cost per service ($USD)"),
SUMIFS(CERV!$E:$E,CERV!$A:$A,C93,CERV!$G:$G,D93),
IF(AND(A93="Cancer Screening for CKD patients", E93="Cost per service ($USD)"),
SUMIFS(CANSCRN!$E:$E,CANSCRN!$A:$A,C93,CANSCRN!$G:$G,D93),
IF(AND(A93="PSA Testing", E93="Total Expenditure ($USD per 100,000 patients)"),
SUMIFS(PSA!$F:$F,PSA!$A:$A,C93,PSA!$G:$G,D93),
IF(AND(A93="Colorectal Cancer Screening", E93="Total Expenditure ($USD per 100,000 patients)"),
SUMIFS(COL!$F:$F,COL!$A:$A,C93,COL!$G:$G,D93),
IF(AND(A93="Cervical Cancer Screening", E93="Total Expenditure ($USD per 100,000 patients)"),
SUMIFS(CERV!$F:$F,CERV!$A:$A,C93,CERV!$G:$G,D93),
SUMIFS(CANSCRN!$F:$F,CANSCRN!$A:$A,C93,CANSCRN!$G:$G,D93))))))))))))</f>
        <v>6517.3116089613031</v>
      </c>
    </row>
    <row r="94" spans="1:6" x14ac:dyDescent="0.2">
      <c r="A94" s="24" t="s">
        <v>100</v>
      </c>
      <c r="B94" s="24" t="s">
        <v>101</v>
      </c>
      <c r="C94" s="24" t="s">
        <v>38</v>
      </c>
      <c r="D94" s="24">
        <v>2013</v>
      </c>
      <c r="E94" s="24" t="s">
        <v>102</v>
      </c>
      <c r="F94" s="3">
        <f>IF(AND(A94="PSA Testing", E94= "Utilization Rate (per 100,000 patients)"),
SUMIFS(PSA!$D:$D,PSA!$A:$A,C94,PSA!$G:$G,D94),
IF(AND(A94="Colorectal Cancer Screening", E94="Utilization Rate (per 100,000 patients)"),
SUMIFS(COL!$D:$D,COL!$A:$A,C94,COL!$G:$G, D94),
IF(AND(A94="Cervical Cancer Screening", E94="Utilization Rate (per 100,000 patients)"),
SUMIFS(CERV!$D:$D,CERV!$A:$A,C94,CERV!$G:$G,D94),
IF(AND(A94="Cancer Screening for CKD patients", E94="Utilization Rate (per 100,000 patients)"),
SUMIFS(CANSCRN!$D:$D,CANSCRN!$A:$A,C94,CANSCRN!$G:$G,D94),
IF(AND(A94="PSA Testing", E94="Cost per service ($USD)"),
SUMIFS(PSA!$E:$E,PSA!$A:$A,C94,PSA!$G:$G,D94),
IF(AND(A94="Colorectal Cancer Screening", E94="Cost per service ($USD)"),
SUMIFS(COL!$E:$E,COL!$A:$A,C94,COL!$G:$G,D94),
IF(AND(A94="Cervical Cancer Screening", E94="Cost per service ($USD)"),
SUMIFS(CERV!$E:$E,CERV!$A:$A,C94,CERV!$G:$G,D94),
IF(AND(A94="Cancer Screening for CKD patients", E94="Cost per service ($USD)"),
SUMIFS(CANSCRN!$E:$E,CANSCRN!$A:$A,C94,CANSCRN!$G:$G,D94),
IF(AND(A94="PSA Testing", E94="Total Expenditure ($USD per 100,000 patients)"),
SUMIFS(PSA!$F:$F,PSA!$A:$A,C94,PSA!$G:$G,D94),
IF(AND(A94="Colorectal Cancer Screening", E94="Total Expenditure ($USD per 100,000 patients)"),
SUMIFS(COL!$F:$F,COL!$A:$A,C94,COL!$G:$G,D94),
IF(AND(A94="Cervical Cancer Screening", E94="Total Expenditure ($USD per 100,000 patients)"),
SUMIFS(CERV!$F:$F,CERV!$A:$A,C94,CERV!$G:$G,D94),
SUMIFS(CANSCRN!$F:$F,CANSCRN!$A:$A,C94,CANSCRN!$G:$G,D94))))))))))))</f>
        <v>4181.818181818182</v>
      </c>
    </row>
    <row r="95" spans="1:6" x14ac:dyDescent="0.2">
      <c r="A95" s="24" t="s">
        <v>100</v>
      </c>
      <c r="B95" s="24" t="s">
        <v>101</v>
      </c>
      <c r="C95" s="24" t="s">
        <v>38</v>
      </c>
      <c r="D95" s="24">
        <v>2014</v>
      </c>
      <c r="E95" s="24" t="s">
        <v>102</v>
      </c>
      <c r="F95" s="3">
        <f>IF(AND(A95="PSA Testing", E95= "Utilization Rate (per 100,000 patients)"),
SUMIFS(PSA!$D:$D,PSA!$A:$A,C95,PSA!$G:$G,D95),
IF(AND(A95="Colorectal Cancer Screening", E95="Utilization Rate (per 100,000 patients)"),
SUMIFS(COL!$D:$D,COL!$A:$A,C95,COL!$G:$G, D95),
IF(AND(A95="Cervical Cancer Screening", E95="Utilization Rate (per 100,000 patients)"),
SUMIFS(CERV!$D:$D,CERV!$A:$A,C95,CERV!$G:$G,D95),
IF(AND(A95="Cancer Screening for CKD patients", E95="Utilization Rate (per 100,000 patients)"),
SUMIFS(CANSCRN!$D:$D,CANSCRN!$A:$A,C95,CANSCRN!$G:$G,D95),
IF(AND(A95="PSA Testing", E95="Cost per service ($USD)"),
SUMIFS(PSA!$E:$E,PSA!$A:$A,C95,PSA!$G:$G,D95),
IF(AND(A95="Colorectal Cancer Screening", E95="Cost per service ($USD)"),
SUMIFS(COL!$E:$E,COL!$A:$A,C95,COL!$G:$G,D95),
IF(AND(A95="Cervical Cancer Screening", E95="Cost per service ($USD)"),
SUMIFS(CERV!$E:$E,CERV!$A:$A,C95,CERV!$G:$G,D95),
IF(AND(A95="Cancer Screening for CKD patients", E95="Cost per service ($USD)"),
SUMIFS(CANSCRN!$E:$E,CANSCRN!$A:$A,C95,CANSCRN!$G:$G,D95),
IF(AND(A95="PSA Testing", E95="Total Expenditure ($USD per 100,000 patients)"),
SUMIFS(PSA!$F:$F,PSA!$A:$A,C95,PSA!$G:$G,D95),
IF(AND(A95="Colorectal Cancer Screening", E95="Total Expenditure ($USD per 100,000 patients)"),
SUMIFS(COL!$F:$F,COL!$A:$A,C95,COL!$G:$G,D95),
IF(AND(A95="Cervical Cancer Screening", E95="Total Expenditure ($USD per 100,000 patients)"),
SUMIFS(CERV!$F:$F,CERV!$A:$A,C95,CERV!$G:$G,D95),
SUMIFS(CANSCRN!$F:$F,CANSCRN!$A:$A,C95,CANSCRN!$G:$G,D95))))))))))))</f>
        <v>7157.4642126789367</v>
      </c>
    </row>
    <row r="96" spans="1:6" x14ac:dyDescent="0.2">
      <c r="A96" s="24" t="s">
        <v>100</v>
      </c>
      <c r="B96" s="24" t="s">
        <v>101</v>
      </c>
      <c r="C96" s="24" t="s">
        <v>38</v>
      </c>
      <c r="D96" s="24">
        <v>2015</v>
      </c>
      <c r="E96" s="24" t="s">
        <v>102</v>
      </c>
      <c r="F96" s="3">
        <f>IF(AND(A96="PSA Testing", E96= "Utilization Rate (per 100,000 patients)"),
SUMIFS(PSA!$D:$D,PSA!$A:$A,C96,PSA!$G:$G,D96),
IF(AND(A96="Colorectal Cancer Screening", E96="Utilization Rate (per 100,000 patients)"),
SUMIFS(COL!$D:$D,COL!$A:$A,C96,COL!$G:$G, D96),
IF(AND(A96="Cervical Cancer Screening", E96="Utilization Rate (per 100,000 patients)"),
SUMIFS(CERV!$D:$D,CERV!$A:$A,C96,CERV!$G:$G,D96),
IF(AND(A96="Cancer Screening for CKD patients", E96="Utilization Rate (per 100,000 patients)"),
SUMIFS(CANSCRN!$D:$D,CANSCRN!$A:$A,C96,CANSCRN!$G:$G,D96),
IF(AND(A96="PSA Testing", E96="Cost per service ($USD)"),
SUMIFS(PSA!$E:$E,PSA!$A:$A,C96,PSA!$G:$G,D96),
IF(AND(A96="Colorectal Cancer Screening", E96="Cost per service ($USD)"),
SUMIFS(COL!$E:$E,COL!$A:$A,C96,COL!$G:$G,D96),
IF(AND(A96="Cervical Cancer Screening", E96="Cost per service ($USD)"),
SUMIFS(CERV!$E:$E,CERV!$A:$A,C96,CERV!$G:$G,D96),
IF(AND(A96="Cancer Screening for CKD patients", E96="Cost per service ($USD)"),
SUMIFS(CANSCRN!$E:$E,CANSCRN!$A:$A,C96,CANSCRN!$G:$G,D96),
IF(AND(A96="PSA Testing", E96="Total Expenditure ($USD per 100,000 patients)"),
SUMIFS(PSA!$F:$F,PSA!$A:$A,C96,PSA!$G:$G,D96),
IF(AND(A96="Colorectal Cancer Screening", E96="Total Expenditure ($USD per 100,000 patients)"),
SUMIFS(COL!$F:$F,COL!$A:$A,C96,COL!$G:$G,D96),
IF(AND(A96="Cervical Cancer Screening", E96="Total Expenditure ($USD per 100,000 patients)"),
SUMIFS(CERV!$F:$F,CERV!$A:$A,C96,CERV!$G:$G,D96),
SUMIFS(CANSCRN!$F:$F,CANSCRN!$A:$A,C96,CANSCRN!$G:$G,D96))))))))))))</f>
        <v>7231.9201995012472</v>
      </c>
    </row>
    <row r="97" spans="1:6" x14ac:dyDescent="0.2">
      <c r="A97" s="24" t="s">
        <v>100</v>
      </c>
      <c r="B97" s="24" t="s">
        <v>101</v>
      </c>
      <c r="C97" s="24" t="s">
        <v>38</v>
      </c>
      <c r="D97" s="24">
        <v>2016</v>
      </c>
      <c r="E97" s="24" t="s">
        <v>102</v>
      </c>
      <c r="F97" s="3">
        <f>IF(AND(A97="PSA Testing", E97= "Utilization Rate (per 100,000 patients)"),
SUMIFS(PSA!$D:$D,PSA!$A:$A,C97,PSA!$G:$G,D97),
IF(AND(A97="Colorectal Cancer Screening", E97="Utilization Rate (per 100,000 patients)"),
SUMIFS(COL!$D:$D,COL!$A:$A,C97,COL!$G:$G, D97),
IF(AND(A97="Cervical Cancer Screening", E97="Utilization Rate (per 100,000 patients)"),
SUMIFS(CERV!$D:$D,CERV!$A:$A,C97,CERV!$G:$G,D97),
IF(AND(A97="Cancer Screening for CKD patients", E97="Utilization Rate (per 100,000 patients)"),
SUMIFS(CANSCRN!$D:$D,CANSCRN!$A:$A,C97,CANSCRN!$G:$G,D97),
IF(AND(A97="PSA Testing", E97="Cost per service ($USD)"),
SUMIFS(PSA!$E:$E,PSA!$A:$A,C97,PSA!$G:$G,D97),
IF(AND(A97="Colorectal Cancer Screening", E97="Cost per service ($USD)"),
SUMIFS(COL!$E:$E,COL!$A:$A,C97,COL!$G:$G,D97),
IF(AND(A97="Cervical Cancer Screening", E97="Cost per service ($USD)"),
SUMIFS(CERV!$E:$E,CERV!$A:$A,C97,CERV!$G:$G,D97),
IF(AND(A97="Cancer Screening for CKD patients", E97="Cost per service ($USD)"),
SUMIFS(CANSCRN!$E:$E,CANSCRN!$A:$A,C97,CANSCRN!$G:$G,D97),
IF(AND(A97="PSA Testing", E97="Total Expenditure ($USD per 100,000 patients)"),
SUMIFS(PSA!$F:$F,PSA!$A:$A,C97,PSA!$G:$G,D97),
IF(AND(A97="Colorectal Cancer Screening", E97="Total Expenditure ($USD per 100,000 patients)"),
SUMIFS(COL!$F:$F,COL!$A:$A,C97,COL!$G:$G,D97),
IF(AND(A97="Cervical Cancer Screening", E97="Total Expenditure ($USD per 100,000 patients)"),
SUMIFS(CERV!$F:$F,CERV!$A:$A,C97,CERV!$G:$G,D97),
SUMIFS(CANSCRN!$F:$F,CANSCRN!$A:$A,C97,CANSCRN!$G:$G,D97))))))))))))</f>
        <v>11195.928753180662</v>
      </c>
    </row>
    <row r="98" spans="1:6" x14ac:dyDescent="0.2">
      <c r="A98" s="24" t="s">
        <v>100</v>
      </c>
      <c r="B98" s="24" t="s">
        <v>101</v>
      </c>
      <c r="C98" s="24" t="s">
        <v>38</v>
      </c>
      <c r="D98" s="24">
        <v>2017</v>
      </c>
      <c r="E98" s="24" t="s">
        <v>102</v>
      </c>
      <c r="F98" s="3">
        <f>IF(AND(A98="PSA Testing", E98= "Utilization Rate (per 100,000 patients)"),
SUMIFS(PSA!$D:$D,PSA!$A:$A,C98,PSA!$G:$G,D98),
IF(AND(A98="Colorectal Cancer Screening", E98="Utilization Rate (per 100,000 patients)"),
SUMIFS(COL!$D:$D,COL!$A:$A,C98,COL!$G:$G, D98),
IF(AND(A98="Cervical Cancer Screening", E98="Utilization Rate (per 100,000 patients)"),
SUMIFS(CERV!$D:$D,CERV!$A:$A,C98,CERV!$G:$G,D98),
IF(AND(A98="Cancer Screening for CKD patients", E98="Utilization Rate (per 100,000 patients)"),
SUMIFS(CANSCRN!$D:$D,CANSCRN!$A:$A,C98,CANSCRN!$G:$G,D98),
IF(AND(A98="PSA Testing", E98="Cost per service ($USD)"),
SUMIFS(PSA!$E:$E,PSA!$A:$A,C98,PSA!$G:$G,D98),
IF(AND(A98="Colorectal Cancer Screening", E98="Cost per service ($USD)"),
SUMIFS(COL!$E:$E,COL!$A:$A,C98,COL!$G:$G,D98),
IF(AND(A98="Cervical Cancer Screening", E98="Cost per service ($USD)"),
SUMIFS(CERV!$E:$E,CERV!$A:$A,C98,CERV!$G:$G,D98),
IF(AND(A98="Cancer Screening for CKD patients", E98="Cost per service ($USD)"),
SUMIFS(CANSCRN!$E:$E,CANSCRN!$A:$A,C98,CANSCRN!$G:$G,D98),
IF(AND(A98="PSA Testing", E98="Total Expenditure ($USD per 100,000 patients)"),
SUMIFS(PSA!$F:$F,PSA!$A:$A,C98,PSA!$G:$G,D98),
IF(AND(A98="Colorectal Cancer Screening", E98="Total Expenditure ($USD per 100,000 patients)"),
SUMIFS(COL!$F:$F,COL!$A:$A,C98,COL!$G:$G,D98),
IF(AND(A98="Cervical Cancer Screening", E98="Total Expenditure ($USD per 100,000 patients)"),
SUMIFS(CERV!$F:$F,CERV!$A:$A,C98,CERV!$G:$G,D98),
SUMIFS(CANSCRN!$F:$F,CANSCRN!$A:$A,C98,CANSCRN!$G:$G,D98))))))))))))</f>
        <v>15009.746588693957</v>
      </c>
    </row>
    <row r="99" spans="1:6" x14ac:dyDescent="0.2">
      <c r="A99" s="24" t="s">
        <v>100</v>
      </c>
      <c r="B99" s="24" t="s">
        <v>101</v>
      </c>
      <c r="C99" s="24" t="s">
        <v>38</v>
      </c>
      <c r="D99" s="24">
        <v>2018</v>
      </c>
      <c r="E99" s="24" t="s">
        <v>102</v>
      </c>
      <c r="F99" s="3">
        <f>IF(AND(A99="PSA Testing", E99= "Utilization Rate (per 100,000 patients)"),
SUMIFS(PSA!$D:$D,PSA!$A:$A,C99,PSA!$G:$G,D99),
IF(AND(A99="Colorectal Cancer Screening", E99="Utilization Rate (per 100,000 patients)"),
SUMIFS(COL!$D:$D,COL!$A:$A,C99,COL!$G:$G, D99),
IF(AND(A99="Cervical Cancer Screening", E99="Utilization Rate (per 100,000 patients)"),
SUMIFS(CERV!$D:$D,CERV!$A:$A,C99,CERV!$G:$G,D99),
IF(AND(A99="Cancer Screening for CKD patients", E99="Utilization Rate (per 100,000 patients)"),
SUMIFS(CANSCRN!$D:$D,CANSCRN!$A:$A,C99,CANSCRN!$G:$G,D99),
IF(AND(A99="PSA Testing", E99="Cost per service ($USD)"),
SUMIFS(PSA!$E:$E,PSA!$A:$A,C99,PSA!$G:$G,D99),
IF(AND(A99="Colorectal Cancer Screening", E99="Cost per service ($USD)"),
SUMIFS(COL!$E:$E,COL!$A:$A,C99,COL!$G:$G,D99),
IF(AND(A99="Cervical Cancer Screening", E99="Cost per service ($USD)"),
SUMIFS(CERV!$E:$E,CERV!$A:$A,C99,CERV!$G:$G,D99),
IF(AND(A99="Cancer Screening for CKD patients", E99="Cost per service ($USD)"),
SUMIFS(CANSCRN!$E:$E,CANSCRN!$A:$A,C99,CANSCRN!$G:$G,D99),
IF(AND(A99="PSA Testing", E99="Total Expenditure ($USD per 100,000 patients)"),
SUMIFS(PSA!$F:$F,PSA!$A:$A,C99,PSA!$G:$G,D99),
IF(AND(A99="Colorectal Cancer Screening", E99="Total Expenditure ($USD per 100,000 patients)"),
SUMIFS(COL!$F:$F,COL!$A:$A,C99,COL!$G:$G,D99),
IF(AND(A99="Cervical Cancer Screening", E99="Total Expenditure ($USD per 100,000 patients)"),
SUMIFS(CERV!$F:$F,CERV!$A:$A,C99,CERV!$G:$G,D99),
SUMIFS(CANSCRN!$F:$F,CANSCRN!$A:$A,C99,CANSCRN!$G:$G,D99))))))))))))</f>
        <v>24065.76980568012</v>
      </c>
    </row>
    <row r="100" spans="1:6" x14ac:dyDescent="0.2">
      <c r="A100" s="24" t="s">
        <v>100</v>
      </c>
      <c r="B100" s="24" t="s">
        <v>101</v>
      </c>
      <c r="C100" s="24" t="s">
        <v>38</v>
      </c>
      <c r="D100" s="24">
        <v>2019</v>
      </c>
      <c r="E100" s="24" t="s">
        <v>102</v>
      </c>
      <c r="F100" s="3">
        <f>IF(AND(A100="PSA Testing", E100= "Utilization Rate (per 100,000 patients)"),
SUMIFS(PSA!$D:$D,PSA!$A:$A,C100,PSA!$G:$G,D100),
IF(AND(A100="Colorectal Cancer Screening", E100="Utilization Rate (per 100,000 patients)"),
SUMIFS(COL!$D:$D,COL!$A:$A,C100,COL!$G:$G, D100),
IF(AND(A100="Cervical Cancer Screening", E100="Utilization Rate (per 100,000 patients)"),
SUMIFS(CERV!$D:$D,CERV!$A:$A,C100,CERV!$G:$G,D100),
IF(AND(A100="Cancer Screening for CKD patients", E100="Utilization Rate (per 100,000 patients)"),
SUMIFS(CANSCRN!$D:$D,CANSCRN!$A:$A,C100,CANSCRN!$G:$G,D100),
IF(AND(A100="PSA Testing", E100="Cost per service ($USD)"),
SUMIFS(PSA!$E:$E,PSA!$A:$A,C100,PSA!$G:$G,D100),
IF(AND(A100="Colorectal Cancer Screening", E100="Cost per service ($USD)"),
SUMIFS(COL!$E:$E,COL!$A:$A,C100,COL!$G:$G,D100),
IF(AND(A100="Cervical Cancer Screening", E100="Cost per service ($USD)"),
SUMIFS(CERV!$E:$E,CERV!$A:$A,C100,CERV!$G:$G,D100),
IF(AND(A100="Cancer Screening for CKD patients", E100="Cost per service ($USD)"),
SUMIFS(CANSCRN!$E:$E,CANSCRN!$A:$A,C100,CANSCRN!$G:$G,D100),
IF(AND(A100="PSA Testing", E100="Total Expenditure ($USD per 100,000 patients)"),
SUMIFS(PSA!$F:$F,PSA!$A:$A,C100,PSA!$G:$G,D100),
IF(AND(A100="Colorectal Cancer Screening", E100="Total Expenditure ($USD per 100,000 patients)"),
SUMIFS(COL!$F:$F,COL!$A:$A,C100,COL!$G:$G,D100),
IF(AND(A100="Cervical Cancer Screening", E100="Total Expenditure ($USD per 100,000 patients)"),
SUMIFS(CERV!$F:$F,CERV!$A:$A,C100,CERV!$G:$G,D100),
SUMIFS(CANSCRN!$F:$F,CANSCRN!$A:$A,C100,CANSCRN!$G:$G,D100))))))))))))</f>
        <v>22251.30890052356</v>
      </c>
    </row>
    <row r="101" spans="1:6" x14ac:dyDescent="0.2">
      <c r="A101" s="24" t="s">
        <v>100</v>
      </c>
      <c r="B101" s="24" t="s">
        <v>101</v>
      </c>
      <c r="C101" s="24" t="s">
        <v>39</v>
      </c>
      <c r="D101" s="24">
        <v>2009</v>
      </c>
      <c r="E101" s="24" t="s">
        <v>102</v>
      </c>
      <c r="F101" s="3">
        <f>IF(AND(A101="PSA Testing", E101= "Utilization Rate (per 100,000 patients)"),
SUMIFS(PSA!$D:$D,PSA!$A:$A,C101,PSA!$G:$G,D101),
IF(AND(A101="Colorectal Cancer Screening", E101="Utilization Rate (per 100,000 patients)"),
SUMIFS(COL!$D:$D,COL!$A:$A,C101,COL!$G:$G, D101),
IF(AND(A101="Cervical Cancer Screening", E101="Utilization Rate (per 100,000 patients)"),
SUMIFS(CERV!$D:$D,CERV!$A:$A,C101,CERV!$G:$G,D101),
IF(AND(A101="Cancer Screening for CKD patients", E101="Utilization Rate (per 100,000 patients)"),
SUMIFS(CANSCRN!$D:$D,CANSCRN!$A:$A,C101,CANSCRN!$G:$G,D101),
IF(AND(A101="PSA Testing", E101="Cost per service ($USD)"),
SUMIFS(PSA!$E:$E,PSA!$A:$A,C101,PSA!$G:$G,D101),
IF(AND(A101="Colorectal Cancer Screening", E101="Cost per service ($USD)"),
SUMIFS(COL!$E:$E,COL!$A:$A,C101,COL!$G:$G,D101),
IF(AND(A101="Cervical Cancer Screening", E101="Cost per service ($USD)"),
SUMIFS(CERV!$E:$E,CERV!$A:$A,C101,CERV!$G:$G,D101),
IF(AND(A101="Cancer Screening for CKD patients", E101="Cost per service ($USD)"),
SUMIFS(CANSCRN!$E:$E,CANSCRN!$A:$A,C101,CANSCRN!$G:$G,D101),
IF(AND(A101="PSA Testing", E101="Total Expenditure ($USD per 100,000 patients)"),
SUMIFS(PSA!$F:$F,PSA!$A:$A,C101,PSA!$G:$G,D101),
IF(AND(A101="Colorectal Cancer Screening", E101="Total Expenditure ($USD per 100,000 patients)"),
SUMIFS(COL!$F:$F,COL!$A:$A,C101,COL!$G:$G,D101),
IF(AND(A101="Cervical Cancer Screening", E101="Total Expenditure ($USD per 100,000 patients)"),
SUMIFS(CERV!$F:$F,CERV!$A:$A,C101,CERV!$G:$G,D101),
SUMIFS(CANSCRN!$F:$F,CANSCRN!$A:$A,C101,CANSCRN!$G:$G,D101))))))))))))</f>
        <v>17269.235114676307</v>
      </c>
    </row>
    <row r="102" spans="1:6" x14ac:dyDescent="0.2">
      <c r="A102" s="24" t="s">
        <v>100</v>
      </c>
      <c r="B102" s="24" t="s">
        <v>101</v>
      </c>
      <c r="C102" s="24" t="s">
        <v>39</v>
      </c>
      <c r="D102" s="24">
        <v>2010</v>
      </c>
      <c r="E102" s="24" t="s">
        <v>102</v>
      </c>
      <c r="F102" s="3">
        <f>IF(AND(A102="PSA Testing", E102= "Utilization Rate (per 100,000 patients)"),
SUMIFS(PSA!$D:$D,PSA!$A:$A,C102,PSA!$G:$G,D102),
IF(AND(A102="Colorectal Cancer Screening", E102="Utilization Rate (per 100,000 patients)"),
SUMIFS(COL!$D:$D,COL!$A:$A,C102,COL!$G:$G, D102),
IF(AND(A102="Cervical Cancer Screening", E102="Utilization Rate (per 100,000 patients)"),
SUMIFS(CERV!$D:$D,CERV!$A:$A,C102,CERV!$G:$G,D102),
IF(AND(A102="Cancer Screening for CKD patients", E102="Utilization Rate (per 100,000 patients)"),
SUMIFS(CANSCRN!$D:$D,CANSCRN!$A:$A,C102,CANSCRN!$G:$G,D102),
IF(AND(A102="PSA Testing", E102="Cost per service ($USD)"),
SUMIFS(PSA!$E:$E,PSA!$A:$A,C102,PSA!$G:$G,D102),
IF(AND(A102="Colorectal Cancer Screening", E102="Cost per service ($USD)"),
SUMIFS(COL!$E:$E,COL!$A:$A,C102,COL!$G:$G,D102),
IF(AND(A102="Cervical Cancer Screening", E102="Cost per service ($USD)"),
SUMIFS(CERV!$E:$E,CERV!$A:$A,C102,CERV!$G:$G,D102),
IF(AND(A102="Cancer Screening for CKD patients", E102="Cost per service ($USD)"),
SUMIFS(CANSCRN!$E:$E,CANSCRN!$A:$A,C102,CANSCRN!$G:$G,D102),
IF(AND(A102="PSA Testing", E102="Total Expenditure ($USD per 100,000 patients)"),
SUMIFS(PSA!$F:$F,PSA!$A:$A,C102,PSA!$G:$G,D102),
IF(AND(A102="Colorectal Cancer Screening", E102="Total Expenditure ($USD per 100,000 patients)"),
SUMIFS(COL!$F:$F,COL!$A:$A,C102,COL!$G:$G,D102),
IF(AND(A102="Cervical Cancer Screening", E102="Total Expenditure ($USD per 100,000 patients)"),
SUMIFS(CERV!$F:$F,CERV!$A:$A,C102,CERV!$G:$G,D102),
SUMIFS(CANSCRN!$F:$F,CANSCRN!$A:$A,C102,CANSCRN!$G:$G,D102))))))))))))</f>
        <v>17040.054310930074</v>
      </c>
    </row>
    <row r="103" spans="1:6" x14ac:dyDescent="0.2">
      <c r="A103" s="24" t="s">
        <v>100</v>
      </c>
      <c r="B103" s="24" t="s">
        <v>101</v>
      </c>
      <c r="C103" s="24" t="s">
        <v>39</v>
      </c>
      <c r="D103" s="24">
        <v>2011</v>
      </c>
      <c r="E103" s="24" t="s">
        <v>102</v>
      </c>
      <c r="F103" s="3">
        <f>IF(AND(A103="PSA Testing", E103= "Utilization Rate (per 100,000 patients)"),
SUMIFS(PSA!$D:$D,PSA!$A:$A,C103,PSA!$G:$G,D103),
IF(AND(A103="Colorectal Cancer Screening", E103="Utilization Rate (per 100,000 patients)"),
SUMIFS(COL!$D:$D,COL!$A:$A,C103,COL!$G:$G, D103),
IF(AND(A103="Cervical Cancer Screening", E103="Utilization Rate (per 100,000 patients)"),
SUMIFS(CERV!$D:$D,CERV!$A:$A,C103,CERV!$G:$G,D103),
IF(AND(A103="Cancer Screening for CKD patients", E103="Utilization Rate (per 100,000 patients)"),
SUMIFS(CANSCRN!$D:$D,CANSCRN!$A:$A,C103,CANSCRN!$G:$G,D103),
IF(AND(A103="PSA Testing", E103="Cost per service ($USD)"),
SUMIFS(PSA!$E:$E,PSA!$A:$A,C103,PSA!$G:$G,D103),
IF(AND(A103="Colorectal Cancer Screening", E103="Cost per service ($USD)"),
SUMIFS(COL!$E:$E,COL!$A:$A,C103,COL!$G:$G,D103),
IF(AND(A103="Cervical Cancer Screening", E103="Cost per service ($USD)"),
SUMIFS(CERV!$E:$E,CERV!$A:$A,C103,CERV!$G:$G,D103),
IF(AND(A103="Cancer Screening for CKD patients", E103="Cost per service ($USD)"),
SUMIFS(CANSCRN!$E:$E,CANSCRN!$A:$A,C103,CANSCRN!$G:$G,D103),
IF(AND(A103="PSA Testing", E103="Total Expenditure ($USD per 100,000 patients)"),
SUMIFS(PSA!$F:$F,PSA!$A:$A,C103,PSA!$G:$G,D103),
IF(AND(A103="Colorectal Cancer Screening", E103="Total Expenditure ($USD per 100,000 patients)"),
SUMIFS(COL!$F:$F,COL!$A:$A,C103,COL!$G:$G,D103),
IF(AND(A103="Cervical Cancer Screening", E103="Total Expenditure ($USD per 100,000 patients)"),
SUMIFS(CERV!$F:$F,CERV!$A:$A,C103,CERV!$G:$G,D103),
SUMIFS(CANSCRN!$F:$F,CANSCRN!$A:$A,C103,CANSCRN!$G:$G,D103))))))))))))</f>
        <v>19619.205298013247</v>
      </c>
    </row>
    <row r="104" spans="1:6" x14ac:dyDescent="0.2">
      <c r="A104" s="24" t="s">
        <v>100</v>
      </c>
      <c r="B104" s="24" t="s">
        <v>101</v>
      </c>
      <c r="C104" s="24" t="s">
        <v>39</v>
      </c>
      <c r="D104" s="24">
        <v>2012</v>
      </c>
      <c r="E104" s="24" t="s">
        <v>102</v>
      </c>
      <c r="F104" s="3">
        <f>IF(AND(A104="PSA Testing", E104= "Utilization Rate (per 100,000 patients)"),
SUMIFS(PSA!$D:$D,PSA!$A:$A,C104,PSA!$G:$G,D104),
IF(AND(A104="Colorectal Cancer Screening", E104="Utilization Rate (per 100,000 patients)"),
SUMIFS(COL!$D:$D,COL!$A:$A,C104,COL!$G:$G, D104),
IF(AND(A104="Cervical Cancer Screening", E104="Utilization Rate (per 100,000 patients)"),
SUMIFS(CERV!$D:$D,CERV!$A:$A,C104,CERV!$G:$G,D104),
IF(AND(A104="Cancer Screening for CKD patients", E104="Utilization Rate (per 100,000 patients)"),
SUMIFS(CANSCRN!$D:$D,CANSCRN!$A:$A,C104,CANSCRN!$G:$G,D104),
IF(AND(A104="PSA Testing", E104="Cost per service ($USD)"),
SUMIFS(PSA!$E:$E,PSA!$A:$A,C104,PSA!$G:$G,D104),
IF(AND(A104="Colorectal Cancer Screening", E104="Cost per service ($USD)"),
SUMIFS(COL!$E:$E,COL!$A:$A,C104,COL!$G:$G,D104),
IF(AND(A104="Cervical Cancer Screening", E104="Cost per service ($USD)"),
SUMIFS(CERV!$E:$E,CERV!$A:$A,C104,CERV!$G:$G,D104),
IF(AND(A104="Cancer Screening for CKD patients", E104="Cost per service ($USD)"),
SUMIFS(CANSCRN!$E:$E,CANSCRN!$A:$A,C104,CANSCRN!$G:$G,D104),
IF(AND(A104="PSA Testing", E104="Total Expenditure ($USD per 100,000 patients)"),
SUMIFS(PSA!$F:$F,PSA!$A:$A,C104,PSA!$G:$G,D104),
IF(AND(A104="Colorectal Cancer Screening", E104="Total Expenditure ($USD per 100,000 patients)"),
SUMIFS(COL!$F:$F,COL!$A:$A,C104,COL!$G:$G,D104),
IF(AND(A104="Cervical Cancer Screening", E104="Total Expenditure ($USD per 100,000 patients)"),
SUMIFS(CERV!$F:$F,CERV!$A:$A,C104,CERV!$G:$G,D104),
SUMIFS(CANSCRN!$F:$F,CANSCRN!$A:$A,C104,CANSCRN!$G:$G,D104))))))))))))</f>
        <v>19332.85337173026</v>
      </c>
    </row>
    <row r="105" spans="1:6" x14ac:dyDescent="0.2">
      <c r="A105" s="24" t="s">
        <v>100</v>
      </c>
      <c r="B105" s="24" t="s">
        <v>101</v>
      </c>
      <c r="C105" s="24" t="s">
        <v>39</v>
      </c>
      <c r="D105" s="24">
        <v>2013</v>
      </c>
      <c r="E105" s="24" t="s">
        <v>102</v>
      </c>
      <c r="F105" s="3">
        <f>IF(AND(A105="PSA Testing", E105= "Utilization Rate (per 100,000 patients)"),
SUMIFS(PSA!$D:$D,PSA!$A:$A,C105,PSA!$G:$G,D105),
IF(AND(A105="Colorectal Cancer Screening", E105="Utilization Rate (per 100,000 patients)"),
SUMIFS(COL!$D:$D,COL!$A:$A,C105,COL!$G:$G, D105),
IF(AND(A105="Cervical Cancer Screening", E105="Utilization Rate (per 100,000 patients)"),
SUMIFS(CERV!$D:$D,CERV!$A:$A,C105,CERV!$G:$G,D105),
IF(AND(A105="Cancer Screening for CKD patients", E105="Utilization Rate (per 100,000 patients)"),
SUMIFS(CANSCRN!$D:$D,CANSCRN!$A:$A,C105,CANSCRN!$G:$G,D105),
IF(AND(A105="PSA Testing", E105="Cost per service ($USD)"),
SUMIFS(PSA!$E:$E,PSA!$A:$A,C105,PSA!$G:$G,D105),
IF(AND(A105="Colorectal Cancer Screening", E105="Cost per service ($USD)"),
SUMIFS(COL!$E:$E,COL!$A:$A,C105,COL!$G:$G,D105),
IF(AND(A105="Cervical Cancer Screening", E105="Cost per service ($USD)"),
SUMIFS(CERV!$E:$E,CERV!$A:$A,C105,CERV!$G:$G,D105),
IF(AND(A105="Cancer Screening for CKD patients", E105="Cost per service ($USD)"),
SUMIFS(CANSCRN!$E:$E,CANSCRN!$A:$A,C105,CANSCRN!$G:$G,D105),
IF(AND(A105="PSA Testing", E105="Total Expenditure ($USD per 100,000 patients)"),
SUMIFS(PSA!$F:$F,PSA!$A:$A,C105,PSA!$G:$G,D105),
IF(AND(A105="Colorectal Cancer Screening", E105="Total Expenditure ($USD per 100,000 patients)"),
SUMIFS(COL!$F:$F,COL!$A:$A,C105,COL!$G:$G,D105),
IF(AND(A105="Cervical Cancer Screening", E105="Total Expenditure ($USD per 100,000 patients)"),
SUMIFS(CERV!$F:$F,CERV!$A:$A,C105,CERV!$G:$G,D105),
SUMIFS(CANSCRN!$F:$F,CANSCRN!$A:$A,C105,CANSCRN!$G:$G,D105))))))))))))</f>
        <v>19686.959606260807</v>
      </c>
    </row>
    <row r="106" spans="1:6" x14ac:dyDescent="0.2">
      <c r="A106" s="24" t="s">
        <v>100</v>
      </c>
      <c r="B106" s="24" t="s">
        <v>101</v>
      </c>
      <c r="C106" s="24" t="s">
        <v>39</v>
      </c>
      <c r="D106" s="24">
        <v>2014</v>
      </c>
      <c r="E106" s="24" t="s">
        <v>102</v>
      </c>
      <c r="F106" s="3">
        <f>IF(AND(A106="PSA Testing", E106= "Utilization Rate (per 100,000 patients)"),
SUMIFS(PSA!$D:$D,PSA!$A:$A,C106,PSA!$G:$G,D106),
IF(AND(A106="Colorectal Cancer Screening", E106="Utilization Rate (per 100,000 patients)"),
SUMIFS(COL!$D:$D,COL!$A:$A,C106,COL!$G:$G, D106),
IF(AND(A106="Cervical Cancer Screening", E106="Utilization Rate (per 100,000 patients)"),
SUMIFS(CERV!$D:$D,CERV!$A:$A,C106,CERV!$G:$G,D106),
IF(AND(A106="Cancer Screening for CKD patients", E106="Utilization Rate (per 100,000 patients)"),
SUMIFS(CANSCRN!$D:$D,CANSCRN!$A:$A,C106,CANSCRN!$G:$G,D106),
IF(AND(A106="PSA Testing", E106="Cost per service ($USD)"),
SUMIFS(PSA!$E:$E,PSA!$A:$A,C106,PSA!$G:$G,D106),
IF(AND(A106="Colorectal Cancer Screening", E106="Cost per service ($USD)"),
SUMIFS(COL!$E:$E,COL!$A:$A,C106,COL!$G:$G,D106),
IF(AND(A106="Cervical Cancer Screening", E106="Cost per service ($USD)"),
SUMIFS(CERV!$E:$E,CERV!$A:$A,C106,CERV!$G:$G,D106),
IF(AND(A106="Cancer Screening for CKD patients", E106="Cost per service ($USD)"),
SUMIFS(CANSCRN!$E:$E,CANSCRN!$A:$A,C106,CANSCRN!$G:$G,D106),
IF(AND(A106="PSA Testing", E106="Total Expenditure ($USD per 100,000 patients)"),
SUMIFS(PSA!$F:$F,PSA!$A:$A,C106,PSA!$G:$G,D106),
IF(AND(A106="Colorectal Cancer Screening", E106="Total Expenditure ($USD per 100,000 patients)"),
SUMIFS(COL!$F:$F,COL!$A:$A,C106,COL!$G:$G,D106),
IF(AND(A106="Cervical Cancer Screening", E106="Total Expenditure ($USD per 100,000 patients)"),
SUMIFS(CERV!$F:$F,CERV!$A:$A,C106,CERV!$G:$G,D106),
SUMIFS(CANSCRN!$F:$F,CANSCRN!$A:$A,C106,CANSCRN!$G:$G,D106))))))))))))</f>
        <v>16973.874818922024</v>
      </c>
    </row>
    <row r="107" spans="1:6" x14ac:dyDescent="0.2">
      <c r="A107" s="24" t="s">
        <v>100</v>
      </c>
      <c r="B107" s="24" t="s">
        <v>101</v>
      </c>
      <c r="C107" s="24" t="s">
        <v>39</v>
      </c>
      <c r="D107" s="24">
        <v>2015</v>
      </c>
      <c r="E107" s="24" t="s">
        <v>102</v>
      </c>
      <c r="F107" s="3">
        <f>IF(AND(A107="PSA Testing", E107= "Utilization Rate (per 100,000 patients)"),
SUMIFS(PSA!$D:$D,PSA!$A:$A,C107,PSA!$G:$G,D107),
IF(AND(A107="Colorectal Cancer Screening", E107="Utilization Rate (per 100,000 patients)"),
SUMIFS(COL!$D:$D,COL!$A:$A,C107,COL!$G:$G, D107),
IF(AND(A107="Cervical Cancer Screening", E107="Utilization Rate (per 100,000 patients)"),
SUMIFS(CERV!$D:$D,CERV!$A:$A,C107,CERV!$G:$G,D107),
IF(AND(A107="Cancer Screening for CKD patients", E107="Utilization Rate (per 100,000 patients)"),
SUMIFS(CANSCRN!$D:$D,CANSCRN!$A:$A,C107,CANSCRN!$G:$G,D107),
IF(AND(A107="PSA Testing", E107="Cost per service ($USD)"),
SUMIFS(PSA!$E:$E,PSA!$A:$A,C107,PSA!$G:$G,D107),
IF(AND(A107="Colorectal Cancer Screening", E107="Cost per service ($USD)"),
SUMIFS(COL!$E:$E,COL!$A:$A,C107,COL!$G:$G,D107),
IF(AND(A107="Cervical Cancer Screening", E107="Cost per service ($USD)"),
SUMIFS(CERV!$E:$E,CERV!$A:$A,C107,CERV!$G:$G,D107),
IF(AND(A107="Cancer Screening for CKD patients", E107="Cost per service ($USD)"),
SUMIFS(CANSCRN!$E:$E,CANSCRN!$A:$A,C107,CANSCRN!$G:$G,D107),
IF(AND(A107="PSA Testing", E107="Total Expenditure ($USD per 100,000 patients)"),
SUMIFS(PSA!$F:$F,PSA!$A:$A,C107,PSA!$G:$G,D107),
IF(AND(A107="Colorectal Cancer Screening", E107="Total Expenditure ($USD per 100,000 patients)"),
SUMIFS(COL!$F:$F,COL!$A:$A,C107,COL!$G:$G,D107),
IF(AND(A107="Cervical Cancer Screening", E107="Total Expenditure ($USD per 100,000 patients)"),
SUMIFS(CERV!$F:$F,CERV!$A:$A,C107,CERV!$G:$G,D107),
SUMIFS(CANSCRN!$F:$F,CANSCRN!$A:$A,C107,CANSCRN!$G:$G,D107))))))))))))</f>
        <v>15791.247209468851</v>
      </c>
    </row>
    <row r="108" spans="1:6" x14ac:dyDescent="0.2">
      <c r="A108" s="24" t="s">
        <v>100</v>
      </c>
      <c r="B108" s="24" t="s">
        <v>101</v>
      </c>
      <c r="C108" s="24" t="s">
        <v>39</v>
      </c>
      <c r="D108" s="24">
        <v>2016</v>
      </c>
      <c r="E108" s="24" t="s">
        <v>102</v>
      </c>
      <c r="F108" s="3">
        <f>IF(AND(A108="PSA Testing", E108= "Utilization Rate (per 100,000 patients)"),
SUMIFS(PSA!$D:$D,PSA!$A:$A,C108,PSA!$G:$G,D108),
IF(AND(A108="Colorectal Cancer Screening", E108="Utilization Rate (per 100,000 patients)"),
SUMIFS(COL!$D:$D,COL!$A:$A,C108,COL!$G:$G, D108),
IF(AND(A108="Cervical Cancer Screening", E108="Utilization Rate (per 100,000 patients)"),
SUMIFS(CERV!$D:$D,CERV!$A:$A,C108,CERV!$G:$G,D108),
IF(AND(A108="Cancer Screening for CKD patients", E108="Utilization Rate (per 100,000 patients)"),
SUMIFS(CANSCRN!$D:$D,CANSCRN!$A:$A,C108,CANSCRN!$G:$G,D108),
IF(AND(A108="PSA Testing", E108="Cost per service ($USD)"),
SUMIFS(PSA!$E:$E,PSA!$A:$A,C108,PSA!$G:$G,D108),
IF(AND(A108="Colorectal Cancer Screening", E108="Cost per service ($USD)"),
SUMIFS(COL!$E:$E,COL!$A:$A,C108,COL!$G:$G,D108),
IF(AND(A108="Cervical Cancer Screening", E108="Cost per service ($USD)"),
SUMIFS(CERV!$E:$E,CERV!$A:$A,C108,CERV!$G:$G,D108),
IF(AND(A108="Cancer Screening for CKD patients", E108="Cost per service ($USD)"),
SUMIFS(CANSCRN!$E:$E,CANSCRN!$A:$A,C108,CANSCRN!$G:$G,D108),
IF(AND(A108="PSA Testing", E108="Total Expenditure ($USD per 100,000 patients)"),
SUMIFS(PSA!$F:$F,PSA!$A:$A,C108,PSA!$G:$G,D108),
IF(AND(A108="Colorectal Cancer Screening", E108="Total Expenditure ($USD per 100,000 patients)"),
SUMIFS(COL!$F:$F,COL!$A:$A,C108,COL!$G:$G,D108),
IF(AND(A108="Cervical Cancer Screening", E108="Total Expenditure ($USD per 100,000 patients)"),
SUMIFS(CERV!$F:$F,CERV!$A:$A,C108,CERV!$G:$G,D108),
SUMIFS(CANSCRN!$F:$F,CANSCRN!$A:$A,C108,CANSCRN!$G:$G,D108))))))))))))</f>
        <v>17820.736857434105</v>
      </c>
    </row>
    <row r="109" spans="1:6" x14ac:dyDescent="0.2">
      <c r="A109" s="24" t="s">
        <v>100</v>
      </c>
      <c r="B109" s="24" t="s">
        <v>101</v>
      </c>
      <c r="C109" s="24" t="s">
        <v>39</v>
      </c>
      <c r="D109" s="24">
        <v>2017</v>
      </c>
      <c r="E109" s="24" t="s">
        <v>102</v>
      </c>
      <c r="F109" s="3">
        <f>IF(AND(A109="PSA Testing", E109= "Utilization Rate (per 100,000 patients)"),
SUMIFS(PSA!$D:$D,PSA!$A:$A,C109,PSA!$G:$G,D109),
IF(AND(A109="Colorectal Cancer Screening", E109="Utilization Rate (per 100,000 patients)"),
SUMIFS(COL!$D:$D,COL!$A:$A,C109,COL!$G:$G, D109),
IF(AND(A109="Cervical Cancer Screening", E109="Utilization Rate (per 100,000 patients)"),
SUMIFS(CERV!$D:$D,CERV!$A:$A,C109,CERV!$G:$G,D109),
IF(AND(A109="Cancer Screening for CKD patients", E109="Utilization Rate (per 100,000 patients)"),
SUMIFS(CANSCRN!$D:$D,CANSCRN!$A:$A,C109,CANSCRN!$G:$G,D109),
IF(AND(A109="PSA Testing", E109="Cost per service ($USD)"),
SUMIFS(PSA!$E:$E,PSA!$A:$A,C109,PSA!$G:$G,D109),
IF(AND(A109="Colorectal Cancer Screening", E109="Cost per service ($USD)"),
SUMIFS(COL!$E:$E,COL!$A:$A,C109,COL!$G:$G,D109),
IF(AND(A109="Cervical Cancer Screening", E109="Cost per service ($USD)"),
SUMIFS(CERV!$E:$E,CERV!$A:$A,C109,CERV!$G:$G,D109),
IF(AND(A109="Cancer Screening for CKD patients", E109="Cost per service ($USD)"),
SUMIFS(CANSCRN!$E:$E,CANSCRN!$A:$A,C109,CANSCRN!$G:$G,D109),
IF(AND(A109="PSA Testing", E109="Total Expenditure ($USD per 100,000 patients)"),
SUMIFS(PSA!$F:$F,PSA!$A:$A,C109,PSA!$G:$G,D109),
IF(AND(A109="Colorectal Cancer Screening", E109="Total Expenditure ($USD per 100,000 patients)"),
SUMIFS(COL!$F:$F,COL!$A:$A,C109,COL!$G:$G,D109),
IF(AND(A109="Cervical Cancer Screening", E109="Total Expenditure ($USD per 100,000 patients)"),
SUMIFS(CERV!$F:$F,CERV!$A:$A,C109,CERV!$G:$G,D109),
SUMIFS(CANSCRN!$F:$F,CANSCRN!$A:$A,C109,CANSCRN!$G:$G,D109))))))))))))</f>
        <v>39442.074927953894</v>
      </c>
    </row>
    <row r="110" spans="1:6" x14ac:dyDescent="0.2">
      <c r="A110" s="24" t="s">
        <v>100</v>
      </c>
      <c r="B110" s="24" t="s">
        <v>101</v>
      </c>
      <c r="C110" s="24" t="s">
        <v>39</v>
      </c>
      <c r="D110" s="24">
        <v>2018</v>
      </c>
      <c r="E110" s="24" t="s">
        <v>102</v>
      </c>
      <c r="F110" s="3">
        <f>IF(AND(A110="PSA Testing", E110= "Utilization Rate (per 100,000 patients)"),
SUMIFS(PSA!$D:$D,PSA!$A:$A,C110,PSA!$G:$G,D110),
IF(AND(A110="Colorectal Cancer Screening", E110="Utilization Rate (per 100,000 patients)"),
SUMIFS(COL!$D:$D,COL!$A:$A,C110,COL!$G:$G, D110),
IF(AND(A110="Cervical Cancer Screening", E110="Utilization Rate (per 100,000 patients)"),
SUMIFS(CERV!$D:$D,CERV!$A:$A,C110,CERV!$G:$G,D110),
IF(AND(A110="Cancer Screening for CKD patients", E110="Utilization Rate (per 100,000 patients)"),
SUMIFS(CANSCRN!$D:$D,CANSCRN!$A:$A,C110,CANSCRN!$G:$G,D110),
IF(AND(A110="PSA Testing", E110="Cost per service ($USD)"),
SUMIFS(PSA!$E:$E,PSA!$A:$A,C110,PSA!$G:$G,D110),
IF(AND(A110="Colorectal Cancer Screening", E110="Cost per service ($USD)"),
SUMIFS(COL!$E:$E,COL!$A:$A,C110,COL!$G:$G,D110),
IF(AND(A110="Cervical Cancer Screening", E110="Cost per service ($USD)"),
SUMIFS(CERV!$E:$E,CERV!$A:$A,C110,CERV!$G:$G,D110),
IF(AND(A110="Cancer Screening for CKD patients", E110="Cost per service ($USD)"),
SUMIFS(CANSCRN!$E:$E,CANSCRN!$A:$A,C110,CANSCRN!$G:$G,D110),
IF(AND(A110="PSA Testing", E110="Total Expenditure ($USD per 100,000 patients)"),
SUMIFS(PSA!$F:$F,PSA!$A:$A,C110,PSA!$G:$G,D110),
IF(AND(A110="Colorectal Cancer Screening", E110="Total Expenditure ($USD per 100,000 patients)"),
SUMIFS(COL!$F:$F,COL!$A:$A,C110,COL!$G:$G,D110),
IF(AND(A110="Cervical Cancer Screening", E110="Total Expenditure ($USD per 100,000 patients)"),
SUMIFS(CERV!$F:$F,CERV!$A:$A,C110,CERV!$G:$G,D110),
SUMIFS(CANSCRN!$F:$F,CANSCRN!$A:$A,C110,CANSCRN!$G:$G,D110))))))))))))</f>
        <v>45127.114952342781</v>
      </c>
    </row>
    <row r="111" spans="1:6" x14ac:dyDescent="0.2">
      <c r="A111" s="24" t="s">
        <v>100</v>
      </c>
      <c r="B111" s="24" t="s">
        <v>101</v>
      </c>
      <c r="C111" s="24" t="s">
        <v>39</v>
      </c>
      <c r="D111" s="24">
        <v>2019</v>
      </c>
      <c r="E111" s="24" t="s">
        <v>102</v>
      </c>
      <c r="F111" s="3">
        <f>IF(AND(A111="PSA Testing", E111= "Utilization Rate (per 100,000 patients)"),
SUMIFS(PSA!$D:$D,PSA!$A:$A,C111,PSA!$G:$G,D111),
IF(AND(A111="Colorectal Cancer Screening", E111="Utilization Rate (per 100,000 patients)"),
SUMIFS(COL!$D:$D,COL!$A:$A,C111,COL!$G:$G, D111),
IF(AND(A111="Cervical Cancer Screening", E111="Utilization Rate (per 100,000 patients)"),
SUMIFS(CERV!$D:$D,CERV!$A:$A,C111,CERV!$G:$G,D111),
IF(AND(A111="Cancer Screening for CKD patients", E111="Utilization Rate (per 100,000 patients)"),
SUMIFS(CANSCRN!$D:$D,CANSCRN!$A:$A,C111,CANSCRN!$G:$G,D111),
IF(AND(A111="PSA Testing", E111="Cost per service ($USD)"),
SUMIFS(PSA!$E:$E,PSA!$A:$A,C111,PSA!$G:$G,D111),
IF(AND(A111="Colorectal Cancer Screening", E111="Cost per service ($USD)"),
SUMIFS(COL!$E:$E,COL!$A:$A,C111,COL!$G:$G,D111),
IF(AND(A111="Cervical Cancer Screening", E111="Cost per service ($USD)"),
SUMIFS(CERV!$E:$E,CERV!$A:$A,C111,CERV!$G:$G,D111),
IF(AND(A111="Cancer Screening for CKD patients", E111="Cost per service ($USD)"),
SUMIFS(CANSCRN!$E:$E,CANSCRN!$A:$A,C111,CANSCRN!$G:$G,D111),
IF(AND(A111="PSA Testing", E111="Total Expenditure ($USD per 100,000 patients)"),
SUMIFS(PSA!$F:$F,PSA!$A:$A,C111,PSA!$G:$G,D111),
IF(AND(A111="Colorectal Cancer Screening", E111="Total Expenditure ($USD per 100,000 patients)"),
SUMIFS(COL!$F:$F,COL!$A:$A,C111,COL!$G:$G,D111),
IF(AND(A111="Cervical Cancer Screening", E111="Total Expenditure ($USD per 100,000 patients)"),
SUMIFS(CERV!$F:$F,CERV!$A:$A,C111,CERV!$G:$G,D111),
SUMIFS(CANSCRN!$F:$F,CANSCRN!$A:$A,C111,CANSCRN!$G:$G,D111))))))))))))</f>
        <v>45138.604826783296</v>
      </c>
    </row>
    <row r="112" spans="1:6" x14ac:dyDescent="0.2">
      <c r="A112" s="24" t="s">
        <v>100</v>
      </c>
      <c r="B112" s="24" t="s">
        <v>101</v>
      </c>
      <c r="C112" s="24" t="s">
        <v>40</v>
      </c>
      <c r="D112" s="24">
        <v>2009</v>
      </c>
      <c r="E112" s="24" t="s">
        <v>102</v>
      </c>
      <c r="F112" s="3">
        <f>IF(AND(A112="PSA Testing", E112= "Utilization Rate (per 100,000 patients)"),
SUMIFS(PSA!$D:$D,PSA!$A:$A,C112,PSA!$G:$G,D112),
IF(AND(A112="Colorectal Cancer Screening", E112="Utilization Rate (per 100,000 patients)"),
SUMIFS(COL!$D:$D,COL!$A:$A,C112,COL!$G:$G, D112),
IF(AND(A112="Cervical Cancer Screening", E112="Utilization Rate (per 100,000 patients)"),
SUMIFS(CERV!$D:$D,CERV!$A:$A,C112,CERV!$G:$G,D112),
IF(AND(A112="Cancer Screening for CKD patients", E112="Utilization Rate (per 100,000 patients)"),
SUMIFS(CANSCRN!$D:$D,CANSCRN!$A:$A,C112,CANSCRN!$G:$G,D112),
IF(AND(A112="PSA Testing", E112="Cost per service ($USD)"),
SUMIFS(PSA!$E:$E,PSA!$A:$A,C112,PSA!$G:$G,D112),
IF(AND(A112="Colorectal Cancer Screening", E112="Cost per service ($USD)"),
SUMIFS(COL!$E:$E,COL!$A:$A,C112,COL!$G:$G,D112),
IF(AND(A112="Cervical Cancer Screening", E112="Cost per service ($USD)"),
SUMIFS(CERV!$E:$E,CERV!$A:$A,C112,CERV!$G:$G,D112),
IF(AND(A112="Cancer Screening for CKD patients", E112="Cost per service ($USD)"),
SUMIFS(CANSCRN!$E:$E,CANSCRN!$A:$A,C112,CANSCRN!$G:$G,D112),
IF(AND(A112="PSA Testing", E112="Total Expenditure ($USD per 100,000 patients)"),
SUMIFS(PSA!$F:$F,PSA!$A:$A,C112,PSA!$G:$G,D112),
IF(AND(A112="Colorectal Cancer Screening", E112="Total Expenditure ($USD per 100,000 patients)"),
SUMIFS(COL!$F:$F,COL!$A:$A,C112,COL!$G:$G,D112),
IF(AND(A112="Cervical Cancer Screening", E112="Total Expenditure ($USD per 100,000 patients)"),
SUMIFS(CERV!$F:$F,CERV!$A:$A,C112,CERV!$G:$G,D112),
SUMIFS(CANSCRN!$F:$F,CANSCRN!$A:$A,C112,CANSCRN!$G:$G,D112))))))))))))</f>
        <v>12470.449172576833</v>
      </c>
    </row>
    <row r="113" spans="1:6" x14ac:dyDescent="0.2">
      <c r="A113" s="24" t="s">
        <v>100</v>
      </c>
      <c r="B113" s="24" t="s">
        <v>101</v>
      </c>
      <c r="C113" s="24" t="s">
        <v>40</v>
      </c>
      <c r="D113" s="24">
        <v>2010</v>
      </c>
      <c r="E113" s="24" t="s">
        <v>102</v>
      </c>
      <c r="F113" s="3">
        <f>IF(AND(A113="PSA Testing", E113= "Utilization Rate (per 100,000 patients)"),
SUMIFS(PSA!$D:$D,PSA!$A:$A,C113,PSA!$G:$G,D113),
IF(AND(A113="Colorectal Cancer Screening", E113="Utilization Rate (per 100,000 patients)"),
SUMIFS(COL!$D:$D,COL!$A:$A,C113,COL!$G:$G, D113),
IF(AND(A113="Cervical Cancer Screening", E113="Utilization Rate (per 100,000 patients)"),
SUMIFS(CERV!$D:$D,CERV!$A:$A,C113,CERV!$G:$G,D113),
IF(AND(A113="Cancer Screening for CKD patients", E113="Utilization Rate (per 100,000 patients)"),
SUMIFS(CANSCRN!$D:$D,CANSCRN!$A:$A,C113,CANSCRN!$G:$G,D113),
IF(AND(A113="PSA Testing", E113="Cost per service ($USD)"),
SUMIFS(PSA!$E:$E,PSA!$A:$A,C113,PSA!$G:$G,D113),
IF(AND(A113="Colorectal Cancer Screening", E113="Cost per service ($USD)"),
SUMIFS(COL!$E:$E,COL!$A:$A,C113,COL!$G:$G,D113),
IF(AND(A113="Cervical Cancer Screening", E113="Cost per service ($USD)"),
SUMIFS(CERV!$E:$E,CERV!$A:$A,C113,CERV!$G:$G,D113),
IF(AND(A113="Cancer Screening for CKD patients", E113="Cost per service ($USD)"),
SUMIFS(CANSCRN!$E:$E,CANSCRN!$A:$A,C113,CANSCRN!$G:$G,D113),
IF(AND(A113="PSA Testing", E113="Total Expenditure ($USD per 100,000 patients)"),
SUMIFS(PSA!$F:$F,PSA!$A:$A,C113,PSA!$G:$G,D113),
IF(AND(A113="Colorectal Cancer Screening", E113="Total Expenditure ($USD per 100,000 patients)"),
SUMIFS(COL!$F:$F,COL!$A:$A,C113,COL!$G:$G,D113),
IF(AND(A113="Cervical Cancer Screening", E113="Total Expenditure ($USD per 100,000 patients)"),
SUMIFS(CERV!$F:$F,CERV!$A:$A,C113,CERV!$G:$G,D113),
SUMIFS(CANSCRN!$F:$F,CANSCRN!$A:$A,C113,CANSCRN!$G:$G,D113))))))))))))</f>
        <v>28862.572294133846</v>
      </c>
    </row>
    <row r="114" spans="1:6" x14ac:dyDescent="0.2">
      <c r="A114" s="24" t="s">
        <v>100</v>
      </c>
      <c r="B114" s="24" t="s">
        <v>101</v>
      </c>
      <c r="C114" s="24" t="s">
        <v>40</v>
      </c>
      <c r="D114" s="24">
        <v>2011</v>
      </c>
      <c r="E114" s="24" t="s">
        <v>102</v>
      </c>
      <c r="F114" s="3">
        <f>IF(AND(A114="PSA Testing", E114= "Utilization Rate (per 100,000 patients)"),
SUMIFS(PSA!$D:$D,PSA!$A:$A,C114,PSA!$G:$G,D114),
IF(AND(A114="Colorectal Cancer Screening", E114="Utilization Rate (per 100,000 patients)"),
SUMIFS(COL!$D:$D,COL!$A:$A,C114,COL!$G:$G, D114),
IF(AND(A114="Cervical Cancer Screening", E114="Utilization Rate (per 100,000 patients)"),
SUMIFS(CERV!$D:$D,CERV!$A:$A,C114,CERV!$G:$G,D114),
IF(AND(A114="Cancer Screening for CKD patients", E114="Utilization Rate (per 100,000 patients)"),
SUMIFS(CANSCRN!$D:$D,CANSCRN!$A:$A,C114,CANSCRN!$G:$G,D114),
IF(AND(A114="PSA Testing", E114="Cost per service ($USD)"),
SUMIFS(PSA!$E:$E,PSA!$A:$A,C114,PSA!$G:$G,D114),
IF(AND(A114="Colorectal Cancer Screening", E114="Cost per service ($USD)"),
SUMIFS(COL!$E:$E,COL!$A:$A,C114,COL!$G:$G,D114),
IF(AND(A114="Cervical Cancer Screening", E114="Cost per service ($USD)"),
SUMIFS(CERV!$E:$E,CERV!$A:$A,C114,CERV!$G:$G,D114),
IF(AND(A114="Cancer Screening for CKD patients", E114="Cost per service ($USD)"),
SUMIFS(CANSCRN!$E:$E,CANSCRN!$A:$A,C114,CANSCRN!$G:$G,D114),
IF(AND(A114="PSA Testing", E114="Total Expenditure ($USD per 100,000 patients)"),
SUMIFS(PSA!$F:$F,PSA!$A:$A,C114,PSA!$G:$G,D114),
IF(AND(A114="Colorectal Cancer Screening", E114="Total Expenditure ($USD per 100,000 patients)"),
SUMIFS(COL!$F:$F,COL!$A:$A,C114,COL!$G:$G,D114),
IF(AND(A114="Cervical Cancer Screening", E114="Total Expenditure ($USD per 100,000 patients)"),
SUMIFS(CERV!$F:$F,CERV!$A:$A,C114,CERV!$G:$G,D114),
SUMIFS(CANSCRN!$F:$F,CANSCRN!$A:$A,C114,CANSCRN!$G:$G,D114))))))))))))</f>
        <v>24121.711009848594</v>
      </c>
    </row>
    <row r="115" spans="1:6" x14ac:dyDescent="0.2">
      <c r="A115" s="24" t="s">
        <v>100</v>
      </c>
      <c r="B115" s="24" t="s">
        <v>101</v>
      </c>
      <c r="C115" s="24" t="s">
        <v>40</v>
      </c>
      <c r="D115" s="24">
        <v>2012</v>
      </c>
      <c r="E115" s="24" t="s">
        <v>102</v>
      </c>
      <c r="F115" s="3">
        <f>IF(AND(A115="PSA Testing", E115= "Utilization Rate (per 100,000 patients)"),
SUMIFS(PSA!$D:$D,PSA!$A:$A,C115,PSA!$G:$G,D115),
IF(AND(A115="Colorectal Cancer Screening", E115="Utilization Rate (per 100,000 patients)"),
SUMIFS(COL!$D:$D,COL!$A:$A,C115,COL!$G:$G, D115),
IF(AND(A115="Cervical Cancer Screening", E115="Utilization Rate (per 100,000 patients)"),
SUMIFS(CERV!$D:$D,CERV!$A:$A,C115,CERV!$G:$G,D115),
IF(AND(A115="Cancer Screening for CKD patients", E115="Utilization Rate (per 100,000 patients)"),
SUMIFS(CANSCRN!$D:$D,CANSCRN!$A:$A,C115,CANSCRN!$G:$G,D115),
IF(AND(A115="PSA Testing", E115="Cost per service ($USD)"),
SUMIFS(PSA!$E:$E,PSA!$A:$A,C115,PSA!$G:$G,D115),
IF(AND(A115="Colorectal Cancer Screening", E115="Cost per service ($USD)"),
SUMIFS(COL!$E:$E,COL!$A:$A,C115,COL!$G:$G,D115),
IF(AND(A115="Cervical Cancer Screening", E115="Cost per service ($USD)"),
SUMIFS(CERV!$E:$E,CERV!$A:$A,C115,CERV!$G:$G,D115),
IF(AND(A115="Cancer Screening for CKD patients", E115="Cost per service ($USD)"),
SUMIFS(CANSCRN!$E:$E,CANSCRN!$A:$A,C115,CANSCRN!$G:$G,D115),
IF(AND(A115="PSA Testing", E115="Total Expenditure ($USD per 100,000 patients)"),
SUMIFS(PSA!$F:$F,PSA!$A:$A,C115,PSA!$G:$G,D115),
IF(AND(A115="Colorectal Cancer Screening", E115="Total Expenditure ($USD per 100,000 patients)"),
SUMIFS(COL!$F:$F,COL!$A:$A,C115,COL!$G:$G,D115),
IF(AND(A115="Cervical Cancer Screening", E115="Total Expenditure ($USD per 100,000 patients)"),
SUMIFS(CERV!$F:$F,CERV!$A:$A,C115,CERV!$G:$G,D115),
SUMIFS(CANSCRN!$F:$F,CANSCRN!$A:$A,C115,CANSCRN!$G:$G,D115))))))))))))</f>
        <v>24238.798032176572</v>
      </c>
    </row>
    <row r="116" spans="1:6" x14ac:dyDescent="0.2">
      <c r="A116" s="24" t="s">
        <v>100</v>
      </c>
      <c r="B116" s="24" t="s">
        <v>101</v>
      </c>
      <c r="C116" s="24" t="s">
        <v>40</v>
      </c>
      <c r="D116" s="24">
        <v>2013</v>
      </c>
      <c r="E116" s="24" t="s">
        <v>102</v>
      </c>
      <c r="F116" s="3">
        <f>IF(AND(A116="PSA Testing", E116= "Utilization Rate (per 100,000 patients)"),
SUMIFS(PSA!$D:$D,PSA!$A:$A,C116,PSA!$G:$G,D116),
IF(AND(A116="Colorectal Cancer Screening", E116="Utilization Rate (per 100,000 patients)"),
SUMIFS(COL!$D:$D,COL!$A:$A,C116,COL!$G:$G, D116),
IF(AND(A116="Cervical Cancer Screening", E116="Utilization Rate (per 100,000 patients)"),
SUMIFS(CERV!$D:$D,CERV!$A:$A,C116,CERV!$G:$G,D116),
IF(AND(A116="Cancer Screening for CKD patients", E116="Utilization Rate (per 100,000 patients)"),
SUMIFS(CANSCRN!$D:$D,CANSCRN!$A:$A,C116,CANSCRN!$G:$G,D116),
IF(AND(A116="PSA Testing", E116="Cost per service ($USD)"),
SUMIFS(PSA!$E:$E,PSA!$A:$A,C116,PSA!$G:$G,D116),
IF(AND(A116="Colorectal Cancer Screening", E116="Cost per service ($USD)"),
SUMIFS(COL!$E:$E,COL!$A:$A,C116,COL!$G:$G,D116),
IF(AND(A116="Cervical Cancer Screening", E116="Cost per service ($USD)"),
SUMIFS(CERV!$E:$E,CERV!$A:$A,C116,CERV!$G:$G,D116),
IF(AND(A116="Cancer Screening for CKD patients", E116="Cost per service ($USD)"),
SUMIFS(CANSCRN!$E:$E,CANSCRN!$A:$A,C116,CANSCRN!$G:$G,D116),
IF(AND(A116="PSA Testing", E116="Total Expenditure ($USD per 100,000 patients)"),
SUMIFS(PSA!$F:$F,PSA!$A:$A,C116,PSA!$G:$G,D116),
IF(AND(A116="Colorectal Cancer Screening", E116="Total Expenditure ($USD per 100,000 patients)"),
SUMIFS(COL!$F:$F,COL!$A:$A,C116,COL!$G:$G,D116),
IF(AND(A116="Cervical Cancer Screening", E116="Total Expenditure ($USD per 100,000 patients)"),
SUMIFS(CERV!$F:$F,CERV!$A:$A,C116,CERV!$G:$G,D116),
SUMIFS(CANSCRN!$F:$F,CANSCRN!$A:$A,C116,CANSCRN!$G:$G,D116))))))))))))</f>
        <v>23414.389571321135</v>
      </c>
    </row>
    <row r="117" spans="1:6" x14ac:dyDescent="0.2">
      <c r="A117" s="24" t="s">
        <v>100</v>
      </c>
      <c r="B117" s="24" t="s">
        <v>101</v>
      </c>
      <c r="C117" s="24" t="s">
        <v>40</v>
      </c>
      <c r="D117" s="24">
        <v>2014</v>
      </c>
      <c r="E117" s="24" t="s">
        <v>102</v>
      </c>
      <c r="F117" s="3">
        <f>IF(AND(A117="PSA Testing", E117= "Utilization Rate (per 100,000 patients)"),
SUMIFS(PSA!$D:$D,PSA!$A:$A,C117,PSA!$G:$G,D117),
IF(AND(A117="Colorectal Cancer Screening", E117="Utilization Rate (per 100,000 patients)"),
SUMIFS(COL!$D:$D,COL!$A:$A,C117,COL!$G:$G, D117),
IF(AND(A117="Cervical Cancer Screening", E117="Utilization Rate (per 100,000 patients)"),
SUMIFS(CERV!$D:$D,CERV!$A:$A,C117,CERV!$G:$G,D117),
IF(AND(A117="Cancer Screening for CKD patients", E117="Utilization Rate (per 100,000 patients)"),
SUMIFS(CANSCRN!$D:$D,CANSCRN!$A:$A,C117,CANSCRN!$G:$G,D117),
IF(AND(A117="PSA Testing", E117="Cost per service ($USD)"),
SUMIFS(PSA!$E:$E,PSA!$A:$A,C117,PSA!$G:$G,D117),
IF(AND(A117="Colorectal Cancer Screening", E117="Cost per service ($USD)"),
SUMIFS(COL!$E:$E,COL!$A:$A,C117,COL!$G:$G,D117),
IF(AND(A117="Cervical Cancer Screening", E117="Cost per service ($USD)"),
SUMIFS(CERV!$E:$E,CERV!$A:$A,C117,CERV!$G:$G,D117),
IF(AND(A117="Cancer Screening for CKD patients", E117="Cost per service ($USD)"),
SUMIFS(CANSCRN!$E:$E,CANSCRN!$A:$A,C117,CANSCRN!$G:$G,D117),
IF(AND(A117="PSA Testing", E117="Total Expenditure ($USD per 100,000 patients)"),
SUMIFS(PSA!$F:$F,PSA!$A:$A,C117,PSA!$G:$G,D117),
IF(AND(A117="Colorectal Cancer Screening", E117="Total Expenditure ($USD per 100,000 patients)"),
SUMIFS(COL!$F:$F,COL!$A:$A,C117,COL!$G:$G,D117),
IF(AND(A117="Cervical Cancer Screening", E117="Total Expenditure ($USD per 100,000 patients)"),
SUMIFS(CERV!$F:$F,CERV!$A:$A,C117,CERV!$G:$G,D117),
SUMIFS(CANSCRN!$F:$F,CANSCRN!$A:$A,C117,CANSCRN!$G:$G,D117))))))))))))</f>
        <v>10777.109775105768</v>
      </c>
    </row>
    <row r="118" spans="1:6" x14ac:dyDescent="0.2">
      <c r="A118" s="24" t="s">
        <v>100</v>
      </c>
      <c r="B118" s="24" t="s">
        <v>101</v>
      </c>
      <c r="C118" s="24" t="s">
        <v>40</v>
      </c>
      <c r="D118" s="24">
        <v>2015</v>
      </c>
      <c r="E118" s="24" t="s">
        <v>102</v>
      </c>
      <c r="F118" s="3">
        <f>IF(AND(A118="PSA Testing", E118= "Utilization Rate (per 100,000 patients)"),
SUMIFS(PSA!$D:$D,PSA!$A:$A,C118,PSA!$G:$G,D118),
IF(AND(A118="Colorectal Cancer Screening", E118="Utilization Rate (per 100,000 patients)"),
SUMIFS(COL!$D:$D,COL!$A:$A,C118,COL!$G:$G, D118),
IF(AND(A118="Cervical Cancer Screening", E118="Utilization Rate (per 100,000 patients)"),
SUMIFS(CERV!$D:$D,CERV!$A:$A,C118,CERV!$G:$G,D118),
IF(AND(A118="Cancer Screening for CKD patients", E118="Utilization Rate (per 100,000 patients)"),
SUMIFS(CANSCRN!$D:$D,CANSCRN!$A:$A,C118,CANSCRN!$G:$G,D118),
IF(AND(A118="PSA Testing", E118="Cost per service ($USD)"),
SUMIFS(PSA!$E:$E,PSA!$A:$A,C118,PSA!$G:$G,D118),
IF(AND(A118="Colorectal Cancer Screening", E118="Cost per service ($USD)"),
SUMIFS(COL!$E:$E,COL!$A:$A,C118,COL!$G:$G,D118),
IF(AND(A118="Cervical Cancer Screening", E118="Cost per service ($USD)"),
SUMIFS(CERV!$E:$E,CERV!$A:$A,C118,CERV!$G:$G,D118),
IF(AND(A118="Cancer Screening for CKD patients", E118="Cost per service ($USD)"),
SUMIFS(CANSCRN!$E:$E,CANSCRN!$A:$A,C118,CANSCRN!$G:$G,D118),
IF(AND(A118="PSA Testing", E118="Total Expenditure ($USD per 100,000 patients)"),
SUMIFS(PSA!$F:$F,PSA!$A:$A,C118,PSA!$G:$G,D118),
IF(AND(A118="Colorectal Cancer Screening", E118="Total Expenditure ($USD per 100,000 patients)"),
SUMIFS(COL!$F:$F,COL!$A:$A,C118,COL!$G:$G,D118),
IF(AND(A118="Cervical Cancer Screening", E118="Total Expenditure ($USD per 100,000 patients)"),
SUMIFS(CERV!$F:$F,CERV!$A:$A,C118,CERV!$G:$G,D118),
SUMIFS(CANSCRN!$F:$F,CANSCRN!$A:$A,C118,CANSCRN!$G:$G,D118))))))))))))</f>
        <v>15996.371333534926</v>
      </c>
    </row>
    <row r="119" spans="1:6" x14ac:dyDescent="0.2">
      <c r="A119" s="24" t="s">
        <v>100</v>
      </c>
      <c r="B119" s="24" t="s">
        <v>101</v>
      </c>
      <c r="C119" s="24" t="s">
        <v>40</v>
      </c>
      <c r="D119" s="24">
        <v>2016</v>
      </c>
      <c r="E119" s="24" t="s">
        <v>102</v>
      </c>
      <c r="F119" s="3">
        <f>IF(AND(A119="PSA Testing", E119= "Utilization Rate (per 100,000 patients)"),
SUMIFS(PSA!$D:$D,PSA!$A:$A,C119,PSA!$G:$G,D119),
IF(AND(A119="Colorectal Cancer Screening", E119="Utilization Rate (per 100,000 patients)"),
SUMIFS(COL!$D:$D,COL!$A:$A,C119,COL!$G:$G, D119),
IF(AND(A119="Cervical Cancer Screening", E119="Utilization Rate (per 100,000 patients)"),
SUMIFS(CERV!$D:$D,CERV!$A:$A,C119,CERV!$G:$G,D119),
IF(AND(A119="Cancer Screening for CKD patients", E119="Utilization Rate (per 100,000 patients)"),
SUMIFS(CANSCRN!$D:$D,CANSCRN!$A:$A,C119,CANSCRN!$G:$G,D119),
IF(AND(A119="PSA Testing", E119="Cost per service ($USD)"),
SUMIFS(PSA!$E:$E,PSA!$A:$A,C119,PSA!$G:$G,D119),
IF(AND(A119="Colorectal Cancer Screening", E119="Cost per service ($USD)"),
SUMIFS(COL!$E:$E,COL!$A:$A,C119,COL!$G:$G,D119),
IF(AND(A119="Cervical Cancer Screening", E119="Cost per service ($USD)"),
SUMIFS(CERV!$E:$E,CERV!$A:$A,C119,CERV!$G:$G,D119),
IF(AND(A119="Cancer Screening for CKD patients", E119="Cost per service ($USD)"),
SUMIFS(CANSCRN!$E:$E,CANSCRN!$A:$A,C119,CANSCRN!$G:$G,D119),
IF(AND(A119="PSA Testing", E119="Total Expenditure ($USD per 100,000 patients)"),
SUMIFS(PSA!$F:$F,PSA!$A:$A,C119,PSA!$G:$G,D119),
IF(AND(A119="Colorectal Cancer Screening", E119="Total Expenditure ($USD per 100,000 patients)"),
SUMIFS(COL!$F:$F,COL!$A:$A,C119,COL!$G:$G,D119),
IF(AND(A119="Cervical Cancer Screening", E119="Total Expenditure ($USD per 100,000 patients)"),
SUMIFS(CERV!$F:$F,CERV!$A:$A,C119,CERV!$G:$G,D119),
SUMIFS(CANSCRN!$F:$F,CANSCRN!$A:$A,C119,CANSCRN!$G:$G,D119))))))))))))</f>
        <v>27582.521966278793</v>
      </c>
    </row>
    <row r="120" spans="1:6" x14ac:dyDescent="0.2">
      <c r="A120" s="24" t="s">
        <v>100</v>
      </c>
      <c r="B120" s="24" t="s">
        <v>101</v>
      </c>
      <c r="C120" s="24" t="s">
        <v>40</v>
      </c>
      <c r="D120" s="24">
        <v>2017</v>
      </c>
      <c r="E120" s="24" t="s">
        <v>102</v>
      </c>
      <c r="F120" s="3">
        <f>IF(AND(A120="PSA Testing", E120= "Utilization Rate (per 100,000 patients)"),
SUMIFS(PSA!$D:$D,PSA!$A:$A,C120,PSA!$G:$G,D120),
IF(AND(A120="Colorectal Cancer Screening", E120="Utilization Rate (per 100,000 patients)"),
SUMIFS(COL!$D:$D,COL!$A:$A,C120,COL!$G:$G, D120),
IF(AND(A120="Cervical Cancer Screening", E120="Utilization Rate (per 100,000 patients)"),
SUMIFS(CERV!$D:$D,CERV!$A:$A,C120,CERV!$G:$G,D120),
IF(AND(A120="Cancer Screening for CKD patients", E120="Utilization Rate (per 100,000 patients)"),
SUMIFS(CANSCRN!$D:$D,CANSCRN!$A:$A,C120,CANSCRN!$G:$G,D120),
IF(AND(A120="PSA Testing", E120="Cost per service ($USD)"),
SUMIFS(PSA!$E:$E,PSA!$A:$A,C120,PSA!$G:$G,D120),
IF(AND(A120="Colorectal Cancer Screening", E120="Cost per service ($USD)"),
SUMIFS(COL!$E:$E,COL!$A:$A,C120,COL!$G:$G,D120),
IF(AND(A120="Cervical Cancer Screening", E120="Cost per service ($USD)"),
SUMIFS(CERV!$E:$E,CERV!$A:$A,C120,CERV!$G:$G,D120),
IF(AND(A120="Cancer Screening for CKD patients", E120="Cost per service ($USD)"),
SUMIFS(CANSCRN!$E:$E,CANSCRN!$A:$A,C120,CANSCRN!$G:$G,D120),
IF(AND(A120="PSA Testing", E120="Total Expenditure ($USD per 100,000 patients)"),
SUMIFS(PSA!$F:$F,PSA!$A:$A,C120,PSA!$G:$G,D120),
IF(AND(A120="Colorectal Cancer Screening", E120="Total Expenditure ($USD per 100,000 patients)"),
SUMIFS(COL!$F:$F,COL!$A:$A,C120,COL!$G:$G,D120),
IF(AND(A120="Cervical Cancer Screening", E120="Total Expenditure ($USD per 100,000 patients)"),
SUMIFS(CERV!$F:$F,CERV!$A:$A,C120,CERV!$G:$G,D120),
SUMIFS(CANSCRN!$F:$F,CANSCRN!$A:$A,C120,CANSCRN!$G:$G,D120))))))))))))</f>
        <v>37493.957265783625</v>
      </c>
    </row>
    <row r="121" spans="1:6" x14ac:dyDescent="0.2">
      <c r="A121" s="24" t="s">
        <v>100</v>
      </c>
      <c r="B121" s="24" t="s">
        <v>101</v>
      </c>
      <c r="C121" s="24" t="s">
        <v>40</v>
      </c>
      <c r="D121" s="24">
        <v>2018</v>
      </c>
      <c r="E121" s="24" t="s">
        <v>102</v>
      </c>
      <c r="F121" s="3">
        <f>IF(AND(A121="PSA Testing", E121= "Utilization Rate (per 100,000 patients)"),
SUMIFS(PSA!$D:$D,PSA!$A:$A,C121,PSA!$G:$G,D121),
IF(AND(A121="Colorectal Cancer Screening", E121="Utilization Rate (per 100,000 patients)"),
SUMIFS(COL!$D:$D,COL!$A:$A,C121,COL!$G:$G, D121),
IF(AND(A121="Cervical Cancer Screening", E121="Utilization Rate (per 100,000 patients)"),
SUMIFS(CERV!$D:$D,CERV!$A:$A,C121,CERV!$G:$G,D121),
IF(AND(A121="Cancer Screening for CKD patients", E121="Utilization Rate (per 100,000 patients)"),
SUMIFS(CANSCRN!$D:$D,CANSCRN!$A:$A,C121,CANSCRN!$G:$G,D121),
IF(AND(A121="PSA Testing", E121="Cost per service ($USD)"),
SUMIFS(PSA!$E:$E,PSA!$A:$A,C121,PSA!$G:$G,D121),
IF(AND(A121="Colorectal Cancer Screening", E121="Cost per service ($USD)"),
SUMIFS(COL!$E:$E,COL!$A:$A,C121,COL!$G:$G,D121),
IF(AND(A121="Cervical Cancer Screening", E121="Cost per service ($USD)"),
SUMIFS(CERV!$E:$E,CERV!$A:$A,C121,CERV!$G:$G,D121),
IF(AND(A121="Cancer Screening for CKD patients", E121="Cost per service ($USD)"),
SUMIFS(CANSCRN!$E:$E,CANSCRN!$A:$A,C121,CANSCRN!$G:$G,D121),
IF(AND(A121="PSA Testing", E121="Total Expenditure ($USD per 100,000 patients)"),
SUMIFS(PSA!$F:$F,PSA!$A:$A,C121,PSA!$G:$G,D121),
IF(AND(A121="Colorectal Cancer Screening", E121="Total Expenditure ($USD per 100,000 patients)"),
SUMIFS(COL!$F:$F,COL!$A:$A,C121,COL!$G:$G,D121),
IF(AND(A121="Cervical Cancer Screening", E121="Total Expenditure ($USD per 100,000 patients)"),
SUMIFS(CERV!$F:$F,CERV!$A:$A,C121,CERV!$G:$G,D121),
SUMIFS(CANSCRN!$F:$F,CANSCRN!$A:$A,C121,CANSCRN!$G:$G,D121))))))))))))</f>
        <v>41737.19033697492</v>
      </c>
    </row>
    <row r="122" spans="1:6" x14ac:dyDescent="0.2">
      <c r="A122" s="24" t="s">
        <v>100</v>
      </c>
      <c r="B122" s="24" t="s">
        <v>101</v>
      </c>
      <c r="C122" s="24" t="s">
        <v>40</v>
      </c>
      <c r="D122" s="24">
        <v>2019</v>
      </c>
      <c r="E122" s="24" t="s">
        <v>102</v>
      </c>
      <c r="F122" s="3">
        <f>IF(AND(A122="PSA Testing", E122= "Utilization Rate (per 100,000 patients)"),
SUMIFS(PSA!$D:$D,PSA!$A:$A,C122,PSA!$G:$G,D122),
IF(AND(A122="Colorectal Cancer Screening", E122="Utilization Rate (per 100,000 patients)"),
SUMIFS(COL!$D:$D,COL!$A:$A,C122,COL!$G:$G, D122),
IF(AND(A122="Cervical Cancer Screening", E122="Utilization Rate (per 100,000 patients)"),
SUMIFS(CERV!$D:$D,CERV!$A:$A,C122,CERV!$G:$G,D122),
IF(AND(A122="Cancer Screening for CKD patients", E122="Utilization Rate (per 100,000 patients)"),
SUMIFS(CANSCRN!$D:$D,CANSCRN!$A:$A,C122,CANSCRN!$G:$G,D122),
IF(AND(A122="PSA Testing", E122="Cost per service ($USD)"),
SUMIFS(PSA!$E:$E,PSA!$A:$A,C122,PSA!$G:$G,D122),
IF(AND(A122="Colorectal Cancer Screening", E122="Cost per service ($USD)"),
SUMIFS(COL!$E:$E,COL!$A:$A,C122,COL!$G:$G,D122),
IF(AND(A122="Cervical Cancer Screening", E122="Cost per service ($USD)"),
SUMIFS(CERV!$E:$E,CERV!$A:$A,C122,CERV!$G:$G,D122),
IF(AND(A122="Cancer Screening for CKD patients", E122="Cost per service ($USD)"),
SUMIFS(CANSCRN!$E:$E,CANSCRN!$A:$A,C122,CANSCRN!$G:$G,D122),
IF(AND(A122="PSA Testing", E122="Total Expenditure ($USD per 100,000 patients)"),
SUMIFS(PSA!$F:$F,PSA!$A:$A,C122,PSA!$G:$G,D122),
IF(AND(A122="Colorectal Cancer Screening", E122="Total Expenditure ($USD per 100,000 patients)"),
SUMIFS(COL!$F:$F,COL!$A:$A,C122,COL!$G:$G,D122),
IF(AND(A122="Cervical Cancer Screening", E122="Total Expenditure ($USD per 100,000 patients)"),
SUMIFS(CERV!$F:$F,CERV!$A:$A,C122,CERV!$G:$G,D122),
SUMIFS(CANSCRN!$F:$F,CANSCRN!$A:$A,C122,CANSCRN!$G:$G,D122))))))))))))</f>
        <v>41924.120195864307</v>
      </c>
    </row>
    <row r="123" spans="1:6" x14ac:dyDescent="0.2">
      <c r="A123" s="24" t="s">
        <v>100</v>
      </c>
      <c r="B123" s="24" t="s">
        <v>101</v>
      </c>
      <c r="C123" s="24" t="s">
        <v>41</v>
      </c>
      <c r="D123" s="24">
        <v>2009</v>
      </c>
      <c r="E123" s="24" t="s">
        <v>102</v>
      </c>
      <c r="F123" s="3">
        <f>IF(AND(A123="PSA Testing", E123= "Utilization Rate (per 100,000 patients)"),
SUMIFS(PSA!$D:$D,PSA!$A:$A,C123,PSA!$G:$G,D123),
IF(AND(A123="Colorectal Cancer Screening", E123="Utilization Rate (per 100,000 patients)"),
SUMIFS(COL!$D:$D,COL!$A:$A,C123,COL!$G:$G, D123),
IF(AND(A123="Cervical Cancer Screening", E123="Utilization Rate (per 100,000 patients)"),
SUMIFS(CERV!$D:$D,CERV!$A:$A,C123,CERV!$G:$G,D123),
IF(AND(A123="Cancer Screening for CKD patients", E123="Utilization Rate (per 100,000 patients)"),
SUMIFS(CANSCRN!$D:$D,CANSCRN!$A:$A,C123,CANSCRN!$G:$G,D123),
IF(AND(A123="PSA Testing", E123="Cost per service ($USD)"),
SUMIFS(PSA!$E:$E,PSA!$A:$A,C123,PSA!$G:$G,D123),
IF(AND(A123="Colorectal Cancer Screening", E123="Cost per service ($USD)"),
SUMIFS(COL!$E:$E,COL!$A:$A,C123,COL!$G:$G,D123),
IF(AND(A123="Cervical Cancer Screening", E123="Cost per service ($USD)"),
SUMIFS(CERV!$E:$E,CERV!$A:$A,C123,CERV!$G:$G,D123),
IF(AND(A123="Cancer Screening for CKD patients", E123="Cost per service ($USD)"),
SUMIFS(CANSCRN!$E:$E,CANSCRN!$A:$A,C123,CANSCRN!$G:$G,D123),
IF(AND(A123="PSA Testing", E123="Total Expenditure ($USD per 100,000 patients)"),
SUMIFS(PSA!$F:$F,PSA!$A:$A,C123,PSA!$G:$G,D123),
IF(AND(A123="Colorectal Cancer Screening", E123="Total Expenditure ($USD per 100,000 patients)"),
SUMIFS(COL!$F:$F,COL!$A:$A,C123,COL!$G:$G,D123),
IF(AND(A123="Cervical Cancer Screening", E123="Total Expenditure ($USD per 100,000 patients)"),
SUMIFS(CERV!$F:$F,CERV!$A:$A,C123,CERV!$G:$G,D123),
SUMIFS(CANSCRN!$F:$F,CANSCRN!$A:$A,C123,CANSCRN!$G:$G,D123))))))))))))</f>
        <v>16518.424396442184</v>
      </c>
    </row>
    <row r="124" spans="1:6" x14ac:dyDescent="0.2">
      <c r="A124" s="24" t="s">
        <v>100</v>
      </c>
      <c r="B124" s="24" t="s">
        <v>101</v>
      </c>
      <c r="C124" s="24" t="s">
        <v>41</v>
      </c>
      <c r="D124" s="24">
        <v>2010</v>
      </c>
      <c r="E124" s="24" t="s">
        <v>102</v>
      </c>
      <c r="F124" s="3">
        <f>IF(AND(A124="PSA Testing", E124= "Utilization Rate (per 100,000 patients)"),
SUMIFS(PSA!$D:$D,PSA!$A:$A,C124,PSA!$G:$G,D124),
IF(AND(A124="Colorectal Cancer Screening", E124="Utilization Rate (per 100,000 patients)"),
SUMIFS(COL!$D:$D,COL!$A:$A,C124,COL!$G:$G, D124),
IF(AND(A124="Cervical Cancer Screening", E124="Utilization Rate (per 100,000 patients)"),
SUMIFS(CERV!$D:$D,CERV!$A:$A,C124,CERV!$G:$G,D124),
IF(AND(A124="Cancer Screening for CKD patients", E124="Utilization Rate (per 100,000 patients)"),
SUMIFS(CANSCRN!$D:$D,CANSCRN!$A:$A,C124,CANSCRN!$G:$G,D124),
IF(AND(A124="PSA Testing", E124="Cost per service ($USD)"),
SUMIFS(PSA!$E:$E,PSA!$A:$A,C124,PSA!$G:$G,D124),
IF(AND(A124="Colorectal Cancer Screening", E124="Cost per service ($USD)"),
SUMIFS(COL!$E:$E,COL!$A:$A,C124,COL!$G:$G,D124),
IF(AND(A124="Cervical Cancer Screening", E124="Cost per service ($USD)"),
SUMIFS(CERV!$E:$E,CERV!$A:$A,C124,CERV!$G:$G,D124),
IF(AND(A124="Cancer Screening for CKD patients", E124="Cost per service ($USD)"),
SUMIFS(CANSCRN!$E:$E,CANSCRN!$A:$A,C124,CANSCRN!$G:$G,D124),
IF(AND(A124="PSA Testing", E124="Total Expenditure ($USD per 100,000 patients)"),
SUMIFS(PSA!$F:$F,PSA!$A:$A,C124,PSA!$G:$G,D124),
IF(AND(A124="Colorectal Cancer Screening", E124="Total Expenditure ($USD per 100,000 patients)"),
SUMIFS(COL!$F:$F,COL!$A:$A,C124,COL!$G:$G,D124),
IF(AND(A124="Cervical Cancer Screening", E124="Total Expenditure ($USD per 100,000 patients)"),
SUMIFS(CERV!$F:$F,CERV!$A:$A,C124,CERV!$G:$G,D124),
SUMIFS(CANSCRN!$F:$F,CANSCRN!$A:$A,C124,CANSCRN!$G:$G,D124))))))))))))</f>
        <v>20317.460317460318</v>
      </c>
    </row>
    <row r="125" spans="1:6" x14ac:dyDescent="0.2">
      <c r="A125" s="24" t="s">
        <v>100</v>
      </c>
      <c r="B125" s="24" t="s">
        <v>101</v>
      </c>
      <c r="C125" s="24" t="s">
        <v>41</v>
      </c>
      <c r="D125" s="24">
        <v>2011</v>
      </c>
      <c r="E125" s="24" t="s">
        <v>102</v>
      </c>
      <c r="F125" s="3">
        <f>IF(AND(A125="PSA Testing", E125= "Utilization Rate (per 100,000 patients)"),
SUMIFS(PSA!$D:$D,PSA!$A:$A,C125,PSA!$G:$G,D125),
IF(AND(A125="Colorectal Cancer Screening", E125="Utilization Rate (per 100,000 patients)"),
SUMIFS(COL!$D:$D,COL!$A:$A,C125,COL!$G:$G, D125),
IF(AND(A125="Cervical Cancer Screening", E125="Utilization Rate (per 100,000 patients)"),
SUMIFS(CERV!$D:$D,CERV!$A:$A,C125,CERV!$G:$G,D125),
IF(AND(A125="Cancer Screening for CKD patients", E125="Utilization Rate (per 100,000 patients)"),
SUMIFS(CANSCRN!$D:$D,CANSCRN!$A:$A,C125,CANSCRN!$G:$G,D125),
IF(AND(A125="PSA Testing", E125="Cost per service ($USD)"),
SUMIFS(PSA!$E:$E,PSA!$A:$A,C125,PSA!$G:$G,D125),
IF(AND(A125="Colorectal Cancer Screening", E125="Cost per service ($USD)"),
SUMIFS(COL!$E:$E,COL!$A:$A,C125,COL!$G:$G,D125),
IF(AND(A125="Cervical Cancer Screening", E125="Cost per service ($USD)"),
SUMIFS(CERV!$E:$E,CERV!$A:$A,C125,CERV!$G:$G,D125),
IF(AND(A125="Cancer Screening for CKD patients", E125="Cost per service ($USD)"),
SUMIFS(CANSCRN!$E:$E,CANSCRN!$A:$A,C125,CANSCRN!$G:$G,D125),
IF(AND(A125="PSA Testing", E125="Total Expenditure ($USD per 100,000 patients)"),
SUMIFS(PSA!$F:$F,PSA!$A:$A,C125,PSA!$G:$G,D125),
IF(AND(A125="Colorectal Cancer Screening", E125="Total Expenditure ($USD per 100,000 patients)"),
SUMIFS(COL!$F:$F,COL!$A:$A,C125,COL!$G:$G,D125),
IF(AND(A125="Cervical Cancer Screening", E125="Total Expenditure ($USD per 100,000 patients)"),
SUMIFS(CERV!$F:$F,CERV!$A:$A,C125,CERV!$G:$G,D125),
SUMIFS(CANSCRN!$F:$F,CANSCRN!$A:$A,C125,CANSCRN!$G:$G,D125))))))))))))</f>
        <v>22669.649515287099</v>
      </c>
    </row>
    <row r="126" spans="1:6" x14ac:dyDescent="0.2">
      <c r="A126" s="24" t="s">
        <v>100</v>
      </c>
      <c r="B126" s="24" t="s">
        <v>101</v>
      </c>
      <c r="C126" s="24" t="s">
        <v>41</v>
      </c>
      <c r="D126" s="24">
        <v>2012</v>
      </c>
      <c r="E126" s="24" t="s">
        <v>102</v>
      </c>
      <c r="F126" s="3">
        <f>IF(AND(A126="PSA Testing", E126= "Utilization Rate (per 100,000 patients)"),
SUMIFS(PSA!$D:$D,PSA!$A:$A,C126,PSA!$G:$G,D126),
IF(AND(A126="Colorectal Cancer Screening", E126="Utilization Rate (per 100,000 patients)"),
SUMIFS(COL!$D:$D,COL!$A:$A,C126,COL!$G:$G, D126),
IF(AND(A126="Cervical Cancer Screening", E126="Utilization Rate (per 100,000 patients)"),
SUMIFS(CERV!$D:$D,CERV!$A:$A,C126,CERV!$G:$G,D126),
IF(AND(A126="Cancer Screening for CKD patients", E126="Utilization Rate (per 100,000 patients)"),
SUMIFS(CANSCRN!$D:$D,CANSCRN!$A:$A,C126,CANSCRN!$G:$G,D126),
IF(AND(A126="PSA Testing", E126="Cost per service ($USD)"),
SUMIFS(PSA!$E:$E,PSA!$A:$A,C126,PSA!$G:$G,D126),
IF(AND(A126="Colorectal Cancer Screening", E126="Cost per service ($USD)"),
SUMIFS(COL!$E:$E,COL!$A:$A,C126,COL!$G:$G,D126),
IF(AND(A126="Cervical Cancer Screening", E126="Cost per service ($USD)"),
SUMIFS(CERV!$E:$E,CERV!$A:$A,C126,CERV!$G:$G,D126),
IF(AND(A126="Cancer Screening for CKD patients", E126="Cost per service ($USD)"),
SUMIFS(CANSCRN!$E:$E,CANSCRN!$A:$A,C126,CANSCRN!$G:$G,D126),
IF(AND(A126="PSA Testing", E126="Total Expenditure ($USD per 100,000 patients)"),
SUMIFS(PSA!$F:$F,PSA!$A:$A,C126,PSA!$G:$G,D126),
IF(AND(A126="Colorectal Cancer Screening", E126="Total Expenditure ($USD per 100,000 patients)"),
SUMIFS(COL!$F:$F,COL!$A:$A,C126,COL!$G:$G,D126),
IF(AND(A126="Cervical Cancer Screening", E126="Total Expenditure ($USD per 100,000 patients)"),
SUMIFS(CERV!$F:$F,CERV!$A:$A,C126,CERV!$G:$G,D126),
SUMIFS(CANSCRN!$F:$F,CANSCRN!$A:$A,C126,CANSCRN!$G:$G,D126))))))))))))</f>
        <v>16979.865771812081</v>
      </c>
    </row>
    <row r="127" spans="1:6" x14ac:dyDescent="0.2">
      <c r="A127" s="24" t="s">
        <v>100</v>
      </c>
      <c r="B127" s="24" t="s">
        <v>101</v>
      </c>
      <c r="C127" s="24" t="s">
        <v>41</v>
      </c>
      <c r="D127" s="24">
        <v>2013</v>
      </c>
      <c r="E127" s="24" t="s">
        <v>102</v>
      </c>
      <c r="F127" s="3">
        <f>IF(AND(A127="PSA Testing", E127= "Utilization Rate (per 100,000 patients)"),
SUMIFS(PSA!$D:$D,PSA!$A:$A,C127,PSA!$G:$G,D127),
IF(AND(A127="Colorectal Cancer Screening", E127="Utilization Rate (per 100,000 patients)"),
SUMIFS(COL!$D:$D,COL!$A:$A,C127,COL!$G:$G, D127),
IF(AND(A127="Cervical Cancer Screening", E127="Utilization Rate (per 100,000 patients)"),
SUMIFS(CERV!$D:$D,CERV!$A:$A,C127,CERV!$G:$G,D127),
IF(AND(A127="Cancer Screening for CKD patients", E127="Utilization Rate (per 100,000 patients)"),
SUMIFS(CANSCRN!$D:$D,CANSCRN!$A:$A,C127,CANSCRN!$G:$G,D127),
IF(AND(A127="PSA Testing", E127="Cost per service ($USD)"),
SUMIFS(PSA!$E:$E,PSA!$A:$A,C127,PSA!$G:$G,D127),
IF(AND(A127="Colorectal Cancer Screening", E127="Cost per service ($USD)"),
SUMIFS(COL!$E:$E,COL!$A:$A,C127,COL!$G:$G,D127),
IF(AND(A127="Cervical Cancer Screening", E127="Cost per service ($USD)"),
SUMIFS(CERV!$E:$E,CERV!$A:$A,C127,CERV!$G:$G,D127),
IF(AND(A127="Cancer Screening for CKD patients", E127="Cost per service ($USD)"),
SUMIFS(CANSCRN!$E:$E,CANSCRN!$A:$A,C127,CANSCRN!$G:$G,D127),
IF(AND(A127="PSA Testing", E127="Total Expenditure ($USD per 100,000 patients)"),
SUMIFS(PSA!$F:$F,PSA!$A:$A,C127,PSA!$G:$G,D127),
IF(AND(A127="Colorectal Cancer Screening", E127="Total Expenditure ($USD per 100,000 patients)"),
SUMIFS(COL!$F:$F,COL!$A:$A,C127,COL!$G:$G,D127),
IF(AND(A127="Cervical Cancer Screening", E127="Total Expenditure ($USD per 100,000 patients)"),
SUMIFS(CERV!$F:$F,CERV!$A:$A,C127,CERV!$G:$G,D127),
SUMIFS(CANSCRN!$F:$F,CANSCRN!$A:$A,C127,CANSCRN!$G:$G,D127))))))))))))</f>
        <v>17014.547754585703</v>
      </c>
    </row>
    <row r="128" spans="1:6" x14ac:dyDescent="0.2">
      <c r="A128" s="24" t="s">
        <v>100</v>
      </c>
      <c r="B128" s="24" t="s">
        <v>101</v>
      </c>
      <c r="C128" s="24" t="s">
        <v>41</v>
      </c>
      <c r="D128" s="24">
        <v>2014</v>
      </c>
      <c r="E128" s="24" t="s">
        <v>102</v>
      </c>
      <c r="F128" s="3">
        <f>IF(AND(A128="PSA Testing", E128= "Utilization Rate (per 100,000 patients)"),
SUMIFS(PSA!$D:$D,PSA!$A:$A,C128,PSA!$G:$G,D128),
IF(AND(A128="Colorectal Cancer Screening", E128="Utilization Rate (per 100,000 patients)"),
SUMIFS(COL!$D:$D,COL!$A:$A,C128,COL!$G:$G, D128),
IF(AND(A128="Cervical Cancer Screening", E128="Utilization Rate (per 100,000 patients)"),
SUMIFS(CERV!$D:$D,CERV!$A:$A,C128,CERV!$G:$G,D128),
IF(AND(A128="Cancer Screening for CKD patients", E128="Utilization Rate (per 100,000 patients)"),
SUMIFS(CANSCRN!$D:$D,CANSCRN!$A:$A,C128,CANSCRN!$G:$G,D128),
IF(AND(A128="PSA Testing", E128="Cost per service ($USD)"),
SUMIFS(PSA!$E:$E,PSA!$A:$A,C128,PSA!$G:$G,D128),
IF(AND(A128="Colorectal Cancer Screening", E128="Cost per service ($USD)"),
SUMIFS(COL!$E:$E,COL!$A:$A,C128,COL!$G:$G,D128),
IF(AND(A128="Cervical Cancer Screening", E128="Cost per service ($USD)"),
SUMIFS(CERV!$E:$E,CERV!$A:$A,C128,CERV!$G:$G,D128),
IF(AND(A128="Cancer Screening for CKD patients", E128="Cost per service ($USD)"),
SUMIFS(CANSCRN!$E:$E,CANSCRN!$A:$A,C128,CANSCRN!$G:$G,D128),
IF(AND(A128="PSA Testing", E128="Total Expenditure ($USD per 100,000 patients)"),
SUMIFS(PSA!$F:$F,PSA!$A:$A,C128,PSA!$G:$G,D128),
IF(AND(A128="Colorectal Cancer Screening", E128="Total Expenditure ($USD per 100,000 patients)"),
SUMIFS(COL!$F:$F,COL!$A:$A,C128,COL!$G:$G,D128),
IF(AND(A128="Cervical Cancer Screening", E128="Total Expenditure ($USD per 100,000 patients)"),
SUMIFS(CERV!$F:$F,CERV!$A:$A,C128,CERV!$G:$G,D128),
SUMIFS(CANSCRN!$F:$F,CANSCRN!$A:$A,C128,CANSCRN!$G:$G,D128))))))))))))</f>
        <v>14415.781487101669</v>
      </c>
    </row>
    <row r="129" spans="1:6" x14ac:dyDescent="0.2">
      <c r="A129" s="24" t="s">
        <v>100</v>
      </c>
      <c r="B129" s="24" t="s">
        <v>101</v>
      </c>
      <c r="C129" s="24" t="s">
        <v>41</v>
      </c>
      <c r="D129" s="24">
        <v>2015</v>
      </c>
      <c r="E129" s="24" t="s">
        <v>102</v>
      </c>
      <c r="F129" s="3">
        <f>IF(AND(A129="PSA Testing", E129= "Utilization Rate (per 100,000 patients)"),
SUMIFS(PSA!$D:$D,PSA!$A:$A,C129,PSA!$G:$G,D129),
IF(AND(A129="Colorectal Cancer Screening", E129="Utilization Rate (per 100,000 patients)"),
SUMIFS(COL!$D:$D,COL!$A:$A,C129,COL!$G:$G, D129),
IF(AND(A129="Cervical Cancer Screening", E129="Utilization Rate (per 100,000 patients)"),
SUMIFS(CERV!$D:$D,CERV!$A:$A,C129,CERV!$G:$G,D129),
IF(AND(A129="Cancer Screening for CKD patients", E129="Utilization Rate (per 100,000 patients)"),
SUMIFS(CANSCRN!$D:$D,CANSCRN!$A:$A,C129,CANSCRN!$G:$G,D129),
IF(AND(A129="PSA Testing", E129="Cost per service ($USD)"),
SUMIFS(PSA!$E:$E,PSA!$A:$A,C129,PSA!$G:$G,D129),
IF(AND(A129="Colorectal Cancer Screening", E129="Cost per service ($USD)"),
SUMIFS(COL!$E:$E,COL!$A:$A,C129,COL!$G:$G,D129),
IF(AND(A129="Cervical Cancer Screening", E129="Cost per service ($USD)"),
SUMIFS(CERV!$E:$E,CERV!$A:$A,C129,CERV!$G:$G,D129),
IF(AND(A129="Cancer Screening for CKD patients", E129="Cost per service ($USD)"),
SUMIFS(CANSCRN!$E:$E,CANSCRN!$A:$A,C129,CANSCRN!$G:$G,D129),
IF(AND(A129="PSA Testing", E129="Total Expenditure ($USD per 100,000 patients)"),
SUMIFS(PSA!$F:$F,PSA!$A:$A,C129,PSA!$G:$G,D129),
IF(AND(A129="Colorectal Cancer Screening", E129="Total Expenditure ($USD per 100,000 patients)"),
SUMIFS(COL!$F:$F,COL!$A:$A,C129,COL!$G:$G,D129),
IF(AND(A129="Cervical Cancer Screening", E129="Total Expenditure ($USD per 100,000 patients)"),
SUMIFS(CERV!$F:$F,CERV!$A:$A,C129,CERV!$G:$G,D129),
SUMIFS(CANSCRN!$F:$F,CANSCRN!$A:$A,C129,CANSCRN!$G:$G,D129))))))))))))</f>
        <v>16982.456140350878</v>
      </c>
    </row>
    <row r="130" spans="1:6" x14ac:dyDescent="0.2">
      <c r="A130" s="24" t="s">
        <v>100</v>
      </c>
      <c r="B130" s="24" t="s">
        <v>101</v>
      </c>
      <c r="C130" s="24" t="s">
        <v>41</v>
      </c>
      <c r="D130" s="24">
        <v>2016</v>
      </c>
      <c r="E130" s="24" t="s">
        <v>102</v>
      </c>
      <c r="F130" s="3">
        <f>IF(AND(A130="PSA Testing", E130= "Utilization Rate (per 100,000 patients)"),
SUMIFS(PSA!$D:$D,PSA!$A:$A,C130,PSA!$G:$G,D130),
IF(AND(A130="Colorectal Cancer Screening", E130="Utilization Rate (per 100,000 patients)"),
SUMIFS(COL!$D:$D,COL!$A:$A,C130,COL!$G:$G, D130),
IF(AND(A130="Cervical Cancer Screening", E130="Utilization Rate (per 100,000 patients)"),
SUMIFS(CERV!$D:$D,CERV!$A:$A,C130,CERV!$G:$G,D130),
IF(AND(A130="Cancer Screening for CKD patients", E130="Utilization Rate (per 100,000 patients)"),
SUMIFS(CANSCRN!$D:$D,CANSCRN!$A:$A,C130,CANSCRN!$G:$G,D130),
IF(AND(A130="PSA Testing", E130="Cost per service ($USD)"),
SUMIFS(PSA!$E:$E,PSA!$A:$A,C130,PSA!$G:$G,D130),
IF(AND(A130="Colorectal Cancer Screening", E130="Cost per service ($USD)"),
SUMIFS(COL!$E:$E,COL!$A:$A,C130,COL!$G:$G,D130),
IF(AND(A130="Cervical Cancer Screening", E130="Cost per service ($USD)"),
SUMIFS(CERV!$E:$E,CERV!$A:$A,C130,CERV!$G:$G,D130),
IF(AND(A130="Cancer Screening for CKD patients", E130="Cost per service ($USD)"),
SUMIFS(CANSCRN!$E:$E,CANSCRN!$A:$A,C130,CANSCRN!$G:$G,D130),
IF(AND(A130="PSA Testing", E130="Total Expenditure ($USD per 100,000 patients)"),
SUMIFS(PSA!$F:$F,PSA!$A:$A,C130,PSA!$G:$G,D130),
IF(AND(A130="Colorectal Cancer Screening", E130="Total Expenditure ($USD per 100,000 patients)"),
SUMIFS(COL!$F:$F,COL!$A:$A,C130,COL!$G:$G,D130),
IF(AND(A130="Cervical Cancer Screening", E130="Total Expenditure ($USD per 100,000 patients)"),
SUMIFS(CERV!$F:$F,CERV!$A:$A,C130,CERV!$G:$G,D130),
SUMIFS(CANSCRN!$F:$F,CANSCRN!$A:$A,C130,CANSCRN!$G:$G,D130))))))))))))</f>
        <v>16083.52144469526</v>
      </c>
    </row>
    <row r="131" spans="1:6" x14ac:dyDescent="0.2">
      <c r="A131" s="24" t="s">
        <v>100</v>
      </c>
      <c r="B131" s="24" t="s">
        <v>101</v>
      </c>
      <c r="C131" s="24" t="s">
        <v>41</v>
      </c>
      <c r="D131" s="24">
        <v>2017</v>
      </c>
      <c r="E131" s="24" t="s">
        <v>102</v>
      </c>
      <c r="F131" s="3">
        <f>IF(AND(A131="PSA Testing", E131= "Utilization Rate (per 100,000 patients)"),
SUMIFS(PSA!$D:$D,PSA!$A:$A,C131,PSA!$G:$G,D131),
IF(AND(A131="Colorectal Cancer Screening", E131="Utilization Rate (per 100,000 patients)"),
SUMIFS(COL!$D:$D,COL!$A:$A,C131,COL!$G:$G, D131),
IF(AND(A131="Cervical Cancer Screening", E131="Utilization Rate (per 100,000 patients)"),
SUMIFS(CERV!$D:$D,CERV!$A:$A,C131,CERV!$G:$G,D131),
IF(AND(A131="Cancer Screening for CKD patients", E131="Utilization Rate (per 100,000 patients)"),
SUMIFS(CANSCRN!$D:$D,CANSCRN!$A:$A,C131,CANSCRN!$G:$G,D131),
IF(AND(A131="PSA Testing", E131="Cost per service ($USD)"),
SUMIFS(PSA!$E:$E,PSA!$A:$A,C131,PSA!$G:$G,D131),
IF(AND(A131="Colorectal Cancer Screening", E131="Cost per service ($USD)"),
SUMIFS(COL!$E:$E,COL!$A:$A,C131,COL!$G:$G,D131),
IF(AND(A131="Cervical Cancer Screening", E131="Cost per service ($USD)"),
SUMIFS(CERV!$E:$E,CERV!$A:$A,C131,CERV!$G:$G,D131),
IF(AND(A131="Cancer Screening for CKD patients", E131="Cost per service ($USD)"),
SUMIFS(CANSCRN!$E:$E,CANSCRN!$A:$A,C131,CANSCRN!$G:$G,D131),
IF(AND(A131="PSA Testing", E131="Total Expenditure ($USD per 100,000 patients)"),
SUMIFS(PSA!$F:$F,PSA!$A:$A,C131,PSA!$G:$G,D131),
IF(AND(A131="Colorectal Cancer Screening", E131="Total Expenditure ($USD per 100,000 patients)"),
SUMIFS(COL!$F:$F,COL!$A:$A,C131,COL!$G:$G,D131),
IF(AND(A131="Cervical Cancer Screening", E131="Total Expenditure ($USD per 100,000 patients)"),
SUMIFS(CERV!$F:$F,CERV!$A:$A,C131,CERV!$G:$G,D131),
SUMIFS(CANSCRN!$F:$F,CANSCRN!$A:$A,C131,CANSCRN!$G:$G,D131))))))))))))</f>
        <v>23629.169022046353</v>
      </c>
    </row>
    <row r="132" spans="1:6" x14ac:dyDescent="0.2">
      <c r="A132" s="24" t="s">
        <v>100</v>
      </c>
      <c r="B132" s="24" t="s">
        <v>101</v>
      </c>
      <c r="C132" s="24" t="s">
        <v>41</v>
      </c>
      <c r="D132" s="24">
        <v>2018</v>
      </c>
      <c r="E132" s="24" t="s">
        <v>102</v>
      </c>
      <c r="F132" s="3">
        <f>IF(AND(A132="PSA Testing", E132= "Utilization Rate (per 100,000 patients)"),
SUMIFS(PSA!$D:$D,PSA!$A:$A,C132,PSA!$G:$G,D132),
IF(AND(A132="Colorectal Cancer Screening", E132="Utilization Rate (per 100,000 patients)"),
SUMIFS(COL!$D:$D,COL!$A:$A,C132,COL!$G:$G, D132),
IF(AND(A132="Cervical Cancer Screening", E132="Utilization Rate (per 100,000 patients)"),
SUMIFS(CERV!$D:$D,CERV!$A:$A,C132,CERV!$G:$G,D132),
IF(AND(A132="Cancer Screening for CKD patients", E132="Utilization Rate (per 100,000 patients)"),
SUMIFS(CANSCRN!$D:$D,CANSCRN!$A:$A,C132,CANSCRN!$G:$G,D132),
IF(AND(A132="PSA Testing", E132="Cost per service ($USD)"),
SUMIFS(PSA!$E:$E,PSA!$A:$A,C132,PSA!$G:$G,D132),
IF(AND(A132="Colorectal Cancer Screening", E132="Cost per service ($USD)"),
SUMIFS(COL!$E:$E,COL!$A:$A,C132,COL!$G:$G,D132),
IF(AND(A132="Cervical Cancer Screening", E132="Cost per service ($USD)"),
SUMIFS(CERV!$E:$E,CERV!$A:$A,C132,CERV!$G:$G,D132),
IF(AND(A132="Cancer Screening for CKD patients", E132="Cost per service ($USD)"),
SUMIFS(CANSCRN!$E:$E,CANSCRN!$A:$A,C132,CANSCRN!$G:$G,D132),
IF(AND(A132="PSA Testing", E132="Total Expenditure ($USD per 100,000 patients)"),
SUMIFS(PSA!$F:$F,PSA!$A:$A,C132,PSA!$G:$G,D132),
IF(AND(A132="Colorectal Cancer Screening", E132="Total Expenditure ($USD per 100,000 patients)"),
SUMIFS(COL!$F:$F,COL!$A:$A,C132,COL!$G:$G,D132),
IF(AND(A132="Cervical Cancer Screening", E132="Total Expenditure ($USD per 100,000 patients)"),
SUMIFS(CERV!$F:$F,CERV!$A:$A,C132,CERV!$G:$G,D132),
SUMIFS(CANSCRN!$F:$F,CANSCRN!$A:$A,C132,CANSCRN!$G:$G,D132))))))))))))</f>
        <v>29302.07778369739</v>
      </c>
    </row>
    <row r="133" spans="1:6" x14ac:dyDescent="0.2">
      <c r="A133" s="24" t="s">
        <v>100</v>
      </c>
      <c r="B133" s="24" t="s">
        <v>101</v>
      </c>
      <c r="C133" s="24" t="s">
        <v>41</v>
      </c>
      <c r="D133" s="24">
        <v>2019</v>
      </c>
      <c r="E133" s="24" t="s">
        <v>102</v>
      </c>
      <c r="F133" s="3">
        <f>IF(AND(A133="PSA Testing", E133= "Utilization Rate (per 100,000 patients)"),
SUMIFS(PSA!$D:$D,PSA!$A:$A,C133,PSA!$G:$G,D133),
IF(AND(A133="Colorectal Cancer Screening", E133="Utilization Rate (per 100,000 patients)"),
SUMIFS(COL!$D:$D,COL!$A:$A,C133,COL!$G:$G, D133),
IF(AND(A133="Cervical Cancer Screening", E133="Utilization Rate (per 100,000 patients)"),
SUMIFS(CERV!$D:$D,CERV!$A:$A,C133,CERV!$G:$G,D133),
IF(AND(A133="Cancer Screening for CKD patients", E133="Utilization Rate (per 100,000 patients)"),
SUMIFS(CANSCRN!$D:$D,CANSCRN!$A:$A,C133,CANSCRN!$G:$G,D133),
IF(AND(A133="PSA Testing", E133="Cost per service ($USD)"),
SUMIFS(PSA!$E:$E,PSA!$A:$A,C133,PSA!$G:$G,D133),
IF(AND(A133="Colorectal Cancer Screening", E133="Cost per service ($USD)"),
SUMIFS(COL!$E:$E,COL!$A:$A,C133,COL!$G:$G,D133),
IF(AND(A133="Cervical Cancer Screening", E133="Cost per service ($USD)"),
SUMIFS(CERV!$E:$E,CERV!$A:$A,C133,CERV!$G:$G,D133),
IF(AND(A133="Cancer Screening for CKD patients", E133="Cost per service ($USD)"),
SUMIFS(CANSCRN!$E:$E,CANSCRN!$A:$A,C133,CANSCRN!$G:$G,D133),
IF(AND(A133="PSA Testing", E133="Total Expenditure ($USD per 100,000 patients)"),
SUMIFS(PSA!$F:$F,PSA!$A:$A,C133,PSA!$G:$G,D133),
IF(AND(A133="Colorectal Cancer Screening", E133="Total Expenditure ($USD per 100,000 patients)"),
SUMIFS(COL!$F:$F,COL!$A:$A,C133,COL!$G:$G,D133),
IF(AND(A133="Cervical Cancer Screening", E133="Total Expenditure ($USD per 100,000 patients)"),
SUMIFS(CERV!$F:$F,CERV!$A:$A,C133,CERV!$G:$G,D133),
SUMIFS(CANSCRN!$F:$F,CANSCRN!$A:$A,C133,CANSCRN!$G:$G,D133))))))))))))</f>
        <v>32388.861748900832</v>
      </c>
    </row>
    <row r="134" spans="1:6" x14ac:dyDescent="0.2">
      <c r="A134" s="24" t="s">
        <v>100</v>
      </c>
      <c r="B134" s="24" t="s">
        <v>101</v>
      </c>
      <c r="C134" s="24" t="s">
        <v>42</v>
      </c>
      <c r="D134" s="24">
        <v>2009</v>
      </c>
      <c r="E134" s="24" t="s">
        <v>102</v>
      </c>
      <c r="F134" s="3">
        <f>IF(AND(A134="PSA Testing", E134= "Utilization Rate (per 100,000 patients)"),
SUMIFS(PSA!$D:$D,PSA!$A:$A,C134,PSA!$G:$G,D134),
IF(AND(A134="Colorectal Cancer Screening", E134="Utilization Rate (per 100,000 patients)"),
SUMIFS(COL!$D:$D,COL!$A:$A,C134,COL!$G:$G, D134),
IF(AND(A134="Cervical Cancer Screening", E134="Utilization Rate (per 100,000 patients)"),
SUMIFS(CERV!$D:$D,CERV!$A:$A,C134,CERV!$G:$G,D134),
IF(AND(A134="Cancer Screening for CKD patients", E134="Utilization Rate (per 100,000 patients)"),
SUMIFS(CANSCRN!$D:$D,CANSCRN!$A:$A,C134,CANSCRN!$G:$G,D134),
IF(AND(A134="PSA Testing", E134="Cost per service ($USD)"),
SUMIFS(PSA!$E:$E,PSA!$A:$A,C134,PSA!$G:$G,D134),
IF(AND(A134="Colorectal Cancer Screening", E134="Cost per service ($USD)"),
SUMIFS(COL!$E:$E,COL!$A:$A,C134,COL!$G:$G,D134),
IF(AND(A134="Cervical Cancer Screening", E134="Cost per service ($USD)"),
SUMIFS(CERV!$E:$E,CERV!$A:$A,C134,CERV!$G:$G,D134),
IF(AND(A134="Cancer Screening for CKD patients", E134="Cost per service ($USD)"),
SUMIFS(CANSCRN!$E:$E,CANSCRN!$A:$A,C134,CANSCRN!$G:$G,D134),
IF(AND(A134="PSA Testing", E134="Total Expenditure ($USD per 100,000 patients)"),
SUMIFS(PSA!$F:$F,PSA!$A:$A,C134,PSA!$G:$G,D134),
IF(AND(A134="Colorectal Cancer Screening", E134="Total Expenditure ($USD per 100,000 patients)"),
SUMIFS(COL!$F:$F,COL!$A:$A,C134,COL!$G:$G,D134),
IF(AND(A134="Cervical Cancer Screening", E134="Total Expenditure ($USD per 100,000 patients)"),
SUMIFS(CERV!$F:$F,CERV!$A:$A,C134,CERV!$G:$G,D134),
SUMIFS(CANSCRN!$F:$F,CANSCRN!$A:$A,C134,CANSCRN!$G:$G,D134))))))))))))</f>
        <v>9409.3686354378806</v>
      </c>
    </row>
    <row r="135" spans="1:6" x14ac:dyDescent="0.2">
      <c r="A135" s="24" t="s">
        <v>100</v>
      </c>
      <c r="B135" s="24" t="s">
        <v>101</v>
      </c>
      <c r="C135" s="24" t="s">
        <v>42</v>
      </c>
      <c r="D135" s="24">
        <v>2010</v>
      </c>
      <c r="E135" s="24" t="s">
        <v>102</v>
      </c>
      <c r="F135" s="3">
        <f>IF(AND(A135="PSA Testing", E135= "Utilization Rate (per 100,000 patients)"),
SUMIFS(PSA!$D:$D,PSA!$A:$A,C135,PSA!$G:$G,D135),
IF(AND(A135="Colorectal Cancer Screening", E135="Utilization Rate (per 100,000 patients)"),
SUMIFS(COL!$D:$D,COL!$A:$A,C135,COL!$G:$G, D135),
IF(AND(A135="Cervical Cancer Screening", E135="Utilization Rate (per 100,000 patients)"),
SUMIFS(CERV!$D:$D,CERV!$A:$A,C135,CERV!$G:$G,D135),
IF(AND(A135="Cancer Screening for CKD patients", E135="Utilization Rate (per 100,000 patients)"),
SUMIFS(CANSCRN!$D:$D,CANSCRN!$A:$A,C135,CANSCRN!$G:$G,D135),
IF(AND(A135="PSA Testing", E135="Cost per service ($USD)"),
SUMIFS(PSA!$E:$E,PSA!$A:$A,C135,PSA!$G:$G,D135),
IF(AND(A135="Colorectal Cancer Screening", E135="Cost per service ($USD)"),
SUMIFS(COL!$E:$E,COL!$A:$A,C135,COL!$G:$G,D135),
IF(AND(A135="Cervical Cancer Screening", E135="Cost per service ($USD)"),
SUMIFS(CERV!$E:$E,CERV!$A:$A,C135,CERV!$G:$G,D135),
IF(AND(A135="Cancer Screening for CKD patients", E135="Cost per service ($USD)"),
SUMIFS(CANSCRN!$E:$E,CANSCRN!$A:$A,C135,CANSCRN!$G:$G,D135),
IF(AND(A135="PSA Testing", E135="Total Expenditure ($USD per 100,000 patients)"),
SUMIFS(PSA!$F:$F,PSA!$A:$A,C135,PSA!$G:$G,D135),
IF(AND(A135="Colorectal Cancer Screening", E135="Total Expenditure ($USD per 100,000 patients)"),
SUMIFS(COL!$F:$F,COL!$A:$A,C135,COL!$G:$G,D135),
IF(AND(A135="Cervical Cancer Screening", E135="Total Expenditure ($USD per 100,000 patients)"),
SUMIFS(CERV!$F:$F,CERV!$A:$A,C135,CERV!$G:$G,D135),
SUMIFS(CANSCRN!$F:$F,CANSCRN!$A:$A,C135,CANSCRN!$G:$G,D135))))))))))))</f>
        <v>12866.640594446619</v>
      </c>
    </row>
    <row r="136" spans="1:6" x14ac:dyDescent="0.2">
      <c r="A136" s="24" t="s">
        <v>100</v>
      </c>
      <c r="B136" s="24" t="s">
        <v>101</v>
      </c>
      <c r="C136" s="24" t="s">
        <v>42</v>
      </c>
      <c r="D136" s="24">
        <v>2011</v>
      </c>
      <c r="E136" s="24" t="s">
        <v>102</v>
      </c>
      <c r="F136" s="3">
        <f>IF(AND(A136="PSA Testing", E136= "Utilization Rate (per 100,000 patients)"),
SUMIFS(PSA!$D:$D,PSA!$A:$A,C136,PSA!$G:$G,D136),
IF(AND(A136="Colorectal Cancer Screening", E136="Utilization Rate (per 100,000 patients)"),
SUMIFS(COL!$D:$D,COL!$A:$A,C136,COL!$G:$G, D136),
IF(AND(A136="Cervical Cancer Screening", E136="Utilization Rate (per 100,000 patients)"),
SUMIFS(CERV!$D:$D,CERV!$A:$A,C136,CERV!$G:$G,D136),
IF(AND(A136="Cancer Screening for CKD patients", E136="Utilization Rate (per 100,000 patients)"),
SUMIFS(CANSCRN!$D:$D,CANSCRN!$A:$A,C136,CANSCRN!$G:$G,D136),
IF(AND(A136="PSA Testing", E136="Cost per service ($USD)"),
SUMIFS(PSA!$E:$E,PSA!$A:$A,C136,PSA!$G:$G,D136),
IF(AND(A136="Colorectal Cancer Screening", E136="Cost per service ($USD)"),
SUMIFS(COL!$E:$E,COL!$A:$A,C136,COL!$G:$G,D136),
IF(AND(A136="Cervical Cancer Screening", E136="Cost per service ($USD)"),
SUMIFS(CERV!$E:$E,CERV!$A:$A,C136,CERV!$G:$G,D136),
IF(AND(A136="Cancer Screening for CKD patients", E136="Cost per service ($USD)"),
SUMIFS(CANSCRN!$E:$E,CANSCRN!$A:$A,C136,CANSCRN!$G:$G,D136),
IF(AND(A136="PSA Testing", E136="Total Expenditure ($USD per 100,000 patients)"),
SUMIFS(PSA!$F:$F,PSA!$A:$A,C136,PSA!$G:$G,D136),
IF(AND(A136="Colorectal Cancer Screening", E136="Total Expenditure ($USD per 100,000 patients)"),
SUMIFS(COL!$F:$F,COL!$A:$A,C136,COL!$G:$G,D136),
IF(AND(A136="Cervical Cancer Screening", E136="Total Expenditure ($USD per 100,000 patients)"),
SUMIFS(CERV!$F:$F,CERV!$A:$A,C136,CERV!$G:$G,D136),
SUMIFS(CANSCRN!$F:$F,CANSCRN!$A:$A,C136,CANSCRN!$G:$G,D136))))))))))))</f>
        <v>11770.459732637757</v>
      </c>
    </row>
    <row r="137" spans="1:6" x14ac:dyDescent="0.2">
      <c r="A137" s="24" t="s">
        <v>100</v>
      </c>
      <c r="B137" s="24" t="s">
        <v>101</v>
      </c>
      <c r="C137" s="24" t="s">
        <v>42</v>
      </c>
      <c r="D137" s="24">
        <v>2012</v>
      </c>
      <c r="E137" s="24" t="s">
        <v>102</v>
      </c>
      <c r="F137" s="3">
        <f>IF(AND(A137="PSA Testing", E137= "Utilization Rate (per 100,000 patients)"),
SUMIFS(PSA!$D:$D,PSA!$A:$A,C137,PSA!$G:$G,D137),
IF(AND(A137="Colorectal Cancer Screening", E137="Utilization Rate (per 100,000 patients)"),
SUMIFS(COL!$D:$D,COL!$A:$A,C137,COL!$G:$G, D137),
IF(AND(A137="Cervical Cancer Screening", E137="Utilization Rate (per 100,000 patients)"),
SUMIFS(CERV!$D:$D,CERV!$A:$A,C137,CERV!$G:$G,D137),
IF(AND(A137="Cancer Screening for CKD patients", E137="Utilization Rate (per 100,000 patients)"),
SUMIFS(CANSCRN!$D:$D,CANSCRN!$A:$A,C137,CANSCRN!$G:$G,D137),
IF(AND(A137="PSA Testing", E137="Cost per service ($USD)"),
SUMIFS(PSA!$E:$E,PSA!$A:$A,C137,PSA!$G:$G,D137),
IF(AND(A137="Colorectal Cancer Screening", E137="Cost per service ($USD)"),
SUMIFS(COL!$E:$E,COL!$A:$A,C137,COL!$G:$G,D137),
IF(AND(A137="Cervical Cancer Screening", E137="Cost per service ($USD)"),
SUMIFS(CERV!$E:$E,CERV!$A:$A,C137,CERV!$G:$G,D137),
IF(AND(A137="Cancer Screening for CKD patients", E137="Cost per service ($USD)"),
SUMIFS(CANSCRN!$E:$E,CANSCRN!$A:$A,C137,CANSCRN!$G:$G,D137),
IF(AND(A137="PSA Testing", E137="Total Expenditure ($USD per 100,000 patients)"),
SUMIFS(PSA!$F:$F,PSA!$A:$A,C137,PSA!$G:$G,D137),
IF(AND(A137="Colorectal Cancer Screening", E137="Total Expenditure ($USD per 100,000 patients)"),
SUMIFS(COL!$F:$F,COL!$A:$A,C137,COL!$G:$G,D137),
IF(AND(A137="Cervical Cancer Screening", E137="Total Expenditure ($USD per 100,000 patients)"),
SUMIFS(CERV!$F:$F,CERV!$A:$A,C137,CERV!$G:$G,D137),
SUMIFS(CANSCRN!$F:$F,CANSCRN!$A:$A,C137,CANSCRN!$G:$G,D137))))))))))))</f>
        <v>9326.6506864240582</v>
      </c>
    </row>
    <row r="138" spans="1:6" x14ac:dyDescent="0.2">
      <c r="A138" s="24" t="s">
        <v>100</v>
      </c>
      <c r="B138" s="24" t="s">
        <v>101</v>
      </c>
      <c r="C138" s="24" t="s">
        <v>42</v>
      </c>
      <c r="D138" s="24">
        <v>2013</v>
      </c>
      <c r="E138" s="24" t="s">
        <v>102</v>
      </c>
      <c r="F138" s="3">
        <f>IF(AND(A138="PSA Testing", E138= "Utilization Rate (per 100,000 patients)"),
SUMIFS(PSA!$D:$D,PSA!$A:$A,C138,PSA!$G:$G,D138),
IF(AND(A138="Colorectal Cancer Screening", E138="Utilization Rate (per 100,000 patients)"),
SUMIFS(COL!$D:$D,COL!$A:$A,C138,COL!$G:$G, D138),
IF(AND(A138="Cervical Cancer Screening", E138="Utilization Rate (per 100,000 patients)"),
SUMIFS(CERV!$D:$D,CERV!$A:$A,C138,CERV!$G:$G,D138),
IF(AND(A138="Cancer Screening for CKD patients", E138="Utilization Rate (per 100,000 patients)"),
SUMIFS(CANSCRN!$D:$D,CANSCRN!$A:$A,C138,CANSCRN!$G:$G,D138),
IF(AND(A138="PSA Testing", E138="Cost per service ($USD)"),
SUMIFS(PSA!$E:$E,PSA!$A:$A,C138,PSA!$G:$G,D138),
IF(AND(A138="Colorectal Cancer Screening", E138="Cost per service ($USD)"),
SUMIFS(COL!$E:$E,COL!$A:$A,C138,COL!$G:$G,D138),
IF(AND(A138="Cervical Cancer Screening", E138="Cost per service ($USD)"),
SUMIFS(CERV!$E:$E,CERV!$A:$A,C138,CERV!$G:$G,D138),
IF(AND(A138="Cancer Screening for CKD patients", E138="Cost per service ($USD)"),
SUMIFS(CANSCRN!$E:$E,CANSCRN!$A:$A,C138,CANSCRN!$G:$G,D138),
IF(AND(A138="PSA Testing", E138="Total Expenditure ($USD per 100,000 patients)"),
SUMIFS(PSA!$F:$F,PSA!$A:$A,C138,PSA!$G:$G,D138),
IF(AND(A138="Colorectal Cancer Screening", E138="Total Expenditure ($USD per 100,000 patients)"),
SUMIFS(COL!$F:$F,COL!$A:$A,C138,COL!$G:$G,D138),
IF(AND(A138="Cervical Cancer Screening", E138="Total Expenditure ($USD per 100,000 patients)"),
SUMIFS(CERV!$F:$F,CERV!$A:$A,C138,CERV!$G:$G,D138),
SUMIFS(CANSCRN!$F:$F,CANSCRN!$A:$A,C138,CANSCRN!$G:$G,D138))))))))))))</f>
        <v>9697.7074457293566</v>
      </c>
    </row>
    <row r="139" spans="1:6" x14ac:dyDescent="0.2">
      <c r="A139" s="24" t="s">
        <v>100</v>
      </c>
      <c r="B139" s="24" t="s">
        <v>101</v>
      </c>
      <c r="C139" s="24" t="s">
        <v>42</v>
      </c>
      <c r="D139" s="24">
        <v>2014</v>
      </c>
      <c r="E139" s="24" t="s">
        <v>102</v>
      </c>
      <c r="F139" s="3">
        <f>IF(AND(A139="PSA Testing", E139= "Utilization Rate (per 100,000 patients)"),
SUMIFS(PSA!$D:$D,PSA!$A:$A,C139,PSA!$G:$G,D139),
IF(AND(A139="Colorectal Cancer Screening", E139="Utilization Rate (per 100,000 patients)"),
SUMIFS(COL!$D:$D,COL!$A:$A,C139,COL!$G:$G, D139),
IF(AND(A139="Cervical Cancer Screening", E139="Utilization Rate (per 100,000 patients)"),
SUMIFS(CERV!$D:$D,CERV!$A:$A,C139,CERV!$G:$G,D139),
IF(AND(A139="Cancer Screening for CKD patients", E139="Utilization Rate (per 100,000 patients)"),
SUMIFS(CANSCRN!$D:$D,CANSCRN!$A:$A,C139,CANSCRN!$G:$G,D139),
IF(AND(A139="PSA Testing", E139="Cost per service ($USD)"),
SUMIFS(PSA!$E:$E,PSA!$A:$A,C139,PSA!$G:$G,D139),
IF(AND(A139="Colorectal Cancer Screening", E139="Cost per service ($USD)"),
SUMIFS(COL!$E:$E,COL!$A:$A,C139,COL!$G:$G,D139),
IF(AND(A139="Cervical Cancer Screening", E139="Cost per service ($USD)"),
SUMIFS(CERV!$E:$E,CERV!$A:$A,C139,CERV!$G:$G,D139),
IF(AND(A139="Cancer Screening for CKD patients", E139="Cost per service ($USD)"),
SUMIFS(CANSCRN!$E:$E,CANSCRN!$A:$A,C139,CANSCRN!$G:$G,D139),
IF(AND(A139="PSA Testing", E139="Total Expenditure ($USD per 100,000 patients)"),
SUMIFS(PSA!$F:$F,PSA!$A:$A,C139,PSA!$G:$G,D139),
IF(AND(A139="Colorectal Cancer Screening", E139="Total Expenditure ($USD per 100,000 patients)"),
SUMIFS(COL!$F:$F,COL!$A:$A,C139,COL!$G:$G,D139),
IF(AND(A139="Cervical Cancer Screening", E139="Total Expenditure ($USD per 100,000 patients)"),
SUMIFS(CERV!$F:$F,CERV!$A:$A,C139,CERV!$G:$G,D139),
SUMIFS(CANSCRN!$F:$F,CANSCRN!$A:$A,C139,CANSCRN!$G:$G,D139))))))))))))</f>
        <v>7998.2421445836071</v>
      </c>
    </row>
    <row r="140" spans="1:6" x14ac:dyDescent="0.2">
      <c r="A140" s="24" t="s">
        <v>100</v>
      </c>
      <c r="B140" s="24" t="s">
        <v>101</v>
      </c>
      <c r="C140" s="24" t="s">
        <v>42</v>
      </c>
      <c r="D140" s="24">
        <v>2015</v>
      </c>
      <c r="E140" s="24" t="s">
        <v>102</v>
      </c>
      <c r="F140" s="3">
        <f>IF(AND(A140="PSA Testing", E140= "Utilization Rate (per 100,000 patients)"),
SUMIFS(PSA!$D:$D,PSA!$A:$A,C140,PSA!$G:$G,D140),
IF(AND(A140="Colorectal Cancer Screening", E140="Utilization Rate (per 100,000 patients)"),
SUMIFS(COL!$D:$D,COL!$A:$A,C140,COL!$G:$G, D140),
IF(AND(A140="Cervical Cancer Screening", E140="Utilization Rate (per 100,000 patients)"),
SUMIFS(CERV!$D:$D,CERV!$A:$A,C140,CERV!$G:$G,D140),
IF(AND(A140="Cancer Screening for CKD patients", E140="Utilization Rate (per 100,000 patients)"),
SUMIFS(CANSCRN!$D:$D,CANSCRN!$A:$A,C140,CANSCRN!$G:$G,D140),
IF(AND(A140="PSA Testing", E140="Cost per service ($USD)"),
SUMIFS(PSA!$E:$E,PSA!$A:$A,C140,PSA!$G:$G,D140),
IF(AND(A140="Colorectal Cancer Screening", E140="Cost per service ($USD)"),
SUMIFS(COL!$E:$E,COL!$A:$A,C140,COL!$G:$G,D140),
IF(AND(A140="Cervical Cancer Screening", E140="Cost per service ($USD)"),
SUMIFS(CERV!$E:$E,CERV!$A:$A,C140,CERV!$G:$G,D140),
IF(AND(A140="Cancer Screening for CKD patients", E140="Cost per service ($USD)"),
SUMIFS(CANSCRN!$E:$E,CANSCRN!$A:$A,C140,CANSCRN!$G:$G,D140),
IF(AND(A140="PSA Testing", E140="Total Expenditure ($USD per 100,000 patients)"),
SUMIFS(PSA!$F:$F,PSA!$A:$A,C140,PSA!$G:$G,D140),
IF(AND(A140="Colorectal Cancer Screening", E140="Total Expenditure ($USD per 100,000 patients)"),
SUMIFS(COL!$F:$F,COL!$A:$A,C140,COL!$G:$G,D140),
IF(AND(A140="Cervical Cancer Screening", E140="Total Expenditure ($USD per 100,000 patients)"),
SUMIFS(CERV!$F:$F,CERV!$A:$A,C140,CERV!$G:$G,D140),
SUMIFS(CANSCRN!$F:$F,CANSCRN!$A:$A,C140,CANSCRN!$G:$G,D140))))))))))))</f>
        <v>7380.7157057654076</v>
      </c>
    </row>
    <row r="141" spans="1:6" x14ac:dyDescent="0.2">
      <c r="A141" s="24" t="s">
        <v>100</v>
      </c>
      <c r="B141" s="24" t="s">
        <v>101</v>
      </c>
      <c r="C141" s="24" t="s">
        <v>42</v>
      </c>
      <c r="D141" s="24">
        <v>2016</v>
      </c>
      <c r="E141" s="24" t="s">
        <v>102</v>
      </c>
      <c r="F141" s="3">
        <f>IF(AND(A141="PSA Testing", E141= "Utilization Rate (per 100,000 patients)"),
SUMIFS(PSA!$D:$D,PSA!$A:$A,C141,PSA!$G:$G,D141),
IF(AND(A141="Colorectal Cancer Screening", E141="Utilization Rate (per 100,000 patients)"),
SUMIFS(COL!$D:$D,COL!$A:$A,C141,COL!$G:$G, D141),
IF(AND(A141="Cervical Cancer Screening", E141="Utilization Rate (per 100,000 patients)"),
SUMIFS(CERV!$D:$D,CERV!$A:$A,C141,CERV!$G:$G,D141),
IF(AND(A141="Cancer Screening for CKD patients", E141="Utilization Rate (per 100,000 patients)"),
SUMIFS(CANSCRN!$D:$D,CANSCRN!$A:$A,C141,CANSCRN!$G:$G,D141),
IF(AND(A141="PSA Testing", E141="Cost per service ($USD)"),
SUMIFS(PSA!$E:$E,PSA!$A:$A,C141,PSA!$G:$G,D141),
IF(AND(A141="Colorectal Cancer Screening", E141="Cost per service ($USD)"),
SUMIFS(COL!$E:$E,COL!$A:$A,C141,COL!$G:$G,D141),
IF(AND(A141="Cervical Cancer Screening", E141="Cost per service ($USD)"),
SUMIFS(CERV!$E:$E,CERV!$A:$A,C141,CERV!$G:$G,D141),
IF(AND(A141="Cancer Screening for CKD patients", E141="Cost per service ($USD)"),
SUMIFS(CANSCRN!$E:$E,CANSCRN!$A:$A,C141,CANSCRN!$G:$G,D141),
IF(AND(A141="PSA Testing", E141="Total Expenditure ($USD per 100,000 patients)"),
SUMIFS(PSA!$F:$F,PSA!$A:$A,C141,PSA!$G:$G,D141),
IF(AND(A141="Colorectal Cancer Screening", E141="Total Expenditure ($USD per 100,000 patients)"),
SUMIFS(COL!$F:$F,COL!$A:$A,C141,COL!$G:$G,D141),
IF(AND(A141="Cervical Cancer Screening", E141="Total Expenditure ($USD per 100,000 patients)"),
SUMIFS(CERV!$F:$F,CERV!$A:$A,C141,CERV!$G:$G,D141),
SUMIFS(CANSCRN!$F:$F,CANSCRN!$A:$A,C141,CANSCRN!$G:$G,D141))))))))))))</f>
        <v>12213.740458015267</v>
      </c>
    </row>
    <row r="142" spans="1:6" x14ac:dyDescent="0.2">
      <c r="A142" s="24" t="s">
        <v>100</v>
      </c>
      <c r="B142" s="24" t="s">
        <v>101</v>
      </c>
      <c r="C142" s="24" t="s">
        <v>42</v>
      </c>
      <c r="D142" s="24">
        <v>2017</v>
      </c>
      <c r="E142" s="24" t="s">
        <v>102</v>
      </c>
      <c r="F142" s="3">
        <f>IF(AND(A142="PSA Testing", E142= "Utilization Rate (per 100,000 patients)"),
SUMIFS(PSA!$D:$D,PSA!$A:$A,C142,PSA!$G:$G,D142),
IF(AND(A142="Colorectal Cancer Screening", E142="Utilization Rate (per 100,000 patients)"),
SUMIFS(COL!$D:$D,COL!$A:$A,C142,COL!$G:$G, D142),
IF(AND(A142="Cervical Cancer Screening", E142="Utilization Rate (per 100,000 patients)"),
SUMIFS(CERV!$D:$D,CERV!$A:$A,C142,CERV!$G:$G,D142),
IF(AND(A142="Cancer Screening for CKD patients", E142="Utilization Rate (per 100,000 patients)"),
SUMIFS(CANSCRN!$D:$D,CANSCRN!$A:$A,C142,CANSCRN!$G:$G,D142),
IF(AND(A142="PSA Testing", E142="Cost per service ($USD)"),
SUMIFS(PSA!$E:$E,PSA!$A:$A,C142,PSA!$G:$G,D142),
IF(AND(A142="Colorectal Cancer Screening", E142="Cost per service ($USD)"),
SUMIFS(COL!$E:$E,COL!$A:$A,C142,COL!$G:$G,D142),
IF(AND(A142="Cervical Cancer Screening", E142="Cost per service ($USD)"),
SUMIFS(CERV!$E:$E,CERV!$A:$A,C142,CERV!$G:$G,D142),
IF(AND(A142="Cancer Screening for CKD patients", E142="Cost per service ($USD)"),
SUMIFS(CANSCRN!$E:$E,CANSCRN!$A:$A,C142,CANSCRN!$G:$G,D142),
IF(AND(A142="PSA Testing", E142="Total Expenditure ($USD per 100,000 patients)"),
SUMIFS(PSA!$F:$F,PSA!$A:$A,C142,PSA!$G:$G,D142),
IF(AND(A142="Colorectal Cancer Screening", E142="Total Expenditure ($USD per 100,000 patients)"),
SUMIFS(COL!$F:$F,COL!$A:$A,C142,COL!$G:$G,D142),
IF(AND(A142="Cervical Cancer Screening", E142="Total Expenditure ($USD per 100,000 patients)"),
SUMIFS(CERV!$F:$F,CERV!$A:$A,C142,CERV!$G:$G,D142),
SUMIFS(CANSCRN!$F:$F,CANSCRN!$A:$A,C142,CANSCRN!$G:$G,D142))))))))))))</f>
        <v>16593.503072870939</v>
      </c>
    </row>
    <row r="143" spans="1:6" x14ac:dyDescent="0.2">
      <c r="A143" s="24" t="s">
        <v>100</v>
      </c>
      <c r="B143" s="24" t="s">
        <v>101</v>
      </c>
      <c r="C143" s="24" t="s">
        <v>42</v>
      </c>
      <c r="D143" s="24">
        <v>2018</v>
      </c>
      <c r="E143" s="24" t="s">
        <v>102</v>
      </c>
      <c r="F143" s="3">
        <f>IF(AND(A143="PSA Testing", E143= "Utilization Rate (per 100,000 patients)"),
SUMIFS(PSA!$D:$D,PSA!$A:$A,C143,PSA!$G:$G,D143),
IF(AND(A143="Colorectal Cancer Screening", E143="Utilization Rate (per 100,000 patients)"),
SUMIFS(COL!$D:$D,COL!$A:$A,C143,COL!$G:$G, D143),
IF(AND(A143="Cervical Cancer Screening", E143="Utilization Rate (per 100,000 patients)"),
SUMIFS(CERV!$D:$D,CERV!$A:$A,C143,CERV!$G:$G,D143),
IF(AND(A143="Cancer Screening for CKD patients", E143="Utilization Rate (per 100,000 patients)"),
SUMIFS(CANSCRN!$D:$D,CANSCRN!$A:$A,C143,CANSCRN!$G:$G,D143),
IF(AND(A143="PSA Testing", E143="Cost per service ($USD)"),
SUMIFS(PSA!$E:$E,PSA!$A:$A,C143,PSA!$G:$G,D143),
IF(AND(A143="Colorectal Cancer Screening", E143="Cost per service ($USD)"),
SUMIFS(COL!$E:$E,COL!$A:$A,C143,COL!$G:$G,D143),
IF(AND(A143="Cervical Cancer Screening", E143="Cost per service ($USD)"),
SUMIFS(CERV!$E:$E,CERV!$A:$A,C143,CERV!$G:$G,D143),
IF(AND(A143="Cancer Screening for CKD patients", E143="Cost per service ($USD)"),
SUMIFS(CANSCRN!$E:$E,CANSCRN!$A:$A,C143,CANSCRN!$G:$G,D143),
IF(AND(A143="PSA Testing", E143="Total Expenditure ($USD per 100,000 patients)"),
SUMIFS(PSA!$F:$F,PSA!$A:$A,C143,PSA!$G:$G,D143),
IF(AND(A143="Colorectal Cancer Screening", E143="Total Expenditure ($USD per 100,000 patients)"),
SUMIFS(COL!$F:$F,COL!$A:$A,C143,COL!$G:$G,D143),
IF(AND(A143="Cervical Cancer Screening", E143="Total Expenditure ($USD per 100,000 patients)"),
SUMIFS(CERV!$F:$F,CERV!$A:$A,C143,CERV!$G:$G,D143),
SUMIFS(CANSCRN!$F:$F,CANSCRN!$A:$A,C143,CANSCRN!$G:$G,D143))))))))))))</f>
        <v>18634.912840657991</v>
      </c>
    </row>
    <row r="144" spans="1:6" x14ac:dyDescent="0.2">
      <c r="A144" s="24" t="s">
        <v>100</v>
      </c>
      <c r="B144" s="24" t="s">
        <v>101</v>
      </c>
      <c r="C144" s="24" t="s">
        <v>42</v>
      </c>
      <c r="D144" s="24">
        <v>2019</v>
      </c>
      <c r="E144" s="24" t="s">
        <v>102</v>
      </c>
      <c r="F144" s="3">
        <f>IF(AND(A144="PSA Testing", E144= "Utilization Rate (per 100,000 patients)"),
SUMIFS(PSA!$D:$D,PSA!$A:$A,C144,PSA!$G:$G,D144),
IF(AND(A144="Colorectal Cancer Screening", E144="Utilization Rate (per 100,000 patients)"),
SUMIFS(COL!$D:$D,COL!$A:$A,C144,COL!$G:$G, D144),
IF(AND(A144="Cervical Cancer Screening", E144="Utilization Rate (per 100,000 patients)"),
SUMIFS(CERV!$D:$D,CERV!$A:$A,C144,CERV!$G:$G,D144),
IF(AND(A144="Cancer Screening for CKD patients", E144="Utilization Rate (per 100,000 patients)"),
SUMIFS(CANSCRN!$D:$D,CANSCRN!$A:$A,C144,CANSCRN!$G:$G,D144),
IF(AND(A144="PSA Testing", E144="Cost per service ($USD)"),
SUMIFS(PSA!$E:$E,PSA!$A:$A,C144,PSA!$G:$G,D144),
IF(AND(A144="Colorectal Cancer Screening", E144="Cost per service ($USD)"),
SUMIFS(COL!$E:$E,COL!$A:$A,C144,COL!$G:$G,D144),
IF(AND(A144="Cervical Cancer Screening", E144="Cost per service ($USD)"),
SUMIFS(CERV!$E:$E,CERV!$A:$A,C144,CERV!$G:$G,D144),
IF(AND(A144="Cancer Screening for CKD patients", E144="Cost per service ($USD)"),
SUMIFS(CANSCRN!$E:$E,CANSCRN!$A:$A,C144,CANSCRN!$G:$G,D144),
IF(AND(A144="PSA Testing", E144="Total Expenditure ($USD per 100,000 patients)"),
SUMIFS(PSA!$F:$F,PSA!$A:$A,C144,PSA!$G:$G,D144),
IF(AND(A144="Colorectal Cancer Screening", E144="Total Expenditure ($USD per 100,000 patients)"),
SUMIFS(COL!$F:$F,COL!$A:$A,C144,COL!$G:$G,D144),
IF(AND(A144="Cervical Cancer Screening", E144="Total Expenditure ($USD per 100,000 patients)"),
SUMIFS(CERV!$F:$F,CERV!$A:$A,C144,CERV!$G:$G,D144),
SUMIFS(CANSCRN!$F:$F,CANSCRN!$A:$A,C144,CANSCRN!$G:$G,D144))))))))))))</f>
        <v>20719.738276990185</v>
      </c>
    </row>
    <row r="145" spans="1:6" x14ac:dyDescent="0.2">
      <c r="A145" s="24" t="s">
        <v>100</v>
      </c>
      <c r="B145" s="24" t="s">
        <v>101</v>
      </c>
      <c r="C145" s="24" t="s">
        <v>43</v>
      </c>
      <c r="D145" s="24">
        <v>2009</v>
      </c>
      <c r="E145" s="24" t="s">
        <v>102</v>
      </c>
      <c r="F145" s="3">
        <f>IF(AND(A145="PSA Testing", E145= "Utilization Rate (per 100,000 patients)"),
SUMIFS(PSA!$D:$D,PSA!$A:$A,C145,PSA!$G:$G,D145),
IF(AND(A145="Colorectal Cancer Screening", E145="Utilization Rate (per 100,000 patients)"),
SUMIFS(COL!$D:$D,COL!$A:$A,C145,COL!$G:$G, D145),
IF(AND(A145="Cervical Cancer Screening", E145="Utilization Rate (per 100,000 patients)"),
SUMIFS(CERV!$D:$D,CERV!$A:$A,C145,CERV!$G:$G,D145),
IF(AND(A145="Cancer Screening for CKD patients", E145="Utilization Rate (per 100,000 patients)"),
SUMIFS(CANSCRN!$D:$D,CANSCRN!$A:$A,C145,CANSCRN!$G:$G,D145),
IF(AND(A145="PSA Testing", E145="Cost per service ($USD)"),
SUMIFS(PSA!$E:$E,PSA!$A:$A,C145,PSA!$G:$G,D145),
IF(AND(A145="Colorectal Cancer Screening", E145="Cost per service ($USD)"),
SUMIFS(COL!$E:$E,COL!$A:$A,C145,COL!$G:$G,D145),
IF(AND(A145="Cervical Cancer Screening", E145="Cost per service ($USD)"),
SUMIFS(CERV!$E:$E,CERV!$A:$A,C145,CERV!$G:$G,D145),
IF(AND(A145="Cancer Screening for CKD patients", E145="Cost per service ($USD)"),
SUMIFS(CANSCRN!$E:$E,CANSCRN!$A:$A,C145,CANSCRN!$G:$G,D145),
IF(AND(A145="PSA Testing", E145="Total Expenditure ($USD per 100,000 patients)"),
SUMIFS(PSA!$F:$F,PSA!$A:$A,C145,PSA!$G:$G,D145),
IF(AND(A145="Colorectal Cancer Screening", E145="Total Expenditure ($USD per 100,000 patients)"),
SUMIFS(COL!$F:$F,COL!$A:$A,C145,COL!$G:$G,D145),
IF(AND(A145="Cervical Cancer Screening", E145="Total Expenditure ($USD per 100,000 patients)"),
SUMIFS(CERV!$F:$F,CERV!$A:$A,C145,CERV!$G:$G,D145),
SUMIFS(CANSCRN!$F:$F,CANSCRN!$A:$A,C145,CANSCRN!$G:$G,D145))))))))))))</f>
        <v>11387.900355871885</v>
      </c>
    </row>
    <row r="146" spans="1:6" x14ac:dyDescent="0.2">
      <c r="A146" s="24" t="s">
        <v>100</v>
      </c>
      <c r="B146" s="24" t="s">
        <v>101</v>
      </c>
      <c r="C146" s="24" t="s">
        <v>43</v>
      </c>
      <c r="D146" s="24">
        <v>2010</v>
      </c>
      <c r="E146" s="24" t="s">
        <v>102</v>
      </c>
      <c r="F146" s="3">
        <f>IF(AND(A146="PSA Testing", E146= "Utilization Rate (per 100,000 patients)"),
SUMIFS(PSA!$D:$D,PSA!$A:$A,C146,PSA!$G:$G,D146),
IF(AND(A146="Colorectal Cancer Screening", E146="Utilization Rate (per 100,000 patients)"),
SUMIFS(COL!$D:$D,COL!$A:$A,C146,COL!$G:$G, D146),
IF(AND(A146="Cervical Cancer Screening", E146="Utilization Rate (per 100,000 patients)"),
SUMIFS(CERV!$D:$D,CERV!$A:$A,C146,CERV!$G:$G,D146),
IF(AND(A146="Cancer Screening for CKD patients", E146="Utilization Rate (per 100,000 patients)"),
SUMIFS(CANSCRN!$D:$D,CANSCRN!$A:$A,C146,CANSCRN!$G:$G,D146),
IF(AND(A146="PSA Testing", E146="Cost per service ($USD)"),
SUMIFS(PSA!$E:$E,PSA!$A:$A,C146,PSA!$G:$G,D146),
IF(AND(A146="Colorectal Cancer Screening", E146="Cost per service ($USD)"),
SUMIFS(COL!$E:$E,COL!$A:$A,C146,COL!$G:$G,D146),
IF(AND(A146="Cervical Cancer Screening", E146="Cost per service ($USD)"),
SUMIFS(CERV!$E:$E,CERV!$A:$A,C146,CERV!$G:$G,D146),
IF(AND(A146="Cancer Screening for CKD patients", E146="Cost per service ($USD)"),
SUMIFS(CANSCRN!$E:$E,CANSCRN!$A:$A,C146,CANSCRN!$G:$G,D146),
IF(AND(A146="PSA Testing", E146="Total Expenditure ($USD per 100,000 patients)"),
SUMIFS(PSA!$F:$F,PSA!$A:$A,C146,PSA!$G:$G,D146),
IF(AND(A146="Colorectal Cancer Screening", E146="Total Expenditure ($USD per 100,000 patients)"),
SUMIFS(COL!$F:$F,COL!$A:$A,C146,COL!$G:$G,D146),
IF(AND(A146="Cervical Cancer Screening", E146="Total Expenditure ($USD per 100,000 patients)"),
SUMIFS(CERV!$F:$F,CERV!$A:$A,C146,CERV!$G:$G,D146),
SUMIFS(CANSCRN!$F:$F,CANSCRN!$A:$A,C146,CANSCRN!$G:$G,D146))))))))))))</f>
        <v>14793.467819404419</v>
      </c>
    </row>
    <row r="147" spans="1:6" x14ac:dyDescent="0.2">
      <c r="A147" s="24" t="s">
        <v>100</v>
      </c>
      <c r="B147" s="24" t="s">
        <v>101</v>
      </c>
      <c r="C147" s="24" t="s">
        <v>43</v>
      </c>
      <c r="D147" s="24">
        <v>2011</v>
      </c>
      <c r="E147" s="24" t="s">
        <v>102</v>
      </c>
      <c r="F147" s="3">
        <f>IF(AND(A147="PSA Testing", E147= "Utilization Rate (per 100,000 patients)"),
SUMIFS(PSA!$D:$D,PSA!$A:$A,C147,PSA!$G:$G,D147),
IF(AND(A147="Colorectal Cancer Screening", E147="Utilization Rate (per 100,000 patients)"),
SUMIFS(COL!$D:$D,COL!$A:$A,C147,COL!$G:$G, D147),
IF(AND(A147="Cervical Cancer Screening", E147="Utilization Rate (per 100,000 patients)"),
SUMIFS(CERV!$D:$D,CERV!$A:$A,C147,CERV!$G:$G,D147),
IF(AND(A147="Cancer Screening for CKD patients", E147="Utilization Rate (per 100,000 patients)"),
SUMIFS(CANSCRN!$D:$D,CANSCRN!$A:$A,C147,CANSCRN!$G:$G,D147),
IF(AND(A147="PSA Testing", E147="Cost per service ($USD)"),
SUMIFS(PSA!$E:$E,PSA!$A:$A,C147,PSA!$G:$G,D147),
IF(AND(A147="Colorectal Cancer Screening", E147="Cost per service ($USD)"),
SUMIFS(COL!$E:$E,COL!$A:$A,C147,COL!$G:$G,D147),
IF(AND(A147="Cervical Cancer Screening", E147="Cost per service ($USD)"),
SUMIFS(CERV!$E:$E,CERV!$A:$A,C147,CERV!$G:$G,D147),
IF(AND(A147="Cancer Screening for CKD patients", E147="Cost per service ($USD)"),
SUMIFS(CANSCRN!$E:$E,CANSCRN!$A:$A,C147,CANSCRN!$G:$G,D147),
IF(AND(A147="PSA Testing", E147="Total Expenditure ($USD per 100,000 patients)"),
SUMIFS(PSA!$F:$F,PSA!$A:$A,C147,PSA!$G:$G,D147),
IF(AND(A147="Colorectal Cancer Screening", E147="Total Expenditure ($USD per 100,000 patients)"),
SUMIFS(COL!$F:$F,COL!$A:$A,C147,COL!$G:$G,D147),
IF(AND(A147="Cervical Cancer Screening", E147="Total Expenditure ($USD per 100,000 patients)"),
SUMIFS(CERV!$F:$F,CERV!$A:$A,C147,CERV!$G:$G,D147),
SUMIFS(CANSCRN!$F:$F,CANSCRN!$A:$A,C147,CANSCRN!$G:$G,D147))))))))))))</f>
        <v>12582.159624413145</v>
      </c>
    </row>
    <row r="148" spans="1:6" x14ac:dyDescent="0.2">
      <c r="A148" s="24" t="s">
        <v>100</v>
      </c>
      <c r="B148" s="24" t="s">
        <v>101</v>
      </c>
      <c r="C148" s="24" t="s">
        <v>43</v>
      </c>
      <c r="D148" s="24">
        <v>2012</v>
      </c>
      <c r="E148" s="24" t="s">
        <v>102</v>
      </c>
      <c r="F148" s="3">
        <f>IF(AND(A148="PSA Testing", E148= "Utilization Rate (per 100,000 patients)"),
SUMIFS(PSA!$D:$D,PSA!$A:$A,C148,PSA!$G:$G,D148),
IF(AND(A148="Colorectal Cancer Screening", E148="Utilization Rate (per 100,000 patients)"),
SUMIFS(COL!$D:$D,COL!$A:$A,C148,COL!$G:$G, D148),
IF(AND(A148="Cervical Cancer Screening", E148="Utilization Rate (per 100,000 patients)"),
SUMIFS(CERV!$D:$D,CERV!$A:$A,C148,CERV!$G:$G,D148),
IF(AND(A148="Cancer Screening for CKD patients", E148="Utilization Rate (per 100,000 patients)"),
SUMIFS(CANSCRN!$D:$D,CANSCRN!$A:$A,C148,CANSCRN!$G:$G,D148),
IF(AND(A148="PSA Testing", E148="Cost per service ($USD)"),
SUMIFS(PSA!$E:$E,PSA!$A:$A,C148,PSA!$G:$G,D148),
IF(AND(A148="Colorectal Cancer Screening", E148="Cost per service ($USD)"),
SUMIFS(COL!$E:$E,COL!$A:$A,C148,COL!$G:$G,D148),
IF(AND(A148="Cervical Cancer Screening", E148="Cost per service ($USD)"),
SUMIFS(CERV!$E:$E,CERV!$A:$A,C148,CERV!$G:$G,D148),
IF(AND(A148="Cancer Screening for CKD patients", E148="Cost per service ($USD)"),
SUMIFS(CANSCRN!$E:$E,CANSCRN!$A:$A,C148,CANSCRN!$G:$G,D148),
IF(AND(A148="PSA Testing", E148="Total Expenditure ($USD per 100,000 patients)"),
SUMIFS(PSA!$F:$F,PSA!$A:$A,C148,PSA!$G:$G,D148),
IF(AND(A148="Colorectal Cancer Screening", E148="Total Expenditure ($USD per 100,000 patients)"),
SUMIFS(COL!$F:$F,COL!$A:$A,C148,COL!$G:$G,D148),
IF(AND(A148="Cervical Cancer Screening", E148="Total Expenditure ($USD per 100,000 patients)"),
SUMIFS(CERV!$F:$F,CERV!$A:$A,C148,CERV!$G:$G,D148),
SUMIFS(CANSCRN!$F:$F,CANSCRN!$A:$A,C148,CANSCRN!$G:$G,D148))))))))))))</f>
        <v>11415.929203539823</v>
      </c>
    </row>
    <row r="149" spans="1:6" x14ac:dyDescent="0.2">
      <c r="A149" s="24" t="s">
        <v>100</v>
      </c>
      <c r="B149" s="24" t="s">
        <v>101</v>
      </c>
      <c r="C149" s="24" t="s">
        <v>43</v>
      </c>
      <c r="D149" s="24">
        <v>2013</v>
      </c>
      <c r="E149" s="24" t="s">
        <v>102</v>
      </c>
      <c r="F149" s="3">
        <f>IF(AND(A149="PSA Testing", E149= "Utilization Rate (per 100,000 patients)"),
SUMIFS(PSA!$D:$D,PSA!$A:$A,C149,PSA!$G:$G,D149),
IF(AND(A149="Colorectal Cancer Screening", E149="Utilization Rate (per 100,000 patients)"),
SUMIFS(COL!$D:$D,COL!$A:$A,C149,COL!$G:$G, D149),
IF(AND(A149="Cervical Cancer Screening", E149="Utilization Rate (per 100,000 patients)"),
SUMIFS(CERV!$D:$D,CERV!$A:$A,C149,CERV!$G:$G,D149),
IF(AND(A149="Cancer Screening for CKD patients", E149="Utilization Rate (per 100,000 patients)"),
SUMIFS(CANSCRN!$D:$D,CANSCRN!$A:$A,C149,CANSCRN!$G:$G,D149),
IF(AND(A149="PSA Testing", E149="Cost per service ($USD)"),
SUMIFS(PSA!$E:$E,PSA!$A:$A,C149,PSA!$G:$G,D149),
IF(AND(A149="Colorectal Cancer Screening", E149="Cost per service ($USD)"),
SUMIFS(COL!$E:$E,COL!$A:$A,C149,COL!$G:$G,D149),
IF(AND(A149="Cervical Cancer Screening", E149="Cost per service ($USD)"),
SUMIFS(CERV!$E:$E,CERV!$A:$A,C149,CERV!$G:$G,D149),
IF(AND(A149="Cancer Screening for CKD patients", E149="Cost per service ($USD)"),
SUMIFS(CANSCRN!$E:$E,CANSCRN!$A:$A,C149,CANSCRN!$G:$G,D149),
IF(AND(A149="PSA Testing", E149="Total Expenditure ($USD per 100,000 patients)"),
SUMIFS(PSA!$F:$F,PSA!$A:$A,C149,PSA!$G:$G,D149),
IF(AND(A149="Colorectal Cancer Screening", E149="Total Expenditure ($USD per 100,000 patients)"),
SUMIFS(COL!$F:$F,COL!$A:$A,C149,COL!$G:$G,D149),
IF(AND(A149="Cervical Cancer Screening", E149="Total Expenditure ($USD per 100,000 patients)"),
SUMIFS(CERV!$F:$F,CERV!$A:$A,C149,CERV!$G:$G,D149),
SUMIFS(CANSCRN!$F:$F,CANSCRN!$A:$A,C149,CANSCRN!$G:$G,D149))))))))))))</f>
        <v>10078.740157480315</v>
      </c>
    </row>
    <row r="150" spans="1:6" x14ac:dyDescent="0.2">
      <c r="A150" s="24" t="s">
        <v>100</v>
      </c>
      <c r="B150" s="24" t="s">
        <v>101</v>
      </c>
      <c r="C150" s="24" t="s">
        <v>43</v>
      </c>
      <c r="D150" s="24">
        <v>2014</v>
      </c>
      <c r="E150" s="24" t="s">
        <v>102</v>
      </c>
      <c r="F150" s="3">
        <f>IF(AND(A150="PSA Testing", E150= "Utilization Rate (per 100,000 patients)"),
SUMIFS(PSA!$D:$D,PSA!$A:$A,C150,PSA!$G:$G,D150),
IF(AND(A150="Colorectal Cancer Screening", E150="Utilization Rate (per 100,000 patients)"),
SUMIFS(COL!$D:$D,COL!$A:$A,C150,COL!$G:$G, D150),
IF(AND(A150="Cervical Cancer Screening", E150="Utilization Rate (per 100,000 patients)"),
SUMIFS(CERV!$D:$D,CERV!$A:$A,C150,CERV!$G:$G,D150),
IF(AND(A150="Cancer Screening for CKD patients", E150="Utilization Rate (per 100,000 patients)"),
SUMIFS(CANSCRN!$D:$D,CANSCRN!$A:$A,C150,CANSCRN!$G:$G,D150),
IF(AND(A150="PSA Testing", E150="Cost per service ($USD)"),
SUMIFS(PSA!$E:$E,PSA!$A:$A,C150,PSA!$G:$G,D150),
IF(AND(A150="Colorectal Cancer Screening", E150="Cost per service ($USD)"),
SUMIFS(COL!$E:$E,COL!$A:$A,C150,COL!$G:$G,D150),
IF(AND(A150="Cervical Cancer Screening", E150="Cost per service ($USD)"),
SUMIFS(CERV!$E:$E,CERV!$A:$A,C150,CERV!$G:$G,D150),
IF(AND(A150="Cancer Screening for CKD patients", E150="Cost per service ($USD)"),
SUMIFS(CANSCRN!$E:$E,CANSCRN!$A:$A,C150,CANSCRN!$G:$G,D150),
IF(AND(A150="PSA Testing", E150="Total Expenditure ($USD per 100,000 patients)"),
SUMIFS(PSA!$F:$F,PSA!$A:$A,C150,PSA!$G:$G,D150),
IF(AND(A150="Colorectal Cancer Screening", E150="Total Expenditure ($USD per 100,000 patients)"),
SUMIFS(COL!$F:$F,COL!$A:$A,C150,COL!$G:$G,D150),
IF(AND(A150="Cervical Cancer Screening", E150="Total Expenditure ($USD per 100,000 patients)"),
SUMIFS(CERV!$F:$F,CERV!$A:$A,C150,CERV!$G:$G,D150),
SUMIFS(CANSCRN!$F:$F,CANSCRN!$A:$A,C150,CANSCRN!$G:$G,D150))))))))))))</f>
        <v>10317.460317460316</v>
      </c>
    </row>
    <row r="151" spans="1:6" x14ac:dyDescent="0.2">
      <c r="A151" s="24" t="s">
        <v>100</v>
      </c>
      <c r="B151" s="24" t="s">
        <v>101</v>
      </c>
      <c r="C151" s="24" t="s">
        <v>43</v>
      </c>
      <c r="D151" s="24">
        <v>2015</v>
      </c>
      <c r="E151" s="24" t="s">
        <v>102</v>
      </c>
      <c r="F151" s="3">
        <f>IF(AND(A151="PSA Testing", E151= "Utilization Rate (per 100,000 patients)"),
SUMIFS(PSA!$D:$D,PSA!$A:$A,C151,PSA!$G:$G,D151),
IF(AND(A151="Colorectal Cancer Screening", E151="Utilization Rate (per 100,000 patients)"),
SUMIFS(COL!$D:$D,COL!$A:$A,C151,COL!$G:$G, D151),
IF(AND(A151="Cervical Cancer Screening", E151="Utilization Rate (per 100,000 patients)"),
SUMIFS(CERV!$D:$D,CERV!$A:$A,C151,CERV!$G:$G,D151),
IF(AND(A151="Cancer Screening for CKD patients", E151="Utilization Rate (per 100,000 patients)"),
SUMIFS(CANSCRN!$D:$D,CANSCRN!$A:$A,C151,CANSCRN!$G:$G,D151),
IF(AND(A151="PSA Testing", E151="Cost per service ($USD)"),
SUMIFS(PSA!$E:$E,PSA!$A:$A,C151,PSA!$G:$G,D151),
IF(AND(A151="Colorectal Cancer Screening", E151="Cost per service ($USD)"),
SUMIFS(COL!$E:$E,COL!$A:$A,C151,COL!$G:$G,D151),
IF(AND(A151="Cervical Cancer Screening", E151="Cost per service ($USD)"),
SUMIFS(CERV!$E:$E,CERV!$A:$A,C151,CERV!$G:$G,D151),
IF(AND(A151="Cancer Screening for CKD patients", E151="Cost per service ($USD)"),
SUMIFS(CANSCRN!$E:$E,CANSCRN!$A:$A,C151,CANSCRN!$G:$G,D151),
IF(AND(A151="PSA Testing", E151="Total Expenditure ($USD per 100,000 patients)"),
SUMIFS(PSA!$F:$F,PSA!$A:$A,C151,PSA!$G:$G,D151),
IF(AND(A151="Colorectal Cancer Screening", E151="Total Expenditure ($USD per 100,000 patients)"),
SUMIFS(COL!$F:$F,COL!$A:$A,C151,COL!$G:$G,D151),
IF(AND(A151="Cervical Cancer Screening", E151="Total Expenditure ($USD per 100,000 patients)"),
SUMIFS(CERV!$F:$F,CERV!$A:$A,C151,CERV!$G:$G,D151),
SUMIFS(CANSCRN!$F:$F,CANSCRN!$A:$A,C151,CANSCRN!$G:$G,D151))))))))))))</f>
        <v>12747.875354107649</v>
      </c>
    </row>
    <row r="152" spans="1:6" x14ac:dyDescent="0.2">
      <c r="A152" s="24" t="s">
        <v>100</v>
      </c>
      <c r="B152" s="24" t="s">
        <v>101</v>
      </c>
      <c r="C152" s="24" t="s">
        <v>43</v>
      </c>
      <c r="D152" s="24">
        <v>2016</v>
      </c>
      <c r="E152" s="24" t="s">
        <v>102</v>
      </c>
      <c r="F152" s="3">
        <f>IF(AND(A152="PSA Testing", E152= "Utilization Rate (per 100,000 patients)"),
SUMIFS(PSA!$D:$D,PSA!$A:$A,C152,PSA!$G:$G,D152),
IF(AND(A152="Colorectal Cancer Screening", E152="Utilization Rate (per 100,000 patients)"),
SUMIFS(COL!$D:$D,COL!$A:$A,C152,COL!$G:$G, D152),
IF(AND(A152="Cervical Cancer Screening", E152="Utilization Rate (per 100,000 patients)"),
SUMIFS(CERV!$D:$D,CERV!$A:$A,C152,CERV!$G:$G,D152),
IF(AND(A152="Cancer Screening for CKD patients", E152="Utilization Rate (per 100,000 patients)"),
SUMIFS(CANSCRN!$D:$D,CANSCRN!$A:$A,C152,CANSCRN!$G:$G,D152),
IF(AND(A152="PSA Testing", E152="Cost per service ($USD)"),
SUMIFS(PSA!$E:$E,PSA!$A:$A,C152,PSA!$G:$G,D152),
IF(AND(A152="Colorectal Cancer Screening", E152="Cost per service ($USD)"),
SUMIFS(COL!$E:$E,COL!$A:$A,C152,COL!$G:$G,D152),
IF(AND(A152="Cervical Cancer Screening", E152="Cost per service ($USD)"),
SUMIFS(CERV!$E:$E,CERV!$A:$A,C152,CERV!$G:$G,D152),
IF(AND(A152="Cancer Screening for CKD patients", E152="Cost per service ($USD)"),
SUMIFS(CANSCRN!$E:$E,CANSCRN!$A:$A,C152,CANSCRN!$G:$G,D152),
IF(AND(A152="PSA Testing", E152="Total Expenditure ($USD per 100,000 patients)"),
SUMIFS(PSA!$F:$F,PSA!$A:$A,C152,PSA!$G:$G,D152),
IF(AND(A152="Colorectal Cancer Screening", E152="Total Expenditure ($USD per 100,000 patients)"),
SUMIFS(COL!$F:$F,COL!$A:$A,C152,COL!$G:$G,D152),
IF(AND(A152="Cervical Cancer Screening", E152="Total Expenditure ($USD per 100,000 patients)"),
SUMIFS(CERV!$F:$F,CERV!$A:$A,C152,CERV!$G:$G,D152),
SUMIFS(CANSCRN!$F:$F,CANSCRN!$A:$A,C152,CANSCRN!$G:$G,D152))))))))))))</f>
        <v>15748.709122203098</v>
      </c>
    </row>
    <row r="153" spans="1:6" x14ac:dyDescent="0.2">
      <c r="A153" s="24" t="s">
        <v>100</v>
      </c>
      <c r="B153" s="24" t="s">
        <v>101</v>
      </c>
      <c r="C153" s="24" t="s">
        <v>43</v>
      </c>
      <c r="D153" s="24">
        <v>2017</v>
      </c>
      <c r="E153" s="24" t="s">
        <v>102</v>
      </c>
      <c r="F153" s="3">
        <f>IF(AND(A153="PSA Testing", E153= "Utilization Rate (per 100,000 patients)"),
SUMIFS(PSA!$D:$D,PSA!$A:$A,C153,PSA!$G:$G,D153),
IF(AND(A153="Colorectal Cancer Screening", E153="Utilization Rate (per 100,000 patients)"),
SUMIFS(COL!$D:$D,COL!$A:$A,C153,COL!$G:$G, D153),
IF(AND(A153="Cervical Cancer Screening", E153="Utilization Rate (per 100,000 patients)"),
SUMIFS(CERV!$D:$D,CERV!$A:$A,C153,CERV!$G:$G,D153),
IF(AND(A153="Cancer Screening for CKD patients", E153="Utilization Rate (per 100,000 patients)"),
SUMIFS(CANSCRN!$D:$D,CANSCRN!$A:$A,C153,CANSCRN!$G:$G,D153),
IF(AND(A153="PSA Testing", E153="Cost per service ($USD)"),
SUMIFS(PSA!$E:$E,PSA!$A:$A,C153,PSA!$G:$G,D153),
IF(AND(A153="Colorectal Cancer Screening", E153="Cost per service ($USD)"),
SUMIFS(COL!$E:$E,COL!$A:$A,C153,COL!$G:$G,D153),
IF(AND(A153="Cervical Cancer Screening", E153="Cost per service ($USD)"),
SUMIFS(CERV!$E:$E,CERV!$A:$A,C153,CERV!$G:$G,D153),
IF(AND(A153="Cancer Screening for CKD patients", E153="Cost per service ($USD)"),
SUMIFS(CANSCRN!$E:$E,CANSCRN!$A:$A,C153,CANSCRN!$G:$G,D153),
IF(AND(A153="PSA Testing", E153="Total Expenditure ($USD per 100,000 patients)"),
SUMIFS(PSA!$F:$F,PSA!$A:$A,C153,PSA!$G:$G,D153),
IF(AND(A153="Colorectal Cancer Screening", E153="Total Expenditure ($USD per 100,000 patients)"),
SUMIFS(COL!$F:$F,COL!$A:$A,C153,COL!$G:$G,D153),
IF(AND(A153="Cervical Cancer Screening", E153="Total Expenditure ($USD per 100,000 patients)"),
SUMIFS(CERV!$F:$F,CERV!$A:$A,C153,CERV!$G:$G,D153),
SUMIFS(CANSCRN!$F:$F,CANSCRN!$A:$A,C153,CANSCRN!$G:$G,D153))))))))))))</f>
        <v>23307.493540051681</v>
      </c>
    </row>
    <row r="154" spans="1:6" x14ac:dyDescent="0.2">
      <c r="A154" s="24" t="s">
        <v>100</v>
      </c>
      <c r="B154" s="24" t="s">
        <v>101</v>
      </c>
      <c r="C154" s="24" t="s">
        <v>43</v>
      </c>
      <c r="D154" s="24">
        <v>2018</v>
      </c>
      <c r="E154" s="24" t="s">
        <v>102</v>
      </c>
      <c r="F154" s="3">
        <f>IF(AND(A154="PSA Testing", E154= "Utilization Rate (per 100,000 patients)"),
SUMIFS(PSA!$D:$D,PSA!$A:$A,C154,PSA!$G:$G,D154),
IF(AND(A154="Colorectal Cancer Screening", E154="Utilization Rate (per 100,000 patients)"),
SUMIFS(COL!$D:$D,COL!$A:$A,C154,COL!$G:$G, D154),
IF(AND(A154="Cervical Cancer Screening", E154="Utilization Rate (per 100,000 patients)"),
SUMIFS(CERV!$D:$D,CERV!$A:$A,C154,CERV!$G:$G,D154),
IF(AND(A154="Cancer Screening for CKD patients", E154="Utilization Rate (per 100,000 patients)"),
SUMIFS(CANSCRN!$D:$D,CANSCRN!$A:$A,C154,CANSCRN!$G:$G,D154),
IF(AND(A154="PSA Testing", E154="Cost per service ($USD)"),
SUMIFS(PSA!$E:$E,PSA!$A:$A,C154,PSA!$G:$G,D154),
IF(AND(A154="Colorectal Cancer Screening", E154="Cost per service ($USD)"),
SUMIFS(COL!$E:$E,COL!$A:$A,C154,COL!$G:$G,D154),
IF(AND(A154="Cervical Cancer Screening", E154="Cost per service ($USD)"),
SUMIFS(CERV!$E:$E,CERV!$A:$A,C154,CERV!$G:$G,D154),
IF(AND(A154="Cancer Screening for CKD patients", E154="Cost per service ($USD)"),
SUMIFS(CANSCRN!$E:$E,CANSCRN!$A:$A,C154,CANSCRN!$G:$G,D154),
IF(AND(A154="PSA Testing", E154="Total Expenditure ($USD per 100,000 patients)"),
SUMIFS(PSA!$F:$F,PSA!$A:$A,C154,PSA!$G:$G,D154),
IF(AND(A154="Colorectal Cancer Screening", E154="Total Expenditure ($USD per 100,000 patients)"),
SUMIFS(COL!$F:$F,COL!$A:$A,C154,COL!$G:$G,D154),
IF(AND(A154="Cervical Cancer Screening", E154="Total Expenditure ($USD per 100,000 patients)"),
SUMIFS(CERV!$F:$F,CERV!$A:$A,C154,CERV!$G:$G,D154),
SUMIFS(CANSCRN!$F:$F,CANSCRN!$A:$A,C154,CANSCRN!$G:$G,D154))))))))))))</f>
        <v>29631.010063361908</v>
      </c>
    </row>
    <row r="155" spans="1:6" x14ac:dyDescent="0.2">
      <c r="A155" s="24" t="s">
        <v>100</v>
      </c>
      <c r="B155" s="24" t="s">
        <v>101</v>
      </c>
      <c r="C155" s="24" t="s">
        <v>43</v>
      </c>
      <c r="D155" s="24">
        <v>2019</v>
      </c>
      <c r="E155" s="24" t="s">
        <v>102</v>
      </c>
      <c r="F155" s="3">
        <f>IF(AND(A155="PSA Testing", E155= "Utilization Rate (per 100,000 patients)"),
SUMIFS(PSA!$D:$D,PSA!$A:$A,C155,PSA!$G:$G,D155),
IF(AND(A155="Colorectal Cancer Screening", E155="Utilization Rate (per 100,000 patients)"),
SUMIFS(COL!$D:$D,COL!$A:$A,C155,COL!$G:$G, D155),
IF(AND(A155="Cervical Cancer Screening", E155="Utilization Rate (per 100,000 patients)"),
SUMIFS(CERV!$D:$D,CERV!$A:$A,C155,CERV!$G:$G,D155),
IF(AND(A155="Cancer Screening for CKD patients", E155="Utilization Rate (per 100,000 patients)"),
SUMIFS(CANSCRN!$D:$D,CANSCRN!$A:$A,C155,CANSCRN!$G:$G,D155),
IF(AND(A155="PSA Testing", E155="Cost per service ($USD)"),
SUMIFS(PSA!$E:$E,PSA!$A:$A,C155,PSA!$G:$G,D155),
IF(AND(A155="Colorectal Cancer Screening", E155="Cost per service ($USD)"),
SUMIFS(COL!$E:$E,COL!$A:$A,C155,COL!$G:$G,D155),
IF(AND(A155="Cervical Cancer Screening", E155="Cost per service ($USD)"),
SUMIFS(CERV!$E:$E,CERV!$A:$A,C155,CERV!$G:$G,D155),
IF(AND(A155="Cancer Screening for CKD patients", E155="Cost per service ($USD)"),
SUMIFS(CANSCRN!$E:$E,CANSCRN!$A:$A,C155,CANSCRN!$G:$G,D155),
IF(AND(A155="PSA Testing", E155="Total Expenditure ($USD per 100,000 patients)"),
SUMIFS(PSA!$F:$F,PSA!$A:$A,C155,PSA!$G:$G,D155),
IF(AND(A155="Colorectal Cancer Screening", E155="Total Expenditure ($USD per 100,000 patients)"),
SUMIFS(COL!$F:$F,COL!$A:$A,C155,COL!$G:$G,D155),
IF(AND(A155="Cervical Cancer Screening", E155="Total Expenditure ($USD per 100,000 patients)"),
SUMIFS(CERV!$F:$F,CERV!$A:$A,C155,CERV!$G:$G,D155),
SUMIFS(CANSCRN!$F:$F,CANSCRN!$A:$A,C155,CANSCRN!$G:$G,D155))))))))))))</f>
        <v>30148.741418764301</v>
      </c>
    </row>
    <row r="156" spans="1:6" x14ac:dyDescent="0.2">
      <c r="A156" s="24" t="s">
        <v>100</v>
      </c>
      <c r="B156" s="24" t="s">
        <v>101</v>
      </c>
      <c r="C156" s="24" t="s">
        <v>44</v>
      </c>
      <c r="D156" s="24">
        <v>2009</v>
      </c>
      <c r="E156" s="24" t="s">
        <v>102</v>
      </c>
      <c r="F156" s="3">
        <f>IF(AND(A156="PSA Testing", E156= "Utilization Rate (per 100,000 patients)"),
SUMIFS(PSA!$D:$D,PSA!$A:$A,C156,PSA!$G:$G,D156),
IF(AND(A156="Colorectal Cancer Screening", E156="Utilization Rate (per 100,000 patients)"),
SUMIFS(COL!$D:$D,COL!$A:$A,C156,COL!$G:$G, D156),
IF(AND(A156="Cervical Cancer Screening", E156="Utilization Rate (per 100,000 patients)"),
SUMIFS(CERV!$D:$D,CERV!$A:$A,C156,CERV!$G:$G,D156),
IF(AND(A156="Cancer Screening for CKD patients", E156="Utilization Rate (per 100,000 patients)"),
SUMIFS(CANSCRN!$D:$D,CANSCRN!$A:$A,C156,CANSCRN!$G:$G,D156),
IF(AND(A156="PSA Testing", E156="Cost per service ($USD)"),
SUMIFS(PSA!$E:$E,PSA!$A:$A,C156,PSA!$G:$G,D156),
IF(AND(A156="Colorectal Cancer Screening", E156="Cost per service ($USD)"),
SUMIFS(COL!$E:$E,COL!$A:$A,C156,COL!$G:$G,D156),
IF(AND(A156="Cervical Cancer Screening", E156="Cost per service ($USD)"),
SUMIFS(CERV!$E:$E,CERV!$A:$A,C156,CERV!$G:$G,D156),
IF(AND(A156="Cancer Screening for CKD patients", E156="Cost per service ($USD)"),
SUMIFS(CANSCRN!$E:$E,CANSCRN!$A:$A,C156,CANSCRN!$G:$G,D156),
IF(AND(A156="PSA Testing", E156="Total Expenditure ($USD per 100,000 patients)"),
SUMIFS(PSA!$F:$F,PSA!$A:$A,C156,PSA!$G:$G,D156),
IF(AND(A156="Colorectal Cancer Screening", E156="Total Expenditure ($USD per 100,000 patients)"),
SUMIFS(COL!$F:$F,COL!$A:$A,C156,COL!$G:$G,D156),
IF(AND(A156="Cervical Cancer Screening", E156="Total Expenditure ($USD per 100,000 patients)"),
SUMIFS(CERV!$F:$F,CERV!$A:$A,C156,CERV!$G:$G,D156),
SUMIFS(CANSCRN!$F:$F,CANSCRN!$A:$A,C156,CANSCRN!$G:$G,D156))))))))))))</f>
        <v>8738.6091127098316</v>
      </c>
    </row>
    <row r="157" spans="1:6" x14ac:dyDescent="0.2">
      <c r="A157" s="24" t="s">
        <v>100</v>
      </c>
      <c r="B157" s="24" t="s">
        <v>101</v>
      </c>
      <c r="C157" s="24" t="s">
        <v>44</v>
      </c>
      <c r="D157" s="24">
        <v>2010</v>
      </c>
      <c r="E157" s="24" t="s">
        <v>102</v>
      </c>
      <c r="F157" s="3">
        <f>IF(AND(A157="PSA Testing", E157= "Utilization Rate (per 100,000 patients)"),
SUMIFS(PSA!$D:$D,PSA!$A:$A,C157,PSA!$G:$G,D157),
IF(AND(A157="Colorectal Cancer Screening", E157="Utilization Rate (per 100,000 patients)"),
SUMIFS(COL!$D:$D,COL!$A:$A,C157,COL!$G:$G, D157),
IF(AND(A157="Cervical Cancer Screening", E157="Utilization Rate (per 100,000 patients)"),
SUMIFS(CERV!$D:$D,CERV!$A:$A,C157,CERV!$G:$G,D157),
IF(AND(A157="Cancer Screening for CKD patients", E157="Utilization Rate (per 100,000 patients)"),
SUMIFS(CANSCRN!$D:$D,CANSCRN!$A:$A,C157,CANSCRN!$G:$G,D157),
IF(AND(A157="PSA Testing", E157="Cost per service ($USD)"),
SUMIFS(PSA!$E:$E,PSA!$A:$A,C157,PSA!$G:$G,D157),
IF(AND(A157="Colorectal Cancer Screening", E157="Cost per service ($USD)"),
SUMIFS(COL!$E:$E,COL!$A:$A,C157,COL!$G:$G,D157),
IF(AND(A157="Cervical Cancer Screening", E157="Cost per service ($USD)"),
SUMIFS(CERV!$E:$E,CERV!$A:$A,C157,CERV!$G:$G,D157),
IF(AND(A157="Cancer Screening for CKD patients", E157="Cost per service ($USD)"),
SUMIFS(CANSCRN!$E:$E,CANSCRN!$A:$A,C157,CANSCRN!$G:$G,D157),
IF(AND(A157="PSA Testing", E157="Total Expenditure ($USD per 100,000 patients)"),
SUMIFS(PSA!$F:$F,PSA!$A:$A,C157,PSA!$G:$G,D157),
IF(AND(A157="Colorectal Cancer Screening", E157="Total Expenditure ($USD per 100,000 patients)"),
SUMIFS(COL!$F:$F,COL!$A:$A,C157,COL!$G:$G,D157),
IF(AND(A157="Cervical Cancer Screening", E157="Total Expenditure ($USD per 100,000 patients)"),
SUMIFS(CERV!$F:$F,CERV!$A:$A,C157,CERV!$G:$G,D157),
SUMIFS(CANSCRN!$F:$F,CANSCRN!$A:$A,C157,CANSCRN!$G:$G,D157))))))))))))</f>
        <v>8391.5365653245681</v>
      </c>
    </row>
    <row r="158" spans="1:6" x14ac:dyDescent="0.2">
      <c r="A158" s="24" t="s">
        <v>100</v>
      </c>
      <c r="B158" s="24" t="s">
        <v>101</v>
      </c>
      <c r="C158" s="24" t="s">
        <v>44</v>
      </c>
      <c r="D158" s="24">
        <v>2011</v>
      </c>
      <c r="E158" s="24" t="s">
        <v>102</v>
      </c>
      <c r="F158" s="3">
        <f>IF(AND(A158="PSA Testing", E158= "Utilization Rate (per 100,000 patients)"),
SUMIFS(PSA!$D:$D,PSA!$A:$A,C158,PSA!$G:$G,D158),
IF(AND(A158="Colorectal Cancer Screening", E158="Utilization Rate (per 100,000 patients)"),
SUMIFS(COL!$D:$D,COL!$A:$A,C158,COL!$G:$G, D158),
IF(AND(A158="Cervical Cancer Screening", E158="Utilization Rate (per 100,000 patients)"),
SUMIFS(CERV!$D:$D,CERV!$A:$A,C158,CERV!$G:$G,D158),
IF(AND(A158="Cancer Screening for CKD patients", E158="Utilization Rate (per 100,000 patients)"),
SUMIFS(CANSCRN!$D:$D,CANSCRN!$A:$A,C158,CANSCRN!$G:$G,D158),
IF(AND(A158="PSA Testing", E158="Cost per service ($USD)"),
SUMIFS(PSA!$E:$E,PSA!$A:$A,C158,PSA!$G:$G,D158),
IF(AND(A158="Colorectal Cancer Screening", E158="Cost per service ($USD)"),
SUMIFS(COL!$E:$E,COL!$A:$A,C158,COL!$G:$G,D158),
IF(AND(A158="Cervical Cancer Screening", E158="Cost per service ($USD)"),
SUMIFS(CERV!$E:$E,CERV!$A:$A,C158,CERV!$G:$G,D158),
IF(AND(A158="Cancer Screening for CKD patients", E158="Cost per service ($USD)"),
SUMIFS(CANSCRN!$E:$E,CANSCRN!$A:$A,C158,CANSCRN!$G:$G,D158),
IF(AND(A158="PSA Testing", E158="Total Expenditure ($USD per 100,000 patients)"),
SUMIFS(PSA!$F:$F,PSA!$A:$A,C158,PSA!$G:$G,D158),
IF(AND(A158="Colorectal Cancer Screening", E158="Total Expenditure ($USD per 100,000 patients)"),
SUMIFS(COL!$F:$F,COL!$A:$A,C158,COL!$G:$G,D158),
IF(AND(A158="Cervical Cancer Screening", E158="Total Expenditure ($USD per 100,000 patients)"),
SUMIFS(CERV!$F:$F,CERV!$A:$A,C158,CERV!$G:$G,D158),
SUMIFS(CANSCRN!$F:$F,CANSCRN!$A:$A,C158,CANSCRN!$G:$G,D158))))))))))))</f>
        <v>8590.8529048207656</v>
      </c>
    </row>
    <row r="159" spans="1:6" x14ac:dyDescent="0.2">
      <c r="A159" s="24" t="s">
        <v>100</v>
      </c>
      <c r="B159" s="24" t="s">
        <v>101</v>
      </c>
      <c r="C159" s="24" t="s">
        <v>44</v>
      </c>
      <c r="D159" s="24">
        <v>2012</v>
      </c>
      <c r="E159" s="24" t="s">
        <v>102</v>
      </c>
      <c r="F159" s="3">
        <f>IF(AND(A159="PSA Testing", E159= "Utilization Rate (per 100,000 patients)"),
SUMIFS(PSA!$D:$D,PSA!$A:$A,C159,PSA!$G:$G,D159),
IF(AND(A159="Colorectal Cancer Screening", E159="Utilization Rate (per 100,000 patients)"),
SUMIFS(COL!$D:$D,COL!$A:$A,C159,COL!$G:$G, D159),
IF(AND(A159="Cervical Cancer Screening", E159="Utilization Rate (per 100,000 patients)"),
SUMIFS(CERV!$D:$D,CERV!$A:$A,C159,CERV!$G:$G,D159),
IF(AND(A159="Cancer Screening for CKD patients", E159="Utilization Rate (per 100,000 patients)"),
SUMIFS(CANSCRN!$D:$D,CANSCRN!$A:$A,C159,CANSCRN!$G:$G,D159),
IF(AND(A159="PSA Testing", E159="Cost per service ($USD)"),
SUMIFS(PSA!$E:$E,PSA!$A:$A,C159,PSA!$G:$G,D159),
IF(AND(A159="Colorectal Cancer Screening", E159="Cost per service ($USD)"),
SUMIFS(COL!$E:$E,COL!$A:$A,C159,COL!$G:$G,D159),
IF(AND(A159="Cervical Cancer Screening", E159="Cost per service ($USD)"),
SUMIFS(CERV!$E:$E,CERV!$A:$A,C159,CERV!$G:$G,D159),
IF(AND(A159="Cancer Screening for CKD patients", E159="Cost per service ($USD)"),
SUMIFS(CANSCRN!$E:$E,CANSCRN!$A:$A,C159,CANSCRN!$G:$G,D159),
IF(AND(A159="PSA Testing", E159="Total Expenditure ($USD per 100,000 patients)"),
SUMIFS(PSA!$F:$F,PSA!$A:$A,C159,PSA!$G:$G,D159),
IF(AND(A159="Colorectal Cancer Screening", E159="Total Expenditure ($USD per 100,000 patients)"),
SUMIFS(COL!$F:$F,COL!$A:$A,C159,COL!$G:$G,D159),
IF(AND(A159="Cervical Cancer Screening", E159="Total Expenditure ($USD per 100,000 patients)"),
SUMIFS(CERV!$F:$F,CERV!$A:$A,C159,CERV!$G:$G,D159),
SUMIFS(CANSCRN!$F:$F,CANSCRN!$A:$A,C159,CANSCRN!$G:$G,D159))))))))))))</f>
        <v>8520.7652823145127</v>
      </c>
    </row>
    <row r="160" spans="1:6" x14ac:dyDescent="0.2">
      <c r="A160" s="24" t="s">
        <v>100</v>
      </c>
      <c r="B160" s="24" t="s">
        <v>101</v>
      </c>
      <c r="C160" s="24" t="s">
        <v>44</v>
      </c>
      <c r="D160" s="24">
        <v>2013</v>
      </c>
      <c r="E160" s="24" t="s">
        <v>102</v>
      </c>
      <c r="F160" s="3">
        <f>IF(AND(A160="PSA Testing", E160= "Utilization Rate (per 100,000 patients)"),
SUMIFS(PSA!$D:$D,PSA!$A:$A,C160,PSA!$G:$G,D160),
IF(AND(A160="Colorectal Cancer Screening", E160="Utilization Rate (per 100,000 patients)"),
SUMIFS(COL!$D:$D,COL!$A:$A,C160,COL!$G:$G, D160),
IF(AND(A160="Cervical Cancer Screening", E160="Utilization Rate (per 100,000 patients)"),
SUMIFS(CERV!$D:$D,CERV!$A:$A,C160,CERV!$G:$G,D160),
IF(AND(A160="Cancer Screening for CKD patients", E160="Utilization Rate (per 100,000 patients)"),
SUMIFS(CANSCRN!$D:$D,CANSCRN!$A:$A,C160,CANSCRN!$G:$G,D160),
IF(AND(A160="PSA Testing", E160="Cost per service ($USD)"),
SUMIFS(PSA!$E:$E,PSA!$A:$A,C160,PSA!$G:$G,D160),
IF(AND(A160="Colorectal Cancer Screening", E160="Cost per service ($USD)"),
SUMIFS(COL!$E:$E,COL!$A:$A,C160,COL!$G:$G,D160),
IF(AND(A160="Cervical Cancer Screening", E160="Cost per service ($USD)"),
SUMIFS(CERV!$E:$E,CERV!$A:$A,C160,CERV!$G:$G,D160),
IF(AND(A160="Cancer Screening for CKD patients", E160="Cost per service ($USD)"),
SUMIFS(CANSCRN!$E:$E,CANSCRN!$A:$A,C160,CANSCRN!$G:$G,D160),
IF(AND(A160="PSA Testing", E160="Total Expenditure ($USD per 100,000 patients)"),
SUMIFS(PSA!$F:$F,PSA!$A:$A,C160,PSA!$G:$G,D160),
IF(AND(A160="Colorectal Cancer Screening", E160="Total Expenditure ($USD per 100,000 patients)"),
SUMIFS(COL!$F:$F,COL!$A:$A,C160,COL!$G:$G,D160),
IF(AND(A160="Cervical Cancer Screening", E160="Total Expenditure ($USD per 100,000 patients)"),
SUMIFS(CERV!$F:$F,CERV!$A:$A,C160,CERV!$G:$G,D160),
SUMIFS(CANSCRN!$F:$F,CANSCRN!$A:$A,C160,CANSCRN!$G:$G,D160))))))))))))</f>
        <v>8862.7869727709549</v>
      </c>
    </row>
    <row r="161" spans="1:6" x14ac:dyDescent="0.2">
      <c r="A161" s="24" t="s">
        <v>100</v>
      </c>
      <c r="B161" s="24" t="s">
        <v>101</v>
      </c>
      <c r="C161" s="24" t="s">
        <v>44</v>
      </c>
      <c r="D161" s="24">
        <v>2014</v>
      </c>
      <c r="E161" s="24" t="s">
        <v>102</v>
      </c>
      <c r="F161" s="3">
        <f>IF(AND(A161="PSA Testing", E161= "Utilization Rate (per 100,000 patients)"),
SUMIFS(PSA!$D:$D,PSA!$A:$A,C161,PSA!$G:$G,D161),
IF(AND(A161="Colorectal Cancer Screening", E161="Utilization Rate (per 100,000 patients)"),
SUMIFS(COL!$D:$D,COL!$A:$A,C161,COL!$G:$G, D161),
IF(AND(A161="Cervical Cancer Screening", E161="Utilization Rate (per 100,000 patients)"),
SUMIFS(CERV!$D:$D,CERV!$A:$A,C161,CERV!$G:$G,D161),
IF(AND(A161="Cancer Screening for CKD patients", E161="Utilization Rate (per 100,000 patients)"),
SUMIFS(CANSCRN!$D:$D,CANSCRN!$A:$A,C161,CANSCRN!$G:$G,D161),
IF(AND(A161="PSA Testing", E161="Cost per service ($USD)"),
SUMIFS(PSA!$E:$E,PSA!$A:$A,C161,PSA!$G:$G,D161),
IF(AND(A161="Colorectal Cancer Screening", E161="Cost per service ($USD)"),
SUMIFS(COL!$E:$E,COL!$A:$A,C161,COL!$G:$G,D161),
IF(AND(A161="Cervical Cancer Screening", E161="Cost per service ($USD)"),
SUMIFS(CERV!$E:$E,CERV!$A:$A,C161,CERV!$G:$G,D161),
IF(AND(A161="Cancer Screening for CKD patients", E161="Cost per service ($USD)"),
SUMIFS(CANSCRN!$E:$E,CANSCRN!$A:$A,C161,CANSCRN!$G:$G,D161),
IF(AND(A161="PSA Testing", E161="Total Expenditure ($USD per 100,000 patients)"),
SUMIFS(PSA!$F:$F,PSA!$A:$A,C161,PSA!$G:$G,D161),
IF(AND(A161="Colorectal Cancer Screening", E161="Total Expenditure ($USD per 100,000 patients)"),
SUMIFS(COL!$F:$F,COL!$A:$A,C161,COL!$G:$G,D161),
IF(AND(A161="Cervical Cancer Screening", E161="Total Expenditure ($USD per 100,000 patients)"),
SUMIFS(CERV!$F:$F,CERV!$A:$A,C161,CERV!$G:$G,D161),
SUMIFS(CANSCRN!$F:$F,CANSCRN!$A:$A,C161,CANSCRN!$G:$G,D161))))))))))))</f>
        <v>7949.1401390413466</v>
      </c>
    </row>
    <row r="162" spans="1:6" x14ac:dyDescent="0.2">
      <c r="A162" s="24" t="s">
        <v>100</v>
      </c>
      <c r="B162" s="24" t="s">
        <v>101</v>
      </c>
      <c r="C162" s="24" t="s">
        <v>44</v>
      </c>
      <c r="D162" s="24">
        <v>2015</v>
      </c>
      <c r="E162" s="24" t="s">
        <v>102</v>
      </c>
      <c r="F162" s="3">
        <f>IF(AND(A162="PSA Testing", E162= "Utilization Rate (per 100,000 patients)"),
SUMIFS(PSA!$D:$D,PSA!$A:$A,C162,PSA!$G:$G,D162),
IF(AND(A162="Colorectal Cancer Screening", E162="Utilization Rate (per 100,000 patients)"),
SUMIFS(COL!$D:$D,COL!$A:$A,C162,COL!$G:$G, D162),
IF(AND(A162="Cervical Cancer Screening", E162="Utilization Rate (per 100,000 patients)"),
SUMIFS(CERV!$D:$D,CERV!$A:$A,C162,CERV!$G:$G,D162),
IF(AND(A162="Cancer Screening for CKD patients", E162="Utilization Rate (per 100,000 patients)"),
SUMIFS(CANSCRN!$D:$D,CANSCRN!$A:$A,C162,CANSCRN!$G:$G,D162),
IF(AND(A162="PSA Testing", E162="Cost per service ($USD)"),
SUMIFS(PSA!$E:$E,PSA!$A:$A,C162,PSA!$G:$G,D162),
IF(AND(A162="Colorectal Cancer Screening", E162="Cost per service ($USD)"),
SUMIFS(COL!$E:$E,COL!$A:$A,C162,COL!$G:$G,D162),
IF(AND(A162="Cervical Cancer Screening", E162="Cost per service ($USD)"),
SUMIFS(CERV!$E:$E,CERV!$A:$A,C162,CERV!$G:$G,D162),
IF(AND(A162="Cancer Screening for CKD patients", E162="Cost per service ($USD)"),
SUMIFS(CANSCRN!$E:$E,CANSCRN!$A:$A,C162,CANSCRN!$G:$G,D162),
IF(AND(A162="PSA Testing", E162="Total Expenditure ($USD per 100,000 patients)"),
SUMIFS(PSA!$F:$F,PSA!$A:$A,C162,PSA!$G:$G,D162),
IF(AND(A162="Colorectal Cancer Screening", E162="Total Expenditure ($USD per 100,000 patients)"),
SUMIFS(COL!$F:$F,COL!$A:$A,C162,COL!$G:$G,D162),
IF(AND(A162="Cervical Cancer Screening", E162="Total Expenditure ($USD per 100,000 patients)"),
SUMIFS(CERV!$F:$F,CERV!$A:$A,C162,CERV!$G:$G,D162),
SUMIFS(CANSCRN!$F:$F,CANSCRN!$A:$A,C162,CANSCRN!$G:$G,D162))))))))))))</f>
        <v>9815.5238426731648</v>
      </c>
    </row>
    <row r="163" spans="1:6" x14ac:dyDescent="0.2">
      <c r="A163" s="24" t="s">
        <v>100</v>
      </c>
      <c r="B163" s="24" t="s">
        <v>101</v>
      </c>
      <c r="C163" s="24" t="s">
        <v>44</v>
      </c>
      <c r="D163" s="24">
        <v>2016</v>
      </c>
      <c r="E163" s="24" t="s">
        <v>102</v>
      </c>
      <c r="F163" s="3">
        <f>IF(AND(A163="PSA Testing", E163= "Utilization Rate (per 100,000 patients)"),
SUMIFS(PSA!$D:$D,PSA!$A:$A,C163,PSA!$G:$G,D163),
IF(AND(A163="Colorectal Cancer Screening", E163="Utilization Rate (per 100,000 patients)"),
SUMIFS(COL!$D:$D,COL!$A:$A,C163,COL!$G:$G, D163),
IF(AND(A163="Cervical Cancer Screening", E163="Utilization Rate (per 100,000 patients)"),
SUMIFS(CERV!$D:$D,CERV!$A:$A,C163,CERV!$G:$G,D163),
IF(AND(A163="Cancer Screening for CKD patients", E163="Utilization Rate (per 100,000 patients)"),
SUMIFS(CANSCRN!$D:$D,CANSCRN!$A:$A,C163,CANSCRN!$G:$G,D163),
IF(AND(A163="PSA Testing", E163="Cost per service ($USD)"),
SUMIFS(PSA!$E:$E,PSA!$A:$A,C163,PSA!$G:$G,D163),
IF(AND(A163="Colorectal Cancer Screening", E163="Cost per service ($USD)"),
SUMIFS(COL!$E:$E,COL!$A:$A,C163,COL!$G:$G,D163),
IF(AND(A163="Cervical Cancer Screening", E163="Cost per service ($USD)"),
SUMIFS(CERV!$E:$E,CERV!$A:$A,C163,CERV!$G:$G,D163),
IF(AND(A163="Cancer Screening for CKD patients", E163="Cost per service ($USD)"),
SUMIFS(CANSCRN!$E:$E,CANSCRN!$A:$A,C163,CANSCRN!$G:$G,D163),
IF(AND(A163="PSA Testing", E163="Total Expenditure ($USD per 100,000 patients)"),
SUMIFS(PSA!$F:$F,PSA!$A:$A,C163,PSA!$G:$G,D163),
IF(AND(A163="Colorectal Cancer Screening", E163="Total Expenditure ($USD per 100,000 patients)"),
SUMIFS(COL!$F:$F,COL!$A:$A,C163,COL!$G:$G,D163),
IF(AND(A163="Cervical Cancer Screening", E163="Total Expenditure ($USD per 100,000 patients)"),
SUMIFS(CERV!$F:$F,CERV!$A:$A,C163,CERV!$G:$G,D163),
SUMIFS(CANSCRN!$F:$F,CANSCRN!$A:$A,C163,CANSCRN!$G:$G,D163))))))))))))</f>
        <v>16561.832061068701</v>
      </c>
    </row>
    <row r="164" spans="1:6" x14ac:dyDescent="0.2">
      <c r="A164" s="24" t="s">
        <v>100</v>
      </c>
      <c r="B164" s="24" t="s">
        <v>101</v>
      </c>
      <c r="C164" s="24" t="s">
        <v>44</v>
      </c>
      <c r="D164" s="24">
        <v>2017</v>
      </c>
      <c r="E164" s="24" t="s">
        <v>102</v>
      </c>
      <c r="F164" s="3">
        <f>IF(AND(A164="PSA Testing", E164= "Utilization Rate (per 100,000 patients)"),
SUMIFS(PSA!$D:$D,PSA!$A:$A,C164,PSA!$G:$G,D164),
IF(AND(A164="Colorectal Cancer Screening", E164="Utilization Rate (per 100,000 patients)"),
SUMIFS(COL!$D:$D,COL!$A:$A,C164,COL!$G:$G, D164),
IF(AND(A164="Cervical Cancer Screening", E164="Utilization Rate (per 100,000 patients)"),
SUMIFS(CERV!$D:$D,CERV!$A:$A,C164,CERV!$G:$G,D164),
IF(AND(A164="Cancer Screening for CKD patients", E164="Utilization Rate (per 100,000 patients)"),
SUMIFS(CANSCRN!$D:$D,CANSCRN!$A:$A,C164,CANSCRN!$G:$G,D164),
IF(AND(A164="PSA Testing", E164="Cost per service ($USD)"),
SUMIFS(PSA!$E:$E,PSA!$A:$A,C164,PSA!$G:$G,D164),
IF(AND(A164="Colorectal Cancer Screening", E164="Cost per service ($USD)"),
SUMIFS(COL!$E:$E,COL!$A:$A,C164,COL!$G:$G,D164),
IF(AND(A164="Cervical Cancer Screening", E164="Cost per service ($USD)"),
SUMIFS(CERV!$E:$E,CERV!$A:$A,C164,CERV!$G:$G,D164),
IF(AND(A164="Cancer Screening for CKD patients", E164="Cost per service ($USD)"),
SUMIFS(CANSCRN!$E:$E,CANSCRN!$A:$A,C164,CANSCRN!$G:$G,D164),
IF(AND(A164="PSA Testing", E164="Total Expenditure ($USD per 100,000 patients)"),
SUMIFS(PSA!$F:$F,PSA!$A:$A,C164,PSA!$G:$G,D164),
IF(AND(A164="Colorectal Cancer Screening", E164="Total Expenditure ($USD per 100,000 patients)"),
SUMIFS(COL!$F:$F,COL!$A:$A,C164,COL!$G:$G,D164),
IF(AND(A164="Cervical Cancer Screening", E164="Total Expenditure ($USD per 100,000 patients)"),
SUMIFS(CERV!$F:$F,CERV!$A:$A,C164,CERV!$G:$G,D164),
SUMIFS(CANSCRN!$F:$F,CANSCRN!$A:$A,C164,CANSCRN!$G:$G,D164))))))))))))</f>
        <v>23733.003708281831</v>
      </c>
    </row>
    <row r="165" spans="1:6" x14ac:dyDescent="0.2">
      <c r="A165" s="24" t="s">
        <v>100</v>
      </c>
      <c r="B165" s="24" t="s">
        <v>101</v>
      </c>
      <c r="C165" s="24" t="s">
        <v>44</v>
      </c>
      <c r="D165" s="24">
        <v>2018</v>
      </c>
      <c r="E165" s="24" t="s">
        <v>102</v>
      </c>
      <c r="F165" s="3">
        <f>IF(AND(A165="PSA Testing", E165= "Utilization Rate (per 100,000 patients)"),
SUMIFS(PSA!$D:$D,PSA!$A:$A,C165,PSA!$G:$G,D165),
IF(AND(A165="Colorectal Cancer Screening", E165="Utilization Rate (per 100,000 patients)"),
SUMIFS(COL!$D:$D,COL!$A:$A,C165,COL!$G:$G, D165),
IF(AND(A165="Cervical Cancer Screening", E165="Utilization Rate (per 100,000 patients)"),
SUMIFS(CERV!$D:$D,CERV!$A:$A,C165,CERV!$G:$G,D165),
IF(AND(A165="Cancer Screening for CKD patients", E165="Utilization Rate (per 100,000 patients)"),
SUMIFS(CANSCRN!$D:$D,CANSCRN!$A:$A,C165,CANSCRN!$G:$G,D165),
IF(AND(A165="PSA Testing", E165="Cost per service ($USD)"),
SUMIFS(PSA!$E:$E,PSA!$A:$A,C165,PSA!$G:$G,D165),
IF(AND(A165="Colorectal Cancer Screening", E165="Cost per service ($USD)"),
SUMIFS(COL!$E:$E,COL!$A:$A,C165,COL!$G:$G,D165),
IF(AND(A165="Cervical Cancer Screening", E165="Cost per service ($USD)"),
SUMIFS(CERV!$E:$E,CERV!$A:$A,C165,CERV!$G:$G,D165),
IF(AND(A165="Cancer Screening for CKD patients", E165="Cost per service ($USD)"),
SUMIFS(CANSCRN!$E:$E,CANSCRN!$A:$A,C165,CANSCRN!$G:$G,D165),
IF(AND(A165="PSA Testing", E165="Total Expenditure ($USD per 100,000 patients)"),
SUMIFS(PSA!$F:$F,PSA!$A:$A,C165,PSA!$G:$G,D165),
IF(AND(A165="Colorectal Cancer Screening", E165="Total Expenditure ($USD per 100,000 patients)"),
SUMIFS(COL!$F:$F,COL!$A:$A,C165,COL!$G:$G,D165),
IF(AND(A165="Cervical Cancer Screening", E165="Total Expenditure ($USD per 100,000 patients)"),
SUMIFS(CERV!$F:$F,CERV!$A:$A,C165,CERV!$G:$G,D165),
SUMIFS(CANSCRN!$F:$F,CANSCRN!$A:$A,C165,CANSCRN!$G:$G,D165))))))))))))</f>
        <v>26831.663055254605</v>
      </c>
    </row>
    <row r="166" spans="1:6" x14ac:dyDescent="0.2">
      <c r="A166" s="24" t="s">
        <v>100</v>
      </c>
      <c r="B166" s="24" t="s">
        <v>101</v>
      </c>
      <c r="C166" s="24" t="s">
        <v>44</v>
      </c>
      <c r="D166" s="24">
        <v>2019</v>
      </c>
      <c r="E166" s="24" t="s">
        <v>102</v>
      </c>
      <c r="F166" s="3">
        <f>IF(AND(A166="PSA Testing", E166= "Utilization Rate (per 100,000 patients)"),
SUMIFS(PSA!$D:$D,PSA!$A:$A,C166,PSA!$G:$G,D166),
IF(AND(A166="Colorectal Cancer Screening", E166="Utilization Rate (per 100,000 patients)"),
SUMIFS(COL!$D:$D,COL!$A:$A,C166,COL!$G:$G, D166),
IF(AND(A166="Cervical Cancer Screening", E166="Utilization Rate (per 100,000 patients)"),
SUMIFS(CERV!$D:$D,CERV!$A:$A,C166,CERV!$G:$G,D166),
IF(AND(A166="Cancer Screening for CKD patients", E166="Utilization Rate (per 100,000 patients)"),
SUMIFS(CANSCRN!$D:$D,CANSCRN!$A:$A,C166,CANSCRN!$G:$G,D166),
IF(AND(A166="PSA Testing", E166="Cost per service ($USD)"),
SUMIFS(PSA!$E:$E,PSA!$A:$A,C166,PSA!$G:$G,D166),
IF(AND(A166="Colorectal Cancer Screening", E166="Cost per service ($USD)"),
SUMIFS(COL!$E:$E,COL!$A:$A,C166,COL!$G:$G,D166),
IF(AND(A166="Cervical Cancer Screening", E166="Cost per service ($USD)"),
SUMIFS(CERV!$E:$E,CERV!$A:$A,C166,CERV!$G:$G,D166),
IF(AND(A166="Cancer Screening for CKD patients", E166="Cost per service ($USD)"),
SUMIFS(CANSCRN!$E:$E,CANSCRN!$A:$A,C166,CANSCRN!$G:$G,D166),
IF(AND(A166="PSA Testing", E166="Total Expenditure ($USD per 100,000 patients)"),
SUMIFS(PSA!$F:$F,PSA!$A:$A,C166,PSA!$G:$G,D166),
IF(AND(A166="Colorectal Cancer Screening", E166="Total Expenditure ($USD per 100,000 patients)"),
SUMIFS(COL!$F:$F,COL!$A:$A,C166,COL!$G:$G,D166),
IF(AND(A166="Cervical Cancer Screening", E166="Total Expenditure ($USD per 100,000 patients)"),
SUMIFS(CERV!$F:$F,CERV!$A:$A,C166,CERV!$G:$G,D166),
SUMIFS(CANSCRN!$F:$F,CANSCRN!$A:$A,C166,CANSCRN!$G:$G,D166))))))))))))</f>
        <v>27893.532458147656</v>
      </c>
    </row>
    <row r="167" spans="1:6" x14ac:dyDescent="0.2">
      <c r="A167" s="24" t="s">
        <v>100</v>
      </c>
      <c r="B167" s="24" t="s">
        <v>101</v>
      </c>
      <c r="C167" s="24" t="s">
        <v>45</v>
      </c>
      <c r="D167" s="24">
        <v>2009</v>
      </c>
      <c r="E167" s="24" t="s">
        <v>102</v>
      </c>
      <c r="F167" s="3">
        <f>IF(AND(A167="PSA Testing", E167= "Utilization Rate (per 100,000 patients)"),
SUMIFS(PSA!$D:$D,PSA!$A:$A,C167,PSA!$G:$G,D167),
IF(AND(A167="Colorectal Cancer Screening", E167="Utilization Rate (per 100,000 patients)"),
SUMIFS(COL!$D:$D,COL!$A:$A,C167,COL!$G:$G, D167),
IF(AND(A167="Cervical Cancer Screening", E167="Utilization Rate (per 100,000 patients)"),
SUMIFS(CERV!$D:$D,CERV!$A:$A,C167,CERV!$G:$G,D167),
IF(AND(A167="Cancer Screening for CKD patients", E167="Utilization Rate (per 100,000 patients)"),
SUMIFS(CANSCRN!$D:$D,CANSCRN!$A:$A,C167,CANSCRN!$G:$G,D167),
IF(AND(A167="PSA Testing", E167="Cost per service ($USD)"),
SUMIFS(PSA!$E:$E,PSA!$A:$A,C167,PSA!$G:$G,D167),
IF(AND(A167="Colorectal Cancer Screening", E167="Cost per service ($USD)"),
SUMIFS(COL!$E:$E,COL!$A:$A,C167,COL!$G:$G,D167),
IF(AND(A167="Cervical Cancer Screening", E167="Cost per service ($USD)"),
SUMIFS(CERV!$E:$E,CERV!$A:$A,C167,CERV!$G:$G,D167),
IF(AND(A167="Cancer Screening for CKD patients", E167="Cost per service ($USD)"),
SUMIFS(CANSCRN!$E:$E,CANSCRN!$A:$A,C167,CANSCRN!$G:$G,D167),
IF(AND(A167="PSA Testing", E167="Total Expenditure ($USD per 100,000 patients)"),
SUMIFS(PSA!$F:$F,PSA!$A:$A,C167,PSA!$G:$G,D167),
IF(AND(A167="Colorectal Cancer Screening", E167="Total Expenditure ($USD per 100,000 patients)"),
SUMIFS(COL!$F:$F,COL!$A:$A,C167,COL!$G:$G,D167),
IF(AND(A167="Cervical Cancer Screening", E167="Total Expenditure ($USD per 100,000 patients)"),
SUMIFS(CERV!$F:$F,CERV!$A:$A,C167,CERV!$G:$G,D167),
SUMIFS(CANSCRN!$F:$F,CANSCRN!$A:$A,C167,CANSCRN!$G:$G,D167))))))))))))</f>
        <v>7900.7713154054627</v>
      </c>
    </row>
    <row r="168" spans="1:6" x14ac:dyDescent="0.2">
      <c r="A168" s="24" t="s">
        <v>100</v>
      </c>
      <c r="B168" s="24" t="s">
        <v>101</v>
      </c>
      <c r="C168" s="24" t="s">
        <v>45</v>
      </c>
      <c r="D168" s="24">
        <v>2010</v>
      </c>
      <c r="E168" s="24" t="s">
        <v>102</v>
      </c>
      <c r="F168" s="3">
        <f>IF(AND(A168="PSA Testing", E168= "Utilization Rate (per 100,000 patients)"),
SUMIFS(PSA!$D:$D,PSA!$A:$A,C168,PSA!$G:$G,D168),
IF(AND(A168="Colorectal Cancer Screening", E168="Utilization Rate (per 100,000 patients)"),
SUMIFS(COL!$D:$D,COL!$A:$A,C168,COL!$G:$G, D168),
IF(AND(A168="Cervical Cancer Screening", E168="Utilization Rate (per 100,000 patients)"),
SUMIFS(CERV!$D:$D,CERV!$A:$A,C168,CERV!$G:$G,D168),
IF(AND(A168="Cancer Screening for CKD patients", E168="Utilization Rate (per 100,000 patients)"),
SUMIFS(CANSCRN!$D:$D,CANSCRN!$A:$A,C168,CANSCRN!$G:$G,D168),
IF(AND(A168="PSA Testing", E168="Cost per service ($USD)"),
SUMIFS(PSA!$E:$E,PSA!$A:$A,C168,PSA!$G:$G,D168),
IF(AND(A168="Colorectal Cancer Screening", E168="Cost per service ($USD)"),
SUMIFS(COL!$E:$E,COL!$A:$A,C168,COL!$G:$G,D168),
IF(AND(A168="Cervical Cancer Screening", E168="Cost per service ($USD)"),
SUMIFS(CERV!$E:$E,CERV!$A:$A,C168,CERV!$G:$G,D168),
IF(AND(A168="Cancer Screening for CKD patients", E168="Cost per service ($USD)"),
SUMIFS(CANSCRN!$E:$E,CANSCRN!$A:$A,C168,CANSCRN!$G:$G,D168),
IF(AND(A168="PSA Testing", E168="Total Expenditure ($USD per 100,000 patients)"),
SUMIFS(PSA!$F:$F,PSA!$A:$A,C168,PSA!$G:$G,D168),
IF(AND(A168="Colorectal Cancer Screening", E168="Total Expenditure ($USD per 100,000 patients)"),
SUMIFS(COL!$F:$F,COL!$A:$A,C168,COL!$G:$G,D168),
IF(AND(A168="Cervical Cancer Screening", E168="Total Expenditure ($USD per 100,000 patients)"),
SUMIFS(CERV!$F:$F,CERV!$A:$A,C168,CERV!$G:$G,D168),
SUMIFS(CANSCRN!$F:$F,CANSCRN!$A:$A,C168,CANSCRN!$G:$G,D168))))))))))))</f>
        <v>6618.2572614107885</v>
      </c>
    </row>
    <row r="169" spans="1:6" x14ac:dyDescent="0.2">
      <c r="A169" s="24" t="s">
        <v>100</v>
      </c>
      <c r="B169" s="24" t="s">
        <v>101</v>
      </c>
      <c r="C169" s="24" t="s">
        <v>45</v>
      </c>
      <c r="D169" s="24">
        <v>2011</v>
      </c>
      <c r="E169" s="24" t="s">
        <v>102</v>
      </c>
      <c r="F169" s="3">
        <f>IF(AND(A169="PSA Testing", E169= "Utilization Rate (per 100,000 patients)"),
SUMIFS(PSA!$D:$D,PSA!$A:$A,C169,PSA!$G:$G,D169),
IF(AND(A169="Colorectal Cancer Screening", E169="Utilization Rate (per 100,000 patients)"),
SUMIFS(COL!$D:$D,COL!$A:$A,C169,COL!$G:$G, D169),
IF(AND(A169="Cervical Cancer Screening", E169="Utilization Rate (per 100,000 patients)"),
SUMIFS(CERV!$D:$D,CERV!$A:$A,C169,CERV!$G:$G,D169),
IF(AND(A169="Cancer Screening for CKD patients", E169="Utilization Rate (per 100,000 patients)"),
SUMIFS(CANSCRN!$D:$D,CANSCRN!$A:$A,C169,CANSCRN!$G:$G,D169),
IF(AND(A169="PSA Testing", E169="Cost per service ($USD)"),
SUMIFS(PSA!$E:$E,PSA!$A:$A,C169,PSA!$G:$G,D169),
IF(AND(A169="Colorectal Cancer Screening", E169="Cost per service ($USD)"),
SUMIFS(COL!$E:$E,COL!$A:$A,C169,COL!$G:$G,D169),
IF(AND(A169="Cervical Cancer Screening", E169="Cost per service ($USD)"),
SUMIFS(CERV!$E:$E,CERV!$A:$A,C169,CERV!$G:$G,D169),
IF(AND(A169="Cancer Screening for CKD patients", E169="Cost per service ($USD)"),
SUMIFS(CANSCRN!$E:$E,CANSCRN!$A:$A,C169,CANSCRN!$G:$G,D169),
IF(AND(A169="PSA Testing", E169="Total Expenditure ($USD per 100,000 patients)"),
SUMIFS(PSA!$F:$F,PSA!$A:$A,C169,PSA!$G:$G,D169),
IF(AND(A169="Colorectal Cancer Screening", E169="Total Expenditure ($USD per 100,000 patients)"),
SUMIFS(COL!$F:$F,COL!$A:$A,C169,COL!$G:$G,D169),
IF(AND(A169="Cervical Cancer Screening", E169="Total Expenditure ($USD per 100,000 patients)"),
SUMIFS(CERV!$F:$F,CERV!$A:$A,C169,CERV!$G:$G,D169),
SUMIFS(CANSCRN!$F:$F,CANSCRN!$A:$A,C169,CANSCRN!$G:$G,D169))))))))))))</f>
        <v>8699.7369409996245</v>
      </c>
    </row>
    <row r="170" spans="1:6" x14ac:dyDescent="0.2">
      <c r="A170" s="24" t="s">
        <v>100</v>
      </c>
      <c r="B170" s="24" t="s">
        <v>101</v>
      </c>
      <c r="C170" s="24" t="s">
        <v>45</v>
      </c>
      <c r="D170" s="24">
        <v>2012</v>
      </c>
      <c r="E170" s="24" t="s">
        <v>102</v>
      </c>
      <c r="F170" s="3">
        <f>IF(AND(A170="PSA Testing", E170= "Utilization Rate (per 100,000 patients)"),
SUMIFS(PSA!$D:$D,PSA!$A:$A,C170,PSA!$G:$G,D170),
IF(AND(A170="Colorectal Cancer Screening", E170="Utilization Rate (per 100,000 patients)"),
SUMIFS(COL!$D:$D,COL!$A:$A,C170,COL!$G:$G, D170),
IF(AND(A170="Cervical Cancer Screening", E170="Utilization Rate (per 100,000 patients)"),
SUMIFS(CERV!$D:$D,CERV!$A:$A,C170,CERV!$G:$G,D170),
IF(AND(A170="Cancer Screening for CKD patients", E170="Utilization Rate (per 100,000 patients)"),
SUMIFS(CANSCRN!$D:$D,CANSCRN!$A:$A,C170,CANSCRN!$G:$G,D170),
IF(AND(A170="PSA Testing", E170="Cost per service ($USD)"),
SUMIFS(PSA!$E:$E,PSA!$A:$A,C170,PSA!$G:$G,D170),
IF(AND(A170="Colorectal Cancer Screening", E170="Cost per service ($USD)"),
SUMIFS(COL!$E:$E,COL!$A:$A,C170,COL!$G:$G,D170),
IF(AND(A170="Cervical Cancer Screening", E170="Cost per service ($USD)"),
SUMIFS(CERV!$E:$E,CERV!$A:$A,C170,CERV!$G:$G,D170),
IF(AND(A170="Cancer Screening for CKD patients", E170="Cost per service ($USD)"),
SUMIFS(CANSCRN!$E:$E,CANSCRN!$A:$A,C170,CANSCRN!$G:$G,D170),
IF(AND(A170="PSA Testing", E170="Total Expenditure ($USD per 100,000 patients)"),
SUMIFS(PSA!$F:$F,PSA!$A:$A,C170,PSA!$G:$G,D170),
IF(AND(A170="Colorectal Cancer Screening", E170="Total Expenditure ($USD per 100,000 patients)"),
SUMIFS(COL!$F:$F,COL!$A:$A,C170,COL!$G:$G,D170),
IF(AND(A170="Cervical Cancer Screening", E170="Total Expenditure ($USD per 100,000 patients)"),
SUMIFS(CERV!$F:$F,CERV!$A:$A,C170,CERV!$G:$G,D170),
SUMIFS(CANSCRN!$F:$F,CANSCRN!$A:$A,C170,CANSCRN!$G:$G,D170))))))))))))</f>
        <v>8341.479309221244</v>
      </c>
    </row>
    <row r="171" spans="1:6" x14ac:dyDescent="0.2">
      <c r="A171" s="24" t="s">
        <v>100</v>
      </c>
      <c r="B171" s="24" t="s">
        <v>101</v>
      </c>
      <c r="C171" s="24" t="s">
        <v>45</v>
      </c>
      <c r="D171" s="24">
        <v>2013</v>
      </c>
      <c r="E171" s="24" t="s">
        <v>102</v>
      </c>
      <c r="F171" s="3">
        <f>IF(AND(A171="PSA Testing", E171= "Utilization Rate (per 100,000 patients)"),
SUMIFS(PSA!$D:$D,PSA!$A:$A,C171,PSA!$G:$G,D171),
IF(AND(A171="Colorectal Cancer Screening", E171="Utilization Rate (per 100,000 patients)"),
SUMIFS(COL!$D:$D,COL!$A:$A,C171,COL!$G:$G, D171),
IF(AND(A171="Cervical Cancer Screening", E171="Utilization Rate (per 100,000 patients)"),
SUMIFS(CERV!$D:$D,CERV!$A:$A,C171,CERV!$G:$G,D171),
IF(AND(A171="Cancer Screening for CKD patients", E171="Utilization Rate (per 100,000 patients)"),
SUMIFS(CANSCRN!$D:$D,CANSCRN!$A:$A,C171,CANSCRN!$G:$G,D171),
IF(AND(A171="PSA Testing", E171="Cost per service ($USD)"),
SUMIFS(PSA!$E:$E,PSA!$A:$A,C171,PSA!$G:$G,D171),
IF(AND(A171="Colorectal Cancer Screening", E171="Cost per service ($USD)"),
SUMIFS(COL!$E:$E,COL!$A:$A,C171,COL!$G:$G,D171),
IF(AND(A171="Cervical Cancer Screening", E171="Cost per service ($USD)"),
SUMIFS(CERV!$E:$E,CERV!$A:$A,C171,CERV!$G:$G,D171),
IF(AND(A171="Cancer Screening for CKD patients", E171="Cost per service ($USD)"),
SUMIFS(CANSCRN!$E:$E,CANSCRN!$A:$A,C171,CANSCRN!$G:$G,D171),
IF(AND(A171="PSA Testing", E171="Total Expenditure ($USD per 100,000 patients)"),
SUMIFS(PSA!$F:$F,PSA!$A:$A,C171,PSA!$G:$G,D171),
IF(AND(A171="Colorectal Cancer Screening", E171="Total Expenditure ($USD per 100,000 patients)"),
SUMIFS(COL!$F:$F,COL!$A:$A,C171,COL!$G:$G,D171),
IF(AND(A171="Cervical Cancer Screening", E171="Total Expenditure ($USD per 100,000 patients)"),
SUMIFS(CERV!$F:$F,CERV!$A:$A,C171,CERV!$G:$G,D171),
SUMIFS(CANSCRN!$F:$F,CANSCRN!$A:$A,C171,CANSCRN!$G:$G,D171))))))))))))</f>
        <v>8466.9956816779759</v>
      </c>
    </row>
    <row r="172" spans="1:6" x14ac:dyDescent="0.2">
      <c r="A172" s="24" t="s">
        <v>100</v>
      </c>
      <c r="B172" s="24" t="s">
        <v>101</v>
      </c>
      <c r="C172" s="24" t="s">
        <v>45</v>
      </c>
      <c r="D172" s="24">
        <v>2014</v>
      </c>
      <c r="E172" s="24" t="s">
        <v>102</v>
      </c>
      <c r="F172" s="3">
        <f>IF(AND(A172="PSA Testing", E172= "Utilization Rate (per 100,000 patients)"),
SUMIFS(PSA!$D:$D,PSA!$A:$A,C172,PSA!$G:$G,D172),
IF(AND(A172="Colorectal Cancer Screening", E172="Utilization Rate (per 100,000 patients)"),
SUMIFS(COL!$D:$D,COL!$A:$A,C172,COL!$G:$G, D172),
IF(AND(A172="Cervical Cancer Screening", E172="Utilization Rate (per 100,000 patients)"),
SUMIFS(CERV!$D:$D,CERV!$A:$A,C172,CERV!$G:$G,D172),
IF(AND(A172="Cancer Screening for CKD patients", E172="Utilization Rate (per 100,000 patients)"),
SUMIFS(CANSCRN!$D:$D,CANSCRN!$A:$A,C172,CANSCRN!$G:$G,D172),
IF(AND(A172="PSA Testing", E172="Cost per service ($USD)"),
SUMIFS(PSA!$E:$E,PSA!$A:$A,C172,PSA!$G:$G,D172),
IF(AND(A172="Colorectal Cancer Screening", E172="Cost per service ($USD)"),
SUMIFS(COL!$E:$E,COL!$A:$A,C172,COL!$G:$G,D172),
IF(AND(A172="Cervical Cancer Screening", E172="Cost per service ($USD)"),
SUMIFS(CERV!$E:$E,CERV!$A:$A,C172,CERV!$G:$G,D172),
IF(AND(A172="Cancer Screening for CKD patients", E172="Cost per service ($USD)"),
SUMIFS(CANSCRN!$E:$E,CANSCRN!$A:$A,C172,CANSCRN!$G:$G,D172),
IF(AND(A172="PSA Testing", E172="Total Expenditure ($USD per 100,000 patients)"),
SUMIFS(PSA!$F:$F,PSA!$A:$A,C172,PSA!$G:$G,D172),
IF(AND(A172="Colorectal Cancer Screening", E172="Total Expenditure ($USD per 100,000 patients)"),
SUMIFS(COL!$F:$F,COL!$A:$A,C172,COL!$G:$G,D172),
IF(AND(A172="Cervical Cancer Screening", E172="Total Expenditure ($USD per 100,000 patients)"),
SUMIFS(CERV!$F:$F,CERV!$A:$A,C172,CERV!$G:$G,D172),
SUMIFS(CANSCRN!$F:$F,CANSCRN!$A:$A,C172,CANSCRN!$G:$G,D172))))))))))))</f>
        <v>8994.4718362468266</v>
      </c>
    </row>
    <row r="173" spans="1:6" x14ac:dyDescent="0.2">
      <c r="A173" s="24" t="s">
        <v>100</v>
      </c>
      <c r="B173" s="24" t="s">
        <v>101</v>
      </c>
      <c r="C173" s="24" t="s">
        <v>45</v>
      </c>
      <c r="D173" s="24">
        <v>2015</v>
      </c>
      <c r="E173" s="24" t="s">
        <v>102</v>
      </c>
      <c r="F173" s="3">
        <f>IF(AND(A173="PSA Testing", E173= "Utilization Rate (per 100,000 patients)"),
SUMIFS(PSA!$D:$D,PSA!$A:$A,C173,PSA!$G:$G,D173),
IF(AND(A173="Colorectal Cancer Screening", E173="Utilization Rate (per 100,000 patients)"),
SUMIFS(COL!$D:$D,COL!$A:$A,C173,COL!$G:$G, D173),
IF(AND(A173="Cervical Cancer Screening", E173="Utilization Rate (per 100,000 patients)"),
SUMIFS(CERV!$D:$D,CERV!$A:$A,C173,CERV!$G:$G,D173),
IF(AND(A173="Cancer Screening for CKD patients", E173="Utilization Rate (per 100,000 patients)"),
SUMIFS(CANSCRN!$D:$D,CANSCRN!$A:$A,C173,CANSCRN!$G:$G,D173),
IF(AND(A173="PSA Testing", E173="Cost per service ($USD)"),
SUMIFS(PSA!$E:$E,PSA!$A:$A,C173,PSA!$G:$G,D173),
IF(AND(A173="Colorectal Cancer Screening", E173="Cost per service ($USD)"),
SUMIFS(COL!$E:$E,COL!$A:$A,C173,COL!$G:$G,D173),
IF(AND(A173="Cervical Cancer Screening", E173="Cost per service ($USD)"),
SUMIFS(CERV!$E:$E,CERV!$A:$A,C173,CERV!$G:$G,D173),
IF(AND(A173="Cancer Screening for CKD patients", E173="Cost per service ($USD)"),
SUMIFS(CANSCRN!$E:$E,CANSCRN!$A:$A,C173,CANSCRN!$G:$G,D173),
IF(AND(A173="PSA Testing", E173="Total Expenditure ($USD per 100,000 patients)"),
SUMIFS(PSA!$F:$F,PSA!$A:$A,C173,PSA!$G:$G,D173),
IF(AND(A173="Colorectal Cancer Screening", E173="Total Expenditure ($USD per 100,000 patients)"),
SUMIFS(COL!$F:$F,COL!$A:$A,C173,COL!$G:$G,D173),
IF(AND(A173="Cervical Cancer Screening", E173="Total Expenditure ($USD per 100,000 patients)"),
SUMIFS(CERV!$F:$F,CERV!$A:$A,C173,CERV!$G:$G,D173),
SUMIFS(CANSCRN!$F:$F,CANSCRN!$A:$A,C173,CANSCRN!$G:$G,D173))))))))))))</f>
        <v>11712.204007285975</v>
      </c>
    </row>
    <row r="174" spans="1:6" x14ac:dyDescent="0.2">
      <c r="A174" s="24" t="s">
        <v>100</v>
      </c>
      <c r="B174" s="24" t="s">
        <v>101</v>
      </c>
      <c r="C174" s="24" t="s">
        <v>45</v>
      </c>
      <c r="D174" s="24">
        <v>2016</v>
      </c>
      <c r="E174" s="24" t="s">
        <v>102</v>
      </c>
      <c r="F174" s="3">
        <f>IF(AND(A174="PSA Testing", E174= "Utilization Rate (per 100,000 patients)"),
SUMIFS(PSA!$D:$D,PSA!$A:$A,C174,PSA!$G:$G,D174),
IF(AND(A174="Colorectal Cancer Screening", E174="Utilization Rate (per 100,000 patients)"),
SUMIFS(COL!$D:$D,COL!$A:$A,C174,COL!$G:$G, D174),
IF(AND(A174="Cervical Cancer Screening", E174="Utilization Rate (per 100,000 patients)"),
SUMIFS(CERV!$D:$D,CERV!$A:$A,C174,CERV!$G:$G,D174),
IF(AND(A174="Cancer Screening for CKD patients", E174="Utilization Rate (per 100,000 patients)"),
SUMIFS(CANSCRN!$D:$D,CANSCRN!$A:$A,C174,CANSCRN!$G:$G,D174),
IF(AND(A174="PSA Testing", E174="Cost per service ($USD)"),
SUMIFS(PSA!$E:$E,PSA!$A:$A,C174,PSA!$G:$G,D174),
IF(AND(A174="Colorectal Cancer Screening", E174="Cost per service ($USD)"),
SUMIFS(COL!$E:$E,COL!$A:$A,C174,COL!$G:$G,D174),
IF(AND(A174="Cervical Cancer Screening", E174="Cost per service ($USD)"),
SUMIFS(CERV!$E:$E,CERV!$A:$A,C174,CERV!$G:$G,D174),
IF(AND(A174="Cancer Screening for CKD patients", E174="Cost per service ($USD)"),
SUMIFS(CANSCRN!$E:$E,CANSCRN!$A:$A,C174,CANSCRN!$G:$G,D174),
IF(AND(A174="PSA Testing", E174="Total Expenditure ($USD per 100,000 patients)"),
SUMIFS(PSA!$F:$F,PSA!$A:$A,C174,PSA!$G:$G,D174),
IF(AND(A174="Colorectal Cancer Screening", E174="Total Expenditure ($USD per 100,000 patients)"),
SUMIFS(COL!$F:$F,COL!$A:$A,C174,COL!$G:$G,D174),
IF(AND(A174="Cervical Cancer Screening", E174="Total Expenditure ($USD per 100,000 patients)"),
SUMIFS(CERV!$F:$F,CERV!$A:$A,C174,CERV!$G:$G,D174),
SUMIFS(CANSCRN!$F:$F,CANSCRN!$A:$A,C174,CANSCRN!$G:$G,D174))))))))))))</f>
        <v>16121.673003802282</v>
      </c>
    </row>
    <row r="175" spans="1:6" x14ac:dyDescent="0.2">
      <c r="A175" s="24" t="s">
        <v>100</v>
      </c>
      <c r="B175" s="24" t="s">
        <v>101</v>
      </c>
      <c r="C175" s="24" t="s">
        <v>45</v>
      </c>
      <c r="D175" s="24">
        <v>2017</v>
      </c>
      <c r="E175" s="24" t="s">
        <v>102</v>
      </c>
      <c r="F175" s="3">
        <f>IF(AND(A175="PSA Testing", E175= "Utilization Rate (per 100,000 patients)"),
SUMIFS(PSA!$D:$D,PSA!$A:$A,C175,PSA!$G:$G,D175),
IF(AND(A175="Colorectal Cancer Screening", E175="Utilization Rate (per 100,000 patients)"),
SUMIFS(COL!$D:$D,COL!$A:$A,C175,COL!$G:$G, D175),
IF(AND(A175="Cervical Cancer Screening", E175="Utilization Rate (per 100,000 patients)"),
SUMIFS(CERV!$D:$D,CERV!$A:$A,C175,CERV!$G:$G,D175),
IF(AND(A175="Cancer Screening for CKD patients", E175="Utilization Rate (per 100,000 patients)"),
SUMIFS(CANSCRN!$D:$D,CANSCRN!$A:$A,C175,CANSCRN!$G:$G,D175),
IF(AND(A175="PSA Testing", E175="Cost per service ($USD)"),
SUMIFS(PSA!$E:$E,PSA!$A:$A,C175,PSA!$G:$G,D175),
IF(AND(A175="Colorectal Cancer Screening", E175="Cost per service ($USD)"),
SUMIFS(COL!$E:$E,COL!$A:$A,C175,COL!$G:$G,D175),
IF(AND(A175="Cervical Cancer Screening", E175="Cost per service ($USD)"),
SUMIFS(CERV!$E:$E,CERV!$A:$A,C175,CERV!$G:$G,D175),
IF(AND(A175="Cancer Screening for CKD patients", E175="Cost per service ($USD)"),
SUMIFS(CANSCRN!$E:$E,CANSCRN!$A:$A,C175,CANSCRN!$G:$G,D175),
IF(AND(A175="PSA Testing", E175="Total Expenditure ($USD per 100,000 patients)"),
SUMIFS(PSA!$F:$F,PSA!$A:$A,C175,PSA!$G:$G,D175),
IF(AND(A175="Colorectal Cancer Screening", E175="Total Expenditure ($USD per 100,000 patients)"),
SUMIFS(COL!$F:$F,COL!$A:$A,C175,COL!$G:$G,D175),
IF(AND(A175="Cervical Cancer Screening", E175="Total Expenditure ($USD per 100,000 patients)"),
SUMIFS(CERV!$F:$F,CERV!$A:$A,C175,CERV!$G:$G,D175),
SUMIFS(CANSCRN!$F:$F,CANSCRN!$A:$A,C175,CANSCRN!$G:$G,D175))))))))))))</f>
        <v>23167.077899189284</v>
      </c>
    </row>
    <row r="176" spans="1:6" x14ac:dyDescent="0.2">
      <c r="A176" s="24" t="s">
        <v>100</v>
      </c>
      <c r="B176" s="24" t="s">
        <v>101</v>
      </c>
      <c r="C176" s="24" t="s">
        <v>45</v>
      </c>
      <c r="D176" s="24">
        <v>2018</v>
      </c>
      <c r="E176" s="24" t="s">
        <v>102</v>
      </c>
      <c r="F176" s="3">
        <f>IF(AND(A176="PSA Testing", E176= "Utilization Rate (per 100,000 patients)"),
SUMIFS(PSA!$D:$D,PSA!$A:$A,C176,PSA!$G:$G,D176),
IF(AND(A176="Colorectal Cancer Screening", E176="Utilization Rate (per 100,000 patients)"),
SUMIFS(COL!$D:$D,COL!$A:$A,C176,COL!$G:$G, D176),
IF(AND(A176="Cervical Cancer Screening", E176="Utilization Rate (per 100,000 patients)"),
SUMIFS(CERV!$D:$D,CERV!$A:$A,C176,CERV!$G:$G,D176),
IF(AND(A176="Cancer Screening for CKD patients", E176="Utilization Rate (per 100,000 patients)"),
SUMIFS(CANSCRN!$D:$D,CANSCRN!$A:$A,C176,CANSCRN!$G:$G,D176),
IF(AND(A176="PSA Testing", E176="Cost per service ($USD)"),
SUMIFS(PSA!$E:$E,PSA!$A:$A,C176,PSA!$G:$G,D176),
IF(AND(A176="Colorectal Cancer Screening", E176="Cost per service ($USD)"),
SUMIFS(COL!$E:$E,COL!$A:$A,C176,COL!$G:$G,D176),
IF(AND(A176="Cervical Cancer Screening", E176="Cost per service ($USD)"),
SUMIFS(CERV!$E:$E,CERV!$A:$A,C176,CERV!$G:$G,D176),
IF(AND(A176="Cancer Screening for CKD patients", E176="Cost per service ($USD)"),
SUMIFS(CANSCRN!$E:$E,CANSCRN!$A:$A,C176,CANSCRN!$G:$G,D176),
IF(AND(A176="PSA Testing", E176="Total Expenditure ($USD per 100,000 patients)"),
SUMIFS(PSA!$F:$F,PSA!$A:$A,C176,PSA!$G:$G,D176),
IF(AND(A176="Colorectal Cancer Screening", E176="Total Expenditure ($USD per 100,000 patients)"),
SUMIFS(COL!$F:$F,COL!$A:$A,C176,COL!$G:$G,D176),
IF(AND(A176="Cervical Cancer Screening", E176="Total Expenditure ($USD per 100,000 patients)"),
SUMIFS(CERV!$F:$F,CERV!$A:$A,C176,CERV!$G:$G,D176),
SUMIFS(CANSCRN!$F:$F,CANSCRN!$A:$A,C176,CANSCRN!$G:$G,D176))))))))))))</f>
        <v>26808.024559148995</v>
      </c>
    </row>
    <row r="177" spans="1:6" x14ac:dyDescent="0.2">
      <c r="A177" s="24" t="s">
        <v>100</v>
      </c>
      <c r="B177" s="24" t="s">
        <v>101</v>
      </c>
      <c r="C177" s="24" t="s">
        <v>45</v>
      </c>
      <c r="D177" s="24">
        <v>2019</v>
      </c>
      <c r="E177" s="24" t="s">
        <v>102</v>
      </c>
      <c r="F177" s="3">
        <f>IF(AND(A177="PSA Testing", E177= "Utilization Rate (per 100,000 patients)"),
SUMIFS(PSA!$D:$D,PSA!$A:$A,C177,PSA!$G:$G,D177),
IF(AND(A177="Colorectal Cancer Screening", E177="Utilization Rate (per 100,000 patients)"),
SUMIFS(COL!$D:$D,COL!$A:$A,C177,COL!$G:$G, D177),
IF(AND(A177="Cervical Cancer Screening", E177="Utilization Rate (per 100,000 patients)"),
SUMIFS(CERV!$D:$D,CERV!$A:$A,C177,CERV!$G:$G,D177),
IF(AND(A177="Cancer Screening for CKD patients", E177="Utilization Rate (per 100,000 patients)"),
SUMIFS(CANSCRN!$D:$D,CANSCRN!$A:$A,C177,CANSCRN!$G:$G,D177),
IF(AND(A177="PSA Testing", E177="Cost per service ($USD)"),
SUMIFS(PSA!$E:$E,PSA!$A:$A,C177,PSA!$G:$G,D177),
IF(AND(A177="Colorectal Cancer Screening", E177="Cost per service ($USD)"),
SUMIFS(COL!$E:$E,COL!$A:$A,C177,COL!$G:$G,D177),
IF(AND(A177="Cervical Cancer Screening", E177="Cost per service ($USD)"),
SUMIFS(CERV!$E:$E,CERV!$A:$A,C177,CERV!$G:$G,D177),
IF(AND(A177="Cancer Screening for CKD patients", E177="Cost per service ($USD)"),
SUMIFS(CANSCRN!$E:$E,CANSCRN!$A:$A,C177,CANSCRN!$G:$G,D177),
IF(AND(A177="PSA Testing", E177="Total Expenditure ($USD per 100,000 patients)"),
SUMIFS(PSA!$F:$F,PSA!$A:$A,C177,PSA!$G:$G,D177),
IF(AND(A177="Colorectal Cancer Screening", E177="Total Expenditure ($USD per 100,000 patients)"),
SUMIFS(COL!$F:$F,COL!$A:$A,C177,COL!$G:$G,D177),
IF(AND(A177="Cervical Cancer Screening", E177="Total Expenditure ($USD per 100,000 patients)"),
SUMIFS(CERV!$F:$F,CERV!$A:$A,C177,CERV!$G:$G,D177),
SUMIFS(CANSCRN!$F:$F,CANSCRN!$A:$A,C177,CANSCRN!$G:$G,D177))))))))))))</f>
        <v>27606.358111266949</v>
      </c>
    </row>
    <row r="178" spans="1:6" x14ac:dyDescent="0.2">
      <c r="A178" s="24" t="s">
        <v>100</v>
      </c>
      <c r="B178" s="24" t="s">
        <v>101</v>
      </c>
      <c r="C178" s="24" t="s">
        <v>46</v>
      </c>
      <c r="D178" s="24">
        <v>2009</v>
      </c>
      <c r="E178" s="24" t="s">
        <v>102</v>
      </c>
      <c r="F178" s="3">
        <f>IF(AND(A178="PSA Testing", E178= "Utilization Rate (per 100,000 patients)"),
SUMIFS(PSA!$D:$D,PSA!$A:$A,C178,PSA!$G:$G,D178),
IF(AND(A178="Colorectal Cancer Screening", E178="Utilization Rate (per 100,000 patients)"),
SUMIFS(COL!$D:$D,COL!$A:$A,C178,COL!$G:$G, D178),
IF(AND(A178="Cervical Cancer Screening", E178="Utilization Rate (per 100,000 patients)"),
SUMIFS(CERV!$D:$D,CERV!$A:$A,C178,CERV!$G:$G,D178),
IF(AND(A178="Cancer Screening for CKD patients", E178="Utilization Rate (per 100,000 patients)"),
SUMIFS(CANSCRN!$D:$D,CANSCRN!$A:$A,C178,CANSCRN!$G:$G,D178),
IF(AND(A178="PSA Testing", E178="Cost per service ($USD)"),
SUMIFS(PSA!$E:$E,PSA!$A:$A,C178,PSA!$G:$G,D178),
IF(AND(A178="Colorectal Cancer Screening", E178="Cost per service ($USD)"),
SUMIFS(COL!$E:$E,COL!$A:$A,C178,COL!$G:$G,D178),
IF(AND(A178="Cervical Cancer Screening", E178="Cost per service ($USD)"),
SUMIFS(CERV!$E:$E,CERV!$A:$A,C178,CERV!$G:$G,D178),
IF(AND(A178="Cancer Screening for CKD patients", E178="Cost per service ($USD)"),
SUMIFS(CANSCRN!$E:$E,CANSCRN!$A:$A,C178,CANSCRN!$G:$G,D178),
IF(AND(A178="PSA Testing", E178="Total Expenditure ($USD per 100,000 patients)"),
SUMIFS(PSA!$F:$F,PSA!$A:$A,C178,PSA!$G:$G,D178),
IF(AND(A178="Colorectal Cancer Screening", E178="Total Expenditure ($USD per 100,000 patients)"),
SUMIFS(COL!$F:$F,COL!$A:$A,C178,COL!$G:$G,D178),
IF(AND(A178="Cervical Cancer Screening", E178="Total Expenditure ($USD per 100,000 patients)"),
SUMIFS(CERV!$F:$F,CERV!$A:$A,C178,CERV!$G:$G,D178),
SUMIFS(CANSCRN!$F:$F,CANSCRN!$A:$A,C178,CANSCRN!$G:$G,D178))))))))))))</f>
        <v>7264.9572649572656</v>
      </c>
    </row>
    <row r="179" spans="1:6" x14ac:dyDescent="0.2">
      <c r="A179" s="24" t="s">
        <v>100</v>
      </c>
      <c r="B179" s="24" t="s">
        <v>101</v>
      </c>
      <c r="C179" s="24" t="s">
        <v>46</v>
      </c>
      <c r="D179" s="24">
        <v>2010</v>
      </c>
      <c r="E179" s="24" t="s">
        <v>102</v>
      </c>
      <c r="F179" s="3">
        <f>IF(AND(A179="PSA Testing", E179= "Utilization Rate (per 100,000 patients)"),
SUMIFS(PSA!$D:$D,PSA!$A:$A,C179,PSA!$G:$G,D179),
IF(AND(A179="Colorectal Cancer Screening", E179="Utilization Rate (per 100,000 patients)"),
SUMIFS(COL!$D:$D,COL!$A:$A,C179,COL!$G:$G, D179),
IF(AND(A179="Cervical Cancer Screening", E179="Utilization Rate (per 100,000 patients)"),
SUMIFS(CERV!$D:$D,CERV!$A:$A,C179,CERV!$G:$G,D179),
IF(AND(A179="Cancer Screening for CKD patients", E179="Utilization Rate (per 100,000 patients)"),
SUMIFS(CANSCRN!$D:$D,CANSCRN!$A:$A,C179,CANSCRN!$G:$G,D179),
IF(AND(A179="PSA Testing", E179="Cost per service ($USD)"),
SUMIFS(PSA!$E:$E,PSA!$A:$A,C179,PSA!$G:$G,D179),
IF(AND(A179="Colorectal Cancer Screening", E179="Cost per service ($USD)"),
SUMIFS(COL!$E:$E,COL!$A:$A,C179,COL!$G:$G,D179),
IF(AND(A179="Cervical Cancer Screening", E179="Cost per service ($USD)"),
SUMIFS(CERV!$E:$E,CERV!$A:$A,C179,CERV!$G:$G,D179),
IF(AND(A179="Cancer Screening for CKD patients", E179="Cost per service ($USD)"),
SUMIFS(CANSCRN!$E:$E,CANSCRN!$A:$A,C179,CANSCRN!$G:$G,D179),
IF(AND(A179="PSA Testing", E179="Total Expenditure ($USD per 100,000 patients)"),
SUMIFS(PSA!$F:$F,PSA!$A:$A,C179,PSA!$G:$G,D179),
IF(AND(A179="Colorectal Cancer Screening", E179="Total Expenditure ($USD per 100,000 patients)"),
SUMIFS(COL!$F:$F,COL!$A:$A,C179,COL!$G:$G,D179),
IF(AND(A179="Cervical Cancer Screening", E179="Total Expenditure ($USD per 100,000 patients)"),
SUMIFS(CERV!$F:$F,CERV!$A:$A,C179,CERV!$G:$G,D179),
SUMIFS(CANSCRN!$F:$F,CANSCRN!$A:$A,C179,CANSCRN!$G:$G,D179))))))))))))</f>
        <v>7423.5807860262012</v>
      </c>
    </row>
    <row r="180" spans="1:6" x14ac:dyDescent="0.2">
      <c r="A180" s="24" t="s">
        <v>100</v>
      </c>
      <c r="B180" s="24" t="s">
        <v>101</v>
      </c>
      <c r="C180" s="24" t="s">
        <v>46</v>
      </c>
      <c r="D180" s="24">
        <v>2011</v>
      </c>
      <c r="E180" s="24" t="s">
        <v>102</v>
      </c>
      <c r="F180" s="3">
        <f>IF(AND(A180="PSA Testing", E180= "Utilization Rate (per 100,000 patients)"),
SUMIFS(PSA!$D:$D,PSA!$A:$A,C180,PSA!$G:$G,D180),
IF(AND(A180="Colorectal Cancer Screening", E180="Utilization Rate (per 100,000 patients)"),
SUMIFS(COL!$D:$D,COL!$A:$A,C180,COL!$G:$G, D180),
IF(AND(A180="Cervical Cancer Screening", E180="Utilization Rate (per 100,000 patients)"),
SUMIFS(CERV!$D:$D,CERV!$A:$A,C180,CERV!$G:$G,D180),
IF(AND(A180="Cancer Screening for CKD patients", E180="Utilization Rate (per 100,000 patients)"),
SUMIFS(CANSCRN!$D:$D,CANSCRN!$A:$A,C180,CANSCRN!$G:$G,D180),
IF(AND(A180="PSA Testing", E180="Cost per service ($USD)"),
SUMIFS(PSA!$E:$E,PSA!$A:$A,C180,PSA!$G:$G,D180),
IF(AND(A180="Colorectal Cancer Screening", E180="Cost per service ($USD)"),
SUMIFS(COL!$E:$E,COL!$A:$A,C180,COL!$G:$G,D180),
IF(AND(A180="Cervical Cancer Screening", E180="Cost per service ($USD)"),
SUMIFS(CERV!$E:$E,CERV!$A:$A,C180,CERV!$G:$G,D180),
IF(AND(A180="Cancer Screening for CKD patients", E180="Cost per service ($USD)"),
SUMIFS(CANSCRN!$E:$E,CANSCRN!$A:$A,C180,CANSCRN!$G:$G,D180),
IF(AND(A180="PSA Testing", E180="Total Expenditure ($USD per 100,000 patients)"),
SUMIFS(PSA!$F:$F,PSA!$A:$A,C180,PSA!$G:$G,D180),
IF(AND(A180="Colorectal Cancer Screening", E180="Total Expenditure ($USD per 100,000 patients)"),
SUMIFS(COL!$F:$F,COL!$A:$A,C180,COL!$G:$G,D180),
IF(AND(A180="Cervical Cancer Screening", E180="Total Expenditure ($USD per 100,000 patients)"),
SUMIFS(CERV!$F:$F,CERV!$A:$A,C180,CERV!$G:$G,D180),
SUMIFS(CANSCRN!$F:$F,CANSCRN!$A:$A,C180,CANSCRN!$G:$G,D180))))))))))))</f>
        <v>9657.5342465753438</v>
      </c>
    </row>
    <row r="181" spans="1:6" x14ac:dyDescent="0.2">
      <c r="A181" s="24" t="s">
        <v>100</v>
      </c>
      <c r="B181" s="24" t="s">
        <v>101</v>
      </c>
      <c r="C181" s="24" t="s">
        <v>46</v>
      </c>
      <c r="D181" s="24">
        <v>2012</v>
      </c>
      <c r="E181" s="24" t="s">
        <v>102</v>
      </c>
      <c r="F181" s="3">
        <f>IF(AND(A181="PSA Testing", E181= "Utilization Rate (per 100,000 patients)"),
SUMIFS(PSA!$D:$D,PSA!$A:$A,C181,PSA!$G:$G,D181),
IF(AND(A181="Colorectal Cancer Screening", E181="Utilization Rate (per 100,000 patients)"),
SUMIFS(COL!$D:$D,COL!$A:$A,C181,COL!$G:$G, D181),
IF(AND(A181="Cervical Cancer Screening", E181="Utilization Rate (per 100,000 patients)"),
SUMIFS(CERV!$D:$D,CERV!$A:$A,C181,CERV!$G:$G,D181),
IF(AND(A181="Cancer Screening for CKD patients", E181="Utilization Rate (per 100,000 patients)"),
SUMIFS(CANSCRN!$D:$D,CANSCRN!$A:$A,C181,CANSCRN!$G:$G,D181),
IF(AND(A181="PSA Testing", E181="Cost per service ($USD)"),
SUMIFS(PSA!$E:$E,PSA!$A:$A,C181,PSA!$G:$G,D181),
IF(AND(A181="Colorectal Cancer Screening", E181="Cost per service ($USD)"),
SUMIFS(COL!$E:$E,COL!$A:$A,C181,COL!$G:$G,D181),
IF(AND(A181="Cervical Cancer Screening", E181="Cost per service ($USD)"),
SUMIFS(CERV!$E:$E,CERV!$A:$A,C181,CERV!$G:$G,D181),
IF(AND(A181="Cancer Screening for CKD patients", E181="Cost per service ($USD)"),
SUMIFS(CANSCRN!$E:$E,CANSCRN!$A:$A,C181,CANSCRN!$G:$G,D181),
IF(AND(A181="PSA Testing", E181="Total Expenditure ($USD per 100,000 patients)"),
SUMIFS(PSA!$F:$F,PSA!$A:$A,C181,PSA!$G:$G,D181),
IF(AND(A181="Colorectal Cancer Screening", E181="Total Expenditure ($USD per 100,000 patients)"),
SUMIFS(COL!$F:$F,COL!$A:$A,C181,COL!$G:$G,D181),
IF(AND(A181="Cervical Cancer Screening", E181="Total Expenditure ($USD per 100,000 patients)"),
SUMIFS(CERV!$F:$F,CERV!$A:$A,C181,CERV!$G:$G,D181),
SUMIFS(CANSCRN!$F:$F,CANSCRN!$A:$A,C181,CANSCRN!$G:$G,D181))))))))))))</f>
        <v>10631.001371742113</v>
      </c>
    </row>
    <row r="182" spans="1:6" x14ac:dyDescent="0.2">
      <c r="A182" s="24" t="s">
        <v>100</v>
      </c>
      <c r="B182" s="24" t="s">
        <v>101</v>
      </c>
      <c r="C182" s="24" t="s">
        <v>46</v>
      </c>
      <c r="D182" s="24">
        <v>2013</v>
      </c>
      <c r="E182" s="24" t="s">
        <v>102</v>
      </c>
      <c r="F182" s="3">
        <f>IF(AND(A182="PSA Testing", E182= "Utilization Rate (per 100,000 patients)"),
SUMIFS(PSA!$D:$D,PSA!$A:$A,C182,PSA!$G:$G,D182),
IF(AND(A182="Colorectal Cancer Screening", E182="Utilization Rate (per 100,000 patients)"),
SUMIFS(COL!$D:$D,COL!$A:$A,C182,COL!$G:$G, D182),
IF(AND(A182="Cervical Cancer Screening", E182="Utilization Rate (per 100,000 patients)"),
SUMIFS(CERV!$D:$D,CERV!$A:$A,C182,CERV!$G:$G,D182),
IF(AND(A182="Cancer Screening for CKD patients", E182="Utilization Rate (per 100,000 patients)"),
SUMIFS(CANSCRN!$D:$D,CANSCRN!$A:$A,C182,CANSCRN!$G:$G,D182),
IF(AND(A182="PSA Testing", E182="Cost per service ($USD)"),
SUMIFS(PSA!$E:$E,PSA!$A:$A,C182,PSA!$G:$G,D182),
IF(AND(A182="Colorectal Cancer Screening", E182="Cost per service ($USD)"),
SUMIFS(COL!$E:$E,COL!$A:$A,C182,COL!$G:$G,D182),
IF(AND(A182="Cervical Cancer Screening", E182="Cost per service ($USD)"),
SUMIFS(CERV!$E:$E,CERV!$A:$A,C182,CERV!$G:$G,D182),
IF(AND(A182="Cancer Screening for CKD patients", E182="Cost per service ($USD)"),
SUMIFS(CANSCRN!$E:$E,CANSCRN!$A:$A,C182,CANSCRN!$G:$G,D182),
IF(AND(A182="PSA Testing", E182="Total Expenditure ($USD per 100,000 patients)"),
SUMIFS(PSA!$F:$F,PSA!$A:$A,C182,PSA!$G:$G,D182),
IF(AND(A182="Colorectal Cancer Screening", E182="Total Expenditure ($USD per 100,000 patients)"),
SUMIFS(COL!$F:$F,COL!$A:$A,C182,COL!$G:$G,D182),
IF(AND(A182="Cervical Cancer Screening", E182="Total Expenditure ($USD per 100,000 patients)"),
SUMIFS(CERV!$F:$F,CERV!$A:$A,C182,CERV!$G:$G,D182),
SUMIFS(CANSCRN!$F:$F,CANSCRN!$A:$A,C182,CANSCRN!$G:$G,D182))))))))))))</f>
        <v>10569.663692518874</v>
      </c>
    </row>
    <row r="183" spans="1:6" x14ac:dyDescent="0.2">
      <c r="A183" s="24" t="s">
        <v>100</v>
      </c>
      <c r="B183" s="24" t="s">
        <v>101</v>
      </c>
      <c r="C183" s="24" t="s">
        <v>46</v>
      </c>
      <c r="D183" s="24">
        <v>2014</v>
      </c>
      <c r="E183" s="24" t="s">
        <v>102</v>
      </c>
      <c r="F183" s="3">
        <f>IF(AND(A183="PSA Testing", E183= "Utilization Rate (per 100,000 patients)"),
SUMIFS(PSA!$D:$D,PSA!$A:$A,C183,PSA!$G:$G,D183),
IF(AND(A183="Colorectal Cancer Screening", E183="Utilization Rate (per 100,000 patients)"),
SUMIFS(COL!$D:$D,COL!$A:$A,C183,COL!$G:$G, D183),
IF(AND(A183="Cervical Cancer Screening", E183="Utilization Rate (per 100,000 patients)"),
SUMIFS(CERV!$D:$D,CERV!$A:$A,C183,CERV!$G:$G,D183),
IF(AND(A183="Cancer Screening for CKD patients", E183="Utilization Rate (per 100,000 patients)"),
SUMIFS(CANSCRN!$D:$D,CANSCRN!$A:$A,C183,CANSCRN!$G:$G,D183),
IF(AND(A183="PSA Testing", E183="Cost per service ($USD)"),
SUMIFS(PSA!$E:$E,PSA!$A:$A,C183,PSA!$G:$G,D183),
IF(AND(A183="Colorectal Cancer Screening", E183="Cost per service ($USD)"),
SUMIFS(COL!$E:$E,COL!$A:$A,C183,COL!$G:$G,D183),
IF(AND(A183="Cervical Cancer Screening", E183="Cost per service ($USD)"),
SUMIFS(CERV!$E:$E,CERV!$A:$A,C183,CERV!$G:$G,D183),
IF(AND(A183="Cancer Screening for CKD patients", E183="Cost per service ($USD)"),
SUMIFS(CANSCRN!$E:$E,CANSCRN!$A:$A,C183,CANSCRN!$G:$G,D183),
IF(AND(A183="PSA Testing", E183="Total Expenditure ($USD per 100,000 patients)"),
SUMIFS(PSA!$F:$F,PSA!$A:$A,C183,PSA!$G:$G,D183),
IF(AND(A183="Colorectal Cancer Screening", E183="Total Expenditure ($USD per 100,000 patients)"),
SUMIFS(COL!$F:$F,COL!$A:$A,C183,COL!$G:$G,D183),
IF(AND(A183="Cervical Cancer Screening", E183="Total Expenditure ($USD per 100,000 patients)"),
SUMIFS(CERV!$F:$F,CERV!$A:$A,C183,CERV!$G:$G,D183),
SUMIFS(CANSCRN!$F:$F,CANSCRN!$A:$A,C183,CANSCRN!$G:$G,D183))))))))))))</f>
        <v>9474.4633604737228</v>
      </c>
    </row>
    <row r="184" spans="1:6" x14ac:dyDescent="0.2">
      <c r="A184" s="24" t="s">
        <v>100</v>
      </c>
      <c r="B184" s="24" t="s">
        <v>101</v>
      </c>
      <c r="C184" s="24" t="s">
        <v>46</v>
      </c>
      <c r="D184" s="24">
        <v>2015</v>
      </c>
      <c r="E184" s="24" t="s">
        <v>102</v>
      </c>
      <c r="F184" s="3">
        <f>IF(AND(A184="PSA Testing", E184= "Utilization Rate (per 100,000 patients)"),
SUMIFS(PSA!$D:$D,PSA!$A:$A,C184,PSA!$G:$G,D184),
IF(AND(A184="Colorectal Cancer Screening", E184="Utilization Rate (per 100,000 patients)"),
SUMIFS(COL!$D:$D,COL!$A:$A,C184,COL!$G:$G, D184),
IF(AND(A184="Cervical Cancer Screening", E184="Utilization Rate (per 100,000 patients)"),
SUMIFS(CERV!$D:$D,CERV!$A:$A,C184,CERV!$G:$G,D184),
IF(AND(A184="Cancer Screening for CKD patients", E184="Utilization Rate (per 100,000 patients)"),
SUMIFS(CANSCRN!$D:$D,CANSCRN!$A:$A,C184,CANSCRN!$G:$G,D184),
IF(AND(A184="PSA Testing", E184="Cost per service ($USD)"),
SUMIFS(PSA!$E:$E,PSA!$A:$A,C184,PSA!$G:$G,D184),
IF(AND(A184="Colorectal Cancer Screening", E184="Cost per service ($USD)"),
SUMIFS(COL!$E:$E,COL!$A:$A,C184,COL!$G:$G,D184),
IF(AND(A184="Cervical Cancer Screening", E184="Cost per service ($USD)"),
SUMIFS(CERV!$E:$E,CERV!$A:$A,C184,CERV!$G:$G,D184),
IF(AND(A184="Cancer Screening for CKD patients", E184="Cost per service ($USD)"),
SUMIFS(CANSCRN!$E:$E,CANSCRN!$A:$A,C184,CANSCRN!$G:$G,D184),
IF(AND(A184="PSA Testing", E184="Total Expenditure ($USD per 100,000 patients)"),
SUMIFS(PSA!$F:$F,PSA!$A:$A,C184,PSA!$G:$G,D184),
IF(AND(A184="Colorectal Cancer Screening", E184="Total Expenditure ($USD per 100,000 patients)"),
SUMIFS(COL!$F:$F,COL!$A:$A,C184,COL!$G:$G,D184),
IF(AND(A184="Cervical Cancer Screening", E184="Total Expenditure ($USD per 100,000 patients)"),
SUMIFS(CERV!$F:$F,CERV!$A:$A,C184,CERV!$G:$G,D184),
SUMIFS(CANSCRN!$F:$F,CANSCRN!$A:$A,C184,CANSCRN!$G:$G,D184))))))))))))</f>
        <v>12595.00542888165</v>
      </c>
    </row>
    <row r="185" spans="1:6" x14ac:dyDescent="0.2">
      <c r="A185" s="24" t="s">
        <v>100</v>
      </c>
      <c r="B185" s="24" t="s">
        <v>101</v>
      </c>
      <c r="C185" s="24" t="s">
        <v>46</v>
      </c>
      <c r="D185" s="24">
        <v>2016</v>
      </c>
      <c r="E185" s="24" t="s">
        <v>102</v>
      </c>
      <c r="F185" s="3">
        <f>IF(AND(A185="PSA Testing", E185= "Utilization Rate (per 100,000 patients)"),
SUMIFS(PSA!$D:$D,PSA!$A:$A,C185,PSA!$G:$G,D185),
IF(AND(A185="Colorectal Cancer Screening", E185="Utilization Rate (per 100,000 patients)"),
SUMIFS(COL!$D:$D,COL!$A:$A,C185,COL!$G:$G, D185),
IF(AND(A185="Cervical Cancer Screening", E185="Utilization Rate (per 100,000 patients)"),
SUMIFS(CERV!$D:$D,CERV!$A:$A,C185,CERV!$G:$G,D185),
IF(AND(A185="Cancer Screening for CKD patients", E185="Utilization Rate (per 100,000 patients)"),
SUMIFS(CANSCRN!$D:$D,CANSCRN!$A:$A,C185,CANSCRN!$G:$G,D185),
IF(AND(A185="PSA Testing", E185="Cost per service ($USD)"),
SUMIFS(PSA!$E:$E,PSA!$A:$A,C185,PSA!$G:$G,D185),
IF(AND(A185="Colorectal Cancer Screening", E185="Cost per service ($USD)"),
SUMIFS(COL!$E:$E,COL!$A:$A,C185,COL!$G:$G,D185),
IF(AND(A185="Cervical Cancer Screening", E185="Cost per service ($USD)"),
SUMIFS(CERV!$E:$E,CERV!$A:$A,C185,CERV!$G:$G,D185),
IF(AND(A185="Cancer Screening for CKD patients", E185="Cost per service ($USD)"),
SUMIFS(CANSCRN!$E:$E,CANSCRN!$A:$A,C185,CANSCRN!$G:$G,D185),
IF(AND(A185="PSA Testing", E185="Total Expenditure ($USD per 100,000 patients)"),
SUMIFS(PSA!$F:$F,PSA!$A:$A,C185,PSA!$G:$G,D185),
IF(AND(A185="Colorectal Cancer Screening", E185="Total Expenditure ($USD per 100,000 patients)"),
SUMIFS(COL!$F:$F,COL!$A:$A,C185,COL!$G:$G,D185),
IF(AND(A185="Cervical Cancer Screening", E185="Total Expenditure ($USD per 100,000 patients)"),
SUMIFS(CERV!$F:$F,CERV!$A:$A,C185,CERV!$G:$G,D185),
SUMIFS(CANSCRN!$F:$F,CANSCRN!$A:$A,C185,CANSCRN!$G:$G,D185))))))))))))</f>
        <v>14830.508474576271</v>
      </c>
    </row>
    <row r="186" spans="1:6" x14ac:dyDescent="0.2">
      <c r="A186" s="24" t="s">
        <v>100</v>
      </c>
      <c r="B186" s="24" t="s">
        <v>101</v>
      </c>
      <c r="C186" s="24" t="s">
        <v>46</v>
      </c>
      <c r="D186" s="24">
        <v>2017</v>
      </c>
      <c r="E186" s="24" t="s">
        <v>102</v>
      </c>
      <c r="F186" s="3">
        <f>IF(AND(A186="PSA Testing", E186= "Utilization Rate (per 100,000 patients)"),
SUMIFS(PSA!$D:$D,PSA!$A:$A,C186,PSA!$G:$G,D186),
IF(AND(A186="Colorectal Cancer Screening", E186="Utilization Rate (per 100,000 patients)"),
SUMIFS(COL!$D:$D,COL!$A:$A,C186,COL!$G:$G, D186),
IF(AND(A186="Cervical Cancer Screening", E186="Utilization Rate (per 100,000 patients)"),
SUMIFS(CERV!$D:$D,CERV!$A:$A,C186,CERV!$G:$G,D186),
IF(AND(A186="Cancer Screening for CKD patients", E186="Utilization Rate (per 100,000 patients)"),
SUMIFS(CANSCRN!$D:$D,CANSCRN!$A:$A,C186,CANSCRN!$G:$G,D186),
IF(AND(A186="PSA Testing", E186="Cost per service ($USD)"),
SUMIFS(PSA!$E:$E,PSA!$A:$A,C186,PSA!$G:$G,D186),
IF(AND(A186="Colorectal Cancer Screening", E186="Cost per service ($USD)"),
SUMIFS(COL!$E:$E,COL!$A:$A,C186,COL!$G:$G,D186),
IF(AND(A186="Cervical Cancer Screening", E186="Cost per service ($USD)"),
SUMIFS(CERV!$E:$E,CERV!$A:$A,C186,CERV!$G:$G,D186),
IF(AND(A186="Cancer Screening for CKD patients", E186="Cost per service ($USD)"),
SUMIFS(CANSCRN!$E:$E,CANSCRN!$A:$A,C186,CANSCRN!$G:$G,D186),
IF(AND(A186="PSA Testing", E186="Total Expenditure ($USD per 100,000 patients)"),
SUMIFS(PSA!$F:$F,PSA!$A:$A,C186,PSA!$G:$G,D186),
IF(AND(A186="Colorectal Cancer Screening", E186="Total Expenditure ($USD per 100,000 patients)"),
SUMIFS(COL!$F:$F,COL!$A:$A,C186,COL!$G:$G,D186),
IF(AND(A186="Cervical Cancer Screening", E186="Total Expenditure ($USD per 100,000 patients)"),
SUMIFS(CERV!$F:$F,CERV!$A:$A,C186,CERV!$G:$G,D186),
SUMIFS(CANSCRN!$F:$F,CANSCRN!$A:$A,C186,CANSCRN!$G:$G,D186))))))))))))</f>
        <v>21000.758150113721</v>
      </c>
    </row>
    <row r="187" spans="1:6" x14ac:dyDescent="0.2">
      <c r="A187" s="24" t="s">
        <v>100</v>
      </c>
      <c r="B187" s="24" t="s">
        <v>101</v>
      </c>
      <c r="C187" s="24" t="s">
        <v>46</v>
      </c>
      <c r="D187" s="24">
        <v>2018</v>
      </c>
      <c r="E187" s="24" t="s">
        <v>102</v>
      </c>
      <c r="F187" s="3">
        <f>IF(AND(A187="PSA Testing", E187= "Utilization Rate (per 100,000 patients)"),
SUMIFS(PSA!$D:$D,PSA!$A:$A,C187,PSA!$G:$G,D187),
IF(AND(A187="Colorectal Cancer Screening", E187="Utilization Rate (per 100,000 patients)"),
SUMIFS(COL!$D:$D,COL!$A:$A,C187,COL!$G:$G, D187),
IF(AND(A187="Cervical Cancer Screening", E187="Utilization Rate (per 100,000 patients)"),
SUMIFS(CERV!$D:$D,CERV!$A:$A,C187,CERV!$G:$G,D187),
IF(AND(A187="Cancer Screening for CKD patients", E187="Utilization Rate (per 100,000 patients)"),
SUMIFS(CANSCRN!$D:$D,CANSCRN!$A:$A,C187,CANSCRN!$G:$G,D187),
IF(AND(A187="PSA Testing", E187="Cost per service ($USD)"),
SUMIFS(PSA!$E:$E,PSA!$A:$A,C187,PSA!$G:$G,D187),
IF(AND(A187="Colorectal Cancer Screening", E187="Cost per service ($USD)"),
SUMIFS(COL!$E:$E,COL!$A:$A,C187,COL!$G:$G,D187),
IF(AND(A187="Cervical Cancer Screening", E187="Cost per service ($USD)"),
SUMIFS(CERV!$E:$E,CERV!$A:$A,C187,CERV!$G:$G,D187),
IF(AND(A187="Cancer Screening for CKD patients", E187="Cost per service ($USD)"),
SUMIFS(CANSCRN!$E:$E,CANSCRN!$A:$A,C187,CANSCRN!$G:$G,D187),
IF(AND(A187="PSA Testing", E187="Total Expenditure ($USD per 100,000 patients)"),
SUMIFS(PSA!$F:$F,PSA!$A:$A,C187,PSA!$G:$G,D187),
IF(AND(A187="Colorectal Cancer Screening", E187="Total Expenditure ($USD per 100,000 patients)"),
SUMIFS(COL!$F:$F,COL!$A:$A,C187,COL!$G:$G,D187),
IF(AND(A187="Cervical Cancer Screening", E187="Total Expenditure ($USD per 100,000 patients)"),
SUMIFS(CERV!$F:$F,CERV!$A:$A,C187,CERV!$G:$G,D187),
SUMIFS(CANSCRN!$F:$F,CANSCRN!$A:$A,C187,CANSCRN!$G:$G,D187))))))))))))</f>
        <v>25505.857294994676</v>
      </c>
    </row>
    <row r="188" spans="1:6" x14ac:dyDescent="0.2">
      <c r="A188" s="24" t="s">
        <v>100</v>
      </c>
      <c r="B188" s="24" t="s">
        <v>101</v>
      </c>
      <c r="C188" s="24" t="s">
        <v>46</v>
      </c>
      <c r="D188" s="24">
        <v>2019</v>
      </c>
      <c r="E188" s="24" t="s">
        <v>102</v>
      </c>
      <c r="F188" s="3">
        <f>IF(AND(A188="PSA Testing", E188= "Utilization Rate (per 100,000 patients)"),
SUMIFS(PSA!$D:$D,PSA!$A:$A,C188,PSA!$G:$G,D188),
IF(AND(A188="Colorectal Cancer Screening", E188="Utilization Rate (per 100,000 patients)"),
SUMIFS(COL!$D:$D,COL!$A:$A,C188,COL!$G:$G, D188),
IF(AND(A188="Cervical Cancer Screening", E188="Utilization Rate (per 100,000 patients)"),
SUMIFS(CERV!$D:$D,CERV!$A:$A,C188,CERV!$G:$G,D188),
IF(AND(A188="Cancer Screening for CKD patients", E188="Utilization Rate (per 100,000 patients)"),
SUMIFS(CANSCRN!$D:$D,CANSCRN!$A:$A,C188,CANSCRN!$G:$G,D188),
IF(AND(A188="PSA Testing", E188="Cost per service ($USD)"),
SUMIFS(PSA!$E:$E,PSA!$A:$A,C188,PSA!$G:$G,D188),
IF(AND(A188="Colorectal Cancer Screening", E188="Cost per service ($USD)"),
SUMIFS(COL!$E:$E,COL!$A:$A,C188,COL!$G:$G,D188),
IF(AND(A188="Cervical Cancer Screening", E188="Cost per service ($USD)"),
SUMIFS(CERV!$E:$E,CERV!$A:$A,C188,CERV!$G:$G,D188),
IF(AND(A188="Cancer Screening for CKD patients", E188="Cost per service ($USD)"),
SUMIFS(CANSCRN!$E:$E,CANSCRN!$A:$A,C188,CANSCRN!$G:$G,D188),
IF(AND(A188="PSA Testing", E188="Total Expenditure ($USD per 100,000 patients)"),
SUMIFS(PSA!$F:$F,PSA!$A:$A,C188,PSA!$G:$G,D188),
IF(AND(A188="Colorectal Cancer Screening", E188="Total Expenditure ($USD per 100,000 patients)"),
SUMIFS(COL!$F:$F,COL!$A:$A,C188,COL!$G:$G,D188),
IF(AND(A188="Cervical Cancer Screening", E188="Total Expenditure ($USD per 100,000 patients)"),
SUMIFS(CERV!$F:$F,CERV!$A:$A,C188,CERV!$G:$G,D188),
SUMIFS(CANSCRN!$F:$F,CANSCRN!$A:$A,C188,CANSCRN!$G:$G,D188))))))))))))</f>
        <v>26512.28733459357</v>
      </c>
    </row>
    <row r="189" spans="1:6" x14ac:dyDescent="0.2">
      <c r="A189" s="24" t="s">
        <v>100</v>
      </c>
      <c r="B189" s="24" t="s">
        <v>101</v>
      </c>
      <c r="C189" s="24" t="s">
        <v>47</v>
      </c>
      <c r="D189" s="24">
        <v>2009</v>
      </c>
      <c r="E189" s="24" t="s">
        <v>102</v>
      </c>
      <c r="F189" s="3">
        <f>IF(AND(A189="PSA Testing", E189= "Utilization Rate (per 100,000 patients)"),
SUMIFS(PSA!$D:$D,PSA!$A:$A,C189,PSA!$G:$G,D189),
IF(AND(A189="Colorectal Cancer Screening", E189="Utilization Rate (per 100,000 patients)"),
SUMIFS(COL!$D:$D,COL!$A:$A,C189,COL!$G:$G, D189),
IF(AND(A189="Cervical Cancer Screening", E189="Utilization Rate (per 100,000 patients)"),
SUMIFS(CERV!$D:$D,CERV!$A:$A,C189,CERV!$G:$G,D189),
IF(AND(A189="Cancer Screening for CKD patients", E189="Utilization Rate (per 100,000 patients)"),
SUMIFS(CANSCRN!$D:$D,CANSCRN!$A:$A,C189,CANSCRN!$G:$G,D189),
IF(AND(A189="PSA Testing", E189="Cost per service ($USD)"),
SUMIFS(PSA!$E:$E,PSA!$A:$A,C189,PSA!$G:$G,D189),
IF(AND(A189="Colorectal Cancer Screening", E189="Cost per service ($USD)"),
SUMIFS(COL!$E:$E,COL!$A:$A,C189,COL!$G:$G,D189),
IF(AND(A189="Cervical Cancer Screening", E189="Cost per service ($USD)"),
SUMIFS(CERV!$E:$E,CERV!$A:$A,C189,CERV!$G:$G,D189),
IF(AND(A189="Cancer Screening for CKD patients", E189="Cost per service ($USD)"),
SUMIFS(CANSCRN!$E:$E,CANSCRN!$A:$A,C189,CANSCRN!$G:$G,D189),
IF(AND(A189="PSA Testing", E189="Total Expenditure ($USD per 100,000 patients)"),
SUMIFS(PSA!$F:$F,PSA!$A:$A,C189,PSA!$G:$G,D189),
IF(AND(A189="Colorectal Cancer Screening", E189="Total Expenditure ($USD per 100,000 patients)"),
SUMIFS(COL!$F:$F,COL!$A:$A,C189,COL!$G:$G,D189),
IF(AND(A189="Cervical Cancer Screening", E189="Total Expenditure ($USD per 100,000 patients)"),
SUMIFS(CERV!$F:$F,CERV!$A:$A,C189,CERV!$G:$G,D189),
SUMIFS(CANSCRN!$F:$F,CANSCRN!$A:$A,C189,CANSCRN!$G:$G,D189))))))))))))</f>
        <v>5846.243788365975</v>
      </c>
    </row>
    <row r="190" spans="1:6" x14ac:dyDescent="0.2">
      <c r="A190" s="24" t="s">
        <v>100</v>
      </c>
      <c r="B190" s="24" t="s">
        <v>101</v>
      </c>
      <c r="C190" s="24" t="s">
        <v>47</v>
      </c>
      <c r="D190" s="24">
        <v>2010</v>
      </c>
      <c r="E190" s="24" t="s">
        <v>102</v>
      </c>
      <c r="F190" s="3">
        <f>IF(AND(A190="PSA Testing", E190= "Utilization Rate (per 100,000 patients)"),
SUMIFS(PSA!$D:$D,PSA!$A:$A,C190,PSA!$G:$G,D190),
IF(AND(A190="Colorectal Cancer Screening", E190="Utilization Rate (per 100,000 patients)"),
SUMIFS(COL!$D:$D,COL!$A:$A,C190,COL!$G:$G, D190),
IF(AND(A190="Cervical Cancer Screening", E190="Utilization Rate (per 100,000 patients)"),
SUMIFS(CERV!$D:$D,CERV!$A:$A,C190,CERV!$G:$G,D190),
IF(AND(A190="Cancer Screening for CKD patients", E190="Utilization Rate (per 100,000 patients)"),
SUMIFS(CANSCRN!$D:$D,CANSCRN!$A:$A,C190,CANSCRN!$G:$G,D190),
IF(AND(A190="PSA Testing", E190="Cost per service ($USD)"),
SUMIFS(PSA!$E:$E,PSA!$A:$A,C190,PSA!$G:$G,D190),
IF(AND(A190="Colorectal Cancer Screening", E190="Cost per service ($USD)"),
SUMIFS(COL!$E:$E,COL!$A:$A,C190,COL!$G:$G,D190),
IF(AND(A190="Cervical Cancer Screening", E190="Cost per service ($USD)"),
SUMIFS(CERV!$E:$E,CERV!$A:$A,C190,CERV!$G:$G,D190),
IF(AND(A190="Cancer Screening for CKD patients", E190="Cost per service ($USD)"),
SUMIFS(CANSCRN!$E:$E,CANSCRN!$A:$A,C190,CANSCRN!$G:$G,D190),
IF(AND(A190="PSA Testing", E190="Total Expenditure ($USD per 100,000 patients)"),
SUMIFS(PSA!$F:$F,PSA!$A:$A,C190,PSA!$G:$G,D190),
IF(AND(A190="Colorectal Cancer Screening", E190="Total Expenditure ($USD per 100,000 patients)"),
SUMIFS(COL!$F:$F,COL!$A:$A,C190,COL!$G:$G,D190),
IF(AND(A190="Cervical Cancer Screening", E190="Total Expenditure ($USD per 100,000 patients)"),
SUMIFS(CERV!$F:$F,CERV!$A:$A,C190,CERV!$G:$G,D190),
SUMIFS(CANSCRN!$F:$F,CANSCRN!$A:$A,C190,CANSCRN!$G:$G,D190))))))))))))</f>
        <v>3601.6285624804259</v>
      </c>
    </row>
    <row r="191" spans="1:6" x14ac:dyDescent="0.2">
      <c r="A191" s="24" t="s">
        <v>100</v>
      </c>
      <c r="B191" s="24" t="s">
        <v>101</v>
      </c>
      <c r="C191" s="24" t="s">
        <v>47</v>
      </c>
      <c r="D191" s="24">
        <v>2011</v>
      </c>
      <c r="E191" s="24" t="s">
        <v>102</v>
      </c>
      <c r="F191" s="3">
        <f>IF(AND(A191="PSA Testing", E191= "Utilization Rate (per 100,000 patients)"),
SUMIFS(PSA!$D:$D,PSA!$A:$A,C191,PSA!$G:$G,D191),
IF(AND(A191="Colorectal Cancer Screening", E191="Utilization Rate (per 100,000 patients)"),
SUMIFS(COL!$D:$D,COL!$A:$A,C191,COL!$G:$G, D191),
IF(AND(A191="Cervical Cancer Screening", E191="Utilization Rate (per 100,000 patients)"),
SUMIFS(CERV!$D:$D,CERV!$A:$A,C191,CERV!$G:$G,D191),
IF(AND(A191="Cancer Screening for CKD patients", E191="Utilization Rate (per 100,000 patients)"),
SUMIFS(CANSCRN!$D:$D,CANSCRN!$A:$A,C191,CANSCRN!$G:$G,D191),
IF(AND(A191="PSA Testing", E191="Cost per service ($USD)"),
SUMIFS(PSA!$E:$E,PSA!$A:$A,C191,PSA!$G:$G,D191),
IF(AND(A191="Colorectal Cancer Screening", E191="Cost per service ($USD)"),
SUMIFS(COL!$E:$E,COL!$A:$A,C191,COL!$G:$G,D191),
IF(AND(A191="Cervical Cancer Screening", E191="Cost per service ($USD)"),
SUMIFS(CERV!$E:$E,CERV!$A:$A,C191,CERV!$G:$G,D191),
IF(AND(A191="Cancer Screening for CKD patients", E191="Cost per service ($USD)"),
SUMIFS(CANSCRN!$E:$E,CANSCRN!$A:$A,C191,CANSCRN!$G:$G,D191),
IF(AND(A191="PSA Testing", E191="Total Expenditure ($USD per 100,000 patients)"),
SUMIFS(PSA!$F:$F,PSA!$A:$A,C191,PSA!$G:$G,D191),
IF(AND(A191="Colorectal Cancer Screening", E191="Total Expenditure ($USD per 100,000 patients)"),
SUMIFS(COL!$F:$F,COL!$A:$A,C191,COL!$G:$G,D191),
IF(AND(A191="Cervical Cancer Screening", E191="Total Expenditure ($USD per 100,000 patients)"),
SUMIFS(CERV!$F:$F,CERV!$A:$A,C191,CERV!$G:$G,D191),
SUMIFS(CANSCRN!$F:$F,CANSCRN!$A:$A,C191,CANSCRN!$G:$G,D191))))))))))))</f>
        <v>3489.3864495492871</v>
      </c>
    </row>
    <row r="192" spans="1:6" x14ac:dyDescent="0.2">
      <c r="A192" s="24" t="s">
        <v>100</v>
      </c>
      <c r="B192" s="24" t="s">
        <v>101</v>
      </c>
      <c r="C192" s="24" t="s">
        <v>47</v>
      </c>
      <c r="D192" s="24">
        <v>2012</v>
      </c>
      <c r="E192" s="24" t="s">
        <v>102</v>
      </c>
      <c r="F192" s="3">
        <f>IF(AND(A192="PSA Testing", E192= "Utilization Rate (per 100,000 patients)"),
SUMIFS(PSA!$D:$D,PSA!$A:$A,C192,PSA!$G:$G,D192),
IF(AND(A192="Colorectal Cancer Screening", E192="Utilization Rate (per 100,000 patients)"),
SUMIFS(COL!$D:$D,COL!$A:$A,C192,COL!$G:$G, D192),
IF(AND(A192="Cervical Cancer Screening", E192="Utilization Rate (per 100,000 patients)"),
SUMIFS(CERV!$D:$D,CERV!$A:$A,C192,CERV!$G:$G,D192),
IF(AND(A192="Cancer Screening for CKD patients", E192="Utilization Rate (per 100,000 patients)"),
SUMIFS(CANSCRN!$D:$D,CANSCRN!$A:$A,C192,CANSCRN!$G:$G,D192),
IF(AND(A192="PSA Testing", E192="Cost per service ($USD)"),
SUMIFS(PSA!$E:$E,PSA!$A:$A,C192,PSA!$G:$G,D192),
IF(AND(A192="Colorectal Cancer Screening", E192="Cost per service ($USD)"),
SUMIFS(COL!$E:$E,COL!$A:$A,C192,COL!$G:$G,D192),
IF(AND(A192="Cervical Cancer Screening", E192="Cost per service ($USD)"),
SUMIFS(CERV!$E:$E,CERV!$A:$A,C192,CERV!$G:$G,D192),
IF(AND(A192="Cancer Screening for CKD patients", E192="Cost per service ($USD)"),
SUMIFS(CANSCRN!$E:$E,CANSCRN!$A:$A,C192,CANSCRN!$G:$G,D192),
IF(AND(A192="PSA Testing", E192="Total Expenditure ($USD per 100,000 patients)"),
SUMIFS(PSA!$F:$F,PSA!$A:$A,C192,PSA!$G:$G,D192),
IF(AND(A192="Colorectal Cancer Screening", E192="Total Expenditure ($USD per 100,000 patients)"),
SUMIFS(COL!$F:$F,COL!$A:$A,C192,COL!$G:$G,D192),
IF(AND(A192="Cervical Cancer Screening", E192="Total Expenditure ($USD per 100,000 patients)"),
SUMIFS(CERV!$F:$F,CERV!$A:$A,C192,CERV!$G:$G,D192),
SUMIFS(CANSCRN!$F:$F,CANSCRN!$A:$A,C192,CANSCRN!$G:$G,D192))))))))))))</f>
        <v>3711.0481586402266</v>
      </c>
    </row>
    <row r="193" spans="1:6" x14ac:dyDescent="0.2">
      <c r="A193" s="24" t="s">
        <v>100</v>
      </c>
      <c r="B193" s="24" t="s">
        <v>101</v>
      </c>
      <c r="C193" s="24" t="s">
        <v>47</v>
      </c>
      <c r="D193" s="24">
        <v>2013</v>
      </c>
      <c r="E193" s="24" t="s">
        <v>102</v>
      </c>
      <c r="F193" s="3">
        <f>IF(AND(A193="PSA Testing", E193= "Utilization Rate (per 100,000 patients)"),
SUMIFS(PSA!$D:$D,PSA!$A:$A,C193,PSA!$G:$G,D193),
IF(AND(A193="Colorectal Cancer Screening", E193="Utilization Rate (per 100,000 patients)"),
SUMIFS(COL!$D:$D,COL!$A:$A,C193,COL!$G:$G, D193),
IF(AND(A193="Cervical Cancer Screening", E193="Utilization Rate (per 100,000 patients)"),
SUMIFS(CERV!$D:$D,CERV!$A:$A,C193,CERV!$G:$G,D193),
IF(AND(A193="Cancer Screening for CKD patients", E193="Utilization Rate (per 100,000 patients)"),
SUMIFS(CANSCRN!$D:$D,CANSCRN!$A:$A,C193,CANSCRN!$G:$G,D193),
IF(AND(A193="PSA Testing", E193="Cost per service ($USD)"),
SUMIFS(PSA!$E:$E,PSA!$A:$A,C193,PSA!$G:$G,D193),
IF(AND(A193="Colorectal Cancer Screening", E193="Cost per service ($USD)"),
SUMIFS(COL!$E:$E,COL!$A:$A,C193,COL!$G:$G,D193),
IF(AND(A193="Cervical Cancer Screening", E193="Cost per service ($USD)"),
SUMIFS(CERV!$E:$E,CERV!$A:$A,C193,CERV!$G:$G,D193),
IF(AND(A193="Cancer Screening for CKD patients", E193="Cost per service ($USD)"),
SUMIFS(CANSCRN!$E:$E,CANSCRN!$A:$A,C193,CANSCRN!$G:$G,D193),
IF(AND(A193="PSA Testing", E193="Total Expenditure ($USD per 100,000 patients)"),
SUMIFS(PSA!$F:$F,PSA!$A:$A,C193,PSA!$G:$G,D193),
IF(AND(A193="Colorectal Cancer Screening", E193="Total Expenditure ($USD per 100,000 patients)"),
SUMIFS(COL!$F:$F,COL!$A:$A,C193,COL!$G:$G,D193),
IF(AND(A193="Cervical Cancer Screening", E193="Total Expenditure ($USD per 100,000 patients)"),
SUMIFS(CERV!$F:$F,CERV!$A:$A,C193,CERV!$G:$G,D193),
SUMIFS(CANSCRN!$F:$F,CANSCRN!$A:$A,C193,CANSCRN!$G:$G,D193))))))))))))</f>
        <v>4937.283159861222</v>
      </c>
    </row>
    <row r="194" spans="1:6" x14ac:dyDescent="0.2">
      <c r="A194" s="24" t="s">
        <v>100</v>
      </c>
      <c r="B194" s="24" t="s">
        <v>101</v>
      </c>
      <c r="C194" s="24" t="s">
        <v>47</v>
      </c>
      <c r="D194" s="24">
        <v>2014</v>
      </c>
      <c r="E194" s="24" t="s">
        <v>102</v>
      </c>
      <c r="F194" s="3">
        <f>IF(AND(A194="PSA Testing", E194= "Utilization Rate (per 100,000 patients)"),
SUMIFS(PSA!$D:$D,PSA!$A:$A,C194,PSA!$G:$G,D194),
IF(AND(A194="Colorectal Cancer Screening", E194="Utilization Rate (per 100,000 patients)"),
SUMIFS(COL!$D:$D,COL!$A:$A,C194,COL!$G:$G, D194),
IF(AND(A194="Cervical Cancer Screening", E194="Utilization Rate (per 100,000 patients)"),
SUMIFS(CERV!$D:$D,CERV!$A:$A,C194,CERV!$G:$G,D194),
IF(AND(A194="Cancer Screening for CKD patients", E194="Utilization Rate (per 100,000 patients)"),
SUMIFS(CANSCRN!$D:$D,CANSCRN!$A:$A,C194,CANSCRN!$G:$G,D194),
IF(AND(A194="PSA Testing", E194="Cost per service ($USD)"),
SUMIFS(PSA!$E:$E,PSA!$A:$A,C194,PSA!$G:$G,D194),
IF(AND(A194="Colorectal Cancer Screening", E194="Cost per service ($USD)"),
SUMIFS(COL!$E:$E,COL!$A:$A,C194,COL!$G:$G,D194),
IF(AND(A194="Cervical Cancer Screening", E194="Cost per service ($USD)"),
SUMIFS(CERV!$E:$E,CERV!$A:$A,C194,CERV!$G:$G,D194),
IF(AND(A194="Cancer Screening for CKD patients", E194="Cost per service ($USD)"),
SUMIFS(CANSCRN!$E:$E,CANSCRN!$A:$A,C194,CANSCRN!$G:$G,D194),
IF(AND(A194="PSA Testing", E194="Total Expenditure ($USD per 100,000 patients)"),
SUMIFS(PSA!$F:$F,PSA!$A:$A,C194,PSA!$G:$G,D194),
IF(AND(A194="Colorectal Cancer Screening", E194="Total Expenditure ($USD per 100,000 patients)"),
SUMIFS(COL!$F:$F,COL!$A:$A,C194,COL!$G:$G,D194),
IF(AND(A194="Cervical Cancer Screening", E194="Total Expenditure ($USD per 100,000 patients)"),
SUMIFS(CERV!$F:$F,CERV!$A:$A,C194,CERV!$G:$G,D194),
SUMIFS(CANSCRN!$F:$F,CANSCRN!$A:$A,C194,CANSCRN!$G:$G,D194))))))))))))</f>
        <v>4179.285281647487</v>
      </c>
    </row>
    <row r="195" spans="1:6" x14ac:dyDescent="0.2">
      <c r="A195" s="24" t="s">
        <v>100</v>
      </c>
      <c r="B195" s="24" t="s">
        <v>101</v>
      </c>
      <c r="C195" s="24" t="s">
        <v>47</v>
      </c>
      <c r="D195" s="24">
        <v>2015</v>
      </c>
      <c r="E195" s="24" t="s">
        <v>102</v>
      </c>
      <c r="F195" s="3">
        <f>IF(AND(A195="PSA Testing", E195= "Utilization Rate (per 100,000 patients)"),
SUMIFS(PSA!$D:$D,PSA!$A:$A,C195,PSA!$G:$G,D195),
IF(AND(A195="Colorectal Cancer Screening", E195="Utilization Rate (per 100,000 patients)"),
SUMIFS(COL!$D:$D,COL!$A:$A,C195,COL!$G:$G, D195),
IF(AND(A195="Cervical Cancer Screening", E195="Utilization Rate (per 100,000 patients)"),
SUMIFS(CERV!$D:$D,CERV!$A:$A,C195,CERV!$G:$G,D195),
IF(AND(A195="Cancer Screening for CKD patients", E195="Utilization Rate (per 100,000 patients)"),
SUMIFS(CANSCRN!$D:$D,CANSCRN!$A:$A,C195,CANSCRN!$G:$G,D195),
IF(AND(A195="PSA Testing", E195="Cost per service ($USD)"),
SUMIFS(PSA!$E:$E,PSA!$A:$A,C195,PSA!$G:$G,D195),
IF(AND(A195="Colorectal Cancer Screening", E195="Cost per service ($USD)"),
SUMIFS(COL!$E:$E,COL!$A:$A,C195,COL!$G:$G,D195),
IF(AND(A195="Cervical Cancer Screening", E195="Cost per service ($USD)"),
SUMIFS(CERV!$E:$E,CERV!$A:$A,C195,CERV!$G:$G,D195),
IF(AND(A195="Cancer Screening for CKD patients", E195="Cost per service ($USD)"),
SUMIFS(CANSCRN!$E:$E,CANSCRN!$A:$A,C195,CANSCRN!$G:$G,D195),
IF(AND(A195="PSA Testing", E195="Total Expenditure ($USD per 100,000 patients)"),
SUMIFS(PSA!$F:$F,PSA!$A:$A,C195,PSA!$G:$G,D195),
IF(AND(A195="Colorectal Cancer Screening", E195="Total Expenditure ($USD per 100,000 patients)"),
SUMIFS(COL!$F:$F,COL!$A:$A,C195,COL!$G:$G,D195),
IF(AND(A195="Cervical Cancer Screening", E195="Total Expenditure ($USD per 100,000 patients)"),
SUMIFS(CERV!$F:$F,CERV!$A:$A,C195,CERV!$G:$G,D195),
SUMIFS(CANSCRN!$F:$F,CANSCRN!$A:$A,C195,CANSCRN!$G:$G,D195))))))))))))</f>
        <v>4880.7339449541287</v>
      </c>
    </row>
    <row r="196" spans="1:6" x14ac:dyDescent="0.2">
      <c r="A196" s="24" t="s">
        <v>100</v>
      </c>
      <c r="B196" s="24" t="s">
        <v>101</v>
      </c>
      <c r="C196" s="24" t="s">
        <v>47</v>
      </c>
      <c r="D196" s="24">
        <v>2016</v>
      </c>
      <c r="E196" s="24" t="s">
        <v>102</v>
      </c>
      <c r="F196" s="3">
        <f>IF(AND(A196="PSA Testing", E196= "Utilization Rate (per 100,000 patients)"),
SUMIFS(PSA!$D:$D,PSA!$A:$A,C196,PSA!$G:$G,D196),
IF(AND(A196="Colorectal Cancer Screening", E196="Utilization Rate (per 100,000 patients)"),
SUMIFS(COL!$D:$D,COL!$A:$A,C196,COL!$G:$G, D196),
IF(AND(A196="Cervical Cancer Screening", E196="Utilization Rate (per 100,000 patients)"),
SUMIFS(CERV!$D:$D,CERV!$A:$A,C196,CERV!$G:$G,D196),
IF(AND(A196="Cancer Screening for CKD patients", E196="Utilization Rate (per 100,000 patients)"),
SUMIFS(CANSCRN!$D:$D,CANSCRN!$A:$A,C196,CANSCRN!$G:$G,D196),
IF(AND(A196="PSA Testing", E196="Cost per service ($USD)"),
SUMIFS(PSA!$E:$E,PSA!$A:$A,C196,PSA!$G:$G,D196),
IF(AND(A196="Colorectal Cancer Screening", E196="Cost per service ($USD)"),
SUMIFS(COL!$E:$E,COL!$A:$A,C196,COL!$G:$G,D196),
IF(AND(A196="Cervical Cancer Screening", E196="Cost per service ($USD)"),
SUMIFS(CERV!$E:$E,CERV!$A:$A,C196,CERV!$G:$G,D196),
IF(AND(A196="Cancer Screening for CKD patients", E196="Cost per service ($USD)"),
SUMIFS(CANSCRN!$E:$E,CANSCRN!$A:$A,C196,CANSCRN!$G:$G,D196),
IF(AND(A196="PSA Testing", E196="Total Expenditure ($USD per 100,000 patients)"),
SUMIFS(PSA!$F:$F,PSA!$A:$A,C196,PSA!$G:$G,D196),
IF(AND(A196="Colorectal Cancer Screening", E196="Total Expenditure ($USD per 100,000 patients)"),
SUMIFS(COL!$F:$F,COL!$A:$A,C196,COL!$G:$G,D196),
IF(AND(A196="Cervical Cancer Screening", E196="Total Expenditure ($USD per 100,000 patients)"),
SUMIFS(CERV!$F:$F,CERV!$A:$A,C196,CERV!$G:$G,D196),
SUMIFS(CANSCRN!$F:$F,CANSCRN!$A:$A,C196,CANSCRN!$G:$G,D196))))))))))))</f>
        <v>20673.758865248226</v>
      </c>
    </row>
    <row r="197" spans="1:6" x14ac:dyDescent="0.2">
      <c r="A197" s="24" t="s">
        <v>100</v>
      </c>
      <c r="B197" s="24" t="s">
        <v>101</v>
      </c>
      <c r="C197" s="24" t="s">
        <v>47</v>
      </c>
      <c r="D197" s="24">
        <v>2017</v>
      </c>
      <c r="E197" s="24" t="s">
        <v>102</v>
      </c>
      <c r="F197" s="3">
        <f>IF(AND(A197="PSA Testing", E197= "Utilization Rate (per 100,000 patients)"),
SUMIFS(PSA!$D:$D,PSA!$A:$A,C197,PSA!$G:$G,D197),
IF(AND(A197="Colorectal Cancer Screening", E197="Utilization Rate (per 100,000 patients)"),
SUMIFS(COL!$D:$D,COL!$A:$A,C197,COL!$G:$G, D197),
IF(AND(A197="Cervical Cancer Screening", E197="Utilization Rate (per 100,000 patients)"),
SUMIFS(CERV!$D:$D,CERV!$A:$A,C197,CERV!$G:$G,D197),
IF(AND(A197="Cancer Screening for CKD patients", E197="Utilization Rate (per 100,000 patients)"),
SUMIFS(CANSCRN!$D:$D,CANSCRN!$A:$A,C197,CANSCRN!$G:$G,D197),
IF(AND(A197="PSA Testing", E197="Cost per service ($USD)"),
SUMIFS(PSA!$E:$E,PSA!$A:$A,C197,PSA!$G:$G,D197),
IF(AND(A197="Colorectal Cancer Screening", E197="Cost per service ($USD)"),
SUMIFS(COL!$E:$E,COL!$A:$A,C197,COL!$G:$G,D197),
IF(AND(A197="Cervical Cancer Screening", E197="Cost per service ($USD)"),
SUMIFS(CERV!$E:$E,CERV!$A:$A,C197,CERV!$G:$G,D197),
IF(AND(A197="Cancer Screening for CKD patients", E197="Cost per service ($USD)"),
SUMIFS(CANSCRN!$E:$E,CANSCRN!$A:$A,C197,CANSCRN!$G:$G,D197),
IF(AND(A197="PSA Testing", E197="Total Expenditure ($USD per 100,000 patients)"),
SUMIFS(PSA!$F:$F,PSA!$A:$A,C197,PSA!$G:$G,D197),
IF(AND(A197="Colorectal Cancer Screening", E197="Total Expenditure ($USD per 100,000 patients)"),
SUMIFS(COL!$F:$F,COL!$A:$A,C197,COL!$G:$G,D197),
IF(AND(A197="Cervical Cancer Screening", E197="Total Expenditure ($USD per 100,000 patients)"),
SUMIFS(CERV!$F:$F,CERV!$A:$A,C197,CERV!$G:$G,D197),
SUMIFS(CANSCRN!$F:$F,CANSCRN!$A:$A,C197,CANSCRN!$G:$G,D197))))))))))))</f>
        <v>28845.734235217107</v>
      </c>
    </row>
    <row r="198" spans="1:6" x14ac:dyDescent="0.2">
      <c r="A198" s="24" t="s">
        <v>100</v>
      </c>
      <c r="B198" s="24" t="s">
        <v>101</v>
      </c>
      <c r="C198" s="24" t="s">
        <v>47</v>
      </c>
      <c r="D198" s="24">
        <v>2018</v>
      </c>
      <c r="E198" s="24" t="s">
        <v>102</v>
      </c>
      <c r="F198" s="3">
        <f>IF(AND(A198="PSA Testing", E198= "Utilization Rate (per 100,000 patients)"),
SUMIFS(PSA!$D:$D,PSA!$A:$A,C198,PSA!$G:$G,D198),
IF(AND(A198="Colorectal Cancer Screening", E198="Utilization Rate (per 100,000 patients)"),
SUMIFS(COL!$D:$D,COL!$A:$A,C198,COL!$G:$G, D198),
IF(AND(A198="Cervical Cancer Screening", E198="Utilization Rate (per 100,000 patients)"),
SUMIFS(CERV!$D:$D,CERV!$A:$A,C198,CERV!$G:$G,D198),
IF(AND(A198="Cancer Screening for CKD patients", E198="Utilization Rate (per 100,000 patients)"),
SUMIFS(CANSCRN!$D:$D,CANSCRN!$A:$A,C198,CANSCRN!$G:$G,D198),
IF(AND(A198="PSA Testing", E198="Cost per service ($USD)"),
SUMIFS(PSA!$E:$E,PSA!$A:$A,C198,PSA!$G:$G,D198),
IF(AND(A198="Colorectal Cancer Screening", E198="Cost per service ($USD)"),
SUMIFS(COL!$E:$E,COL!$A:$A,C198,COL!$G:$G,D198),
IF(AND(A198="Cervical Cancer Screening", E198="Cost per service ($USD)"),
SUMIFS(CERV!$E:$E,CERV!$A:$A,C198,CERV!$G:$G,D198),
IF(AND(A198="Cancer Screening for CKD patients", E198="Cost per service ($USD)"),
SUMIFS(CANSCRN!$E:$E,CANSCRN!$A:$A,C198,CANSCRN!$G:$G,D198),
IF(AND(A198="PSA Testing", E198="Total Expenditure ($USD per 100,000 patients)"),
SUMIFS(PSA!$F:$F,PSA!$A:$A,C198,PSA!$G:$G,D198),
IF(AND(A198="Colorectal Cancer Screening", E198="Total Expenditure ($USD per 100,000 patients)"),
SUMIFS(COL!$F:$F,COL!$A:$A,C198,COL!$G:$G,D198),
IF(AND(A198="Cervical Cancer Screening", E198="Total Expenditure ($USD per 100,000 patients)"),
SUMIFS(CERV!$F:$F,CERV!$A:$A,C198,CERV!$G:$G,D198),
SUMIFS(CANSCRN!$F:$F,CANSCRN!$A:$A,C198,CANSCRN!$G:$G,D198))))))))))))</f>
        <v>31555.389779932862</v>
      </c>
    </row>
    <row r="199" spans="1:6" x14ac:dyDescent="0.2">
      <c r="A199" s="24" t="s">
        <v>100</v>
      </c>
      <c r="B199" s="24" t="s">
        <v>101</v>
      </c>
      <c r="C199" s="24" t="s">
        <v>47</v>
      </c>
      <c r="D199" s="24">
        <v>2019</v>
      </c>
      <c r="E199" s="24" t="s">
        <v>102</v>
      </c>
      <c r="F199" s="3">
        <f>IF(AND(A199="PSA Testing", E199= "Utilization Rate (per 100,000 patients)"),
SUMIFS(PSA!$D:$D,PSA!$A:$A,C199,PSA!$G:$G,D199),
IF(AND(A199="Colorectal Cancer Screening", E199="Utilization Rate (per 100,000 patients)"),
SUMIFS(COL!$D:$D,COL!$A:$A,C199,COL!$G:$G, D199),
IF(AND(A199="Cervical Cancer Screening", E199="Utilization Rate (per 100,000 patients)"),
SUMIFS(CERV!$D:$D,CERV!$A:$A,C199,CERV!$G:$G,D199),
IF(AND(A199="Cancer Screening for CKD patients", E199="Utilization Rate (per 100,000 patients)"),
SUMIFS(CANSCRN!$D:$D,CANSCRN!$A:$A,C199,CANSCRN!$G:$G,D199),
IF(AND(A199="PSA Testing", E199="Cost per service ($USD)"),
SUMIFS(PSA!$E:$E,PSA!$A:$A,C199,PSA!$G:$G,D199),
IF(AND(A199="Colorectal Cancer Screening", E199="Cost per service ($USD)"),
SUMIFS(COL!$E:$E,COL!$A:$A,C199,COL!$G:$G,D199),
IF(AND(A199="Cervical Cancer Screening", E199="Cost per service ($USD)"),
SUMIFS(CERV!$E:$E,CERV!$A:$A,C199,CERV!$G:$G,D199),
IF(AND(A199="Cancer Screening for CKD patients", E199="Cost per service ($USD)"),
SUMIFS(CANSCRN!$E:$E,CANSCRN!$A:$A,C199,CANSCRN!$G:$G,D199),
IF(AND(A199="PSA Testing", E199="Total Expenditure ($USD per 100,000 patients)"),
SUMIFS(PSA!$F:$F,PSA!$A:$A,C199,PSA!$G:$G,D199),
IF(AND(A199="Colorectal Cancer Screening", E199="Total Expenditure ($USD per 100,000 patients)"),
SUMIFS(COL!$F:$F,COL!$A:$A,C199,COL!$G:$G,D199),
IF(AND(A199="Cervical Cancer Screening", E199="Total Expenditure ($USD per 100,000 patients)"),
SUMIFS(CERV!$F:$F,CERV!$A:$A,C199,CERV!$G:$G,D199),
SUMIFS(CANSCRN!$F:$F,CANSCRN!$A:$A,C199,CANSCRN!$G:$G,D199))))))))))))</f>
        <v>33655.737704918029</v>
      </c>
    </row>
    <row r="200" spans="1:6" x14ac:dyDescent="0.2">
      <c r="A200" s="24" t="s">
        <v>100</v>
      </c>
      <c r="B200" s="24" t="s">
        <v>101</v>
      </c>
      <c r="C200" s="24" t="s">
        <v>48</v>
      </c>
      <c r="D200" s="24">
        <v>2009</v>
      </c>
      <c r="E200" s="24" t="s">
        <v>102</v>
      </c>
      <c r="F200" s="3">
        <f>IF(AND(A200="PSA Testing", E200= "Utilization Rate (per 100,000 patients)"),
SUMIFS(PSA!$D:$D,PSA!$A:$A,C200,PSA!$G:$G,D200),
IF(AND(A200="Colorectal Cancer Screening", E200="Utilization Rate (per 100,000 patients)"),
SUMIFS(COL!$D:$D,COL!$A:$A,C200,COL!$G:$G, D200),
IF(AND(A200="Cervical Cancer Screening", E200="Utilization Rate (per 100,000 patients)"),
SUMIFS(CERV!$D:$D,CERV!$A:$A,C200,CERV!$G:$G,D200),
IF(AND(A200="Cancer Screening for CKD patients", E200="Utilization Rate (per 100,000 patients)"),
SUMIFS(CANSCRN!$D:$D,CANSCRN!$A:$A,C200,CANSCRN!$G:$G,D200),
IF(AND(A200="PSA Testing", E200="Cost per service ($USD)"),
SUMIFS(PSA!$E:$E,PSA!$A:$A,C200,PSA!$G:$G,D200),
IF(AND(A200="Colorectal Cancer Screening", E200="Cost per service ($USD)"),
SUMIFS(COL!$E:$E,COL!$A:$A,C200,COL!$G:$G,D200),
IF(AND(A200="Cervical Cancer Screening", E200="Cost per service ($USD)"),
SUMIFS(CERV!$E:$E,CERV!$A:$A,C200,CERV!$G:$G,D200),
IF(AND(A200="Cancer Screening for CKD patients", E200="Cost per service ($USD)"),
SUMIFS(CANSCRN!$E:$E,CANSCRN!$A:$A,C200,CANSCRN!$G:$G,D200),
IF(AND(A200="PSA Testing", E200="Total Expenditure ($USD per 100,000 patients)"),
SUMIFS(PSA!$F:$F,PSA!$A:$A,C200,PSA!$G:$G,D200),
IF(AND(A200="Colorectal Cancer Screening", E200="Total Expenditure ($USD per 100,000 patients)"),
SUMIFS(COL!$F:$F,COL!$A:$A,C200,COL!$G:$G,D200),
IF(AND(A200="Cervical Cancer Screening", E200="Total Expenditure ($USD per 100,000 patients)"),
SUMIFS(CERV!$F:$F,CERV!$A:$A,C200,CERV!$G:$G,D200),
SUMIFS(CANSCRN!$F:$F,CANSCRN!$A:$A,C200,CANSCRN!$G:$G,D200))))))))))))</f>
        <v>8382.4195740824653</v>
      </c>
    </row>
    <row r="201" spans="1:6" x14ac:dyDescent="0.2">
      <c r="A201" s="24" t="s">
        <v>100</v>
      </c>
      <c r="B201" s="24" t="s">
        <v>101</v>
      </c>
      <c r="C201" s="24" t="s">
        <v>48</v>
      </c>
      <c r="D201" s="24">
        <v>2010</v>
      </c>
      <c r="E201" s="24" t="s">
        <v>102</v>
      </c>
      <c r="F201" s="3">
        <f>IF(AND(A201="PSA Testing", E201= "Utilization Rate (per 100,000 patients)"),
SUMIFS(PSA!$D:$D,PSA!$A:$A,C201,PSA!$G:$G,D201),
IF(AND(A201="Colorectal Cancer Screening", E201="Utilization Rate (per 100,000 patients)"),
SUMIFS(COL!$D:$D,COL!$A:$A,C201,COL!$G:$G, D201),
IF(AND(A201="Cervical Cancer Screening", E201="Utilization Rate (per 100,000 patients)"),
SUMIFS(CERV!$D:$D,CERV!$A:$A,C201,CERV!$G:$G,D201),
IF(AND(A201="Cancer Screening for CKD patients", E201="Utilization Rate (per 100,000 patients)"),
SUMIFS(CANSCRN!$D:$D,CANSCRN!$A:$A,C201,CANSCRN!$G:$G,D201),
IF(AND(A201="PSA Testing", E201="Cost per service ($USD)"),
SUMIFS(PSA!$E:$E,PSA!$A:$A,C201,PSA!$G:$G,D201),
IF(AND(A201="Colorectal Cancer Screening", E201="Cost per service ($USD)"),
SUMIFS(COL!$E:$E,COL!$A:$A,C201,COL!$G:$G,D201),
IF(AND(A201="Cervical Cancer Screening", E201="Cost per service ($USD)"),
SUMIFS(CERV!$E:$E,CERV!$A:$A,C201,CERV!$G:$G,D201),
IF(AND(A201="Cancer Screening for CKD patients", E201="Cost per service ($USD)"),
SUMIFS(CANSCRN!$E:$E,CANSCRN!$A:$A,C201,CANSCRN!$G:$G,D201),
IF(AND(A201="PSA Testing", E201="Total Expenditure ($USD per 100,000 patients)"),
SUMIFS(PSA!$F:$F,PSA!$A:$A,C201,PSA!$G:$G,D201),
IF(AND(A201="Colorectal Cancer Screening", E201="Total Expenditure ($USD per 100,000 patients)"),
SUMIFS(COL!$F:$F,COL!$A:$A,C201,COL!$G:$G,D201),
IF(AND(A201="Cervical Cancer Screening", E201="Total Expenditure ($USD per 100,000 patients)"),
SUMIFS(CERV!$F:$F,CERV!$A:$A,C201,CERV!$G:$G,D201),
SUMIFS(CANSCRN!$F:$F,CANSCRN!$A:$A,C201,CANSCRN!$G:$G,D201))))))))))))</f>
        <v>8948.7870619946098</v>
      </c>
    </row>
    <row r="202" spans="1:6" x14ac:dyDescent="0.2">
      <c r="A202" s="24" t="s">
        <v>100</v>
      </c>
      <c r="B202" s="24" t="s">
        <v>101</v>
      </c>
      <c r="C202" s="24" t="s">
        <v>48</v>
      </c>
      <c r="D202" s="24">
        <v>2011</v>
      </c>
      <c r="E202" s="24" t="s">
        <v>102</v>
      </c>
      <c r="F202" s="3">
        <f>IF(AND(A202="PSA Testing", E202= "Utilization Rate (per 100,000 patients)"),
SUMIFS(PSA!$D:$D,PSA!$A:$A,C202,PSA!$G:$G,D202),
IF(AND(A202="Colorectal Cancer Screening", E202="Utilization Rate (per 100,000 patients)"),
SUMIFS(COL!$D:$D,COL!$A:$A,C202,COL!$G:$G, D202),
IF(AND(A202="Cervical Cancer Screening", E202="Utilization Rate (per 100,000 patients)"),
SUMIFS(CERV!$D:$D,CERV!$A:$A,C202,CERV!$G:$G,D202),
IF(AND(A202="Cancer Screening for CKD patients", E202="Utilization Rate (per 100,000 patients)"),
SUMIFS(CANSCRN!$D:$D,CANSCRN!$A:$A,C202,CANSCRN!$G:$G,D202),
IF(AND(A202="PSA Testing", E202="Cost per service ($USD)"),
SUMIFS(PSA!$E:$E,PSA!$A:$A,C202,PSA!$G:$G,D202),
IF(AND(A202="Colorectal Cancer Screening", E202="Cost per service ($USD)"),
SUMIFS(COL!$E:$E,COL!$A:$A,C202,COL!$G:$G,D202),
IF(AND(A202="Cervical Cancer Screening", E202="Cost per service ($USD)"),
SUMIFS(CERV!$E:$E,CERV!$A:$A,C202,CERV!$G:$G,D202),
IF(AND(A202="Cancer Screening for CKD patients", E202="Cost per service ($USD)"),
SUMIFS(CANSCRN!$E:$E,CANSCRN!$A:$A,C202,CANSCRN!$G:$G,D202),
IF(AND(A202="PSA Testing", E202="Total Expenditure ($USD per 100,000 patients)"),
SUMIFS(PSA!$F:$F,PSA!$A:$A,C202,PSA!$G:$G,D202),
IF(AND(A202="Colorectal Cancer Screening", E202="Total Expenditure ($USD per 100,000 patients)"),
SUMIFS(COL!$F:$F,COL!$A:$A,C202,COL!$G:$G,D202),
IF(AND(A202="Cervical Cancer Screening", E202="Total Expenditure ($USD per 100,000 patients)"),
SUMIFS(CERV!$F:$F,CERV!$A:$A,C202,CERV!$G:$G,D202),
SUMIFS(CANSCRN!$F:$F,CANSCRN!$A:$A,C202,CANSCRN!$G:$G,D202))))))))))))</f>
        <v>9297.1776425013832</v>
      </c>
    </row>
    <row r="203" spans="1:6" x14ac:dyDescent="0.2">
      <c r="A203" s="24" t="s">
        <v>100</v>
      </c>
      <c r="B203" s="24" t="s">
        <v>101</v>
      </c>
      <c r="C203" s="24" t="s">
        <v>48</v>
      </c>
      <c r="D203" s="24">
        <v>2012</v>
      </c>
      <c r="E203" s="24" t="s">
        <v>102</v>
      </c>
      <c r="F203" s="3">
        <f>IF(AND(A203="PSA Testing", E203= "Utilization Rate (per 100,000 patients)"),
SUMIFS(PSA!$D:$D,PSA!$A:$A,C203,PSA!$G:$G,D203),
IF(AND(A203="Colorectal Cancer Screening", E203="Utilization Rate (per 100,000 patients)"),
SUMIFS(COL!$D:$D,COL!$A:$A,C203,COL!$G:$G, D203),
IF(AND(A203="Cervical Cancer Screening", E203="Utilization Rate (per 100,000 patients)"),
SUMIFS(CERV!$D:$D,CERV!$A:$A,C203,CERV!$G:$G,D203),
IF(AND(A203="Cancer Screening for CKD patients", E203="Utilization Rate (per 100,000 patients)"),
SUMIFS(CANSCRN!$D:$D,CANSCRN!$A:$A,C203,CANSCRN!$G:$G,D203),
IF(AND(A203="PSA Testing", E203="Cost per service ($USD)"),
SUMIFS(PSA!$E:$E,PSA!$A:$A,C203,PSA!$G:$G,D203),
IF(AND(A203="Colorectal Cancer Screening", E203="Cost per service ($USD)"),
SUMIFS(COL!$E:$E,COL!$A:$A,C203,COL!$G:$G,D203),
IF(AND(A203="Cervical Cancer Screening", E203="Cost per service ($USD)"),
SUMIFS(CERV!$E:$E,CERV!$A:$A,C203,CERV!$G:$G,D203),
IF(AND(A203="Cancer Screening for CKD patients", E203="Cost per service ($USD)"),
SUMIFS(CANSCRN!$E:$E,CANSCRN!$A:$A,C203,CANSCRN!$G:$G,D203),
IF(AND(A203="PSA Testing", E203="Total Expenditure ($USD per 100,000 patients)"),
SUMIFS(PSA!$F:$F,PSA!$A:$A,C203,PSA!$G:$G,D203),
IF(AND(A203="Colorectal Cancer Screening", E203="Total Expenditure ($USD per 100,000 patients)"),
SUMIFS(COL!$F:$F,COL!$A:$A,C203,COL!$G:$G,D203),
IF(AND(A203="Cervical Cancer Screening", E203="Total Expenditure ($USD per 100,000 patients)"),
SUMIFS(CERV!$F:$F,CERV!$A:$A,C203,CERV!$G:$G,D203),
SUMIFS(CANSCRN!$F:$F,CANSCRN!$A:$A,C203,CANSCRN!$G:$G,D203))))))))))))</f>
        <v>9358.2887700534757</v>
      </c>
    </row>
    <row r="204" spans="1:6" x14ac:dyDescent="0.2">
      <c r="A204" s="24" t="s">
        <v>100</v>
      </c>
      <c r="B204" s="24" t="s">
        <v>101</v>
      </c>
      <c r="C204" s="24" t="s">
        <v>48</v>
      </c>
      <c r="D204" s="24">
        <v>2013</v>
      </c>
      <c r="E204" s="24" t="s">
        <v>102</v>
      </c>
      <c r="F204" s="3">
        <f>IF(AND(A204="PSA Testing", E204= "Utilization Rate (per 100,000 patients)"),
SUMIFS(PSA!$D:$D,PSA!$A:$A,C204,PSA!$G:$G,D204),
IF(AND(A204="Colorectal Cancer Screening", E204="Utilization Rate (per 100,000 patients)"),
SUMIFS(COL!$D:$D,COL!$A:$A,C204,COL!$G:$G, D204),
IF(AND(A204="Cervical Cancer Screening", E204="Utilization Rate (per 100,000 patients)"),
SUMIFS(CERV!$D:$D,CERV!$A:$A,C204,CERV!$G:$G,D204),
IF(AND(A204="Cancer Screening for CKD patients", E204="Utilization Rate (per 100,000 patients)"),
SUMIFS(CANSCRN!$D:$D,CANSCRN!$A:$A,C204,CANSCRN!$G:$G,D204),
IF(AND(A204="PSA Testing", E204="Cost per service ($USD)"),
SUMIFS(PSA!$E:$E,PSA!$A:$A,C204,PSA!$G:$G,D204),
IF(AND(A204="Colorectal Cancer Screening", E204="Cost per service ($USD)"),
SUMIFS(COL!$E:$E,COL!$A:$A,C204,COL!$G:$G,D204),
IF(AND(A204="Cervical Cancer Screening", E204="Cost per service ($USD)"),
SUMIFS(CERV!$E:$E,CERV!$A:$A,C204,CERV!$G:$G,D204),
IF(AND(A204="Cancer Screening for CKD patients", E204="Cost per service ($USD)"),
SUMIFS(CANSCRN!$E:$E,CANSCRN!$A:$A,C204,CANSCRN!$G:$G,D204),
IF(AND(A204="PSA Testing", E204="Total Expenditure ($USD per 100,000 patients)"),
SUMIFS(PSA!$F:$F,PSA!$A:$A,C204,PSA!$G:$G,D204),
IF(AND(A204="Colorectal Cancer Screening", E204="Total Expenditure ($USD per 100,000 patients)"),
SUMIFS(COL!$F:$F,COL!$A:$A,C204,COL!$G:$G,D204),
IF(AND(A204="Cervical Cancer Screening", E204="Total Expenditure ($USD per 100,000 patients)"),
SUMIFS(CERV!$F:$F,CERV!$A:$A,C204,CERV!$G:$G,D204),
SUMIFS(CANSCRN!$F:$F,CANSCRN!$A:$A,C204,CANSCRN!$G:$G,D204))))))))))))</f>
        <v>10928.381962864722</v>
      </c>
    </row>
    <row r="205" spans="1:6" x14ac:dyDescent="0.2">
      <c r="A205" s="24" t="s">
        <v>100</v>
      </c>
      <c r="B205" s="24" t="s">
        <v>101</v>
      </c>
      <c r="C205" s="24" t="s">
        <v>48</v>
      </c>
      <c r="D205" s="24">
        <v>2014</v>
      </c>
      <c r="E205" s="24" t="s">
        <v>102</v>
      </c>
      <c r="F205" s="3">
        <f>IF(AND(A205="PSA Testing", E205= "Utilization Rate (per 100,000 patients)"),
SUMIFS(PSA!$D:$D,PSA!$A:$A,C205,PSA!$G:$G,D205),
IF(AND(A205="Colorectal Cancer Screening", E205="Utilization Rate (per 100,000 patients)"),
SUMIFS(COL!$D:$D,COL!$A:$A,C205,COL!$G:$G, D205),
IF(AND(A205="Cervical Cancer Screening", E205="Utilization Rate (per 100,000 patients)"),
SUMIFS(CERV!$D:$D,CERV!$A:$A,C205,CERV!$G:$G,D205),
IF(AND(A205="Cancer Screening for CKD patients", E205="Utilization Rate (per 100,000 patients)"),
SUMIFS(CANSCRN!$D:$D,CANSCRN!$A:$A,C205,CANSCRN!$G:$G,D205),
IF(AND(A205="PSA Testing", E205="Cost per service ($USD)"),
SUMIFS(PSA!$E:$E,PSA!$A:$A,C205,PSA!$G:$G,D205),
IF(AND(A205="Colorectal Cancer Screening", E205="Cost per service ($USD)"),
SUMIFS(COL!$E:$E,COL!$A:$A,C205,COL!$G:$G,D205),
IF(AND(A205="Cervical Cancer Screening", E205="Cost per service ($USD)"),
SUMIFS(CERV!$E:$E,CERV!$A:$A,C205,CERV!$G:$G,D205),
IF(AND(A205="Cancer Screening for CKD patients", E205="Cost per service ($USD)"),
SUMIFS(CANSCRN!$E:$E,CANSCRN!$A:$A,C205,CANSCRN!$G:$G,D205),
IF(AND(A205="PSA Testing", E205="Total Expenditure ($USD per 100,000 patients)"),
SUMIFS(PSA!$F:$F,PSA!$A:$A,C205,PSA!$G:$G,D205),
IF(AND(A205="Colorectal Cancer Screening", E205="Total Expenditure ($USD per 100,000 patients)"),
SUMIFS(COL!$F:$F,COL!$A:$A,C205,COL!$G:$G,D205),
IF(AND(A205="Cervical Cancer Screening", E205="Total Expenditure ($USD per 100,000 patients)"),
SUMIFS(CERV!$F:$F,CERV!$A:$A,C205,CERV!$G:$G,D205),
SUMIFS(CANSCRN!$F:$F,CANSCRN!$A:$A,C205,CANSCRN!$G:$G,D205))))))))))))</f>
        <v>9707.6668505239941</v>
      </c>
    </row>
    <row r="206" spans="1:6" x14ac:dyDescent="0.2">
      <c r="A206" s="24" t="s">
        <v>100</v>
      </c>
      <c r="B206" s="24" t="s">
        <v>101</v>
      </c>
      <c r="C206" s="24" t="s">
        <v>48</v>
      </c>
      <c r="D206" s="24">
        <v>2015</v>
      </c>
      <c r="E206" s="24" t="s">
        <v>102</v>
      </c>
      <c r="F206" s="3">
        <f>IF(AND(A206="PSA Testing", E206= "Utilization Rate (per 100,000 patients)"),
SUMIFS(PSA!$D:$D,PSA!$A:$A,C206,PSA!$G:$G,D206),
IF(AND(A206="Colorectal Cancer Screening", E206="Utilization Rate (per 100,000 patients)"),
SUMIFS(COL!$D:$D,COL!$A:$A,C206,COL!$G:$G, D206),
IF(AND(A206="Cervical Cancer Screening", E206="Utilization Rate (per 100,000 patients)"),
SUMIFS(CERV!$D:$D,CERV!$A:$A,C206,CERV!$G:$G,D206),
IF(AND(A206="Cancer Screening for CKD patients", E206="Utilization Rate (per 100,000 patients)"),
SUMIFS(CANSCRN!$D:$D,CANSCRN!$A:$A,C206,CANSCRN!$G:$G,D206),
IF(AND(A206="PSA Testing", E206="Cost per service ($USD)"),
SUMIFS(PSA!$E:$E,PSA!$A:$A,C206,PSA!$G:$G,D206),
IF(AND(A206="Colorectal Cancer Screening", E206="Cost per service ($USD)"),
SUMIFS(COL!$E:$E,COL!$A:$A,C206,COL!$G:$G,D206),
IF(AND(A206="Cervical Cancer Screening", E206="Cost per service ($USD)"),
SUMIFS(CERV!$E:$E,CERV!$A:$A,C206,CERV!$G:$G,D206),
IF(AND(A206="Cancer Screening for CKD patients", E206="Cost per service ($USD)"),
SUMIFS(CANSCRN!$E:$E,CANSCRN!$A:$A,C206,CANSCRN!$G:$G,D206),
IF(AND(A206="PSA Testing", E206="Total Expenditure ($USD per 100,000 patients)"),
SUMIFS(PSA!$F:$F,PSA!$A:$A,C206,PSA!$G:$G,D206),
IF(AND(A206="Colorectal Cancer Screening", E206="Total Expenditure ($USD per 100,000 patients)"),
SUMIFS(COL!$F:$F,COL!$A:$A,C206,COL!$G:$G,D206),
IF(AND(A206="Cervical Cancer Screening", E206="Total Expenditure ($USD per 100,000 patients)"),
SUMIFS(CERV!$F:$F,CERV!$A:$A,C206,CERV!$G:$G,D206),
SUMIFS(CANSCRN!$F:$F,CANSCRN!$A:$A,C206,CANSCRN!$G:$G,D206))))))))))))</f>
        <v>9915.1989562948456</v>
      </c>
    </row>
    <row r="207" spans="1:6" x14ac:dyDescent="0.2">
      <c r="A207" s="24" t="s">
        <v>100</v>
      </c>
      <c r="B207" s="24" t="s">
        <v>101</v>
      </c>
      <c r="C207" s="24" t="s">
        <v>48</v>
      </c>
      <c r="D207" s="24">
        <v>2016</v>
      </c>
      <c r="E207" s="24" t="s">
        <v>102</v>
      </c>
      <c r="F207" s="3">
        <f>IF(AND(A207="PSA Testing", E207= "Utilization Rate (per 100,000 patients)"),
SUMIFS(PSA!$D:$D,PSA!$A:$A,C207,PSA!$G:$G,D207),
IF(AND(A207="Colorectal Cancer Screening", E207="Utilization Rate (per 100,000 patients)"),
SUMIFS(COL!$D:$D,COL!$A:$A,C207,COL!$G:$G, D207),
IF(AND(A207="Cervical Cancer Screening", E207="Utilization Rate (per 100,000 patients)"),
SUMIFS(CERV!$D:$D,CERV!$A:$A,C207,CERV!$G:$G,D207),
IF(AND(A207="Cancer Screening for CKD patients", E207="Utilization Rate (per 100,000 patients)"),
SUMIFS(CANSCRN!$D:$D,CANSCRN!$A:$A,C207,CANSCRN!$G:$G,D207),
IF(AND(A207="PSA Testing", E207="Cost per service ($USD)"),
SUMIFS(PSA!$E:$E,PSA!$A:$A,C207,PSA!$G:$G,D207),
IF(AND(A207="Colorectal Cancer Screening", E207="Cost per service ($USD)"),
SUMIFS(COL!$E:$E,COL!$A:$A,C207,COL!$G:$G,D207),
IF(AND(A207="Cervical Cancer Screening", E207="Cost per service ($USD)"),
SUMIFS(CERV!$E:$E,CERV!$A:$A,C207,CERV!$G:$G,D207),
IF(AND(A207="Cancer Screening for CKD patients", E207="Cost per service ($USD)"),
SUMIFS(CANSCRN!$E:$E,CANSCRN!$A:$A,C207,CANSCRN!$G:$G,D207),
IF(AND(A207="PSA Testing", E207="Total Expenditure ($USD per 100,000 patients)"),
SUMIFS(PSA!$F:$F,PSA!$A:$A,C207,PSA!$G:$G,D207),
IF(AND(A207="Colorectal Cancer Screening", E207="Total Expenditure ($USD per 100,000 patients)"),
SUMIFS(COL!$F:$F,COL!$A:$A,C207,COL!$G:$G,D207),
IF(AND(A207="Cervical Cancer Screening", E207="Total Expenditure ($USD per 100,000 patients)"),
SUMIFS(CERV!$F:$F,CERV!$A:$A,C207,CERV!$G:$G,D207),
SUMIFS(CANSCRN!$F:$F,CANSCRN!$A:$A,C207,CANSCRN!$G:$G,D207))))))))))))</f>
        <v>10624.169986719788</v>
      </c>
    </row>
    <row r="208" spans="1:6" x14ac:dyDescent="0.2">
      <c r="A208" s="24" t="s">
        <v>100</v>
      </c>
      <c r="B208" s="24" t="s">
        <v>101</v>
      </c>
      <c r="C208" s="24" t="s">
        <v>48</v>
      </c>
      <c r="D208" s="24">
        <v>2017</v>
      </c>
      <c r="E208" s="24" t="s">
        <v>102</v>
      </c>
      <c r="F208" s="3">
        <f>IF(AND(A208="PSA Testing", E208= "Utilization Rate (per 100,000 patients)"),
SUMIFS(PSA!$D:$D,PSA!$A:$A,C208,PSA!$G:$G,D208),
IF(AND(A208="Colorectal Cancer Screening", E208="Utilization Rate (per 100,000 patients)"),
SUMIFS(COL!$D:$D,COL!$A:$A,C208,COL!$G:$G, D208),
IF(AND(A208="Cervical Cancer Screening", E208="Utilization Rate (per 100,000 patients)"),
SUMIFS(CERV!$D:$D,CERV!$A:$A,C208,CERV!$G:$G,D208),
IF(AND(A208="Cancer Screening for CKD patients", E208="Utilization Rate (per 100,000 patients)"),
SUMIFS(CANSCRN!$D:$D,CANSCRN!$A:$A,C208,CANSCRN!$G:$G,D208),
IF(AND(A208="PSA Testing", E208="Cost per service ($USD)"),
SUMIFS(PSA!$E:$E,PSA!$A:$A,C208,PSA!$G:$G,D208),
IF(AND(A208="Colorectal Cancer Screening", E208="Cost per service ($USD)"),
SUMIFS(COL!$E:$E,COL!$A:$A,C208,COL!$G:$G,D208),
IF(AND(A208="Cervical Cancer Screening", E208="Cost per service ($USD)"),
SUMIFS(CERV!$E:$E,CERV!$A:$A,C208,CERV!$G:$G,D208),
IF(AND(A208="Cancer Screening for CKD patients", E208="Cost per service ($USD)"),
SUMIFS(CANSCRN!$E:$E,CANSCRN!$A:$A,C208,CANSCRN!$G:$G,D208),
IF(AND(A208="PSA Testing", E208="Total Expenditure ($USD per 100,000 patients)"),
SUMIFS(PSA!$F:$F,PSA!$A:$A,C208,PSA!$G:$G,D208),
IF(AND(A208="Colorectal Cancer Screening", E208="Total Expenditure ($USD per 100,000 patients)"),
SUMIFS(COL!$F:$F,COL!$A:$A,C208,COL!$G:$G,D208),
IF(AND(A208="Cervical Cancer Screening", E208="Total Expenditure ($USD per 100,000 patients)"),
SUMIFS(CERV!$F:$F,CERV!$A:$A,C208,CERV!$G:$G,D208),
SUMIFS(CANSCRN!$F:$F,CANSCRN!$A:$A,C208,CANSCRN!$G:$G,D208))))))))))))</f>
        <v>20892.018779342721</v>
      </c>
    </row>
    <row r="209" spans="1:6" x14ac:dyDescent="0.2">
      <c r="A209" s="24" t="s">
        <v>100</v>
      </c>
      <c r="B209" s="24" t="s">
        <v>101</v>
      </c>
      <c r="C209" s="24" t="s">
        <v>48</v>
      </c>
      <c r="D209" s="24">
        <v>2018</v>
      </c>
      <c r="E209" s="24" t="s">
        <v>102</v>
      </c>
      <c r="F209" s="3">
        <f>IF(AND(A209="PSA Testing", E209= "Utilization Rate (per 100,000 patients)"),
SUMIFS(PSA!$D:$D,PSA!$A:$A,C209,PSA!$G:$G,D209),
IF(AND(A209="Colorectal Cancer Screening", E209="Utilization Rate (per 100,000 patients)"),
SUMIFS(COL!$D:$D,COL!$A:$A,C209,COL!$G:$G, D209),
IF(AND(A209="Cervical Cancer Screening", E209="Utilization Rate (per 100,000 patients)"),
SUMIFS(CERV!$D:$D,CERV!$A:$A,C209,CERV!$G:$G,D209),
IF(AND(A209="Cancer Screening for CKD patients", E209="Utilization Rate (per 100,000 patients)"),
SUMIFS(CANSCRN!$D:$D,CANSCRN!$A:$A,C209,CANSCRN!$G:$G,D209),
IF(AND(A209="PSA Testing", E209="Cost per service ($USD)"),
SUMIFS(PSA!$E:$E,PSA!$A:$A,C209,PSA!$G:$G,D209),
IF(AND(A209="Colorectal Cancer Screening", E209="Cost per service ($USD)"),
SUMIFS(COL!$E:$E,COL!$A:$A,C209,COL!$G:$G,D209),
IF(AND(A209="Cervical Cancer Screening", E209="Cost per service ($USD)"),
SUMIFS(CERV!$E:$E,CERV!$A:$A,C209,CERV!$G:$G,D209),
IF(AND(A209="Cancer Screening for CKD patients", E209="Cost per service ($USD)"),
SUMIFS(CANSCRN!$E:$E,CANSCRN!$A:$A,C209,CANSCRN!$G:$G,D209),
IF(AND(A209="PSA Testing", E209="Total Expenditure ($USD per 100,000 patients)"),
SUMIFS(PSA!$F:$F,PSA!$A:$A,C209,PSA!$G:$G,D209),
IF(AND(A209="Colorectal Cancer Screening", E209="Total Expenditure ($USD per 100,000 patients)"),
SUMIFS(COL!$F:$F,COL!$A:$A,C209,COL!$G:$G,D209),
IF(AND(A209="Cervical Cancer Screening", E209="Total Expenditure ($USD per 100,000 patients)"),
SUMIFS(CERV!$F:$F,CERV!$A:$A,C209,CERV!$G:$G,D209),
SUMIFS(CANSCRN!$F:$F,CANSCRN!$A:$A,C209,CANSCRN!$G:$G,D209))))))))))))</f>
        <v>26831.683168316835</v>
      </c>
    </row>
    <row r="210" spans="1:6" x14ac:dyDescent="0.2">
      <c r="A210" s="24" t="s">
        <v>100</v>
      </c>
      <c r="B210" s="24" t="s">
        <v>101</v>
      </c>
      <c r="C210" s="24" t="s">
        <v>48</v>
      </c>
      <c r="D210" s="24">
        <v>2019</v>
      </c>
      <c r="E210" s="24" t="s">
        <v>102</v>
      </c>
      <c r="F210" s="3">
        <f>IF(AND(A210="PSA Testing", E210= "Utilization Rate (per 100,000 patients)"),
SUMIFS(PSA!$D:$D,PSA!$A:$A,C210,PSA!$G:$G,D210),
IF(AND(A210="Colorectal Cancer Screening", E210="Utilization Rate (per 100,000 patients)"),
SUMIFS(COL!$D:$D,COL!$A:$A,C210,COL!$G:$G, D210),
IF(AND(A210="Cervical Cancer Screening", E210="Utilization Rate (per 100,000 patients)"),
SUMIFS(CERV!$D:$D,CERV!$A:$A,C210,CERV!$G:$G,D210),
IF(AND(A210="Cancer Screening for CKD patients", E210="Utilization Rate (per 100,000 patients)"),
SUMIFS(CANSCRN!$D:$D,CANSCRN!$A:$A,C210,CANSCRN!$G:$G,D210),
IF(AND(A210="PSA Testing", E210="Cost per service ($USD)"),
SUMIFS(PSA!$E:$E,PSA!$A:$A,C210,PSA!$G:$G,D210),
IF(AND(A210="Colorectal Cancer Screening", E210="Cost per service ($USD)"),
SUMIFS(COL!$E:$E,COL!$A:$A,C210,COL!$G:$G,D210),
IF(AND(A210="Cervical Cancer Screening", E210="Cost per service ($USD)"),
SUMIFS(CERV!$E:$E,CERV!$A:$A,C210,CERV!$G:$G,D210),
IF(AND(A210="Cancer Screening for CKD patients", E210="Cost per service ($USD)"),
SUMIFS(CANSCRN!$E:$E,CANSCRN!$A:$A,C210,CANSCRN!$G:$G,D210),
IF(AND(A210="PSA Testing", E210="Total Expenditure ($USD per 100,000 patients)"),
SUMIFS(PSA!$F:$F,PSA!$A:$A,C210,PSA!$G:$G,D210),
IF(AND(A210="Colorectal Cancer Screening", E210="Total Expenditure ($USD per 100,000 patients)"),
SUMIFS(COL!$F:$F,COL!$A:$A,C210,COL!$G:$G,D210),
IF(AND(A210="Cervical Cancer Screening", E210="Total Expenditure ($USD per 100,000 patients)"),
SUMIFS(CERV!$F:$F,CERV!$A:$A,C210,CERV!$G:$G,D210),
SUMIFS(CANSCRN!$F:$F,CANSCRN!$A:$A,C210,CANSCRN!$G:$G,D210))))))))))))</f>
        <v>31247.283789656671</v>
      </c>
    </row>
    <row r="211" spans="1:6" x14ac:dyDescent="0.2">
      <c r="A211" s="24" t="s">
        <v>100</v>
      </c>
      <c r="B211" s="24" t="s">
        <v>101</v>
      </c>
      <c r="C211" s="24" t="s">
        <v>49</v>
      </c>
      <c r="D211" s="24">
        <v>2009</v>
      </c>
      <c r="E211" s="24" t="s">
        <v>102</v>
      </c>
      <c r="F211" s="3">
        <f>IF(AND(A211="PSA Testing", E211= "Utilization Rate (per 100,000 patients)"),
SUMIFS(PSA!$D:$D,PSA!$A:$A,C211,PSA!$G:$G,D211),
IF(AND(A211="Colorectal Cancer Screening", E211="Utilization Rate (per 100,000 patients)"),
SUMIFS(COL!$D:$D,COL!$A:$A,C211,COL!$G:$G, D211),
IF(AND(A211="Cervical Cancer Screening", E211="Utilization Rate (per 100,000 patients)"),
SUMIFS(CERV!$D:$D,CERV!$A:$A,C211,CERV!$G:$G,D211),
IF(AND(A211="Cancer Screening for CKD patients", E211="Utilization Rate (per 100,000 patients)"),
SUMIFS(CANSCRN!$D:$D,CANSCRN!$A:$A,C211,CANSCRN!$G:$G,D211),
IF(AND(A211="PSA Testing", E211="Cost per service ($USD)"),
SUMIFS(PSA!$E:$E,PSA!$A:$A,C211,PSA!$G:$G,D211),
IF(AND(A211="Colorectal Cancer Screening", E211="Cost per service ($USD)"),
SUMIFS(COL!$E:$E,COL!$A:$A,C211,COL!$G:$G,D211),
IF(AND(A211="Cervical Cancer Screening", E211="Cost per service ($USD)"),
SUMIFS(CERV!$E:$E,CERV!$A:$A,C211,CERV!$G:$G,D211),
IF(AND(A211="Cancer Screening for CKD patients", E211="Cost per service ($USD)"),
SUMIFS(CANSCRN!$E:$E,CANSCRN!$A:$A,C211,CANSCRN!$G:$G,D211),
IF(AND(A211="PSA Testing", E211="Total Expenditure ($USD per 100,000 patients)"),
SUMIFS(PSA!$F:$F,PSA!$A:$A,C211,PSA!$G:$G,D211),
IF(AND(A211="Colorectal Cancer Screening", E211="Total Expenditure ($USD per 100,000 patients)"),
SUMIFS(COL!$F:$F,COL!$A:$A,C211,COL!$G:$G,D211),
IF(AND(A211="Cervical Cancer Screening", E211="Total Expenditure ($USD per 100,000 patients)"),
SUMIFS(CERV!$F:$F,CERV!$A:$A,C211,CERV!$G:$G,D211),
SUMIFS(CANSCRN!$F:$F,CANSCRN!$A:$A,C211,CANSCRN!$G:$G,D211))))))))))))</f>
        <v>15793.402000298551</v>
      </c>
    </row>
    <row r="212" spans="1:6" x14ac:dyDescent="0.2">
      <c r="A212" s="24" t="s">
        <v>100</v>
      </c>
      <c r="B212" s="24" t="s">
        <v>101</v>
      </c>
      <c r="C212" s="24" t="s">
        <v>49</v>
      </c>
      <c r="D212" s="24">
        <v>2010</v>
      </c>
      <c r="E212" s="24" t="s">
        <v>102</v>
      </c>
      <c r="F212" s="3">
        <f>IF(AND(A212="PSA Testing", E212= "Utilization Rate (per 100,000 patients)"),
SUMIFS(PSA!$D:$D,PSA!$A:$A,C212,PSA!$G:$G,D212),
IF(AND(A212="Colorectal Cancer Screening", E212="Utilization Rate (per 100,000 patients)"),
SUMIFS(COL!$D:$D,COL!$A:$A,C212,COL!$G:$G, D212),
IF(AND(A212="Cervical Cancer Screening", E212="Utilization Rate (per 100,000 patients)"),
SUMIFS(CERV!$D:$D,CERV!$A:$A,C212,CERV!$G:$G,D212),
IF(AND(A212="Cancer Screening for CKD patients", E212="Utilization Rate (per 100,000 patients)"),
SUMIFS(CANSCRN!$D:$D,CANSCRN!$A:$A,C212,CANSCRN!$G:$G,D212),
IF(AND(A212="PSA Testing", E212="Cost per service ($USD)"),
SUMIFS(PSA!$E:$E,PSA!$A:$A,C212,PSA!$G:$G,D212),
IF(AND(A212="Colorectal Cancer Screening", E212="Cost per service ($USD)"),
SUMIFS(COL!$E:$E,COL!$A:$A,C212,COL!$G:$G,D212),
IF(AND(A212="Cervical Cancer Screening", E212="Cost per service ($USD)"),
SUMIFS(CERV!$E:$E,CERV!$A:$A,C212,CERV!$G:$G,D212),
IF(AND(A212="Cancer Screening for CKD patients", E212="Cost per service ($USD)"),
SUMIFS(CANSCRN!$E:$E,CANSCRN!$A:$A,C212,CANSCRN!$G:$G,D212),
IF(AND(A212="PSA Testing", E212="Total Expenditure ($USD per 100,000 patients)"),
SUMIFS(PSA!$F:$F,PSA!$A:$A,C212,PSA!$G:$G,D212),
IF(AND(A212="Colorectal Cancer Screening", E212="Total Expenditure ($USD per 100,000 patients)"),
SUMIFS(COL!$F:$F,COL!$A:$A,C212,COL!$G:$G,D212),
IF(AND(A212="Cervical Cancer Screening", E212="Total Expenditure ($USD per 100,000 patients)"),
SUMIFS(CERV!$F:$F,CERV!$A:$A,C212,CERV!$G:$G,D212),
SUMIFS(CANSCRN!$F:$F,CANSCRN!$A:$A,C212,CANSCRN!$G:$G,D212))))))))))))</f>
        <v>14765.314240254573</v>
      </c>
    </row>
    <row r="213" spans="1:6" x14ac:dyDescent="0.2">
      <c r="A213" s="24" t="s">
        <v>100</v>
      </c>
      <c r="B213" s="24" t="s">
        <v>101</v>
      </c>
      <c r="C213" s="24" t="s">
        <v>49</v>
      </c>
      <c r="D213" s="24">
        <v>2011</v>
      </c>
      <c r="E213" s="24" t="s">
        <v>102</v>
      </c>
      <c r="F213" s="3">
        <f>IF(AND(A213="PSA Testing", E213= "Utilization Rate (per 100,000 patients)"),
SUMIFS(PSA!$D:$D,PSA!$A:$A,C213,PSA!$G:$G,D213),
IF(AND(A213="Colorectal Cancer Screening", E213="Utilization Rate (per 100,000 patients)"),
SUMIFS(COL!$D:$D,COL!$A:$A,C213,COL!$G:$G, D213),
IF(AND(A213="Cervical Cancer Screening", E213="Utilization Rate (per 100,000 patients)"),
SUMIFS(CERV!$D:$D,CERV!$A:$A,C213,CERV!$G:$G,D213),
IF(AND(A213="Cancer Screening for CKD patients", E213="Utilization Rate (per 100,000 patients)"),
SUMIFS(CANSCRN!$D:$D,CANSCRN!$A:$A,C213,CANSCRN!$G:$G,D213),
IF(AND(A213="PSA Testing", E213="Cost per service ($USD)"),
SUMIFS(PSA!$E:$E,PSA!$A:$A,C213,PSA!$G:$G,D213),
IF(AND(A213="Colorectal Cancer Screening", E213="Cost per service ($USD)"),
SUMIFS(COL!$E:$E,COL!$A:$A,C213,COL!$G:$G,D213),
IF(AND(A213="Cervical Cancer Screening", E213="Cost per service ($USD)"),
SUMIFS(CERV!$E:$E,CERV!$A:$A,C213,CERV!$G:$G,D213),
IF(AND(A213="Cancer Screening for CKD patients", E213="Cost per service ($USD)"),
SUMIFS(CANSCRN!$E:$E,CANSCRN!$A:$A,C213,CANSCRN!$G:$G,D213),
IF(AND(A213="PSA Testing", E213="Total Expenditure ($USD per 100,000 patients)"),
SUMIFS(PSA!$F:$F,PSA!$A:$A,C213,PSA!$G:$G,D213),
IF(AND(A213="Colorectal Cancer Screening", E213="Total Expenditure ($USD per 100,000 patients)"),
SUMIFS(COL!$F:$F,COL!$A:$A,C213,COL!$G:$G,D213),
IF(AND(A213="Cervical Cancer Screening", E213="Total Expenditure ($USD per 100,000 patients)"),
SUMIFS(CERV!$F:$F,CERV!$A:$A,C213,CERV!$G:$G,D213),
SUMIFS(CANSCRN!$F:$F,CANSCRN!$A:$A,C213,CANSCRN!$G:$G,D213))))))))))))</f>
        <v>8274.3273315800125</v>
      </c>
    </row>
    <row r="214" spans="1:6" x14ac:dyDescent="0.2">
      <c r="A214" s="24" t="s">
        <v>100</v>
      </c>
      <c r="B214" s="24" t="s">
        <v>101</v>
      </c>
      <c r="C214" s="24" t="s">
        <v>49</v>
      </c>
      <c r="D214" s="24">
        <v>2012</v>
      </c>
      <c r="E214" s="24" t="s">
        <v>102</v>
      </c>
      <c r="F214" s="3">
        <f>IF(AND(A214="PSA Testing", E214= "Utilization Rate (per 100,000 patients)"),
SUMIFS(PSA!$D:$D,PSA!$A:$A,C214,PSA!$G:$G,D214),
IF(AND(A214="Colorectal Cancer Screening", E214="Utilization Rate (per 100,000 patients)"),
SUMIFS(COL!$D:$D,COL!$A:$A,C214,COL!$G:$G, D214),
IF(AND(A214="Cervical Cancer Screening", E214="Utilization Rate (per 100,000 patients)"),
SUMIFS(CERV!$D:$D,CERV!$A:$A,C214,CERV!$G:$G,D214),
IF(AND(A214="Cancer Screening for CKD patients", E214="Utilization Rate (per 100,000 patients)"),
SUMIFS(CANSCRN!$D:$D,CANSCRN!$A:$A,C214,CANSCRN!$G:$G,D214),
IF(AND(A214="PSA Testing", E214="Cost per service ($USD)"),
SUMIFS(PSA!$E:$E,PSA!$A:$A,C214,PSA!$G:$G,D214),
IF(AND(A214="Colorectal Cancer Screening", E214="Cost per service ($USD)"),
SUMIFS(COL!$E:$E,COL!$A:$A,C214,COL!$G:$G,D214),
IF(AND(A214="Cervical Cancer Screening", E214="Cost per service ($USD)"),
SUMIFS(CERV!$E:$E,CERV!$A:$A,C214,CERV!$G:$G,D214),
IF(AND(A214="Cancer Screening for CKD patients", E214="Cost per service ($USD)"),
SUMIFS(CANSCRN!$E:$E,CANSCRN!$A:$A,C214,CANSCRN!$G:$G,D214),
IF(AND(A214="PSA Testing", E214="Total Expenditure ($USD per 100,000 patients)"),
SUMIFS(PSA!$F:$F,PSA!$A:$A,C214,PSA!$G:$G,D214),
IF(AND(A214="Colorectal Cancer Screening", E214="Total Expenditure ($USD per 100,000 patients)"),
SUMIFS(COL!$F:$F,COL!$A:$A,C214,COL!$G:$G,D214),
IF(AND(A214="Cervical Cancer Screening", E214="Total Expenditure ($USD per 100,000 patients)"),
SUMIFS(CERV!$F:$F,CERV!$A:$A,C214,CERV!$G:$G,D214),
SUMIFS(CANSCRN!$F:$F,CANSCRN!$A:$A,C214,CANSCRN!$G:$G,D214))))))))))))</f>
        <v>8689.6278701504343</v>
      </c>
    </row>
    <row r="215" spans="1:6" x14ac:dyDescent="0.2">
      <c r="A215" s="24" t="s">
        <v>100</v>
      </c>
      <c r="B215" s="24" t="s">
        <v>101</v>
      </c>
      <c r="C215" s="24" t="s">
        <v>49</v>
      </c>
      <c r="D215" s="24">
        <v>2013</v>
      </c>
      <c r="E215" s="24" t="s">
        <v>102</v>
      </c>
      <c r="F215" s="3">
        <f>IF(AND(A215="PSA Testing", E215= "Utilization Rate (per 100,000 patients)"),
SUMIFS(PSA!$D:$D,PSA!$A:$A,C215,PSA!$G:$G,D215),
IF(AND(A215="Colorectal Cancer Screening", E215="Utilization Rate (per 100,000 patients)"),
SUMIFS(COL!$D:$D,COL!$A:$A,C215,COL!$G:$G, D215),
IF(AND(A215="Cervical Cancer Screening", E215="Utilization Rate (per 100,000 patients)"),
SUMIFS(CERV!$D:$D,CERV!$A:$A,C215,CERV!$G:$G,D215),
IF(AND(A215="Cancer Screening for CKD patients", E215="Utilization Rate (per 100,000 patients)"),
SUMIFS(CANSCRN!$D:$D,CANSCRN!$A:$A,C215,CANSCRN!$G:$G,D215),
IF(AND(A215="PSA Testing", E215="Cost per service ($USD)"),
SUMIFS(PSA!$E:$E,PSA!$A:$A,C215,PSA!$G:$G,D215),
IF(AND(A215="Colorectal Cancer Screening", E215="Cost per service ($USD)"),
SUMIFS(COL!$E:$E,COL!$A:$A,C215,COL!$G:$G,D215),
IF(AND(A215="Cervical Cancer Screening", E215="Cost per service ($USD)"),
SUMIFS(CERV!$E:$E,CERV!$A:$A,C215,CERV!$G:$G,D215),
IF(AND(A215="Cancer Screening for CKD patients", E215="Cost per service ($USD)"),
SUMIFS(CANSCRN!$E:$E,CANSCRN!$A:$A,C215,CANSCRN!$G:$G,D215),
IF(AND(A215="PSA Testing", E215="Total Expenditure ($USD per 100,000 patients)"),
SUMIFS(PSA!$F:$F,PSA!$A:$A,C215,PSA!$G:$G,D215),
IF(AND(A215="Colorectal Cancer Screening", E215="Total Expenditure ($USD per 100,000 patients)"),
SUMIFS(COL!$F:$F,COL!$A:$A,C215,COL!$G:$G,D215),
IF(AND(A215="Cervical Cancer Screening", E215="Total Expenditure ($USD per 100,000 patients)"),
SUMIFS(CERV!$F:$F,CERV!$A:$A,C215,CERV!$G:$G,D215),
SUMIFS(CANSCRN!$F:$F,CANSCRN!$A:$A,C215,CANSCRN!$G:$G,D215))))))))))))</f>
        <v>8948.1649640559972</v>
      </c>
    </row>
    <row r="216" spans="1:6" x14ac:dyDescent="0.2">
      <c r="A216" s="24" t="s">
        <v>100</v>
      </c>
      <c r="B216" s="24" t="s">
        <v>101</v>
      </c>
      <c r="C216" s="24" t="s">
        <v>49</v>
      </c>
      <c r="D216" s="24">
        <v>2014</v>
      </c>
      <c r="E216" s="24" t="s">
        <v>102</v>
      </c>
      <c r="F216" s="3">
        <f>IF(AND(A216="PSA Testing", E216= "Utilization Rate (per 100,000 patients)"),
SUMIFS(PSA!$D:$D,PSA!$A:$A,C216,PSA!$G:$G,D216),
IF(AND(A216="Colorectal Cancer Screening", E216="Utilization Rate (per 100,000 patients)"),
SUMIFS(COL!$D:$D,COL!$A:$A,C216,COL!$G:$G, D216),
IF(AND(A216="Cervical Cancer Screening", E216="Utilization Rate (per 100,000 patients)"),
SUMIFS(CERV!$D:$D,CERV!$A:$A,C216,CERV!$G:$G,D216),
IF(AND(A216="Cancer Screening for CKD patients", E216="Utilization Rate (per 100,000 patients)"),
SUMIFS(CANSCRN!$D:$D,CANSCRN!$A:$A,C216,CANSCRN!$G:$G,D216),
IF(AND(A216="PSA Testing", E216="Cost per service ($USD)"),
SUMIFS(PSA!$E:$E,PSA!$A:$A,C216,PSA!$G:$G,D216),
IF(AND(A216="Colorectal Cancer Screening", E216="Cost per service ($USD)"),
SUMIFS(COL!$E:$E,COL!$A:$A,C216,COL!$G:$G,D216),
IF(AND(A216="Cervical Cancer Screening", E216="Cost per service ($USD)"),
SUMIFS(CERV!$E:$E,CERV!$A:$A,C216,CERV!$G:$G,D216),
IF(AND(A216="Cancer Screening for CKD patients", E216="Cost per service ($USD)"),
SUMIFS(CANSCRN!$E:$E,CANSCRN!$A:$A,C216,CANSCRN!$G:$G,D216),
IF(AND(A216="PSA Testing", E216="Total Expenditure ($USD per 100,000 patients)"),
SUMIFS(PSA!$F:$F,PSA!$A:$A,C216,PSA!$G:$G,D216),
IF(AND(A216="Colorectal Cancer Screening", E216="Total Expenditure ($USD per 100,000 patients)"),
SUMIFS(COL!$F:$F,COL!$A:$A,C216,COL!$G:$G,D216),
IF(AND(A216="Cervical Cancer Screening", E216="Total Expenditure ($USD per 100,000 patients)"),
SUMIFS(CERV!$F:$F,CERV!$A:$A,C216,CERV!$G:$G,D216),
SUMIFS(CANSCRN!$F:$F,CANSCRN!$A:$A,C216,CANSCRN!$G:$G,D216))))))))))))</f>
        <v>9647.6025418833051</v>
      </c>
    </row>
    <row r="217" spans="1:6" x14ac:dyDescent="0.2">
      <c r="A217" s="24" t="s">
        <v>100</v>
      </c>
      <c r="B217" s="24" t="s">
        <v>101</v>
      </c>
      <c r="C217" s="24" t="s">
        <v>49</v>
      </c>
      <c r="D217" s="24">
        <v>2015</v>
      </c>
      <c r="E217" s="24" t="s">
        <v>102</v>
      </c>
      <c r="F217" s="3">
        <f>IF(AND(A217="PSA Testing", E217= "Utilization Rate (per 100,000 patients)"),
SUMIFS(PSA!$D:$D,PSA!$A:$A,C217,PSA!$G:$G,D217),
IF(AND(A217="Colorectal Cancer Screening", E217="Utilization Rate (per 100,000 patients)"),
SUMIFS(COL!$D:$D,COL!$A:$A,C217,COL!$G:$G, D217),
IF(AND(A217="Cervical Cancer Screening", E217="Utilization Rate (per 100,000 patients)"),
SUMIFS(CERV!$D:$D,CERV!$A:$A,C217,CERV!$G:$G,D217),
IF(AND(A217="Cancer Screening for CKD patients", E217="Utilization Rate (per 100,000 patients)"),
SUMIFS(CANSCRN!$D:$D,CANSCRN!$A:$A,C217,CANSCRN!$G:$G,D217),
IF(AND(A217="PSA Testing", E217="Cost per service ($USD)"),
SUMIFS(PSA!$E:$E,PSA!$A:$A,C217,PSA!$G:$G,D217),
IF(AND(A217="Colorectal Cancer Screening", E217="Cost per service ($USD)"),
SUMIFS(COL!$E:$E,COL!$A:$A,C217,COL!$G:$G,D217),
IF(AND(A217="Cervical Cancer Screening", E217="Cost per service ($USD)"),
SUMIFS(CERV!$E:$E,CERV!$A:$A,C217,CERV!$G:$G,D217),
IF(AND(A217="Cancer Screening for CKD patients", E217="Cost per service ($USD)"),
SUMIFS(CANSCRN!$E:$E,CANSCRN!$A:$A,C217,CANSCRN!$G:$G,D217),
IF(AND(A217="PSA Testing", E217="Total Expenditure ($USD per 100,000 patients)"),
SUMIFS(PSA!$F:$F,PSA!$A:$A,C217,PSA!$G:$G,D217),
IF(AND(A217="Colorectal Cancer Screening", E217="Total Expenditure ($USD per 100,000 patients)"),
SUMIFS(COL!$F:$F,COL!$A:$A,C217,COL!$G:$G,D217),
IF(AND(A217="Cervical Cancer Screening", E217="Total Expenditure ($USD per 100,000 patients)"),
SUMIFS(CERV!$F:$F,CERV!$A:$A,C217,CERV!$G:$G,D217),
SUMIFS(CANSCRN!$F:$F,CANSCRN!$A:$A,C217,CANSCRN!$G:$G,D217))))))))))))</f>
        <v>10911.907923860115</v>
      </c>
    </row>
    <row r="218" spans="1:6" x14ac:dyDescent="0.2">
      <c r="A218" s="24" t="s">
        <v>100</v>
      </c>
      <c r="B218" s="24" t="s">
        <v>101</v>
      </c>
      <c r="C218" s="24" t="s">
        <v>49</v>
      </c>
      <c r="D218" s="24">
        <v>2016</v>
      </c>
      <c r="E218" s="24" t="s">
        <v>102</v>
      </c>
      <c r="F218" s="3">
        <f>IF(AND(A218="PSA Testing", E218= "Utilization Rate (per 100,000 patients)"),
SUMIFS(PSA!$D:$D,PSA!$A:$A,C218,PSA!$G:$G,D218),
IF(AND(A218="Colorectal Cancer Screening", E218="Utilization Rate (per 100,000 patients)"),
SUMIFS(COL!$D:$D,COL!$A:$A,C218,COL!$G:$G, D218),
IF(AND(A218="Cervical Cancer Screening", E218="Utilization Rate (per 100,000 patients)"),
SUMIFS(CERV!$D:$D,CERV!$A:$A,C218,CERV!$G:$G,D218),
IF(AND(A218="Cancer Screening for CKD patients", E218="Utilization Rate (per 100,000 patients)"),
SUMIFS(CANSCRN!$D:$D,CANSCRN!$A:$A,C218,CANSCRN!$G:$G,D218),
IF(AND(A218="PSA Testing", E218="Cost per service ($USD)"),
SUMIFS(PSA!$E:$E,PSA!$A:$A,C218,PSA!$G:$G,D218),
IF(AND(A218="Colorectal Cancer Screening", E218="Cost per service ($USD)"),
SUMIFS(COL!$E:$E,COL!$A:$A,C218,COL!$G:$G,D218),
IF(AND(A218="Cervical Cancer Screening", E218="Cost per service ($USD)"),
SUMIFS(CERV!$E:$E,CERV!$A:$A,C218,CERV!$G:$G,D218),
IF(AND(A218="Cancer Screening for CKD patients", E218="Cost per service ($USD)"),
SUMIFS(CANSCRN!$E:$E,CANSCRN!$A:$A,C218,CANSCRN!$G:$G,D218),
IF(AND(A218="PSA Testing", E218="Total Expenditure ($USD per 100,000 patients)"),
SUMIFS(PSA!$F:$F,PSA!$A:$A,C218,PSA!$G:$G,D218),
IF(AND(A218="Colorectal Cancer Screening", E218="Total Expenditure ($USD per 100,000 patients)"),
SUMIFS(COL!$F:$F,COL!$A:$A,C218,COL!$G:$G,D218),
IF(AND(A218="Cervical Cancer Screening", E218="Total Expenditure ($USD per 100,000 patients)"),
SUMIFS(CERV!$F:$F,CERV!$A:$A,C218,CERV!$G:$G,D218),
SUMIFS(CANSCRN!$F:$F,CANSCRN!$A:$A,C218,CANSCRN!$G:$G,D218))))))))))))</f>
        <v>13404.439319688672</v>
      </c>
    </row>
    <row r="219" spans="1:6" x14ac:dyDescent="0.2">
      <c r="A219" s="24" t="s">
        <v>100</v>
      </c>
      <c r="B219" s="24" t="s">
        <v>101</v>
      </c>
      <c r="C219" s="24" t="s">
        <v>49</v>
      </c>
      <c r="D219" s="24">
        <v>2017</v>
      </c>
      <c r="E219" s="24" t="s">
        <v>102</v>
      </c>
      <c r="F219" s="3">
        <f>IF(AND(A219="PSA Testing", E219= "Utilization Rate (per 100,000 patients)"),
SUMIFS(PSA!$D:$D,PSA!$A:$A,C219,PSA!$G:$G,D219),
IF(AND(A219="Colorectal Cancer Screening", E219="Utilization Rate (per 100,000 patients)"),
SUMIFS(COL!$D:$D,COL!$A:$A,C219,COL!$G:$G, D219),
IF(AND(A219="Cervical Cancer Screening", E219="Utilization Rate (per 100,000 patients)"),
SUMIFS(CERV!$D:$D,CERV!$A:$A,C219,CERV!$G:$G,D219),
IF(AND(A219="Cancer Screening for CKD patients", E219="Utilization Rate (per 100,000 patients)"),
SUMIFS(CANSCRN!$D:$D,CANSCRN!$A:$A,C219,CANSCRN!$G:$G,D219),
IF(AND(A219="PSA Testing", E219="Cost per service ($USD)"),
SUMIFS(PSA!$E:$E,PSA!$A:$A,C219,PSA!$G:$G,D219),
IF(AND(A219="Colorectal Cancer Screening", E219="Cost per service ($USD)"),
SUMIFS(COL!$E:$E,COL!$A:$A,C219,COL!$G:$G,D219),
IF(AND(A219="Cervical Cancer Screening", E219="Cost per service ($USD)"),
SUMIFS(CERV!$E:$E,CERV!$A:$A,C219,CERV!$G:$G,D219),
IF(AND(A219="Cancer Screening for CKD patients", E219="Cost per service ($USD)"),
SUMIFS(CANSCRN!$E:$E,CANSCRN!$A:$A,C219,CANSCRN!$G:$G,D219),
IF(AND(A219="PSA Testing", E219="Total Expenditure ($USD per 100,000 patients)"),
SUMIFS(PSA!$F:$F,PSA!$A:$A,C219,PSA!$G:$G,D219),
IF(AND(A219="Colorectal Cancer Screening", E219="Total Expenditure ($USD per 100,000 patients)"),
SUMIFS(COL!$F:$F,COL!$A:$A,C219,COL!$G:$G,D219),
IF(AND(A219="Cervical Cancer Screening", E219="Total Expenditure ($USD per 100,000 patients)"),
SUMIFS(CERV!$F:$F,CERV!$A:$A,C219,CERV!$G:$G,D219),
SUMIFS(CANSCRN!$F:$F,CANSCRN!$A:$A,C219,CANSCRN!$G:$G,D219))))))))))))</f>
        <v>19969.453990072547</v>
      </c>
    </row>
    <row r="220" spans="1:6" x14ac:dyDescent="0.2">
      <c r="A220" s="24" t="s">
        <v>100</v>
      </c>
      <c r="B220" s="24" t="s">
        <v>101</v>
      </c>
      <c r="C220" s="24" t="s">
        <v>49</v>
      </c>
      <c r="D220" s="24">
        <v>2018</v>
      </c>
      <c r="E220" s="24" t="s">
        <v>102</v>
      </c>
      <c r="F220" s="3">
        <f>IF(AND(A220="PSA Testing", E220= "Utilization Rate (per 100,000 patients)"),
SUMIFS(PSA!$D:$D,PSA!$A:$A,C220,PSA!$G:$G,D220),
IF(AND(A220="Colorectal Cancer Screening", E220="Utilization Rate (per 100,000 patients)"),
SUMIFS(COL!$D:$D,COL!$A:$A,C220,COL!$G:$G, D220),
IF(AND(A220="Cervical Cancer Screening", E220="Utilization Rate (per 100,000 patients)"),
SUMIFS(CERV!$D:$D,CERV!$A:$A,C220,CERV!$G:$G,D220),
IF(AND(A220="Cancer Screening for CKD patients", E220="Utilization Rate (per 100,000 patients)"),
SUMIFS(CANSCRN!$D:$D,CANSCRN!$A:$A,C220,CANSCRN!$G:$G,D220),
IF(AND(A220="PSA Testing", E220="Cost per service ($USD)"),
SUMIFS(PSA!$E:$E,PSA!$A:$A,C220,PSA!$G:$G,D220),
IF(AND(A220="Colorectal Cancer Screening", E220="Cost per service ($USD)"),
SUMIFS(COL!$E:$E,COL!$A:$A,C220,COL!$G:$G,D220),
IF(AND(A220="Cervical Cancer Screening", E220="Cost per service ($USD)"),
SUMIFS(CERV!$E:$E,CERV!$A:$A,C220,CERV!$G:$G,D220),
IF(AND(A220="Cancer Screening for CKD patients", E220="Cost per service ($USD)"),
SUMIFS(CANSCRN!$E:$E,CANSCRN!$A:$A,C220,CANSCRN!$G:$G,D220),
IF(AND(A220="PSA Testing", E220="Total Expenditure ($USD per 100,000 patients)"),
SUMIFS(PSA!$F:$F,PSA!$A:$A,C220,PSA!$G:$G,D220),
IF(AND(A220="Colorectal Cancer Screening", E220="Total Expenditure ($USD per 100,000 patients)"),
SUMIFS(COL!$F:$F,COL!$A:$A,C220,COL!$G:$G,D220),
IF(AND(A220="Cervical Cancer Screening", E220="Total Expenditure ($USD per 100,000 patients)"),
SUMIFS(CERV!$F:$F,CERV!$A:$A,C220,CERV!$G:$G,D220),
SUMIFS(CANSCRN!$F:$F,CANSCRN!$A:$A,C220,CANSCRN!$G:$G,D220))))))))))))</f>
        <v>24712.812960235642</v>
      </c>
    </row>
    <row r="221" spans="1:6" x14ac:dyDescent="0.2">
      <c r="A221" s="24" t="s">
        <v>100</v>
      </c>
      <c r="B221" s="24" t="s">
        <v>101</v>
      </c>
      <c r="C221" s="24" t="s">
        <v>49</v>
      </c>
      <c r="D221" s="24">
        <v>2019</v>
      </c>
      <c r="E221" s="24" t="s">
        <v>102</v>
      </c>
      <c r="F221" s="3">
        <f>IF(AND(A221="PSA Testing", E221= "Utilization Rate (per 100,000 patients)"),
SUMIFS(PSA!$D:$D,PSA!$A:$A,C221,PSA!$G:$G,D221),
IF(AND(A221="Colorectal Cancer Screening", E221="Utilization Rate (per 100,000 patients)"),
SUMIFS(COL!$D:$D,COL!$A:$A,C221,COL!$G:$G, D221),
IF(AND(A221="Cervical Cancer Screening", E221="Utilization Rate (per 100,000 patients)"),
SUMIFS(CERV!$D:$D,CERV!$A:$A,C221,CERV!$G:$G,D221),
IF(AND(A221="Cancer Screening for CKD patients", E221="Utilization Rate (per 100,000 patients)"),
SUMIFS(CANSCRN!$D:$D,CANSCRN!$A:$A,C221,CANSCRN!$G:$G,D221),
IF(AND(A221="PSA Testing", E221="Cost per service ($USD)"),
SUMIFS(PSA!$E:$E,PSA!$A:$A,C221,PSA!$G:$G,D221),
IF(AND(A221="Colorectal Cancer Screening", E221="Cost per service ($USD)"),
SUMIFS(COL!$E:$E,COL!$A:$A,C221,COL!$G:$G,D221),
IF(AND(A221="Cervical Cancer Screening", E221="Cost per service ($USD)"),
SUMIFS(CERV!$E:$E,CERV!$A:$A,C221,CERV!$G:$G,D221),
IF(AND(A221="Cancer Screening for CKD patients", E221="Cost per service ($USD)"),
SUMIFS(CANSCRN!$E:$E,CANSCRN!$A:$A,C221,CANSCRN!$G:$G,D221),
IF(AND(A221="PSA Testing", E221="Total Expenditure ($USD per 100,000 patients)"),
SUMIFS(PSA!$F:$F,PSA!$A:$A,C221,PSA!$G:$G,D221),
IF(AND(A221="Colorectal Cancer Screening", E221="Total Expenditure ($USD per 100,000 patients)"),
SUMIFS(COL!$F:$F,COL!$A:$A,C221,COL!$G:$G,D221),
IF(AND(A221="Cervical Cancer Screening", E221="Total Expenditure ($USD per 100,000 patients)"),
SUMIFS(CERV!$F:$F,CERV!$A:$A,C221,CERV!$G:$G,D221),
SUMIFS(CANSCRN!$F:$F,CANSCRN!$A:$A,C221,CANSCRN!$G:$G,D221))))))))))))</f>
        <v>25774.72379412557</v>
      </c>
    </row>
    <row r="222" spans="1:6" x14ac:dyDescent="0.2">
      <c r="A222" s="24" t="s">
        <v>100</v>
      </c>
      <c r="B222" s="24" t="s">
        <v>101</v>
      </c>
      <c r="C222" s="24" t="s">
        <v>108</v>
      </c>
      <c r="D222" s="24">
        <v>2009</v>
      </c>
      <c r="E222" s="24" t="s">
        <v>102</v>
      </c>
      <c r="F222" s="3">
        <f>IF(AND(A222="PSA Testing", E222= "Utilization Rate (per 100,000 patients)"),
SUMIFS(PSA!$D:$D,PSA!$A:$A,C222,PSA!$G:$G,D222),
IF(AND(A222="Colorectal Cancer Screening", E222="Utilization Rate (per 100,000 patients)"),
SUMIFS(COL!$D:$D,COL!$A:$A,C222,COL!$G:$G, D222),
IF(AND(A222="Cervical Cancer Screening", E222="Utilization Rate (per 100,000 patients)"),
SUMIFS(CERV!$D:$D,CERV!$A:$A,C222,CERV!$G:$G,D222),
IF(AND(A222="Cancer Screening for CKD patients", E222="Utilization Rate (per 100,000 patients)"),
SUMIFS(CANSCRN!$D:$D,CANSCRN!$A:$A,C222,CANSCRN!$G:$G,D222),
IF(AND(A222="PSA Testing", E222="Cost per service ($USD)"),
SUMIFS(PSA!$E:$E,PSA!$A:$A,C222,PSA!$G:$G,D222),
IF(AND(A222="Colorectal Cancer Screening", E222="Cost per service ($USD)"),
SUMIFS(COL!$E:$E,COL!$A:$A,C222,COL!$G:$G,D222),
IF(AND(A222="Cervical Cancer Screening", E222="Cost per service ($USD)"),
SUMIFS(CERV!$E:$E,CERV!$A:$A,C222,CERV!$G:$G,D222),
IF(AND(A222="Cancer Screening for CKD patients", E222="Cost per service ($USD)"),
SUMIFS(CANSCRN!$E:$E,CANSCRN!$A:$A,C222,CANSCRN!$G:$G,D222),
IF(AND(A222="PSA Testing", E222="Total Expenditure ($USD per 100,000 patients)"),
SUMIFS(PSA!$F:$F,PSA!$A:$A,C222,PSA!$G:$G,D222),
IF(AND(A222="Colorectal Cancer Screening", E222="Total Expenditure ($USD per 100,000 patients)"),
SUMIFS(COL!$F:$F,COL!$A:$A,C222,COL!$G:$G,D222),
IF(AND(A222="Cervical Cancer Screening", E222="Total Expenditure ($USD per 100,000 patients)"),
SUMIFS(CERV!$F:$F,CERV!$A:$A,C222,CERV!$G:$G,D222),
SUMIFS(CANSCRN!$F:$F,CANSCRN!$A:$A,C222,CANSCRN!$G:$G,D222))))))))))))</f>
        <v>0</v>
      </c>
    </row>
    <row r="223" spans="1:6" x14ac:dyDescent="0.2">
      <c r="A223" s="24" t="s">
        <v>100</v>
      </c>
      <c r="B223" s="24" t="s">
        <v>101</v>
      </c>
      <c r="C223" s="24" t="s">
        <v>108</v>
      </c>
      <c r="D223" s="24">
        <v>2010</v>
      </c>
      <c r="E223" s="24" t="s">
        <v>102</v>
      </c>
      <c r="F223" s="3">
        <f>IF(AND(A223="PSA Testing", E223= "Utilization Rate (per 100,000 patients)"),
SUMIFS(PSA!$D:$D,PSA!$A:$A,C223,PSA!$G:$G,D223),
IF(AND(A223="Colorectal Cancer Screening", E223="Utilization Rate (per 100,000 patients)"),
SUMIFS(COL!$D:$D,COL!$A:$A,C223,COL!$G:$G, D223),
IF(AND(A223="Cervical Cancer Screening", E223="Utilization Rate (per 100,000 patients)"),
SUMIFS(CERV!$D:$D,CERV!$A:$A,C223,CERV!$G:$G,D223),
IF(AND(A223="Cancer Screening for CKD patients", E223="Utilization Rate (per 100,000 patients)"),
SUMIFS(CANSCRN!$D:$D,CANSCRN!$A:$A,C223,CANSCRN!$G:$G,D223),
IF(AND(A223="PSA Testing", E223="Cost per service ($USD)"),
SUMIFS(PSA!$E:$E,PSA!$A:$A,C223,PSA!$G:$G,D223),
IF(AND(A223="Colorectal Cancer Screening", E223="Cost per service ($USD)"),
SUMIFS(COL!$E:$E,COL!$A:$A,C223,COL!$G:$G,D223),
IF(AND(A223="Cervical Cancer Screening", E223="Cost per service ($USD)"),
SUMIFS(CERV!$E:$E,CERV!$A:$A,C223,CERV!$G:$G,D223),
IF(AND(A223="Cancer Screening for CKD patients", E223="Cost per service ($USD)"),
SUMIFS(CANSCRN!$E:$E,CANSCRN!$A:$A,C223,CANSCRN!$G:$G,D223),
IF(AND(A223="PSA Testing", E223="Total Expenditure ($USD per 100,000 patients)"),
SUMIFS(PSA!$F:$F,PSA!$A:$A,C223,PSA!$G:$G,D223),
IF(AND(A223="Colorectal Cancer Screening", E223="Total Expenditure ($USD per 100,000 patients)"),
SUMIFS(COL!$F:$F,COL!$A:$A,C223,COL!$G:$G,D223),
IF(AND(A223="Cervical Cancer Screening", E223="Total Expenditure ($USD per 100,000 patients)"),
SUMIFS(CERV!$F:$F,CERV!$A:$A,C223,CERV!$G:$G,D223),
SUMIFS(CANSCRN!$F:$F,CANSCRN!$A:$A,C223,CANSCRN!$G:$G,D223))))))))))))</f>
        <v>0</v>
      </c>
    </row>
    <row r="224" spans="1:6" x14ac:dyDescent="0.2">
      <c r="A224" s="24" t="s">
        <v>100</v>
      </c>
      <c r="B224" s="24" t="s">
        <v>101</v>
      </c>
      <c r="C224" s="24" t="s">
        <v>108</v>
      </c>
      <c r="D224" s="24">
        <v>2011</v>
      </c>
      <c r="E224" s="24" t="s">
        <v>102</v>
      </c>
      <c r="F224" s="3">
        <f>IF(AND(A224="PSA Testing", E224= "Utilization Rate (per 100,000 patients)"),
SUMIFS(PSA!$D:$D,PSA!$A:$A,C224,PSA!$G:$G,D224),
IF(AND(A224="Colorectal Cancer Screening", E224="Utilization Rate (per 100,000 patients)"),
SUMIFS(COL!$D:$D,COL!$A:$A,C224,COL!$G:$G, D224),
IF(AND(A224="Cervical Cancer Screening", E224="Utilization Rate (per 100,000 patients)"),
SUMIFS(CERV!$D:$D,CERV!$A:$A,C224,CERV!$G:$G,D224),
IF(AND(A224="Cancer Screening for CKD patients", E224="Utilization Rate (per 100,000 patients)"),
SUMIFS(CANSCRN!$D:$D,CANSCRN!$A:$A,C224,CANSCRN!$G:$G,D224),
IF(AND(A224="PSA Testing", E224="Cost per service ($USD)"),
SUMIFS(PSA!$E:$E,PSA!$A:$A,C224,PSA!$G:$G,D224),
IF(AND(A224="Colorectal Cancer Screening", E224="Cost per service ($USD)"),
SUMIFS(COL!$E:$E,COL!$A:$A,C224,COL!$G:$G,D224),
IF(AND(A224="Cervical Cancer Screening", E224="Cost per service ($USD)"),
SUMIFS(CERV!$E:$E,CERV!$A:$A,C224,CERV!$G:$G,D224),
IF(AND(A224="Cancer Screening for CKD patients", E224="Cost per service ($USD)"),
SUMIFS(CANSCRN!$E:$E,CANSCRN!$A:$A,C224,CANSCRN!$G:$G,D224),
IF(AND(A224="PSA Testing", E224="Total Expenditure ($USD per 100,000 patients)"),
SUMIFS(PSA!$F:$F,PSA!$A:$A,C224,PSA!$G:$G,D224),
IF(AND(A224="Colorectal Cancer Screening", E224="Total Expenditure ($USD per 100,000 patients)"),
SUMIFS(COL!$F:$F,COL!$A:$A,C224,COL!$G:$G,D224),
IF(AND(A224="Cervical Cancer Screening", E224="Total Expenditure ($USD per 100,000 patients)"),
SUMIFS(CERV!$F:$F,CERV!$A:$A,C224,CERV!$G:$G,D224),
SUMIFS(CANSCRN!$F:$F,CANSCRN!$A:$A,C224,CANSCRN!$G:$G,D224))))))))))))</f>
        <v>0</v>
      </c>
    </row>
    <row r="225" spans="1:6" x14ac:dyDescent="0.2">
      <c r="A225" s="24" t="s">
        <v>100</v>
      </c>
      <c r="B225" s="24" t="s">
        <v>101</v>
      </c>
      <c r="C225" s="24" t="s">
        <v>108</v>
      </c>
      <c r="D225" s="24">
        <v>2012</v>
      </c>
      <c r="E225" s="24" t="s">
        <v>102</v>
      </c>
      <c r="F225" s="3">
        <f>IF(AND(A225="PSA Testing", E225= "Utilization Rate (per 100,000 patients)"),
SUMIFS(PSA!$D:$D,PSA!$A:$A,C225,PSA!$G:$G,D225),
IF(AND(A225="Colorectal Cancer Screening", E225="Utilization Rate (per 100,000 patients)"),
SUMIFS(COL!$D:$D,COL!$A:$A,C225,COL!$G:$G, D225),
IF(AND(A225="Cervical Cancer Screening", E225="Utilization Rate (per 100,000 patients)"),
SUMIFS(CERV!$D:$D,CERV!$A:$A,C225,CERV!$G:$G,D225),
IF(AND(A225="Cancer Screening for CKD patients", E225="Utilization Rate (per 100,000 patients)"),
SUMIFS(CANSCRN!$D:$D,CANSCRN!$A:$A,C225,CANSCRN!$G:$G,D225),
IF(AND(A225="PSA Testing", E225="Cost per service ($USD)"),
SUMIFS(PSA!$E:$E,PSA!$A:$A,C225,PSA!$G:$G,D225),
IF(AND(A225="Colorectal Cancer Screening", E225="Cost per service ($USD)"),
SUMIFS(COL!$E:$E,COL!$A:$A,C225,COL!$G:$G,D225),
IF(AND(A225="Cervical Cancer Screening", E225="Cost per service ($USD)"),
SUMIFS(CERV!$E:$E,CERV!$A:$A,C225,CERV!$G:$G,D225),
IF(AND(A225="Cancer Screening for CKD patients", E225="Cost per service ($USD)"),
SUMIFS(CANSCRN!$E:$E,CANSCRN!$A:$A,C225,CANSCRN!$G:$G,D225),
IF(AND(A225="PSA Testing", E225="Total Expenditure ($USD per 100,000 patients)"),
SUMIFS(PSA!$F:$F,PSA!$A:$A,C225,PSA!$G:$G,D225),
IF(AND(A225="Colorectal Cancer Screening", E225="Total Expenditure ($USD per 100,000 patients)"),
SUMIFS(COL!$F:$F,COL!$A:$A,C225,COL!$G:$G,D225),
IF(AND(A225="Cervical Cancer Screening", E225="Total Expenditure ($USD per 100,000 patients)"),
SUMIFS(CERV!$F:$F,CERV!$A:$A,C225,CERV!$G:$G,D225),
SUMIFS(CANSCRN!$F:$F,CANSCRN!$A:$A,C225,CANSCRN!$G:$G,D225))))))))))))</f>
        <v>0</v>
      </c>
    </row>
    <row r="226" spans="1:6" x14ac:dyDescent="0.2">
      <c r="A226" s="24" t="s">
        <v>100</v>
      </c>
      <c r="B226" s="24" t="s">
        <v>101</v>
      </c>
      <c r="C226" s="24" t="s">
        <v>108</v>
      </c>
      <c r="D226" s="24">
        <v>2013</v>
      </c>
      <c r="E226" s="24" t="s">
        <v>102</v>
      </c>
      <c r="F226" s="3">
        <f>IF(AND(A226="PSA Testing", E226= "Utilization Rate (per 100,000 patients)"),
SUMIFS(PSA!$D:$D,PSA!$A:$A,C226,PSA!$G:$G,D226),
IF(AND(A226="Colorectal Cancer Screening", E226="Utilization Rate (per 100,000 patients)"),
SUMIFS(COL!$D:$D,COL!$A:$A,C226,COL!$G:$G, D226),
IF(AND(A226="Cervical Cancer Screening", E226="Utilization Rate (per 100,000 patients)"),
SUMIFS(CERV!$D:$D,CERV!$A:$A,C226,CERV!$G:$G,D226),
IF(AND(A226="Cancer Screening for CKD patients", E226="Utilization Rate (per 100,000 patients)"),
SUMIFS(CANSCRN!$D:$D,CANSCRN!$A:$A,C226,CANSCRN!$G:$G,D226),
IF(AND(A226="PSA Testing", E226="Cost per service ($USD)"),
SUMIFS(PSA!$E:$E,PSA!$A:$A,C226,PSA!$G:$G,D226),
IF(AND(A226="Colorectal Cancer Screening", E226="Cost per service ($USD)"),
SUMIFS(COL!$E:$E,COL!$A:$A,C226,COL!$G:$G,D226),
IF(AND(A226="Cervical Cancer Screening", E226="Cost per service ($USD)"),
SUMIFS(CERV!$E:$E,CERV!$A:$A,C226,CERV!$G:$G,D226),
IF(AND(A226="Cancer Screening for CKD patients", E226="Cost per service ($USD)"),
SUMIFS(CANSCRN!$E:$E,CANSCRN!$A:$A,C226,CANSCRN!$G:$G,D226),
IF(AND(A226="PSA Testing", E226="Total Expenditure ($USD per 100,000 patients)"),
SUMIFS(PSA!$F:$F,PSA!$A:$A,C226,PSA!$G:$G,D226),
IF(AND(A226="Colorectal Cancer Screening", E226="Total Expenditure ($USD per 100,000 patients)"),
SUMIFS(COL!$F:$F,COL!$A:$A,C226,COL!$G:$G,D226),
IF(AND(A226="Cervical Cancer Screening", E226="Total Expenditure ($USD per 100,000 patients)"),
SUMIFS(CERV!$F:$F,CERV!$A:$A,C226,CERV!$G:$G,D226),
SUMIFS(CANSCRN!$F:$F,CANSCRN!$A:$A,C226,CANSCRN!$G:$G,D226))))))))))))</f>
        <v>0</v>
      </c>
    </row>
    <row r="227" spans="1:6" x14ac:dyDescent="0.2">
      <c r="A227" s="24" t="s">
        <v>100</v>
      </c>
      <c r="B227" s="24" t="s">
        <v>101</v>
      </c>
      <c r="C227" s="24" t="s">
        <v>108</v>
      </c>
      <c r="D227" s="24">
        <v>2014</v>
      </c>
      <c r="E227" s="24" t="s">
        <v>102</v>
      </c>
      <c r="F227" s="3">
        <f>IF(AND(A227="PSA Testing", E227= "Utilization Rate (per 100,000 patients)"),
SUMIFS(PSA!$D:$D,PSA!$A:$A,C227,PSA!$G:$G,D227),
IF(AND(A227="Colorectal Cancer Screening", E227="Utilization Rate (per 100,000 patients)"),
SUMIFS(COL!$D:$D,COL!$A:$A,C227,COL!$G:$G, D227),
IF(AND(A227="Cervical Cancer Screening", E227="Utilization Rate (per 100,000 patients)"),
SUMIFS(CERV!$D:$D,CERV!$A:$A,C227,CERV!$G:$G,D227),
IF(AND(A227="Cancer Screening for CKD patients", E227="Utilization Rate (per 100,000 patients)"),
SUMIFS(CANSCRN!$D:$D,CANSCRN!$A:$A,C227,CANSCRN!$G:$G,D227),
IF(AND(A227="PSA Testing", E227="Cost per service ($USD)"),
SUMIFS(PSA!$E:$E,PSA!$A:$A,C227,PSA!$G:$G,D227),
IF(AND(A227="Colorectal Cancer Screening", E227="Cost per service ($USD)"),
SUMIFS(COL!$E:$E,COL!$A:$A,C227,COL!$G:$G,D227),
IF(AND(A227="Cervical Cancer Screening", E227="Cost per service ($USD)"),
SUMIFS(CERV!$E:$E,CERV!$A:$A,C227,CERV!$G:$G,D227),
IF(AND(A227="Cancer Screening for CKD patients", E227="Cost per service ($USD)"),
SUMIFS(CANSCRN!$E:$E,CANSCRN!$A:$A,C227,CANSCRN!$G:$G,D227),
IF(AND(A227="PSA Testing", E227="Total Expenditure ($USD per 100,000 patients)"),
SUMIFS(PSA!$F:$F,PSA!$A:$A,C227,PSA!$G:$G,D227),
IF(AND(A227="Colorectal Cancer Screening", E227="Total Expenditure ($USD per 100,000 patients)"),
SUMIFS(COL!$F:$F,COL!$A:$A,C227,COL!$G:$G,D227),
IF(AND(A227="Cervical Cancer Screening", E227="Total Expenditure ($USD per 100,000 patients)"),
SUMIFS(CERV!$F:$F,CERV!$A:$A,C227,CERV!$G:$G,D227),
SUMIFS(CANSCRN!$F:$F,CANSCRN!$A:$A,C227,CANSCRN!$G:$G,D227))))))))))))</f>
        <v>0</v>
      </c>
    </row>
    <row r="228" spans="1:6" x14ac:dyDescent="0.2">
      <c r="A228" s="24" t="s">
        <v>100</v>
      </c>
      <c r="B228" s="24" t="s">
        <v>101</v>
      </c>
      <c r="C228" s="24" t="s">
        <v>108</v>
      </c>
      <c r="D228" s="24">
        <v>2015</v>
      </c>
      <c r="E228" s="24" t="s">
        <v>102</v>
      </c>
      <c r="F228" s="3">
        <f>IF(AND(A228="PSA Testing", E228= "Utilization Rate (per 100,000 patients)"),
SUMIFS(PSA!$D:$D,PSA!$A:$A,C228,PSA!$G:$G,D228),
IF(AND(A228="Colorectal Cancer Screening", E228="Utilization Rate (per 100,000 patients)"),
SUMIFS(COL!$D:$D,COL!$A:$A,C228,COL!$G:$G, D228),
IF(AND(A228="Cervical Cancer Screening", E228="Utilization Rate (per 100,000 patients)"),
SUMIFS(CERV!$D:$D,CERV!$A:$A,C228,CERV!$G:$G,D228),
IF(AND(A228="Cancer Screening for CKD patients", E228="Utilization Rate (per 100,000 patients)"),
SUMIFS(CANSCRN!$D:$D,CANSCRN!$A:$A,C228,CANSCRN!$G:$G,D228),
IF(AND(A228="PSA Testing", E228="Cost per service ($USD)"),
SUMIFS(PSA!$E:$E,PSA!$A:$A,C228,PSA!$G:$G,D228),
IF(AND(A228="Colorectal Cancer Screening", E228="Cost per service ($USD)"),
SUMIFS(COL!$E:$E,COL!$A:$A,C228,COL!$G:$G,D228),
IF(AND(A228="Cervical Cancer Screening", E228="Cost per service ($USD)"),
SUMIFS(CERV!$E:$E,CERV!$A:$A,C228,CERV!$G:$G,D228),
IF(AND(A228="Cancer Screening for CKD patients", E228="Cost per service ($USD)"),
SUMIFS(CANSCRN!$E:$E,CANSCRN!$A:$A,C228,CANSCRN!$G:$G,D228),
IF(AND(A228="PSA Testing", E228="Total Expenditure ($USD per 100,000 patients)"),
SUMIFS(PSA!$F:$F,PSA!$A:$A,C228,PSA!$G:$G,D228),
IF(AND(A228="Colorectal Cancer Screening", E228="Total Expenditure ($USD per 100,000 patients)"),
SUMIFS(COL!$F:$F,COL!$A:$A,C228,COL!$G:$G,D228),
IF(AND(A228="Cervical Cancer Screening", E228="Total Expenditure ($USD per 100,000 patients)"),
SUMIFS(CERV!$F:$F,CERV!$A:$A,C228,CERV!$G:$G,D228),
SUMIFS(CANSCRN!$F:$F,CANSCRN!$A:$A,C228,CANSCRN!$G:$G,D228))))))))))))</f>
        <v>0</v>
      </c>
    </row>
    <row r="229" spans="1:6" x14ac:dyDescent="0.2">
      <c r="A229" s="24" t="s">
        <v>100</v>
      </c>
      <c r="B229" s="24" t="s">
        <v>101</v>
      </c>
      <c r="C229" s="24" t="s">
        <v>108</v>
      </c>
      <c r="D229" s="24">
        <v>2016</v>
      </c>
      <c r="E229" s="24" t="s">
        <v>102</v>
      </c>
      <c r="F229" s="3">
        <f>IF(AND(A229="PSA Testing", E229= "Utilization Rate (per 100,000 patients)"),
SUMIFS(PSA!$D:$D,PSA!$A:$A,C229,PSA!$G:$G,D229),
IF(AND(A229="Colorectal Cancer Screening", E229="Utilization Rate (per 100,000 patients)"),
SUMIFS(COL!$D:$D,COL!$A:$A,C229,COL!$G:$G, D229),
IF(AND(A229="Cervical Cancer Screening", E229="Utilization Rate (per 100,000 patients)"),
SUMIFS(CERV!$D:$D,CERV!$A:$A,C229,CERV!$G:$G,D229),
IF(AND(A229="Cancer Screening for CKD patients", E229="Utilization Rate (per 100,000 patients)"),
SUMIFS(CANSCRN!$D:$D,CANSCRN!$A:$A,C229,CANSCRN!$G:$G,D229),
IF(AND(A229="PSA Testing", E229="Cost per service ($USD)"),
SUMIFS(PSA!$E:$E,PSA!$A:$A,C229,PSA!$G:$G,D229),
IF(AND(A229="Colorectal Cancer Screening", E229="Cost per service ($USD)"),
SUMIFS(COL!$E:$E,COL!$A:$A,C229,COL!$G:$G,D229),
IF(AND(A229="Cervical Cancer Screening", E229="Cost per service ($USD)"),
SUMIFS(CERV!$E:$E,CERV!$A:$A,C229,CERV!$G:$G,D229),
IF(AND(A229="Cancer Screening for CKD patients", E229="Cost per service ($USD)"),
SUMIFS(CANSCRN!$E:$E,CANSCRN!$A:$A,C229,CANSCRN!$G:$G,D229),
IF(AND(A229="PSA Testing", E229="Total Expenditure ($USD per 100,000 patients)"),
SUMIFS(PSA!$F:$F,PSA!$A:$A,C229,PSA!$G:$G,D229),
IF(AND(A229="Colorectal Cancer Screening", E229="Total Expenditure ($USD per 100,000 patients)"),
SUMIFS(COL!$F:$F,COL!$A:$A,C229,COL!$G:$G,D229),
IF(AND(A229="Cervical Cancer Screening", E229="Total Expenditure ($USD per 100,000 patients)"),
SUMIFS(CERV!$F:$F,CERV!$A:$A,C229,CERV!$G:$G,D229),
SUMIFS(CANSCRN!$F:$F,CANSCRN!$A:$A,C229,CANSCRN!$G:$G,D229))))))))))))</f>
        <v>0</v>
      </c>
    </row>
    <row r="230" spans="1:6" x14ac:dyDescent="0.2">
      <c r="A230" s="24" t="s">
        <v>100</v>
      </c>
      <c r="B230" s="24" t="s">
        <v>101</v>
      </c>
      <c r="C230" s="24" t="s">
        <v>108</v>
      </c>
      <c r="D230" s="24">
        <v>2017</v>
      </c>
      <c r="E230" s="24" t="s">
        <v>102</v>
      </c>
      <c r="F230" s="3">
        <f>IF(AND(A230="PSA Testing", E230= "Utilization Rate (per 100,000 patients)"),
SUMIFS(PSA!$D:$D,PSA!$A:$A,C230,PSA!$G:$G,D230),
IF(AND(A230="Colorectal Cancer Screening", E230="Utilization Rate (per 100,000 patients)"),
SUMIFS(COL!$D:$D,COL!$A:$A,C230,COL!$G:$G, D230),
IF(AND(A230="Cervical Cancer Screening", E230="Utilization Rate (per 100,000 patients)"),
SUMIFS(CERV!$D:$D,CERV!$A:$A,C230,CERV!$G:$G,D230),
IF(AND(A230="Cancer Screening for CKD patients", E230="Utilization Rate (per 100,000 patients)"),
SUMIFS(CANSCRN!$D:$D,CANSCRN!$A:$A,C230,CANSCRN!$G:$G,D230),
IF(AND(A230="PSA Testing", E230="Cost per service ($USD)"),
SUMIFS(PSA!$E:$E,PSA!$A:$A,C230,PSA!$G:$G,D230),
IF(AND(A230="Colorectal Cancer Screening", E230="Cost per service ($USD)"),
SUMIFS(COL!$E:$E,COL!$A:$A,C230,COL!$G:$G,D230),
IF(AND(A230="Cervical Cancer Screening", E230="Cost per service ($USD)"),
SUMIFS(CERV!$E:$E,CERV!$A:$A,C230,CERV!$G:$G,D230),
IF(AND(A230="Cancer Screening for CKD patients", E230="Cost per service ($USD)"),
SUMIFS(CANSCRN!$E:$E,CANSCRN!$A:$A,C230,CANSCRN!$G:$G,D230),
IF(AND(A230="PSA Testing", E230="Total Expenditure ($USD per 100,000 patients)"),
SUMIFS(PSA!$F:$F,PSA!$A:$A,C230,PSA!$G:$G,D230),
IF(AND(A230="Colorectal Cancer Screening", E230="Total Expenditure ($USD per 100,000 patients)"),
SUMIFS(COL!$F:$F,COL!$A:$A,C230,COL!$G:$G,D230),
IF(AND(A230="Cervical Cancer Screening", E230="Total Expenditure ($USD per 100,000 patients)"),
SUMIFS(CERV!$F:$F,CERV!$A:$A,C230,CERV!$G:$G,D230),
SUMIFS(CANSCRN!$F:$F,CANSCRN!$A:$A,C230,CANSCRN!$G:$G,D230))))))))))))</f>
        <v>0</v>
      </c>
    </row>
    <row r="231" spans="1:6" x14ac:dyDescent="0.2">
      <c r="A231" s="24" t="s">
        <v>100</v>
      </c>
      <c r="B231" s="24" t="s">
        <v>101</v>
      </c>
      <c r="C231" s="24" t="s">
        <v>108</v>
      </c>
      <c r="D231" s="24">
        <v>2018</v>
      </c>
      <c r="E231" s="24" t="s">
        <v>102</v>
      </c>
      <c r="F231" s="3">
        <f>IF(AND(A231="PSA Testing", E231= "Utilization Rate (per 100,000 patients)"),
SUMIFS(PSA!$D:$D,PSA!$A:$A,C231,PSA!$G:$G,D231),
IF(AND(A231="Colorectal Cancer Screening", E231="Utilization Rate (per 100,000 patients)"),
SUMIFS(COL!$D:$D,COL!$A:$A,C231,COL!$G:$G, D231),
IF(AND(A231="Cervical Cancer Screening", E231="Utilization Rate (per 100,000 patients)"),
SUMIFS(CERV!$D:$D,CERV!$A:$A,C231,CERV!$G:$G,D231),
IF(AND(A231="Cancer Screening for CKD patients", E231="Utilization Rate (per 100,000 patients)"),
SUMIFS(CANSCRN!$D:$D,CANSCRN!$A:$A,C231,CANSCRN!$G:$G,D231),
IF(AND(A231="PSA Testing", E231="Cost per service ($USD)"),
SUMIFS(PSA!$E:$E,PSA!$A:$A,C231,PSA!$G:$G,D231),
IF(AND(A231="Colorectal Cancer Screening", E231="Cost per service ($USD)"),
SUMIFS(COL!$E:$E,COL!$A:$A,C231,COL!$G:$G,D231),
IF(AND(A231="Cervical Cancer Screening", E231="Cost per service ($USD)"),
SUMIFS(CERV!$E:$E,CERV!$A:$A,C231,CERV!$G:$G,D231),
IF(AND(A231="Cancer Screening for CKD patients", E231="Cost per service ($USD)"),
SUMIFS(CANSCRN!$E:$E,CANSCRN!$A:$A,C231,CANSCRN!$G:$G,D231),
IF(AND(A231="PSA Testing", E231="Total Expenditure ($USD per 100,000 patients)"),
SUMIFS(PSA!$F:$F,PSA!$A:$A,C231,PSA!$G:$G,D231),
IF(AND(A231="Colorectal Cancer Screening", E231="Total Expenditure ($USD per 100,000 patients)"),
SUMIFS(COL!$F:$F,COL!$A:$A,C231,COL!$G:$G,D231),
IF(AND(A231="Cervical Cancer Screening", E231="Total Expenditure ($USD per 100,000 patients)"),
SUMIFS(CERV!$F:$F,CERV!$A:$A,C231,CERV!$G:$G,D231),
SUMIFS(CANSCRN!$F:$F,CANSCRN!$A:$A,C231,CANSCRN!$G:$G,D231))))))))))))</f>
        <v>0</v>
      </c>
    </row>
    <row r="232" spans="1:6" x14ac:dyDescent="0.2">
      <c r="A232" s="24" t="s">
        <v>100</v>
      </c>
      <c r="B232" s="24" t="s">
        <v>101</v>
      </c>
      <c r="C232" s="24" t="s">
        <v>108</v>
      </c>
      <c r="D232" s="24">
        <v>2019</v>
      </c>
      <c r="E232" s="24" t="s">
        <v>102</v>
      </c>
      <c r="F232" s="3">
        <f>IF(AND(A232="PSA Testing", E232= "Utilization Rate (per 100,000 patients)"),
SUMIFS(PSA!$D:$D,PSA!$A:$A,C232,PSA!$G:$G,D232),
IF(AND(A232="Colorectal Cancer Screening", E232="Utilization Rate (per 100,000 patients)"),
SUMIFS(COL!$D:$D,COL!$A:$A,C232,COL!$G:$G, D232),
IF(AND(A232="Cervical Cancer Screening", E232="Utilization Rate (per 100,000 patients)"),
SUMIFS(CERV!$D:$D,CERV!$A:$A,C232,CERV!$G:$G,D232),
IF(AND(A232="Cancer Screening for CKD patients", E232="Utilization Rate (per 100,000 patients)"),
SUMIFS(CANSCRN!$D:$D,CANSCRN!$A:$A,C232,CANSCRN!$G:$G,D232),
IF(AND(A232="PSA Testing", E232="Cost per service ($USD)"),
SUMIFS(PSA!$E:$E,PSA!$A:$A,C232,PSA!$G:$G,D232),
IF(AND(A232="Colorectal Cancer Screening", E232="Cost per service ($USD)"),
SUMIFS(COL!$E:$E,COL!$A:$A,C232,COL!$G:$G,D232),
IF(AND(A232="Cervical Cancer Screening", E232="Cost per service ($USD)"),
SUMIFS(CERV!$E:$E,CERV!$A:$A,C232,CERV!$G:$G,D232),
IF(AND(A232="Cancer Screening for CKD patients", E232="Cost per service ($USD)"),
SUMIFS(CANSCRN!$E:$E,CANSCRN!$A:$A,C232,CANSCRN!$G:$G,D232),
IF(AND(A232="PSA Testing", E232="Total Expenditure ($USD per 100,000 patients)"),
SUMIFS(PSA!$F:$F,PSA!$A:$A,C232,PSA!$G:$G,D232),
IF(AND(A232="Colorectal Cancer Screening", E232="Total Expenditure ($USD per 100,000 patients)"),
SUMIFS(COL!$F:$F,COL!$A:$A,C232,COL!$G:$G,D232),
IF(AND(A232="Cervical Cancer Screening", E232="Total Expenditure ($USD per 100,000 patients)"),
SUMIFS(CERV!$F:$F,CERV!$A:$A,C232,CERV!$G:$G,D232),
SUMIFS(CANSCRN!$F:$F,CANSCRN!$A:$A,C232,CANSCRN!$G:$G,D232))))))))))))</f>
        <v>0</v>
      </c>
    </row>
    <row r="233" spans="1:6" x14ac:dyDescent="0.2">
      <c r="A233" s="24" t="s">
        <v>100</v>
      </c>
      <c r="B233" s="24" t="s">
        <v>101</v>
      </c>
      <c r="C233" s="24" t="s">
        <v>50</v>
      </c>
      <c r="D233" s="24">
        <v>2009</v>
      </c>
      <c r="E233" s="24" t="s">
        <v>102</v>
      </c>
      <c r="F233" s="3">
        <f>IF(AND(A233="PSA Testing", E233= "Utilization Rate (per 100,000 patients)"),
SUMIFS(PSA!$D:$D,PSA!$A:$A,C233,PSA!$G:$G,D233),
IF(AND(A233="Colorectal Cancer Screening", E233="Utilization Rate (per 100,000 patients)"),
SUMIFS(COL!$D:$D,COL!$A:$A,C233,COL!$G:$G, D233),
IF(AND(A233="Cervical Cancer Screening", E233="Utilization Rate (per 100,000 patients)"),
SUMIFS(CERV!$D:$D,CERV!$A:$A,C233,CERV!$G:$G,D233),
IF(AND(A233="Cancer Screening for CKD patients", E233="Utilization Rate (per 100,000 patients)"),
SUMIFS(CANSCRN!$D:$D,CANSCRN!$A:$A,C233,CANSCRN!$G:$G,D233),
IF(AND(A233="PSA Testing", E233="Cost per service ($USD)"),
SUMIFS(PSA!$E:$E,PSA!$A:$A,C233,PSA!$G:$G,D233),
IF(AND(A233="Colorectal Cancer Screening", E233="Cost per service ($USD)"),
SUMIFS(COL!$E:$E,COL!$A:$A,C233,COL!$G:$G,D233),
IF(AND(A233="Cervical Cancer Screening", E233="Cost per service ($USD)"),
SUMIFS(CERV!$E:$E,CERV!$A:$A,C233,CERV!$G:$G,D233),
IF(AND(A233="Cancer Screening for CKD patients", E233="Cost per service ($USD)"),
SUMIFS(CANSCRN!$E:$E,CANSCRN!$A:$A,C233,CANSCRN!$G:$G,D233),
IF(AND(A233="PSA Testing", E233="Total Expenditure ($USD per 100,000 patients)"),
SUMIFS(PSA!$F:$F,PSA!$A:$A,C233,PSA!$G:$G,D233),
IF(AND(A233="Colorectal Cancer Screening", E233="Total Expenditure ($USD per 100,000 patients)"),
SUMIFS(COL!$F:$F,COL!$A:$A,C233,COL!$G:$G,D233),
IF(AND(A233="Cervical Cancer Screening", E233="Total Expenditure ($USD per 100,000 patients)"),
SUMIFS(CERV!$F:$F,CERV!$A:$A,C233,CERV!$G:$G,D233),
SUMIFS(CANSCRN!$F:$F,CANSCRN!$A:$A,C233,CANSCRN!$G:$G,D233))))))))))))</f>
        <v>11978.178368121442</v>
      </c>
    </row>
    <row r="234" spans="1:6" x14ac:dyDescent="0.2">
      <c r="A234" s="24" t="s">
        <v>100</v>
      </c>
      <c r="B234" s="24" t="s">
        <v>101</v>
      </c>
      <c r="C234" s="24" t="s">
        <v>50</v>
      </c>
      <c r="D234" s="24">
        <v>2010</v>
      </c>
      <c r="E234" s="24" t="s">
        <v>102</v>
      </c>
      <c r="F234" s="3">
        <f>IF(AND(A234="PSA Testing", E234= "Utilization Rate (per 100,000 patients)"),
SUMIFS(PSA!$D:$D,PSA!$A:$A,C234,PSA!$G:$G,D234),
IF(AND(A234="Colorectal Cancer Screening", E234="Utilization Rate (per 100,000 patients)"),
SUMIFS(COL!$D:$D,COL!$A:$A,C234,COL!$G:$G, D234),
IF(AND(A234="Cervical Cancer Screening", E234="Utilization Rate (per 100,000 patients)"),
SUMIFS(CERV!$D:$D,CERV!$A:$A,C234,CERV!$G:$G,D234),
IF(AND(A234="Cancer Screening for CKD patients", E234="Utilization Rate (per 100,000 patients)"),
SUMIFS(CANSCRN!$D:$D,CANSCRN!$A:$A,C234,CANSCRN!$G:$G,D234),
IF(AND(A234="PSA Testing", E234="Cost per service ($USD)"),
SUMIFS(PSA!$E:$E,PSA!$A:$A,C234,PSA!$G:$G,D234),
IF(AND(A234="Colorectal Cancer Screening", E234="Cost per service ($USD)"),
SUMIFS(COL!$E:$E,COL!$A:$A,C234,COL!$G:$G,D234),
IF(AND(A234="Cervical Cancer Screening", E234="Cost per service ($USD)"),
SUMIFS(CERV!$E:$E,CERV!$A:$A,C234,CERV!$G:$G,D234),
IF(AND(A234="Cancer Screening for CKD patients", E234="Cost per service ($USD)"),
SUMIFS(CANSCRN!$E:$E,CANSCRN!$A:$A,C234,CANSCRN!$G:$G,D234),
IF(AND(A234="PSA Testing", E234="Total Expenditure ($USD per 100,000 patients)"),
SUMIFS(PSA!$F:$F,PSA!$A:$A,C234,PSA!$G:$G,D234),
IF(AND(A234="Colorectal Cancer Screening", E234="Total Expenditure ($USD per 100,000 patients)"),
SUMIFS(COL!$F:$F,COL!$A:$A,C234,COL!$G:$G,D234),
IF(AND(A234="Cervical Cancer Screening", E234="Total Expenditure ($USD per 100,000 patients)"),
SUMIFS(CERV!$F:$F,CERV!$A:$A,C234,CERV!$G:$G,D234),
SUMIFS(CANSCRN!$F:$F,CANSCRN!$A:$A,C234,CANSCRN!$G:$G,D234))))))))))))</f>
        <v>8383.8139084080449</v>
      </c>
    </row>
    <row r="235" spans="1:6" x14ac:dyDescent="0.2">
      <c r="A235" s="24" t="s">
        <v>100</v>
      </c>
      <c r="B235" s="24" t="s">
        <v>101</v>
      </c>
      <c r="C235" s="24" t="s">
        <v>50</v>
      </c>
      <c r="D235" s="24">
        <v>2011</v>
      </c>
      <c r="E235" s="24" t="s">
        <v>102</v>
      </c>
      <c r="F235" s="3">
        <f>IF(AND(A235="PSA Testing", E235= "Utilization Rate (per 100,000 patients)"),
SUMIFS(PSA!$D:$D,PSA!$A:$A,C235,PSA!$G:$G,D235),
IF(AND(A235="Colorectal Cancer Screening", E235="Utilization Rate (per 100,000 patients)"),
SUMIFS(COL!$D:$D,COL!$A:$A,C235,COL!$G:$G, D235),
IF(AND(A235="Cervical Cancer Screening", E235="Utilization Rate (per 100,000 patients)"),
SUMIFS(CERV!$D:$D,CERV!$A:$A,C235,CERV!$G:$G,D235),
IF(AND(A235="Cancer Screening for CKD patients", E235="Utilization Rate (per 100,000 patients)"),
SUMIFS(CANSCRN!$D:$D,CANSCRN!$A:$A,C235,CANSCRN!$G:$G,D235),
IF(AND(A235="PSA Testing", E235="Cost per service ($USD)"),
SUMIFS(PSA!$E:$E,PSA!$A:$A,C235,PSA!$G:$G,D235),
IF(AND(A235="Colorectal Cancer Screening", E235="Cost per service ($USD)"),
SUMIFS(COL!$E:$E,COL!$A:$A,C235,COL!$G:$G,D235),
IF(AND(A235="Cervical Cancer Screening", E235="Cost per service ($USD)"),
SUMIFS(CERV!$E:$E,CERV!$A:$A,C235,CERV!$G:$G,D235),
IF(AND(A235="Cancer Screening for CKD patients", E235="Cost per service ($USD)"),
SUMIFS(CANSCRN!$E:$E,CANSCRN!$A:$A,C235,CANSCRN!$G:$G,D235),
IF(AND(A235="PSA Testing", E235="Total Expenditure ($USD per 100,000 patients)"),
SUMIFS(PSA!$F:$F,PSA!$A:$A,C235,PSA!$G:$G,D235),
IF(AND(A235="Colorectal Cancer Screening", E235="Total Expenditure ($USD per 100,000 patients)"),
SUMIFS(COL!$F:$F,COL!$A:$A,C235,COL!$G:$G,D235),
IF(AND(A235="Cervical Cancer Screening", E235="Total Expenditure ($USD per 100,000 patients)"),
SUMIFS(CERV!$F:$F,CERV!$A:$A,C235,CERV!$G:$G,D235),
SUMIFS(CANSCRN!$F:$F,CANSCRN!$A:$A,C235,CANSCRN!$G:$G,D235))))))))))))</f>
        <v>9635.9223300970862</v>
      </c>
    </row>
    <row r="236" spans="1:6" x14ac:dyDescent="0.2">
      <c r="A236" s="24" t="s">
        <v>100</v>
      </c>
      <c r="B236" s="24" t="s">
        <v>101</v>
      </c>
      <c r="C236" s="24" t="s">
        <v>50</v>
      </c>
      <c r="D236" s="24">
        <v>2012</v>
      </c>
      <c r="E236" s="24" t="s">
        <v>102</v>
      </c>
      <c r="F236" s="3">
        <f>IF(AND(A236="PSA Testing", E236= "Utilization Rate (per 100,000 patients)"),
SUMIFS(PSA!$D:$D,PSA!$A:$A,C236,PSA!$G:$G,D236),
IF(AND(A236="Colorectal Cancer Screening", E236="Utilization Rate (per 100,000 patients)"),
SUMIFS(COL!$D:$D,COL!$A:$A,C236,COL!$G:$G, D236),
IF(AND(A236="Cervical Cancer Screening", E236="Utilization Rate (per 100,000 patients)"),
SUMIFS(CERV!$D:$D,CERV!$A:$A,C236,CERV!$G:$G,D236),
IF(AND(A236="Cancer Screening for CKD patients", E236="Utilization Rate (per 100,000 patients)"),
SUMIFS(CANSCRN!$D:$D,CANSCRN!$A:$A,C236,CANSCRN!$G:$G,D236),
IF(AND(A236="PSA Testing", E236="Cost per service ($USD)"),
SUMIFS(PSA!$E:$E,PSA!$A:$A,C236,PSA!$G:$G,D236),
IF(AND(A236="Colorectal Cancer Screening", E236="Cost per service ($USD)"),
SUMIFS(COL!$E:$E,COL!$A:$A,C236,COL!$G:$G,D236),
IF(AND(A236="Cervical Cancer Screening", E236="Cost per service ($USD)"),
SUMIFS(CERV!$E:$E,CERV!$A:$A,C236,CERV!$G:$G,D236),
IF(AND(A236="Cancer Screening for CKD patients", E236="Cost per service ($USD)"),
SUMIFS(CANSCRN!$E:$E,CANSCRN!$A:$A,C236,CANSCRN!$G:$G,D236),
IF(AND(A236="PSA Testing", E236="Total Expenditure ($USD per 100,000 patients)"),
SUMIFS(PSA!$F:$F,PSA!$A:$A,C236,PSA!$G:$G,D236),
IF(AND(A236="Colorectal Cancer Screening", E236="Total Expenditure ($USD per 100,000 patients)"),
SUMIFS(COL!$F:$F,COL!$A:$A,C236,COL!$G:$G,D236),
IF(AND(A236="Cervical Cancer Screening", E236="Total Expenditure ($USD per 100,000 patients)"),
SUMIFS(CERV!$F:$F,CERV!$A:$A,C236,CERV!$G:$G,D236),
SUMIFS(CANSCRN!$F:$F,CANSCRN!$A:$A,C236,CANSCRN!$G:$G,D236))))))))))))</f>
        <v>9738.4040448450214</v>
      </c>
    </row>
    <row r="237" spans="1:6" x14ac:dyDescent="0.2">
      <c r="A237" s="24" t="s">
        <v>100</v>
      </c>
      <c r="B237" s="24" t="s">
        <v>101</v>
      </c>
      <c r="C237" s="24" t="s">
        <v>50</v>
      </c>
      <c r="D237" s="24">
        <v>2013</v>
      </c>
      <c r="E237" s="24" t="s">
        <v>102</v>
      </c>
      <c r="F237" s="3">
        <f>IF(AND(A237="PSA Testing", E237= "Utilization Rate (per 100,000 patients)"),
SUMIFS(PSA!$D:$D,PSA!$A:$A,C237,PSA!$G:$G,D237),
IF(AND(A237="Colorectal Cancer Screening", E237="Utilization Rate (per 100,000 patients)"),
SUMIFS(COL!$D:$D,COL!$A:$A,C237,COL!$G:$G, D237),
IF(AND(A237="Cervical Cancer Screening", E237="Utilization Rate (per 100,000 patients)"),
SUMIFS(CERV!$D:$D,CERV!$A:$A,C237,CERV!$G:$G,D237),
IF(AND(A237="Cancer Screening for CKD patients", E237="Utilization Rate (per 100,000 patients)"),
SUMIFS(CANSCRN!$D:$D,CANSCRN!$A:$A,C237,CANSCRN!$G:$G,D237),
IF(AND(A237="PSA Testing", E237="Cost per service ($USD)"),
SUMIFS(PSA!$E:$E,PSA!$A:$A,C237,PSA!$G:$G,D237),
IF(AND(A237="Colorectal Cancer Screening", E237="Cost per service ($USD)"),
SUMIFS(COL!$E:$E,COL!$A:$A,C237,COL!$G:$G,D237),
IF(AND(A237="Cervical Cancer Screening", E237="Cost per service ($USD)"),
SUMIFS(CERV!$E:$E,CERV!$A:$A,C237,CERV!$G:$G,D237),
IF(AND(A237="Cancer Screening for CKD patients", E237="Cost per service ($USD)"),
SUMIFS(CANSCRN!$E:$E,CANSCRN!$A:$A,C237,CANSCRN!$G:$G,D237),
IF(AND(A237="PSA Testing", E237="Total Expenditure ($USD per 100,000 patients)"),
SUMIFS(PSA!$F:$F,PSA!$A:$A,C237,PSA!$G:$G,D237),
IF(AND(A237="Colorectal Cancer Screening", E237="Total Expenditure ($USD per 100,000 patients)"),
SUMIFS(COL!$F:$F,COL!$A:$A,C237,COL!$G:$G,D237),
IF(AND(A237="Cervical Cancer Screening", E237="Total Expenditure ($USD per 100,000 patients)"),
SUMIFS(CERV!$F:$F,CERV!$A:$A,C237,CERV!$G:$G,D237),
SUMIFS(CANSCRN!$F:$F,CANSCRN!$A:$A,C237,CANSCRN!$G:$G,D237))))))))))))</f>
        <v>10630.58709833293</v>
      </c>
    </row>
    <row r="238" spans="1:6" x14ac:dyDescent="0.2">
      <c r="A238" s="24" t="s">
        <v>100</v>
      </c>
      <c r="B238" s="24" t="s">
        <v>101</v>
      </c>
      <c r="C238" s="24" t="s">
        <v>50</v>
      </c>
      <c r="D238" s="24">
        <v>2014</v>
      </c>
      <c r="E238" s="24" t="s">
        <v>102</v>
      </c>
      <c r="F238" s="3">
        <f>IF(AND(A238="PSA Testing", E238= "Utilization Rate (per 100,000 patients)"),
SUMIFS(PSA!$D:$D,PSA!$A:$A,C238,PSA!$G:$G,D238),
IF(AND(A238="Colorectal Cancer Screening", E238="Utilization Rate (per 100,000 patients)"),
SUMIFS(COL!$D:$D,COL!$A:$A,C238,COL!$G:$G, D238),
IF(AND(A238="Cervical Cancer Screening", E238="Utilization Rate (per 100,000 patients)"),
SUMIFS(CERV!$D:$D,CERV!$A:$A,C238,CERV!$G:$G,D238),
IF(AND(A238="Cancer Screening for CKD patients", E238="Utilization Rate (per 100,000 patients)"),
SUMIFS(CANSCRN!$D:$D,CANSCRN!$A:$A,C238,CANSCRN!$G:$G,D238),
IF(AND(A238="PSA Testing", E238="Cost per service ($USD)"),
SUMIFS(PSA!$E:$E,PSA!$A:$A,C238,PSA!$G:$G,D238),
IF(AND(A238="Colorectal Cancer Screening", E238="Cost per service ($USD)"),
SUMIFS(COL!$E:$E,COL!$A:$A,C238,COL!$G:$G,D238),
IF(AND(A238="Cervical Cancer Screening", E238="Cost per service ($USD)"),
SUMIFS(CERV!$E:$E,CERV!$A:$A,C238,CERV!$G:$G,D238),
IF(AND(A238="Cancer Screening for CKD patients", E238="Cost per service ($USD)"),
SUMIFS(CANSCRN!$E:$E,CANSCRN!$A:$A,C238,CANSCRN!$G:$G,D238),
IF(AND(A238="PSA Testing", E238="Total Expenditure ($USD per 100,000 patients)"),
SUMIFS(PSA!$F:$F,PSA!$A:$A,C238,PSA!$G:$G,D238),
IF(AND(A238="Colorectal Cancer Screening", E238="Total Expenditure ($USD per 100,000 patients)"),
SUMIFS(COL!$F:$F,COL!$A:$A,C238,COL!$G:$G,D238),
IF(AND(A238="Cervical Cancer Screening", E238="Total Expenditure ($USD per 100,000 patients)"),
SUMIFS(CERV!$F:$F,CERV!$A:$A,C238,CERV!$G:$G,D238),
SUMIFS(CANSCRN!$F:$F,CANSCRN!$A:$A,C238,CANSCRN!$G:$G,D238))))))))))))</f>
        <v>10285.714285714286</v>
      </c>
    </row>
    <row r="239" spans="1:6" x14ac:dyDescent="0.2">
      <c r="A239" s="24" t="s">
        <v>100</v>
      </c>
      <c r="B239" s="24" t="s">
        <v>101</v>
      </c>
      <c r="C239" s="24" t="s">
        <v>50</v>
      </c>
      <c r="D239" s="24">
        <v>2015</v>
      </c>
      <c r="E239" s="24" t="s">
        <v>102</v>
      </c>
      <c r="F239" s="3">
        <f>IF(AND(A239="PSA Testing", E239= "Utilization Rate (per 100,000 patients)"),
SUMIFS(PSA!$D:$D,PSA!$A:$A,C239,PSA!$G:$G,D239),
IF(AND(A239="Colorectal Cancer Screening", E239="Utilization Rate (per 100,000 patients)"),
SUMIFS(COL!$D:$D,COL!$A:$A,C239,COL!$G:$G, D239),
IF(AND(A239="Cervical Cancer Screening", E239="Utilization Rate (per 100,000 patients)"),
SUMIFS(CERV!$D:$D,CERV!$A:$A,C239,CERV!$G:$G,D239),
IF(AND(A239="Cancer Screening for CKD patients", E239="Utilization Rate (per 100,000 patients)"),
SUMIFS(CANSCRN!$D:$D,CANSCRN!$A:$A,C239,CANSCRN!$G:$G,D239),
IF(AND(A239="PSA Testing", E239="Cost per service ($USD)"),
SUMIFS(PSA!$E:$E,PSA!$A:$A,C239,PSA!$G:$G,D239),
IF(AND(A239="Colorectal Cancer Screening", E239="Cost per service ($USD)"),
SUMIFS(COL!$E:$E,COL!$A:$A,C239,COL!$G:$G,D239),
IF(AND(A239="Cervical Cancer Screening", E239="Cost per service ($USD)"),
SUMIFS(CERV!$E:$E,CERV!$A:$A,C239,CERV!$G:$G,D239),
IF(AND(A239="Cancer Screening for CKD patients", E239="Cost per service ($USD)"),
SUMIFS(CANSCRN!$E:$E,CANSCRN!$A:$A,C239,CANSCRN!$G:$G,D239),
IF(AND(A239="PSA Testing", E239="Total Expenditure ($USD per 100,000 patients)"),
SUMIFS(PSA!$F:$F,PSA!$A:$A,C239,PSA!$G:$G,D239),
IF(AND(A239="Colorectal Cancer Screening", E239="Total Expenditure ($USD per 100,000 patients)"),
SUMIFS(COL!$F:$F,COL!$A:$A,C239,COL!$G:$G,D239),
IF(AND(A239="Cervical Cancer Screening", E239="Total Expenditure ($USD per 100,000 patients)"),
SUMIFS(CERV!$F:$F,CERV!$A:$A,C239,CERV!$G:$G,D239),
SUMIFS(CANSCRN!$F:$F,CANSCRN!$A:$A,C239,CANSCRN!$G:$G,D239))))))))))))</f>
        <v>10183.790298282614</v>
      </c>
    </row>
    <row r="240" spans="1:6" x14ac:dyDescent="0.2">
      <c r="A240" s="24" t="s">
        <v>100</v>
      </c>
      <c r="B240" s="24" t="s">
        <v>101</v>
      </c>
      <c r="C240" s="24" t="s">
        <v>50</v>
      </c>
      <c r="D240" s="24">
        <v>2016</v>
      </c>
      <c r="E240" s="24" t="s">
        <v>102</v>
      </c>
      <c r="F240" s="3">
        <f>IF(AND(A240="PSA Testing", E240= "Utilization Rate (per 100,000 patients)"),
SUMIFS(PSA!$D:$D,PSA!$A:$A,C240,PSA!$G:$G,D240),
IF(AND(A240="Colorectal Cancer Screening", E240="Utilization Rate (per 100,000 patients)"),
SUMIFS(COL!$D:$D,COL!$A:$A,C240,COL!$G:$G, D240),
IF(AND(A240="Cervical Cancer Screening", E240="Utilization Rate (per 100,000 patients)"),
SUMIFS(CERV!$D:$D,CERV!$A:$A,C240,CERV!$G:$G,D240),
IF(AND(A240="Cancer Screening for CKD patients", E240="Utilization Rate (per 100,000 patients)"),
SUMIFS(CANSCRN!$D:$D,CANSCRN!$A:$A,C240,CANSCRN!$G:$G,D240),
IF(AND(A240="PSA Testing", E240="Cost per service ($USD)"),
SUMIFS(PSA!$E:$E,PSA!$A:$A,C240,PSA!$G:$G,D240),
IF(AND(A240="Colorectal Cancer Screening", E240="Cost per service ($USD)"),
SUMIFS(COL!$E:$E,COL!$A:$A,C240,COL!$G:$G,D240),
IF(AND(A240="Cervical Cancer Screening", E240="Cost per service ($USD)"),
SUMIFS(CERV!$E:$E,CERV!$A:$A,C240,CERV!$G:$G,D240),
IF(AND(A240="Cancer Screening for CKD patients", E240="Cost per service ($USD)"),
SUMIFS(CANSCRN!$E:$E,CANSCRN!$A:$A,C240,CANSCRN!$G:$G,D240),
IF(AND(A240="PSA Testing", E240="Total Expenditure ($USD per 100,000 patients)"),
SUMIFS(PSA!$F:$F,PSA!$A:$A,C240,PSA!$G:$G,D240),
IF(AND(A240="Colorectal Cancer Screening", E240="Total Expenditure ($USD per 100,000 patients)"),
SUMIFS(COL!$F:$F,COL!$A:$A,C240,COL!$G:$G,D240),
IF(AND(A240="Cervical Cancer Screening", E240="Total Expenditure ($USD per 100,000 patients)"),
SUMIFS(CERV!$F:$F,CERV!$A:$A,C240,CERV!$G:$G,D240),
SUMIFS(CANSCRN!$F:$F,CANSCRN!$A:$A,C240,CANSCRN!$G:$G,D240))))))))))))</f>
        <v>11870.138654041259</v>
      </c>
    </row>
    <row r="241" spans="1:6" x14ac:dyDescent="0.2">
      <c r="A241" s="24" t="s">
        <v>100</v>
      </c>
      <c r="B241" s="24" t="s">
        <v>101</v>
      </c>
      <c r="C241" s="24" t="s">
        <v>50</v>
      </c>
      <c r="D241" s="24">
        <v>2017</v>
      </c>
      <c r="E241" s="24" t="s">
        <v>102</v>
      </c>
      <c r="F241" s="3">
        <f>IF(AND(A241="PSA Testing", E241= "Utilization Rate (per 100,000 patients)"),
SUMIFS(PSA!$D:$D,PSA!$A:$A,C241,PSA!$G:$G,D241),
IF(AND(A241="Colorectal Cancer Screening", E241="Utilization Rate (per 100,000 patients)"),
SUMIFS(COL!$D:$D,COL!$A:$A,C241,COL!$G:$G, D241),
IF(AND(A241="Cervical Cancer Screening", E241="Utilization Rate (per 100,000 patients)"),
SUMIFS(CERV!$D:$D,CERV!$A:$A,C241,CERV!$G:$G,D241),
IF(AND(A241="Cancer Screening for CKD patients", E241="Utilization Rate (per 100,000 patients)"),
SUMIFS(CANSCRN!$D:$D,CANSCRN!$A:$A,C241,CANSCRN!$G:$G,D241),
IF(AND(A241="PSA Testing", E241="Cost per service ($USD)"),
SUMIFS(PSA!$E:$E,PSA!$A:$A,C241,PSA!$G:$G,D241),
IF(AND(A241="Colorectal Cancer Screening", E241="Cost per service ($USD)"),
SUMIFS(COL!$E:$E,COL!$A:$A,C241,COL!$G:$G,D241),
IF(AND(A241="Cervical Cancer Screening", E241="Cost per service ($USD)"),
SUMIFS(CERV!$E:$E,CERV!$A:$A,C241,CERV!$G:$G,D241),
IF(AND(A241="Cancer Screening for CKD patients", E241="Cost per service ($USD)"),
SUMIFS(CANSCRN!$E:$E,CANSCRN!$A:$A,C241,CANSCRN!$G:$G,D241),
IF(AND(A241="PSA Testing", E241="Total Expenditure ($USD per 100,000 patients)"),
SUMIFS(PSA!$F:$F,PSA!$A:$A,C241,PSA!$G:$G,D241),
IF(AND(A241="Colorectal Cancer Screening", E241="Total Expenditure ($USD per 100,000 patients)"),
SUMIFS(COL!$F:$F,COL!$A:$A,C241,COL!$G:$G,D241),
IF(AND(A241="Cervical Cancer Screening", E241="Total Expenditure ($USD per 100,000 patients)"),
SUMIFS(CERV!$F:$F,CERV!$A:$A,C241,CERV!$G:$G,D241),
SUMIFS(CANSCRN!$F:$F,CANSCRN!$A:$A,C241,CANSCRN!$G:$G,D241))))))))))))</f>
        <v>16670.826054404792</v>
      </c>
    </row>
    <row r="242" spans="1:6" x14ac:dyDescent="0.2">
      <c r="A242" s="24" t="s">
        <v>100</v>
      </c>
      <c r="B242" s="24" t="s">
        <v>101</v>
      </c>
      <c r="C242" s="24" t="s">
        <v>50</v>
      </c>
      <c r="D242" s="24">
        <v>2018</v>
      </c>
      <c r="E242" s="24" t="s">
        <v>102</v>
      </c>
      <c r="F242" s="3">
        <f>IF(AND(A242="PSA Testing", E242= "Utilization Rate (per 100,000 patients)"),
SUMIFS(PSA!$D:$D,PSA!$A:$A,C242,PSA!$G:$G,D242),
IF(AND(A242="Colorectal Cancer Screening", E242="Utilization Rate (per 100,000 patients)"),
SUMIFS(COL!$D:$D,COL!$A:$A,C242,COL!$G:$G, D242),
IF(AND(A242="Cervical Cancer Screening", E242="Utilization Rate (per 100,000 patients)"),
SUMIFS(CERV!$D:$D,CERV!$A:$A,C242,CERV!$G:$G,D242),
IF(AND(A242="Cancer Screening for CKD patients", E242="Utilization Rate (per 100,000 patients)"),
SUMIFS(CANSCRN!$D:$D,CANSCRN!$A:$A,C242,CANSCRN!$G:$G,D242),
IF(AND(A242="PSA Testing", E242="Cost per service ($USD)"),
SUMIFS(PSA!$E:$E,PSA!$A:$A,C242,PSA!$G:$G,D242),
IF(AND(A242="Colorectal Cancer Screening", E242="Cost per service ($USD)"),
SUMIFS(COL!$E:$E,COL!$A:$A,C242,COL!$G:$G,D242),
IF(AND(A242="Cervical Cancer Screening", E242="Cost per service ($USD)"),
SUMIFS(CERV!$E:$E,CERV!$A:$A,C242,CERV!$G:$G,D242),
IF(AND(A242="Cancer Screening for CKD patients", E242="Cost per service ($USD)"),
SUMIFS(CANSCRN!$E:$E,CANSCRN!$A:$A,C242,CANSCRN!$G:$G,D242),
IF(AND(A242="PSA Testing", E242="Total Expenditure ($USD per 100,000 patients)"),
SUMIFS(PSA!$F:$F,PSA!$A:$A,C242,PSA!$G:$G,D242),
IF(AND(A242="Colorectal Cancer Screening", E242="Total Expenditure ($USD per 100,000 patients)"),
SUMIFS(COL!$F:$F,COL!$A:$A,C242,COL!$G:$G,D242),
IF(AND(A242="Cervical Cancer Screening", E242="Total Expenditure ($USD per 100,000 patients)"),
SUMIFS(CERV!$F:$F,CERV!$A:$A,C242,CERV!$G:$G,D242),
SUMIFS(CANSCRN!$F:$F,CANSCRN!$A:$A,C242,CANSCRN!$G:$G,D242))))))))))))</f>
        <v>23024.879965080749</v>
      </c>
    </row>
    <row r="243" spans="1:6" x14ac:dyDescent="0.2">
      <c r="A243" s="24" t="s">
        <v>100</v>
      </c>
      <c r="B243" s="24" t="s">
        <v>101</v>
      </c>
      <c r="C243" s="24" t="s">
        <v>50</v>
      </c>
      <c r="D243" s="24">
        <v>2019</v>
      </c>
      <c r="E243" s="24" t="s">
        <v>102</v>
      </c>
      <c r="F243" s="3">
        <f>IF(AND(A243="PSA Testing", E243= "Utilization Rate (per 100,000 patients)"),
SUMIFS(PSA!$D:$D,PSA!$A:$A,C243,PSA!$G:$G,D243),
IF(AND(A243="Colorectal Cancer Screening", E243="Utilization Rate (per 100,000 patients)"),
SUMIFS(COL!$D:$D,COL!$A:$A,C243,COL!$G:$G, D243),
IF(AND(A243="Cervical Cancer Screening", E243="Utilization Rate (per 100,000 patients)"),
SUMIFS(CERV!$D:$D,CERV!$A:$A,C243,CERV!$G:$G,D243),
IF(AND(A243="Cancer Screening for CKD patients", E243="Utilization Rate (per 100,000 patients)"),
SUMIFS(CANSCRN!$D:$D,CANSCRN!$A:$A,C243,CANSCRN!$G:$G,D243),
IF(AND(A243="PSA Testing", E243="Cost per service ($USD)"),
SUMIFS(PSA!$E:$E,PSA!$A:$A,C243,PSA!$G:$G,D243),
IF(AND(A243="Colorectal Cancer Screening", E243="Cost per service ($USD)"),
SUMIFS(COL!$E:$E,COL!$A:$A,C243,COL!$G:$G,D243),
IF(AND(A243="Cervical Cancer Screening", E243="Cost per service ($USD)"),
SUMIFS(CERV!$E:$E,CERV!$A:$A,C243,CERV!$G:$G,D243),
IF(AND(A243="Cancer Screening for CKD patients", E243="Cost per service ($USD)"),
SUMIFS(CANSCRN!$E:$E,CANSCRN!$A:$A,C243,CANSCRN!$G:$G,D243),
IF(AND(A243="PSA Testing", E243="Total Expenditure ($USD per 100,000 patients)"),
SUMIFS(PSA!$F:$F,PSA!$A:$A,C243,PSA!$G:$G,D243),
IF(AND(A243="Colorectal Cancer Screening", E243="Total Expenditure ($USD per 100,000 patients)"),
SUMIFS(COL!$F:$F,COL!$A:$A,C243,COL!$G:$G,D243),
IF(AND(A243="Cervical Cancer Screening", E243="Total Expenditure ($USD per 100,000 patients)"),
SUMIFS(CERV!$F:$F,CERV!$A:$A,C243,CERV!$G:$G,D243),
SUMIFS(CANSCRN!$F:$F,CANSCRN!$A:$A,C243,CANSCRN!$G:$G,D243))))))))))))</f>
        <v>23349.937733499377</v>
      </c>
    </row>
    <row r="244" spans="1:6" x14ac:dyDescent="0.2">
      <c r="A244" s="24" t="s">
        <v>100</v>
      </c>
      <c r="B244" s="24" t="s">
        <v>101</v>
      </c>
      <c r="C244" s="24" t="s">
        <v>52</v>
      </c>
      <c r="D244" s="24">
        <v>2009</v>
      </c>
      <c r="E244" s="24" t="s">
        <v>102</v>
      </c>
      <c r="F244" s="3">
        <f>IF(AND(A244="PSA Testing", E244= "Utilization Rate (per 100,000 patients)"),
SUMIFS(PSA!$D:$D,PSA!$A:$A,C244,PSA!$G:$G,D244),
IF(AND(A244="Colorectal Cancer Screening", E244="Utilization Rate (per 100,000 patients)"),
SUMIFS(COL!$D:$D,COL!$A:$A,C244,COL!$G:$G, D244),
IF(AND(A244="Cervical Cancer Screening", E244="Utilization Rate (per 100,000 patients)"),
SUMIFS(CERV!$D:$D,CERV!$A:$A,C244,CERV!$G:$G,D244),
IF(AND(A244="Cancer Screening for CKD patients", E244="Utilization Rate (per 100,000 patients)"),
SUMIFS(CANSCRN!$D:$D,CANSCRN!$A:$A,C244,CANSCRN!$G:$G,D244),
IF(AND(A244="PSA Testing", E244="Cost per service ($USD)"),
SUMIFS(PSA!$E:$E,PSA!$A:$A,C244,PSA!$G:$G,D244),
IF(AND(A244="Colorectal Cancer Screening", E244="Cost per service ($USD)"),
SUMIFS(COL!$E:$E,COL!$A:$A,C244,COL!$G:$G,D244),
IF(AND(A244="Cervical Cancer Screening", E244="Cost per service ($USD)"),
SUMIFS(CERV!$E:$E,CERV!$A:$A,C244,CERV!$G:$G,D244),
IF(AND(A244="Cancer Screening for CKD patients", E244="Cost per service ($USD)"),
SUMIFS(CANSCRN!$E:$E,CANSCRN!$A:$A,C244,CANSCRN!$G:$G,D244),
IF(AND(A244="PSA Testing", E244="Total Expenditure ($USD per 100,000 patients)"),
SUMIFS(PSA!$F:$F,PSA!$A:$A,C244,PSA!$G:$G,D244),
IF(AND(A244="Colorectal Cancer Screening", E244="Total Expenditure ($USD per 100,000 patients)"),
SUMIFS(COL!$F:$F,COL!$A:$A,C244,COL!$G:$G,D244),
IF(AND(A244="Cervical Cancer Screening", E244="Total Expenditure ($USD per 100,000 patients)"),
SUMIFS(CERV!$F:$F,CERV!$A:$A,C244,CERV!$G:$G,D244),
SUMIFS(CANSCRN!$F:$F,CANSCRN!$A:$A,C244,CANSCRN!$G:$G,D244))))))))))))</f>
        <v>9806.0058463991481</v>
      </c>
    </row>
    <row r="245" spans="1:6" x14ac:dyDescent="0.2">
      <c r="A245" s="24" t="s">
        <v>100</v>
      </c>
      <c r="B245" s="24" t="s">
        <v>101</v>
      </c>
      <c r="C245" s="24" t="s">
        <v>52</v>
      </c>
      <c r="D245" s="24">
        <v>2010</v>
      </c>
      <c r="E245" s="24" t="s">
        <v>102</v>
      </c>
      <c r="F245" s="3">
        <f>IF(AND(A245="PSA Testing", E245= "Utilization Rate (per 100,000 patients)"),
SUMIFS(PSA!$D:$D,PSA!$A:$A,C245,PSA!$G:$G,D245),
IF(AND(A245="Colorectal Cancer Screening", E245="Utilization Rate (per 100,000 patients)"),
SUMIFS(COL!$D:$D,COL!$A:$A,C245,COL!$G:$G, D245),
IF(AND(A245="Cervical Cancer Screening", E245="Utilization Rate (per 100,000 patients)"),
SUMIFS(CERV!$D:$D,CERV!$A:$A,C245,CERV!$G:$G,D245),
IF(AND(A245="Cancer Screening for CKD patients", E245="Utilization Rate (per 100,000 patients)"),
SUMIFS(CANSCRN!$D:$D,CANSCRN!$A:$A,C245,CANSCRN!$G:$G,D245),
IF(AND(A245="PSA Testing", E245="Cost per service ($USD)"),
SUMIFS(PSA!$E:$E,PSA!$A:$A,C245,PSA!$G:$G,D245),
IF(AND(A245="Colorectal Cancer Screening", E245="Cost per service ($USD)"),
SUMIFS(COL!$E:$E,COL!$A:$A,C245,COL!$G:$G,D245),
IF(AND(A245="Cervical Cancer Screening", E245="Cost per service ($USD)"),
SUMIFS(CERV!$E:$E,CERV!$A:$A,C245,CERV!$G:$G,D245),
IF(AND(A245="Cancer Screening for CKD patients", E245="Cost per service ($USD)"),
SUMIFS(CANSCRN!$E:$E,CANSCRN!$A:$A,C245,CANSCRN!$G:$G,D245),
IF(AND(A245="PSA Testing", E245="Total Expenditure ($USD per 100,000 patients)"),
SUMIFS(PSA!$F:$F,PSA!$A:$A,C245,PSA!$G:$G,D245),
IF(AND(A245="Colorectal Cancer Screening", E245="Total Expenditure ($USD per 100,000 patients)"),
SUMIFS(COL!$F:$F,COL!$A:$A,C245,COL!$G:$G,D245),
IF(AND(A245="Cervical Cancer Screening", E245="Total Expenditure ($USD per 100,000 patients)"),
SUMIFS(CERV!$F:$F,CERV!$A:$A,C245,CERV!$G:$G,D245),
SUMIFS(CANSCRN!$F:$F,CANSCRN!$A:$A,C245,CANSCRN!$G:$G,D245))))))))))))</f>
        <v>8815.3503893214674</v>
      </c>
    </row>
    <row r="246" spans="1:6" x14ac:dyDescent="0.2">
      <c r="A246" s="24" t="s">
        <v>100</v>
      </c>
      <c r="B246" s="24" t="s">
        <v>101</v>
      </c>
      <c r="C246" s="24" t="s">
        <v>52</v>
      </c>
      <c r="D246" s="24">
        <v>2011</v>
      </c>
      <c r="E246" s="24" t="s">
        <v>102</v>
      </c>
      <c r="F246" s="3">
        <f>IF(AND(A246="PSA Testing", E246= "Utilization Rate (per 100,000 patients)"),
SUMIFS(PSA!$D:$D,PSA!$A:$A,C246,PSA!$G:$G,D246),
IF(AND(A246="Colorectal Cancer Screening", E246="Utilization Rate (per 100,000 patients)"),
SUMIFS(COL!$D:$D,COL!$A:$A,C246,COL!$G:$G, D246),
IF(AND(A246="Cervical Cancer Screening", E246="Utilization Rate (per 100,000 patients)"),
SUMIFS(CERV!$D:$D,CERV!$A:$A,C246,CERV!$G:$G,D246),
IF(AND(A246="Cancer Screening for CKD patients", E246="Utilization Rate (per 100,000 patients)"),
SUMIFS(CANSCRN!$D:$D,CANSCRN!$A:$A,C246,CANSCRN!$G:$G,D246),
IF(AND(A246="PSA Testing", E246="Cost per service ($USD)"),
SUMIFS(PSA!$E:$E,PSA!$A:$A,C246,PSA!$G:$G,D246),
IF(AND(A246="Colorectal Cancer Screening", E246="Cost per service ($USD)"),
SUMIFS(COL!$E:$E,COL!$A:$A,C246,COL!$G:$G,D246),
IF(AND(A246="Cervical Cancer Screening", E246="Cost per service ($USD)"),
SUMIFS(CERV!$E:$E,CERV!$A:$A,C246,CERV!$G:$G,D246),
IF(AND(A246="Cancer Screening for CKD patients", E246="Cost per service ($USD)"),
SUMIFS(CANSCRN!$E:$E,CANSCRN!$A:$A,C246,CANSCRN!$G:$G,D246),
IF(AND(A246="PSA Testing", E246="Total Expenditure ($USD per 100,000 patients)"),
SUMIFS(PSA!$F:$F,PSA!$A:$A,C246,PSA!$G:$G,D246),
IF(AND(A246="Colorectal Cancer Screening", E246="Total Expenditure ($USD per 100,000 patients)"),
SUMIFS(COL!$F:$F,COL!$A:$A,C246,COL!$G:$G,D246),
IF(AND(A246="Cervical Cancer Screening", E246="Total Expenditure ($USD per 100,000 patients)"),
SUMIFS(CERV!$F:$F,CERV!$A:$A,C246,CERV!$G:$G,D246),
SUMIFS(CANSCRN!$F:$F,CANSCRN!$A:$A,C246,CANSCRN!$G:$G,D246))))))))))))</f>
        <v>7909.4540612516639</v>
      </c>
    </row>
    <row r="247" spans="1:6" x14ac:dyDescent="0.2">
      <c r="A247" s="24" t="s">
        <v>100</v>
      </c>
      <c r="B247" s="24" t="s">
        <v>101</v>
      </c>
      <c r="C247" s="24" t="s">
        <v>52</v>
      </c>
      <c r="D247" s="24">
        <v>2012</v>
      </c>
      <c r="E247" s="24" t="s">
        <v>102</v>
      </c>
      <c r="F247" s="3">
        <f>IF(AND(A247="PSA Testing", E247= "Utilization Rate (per 100,000 patients)"),
SUMIFS(PSA!$D:$D,PSA!$A:$A,C247,PSA!$G:$G,D247),
IF(AND(A247="Colorectal Cancer Screening", E247="Utilization Rate (per 100,000 patients)"),
SUMIFS(COL!$D:$D,COL!$A:$A,C247,COL!$G:$G, D247),
IF(AND(A247="Cervical Cancer Screening", E247="Utilization Rate (per 100,000 patients)"),
SUMIFS(CERV!$D:$D,CERV!$A:$A,C247,CERV!$G:$G,D247),
IF(AND(A247="Cancer Screening for CKD patients", E247="Utilization Rate (per 100,000 patients)"),
SUMIFS(CANSCRN!$D:$D,CANSCRN!$A:$A,C247,CANSCRN!$G:$G,D247),
IF(AND(A247="PSA Testing", E247="Cost per service ($USD)"),
SUMIFS(PSA!$E:$E,PSA!$A:$A,C247,PSA!$G:$G,D247),
IF(AND(A247="Colorectal Cancer Screening", E247="Cost per service ($USD)"),
SUMIFS(COL!$E:$E,COL!$A:$A,C247,COL!$G:$G,D247),
IF(AND(A247="Cervical Cancer Screening", E247="Cost per service ($USD)"),
SUMIFS(CERV!$E:$E,CERV!$A:$A,C247,CERV!$G:$G,D247),
IF(AND(A247="Cancer Screening for CKD patients", E247="Cost per service ($USD)"),
SUMIFS(CANSCRN!$E:$E,CANSCRN!$A:$A,C247,CANSCRN!$G:$G,D247),
IF(AND(A247="PSA Testing", E247="Total Expenditure ($USD per 100,000 patients)"),
SUMIFS(PSA!$F:$F,PSA!$A:$A,C247,PSA!$G:$G,D247),
IF(AND(A247="Colorectal Cancer Screening", E247="Total Expenditure ($USD per 100,000 patients)"),
SUMIFS(COL!$F:$F,COL!$A:$A,C247,COL!$G:$G,D247),
IF(AND(A247="Cervical Cancer Screening", E247="Total Expenditure ($USD per 100,000 patients)"),
SUMIFS(CERV!$F:$F,CERV!$A:$A,C247,CERV!$G:$G,D247),
SUMIFS(CANSCRN!$F:$F,CANSCRN!$A:$A,C247,CANSCRN!$G:$G,D247))))))))))))</f>
        <v>6630.9117503656753</v>
      </c>
    </row>
    <row r="248" spans="1:6" x14ac:dyDescent="0.2">
      <c r="A248" s="24" t="s">
        <v>100</v>
      </c>
      <c r="B248" s="24" t="s">
        <v>101</v>
      </c>
      <c r="C248" s="24" t="s">
        <v>52</v>
      </c>
      <c r="D248" s="24">
        <v>2013</v>
      </c>
      <c r="E248" s="24" t="s">
        <v>102</v>
      </c>
      <c r="F248" s="3">
        <f>IF(AND(A248="PSA Testing", E248= "Utilization Rate (per 100,000 patients)"),
SUMIFS(PSA!$D:$D,PSA!$A:$A,C248,PSA!$G:$G,D248),
IF(AND(A248="Colorectal Cancer Screening", E248="Utilization Rate (per 100,000 patients)"),
SUMIFS(COL!$D:$D,COL!$A:$A,C248,COL!$G:$G, D248),
IF(AND(A248="Cervical Cancer Screening", E248="Utilization Rate (per 100,000 patients)"),
SUMIFS(CERV!$D:$D,CERV!$A:$A,C248,CERV!$G:$G,D248),
IF(AND(A248="Cancer Screening for CKD patients", E248="Utilization Rate (per 100,000 patients)"),
SUMIFS(CANSCRN!$D:$D,CANSCRN!$A:$A,C248,CANSCRN!$G:$G,D248),
IF(AND(A248="PSA Testing", E248="Cost per service ($USD)"),
SUMIFS(PSA!$E:$E,PSA!$A:$A,C248,PSA!$G:$G,D248),
IF(AND(A248="Colorectal Cancer Screening", E248="Cost per service ($USD)"),
SUMIFS(COL!$E:$E,COL!$A:$A,C248,COL!$G:$G,D248),
IF(AND(A248="Cervical Cancer Screening", E248="Cost per service ($USD)"),
SUMIFS(CERV!$E:$E,CERV!$A:$A,C248,CERV!$G:$G,D248),
IF(AND(A248="Cancer Screening for CKD patients", E248="Cost per service ($USD)"),
SUMIFS(CANSCRN!$E:$E,CANSCRN!$A:$A,C248,CANSCRN!$G:$G,D248),
IF(AND(A248="PSA Testing", E248="Total Expenditure ($USD per 100,000 patients)"),
SUMIFS(PSA!$F:$F,PSA!$A:$A,C248,PSA!$G:$G,D248),
IF(AND(A248="Colorectal Cancer Screening", E248="Total Expenditure ($USD per 100,000 patients)"),
SUMIFS(COL!$F:$F,COL!$A:$A,C248,COL!$G:$G,D248),
IF(AND(A248="Cervical Cancer Screening", E248="Total Expenditure ($USD per 100,000 patients)"),
SUMIFS(CERV!$F:$F,CERV!$A:$A,C248,CERV!$G:$G,D248),
SUMIFS(CANSCRN!$F:$F,CANSCRN!$A:$A,C248,CANSCRN!$G:$G,D248))))))))))))</f>
        <v>4909.5607235142124</v>
      </c>
    </row>
    <row r="249" spans="1:6" x14ac:dyDescent="0.2">
      <c r="A249" s="24" t="s">
        <v>100</v>
      </c>
      <c r="B249" s="24" t="s">
        <v>101</v>
      </c>
      <c r="C249" s="24" t="s">
        <v>52</v>
      </c>
      <c r="D249" s="24">
        <v>2014</v>
      </c>
      <c r="E249" s="24" t="s">
        <v>102</v>
      </c>
      <c r="F249" s="3">
        <f>IF(AND(A249="PSA Testing", E249= "Utilization Rate (per 100,000 patients)"),
SUMIFS(PSA!$D:$D,PSA!$A:$A,C249,PSA!$G:$G,D249),
IF(AND(A249="Colorectal Cancer Screening", E249="Utilization Rate (per 100,000 patients)"),
SUMIFS(COL!$D:$D,COL!$A:$A,C249,COL!$G:$G, D249),
IF(AND(A249="Cervical Cancer Screening", E249="Utilization Rate (per 100,000 patients)"),
SUMIFS(CERV!$D:$D,CERV!$A:$A,C249,CERV!$G:$G,D249),
IF(AND(A249="Cancer Screening for CKD patients", E249="Utilization Rate (per 100,000 patients)"),
SUMIFS(CANSCRN!$D:$D,CANSCRN!$A:$A,C249,CANSCRN!$G:$G,D249),
IF(AND(A249="PSA Testing", E249="Cost per service ($USD)"),
SUMIFS(PSA!$E:$E,PSA!$A:$A,C249,PSA!$G:$G,D249),
IF(AND(A249="Colorectal Cancer Screening", E249="Cost per service ($USD)"),
SUMIFS(COL!$E:$E,COL!$A:$A,C249,COL!$G:$G,D249),
IF(AND(A249="Cervical Cancer Screening", E249="Cost per service ($USD)"),
SUMIFS(CERV!$E:$E,CERV!$A:$A,C249,CERV!$G:$G,D249),
IF(AND(A249="Cancer Screening for CKD patients", E249="Cost per service ($USD)"),
SUMIFS(CANSCRN!$E:$E,CANSCRN!$A:$A,C249,CANSCRN!$G:$G,D249),
IF(AND(A249="PSA Testing", E249="Total Expenditure ($USD per 100,000 patients)"),
SUMIFS(PSA!$F:$F,PSA!$A:$A,C249,PSA!$G:$G,D249),
IF(AND(A249="Colorectal Cancer Screening", E249="Total Expenditure ($USD per 100,000 patients)"),
SUMIFS(COL!$F:$F,COL!$A:$A,C249,COL!$G:$G,D249),
IF(AND(A249="Cervical Cancer Screening", E249="Total Expenditure ($USD per 100,000 patients)"),
SUMIFS(CERV!$F:$F,CERV!$A:$A,C249,CERV!$G:$G,D249),
SUMIFS(CANSCRN!$F:$F,CANSCRN!$A:$A,C249,CANSCRN!$G:$G,D249))))))))))))</f>
        <v>4414.2143253747918</v>
      </c>
    </row>
    <row r="250" spans="1:6" x14ac:dyDescent="0.2">
      <c r="A250" s="24" t="s">
        <v>100</v>
      </c>
      <c r="B250" s="24" t="s">
        <v>101</v>
      </c>
      <c r="C250" s="24" t="s">
        <v>52</v>
      </c>
      <c r="D250" s="24">
        <v>2015</v>
      </c>
      <c r="E250" s="24" t="s">
        <v>102</v>
      </c>
      <c r="F250" s="3">
        <f>IF(AND(A250="PSA Testing", E250= "Utilization Rate (per 100,000 patients)"),
SUMIFS(PSA!$D:$D,PSA!$A:$A,C250,PSA!$G:$G,D250),
IF(AND(A250="Colorectal Cancer Screening", E250="Utilization Rate (per 100,000 patients)"),
SUMIFS(COL!$D:$D,COL!$A:$A,C250,COL!$G:$G, D250),
IF(AND(A250="Cervical Cancer Screening", E250="Utilization Rate (per 100,000 patients)"),
SUMIFS(CERV!$D:$D,CERV!$A:$A,C250,CERV!$G:$G,D250),
IF(AND(A250="Cancer Screening for CKD patients", E250="Utilization Rate (per 100,000 patients)"),
SUMIFS(CANSCRN!$D:$D,CANSCRN!$A:$A,C250,CANSCRN!$G:$G,D250),
IF(AND(A250="PSA Testing", E250="Cost per service ($USD)"),
SUMIFS(PSA!$E:$E,PSA!$A:$A,C250,PSA!$G:$G,D250),
IF(AND(A250="Colorectal Cancer Screening", E250="Cost per service ($USD)"),
SUMIFS(COL!$E:$E,COL!$A:$A,C250,COL!$G:$G,D250),
IF(AND(A250="Cervical Cancer Screening", E250="Cost per service ($USD)"),
SUMIFS(CERV!$E:$E,CERV!$A:$A,C250,CERV!$G:$G,D250),
IF(AND(A250="Cancer Screening for CKD patients", E250="Cost per service ($USD)"),
SUMIFS(CANSCRN!$E:$E,CANSCRN!$A:$A,C250,CANSCRN!$G:$G,D250),
IF(AND(A250="PSA Testing", E250="Total Expenditure ($USD per 100,000 patients)"),
SUMIFS(PSA!$F:$F,PSA!$A:$A,C250,PSA!$G:$G,D250),
IF(AND(A250="Colorectal Cancer Screening", E250="Total Expenditure ($USD per 100,000 patients)"),
SUMIFS(COL!$F:$F,COL!$A:$A,C250,COL!$G:$G,D250),
IF(AND(A250="Cervical Cancer Screening", E250="Total Expenditure ($USD per 100,000 patients)"),
SUMIFS(CERV!$F:$F,CERV!$A:$A,C250,CERV!$G:$G,D250),
SUMIFS(CANSCRN!$F:$F,CANSCRN!$A:$A,C250,CANSCRN!$G:$G,D250))))))))))))</f>
        <v>9602.6490066225178</v>
      </c>
    </row>
    <row r="251" spans="1:6" x14ac:dyDescent="0.2">
      <c r="A251" s="24" t="s">
        <v>100</v>
      </c>
      <c r="B251" s="24" t="s">
        <v>101</v>
      </c>
      <c r="C251" s="24" t="s">
        <v>52</v>
      </c>
      <c r="D251" s="24">
        <v>2016</v>
      </c>
      <c r="E251" s="24" t="s">
        <v>102</v>
      </c>
      <c r="F251" s="3">
        <f>IF(AND(A251="PSA Testing", E251= "Utilization Rate (per 100,000 patients)"),
SUMIFS(PSA!$D:$D,PSA!$A:$A,C251,PSA!$G:$G,D251),
IF(AND(A251="Colorectal Cancer Screening", E251="Utilization Rate (per 100,000 patients)"),
SUMIFS(COL!$D:$D,COL!$A:$A,C251,COL!$G:$G, D251),
IF(AND(A251="Cervical Cancer Screening", E251="Utilization Rate (per 100,000 patients)"),
SUMIFS(CERV!$D:$D,CERV!$A:$A,C251,CERV!$G:$G,D251),
IF(AND(A251="Cancer Screening for CKD patients", E251="Utilization Rate (per 100,000 patients)"),
SUMIFS(CANSCRN!$D:$D,CANSCRN!$A:$A,C251,CANSCRN!$G:$G,D251),
IF(AND(A251="PSA Testing", E251="Cost per service ($USD)"),
SUMIFS(PSA!$E:$E,PSA!$A:$A,C251,PSA!$G:$G,D251),
IF(AND(A251="Colorectal Cancer Screening", E251="Cost per service ($USD)"),
SUMIFS(COL!$E:$E,COL!$A:$A,C251,COL!$G:$G,D251),
IF(AND(A251="Cervical Cancer Screening", E251="Cost per service ($USD)"),
SUMIFS(CERV!$E:$E,CERV!$A:$A,C251,CERV!$G:$G,D251),
IF(AND(A251="Cancer Screening for CKD patients", E251="Cost per service ($USD)"),
SUMIFS(CANSCRN!$E:$E,CANSCRN!$A:$A,C251,CANSCRN!$G:$G,D251),
IF(AND(A251="PSA Testing", E251="Total Expenditure ($USD per 100,000 patients)"),
SUMIFS(PSA!$F:$F,PSA!$A:$A,C251,PSA!$G:$G,D251),
IF(AND(A251="Colorectal Cancer Screening", E251="Total Expenditure ($USD per 100,000 patients)"),
SUMIFS(COL!$F:$F,COL!$A:$A,C251,COL!$G:$G,D251),
IF(AND(A251="Cervical Cancer Screening", E251="Total Expenditure ($USD per 100,000 patients)"),
SUMIFS(CERV!$F:$F,CERV!$A:$A,C251,CERV!$G:$G,D251),
SUMIFS(CANSCRN!$F:$F,CANSCRN!$A:$A,C251,CANSCRN!$G:$G,D251))))))))))))</f>
        <v>12770.27027027027</v>
      </c>
    </row>
    <row r="252" spans="1:6" x14ac:dyDescent="0.2">
      <c r="A252" s="24" t="s">
        <v>100</v>
      </c>
      <c r="B252" s="24" t="s">
        <v>101</v>
      </c>
      <c r="C252" s="24" t="s">
        <v>52</v>
      </c>
      <c r="D252" s="24">
        <v>2017</v>
      </c>
      <c r="E252" s="24" t="s">
        <v>102</v>
      </c>
      <c r="F252" s="3">
        <f>IF(AND(A252="PSA Testing", E252= "Utilization Rate (per 100,000 patients)"),
SUMIFS(PSA!$D:$D,PSA!$A:$A,C252,PSA!$G:$G,D252),
IF(AND(A252="Colorectal Cancer Screening", E252="Utilization Rate (per 100,000 patients)"),
SUMIFS(COL!$D:$D,COL!$A:$A,C252,COL!$G:$G, D252),
IF(AND(A252="Cervical Cancer Screening", E252="Utilization Rate (per 100,000 patients)"),
SUMIFS(CERV!$D:$D,CERV!$A:$A,C252,CERV!$G:$G,D252),
IF(AND(A252="Cancer Screening for CKD patients", E252="Utilization Rate (per 100,000 patients)"),
SUMIFS(CANSCRN!$D:$D,CANSCRN!$A:$A,C252,CANSCRN!$G:$G,D252),
IF(AND(A252="PSA Testing", E252="Cost per service ($USD)"),
SUMIFS(PSA!$E:$E,PSA!$A:$A,C252,PSA!$G:$G,D252),
IF(AND(A252="Colorectal Cancer Screening", E252="Cost per service ($USD)"),
SUMIFS(COL!$E:$E,COL!$A:$A,C252,COL!$G:$G,D252),
IF(AND(A252="Cervical Cancer Screening", E252="Cost per service ($USD)"),
SUMIFS(CERV!$E:$E,CERV!$A:$A,C252,CERV!$G:$G,D252),
IF(AND(A252="Cancer Screening for CKD patients", E252="Cost per service ($USD)"),
SUMIFS(CANSCRN!$E:$E,CANSCRN!$A:$A,C252,CANSCRN!$G:$G,D252),
IF(AND(A252="PSA Testing", E252="Total Expenditure ($USD per 100,000 patients)"),
SUMIFS(PSA!$F:$F,PSA!$A:$A,C252,PSA!$G:$G,D252),
IF(AND(A252="Colorectal Cancer Screening", E252="Total Expenditure ($USD per 100,000 patients)"),
SUMIFS(COL!$F:$F,COL!$A:$A,C252,COL!$G:$G,D252),
IF(AND(A252="Cervical Cancer Screening", E252="Total Expenditure ($USD per 100,000 patients)"),
SUMIFS(CERV!$F:$F,CERV!$A:$A,C252,CERV!$G:$G,D252),
SUMIFS(CANSCRN!$F:$F,CANSCRN!$A:$A,C252,CANSCRN!$G:$G,D252))))))))))))</f>
        <v>16683.366733466934</v>
      </c>
    </row>
    <row r="253" spans="1:6" x14ac:dyDescent="0.2">
      <c r="A253" s="24" t="s">
        <v>100</v>
      </c>
      <c r="B253" s="24" t="s">
        <v>101</v>
      </c>
      <c r="C253" s="24" t="s">
        <v>52</v>
      </c>
      <c r="D253" s="24">
        <v>2018</v>
      </c>
      <c r="E253" s="24" t="s">
        <v>102</v>
      </c>
      <c r="F253" s="3">
        <f>IF(AND(A253="PSA Testing", E253= "Utilization Rate (per 100,000 patients)"),
SUMIFS(PSA!$D:$D,PSA!$A:$A,C253,PSA!$G:$G,D253),
IF(AND(A253="Colorectal Cancer Screening", E253="Utilization Rate (per 100,000 patients)"),
SUMIFS(COL!$D:$D,COL!$A:$A,C253,COL!$G:$G, D253),
IF(AND(A253="Cervical Cancer Screening", E253="Utilization Rate (per 100,000 patients)"),
SUMIFS(CERV!$D:$D,CERV!$A:$A,C253,CERV!$G:$G,D253),
IF(AND(A253="Cancer Screening for CKD patients", E253="Utilization Rate (per 100,000 patients)"),
SUMIFS(CANSCRN!$D:$D,CANSCRN!$A:$A,C253,CANSCRN!$G:$G,D253),
IF(AND(A253="PSA Testing", E253="Cost per service ($USD)"),
SUMIFS(PSA!$E:$E,PSA!$A:$A,C253,PSA!$G:$G,D253),
IF(AND(A253="Colorectal Cancer Screening", E253="Cost per service ($USD)"),
SUMIFS(COL!$E:$E,COL!$A:$A,C253,COL!$G:$G,D253),
IF(AND(A253="Cervical Cancer Screening", E253="Cost per service ($USD)"),
SUMIFS(CERV!$E:$E,CERV!$A:$A,C253,CERV!$G:$G,D253),
IF(AND(A253="Cancer Screening for CKD patients", E253="Cost per service ($USD)"),
SUMIFS(CANSCRN!$E:$E,CANSCRN!$A:$A,C253,CANSCRN!$G:$G,D253),
IF(AND(A253="PSA Testing", E253="Total Expenditure ($USD per 100,000 patients)"),
SUMIFS(PSA!$F:$F,PSA!$A:$A,C253,PSA!$G:$G,D253),
IF(AND(A253="Colorectal Cancer Screening", E253="Total Expenditure ($USD per 100,000 patients)"),
SUMIFS(COL!$F:$F,COL!$A:$A,C253,COL!$G:$G,D253),
IF(AND(A253="Cervical Cancer Screening", E253="Total Expenditure ($USD per 100,000 patients)"),
SUMIFS(CERV!$F:$F,CERV!$A:$A,C253,CERV!$G:$G,D253),
SUMIFS(CANSCRN!$F:$F,CANSCRN!$A:$A,C253,CANSCRN!$G:$G,D253))))))))))))</f>
        <v>23762.047191758058</v>
      </c>
    </row>
    <row r="254" spans="1:6" x14ac:dyDescent="0.2">
      <c r="A254" s="24" t="s">
        <v>100</v>
      </c>
      <c r="B254" s="24" t="s">
        <v>101</v>
      </c>
      <c r="C254" s="24" t="s">
        <v>52</v>
      </c>
      <c r="D254" s="24">
        <v>2019</v>
      </c>
      <c r="E254" s="24" t="s">
        <v>102</v>
      </c>
      <c r="F254" s="3">
        <f>IF(AND(A254="PSA Testing", E254= "Utilization Rate (per 100,000 patients)"),
SUMIFS(PSA!$D:$D,PSA!$A:$A,C254,PSA!$G:$G,D254),
IF(AND(A254="Colorectal Cancer Screening", E254="Utilization Rate (per 100,000 patients)"),
SUMIFS(COL!$D:$D,COL!$A:$A,C254,COL!$G:$G, D254),
IF(AND(A254="Cervical Cancer Screening", E254="Utilization Rate (per 100,000 patients)"),
SUMIFS(CERV!$D:$D,CERV!$A:$A,C254,CERV!$G:$G,D254),
IF(AND(A254="Cancer Screening for CKD patients", E254="Utilization Rate (per 100,000 patients)"),
SUMIFS(CANSCRN!$D:$D,CANSCRN!$A:$A,C254,CANSCRN!$G:$G,D254),
IF(AND(A254="PSA Testing", E254="Cost per service ($USD)"),
SUMIFS(PSA!$E:$E,PSA!$A:$A,C254,PSA!$G:$G,D254),
IF(AND(A254="Colorectal Cancer Screening", E254="Cost per service ($USD)"),
SUMIFS(COL!$E:$E,COL!$A:$A,C254,COL!$G:$G,D254),
IF(AND(A254="Cervical Cancer Screening", E254="Cost per service ($USD)"),
SUMIFS(CERV!$E:$E,CERV!$A:$A,C254,CERV!$G:$G,D254),
IF(AND(A254="Cancer Screening for CKD patients", E254="Cost per service ($USD)"),
SUMIFS(CANSCRN!$E:$E,CANSCRN!$A:$A,C254,CANSCRN!$G:$G,D254),
IF(AND(A254="PSA Testing", E254="Total Expenditure ($USD per 100,000 patients)"),
SUMIFS(PSA!$F:$F,PSA!$A:$A,C254,PSA!$G:$G,D254),
IF(AND(A254="Colorectal Cancer Screening", E254="Total Expenditure ($USD per 100,000 patients)"),
SUMIFS(COL!$F:$F,COL!$A:$A,C254,COL!$G:$G,D254),
IF(AND(A254="Cervical Cancer Screening", E254="Total Expenditure ($USD per 100,000 patients)"),
SUMIFS(CERV!$F:$F,CERV!$A:$A,C254,CERV!$G:$G,D254),
SUMIFS(CANSCRN!$F:$F,CANSCRN!$A:$A,C254,CANSCRN!$G:$G,D254))))))))))))</f>
        <v>24294.871794871793</v>
      </c>
    </row>
    <row r="255" spans="1:6" x14ac:dyDescent="0.2">
      <c r="A255" s="24" t="s">
        <v>100</v>
      </c>
      <c r="B255" s="24" t="s">
        <v>101</v>
      </c>
      <c r="C255" s="24" t="s">
        <v>53</v>
      </c>
      <c r="D255" s="24">
        <v>2009</v>
      </c>
      <c r="E255" s="24" t="s">
        <v>102</v>
      </c>
      <c r="F255" s="3">
        <f>IF(AND(A255="PSA Testing", E255= "Utilization Rate (per 100,000 patients)"),
SUMIFS(PSA!$D:$D,PSA!$A:$A,C255,PSA!$G:$G,D255),
IF(AND(A255="Colorectal Cancer Screening", E255="Utilization Rate (per 100,000 patients)"),
SUMIFS(COL!$D:$D,COL!$A:$A,C255,COL!$G:$G, D255),
IF(AND(A255="Cervical Cancer Screening", E255="Utilization Rate (per 100,000 patients)"),
SUMIFS(CERV!$D:$D,CERV!$A:$A,C255,CERV!$G:$G,D255),
IF(AND(A255="Cancer Screening for CKD patients", E255="Utilization Rate (per 100,000 patients)"),
SUMIFS(CANSCRN!$D:$D,CANSCRN!$A:$A,C255,CANSCRN!$G:$G,D255),
IF(AND(A255="PSA Testing", E255="Cost per service ($USD)"),
SUMIFS(PSA!$E:$E,PSA!$A:$A,C255,PSA!$G:$G,D255),
IF(AND(A255="Colorectal Cancer Screening", E255="Cost per service ($USD)"),
SUMIFS(COL!$E:$E,COL!$A:$A,C255,COL!$G:$G,D255),
IF(AND(A255="Cervical Cancer Screening", E255="Cost per service ($USD)"),
SUMIFS(CERV!$E:$E,CERV!$A:$A,C255,CERV!$G:$G,D255),
IF(AND(A255="Cancer Screening for CKD patients", E255="Cost per service ($USD)"),
SUMIFS(CANSCRN!$E:$E,CANSCRN!$A:$A,C255,CANSCRN!$G:$G,D255),
IF(AND(A255="PSA Testing", E255="Total Expenditure ($USD per 100,000 patients)"),
SUMIFS(PSA!$F:$F,PSA!$A:$A,C255,PSA!$G:$G,D255),
IF(AND(A255="Colorectal Cancer Screening", E255="Total Expenditure ($USD per 100,000 patients)"),
SUMIFS(COL!$F:$F,COL!$A:$A,C255,COL!$G:$G,D255),
IF(AND(A255="Cervical Cancer Screening", E255="Total Expenditure ($USD per 100,000 patients)"),
SUMIFS(CERV!$F:$F,CERV!$A:$A,C255,CERV!$G:$G,D255),
SUMIFS(CANSCRN!$F:$F,CANSCRN!$A:$A,C255,CANSCRN!$G:$G,D255))))))))))))</f>
        <v>12940.982525552257</v>
      </c>
    </row>
    <row r="256" spans="1:6" x14ac:dyDescent="0.2">
      <c r="A256" s="24" t="s">
        <v>100</v>
      </c>
      <c r="B256" s="24" t="s">
        <v>101</v>
      </c>
      <c r="C256" s="24" t="s">
        <v>53</v>
      </c>
      <c r="D256" s="24">
        <v>2010</v>
      </c>
      <c r="E256" s="24" t="s">
        <v>102</v>
      </c>
      <c r="F256" s="3">
        <f>IF(AND(A256="PSA Testing", E256= "Utilization Rate (per 100,000 patients)"),
SUMIFS(PSA!$D:$D,PSA!$A:$A,C256,PSA!$G:$G,D256),
IF(AND(A256="Colorectal Cancer Screening", E256="Utilization Rate (per 100,000 patients)"),
SUMIFS(COL!$D:$D,COL!$A:$A,C256,COL!$G:$G, D256),
IF(AND(A256="Cervical Cancer Screening", E256="Utilization Rate (per 100,000 patients)"),
SUMIFS(CERV!$D:$D,CERV!$A:$A,C256,CERV!$G:$G,D256),
IF(AND(A256="Cancer Screening for CKD patients", E256="Utilization Rate (per 100,000 patients)"),
SUMIFS(CANSCRN!$D:$D,CANSCRN!$A:$A,C256,CANSCRN!$G:$G,D256),
IF(AND(A256="PSA Testing", E256="Cost per service ($USD)"),
SUMIFS(PSA!$E:$E,PSA!$A:$A,C256,PSA!$G:$G,D256),
IF(AND(A256="Colorectal Cancer Screening", E256="Cost per service ($USD)"),
SUMIFS(COL!$E:$E,COL!$A:$A,C256,COL!$G:$G,D256),
IF(AND(A256="Cervical Cancer Screening", E256="Cost per service ($USD)"),
SUMIFS(CERV!$E:$E,CERV!$A:$A,C256,CERV!$G:$G,D256),
IF(AND(A256="Cancer Screening for CKD patients", E256="Cost per service ($USD)"),
SUMIFS(CANSCRN!$E:$E,CANSCRN!$A:$A,C256,CANSCRN!$G:$G,D256),
IF(AND(A256="PSA Testing", E256="Total Expenditure ($USD per 100,000 patients)"),
SUMIFS(PSA!$F:$F,PSA!$A:$A,C256,PSA!$G:$G,D256),
IF(AND(A256="Colorectal Cancer Screening", E256="Total Expenditure ($USD per 100,000 patients)"),
SUMIFS(COL!$F:$F,COL!$A:$A,C256,COL!$G:$G,D256),
IF(AND(A256="Cervical Cancer Screening", E256="Total Expenditure ($USD per 100,000 patients)"),
SUMIFS(CERV!$F:$F,CERV!$A:$A,C256,CERV!$G:$G,D256),
SUMIFS(CANSCRN!$F:$F,CANSCRN!$A:$A,C256,CANSCRN!$G:$G,D256))))))))))))</f>
        <v>13084.359687458616</v>
      </c>
    </row>
    <row r="257" spans="1:6" x14ac:dyDescent="0.2">
      <c r="A257" s="24" t="s">
        <v>100</v>
      </c>
      <c r="B257" s="24" t="s">
        <v>101</v>
      </c>
      <c r="C257" s="24" t="s">
        <v>53</v>
      </c>
      <c r="D257" s="24">
        <v>2011</v>
      </c>
      <c r="E257" s="24" t="s">
        <v>102</v>
      </c>
      <c r="F257" s="3">
        <f>IF(AND(A257="PSA Testing", E257= "Utilization Rate (per 100,000 patients)"),
SUMIFS(PSA!$D:$D,PSA!$A:$A,C257,PSA!$G:$G,D257),
IF(AND(A257="Colorectal Cancer Screening", E257="Utilization Rate (per 100,000 patients)"),
SUMIFS(COL!$D:$D,COL!$A:$A,C257,COL!$G:$G, D257),
IF(AND(A257="Cervical Cancer Screening", E257="Utilization Rate (per 100,000 patients)"),
SUMIFS(CERV!$D:$D,CERV!$A:$A,C257,CERV!$G:$G,D257),
IF(AND(A257="Cancer Screening for CKD patients", E257="Utilization Rate (per 100,000 patients)"),
SUMIFS(CANSCRN!$D:$D,CANSCRN!$A:$A,C257,CANSCRN!$G:$G,D257),
IF(AND(A257="PSA Testing", E257="Cost per service ($USD)"),
SUMIFS(PSA!$E:$E,PSA!$A:$A,C257,PSA!$G:$G,D257),
IF(AND(A257="Colorectal Cancer Screening", E257="Cost per service ($USD)"),
SUMIFS(COL!$E:$E,COL!$A:$A,C257,COL!$G:$G,D257),
IF(AND(A257="Cervical Cancer Screening", E257="Cost per service ($USD)"),
SUMIFS(CERV!$E:$E,CERV!$A:$A,C257,CERV!$G:$G,D257),
IF(AND(A257="Cancer Screening for CKD patients", E257="Cost per service ($USD)"),
SUMIFS(CANSCRN!$E:$E,CANSCRN!$A:$A,C257,CANSCRN!$G:$G,D257),
IF(AND(A257="PSA Testing", E257="Total Expenditure ($USD per 100,000 patients)"),
SUMIFS(PSA!$F:$F,PSA!$A:$A,C257,PSA!$G:$G,D257),
IF(AND(A257="Colorectal Cancer Screening", E257="Total Expenditure ($USD per 100,000 patients)"),
SUMIFS(COL!$F:$F,COL!$A:$A,C257,COL!$G:$G,D257),
IF(AND(A257="Cervical Cancer Screening", E257="Total Expenditure ($USD per 100,000 patients)"),
SUMIFS(CERV!$F:$F,CERV!$A:$A,C257,CERV!$G:$G,D257),
SUMIFS(CANSCRN!$F:$F,CANSCRN!$A:$A,C257,CANSCRN!$G:$G,D257))))))))))))</f>
        <v>12856.516015796402</v>
      </c>
    </row>
    <row r="258" spans="1:6" x14ac:dyDescent="0.2">
      <c r="A258" s="24" t="s">
        <v>100</v>
      </c>
      <c r="B258" s="24" t="s">
        <v>101</v>
      </c>
      <c r="C258" s="24" t="s">
        <v>53</v>
      </c>
      <c r="D258" s="24">
        <v>2012</v>
      </c>
      <c r="E258" s="24" t="s">
        <v>102</v>
      </c>
      <c r="F258" s="3">
        <f>IF(AND(A258="PSA Testing", E258= "Utilization Rate (per 100,000 patients)"),
SUMIFS(PSA!$D:$D,PSA!$A:$A,C258,PSA!$G:$G,D258),
IF(AND(A258="Colorectal Cancer Screening", E258="Utilization Rate (per 100,000 patients)"),
SUMIFS(COL!$D:$D,COL!$A:$A,C258,COL!$G:$G, D258),
IF(AND(A258="Cervical Cancer Screening", E258="Utilization Rate (per 100,000 patients)"),
SUMIFS(CERV!$D:$D,CERV!$A:$A,C258,CERV!$G:$G,D258),
IF(AND(A258="Cancer Screening for CKD patients", E258="Utilization Rate (per 100,000 patients)"),
SUMIFS(CANSCRN!$D:$D,CANSCRN!$A:$A,C258,CANSCRN!$G:$G,D258),
IF(AND(A258="PSA Testing", E258="Cost per service ($USD)"),
SUMIFS(PSA!$E:$E,PSA!$A:$A,C258,PSA!$G:$G,D258),
IF(AND(A258="Colorectal Cancer Screening", E258="Cost per service ($USD)"),
SUMIFS(COL!$E:$E,COL!$A:$A,C258,COL!$G:$G,D258),
IF(AND(A258="Cervical Cancer Screening", E258="Cost per service ($USD)"),
SUMIFS(CERV!$E:$E,CERV!$A:$A,C258,CERV!$G:$G,D258),
IF(AND(A258="Cancer Screening for CKD patients", E258="Cost per service ($USD)"),
SUMIFS(CANSCRN!$E:$E,CANSCRN!$A:$A,C258,CANSCRN!$G:$G,D258),
IF(AND(A258="PSA Testing", E258="Total Expenditure ($USD per 100,000 patients)"),
SUMIFS(PSA!$F:$F,PSA!$A:$A,C258,PSA!$G:$G,D258),
IF(AND(A258="Colorectal Cancer Screening", E258="Total Expenditure ($USD per 100,000 patients)"),
SUMIFS(COL!$F:$F,COL!$A:$A,C258,COL!$G:$G,D258),
IF(AND(A258="Cervical Cancer Screening", E258="Total Expenditure ($USD per 100,000 patients)"),
SUMIFS(CERV!$F:$F,CERV!$A:$A,C258,CERV!$G:$G,D258),
SUMIFS(CANSCRN!$F:$F,CANSCRN!$A:$A,C258,CANSCRN!$G:$G,D258))))))))))))</f>
        <v>11172.622043281328</v>
      </c>
    </row>
    <row r="259" spans="1:6" x14ac:dyDescent="0.2">
      <c r="A259" s="24" t="s">
        <v>100</v>
      </c>
      <c r="B259" s="24" t="s">
        <v>101</v>
      </c>
      <c r="C259" s="24" t="s">
        <v>53</v>
      </c>
      <c r="D259" s="24">
        <v>2013</v>
      </c>
      <c r="E259" s="24" t="s">
        <v>102</v>
      </c>
      <c r="F259" s="3">
        <f>IF(AND(A259="PSA Testing", E259= "Utilization Rate (per 100,000 patients)"),
SUMIFS(PSA!$D:$D,PSA!$A:$A,C259,PSA!$G:$G,D259),
IF(AND(A259="Colorectal Cancer Screening", E259="Utilization Rate (per 100,000 patients)"),
SUMIFS(COL!$D:$D,COL!$A:$A,C259,COL!$G:$G, D259),
IF(AND(A259="Cervical Cancer Screening", E259="Utilization Rate (per 100,000 patients)"),
SUMIFS(CERV!$D:$D,CERV!$A:$A,C259,CERV!$G:$G,D259),
IF(AND(A259="Cancer Screening for CKD patients", E259="Utilization Rate (per 100,000 patients)"),
SUMIFS(CANSCRN!$D:$D,CANSCRN!$A:$A,C259,CANSCRN!$G:$G,D259),
IF(AND(A259="PSA Testing", E259="Cost per service ($USD)"),
SUMIFS(PSA!$E:$E,PSA!$A:$A,C259,PSA!$G:$G,D259),
IF(AND(A259="Colorectal Cancer Screening", E259="Cost per service ($USD)"),
SUMIFS(COL!$E:$E,COL!$A:$A,C259,COL!$G:$G,D259),
IF(AND(A259="Cervical Cancer Screening", E259="Cost per service ($USD)"),
SUMIFS(CERV!$E:$E,CERV!$A:$A,C259,CERV!$G:$G,D259),
IF(AND(A259="Cancer Screening for CKD patients", E259="Cost per service ($USD)"),
SUMIFS(CANSCRN!$E:$E,CANSCRN!$A:$A,C259,CANSCRN!$G:$G,D259),
IF(AND(A259="PSA Testing", E259="Total Expenditure ($USD per 100,000 patients)"),
SUMIFS(PSA!$F:$F,PSA!$A:$A,C259,PSA!$G:$G,D259),
IF(AND(A259="Colorectal Cancer Screening", E259="Total Expenditure ($USD per 100,000 patients)"),
SUMIFS(COL!$F:$F,COL!$A:$A,C259,COL!$G:$G,D259),
IF(AND(A259="Cervical Cancer Screening", E259="Total Expenditure ($USD per 100,000 patients)"),
SUMIFS(CERV!$F:$F,CERV!$A:$A,C259,CERV!$G:$G,D259),
SUMIFS(CANSCRN!$F:$F,CANSCRN!$A:$A,C259,CANSCRN!$G:$G,D259))))))))))))</f>
        <v>10532.319391634981</v>
      </c>
    </row>
    <row r="260" spans="1:6" x14ac:dyDescent="0.2">
      <c r="A260" s="24" t="s">
        <v>100</v>
      </c>
      <c r="B260" s="24" t="s">
        <v>101</v>
      </c>
      <c r="C260" s="24" t="s">
        <v>53</v>
      </c>
      <c r="D260" s="24">
        <v>2014</v>
      </c>
      <c r="E260" s="24" t="s">
        <v>102</v>
      </c>
      <c r="F260" s="3">
        <f>IF(AND(A260="PSA Testing", E260= "Utilization Rate (per 100,000 patients)"),
SUMIFS(PSA!$D:$D,PSA!$A:$A,C260,PSA!$G:$G,D260),
IF(AND(A260="Colorectal Cancer Screening", E260="Utilization Rate (per 100,000 patients)"),
SUMIFS(COL!$D:$D,COL!$A:$A,C260,COL!$G:$G, D260),
IF(AND(A260="Cervical Cancer Screening", E260="Utilization Rate (per 100,000 patients)"),
SUMIFS(CERV!$D:$D,CERV!$A:$A,C260,CERV!$G:$G,D260),
IF(AND(A260="Cancer Screening for CKD patients", E260="Utilization Rate (per 100,000 patients)"),
SUMIFS(CANSCRN!$D:$D,CANSCRN!$A:$A,C260,CANSCRN!$G:$G,D260),
IF(AND(A260="PSA Testing", E260="Cost per service ($USD)"),
SUMIFS(PSA!$E:$E,PSA!$A:$A,C260,PSA!$G:$G,D260),
IF(AND(A260="Colorectal Cancer Screening", E260="Cost per service ($USD)"),
SUMIFS(COL!$E:$E,COL!$A:$A,C260,COL!$G:$G,D260),
IF(AND(A260="Cervical Cancer Screening", E260="Cost per service ($USD)"),
SUMIFS(CERV!$E:$E,CERV!$A:$A,C260,CERV!$G:$G,D260),
IF(AND(A260="Cancer Screening for CKD patients", E260="Cost per service ($USD)"),
SUMIFS(CANSCRN!$E:$E,CANSCRN!$A:$A,C260,CANSCRN!$G:$G,D260),
IF(AND(A260="PSA Testing", E260="Total Expenditure ($USD per 100,000 patients)"),
SUMIFS(PSA!$F:$F,PSA!$A:$A,C260,PSA!$G:$G,D260),
IF(AND(A260="Colorectal Cancer Screening", E260="Total Expenditure ($USD per 100,000 patients)"),
SUMIFS(COL!$F:$F,COL!$A:$A,C260,COL!$G:$G,D260),
IF(AND(A260="Cervical Cancer Screening", E260="Total Expenditure ($USD per 100,000 patients)"),
SUMIFS(CERV!$F:$F,CERV!$A:$A,C260,CERV!$G:$G,D260),
SUMIFS(CANSCRN!$F:$F,CANSCRN!$A:$A,C260,CANSCRN!$G:$G,D260))))))))))))</f>
        <v>10370.717972782732</v>
      </c>
    </row>
    <row r="261" spans="1:6" x14ac:dyDescent="0.2">
      <c r="A261" s="24" t="s">
        <v>100</v>
      </c>
      <c r="B261" s="24" t="s">
        <v>101</v>
      </c>
      <c r="C261" s="24" t="s">
        <v>53</v>
      </c>
      <c r="D261" s="24">
        <v>2015</v>
      </c>
      <c r="E261" s="24" t="s">
        <v>102</v>
      </c>
      <c r="F261" s="3">
        <f>IF(AND(A261="PSA Testing", E261= "Utilization Rate (per 100,000 patients)"),
SUMIFS(PSA!$D:$D,PSA!$A:$A,C261,PSA!$G:$G,D261),
IF(AND(A261="Colorectal Cancer Screening", E261="Utilization Rate (per 100,000 patients)"),
SUMIFS(COL!$D:$D,COL!$A:$A,C261,COL!$G:$G, D261),
IF(AND(A261="Cervical Cancer Screening", E261="Utilization Rate (per 100,000 patients)"),
SUMIFS(CERV!$D:$D,CERV!$A:$A,C261,CERV!$G:$G,D261),
IF(AND(A261="Cancer Screening for CKD patients", E261="Utilization Rate (per 100,000 patients)"),
SUMIFS(CANSCRN!$D:$D,CANSCRN!$A:$A,C261,CANSCRN!$G:$G,D261),
IF(AND(A261="PSA Testing", E261="Cost per service ($USD)"),
SUMIFS(PSA!$E:$E,PSA!$A:$A,C261,PSA!$G:$G,D261),
IF(AND(A261="Colorectal Cancer Screening", E261="Cost per service ($USD)"),
SUMIFS(COL!$E:$E,COL!$A:$A,C261,COL!$G:$G,D261),
IF(AND(A261="Cervical Cancer Screening", E261="Cost per service ($USD)"),
SUMIFS(CERV!$E:$E,CERV!$A:$A,C261,CERV!$G:$G,D261),
IF(AND(A261="Cancer Screening for CKD patients", E261="Cost per service ($USD)"),
SUMIFS(CANSCRN!$E:$E,CANSCRN!$A:$A,C261,CANSCRN!$G:$G,D261),
IF(AND(A261="PSA Testing", E261="Total Expenditure ($USD per 100,000 patients)"),
SUMIFS(PSA!$F:$F,PSA!$A:$A,C261,PSA!$G:$G,D261),
IF(AND(A261="Colorectal Cancer Screening", E261="Total Expenditure ($USD per 100,000 patients)"),
SUMIFS(COL!$F:$F,COL!$A:$A,C261,COL!$G:$G,D261),
IF(AND(A261="Cervical Cancer Screening", E261="Total Expenditure ($USD per 100,000 patients)"),
SUMIFS(CERV!$F:$F,CERV!$A:$A,C261,CERV!$G:$G,D261),
SUMIFS(CANSCRN!$F:$F,CANSCRN!$A:$A,C261,CANSCRN!$G:$G,D261))))))))))))</f>
        <v>11029.800740610121</v>
      </c>
    </row>
    <row r="262" spans="1:6" x14ac:dyDescent="0.2">
      <c r="A262" s="24" t="s">
        <v>100</v>
      </c>
      <c r="B262" s="24" t="s">
        <v>101</v>
      </c>
      <c r="C262" s="24" t="s">
        <v>53</v>
      </c>
      <c r="D262" s="24">
        <v>2016</v>
      </c>
      <c r="E262" s="24" t="s">
        <v>102</v>
      </c>
      <c r="F262" s="3">
        <f>IF(AND(A262="PSA Testing", E262= "Utilization Rate (per 100,000 patients)"),
SUMIFS(PSA!$D:$D,PSA!$A:$A,C262,PSA!$G:$G,D262),
IF(AND(A262="Colorectal Cancer Screening", E262="Utilization Rate (per 100,000 patients)"),
SUMIFS(COL!$D:$D,COL!$A:$A,C262,COL!$G:$G, D262),
IF(AND(A262="Cervical Cancer Screening", E262="Utilization Rate (per 100,000 patients)"),
SUMIFS(CERV!$D:$D,CERV!$A:$A,C262,CERV!$G:$G,D262),
IF(AND(A262="Cancer Screening for CKD patients", E262="Utilization Rate (per 100,000 patients)"),
SUMIFS(CANSCRN!$D:$D,CANSCRN!$A:$A,C262,CANSCRN!$G:$G,D262),
IF(AND(A262="PSA Testing", E262="Cost per service ($USD)"),
SUMIFS(PSA!$E:$E,PSA!$A:$A,C262,PSA!$G:$G,D262),
IF(AND(A262="Colorectal Cancer Screening", E262="Cost per service ($USD)"),
SUMIFS(COL!$E:$E,COL!$A:$A,C262,COL!$G:$G,D262),
IF(AND(A262="Cervical Cancer Screening", E262="Cost per service ($USD)"),
SUMIFS(CERV!$E:$E,CERV!$A:$A,C262,CERV!$G:$G,D262),
IF(AND(A262="Cancer Screening for CKD patients", E262="Cost per service ($USD)"),
SUMIFS(CANSCRN!$E:$E,CANSCRN!$A:$A,C262,CANSCRN!$G:$G,D262),
IF(AND(A262="PSA Testing", E262="Total Expenditure ($USD per 100,000 patients)"),
SUMIFS(PSA!$F:$F,PSA!$A:$A,C262,PSA!$G:$G,D262),
IF(AND(A262="Colorectal Cancer Screening", E262="Total Expenditure ($USD per 100,000 patients)"),
SUMIFS(COL!$F:$F,COL!$A:$A,C262,COL!$G:$G,D262),
IF(AND(A262="Cervical Cancer Screening", E262="Total Expenditure ($USD per 100,000 patients)"),
SUMIFS(CERV!$F:$F,CERV!$A:$A,C262,CERV!$G:$G,D262),
SUMIFS(CANSCRN!$F:$F,CANSCRN!$A:$A,C262,CANSCRN!$G:$G,D262))))))))))))</f>
        <v>11802.311285960166</v>
      </c>
    </row>
    <row r="263" spans="1:6" x14ac:dyDescent="0.2">
      <c r="A263" s="24" t="s">
        <v>100</v>
      </c>
      <c r="B263" s="24" t="s">
        <v>101</v>
      </c>
      <c r="C263" s="24" t="s">
        <v>53</v>
      </c>
      <c r="D263" s="24">
        <v>2017</v>
      </c>
      <c r="E263" s="24" t="s">
        <v>102</v>
      </c>
      <c r="F263" s="3">
        <f>IF(AND(A263="PSA Testing", E263= "Utilization Rate (per 100,000 patients)"),
SUMIFS(PSA!$D:$D,PSA!$A:$A,C263,PSA!$G:$G,D263),
IF(AND(A263="Colorectal Cancer Screening", E263="Utilization Rate (per 100,000 patients)"),
SUMIFS(COL!$D:$D,COL!$A:$A,C263,COL!$G:$G, D263),
IF(AND(A263="Cervical Cancer Screening", E263="Utilization Rate (per 100,000 patients)"),
SUMIFS(CERV!$D:$D,CERV!$A:$A,C263,CERV!$G:$G,D263),
IF(AND(A263="Cancer Screening for CKD patients", E263="Utilization Rate (per 100,000 patients)"),
SUMIFS(CANSCRN!$D:$D,CANSCRN!$A:$A,C263,CANSCRN!$G:$G,D263),
IF(AND(A263="PSA Testing", E263="Cost per service ($USD)"),
SUMIFS(PSA!$E:$E,PSA!$A:$A,C263,PSA!$G:$G,D263),
IF(AND(A263="Colorectal Cancer Screening", E263="Cost per service ($USD)"),
SUMIFS(COL!$E:$E,COL!$A:$A,C263,COL!$G:$G,D263),
IF(AND(A263="Cervical Cancer Screening", E263="Cost per service ($USD)"),
SUMIFS(CERV!$E:$E,CERV!$A:$A,C263,CERV!$G:$G,D263),
IF(AND(A263="Cancer Screening for CKD patients", E263="Cost per service ($USD)"),
SUMIFS(CANSCRN!$E:$E,CANSCRN!$A:$A,C263,CANSCRN!$G:$G,D263),
IF(AND(A263="PSA Testing", E263="Total Expenditure ($USD per 100,000 patients)"),
SUMIFS(PSA!$F:$F,PSA!$A:$A,C263,PSA!$G:$G,D263),
IF(AND(A263="Colorectal Cancer Screening", E263="Total Expenditure ($USD per 100,000 patients)"),
SUMIFS(COL!$F:$F,COL!$A:$A,C263,COL!$G:$G,D263),
IF(AND(A263="Cervical Cancer Screening", E263="Total Expenditure ($USD per 100,000 patients)"),
SUMIFS(CERV!$F:$F,CERV!$A:$A,C263,CERV!$G:$G,D263),
SUMIFS(CANSCRN!$F:$F,CANSCRN!$A:$A,C263,CANSCRN!$G:$G,D263))))))))))))</f>
        <v>15838.807292051075</v>
      </c>
    </row>
    <row r="264" spans="1:6" x14ac:dyDescent="0.2">
      <c r="A264" s="24" t="s">
        <v>100</v>
      </c>
      <c r="B264" s="24" t="s">
        <v>101</v>
      </c>
      <c r="C264" s="24" t="s">
        <v>53</v>
      </c>
      <c r="D264" s="24">
        <v>2018</v>
      </c>
      <c r="E264" s="24" t="s">
        <v>102</v>
      </c>
      <c r="F264" s="3">
        <f>IF(AND(A264="PSA Testing", E264= "Utilization Rate (per 100,000 patients)"),
SUMIFS(PSA!$D:$D,PSA!$A:$A,C264,PSA!$G:$G,D264),
IF(AND(A264="Colorectal Cancer Screening", E264="Utilization Rate (per 100,000 patients)"),
SUMIFS(COL!$D:$D,COL!$A:$A,C264,COL!$G:$G, D264),
IF(AND(A264="Cervical Cancer Screening", E264="Utilization Rate (per 100,000 patients)"),
SUMIFS(CERV!$D:$D,CERV!$A:$A,C264,CERV!$G:$G,D264),
IF(AND(A264="Cancer Screening for CKD patients", E264="Utilization Rate (per 100,000 patients)"),
SUMIFS(CANSCRN!$D:$D,CANSCRN!$A:$A,C264,CANSCRN!$G:$G,D264),
IF(AND(A264="PSA Testing", E264="Cost per service ($USD)"),
SUMIFS(PSA!$E:$E,PSA!$A:$A,C264,PSA!$G:$G,D264),
IF(AND(A264="Colorectal Cancer Screening", E264="Cost per service ($USD)"),
SUMIFS(COL!$E:$E,COL!$A:$A,C264,COL!$G:$G,D264),
IF(AND(A264="Cervical Cancer Screening", E264="Cost per service ($USD)"),
SUMIFS(CERV!$E:$E,CERV!$A:$A,C264,CERV!$G:$G,D264),
IF(AND(A264="Cancer Screening for CKD patients", E264="Cost per service ($USD)"),
SUMIFS(CANSCRN!$E:$E,CANSCRN!$A:$A,C264,CANSCRN!$G:$G,D264),
IF(AND(A264="PSA Testing", E264="Total Expenditure ($USD per 100,000 patients)"),
SUMIFS(PSA!$F:$F,PSA!$A:$A,C264,PSA!$G:$G,D264),
IF(AND(A264="Colorectal Cancer Screening", E264="Total Expenditure ($USD per 100,000 patients)"),
SUMIFS(COL!$F:$F,COL!$A:$A,C264,COL!$G:$G,D264),
IF(AND(A264="Cervical Cancer Screening", E264="Total Expenditure ($USD per 100,000 patients)"),
SUMIFS(CERV!$F:$F,CERV!$A:$A,C264,CERV!$G:$G,D264),
SUMIFS(CANSCRN!$F:$F,CANSCRN!$A:$A,C264,CANSCRN!$G:$G,D264))))))))))))</f>
        <v>18377.745644839222</v>
      </c>
    </row>
    <row r="265" spans="1:6" x14ac:dyDescent="0.2">
      <c r="A265" s="24" t="s">
        <v>100</v>
      </c>
      <c r="B265" s="24" t="s">
        <v>101</v>
      </c>
      <c r="C265" s="24" t="s">
        <v>53</v>
      </c>
      <c r="D265" s="24">
        <v>2019</v>
      </c>
      <c r="E265" s="24" t="s">
        <v>102</v>
      </c>
      <c r="F265" s="3">
        <f>IF(AND(A265="PSA Testing", E265= "Utilization Rate (per 100,000 patients)"),
SUMIFS(PSA!$D:$D,PSA!$A:$A,C265,PSA!$G:$G,D265),
IF(AND(A265="Colorectal Cancer Screening", E265="Utilization Rate (per 100,000 patients)"),
SUMIFS(COL!$D:$D,COL!$A:$A,C265,COL!$G:$G, D265),
IF(AND(A265="Cervical Cancer Screening", E265="Utilization Rate (per 100,000 patients)"),
SUMIFS(CERV!$D:$D,CERV!$A:$A,C265,CERV!$G:$G,D265),
IF(AND(A265="Cancer Screening for CKD patients", E265="Utilization Rate (per 100,000 patients)"),
SUMIFS(CANSCRN!$D:$D,CANSCRN!$A:$A,C265,CANSCRN!$G:$G,D265),
IF(AND(A265="PSA Testing", E265="Cost per service ($USD)"),
SUMIFS(PSA!$E:$E,PSA!$A:$A,C265,PSA!$G:$G,D265),
IF(AND(A265="Colorectal Cancer Screening", E265="Cost per service ($USD)"),
SUMIFS(COL!$E:$E,COL!$A:$A,C265,COL!$G:$G,D265),
IF(AND(A265="Cervical Cancer Screening", E265="Cost per service ($USD)"),
SUMIFS(CERV!$E:$E,CERV!$A:$A,C265,CERV!$G:$G,D265),
IF(AND(A265="Cancer Screening for CKD patients", E265="Cost per service ($USD)"),
SUMIFS(CANSCRN!$E:$E,CANSCRN!$A:$A,C265,CANSCRN!$G:$G,D265),
IF(AND(A265="PSA Testing", E265="Total Expenditure ($USD per 100,000 patients)"),
SUMIFS(PSA!$F:$F,PSA!$A:$A,C265,PSA!$G:$G,D265),
IF(AND(A265="Colorectal Cancer Screening", E265="Total Expenditure ($USD per 100,000 patients)"),
SUMIFS(COL!$F:$F,COL!$A:$A,C265,COL!$G:$G,D265),
IF(AND(A265="Cervical Cancer Screening", E265="Total Expenditure ($USD per 100,000 patients)"),
SUMIFS(CERV!$F:$F,CERV!$A:$A,C265,CERV!$G:$G,D265),
SUMIFS(CANSCRN!$F:$F,CANSCRN!$A:$A,C265,CANSCRN!$G:$G,D265))))))))))))</f>
        <v>16605.913325232887</v>
      </c>
    </row>
    <row r="266" spans="1:6" x14ac:dyDescent="0.2">
      <c r="A266" s="24" t="s">
        <v>100</v>
      </c>
      <c r="B266" s="24" t="s">
        <v>101</v>
      </c>
      <c r="C266" s="24" t="s">
        <v>54</v>
      </c>
      <c r="D266" s="24">
        <v>2009</v>
      </c>
      <c r="E266" s="24" t="s">
        <v>102</v>
      </c>
      <c r="F266" s="3">
        <f>IF(AND(A266="PSA Testing", E266= "Utilization Rate (per 100,000 patients)"),
SUMIFS(PSA!$D:$D,PSA!$A:$A,C266,PSA!$G:$G,D266),
IF(AND(A266="Colorectal Cancer Screening", E266="Utilization Rate (per 100,000 patients)"),
SUMIFS(COL!$D:$D,COL!$A:$A,C266,COL!$G:$G, D266),
IF(AND(A266="Cervical Cancer Screening", E266="Utilization Rate (per 100,000 patients)"),
SUMIFS(CERV!$D:$D,CERV!$A:$A,C266,CERV!$G:$G,D266),
IF(AND(A266="Cancer Screening for CKD patients", E266="Utilization Rate (per 100,000 patients)"),
SUMIFS(CANSCRN!$D:$D,CANSCRN!$A:$A,C266,CANSCRN!$G:$G,D266),
IF(AND(A266="PSA Testing", E266="Cost per service ($USD)"),
SUMIFS(PSA!$E:$E,PSA!$A:$A,C266,PSA!$G:$G,D266),
IF(AND(A266="Colorectal Cancer Screening", E266="Cost per service ($USD)"),
SUMIFS(COL!$E:$E,COL!$A:$A,C266,COL!$G:$G,D266),
IF(AND(A266="Cervical Cancer Screening", E266="Cost per service ($USD)"),
SUMIFS(CERV!$E:$E,CERV!$A:$A,C266,CERV!$G:$G,D266),
IF(AND(A266="Cancer Screening for CKD patients", E266="Cost per service ($USD)"),
SUMIFS(CANSCRN!$E:$E,CANSCRN!$A:$A,C266,CANSCRN!$G:$G,D266),
IF(AND(A266="PSA Testing", E266="Total Expenditure ($USD per 100,000 patients)"),
SUMIFS(PSA!$F:$F,PSA!$A:$A,C266,PSA!$G:$G,D266),
IF(AND(A266="Colorectal Cancer Screening", E266="Total Expenditure ($USD per 100,000 patients)"),
SUMIFS(COL!$F:$F,COL!$A:$A,C266,COL!$G:$G,D266),
IF(AND(A266="Cervical Cancer Screening", E266="Total Expenditure ($USD per 100,000 patients)"),
SUMIFS(CERV!$F:$F,CERV!$A:$A,C266,CERV!$G:$G,D266),
SUMIFS(CANSCRN!$F:$F,CANSCRN!$A:$A,C266,CANSCRN!$G:$G,D266))))))))))))</f>
        <v>15567.39041376485</v>
      </c>
    </row>
    <row r="267" spans="1:6" x14ac:dyDescent="0.2">
      <c r="A267" s="24" t="s">
        <v>100</v>
      </c>
      <c r="B267" s="24" t="s">
        <v>101</v>
      </c>
      <c r="C267" s="24" t="s">
        <v>54</v>
      </c>
      <c r="D267" s="24">
        <v>2010</v>
      </c>
      <c r="E267" s="24" t="s">
        <v>102</v>
      </c>
      <c r="F267" s="3">
        <f>IF(AND(A267="PSA Testing", E267= "Utilization Rate (per 100,000 patients)"),
SUMIFS(PSA!$D:$D,PSA!$A:$A,C267,PSA!$G:$G,D267),
IF(AND(A267="Colorectal Cancer Screening", E267="Utilization Rate (per 100,000 patients)"),
SUMIFS(COL!$D:$D,COL!$A:$A,C267,COL!$G:$G, D267),
IF(AND(A267="Cervical Cancer Screening", E267="Utilization Rate (per 100,000 patients)"),
SUMIFS(CERV!$D:$D,CERV!$A:$A,C267,CERV!$G:$G,D267),
IF(AND(A267="Cancer Screening for CKD patients", E267="Utilization Rate (per 100,000 patients)"),
SUMIFS(CANSCRN!$D:$D,CANSCRN!$A:$A,C267,CANSCRN!$G:$G,D267),
IF(AND(A267="PSA Testing", E267="Cost per service ($USD)"),
SUMIFS(PSA!$E:$E,PSA!$A:$A,C267,PSA!$G:$G,D267),
IF(AND(A267="Colorectal Cancer Screening", E267="Cost per service ($USD)"),
SUMIFS(COL!$E:$E,COL!$A:$A,C267,COL!$G:$G,D267),
IF(AND(A267="Cervical Cancer Screening", E267="Cost per service ($USD)"),
SUMIFS(CERV!$E:$E,CERV!$A:$A,C267,CERV!$G:$G,D267),
IF(AND(A267="Cancer Screening for CKD patients", E267="Cost per service ($USD)"),
SUMIFS(CANSCRN!$E:$E,CANSCRN!$A:$A,C267,CANSCRN!$G:$G,D267),
IF(AND(A267="PSA Testing", E267="Total Expenditure ($USD per 100,000 patients)"),
SUMIFS(PSA!$F:$F,PSA!$A:$A,C267,PSA!$G:$G,D267),
IF(AND(A267="Colorectal Cancer Screening", E267="Total Expenditure ($USD per 100,000 patients)"),
SUMIFS(COL!$F:$F,COL!$A:$A,C267,COL!$G:$G,D267),
IF(AND(A267="Cervical Cancer Screening", E267="Total Expenditure ($USD per 100,000 patients)"),
SUMIFS(CERV!$F:$F,CERV!$A:$A,C267,CERV!$G:$G,D267),
SUMIFS(CANSCRN!$F:$F,CANSCRN!$A:$A,C267,CANSCRN!$G:$G,D267))))))))))))</f>
        <v>15715.852989577619</v>
      </c>
    </row>
    <row r="268" spans="1:6" x14ac:dyDescent="0.2">
      <c r="A268" s="24" t="s">
        <v>100</v>
      </c>
      <c r="B268" s="24" t="s">
        <v>101</v>
      </c>
      <c r="C268" s="24" t="s">
        <v>54</v>
      </c>
      <c r="D268" s="24">
        <v>2011</v>
      </c>
      <c r="E268" s="24" t="s">
        <v>102</v>
      </c>
      <c r="F268" s="3">
        <f>IF(AND(A268="PSA Testing", E268= "Utilization Rate (per 100,000 patients)"),
SUMIFS(PSA!$D:$D,PSA!$A:$A,C268,PSA!$G:$G,D268),
IF(AND(A268="Colorectal Cancer Screening", E268="Utilization Rate (per 100,000 patients)"),
SUMIFS(COL!$D:$D,COL!$A:$A,C268,COL!$G:$G, D268),
IF(AND(A268="Cervical Cancer Screening", E268="Utilization Rate (per 100,000 patients)"),
SUMIFS(CERV!$D:$D,CERV!$A:$A,C268,CERV!$G:$G,D268),
IF(AND(A268="Cancer Screening for CKD patients", E268="Utilization Rate (per 100,000 patients)"),
SUMIFS(CANSCRN!$D:$D,CANSCRN!$A:$A,C268,CANSCRN!$G:$G,D268),
IF(AND(A268="PSA Testing", E268="Cost per service ($USD)"),
SUMIFS(PSA!$E:$E,PSA!$A:$A,C268,PSA!$G:$G,D268),
IF(AND(A268="Colorectal Cancer Screening", E268="Cost per service ($USD)"),
SUMIFS(COL!$E:$E,COL!$A:$A,C268,COL!$G:$G,D268),
IF(AND(A268="Cervical Cancer Screening", E268="Cost per service ($USD)"),
SUMIFS(CERV!$E:$E,CERV!$A:$A,C268,CERV!$G:$G,D268),
IF(AND(A268="Cancer Screening for CKD patients", E268="Cost per service ($USD)"),
SUMIFS(CANSCRN!$E:$E,CANSCRN!$A:$A,C268,CANSCRN!$G:$G,D268),
IF(AND(A268="PSA Testing", E268="Total Expenditure ($USD per 100,000 patients)"),
SUMIFS(PSA!$F:$F,PSA!$A:$A,C268,PSA!$G:$G,D268),
IF(AND(A268="Colorectal Cancer Screening", E268="Total Expenditure ($USD per 100,000 patients)"),
SUMIFS(COL!$F:$F,COL!$A:$A,C268,COL!$G:$G,D268),
IF(AND(A268="Cervical Cancer Screening", E268="Total Expenditure ($USD per 100,000 patients)"),
SUMIFS(CERV!$F:$F,CERV!$A:$A,C268,CERV!$G:$G,D268),
SUMIFS(CANSCRN!$F:$F,CANSCRN!$A:$A,C268,CANSCRN!$G:$G,D268))))))))))))</f>
        <v>15584.242746872504</v>
      </c>
    </row>
    <row r="269" spans="1:6" x14ac:dyDescent="0.2">
      <c r="A269" s="24" t="s">
        <v>100</v>
      </c>
      <c r="B269" s="24" t="s">
        <v>101</v>
      </c>
      <c r="C269" s="24" t="s">
        <v>54</v>
      </c>
      <c r="D269" s="24">
        <v>2012</v>
      </c>
      <c r="E269" s="24" t="s">
        <v>102</v>
      </c>
      <c r="F269" s="3">
        <f>IF(AND(A269="PSA Testing", E269= "Utilization Rate (per 100,000 patients)"),
SUMIFS(PSA!$D:$D,PSA!$A:$A,C269,PSA!$G:$G,D269),
IF(AND(A269="Colorectal Cancer Screening", E269="Utilization Rate (per 100,000 patients)"),
SUMIFS(COL!$D:$D,COL!$A:$A,C269,COL!$G:$G, D269),
IF(AND(A269="Cervical Cancer Screening", E269="Utilization Rate (per 100,000 patients)"),
SUMIFS(CERV!$D:$D,CERV!$A:$A,C269,CERV!$G:$G,D269),
IF(AND(A269="Cancer Screening for CKD patients", E269="Utilization Rate (per 100,000 patients)"),
SUMIFS(CANSCRN!$D:$D,CANSCRN!$A:$A,C269,CANSCRN!$G:$G,D269),
IF(AND(A269="PSA Testing", E269="Cost per service ($USD)"),
SUMIFS(PSA!$E:$E,PSA!$A:$A,C269,PSA!$G:$G,D269),
IF(AND(A269="Colorectal Cancer Screening", E269="Cost per service ($USD)"),
SUMIFS(COL!$E:$E,COL!$A:$A,C269,COL!$G:$G,D269),
IF(AND(A269="Cervical Cancer Screening", E269="Cost per service ($USD)"),
SUMIFS(CERV!$E:$E,CERV!$A:$A,C269,CERV!$G:$G,D269),
IF(AND(A269="Cancer Screening for CKD patients", E269="Cost per service ($USD)"),
SUMIFS(CANSCRN!$E:$E,CANSCRN!$A:$A,C269,CANSCRN!$G:$G,D269),
IF(AND(A269="PSA Testing", E269="Total Expenditure ($USD per 100,000 patients)"),
SUMIFS(PSA!$F:$F,PSA!$A:$A,C269,PSA!$G:$G,D269),
IF(AND(A269="Colorectal Cancer Screening", E269="Total Expenditure ($USD per 100,000 patients)"),
SUMIFS(COL!$F:$F,COL!$A:$A,C269,COL!$G:$G,D269),
IF(AND(A269="Cervical Cancer Screening", E269="Total Expenditure ($USD per 100,000 patients)"),
SUMIFS(CERV!$F:$F,CERV!$A:$A,C269,CERV!$G:$G,D269),
SUMIFS(CANSCRN!$F:$F,CANSCRN!$A:$A,C269,CANSCRN!$G:$G,D269))))))))))))</f>
        <v>13354.231974921629</v>
      </c>
    </row>
    <row r="270" spans="1:6" x14ac:dyDescent="0.2">
      <c r="A270" s="24" t="s">
        <v>100</v>
      </c>
      <c r="B270" s="24" t="s">
        <v>101</v>
      </c>
      <c r="C270" s="24" t="s">
        <v>54</v>
      </c>
      <c r="D270" s="24">
        <v>2013</v>
      </c>
      <c r="E270" s="24" t="s">
        <v>102</v>
      </c>
      <c r="F270" s="3">
        <f>IF(AND(A270="PSA Testing", E270= "Utilization Rate (per 100,000 patients)"),
SUMIFS(PSA!$D:$D,PSA!$A:$A,C270,PSA!$G:$G,D270),
IF(AND(A270="Colorectal Cancer Screening", E270="Utilization Rate (per 100,000 patients)"),
SUMIFS(COL!$D:$D,COL!$A:$A,C270,COL!$G:$G, D270),
IF(AND(A270="Cervical Cancer Screening", E270="Utilization Rate (per 100,000 patients)"),
SUMIFS(CERV!$D:$D,CERV!$A:$A,C270,CERV!$G:$G,D270),
IF(AND(A270="Cancer Screening for CKD patients", E270="Utilization Rate (per 100,000 patients)"),
SUMIFS(CANSCRN!$D:$D,CANSCRN!$A:$A,C270,CANSCRN!$G:$G,D270),
IF(AND(A270="PSA Testing", E270="Cost per service ($USD)"),
SUMIFS(PSA!$E:$E,PSA!$A:$A,C270,PSA!$G:$G,D270),
IF(AND(A270="Colorectal Cancer Screening", E270="Cost per service ($USD)"),
SUMIFS(COL!$E:$E,COL!$A:$A,C270,COL!$G:$G,D270),
IF(AND(A270="Cervical Cancer Screening", E270="Cost per service ($USD)"),
SUMIFS(CERV!$E:$E,CERV!$A:$A,C270,CERV!$G:$G,D270),
IF(AND(A270="Cancer Screening for CKD patients", E270="Cost per service ($USD)"),
SUMIFS(CANSCRN!$E:$E,CANSCRN!$A:$A,C270,CANSCRN!$G:$G,D270),
IF(AND(A270="PSA Testing", E270="Total Expenditure ($USD per 100,000 patients)"),
SUMIFS(PSA!$F:$F,PSA!$A:$A,C270,PSA!$G:$G,D270),
IF(AND(A270="Colorectal Cancer Screening", E270="Total Expenditure ($USD per 100,000 patients)"),
SUMIFS(COL!$F:$F,COL!$A:$A,C270,COL!$G:$G,D270),
IF(AND(A270="Cervical Cancer Screening", E270="Total Expenditure ($USD per 100,000 patients)"),
SUMIFS(CERV!$F:$F,CERV!$A:$A,C270,CERV!$G:$G,D270),
SUMIFS(CANSCRN!$F:$F,CANSCRN!$A:$A,C270,CANSCRN!$G:$G,D270))))))))))))</f>
        <v>13284.772806104753</v>
      </c>
    </row>
    <row r="271" spans="1:6" x14ac:dyDescent="0.2">
      <c r="A271" s="24" t="s">
        <v>100</v>
      </c>
      <c r="B271" s="24" t="s">
        <v>101</v>
      </c>
      <c r="C271" s="24" t="s">
        <v>54</v>
      </c>
      <c r="D271" s="24">
        <v>2014</v>
      </c>
      <c r="E271" s="24" t="s">
        <v>102</v>
      </c>
      <c r="F271" s="3">
        <f>IF(AND(A271="PSA Testing", E271= "Utilization Rate (per 100,000 patients)"),
SUMIFS(PSA!$D:$D,PSA!$A:$A,C271,PSA!$G:$G,D271),
IF(AND(A271="Colorectal Cancer Screening", E271="Utilization Rate (per 100,000 patients)"),
SUMIFS(COL!$D:$D,COL!$A:$A,C271,COL!$G:$G, D271),
IF(AND(A271="Cervical Cancer Screening", E271="Utilization Rate (per 100,000 patients)"),
SUMIFS(CERV!$D:$D,CERV!$A:$A,C271,CERV!$G:$G,D271),
IF(AND(A271="Cancer Screening for CKD patients", E271="Utilization Rate (per 100,000 patients)"),
SUMIFS(CANSCRN!$D:$D,CANSCRN!$A:$A,C271,CANSCRN!$G:$G,D271),
IF(AND(A271="PSA Testing", E271="Cost per service ($USD)"),
SUMIFS(PSA!$E:$E,PSA!$A:$A,C271,PSA!$G:$G,D271),
IF(AND(A271="Colorectal Cancer Screening", E271="Cost per service ($USD)"),
SUMIFS(COL!$E:$E,COL!$A:$A,C271,COL!$G:$G,D271),
IF(AND(A271="Cervical Cancer Screening", E271="Cost per service ($USD)"),
SUMIFS(CERV!$E:$E,CERV!$A:$A,C271,CERV!$G:$G,D271),
IF(AND(A271="Cancer Screening for CKD patients", E271="Cost per service ($USD)"),
SUMIFS(CANSCRN!$E:$E,CANSCRN!$A:$A,C271,CANSCRN!$G:$G,D271),
IF(AND(A271="PSA Testing", E271="Total Expenditure ($USD per 100,000 patients)"),
SUMIFS(PSA!$F:$F,PSA!$A:$A,C271,PSA!$G:$G,D271),
IF(AND(A271="Colorectal Cancer Screening", E271="Total Expenditure ($USD per 100,000 patients)"),
SUMIFS(COL!$F:$F,COL!$A:$A,C271,COL!$G:$G,D271),
IF(AND(A271="Cervical Cancer Screening", E271="Total Expenditure ($USD per 100,000 patients)"),
SUMIFS(CERV!$F:$F,CERV!$A:$A,C271,CERV!$G:$G,D271),
SUMIFS(CANSCRN!$F:$F,CANSCRN!$A:$A,C271,CANSCRN!$G:$G,D271))))))))))))</f>
        <v>12838.783560249394</v>
      </c>
    </row>
    <row r="272" spans="1:6" x14ac:dyDescent="0.2">
      <c r="A272" s="24" t="s">
        <v>100</v>
      </c>
      <c r="B272" s="24" t="s">
        <v>101</v>
      </c>
      <c r="C272" s="24" t="s">
        <v>54</v>
      </c>
      <c r="D272" s="24">
        <v>2015</v>
      </c>
      <c r="E272" s="24" t="s">
        <v>102</v>
      </c>
      <c r="F272" s="3">
        <f>IF(AND(A272="PSA Testing", E272= "Utilization Rate (per 100,000 patients)"),
SUMIFS(PSA!$D:$D,PSA!$A:$A,C272,PSA!$G:$G,D272),
IF(AND(A272="Colorectal Cancer Screening", E272="Utilization Rate (per 100,000 patients)"),
SUMIFS(COL!$D:$D,COL!$A:$A,C272,COL!$G:$G, D272),
IF(AND(A272="Cervical Cancer Screening", E272="Utilization Rate (per 100,000 patients)"),
SUMIFS(CERV!$D:$D,CERV!$A:$A,C272,CERV!$G:$G,D272),
IF(AND(A272="Cancer Screening for CKD patients", E272="Utilization Rate (per 100,000 patients)"),
SUMIFS(CANSCRN!$D:$D,CANSCRN!$A:$A,C272,CANSCRN!$G:$G,D272),
IF(AND(A272="PSA Testing", E272="Cost per service ($USD)"),
SUMIFS(PSA!$E:$E,PSA!$A:$A,C272,PSA!$G:$G,D272),
IF(AND(A272="Colorectal Cancer Screening", E272="Cost per service ($USD)"),
SUMIFS(COL!$E:$E,COL!$A:$A,C272,COL!$G:$G,D272),
IF(AND(A272="Cervical Cancer Screening", E272="Cost per service ($USD)"),
SUMIFS(CERV!$E:$E,CERV!$A:$A,C272,CERV!$G:$G,D272),
IF(AND(A272="Cancer Screening for CKD patients", E272="Cost per service ($USD)"),
SUMIFS(CANSCRN!$E:$E,CANSCRN!$A:$A,C272,CANSCRN!$G:$G,D272),
IF(AND(A272="PSA Testing", E272="Total Expenditure ($USD per 100,000 patients)"),
SUMIFS(PSA!$F:$F,PSA!$A:$A,C272,PSA!$G:$G,D272),
IF(AND(A272="Colorectal Cancer Screening", E272="Total Expenditure ($USD per 100,000 patients)"),
SUMIFS(COL!$F:$F,COL!$A:$A,C272,COL!$G:$G,D272),
IF(AND(A272="Cervical Cancer Screening", E272="Total Expenditure ($USD per 100,000 patients)"),
SUMIFS(CERV!$F:$F,CERV!$A:$A,C272,CERV!$G:$G,D272),
SUMIFS(CANSCRN!$F:$F,CANSCRN!$A:$A,C272,CANSCRN!$G:$G,D272))))))))))))</f>
        <v>14076.201995766554</v>
      </c>
    </row>
    <row r="273" spans="1:6" x14ac:dyDescent="0.2">
      <c r="A273" s="24" t="s">
        <v>100</v>
      </c>
      <c r="B273" s="24" t="s">
        <v>101</v>
      </c>
      <c r="C273" s="24" t="s">
        <v>54</v>
      </c>
      <c r="D273" s="24">
        <v>2016</v>
      </c>
      <c r="E273" s="24" t="s">
        <v>102</v>
      </c>
      <c r="F273" s="3">
        <f>IF(AND(A273="PSA Testing", E273= "Utilization Rate (per 100,000 patients)"),
SUMIFS(PSA!$D:$D,PSA!$A:$A,C273,PSA!$G:$G,D273),
IF(AND(A273="Colorectal Cancer Screening", E273="Utilization Rate (per 100,000 patients)"),
SUMIFS(COL!$D:$D,COL!$A:$A,C273,COL!$G:$G, D273),
IF(AND(A273="Cervical Cancer Screening", E273="Utilization Rate (per 100,000 patients)"),
SUMIFS(CERV!$D:$D,CERV!$A:$A,C273,CERV!$G:$G,D273),
IF(AND(A273="Cancer Screening for CKD patients", E273="Utilization Rate (per 100,000 patients)"),
SUMIFS(CANSCRN!$D:$D,CANSCRN!$A:$A,C273,CANSCRN!$G:$G,D273),
IF(AND(A273="PSA Testing", E273="Cost per service ($USD)"),
SUMIFS(PSA!$E:$E,PSA!$A:$A,C273,PSA!$G:$G,D273),
IF(AND(A273="Colorectal Cancer Screening", E273="Cost per service ($USD)"),
SUMIFS(COL!$E:$E,COL!$A:$A,C273,COL!$G:$G,D273),
IF(AND(A273="Cervical Cancer Screening", E273="Cost per service ($USD)"),
SUMIFS(CERV!$E:$E,CERV!$A:$A,C273,CERV!$G:$G,D273),
IF(AND(A273="Cancer Screening for CKD patients", E273="Cost per service ($USD)"),
SUMIFS(CANSCRN!$E:$E,CANSCRN!$A:$A,C273,CANSCRN!$G:$G,D273),
IF(AND(A273="PSA Testing", E273="Total Expenditure ($USD per 100,000 patients)"),
SUMIFS(PSA!$F:$F,PSA!$A:$A,C273,PSA!$G:$G,D273),
IF(AND(A273="Colorectal Cancer Screening", E273="Total Expenditure ($USD per 100,000 patients)"),
SUMIFS(COL!$F:$F,COL!$A:$A,C273,COL!$G:$G,D273),
IF(AND(A273="Cervical Cancer Screening", E273="Total Expenditure ($USD per 100,000 patients)"),
SUMIFS(CERV!$F:$F,CERV!$A:$A,C273,CERV!$G:$G,D273),
SUMIFS(CANSCRN!$F:$F,CANSCRN!$A:$A,C273,CANSCRN!$G:$G,D273))))))))))))</f>
        <v>15969.074913356437</v>
      </c>
    </row>
    <row r="274" spans="1:6" x14ac:dyDescent="0.2">
      <c r="A274" s="24" t="s">
        <v>100</v>
      </c>
      <c r="B274" s="24" t="s">
        <v>101</v>
      </c>
      <c r="C274" s="24" t="s">
        <v>54</v>
      </c>
      <c r="D274" s="24">
        <v>2017</v>
      </c>
      <c r="E274" s="24" t="s">
        <v>102</v>
      </c>
      <c r="F274" s="3">
        <f>IF(AND(A274="PSA Testing", E274= "Utilization Rate (per 100,000 patients)"),
SUMIFS(PSA!$D:$D,PSA!$A:$A,C274,PSA!$G:$G,D274),
IF(AND(A274="Colorectal Cancer Screening", E274="Utilization Rate (per 100,000 patients)"),
SUMIFS(COL!$D:$D,COL!$A:$A,C274,COL!$G:$G, D274),
IF(AND(A274="Cervical Cancer Screening", E274="Utilization Rate (per 100,000 patients)"),
SUMIFS(CERV!$D:$D,CERV!$A:$A,C274,CERV!$G:$G,D274),
IF(AND(A274="Cancer Screening for CKD patients", E274="Utilization Rate (per 100,000 patients)"),
SUMIFS(CANSCRN!$D:$D,CANSCRN!$A:$A,C274,CANSCRN!$G:$G,D274),
IF(AND(A274="PSA Testing", E274="Cost per service ($USD)"),
SUMIFS(PSA!$E:$E,PSA!$A:$A,C274,PSA!$G:$G,D274),
IF(AND(A274="Colorectal Cancer Screening", E274="Cost per service ($USD)"),
SUMIFS(COL!$E:$E,COL!$A:$A,C274,COL!$G:$G,D274),
IF(AND(A274="Cervical Cancer Screening", E274="Cost per service ($USD)"),
SUMIFS(CERV!$E:$E,CERV!$A:$A,C274,CERV!$G:$G,D274),
IF(AND(A274="Cancer Screening for CKD patients", E274="Cost per service ($USD)"),
SUMIFS(CANSCRN!$E:$E,CANSCRN!$A:$A,C274,CANSCRN!$G:$G,D274),
IF(AND(A274="PSA Testing", E274="Total Expenditure ($USD per 100,000 patients)"),
SUMIFS(PSA!$F:$F,PSA!$A:$A,C274,PSA!$G:$G,D274),
IF(AND(A274="Colorectal Cancer Screening", E274="Total Expenditure ($USD per 100,000 patients)"),
SUMIFS(COL!$F:$F,COL!$A:$A,C274,COL!$G:$G,D274),
IF(AND(A274="Cervical Cancer Screening", E274="Total Expenditure ($USD per 100,000 patients)"),
SUMIFS(CERV!$F:$F,CERV!$A:$A,C274,CERV!$G:$G,D274),
SUMIFS(CANSCRN!$F:$F,CANSCRN!$A:$A,C274,CANSCRN!$G:$G,D274))))))))))))</f>
        <v>22931.271229312715</v>
      </c>
    </row>
    <row r="275" spans="1:6" x14ac:dyDescent="0.2">
      <c r="A275" s="24" t="s">
        <v>100</v>
      </c>
      <c r="B275" s="24" t="s">
        <v>101</v>
      </c>
      <c r="C275" s="24" t="s">
        <v>54</v>
      </c>
      <c r="D275" s="24">
        <v>2018</v>
      </c>
      <c r="E275" s="24" t="s">
        <v>102</v>
      </c>
      <c r="F275" s="3">
        <f>IF(AND(A275="PSA Testing", E275= "Utilization Rate (per 100,000 patients)"),
SUMIFS(PSA!$D:$D,PSA!$A:$A,C275,PSA!$G:$G,D275),
IF(AND(A275="Colorectal Cancer Screening", E275="Utilization Rate (per 100,000 patients)"),
SUMIFS(COL!$D:$D,COL!$A:$A,C275,COL!$G:$G, D275),
IF(AND(A275="Cervical Cancer Screening", E275="Utilization Rate (per 100,000 patients)"),
SUMIFS(CERV!$D:$D,CERV!$A:$A,C275,CERV!$G:$G,D275),
IF(AND(A275="Cancer Screening for CKD patients", E275="Utilization Rate (per 100,000 patients)"),
SUMIFS(CANSCRN!$D:$D,CANSCRN!$A:$A,C275,CANSCRN!$G:$G,D275),
IF(AND(A275="PSA Testing", E275="Cost per service ($USD)"),
SUMIFS(PSA!$E:$E,PSA!$A:$A,C275,PSA!$G:$G,D275),
IF(AND(A275="Colorectal Cancer Screening", E275="Cost per service ($USD)"),
SUMIFS(COL!$E:$E,COL!$A:$A,C275,COL!$G:$G,D275),
IF(AND(A275="Cervical Cancer Screening", E275="Cost per service ($USD)"),
SUMIFS(CERV!$E:$E,CERV!$A:$A,C275,CERV!$G:$G,D275),
IF(AND(A275="Cancer Screening for CKD patients", E275="Cost per service ($USD)"),
SUMIFS(CANSCRN!$E:$E,CANSCRN!$A:$A,C275,CANSCRN!$G:$G,D275),
IF(AND(A275="PSA Testing", E275="Total Expenditure ($USD per 100,000 patients)"),
SUMIFS(PSA!$F:$F,PSA!$A:$A,C275,PSA!$G:$G,D275),
IF(AND(A275="Colorectal Cancer Screening", E275="Total Expenditure ($USD per 100,000 patients)"),
SUMIFS(COL!$F:$F,COL!$A:$A,C275,COL!$G:$G,D275),
IF(AND(A275="Cervical Cancer Screening", E275="Total Expenditure ($USD per 100,000 patients)"),
SUMIFS(CERV!$F:$F,CERV!$A:$A,C275,CERV!$G:$G,D275),
SUMIFS(CANSCRN!$F:$F,CANSCRN!$A:$A,C275,CANSCRN!$G:$G,D275))))))))))))</f>
        <v>25638.680916728583</v>
      </c>
    </row>
    <row r="276" spans="1:6" x14ac:dyDescent="0.2">
      <c r="A276" s="24" t="s">
        <v>100</v>
      </c>
      <c r="B276" s="24" t="s">
        <v>101</v>
      </c>
      <c r="C276" s="24" t="s">
        <v>54</v>
      </c>
      <c r="D276" s="24">
        <v>2019</v>
      </c>
      <c r="E276" s="24" t="s">
        <v>102</v>
      </c>
      <c r="F276" s="3">
        <f>IF(AND(A276="PSA Testing", E276= "Utilization Rate (per 100,000 patients)"),
SUMIFS(PSA!$D:$D,PSA!$A:$A,C276,PSA!$G:$G,D276),
IF(AND(A276="Colorectal Cancer Screening", E276="Utilization Rate (per 100,000 patients)"),
SUMIFS(COL!$D:$D,COL!$A:$A,C276,COL!$G:$G, D276),
IF(AND(A276="Cervical Cancer Screening", E276="Utilization Rate (per 100,000 patients)"),
SUMIFS(CERV!$D:$D,CERV!$A:$A,C276,CERV!$G:$G,D276),
IF(AND(A276="Cancer Screening for CKD patients", E276="Utilization Rate (per 100,000 patients)"),
SUMIFS(CANSCRN!$D:$D,CANSCRN!$A:$A,C276,CANSCRN!$G:$G,D276),
IF(AND(A276="PSA Testing", E276="Cost per service ($USD)"),
SUMIFS(PSA!$E:$E,PSA!$A:$A,C276,PSA!$G:$G,D276),
IF(AND(A276="Colorectal Cancer Screening", E276="Cost per service ($USD)"),
SUMIFS(COL!$E:$E,COL!$A:$A,C276,COL!$G:$G,D276),
IF(AND(A276="Cervical Cancer Screening", E276="Cost per service ($USD)"),
SUMIFS(CERV!$E:$E,CERV!$A:$A,C276,CERV!$G:$G,D276),
IF(AND(A276="Cancer Screening for CKD patients", E276="Cost per service ($USD)"),
SUMIFS(CANSCRN!$E:$E,CANSCRN!$A:$A,C276,CANSCRN!$G:$G,D276),
IF(AND(A276="PSA Testing", E276="Total Expenditure ($USD per 100,000 patients)"),
SUMIFS(PSA!$F:$F,PSA!$A:$A,C276,PSA!$G:$G,D276),
IF(AND(A276="Colorectal Cancer Screening", E276="Total Expenditure ($USD per 100,000 patients)"),
SUMIFS(COL!$F:$F,COL!$A:$A,C276,COL!$G:$G,D276),
IF(AND(A276="Cervical Cancer Screening", E276="Total Expenditure ($USD per 100,000 patients)"),
SUMIFS(CERV!$F:$F,CERV!$A:$A,C276,CERV!$G:$G,D276),
SUMIFS(CANSCRN!$F:$F,CANSCRN!$A:$A,C276,CANSCRN!$G:$G,D276))))))))))))</f>
        <v>26146.453567324766</v>
      </c>
    </row>
    <row r="277" spans="1:6" x14ac:dyDescent="0.2">
      <c r="A277" s="24" t="s">
        <v>100</v>
      </c>
      <c r="B277" s="24" t="s">
        <v>101</v>
      </c>
      <c r="C277" s="24" t="s">
        <v>55</v>
      </c>
      <c r="D277" s="24">
        <v>2009</v>
      </c>
      <c r="E277" s="24" t="s">
        <v>102</v>
      </c>
      <c r="F277" s="3">
        <f>IF(AND(A277="PSA Testing", E277= "Utilization Rate (per 100,000 patients)"),
SUMIFS(PSA!$D:$D,PSA!$A:$A,C277,PSA!$G:$G,D277),
IF(AND(A277="Colorectal Cancer Screening", E277="Utilization Rate (per 100,000 patients)"),
SUMIFS(COL!$D:$D,COL!$A:$A,C277,COL!$G:$G, D277),
IF(AND(A277="Cervical Cancer Screening", E277="Utilization Rate (per 100,000 patients)"),
SUMIFS(CERV!$D:$D,CERV!$A:$A,C277,CERV!$G:$G,D277),
IF(AND(A277="Cancer Screening for CKD patients", E277="Utilization Rate (per 100,000 patients)"),
SUMIFS(CANSCRN!$D:$D,CANSCRN!$A:$A,C277,CANSCRN!$G:$G,D277),
IF(AND(A277="PSA Testing", E277="Cost per service ($USD)"),
SUMIFS(PSA!$E:$E,PSA!$A:$A,C277,PSA!$G:$G,D277),
IF(AND(A277="Colorectal Cancer Screening", E277="Cost per service ($USD)"),
SUMIFS(COL!$E:$E,COL!$A:$A,C277,COL!$G:$G,D277),
IF(AND(A277="Cervical Cancer Screening", E277="Cost per service ($USD)"),
SUMIFS(CERV!$E:$E,CERV!$A:$A,C277,CERV!$G:$G,D277),
IF(AND(A277="Cancer Screening for CKD patients", E277="Cost per service ($USD)"),
SUMIFS(CANSCRN!$E:$E,CANSCRN!$A:$A,C277,CANSCRN!$G:$G,D277),
IF(AND(A277="PSA Testing", E277="Total Expenditure ($USD per 100,000 patients)"),
SUMIFS(PSA!$F:$F,PSA!$A:$A,C277,PSA!$G:$G,D277),
IF(AND(A277="Colorectal Cancer Screening", E277="Total Expenditure ($USD per 100,000 patients)"),
SUMIFS(COL!$F:$F,COL!$A:$A,C277,COL!$G:$G,D277),
IF(AND(A277="Cervical Cancer Screening", E277="Total Expenditure ($USD per 100,000 patients)"),
SUMIFS(CERV!$F:$F,CERV!$A:$A,C277,CERV!$G:$G,D277),
SUMIFS(CANSCRN!$F:$F,CANSCRN!$A:$A,C277,CANSCRN!$G:$G,D277))))))))))))</f>
        <v>11111.111111111111</v>
      </c>
    </row>
    <row r="278" spans="1:6" x14ac:dyDescent="0.2">
      <c r="A278" s="24" t="s">
        <v>100</v>
      </c>
      <c r="B278" s="24" t="s">
        <v>101</v>
      </c>
      <c r="C278" s="24" t="s">
        <v>55</v>
      </c>
      <c r="D278" s="24">
        <v>2010</v>
      </c>
      <c r="E278" s="24" t="s">
        <v>102</v>
      </c>
      <c r="F278" s="3">
        <f>IF(AND(A278="PSA Testing", E278= "Utilization Rate (per 100,000 patients)"),
SUMIFS(PSA!$D:$D,PSA!$A:$A,C278,PSA!$G:$G,D278),
IF(AND(A278="Colorectal Cancer Screening", E278="Utilization Rate (per 100,000 patients)"),
SUMIFS(COL!$D:$D,COL!$A:$A,C278,COL!$G:$G, D278),
IF(AND(A278="Cervical Cancer Screening", E278="Utilization Rate (per 100,000 patients)"),
SUMIFS(CERV!$D:$D,CERV!$A:$A,C278,CERV!$G:$G,D278),
IF(AND(A278="Cancer Screening for CKD patients", E278="Utilization Rate (per 100,000 patients)"),
SUMIFS(CANSCRN!$D:$D,CANSCRN!$A:$A,C278,CANSCRN!$G:$G,D278),
IF(AND(A278="PSA Testing", E278="Cost per service ($USD)"),
SUMIFS(PSA!$E:$E,PSA!$A:$A,C278,PSA!$G:$G,D278),
IF(AND(A278="Colorectal Cancer Screening", E278="Cost per service ($USD)"),
SUMIFS(COL!$E:$E,COL!$A:$A,C278,COL!$G:$G,D278),
IF(AND(A278="Cervical Cancer Screening", E278="Cost per service ($USD)"),
SUMIFS(CERV!$E:$E,CERV!$A:$A,C278,CERV!$G:$G,D278),
IF(AND(A278="Cancer Screening for CKD patients", E278="Cost per service ($USD)"),
SUMIFS(CANSCRN!$E:$E,CANSCRN!$A:$A,C278,CANSCRN!$G:$G,D278),
IF(AND(A278="PSA Testing", E278="Total Expenditure ($USD per 100,000 patients)"),
SUMIFS(PSA!$F:$F,PSA!$A:$A,C278,PSA!$G:$G,D278),
IF(AND(A278="Colorectal Cancer Screening", E278="Total Expenditure ($USD per 100,000 patients)"),
SUMIFS(COL!$F:$F,COL!$A:$A,C278,COL!$G:$G,D278),
IF(AND(A278="Cervical Cancer Screening", E278="Total Expenditure ($USD per 100,000 patients)"),
SUMIFS(CERV!$F:$F,CERV!$A:$A,C278,CERV!$G:$G,D278),
SUMIFS(CANSCRN!$F:$F,CANSCRN!$A:$A,C278,CANSCRN!$G:$G,D278))))))))))))</f>
        <v>10855.683269476373</v>
      </c>
    </row>
    <row r="279" spans="1:6" x14ac:dyDescent="0.2">
      <c r="A279" s="24" t="s">
        <v>100</v>
      </c>
      <c r="B279" s="24" t="s">
        <v>101</v>
      </c>
      <c r="C279" s="24" t="s">
        <v>55</v>
      </c>
      <c r="D279" s="24">
        <v>2011</v>
      </c>
      <c r="E279" s="24" t="s">
        <v>102</v>
      </c>
      <c r="F279" s="3">
        <f>IF(AND(A279="PSA Testing", E279= "Utilization Rate (per 100,000 patients)"),
SUMIFS(PSA!$D:$D,PSA!$A:$A,C279,PSA!$G:$G,D279),
IF(AND(A279="Colorectal Cancer Screening", E279="Utilization Rate (per 100,000 patients)"),
SUMIFS(COL!$D:$D,COL!$A:$A,C279,COL!$G:$G, D279),
IF(AND(A279="Cervical Cancer Screening", E279="Utilization Rate (per 100,000 patients)"),
SUMIFS(CERV!$D:$D,CERV!$A:$A,C279,CERV!$G:$G,D279),
IF(AND(A279="Cancer Screening for CKD patients", E279="Utilization Rate (per 100,000 patients)"),
SUMIFS(CANSCRN!$D:$D,CANSCRN!$A:$A,C279,CANSCRN!$G:$G,D279),
IF(AND(A279="PSA Testing", E279="Cost per service ($USD)"),
SUMIFS(PSA!$E:$E,PSA!$A:$A,C279,PSA!$G:$G,D279),
IF(AND(A279="Colorectal Cancer Screening", E279="Cost per service ($USD)"),
SUMIFS(COL!$E:$E,COL!$A:$A,C279,COL!$G:$G,D279),
IF(AND(A279="Cervical Cancer Screening", E279="Cost per service ($USD)"),
SUMIFS(CERV!$E:$E,CERV!$A:$A,C279,CERV!$G:$G,D279),
IF(AND(A279="Cancer Screening for CKD patients", E279="Cost per service ($USD)"),
SUMIFS(CANSCRN!$E:$E,CANSCRN!$A:$A,C279,CANSCRN!$G:$G,D279),
IF(AND(A279="PSA Testing", E279="Total Expenditure ($USD per 100,000 patients)"),
SUMIFS(PSA!$F:$F,PSA!$A:$A,C279,PSA!$G:$G,D279),
IF(AND(A279="Colorectal Cancer Screening", E279="Total Expenditure ($USD per 100,000 patients)"),
SUMIFS(COL!$F:$F,COL!$A:$A,C279,COL!$G:$G,D279),
IF(AND(A279="Cervical Cancer Screening", E279="Total Expenditure ($USD per 100,000 patients)"),
SUMIFS(CERV!$F:$F,CERV!$A:$A,C279,CERV!$G:$G,D279),
SUMIFS(CANSCRN!$F:$F,CANSCRN!$A:$A,C279,CANSCRN!$G:$G,D279))))))))))))</f>
        <v>9963.0996309963102</v>
      </c>
    </row>
    <row r="280" spans="1:6" x14ac:dyDescent="0.2">
      <c r="A280" s="24" t="s">
        <v>100</v>
      </c>
      <c r="B280" s="24" t="s">
        <v>101</v>
      </c>
      <c r="C280" s="24" t="s">
        <v>55</v>
      </c>
      <c r="D280" s="24">
        <v>2012</v>
      </c>
      <c r="E280" s="24" t="s">
        <v>102</v>
      </c>
      <c r="F280" s="3">
        <f>IF(AND(A280="PSA Testing", E280= "Utilization Rate (per 100,000 patients)"),
SUMIFS(PSA!$D:$D,PSA!$A:$A,C280,PSA!$G:$G,D280),
IF(AND(A280="Colorectal Cancer Screening", E280="Utilization Rate (per 100,000 patients)"),
SUMIFS(COL!$D:$D,COL!$A:$A,C280,COL!$G:$G, D280),
IF(AND(A280="Cervical Cancer Screening", E280="Utilization Rate (per 100,000 patients)"),
SUMIFS(CERV!$D:$D,CERV!$A:$A,C280,CERV!$G:$G,D280),
IF(AND(A280="Cancer Screening for CKD patients", E280="Utilization Rate (per 100,000 patients)"),
SUMIFS(CANSCRN!$D:$D,CANSCRN!$A:$A,C280,CANSCRN!$G:$G,D280),
IF(AND(A280="PSA Testing", E280="Cost per service ($USD)"),
SUMIFS(PSA!$E:$E,PSA!$A:$A,C280,PSA!$G:$G,D280),
IF(AND(A280="Colorectal Cancer Screening", E280="Cost per service ($USD)"),
SUMIFS(COL!$E:$E,COL!$A:$A,C280,COL!$G:$G,D280),
IF(AND(A280="Cervical Cancer Screening", E280="Cost per service ($USD)"),
SUMIFS(CERV!$E:$E,CERV!$A:$A,C280,CERV!$G:$G,D280),
IF(AND(A280="Cancer Screening for CKD patients", E280="Cost per service ($USD)"),
SUMIFS(CANSCRN!$E:$E,CANSCRN!$A:$A,C280,CANSCRN!$G:$G,D280),
IF(AND(A280="PSA Testing", E280="Total Expenditure ($USD per 100,000 patients)"),
SUMIFS(PSA!$F:$F,PSA!$A:$A,C280,PSA!$G:$G,D280),
IF(AND(A280="Colorectal Cancer Screening", E280="Total Expenditure ($USD per 100,000 patients)"),
SUMIFS(COL!$F:$F,COL!$A:$A,C280,COL!$G:$G,D280),
IF(AND(A280="Cervical Cancer Screening", E280="Total Expenditure ($USD per 100,000 patients)"),
SUMIFS(CERV!$F:$F,CERV!$A:$A,C280,CERV!$G:$G,D280),
SUMIFS(CANSCRN!$F:$F,CANSCRN!$A:$A,C280,CANSCRN!$G:$G,D280))))))))))))</f>
        <v>7732.6343381389261</v>
      </c>
    </row>
    <row r="281" spans="1:6" x14ac:dyDescent="0.2">
      <c r="A281" s="24" t="s">
        <v>100</v>
      </c>
      <c r="B281" s="24" t="s">
        <v>101</v>
      </c>
      <c r="C281" s="24" t="s">
        <v>55</v>
      </c>
      <c r="D281" s="24">
        <v>2013</v>
      </c>
      <c r="E281" s="24" t="s">
        <v>102</v>
      </c>
      <c r="F281" s="3">
        <f>IF(AND(A281="PSA Testing", E281= "Utilization Rate (per 100,000 patients)"),
SUMIFS(PSA!$D:$D,PSA!$A:$A,C281,PSA!$G:$G,D281),
IF(AND(A281="Colorectal Cancer Screening", E281="Utilization Rate (per 100,000 patients)"),
SUMIFS(COL!$D:$D,COL!$A:$A,C281,COL!$G:$G, D281),
IF(AND(A281="Cervical Cancer Screening", E281="Utilization Rate (per 100,000 patients)"),
SUMIFS(CERV!$D:$D,CERV!$A:$A,C281,CERV!$G:$G,D281),
IF(AND(A281="Cancer Screening for CKD patients", E281="Utilization Rate (per 100,000 patients)"),
SUMIFS(CANSCRN!$D:$D,CANSCRN!$A:$A,C281,CANSCRN!$G:$G,D281),
IF(AND(A281="PSA Testing", E281="Cost per service ($USD)"),
SUMIFS(PSA!$E:$E,PSA!$A:$A,C281,PSA!$G:$G,D281),
IF(AND(A281="Colorectal Cancer Screening", E281="Cost per service ($USD)"),
SUMIFS(COL!$E:$E,COL!$A:$A,C281,COL!$G:$G,D281),
IF(AND(A281="Cervical Cancer Screening", E281="Cost per service ($USD)"),
SUMIFS(CERV!$E:$E,CERV!$A:$A,C281,CERV!$G:$G,D281),
IF(AND(A281="Cancer Screening for CKD patients", E281="Cost per service ($USD)"),
SUMIFS(CANSCRN!$E:$E,CANSCRN!$A:$A,C281,CANSCRN!$G:$G,D281),
IF(AND(A281="PSA Testing", E281="Total Expenditure ($USD per 100,000 patients)"),
SUMIFS(PSA!$F:$F,PSA!$A:$A,C281,PSA!$G:$G,D281),
IF(AND(A281="Colorectal Cancer Screening", E281="Total Expenditure ($USD per 100,000 patients)"),
SUMIFS(COL!$F:$F,COL!$A:$A,C281,COL!$G:$G,D281),
IF(AND(A281="Cervical Cancer Screening", E281="Total Expenditure ($USD per 100,000 patients)"),
SUMIFS(CERV!$F:$F,CERV!$A:$A,C281,CERV!$G:$G,D281),
SUMIFS(CANSCRN!$F:$F,CANSCRN!$A:$A,C281,CANSCRN!$G:$G,D281))))))))))))</f>
        <v>8395.9899749373435</v>
      </c>
    </row>
    <row r="282" spans="1:6" x14ac:dyDescent="0.2">
      <c r="A282" s="24" t="s">
        <v>100</v>
      </c>
      <c r="B282" s="24" t="s">
        <v>101</v>
      </c>
      <c r="C282" s="24" t="s">
        <v>55</v>
      </c>
      <c r="D282" s="24">
        <v>2014</v>
      </c>
      <c r="E282" s="24" t="s">
        <v>102</v>
      </c>
      <c r="F282" s="3">
        <f>IF(AND(A282="PSA Testing", E282= "Utilization Rate (per 100,000 patients)"),
SUMIFS(PSA!$D:$D,PSA!$A:$A,C282,PSA!$G:$G,D282),
IF(AND(A282="Colorectal Cancer Screening", E282="Utilization Rate (per 100,000 patients)"),
SUMIFS(COL!$D:$D,COL!$A:$A,C282,COL!$G:$G, D282),
IF(AND(A282="Cervical Cancer Screening", E282="Utilization Rate (per 100,000 patients)"),
SUMIFS(CERV!$D:$D,CERV!$A:$A,C282,CERV!$G:$G,D282),
IF(AND(A282="Cancer Screening for CKD patients", E282="Utilization Rate (per 100,000 patients)"),
SUMIFS(CANSCRN!$D:$D,CANSCRN!$A:$A,C282,CANSCRN!$G:$G,D282),
IF(AND(A282="PSA Testing", E282="Cost per service ($USD)"),
SUMIFS(PSA!$E:$E,PSA!$A:$A,C282,PSA!$G:$G,D282),
IF(AND(A282="Colorectal Cancer Screening", E282="Cost per service ($USD)"),
SUMIFS(COL!$E:$E,COL!$A:$A,C282,COL!$G:$G,D282),
IF(AND(A282="Cervical Cancer Screening", E282="Cost per service ($USD)"),
SUMIFS(CERV!$E:$E,CERV!$A:$A,C282,CERV!$G:$G,D282),
IF(AND(A282="Cancer Screening for CKD patients", E282="Cost per service ($USD)"),
SUMIFS(CANSCRN!$E:$E,CANSCRN!$A:$A,C282,CANSCRN!$G:$G,D282),
IF(AND(A282="PSA Testing", E282="Total Expenditure ($USD per 100,000 patients)"),
SUMIFS(PSA!$F:$F,PSA!$A:$A,C282,PSA!$G:$G,D282),
IF(AND(A282="Colorectal Cancer Screening", E282="Total Expenditure ($USD per 100,000 patients)"),
SUMIFS(COL!$F:$F,COL!$A:$A,C282,COL!$G:$G,D282),
IF(AND(A282="Cervical Cancer Screening", E282="Total Expenditure ($USD per 100,000 patients)"),
SUMIFS(CERV!$F:$F,CERV!$A:$A,C282,CERV!$G:$G,D282),
SUMIFS(CANSCRN!$F:$F,CANSCRN!$A:$A,C282,CANSCRN!$G:$G,D282))))))))))))</f>
        <v>7835.3253652058429</v>
      </c>
    </row>
    <row r="283" spans="1:6" x14ac:dyDescent="0.2">
      <c r="A283" s="24" t="s">
        <v>100</v>
      </c>
      <c r="B283" s="24" t="s">
        <v>101</v>
      </c>
      <c r="C283" s="24" t="s">
        <v>55</v>
      </c>
      <c r="D283" s="24">
        <v>2015</v>
      </c>
      <c r="E283" s="24" t="s">
        <v>102</v>
      </c>
      <c r="F283" s="3">
        <f>IF(AND(A283="PSA Testing", E283= "Utilization Rate (per 100,000 patients)"),
SUMIFS(PSA!$D:$D,PSA!$A:$A,C283,PSA!$G:$G,D283),
IF(AND(A283="Colorectal Cancer Screening", E283="Utilization Rate (per 100,000 patients)"),
SUMIFS(COL!$D:$D,COL!$A:$A,C283,COL!$G:$G, D283),
IF(AND(A283="Cervical Cancer Screening", E283="Utilization Rate (per 100,000 patients)"),
SUMIFS(CERV!$D:$D,CERV!$A:$A,C283,CERV!$G:$G,D283),
IF(AND(A283="Cancer Screening for CKD patients", E283="Utilization Rate (per 100,000 patients)"),
SUMIFS(CANSCRN!$D:$D,CANSCRN!$A:$A,C283,CANSCRN!$G:$G,D283),
IF(AND(A283="PSA Testing", E283="Cost per service ($USD)"),
SUMIFS(PSA!$E:$E,PSA!$A:$A,C283,PSA!$G:$G,D283),
IF(AND(A283="Colorectal Cancer Screening", E283="Cost per service ($USD)"),
SUMIFS(COL!$E:$E,COL!$A:$A,C283,COL!$G:$G,D283),
IF(AND(A283="Cervical Cancer Screening", E283="Cost per service ($USD)"),
SUMIFS(CERV!$E:$E,CERV!$A:$A,C283,CERV!$G:$G,D283),
IF(AND(A283="Cancer Screening for CKD patients", E283="Cost per service ($USD)"),
SUMIFS(CANSCRN!$E:$E,CANSCRN!$A:$A,C283,CANSCRN!$G:$G,D283),
IF(AND(A283="PSA Testing", E283="Total Expenditure ($USD per 100,000 patients)"),
SUMIFS(PSA!$F:$F,PSA!$A:$A,C283,PSA!$G:$G,D283),
IF(AND(A283="Colorectal Cancer Screening", E283="Total Expenditure ($USD per 100,000 patients)"),
SUMIFS(COL!$F:$F,COL!$A:$A,C283,COL!$G:$G,D283),
IF(AND(A283="Cervical Cancer Screening", E283="Total Expenditure ($USD per 100,000 patients)"),
SUMIFS(CERV!$F:$F,CERV!$A:$A,C283,CERV!$G:$G,D283),
SUMIFS(CANSCRN!$F:$F,CANSCRN!$A:$A,C283,CANSCRN!$G:$G,D283))))))))))))</f>
        <v>9983.6333878887071</v>
      </c>
    </row>
    <row r="284" spans="1:6" x14ac:dyDescent="0.2">
      <c r="A284" s="24" t="s">
        <v>100</v>
      </c>
      <c r="B284" s="24" t="s">
        <v>101</v>
      </c>
      <c r="C284" s="24" t="s">
        <v>55</v>
      </c>
      <c r="D284" s="24">
        <v>2016</v>
      </c>
      <c r="E284" s="24" t="s">
        <v>102</v>
      </c>
      <c r="F284" s="3">
        <f>IF(AND(A284="PSA Testing", E284= "Utilization Rate (per 100,000 patients)"),
SUMIFS(PSA!$D:$D,PSA!$A:$A,C284,PSA!$G:$G,D284),
IF(AND(A284="Colorectal Cancer Screening", E284="Utilization Rate (per 100,000 patients)"),
SUMIFS(COL!$D:$D,COL!$A:$A,C284,COL!$G:$G, D284),
IF(AND(A284="Cervical Cancer Screening", E284="Utilization Rate (per 100,000 patients)"),
SUMIFS(CERV!$D:$D,CERV!$A:$A,C284,CERV!$G:$G,D284),
IF(AND(A284="Cancer Screening for CKD patients", E284="Utilization Rate (per 100,000 patients)"),
SUMIFS(CANSCRN!$D:$D,CANSCRN!$A:$A,C284,CANSCRN!$G:$G,D284),
IF(AND(A284="PSA Testing", E284="Cost per service ($USD)"),
SUMIFS(PSA!$E:$E,PSA!$A:$A,C284,PSA!$G:$G,D284),
IF(AND(A284="Colorectal Cancer Screening", E284="Cost per service ($USD)"),
SUMIFS(COL!$E:$E,COL!$A:$A,C284,COL!$G:$G,D284),
IF(AND(A284="Cervical Cancer Screening", E284="Cost per service ($USD)"),
SUMIFS(CERV!$E:$E,CERV!$A:$A,C284,CERV!$G:$G,D284),
IF(AND(A284="Cancer Screening for CKD patients", E284="Cost per service ($USD)"),
SUMIFS(CANSCRN!$E:$E,CANSCRN!$A:$A,C284,CANSCRN!$G:$G,D284),
IF(AND(A284="PSA Testing", E284="Total Expenditure ($USD per 100,000 patients)"),
SUMIFS(PSA!$F:$F,PSA!$A:$A,C284,PSA!$G:$G,D284),
IF(AND(A284="Colorectal Cancer Screening", E284="Total Expenditure ($USD per 100,000 patients)"),
SUMIFS(COL!$F:$F,COL!$A:$A,C284,COL!$G:$G,D284),
IF(AND(A284="Cervical Cancer Screening", E284="Total Expenditure ($USD per 100,000 patients)"),
SUMIFS(CERV!$F:$F,CERV!$A:$A,C284,CERV!$G:$G,D284),
SUMIFS(CANSCRN!$F:$F,CANSCRN!$A:$A,C284,CANSCRN!$G:$G,D284))))))))))))</f>
        <v>14634.146341463415</v>
      </c>
    </row>
    <row r="285" spans="1:6" x14ac:dyDescent="0.2">
      <c r="A285" s="24" t="s">
        <v>100</v>
      </c>
      <c r="B285" s="24" t="s">
        <v>101</v>
      </c>
      <c r="C285" s="24" t="s">
        <v>55</v>
      </c>
      <c r="D285" s="24">
        <v>2017</v>
      </c>
      <c r="E285" s="24" t="s">
        <v>102</v>
      </c>
      <c r="F285" s="3">
        <f>IF(AND(A285="PSA Testing", E285= "Utilization Rate (per 100,000 patients)"),
SUMIFS(PSA!$D:$D,PSA!$A:$A,C285,PSA!$G:$G,D285),
IF(AND(A285="Colorectal Cancer Screening", E285="Utilization Rate (per 100,000 patients)"),
SUMIFS(COL!$D:$D,COL!$A:$A,C285,COL!$G:$G, D285),
IF(AND(A285="Cervical Cancer Screening", E285="Utilization Rate (per 100,000 patients)"),
SUMIFS(CERV!$D:$D,CERV!$A:$A,C285,CERV!$G:$G,D285),
IF(AND(A285="Cancer Screening for CKD patients", E285="Utilization Rate (per 100,000 patients)"),
SUMIFS(CANSCRN!$D:$D,CANSCRN!$A:$A,C285,CANSCRN!$G:$G,D285),
IF(AND(A285="PSA Testing", E285="Cost per service ($USD)"),
SUMIFS(PSA!$E:$E,PSA!$A:$A,C285,PSA!$G:$G,D285),
IF(AND(A285="Colorectal Cancer Screening", E285="Cost per service ($USD)"),
SUMIFS(COL!$E:$E,COL!$A:$A,C285,COL!$G:$G,D285),
IF(AND(A285="Cervical Cancer Screening", E285="Cost per service ($USD)"),
SUMIFS(CERV!$E:$E,CERV!$A:$A,C285,CERV!$G:$G,D285),
IF(AND(A285="Cancer Screening for CKD patients", E285="Cost per service ($USD)"),
SUMIFS(CANSCRN!$E:$E,CANSCRN!$A:$A,C285,CANSCRN!$G:$G,D285),
IF(AND(A285="PSA Testing", E285="Total Expenditure ($USD per 100,000 patients)"),
SUMIFS(PSA!$F:$F,PSA!$A:$A,C285,PSA!$G:$G,D285),
IF(AND(A285="Colorectal Cancer Screening", E285="Total Expenditure ($USD per 100,000 patients)"),
SUMIFS(COL!$F:$F,COL!$A:$A,C285,COL!$G:$G,D285),
IF(AND(A285="Cervical Cancer Screening", E285="Total Expenditure ($USD per 100,000 patients)"),
SUMIFS(CERV!$F:$F,CERV!$A:$A,C285,CERV!$G:$G,D285),
SUMIFS(CANSCRN!$F:$F,CANSCRN!$A:$A,C285,CANSCRN!$G:$G,D285))))))))))))</f>
        <v>26878.130217028378</v>
      </c>
    </row>
    <row r="286" spans="1:6" x14ac:dyDescent="0.2">
      <c r="A286" s="24" t="s">
        <v>100</v>
      </c>
      <c r="B286" s="24" t="s">
        <v>101</v>
      </c>
      <c r="C286" s="24" t="s">
        <v>55</v>
      </c>
      <c r="D286" s="24">
        <v>2018</v>
      </c>
      <c r="E286" s="24" t="s">
        <v>102</v>
      </c>
      <c r="F286" s="3">
        <f>IF(AND(A286="PSA Testing", E286= "Utilization Rate (per 100,000 patients)"),
SUMIFS(PSA!$D:$D,PSA!$A:$A,C286,PSA!$G:$G,D286),
IF(AND(A286="Colorectal Cancer Screening", E286="Utilization Rate (per 100,000 patients)"),
SUMIFS(COL!$D:$D,COL!$A:$A,C286,COL!$G:$G, D286),
IF(AND(A286="Cervical Cancer Screening", E286="Utilization Rate (per 100,000 patients)"),
SUMIFS(CERV!$D:$D,CERV!$A:$A,C286,CERV!$G:$G,D286),
IF(AND(A286="Cancer Screening for CKD patients", E286="Utilization Rate (per 100,000 patients)"),
SUMIFS(CANSCRN!$D:$D,CANSCRN!$A:$A,C286,CANSCRN!$G:$G,D286),
IF(AND(A286="PSA Testing", E286="Cost per service ($USD)"),
SUMIFS(PSA!$E:$E,PSA!$A:$A,C286,PSA!$G:$G,D286),
IF(AND(A286="Colorectal Cancer Screening", E286="Cost per service ($USD)"),
SUMIFS(COL!$E:$E,COL!$A:$A,C286,COL!$G:$G,D286),
IF(AND(A286="Cervical Cancer Screening", E286="Cost per service ($USD)"),
SUMIFS(CERV!$E:$E,CERV!$A:$A,C286,CERV!$G:$G,D286),
IF(AND(A286="Cancer Screening for CKD patients", E286="Cost per service ($USD)"),
SUMIFS(CANSCRN!$E:$E,CANSCRN!$A:$A,C286,CANSCRN!$G:$G,D286),
IF(AND(A286="PSA Testing", E286="Total Expenditure ($USD per 100,000 patients)"),
SUMIFS(PSA!$F:$F,PSA!$A:$A,C286,PSA!$G:$G,D286),
IF(AND(A286="Colorectal Cancer Screening", E286="Total Expenditure ($USD per 100,000 patients)"),
SUMIFS(COL!$F:$F,COL!$A:$A,C286,COL!$G:$G,D286),
IF(AND(A286="Cervical Cancer Screening", E286="Total Expenditure ($USD per 100,000 patients)"),
SUMIFS(CERV!$F:$F,CERV!$A:$A,C286,CERV!$G:$G,D286),
SUMIFS(CANSCRN!$F:$F,CANSCRN!$A:$A,C286,CANSCRN!$G:$G,D286))))))))))))</f>
        <v>32521.186440677968</v>
      </c>
    </row>
    <row r="287" spans="1:6" x14ac:dyDescent="0.2">
      <c r="A287" s="24" t="s">
        <v>100</v>
      </c>
      <c r="B287" s="24" t="s">
        <v>101</v>
      </c>
      <c r="C287" s="24" t="s">
        <v>55</v>
      </c>
      <c r="D287" s="24">
        <v>2019</v>
      </c>
      <c r="E287" s="24" t="s">
        <v>102</v>
      </c>
      <c r="F287" s="3">
        <f>IF(AND(A287="PSA Testing", E287= "Utilization Rate (per 100,000 patients)"),
SUMIFS(PSA!$D:$D,PSA!$A:$A,C287,PSA!$G:$G,D287),
IF(AND(A287="Colorectal Cancer Screening", E287="Utilization Rate (per 100,000 patients)"),
SUMIFS(COL!$D:$D,COL!$A:$A,C287,COL!$G:$G, D287),
IF(AND(A287="Cervical Cancer Screening", E287="Utilization Rate (per 100,000 patients)"),
SUMIFS(CERV!$D:$D,CERV!$A:$A,C287,CERV!$G:$G,D287),
IF(AND(A287="Cancer Screening for CKD patients", E287="Utilization Rate (per 100,000 patients)"),
SUMIFS(CANSCRN!$D:$D,CANSCRN!$A:$A,C287,CANSCRN!$G:$G,D287),
IF(AND(A287="PSA Testing", E287="Cost per service ($USD)"),
SUMIFS(PSA!$E:$E,PSA!$A:$A,C287,PSA!$G:$G,D287),
IF(AND(A287="Colorectal Cancer Screening", E287="Cost per service ($USD)"),
SUMIFS(COL!$E:$E,COL!$A:$A,C287,COL!$G:$G,D287),
IF(AND(A287="Cervical Cancer Screening", E287="Cost per service ($USD)"),
SUMIFS(CERV!$E:$E,CERV!$A:$A,C287,CERV!$G:$G,D287),
IF(AND(A287="Cancer Screening for CKD patients", E287="Cost per service ($USD)"),
SUMIFS(CANSCRN!$E:$E,CANSCRN!$A:$A,C287,CANSCRN!$G:$G,D287),
IF(AND(A287="PSA Testing", E287="Total Expenditure ($USD per 100,000 patients)"),
SUMIFS(PSA!$F:$F,PSA!$A:$A,C287,PSA!$G:$G,D287),
IF(AND(A287="Colorectal Cancer Screening", E287="Total Expenditure ($USD per 100,000 patients)"),
SUMIFS(COL!$F:$F,COL!$A:$A,C287,COL!$G:$G,D287),
IF(AND(A287="Cervical Cancer Screening", E287="Total Expenditure ($USD per 100,000 patients)"),
SUMIFS(CERV!$F:$F,CERV!$A:$A,C287,CERV!$G:$G,D287),
SUMIFS(CANSCRN!$F:$F,CANSCRN!$A:$A,C287,CANSCRN!$G:$G,D287))))))))))))</f>
        <v>32610.744580584356</v>
      </c>
    </row>
    <row r="288" spans="1:6" x14ac:dyDescent="0.2">
      <c r="A288" s="24" t="s">
        <v>100</v>
      </c>
      <c r="B288" s="24" t="s">
        <v>101</v>
      </c>
      <c r="C288" s="24" t="s">
        <v>56</v>
      </c>
      <c r="D288" s="24">
        <v>2009</v>
      </c>
      <c r="E288" s="24" t="s">
        <v>102</v>
      </c>
      <c r="F288" s="3">
        <f>IF(AND(A288="PSA Testing", E288= "Utilization Rate (per 100,000 patients)"),
SUMIFS(PSA!$D:$D,PSA!$A:$A,C288,PSA!$G:$G,D288),
IF(AND(A288="Colorectal Cancer Screening", E288="Utilization Rate (per 100,000 patients)"),
SUMIFS(COL!$D:$D,COL!$A:$A,C288,COL!$G:$G, D288),
IF(AND(A288="Cervical Cancer Screening", E288="Utilization Rate (per 100,000 patients)"),
SUMIFS(CERV!$D:$D,CERV!$A:$A,C288,CERV!$G:$G,D288),
IF(AND(A288="Cancer Screening for CKD patients", E288="Utilization Rate (per 100,000 patients)"),
SUMIFS(CANSCRN!$D:$D,CANSCRN!$A:$A,C288,CANSCRN!$G:$G,D288),
IF(AND(A288="PSA Testing", E288="Cost per service ($USD)"),
SUMIFS(PSA!$E:$E,PSA!$A:$A,C288,PSA!$G:$G,D288),
IF(AND(A288="Colorectal Cancer Screening", E288="Cost per service ($USD)"),
SUMIFS(COL!$E:$E,COL!$A:$A,C288,COL!$G:$G,D288),
IF(AND(A288="Cervical Cancer Screening", E288="Cost per service ($USD)"),
SUMIFS(CERV!$E:$E,CERV!$A:$A,C288,CERV!$G:$G,D288),
IF(AND(A288="Cancer Screening for CKD patients", E288="Cost per service ($USD)"),
SUMIFS(CANSCRN!$E:$E,CANSCRN!$A:$A,C288,CANSCRN!$G:$G,D288),
IF(AND(A288="PSA Testing", E288="Total Expenditure ($USD per 100,000 patients)"),
SUMIFS(PSA!$F:$F,PSA!$A:$A,C288,PSA!$G:$G,D288),
IF(AND(A288="Colorectal Cancer Screening", E288="Total Expenditure ($USD per 100,000 patients)"),
SUMIFS(COL!$F:$F,COL!$A:$A,C288,COL!$G:$G,D288),
IF(AND(A288="Cervical Cancer Screening", E288="Total Expenditure ($USD per 100,000 patients)"),
SUMIFS(CERV!$F:$F,CERV!$A:$A,C288,CERV!$G:$G,D288),
SUMIFS(CANSCRN!$F:$F,CANSCRN!$A:$A,C288,CANSCRN!$G:$G,D288))))))))))))</f>
        <v>7263.9225181598058</v>
      </c>
    </row>
    <row r="289" spans="1:6" x14ac:dyDescent="0.2">
      <c r="A289" s="24" t="s">
        <v>100</v>
      </c>
      <c r="B289" s="24" t="s">
        <v>101</v>
      </c>
      <c r="C289" s="24" t="s">
        <v>56</v>
      </c>
      <c r="D289" s="24">
        <v>2010</v>
      </c>
      <c r="E289" s="24" t="s">
        <v>102</v>
      </c>
      <c r="F289" s="3">
        <f>IF(AND(A289="PSA Testing", E289= "Utilization Rate (per 100,000 patients)"),
SUMIFS(PSA!$D:$D,PSA!$A:$A,C289,PSA!$G:$G,D289),
IF(AND(A289="Colorectal Cancer Screening", E289="Utilization Rate (per 100,000 patients)"),
SUMIFS(COL!$D:$D,COL!$A:$A,C289,COL!$G:$G, D289),
IF(AND(A289="Cervical Cancer Screening", E289="Utilization Rate (per 100,000 patients)"),
SUMIFS(CERV!$D:$D,CERV!$A:$A,C289,CERV!$G:$G,D289),
IF(AND(A289="Cancer Screening for CKD patients", E289="Utilization Rate (per 100,000 patients)"),
SUMIFS(CANSCRN!$D:$D,CANSCRN!$A:$A,C289,CANSCRN!$G:$G,D289),
IF(AND(A289="PSA Testing", E289="Cost per service ($USD)"),
SUMIFS(PSA!$E:$E,PSA!$A:$A,C289,PSA!$G:$G,D289),
IF(AND(A289="Colorectal Cancer Screening", E289="Cost per service ($USD)"),
SUMIFS(COL!$E:$E,COL!$A:$A,C289,COL!$G:$G,D289),
IF(AND(A289="Cervical Cancer Screening", E289="Cost per service ($USD)"),
SUMIFS(CERV!$E:$E,CERV!$A:$A,C289,CERV!$G:$G,D289),
IF(AND(A289="Cancer Screening for CKD patients", E289="Cost per service ($USD)"),
SUMIFS(CANSCRN!$E:$E,CANSCRN!$A:$A,C289,CANSCRN!$G:$G,D289),
IF(AND(A289="PSA Testing", E289="Total Expenditure ($USD per 100,000 patients)"),
SUMIFS(PSA!$F:$F,PSA!$A:$A,C289,PSA!$G:$G,D289),
IF(AND(A289="Colorectal Cancer Screening", E289="Total Expenditure ($USD per 100,000 patients)"),
SUMIFS(COL!$F:$F,COL!$A:$A,C289,COL!$G:$G,D289),
IF(AND(A289="Cervical Cancer Screening", E289="Total Expenditure ($USD per 100,000 patients)"),
SUMIFS(CERV!$F:$F,CERV!$A:$A,C289,CERV!$G:$G,D289),
SUMIFS(CANSCRN!$F:$F,CANSCRN!$A:$A,C289,CANSCRN!$G:$G,D289))))))))))))</f>
        <v>6392.6940639269405</v>
      </c>
    </row>
    <row r="290" spans="1:6" x14ac:dyDescent="0.2">
      <c r="A290" s="24" t="s">
        <v>100</v>
      </c>
      <c r="B290" s="24" t="s">
        <v>101</v>
      </c>
      <c r="C290" s="24" t="s">
        <v>56</v>
      </c>
      <c r="D290" s="24">
        <v>2011</v>
      </c>
      <c r="E290" s="24" t="s">
        <v>102</v>
      </c>
      <c r="F290" s="3">
        <f>IF(AND(A290="PSA Testing", E290= "Utilization Rate (per 100,000 patients)"),
SUMIFS(PSA!$D:$D,PSA!$A:$A,C290,PSA!$G:$G,D290),
IF(AND(A290="Colorectal Cancer Screening", E290="Utilization Rate (per 100,000 patients)"),
SUMIFS(COL!$D:$D,COL!$A:$A,C290,COL!$G:$G, D290),
IF(AND(A290="Cervical Cancer Screening", E290="Utilization Rate (per 100,000 patients)"),
SUMIFS(CERV!$D:$D,CERV!$A:$A,C290,CERV!$G:$G,D290),
IF(AND(A290="Cancer Screening for CKD patients", E290="Utilization Rate (per 100,000 patients)"),
SUMIFS(CANSCRN!$D:$D,CANSCRN!$A:$A,C290,CANSCRN!$G:$G,D290),
IF(AND(A290="PSA Testing", E290="Cost per service ($USD)"),
SUMIFS(PSA!$E:$E,PSA!$A:$A,C290,PSA!$G:$G,D290),
IF(AND(A290="Colorectal Cancer Screening", E290="Cost per service ($USD)"),
SUMIFS(COL!$E:$E,COL!$A:$A,C290,COL!$G:$G,D290),
IF(AND(A290="Cervical Cancer Screening", E290="Cost per service ($USD)"),
SUMIFS(CERV!$E:$E,CERV!$A:$A,C290,CERV!$G:$G,D290),
IF(AND(A290="Cancer Screening for CKD patients", E290="Cost per service ($USD)"),
SUMIFS(CANSCRN!$E:$E,CANSCRN!$A:$A,C290,CANSCRN!$G:$G,D290),
IF(AND(A290="PSA Testing", E290="Total Expenditure ($USD per 100,000 patients)"),
SUMIFS(PSA!$F:$F,PSA!$A:$A,C290,PSA!$G:$G,D290),
IF(AND(A290="Colorectal Cancer Screening", E290="Total Expenditure ($USD per 100,000 patients)"),
SUMIFS(COL!$F:$F,COL!$A:$A,C290,COL!$G:$G,D290),
IF(AND(A290="Cervical Cancer Screening", E290="Total Expenditure ($USD per 100,000 patients)"),
SUMIFS(CERV!$F:$F,CERV!$A:$A,C290,CERV!$G:$G,D290),
SUMIFS(CANSCRN!$F:$F,CANSCRN!$A:$A,C290,CANSCRN!$G:$G,D290))))))))))))</f>
        <v>8993.576017130621</v>
      </c>
    </row>
    <row r="291" spans="1:6" x14ac:dyDescent="0.2">
      <c r="A291" s="24" t="s">
        <v>100</v>
      </c>
      <c r="B291" s="24" t="s">
        <v>101</v>
      </c>
      <c r="C291" s="24" t="s">
        <v>56</v>
      </c>
      <c r="D291" s="24">
        <v>2012</v>
      </c>
      <c r="E291" s="24" t="s">
        <v>102</v>
      </c>
      <c r="F291" s="3">
        <f>IF(AND(A291="PSA Testing", E291= "Utilization Rate (per 100,000 patients)"),
SUMIFS(PSA!$D:$D,PSA!$A:$A,C291,PSA!$G:$G,D291),
IF(AND(A291="Colorectal Cancer Screening", E291="Utilization Rate (per 100,000 patients)"),
SUMIFS(COL!$D:$D,COL!$A:$A,C291,COL!$G:$G, D291),
IF(AND(A291="Cervical Cancer Screening", E291="Utilization Rate (per 100,000 patients)"),
SUMIFS(CERV!$D:$D,CERV!$A:$A,C291,CERV!$G:$G,D291),
IF(AND(A291="Cancer Screening for CKD patients", E291="Utilization Rate (per 100,000 patients)"),
SUMIFS(CANSCRN!$D:$D,CANSCRN!$A:$A,C291,CANSCRN!$G:$G,D291),
IF(AND(A291="PSA Testing", E291="Cost per service ($USD)"),
SUMIFS(PSA!$E:$E,PSA!$A:$A,C291,PSA!$G:$G,D291),
IF(AND(A291="Colorectal Cancer Screening", E291="Cost per service ($USD)"),
SUMIFS(COL!$E:$E,COL!$A:$A,C291,COL!$G:$G,D291),
IF(AND(A291="Cervical Cancer Screening", E291="Cost per service ($USD)"),
SUMIFS(CERV!$E:$E,CERV!$A:$A,C291,CERV!$G:$G,D291),
IF(AND(A291="Cancer Screening for CKD patients", E291="Cost per service ($USD)"),
SUMIFS(CANSCRN!$E:$E,CANSCRN!$A:$A,C291,CANSCRN!$G:$G,D291),
IF(AND(A291="PSA Testing", E291="Total Expenditure ($USD per 100,000 patients)"),
SUMIFS(PSA!$F:$F,PSA!$A:$A,C291,PSA!$G:$G,D291),
IF(AND(A291="Colorectal Cancer Screening", E291="Total Expenditure ($USD per 100,000 patients)"),
SUMIFS(COL!$F:$F,COL!$A:$A,C291,COL!$G:$G,D291),
IF(AND(A291="Cervical Cancer Screening", E291="Total Expenditure ($USD per 100,000 patients)"),
SUMIFS(CERV!$F:$F,CERV!$A:$A,C291,CERV!$G:$G,D291),
SUMIFS(CANSCRN!$F:$F,CANSCRN!$A:$A,C291,CANSCRN!$G:$G,D291))))))))))))</f>
        <v>6342.4947145877377</v>
      </c>
    </row>
    <row r="292" spans="1:6" x14ac:dyDescent="0.2">
      <c r="A292" s="24" t="s">
        <v>100</v>
      </c>
      <c r="B292" s="24" t="s">
        <v>101</v>
      </c>
      <c r="C292" s="24" t="s">
        <v>56</v>
      </c>
      <c r="D292" s="24">
        <v>2013</v>
      </c>
      <c r="E292" s="24" t="s">
        <v>102</v>
      </c>
      <c r="F292" s="3">
        <f>IF(AND(A292="PSA Testing", E292= "Utilization Rate (per 100,000 patients)"),
SUMIFS(PSA!$D:$D,PSA!$A:$A,C292,PSA!$G:$G,D292),
IF(AND(A292="Colorectal Cancer Screening", E292="Utilization Rate (per 100,000 patients)"),
SUMIFS(COL!$D:$D,COL!$A:$A,C292,COL!$G:$G, D292),
IF(AND(A292="Cervical Cancer Screening", E292="Utilization Rate (per 100,000 patients)"),
SUMIFS(CERV!$D:$D,CERV!$A:$A,C292,CERV!$G:$G,D292),
IF(AND(A292="Cancer Screening for CKD patients", E292="Utilization Rate (per 100,000 patients)"),
SUMIFS(CANSCRN!$D:$D,CANSCRN!$A:$A,C292,CANSCRN!$G:$G,D292),
IF(AND(A292="PSA Testing", E292="Cost per service ($USD)"),
SUMIFS(PSA!$E:$E,PSA!$A:$A,C292,PSA!$G:$G,D292),
IF(AND(A292="Colorectal Cancer Screening", E292="Cost per service ($USD)"),
SUMIFS(COL!$E:$E,COL!$A:$A,C292,COL!$G:$G,D292),
IF(AND(A292="Cervical Cancer Screening", E292="Cost per service ($USD)"),
SUMIFS(CERV!$E:$E,CERV!$A:$A,C292,CERV!$G:$G,D292),
IF(AND(A292="Cancer Screening for CKD patients", E292="Cost per service ($USD)"),
SUMIFS(CANSCRN!$E:$E,CANSCRN!$A:$A,C292,CANSCRN!$G:$G,D292),
IF(AND(A292="PSA Testing", E292="Total Expenditure ($USD per 100,000 patients)"),
SUMIFS(PSA!$F:$F,PSA!$A:$A,C292,PSA!$G:$G,D292),
IF(AND(A292="Colorectal Cancer Screening", E292="Total Expenditure ($USD per 100,000 patients)"),
SUMIFS(COL!$F:$F,COL!$A:$A,C292,COL!$G:$G,D292),
IF(AND(A292="Cervical Cancer Screening", E292="Total Expenditure ($USD per 100,000 patients)"),
SUMIFS(CERV!$F:$F,CERV!$A:$A,C292,CERV!$G:$G,D292),
SUMIFS(CANSCRN!$F:$F,CANSCRN!$A:$A,C292,CANSCRN!$G:$G,D292))))))))))))</f>
        <v>8502.0242914979754</v>
      </c>
    </row>
    <row r="293" spans="1:6" x14ac:dyDescent="0.2">
      <c r="A293" s="24" t="s">
        <v>100</v>
      </c>
      <c r="B293" s="24" t="s">
        <v>101</v>
      </c>
      <c r="C293" s="24" t="s">
        <v>56</v>
      </c>
      <c r="D293" s="24">
        <v>2014</v>
      </c>
      <c r="E293" s="24" t="s">
        <v>102</v>
      </c>
      <c r="F293" s="3">
        <f>IF(AND(A293="PSA Testing", E293= "Utilization Rate (per 100,000 patients)"),
SUMIFS(PSA!$D:$D,PSA!$A:$A,C293,PSA!$G:$G,D293),
IF(AND(A293="Colorectal Cancer Screening", E293="Utilization Rate (per 100,000 patients)"),
SUMIFS(COL!$D:$D,COL!$A:$A,C293,COL!$G:$G, D293),
IF(AND(A293="Cervical Cancer Screening", E293="Utilization Rate (per 100,000 patients)"),
SUMIFS(CERV!$D:$D,CERV!$A:$A,C293,CERV!$G:$G,D293),
IF(AND(A293="Cancer Screening for CKD patients", E293="Utilization Rate (per 100,000 patients)"),
SUMIFS(CANSCRN!$D:$D,CANSCRN!$A:$A,C293,CANSCRN!$G:$G,D293),
IF(AND(A293="PSA Testing", E293="Cost per service ($USD)"),
SUMIFS(PSA!$E:$E,PSA!$A:$A,C293,PSA!$G:$G,D293),
IF(AND(A293="Colorectal Cancer Screening", E293="Cost per service ($USD)"),
SUMIFS(COL!$E:$E,COL!$A:$A,C293,COL!$G:$G,D293),
IF(AND(A293="Cervical Cancer Screening", E293="Cost per service ($USD)"),
SUMIFS(CERV!$E:$E,CERV!$A:$A,C293,CERV!$G:$G,D293),
IF(AND(A293="Cancer Screening for CKD patients", E293="Cost per service ($USD)"),
SUMIFS(CANSCRN!$E:$E,CANSCRN!$A:$A,C293,CANSCRN!$G:$G,D293),
IF(AND(A293="PSA Testing", E293="Total Expenditure ($USD per 100,000 patients)"),
SUMIFS(PSA!$F:$F,PSA!$A:$A,C293,PSA!$G:$G,D293),
IF(AND(A293="Colorectal Cancer Screening", E293="Total Expenditure ($USD per 100,000 patients)"),
SUMIFS(COL!$F:$F,COL!$A:$A,C293,COL!$G:$G,D293),
IF(AND(A293="Cervical Cancer Screening", E293="Total Expenditure ($USD per 100,000 patients)"),
SUMIFS(CERV!$F:$F,CERV!$A:$A,C293,CERV!$G:$G,D293),
SUMIFS(CANSCRN!$F:$F,CANSCRN!$A:$A,C293,CANSCRN!$G:$G,D293))))))))))))</f>
        <v>5286.3436123348019</v>
      </c>
    </row>
    <row r="294" spans="1:6" x14ac:dyDescent="0.2">
      <c r="A294" s="24" t="s">
        <v>100</v>
      </c>
      <c r="B294" s="24" t="s">
        <v>101</v>
      </c>
      <c r="C294" s="24" t="s">
        <v>56</v>
      </c>
      <c r="D294" s="24">
        <v>2015</v>
      </c>
      <c r="E294" s="24" t="s">
        <v>102</v>
      </c>
      <c r="F294" s="3">
        <f>IF(AND(A294="PSA Testing", E294= "Utilization Rate (per 100,000 patients)"),
SUMIFS(PSA!$D:$D,PSA!$A:$A,C294,PSA!$G:$G,D294),
IF(AND(A294="Colorectal Cancer Screening", E294="Utilization Rate (per 100,000 patients)"),
SUMIFS(COL!$D:$D,COL!$A:$A,C294,COL!$G:$G, D294),
IF(AND(A294="Cervical Cancer Screening", E294="Utilization Rate (per 100,000 patients)"),
SUMIFS(CERV!$D:$D,CERV!$A:$A,C294,CERV!$G:$G,D294),
IF(AND(A294="Cancer Screening for CKD patients", E294="Utilization Rate (per 100,000 patients)"),
SUMIFS(CANSCRN!$D:$D,CANSCRN!$A:$A,C294,CANSCRN!$G:$G,D294),
IF(AND(A294="PSA Testing", E294="Cost per service ($USD)"),
SUMIFS(PSA!$E:$E,PSA!$A:$A,C294,PSA!$G:$G,D294),
IF(AND(A294="Colorectal Cancer Screening", E294="Cost per service ($USD)"),
SUMIFS(COL!$E:$E,COL!$A:$A,C294,COL!$G:$G,D294),
IF(AND(A294="Cervical Cancer Screening", E294="Cost per service ($USD)"),
SUMIFS(CERV!$E:$E,CERV!$A:$A,C294,CERV!$G:$G,D294),
IF(AND(A294="Cancer Screening for CKD patients", E294="Cost per service ($USD)"),
SUMIFS(CANSCRN!$E:$E,CANSCRN!$A:$A,C294,CANSCRN!$G:$G,D294),
IF(AND(A294="PSA Testing", E294="Total Expenditure ($USD per 100,000 patients)"),
SUMIFS(PSA!$F:$F,PSA!$A:$A,C294,PSA!$G:$G,D294),
IF(AND(A294="Colorectal Cancer Screening", E294="Total Expenditure ($USD per 100,000 patients)"),
SUMIFS(COL!$F:$F,COL!$A:$A,C294,COL!$G:$G,D294),
IF(AND(A294="Cervical Cancer Screening", E294="Total Expenditure ($USD per 100,000 patients)"),
SUMIFS(CERV!$F:$F,CERV!$A:$A,C294,CERV!$G:$G,D294),
SUMIFS(CANSCRN!$F:$F,CANSCRN!$A:$A,C294,CANSCRN!$G:$G,D294))))))))))))</f>
        <v>6266.3185378590069</v>
      </c>
    </row>
    <row r="295" spans="1:6" x14ac:dyDescent="0.2">
      <c r="A295" s="24" t="s">
        <v>100</v>
      </c>
      <c r="B295" s="24" t="s">
        <v>101</v>
      </c>
      <c r="C295" s="24" t="s">
        <v>56</v>
      </c>
      <c r="D295" s="24">
        <v>2016</v>
      </c>
      <c r="E295" s="24" t="s">
        <v>102</v>
      </c>
      <c r="F295" s="3">
        <f>IF(AND(A295="PSA Testing", E295= "Utilization Rate (per 100,000 patients)"),
SUMIFS(PSA!$D:$D,PSA!$A:$A,C295,PSA!$G:$G,D295),
IF(AND(A295="Colorectal Cancer Screening", E295="Utilization Rate (per 100,000 patients)"),
SUMIFS(COL!$D:$D,COL!$A:$A,C295,COL!$G:$G, D295),
IF(AND(A295="Cervical Cancer Screening", E295="Utilization Rate (per 100,000 patients)"),
SUMIFS(CERV!$D:$D,CERV!$A:$A,C295,CERV!$G:$G,D295),
IF(AND(A295="Cancer Screening for CKD patients", E295="Utilization Rate (per 100,000 patients)"),
SUMIFS(CANSCRN!$D:$D,CANSCRN!$A:$A,C295,CANSCRN!$G:$G,D295),
IF(AND(A295="PSA Testing", E295="Cost per service ($USD)"),
SUMIFS(PSA!$E:$E,PSA!$A:$A,C295,PSA!$G:$G,D295),
IF(AND(A295="Colorectal Cancer Screening", E295="Cost per service ($USD)"),
SUMIFS(COL!$E:$E,COL!$A:$A,C295,COL!$G:$G,D295),
IF(AND(A295="Cervical Cancer Screening", E295="Cost per service ($USD)"),
SUMIFS(CERV!$E:$E,CERV!$A:$A,C295,CERV!$G:$G,D295),
IF(AND(A295="Cancer Screening for CKD patients", E295="Cost per service ($USD)"),
SUMIFS(CANSCRN!$E:$E,CANSCRN!$A:$A,C295,CANSCRN!$G:$G,D295),
IF(AND(A295="PSA Testing", E295="Total Expenditure ($USD per 100,000 patients)"),
SUMIFS(PSA!$F:$F,PSA!$A:$A,C295,PSA!$G:$G,D295),
IF(AND(A295="Colorectal Cancer Screening", E295="Total Expenditure ($USD per 100,000 patients)"),
SUMIFS(COL!$F:$F,COL!$A:$A,C295,COL!$G:$G,D295),
IF(AND(A295="Cervical Cancer Screening", E295="Total Expenditure ($USD per 100,000 patients)"),
SUMIFS(CERV!$F:$F,CERV!$A:$A,C295,CERV!$G:$G,D295),
SUMIFS(CANSCRN!$F:$F,CANSCRN!$A:$A,C295,CANSCRN!$G:$G,D295))))))))))))</f>
        <v>9970.6744868035184</v>
      </c>
    </row>
    <row r="296" spans="1:6" x14ac:dyDescent="0.2">
      <c r="A296" s="24" t="s">
        <v>100</v>
      </c>
      <c r="B296" s="24" t="s">
        <v>101</v>
      </c>
      <c r="C296" s="24" t="s">
        <v>56</v>
      </c>
      <c r="D296" s="24">
        <v>2017</v>
      </c>
      <c r="E296" s="24" t="s">
        <v>102</v>
      </c>
      <c r="F296" s="3">
        <f>IF(AND(A296="PSA Testing", E296= "Utilization Rate (per 100,000 patients)"),
SUMIFS(PSA!$D:$D,PSA!$A:$A,C296,PSA!$G:$G,D296),
IF(AND(A296="Colorectal Cancer Screening", E296="Utilization Rate (per 100,000 patients)"),
SUMIFS(COL!$D:$D,COL!$A:$A,C296,COL!$G:$G, D296),
IF(AND(A296="Cervical Cancer Screening", E296="Utilization Rate (per 100,000 patients)"),
SUMIFS(CERV!$D:$D,CERV!$A:$A,C296,CERV!$G:$G,D296),
IF(AND(A296="Cancer Screening for CKD patients", E296="Utilization Rate (per 100,000 patients)"),
SUMIFS(CANSCRN!$D:$D,CANSCRN!$A:$A,C296,CANSCRN!$G:$G,D296),
IF(AND(A296="PSA Testing", E296="Cost per service ($USD)"),
SUMIFS(PSA!$E:$E,PSA!$A:$A,C296,PSA!$G:$G,D296),
IF(AND(A296="Colorectal Cancer Screening", E296="Cost per service ($USD)"),
SUMIFS(COL!$E:$E,COL!$A:$A,C296,COL!$G:$G,D296),
IF(AND(A296="Cervical Cancer Screening", E296="Cost per service ($USD)"),
SUMIFS(CERV!$E:$E,CERV!$A:$A,C296,CERV!$G:$G,D296),
IF(AND(A296="Cancer Screening for CKD patients", E296="Cost per service ($USD)"),
SUMIFS(CANSCRN!$E:$E,CANSCRN!$A:$A,C296,CANSCRN!$G:$G,D296),
IF(AND(A296="PSA Testing", E296="Total Expenditure ($USD per 100,000 patients)"),
SUMIFS(PSA!$F:$F,PSA!$A:$A,C296,PSA!$G:$G,D296),
IF(AND(A296="Colorectal Cancer Screening", E296="Total Expenditure ($USD per 100,000 patients)"),
SUMIFS(COL!$F:$F,COL!$A:$A,C296,COL!$G:$G,D296),
IF(AND(A296="Cervical Cancer Screening", E296="Total Expenditure ($USD per 100,000 patients)"),
SUMIFS(CERV!$F:$F,CERV!$A:$A,C296,CERV!$G:$G,D296),
SUMIFS(CANSCRN!$F:$F,CANSCRN!$A:$A,C296,CANSCRN!$G:$G,D296))))))))))))</f>
        <v>16169.154228855723</v>
      </c>
    </row>
    <row r="297" spans="1:6" x14ac:dyDescent="0.2">
      <c r="A297" s="24" t="s">
        <v>100</v>
      </c>
      <c r="B297" s="24" t="s">
        <v>101</v>
      </c>
      <c r="C297" s="24" t="s">
        <v>56</v>
      </c>
      <c r="D297" s="24">
        <v>2018</v>
      </c>
      <c r="E297" s="24" t="s">
        <v>102</v>
      </c>
      <c r="F297" s="3">
        <f>IF(AND(A297="PSA Testing", E297= "Utilization Rate (per 100,000 patients)"),
SUMIFS(PSA!$D:$D,PSA!$A:$A,C297,PSA!$G:$G,D297),
IF(AND(A297="Colorectal Cancer Screening", E297="Utilization Rate (per 100,000 patients)"),
SUMIFS(COL!$D:$D,COL!$A:$A,C297,COL!$G:$G, D297),
IF(AND(A297="Cervical Cancer Screening", E297="Utilization Rate (per 100,000 patients)"),
SUMIFS(CERV!$D:$D,CERV!$A:$A,C297,CERV!$G:$G,D297),
IF(AND(A297="Cancer Screening for CKD patients", E297="Utilization Rate (per 100,000 patients)"),
SUMIFS(CANSCRN!$D:$D,CANSCRN!$A:$A,C297,CANSCRN!$G:$G,D297),
IF(AND(A297="PSA Testing", E297="Cost per service ($USD)"),
SUMIFS(PSA!$E:$E,PSA!$A:$A,C297,PSA!$G:$G,D297),
IF(AND(A297="Colorectal Cancer Screening", E297="Cost per service ($USD)"),
SUMIFS(COL!$E:$E,COL!$A:$A,C297,COL!$G:$G,D297),
IF(AND(A297="Cervical Cancer Screening", E297="Cost per service ($USD)"),
SUMIFS(CERV!$E:$E,CERV!$A:$A,C297,CERV!$G:$G,D297),
IF(AND(A297="Cancer Screening for CKD patients", E297="Cost per service ($USD)"),
SUMIFS(CANSCRN!$E:$E,CANSCRN!$A:$A,C297,CANSCRN!$G:$G,D297),
IF(AND(A297="PSA Testing", E297="Total Expenditure ($USD per 100,000 patients)"),
SUMIFS(PSA!$F:$F,PSA!$A:$A,C297,PSA!$G:$G,D297),
IF(AND(A297="Colorectal Cancer Screening", E297="Total Expenditure ($USD per 100,000 patients)"),
SUMIFS(COL!$F:$F,COL!$A:$A,C297,COL!$G:$G,D297),
IF(AND(A297="Cervical Cancer Screening", E297="Total Expenditure ($USD per 100,000 patients)"),
SUMIFS(CERV!$F:$F,CERV!$A:$A,C297,CERV!$G:$G,D297),
SUMIFS(CANSCRN!$F:$F,CANSCRN!$A:$A,C297,CANSCRN!$G:$G,D297))))))))))))</f>
        <v>19148.936170212764</v>
      </c>
    </row>
    <row r="298" spans="1:6" x14ac:dyDescent="0.2">
      <c r="A298" s="24" t="s">
        <v>100</v>
      </c>
      <c r="B298" s="24" t="s">
        <v>101</v>
      </c>
      <c r="C298" s="24" t="s">
        <v>56</v>
      </c>
      <c r="D298" s="24">
        <v>2019</v>
      </c>
      <c r="E298" s="24" t="s">
        <v>102</v>
      </c>
      <c r="F298" s="3">
        <f>IF(AND(A298="PSA Testing", E298= "Utilization Rate (per 100,000 patients)"),
SUMIFS(PSA!$D:$D,PSA!$A:$A,C298,PSA!$G:$G,D298),
IF(AND(A298="Colorectal Cancer Screening", E298="Utilization Rate (per 100,000 patients)"),
SUMIFS(COL!$D:$D,COL!$A:$A,C298,COL!$G:$G, D298),
IF(AND(A298="Cervical Cancer Screening", E298="Utilization Rate (per 100,000 patients)"),
SUMIFS(CERV!$D:$D,CERV!$A:$A,C298,CERV!$G:$G,D298),
IF(AND(A298="Cancer Screening for CKD patients", E298="Utilization Rate (per 100,000 patients)"),
SUMIFS(CANSCRN!$D:$D,CANSCRN!$A:$A,C298,CANSCRN!$G:$G,D298),
IF(AND(A298="PSA Testing", E298="Cost per service ($USD)"),
SUMIFS(PSA!$E:$E,PSA!$A:$A,C298,PSA!$G:$G,D298),
IF(AND(A298="Colorectal Cancer Screening", E298="Cost per service ($USD)"),
SUMIFS(COL!$E:$E,COL!$A:$A,C298,COL!$G:$G,D298),
IF(AND(A298="Cervical Cancer Screening", E298="Cost per service ($USD)"),
SUMIFS(CERV!$E:$E,CERV!$A:$A,C298,CERV!$G:$G,D298),
IF(AND(A298="Cancer Screening for CKD patients", E298="Cost per service ($USD)"),
SUMIFS(CANSCRN!$E:$E,CANSCRN!$A:$A,C298,CANSCRN!$G:$G,D298),
IF(AND(A298="PSA Testing", E298="Total Expenditure ($USD per 100,000 patients)"),
SUMIFS(PSA!$F:$F,PSA!$A:$A,C298,PSA!$G:$G,D298),
IF(AND(A298="Colorectal Cancer Screening", E298="Total Expenditure ($USD per 100,000 patients)"),
SUMIFS(COL!$F:$F,COL!$A:$A,C298,COL!$G:$G,D298),
IF(AND(A298="Cervical Cancer Screening", E298="Total Expenditure ($USD per 100,000 patients)"),
SUMIFS(CERV!$F:$F,CERV!$A:$A,C298,CERV!$G:$G,D298),
SUMIFS(CANSCRN!$F:$F,CANSCRN!$A:$A,C298,CANSCRN!$G:$G,D298))))))))))))</f>
        <v>18918.91891891892</v>
      </c>
    </row>
    <row r="299" spans="1:6" x14ac:dyDescent="0.2">
      <c r="A299" s="24" t="s">
        <v>100</v>
      </c>
      <c r="B299" s="24" t="s">
        <v>101</v>
      </c>
      <c r="C299" s="24" t="s">
        <v>57</v>
      </c>
      <c r="D299" s="24">
        <v>2009</v>
      </c>
      <c r="E299" s="24" t="s">
        <v>102</v>
      </c>
      <c r="F299" s="3">
        <f>IF(AND(A299="PSA Testing", E299= "Utilization Rate (per 100,000 patients)"),
SUMIFS(PSA!$D:$D,PSA!$A:$A,C299,PSA!$G:$G,D299),
IF(AND(A299="Colorectal Cancer Screening", E299="Utilization Rate (per 100,000 patients)"),
SUMIFS(COL!$D:$D,COL!$A:$A,C299,COL!$G:$G, D299),
IF(AND(A299="Cervical Cancer Screening", E299="Utilization Rate (per 100,000 patients)"),
SUMIFS(CERV!$D:$D,CERV!$A:$A,C299,CERV!$G:$G,D299),
IF(AND(A299="Cancer Screening for CKD patients", E299="Utilization Rate (per 100,000 patients)"),
SUMIFS(CANSCRN!$D:$D,CANSCRN!$A:$A,C299,CANSCRN!$G:$G,D299),
IF(AND(A299="PSA Testing", E299="Cost per service ($USD)"),
SUMIFS(PSA!$E:$E,PSA!$A:$A,C299,PSA!$G:$G,D299),
IF(AND(A299="Colorectal Cancer Screening", E299="Cost per service ($USD)"),
SUMIFS(COL!$E:$E,COL!$A:$A,C299,COL!$G:$G,D299),
IF(AND(A299="Cervical Cancer Screening", E299="Cost per service ($USD)"),
SUMIFS(CERV!$E:$E,CERV!$A:$A,C299,CERV!$G:$G,D299),
IF(AND(A299="Cancer Screening for CKD patients", E299="Cost per service ($USD)"),
SUMIFS(CANSCRN!$E:$E,CANSCRN!$A:$A,C299,CANSCRN!$G:$G,D299),
IF(AND(A299="PSA Testing", E299="Total Expenditure ($USD per 100,000 patients)"),
SUMIFS(PSA!$F:$F,PSA!$A:$A,C299,PSA!$G:$G,D299),
IF(AND(A299="Colorectal Cancer Screening", E299="Total Expenditure ($USD per 100,000 patients)"),
SUMIFS(COL!$F:$F,COL!$A:$A,C299,COL!$G:$G,D299),
IF(AND(A299="Cervical Cancer Screening", E299="Total Expenditure ($USD per 100,000 patients)"),
SUMIFS(CERV!$F:$F,CERV!$A:$A,C299,CERV!$G:$G,D299),
SUMIFS(CANSCRN!$F:$F,CANSCRN!$A:$A,C299,CANSCRN!$G:$G,D299))))))))))))</f>
        <v>17411.461687057308</v>
      </c>
    </row>
    <row r="300" spans="1:6" x14ac:dyDescent="0.2">
      <c r="A300" s="24" t="s">
        <v>100</v>
      </c>
      <c r="B300" s="24" t="s">
        <v>101</v>
      </c>
      <c r="C300" s="24" t="s">
        <v>57</v>
      </c>
      <c r="D300" s="24">
        <v>2010</v>
      </c>
      <c r="E300" s="24" t="s">
        <v>102</v>
      </c>
      <c r="F300" s="3">
        <f>IF(AND(A300="PSA Testing", E300= "Utilization Rate (per 100,000 patients)"),
SUMIFS(PSA!$D:$D,PSA!$A:$A,C300,PSA!$G:$G,D300),
IF(AND(A300="Colorectal Cancer Screening", E300="Utilization Rate (per 100,000 patients)"),
SUMIFS(COL!$D:$D,COL!$A:$A,C300,COL!$G:$G, D300),
IF(AND(A300="Cervical Cancer Screening", E300="Utilization Rate (per 100,000 patients)"),
SUMIFS(CERV!$D:$D,CERV!$A:$A,C300,CERV!$G:$G,D300),
IF(AND(A300="Cancer Screening for CKD patients", E300="Utilization Rate (per 100,000 patients)"),
SUMIFS(CANSCRN!$D:$D,CANSCRN!$A:$A,C300,CANSCRN!$G:$G,D300),
IF(AND(A300="PSA Testing", E300="Cost per service ($USD)"),
SUMIFS(PSA!$E:$E,PSA!$A:$A,C300,PSA!$G:$G,D300),
IF(AND(A300="Colorectal Cancer Screening", E300="Cost per service ($USD)"),
SUMIFS(COL!$E:$E,COL!$A:$A,C300,COL!$G:$G,D300),
IF(AND(A300="Cervical Cancer Screening", E300="Cost per service ($USD)"),
SUMIFS(CERV!$E:$E,CERV!$A:$A,C300,CERV!$G:$G,D300),
IF(AND(A300="Cancer Screening for CKD patients", E300="Cost per service ($USD)"),
SUMIFS(CANSCRN!$E:$E,CANSCRN!$A:$A,C300,CANSCRN!$G:$G,D300),
IF(AND(A300="PSA Testing", E300="Total Expenditure ($USD per 100,000 patients)"),
SUMIFS(PSA!$F:$F,PSA!$A:$A,C300,PSA!$G:$G,D300),
IF(AND(A300="Colorectal Cancer Screening", E300="Total Expenditure ($USD per 100,000 patients)"),
SUMIFS(COL!$F:$F,COL!$A:$A,C300,COL!$G:$G,D300),
IF(AND(A300="Cervical Cancer Screening", E300="Total Expenditure ($USD per 100,000 patients)"),
SUMIFS(CERV!$F:$F,CERV!$A:$A,C300,CERV!$G:$G,D300),
SUMIFS(CANSCRN!$F:$F,CANSCRN!$A:$A,C300,CANSCRN!$G:$G,D300))))))))))))</f>
        <v>15586.819696408738</v>
      </c>
    </row>
    <row r="301" spans="1:6" x14ac:dyDescent="0.2">
      <c r="A301" s="24" t="s">
        <v>100</v>
      </c>
      <c r="B301" s="24" t="s">
        <v>101</v>
      </c>
      <c r="C301" s="24" t="s">
        <v>57</v>
      </c>
      <c r="D301" s="24">
        <v>2011</v>
      </c>
      <c r="E301" s="24" t="s">
        <v>102</v>
      </c>
      <c r="F301" s="3">
        <f>IF(AND(A301="PSA Testing", E301= "Utilization Rate (per 100,000 patients)"),
SUMIFS(PSA!$D:$D,PSA!$A:$A,C301,PSA!$G:$G,D301),
IF(AND(A301="Colorectal Cancer Screening", E301="Utilization Rate (per 100,000 patients)"),
SUMIFS(COL!$D:$D,COL!$A:$A,C301,COL!$G:$G, D301),
IF(AND(A301="Cervical Cancer Screening", E301="Utilization Rate (per 100,000 patients)"),
SUMIFS(CERV!$D:$D,CERV!$A:$A,C301,CERV!$G:$G,D301),
IF(AND(A301="Cancer Screening for CKD patients", E301="Utilization Rate (per 100,000 patients)"),
SUMIFS(CANSCRN!$D:$D,CANSCRN!$A:$A,C301,CANSCRN!$G:$G,D301),
IF(AND(A301="PSA Testing", E301="Cost per service ($USD)"),
SUMIFS(PSA!$E:$E,PSA!$A:$A,C301,PSA!$G:$G,D301),
IF(AND(A301="Colorectal Cancer Screening", E301="Cost per service ($USD)"),
SUMIFS(COL!$E:$E,COL!$A:$A,C301,COL!$G:$G,D301),
IF(AND(A301="Cervical Cancer Screening", E301="Cost per service ($USD)"),
SUMIFS(CERV!$E:$E,CERV!$A:$A,C301,CERV!$G:$G,D301),
IF(AND(A301="Cancer Screening for CKD patients", E301="Cost per service ($USD)"),
SUMIFS(CANSCRN!$E:$E,CANSCRN!$A:$A,C301,CANSCRN!$G:$G,D301),
IF(AND(A301="PSA Testing", E301="Total Expenditure ($USD per 100,000 patients)"),
SUMIFS(PSA!$F:$F,PSA!$A:$A,C301,PSA!$G:$G,D301),
IF(AND(A301="Colorectal Cancer Screening", E301="Total Expenditure ($USD per 100,000 patients)"),
SUMIFS(COL!$F:$F,COL!$A:$A,C301,COL!$G:$G,D301),
IF(AND(A301="Cervical Cancer Screening", E301="Total Expenditure ($USD per 100,000 patients)"),
SUMIFS(CERV!$F:$F,CERV!$A:$A,C301,CERV!$G:$G,D301),
SUMIFS(CANSCRN!$F:$F,CANSCRN!$A:$A,C301,CANSCRN!$G:$G,D301))))))))))))</f>
        <v>17859.988616960727</v>
      </c>
    </row>
    <row r="302" spans="1:6" x14ac:dyDescent="0.2">
      <c r="A302" s="24" t="s">
        <v>100</v>
      </c>
      <c r="B302" s="24" t="s">
        <v>101</v>
      </c>
      <c r="C302" s="24" t="s">
        <v>57</v>
      </c>
      <c r="D302" s="24">
        <v>2012</v>
      </c>
      <c r="E302" s="24" t="s">
        <v>102</v>
      </c>
      <c r="F302" s="3">
        <f>IF(AND(A302="PSA Testing", E302= "Utilization Rate (per 100,000 patients)"),
SUMIFS(PSA!$D:$D,PSA!$A:$A,C302,PSA!$G:$G,D302),
IF(AND(A302="Colorectal Cancer Screening", E302="Utilization Rate (per 100,000 patients)"),
SUMIFS(COL!$D:$D,COL!$A:$A,C302,COL!$G:$G, D302),
IF(AND(A302="Cervical Cancer Screening", E302="Utilization Rate (per 100,000 patients)"),
SUMIFS(CERV!$D:$D,CERV!$A:$A,C302,CERV!$G:$G,D302),
IF(AND(A302="Cancer Screening for CKD patients", E302="Utilization Rate (per 100,000 patients)"),
SUMIFS(CANSCRN!$D:$D,CANSCRN!$A:$A,C302,CANSCRN!$G:$G,D302),
IF(AND(A302="PSA Testing", E302="Cost per service ($USD)"),
SUMIFS(PSA!$E:$E,PSA!$A:$A,C302,PSA!$G:$G,D302),
IF(AND(A302="Colorectal Cancer Screening", E302="Cost per service ($USD)"),
SUMIFS(COL!$E:$E,COL!$A:$A,C302,COL!$G:$G,D302),
IF(AND(A302="Cervical Cancer Screening", E302="Cost per service ($USD)"),
SUMIFS(CERV!$E:$E,CERV!$A:$A,C302,CERV!$G:$G,D302),
IF(AND(A302="Cancer Screening for CKD patients", E302="Cost per service ($USD)"),
SUMIFS(CANSCRN!$E:$E,CANSCRN!$A:$A,C302,CANSCRN!$G:$G,D302),
IF(AND(A302="PSA Testing", E302="Total Expenditure ($USD per 100,000 patients)"),
SUMIFS(PSA!$F:$F,PSA!$A:$A,C302,PSA!$G:$G,D302),
IF(AND(A302="Colorectal Cancer Screening", E302="Total Expenditure ($USD per 100,000 patients)"),
SUMIFS(COL!$F:$F,COL!$A:$A,C302,COL!$G:$G,D302),
IF(AND(A302="Cervical Cancer Screening", E302="Total Expenditure ($USD per 100,000 patients)"),
SUMIFS(CERV!$F:$F,CERV!$A:$A,C302,CERV!$G:$G,D302),
SUMIFS(CANSCRN!$F:$F,CANSCRN!$A:$A,C302,CANSCRN!$G:$G,D302))))))))))))</f>
        <v>15058.437167970636</v>
      </c>
    </row>
    <row r="303" spans="1:6" x14ac:dyDescent="0.2">
      <c r="A303" s="24" t="s">
        <v>100</v>
      </c>
      <c r="B303" s="24" t="s">
        <v>101</v>
      </c>
      <c r="C303" s="24" t="s">
        <v>57</v>
      </c>
      <c r="D303" s="24">
        <v>2013</v>
      </c>
      <c r="E303" s="24" t="s">
        <v>102</v>
      </c>
      <c r="F303" s="3">
        <f>IF(AND(A303="PSA Testing", E303= "Utilization Rate (per 100,000 patients)"),
SUMIFS(PSA!$D:$D,PSA!$A:$A,C303,PSA!$G:$G,D303),
IF(AND(A303="Colorectal Cancer Screening", E303="Utilization Rate (per 100,000 patients)"),
SUMIFS(COL!$D:$D,COL!$A:$A,C303,COL!$G:$G, D303),
IF(AND(A303="Cervical Cancer Screening", E303="Utilization Rate (per 100,000 patients)"),
SUMIFS(CERV!$D:$D,CERV!$A:$A,C303,CERV!$G:$G,D303),
IF(AND(A303="Cancer Screening for CKD patients", E303="Utilization Rate (per 100,000 patients)"),
SUMIFS(CANSCRN!$D:$D,CANSCRN!$A:$A,C303,CANSCRN!$G:$G,D303),
IF(AND(A303="PSA Testing", E303="Cost per service ($USD)"),
SUMIFS(PSA!$E:$E,PSA!$A:$A,C303,PSA!$G:$G,D303),
IF(AND(A303="Colorectal Cancer Screening", E303="Cost per service ($USD)"),
SUMIFS(COL!$E:$E,COL!$A:$A,C303,COL!$G:$G,D303),
IF(AND(A303="Cervical Cancer Screening", E303="Cost per service ($USD)"),
SUMIFS(CERV!$E:$E,CERV!$A:$A,C303,CERV!$G:$G,D303),
IF(AND(A303="Cancer Screening for CKD patients", E303="Cost per service ($USD)"),
SUMIFS(CANSCRN!$E:$E,CANSCRN!$A:$A,C303,CANSCRN!$G:$G,D303),
IF(AND(A303="PSA Testing", E303="Total Expenditure ($USD per 100,000 patients)"),
SUMIFS(PSA!$F:$F,PSA!$A:$A,C303,PSA!$G:$G,D303),
IF(AND(A303="Colorectal Cancer Screening", E303="Total Expenditure ($USD per 100,000 patients)"),
SUMIFS(COL!$F:$F,COL!$A:$A,C303,COL!$G:$G,D303),
IF(AND(A303="Cervical Cancer Screening", E303="Total Expenditure ($USD per 100,000 patients)"),
SUMIFS(CERV!$F:$F,CERV!$A:$A,C303,CERV!$G:$G,D303),
SUMIFS(CANSCRN!$F:$F,CANSCRN!$A:$A,C303,CANSCRN!$G:$G,D303))))))))))))</f>
        <v>15279.906247182909</v>
      </c>
    </row>
    <row r="304" spans="1:6" x14ac:dyDescent="0.2">
      <c r="A304" s="24" t="s">
        <v>100</v>
      </c>
      <c r="B304" s="24" t="s">
        <v>101</v>
      </c>
      <c r="C304" s="24" t="s">
        <v>57</v>
      </c>
      <c r="D304" s="24">
        <v>2014</v>
      </c>
      <c r="E304" s="24" t="s">
        <v>102</v>
      </c>
      <c r="F304" s="3">
        <f>IF(AND(A304="PSA Testing", E304= "Utilization Rate (per 100,000 patients)"),
SUMIFS(PSA!$D:$D,PSA!$A:$A,C304,PSA!$G:$G,D304),
IF(AND(A304="Colorectal Cancer Screening", E304="Utilization Rate (per 100,000 patients)"),
SUMIFS(COL!$D:$D,COL!$A:$A,C304,COL!$G:$G, D304),
IF(AND(A304="Cervical Cancer Screening", E304="Utilization Rate (per 100,000 patients)"),
SUMIFS(CERV!$D:$D,CERV!$A:$A,C304,CERV!$G:$G,D304),
IF(AND(A304="Cancer Screening for CKD patients", E304="Utilization Rate (per 100,000 patients)"),
SUMIFS(CANSCRN!$D:$D,CANSCRN!$A:$A,C304,CANSCRN!$G:$G,D304),
IF(AND(A304="PSA Testing", E304="Cost per service ($USD)"),
SUMIFS(PSA!$E:$E,PSA!$A:$A,C304,PSA!$G:$G,D304),
IF(AND(A304="Colorectal Cancer Screening", E304="Cost per service ($USD)"),
SUMIFS(COL!$E:$E,COL!$A:$A,C304,COL!$G:$G,D304),
IF(AND(A304="Cervical Cancer Screening", E304="Cost per service ($USD)"),
SUMIFS(CERV!$E:$E,CERV!$A:$A,C304,CERV!$G:$G,D304),
IF(AND(A304="Cancer Screening for CKD patients", E304="Cost per service ($USD)"),
SUMIFS(CANSCRN!$E:$E,CANSCRN!$A:$A,C304,CANSCRN!$G:$G,D304),
IF(AND(A304="PSA Testing", E304="Total Expenditure ($USD per 100,000 patients)"),
SUMIFS(PSA!$F:$F,PSA!$A:$A,C304,PSA!$G:$G,D304),
IF(AND(A304="Colorectal Cancer Screening", E304="Total Expenditure ($USD per 100,000 patients)"),
SUMIFS(COL!$F:$F,COL!$A:$A,C304,COL!$G:$G,D304),
IF(AND(A304="Cervical Cancer Screening", E304="Total Expenditure ($USD per 100,000 patients)"),
SUMIFS(CERV!$F:$F,CERV!$A:$A,C304,CERV!$G:$G,D304),
SUMIFS(CANSCRN!$F:$F,CANSCRN!$A:$A,C304,CANSCRN!$G:$G,D304))))))))))))</f>
        <v>14410.077836952069</v>
      </c>
    </row>
    <row r="305" spans="1:6" x14ac:dyDescent="0.2">
      <c r="A305" s="24" t="s">
        <v>100</v>
      </c>
      <c r="B305" s="24" t="s">
        <v>101</v>
      </c>
      <c r="C305" s="24" t="s">
        <v>57</v>
      </c>
      <c r="D305" s="24">
        <v>2015</v>
      </c>
      <c r="E305" s="24" t="s">
        <v>102</v>
      </c>
      <c r="F305" s="3">
        <f>IF(AND(A305="PSA Testing", E305= "Utilization Rate (per 100,000 patients)"),
SUMIFS(PSA!$D:$D,PSA!$A:$A,C305,PSA!$G:$G,D305),
IF(AND(A305="Colorectal Cancer Screening", E305="Utilization Rate (per 100,000 patients)"),
SUMIFS(COL!$D:$D,COL!$A:$A,C305,COL!$G:$G, D305),
IF(AND(A305="Cervical Cancer Screening", E305="Utilization Rate (per 100,000 patients)"),
SUMIFS(CERV!$D:$D,CERV!$A:$A,C305,CERV!$G:$G,D305),
IF(AND(A305="Cancer Screening for CKD patients", E305="Utilization Rate (per 100,000 patients)"),
SUMIFS(CANSCRN!$D:$D,CANSCRN!$A:$A,C305,CANSCRN!$G:$G,D305),
IF(AND(A305="PSA Testing", E305="Cost per service ($USD)"),
SUMIFS(PSA!$E:$E,PSA!$A:$A,C305,PSA!$G:$G,D305),
IF(AND(A305="Colorectal Cancer Screening", E305="Cost per service ($USD)"),
SUMIFS(COL!$E:$E,COL!$A:$A,C305,COL!$G:$G,D305),
IF(AND(A305="Cervical Cancer Screening", E305="Cost per service ($USD)"),
SUMIFS(CERV!$E:$E,CERV!$A:$A,C305,CERV!$G:$G,D305),
IF(AND(A305="Cancer Screening for CKD patients", E305="Cost per service ($USD)"),
SUMIFS(CANSCRN!$E:$E,CANSCRN!$A:$A,C305,CANSCRN!$G:$G,D305),
IF(AND(A305="PSA Testing", E305="Total Expenditure ($USD per 100,000 patients)"),
SUMIFS(PSA!$F:$F,PSA!$A:$A,C305,PSA!$G:$G,D305),
IF(AND(A305="Colorectal Cancer Screening", E305="Total Expenditure ($USD per 100,000 patients)"),
SUMIFS(COL!$F:$F,COL!$A:$A,C305,COL!$G:$G,D305),
IF(AND(A305="Cervical Cancer Screening", E305="Total Expenditure ($USD per 100,000 patients)"),
SUMIFS(CERV!$F:$F,CERV!$A:$A,C305,CERV!$G:$G,D305),
SUMIFS(CANSCRN!$F:$F,CANSCRN!$A:$A,C305,CANSCRN!$G:$G,D305))))))))))))</f>
        <v>17460.891581517317</v>
      </c>
    </row>
    <row r="306" spans="1:6" x14ac:dyDescent="0.2">
      <c r="A306" s="24" t="s">
        <v>100</v>
      </c>
      <c r="B306" s="24" t="s">
        <v>101</v>
      </c>
      <c r="C306" s="24" t="s">
        <v>57</v>
      </c>
      <c r="D306" s="24">
        <v>2016</v>
      </c>
      <c r="E306" s="24" t="s">
        <v>102</v>
      </c>
      <c r="F306" s="3">
        <f>IF(AND(A306="PSA Testing", E306= "Utilization Rate (per 100,000 patients)"),
SUMIFS(PSA!$D:$D,PSA!$A:$A,C306,PSA!$G:$G,D306),
IF(AND(A306="Colorectal Cancer Screening", E306="Utilization Rate (per 100,000 patients)"),
SUMIFS(COL!$D:$D,COL!$A:$A,C306,COL!$G:$G, D306),
IF(AND(A306="Cervical Cancer Screening", E306="Utilization Rate (per 100,000 patients)"),
SUMIFS(CERV!$D:$D,CERV!$A:$A,C306,CERV!$G:$G,D306),
IF(AND(A306="Cancer Screening for CKD patients", E306="Utilization Rate (per 100,000 patients)"),
SUMIFS(CANSCRN!$D:$D,CANSCRN!$A:$A,C306,CANSCRN!$G:$G,D306),
IF(AND(A306="PSA Testing", E306="Cost per service ($USD)"),
SUMIFS(PSA!$E:$E,PSA!$A:$A,C306,PSA!$G:$G,D306),
IF(AND(A306="Colorectal Cancer Screening", E306="Cost per service ($USD)"),
SUMIFS(COL!$E:$E,COL!$A:$A,C306,COL!$G:$G,D306),
IF(AND(A306="Cervical Cancer Screening", E306="Cost per service ($USD)"),
SUMIFS(CERV!$E:$E,CERV!$A:$A,C306,CERV!$G:$G,D306),
IF(AND(A306="Cancer Screening for CKD patients", E306="Cost per service ($USD)"),
SUMIFS(CANSCRN!$E:$E,CANSCRN!$A:$A,C306,CANSCRN!$G:$G,D306),
IF(AND(A306="PSA Testing", E306="Total Expenditure ($USD per 100,000 patients)"),
SUMIFS(PSA!$F:$F,PSA!$A:$A,C306,PSA!$G:$G,D306),
IF(AND(A306="Colorectal Cancer Screening", E306="Total Expenditure ($USD per 100,000 patients)"),
SUMIFS(COL!$F:$F,COL!$A:$A,C306,COL!$G:$G,D306),
IF(AND(A306="Cervical Cancer Screening", E306="Total Expenditure ($USD per 100,000 patients)"),
SUMIFS(CERV!$F:$F,CERV!$A:$A,C306,CERV!$G:$G,D306),
SUMIFS(CANSCRN!$F:$F,CANSCRN!$A:$A,C306,CANSCRN!$G:$G,D306))))))))))))</f>
        <v>18829.366747960645</v>
      </c>
    </row>
    <row r="307" spans="1:6" x14ac:dyDescent="0.2">
      <c r="A307" s="24" t="s">
        <v>100</v>
      </c>
      <c r="B307" s="24" t="s">
        <v>101</v>
      </c>
      <c r="C307" s="24" t="s">
        <v>57</v>
      </c>
      <c r="D307" s="24">
        <v>2017</v>
      </c>
      <c r="E307" s="24" t="s">
        <v>102</v>
      </c>
      <c r="F307" s="3">
        <f>IF(AND(A307="PSA Testing", E307= "Utilization Rate (per 100,000 patients)"),
SUMIFS(PSA!$D:$D,PSA!$A:$A,C307,PSA!$G:$G,D307),
IF(AND(A307="Colorectal Cancer Screening", E307="Utilization Rate (per 100,000 patients)"),
SUMIFS(COL!$D:$D,COL!$A:$A,C307,COL!$G:$G, D307),
IF(AND(A307="Cervical Cancer Screening", E307="Utilization Rate (per 100,000 patients)"),
SUMIFS(CERV!$D:$D,CERV!$A:$A,C307,CERV!$G:$G,D307),
IF(AND(A307="Cancer Screening for CKD patients", E307="Utilization Rate (per 100,000 patients)"),
SUMIFS(CANSCRN!$D:$D,CANSCRN!$A:$A,C307,CANSCRN!$G:$G,D307),
IF(AND(A307="PSA Testing", E307="Cost per service ($USD)"),
SUMIFS(PSA!$E:$E,PSA!$A:$A,C307,PSA!$G:$G,D307),
IF(AND(A307="Colorectal Cancer Screening", E307="Cost per service ($USD)"),
SUMIFS(COL!$E:$E,COL!$A:$A,C307,COL!$G:$G,D307),
IF(AND(A307="Cervical Cancer Screening", E307="Cost per service ($USD)"),
SUMIFS(CERV!$E:$E,CERV!$A:$A,C307,CERV!$G:$G,D307),
IF(AND(A307="Cancer Screening for CKD patients", E307="Cost per service ($USD)"),
SUMIFS(CANSCRN!$E:$E,CANSCRN!$A:$A,C307,CANSCRN!$G:$G,D307),
IF(AND(A307="PSA Testing", E307="Total Expenditure ($USD per 100,000 patients)"),
SUMIFS(PSA!$F:$F,PSA!$A:$A,C307,PSA!$G:$G,D307),
IF(AND(A307="Colorectal Cancer Screening", E307="Total Expenditure ($USD per 100,000 patients)"),
SUMIFS(COL!$F:$F,COL!$A:$A,C307,COL!$G:$G,D307),
IF(AND(A307="Cervical Cancer Screening", E307="Total Expenditure ($USD per 100,000 patients)"),
SUMIFS(CERV!$F:$F,CERV!$A:$A,C307,CERV!$G:$G,D307),
SUMIFS(CANSCRN!$F:$F,CANSCRN!$A:$A,C307,CANSCRN!$G:$G,D307))))))))))))</f>
        <v>27032.247679347533</v>
      </c>
    </row>
    <row r="308" spans="1:6" x14ac:dyDescent="0.2">
      <c r="A308" s="24" t="s">
        <v>100</v>
      </c>
      <c r="B308" s="24" t="s">
        <v>101</v>
      </c>
      <c r="C308" s="24" t="s">
        <v>57</v>
      </c>
      <c r="D308" s="24">
        <v>2018</v>
      </c>
      <c r="E308" s="24" t="s">
        <v>102</v>
      </c>
      <c r="F308" s="3">
        <f>IF(AND(A308="PSA Testing", E308= "Utilization Rate (per 100,000 patients)"),
SUMIFS(PSA!$D:$D,PSA!$A:$A,C308,PSA!$G:$G,D308),
IF(AND(A308="Colorectal Cancer Screening", E308="Utilization Rate (per 100,000 patients)"),
SUMIFS(COL!$D:$D,COL!$A:$A,C308,COL!$G:$G, D308),
IF(AND(A308="Cervical Cancer Screening", E308="Utilization Rate (per 100,000 patients)"),
SUMIFS(CERV!$D:$D,CERV!$A:$A,C308,CERV!$G:$G,D308),
IF(AND(A308="Cancer Screening for CKD patients", E308="Utilization Rate (per 100,000 patients)"),
SUMIFS(CANSCRN!$D:$D,CANSCRN!$A:$A,C308,CANSCRN!$G:$G,D308),
IF(AND(A308="PSA Testing", E308="Cost per service ($USD)"),
SUMIFS(PSA!$E:$E,PSA!$A:$A,C308,PSA!$G:$G,D308),
IF(AND(A308="Colorectal Cancer Screening", E308="Cost per service ($USD)"),
SUMIFS(COL!$E:$E,COL!$A:$A,C308,COL!$G:$G,D308),
IF(AND(A308="Cervical Cancer Screening", E308="Cost per service ($USD)"),
SUMIFS(CERV!$E:$E,CERV!$A:$A,C308,CERV!$G:$G,D308),
IF(AND(A308="Cancer Screening for CKD patients", E308="Cost per service ($USD)"),
SUMIFS(CANSCRN!$E:$E,CANSCRN!$A:$A,C308,CANSCRN!$G:$G,D308),
IF(AND(A308="PSA Testing", E308="Total Expenditure ($USD per 100,000 patients)"),
SUMIFS(PSA!$F:$F,PSA!$A:$A,C308,PSA!$G:$G,D308),
IF(AND(A308="Colorectal Cancer Screening", E308="Total Expenditure ($USD per 100,000 patients)"),
SUMIFS(COL!$F:$F,COL!$A:$A,C308,COL!$G:$G,D308),
IF(AND(A308="Cervical Cancer Screening", E308="Total Expenditure ($USD per 100,000 patients)"),
SUMIFS(CERV!$F:$F,CERV!$A:$A,C308,CERV!$G:$G,D308),
SUMIFS(CANSCRN!$F:$F,CANSCRN!$A:$A,C308,CANSCRN!$G:$G,D308))))))))))))</f>
        <v>30289.065772936741</v>
      </c>
    </row>
    <row r="309" spans="1:6" x14ac:dyDescent="0.2">
      <c r="A309" s="24" t="s">
        <v>100</v>
      </c>
      <c r="B309" s="24" t="s">
        <v>101</v>
      </c>
      <c r="C309" s="24" t="s">
        <v>57</v>
      </c>
      <c r="D309" s="24">
        <v>2019</v>
      </c>
      <c r="E309" s="24" t="s">
        <v>102</v>
      </c>
      <c r="F309" s="3">
        <f>IF(AND(A309="PSA Testing", E309= "Utilization Rate (per 100,000 patients)"),
SUMIFS(PSA!$D:$D,PSA!$A:$A,C309,PSA!$G:$G,D309),
IF(AND(A309="Colorectal Cancer Screening", E309="Utilization Rate (per 100,000 patients)"),
SUMIFS(COL!$D:$D,COL!$A:$A,C309,COL!$G:$G, D309),
IF(AND(A309="Cervical Cancer Screening", E309="Utilization Rate (per 100,000 patients)"),
SUMIFS(CERV!$D:$D,CERV!$A:$A,C309,CERV!$G:$G,D309),
IF(AND(A309="Cancer Screening for CKD patients", E309="Utilization Rate (per 100,000 patients)"),
SUMIFS(CANSCRN!$D:$D,CANSCRN!$A:$A,C309,CANSCRN!$G:$G,D309),
IF(AND(A309="PSA Testing", E309="Cost per service ($USD)"),
SUMIFS(PSA!$E:$E,PSA!$A:$A,C309,PSA!$G:$G,D309),
IF(AND(A309="Colorectal Cancer Screening", E309="Cost per service ($USD)"),
SUMIFS(COL!$E:$E,COL!$A:$A,C309,COL!$G:$G,D309),
IF(AND(A309="Cervical Cancer Screening", E309="Cost per service ($USD)"),
SUMIFS(CERV!$E:$E,CERV!$A:$A,C309,CERV!$G:$G,D309),
IF(AND(A309="Cancer Screening for CKD patients", E309="Cost per service ($USD)"),
SUMIFS(CANSCRN!$E:$E,CANSCRN!$A:$A,C309,CANSCRN!$G:$G,D309),
IF(AND(A309="PSA Testing", E309="Total Expenditure ($USD per 100,000 patients)"),
SUMIFS(PSA!$F:$F,PSA!$A:$A,C309,PSA!$G:$G,D309),
IF(AND(A309="Colorectal Cancer Screening", E309="Total Expenditure ($USD per 100,000 patients)"),
SUMIFS(COL!$F:$F,COL!$A:$A,C309,COL!$G:$G,D309),
IF(AND(A309="Cervical Cancer Screening", E309="Total Expenditure ($USD per 100,000 patients)"),
SUMIFS(CERV!$F:$F,CERV!$A:$A,C309,CERV!$G:$G,D309),
SUMIFS(CANSCRN!$F:$F,CANSCRN!$A:$A,C309,CANSCRN!$G:$G,D309))))))))))))</f>
        <v>30072.893710798442</v>
      </c>
    </row>
    <row r="310" spans="1:6" x14ac:dyDescent="0.2">
      <c r="A310" s="24" t="s">
        <v>100</v>
      </c>
      <c r="B310" s="24" t="s">
        <v>101</v>
      </c>
      <c r="C310" s="24" t="s">
        <v>58</v>
      </c>
      <c r="D310" s="24">
        <v>2009</v>
      </c>
      <c r="E310" s="24" t="s">
        <v>102</v>
      </c>
      <c r="F310" s="3">
        <f>IF(AND(A310="PSA Testing", E310= "Utilization Rate (per 100,000 patients)"),
SUMIFS(PSA!$D:$D,PSA!$A:$A,C310,PSA!$G:$G,D310),
IF(AND(A310="Colorectal Cancer Screening", E310="Utilization Rate (per 100,000 patients)"),
SUMIFS(COL!$D:$D,COL!$A:$A,C310,COL!$G:$G, D310),
IF(AND(A310="Cervical Cancer Screening", E310="Utilization Rate (per 100,000 patients)"),
SUMIFS(CERV!$D:$D,CERV!$A:$A,C310,CERV!$G:$G,D310),
IF(AND(A310="Cancer Screening for CKD patients", E310="Utilization Rate (per 100,000 patients)"),
SUMIFS(CANSCRN!$D:$D,CANSCRN!$A:$A,C310,CANSCRN!$G:$G,D310),
IF(AND(A310="PSA Testing", E310="Cost per service ($USD)"),
SUMIFS(PSA!$E:$E,PSA!$A:$A,C310,PSA!$G:$G,D310),
IF(AND(A310="Colorectal Cancer Screening", E310="Cost per service ($USD)"),
SUMIFS(COL!$E:$E,COL!$A:$A,C310,COL!$G:$G,D310),
IF(AND(A310="Cervical Cancer Screening", E310="Cost per service ($USD)"),
SUMIFS(CERV!$E:$E,CERV!$A:$A,C310,CERV!$G:$G,D310),
IF(AND(A310="Cancer Screening for CKD patients", E310="Cost per service ($USD)"),
SUMIFS(CANSCRN!$E:$E,CANSCRN!$A:$A,C310,CANSCRN!$G:$G,D310),
IF(AND(A310="PSA Testing", E310="Total Expenditure ($USD per 100,000 patients)"),
SUMIFS(PSA!$F:$F,PSA!$A:$A,C310,PSA!$G:$G,D310),
IF(AND(A310="Colorectal Cancer Screening", E310="Total Expenditure ($USD per 100,000 patients)"),
SUMIFS(COL!$F:$F,COL!$A:$A,C310,COL!$G:$G,D310),
IF(AND(A310="Cervical Cancer Screening", E310="Total Expenditure ($USD per 100,000 patients)"),
SUMIFS(CERV!$F:$F,CERV!$A:$A,C310,CERV!$G:$G,D310),
SUMIFS(CANSCRN!$F:$F,CANSCRN!$A:$A,C310,CANSCRN!$G:$G,D310))))))))))))</f>
        <v>18500</v>
      </c>
    </row>
    <row r="311" spans="1:6" x14ac:dyDescent="0.2">
      <c r="A311" s="24" t="s">
        <v>100</v>
      </c>
      <c r="B311" s="24" t="s">
        <v>101</v>
      </c>
      <c r="C311" s="24" t="s">
        <v>58</v>
      </c>
      <c r="D311" s="24">
        <v>2010</v>
      </c>
      <c r="E311" s="24" t="s">
        <v>102</v>
      </c>
      <c r="F311" s="3">
        <f>IF(AND(A311="PSA Testing", E311= "Utilization Rate (per 100,000 patients)"),
SUMIFS(PSA!$D:$D,PSA!$A:$A,C311,PSA!$G:$G,D311),
IF(AND(A311="Colorectal Cancer Screening", E311="Utilization Rate (per 100,000 patients)"),
SUMIFS(COL!$D:$D,COL!$A:$A,C311,COL!$G:$G, D311),
IF(AND(A311="Cervical Cancer Screening", E311="Utilization Rate (per 100,000 patients)"),
SUMIFS(CERV!$D:$D,CERV!$A:$A,C311,CERV!$G:$G,D311),
IF(AND(A311="Cancer Screening for CKD patients", E311="Utilization Rate (per 100,000 patients)"),
SUMIFS(CANSCRN!$D:$D,CANSCRN!$A:$A,C311,CANSCRN!$G:$G,D311),
IF(AND(A311="PSA Testing", E311="Cost per service ($USD)"),
SUMIFS(PSA!$E:$E,PSA!$A:$A,C311,PSA!$G:$G,D311),
IF(AND(A311="Colorectal Cancer Screening", E311="Cost per service ($USD)"),
SUMIFS(COL!$E:$E,COL!$A:$A,C311,COL!$G:$G,D311),
IF(AND(A311="Cervical Cancer Screening", E311="Cost per service ($USD)"),
SUMIFS(CERV!$E:$E,CERV!$A:$A,C311,CERV!$G:$G,D311),
IF(AND(A311="Cancer Screening for CKD patients", E311="Cost per service ($USD)"),
SUMIFS(CANSCRN!$E:$E,CANSCRN!$A:$A,C311,CANSCRN!$G:$G,D311),
IF(AND(A311="PSA Testing", E311="Total Expenditure ($USD per 100,000 patients)"),
SUMIFS(PSA!$F:$F,PSA!$A:$A,C311,PSA!$G:$G,D311),
IF(AND(A311="Colorectal Cancer Screening", E311="Total Expenditure ($USD per 100,000 patients)"),
SUMIFS(COL!$F:$F,COL!$A:$A,C311,COL!$G:$G,D311),
IF(AND(A311="Cervical Cancer Screening", E311="Total Expenditure ($USD per 100,000 patients)"),
SUMIFS(CERV!$F:$F,CERV!$A:$A,C311,CERV!$G:$G,D311),
SUMIFS(CANSCRN!$F:$F,CANSCRN!$A:$A,C311,CANSCRN!$G:$G,D311))))))))))))</f>
        <v>16988.416988416986</v>
      </c>
    </row>
    <row r="312" spans="1:6" x14ac:dyDescent="0.2">
      <c r="A312" s="24" t="s">
        <v>100</v>
      </c>
      <c r="B312" s="24" t="s">
        <v>101</v>
      </c>
      <c r="C312" s="24" t="s">
        <v>58</v>
      </c>
      <c r="D312" s="24">
        <v>2011</v>
      </c>
      <c r="E312" s="24" t="s">
        <v>102</v>
      </c>
      <c r="F312" s="3">
        <f>IF(AND(A312="PSA Testing", E312= "Utilization Rate (per 100,000 patients)"),
SUMIFS(PSA!$D:$D,PSA!$A:$A,C312,PSA!$G:$G,D312),
IF(AND(A312="Colorectal Cancer Screening", E312="Utilization Rate (per 100,000 patients)"),
SUMIFS(COL!$D:$D,COL!$A:$A,C312,COL!$G:$G, D312),
IF(AND(A312="Cervical Cancer Screening", E312="Utilization Rate (per 100,000 patients)"),
SUMIFS(CERV!$D:$D,CERV!$A:$A,C312,CERV!$G:$G,D312),
IF(AND(A312="Cancer Screening for CKD patients", E312="Utilization Rate (per 100,000 patients)"),
SUMIFS(CANSCRN!$D:$D,CANSCRN!$A:$A,C312,CANSCRN!$G:$G,D312),
IF(AND(A312="PSA Testing", E312="Cost per service ($USD)"),
SUMIFS(PSA!$E:$E,PSA!$A:$A,C312,PSA!$G:$G,D312),
IF(AND(A312="Colorectal Cancer Screening", E312="Cost per service ($USD)"),
SUMIFS(COL!$E:$E,COL!$A:$A,C312,COL!$G:$G,D312),
IF(AND(A312="Cervical Cancer Screening", E312="Cost per service ($USD)"),
SUMIFS(CERV!$E:$E,CERV!$A:$A,C312,CERV!$G:$G,D312),
IF(AND(A312="Cancer Screening for CKD patients", E312="Cost per service ($USD)"),
SUMIFS(CANSCRN!$E:$E,CANSCRN!$A:$A,C312,CANSCRN!$G:$G,D312),
IF(AND(A312="PSA Testing", E312="Total Expenditure ($USD per 100,000 patients)"),
SUMIFS(PSA!$F:$F,PSA!$A:$A,C312,PSA!$G:$G,D312),
IF(AND(A312="Colorectal Cancer Screening", E312="Total Expenditure ($USD per 100,000 patients)"),
SUMIFS(COL!$F:$F,COL!$A:$A,C312,COL!$G:$G,D312),
IF(AND(A312="Cervical Cancer Screening", E312="Total Expenditure ($USD per 100,000 patients)"),
SUMIFS(CERV!$F:$F,CERV!$A:$A,C312,CERV!$G:$G,D312),
SUMIFS(CANSCRN!$F:$F,CANSCRN!$A:$A,C312,CANSCRN!$G:$G,D312))))))))))))</f>
        <v>18119.266055045871</v>
      </c>
    </row>
    <row r="313" spans="1:6" x14ac:dyDescent="0.2">
      <c r="A313" s="24" t="s">
        <v>100</v>
      </c>
      <c r="B313" s="24" t="s">
        <v>101</v>
      </c>
      <c r="C313" s="24" t="s">
        <v>58</v>
      </c>
      <c r="D313" s="24">
        <v>2012</v>
      </c>
      <c r="E313" s="24" t="s">
        <v>102</v>
      </c>
      <c r="F313" s="3">
        <f>IF(AND(A313="PSA Testing", E313= "Utilization Rate (per 100,000 patients)"),
SUMIFS(PSA!$D:$D,PSA!$A:$A,C313,PSA!$G:$G,D313),
IF(AND(A313="Colorectal Cancer Screening", E313="Utilization Rate (per 100,000 patients)"),
SUMIFS(COL!$D:$D,COL!$A:$A,C313,COL!$G:$G, D313),
IF(AND(A313="Cervical Cancer Screening", E313="Utilization Rate (per 100,000 patients)"),
SUMIFS(CERV!$D:$D,CERV!$A:$A,C313,CERV!$G:$G,D313),
IF(AND(A313="Cancer Screening for CKD patients", E313="Utilization Rate (per 100,000 patients)"),
SUMIFS(CANSCRN!$D:$D,CANSCRN!$A:$A,C313,CANSCRN!$G:$G,D313),
IF(AND(A313="PSA Testing", E313="Cost per service ($USD)"),
SUMIFS(PSA!$E:$E,PSA!$A:$A,C313,PSA!$G:$G,D313),
IF(AND(A313="Colorectal Cancer Screening", E313="Cost per service ($USD)"),
SUMIFS(COL!$E:$E,COL!$A:$A,C313,COL!$G:$G,D313),
IF(AND(A313="Cervical Cancer Screening", E313="Cost per service ($USD)"),
SUMIFS(CERV!$E:$E,CERV!$A:$A,C313,CERV!$G:$G,D313),
IF(AND(A313="Cancer Screening for CKD patients", E313="Cost per service ($USD)"),
SUMIFS(CANSCRN!$E:$E,CANSCRN!$A:$A,C313,CANSCRN!$G:$G,D313),
IF(AND(A313="PSA Testing", E313="Total Expenditure ($USD per 100,000 patients)"),
SUMIFS(PSA!$F:$F,PSA!$A:$A,C313,PSA!$G:$G,D313),
IF(AND(A313="Colorectal Cancer Screening", E313="Total Expenditure ($USD per 100,000 patients)"),
SUMIFS(COL!$F:$F,COL!$A:$A,C313,COL!$G:$G,D313),
IF(AND(A313="Cervical Cancer Screening", E313="Total Expenditure ($USD per 100,000 patients)"),
SUMIFS(CERV!$F:$F,CERV!$A:$A,C313,CERV!$G:$G,D313),
SUMIFS(CANSCRN!$F:$F,CANSCRN!$A:$A,C313,CANSCRN!$G:$G,D313))))))))))))</f>
        <v>19533.527696793</v>
      </c>
    </row>
    <row r="314" spans="1:6" x14ac:dyDescent="0.2">
      <c r="A314" s="24" t="s">
        <v>100</v>
      </c>
      <c r="B314" s="24" t="s">
        <v>101</v>
      </c>
      <c r="C314" s="24" t="s">
        <v>58</v>
      </c>
      <c r="D314" s="24">
        <v>2013</v>
      </c>
      <c r="E314" s="24" t="s">
        <v>102</v>
      </c>
      <c r="F314" s="3">
        <f>IF(AND(A314="PSA Testing", E314= "Utilization Rate (per 100,000 patients)"),
SUMIFS(PSA!$D:$D,PSA!$A:$A,C314,PSA!$G:$G,D314),
IF(AND(A314="Colorectal Cancer Screening", E314="Utilization Rate (per 100,000 patients)"),
SUMIFS(COL!$D:$D,COL!$A:$A,C314,COL!$G:$G, D314),
IF(AND(A314="Cervical Cancer Screening", E314="Utilization Rate (per 100,000 patients)"),
SUMIFS(CERV!$D:$D,CERV!$A:$A,C314,CERV!$G:$G,D314),
IF(AND(A314="Cancer Screening for CKD patients", E314="Utilization Rate (per 100,000 patients)"),
SUMIFS(CANSCRN!$D:$D,CANSCRN!$A:$A,C314,CANSCRN!$G:$G,D314),
IF(AND(A314="PSA Testing", E314="Cost per service ($USD)"),
SUMIFS(PSA!$E:$E,PSA!$A:$A,C314,PSA!$G:$G,D314),
IF(AND(A314="Colorectal Cancer Screening", E314="Cost per service ($USD)"),
SUMIFS(COL!$E:$E,COL!$A:$A,C314,COL!$G:$G,D314),
IF(AND(A314="Cervical Cancer Screening", E314="Cost per service ($USD)"),
SUMIFS(CERV!$E:$E,CERV!$A:$A,C314,CERV!$G:$G,D314),
IF(AND(A314="Cancer Screening for CKD patients", E314="Cost per service ($USD)"),
SUMIFS(CANSCRN!$E:$E,CANSCRN!$A:$A,C314,CANSCRN!$G:$G,D314),
IF(AND(A314="PSA Testing", E314="Total Expenditure ($USD per 100,000 patients)"),
SUMIFS(PSA!$F:$F,PSA!$A:$A,C314,PSA!$G:$G,D314),
IF(AND(A314="Colorectal Cancer Screening", E314="Total Expenditure ($USD per 100,000 patients)"),
SUMIFS(COL!$F:$F,COL!$A:$A,C314,COL!$G:$G,D314),
IF(AND(A314="Cervical Cancer Screening", E314="Total Expenditure ($USD per 100,000 patients)"),
SUMIFS(CERV!$F:$F,CERV!$A:$A,C314,CERV!$G:$G,D314),
SUMIFS(CANSCRN!$F:$F,CANSCRN!$A:$A,C314,CANSCRN!$G:$G,D314))))))))))))</f>
        <v>18034.557235421165</v>
      </c>
    </row>
    <row r="315" spans="1:6" x14ac:dyDescent="0.2">
      <c r="A315" s="24" t="s">
        <v>100</v>
      </c>
      <c r="B315" s="24" t="s">
        <v>101</v>
      </c>
      <c r="C315" s="24" t="s">
        <v>58</v>
      </c>
      <c r="D315" s="24">
        <v>2014</v>
      </c>
      <c r="E315" s="24" t="s">
        <v>102</v>
      </c>
      <c r="F315" s="3">
        <f>IF(AND(A315="PSA Testing", E315= "Utilization Rate (per 100,000 patients)"),
SUMIFS(PSA!$D:$D,PSA!$A:$A,C315,PSA!$G:$G,D315),
IF(AND(A315="Colorectal Cancer Screening", E315="Utilization Rate (per 100,000 patients)"),
SUMIFS(COL!$D:$D,COL!$A:$A,C315,COL!$G:$G, D315),
IF(AND(A315="Cervical Cancer Screening", E315="Utilization Rate (per 100,000 patients)"),
SUMIFS(CERV!$D:$D,CERV!$A:$A,C315,CERV!$G:$G,D315),
IF(AND(A315="Cancer Screening for CKD patients", E315="Utilization Rate (per 100,000 patients)"),
SUMIFS(CANSCRN!$D:$D,CANSCRN!$A:$A,C315,CANSCRN!$G:$G,D315),
IF(AND(A315="PSA Testing", E315="Cost per service ($USD)"),
SUMIFS(PSA!$E:$E,PSA!$A:$A,C315,PSA!$G:$G,D315),
IF(AND(A315="Colorectal Cancer Screening", E315="Cost per service ($USD)"),
SUMIFS(COL!$E:$E,COL!$A:$A,C315,COL!$G:$G,D315),
IF(AND(A315="Cervical Cancer Screening", E315="Cost per service ($USD)"),
SUMIFS(CERV!$E:$E,CERV!$A:$A,C315,CERV!$G:$G,D315),
IF(AND(A315="Cancer Screening for CKD patients", E315="Cost per service ($USD)"),
SUMIFS(CANSCRN!$E:$E,CANSCRN!$A:$A,C315,CANSCRN!$G:$G,D315),
IF(AND(A315="PSA Testing", E315="Total Expenditure ($USD per 100,000 patients)"),
SUMIFS(PSA!$F:$F,PSA!$A:$A,C315,PSA!$G:$G,D315),
IF(AND(A315="Colorectal Cancer Screening", E315="Total Expenditure ($USD per 100,000 patients)"),
SUMIFS(COL!$F:$F,COL!$A:$A,C315,COL!$G:$G,D315),
IF(AND(A315="Cervical Cancer Screening", E315="Total Expenditure ($USD per 100,000 patients)"),
SUMIFS(CERV!$F:$F,CERV!$A:$A,C315,CERV!$G:$G,D315),
SUMIFS(CANSCRN!$F:$F,CANSCRN!$A:$A,C315,CANSCRN!$G:$G,D315))))))))))))</f>
        <v>17617.449664429529</v>
      </c>
    </row>
    <row r="316" spans="1:6" x14ac:dyDescent="0.2">
      <c r="A316" s="24" t="s">
        <v>100</v>
      </c>
      <c r="B316" s="24" t="s">
        <v>101</v>
      </c>
      <c r="C316" s="24" t="s">
        <v>58</v>
      </c>
      <c r="D316" s="24">
        <v>2015</v>
      </c>
      <c r="E316" s="24" t="s">
        <v>102</v>
      </c>
      <c r="F316" s="3">
        <f>IF(AND(A316="PSA Testing", E316= "Utilization Rate (per 100,000 patients)"),
SUMIFS(PSA!$D:$D,PSA!$A:$A,C316,PSA!$G:$G,D316),
IF(AND(A316="Colorectal Cancer Screening", E316="Utilization Rate (per 100,000 patients)"),
SUMIFS(COL!$D:$D,COL!$A:$A,C316,COL!$G:$G, D316),
IF(AND(A316="Cervical Cancer Screening", E316="Utilization Rate (per 100,000 patients)"),
SUMIFS(CERV!$D:$D,CERV!$A:$A,C316,CERV!$G:$G,D316),
IF(AND(A316="Cancer Screening for CKD patients", E316="Utilization Rate (per 100,000 patients)"),
SUMIFS(CANSCRN!$D:$D,CANSCRN!$A:$A,C316,CANSCRN!$G:$G,D316),
IF(AND(A316="PSA Testing", E316="Cost per service ($USD)"),
SUMIFS(PSA!$E:$E,PSA!$A:$A,C316,PSA!$G:$G,D316),
IF(AND(A316="Colorectal Cancer Screening", E316="Cost per service ($USD)"),
SUMIFS(COL!$E:$E,COL!$A:$A,C316,COL!$G:$G,D316),
IF(AND(A316="Cervical Cancer Screening", E316="Cost per service ($USD)"),
SUMIFS(CERV!$E:$E,CERV!$A:$A,C316,CERV!$G:$G,D316),
IF(AND(A316="Cancer Screening for CKD patients", E316="Cost per service ($USD)"),
SUMIFS(CANSCRN!$E:$E,CANSCRN!$A:$A,C316,CANSCRN!$G:$G,D316),
IF(AND(A316="PSA Testing", E316="Total Expenditure ($USD per 100,000 patients)"),
SUMIFS(PSA!$F:$F,PSA!$A:$A,C316,PSA!$G:$G,D316),
IF(AND(A316="Colorectal Cancer Screening", E316="Total Expenditure ($USD per 100,000 patients)"),
SUMIFS(COL!$F:$F,COL!$A:$A,C316,COL!$G:$G,D316),
IF(AND(A316="Cervical Cancer Screening", E316="Total Expenditure ($USD per 100,000 patients)"),
SUMIFS(CERV!$F:$F,CERV!$A:$A,C316,CERV!$G:$G,D316),
SUMIFS(CANSCRN!$F:$F,CANSCRN!$A:$A,C316,CANSCRN!$G:$G,D316))))))))))))</f>
        <v>13058.419243986255</v>
      </c>
    </row>
    <row r="317" spans="1:6" x14ac:dyDescent="0.2">
      <c r="A317" s="24" t="s">
        <v>100</v>
      </c>
      <c r="B317" s="24" t="s">
        <v>101</v>
      </c>
      <c r="C317" s="24" t="s">
        <v>58</v>
      </c>
      <c r="D317" s="24">
        <v>2016</v>
      </c>
      <c r="E317" s="24" t="s">
        <v>102</v>
      </c>
      <c r="F317" s="3">
        <f>IF(AND(A317="PSA Testing", E317= "Utilization Rate (per 100,000 patients)"),
SUMIFS(PSA!$D:$D,PSA!$A:$A,C317,PSA!$G:$G,D317),
IF(AND(A317="Colorectal Cancer Screening", E317="Utilization Rate (per 100,000 patients)"),
SUMIFS(COL!$D:$D,COL!$A:$A,C317,COL!$G:$G, D317),
IF(AND(A317="Cervical Cancer Screening", E317="Utilization Rate (per 100,000 patients)"),
SUMIFS(CERV!$D:$D,CERV!$A:$A,C317,CERV!$G:$G,D317),
IF(AND(A317="Cancer Screening for CKD patients", E317="Utilization Rate (per 100,000 patients)"),
SUMIFS(CANSCRN!$D:$D,CANSCRN!$A:$A,C317,CANSCRN!$G:$G,D317),
IF(AND(A317="PSA Testing", E317="Cost per service ($USD)"),
SUMIFS(PSA!$E:$E,PSA!$A:$A,C317,PSA!$G:$G,D317),
IF(AND(A317="Colorectal Cancer Screening", E317="Cost per service ($USD)"),
SUMIFS(COL!$E:$E,COL!$A:$A,C317,COL!$G:$G,D317),
IF(AND(A317="Cervical Cancer Screening", E317="Cost per service ($USD)"),
SUMIFS(CERV!$E:$E,CERV!$A:$A,C317,CERV!$G:$G,D317),
IF(AND(A317="Cancer Screening for CKD patients", E317="Cost per service ($USD)"),
SUMIFS(CANSCRN!$E:$E,CANSCRN!$A:$A,C317,CANSCRN!$G:$G,D317),
IF(AND(A317="PSA Testing", E317="Total Expenditure ($USD per 100,000 patients)"),
SUMIFS(PSA!$F:$F,PSA!$A:$A,C317,PSA!$G:$G,D317),
IF(AND(A317="Colorectal Cancer Screening", E317="Total Expenditure ($USD per 100,000 patients)"),
SUMIFS(COL!$F:$F,COL!$A:$A,C317,COL!$G:$G,D317),
IF(AND(A317="Cervical Cancer Screening", E317="Total Expenditure ($USD per 100,000 patients)"),
SUMIFS(CERV!$F:$F,CERV!$A:$A,C317,CERV!$G:$G,D317),
SUMIFS(CANSCRN!$F:$F,CANSCRN!$A:$A,C317,CANSCRN!$G:$G,D317))))))))))))</f>
        <v>12267.839687194526</v>
      </c>
    </row>
    <row r="318" spans="1:6" x14ac:dyDescent="0.2">
      <c r="A318" s="24" t="s">
        <v>100</v>
      </c>
      <c r="B318" s="24" t="s">
        <v>101</v>
      </c>
      <c r="C318" s="24" t="s">
        <v>58</v>
      </c>
      <c r="D318" s="24">
        <v>2017</v>
      </c>
      <c r="E318" s="24" t="s">
        <v>102</v>
      </c>
      <c r="F318" s="3">
        <f>IF(AND(A318="PSA Testing", E318= "Utilization Rate (per 100,000 patients)"),
SUMIFS(PSA!$D:$D,PSA!$A:$A,C318,PSA!$G:$G,D318),
IF(AND(A318="Colorectal Cancer Screening", E318="Utilization Rate (per 100,000 patients)"),
SUMIFS(COL!$D:$D,COL!$A:$A,C318,COL!$G:$G, D318),
IF(AND(A318="Cervical Cancer Screening", E318="Utilization Rate (per 100,000 patients)"),
SUMIFS(CERV!$D:$D,CERV!$A:$A,C318,CERV!$G:$G,D318),
IF(AND(A318="Cancer Screening for CKD patients", E318="Utilization Rate (per 100,000 patients)"),
SUMIFS(CANSCRN!$D:$D,CANSCRN!$A:$A,C318,CANSCRN!$G:$G,D318),
IF(AND(A318="PSA Testing", E318="Cost per service ($USD)"),
SUMIFS(PSA!$E:$E,PSA!$A:$A,C318,PSA!$G:$G,D318),
IF(AND(A318="Colorectal Cancer Screening", E318="Cost per service ($USD)"),
SUMIFS(COL!$E:$E,COL!$A:$A,C318,COL!$G:$G,D318),
IF(AND(A318="Cervical Cancer Screening", E318="Cost per service ($USD)"),
SUMIFS(CERV!$E:$E,CERV!$A:$A,C318,CERV!$G:$G,D318),
IF(AND(A318="Cancer Screening for CKD patients", E318="Cost per service ($USD)"),
SUMIFS(CANSCRN!$E:$E,CANSCRN!$A:$A,C318,CANSCRN!$G:$G,D318),
IF(AND(A318="PSA Testing", E318="Total Expenditure ($USD per 100,000 patients)"),
SUMIFS(PSA!$F:$F,PSA!$A:$A,C318,PSA!$G:$G,D318),
IF(AND(A318="Colorectal Cancer Screening", E318="Total Expenditure ($USD per 100,000 patients)"),
SUMIFS(COL!$F:$F,COL!$A:$A,C318,COL!$G:$G,D318),
IF(AND(A318="Cervical Cancer Screening", E318="Total Expenditure ($USD per 100,000 patients)"),
SUMIFS(CERV!$F:$F,CERV!$A:$A,C318,CERV!$G:$G,D318),
SUMIFS(CANSCRN!$F:$F,CANSCRN!$A:$A,C318,CANSCRN!$G:$G,D318))))))))))))</f>
        <v>16117.571059431524</v>
      </c>
    </row>
    <row r="319" spans="1:6" x14ac:dyDescent="0.2">
      <c r="A319" s="24" t="s">
        <v>100</v>
      </c>
      <c r="B319" s="24" t="s">
        <v>101</v>
      </c>
      <c r="C319" s="24" t="s">
        <v>58</v>
      </c>
      <c r="D319" s="24">
        <v>2018</v>
      </c>
      <c r="E319" s="24" t="s">
        <v>102</v>
      </c>
      <c r="F319" s="3">
        <f>IF(AND(A319="PSA Testing", E319= "Utilization Rate (per 100,000 patients)"),
SUMIFS(PSA!$D:$D,PSA!$A:$A,C319,PSA!$G:$G,D319),
IF(AND(A319="Colorectal Cancer Screening", E319="Utilization Rate (per 100,000 patients)"),
SUMIFS(COL!$D:$D,COL!$A:$A,C319,COL!$G:$G, D319),
IF(AND(A319="Cervical Cancer Screening", E319="Utilization Rate (per 100,000 patients)"),
SUMIFS(CERV!$D:$D,CERV!$A:$A,C319,CERV!$G:$G,D319),
IF(AND(A319="Cancer Screening for CKD patients", E319="Utilization Rate (per 100,000 patients)"),
SUMIFS(CANSCRN!$D:$D,CANSCRN!$A:$A,C319,CANSCRN!$G:$G,D319),
IF(AND(A319="PSA Testing", E319="Cost per service ($USD)"),
SUMIFS(PSA!$E:$E,PSA!$A:$A,C319,PSA!$G:$G,D319),
IF(AND(A319="Colorectal Cancer Screening", E319="Cost per service ($USD)"),
SUMIFS(COL!$E:$E,COL!$A:$A,C319,COL!$G:$G,D319),
IF(AND(A319="Cervical Cancer Screening", E319="Cost per service ($USD)"),
SUMIFS(CERV!$E:$E,CERV!$A:$A,C319,CERV!$G:$G,D319),
IF(AND(A319="Cancer Screening for CKD patients", E319="Cost per service ($USD)"),
SUMIFS(CANSCRN!$E:$E,CANSCRN!$A:$A,C319,CANSCRN!$G:$G,D319),
IF(AND(A319="PSA Testing", E319="Total Expenditure ($USD per 100,000 patients)"),
SUMIFS(PSA!$F:$F,PSA!$A:$A,C319,PSA!$G:$G,D319),
IF(AND(A319="Colorectal Cancer Screening", E319="Total Expenditure ($USD per 100,000 patients)"),
SUMIFS(COL!$F:$F,COL!$A:$A,C319,COL!$G:$G,D319),
IF(AND(A319="Cervical Cancer Screening", E319="Total Expenditure ($USD per 100,000 patients)"),
SUMIFS(CERV!$F:$F,CERV!$A:$A,C319,CERV!$G:$G,D319),
SUMIFS(CANSCRN!$F:$F,CANSCRN!$A:$A,C319,CANSCRN!$G:$G,D319))))))))))))</f>
        <v>16288.782816229117</v>
      </c>
    </row>
    <row r="320" spans="1:6" x14ac:dyDescent="0.2">
      <c r="A320" s="24" t="s">
        <v>100</v>
      </c>
      <c r="B320" s="24" t="s">
        <v>101</v>
      </c>
      <c r="C320" s="24" t="s">
        <v>58</v>
      </c>
      <c r="D320" s="24">
        <v>2019</v>
      </c>
      <c r="E320" s="24" t="s">
        <v>102</v>
      </c>
      <c r="F320" s="3">
        <f>IF(AND(A320="PSA Testing", E320= "Utilization Rate (per 100,000 patients)"),
SUMIFS(PSA!$D:$D,PSA!$A:$A,C320,PSA!$G:$G,D320),
IF(AND(A320="Colorectal Cancer Screening", E320="Utilization Rate (per 100,000 patients)"),
SUMIFS(COL!$D:$D,COL!$A:$A,C320,COL!$G:$G, D320),
IF(AND(A320="Cervical Cancer Screening", E320="Utilization Rate (per 100,000 patients)"),
SUMIFS(CERV!$D:$D,CERV!$A:$A,C320,CERV!$G:$G,D320),
IF(AND(A320="Cancer Screening for CKD patients", E320="Utilization Rate (per 100,000 patients)"),
SUMIFS(CANSCRN!$D:$D,CANSCRN!$A:$A,C320,CANSCRN!$G:$G,D320),
IF(AND(A320="PSA Testing", E320="Cost per service ($USD)"),
SUMIFS(PSA!$E:$E,PSA!$A:$A,C320,PSA!$G:$G,D320),
IF(AND(A320="Colorectal Cancer Screening", E320="Cost per service ($USD)"),
SUMIFS(COL!$E:$E,COL!$A:$A,C320,COL!$G:$G,D320),
IF(AND(A320="Cervical Cancer Screening", E320="Cost per service ($USD)"),
SUMIFS(CERV!$E:$E,CERV!$A:$A,C320,CERV!$G:$G,D320),
IF(AND(A320="Cancer Screening for CKD patients", E320="Cost per service ($USD)"),
SUMIFS(CANSCRN!$E:$E,CANSCRN!$A:$A,C320,CANSCRN!$G:$G,D320),
IF(AND(A320="PSA Testing", E320="Total Expenditure ($USD per 100,000 patients)"),
SUMIFS(PSA!$F:$F,PSA!$A:$A,C320,PSA!$G:$G,D320),
IF(AND(A320="Colorectal Cancer Screening", E320="Total Expenditure ($USD per 100,000 patients)"),
SUMIFS(COL!$F:$F,COL!$A:$A,C320,COL!$G:$G,D320),
IF(AND(A320="Cervical Cancer Screening", E320="Total Expenditure ($USD per 100,000 patients)"),
SUMIFS(CERV!$F:$F,CERV!$A:$A,C320,CERV!$G:$G,D320),
SUMIFS(CANSCRN!$F:$F,CANSCRN!$A:$A,C320,CANSCRN!$G:$G,D320))))))))))))</f>
        <v>16628.10873337189</v>
      </c>
    </row>
    <row r="321" spans="1:6" x14ac:dyDescent="0.2">
      <c r="A321" s="24" t="s">
        <v>100</v>
      </c>
      <c r="B321" s="24" t="s">
        <v>101</v>
      </c>
      <c r="C321" s="24" t="s">
        <v>59</v>
      </c>
      <c r="D321" s="24">
        <v>2009</v>
      </c>
      <c r="E321" s="24" t="s">
        <v>102</v>
      </c>
      <c r="F321" s="3">
        <f>IF(AND(A321="PSA Testing", E321= "Utilization Rate (per 100,000 patients)"),
SUMIFS(PSA!$D:$D,PSA!$A:$A,C321,PSA!$G:$G,D321),
IF(AND(A321="Colorectal Cancer Screening", E321="Utilization Rate (per 100,000 patients)"),
SUMIFS(COL!$D:$D,COL!$A:$A,C321,COL!$G:$G, D321),
IF(AND(A321="Cervical Cancer Screening", E321="Utilization Rate (per 100,000 patients)"),
SUMIFS(CERV!$D:$D,CERV!$A:$A,C321,CERV!$G:$G,D321),
IF(AND(A321="Cancer Screening for CKD patients", E321="Utilization Rate (per 100,000 patients)"),
SUMIFS(CANSCRN!$D:$D,CANSCRN!$A:$A,C321,CANSCRN!$G:$G,D321),
IF(AND(A321="PSA Testing", E321="Cost per service ($USD)"),
SUMIFS(PSA!$E:$E,PSA!$A:$A,C321,PSA!$G:$G,D321),
IF(AND(A321="Colorectal Cancer Screening", E321="Cost per service ($USD)"),
SUMIFS(COL!$E:$E,COL!$A:$A,C321,COL!$G:$G,D321),
IF(AND(A321="Cervical Cancer Screening", E321="Cost per service ($USD)"),
SUMIFS(CERV!$E:$E,CERV!$A:$A,C321,CERV!$G:$G,D321),
IF(AND(A321="Cancer Screening for CKD patients", E321="Cost per service ($USD)"),
SUMIFS(CANSCRN!$E:$E,CANSCRN!$A:$A,C321,CANSCRN!$G:$G,D321),
IF(AND(A321="PSA Testing", E321="Total Expenditure ($USD per 100,000 patients)"),
SUMIFS(PSA!$F:$F,PSA!$A:$A,C321,PSA!$G:$G,D321),
IF(AND(A321="Colorectal Cancer Screening", E321="Total Expenditure ($USD per 100,000 patients)"),
SUMIFS(COL!$F:$F,COL!$A:$A,C321,COL!$G:$G,D321),
IF(AND(A321="Cervical Cancer Screening", E321="Total Expenditure ($USD per 100,000 patients)"),
SUMIFS(CERV!$F:$F,CERV!$A:$A,C321,CERV!$G:$G,D321),
SUMIFS(CANSCRN!$F:$F,CANSCRN!$A:$A,C321,CANSCRN!$G:$G,D321))))))))))))</f>
        <v>18139.803581744658</v>
      </c>
    </row>
    <row r="322" spans="1:6" x14ac:dyDescent="0.2">
      <c r="A322" s="24" t="s">
        <v>100</v>
      </c>
      <c r="B322" s="24" t="s">
        <v>101</v>
      </c>
      <c r="C322" s="24" t="s">
        <v>59</v>
      </c>
      <c r="D322" s="24">
        <v>2010</v>
      </c>
      <c r="E322" s="24" t="s">
        <v>102</v>
      </c>
      <c r="F322" s="3">
        <f>IF(AND(A322="PSA Testing", E322= "Utilization Rate (per 100,000 patients)"),
SUMIFS(PSA!$D:$D,PSA!$A:$A,C322,PSA!$G:$G,D322),
IF(AND(A322="Colorectal Cancer Screening", E322="Utilization Rate (per 100,000 patients)"),
SUMIFS(COL!$D:$D,COL!$A:$A,C322,COL!$G:$G, D322),
IF(AND(A322="Cervical Cancer Screening", E322="Utilization Rate (per 100,000 patients)"),
SUMIFS(CERV!$D:$D,CERV!$A:$A,C322,CERV!$G:$G,D322),
IF(AND(A322="Cancer Screening for CKD patients", E322="Utilization Rate (per 100,000 patients)"),
SUMIFS(CANSCRN!$D:$D,CANSCRN!$A:$A,C322,CANSCRN!$G:$G,D322),
IF(AND(A322="PSA Testing", E322="Cost per service ($USD)"),
SUMIFS(PSA!$E:$E,PSA!$A:$A,C322,PSA!$G:$G,D322),
IF(AND(A322="Colorectal Cancer Screening", E322="Cost per service ($USD)"),
SUMIFS(COL!$E:$E,COL!$A:$A,C322,COL!$G:$G,D322),
IF(AND(A322="Cervical Cancer Screening", E322="Cost per service ($USD)"),
SUMIFS(CERV!$E:$E,CERV!$A:$A,C322,CERV!$G:$G,D322),
IF(AND(A322="Cancer Screening for CKD patients", E322="Cost per service ($USD)"),
SUMIFS(CANSCRN!$E:$E,CANSCRN!$A:$A,C322,CANSCRN!$G:$G,D322),
IF(AND(A322="PSA Testing", E322="Total Expenditure ($USD per 100,000 patients)"),
SUMIFS(PSA!$F:$F,PSA!$A:$A,C322,PSA!$G:$G,D322),
IF(AND(A322="Colorectal Cancer Screening", E322="Total Expenditure ($USD per 100,000 patients)"),
SUMIFS(COL!$F:$F,COL!$A:$A,C322,COL!$G:$G,D322),
IF(AND(A322="Cervical Cancer Screening", E322="Total Expenditure ($USD per 100,000 patients)"),
SUMIFS(CERV!$F:$F,CERV!$A:$A,C322,CERV!$G:$G,D322),
SUMIFS(CANSCRN!$F:$F,CANSCRN!$A:$A,C322,CANSCRN!$G:$G,D322))))))))))))</f>
        <v>19710.467706013362</v>
      </c>
    </row>
    <row r="323" spans="1:6" x14ac:dyDescent="0.2">
      <c r="A323" s="24" t="s">
        <v>100</v>
      </c>
      <c r="B323" s="24" t="s">
        <v>101</v>
      </c>
      <c r="C323" s="24" t="s">
        <v>59</v>
      </c>
      <c r="D323" s="24">
        <v>2011</v>
      </c>
      <c r="E323" s="24" t="s">
        <v>102</v>
      </c>
      <c r="F323" s="3">
        <f>IF(AND(A323="PSA Testing", E323= "Utilization Rate (per 100,000 patients)"),
SUMIFS(PSA!$D:$D,PSA!$A:$A,C323,PSA!$G:$G,D323),
IF(AND(A323="Colorectal Cancer Screening", E323="Utilization Rate (per 100,000 patients)"),
SUMIFS(COL!$D:$D,COL!$A:$A,C323,COL!$G:$G, D323),
IF(AND(A323="Cervical Cancer Screening", E323="Utilization Rate (per 100,000 patients)"),
SUMIFS(CERV!$D:$D,CERV!$A:$A,C323,CERV!$G:$G,D323),
IF(AND(A323="Cancer Screening for CKD patients", E323="Utilization Rate (per 100,000 patients)"),
SUMIFS(CANSCRN!$D:$D,CANSCRN!$A:$A,C323,CANSCRN!$G:$G,D323),
IF(AND(A323="PSA Testing", E323="Cost per service ($USD)"),
SUMIFS(PSA!$E:$E,PSA!$A:$A,C323,PSA!$G:$G,D323),
IF(AND(A323="Colorectal Cancer Screening", E323="Cost per service ($USD)"),
SUMIFS(COL!$E:$E,COL!$A:$A,C323,COL!$G:$G,D323),
IF(AND(A323="Cervical Cancer Screening", E323="Cost per service ($USD)"),
SUMIFS(CERV!$E:$E,CERV!$A:$A,C323,CERV!$G:$G,D323),
IF(AND(A323="Cancer Screening for CKD patients", E323="Cost per service ($USD)"),
SUMIFS(CANSCRN!$E:$E,CANSCRN!$A:$A,C323,CANSCRN!$G:$G,D323),
IF(AND(A323="PSA Testing", E323="Total Expenditure ($USD per 100,000 patients)"),
SUMIFS(PSA!$F:$F,PSA!$A:$A,C323,PSA!$G:$G,D323),
IF(AND(A323="Colorectal Cancer Screening", E323="Total Expenditure ($USD per 100,000 patients)"),
SUMIFS(COL!$F:$F,COL!$A:$A,C323,COL!$G:$G,D323),
IF(AND(A323="Cervical Cancer Screening", E323="Total Expenditure ($USD per 100,000 patients)"),
SUMIFS(CERV!$F:$F,CERV!$A:$A,C323,CERV!$G:$G,D323),
SUMIFS(CANSCRN!$F:$F,CANSCRN!$A:$A,C323,CANSCRN!$G:$G,D323))))))))))))</f>
        <v>16837.256908904812</v>
      </c>
    </row>
    <row r="324" spans="1:6" x14ac:dyDescent="0.2">
      <c r="A324" s="24" t="s">
        <v>100</v>
      </c>
      <c r="B324" s="24" t="s">
        <v>101</v>
      </c>
      <c r="C324" s="24" t="s">
        <v>59</v>
      </c>
      <c r="D324" s="24">
        <v>2012</v>
      </c>
      <c r="E324" s="24" t="s">
        <v>102</v>
      </c>
      <c r="F324" s="3">
        <f>IF(AND(A324="PSA Testing", E324= "Utilization Rate (per 100,000 patients)"),
SUMIFS(PSA!$D:$D,PSA!$A:$A,C324,PSA!$G:$G,D324),
IF(AND(A324="Colorectal Cancer Screening", E324="Utilization Rate (per 100,000 patients)"),
SUMIFS(COL!$D:$D,COL!$A:$A,C324,COL!$G:$G, D324),
IF(AND(A324="Cervical Cancer Screening", E324="Utilization Rate (per 100,000 patients)"),
SUMIFS(CERV!$D:$D,CERV!$A:$A,C324,CERV!$G:$G,D324),
IF(AND(A324="Cancer Screening for CKD patients", E324="Utilization Rate (per 100,000 patients)"),
SUMIFS(CANSCRN!$D:$D,CANSCRN!$A:$A,C324,CANSCRN!$G:$G,D324),
IF(AND(A324="PSA Testing", E324="Cost per service ($USD)"),
SUMIFS(PSA!$E:$E,PSA!$A:$A,C324,PSA!$G:$G,D324),
IF(AND(A324="Colorectal Cancer Screening", E324="Cost per service ($USD)"),
SUMIFS(COL!$E:$E,COL!$A:$A,C324,COL!$G:$G,D324),
IF(AND(A324="Cervical Cancer Screening", E324="Cost per service ($USD)"),
SUMIFS(CERV!$E:$E,CERV!$A:$A,C324,CERV!$G:$G,D324),
IF(AND(A324="Cancer Screening for CKD patients", E324="Cost per service ($USD)"),
SUMIFS(CANSCRN!$E:$E,CANSCRN!$A:$A,C324,CANSCRN!$G:$G,D324),
IF(AND(A324="PSA Testing", E324="Total Expenditure ($USD per 100,000 patients)"),
SUMIFS(PSA!$F:$F,PSA!$A:$A,C324,PSA!$G:$G,D324),
IF(AND(A324="Colorectal Cancer Screening", E324="Total Expenditure ($USD per 100,000 patients)"),
SUMIFS(COL!$F:$F,COL!$A:$A,C324,COL!$G:$G,D324),
IF(AND(A324="Cervical Cancer Screening", E324="Total Expenditure ($USD per 100,000 patients)"),
SUMIFS(CERV!$F:$F,CERV!$A:$A,C324,CERV!$G:$G,D324),
SUMIFS(CANSCRN!$F:$F,CANSCRN!$A:$A,C324,CANSCRN!$G:$G,D324))))))))))))</f>
        <v>17638.952687184199</v>
      </c>
    </row>
    <row r="325" spans="1:6" x14ac:dyDescent="0.2">
      <c r="A325" s="24" t="s">
        <v>100</v>
      </c>
      <c r="B325" s="24" t="s">
        <v>101</v>
      </c>
      <c r="C325" s="24" t="s">
        <v>59</v>
      </c>
      <c r="D325" s="24">
        <v>2013</v>
      </c>
      <c r="E325" s="24" t="s">
        <v>102</v>
      </c>
      <c r="F325" s="3">
        <f>IF(AND(A325="PSA Testing", E325= "Utilization Rate (per 100,000 patients)"),
SUMIFS(PSA!$D:$D,PSA!$A:$A,C325,PSA!$G:$G,D325),
IF(AND(A325="Colorectal Cancer Screening", E325="Utilization Rate (per 100,000 patients)"),
SUMIFS(COL!$D:$D,COL!$A:$A,C325,COL!$G:$G, D325),
IF(AND(A325="Cervical Cancer Screening", E325="Utilization Rate (per 100,000 patients)"),
SUMIFS(CERV!$D:$D,CERV!$A:$A,C325,CERV!$G:$G,D325),
IF(AND(A325="Cancer Screening for CKD patients", E325="Utilization Rate (per 100,000 patients)"),
SUMIFS(CANSCRN!$D:$D,CANSCRN!$A:$A,C325,CANSCRN!$G:$G,D325),
IF(AND(A325="PSA Testing", E325="Cost per service ($USD)"),
SUMIFS(PSA!$E:$E,PSA!$A:$A,C325,PSA!$G:$G,D325),
IF(AND(A325="Colorectal Cancer Screening", E325="Cost per service ($USD)"),
SUMIFS(COL!$E:$E,COL!$A:$A,C325,COL!$G:$G,D325),
IF(AND(A325="Cervical Cancer Screening", E325="Cost per service ($USD)"),
SUMIFS(CERV!$E:$E,CERV!$A:$A,C325,CERV!$G:$G,D325),
IF(AND(A325="Cancer Screening for CKD patients", E325="Cost per service ($USD)"),
SUMIFS(CANSCRN!$E:$E,CANSCRN!$A:$A,C325,CANSCRN!$G:$G,D325),
IF(AND(A325="PSA Testing", E325="Total Expenditure ($USD per 100,000 patients)"),
SUMIFS(PSA!$F:$F,PSA!$A:$A,C325,PSA!$G:$G,D325),
IF(AND(A325="Colorectal Cancer Screening", E325="Total Expenditure ($USD per 100,000 patients)"),
SUMIFS(COL!$F:$F,COL!$A:$A,C325,COL!$G:$G,D325),
IF(AND(A325="Cervical Cancer Screening", E325="Total Expenditure ($USD per 100,000 patients)"),
SUMIFS(CERV!$F:$F,CERV!$A:$A,C325,CERV!$G:$G,D325),
SUMIFS(CANSCRN!$F:$F,CANSCRN!$A:$A,C325,CANSCRN!$G:$G,D325))))))))))))</f>
        <v>17093.275488069416</v>
      </c>
    </row>
    <row r="326" spans="1:6" x14ac:dyDescent="0.2">
      <c r="A326" s="24" t="s">
        <v>100</v>
      </c>
      <c r="B326" s="24" t="s">
        <v>101</v>
      </c>
      <c r="C326" s="24" t="s">
        <v>59</v>
      </c>
      <c r="D326" s="24">
        <v>2014</v>
      </c>
      <c r="E326" s="24" t="s">
        <v>102</v>
      </c>
      <c r="F326" s="3">
        <f>IF(AND(A326="PSA Testing", E326= "Utilization Rate (per 100,000 patients)"),
SUMIFS(PSA!$D:$D,PSA!$A:$A,C326,PSA!$G:$G,D326),
IF(AND(A326="Colorectal Cancer Screening", E326="Utilization Rate (per 100,000 patients)"),
SUMIFS(COL!$D:$D,COL!$A:$A,C326,COL!$G:$G, D326),
IF(AND(A326="Cervical Cancer Screening", E326="Utilization Rate (per 100,000 patients)"),
SUMIFS(CERV!$D:$D,CERV!$A:$A,C326,CERV!$G:$G,D326),
IF(AND(A326="Cancer Screening for CKD patients", E326="Utilization Rate (per 100,000 patients)"),
SUMIFS(CANSCRN!$D:$D,CANSCRN!$A:$A,C326,CANSCRN!$G:$G,D326),
IF(AND(A326="PSA Testing", E326="Cost per service ($USD)"),
SUMIFS(PSA!$E:$E,PSA!$A:$A,C326,PSA!$G:$G,D326),
IF(AND(A326="Colorectal Cancer Screening", E326="Cost per service ($USD)"),
SUMIFS(COL!$E:$E,COL!$A:$A,C326,COL!$G:$G,D326),
IF(AND(A326="Cervical Cancer Screening", E326="Cost per service ($USD)"),
SUMIFS(CERV!$E:$E,CERV!$A:$A,C326,CERV!$G:$G,D326),
IF(AND(A326="Cancer Screening for CKD patients", E326="Cost per service ($USD)"),
SUMIFS(CANSCRN!$E:$E,CANSCRN!$A:$A,C326,CANSCRN!$G:$G,D326),
IF(AND(A326="PSA Testing", E326="Total Expenditure ($USD per 100,000 patients)"),
SUMIFS(PSA!$F:$F,PSA!$A:$A,C326,PSA!$G:$G,D326),
IF(AND(A326="Colorectal Cancer Screening", E326="Total Expenditure ($USD per 100,000 patients)"),
SUMIFS(COL!$F:$F,COL!$A:$A,C326,COL!$G:$G,D326),
IF(AND(A326="Cervical Cancer Screening", E326="Total Expenditure ($USD per 100,000 patients)"),
SUMIFS(CERV!$F:$F,CERV!$A:$A,C326,CERV!$G:$G,D326),
SUMIFS(CANSCRN!$F:$F,CANSCRN!$A:$A,C326,CANSCRN!$G:$G,D326))))))))))))</f>
        <v>15730.337078651684</v>
      </c>
    </row>
    <row r="327" spans="1:6" x14ac:dyDescent="0.2">
      <c r="A327" s="24" t="s">
        <v>100</v>
      </c>
      <c r="B327" s="24" t="s">
        <v>101</v>
      </c>
      <c r="C327" s="24" t="s">
        <v>59</v>
      </c>
      <c r="D327" s="24">
        <v>2015</v>
      </c>
      <c r="E327" s="24" t="s">
        <v>102</v>
      </c>
      <c r="F327" s="3">
        <f>IF(AND(A327="PSA Testing", E327= "Utilization Rate (per 100,000 patients)"),
SUMIFS(PSA!$D:$D,PSA!$A:$A,C327,PSA!$G:$G,D327),
IF(AND(A327="Colorectal Cancer Screening", E327="Utilization Rate (per 100,000 patients)"),
SUMIFS(COL!$D:$D,COL!$A:$A,C327,COL!$G:$G, D327),
IF(AND(A327="Cervical Cancer Screening", E327="Utilization Rate (per 100,000 patients)"),
SUMIFS(CERV!$D:$D,CERV!$A:$A,C327,CERV!$G:$G,D327),
IF(AND(A327="Cancer Screening for CKD patients", E327="Utilization Rate (per 100,000 patients)"),
SUMIFS(CANSCRN!$D:$D,CANSCRN!$A:$A,C327,CANSCRN!$G:$G,D327),
IF(AND(A327="PSA Testing", E327="Cost per service ($USD)"),
SUMIFS(PSA!$E:$E,PSA!$A:$A,C327,PSA!$G:$G,D327),
IF(AND(A327="Colorectal Cancer Screening", E327="Cost per service ($USD)"),
SUMIFS(COL!$E:$E,COL!$A:$A,C327,COL!$G:$G,D327),
IF(AND(A327="Cervical Cancer Screening", E327="Cost per service ($USD)"),
SUMIFS(CERV!$E:$E,CERV!$A:$A,C327,CERV!$G:$G,D327),
IF(AND(A327="Cancer Screening for CKD patients", E327="Cost per service ($USD)"),
SUMIFS(CANSCRN!$E:$E,CANSCRN!$A:$A,C327,CANSCRN!$G:$G,D327),
IF(AND(A327="PSA Testing", E327="Total Expenditure ($USD per 100,000 patients)"),
SUMIFS(PSA!$F:$F,PSA!$A:$A,C327,PSA!$G:$G,D327),
IF(AND(A327="Colorectal Cancer Screening", E327="Total Expenditure ($USD per 100,000 patients)"),
SUMIFS(COL!$F:$F,COL!$A:$A,C327,COL!$G:$G,D327),
IF(AND(A327="Cervical Cancer Screening", E327="Total Expenditure ($USD per 100,000 patients)"),
SUMIFS(CERV!$F:$F,CERV!$A:$A,C327,CERV!$G:$G,D327),
SUMIFS(CANSCRN!$F:$F,CANSCRN!$A:$A,C327,CANSCRN!$G:$G,D327))))))))))))</f>
        <v>16467.532467532466</v>
      </c>
    </row>
    <row r="328" spans="1:6" x14ac:dyDescent="0.2">
      <c r="A328" s="24" t="s">
        <v>100</v>
      </c>
      <c r="B328" s="24" t="s">
        <v>101</v>
      </c>
      <c r="C328" s="24" t="s">
        <v>59</v>
      </c>
      <c r="D328" s="24">
        <v>2016</v>
      </c>
      <c r="E328" s="24" t="s">
        <v>102</v>
      </c>
      <c r="F328" s="3">
        <f>IF(AND(A328="PSA Testing", E328= "Utilization Rate (per 100,000 patients)"),
SUMIFS(PSA!$D:$D,PSA!$A:$A,C328,PSA!$G:$G,D328),
IF(AND(A328="Colorectal Cancer Screening", E328="Utilization Rate (per 100,000 patients)"),
SUMIFS(COL!$D:$D,COL!$A:$A,C328,COL!$G:$G, D328),
IF(AND(A328="Cervical Cancer Screening", E328="Utilization Rate (per 100,000 patients)"),
SUMIFS(CERV!$D:$D,CERV!$A:$A,C328,CERV!$G:$G,D328),
IF(AND(A328="Cancer Screening for CKD patients", E328="Utilization Rate (per 100,000 patients)"),
SUMIFS(CANSCRN!$D:$D,CANSCRN!$A:$A,C328,CANSCRN!$G:$G,D328),
IF(AND(A328="PSA Testing", E328="Cost per service ($USD)"),
SUMIFS(PSA!$E:$E,PSA!$A:$A,C328,PSA!$G:$G,D328),
IF(AND(A328="Colorectal Cancer Screening", E328="Cost per service ($USD)"),
SUMIFS(COL!$E:$E,COL!$A:$A,C328,COL!$G:$G,D328),
IF(AND(A328="Cervical Cancer Screening", E328="Cost per service ($USD)"),
SUMIFS(CERV!$E:$E,CERV!$A:$A,C328,CERV!$G:$G,D328),
IF(AND(A328="Cancer Screening for CKD patients", E328="Cost per service ($USD)"),
SUMIFS(CANSCRN!$E:$E,CANSCRN!$A:$A,C328,CANSCRN!$G:$G,D328),
IF(AND(A328="PSA Testing", E328="Total Expenditure ($USD per 100,000 patients)"),
SUMIFS(PSA!$F:$F,PSA!$A:$A,C328,PSA!$G:$G,D328),
IF(AND(A328="Colorectal Cancer Screening", E328="Total Expenditure ($USD per 100,000 patients)"),
SUMIFS(COL!$F:$F,COL!$A:$A,C328,COL!$G:$G,D328),
IF(AND(A328="Cervical Cancer Screening", E328="Total Expenditure ($USD per 100,000 patients)"),
SUMIFS(CERV!$F:$F,CERV!$A:$A,C328,CERV!$G:$G,D328),
SUMIFS(CANSCRN!$F:$F,CANSCRN!$A:$A,C328,CANSCRN!$G:$G,D328))))))))))))</f>
        <v>18016.378525932665</v>
      </c>
    </row>
    <row r="329" spans="1:6" x14ac:dyDescent="0.2">
      <c r="A329" s="24" t="s">
        <v>100</v>
      </c>
      <c r="B329" s="24" t="s">
        <v>101</v>
      </c>
      <c r="C329" s="24" t="s">
        <v>59</v>
      </c>
      <c r="D329" s="24">
        <v>2017</v>
      </c>
      <c r="E329" s="24" t="s">
        <v>102</v>
      </c>
      <c r="F329" s="3">
        <f>IF(AND(A329="PSA Testing", E329= "Utilization Rate (per 100,000 patients)"),
SUMIFS(PSA!$D:$D,PSA!$A:$A,C329,PSA!$G:$G,D329),
IF(AND(A329="Colorectal Cancer Screening", E329="Utilization Rate (per 100,000 patients)"),
SUMIFS(COL!$D:$D,COL!$A:$A,C329,COL!$G:$G, D329),
IF(AND(A329="Cervical Cancer Screening", E329="Utilization Rate (per 100,000 patients)"),
SUMIFS(CERV!$D:$D,CERV!$A:$A,C329,CERV!$G:$G,D329),
IF(AND(A329="Cancer Screening for CKD patients", E329="Utilization Rate (per 100,000 patients)"),
SUMIFS(CANSCRN!$D:$D,CANSCRN!$A:$A,C329,CANSCRN!$G:$G,D329),
IF(AND(A329="PSA Testing", E329="Cost per service ($USD)"),
SUMIFS(PSA!$E:$E,PSA!$A:$A,C329,PSA!$G:$G,D329),
IF(AND(A329="Colorectal Cancer Screening", E329="Cost per service ($USD)"),
SUMIFS(COL!$E:$E,COL!$A:$A,C329,COL!$G:$G,D329),
IF(AND(A329="Cervical Cancer Screening", E329="Cost per service ($USD)"),
SUMIFS(CERV!$E:$E,CERV!$A:$A,C329,CERV!$G:$G,D329),
IF(AND(A329="Cancer Screening for CKD patients", E329="Cost per service ($USD)"),
SUMIFS(CANSCRN!$E:$E,CANSCRN!$A:$A,C329,CANSCRN!$G:$G,D329),
IF(AND(A329="PSA Testing", E329="Total Expenditure ($USD per 100,000 patients)"),
SUMIFS(PSA!$F:$F,PSA!$A:$A,C329,PSA!$G:$G,D329),
IF(AND(A329="Colorectal Cancer Screening", E329="Total Expenditure ($USD per 100,000 patients)"),
SUMIFS(COL!$F:$F,COL!$A:$A,C329,COL!$G:$G,D329),
IF(AND(A329="Cervical Cancer Screening", E329="Total Expenditure ($USD per 100,000 patients)"),
SUMIFS(CERV!$F:$F,CERV!$A:$A,C329,CERV!$G:$G,D329),
SUMIFS(CANSCRN!$F:$F,CANSCRN!$A:$A,C329,CANSCRN!$G:$G,D329))))))))))))</f>
        <v>22157.523751149249</v>
      </c>
    </row>
    <row r="330" spans="1:6" x14ac:dyDescent="0.2">
      <c r="A330" s="24" t="s">
        <v>100</v>
      </c>
      <c r="B330" s="24" t="s">
        <v>101</v>
      </c>
      <c r="C330" s="24" t="s">
        <v>59</v>
      </c>
      <c r="D330" s="24">
        <v>2018</v>
      </c>
      <c r="E330" s="24" t="s">
        <v>102</v>
      </c>
      <c r="F330" s="3">
        <f>IF(AND(A330="PSA Testing", E330= "Utilization Rate (per 100,000 patients)"),
SUMIFS(PSA!$D:$D,PSA!$A:$A,C330,PSA!$G:$G,D330),
IF(AND(A330="Colorectal Cancer Screening", E330="Utilization Rate (per 100,000 patients)"),
SUMIFS(COL!$D:$D,COL!$A:$A,C330,COL!$G:$G, D330),
IF(AND(A330="Cervical Cancer Screening", E330="Utilization Rate (per 100,000 patients)"),
SUMIFS(CERV!$D:$D,CERV!$A:$A,C330,CERV!$G:$G,D330),
IF(AND(A330="Cancer Screening for CKD patients", E330="Utilization Rate (per 100,000 patients)"),
SUMIFS(CANSCRN!$D:$D,CANSCRN!$A:$A,C330,CANSCRN!$G:$G,D330),
IF(AND(A330="PSA Testing", E330="Cost per service ($USD)"),
SUMIFS(PSA!$E:$E,PSA!$A:$A,C330,PSA!$G:$G,D330),
IF(AND(A330="Colorectal Cancer Screening", E330="Cost per service ($USD)"),
SUMIFS(COL!$E:$E,COL!$A:$A,C330,COL!$G:$G,D330),
IF(AND(A330="Cervical Cancer Screening", E330="Cost per service ($USD)"),
SUMIFS(CERV!$E:$E,CERV!$A:$A,C330,CERV!$G:$G,D330),
IF(AND(A330="Cancer Screening for CKD patients", E330="Cost per service ($USD)"),
SUMIFS(CANSCRN!$E:$E,CANSCRN!$A:$A,C330,CANSCRN!$G:$G,D330),
IF(AND(A330="PSA Testing", E330="Total Expenditure ($USD per 100,000 patients)"),
SUMIFS(PSA!$F:$F,PSA!$A:$A,C330,PSA!$G:$G,D330),
IF(AND(A330="Colorectal Cancer Screening", E330="Total Expenditure ($USD per 100,000 patients)"),
SUMIFS(COL!$F:$F,COL!$A:$A,C330,COL!$G:$G,D330),
IF(AND(A330="Cervical Cancer Screening", E330="Total Expenditure ($USD per 100,000 patients)"),
SUMIFS(CERV!$F:$F,CERV!$A:$A,C330,CERV!$G:$G,D330),
SUMIFS(CANSCRN!$F:$F,CANSCRN!$A:$A,C330,CANSCRN!$G:$G,D330))))))))))))</f>
        <v>24155.98010991887</v>
      </c>
    </row>
    <row r="331" spans="1:6" x14ac:dyDescent="0.2">
      <c r="A331" s="24" t="s">
        <v>100</v>
      </c>
      <c r="B331" s="24" t="s">
        <v>101</v>
      </c>
      <c r="C331" s="24" t="s">
        <v>59</v>
      </c>
      <c r="D331" s="24">
        <v>2019</v>
      </c>
      <c r="E331" s="24" t="s">
        <v>102</v>
      </c>
      <c r="F331" s="3">
        <f>IF(AND(A331="PSA Testing", E331= "Utilization Rate (per 100,000 patients)"),
SUMIFS(PSA!$D:$D,PSA!$A:$A,C331,PSA!$G:$G,D331),
IF(AND(A331="Colorectal Cancer Screening", E331="Utilization Rate (per 100,000 patients)"),
SUMIFS(COL!$D:$D,COL!$A:$A,C331,COL!$G:$G, D331),
IF(AND(A331="Cervical Cancer Screening", E331="Utilization Rate (per 100,000 patients)"),
SUMIFS(CERV!$D:$D,CERV!$A:$A,C331,CERV!$G:$G,D331),
IF(AND(A331="Cancer Screening for CKD patients", E331="Utilization Rate (per 100,000 patients)"),
SUMIFS(CANSCRN!$D:$D,CANSCRN!$A:$A,C331,CANSCRN!$G:$G,D331),
IF(AND(A331="PSA Testing", E331="Cost per service ($USD)"),
SUMIFS(PSA!$E:$E,PSA!$A:$A,C331,PSA!$G:$G,D331),
IF(AND(A331="Colorectal Cancer Screening", E331="Cost per service ($USD)"),
SUMIFS(COL!$E:$E,COL!$A:$A,C331,COL!$G:$G,D331),
IF(AND(A331="Cervical Cancer Screening", E331="Cost per service ($USD)"),
SUMIFS(CERV!$E:$E,CERV!$A:$A,C331,CERV!$G:$G,D331),
IF(AND(A331="Cancer Screening for CKD patients", E331="Cost per service ($USD)"),
SUMIFS(CANSCRN!$E:$E,CANSCRN!$A:$A,C331,CANSCRN!$G:$G,D331),
IF(AND(A331="PSA Testing", E331="Total Expenditure ($USD per 100,000 patients)"),
SUMIFS(PSA!$F:$F,PSA!$A:$A,C331,PSA!$G:$G,D331),
IF(AND(A331="Colorectal Cancer Screening", E331="Total Expenditure ($USD per 100,000 patients)"),
SUMIFS(COL!$F:$F,COL!$A:$A,C331,COL!$G:$G,D331),
IF(AND(A331="Cervical Cancer Screening", E331="Total Expenditure ($USD per 100,000 patients)"),
SUMIFS(CERV!$F:$F,CERV!$A:$A,C331,CERV!$G:$G,D331),
SUMIFS(CANSCRN!$F:$F,CANSCRN!$A:$A,C331,CANSCRN!$G:$G,D331))))))))))))</f>
        <v>25745.526838966205</v>
      </c>
    </row>
    <row r="332" spans="1:6" x14ac:dyDescent="0.2">
      <c r="A332" s="24" t="s">
        <v>100</v>
      </c>
      <c r="B332" s="24" t="s">
        <v>101</v>
      </c>
      <c r="C332" s="24" t="s">
        <v>60</v>
      </c>
      <c r="D332" s="24">
        <v>2009</v>
      </c>
      <c r="E332" s="24" t="s">
        <v>102</v>
      </c>
      <c r="F332" s="3">
        <f>IF(AND(A332="PSA Testing", E332= "Utilization Rate (per 100,000 patients)"),
SUMIFS(PSA!$D:$D,PSA!$A:$A,C332,PSA!$G:$G,D332),
IF(AND(A332="Colorectal Cancer Screening", E332="Utilization Rate (per 100,000 patients)"),
SUMIFS(COL!$D:$D,COL!$A:$A,C332,COL!$G:$G, D332),
IF(AND(A332="Cervical Cancer Screening", E332="Utilization Rate (per 100,000 patients)"),
SUMIFS(CERV!$D:$D,CERV!$A:$A,C332,CERV!$G:$G,D332),
IF(AND(A332="Cancer Screening for CKD patients", E332="Utilization Rate (per 100,000 patients)"),
SUMIFS(CANSCRN!$D:$D,CANSCRN!$A:$A,C332,CANSCRN!$G:$G,D332),
IF(AND(A332="PSA Testing", E332="Cost per service ($USD)"),
SUMIFS(PSA!$E:$E,PSA!$A:$A,C332,PSA!$G:$G,D332),
IF(AND(A332="Colorectal Cancer Screening", E332="Cost per service ($USD)"),
SUMIFS(COL!$E:$E,COL!$A:$A,C332,COL!$G:$G,D332),
IF(AND(A332="Cervical Cancer Screening", E332="Cost per service ($USD)"),
SUMIFS(CERV!$E:$E,CERV!$A:$A,C332,CERV!$G:$G,D332),
IF(AND(A332="Cancer Screening for CKD patients", E332="Cost per service ($USD)"),
SUMIFS(CANSCRN!$E:$E,CANSCRN!$A:$A,C332,CANSCRN!$G:$G,D332),
IF(AND(A332="PSA Testing", E332="Total Expenditure ($USD per 100,000 patients)"),
SUMIFS(PSA!$F:$F,PSA!$A:$A,C332,PSA!$G:$G,D332),
IF(AND(A332="Colorectal Cancer Screening", E332="Total Expenditure ($USD per 100,000 patients)"),
SUMIFS(COL!$F:$F,COL!$A:$A,C332,COL!$G:$G,D332),
IF(AND(A332="Cervical Cancer Screening", E332="Total Expenditure ($USD per 100,000 patients)"),
SUMIFS(CERV!$F:$F,CERV!$A:$A,C332,CERV!$G:$G,D332),
SUMIFS(CANSCRN!$F:$F,CANSCRN!$A:$A,C332,CANSCRN!$G:$G,D332))))))))))))</f>
        <v>8587.9438480594545</v>
      </c>
    </row>
    <row r="333" spans="1:6" x14ac:dyDescent="0.2">
      <c r="A333" s="24" t="s">
        <v>100</v>
      </c>
      <c r="B333" s="24" t="s">
        <v>101</v>
      </c>
      <c r="C333" s="24" t="s">
        <v>60</v>
      </c>
      <c r="D333" s="24">
        <v>2010</v>
      </c>
      <c r="E333" s="24" t="s">
        <v>102</v>
      </c>
      <c r="F333" s="3">
        <f>IF(AND(A333="PSA Testing", E333= "Utilization Rate (per 100,000 patients)"),
SUMIFS(PSA!$D:$D,PSA!$A:$A,C333,PSA!$G:$G,D333),
IF(AND(A333="Colorectal Cancer Screening", E333="Utilization Rate (per 100,000 patients)"),
SUMIFS(COL!$D:$D,COL!$A:$A,C333,COL!$G:$G, D333),
IF(AND(A333="Cervical Cancer Screening", E333="Utilization Rate (per 100,000 patients)"),
SUMIFS(CERV!$D:$D,CERV!$A:$A,C333,CERV!$G:$G,D333),
IF(AND(A333="Cancer Screening for CKD patients", E333="Utilization Rate (per 100,000 patients)"),
SUMIFS(CANSCRN!$D:$D,CANSCRN!$A:$A,C333,CANSCRN!$G:$G,D333),
IF(AND(A333="PSA Testing", E333="Cost per service ($USD)"),
SUMIFS(PSA!$E:$E,PSA!$A:$A,C333,PSA!$G:$G,D333),
IF(AND(A333="Colorectal Cancer Screening", E333="Cost per service ($USD)"),
SUMIFS(COL!$E:$E,COL!$A:$A,C333,COL!$G:$G,D333),
IF(AND(A333="Cervical Cancer Screening", E333="Cost per service ($USD)"),
SUMIFS(CERV!$E:$E,CERV!$A:$A,C333,CERV!$G:$G,D333),
IF(AND(A333="Cancer Screening for CKD patients", E333="Cost per service ($USD)"),
SUMIFS(CANSCRN!$E:$E,CANSCRN!$A:$A,C333,CANSCRN!$G:$G,D333),
IF(AND(A333="PSA Testing", E333="Total Expenditure ($USD per 100,000 patients)"),
SUMIFS(PSA!$F:$F,PSA!$A:$A,C333,PSA!$G:$G,D333),
IF(AND(A333="Colorectal Cancer Screening", E333="Total Expenditure ($USD per 100,000 patients)"),
SUMIFS(COL!$F:$F,COL!$A:$A,C333,COL!$G:$G,D333),
IF(AND(A333="Cervical Cancer Screening", E333="Total Expenditure ($USD per 100,000 patients)"),
SUMIFS(CERV!$F:$F,CERV!$A:$A,C333,CERV!$G:$G,D333),
SUMIFS(CANSCRN!$F:$F,CANSCRN!$A:$A,C333,CANSCRN!$G:$G,D333))))))))))))</f>
        <v>11034.48275862069</v>
      </c>
    </row>
    <row r="334" spans="1:6" x14ac:dyDescent="0.2">
      <c r="A334" s="24" t="s">
        <v>100</v>
      </c>
      <c r="B334" s="24" t="s">
        <v>101</v>
      </c>
      <c r="C334" s="24" t="s">
        <v>60</v>
      </c>
      <c r="D334" s="24">
        <v>2011</v>
      </c>
      <c r="E334" s="24" t="s">
        <v>102</v>
      </c>
      <c r="F334" s="3">
        <f>IF(AND(A334="PSA Testing", E334= "Utilization Rate (per 100,000 patients)"),
SUMIFS(PSA!$D:$D,PSA!$A:$A,C334,PSA!$G:$G,D334),
IF(AND(A334="Colorectal Cancer Screening", E334="Utilization Rate (per 100,000 patients)"),
SUMIFS(COL!$D:$D,COL!$A:$A,C334,COL!$G:$G, D334),
IF(AND(A334="Cervical Cancer Screening", E334="Utilization Rate (per 100,000 patients)"),
SUMIFS(CERV!$D:$D,CERV!$A:$A,C334,CERV!$G:$G,D334),
IF(AND(A334="Cancer Screening for CKD patients", E334="Utilization Rate (per 100,000 patients)"),
SUMIFS(CANSCRN!$D:$D,CANSCRN!$A:$A,C334,CANSCRN!$G:$G,D334),
IF(AND(A334="PSA Testing", E334="Cost per service ($USD)"),
SUMIFS(PSA!$E:$E,PSA!$A:$A,C334,PSA!$G:$G,D334),
IF(AND(A334="Colorectal Cancer Screening", E334="Cost per service ($USD)"),
SUMIFS(COL!$E:$E,COL!$A:$A,C334,COL!$G:$G,D334),
IF(AND(A334="Cervical Cancer Screening", E334="Cost per service ($USD)"),
SUMIFS(CERV!$E:$E,CERV!$A:$A,C334,CERV!$G:$G,D334),
IF(AND(A334="Cancer Screening for CKD patients", E334="Cost per service ($USD)"),
SUMIFS(CANSCRN!$E:$E,CANSCRN!$A:$A,C334,CANSCRN!$G:$G,D334),
IF(AND(A334="PSA Testing", E334="Total Expenditure ($USD per 100,000 patients)"),
SUMIFS(PSA!$F:$F,PSA!$A:$A,C334,PSA!$G:$G,D334),
IF(AND(A334="Colorectal Cancer Screening", E334="Total Expenditure ($USD per 100,000 patients)"),
SUMIFS(COL!$F:$F,COL!$A:$A,C334,COL!$G:$G,D334),
IF(AND(A334="Cervical Cancer Screening", E334="Total Expenditure ($USD per 100,000 patients)"),
SUMIFS(CERV!$F:$F,CERV!$A:$A,C334,CERV!$G:$G,D334),
SUMIFS(CANSCRN!$F:$F,CANSCRN!$A:$A,C334,CANSCRN!$G:$G,D334))))))))))))</f>
        <v>9104.5899172310019</v>
      </c>
    </row>
    <row r="335" spans="1:6" x14ac:dyDescent="0.2">
      <c r="A335" s="24" t="s">
        <v>100</v>
      </c>
      <c r="B335" s="24" t="s">
        <v>101</v>
      </c>
      <c r="C335" s="24" t="s">
        <v>60</v>
      </c>
      <c r="D335" s="24">
        <v>2012</v>
      </c>
      <c r="E335" s="24" t="s">
        <v>102</v>
      </c>
      <c r="F335" s="3">
        <f>IF(AND(A335="PSA Testing", E335= "Utilization Rate (per 100,000 patients)"),
SUMIFS(PSA!$D:$D,PSA!$A:$A,C335,PSA!$G:$G,D335),
IF(AND(A335="Colorectal Cancer Screening", E335="Utilization Rate (per 100,000 patients)"),
SUMIFS(COL!$D:$D,COL!$A:$A,C335,COL!$G:$G, D335),
IF(AND(A335="Cervical Cancer Screening", E335="Utilization Rate (per 100,000 patients)"),
SUMIFS(CERV!$D:$D,CERV!$A:$A,C335,CERV!$G:$G,D335),
IF(AND(A335="Cancer Screening for CKD patients", E335="Utilization Rate (per 100,000 patients)"),
SUMIFS(CANSCRN!$D:$D,CANSCRN!$A:$A,C335,CANSCRN!$G:$G,D335),
IF(AND(A335="PSA Testing", E335="Cost per service ($USD)"),
SUMIFS(PSA!$E:$E,PSA!$A:$A,C335,PSA!$G:$G,D335),
IF(AND(A335="Colorectal Cancer Screening", E335="Cost per service ($USD)"),
SUMIFS(COL!$E:$E,COL!$A:$A,C335,COL!$G:$G,D335),
IF(AND(A335="Cervical Cancer Screening", E335="Cost per service ($USD)"),
SUMIFS(CERV!$E:$E,CERV!$A:$A,C335,CERV!$G:$G,D335),
IF(AND(A335="Cancer Screening for CKD patients", E335="Cost per service ($USD)"),
SUMIFS(CANSCRN!$E:$E,CANSCRN!$A:$A,C335,CANSCRN!$G:$G,D335),
IF(AND(A335="PSA Testing", E335="Total Expenditure ($USD per 100,000 patients)"),
SUMIFS(PSA!$F:$F,PSA!$A:$A,C335,PSA!$G:$G,D335),
IF(AND(A335="Colorectal Cancer Screening", E335="Total Expenditure ($USD per 100,000 patients)"),
SUMIFS(COL!$F:$F,COL!$A:$A,C335,COL!$G:$G,D335),
IF(AND(A335="Cervical Cancer Screening", E335="Total Expenditure ($USD per 100,000 patients)"),
SUMIFS(CERV!$F:$F,CERV!$A:$A,C335,CERV!$G:$G,D335),
SUMIFS(CANSCRN!$F:$F,CANSCRN!$A:$A,C335,CANSCRN!$G:$G,D335))))))))))))</f>
        <v>9244.9922958397528</v>
      </c>
    </row>
    <row r="336" spans="1:6" x14ac:dyDescent="0.2">
      <c r="A336" s="24" t="s">
        <v>100</v>
      </c>
      <c r="B336" s="24" t="s">
        <v>101</v>
      </c>
      <c r="C336" s="24" t="s">
        <v>60</v>
      </c>
      <c r="D336" s="24">
        <v>2013</v>
      </c>
      <c r="E336" s="24" t="s">
        <v>102</v>
      </c>
      <c r="F336" s="3">
        <f>IF(AND(A336="PSA Testing", E336= "Utilization Rate (per 100,000 patients)"),
SUMIFS(PSA!$D:$D,PSA!$A:$A,C336,PSA!$G:$G,D336),
IF(AND(A336="Colorectal Cancer Screening", E336="Utilization Rate (per 100,000 patients)"),
SUMIFS(COL!$D:$D,COL!$A:$A,C336,COL!$G:$G, D336),
IF(AND(A336="Cervical Cancer Screening", E336="Utilization Rate (per 100,000 patients)"),
SUMIFS(CERV!$D:$D,CERV!$A:$A,C336,CERV!$G:$G,D336),
IF(AND(A336="Cancer Screening for CKD patients", E336="Utilization Rate (per 100,000 patients)"),
SUMIFS(CANSCRN!$D:$D,CANSCRN!$A:$A,C336,CANSCRN!$G:$G,D336),
IF(AND(A336="PSA Testing", E336="Cost per service ($USD)"),
SUMIFS(PSA!$E:$E,PSA!$A:$A,C336,PSA!$G:$G,D336),
IF(AND(A336="Colorectal Cancer Screening", E336="Cost per service ($USD)"),
SUMIFS(COL!$E:$E,COL!$A:$A,C336,COL!$G:$G,D336),
IF(AND(A336="Cervical Cancer Screening", E336="Cost per service ($USD)"),
SUMIFS(CERV!$E:$E,CERV!$A:$A,C336,CERV!$G:$G,D336),
IF(AND(A336="Cancer Screening for CKD patients", E336="Cost per service ($USD)"),
SUMIFS(CANSCRN!$E:$E,CANSCRN!$A:$A,C336,CANSCRN!$G:$G,D336),
IF(AND(A336="PSA Testing", E336="Total Expenditure ($USD per 100,000 patients)"),
SUMIFS(PSA!$F:$F,PSA!$A:$A,C336,PSA!$G:$G,D336),
IF(AND(A336="Colorectal Cancer Screening", E336="Total Expenditure ($USD per 100,000 patients)"),
SUMIFS(COL!$F:$F,COL!$A:$A,C336,COL!$G:$G,D336),
IF(AND(A336="Cervical Cancer Screening", E336="Total Expenditure ($USD per 100,000 patients)"),
SUMIFS(CERV!$F:$F,CERV!$A:$A,C336,CERV!$G:$G,D336),
SUMIFS(CANSCRN!$F:$F,CANSCRN!$A:$A,C336,CANSCRN!$G:$G,D336))))))))))))</f>
        <v>6295.7540263543196</v>
      </c>
    </row>
    <row r="337" spans="1:6" x14ac:dyDescent="0.2">
      <c r="A337" s="24" t="s">
        <v>100</v>
      </c>
      <c r="B337" s="24" t="s">
        <v>101</v>
      </c>
      <c r="C337" s="24" t="s">
        <v>60</v>
      </c>
      <c r="D337" s="24">
        <v>2014</v>
      </c>
      <c r="E337" s="24" t="s">
        <v>102</v>
      </c>
      <c r="F337" s="3">
        <f>IF(AND(A337="PSA Testing", E337= "Utilization Rate (per 100,000 patients)"),
SUMIFS(PSA!$D:$D,PSA!$A:$A,C337,PSA!$G:$G,D337),
IF(AND(A337="Colorectal Cancer Screening", E337="Utilization Rate (per 100,000 patients)"),
SUMIFS(COL!$D:$D,COL!$A:$A,C337,COL!$G:$G, D337),
IF(AND(A337="Cervical Cancer Screening", E337="Utilization Rate (per 100,000 patients)"),
SUMIFS(CERV!$D:$D,CERV!$A:$A,C337,CERV!$G:$G,D337),
IF(AND(A337="Cancer Screening for CKD patients", E337="Utilization Rate (per 100,000 patients)"),
SUMIFS(CANSCRN!$D:$D,CANSCRN!$A:$A,C337,CANSCRN!$G:$G,D337),
IF(AND(A337="PSA Testing", E337="Cost per service ($USD)"),
SUMIFS(PSA!$E:$E,PSA!$A:$A,C337,PSA!$G:$G,D337),
IF(AND(A337="Colorectal Cancer Screening", E337="Cost per service ($USD)"),
SUMIFS(COL!$E:$E,COL!$A:$A,C337,COL!$G:$G,D337),
IF(AND(A337="Cervical Cancer Screening", E337="Cost per service ($USD)"),
SUMIFS(CERV!$E:$E,CERV!$A:$A,C337,CERV!$G:$G,D337),
IF(AND(A337="Cancer Screening for CKD patients", E337="Cost per service ($USD)"),
SUMIFS(CANSCRN!$E:$E,CANSCRN!$A:$A,C337,CANSCRN!$G:$G,D337),
IF(AND(A337="PSA Testing", E337="Total Expenditure ($USD per 100,000 patients)"),
SUMIFS(PSA!$F:$F,PSA!$A:$A,C337,PSA!$G:$G,D337),
IF(AND(A337="Colorectal Cancer Screening", E337="Total Expenditure ($USD per 100,000 patients)"),
SUMIFS(COL!$F:$F,COL!$A:$A,C337,COL!$G:$G,D337),
IF(AND(A337="Cervical Cancer Screening", E337="Total Expenditure ($USD per 100,000 patients)"),
SUMIFS(CERV!$F:$F,CERV!$A:$A,C337,CERV!$G:$G,D337),
SUMIFS(CANSCRN!$F:$F,CANSCRN!$A:$A,C337,CANSCRN!$G:$G,D337))))))))))))</f>
        <v>7221.8128224023585</v>
      </c>
    </row>
    <row r="338" spans="1:6" x14ac:dyDescent="0.2">
      <c r="A338" s="24" t="s">
        <v>100</v>
      </c>
      <c r="B338" s="24" t="s">
        <v>101</v>
      </c>
      <c r="C338" s="24" t="s">
        <v>60</v>
      </c>
      <c r="D338" s="24">
        <v>2015</v>
      </c>
      <c r="E338" s="24" t="s">
        <v>102</v>
      </c>
      <c r="F338" s="3">
        <f>IF(AND(A338="PSA Testing", E338= "Utilization Rate (per 100,000 patients)"),
SUMIFS(PSA!$D:$D,PSA!$A:$A,C338,PSA!$G:$G,D338),
IF(AND(A338="Colorectal Cancer Screening", E338="Utilization Rate (per 100,000 patients)"),
SUMIFS(COL!$D:$D,COL!$A:$A,C338,COL!$G:$G, D338),
IF(AND(A338="Cervical Cancer Screening", E338="Utilization Rate (per 100,000 patients)"),
SUMIFS(CERV!$D:$D,CERV!$A:$A,C338,CERV!$G:$G,D338),
IF(AND(A338="Cancer Screening for CKD patients", E338="Utilization Rate (per 100,000 patients)"),
SUMIFS(CANSCRN!$D:$D,CANSCRN!$A:$A,C338,CANSCRN!$G:$G,D338),
IF(AND(A338="PSA Testing", E338="Cost per service ($USD)"),
SUMIFS(PSA!$E:$E,PSA!$A:$A,C338,PSA!$G:$G,D338),
IF(AND(A338="Colorectal Cancer Screening", E338="Cost per service ($USD)"),
SUMIFS(COL!$E:$E,COL!$A:$A,C338,COL!$G:$G,D338),
IF(AND(A338="Cervical Cancer Screening", E338="Cost per service ($USD)"),
SUMIFS(CERV!$E:$E,CERV!$A:$A,C338,CERV!$G:$G,D338),
IF(AND(A338="Cancer Screening for CKD patients", E338="Cost per service ($USD)"),
SUMIFS(CANSCRN!$E:$E,CANSCRN!$A:$A,C338,CANSCRN!$G:$G,D338),
IF(AND(A338="PSA Testing", E338="Total Expenditure ($USD per 100,000 patients)"),
SUMIFS(PSA!$F:$F,PSA!$A:$A,C338,PSA!$G:$G,D338),
IF(AND(A338="Colorectal Cancer Screening", E338="Total Expenditure ($USD per 100,000 patients)"),
SUMIFS(COL!$F:$F,COL!$A:$A,C338,COL!$G:$G,D338),
IF(AND(A338="Cervical Cancer Screening", E338="Total Expenditure ($USD per 100,000 patients)"),
SUMIFS(CERV!$F:$F,CERV!$A:$A,C338,CERV!$G:$G,D338),
SUMIFS(CANSCRN!$F:$F,CANSCRN!$A:$A,C338,CANSCRN!$G:$G,D338))))))))))))</f>
        <v>8460.2368866328252</v>
      </c>
    </row>
    <row r="339" spans="1:6" x14ac:dyDescent="0.2">
      <c r="A339" s="24" t="s">
        <v>100</v>
      </c>
      <c r="B339" s="24" t="s">
        <v>101</v>
      </c>
      <c r="C339" s="24" t="s">
        <v>60</v>
      </c>
      <c r="D339" s="24">
        <v>2016</v>
      </c>
      <c r="E339" s="24" t="s">
        <v>102</v>
      </c>
      <c r="F339" s="3">
        <f>IF(AND(A339="PSA Testing", E339= "Utilization Rate (per 100,000 patients)"),
SUMIFS(PSA!$D:$D,PSA!$A:$A,C339,PSA!$G:$G,D339),
IF(AND(A339="Colorectal Cancer Screening", E339="Utilization Rate (per 100,000 patients)"),
SUMIFS(COL!$D:$D,COL!$A:$A,C339,COL!$G:$G, D339),
IF(AND(A339="Cervical Cancer Screening", E339="Utilization Rate (per 100,000 patients)"),
SUMIFS(CERV!$D:$D,CERV!$A:$A,C339,CERV!$G:$G,D339),
IF(AND(A339="Cancer Screening for CKD patients", E339="Utilization Rate (per 100,000 patients)"),
SUMIFS(CANSCRN!$D:$D,CANSCRN!$A:$A,C339,CANSCRN!$G:$G,D339),
IF(AND(A339="PSA Testing", E339="Cost per service ($USD)"),
SUMIFS(PSA!$E:$E,PSA!$A:$A,C339,PSA!$G:$G,D339),
IF(AND(A339="Colorectal Cancer Screening", E339="Cost per service ($USD)"),
SUMIFS(COL!$E:$E,COL!$A:$A,C339,COL!$G:$G,D339),
IF(AND(A339="Cervical Cancer Screening", E339="Cost per service ($USD)"),
SUMIFS(CERV!$E:$E,CERV!$A:$A,C339,CERV!$G:$G,D339),
IF(AND(A339="Cancer Screening for CKD patients", E339="Cost per service ($USD)"),
SUMIFS(CANSCRN!$E:$E,CANSCRN!$A:$A,C339,CANSCRN!$G:$G,D339),
IF(AND(A339="PSA Testing", E339="Total Expenditure ($USD per 100,000 patients)"),
SUMIFS(PSA!$F:$F,PSA!$A:$A,C339,PSA!$G:$G,D339),
IF(AND(A339="Colorectal Cancer Screening", E339="Total Expenditure ($USD per 100,000 patients)"),
SUMIFS(COL!$F:$F,COL!$A:$A,C339,COL!$G:$G,D339),
IF(AND(A339="Cervical Cancer Screening", E339="Total Expenditure ($USD per 100,000 patients)"),
SUMIFS(CERV!$F:$F,CERV!$A:$A,C339,CERV!$G:$G,D339),
SUMIFS(CANSCRN!$F:$F,CANSCRN!$A:$A,C339,CANSCRN!$G:$G,D339))))))))))))</f>
        <v>10934.891485809681</v>
      </c>
    </row>
    <row r="340" spans="1:6" x14ac:dyDescent="0.2">
      <c r="A340" s="24" t="s">
        <v>100</v>
      </c>
      <c r="B340" s="24" t="s">
        <v>101</v>
      </c>
      <c r="C340" s="24" t="s">
        <v>60</v>
      </c>
      <c r="D340" s="24">
        <v>2017</v>
      </c>
      <c r="E340" s="24" t="s">
        <v>102</v>
      </c>
      <c r="F340" s="3">
        <f>IF(AND(A340="PSA Testing", E340= "Utilization Rate (per 100,000 patients)"),
SUMIFS(PSA!$D:$D,PSA!$A:$A,C340,PSA!$G:$G,D340),
IF(AND(A340="Colorectal Cancer Screening", E340="Utilization Rate (per 100,000 patients)"),
SUMIFS(COL!$D:$D,COL!$A:$A,C340,COL!$G:$G, D340),
IF(AND(A340="Cervical Cancer Screening", E340="Utilization Rate (per 100,000 patients)"),
SUMIFS(CERV!$D:$D,CERV!$A:$A,C340,CERV!$G:$G,D340),
IF(AND(A340="Cancer Screening for CKD patients", E340="Utilization Rate (per 100,000 patients)"),
SUMIFS(CANSCRN!$D:$D,CANSCRN!$A:$A,C340,CANSCRN!$G:$G,D340),
IF(AND(A340="PSA Testing", E340="Cost per service ($USD)"),
SUMIFS(PSA!$E:$E,PSA!$A:$A,C340,PSA!$G:$G,D340),
IF(AND(A340="Colorectal Cancer Screening", E340="Cost per service ($USD)"),
SUMIFS(COL!$E:$E,COL!$A:$A,C340,COL!$G:$G,D340),
IF(AND(A340="Cervical Cancer Screening", E340="Cost per service ($USD)"),
SUMIFS(CERV!$E:$E,CERV!$A:$A,C340,CERV!$G:$G,D340),
IF(AND(A340="Cancer Screening for CKD patients", E340="Cost per service ($USD)"),
SUMIFS(CANSCRN!$E:$E,CANSCRN!$A:$A,C340,CANSCRN!$G:$G,D340),
IF(AND(A340="PSA Testing", E340="Total Expenditure ($USD per 100,000 patients)"),
SUMIFS(PSA!$F:$F,PSA!$A:$A,C340,PSA!$G:$G,D340),
IF(AND(A340="Colorectal Cancer Screening", E340="Total Expenditure ($USD per 100,000 patients)"),
SUMIFS(COL!$F:$F,COL!$A:$A,C340,COL!$G:$G,D340),
IF(AND(A340="Cervical Cancer Screening", E340="Total Expenditure ($USD per 100,000 patients)"),
SUMIFS(CERV!$F:$F,CERV!$A:$A,C340,CERV!$G:$G,D340),
SUMIFS(CANSCRN!$F:$F,CANSCRN!$A:$A,C340,CANSCRN!$G:$G,D340))))))))))))</f>
        <v>16168.327796234775</v>
      </c>
    </row>
    <row r="341" spans="1:6" x14ac:dyDescent="0.2">
      <c r="A341" s="24" t="s">
        <v>100</v>
      </c>
      <c r="B341" s="24" t="s">
        <v>101</v>
      </c>
      <c r="C341" s="24" t="s">
        <v>60</v>
      </c>
      <c r="D341" s="24">
        <v>2018</v>
      </c>
      <c r="E341" s="24" t="s">
        <v>102</v>
      </c>
      <c r="F341" s="3">
        <f>IF(AND(A341="PSA Testing", E341= "Utilization Rate (per 100,000 patients)"),
SUMIFS(PSA!$D:$D,PSA!$A:$A,C341,PSA!$G:$G,D341),
IF(AND(A341="Colorectal Cancer Screening", E341="Utilization Rate (per 100,000 patients)"),
SUMIFS(COL!$D:$D,COL!$A:$A,C341,COL!$G:$G, D341),
IF(AND(A341="Cervical Cancer Screening", E341="Utilization Rate (per 100,000 patients)"),
SUMIFS(CERV!$D:$D,CERV!$A:$A,C341,CERV!$G:$G,D341),
IF(AND(A341="Cancer Screening for CKD patients", E341="Utilization Rate (per 100,000 patients)"),
SUMIFS(CANSCRN!$D:$D,CANSCRN!$A:$A,C341,CANSCRN!$G:$G,D341),
IF(AND(A341="PSA Testing", E341="Cost per service ($USD)"),
SUMIFS(PSA!$E:$E,PSA!$A:$A,C341,PSA!$G:$G,D341),
IF(AND(A341="Colorectal Cancer Screening", E341="Cost per service ($USD)"),
SUMIFS(COL!$E:$E,COL!$A:$A,C341,COL!$G:$G,D341),
IF(AND(A341="Cervical Cancer Screening", E341="Cost per service ($USD)"),
SUMIFS(CERV!$E:$E,CERV!$A:$A,C341,CERV!$G:$G,D341),
IF(AND(A341="Cancer Screening for CKD patients", E341="Cost per service ($USD)"),
SUMIFS(CANSCRN!$E:$E,CANSCRN!$A:$A,C341,CANSCRN!$G:$G,D341),
IF(AND(A341="PSA Testing", E341="Total Expenditure ($USD per 100,000 patients)"),
SUMIFS(PSA!$F:$F,PSA!$A:$A,C341,PSA!$G:$G,D341),
IF(AND(A341="Colorectal Cancer Screening", E341="Total Expenditure ($USD per 100,000 patients)"),
SUMIFS(COL!$F:$F,COL!$A:$A,C341,COL!$G:$G,D341),
IF(AND(A341="Cervical Cancer Screening", E341="Total Expenditure ($USD per 100,000 patients)"),
SUMIFS(CERV!$F:$F,CERV!$A:$A,C341,CERV!$G:$G,D341),
SUMIFS(CANSCRN!$F:$F,CANSCRN!$A:$A,C341,CANSCRN!$G:$G,D341))))))))))))</f>
        <v>20567.986230636834</v>
      </c>
    </row>
    <row r="342" spans="1:6" x14ac:dyDescent="0.2">
      <c r="A342" s="24" t="s">
        <v>100</v>
      </c>
      <c r="B342" s="24" t="s">
        <v>101</v>
      </c>
      <c r="C342" s="24" t="s">
        <v>60</v>
      </c>
      <c r="D342" s="24">
        <v>2019</v>
      </c>
      <c r="E342" s="24" t="s">
        <v>102</v>
      </c>
      <c r="F342" s="3">
        <f>IF(AND(A342="PSA Testing", E342= "Utilization Rate (per 100,000 patients)"),
SUMIFS(PSA!$D:$D,PSA!$A:$A,C342,PSA!$G:$G,D342),
IF(AND(A342="Colorectal Cancer Screening", E342="Utilization Rate (per 100,000 patients)"),
SUMIFS(COL!$D:$D,COL!$A:$A,C342,COL!$G:$G, D342),
IF(AND(A342="Cervical Cancer Screening", E342="Utilization Rate (per 100,000 patients)"),
SUMIFS(CERV!$D:$D,CERV!$A:$A,C342,CERV!$G:$G,D342),
IF(AND(A342="Cancer Screening for CKD patients", E342="Utilization Rate (per 100,000 patients)"),
SUMIFS(CANSCRN!$D:$D,CANSCRN!$A:$A,C342,CANSCRN!$G:$G,D342),
IF(AND(A342="PSA Testing", E342="Cost per service ($USD)"),
SUMIFS(PSA!$E:$E,PSA!$A:$A,C342,PSA!$G:$G,D342),
IF(AND(A342="Colorectal Cancer Screening", E342="Cost per service ($USD)"),
SUMIFS(COL!$E:$E,COL!$A:$A,C342,COL!$G:$G,D342),
IF(AND(A342="Cervical Cancer Screening", E342="Cost per service ($USD)"),
SUMIFS(CERV!$E:$E,CERV!$A:$A,C342,CERV!$G:$G,D342),
IF(AND(A342="Cancer Screening for CKD patients", E342="Cost per service ($USD)"),
SUMIFS(CANSCRN!$E:$E,CANSCRN!$A:$A,C342,CANSCRN!$G:$G,D342),
IF(AND(A342="PSA Testing", E342="Total Expenditure ($USD per 100,000 patients)"),
SUMIFS(PSA!$F:$F,PSA!$A:$A,C342,PSA!$G:$G,D342),
IF(AND(A342="Colorectal Cancer Screening", E342="Total Expenditure ($USD per 100,000 patients)"),
SUMIFS(COL!$F:$F,COL!$A:$A,C342,COL!$G:$G,D342),
IF(AND(A342="Cervical Cancer Screening", E342="Total Expenditure ($USD per 100,000 patients)"),
SUMIFS(CERV!$F:$F,CERV!$A:$A,C342,CERV!$G:$G,D342),
SUMIFS(CANSCRN!$F:$F,CANSCRN!$A:$A,C342,CANSCRN!$G:$G,D342))))))))))))</f>
        <v>21243.70956146657</v>
      </c>
    </row>
    <row r="343" spans="1:6" x14ac:dyDescent="0.2">
      <c r="A343" s="24" t="s">
        <v>100</v>
      </c>
      <c r="B343" s="24" t="s">
        <v>101</v>
      </c>
      <c r="C343" s="24" t="s">
        <v>61</v>
      </c>
      <c r="D343" s="24">
        <v>2009</v>
      </c>
      <c r="E343" s="24" t="s">
        <v>102</v>
      </c>
      <c r="F343" s="3">
        <f>IF(AND(A343="PSA Testing", E343= "Utilization Rate (per 100,000 patients)"),
SUMIFS(PSA!$D:$D,PSA!$A:$A,C343,PSA!$G:$G,D343),
IF(AND(A343="Colorectal Cancer Screening", E343="Utilization Rate (per 100,000 patients)"),
SUMIFS(COL!$D:$D,COL!$A:$A,C343,COL!$G:$G, D343),
IF(AND(A343="Cervical Cancer Screening", E343="Utilization Rate (per 100,000 patients)"),
SUMIFS(CERV!$D:$D,CERV!$A:$A,C343,CERV!$G:$G,D343),
IF(AND(A343="Cancer Screening for CKD patients", E343="Utilization Rate (per 100,000 patients)"),
SUMIFS(CANSCRN!$D:$D,CANSCRN!$A:$A,C343,CANSCRN!$G:$G,D343),
IF(AND(A343="PSA Testing", E343="Cost per service ($USD)"),
SUMIFS(PSA!$E:$E,PSA!$A:$A,C343,PSA!$G:$G,D343),
IF(AND(A343="Colorectal Cancer Screening", E343="Cost per service ($USD)"),
SUMIFS(COL!$E:$E,COL!$A:$A,C343,COL!$G:$G,D343),
IF(AND(A343="Cervical Cancer Screening", E343="Cost per service ($USD)"),
SUMIFS(CERV!$E:$E,CERV!$A:$A,C343,CERV!$G:$G,D343),
IF(AND(A343="Cancer Screening for CKD patients", E343="Cost per service ($USD)"),
SUMIFS(CANSCRN!$E:$E,CANSCRN!$A:$A,C343,CANSCRN!$G:$G,D343),
IF(AND(A343="PSA Testing", E343="Total Expenditure ($USD per 100,000 patients)"),
SUMIFS(PSA!$F:$F,PSA!$A:$A,C343,PSA!$G:$G,D343),
IF(AND(A343="Colorectal Cancer Screening", E343="Total Expenditure ($USD per 100,000 patients)"),
SUMIFS(COL!$F:$F,COL!$A:$A,C343,COL!$G:$G,D343),
IF(AND(A343="Cervical Cancer Screening", E343="Total Expenditure ($USD per 100,000 patients)"),
SUMIFS(CERV!$F:$F,CERV!$A:$A,C343,CERV!$G:$G,D343),
SUMIFS(CANSCRN!$F:$F,CANSCRN!$A:$A,C343,CANSCRN!$G:$G,D343))))))))))))</f>
        <v>9879.5840175150515</v>
      </c>
    </row>
    <row r="344" spans="1:6" x14ac:dyDescent="0.2">
      <c r="A344" s="24" t="s">
        <v>100</v>
      </c>
      <c r="B344" s="24" t="s">
        <v>101</v>
      </c>
      <c r="C344" s="24" t="s">
        <v>61</v>
      </c>
      <c r="D344" s="24">
        <v>2010</v>
      </c>
      <c r="E344" s="24" t="s">
        <v>102</v>
      </c>
      <c r="F344" s="3">
        <f>IF(AND(A344="PSA Testing", E344= "Utilization Rate (per 100,000 patients)"),
SUMIFS(PSA!$D:$D,PSA!$A:$A,C344,PSA!$G:$G,D344),
IF(AND(A344="Colorectal Cancer Screening", E344="Utilization Rate (per 100,000 patients)"),
SUMIFS(COL!$D:$D,COL!$A:$A,C344,COL!$G:$G, D344),
IF(AND(A344="Cervical Cancer Screening", E344="Utilization Rate (per 100,000 patients)"),
SUMIFS(CERV!$D:$D,CERV!$A:$A,C344,CERV!$G:$G,D344),
IF(AND(A344="Cancer Screening for CKD patients", E344="Utilization Rate (per 100,000 patients)"),
SUMIFS(CANSCRN!$D:$D,CANSCRN!$A:$A,C344,CANSCRN!$G:$G,D344),
IF(AND(A344="PSA Testing", E344="Cost per service ($USD)"),
SUMIFS(PSA!$E:$E,PSA!$A:$A,C344,PSA!$G:$G,D344),
IF(AND(A344="Colorectal Cancer Screening", E344="Cost per service ($USD)"),
SUMIFS(COL!$E:$E,COL!$A:$A,C344,COL!$G:$G,D344),
IF(AND(A344="Cervical Cancer Screening", E344="Cost per service ($USD)"),
SUMIFS(CERV!$E:$E,CERV!$A:$A,C344,CERV!$G:$G,D344),
IF(AND(A344="Cancer Screening for CKD patients", E344="Cost per service ($USD)"),
SUMIFS(CANSCRN!$E:$E,CANSCRN!$A:$A,C344,CANSCRN!$G:$G,D344),
IF(AND(A344="PSA Testing", E344="Total Expenditure ($USD per 100,000 patients)"),
SUMIFS(PSA!$F:$F,PSA!$A:$A,C344,PSA!$G:$G,D344),
IF(AND(A344="Colorectal Cancer Screening", E344="Total Expenditure ($USD per 100,000 patients)"),
SUMIFS(COL!$F:$F,COL!$A:$A,C344,COL!$G:$G,D344),
IF(AND(A344="Cervical Cancer Screening", E344="Total Expenditure ($USD per 100,000 patients)"),
SUMIFS(CERV!$F:$F,CERV!$A:$A,C344,CERV!$G:$G,D344),
SUMIFS(CANSCRN!$F:$F,CANSCRN!$A:$A,C344,CANSCRN!$G:$G,D344))))))))))))</f>
        <v>5868.0079256210947</v>
      </c>
    </row>
    <row r="345" spans="1:6" x14ac:dyDescent="0.2">
      <c r="A345" s="24" t="s">
        <v>100</v>
      </c>
      <c r="B345" s="24" t="s">
        <v>101</v>
      </c>
      <c r="C345" s="24" t="s">
        <v>61</v>
      </c>
      <c r="D345" s="24">
        <v>2011</v>
      </c>
      <c r="E345" s="24" t="s">
        <v>102</v>
      </c>
      <c r="F345" s="3">
        <f>IF(AND(A345="PSA Testing", E345= "Utilization Rate (per 100,000 patients)"),
SUMIFS(PSA!$D:$D,PSA!$A:$A,C345,PSA!$G:$G,D345),
IF(AND(A345="Colorectal Cancer Screening", E345="Utilization Rate (per 100,000 patients)"),
SUMIFS(COL!$D:$D,COL!$A:$A,C345,COL!$G:$G, D345),
IF(AND(A345="Cervical Cancer Screening", E345="Utilization Rate (per 100,000 patients)"),
SUMIFS(CERV!$D:$D,CERV!$A:$A,C345,CERV!$G:$G,D345),
IF(AND(A345="Cancer Screening for CKD patients", E345="Utilization Rate (per 100,000 patients)"),
SUMIFS(CANSCRN!$D:$D,CANSCRN!$A:$A,C345,CANSCRN!$G:$G,D345),
IF(AND(A345="PSA Testing", E345="Cost per service ($USD)"),
SUMIFS(PSA!$E:$E,PSA!$A:$A,C345,PSA!$G:$G,D345),
IF(AND(A345="Colorectal Cancer Screening", E345="Cost per service ($USD)"),
SUMIFS(COL!$E:$E,COL!$A:$A,C345,COL!$G:$G,D345),
IF(AND(A345="Cervical Cancer Screening", E345="Cost per service ($USD)"),
SUMIFS(CERV!$E:$E,CERV!$A:$A,C345,CERV!$G:$G,D345),
IF(AND(A345="Cancer Screening for CKD patients", E345="Cost per service ($USD)"),
SUMIFS(CANSCRN!$E:$E,CANSCRN!$A:$A,C345,CANSCRN!$G:$G,D345),
IF(AND(A345="PSA Testing", E345="Total Expenditure ($USD per 100,000 patients)"),
SUMIFS(PSA!$F:$F,PSA!$A:$A,C345,PSA!$G:$G,D345),
IF(AND(A345="Colorectal Cancer Screening", E345="Total Expenditure ($USD per 100,000 patients)"),
SUMIFS(COL!$F:$F,COL!$A:$A,C345,COL!$G:$G,D345),
IF(AND(A345="Cervical Cancer Screening", E345="Total Expenditure ($USD per 100,000 patients)"),
SUMIFS(CERV!$F:$F,CERV!$A:$A,C345,CERV!$G:$G,D345),
SUMIFS(CANSCRN!$F:$F,CANSCRN!$A:$A,C345,CANSCRN!$G:$G,D345))))))))))))</f>
        <v>7211.907319318706</v>
      </c>
    </row>
    <row r="346" spans="1:6" x14ac:dyDescent="0.2">
      <c r="A346" s="24" t="s">
        <v>100</v>
      </c>
      <c r="B346" s="24" t="s">
        <v>101</v>
      </c>
      <c r="C346" s="24" t="s">
        <v>61</v>
      </c>
      <c r="D346" s="24">
        <v>2012</v>
      </c>
      <c r="E346" s="24" t="s">
        <v>102</v>
      </c>
      <c r="F346" s="3">
        <f>IF(AND(A346="PSA Testing", E346= "Utilization Rate (per 100,000 patients)"),
SUMIFS(PSA!$D:$D,PSA!$A:$A,C346,PSA!$G:$G,D346),
IF(AND(A346="Colorectal Cancer Screening", E346="Utilization Rate (per 100,000 patients)"),
SUMIFS(COL!$D:$D,COL!$A:$A,C346,COL!$G:$G, D346),
IF(AND(A346="Cervical Cancer Screening", E346="Utilization Rate (per 100,000 patients)"),
SUMIFS(CERV!$D:$D,CERV!$A:$A,C346,CERV!$G:$G,D346),
IF(AND(A346="Cancer Screening for CKD patients", E346="Utilization Rate (per 100,000 patients)"),
SUMIFS(CANSCRN!$D:$D,CANSCRN!$A:$A,C346,CANSCRN!$G:$G,D346),
IF(AND(A346="PSA Testing", E346="Cost per service ($USD)"),
SUMIFS(PSA!$E:$E,PSA!$A:$A,C346,PSA!$G:$G,D346),
IF(AND(A346="Colorectal Cancer Screening", E346="Cost per service ($USD)"),
SUMIFS(COL!$E:$E,COL!$A:$A,C346,COL!$G:$G,D346),
IF(AND(A346="Cervical Cancer Screening", E346="Cost per service ($USD)"),
SUMIFS(CERV!$E:$E,CERV!$A:$A,C346,CERV!$G:$G,D346),
IF(AND(A346="Cancer Screening for CKD patients", E346="Cost per service ($USD)"),
SUMIFS(CANSCRN!$E:$E,CANSCRN!$A:$A,C346,CANSCRN!$G:$G,D346),
IF(AND(A346="PSA Testing", E346="Total Expenditure ($USD per 100,000 patients)"),
SUMIFS(PSA!$F:$F,PSA!$A:$A,C346,PSA!$G:$G,D346),
IF(AND(A346="Colorectal Cancer Screening", E346="Total Expenditure ($USD per 100,000 patients)"),
SUMIFS(COL!$F:$F,COL!$A:$A,C346,COL!$G:$G,D346),
IF(AND(A346="Cervical Cancer Screening", E346="Total Expenditure ($USD per 100,000 patients)"),
SUMIFS(CERV!$F:$F,CERV!$A:$A,C346,CERV!$G:$G,D346),
SUMIFS(CANSCRN!$F:$F,CANSCRN!$A:$A,C346,CANSCRN!$G:$G,D346))))))))))))</f>
        <v>8295.8921694480105</v>
      </c>
    </row>
    <row r="347" spans="1:6" x14ac:dyDescent="0.2">
      <c r="A347" s="24" t="s">
        <v>100</v>
      </c>
      <c r="B347" s="24" t="s">
        <v>101</v>
      </c>
      <c r="C347" s="24" t="s">
        <v>61</v>
      </c>
      <c r="D347" s="24">
        <v>2013</v>
      </c>
      <c r="E347" s="24" t="s">
        <v>102</v>
      </c>
      <c r="F347" s="3">
        <f>IF(AND(A347="PSA Testing", E347= "Utilization Rate (per 100,000 patients)"),
SUMIFS(PSA!$D:$D,PSA!$A:$A,C347,PSA!$G:$G,D347),
IF(AND(A347="Colorectal Cancer Screening", E347="Utilization Rate (per 100,000 patients)"),
SUMIFS(COL!$D:$D,COL!$A:$A,C347,COL!$G:$G, D347),
IF(AND(A347="Cervical Cancer Screening", E347="Utilization Rate (per 100,000 patients)"),
SUMIFS(CERV!$D:$D,CERV!$A:$A,C347,CERV!$G:$G,D347),
IF(AND(A347="Cancer Screening for CKD patients", E347="Utilization Rate (per 100,000 patients)"),
SUMIFS(CANSCRN!$D:$D,CANSCRN!$A:$A,C347,CANSCRN!$G:$G,D347),
IF(AND(A347="PSA Testing", E347="Cost per service ($USD)"),
SUMIFS(PSA!$E:$E,PSA!$A:$A,C347,PSA!$G:$G,D347),
IF(AND(A347="Colorectal Cancer Screening", E347="Cost per service ($USD)"),
SUMIFS(COL!$E:$E,COL!$A:$A,C347,COL!$G:$G,D347),
IF(AND(A347="Cervical Cancer Screening", E347="Cost per service ($USD)"),
SUMIFS(CERV!$E:$E,CERV!$A:$A,C347,CERV!$G:$G,D347),
IF(AND(A347="Cancer Screening for CKD patients", E347="Cost per service ($USD)"),
SUMIFS(CANSCRN!$E:$E,CANSCRN!$A:$A,C347,CANSCRN!$G:$G,D347),
IF(AND(A347="PSA Testing", E347="Total Expenditure ($USD per 100,000 patients)"),
SUMIFS(PSA!$F:$F,PSA!$A:$A,C347,PSA!$G:$G,D347),
IF(AND(A347="Colorectal Cancer Screening", E347="Total Expenditure ($USD per 100,000 patients)"),
SUMIFS(COL!$F:$F,COL!$A:$A,C347,COL!$G:$G,D347),
IF(AND(A347="Cervical Cancer Screening", E347="Total Expenditure ($USD per 100,000 patients)"),
SUMIFS(CERV!$F:$F,CERV!$A:$A,C347,CERV!$G:$G,D347),
SUMIFS(CANSCRN!$F:$F,CANSCRN!$A:$A,C347,CANSCRN!$G:$G,D347))))))))))))</f>
        <v>19241.658240647121</v>
      </c>
    </row>
    <row r="348" spans="1:6" x14ac:dyDescent="0.2">
      <c r="A348" s="24" t="s">
        <v>100</v>
      </c>
      <c r="B348" s="24" t="s">
        <v>101</v>
      </c>
      <c r="C348" s="24" t="s">
        <v>61</v>
      </c>
      <c r="D348" s="24">
        <v>2014</v>
      </c>
      <c r="E348" s="24" t="s">
        <v>102</v>
      </c>
      <c r="F348" s="3">
        <f>IF(AND(A348="PSA Testing", E348= "Utilization Rate (per 100,000 patients)"),
SUMIFS(PSA!$D:$D,PSA!$A:$A,C348,PSA!$G:$G,D348),
IF(AND(A348="Colorectal Cancer Screening", E348="Utilization Rate (per 100,000 patients)"),
SUMIFS(COL!$D:$D,COL!$A:$A,C348,COL!$G:$G, D348),
IF(AND(A348="Cervical Cancer Screening", E348="Utilization Rate (per 100,000 patients)"),
SUMIFS(CERV!$D:$D,CERV!$A:$A,C348,CERV!$G:$G,D348),
IF(AND(A348="Cancer Screening for CKD patients", E348="Utilization Rate (per 100,000 patients)"),
SUMIFS(CANSCRN!$D:$D,CANSCRN!$A:$A,C348,CANSCRN!$G:$G,D348),
IF(AND(A348="PSA Testing", E348="Cost per service ($USD)"),
SUMIFS(PSA!$E:$E,PSA!$A:$A,C348,PSA!$G:$G,D348),
IF(AND(A348="Colorectal Cancer Screening", E348="Cost per service ($USD)"),
SUMIFS(COL!$E:$E,COL!$A:$A,C348,COL!$G:$G,D348),
IF(AND(A348="Cervical Cancer Screening", E348="Cost per service ($USD)"),
SUMIFS(CERV!$E:$E,CERV!$A:$A,C348,CERV!$G:$G,D348),
IF(AND(A348="Cancer Screening for CKD patients", E348="Cost per service ($USD)"),
SUMIFS(CANSCRN!$E:$E,CANSCRN!$A:$A,C348,CANSCRN!$G:$G,D348),
IF(AND(A348="PSA Testing", E348="Total Expenditure ($USD per 100,000 patients)"),
SUMIFS(PSA!$F:$F,PSA!$A:$A,C348,PSA!$G:$G,D348),
IF(AND(A348="Colorectal Cancer Screening", E348="Total Expenditure ($USD per 100,000 patients)"),
SUMIFS(COL!$F:$F,COL!$A:$A,C348,COL!$G:$G,D348),
IF(AND(A348="Cervical Cancer Screening", E348="Total Expenditure ($USD per 100,000 patients)"),
SUMIFS(CERV!$F:$F,CERV!$A:$A,C348,CERV!$G:$G,D348),
SUMIFS(CANSCRN!$F:$F,CANSCRN!$A:$A,C348,CANSCRN!$G:$G,D348))))))))))))</f>
        <v>20134.089736977821</v>
      </c>
    </row>
    <row r="349" spans="1:6" x14ac:dyDescent="0.2">
      <c r="A349" s="24" t="s">
        <v>100</v>
      </c>
      <c r="B349" s="24" t="s">
        <v>101</v>
      </c>
      <c r="C349" s="24" t="s">
        <v>61</v>
      </c>
      <c r="D349" s="24">
        <v>2015</v>
      </c>
      <c r="E349" s="24" t="s">
        <v>102</v>
      </c>
      <c r="F349" s="3">
        <f>IF(AND(A349="PSA Testing", E349= "Utilization Rate (per 100,000 patients)"),
SUMIFS(PSA!$D:$D,PSA!$A:$A,C349,PSA!$G:$G,D349),
IF(AND(A349="Colorectal Cancer Screening", E349="Utilization Rate (per 100,000 patients)"),
SUMIFS(COL!$D:$D,COL!$A:$A,C349,COL!$G:$G, D349),
IF(AND(A349="Cervical Cancer Screening", E349="Utilization Rate (per 100,000 patients)"),
SUMIFS(CERV!$D:$D,CERV!$A:$A,C349,CERV!$G:$G,D349),
IF(AND(A349="Cancer Screening for CKD patients", E349="Utilization Rate (per 100,000 patients)"),
SUMIFS(CANSCRN!$D:$D,CANSCRN!$A:$A,C349,CANSCRN!$G:$G,D349),
IF(AND(A349="PSA Testing", E349="Cost per service ($USD)"),
SUMIFS(PSA!$E:$E,PSA!$A:$A,C349,PSA!$G:$G,D349),
IF(AND(A349="Colorectal Cancer Screening", E349="Cost per service ($USD)"),
SUMIFS(COL!$E:$E,COL!$A:$A,C349,COL!$G:$G,D349),
IF(AND(A349="Cervical Cancer Screening", E349="Cost per service ($USD)"),
SUMIFS(CERV!$E:$E,CERV!$A:$A,C349,CERV!$G:$G,D349),
IF(AND(A349="Cancer Screening for CKD patients", E349="Cost per service ($USD)"),
SUMIFS(CANSCRN!$E:$E,CANSCRN!$A:$A,C349,CANSCRN!$G:$G,D349),
IF(AND(A349="PSA Testing", E349="Total Expenditure ($USD per 100,000 patients)"),
SUMIFS(PSA!$F:$F,PSA!$A:$A,C349,PSA!$G:$G,D349),
IF(AND(A349="Colorectal Cancer Screening", E349="Total Expenditure ($USD per 100,000 patients)"),
SUMIFS(COL!$F:$F,COL!$A:$A,C349,COL!$G:$G,D349),
IF(AND(A349="Cervical Cancer Screening", E349="Total Expenditure ($USD per 100,000 patients)"),
SUMIFS(CERV!$F:$F,CERV!$A:$A,C349,CERV!$G:$G,D349),
SUMIFS(CANSCRN!$F:$F,CANSCRN!$A:$A,C349,CANSCRN!$G:$G,D349))))))))))))</f>
        <v>26312.35025049009</v>
      </c>
    </row>
    <row r="350" spans="1:6" x14ac:dyDescent="0.2">
      <c r="A350" s="24" t="s">
        <v>100</v>
      </c>
      <c r="B350" s="24" t="s">
        <v>101</v>
      </c>
      <c r="C350" s="24" t="s">
        <v>61</v>
      </c>
      <c r="D350" s="24">
        <v>2016</v>
      </c>
      <c r="E350" s="24" t="s">
        <v>102</v>
      </c>
      <c r="F350" s="3">
        <f>IF(AND(A350="PSA Testing", E350= "Utilization Rate (per 100,000 patients)"),
SUMIFS(PSA!$D:$D,PSA!$A:$A,C350,PSA!$G:$G,D350),
IF(AND(A350="Colorectal Cancer Screening", E350="Utilization Rate (per 100,000 patients)"),
SUMIFS(COL!$D:$D,COL!$A:$A,C350,COL!$G:$G, D350),
IF(AND(A350="Cervical Cancer Screening", E350="Utilization Rate (per 100,000 patients)"),
SUMIFS(CERV!$D:$D,CERV!$A:$A,C350,CERV!$G:$G,D350),
IF(AND(A350="Cancer Screening for CKD patients", E350="Utilization Rate (per 100,000 patients)"),
SUMIFS(CANSCRN!$D:$D,CANSCRN!$A:$A,C350,CANSCRN!$G:$G,D350),
IF(AND(A350="PSA Testing", E350="Cost per service ($USD)"),
SUMIFS(PSA!$E:$E,PSA!$A:$A,C350,PSA!$G:$G,D350),
IF(AND(A350="Colorectal Cancer Screening", E350="Cost per service ($USD)"),
SUMIFS(COL!$E:$E,COL!$A:$A,C350,COL!$G:$G,D350),
IF(AND(A350="Cervical Cancer Screening", E350="Cost per service ($USD)"),
SUMIFS(CERV!$E:$E,CERV!$A:$A,C350,CERV!$G:$G,D350),
IF(AND(A350="Cancer Screening for CKD patients", E350="Cost per service ($USD)"),
SUMIFS(CANSCRN!$E:$E,CANSCRN!$A:$A,C350,CANSCRN!$G:$G,D350),
IF(AND(A350="PSA Testing", E350="Total Expenditure ($USD per 100,000 patients)"),
SUMIFS(PSA!$F:$F,PSA!$A:$A,C350,PSA!$G:$G,D350),
IF(AND(A350="Colorectal Cancer Screening", E350="Total Expenditure ($USD per 100,000 patients)"),
SUMIFS(COL!$F:$F,COL!$A:$A,C350,COL!$G:$G,D350),
IF(AND(A350="Cervical Cancer Screening", E350="Total Expenditure ($USD per 100,000 patients)"),
SUMIFS(CERV!$F:$F,CERV!$A:$A,C350,CERV!$G:$G,D350),
SUMIFS(CANSCRN!$F:$F,CANSCRN!$A:$A,C350,CANSCRN!$G:$G,D350))))))))))))</f>
        <v>28265.501811208182</v>
      </c>
    </row>
    <row r="351" spans="1:6" x14ac:dyDescent="0.2">
      <c r="A351" s="24" t="s">
        <v>100</v>
      </c>
      <c r="B351" s="24" t="s">
        <v>101</v>
      </c>
      <c r="C351" s="24" t="s">
        <v>61</v>
      </c>
      <c r="D351" s="24">
        <v>2017</v>
      </c>
      <c r="E351" s="24" t="s">
        <v>102</v>
      </c>
      <c r="F351" s="3">
        <f>IF(AND(A351="PSA Testing", E351= "Utilization Rate (per 100,000 patients)"),
SUMIFS(PSA!$D:$D,PSA!$A:$A,C351,PSA!$G:$G,D351),
IF(AND(A351="Colorectal Cancer Screening", E351="Utilization Rate (per 100,000 patients)"),
SUMIFS(COL!$D:$D,COL!$A:$A,C351,COL!$G:$G, D351),
IF(AND(A351="Cervical Cancer Screening", E351="Utilization Rate (per 100,000 patients)"),
SUMIFS(CERV!$D:$D,CERV!$A:$A,C351,CERV!$G:$G,D351),
IF(AND(A351="Cancer Screening for CKD patients", E351="Utilization Rate (per 100,000 patients)"),
SUMIFS(CANSCRN!$D:$D,CANSCRN!$A:$A,C351,CANSCRN!$G:$G,D351),
IF(AND(A351="PSA Testing", E351="Cost per service ($USD)"),
SUMIFS(PSA!$E:$E,PSA!$A:$A,C351,PSA!$G:$G,D351),
IF(AND(A351="Colorectal Cancer Screening", E351="Cost per service ($USD)"),
SUMIFS(COL!$E:$E,COL!$A:$A,C351,COL!$G:$G,D351),
IF(AND(A351="Cervical Cancer Screening", E351="Cost per service ($USD)"),
SUMIFS(CERV!$E:$E,CERV!$A:$A,C351,CERV!$G:$G,D351),
IF(AND(A351="Cancer Screening for CKD patients", E351="Cost per service ($USD)"),
SUMIFS(CANSCRN!$E:$E,CANSCRN!$A:$A,C351,CANSCRN!$G:$G,D351),
IF(AND(A351="PSA Testing", E351="Total Expenditure ($USD per 100,000 patients)"),
SUMIFS(PSA!$F:$F,PSA!$A:$A,C351,PSA!$G:$G,D351),
IF(AND(A351="Colorectal Cancer Screening", E351="Total Expenditure ($USD per 100,000 patients)"),
SUMIFS(COL!$F:$F,COL!$A:$A,C351,COL!$G:$G,D351),
IF(AND(A351="Cervical Cancer Screening", E351="Total Expenditure ($USD per 100,000 patients)"),
SUMIFS(CERV!$F:$F,CERV!$A:$A,C351,CERV!$G:$G,D351),
SUMIFS(CANSCRN!$F:$F,CANSCRN!$A:$A,C351,CANSCRN!$G:$G,D351))))))))))))</f>
        <v>35758.470406298329</v>
      </c>
    </row>
    <row r="352" spans="1:6" x14ac:dyDescent="0.2">
      <c r="A352" s="24" t="s">
        <v>100</v>
      </c>
      <c r="B352" s="24" t="s">
        <v>101</v>
      </c>
      <c r="C352" s="24" t="s">
        <v>61</v>
      </c>
      <c r="D352" s="24">
        <v>2018</v>
      </c>
      <c r="E352" s="24" t="s">
        <v>102</v>
      </c>
      <c r="F352" s="3">
        <f>IF(AND(A352="PSA Testing", E352= "Utilization Rate (per 100,000 patients)"),
SUMIFS(PSA!$D:$D,PSA!$A:$A,C352,PSA!$G:$G,D352),
IF(AND(A352="Colorectal Cancer Screening", E352="Utilization Rate (per 100,000 patients)"),
SUMIFS(COL!$D:$D,COL!$A:$A,C352,COL!$G:$G, D352),
IF(AND(A352="Cervical Cancer Screening", E352="Utilization Rate (per 100,000 patients)"),
SUMIFS(CERV!$D:$D,CERV!$A:$A,C352,CERV!$G:$G,D352),
IF(AND(A352="Cancer Screening for CKD patients", E352="Utilization Rate (per 100,000 patients)"),
SUMIFS(CANSCRN!$D:$D,CANSCRN!$A:$A,C352,CANSCRN!$G:$G,D352),
IF(AND(A352="PSA Testing", E352="Cost per service ($USD)"),
SUMIFS(PSA!$E:$E,PSA!$A:$A,C352,PSA!$G:$G,D352),
IF(AND(A352="Colorectal Cancer Screening", E352="Cost per service ($USD)"),
SUMIFS(COL!$E:$E,COL!$A:$A,C352,COL!$G:$G,D352),
IF(AND(A352="Cervical Cancer Screening", E352="Cost per service ($USD)"),
SUMIFS(CERV!$E:$E,CERV!$A:$A,C352,CERV!$G:$G,D352),
IF(AND(A352="Cancer Screening for CKD patients", E352="Cost per service ($USD)"),
SUMIFS(CANSCRN!$E:$E,CANSCRN!$A:$A,C352,CANSCRN!$G:$G,D352),
IF(AND(A352="PSA Testing", E352="Total Expenditure ($USD per 100,000 patients)"),
SUMIFS(PSA!$F:$F,PSA!$A:$A,C352,PSA!$G:$G,D352),
IF(AND(A352="Colorectal Cancer Screening", E352="Total Expenditure ($USD per 100,000 patients)"),
SUMIFS(COL!$F:$F,COL!$A:$A,C352,COL!$G:$G,D352),
IF(AND(A352="Cervical Cancer Screening", E352="Total Expenditure ($USD per 100,000 patients)"),
SUMIFS(CERV!$F:$F,CERV!$A:$A,C352,CERV!$G:$G,D352),
SUMIFS(CANSCRN!$F:$F,CANSCRN!$A:$A,C352,CANSCRN!$G:$G,D352))))))))))))</f>
        <v>40032.154340836016</v>
      </c>
    </row>
    <row r="353" spans="1:6" x14ac:dyDescent="0.2">
      <c r="A353" s="24" t="s">
        <v>100</v>
      </c>
      <c r="B353" s="24" t="s">
        <v>101</v>
      </c>
      <c r="C353" s="24" t="s">
        <v>61</v>
      </c>
      <c r="D353" s="24">
        <v>2019</v>
      </c>
      <c r="E353" s="24" t="s">
        <v>102</v>
      </c>
      <c r="F353" s="3">
        <f>IF(AND(A353="PSA Testing", E353= "Utilization Rate (per 100,000 patients)"),
SUMIFS(PSA!$D:$D,PSA!$A:$A,C353,PSA!$G:$G,D353),
IF(AND(A353="Colorectal Cancer Screening", E353="Utilization Rate (per 100,000 patients)"),
SUMIFS(COL!$D:$D,COL!$A:$A,C353,COL!$G:$G, D353),
IF(AND(A353="Cervical Cancer Screening", E353="Utilization Rate (per 100,000 patients)"),
SUMIFS(CERV!$D:$D,CERV!$A:$A,C353,CERV!$G:$G,D353),
IF(AND(A353="Cancer Screening for CKD patients", E353="Utilization Rate (per 100,000 patients)"),
SUMIFS(CANSCRN!$D:$D,CANSCRN!$A:$A,C353,CANSCRN!$G:$G,D353),
IF(AND(A353="PSA Testing", E353="Cost per service ($USD)"),
SUMIFS(PSA!$E:$E,PSA!$A:$A,C353,PSA!$G:$G,D353),
IF(AND(A353="Colorectal Cancer Screening", E353="Cost per service ($USD)"),
SUMIFS(COL!$E:$E,COL!$A:$A,C353,COL!$G:$G,D353),
IF(AND(A353="Cervical Cancer Screening", E353="Cost per service ($USD)"),
SUMIFS(CERV!$E:$E,CERV!$A:$A,C353,CERV!$G:$G,D353),
IF(AND(A353="Cancer Screening for CKD patients", E353="Cost per service ($USD)"),
SUMIFS(CANSCRN!$E:$E,CANSCRN!$A:$A,C353,CANSCRN!$G:$G,D353),
IF(AND(A353="PSA Testing", E353="Total Expenditure ($USD per 100,000 patients)"),
SUMIFS(PSA!$F:$F,PSA!$A:$A,C353,PSA!$G:$G,D353),
IF(AND(A353="Colorectal Cancer Screening", E353="Total Expenditure ($USD per 100,000 patients)"),
SUMIFS(COL!$F:$F,COL!$A:$A,C353,COL!$G:$G,D353),
IF(AND(A353="Cervical Cancer Screening", E353="Total Expenditure ($USD per 100,000 patients)"),
SUMIFS(CERV!$F:$F,CERV!$A:$A,C353,CERV!$G:$G,D353),
SUMIFS(CANSCRN!$F:$F,CANSCRN!$A:$A,C353,CANSCRN!$G:$G,D353))))))))))))</f>
        <v>40848.598716142165</v>
      </c>
    </row>
    <row r="354" spans="1:6" x14ac:dyDescent="0.2">
      <c r="A354" s="24" t="s">
        <v>100</v>
      </c>
      <c r="B354" s="24" t="s">
        <v>101</v>
      </c>
      <c r="C354" s="24" t="s">
        <v>62</v>
      </c>
      <c r="D354" s="24">
        <v>2009</v>
      </c>
      <c r="E354" s="24" t="s">
        <v>102</v>
      </c>
      <c r="F354" s="3">
        <f>IF(AND(A354="PSA Testing", E354= "Utilization Rate (per 100,000 patients)"),
SUMIFS(PSA!$D:$D,PSA!$A:$A,C354,PSA!$G:$G,D354),
IF(AND(A354="Colorectal Cancer Screening", E354="Utilization Rate (per 100,000 patients)"),
SUMIFS(COL!$D:$D,COL!$A:$A,C354,COL!$G:$G, D354),
IF(AND(A354="Cervical Cancer Screening", E354="Utilization Rate (per 100,000 patients)"),
SUMIFS(CERV!$D:$D,CERV!$A:$A,C354,CERV!$G:$G,D354),
IF(AND(A354="Cancer Screening for CKD patients", E354="Utilization Rate (per 100,000 patients)"),
SUMIFS(CANSCRN!$D:$D,CANSCRN!$A:$A,C354,CANSCRN!$G:$G,D354),
IF(AND(A354="PSA Testing", E354="Cost per service ($USD)"),
SUMIFS(PSA!$E:$E,PSA!$A:$A,C354,PSA!$G:$G,D354),
IF(AND(A354="Colorectal Cancer Screening", E354="Cost per service ($USD)"),
SUMIFS(COL!$E:$E,COL!$A:$A,C354,COL!$G:$G,D354),
IF(AND(A354="Cervical Cancer Screening", E354="Cost per service ($USD)"),
SUMIFS(CERV!$E:$E,CERV!$A:$A,C354,CERV!$G:$G,D354),
IF(AND(A354="Cancer Screening for CKD patients", E354="Cost per service ($USD)"),
SUMIFS(CANSCRN!$E:$E,CANSCRN!$A:$A,C354,CANSCRN!$G:$G,D354),
IF(AND(A354="PSA Testing", E354="Total Expenditure ($USD per 100,000 patients)"),
SUMIFS(PSA!$F:$F,PSA!$A:$A,C354,PSA!$G:$G,D354),
IF(AND(A354="Colorectal Cancer Screening", E354="Total Expenditure ($USD per 100,000 patients)"),
SUMIFS(COL!$F:$F,COL!$A:$A,C354,COL!$G:$G,D354),
IF(AND(A354="Cervical Cancer Screening", E354="Total Expenditure ($USD per 100,000 patients)"),
SUMIFS(CERV!$F:$F,CERV!$A:$A,C354,CERV!$G:$G,D354),
SUMIFS(CANSCRN!$F:$F,CANSCRN!$A:$A,C354,CANSCRN!$G:$G,D354))))))))))))</f>
        <v>10911.966262519767</v>
      </c>
    </row>
    <row r="355" spans="1:6" x14ac:dyDescent="0.2">
      <c r="A355" s="24" t="s">
        <v>100</v>
      </c>
      <c r="B355" s="24" t="s">
        <v>101</v>
      </c>
      <c r="C355" s="24" t="s">
        <v>62</v>
      </c>
      <c r="D355" s="24">
        <v>2010</v>
      </c>
      <c r="E355" s="24" t="s">
        <v>102</v>
      </c>
      <c r="F355" s="3">
        <f>IF(AND(A355="PSA Testing", E355= "Utilization Rate (per 100,000 patients)"),
SUMIFS(PSA!$D:$D,PSA!$A:$A,C355,PSA!$G:$G,D355),
IF(AND(A355="Colorectal Cancer Screening", E355="Utilization Rate (per 100,000 patients)"),
SUMIFS(COL!$D:$D,COL!$A:$A,C355,COL!$G:$G, D355),
IF(AND(A355="Cervical Cancer Screening", E355="Utilization Rate (per 100,000 patients)"),
SUMIFS(CERV!$D:$D,CERV!$A:$A,C355,CERV!$G:$G,D355),
IF(AND(A355="Cancer Screening for CKD patients", E355="Utilization Rate (per 100,000 patients)"),
SUMIFS(CANSCRN!$D:$D,CANSCRN!$A:$A,C355,CANSCRN!$G:$G,D355),
IF(AND(A355="PSA Testing", E355="Cost per service ($USD)"),
SUMIFS(PSA!$E:$E,PSA!$A:$A,C355,PSA!$G:$G,D355),
IF(AND(A355="Colorectal Cancer Screening", E355="Cost per service ($USD)"),
SUMIFS(COL!$E:$E,COL!$A:$A,C355,COL!$G:$G,D355),
IF(AND(A355="Cervical Cancer Screening", E355="Cost per service ($USD)"),
SUMIFS(CERV!$E:$E,CERV!$A:$A,C355,CERV!$G:$G,D355),
IF(AND(A355="Cancer Screening for CKD patients", E355="Cost per service ($USD)"),
SUMIFS(CANSCRN!$E:$E,CANSCRN!$A:$A,C355,CANSCRN!$G:$G,D355),
IF(AND(A355="PSA Testing", E355="Total Expenditure ($USD per 100,000 patients)"),
SUMIFS(PSA!$F:$F,PSA!$A:$A,C355,PSA!$G:$G,D355),
IF(AND(A355="Colorectal Cancer Screening", E355="Total Expenditure ($USD per 100,000 patients)"),
SUMIFS(COL!$F:$F,COL!$A:$A,C355,COL!$G:$G,D355),
IF(AND(A355="Cervical Cancer Screening", E355="Total Expenditure ($USD per 100,000 patients)"),
SUMIFS(CERV!$F:$F,CERV!$A:$A,C355,CERV!$G:$G,D355),
SUMIFS(CANSCRN!$F:$F,CANSCRN!$A:$A,C355,CANSCRN!$G:$G,D355))))))))))))</f>
        <v>11623.246492985973</v>
      </c>
    </row>
    <row r="356" spans="1:6" x14ac:dyDescent="0.2">
      <c r="A356" s="24" t="s">
        <v>100</v>
      </c>
      <c r="B356" s="24" t="s">
        <v>101</v>
      </c>
      <c r="C356" s="24" t="s">
        <v>62</v>
      </c>
      <c r="D356" s="24">
        <v>2011</v>
      </c>
      <c r="E356" s="24" t="s">
        <v>102</v>
      </c>
      <c r="F356" s="3">
        <f>IF(AND(A356="PSA Testing", E356= "Utilization Rate (per 100,000 patients)"),
SUMIFS(PSA!$D:$D,PSA!$A:$A,C356,PSA!$G:$G,D356),
IF(AND(A356="Colorectal Cancer Screening", E356="Utilization Rate (per 100,000 patients)"),
SUMIFS(COL!$D:$D,COL!$A:$A,C356,COL!$G:$G, D356),
IF(AND(A356="Cervical Cancer Screening", E356="Utilization Rate (per 100,000 patients)"),
SUMIFS(CERV!$D:$D,CERV!$A:$A,C356,CERV!$G:$G,D356),
IF(AND(A356="Cancer Screening for CKD patients", E356="Utilization Rate (per 100,000 patients)"),
SUMIFS(CANSCRN!$D:$D,CANSCRN!$A:$A,C356,CANSCRN!$G:$G,D356),
IF(AND(A356="PSA Testing", E356="Cost per service ($USD)"),
SUMIFS(PSA!$E:$E,PSA!$A:$A,C356,PSA!$G:$G,D356),
IF(AND(A356="Colorectal Cancer Screening", E356="Cost per service ($USD)"),
SUMIFS(COL!$E:$E,COL!$A:$A,C356,COL!$G:$G,D356),
IF(AND(A356="Cervical Cancer Screening", E356="Cost per service ($USD)"),
SUMIFS(CERV!$E:$E,CERV!$A:$A,C356,CERV!$G:$G,D356),
IF(AND(A356="Cancer Screening for CKD patients", E356="Cost per service ($USD)"),
SUMIFS(CANSCRN!$E:$E,CANSCRN!$A:$A,C356,CANSCRN!$G:$G,D356),
IF(AND(A356="PSA Testing", E356="Total Expenditure ($USD per 100,000 patients)"),
SUMIFS(PSA!$F:$F,PSA!$A:$A,C356,PSA!$G:$G,D356),
IF(AND(A356="Colorectal Cancer Screening", E356="Total Expenditure ($USD per 100,000 patients)"),
SUMIFS(COL!$F:$F,COL!$A:$A,C356,COL!$G:$G,D356),
IF(AND(A356="Cervical Cancer Screening", E356="Total Expenditure ($USD per 100,000 patients)"),
SUMIFS(CERV!$F:$F,CERV!$A:$A,C356,CERV!$G:$G,D356),
SUMIFS(CANSCRN!$F:$F,CANSCRN!$A:$A,C356,CANSCRN!$G:$G,D356))))))))))))</f>
        <v>13663.034367141661</v>
      </c>
    </row>
    <row r="357" spans="1:6" x14ac:dyDescent="0.2">
      <c r="A357" s="24" t="s">
        <v>100</v>
      </c>
      <c r="B357" s="24" t="s">
        <v>101</v>
      </c>
      <c r="C357" s="24" t="s">
        <v>62</v>
      </c>
      <c r="D357" s="24">
        <v>2012</v>
      </c>
      <c r="E357" s="24" t="s">
        <v>102</v>
      </c>
      <c r="F357" s="3">
        <f>IF(AND(A357="PSA Testing", E357= "Utilization Rate (per 100,000 patients)"),
SUMIFS(PSA!$D:$D,PSA!$A:$A,C357,PSA!$G:$G,D357),
IF(AND(A357="Colorectal Cancer Screening", E357="Utilization Rate (per 100,000 patients)"),
SUMIFS(COL!$D:$D,COL!$A:$A,C357,COL!$G:$G, D357),
IF(AND(A357="Cervical Cancer Screening", E357="Utilization Rate (per 100,000 patients)"),
SUMIFS(CERV!$D:$D,CERV!$A:$A,C357,CERV!$G:$G,D357),
IF(AND(A357="Cancer Screening for CKD patients", E357="Utilization Rate (per 100,000 patients)"),
SUMIFS(CANSCRN!$D:$D,CANSCRN!$A:$A,C357,CANSCRN!$G:$G,D357),
IF(AND(A357="PSA Testing", E357="Cost per service ($USD)"),
SUMIFS(PSA!$E:$E,PSA!$A:$A,C357,PSA!$G:$G,D357),
IF(AND(A357="Colorectal Cancer Screening", E357="Cost per service ($USD)"),
SUMIFS(COL!$E:$E,COL!$A:$A,C357,COL!$G:$G,D357),
IF(AND(A357="Cervical Cancer Screening", E357="Cost per service ($USD)"),
SUMIFS(CERV!$E:$E,CERV!$A:$A,C357,CERV!$G:$G,D357),
IF(AND(A357="Cancer Screening for CKD patients", E357="Cost per service ($USD)"),
SUMIFS(CANSCRN!$E:$E,CANSCRN!$A:$A,C357,CANSCRN!$G:$G,D357),
IF(AND(A357="PSA Testing", E357="Total Expenditure ($USD per 100,000 patients)"),
SUMIFS(PSA!$F:$F,PSA!$A:$A,C357,PSA!$G:$G,D357),
IF(AND(A357="Colorectal Cancer Screening", E357="Total Expenditure ($USD per 100,000 patients)"),
SUMIFS(COL!$F:$F,COL!$A:$A,C357,COL!$G:$G,D357),
IF(AND(A357="Cervical Cancer Screening", E357="Total Expenditure ($USD per 100,000 patients)"),
SUMIFS(CERV!$F:$F,CERV!$A:$A,C357,CERV!$G:$G,D357),
SUMIFS(CANSCRN!$F:$F,CANSCRN!$A:$A,C357,CANSCRN!$G:$G,D357))))))))))))</f>
        <v>12273.361227336123</v>
      </c>
    </row>
    <row r="358" spans="1:6" x14ac:dyDescent="0.2">
      <c r="A358" s="24" t="s">
        <v>100</v>
      </c>
      <c r="B358" s="24" t="s">
        <v>101</v>
      </c>
      <c r="C358" s="24" t="s">
        <v>62</v>
      </c>
      <c r="D358" s="24">
        <v>2013</v>
      </c>
      <c r="E358" s="24" t="s">
        <v>102</v>
      </c>
      <c r="F358" s="3">
        <f>IF(AND(A358="PSA Testing", E358= "Utilization Rate (per 100,000 patients)"),
SUMIFS(PSA!$D:$D,PSA!$A:$A,C358,PSA!$G:$G,D358),
IF(AND(A358="Colorectal Cancer Screening", E358="Utilization Rate (per 100,000 patients)"),
SUMIFS(COL!$D:$D,COL!$A:$A,C358,COL!$G:$G, D358),
IF(AND(A358="Cervical Cancer Screening", E358="Utilization Rate (per 100,000 patients)"),
SUMIFS(CERV!$D:$D,CERV!$A:$A,C358,CERV!$G:$G,D358),
IF(AND(A358="Cancer Screening for CKD patients", E358="Utilization Rate (per 100,000 patients)"),
SUMIFS(CANSCRN!$D:$D,CANSCRN!$A:$A,C358,CANSCRN!$G:$G,D358),
IF(AND(A358="PSA Testing", E358="Cost per service ($USD)"),
SUMIFS(PSA!$E:$E,PSA!$A:$A,C358,PSA!$G:$G,D358),
IF(AND(A358="Colorectal Cancer Screening", E358="Cost per service ($USD)"),
SUMIFS(COL!$E:$E,COL!$A:$A,C358,COL!$G:$G,D358),
IF(AND(A358="Cervical Cancer Screening", E358="Cost per service ($USD)"),
SUMIFS(CERV!$E:$E,CERV!$A:$A,C358,CERV!$G:$G,D358),
IF(AND(A358="Cancer Screening for CKD patients", E358="Cost per service ($USD)"),
SUMIFS(CANSCRN!$E:$E,CANSCRN!$A:$A,C358,CANSCRN!$G:$G,D358),
IF(AND(A358="PSA Testing", E358="Total Expenditure ($USD per 100,000 patients)"),
SUMIFS(PSA!$F:$F,PSA!$A:$A,C358,PSA!$G:$G,D358),
IF(AND(A358="Colorectal Cancer Screening", E358="Total Expenditure ($USD per 100,000 patients)"),
SUMIFS(COL!$F:$F,COL!$A:$A,C358,COL!$G:$G,D358),
IF(AND(A358="Cervical Cancer Screening", E358="Total Expenditure ($USD per 100,000 patients)"),
SUMIFS(CERV!$F:$F,CERV!$A:$A,C358,CERV!$G:$G,D358),
SUMIFS(CANSCRN!$F:$F,CANSCRN!$A:$A,C358,CANSCRN!$G:$G,D358))))))))))))</f>
        <v>11449.906658369633</v>
      </c>
    </row>
    <row r="359" spans="1:6" x14ac:dyDescent="0.2">
      <c r="A359" s="24" t="s">
        <v>100</v>
      </c>
      <c r="B359" s="24" t="s">
        <v>101</v>
      </c>
      <c r="C359" s="24" t="s">
        <v>62</v>
      </c>
      <c r="D359" s="24">
        <v>2014</v>
      </c>
      <c r="E359" s="24" t="s">
        <v>102</v>
      </c>
      <c r="F359" s="3">
        <f>IF(AND(A359="PSA Testing", E359= "Utilization Rate (per 100,000 patients)"),
SUMIFS(PSA!$D:$D,PSA!$A:$A,C359,PSA!$G:$G,D359),
IF(AND(A359="Colorectal Cancer Screening", E359="Utilization Rate (per 100,000 patients)"),
SUMIFS(COL!$D:$D,COL!$A:$A,C359,COL!$G:$G, D359),
IF(AND(A359="Cervical Cancer Screening", E359="Utilization Rate (per 100,000 patients)"),
SUMIFS(CERV!$D:$D,CERV!$A:$A,C359,CERV!$G:$G,D359),
IF(AND(A359="Cancer Screening for CKD patients", E359="Utilization Rate (per 100,000 patients)"),
SUMIFS(CANSCRN!$D:$D,CANSCRN!$A:$A,C359,CANSCRN!$G:$G,D359),
IF(AND(A359="PSA Testing", E359="Cost per service ($USD)"),
SUMIFS(PSA!$E:$E,PSA!$A:$A,C359,PSA!$G:$G,D359),
IF(AND(A359="Colorectal Cancer Screening", E359="Cost per service ($USD)"),
SUMIFS(COL!$E:$E,COL!$A:$A,C359,COL!$G:$G,D359),
IF(AND(A359="Cervical Cancer Screening", E359="Cost per service ($USD)"),
SUMIFS(CERV!$E:$E,CERV!$A:$A,C359,CERV!$G:$G,D359),
IF(AND(A359="Cancer Screening for CKD patients", E359="Cost per service ($USD)"),
SUMIFS(CANSCRN!$E:$E,CANSCRN!$A:$A,C359,CANSCRN!$G:$G,D359),
IF(AND(A359="PSA Testing", E359="Total Expenditure ($USD per 100,000 patients)"),
SUMIFS(PSA!$F:$F,PSA!$A:$A,C359,PSA!$G:$G,D359),
IF(AND(A359="Colorectal Cancer Screening", E359="Total Expenditure ($USD per 100,000 patients)"),
SUMIFS(COL!$F:$F,COL!$A:$A,C359,COL!$G:$G,D359),
IF(AND(A359="Cervical Cancer Screening", E359="Total Expenditure ($USD per 100,000 patients)"),
SUMIFS(CERV!$F:$F,CERV!$A:$A,C359,CERV!$G:$G,D359),
SUMIFS(CANSCRN!$F:$F,CANSCRN!$A:$A,C359,CANSCRN!$G:$G,D359))))))))))))</f>
        <v>10875</v>
      </c>
    </row>
    <row r="360" spans="1:6" x14ac:dyDescent="0.2">
      <c r="A360" s="24" t="s">
        <v>100</v>
      </c>
      <c r="B360" s="24" t="s">
        <v>101</v>
      </c>
      <c r="C360" s="24" t="s">
        <v>62</v>
      </c>
      <c r="D360" s="24">
        <v>2015</v>
      </c>
      <c r="E360" s="24" t="s">
        <v>102</v>
      </c>
      <c r="F360" s="3">
        <f>IF(AND(A360="PSA Testing", E360= "Utilization Rate (per 100,000 patients)"),
SUMIFS(PSA!$D:$D,PSA!$A:$A,C360,PSA!$G:$G,D360),
IF(AND(A360="Colorectal Cancer Screening", E360="Utilization Rate (per 100,000 patients)"),
SUMIFS(COL!$D:$D,COL!$A:$A,C360,COL!$G:$G, D360),
IF(AND(A360="Cervical Cancer Screening", E360="Utilization Rate (per 100,000 patients)"),
SUMIFS(CERV!$D:$D,CERV!$A:$A,C360,CERV!$G:$G,D360),
IF(AND(A360="Cancer Screening for CKD patients", E360="Utilization Rate (per 100,000 patients)"),
SUMIFS(CANSCRN!$D:$D,CANSCRN!$A:$A,C360,CANSCRN!$G:$G,D360),
IF(AND(A360="PSA Testing", E360="Cost per service ($USD)"),
SUMIFS(PSA!$E:$E,PSA!$A:$A,C360,PSA!$G:$G,D360),
IF(AND(A360="Colorectal Cancer Screening", E360="Cost per service ($USD)"),
SUMIFS(COL!$E:$E,COL!$A:$A,C360,COL!$G:$G,D360),
IF(AND(A360="Cervical Cancer Screening", E360="Cost per service ($USD)"),
SUMIFS(CERV!$E:$E,CERV!$A:$A,C360,CERV!$G:$G,D360),
IF(AND(A360="Cancer Screening for CKD patients", E360="Cost per service ($USD)"),
SUMIFS(CANSCRN!$E:$E,CANSCRN!$A:$A,C360,CANSCRN!$G:$G,D360),
IF(AND(A360="PSA Testing", E360="Total Expenditure ($USD per 100,000 patients)"),
SUMIFS(PSA!$F:$F,PSA!$A:$A,C360,PSA!$G:$G,D360),
IF(AND(A360="Colorectal Cancer Screening", E360="Total Expenditure ($USD per 100,000 patients)"),
SUMIFS(COL!$F:$F,COL!$A:$A,C360,COL!$G:$G,D360),
IF(AND(A360="Cervical Cancer Screening", E360="Total Expenditure ($USD per 100,000 patients)"),
SUMIFS(CERV!$F:$F,CERV!$A:$A,C360,CERV!$G:$G,D360),
SUMIFS(CANSCRN!$F:$F,CANSCRN!$A:$A,C360,CANSCRN!$G:$G,D360))))))))))))</f>
        <v>13007.159904534607</v>
      </c>
    </row>
    <row r="361" spans="1:6" x14ac:dyDescent="0.2">
      <c r="A361" s="24" t="s">
        <v>100</v>
      </c>
      <c r="B361" s="24" t="s">
        <v>101</v>
      </c>
      <c r="C361" s="24" t="s">
        <v>62</v>
      </c>
      <c r="D361" s="24">
        <v>2016</v>
      </c>
      <c r="E361" s="24" t="s">
        <v>102</v>
      </c>
      <c r="F361" s="3">
        <f>IF(AND(A361="PSA Testing", E361= "Utilization Rate (per 100,000 patients)"),
SUMIFS(PSA!$D:$D,PSA!$A:$A,C361,PSA!$G:$G,D361),
IF(AND(A361="Colorectal Cancer Screening", E361="Utilization Rate (per 100,000 patients)"),
SUMIFS(COL!$D:$D,COL!$A:$A,C361,COL!$G:$G, D361),
IF(AND(A361="Cervical Cancer Screening", E361="Utilization Rate (per 100,000 patients)"),
SUMIFS(CERV!$D:$D,CERV!$A:$A,C361,CERV!$G:$G,D361),
IF(AND(A361="Cancer Screening for CKD patients", E361="Utilization Rate (per 100,000 patients)"),
SUMIFS(CANSCRN!$D:$D,CANSCRN!$A:$A,C361,CANSCRN!$G:$G,D361),
IF(AND(A361="PSA Testing", E361="Cost per service ($USD)"),
SUMIFS(PSA!$E:$E,PSA!$A:$A,C361,PSA!$G:$G,D361),
IF(AND(A361="Colorectal Cancer Screening", E361="Cost per service ($USD)"),
SUMIFS(COL!$E:$E,COL!$A:$A,C361,COL!$G:$G,D361),
IF(AND(A361="Cervical Cancer Screening", E361="Cost per service ($USD)"),
SUMIFS(CERV!$E:$E,CERV!$A:$A,C361,CERV!$G:$G,D361),
IF(AND(A361="Cancer Screening for CKD patients", E361="Cost per service ($USD)"),
SUMIFS(CANSCRN!$E:$E,CANSCRN!$A:$A,C361,CANSCRN!$G:$G,D361),
IF(AND(A361="PSA Testing", E361="Total Expenditure ($USD per 100,000 patients)"),
SUMIFS(PSA!$F:$F,PSA!$A:$A,C361,PSA!$G:$G,D361),
IF(AND(A361="Colorectal Cancer Screening", E361="Total Expenditure ($USD per 100,000 patients)"),
SUMIFS(COL!$F:$F,COL!$A:$A,C361,COL!$G:$G,D361),
IF(AND(A361="Cervical Cancer Screening", E361="Total Expenditure ($USD per 100,000 patients)"),
SUMIFS(CERV!$F:$F,CERV!$A:$A,C361,CERV!$G:$G,D361),
SUMIFS(CANSCRN!$F:$F,CANSCRN!$A:$A,C361,CANSCRN!$G:$G,D361))))))))))))</f>
        <v>14842.105263157895</v>
      </c>
    </row>
    <row r="362" spans="1:6" x14ac:dyDescent="0.2">
      <c r="A362" s="24" t="s">
        <v>100</v>
      </c>
      <c r="B362" s="24" t="s">
        <v>101</v>
      </c>
      <c r="C362" s="24" t="s">
        <v>62</v>
      </c>
      <c r="D362" s="24">
        <v>2017</v>
      </c>
      <c r="E362" s="24" t="s">
        <v>102</v>
      </c>
      <c r="F362" s="3">
        <f>IF(AND(A362="PSA Testing", E362= "Utilization Rate (per 100,000 patients)"),
SUMIFS(PSA!$D:$D,PSA!$A:$A,C362,PSA!$G:$G,D362),
IF(AND(A362="Colorectal Cancer Screening", E362="Utilization Rate (per 100,000 patients)"),
SUMIFS(COL!$D:$D,COL!$A:$A,C362,COL!$G:$G, D362),
IF(AND(A362="Cervical Cancer Screening", E362="Utilization Rate (per 100,000 patients)"),
SUMIFS(CERV!$D:$D,CERV!$A:$A,C362,CERV!$G:$G,D362),
IF(AND(A362="Cancer Screening for CKD patients", E362="Utilization Rate (per 100,000 patients)"),
SUMIFS(CANSCRN!$D:$D,CANSCRN!$A:$A,C362,CANSCRN!$G:$G,D362),
IF(AND(A362="PSA Testing", E362="Cost per service ($USD)"),
SUMIFS(PSA!$E:$E,PSA!$A:$A,C362,PSA!$G:$G,D362),
IF(AND(A362="Colorectal Cancer Screening", E362="Cost per service ($USD)"),
SUMIFS(COL!$E:$E,COL!$A:$A,C362,COL!$G:$G,D362),
IF(AND(A362="Cervical Cancer Screening", E362="Cost per service ($USD)"),
SUMIFS(CERV!$E:$E,CERV!$A:$A,C362,CERV!$G:$G,D362),
IF(AND(A362="Cancer Screening for CKD patients", E362="Cost per service ($USD)"),
SUMIFS(CANSCRN!$E:$E,CANSCRN!$A:$A,C362,CANSCRN!$G:$G,D362),
IF(AND(A362="PSA Testing", E362="Total Expenditure ($USD per 100,000 patients)"),
SUMIFS(PSA!$F:$F,PSA!$A:$A,C362,PSA!$G:$G,D362),
IF(AND(A362="Colorectal Cancer Screening", E362="Total Expenditure ($USD per 100,000 patients)"),
SUMIFS(COL!$F:$F,COL!$A:$A,C362,COL!$G:$G,D362),
IF(AND(A362="Cervical Cancer Screening", E362="Total Expenditure ($USD per 100,000 patients)"),
SUMIFS(CERV!$F:$F,CERV!$A:$A,C362,CERV!$G:$G,D362),
SUMIFS(CANSCRN!$F:$F,CANSCRN!$A:$A,C362,CANSCRN!$G:$G,D362))))))))))))</f>
        <v>19141.755062680812</v>
      </c>
    </row>
    <row r="363" spans="1:6" x14ac:dyDescent="0.2">
      <c r="A363" s="24" t="s">
        <v>100</v>
      </c>
      <c r="B363" s="24" t="s">
        <v>101</v>
      </c>
      <c r="C363" s="24" t="s">
        <v>62</v>
      </c>
      <c r="D363" s="24">
        <v>2018</v>
      </c>
      <c r="E363" s="24" t="s">
        <v>102</v>
      </c>
      <c r="F363" s="3">
        <f>IF(AND(A363="PSA Testing", E363= "Utilization Rate (per 100,000 patients)"),
SUMIFS(PSA!$D:$D,PSA!$A:$A,C363,PSA!$G:$G,D363),
IF(AND(A363="Colorectal Cancer Screening", E363="Utilization Rate (per 100,000 patients)"),
SUMIFS(COL!$D:$D,COL!$A:$A,C363,COL!$G:$G, D363),
IF(AND(A363="Cervical Cancer Screening", E363="Utilization Rate (per 100,000 patients)"),
SUMIFS(CERV!$D:$D,CERV!$A:$A,C363,CERV!$G:$G,D363),
IF(AND(A363="Cancer Screening for CKD patients", E363="Utilization Rate (per 100,000 patients)"),
SUMIFS(CANSCRN!$D:$D,CANSCRN!$A:$A,C363,CANSCRN!$G:$G,D363),
IF(AND(A363="PSA Testing", E363="Cost per service ($USD)"),
SUMIFS(PSA!$E:$E,PSA!$A:$A,C363,PSA!$G:$G,D363),
IF(AND(A363="Colorectal Cancer Screening", E363="Cost per service ($USD)"),
SUMIFS(COL!$E:$E,COL!$A:$A,C363,COL!$G:$G,D363),
IF(AND(A363="Cervical Cancer Screening", E363="Cost per service ($USD)"),
SUMIFS(CERV!$E:$E,CERV!$A:$A,C363,CERV!$G:$G,D363),
IF(AND(A363="Cancer Screening for CKD patients", E363="Cost per service ($USD)"),
SUMIFS(CANSCRN!$E:$E,CANSCRN!$A:$A,C363,CANSCRN!$G:$G,D363),
IF(AND(A363="PSA Testing", E363="Total Expenditure ($USD per 100,000 patients)"),
SUMIFS(PSA!$F:$F,PSA!$A:$A,C363,PSA!$G:$G,D363),
IF(AND(A363="Colorectal Cancer Screening", E363="Total Expenditure ($USD per 100,000 patients)"),
SUMIFS(COL!$F:$F,COL!$A:$A,C363,COL!$G:$G,D363),
IF(AND(A363="Cervical Cancer Screening", E363="Total Expenditure ($USD per 100,000 patients)"),
SUMIFS(CERV!$F:$F,CERV!$A:$A,C363,CERV!$G:$G,D363),
SUMIFS(CANSCRN!$F:$F,CANSCRN!$A:$A,C363,CANSCRN!$G:$G,D363))))))))))))</f>
        <v>23042.230422304223</v>
      </c>
    </row>
    <row r="364" spans="1:6" x14ac:dyDescent="0.2">
      <c r="A364" s="24" t="s">
        <v>100</v>
      </c>
      <c r="B364" s="24" t="s">
        <v>101</v>
      </c>
      <c r="C364" s="24" t="s">
        <v>62</v>
      </c>
      <c r="D364" s="24">
        <v>2019</v>
      </c>
      <c r="E364" s="24" t="s">
        <v>102</v>
      </c>
      <c r="F364" s="3">
        <f>IF(AND(A364="PSA Testing", E364= "Utilization Rate (per 100,000 patients)"),
SUMIFS(PSA!$D:$D,PSA!$A:$A,C364,PSA!$G:$G,D364),
IF(AND(A364="Colorectal Cancer Screening", E364="Utilization Rate (per 100,000 patients)"),
SUMIFS(COL!$D:$D,COL!$A:$A,C364,COL!$G:$G, D364),
IF(AND(A364="Cervical Cancer Screening", E364="Utilization Rate (per 100,000 patients)"),
SUMIFS(CERV!$D:$D,CERV!$A:$A,C364,CERV!$G:$G,D364),
IF(AND(A364="Cancer Screening for CKD patients", E364="Utilization Rate (per 100,000 patients)"),
SUMIFS(CANSCRN!$D:$D,CANSCRN!$A:$A,C364,CANSCRN!$G:$G,D364),
IF(AND(A364="PSA Testing", E364="Cost per service ($USD)"),
SUMIFS(PSA!$E:$E,PSA!$A:$A,C364,PSA!$G:$G,D364),
IF(AND(A364="Colorectal Cancer Screening", E364="Cost per service ($USD)"),
SUMIFS(COL!$E:$E,COL!$A:$A,C364,COL!$G:$G,D364),
IF(AND(A364="Cervical Cancer Screening", E364="Cost per service ($USD)"),
SUMIFS(CERV!$E:$E,CERV!$A:$A,C364,CERV!$G:$G,D364),
IF(AND(A364="Cancer Screening for CKD patients", E364="Cost per service ($USD)"),
SUMIFS(CANSCRN!$E:$E,CANSCRN!$A:$A,C364,CANSCRN!$G:$G,D364),
IF(AND(A364="PSA Testing", E364="Total Expenditure ($USD per 100,000 patients)"),
SUMIFS(PSA!$F:$F,PSA!$A:$A,C364,PSA!$G:$G,D364),
IF(AND(A364="Colorectal Cancer Screening", E364="Total Expenditure ($USD per 100,000 patients)"),
SUMIFS(COL!$F:$F,COL!$A:$A,C364,COL!$G:$G,D364),
IF(AND(A364="Cervical Cancer Screening", E364="Total Expenditure ($USD per 100,000 patients)"),
SUMIFS(CERV!$F:$F,CERV!$A:$A,C364,CERV!$G:$G,D364),
SUMIFS(CANSCRN!$F:$F,CANSCRN!$A:$A,C364,CANSCRN!$G:$G,D364))))))))))))</f>
        <v>22839.943342776205</v>
      </c>
    </row>
    <row r="365" spans="1:6" x14ac:dyDescent="0.2">
      <c r="A365" s="24" t="s">
        <v>100</v>
      </c>
      <c r="B365" s="24" t="s">
        <v>101</v>
      </c>
      <c r="C365" s="24" t="s">
        <v>63</v>
      </c>
      <c r="D365" s="24">
        <v>2009</v>
      </c>
      <c r="E365" s="24" t="s">
        <v>102</v>
      </c>
      <c r="F365" s="3">
        <f>IF(AND(A365="PSA Testing", E365= "Utilization Rate (per 100,000 patients)"),
SUMIFS(PSA!$D:$D,PSA!$A:$A,C365,PSA!$G:$G,D365),
IF(AND(A365="Colorectal Cancer Screening", E365="Utilization Rate (per 100,000 patients)"),
SUMIFS(COL!$D:$D,COL!$A:$A,C365,COL!$G:$G, D365),
IF(AND(A365="Cervical Cancer Screening", E365="Utilization Rate (per 100,000 patients)"),
SUMIFS(CERV!$D:$D,CERV!$A:$A,C365,CERV!$G:$G,D365),
IF(AND(A365="Cancer Screening for CKD patients", E365="Utilization Rate (per 100,000 patients)"),
SUMIFS(CANSCRN!$D:$D,CANSCRN!$A:$A,C365,CANSCRN!$G:$G,D365),
IF(AND(A365="PSA Testing", E365="Cost per service ($USD)"),
SUMIFS(PSA!$E:$E,PSA!$A:$A,C365,PSA!$G:$G,D365),
IF(AND(A365="Colorectal Cancer Screening", E365="Cost per service ($USD)"),
SUMIFS(COL!$E:$E,COL!$A:$A,C365,COL!$G:$G,D365),
IF(AND(A365="Cervical Cancer Screening", E365="Cost per service ($USD)"),
SUMIFS(CERV!$E:$E,CERV!$A:$A,C365,CERV!$G:$G,D365),
IF(AND(A365="Cancer Screening for CKD patients", E365="Cost per service ($USD)"),
SUMIFS(CANSCRN!$E:$E,CANSCRN!$A:$A,C365,CANSCRN!$G:$G,D365),
IF(AND(A365="PSA Testing", E365="Total Expenditure ($USD per 100,000 patients)"),
SUMIFS(PSA!$F:$F,PSA!$A:$A,C365,PSA!$G:$G,D365),
IF(AND(A365="Colorectal Cancer Screening", E365="Total Expenditure ($USD per 100,000 patients)"),
SUMIFS(COL!$F:$F,COL!$A:$A,C365,COL!$G:$G,D365),
IF(AND(A365="Cervical Cancer Screening", E365="Total Expenditure ($USD per 100,000 patients)"),
SUMIFS(CERV!$F:$F,CERV!$A:$A,C365,CERV!$G:$G,D365),
SUMIFS(CANSCRN!$F:$F,CANSCRN!$A:$A,C365,CANSCRN!$G:$G,D365))))))))))))</f>
        <v>13205.907906168548</v>
      </c>
    </row>
    <row r="366" spans="1:6" x14ac:dyDescent="0.2">
      <c r="A366" s="24" t="s">
        <v>100</v>
      </c>
      <c r="B366" s="24" t="s">
        <v>101</v>
      </c>
      <c r="C366" s="24" t="s">
        <v>63</v>
      </c>
      <c r="D366" s="24">
        <v>2010</v>
      </c>
      <c r="E366" s="24" t="s">
        <v>102</v>
      </c>
      <c r="F366" s="3">
        <f>IF(AND(A366="PSA Testing", E366= "Utilization Rate (per 100,000 patients)"),
SUMIFS(PSA!$D:$D,PSA!$A:$A,C366,PSA!$G:$G,D366),
IF(AND(A366="Colorectal Cancer Screening", E366="Utilization Rate (per 100,000 patients)"),
SUMIFS(COL!$D:$D,COL!$A:$A,C366,COL!$G:$G, D366),
IF(AND(A366="Cervical Cancer Screening", E366="Utilization Rate (per 100,000 patients)"),
SUMIFS(CERV!$D:$D,CERV!$A:$A,C366,CERV!$G:$G,D366),
IF(AND(A366="Cancer Screening for CKD patients", E366="Utilization Rate (per 100,000 patients)"),
SUMIFS(CANSCRN!$D:$D,CANSCRN!$A:$A,C366,CANSCRN!$G:$G,D366),
IF(AND(A366="PSA Testing", E366="Cost per service ($USD)"),
SUMIFS(PSA!$E:$E,PSA!$A:$A,C366,PSA!$G:$G,D366),
IF(AND(A366="Colorectal Cancer Screening", E366="Cost per service ($USD)"),
SUMIFS(COL!$E:$E,COL!$A:$A,C366,COL!$G:$G,D366),
IF(AND(A366="Cervical Cancer Screening", E366="Cost per service ($USD)"),
SUMIFS(CERV!$E:$E,CERV!$A:$A,C366,CERV!$G:$G,D366),
IF(AND(A366="Cancer Screening for CKD patients", E366="Cost per service ($USD)"),
SUMIFS(CANSCRN!$E:$E,CANSCRN!$A:$A,C366,CANSCRN!$G:$G,D366),
IF(AND(A366="PSA Testing", E366="Total Expenditure ($USD per 100,000 patients)"),
SUMIFS(PSA!$F:$F,PSA!$A:$A,C366,PSA!$G:$G,D366),
IF(AND(A366="Colorectal Cancer Screening", E366="Total Expenditure ($USD per 100,000 patients)"),
SUMIFS(COL!$F:$F,COL!$A:$A,C366,COL!$G:$G,D366),
IF(AND(A366="Cervical Cancer Screening", E366="Total Expenditure ($USD per 100,000 patients)"),
SUMIFS(CERV!$F:$F,CERV!$A:$A,C366,CERV!$G:$G,D366),
SUMIFS(CANSCRN!$F:$F,CANSCRN!$A:$A,C366,CANSCRN!$G:$G,D366))))))))))))</f>
        <v>9056.9561157796452</v>
      </c>
    </row>
    <row r="367" spans="1:6" x14ac:dyDescent="0.2">
      <c r="A367" s="24" t="s">
        <v>100</v>
      </c>
      <c r="B367" s="24" t="s">
        <v>101</v>
      </c>
      <c r="C367" s="24" t="s">
        <v>63</v>
      </c>
      <c r="D367" s="24">
        <v>2011</v>
      </c>
      <c r="E367" s="24" t="s">
        <v>102</v>
      </c>
      <c r="F367" s="3">
        <f>IF(AND(A367="PSA Testing", E367= "Utilization Rate (per 100,000 patients)"),
SUMIFS(PSA!$D:$D,PSA!$A:$A,C367,PSA!$G:$G,D367),
IF(AND(A367="Colorectal Cancer Screening", E367="Utilization Rate (per 100,000 patients)"),
SUMIFS(COL!$D:$D,COL!$A:$A,C367,COL!$G:$G, D367),
IF(AND(A367="Cervical Cancer Screening", E367="Utilization Rate (per 100,000 patients)"),
SUMIFS(CERV!$D:$D,CERV!$A:$A,C367,CERV!$G:$G,D367),
IF(AND(A367="Cancer Screening for CKD patients", E367="Utilization Rate (per 100,000 patients)"),
SUMIFS(CANSCRN!$D:$D,CANSCRN!$A:$A,C367,CANSCRN!$G:$G,D367),
IF(AND(A367="PSA Testing", E367="Cost per service ($USD)"),
SUMIFS(PSA!$E:$E,PSA!$A:$A,C367,PSA!$G:$G,D367),
IF(AND(A367="Colorectal Cancer Screening", E367="Cost per service ($USD)"),
SUMIFS(COL!$E:$E,COL!$A:$A,C367,COL!$G:$G,D367),
IF(AND(A367="Cervical Cancer Screening", E367="Cost per service ($USD)"),
SUMIFS(CERV!$E:$E,CERV!$A:$A,C367,CERV!$G:$G,D367),
IF(AND(A367="Cancer Screening for CKD patients", E367="Cost per service ($USD)"),
SUMIFS(CANSCRN!$E:$E,CANSCRN!$A:$A,C367,CANSCRN!$G:$G,D367),
IF(AND(A367="PSA Testing", E367="Total Expenditure ($USD per 100,000 patients)"),
SUMIFS(PSA!$F:$F,PSA!$A:$A,C367,PSA!$G:$G,D367),
IF(AND(A367="Colorectal Cancer Screening", E367="Total Expenditure ($USD per 100,000 patients)"),
SUMIFS(COL!$F:$F,COL!$A:$A,C367,COL!$G:$G,D367),
IF(AND(A367="Cervical Cancer Screening", E367="Total Expenditure ($USD per 100,000 patients)"),
SUMIFS(CERV!$F:$F,CERV!$A:$A,C367,CERV!$G:$G,D367),
SUMIFS(CANSCRN!$F:$F,CANSCRN!$A:$A,C367,CANSCRN!$G:$G,D367))))))))))))</f>
        <v>8736.0594795539037</v>
      </c>
    </row>
    <row r="368" spans="1:6" x14ac:dyDescent="0.2">
      <c r="A368" s="24" t="s">
        <v>100</v>
      </c>
      <c r="B368" s="24" t="s">
        <v>101</v>
      </c>
      <c r="C368" s="24" t="s">
        <v>63</v>
      </c>
      <c r="D368" s="24">
        <v>2012</v>
      </c>
      <c r="E368" s="24" t="s">
        <v>102</v>
      </c>
      <c r="F368" s="3">
        <f>IF(AND(A368="PSA Testing", E368= "Utilization Rate (per 100,000 patients)"),
SUMIFS(PSA!$D:$D,PSA!$A:$A,C368,PSA!$G:$G,D368),
IF(AND(A368="Colorectal Cancer Screening", E368="Utilization Rate (per 100,000 patients)"),
SUMIFS(COL!$D:$D,COL!$A:$A,C368,COL!$G:$G, D368),
IF(AND(A368="Cervical Cancer Screening", E368="Utilization Rate (per 100,000 patients)"),
SUMIFS(CERV!$D:$D,CERV!$A:$A,C368,CERV!$G:$G,D368),
IF(AND(A368="Cancer Screening for CKD patients", E368="Utilization Rate (per 100,000 patients)"),
SUMIFS(CANSCRN!$D:$D,CANSCRN!$A:$A,C368,CANSCRN!$G:$G,D368),
IF(AND(A368="PSA Testing", E368="Cost per service ($USD)"),
SUMIFS(PSA!$E:$E,PSA!$A:$A,C368,PSA!$G:$G,D368),
IF(AND(A368="Colorectal Cancer Screening", E368="Cost per service ($USD)"),
SUMIFS(COL!$E:$E,COL!$A:$A,C368,COL!$G:$G,D368),
IF(AND(A368="Cervical Cancer Screening", E368="Cost per service ($USD)"),
SUMIFS(CERV!$E:$E,CERV!$A:$A,C368,CERV!$G:$G,D368),
IF(AND(A368="Cancer Screening for CKD patients", E368="Cost per service ($USD)"),
SUMIFS(CANSCRN!$E:$E,CANSCRN!$A:$A,C368,CANSCRN!$G:$G,D368),
IF(AND(A368="PSA Testing", E368="Total Expenditure ($USD per 100,000 patients)"),
SUMIFS(PSA!$F:$F,PSA!$A:$A,C368,PSA!$G:$G,D368),
IF(AND(A368="Colorectal Cancer Screening", E368="Total Expenditure ($USD per 100,000 patients)"),
SUMIFS(COL!$F:$F,COL!$A:$A,C368,COL!$G:$G,D368),
IF(AND(A368="Cervical Cancer Screening", E368="Total Expenditure ($USD per 100,000 patients)"),
SUMIFS(CERV!$F:$F,CERV!$A:$A,C368,CERV!$G:$G,D368),
SUMIFS(CANSCRN!$F:$F,CANSCRN!$A:$A,C368,CANSCRN!$G:$G,D368))))))))))))</f>
        <v>8234.2177493138151</v>
      </c>
    </row>
    <row r="369" spans="1:6" x14ac:dyDescent="0.2">
      <c r="A369" s="24" t="s">
        <v>100</v>
      </c>
      <c r="B369" s="24" t="s">
        <v>101</v>
      </c>
      <c r="C369" s="24" t="s">
        <v>63</v>
      </c>
      <c r="D369" s="24">
        <v>2013</v>
      </c>
      <c r="E369" s="24" t="s">
        <v>102</v>
      </c>
      <c r="F369" s="3">
        <f>IF(AND(A369="PSA Testing", E369= "Utilization Rate (per 100,000 patients)"),
SUMIFS(PSA!$D:$D,PSA!$A:$A,C369,PSA!$G:$G,D369),
IF(AND(A369="Colorectal Cancer Screening", E369="Utilization Rate (per 100,000 patients)"),
SUMIFS(COL!$D:$D,COL!$A:$A,C369,COL!$G:$G, D369),
IF(AND(A369="Cervical Cancer Screening", E369="Utilization Rate (per 100,000 patients)"),
SUMIFS(CERV!$D:$D,CERV!$A:$A,C369,CERV!$G:$G,D369),
IF(AND(A369="Cancer Screening for CKD patients", E369="Utilization Rate (per 100,000 patients)"),
SUMIFS(CANSCRN!$D:$D,CANSCRN!$A:$A,C369,CANSCRN!$G:$G,D369),
IF(AND(A369="PSA Testing", E369="Cost per service ($USD)"),
SUMIFS(PSA!$E:$E,PSA!$A:$A,C369,PSA!$G:$G,D369),
IF(AND(A369="Colorectal Cancer Screening", E369="Cost per service ($USD)"),
SUMIFS(COL!$E:$E,COL!$A:$A,C369,COL!$G:$G,D369),
IF(AND(A369="Cervical Cancer Screening", E369="Cost per service ($USD)"),
SUMIFS(CERV!$E:$E,CERV!$A:$A,C369,CERV!$G:$G,D369),
IF(AND(A369="Cancer Screening for CKD patients", E369="Cost per service ($USD)"),
SUMIFS(CANSCRN!$E:$E,CANSCRN!$A:$A,C369,CANSCRN!$G:$G,D369),
IF(AND(A369="PSA Testing", E369="Total Expenditure ($USD per 100,000 patients)"),
SUMIFS(PSA!$F:$F,PSA!$A:$A,C369,PSA!$G:$G,D369),
IF(AND(A369="Colorectal Cancer Screening", E369="Total Expenditure ($USD per 100,000 patients)"),
SUMIFS(COL!$F:$F,COL!$A:$A,C369,COL!$G:$G,D369),
IF(AND(A369="Cervical Cancer Screening", E369="Total Expenditure ($USD per 100,000 patients)"),
SUMIFS(CERV!$F:$F,CERV!$A:$A,C369,CERV!$G:$G,D369),
SUMIFS(CANSCRN!$F:$F,CANSCRN!$A:$A,C369,CANSCRN!$G:$G,D369))))))))))))</f>
        <v>8753.3156498673743</v>
      </c>
    </row>
    <row r="370" spans="1:6" x14ac:dyDescent="0.2">
      <c r="A370" s="24" t="s">
        <v>100</v>
      </c>
      <c r="B370" s="24" t="s">
        <v>101</v>
      </c>
      <c r="C370" s="24" t="s">
        <v>63</v>
      </c>
      <c r="D370" s="24">
        <v>2014</v>
      </c>
      <c r="E370" s="24" t="s">
        <v>102</v>
      </c>
      <c r="F370" s="3">
        <f>IF(AND(A370="PSA Testing", E370= "Utilization Rate (per 100,000 patients)"),
SUMIFS(PSA!$D:$D,PSA!$A:$A,C370,PSA!$G:$G,D370),
IF(AND(A370="Colorectal Cancer Screening", E370="Utilization Rate (per 100,000 patients)"),
SUMIFS(COL!$D:$D,COL!$A:$A,C370,COL!$G:$G, D370),
IF(AND(A370="Cervical Cancer Screening", E370="Utilization Rate (per 100,000 patients)"),
SUMIFS(CERV!$D:$D,CERV!$A:$A,C370,CERV!$G:$G,D370),
IF(AND(A370="Cancer Screening for CKD patients", E370="Utilization Rate (per 100,000 patients)"),
SUMIFS(CANSCRN!$D:$D,CANSCRN!$A:$A,C370,CANSCRN!$G:$G,D370),
IF(AND(A370="PSA Testing", E370="Cost per service ($USD)"),
SUMIFS(PSA!$E:$E,PSA!$A:$A,C370,PSA!$G:$G,D370),
IF(AND(A370="Colorectal Cancer Screening", E370="Cost per service ($USD)"),
SUMIFS(COL!$E:$E,COL!$A:$A,C370,COL!$G:$G,D370),
IF(AND(A370="Cervical Cancer Screening", E370="Cost per service ($USD)"),
SUMIFS(CERV!$E:$E,CERV!$A:$A,C370,CERV!$G:$G,D370),
IF(AND(A370="Cancer Screening for CKD patients", E370="Cost per service ($USD)"),
SUMIFS(CANSCRN!$E:$E,CANSCRN!$A:$A,C370,CANSCRN!$G:$G,D370),
IF(AND(A370="PSA Testing", E370="Total Expenditure ($USD per 100,000 patients)"),
SUMIFS(PSA!$F:$F,PSA!$A:$A,C370,PSA!$G:$G,D370),
IF(AND(A370="Colorectal Cancer Screening", E370="Total Expenditure ($USD per 100,000 patients)"),
SUMIFS(COL!$F:$F,COL!$A:$A,C370,COL!$G:$G,D370),
IF(AND(A370="Cervical Cancer Screening", E370="Total Expenditure ($USD per 100,000 patients)"),
SUMIFS(CERV!$F:$F,CERV!$A:$A,C370,CERV!$G:$G,D370),
SUMIFS(CANSCRN!$F:$F,CANSCRN!$A:$A,C370,CANSCRN!$G:$G,D370))))))))))))</f>
        <v>6187.6247504990015</v>
      </c>
    </row>
    <row r="371" spans="1:6" x14ac:dyDescent="0.2">
      <c r="A371" s="24" t="s">
        <v>100</v>
      </c>
      <c r="B371" s="24" t="s">
        <v>101</v>
      </c>
      <c r="C371" s="24" t="s">
        <v>63</v>
      </c>
      <c r="D371" s="24">
        <v>2015</v>
      </c>
      <c r="E371" s="24" t="s">
        <v>102</v>
      </c>
      <c r="F371" s="3">
        <f>IF(AND(A371="PSA Testing", E371= "Utilization Rate (per 100,000 patients)"),
SUMIFS(PSA!$D:$D,PSA!$A:$A,C371,PSA!$G:$G,D371),
IF(AND(A371="Colorectal Cancer Screening", E371="Utilization Rate (per 100,000 patients)"),
SUMIFS(COL!$D:$D,COL!$A:$A,C371,COL!$G:$G, D371),
IF(AND(A371="Cervical Cancer Screening", E371="Utilization Rate (per 100,000 patients)"),
SUMIFS(CERV!$D:$D,CERV!$A:$A,C371,CERV!$G:$G,D371),
IF(AND(A371="Cancer Screening for CKD patients", E371="Utilization Rate (per 100,000 patients)"),
SUMIFS(CANSCRN!$D:$D,CANSCRN!$A:$A,C371,CANSCRN!$G:$G,D371),
IF(AND(A371="PSA Testing", E371="Cost per service ($USD)"),
SUMIFS(PSA!$E:$E,PSA!$A:$A,C371,PSA!$G:$G,D371),
IF(AND(A371="Colorectal Cancer Screening", E371="Cost per service ($USD)"),
SUMIFS(COL!$E:$E,COL!$A:$A,C371,COL!$G:$G,D371),
IF(AND(A371="Cervical Cancer Screening", E371="Cost per service ($USD)"),
SUMIFS(CERV!$E:$E,CERV!$A:$A,C371,CERV!$G:$G,D371),
IF(AND(A371="Cancer Screening for CKD patients", E371="Cost per service ($USD)"),
SUMIFS(CANSCRN!$E:$E,CANSCRN!$A:$A,C371,CANSCRN!$G:$G,D371),
IF(AND(A371="PSA Testing", E371="Total Expenditure ($USD per 100,000 patients)"),
SUMIFS(PSA!$F:$F,PSA!$A:$A,C371,PSA!$G:$G,D371),
IF(AND(A371="Colorectal Cancer Screening", E371="Total Expenditure ($USD per 100,000 patients)"),
SUMIFS(COL!$F:$F,COL!$A:$A,C371,COL!$G:$G,D371),
IF(AND(A371="Cervical Cancer Screening", E371="Total Expenditure ($USD per 100,000 patients)"),
SUMIFS(CERV!$F:$F,CERV!$A:$A,C371,CERV!$G:$G,D371),
SUMIFS(CANSCRN!$F:$F,CANSCRN!$A:$A,C371,CANSCRN!$G:$G,D371))))))))))))</f>
        <v>9738.3720930232557</v>
      </c>
    </row>
    <row r="372" spans="1:6" x14ac:dyDescent="0.2">
      <c r="A372" s="24" t="s">
        <v>100</v>
      </c>
      <c r="B372" s="24" t="s">
        <v>101</v>
      </c>
      <c r="C372" s="24" t="s">
        <v>63</v>
      </c>
      <c r="D372" s="24">
        <v>2016</v>
      </c>
      <c r="E372" s="24" t="s">
        <v>102</v>
      </c>
      <c r="F372" s="3">
        <f>IF(AND(A372="PSA Testing", E372= "Utilization Rate (per 100,000 patients)"),
SUMIFS(PSA!$D:$D,PSA!$A:$A,C372,PSA!$G:$G,D372),
IF(AND(A372="Colorectal Cancer Screening", E372="Utilization Rate (per 100,000 patients)"),
SUMIFS(COL!$D:$D,COL!$A:$A,C372,COL!$G:$G, D372),
IF(AND(A372="Cervical Cancer Screening", E372="Utilization Rate (per 100,000 patients)"),
SUMIFS(CERV!$D:$D,CERV!$A:$A,C372,CERV!$G:$G,D372),
IF(AND(A372="Cancer Screening for CKD patients", E372="Utilization Rate (per 100,000 patients)"),
SUMIFS(CANSCRN!$D:$D,CANSCRN!$A:$A,C372,CANSCRN!$G:$G,D372),
IF(AND(A372="PSA Testing", E372="Cost per service ($USD)"),
SUMIFS(PSA!$E:$E,PSA!$A:$A,C372,PSA!$G:$G,D372),
IF(AND(A372="Colorectal Cancer Screening", E372="Cost per service ($USD)"),
SUMIFS(COL!$E:$E,COL!$A:$A,C372,COL!$G:$G,D372),
IF(AND(A372="Cervical Cancer Screening", E372="Cost per service ($USD)"),
SUMIFS(CERV!$E:$E,CERV!$A:$A,C372,CERV!$G:$G,D372),
IF(AND(A372="Cancer Screening for CKD patients", E372="Cost per service ($USD)"),
SUMIFS(CANSCRN!$E:$E,CANSCRN!$A:$A,C372,CANSCRN!$G:$G,D372),
IF(AND(A372="PSA Testing", E372="Total Expenditure ($USD per 100,000 patients)"),
SUMIFS(PSA!$F:$F,PSA!$A:$A,C372,PSA!$G:$G,D372),
IF(AND(A372="Colorectal Cancer Screening", E372="Total Expenditure ($USD per 100,000 patients)"),
SUMIFS(COL!$F:$F,COL!$A:$A,C372,COL!$G:$G,D372),
IF(AND(A372="Cervical Cancer Screening", E372="Total Expenditure ($USD per 100,000 patients)"),
SUMIFS(CERV!$F:$F,CERV!$A:$A,C372,CERV!$G:$G,D372),
SUMIFS(CANSCRN!$F:$F,CANSCRN!$A:$A,C372,CANSCRN!$G:$G,D372))))))))))))</f>
        <v>10875.331564986736</v>
      </c>
    </row>
    <row r="373" spans="1:6" x14ac:dyDescent="0.2">
      <c r="A373" s="24" t="s">
        <v>100</v>
      </c>
      <c r="B373" s="24" t="s">
        <v>101</v>
      </c>
      <c r="C373" s="24" t="s">
        <v>63</v>
      </c>
      <c r="D373" s="24">
        <v>2017</v>
      </c>
      <c r="E373" s="24" t="s">
        <v>102</v>
      </c>
      <c r="F373" s="3">
        <f>IF(AND(A373="PSA Testing", E373= "Utilization Rate (per 100,000 patients)"),
SUMIFS(PSA!$D:$D,PSA!$A:$A,C373,PSA!$G:$G,D373),
IF(AND(A373="Colorectal Cancer Screening", E373="Utilization Rate (per 100,000 patients)"),
SUMIFS(COL!$D:$D,COL!$A:$A,C373,COL!$G:$G, D373),
IF(AND(A373="Cervical Cancer Screening", E373="Utilization Rate (per 100,000 patients)"),
SUMIFS(CERV!$D:$D,CERV!$A:$A,C373,CERV!$G:$G,D373),
IF(AND(A373="Cancer Screening for CKD patients", E373="Utilization Rate (per 100,000 patients)"),
SUMIFS(CANSCRN!$D:$D,CANSCRN!$A:$A,C373,CANSCRN!$G:$G,D373),
IF(AND(A373="PSA Testing", E373="Cost per service ($USD)"),
SUMIFS(PSA!$E:$E,PSA!$A:$A,C373,PSA!$G:$G,D373),
IF(AND(A373="Colorectal Cancer Screening", E373="Cost per service ($USD)"),
SUMIFS(COL!$E:$E,COL!$A:$A,C373,COL!$G:$G,D373),
IF(AND(A373="Cervical Cancer Screening", E373="Cost per service ($USD)"),
SUMIFS(CERV!$E:$E,CERV!$A:$A,C373,CERV!$G:$G,D373),
IF(AND(A373="Cancer Screening for CKD patients", E373="Cost per service ($USD)"),
SUMIFS(CANSCRN!$E:$E,CANSCRN!$A:$A,C373,CANSCRN!$G:$G,D373),
IF(AND(A373="PSA Testing", E373="Total Expenditure ($USD per 100,000 patients)"),
SUMIFS(PSA!$F:$F,PSA!$A:$A,C373,PSA!$G:$G,D373),
IF(AND(A373="Colorectal Cancer Screening", E373="Total Expenditure ($USD per 100,000 patients)"),
SUMIFS(COL!$F:$F,COL!$A:$A,C373,COL!$G:$G,D373),
IF(AND(A373="Cervical Cancer Screening", E373="Total Expenditure ($USD per 100,000 patients)"),
SUMIFS(CERV!$F:$F,CERV!$A:$A,C373,CERV!$G:$G,D373),
SUMIFS(CANSCRN!$F:$F,CANSCRN!$A:$A,C373,CANSCRN!$G:$G,D373))))))))))))</f>
        <v>18975.903614457831</v>
      </c>
    </row>
    <row r="374" spans="1:6" x14ac:dyDescent="0.2">
      <c r="A374" s="24" t="s">
        <v>100</v>
      </c>
      <c r="B374" s="24" t="s">
        <v>101</v>
      </c>
      <c r="C374" s="24" t="s">
        <v>63</v>
      </c>
      <c r="D374" s="24">
        <v>2018</v>
      </c>
      <c r="E374" s="24" t="s">
        <v>102</v>
      </c>
      <c r="F374" s="3">
        <f>IF(AND(A374="PSA Testing", E374= "Utilization Rate (per 100,000 patients)"),
SUMIFS(PSA!$D:$D,PSA!$A:$A,C374,PSA!$G:$G,D374),
IF(AND(A374="Colorectal Cancer Screening", E374="Utilization Rate (per 100,000 patients)"),
SUMIFS(COL!$D:$D,COL!$A:$A,C374,COL!$G:$G, D374),
IF(AND(A374="Cervical Cancer Screening", E374="Utilization Rate (per 100,000 patients)"),
SUMIFS(CERV!$D:$D,CERV!$A:$A,C374,CERV!$G:$G,D374),
IF(AND(A374="Cancer Screening for CKD patients", E374="Utilization Rate (per 100,000 patients)"),
SUMIFS(CANSCRN!$D:$D,CANSCRN!$A:$A,C374,CANSCRN!$G:$G,D374),
IF(AND(A374="PSA Testing", E374="Cost per service ($USD)"),
SUMIFS(PSA!$E:$E,PSA!$A:$A,C374,PSA!$G:$G,D374),
IF(AND(A374="Colorectal Cancer Screening", E374="Cost per service ($USD)"),
SUMIFS(COL!$E:$E,COL!$A:$A,C374,COL!$G:$G,D374),
IF(AND(A374="Cervical Cancer Screening", E374="Cost per service ($USD)"),
SUMIFS(CERV!$E:$E,CERV!$A:$A,C374,CERV!$G:$G,D374),
IF(AND(A374="Cancer Screening for CKD patients", E374="Cost per service ($USD)"),
SUMIFS(CANSCRN!$E:$E,CANSCRN!$A:$A,C374,CANSCRN!$G:$G,D374),
IF(AND(A374="PSA Testing", E374="Total Expenditure ($USD per 100,000 patients)"),
SUMIFS(PSA!$F:$F,PSA!$A:$A,C374,PSA!$G:$G,D374),
IF(AND(A374="Colorectal Cancer Screening", E374="Total Expenditure ($USD per 100,000 patients)"),
SUMIFS(COL!$F:$F,COL!$A:$A,C374,COL!$G:$G,D374),
IF(AND(A374="Cervical Cancer Screening", E374="Total Expenditure ($USD per 100,000 patients)"),
SUMIFS(CERV!$F:$F,CERV!$A:$A,C374,CERV!$G:$G,D374),
SUMIFS(CANSCRN!$F:$F,CANSCRN!$A:$A,C374,CANSCRN!$G:$G,D374))))))))))))</f>
        <v>26271.186440677968</v>
      </c>
    </row>
    <row r="375" spans="1:6" x14ac:dyDescent="0.2">
      <c r="A375" s="24" t="s">
        <v>100</v>
      </c>
      <c r="B375" s="24" t="s">
        <v>101</v>
      </c>
      <c r="C375" s="24" t="s">
        <v>63</v>
      </c>
      <c r="D375" s="24">
        <v>2019</v>
      </c>
      <c r="E375" s="24" t="s">
        <v>102</v>
      </c>
      <c r="F375" s="3">
        <f>IF(AND(A375="PSA Testing", E375= "Utilization Rate (per 100,000 patients)"),
SUMIFS(PSA!$D:$D,PSA!$A:$A,C375,PSA!$G:$G,D375),
IF(AND(A375="Colorectal Cancer Screening", E375="Utilization Rate (per 100,000 patients)"),
SUMIFS(COL!$D:$D,COL!$A:$A,C375,COL!$G:$G, D375),
IF(AND(A375="Cervical Cancer Screening", E375="Utilization Rate (per 100,000 patients)"),
SUMIFS(CERV!$D:$D,CERV!$A:$A,C375,CERV!$G:$G,D375),
IF(AND(A375="Cancer Screening for CKD patients", E375="Utilization Rate (per 100,000 patients)"),
SUMIFS(CANSCRN!$D:$D,CANSCRN!$A:$A,C375,CANSCRN!$G:$G,D375),
IF(AND(A375="PSA Testing", E375="Cost per service ($USD)"),
SUMIFS(PSA!$E:$E,PSA!$A:$A,C375,PSA!$G:$G,D375),
IF(AND(A375="Colorectal Cancer Screening", E375="Cost per service ($USD)"),
SUMIFS(COL!$E:$E,COL!$A:$A,C375,COL!$G:$G,D375),
IF(AND(A375="Cervical Cancer Screening", E375="Cost per service ($USD)"),
SUMIFS(CERV!$E:$E,CERV!$A:$A,C375,CERV!$G:$G,D375),
IF(AND(A375="Cancer Screening for CKD patients", E375="Cost per service ($USD)"),
SUMIFS(CANSCRN!$E:$E,CANSCRN!$A:$A,C375,CANSCRN!$G:$G,D375),
IF(AND(A375="PSA Testing", E375="Total Expenditure ($USD per 100,000 patients)"),
SUMIFS(PSA!$F:$F,PSA!$A:$A,C375,PSA!$G:$G,D375),
IF(AND(A375="Colorectal Cancer Screening", E375="Total Expenditure ($USD per 100,000 patients)"),
SUMIFS(COL!$F:$F,COL!$A:$A,C375,COL!$G:$G,D375),
IF(AND(A375="Cervical Cancer Screening", E375="Total Expenditure ($USD per 100,000 patients)"),
SUMIFS(CERV!$F:$F,CERV!$A:$A,C375,CERV!$G:$G,D375),
SUMIFS(CANSCRN!$F:$F,CANSCRN!$A:$A,C375,CANSCRN!$G:$G,D375))))))))))))</f>
        <v>25752.508361204014</v>
      </c>
    </row>
    <row r="376" spans="1:6" x14ac:dyDescent="0.2">
      <c r="A376" s="24" t="s">
        <v>100</v>
      </c>
      <c r="B376" s="24" t="s">
        <v>101</v>
      </c>
      <c r="C376" s="24" t="s">
        <v>64</v>
      </c>
      <c r="D376" s="24">
        <v>2009</v>
      </c>
      <c r="E376" s="24" t="s">
        <v>102</v>
      </c>
      <c r="F376" s="3">
        <f>IF(AND(A376="PSA Testing", E376= "Utilization Rate (per 100,000 patients)"),
SUMIFS(PSA!$D:$D,PSA!$A:$A,C376,PSA!$G:$G,D376),
IF(AND(A376="Colorectal Cancer Screening", E376="Utilization Rate (per 100,000 patients)"),
SUMIFS(COL!$D:$D,COL!$A:$A,C376,COL!$G:$G, D376),
IF(AND(A376="Cervical Cancer Screening", E376="Utilization Rate (per 100,000 patients)"),
SUMIFS(CERV!$D:$D,CERV!$A:$A,C376,CERV!$G:$G,D376),
IF(AND(A376="Cancer Screening for CKD patients", E376="Utilization Rate (per 100,000 patients)"),
SUMIFS(CANSCRN!$D:$D,CANSCRN!$A:$A,C376,CANSCRN!$G:$G,D376),
IF(AND(A376="PSA Testing", E376="Cost per service ($USD)"),
SUMIFS(PSA!$E:$E,PSA!$A:$A,C376,PSA!$G:$G,D376),
IF(AND(A376="Colorectal Cancer Screening", E376="Cost per service ($USD)"),
SUMIFS(COL!$E:$E,COL!$A:$A,C376,COL!$G:$G,D376),
IF(AND(A376="Cervical Cancer Screening", E376="Cost per service ($USD)"),
SUMIFS(CERV!$E:$E,CERV!$A:$A,C376,CERV!$G:$G,D376),
IF(AND(A376="Cancer Screening for CKD patients", E376="Cost per service ($USD)"),
SUMIFS(CANSCRN!$E:$E,CANSCRN!$A:$A,C376,CANSCRN!$G:$G,D376),
IF(AND(A376="PSA Testing", E376="Total Expenditure ($USD per 100,000 patients)"),
SUMIFS(PSA!$F:$F,PSA!$A:$A,C376,PSA!$G:$G,D376),
IF(AND(A376="Colorectal Cancer Screening", E376="Total Expenditure ($USD per 100,000 patients)"),
SUMIFS(COL!$F:$F,COL!$A:$A,C376,COL!$G:$G,D376),
IF(AND(A376="Cervical Cancer Screening", E376="Total Expenditure ($USD per 100,000 patients)"),
SUMIFS(CERV!$F:$F,CERV!$A:$A,C376,CERV!$G:$G,D376),
SUMIFS(CANSCRN!$F:$F,CANSCRN!$A:$A,C376,CANSCRN!$G:$G,D376))))))))))))</f>
        <v>9281.904514114738</v>
      </c>
    </row>
    <row r="377" spans="1:6" x14ac:dyDescent="0.2">
      <c r="A377" s="24" t="s">
        <v>100</v>
      </c>
      <c r="B377" s="24" t="s">
        <v>101</v>
      </c>
      <c r="C377" s="24" t="s">
        <v>64</v>
      </c>
      <c r="D377" s="24">
        <v>2010</v>
      </c>
      <c r="E377" s="24" t="s">
        <v>102</v>
      </c>
      <c r="F377" s="3">
        <f>IF(AND(A377="PSA Testing", E377= "Utilization Rate (per 100,000 patients)"),
SUMIFS(PSA!$D:$D,PSA!$A:$A,C377,PSA!$G:$G,D377),
IF(AND(A377="Colorectal Cancer Screening", E377="Utilization Rate (per 100,000 patients)"),
SUMIFS(COL!$D:$D,COL!$A:$A,C377,COL!$G:$G, D377),
IF(AND(A377="Cervical Cancer Screening", E377="Utilization Rate (per 100,000 patients)"),
SUMIFS(CERV!$D:$D,CERV!$A:$A,C377,CERV!$G:$G,D377),
IF(AND(A377="Cancer Screening for CKD patients", E377="Utilization Rate (per 100,000 patients)"),
SUMIFS(CANSCRN!$D:$D,CANSCRN!$A:$A,C377,CANSCRN!$G:$G,D377),
IF(AND(A377="PSA Testing", E377="Cost per service ($USD)"),
SUMIFS(PSA!$E:$E,PSA!$A:$A,C377,PSA!$G:$G,D377),
IF(AND(A377="Colorectal Cancer Screening", E377="Cost per service ($USD)"),
SUMIFS(COL!$E:$E,COL!$A:$A,C377,COL!$G:$G,D377),
IF(AND(A377="Cervical Cancer Screening", E377="Cost per service ($USD)"),
SUMIFS(CERV!$E:$E,CERV!$A:$A,C377,CERV!$G:$G,D377),
IF(AND(A377="Cancer Screening for CKD patients", E377="Cost per service ($USD)"),
SUMIFS(CANSCRN!$E:$E,CANSCRN!$A:$A,C377,CANSCRN!$G:$G,D377),
IF(AND(A377="PSA Testing", E377="Total Expenditure ($USD per 100,000 patients)"),
SUMIFS(PSA!$F:$F,PSA!$A:$A,C377,PSA!$G:$G,D377),
IF(AND(A377="Colorectal Cancer Screening", E377="Total Expenditure ($USD per 100,000 patients)"),
SUMIFS(COL!$F:$F,COL!$A:$A,C377,COL!$G:$G,D377),
IF(AND(A377="Cervical Cancer Screening", E377="Total Expenditure ($USD per 100,000 patients)"),
SUMIFS(CERV!$F:$F,CERV!$A:$A,C377,CERV!$G:$G,D377),
SUMIFS(CANSCRN!$F:$F,CANSCRN!$A:$A,C377,CANSCRN!$G:$G,D377))))))))))))</f>
        <v>6724.1379310344819</v>
      </c>
    </row>
    <row r="378" spans="1:6" x14ac:dyDescent="0.2">
      <c r="A378" s="24" t="s">
        <v>100</v>
      </c>
      <c r="B378" s="24" t="s">
        <v>101</v>
      </c>
      <c r="C378" s="24" t="s">
        <v>64</v>
      </c>
      <c r="D378" s="24">
        <v>2011</v>
      </c>
      <c r="E378" s="24" t="s">
        <v>102</v>
      </c>
      <c r="F378" s="3">
        <f>IF(AND(A378="PSA Testing", E378= "Utilization Rate (per 100,000 patients)"),
SUMIFS(PSA!$D:$D,PSA!$A:$A,C378,PSA!$G:$G,D378),
IF(AND(A378="Colorectal Cancer Screening", E378="Utilization Rate (per 100,000 patients)"),
SUMIFS(COL!$D:$D,COL!$A:$A,C378,COL!$G:$G, D378),
IF(AND(A378="Cervical Cancer Screening", E378="Utilization Rate (per 100,000 patients)"),
SUMIFS(CERV!$D:$D,CERV!$A:$A,C378,CERV!$G:$G,D378),
IF(AND(A378="Cancer Screening for CKD patients", E378="Utilization Rate (per 100,000 patients)"),
SUMIFS(CANSCRN!$D:$D,CANSCRN!$A:$A,C378,CANSCRN!$G:$G,D378),
IF(AND(A378="PSA Testing", E378="Cost per service ($USD)"),
SUMIFS(PSA!$E:$E,PSA!$A:$A,C378,PSA!$G:$G,D378),
IF(AND(A378="Colorectal Cancer Screening", E378="Cost per service ($USD)"),
SUMIFS(COL!$E:$E,COL!$A:$A,C378,COL!$G:$G,D378),
IF(AND(A378="Cervical Cancer Screening", E378="Cost per service ($USD)"),
SUMIFS(CERV!$E:$E,CERV!$A:$A,C378,CERV!$G:$G,D378),
IF(AND(A378="Cancer Screening for CKD patients", E378="Cost per service ($USD)"),
SUMIFS(CANSCRN!$E:$E,CANSCRN!$A:$A,C378,CANSCRN!$G:$G,D378),
IF(AND(A378="PSA Testing", E378="Total Expenditure ($USD per 100,000 patients)"),
SUMIFS(PSA!$F:$F,PSA!$A:$A,C378,PSA!$G:$G,D378),
IF(AND(A378="Colorectal Cancer Screening", E378="Total Expenditure ($USD per 100,000 patients)"),
SUMIFS(COL!$F:$F,COL!$A:$A,C378,COL!$G:$G,D378),
IF(AND(A378="Cervical Cancer Screening", E378="Total Expenditure ($USD per 100,000 patients)"),
SUMIFS(CERV!$F:$F,CERV!$A:$A,C378,CERV!$G:$G,D378),
SUMIFS(CANSCRN!$F:$F,CANSCRN!$A:$A,C378,CANSCRN!$G:$G,D378))))))))))))</f>
        <v>7061.5678235668329</v>
      </c>
    </row>
    <row r="379" spans="1:6" x14ac:dyDescent="0.2">
      <c r="A379" s="24" t="s">
        <v>100</v>
      </c>
      <c r="B379" s="24" t="s">
        <v>101</v>
      </c>
      <c r="C379" s="24" t="s">
        <v>64</v>
      </c>
      <c r="D379" s="24">
        <v>2012</v>
      </c>
      <c r="E379" s="24" t="s">
        <v>102</v>
      </c>
      <c r="F379" s="3">
        <f>IF(AND(A379="PSA Testing", E379= "Utilization Rate (per 100,000 patients)"),
SUMIFS(PSA!$D:$D,PSA!$A:$A,C379,PSA!$G:$G,D379),
IF(AND(A379="Colorectal Cancer Screening", E379="Utilization Rate (per 100,000 patients)"),
SUMIFS(COL!$D:$D,COL!$A:$A,C379,COL!$G:$G, D379),
IF(AND(A379="Cervical Cancer Screening", E379="Utilization Rate (per 100,000 patients)"),
SUMIFS(CERV!$D:$D,CERV!$A:$A,C379,CERV!$G:$G,D379),
IF(AND(A379="Cancer Screening for CKD patients", E379="Utilization Rate (per 100,000 patients)"),
SUMIFS(CANSCRN!$D:$D,CANSCRN!$A:$A,C379,CANSCRN!$G:$G,D379),
IF(AND(A379="PSA Testing", E379="Cost per service ($USD)"),
SUMIFS(PSA!$E:$E,PSA!$A:$A,C379,PSA!$G:$G,D379),
IF(AND(A379="Colorectal Cancer Screening", E379="Cost per service ($USD)"),
SUMIFS(COL!$E:$E,COL!$A:$A,C379,COL!$G:$G,D379),
IF(AND(A379="Cervical Cancer Screening", E379="Cost per service ($USD)"),
SUMIFS(CERV!$E:$E,CERV!$A:$A,C379,CERV!$G:$G,D379),
IF(AND(A379="Cancer Screening for CKD patients", E379="Cost per service ($USD)"),
SUMIFS(CANSCRN!$E:$E,CANSCRN!$A:$A,C379,CANSCRN!$G:$G,D379),
IF(AND(A379="PSA Testing", E379="Total Expenditure ($USD per 100,000 patients)"),
SUMIFS(PSA!$F:$F,PSA!$A:$A,C379,PSA!$G:$G,D379),
IF(AND(A379="Colorectal Cancer Screening", E379="Total Expenditure ($USD per 100,000 patients)"),
SUMIFS(COL!$F:$F,COL!$A:$A,C379,COL!$G:$G,D379),
IF(AND(A379="Cervical Cancer Screening", E379="Total Expenditure ($USD per 100,000 patients)"),
SUMIFS(CERV!$F:$F,CERV!$A:$A,C379,CERV!$G:$G,D379),
SUMIFS(CANSCRN!$F:$F,CANSCRN!$A:$A,C379,CANSCRN!$G:$G,D379))))))))))))</f>
        <v>8131.4514430166419</v>
      </c>
    </row>
    <row r="380" spans="1:6" x14ac:dyDescent="0.2">
      <c r="A380" s="24" t="s">
        <v>100</v>
      </c>
      <c r="B380" s="24" t="s">
        <v>101</v>
      </c>
      <c r="C380" s="24" t="s">
        <v>64</v>
      </c>
      <c r="D380" s="24">
        <v>2013</v>
      </c>
      <c r="E380" s="24" t="s">
        <v>102</v>
      </c>
      <c r="F380" s="3">
        <f>IF(AND(A380="PSA Testing", E380= "Utilization Rate (per 100,000 patients)"),
SUMIFS(PSA!$D:$D,PSA!$A:$A,C380,PSA!$G:$G,D380),
IF(AND(A380="Colorectal Cancer Screening", E380="Utilization Rate (per 100,000 patients)"),
SUMIFS(COL!$D:$D,COL!$A:$A,C380,COL!$G:$G, D380),
IF(AND(A380="Cervical Cancer Screening", E380="Utilization Rate (per 100,000 patients)"),
SUMIFS(CERV!$D:$D,CERV!$A:$A,C380,CERV!$G:$G,D380),
IF(AND(A380="Cancer Screening for CKD patients", E380="Utilization Rate (per 100,000 patients)"),
SUMIFS(CANSCRN!$D:$D,CANSCRN!$A:$A,C380,CANSCRN!$G:$G,D380),
IF(AND(A380="PSA Testing", E380="Cost per service ($USD)"),
SUMIFS(PSA!$E:$E,PSA!$A:$A,C380,PSA!$G:$G,D380),
IF(AND(A380="Colorectal Cancer Screening", E380="Cost per service ($USD)"),
SUMIFS(COL!$E:$E,COL!$A:$A,C380,COL!$G:$G,D380),
IF(AND(A380="Cervical Cancer Screening", E380="Cost per service ($USD)"),
SUMIFS(CERV!$E:$E,CERV!$A:$A,C380,CERV!$G:$G,D380),
IF(AND(A380="Cancer Screening for CKD patients", E380="Cost per service ($USD)"),
SUMIFS(CANSCRN!$E:$E,CANSCRN!$A:$A,C380,CANSCRN!$G:$G,D380),
IF(AND(A380="PSA Testing", E380="Total Expenditure ($USD per 100,000 patients)"),
SUMIFS(PSA!$F:$F,PSA!$A:$A,C380,PSA!$G:$G,D380),
IF(AND(A380="Colorectal Cancer Screening", E380="Total Expenditure ($USD per 100,000 patients)"),
SUMIFS(COL!$F:$F,COL!$A:$A,C380,COL!$G:$G,D380),
IF(AND(A380="Cervical Cancer Screening", E380="Total Expenditure ($USD per 100,000 patients)"),
SUMIFS(CERV!$F:$F,CERV!$A:$A,C380,CERV!$G:$G,D380),
SUMIFS(CANSCRN!$F:$F,CANSCRN!$A:$A,C380,CANSCRN!$G:$G,D380))))))))))))</f>
        <v>18299.38417811464</v>
      </c>
    </row>
    <row r="381" spans="1:6" x14ac:dyDescent="0.2">
      <c r="A381" s="24" t="s">
        <v>100</v>
      </c>
      <c r="B381" s="24" t="s">
        <v>101</v>
      </c>
      <c r="C381" s="24" t="s">
        <v>64</v>
      </c>
      <c r="D381" s="24">
        <v>2014</v>
      </c>
      <c r="E381" s="24" t="s">
        <v>102</v>
      </c>
      <c r="F381" s="3">
        <f>IF(AND(A381="PSA Testing", E381= "Utilization Rate (per 100,000 patients)"),
SUMIFS(PSA!$D:$D,PSA!$A:$A,C381,PSA!$G:$G,D381),
IF(AND(A381="Colorectal Cancer Screening", E381="Utilization Rate (per 100,000 patients)"),
SUMIFS(COL!$D:$D,COL!$A:$A,C381,COL!$G:$G, D381),
IF(AND(A381="Cervical Cancer Screening", E381="Utilization Rate (per 100,000 patients)"),
SUMIFS(CERV!$D:$D,CERV!$A:$A,C381,CERV!$G:$G,D381),
IF(AND(A381="Cancer Screening for CKD patients", E381="Utilization Rate (per 100,000 patients)"),
SUMIFS(CANSCRN!$D:$D,CANSCRN!$A:$A,C381,CANSCRN!$G:$G,D381),
IF(AND(A381="PSA Testing", E381="Cost per service ($USD)"),
SUMIFS(PSA!$E:$E,PSA!$A:$A,C381,PSA!$G:$G,D381),
IF(AND(A381="Colorectal Cancer Screening", E381="Cost per service ($USD)"),
SUMIFS(COL!$E:$E,COL!$A:$A,C381,COL!$G:$G,D381),
IF(AND(A381="Cervical Cancer Screening", E381="Cost per service ($USD)"),
SUMIFS(CERV!$E:$E,CERV!$A:$A,C381,CERV!$G:$G,D381),
IF(AND(A381="Cancer Screening for CKD patients", E381="Cost per service ($USD)"),
SUMIFS(CANSCRN!$E:$E,CANSCRN!$A:$A,C381,CANSCRN!$G:$G,D381),
IF(AND(A381="PSA Testing", E381="Total Expenditure ($USD per 100,000 patients)"),
SUMIFS(PSA!$F:$F,PSA!$A:$A,C381,PSA!$G:$G,D381),
IF(AND(A381="Colorectal Cancer Screening", E381="Total Expenditure ($USD per 100,000 patients)"),
SUMIFS(COL!$F:$F,COL!$A:$A,C381,COL!$G:$G,D381),
IF(AND(A381="Cervical Cancer Screening", E381="Total Expenditure ($USD per 100,000 patients)"),
SUMIFS(CERV!$F:$F,CERV!$A:$A,C381,CERV!$G:$G,D381),
SUMIFS(CANSCRN!$F:$F,CANSCRN!$A:$A,C381,CANSCRN!$G:$G,D381))))))))))))</f>
        <v>20284.879848337347</v>
      </c>
    </row>
    <row r="382" spans="1:6" x14ac:dyDescent="0.2">
      <c r="A382" s="24" t="s">
        <v>100</v>
      </c>
      <c r="B382" s="24" t="s">
        <v>101</v>
      </c>
      <c r="C382" s="24" t="s">
        <v>64</v>
      </c>
      <c r="D382" s="24">
        <v>2015</v>
      </c>
      <c r="E382" s="24" t="s">
        <v>102</v>
      </c>
      <c r="F382" s="3">
        <f>IF(AND(A382="PSA Testing", E382= "Utilization Rate (per 100,000 patients)"),
SUMIFS(PSA!$D:$D,PSA!$A:$A,C382,PSA!$G:$G,D382),
IF(AND(A382="Colorectal Cancer Screening", E382="Utilization Rate (per 100,000 patients)"),
SUMIFS(COL!$D:$D,COL!$A:$A,C382,COL!$G:$G, D382),
IF(AND(A382="Cervical Cancer Screening", E382="Utilization Rate (per 100,000 patients)"),
SUMIFS(CERV!$D:$D,CERV!$A:$A,C382,CERV!$G:$G,D382),
IF(AND(A382="Cancer Screening for CKD patients", E382="Utilization Rate (per 100,000 patients)"),
SUMIFS(CANSCRN!$D:$D,CANSCRN!$A:$A,C382,CANSCRN!$G:$G,D382),
IF(AND(A382="PSA Testing", E382="Cost per service ($USD)"),
SUMIFS(PSA!$E:$E,PSA!$A:$A,C382,PSA!$G:$G,D382),
IF(AND(A382="Colorectal Cancer Screening", E382="Cost per service ($USD)"),
SUMIFS(COL!$E:$E,COL!$A:$A,C382,COL!$G:$G,D382),
IF(AND(A382="Cervical Cancer Screening", E382="Cost per service ($USD)"),
SUMIFS(CERV!$E:$E,CERV!$A:$A,C382,CERV!$G:$G,D382),
IF(AND(A382="Cancer Screening for CKD patients", E382="Cost per service ($USD)"),
SUMIFS(CANSCRN!$E:$E,CANSCRN!$A:$A,C382,CANSCRN!$G:$G,D382),
IF(AND(A382="PSA Testing", E382="Total Expenditure ($USD per 100,000 patients)"),
SUMIFS(PSA!$F:$F,PSA!$A:$A,C382,PSA!$G:$G,D382),
IF(AND(A382="Colorectal Cancer Screening", E382="Total Expenditure ($USD per 100,000 patients)"),
SUMIFS(COL!$F:$F,COL!$A:$A,C382,COL!$G:$G,D382),
IF(AND(A382="Cervical Cancer Screening", E382="Total Expenditure ($USD per 100,000 patients)"),
SUMIFS(CERV!$F:$F,CERV!$A:$A,C382,CERV!$G:$G,D382),
SUMIFS(CANSCRN!$F:$F,CANSCRN!$A:$A,C382,CANSCRN!$G:$G,D382))))))))))))</f>
        <v>22368.495077355838</v>
      </c>
    </row>
    <row r="383" spans="1:6" x14ac:dyDescent="0.2">
      <c r="A383" s="24" t="s">
        <v>100</v>
      </c>
      <c r="B383" s="24" t="s">
        <v>101</v>
      </c>
      <c r="C383" s="24" t="s">
        <v>64</v>
      </c>
      <c r="D383" s="24">
        <v>2016</v>
      </c>
      <c r="E383" s="24" t="s">
        <v>102</v>
      </c>
      <c r="F383" s="3">
        <f>IF(AND(A383="PSA Testing", E383= "Utilization Rate (per 100,000 patients)"),
SUMIFS(PSA!$D:$D,PSA!$A:$A,C383,PSA!$G:$G,D383),
IF(AND(A383="Colorectal Cancer Screening", E383="Utilization Rate (per 100,000 patients)"),
SUMIFS(COL!$D:$D,COL!$A:$A,C383,COL!$G:$G, D383),
IF(AND(A383="Cervical Cancer Screening", E383="Utilization Rate (per 100,000 patients)"),
SUMIFS(CERV!$D:$D,CERV!$A:$A,C383,CERV!$G:$G,D383),
IF(AND(A383="Cancer Screening for CKD patients", E383="Utilization Rate (per 100,000 patients)"),
SUMIFS(CANSCRN!$D:$D,CANSCRN!$A:$A,C383,CANSCRN!$G:$G,D383),
IF(AND(A383="PSA Testing", E383="Cost per service ($USD)"),
SUMIFS(PSA!$E:$E,PSA!$A:$A,C383,PSA!$G:$G,D383),
IF(AND(A383="Colorectal Cancer Screening", E383="Cost per service ($USD)"),
SUMIFS(COL!$E:$E,COL!$A:$A,C383,COL!$G:$G,D383),
IF(AND(A383="Cervical Cancer Screening", E383="Cost per service ($USD)"),
SUMIFS(CERV!$E:$E,CERV!$A:$A,C383,CERV!$G:$G,D383),
IF(AND(A383="Cancer Screening for CKD patients", E383="Cost per service ($USD)"),
SUMIFS(CANSCRN!$E:$E,CANSCRN!$A:$A,C383,CANSCRN!$G:$G,D383),
IF(AND(A383="PSA Testing", E383="Total Expenditure ($USD per 100,000 patients)"),
SUMIFS(PSA!$F:$F,PSA!$A:$A,C383,PSA!$G:$G,D383),
IF(AND(A383="Colorectal Cancer Screening", E383="Total Expenditure ($USD per 100,000 patients)"),
SUMIFS(COL!$F:$F,COL!$A:$A,C383,COL!$G:$G,D383),
IF(AND(A383="Cervical Cancer Screening", E383="Total Expenditure ($USD per 100,000 patients)"),
SUMIFS(CERV!$F:$F,CERV!$A:$A,C383,CERV!$G:$G,D383),
SUMIFS(CANSCRN!$F:$F,CANSCRN!$A:$A,C383,CANSCRN!$G:$G,D383))))))))))))</f>
        <v>24927.059572436476</v>
      </c>
    </row>
    <row r="384" spans="1:6" x14ac:dyDescent="0.2">
      <c r="A384" s="24" t="s">
        <v>100</v>
      </c>
      <c r="B384" s="24" t="s">
        <v>101</v>
      </c>
      <c r="C384" s="24" t="s">
        <v>64</v>
      </c>
      <c r="D384" s="24">
        <v>2017</v>
      </c>
      <c r="E384" s="24" t="s">
        <v>102</v>
      </c>
      <c r="F384" s="3">
        <f>IF(AND(A384="PSA Testing", E384= "Utilization Rate (per 100,000 patients)"),
SUMIFS(PSA!$D:$D,PSA!$A:$A,C384,PSA!$G:$G,D384),
IF(AND(A384="Colorectal Cancer Screening", E384="Utilization Rate (per 100,000 patients)"),
SUMIFS(COL!$D:$D,COL!$A:$A,C384,COL!$G:$G, D384),
IF(AND(A384="Cervical Cancer Screening", E384="Utilization Rate (per 100,000 patients)"),
SUMIFS(CERV!$D:$D,CERV!$A:$A,C384,CERV!$G:$G,D384),
IF(AND(A384="Cancer Screening for CKD patients", E384="Utilization Rate (per 100,000 patients)"),
SUMIFS(CANSCRN!$D:$D,CANSCRN!$A:$A,C384,CANSCRN!$G:$G,D384),
IF(AND(A384="PSA Testing", E384="Cost per service ($USD)"),
SUMIFS(PSA!$E:$E,PSA!$A:$A,C384,PSA!$G:$G,D384),
IF(AND(A384="Colorectal Cancer Screening", E384="Cost per service ($USD)"),
SUMIFS(COL!$E:$E,COL!$A:$A,C384,COL!$G:$G,D384),
IF(AND(A384="Cervical Cancer Screening", E384="Cost per service ($USD)"),
SUMIFS(CERV!$E:$E,CERV!$A:$A,C384,CERV!$G:$G,D384),
IF(AND(A384="Cancer Screening for CKD patients", E384="Cost per service ($USD)"),
SUMIFS(CANSCRN!$E:$E,CANSCRN!$A:$A,C384,CANSCRN!$G:$G,D384),
IF(AND(A384="PSA Testing", E384="Total Expenditure ($USD per 100,000 patients)"),
SUMIFS(PSA!$F:$F,PSA!$A:$A,C384,PSA!$G:$G,D384),
IF(AND(A384="Colorectal Cancer Screening", E384="Total Expenditure ($USD per 100,000 patients)"),
SUMIFS(COL!$F:$F,COL!$A:$A,C384,COL!$G:$G,D384),
IF(AND(A384="Cervical Cancer Screening", E384="Total Expenditure ($USD per 100,000 patients)"),
SUMIFS(CERV!$F:$F,CERV!$A:$A,C384,CERV!$G:$G,D384),
SUMIFS(CANSCRN!$F:$F,CANSCRN!$A:$A,C384,CANSCRN!$G:$G,D384))))))))))))</f>
        <v>31936.062632523244</v>
      </c>
    </row>
    <row r="385" spans="1:6" x14ac:dyDescent="0.2">
      <c r="A385" s="24" t="s">
        <v>100</v>
      </c>
      <c r="B385" s="24" t="s">
        <v>101</v>
      </c>
      <c r="C385" s="24" t="s">
        <v>64</v>
      </c>
      <c r="D385" s="24">
        <v>2018</v>
      </c>
      <c r="E385" s="24" t="s">
        <v>102</v>
      </c>
      <c r="F385" s="3">
        <f>IF(AND(A385="PSA Testing", E385= "Utilization Rate (per 100,000 patients)"),
SUMIFS(PSA!$D:$D,PSA!$A:$A,C385,PSA!$G:$G,D385),
IF(AND(A385="Colorectal Cancer Screening", E385="Utilization Rate (per 100,000 patients)"),
SUMIFS(COL!$D:$D,COL!$A:$A,C385,COL!$G:$G, D385),
IF(AND(A385="Cervical Cancer Screening", E385="Utilization Rate (per 100,000 patients)"),
SUMIFS(CERV!$D:$D,CERV!$A:$A,C385,CERV!$G:$G,D385),
IF(AND(A385="Cancer Screening for CKD patients", E385="Utilization Rate (per 100,000 patients)"),
SUMIFS(CANSCRN!$D:$D,CANSCRN!$A:$A,C385,CANSCRN!$G:$G,D385),
IF(AND(A385="PSA Testing", E385="Cost per service ($USD)"),
SUMIFS(PSA!$E:$E,PSA!$A:$A,C385,PSA!$G:$G,D385),
IF(AND(A385="Colorectal Cancer Screening", E385="Cost per service ($USD)"),
SUMIFS(COL!$E:$E,COL!$A:$A,C385,COL!$G:$G,D385),
IF(AND(A385="Cervical Cancer Screening", E385="Cost per service ($USD)"),
SUMIFS(CERV!$E:$E,CERV!$A:$A,C385,CERV!$G:$G,D385),
IF(AND(A385="Cancer Screening for CKD patients", E385="Cost per service ($USD)"),
SUMIFS(CANSCRN!$E:$E,CANSCRN!$A:$A,C385,CANSCRN!$G:$G,D385),
IF(AND(A385="PSA Testing", E385="Total Expenditure ($USD per 100,000 patients)"),
SUMIFS(PSA!$F:$F,PSA!$A:$A,C385,PSA!$G:$G,D385),
IF(AND(A385="Colorectal Cancer Screening", E385="Total Expenditure ($USD per 100,000 patients)"),
SUMIFS(COL!$F:$F,COL!$A:$A,C385,COL!$G:$G,D385),
IF(AND(A385="Cervical Cancer Screening", E385="Total Expenditure ($USD per 100,000 patients)"),
SUMIFS(CERV!$F:$F,CERV!$A:$A,C385,CERV!$G:$G,D385),
SUMIFS(CANSCRN!$F:$F,CANSCRN!$A:$A,C385,CANSCRN!$G:$G,D385))))))))))))</f>
        <v>37055.919287324243</v>
      </c>
    </row>
    <row r="386" spans="1:6" x14ac:dyDescent="0.2">
      <c r="A386" s="24" t="s">
        <v>100</v>
      </c>
      <c r="B386" s="24" t="s">
        <v>101</v>
      </c>
      <c r="C386" s="24" t="s">
        <v>64</v>
      </c>
      <c r="D386" s="24">
        <v>2019</v>
      </c>
      <c r="E386" s="24" t="s">
        <v>102</v>
      </c>
      <c r="F386" s="3">
        <f>IF(AND(A386="PSA Testing", E386= "Utilization Rate (per 100,000 patients)"),
SUMIFS(PSA!$D:$D,PSA!$A:$A,C386,PSA!$G:$G,D386),
IF(AND(A386="Colorectal Cancer Screening", E386="Utilization Rate (per 100,000 patients)"),
SUMIFS(COL!$D:$D,COL!$A:$A,C386,COL!$G:$G, D386),
IF(AND(A386="Cervical Cancer Screening", E386="Utilization Rate (per 100,000 patients)"),
SUMIFS(CERV!$D:$D,CERV!$A:$A,C386,CERV!$G:$G,D386),
IF(AND(A386="Cancer Screening for CKD patients", E386="Utilization Rate (per 100,000 patients)"),
SUMIFS(CANSCRN!$D:$D,CANSCRN!$A:$A,C386,CANSCRN!$G:$G,D386),
IF(AND(A386="PSA Testing", E386="Cost per service ($USD)"),
SUMIFS(PSA!$E:$E,PSA!$A:$A,C386,PSA!$G:$G,D386),
IF(AND(A386="Colorectal Cancer Screening", E386="Cost per service ($USD)"),
SUMIFS(COL!$E:$E,COL!$A:$A,C386,COL!$G:$G,D386),
IF(AND(A386="Cervical Cancer Screening", E386="Cost per service ($USD)"),
SUMIFS(CERV!$E:$E,CERV!$A:$A,C386,CERV!$G:$G,D386),
IF(AND(A386="Cancer Screening for CKD patients", E386="Cost per service ($USD)"),
SUMIFS(CANSCRN!$E:$E,CANSCRN!$A:$A,C386,CANSCRN!$G:$G,D386),
IF(AND(A386="PSA Testing", E386="Total Expenditure ($USD per 100,000 patients)"),
SUMIFS(PSA!$F:$F,PSA!$A:$A,C386,PSA!$G:$G,D386),
IF(AND(A386="Colorectal Cancer Screening", E386="Total Expenditure ($USD per 100,000 patients)"),
SUMIFS(COL!$F:$F,COL!$A:$A,C386,COL!$G:$G,D386),
IF(AND(A386="Cervical Cancer Screening", E386="Total Expenditure ($USD per 100,000 patients)"),
SUMIFS(CERV!$F:$F,CERV!$A:$A,C386,CERV!$G:$G,D386),
SUMIFS(CANSCRN!$F:$F,CANSCRN!$A:$A,C386,CANSCRN!$G:$G,D386))))))))))))</f>
        <v>36102.889737932521</v>
      </c>
    </row>
    <row r="387" spans="1:6" x14ac:dyDescent="0.2">
      <c r="A387" s="24" t="s">
        <v>100</v>
      </c>
      <c r="B387" s="24" t="s">
        <v>101</v>
      </c>
      <c r="C387" s="24" t="s">
        <v>65</v>
      </c>
      <c r="D387" s="24">
        <v>2009</v>
      </c>
      <c r="E387" s="24" t="s">
        <v>102</v>
      </c>
      <c r="F387" s="3">
        <f>IF(AND(A387="PSA Testing", E387= "Utilization Rate (per 100,000 patients)"),
SUMIFS(PSA!$D:$D,PSA!$A:$A,C387,PSA!$G:$G,D387),
IF(AND(A387="Colorectal Cancer Screening", E387="Utilization Rate (per 100,000 patients)"),
SUMIFS(COL!$D:$D,COL!$A:$A,C387,COL!$G:$G, D387),
IF(AND(A387="Cervical Cancer Screening", E387="Utilization Rate (per 100,000 patients)"),
SUMIFS(CERV!$D:$D,CERV!$A:$A,C387,CERV!$G:$G,D387),
IF(AND(A387="Cancer Screening for CKD patients", E387="Utilization Rate (per 100,000 patients)"),
SUMIFS(CANSCRN!$D:$D,CANSCRN!$A:$A,C387,CANSCRN!$G:$G,D387),
IF(AND(A387="PSA Testing", E387="Cost per service ($USD)"),
SUMIFS(PSA!$E:$E,PSA!$A:$A,C387,PSA!$G:$G,D387),
IF(AND(A387="Colorectal Cancer Screening", E387="Cost per service ($USD)"),
SUMIFS(COL!$E:$E,COL!$A:$A,C387,COL!$G:$G,D387),
IF(AND(A387="Cervical Cancer Screening", E387="Cost per service ($USD)"),
SUMIFS(CERV!$E:$E,CERV!$A:$A,C387,CERV!$G:$G,D387),
IF(AND(A387="Cancer Screening for CKD patients", E387="Cost per service ($USD)"),
SUMIFS(CANSCRN!$E:$E,CANSCRN!$A:$A,C387,CANSCRN!$G:$G,D387),
IF(AND(A387="PSA Testing", E387="Total Expenditure ($USD per 100,000 patients)"),
SUMIFS(PSA!$F:$F,PSA!$A:$A,C387,PSA!$G:$G,D387),
IF(AND(A387="Colorectal Cancer Screening", E387="Total Expenditure ($USD per 100,000 patients)"),
SUMIFS(COL!$F:$F,COL!$A:$A,C387,COL!$G:$G,D387),
IF(AND(A387="Cervical Cancer Screening", E387="Total Expenditure ($USD per 100,000 patients)"),
SUMIFS(CERV!$F:$F,CERV!$A:$A,C387,CERV!$G:$G,D387),
SUMIFS(CANSCRN!$F:$F,CANSCRN!$A:$A,C387,CANSCRN!$G:$G,D387))))))))))))</f>
        <v>13882.35294117647</v>
      </c>
    </row>
    <row r="388" spans="1:6" x14ac:dyDescent="0.2">
      <c r="A388" s="24" t="s">
        <v>100</v>
      </c>
      <c r="B388" s="24" t="s">
        <v>101</v>
      </c>
      <c r="C388" s="24" t="s">
        <v>65</v>
      </c>
      <c r="D388" s="24">
        <v>2010</v>
      </c>
      <c r="E388" s="24" t="s">
        <v>102</v>
      </c>
      <c r="F388" s="3">
        <f>IF(AND(A388="PSA Testing", E388= "Utilization Rate (per 100,000 patients)"),
SUMIFS(PSA!$D:$D,PSA!$A:$A,C388,PSA!$G:$G,D388),
IF(AND(A388="Colorectal Cancer Screening", E388="Utilization Rate (per 100,000 patients)"),
SUMIFS(COL!$D:$D,COL!$A:$A,C388,COL!$G:$G, D388),
IF(AND(A388="Cervical Cancer Screening", E388="Utilization Rate (per 100,000 patients)"),
SUMIFS(CERV!$D:$D,CERV!$A:$A,C388,CERV!$G:$G,D388),
IF(AND(A388="Cancer Screening for CKD patients", E388="Utilization Rate (per 100,000 patients)"),
SUMIFS(CANSCRN!$D:$D,CANSCRN!$A:$A,C388,CANSCRN!$G:$G,D388),
IF(AND(A388="PSA Testing", E388="Cost per service ($USD)"),
SUMIFS(PSA!$E:$E,PSA!$A:$A,C388,PSA!$G:$G,D388),
IF(AND(A388="Colorectal Cancer Screening", E388="Cost per service ($USD)"),
SUMIFS(COL!$E:$E,COL!$A:$A,C388,COL!$G:$G,D388),
IF(AND(A388="Cervical Cancer Screening", E388="Cost per service ($USD)"),
SUMIFS(CERV!$E:$E,CERV!$A:$A,C388,CERV!$G:$G,D388),
IF(AND(A388="Cancer Screening for CKD patients", E388="Cost per service ($USD)"),
SUMIFS(CANSCRN!$E:$E,CANSCRN!$A:$A,C388,CANSCRN!$G:$G,D388),
IF(AND(A388="PSA Testing", E388="Total Expenditure ($USD per 100,000 patients)"),
SUMIFS(PSA!$F:$F,PSA!$A:$A,C388,PSA!$G:$G,D388),
IF(AND(A388="Colorectal Cancer Screening", E388="Total Expenditure ($USD per 100,000 patients)"),
SUMIFS(COL!$F:$F,COL!$A:$A,C388,COL!$G:$G,D388),
IF(AND(A388="Cervical Cancer Screening", E388="Total Expenditure ($USD per 100,000 patients)"),
SUMIFS(CERV!$F:$F,CERV!$A:$A,C388,CERV!$G:$G,D388),
SUMIFS(CANSCRN!$F:$F,CANSCRN!$A:$A,C388,CANSCRN!$G:$G,D388))))))))))))</f>
        <v>13592.661197847756</v>
      </c>
    </row>
    <row r="389" spans="1:6" x14ac:dyDescent="0.2">
      <c r="A389" s="24" t="s">
        <v>100</v>
      </c>
      <c r="B389" s="24" t="s">
        <v>101</v>
      </c>
      <c r="C389" s="24" t="s">
        <v>65</v>
      </c>
      <c r="D389" s="24">
        <v>2011</v>
      </c>
      <c r="E389" s="24" t="s">
        <v>102</v>
      </c>
      <c r="F389" s="3">
        <f>IF(AND(A389="PSA Testing", E389= "Utilization Rate (per 100,000 patients)"),
SUMIFS(PSA!$D:$D,PSA!$A:$A,C389,PSA!$G:$G,D389),
IF(AND(A389="Colorectal Cancer Screening", E389="Utilization Rate (per 100,000 patients)"),
SUMIFS(COL!$D:$D,COL!$A:$A,C389,COL!$G:$G, D389),
IF(AND(A389="Cervical Cancer Screening", E389="Utilization Rate (per 100,000 patients)"),
SUMIFS(CERV!$D:$D,CERV!$A:$A,C389,CERV!$G:$G,D389),
IF(AND(A389="Cancer Screening for CKD patients", E389="Utilization Rate (per 100,000 patients)"),
SUMIFS(CANSCRN!$D:$D,CANSCRN!$A:$A,C389,CANSCRN!$G:$G,D389),
IF(AND(A389="PSA Testing", E389="Cost per service ($USD)"),
SUMIFS(PSA!$E:$E,PSA!$A:$A,C389,PSA!$G:$G,D389),
IF(AND(A389="Colorectal Cancer Screening", E389="Cost per service ($USD)"),
SUMIFS(COL!$E:$E,COL!$A:$A,C389,COL!$G:$G,D389),
IF(AND(A389="Cervical Cancer Screening", E389="Cost per service ($USD)"),
SUMIFS(CERV!$E:$E,CERV!$A:$A,C389,CERV!$G:$G,D389),
IF(AND(A389="Cancer Screening for CKD patients", E389="Cost per service ($USD)"),
SUMIFS(CANSCRN!$E:$E,CANSCRN!$A:$A,C389,CANSCRN!$G:$G,D389),
IF(AND(A389="PSA Testing", E389="Total Expenditure ($USD per 100,000 patients)"),
SUMIFS(PSA!$F:$F,PSA!$A:$A,C389,PSA!$G:$G,D389),
IF(AND(A389="Colorectal Cancer Screening", E389="Total Expenditure ($USD per 100,000 patients)"),
SUMIFS(COL!$F:$F,COL!$A:$A,C389,COL!$G:$G,D389),
IF(AND(A389="Cervical Cancer Screening", E389="Total Expenditure ($USD per 100,000 patients)"),
SUMIFS(CERV!$F:$F,CERV!$A:$A,C389,CERV!$G:$G,D389),
SUMIFS(CANSCRN!$F:$F,CANSCRN!$A:$A,C389,CANSCRN!$G:$G,D389))))))))))))</f>
        <v>13504.273504273504</v>
      </c>
    </row>
    <row r="390" spans="1:6" x14ac:dyDescent="0.2">
      <c r="A390" s="24" t="s">
        <v>100</v>
      </c>
      <c r="B390" s="24" t="s">
        <v>101</v>
      </c>
      <c r="C390" s="24" t="s">
        <v>65</v>
      </c>
      <c r="D390" s="24">
        <v>2012</v>
      </c>
      <c r="E390" s="24" t="s">
        <v>102</v>
      </c>
      <c r="F390" s="3">
        <f>IF(AND(A390="PSA Testing", E390= "Utilization Rate (per 100,000 patients)"),
SUMIFS(PSA!$D:$D,PSA!$A:$A,C390,PSA!$G:$G,D390),
IF(AND(A390="Colorectal Cancer Screening", E390="Utilization Rate (per 100,000 patients)"),
SUMIFS(COL!$D:$D,COL!$A:$A,C390,COL!$G:$G, D390),
IF(AND(A390="Cervical Cancer Screening", E390="Utilization Rate (per 100,000 patients)"),
SUMIFS(CERV!$D:$D,CERV!$A:$A,C390,CERV!$G:$G,D390),
IF(AND(A390="Cancer Screening for CKD patients", E390="Utilization Rate (per 100,000 patients)"),
SUMIFS(CANSCRN!$D:$D,CANSCRN!$A:$A,C390,CANSCRN!$G:$G,D390),
IF(AND(A390="PSA Testing", E390="Cost per service ($USD)"),
SUMIFS(PSA!$E:$E,PSA!$A:$A,C390,PSA!$G:$G,D390),
IF(AND(A390="Colorectal Cancer Screening", E390="Cost per service ($USD)"),
SUMIFS(COL!$E:$E,COL!$A:$A,C390,COL!$G:$G,D390),
IF(AND(A390="Cervical Cancer Screening", E390="Cost per service ($USD)"),
SUMIFS(CERV!$E:$E,CERV!$A:$A,C390,CERV!$G:$G,D390),
IF(AND(A390="Cancer Screening for CKD patients", E390="Cost per service ($USD)"),
SUMIFS(CANSCRN!$E:$E,CANSCRN!$A:$A,C390,CANSCRN!$G:$G,D390),
IF(AND(A390="PSA Testing", E390="Total Expenditure ($USD per 100,000 patients)"),
SUMIFS(PSA!$F:$F,PSA!$A:$A,C390,PSA!$G:$G,D390),
IF(AND(A390="Colorectal Cancer Screening", E390="Total Expenditure ($USD per 100,000 patients)"),
SUMIFS(COL!$F:$F,COL!$A:$A,C390,COL!$G:$G,D390),
IF(AND(A390="Cervical Cancer Screening", E390="Total Expenditure ($USD per 100,000 patients)"),
SUMIFS(CERV!$F:$F,CERV!$A:$A,C390,CERV!$G:$G,D390),
SUMIFS(CANSCRN!$F:$F,CANSCRN!$A:$A,C390,CANSCRN!$G:$G,D390))))))))))))</f>
        <v>12386.470404008769</v>
      </c>
    </row>
    <row r="391" spans="1:6" x14ac:dyDescent="0.2">
      <c r="A391" s="24" t="s">
        <v>100</v>
      </c>
      <c r="B391" s="24" t="s">
        <v>101</v>
      </c>
      <c r="C391" s="24" t="s">
        <v>65</v>
      </c>
      <c r="D391" s="24">
        <v>2013</v>
      </c>
      <c r="E391" s="24" t="s">
        <v>102</v>
      </c>
      <c r="F391" s="3">
        <f>IF(AND(A391="PSA Testing", E391= "Utilization Rate (per 100,000 patients)"),
SUMIFS(PSA!$D:$D,PSA!$A:$A,C391,PSA!$G:$G,D391),
IF(AND(A391="Colorectal Cancer Screening", E391="Utilization Rate (per 100,000 patients)"),
SUMIFS(COL!$D:$D,COL!$A:$A,C391,COL!$G:$G, D391),
IF(AND(A391="Cervical Cancer Screening", E391="Utilization Rate (per 100,000 patients)"),
SUMIFS(CERV!$D:$D,CERV!$A:$A,C391,CERV!$G:$G,D391),
IF(AND(A391="Cancer Screening for CKD patients", E391="Utilization Rate (per 100,000 patients)"),
SUMIFS(CANSCRN!$D:$D,CANSCRN!$A:$A,C391,CANSCRN!$G:$G,D391),
IF(AND(A391="PSA Testing", E391="Cost per service ($USD)"),
SUMIFS(PSA!$E:$E,PSA!$A:$A,C391,PSA!$G:$G,D391),
IF(AND(A391="Colorectal Cancer Screening", E391="Cost per service ($USD)"),
SUMIFS(COL!$E:$E,COL!$A:$A,C391,COL!$G:$G,D391),
IF(AND(A391="Cervical Cancer Screening", E391="Cost per service ($USD)"),
SUMIFS(CERV!$E:$E,CERV!$A:$A,C391,CERV!$G:$G,D391),
IF(AND(A391="Cancer Screening for CKD patients", E391="Cost per service ($USD)"),
SUMIFS(CANSCRN!$E:$E,CANSCRN!$A:$A,C391,CANSCRN!$G:$G,D391),
IF(AND(A391="PSA Testing", E391="Total Expenditure ($USD per 100,000 patients)"),
SUMIFS(PSA!$F:$F,PSA!$A:$A,C391,PSA!$G:$G,D391),
IF(AND(A391="Colorectal Cancer Screening", E391="Total Expenditure ($USD per 100,000 patients)"),
SUMIFS(COL!$F:$F,COL!$A:$A,C391,COL!$G:$G,D391),
IF(AND(A391="Cervical Cancer Screening", E391="Total Expenditure ($USD per 100,000 patients)"),
SUMIFS(CERV!$F:$F,CERV!$A:$A,C391,CERV!$G:$G,D391),
SUMIFS(CANSCRN!$F:$F,CANSCRN!$A:$A,C391,CANSCRN!$G:$G,D391))))))))))))</f>
        <v>11611.392309435672</v>
      </c>
    </row>
    <row r="392" spans="1:6" x14ac:dyDescent="0.2">
      <c r="A392" s="24" t="s">
        <v>100</v>
      </c>
      <c r="B392" s="24" t="s">
        <v>101</v>
      </c>
      <c r="C392" s="24" t="s">
        <v>65</v>
      </c>
      <c r="D392" s="24">
        <v>2014</v>
      </c>
      <c r="E392" s="24" t="s">
        <v>102</v>
      </c>
      <c r="F392" s="3">
        <f>IF(AND(A392="PSA Testing", E392= "Utilization Rate (per 100,000 patients)"),
SUMIFS(PSA!$D:$D,PSA!$A:$A,C392,PSA!$G:$G,D392),
IF(AND(A392="Colorectal Cancer Screening", E392="Utilization Rate (per 100,000 patients)"),
SUMIFS(COL!$D:$D,COL!$A:$A,C392,COL!$G:$G, D392),
IF(AND(A392="Cervical Cancer Screening", E392="Utilization Rate (per 100,000 patients)"),
SUMIFS(CERV!$D:$D,CERV!$A:$A,C392,CERV!$G:$G,D392),
IF(AND(A392="Cancer Screening for CKD patients", E392="Utilization Rate (per 100,000 patients)"),
SUMIFS(CANSCRN!$D:$D,CANSCRN!$A:$A,C392,CANSCRN!$G:$G,D392),
IF(AND(A392="PSA Testing", E392="Cost per service ($USD)"),
SUMIFS(PSA!$E:$E,PSA!$A:$A,C392,PSA!$G:$G,D392),
IF(AND(A392="Colorectal Cancer Screening", E392="Cost per service ($USD)"),
SUMIFS(COL!$E:$E,COL!$A:$A,C392,COL!$G:$G,D392),
IF(AND(A392="Cervical Cancer Screening", E392="Cost per service ($USD)"),
SUMIFS(CERV!$E:$E,CERV!$A:$A,C392,CERV!$G:$G,D392),
IF(AND(A392="Cancer Screening for CKD patients", E392="Cost per service ($USD)"),
SUMIFS(CANSCRN!$E:$E,CANSCRN!$A:$A,C392,CANSCRN!$G:$G,D392),
IF(AND(A392="PSA Testing", E392="Total Expenditure ($USD per 100,000 patients)"),
SUMIFS(PSA!$F:$F,PSA!$A:$A,C392,PSA!$G:$G,D392),
IF(AND(A392="Colorectal Cancer Screening", E392="Total Expenditure ($USD per 100,000 patients)"),
SUMIFS(COL!$F:$F,COL!$A:$A,C392,COL!$G:$G,D392),
IF(AND(A392="Cervical Cancer Screening", E392="Total Expenditure ($USD per 100,000 patients)"),
SUMIFS(CERV!$F:$F,CERV!$A:$A,C392,CERV!$G:$G,D392),
SUMIFS(CANSCRN!$F:$F,CANSCRN!$A:$A,C392,CANSCRN!$G:$G,D392))))))))))))</f>
        <v>10219.346163543156</v>
      </c>
    </row>
    <row r="393" spans="1:6" x14ac:dyDescent="0.2">
      <c r="A393" s="24" t="s">
        <v>100</v>
      </c>
      <c r="B393" s="24" t="s">
        <v>101</v>
      </c>
      <c r="C393" s="24" t="s">
        <v>65</v>
      </c>
      <c r="D393" s="24">
        <v>2015</v>
      </c>
      <c r="E393" s="24" t="s">
        <v>102</v>
      </c>
      <c r="F393" s="3">
        <f>IF(AND(A393="PSA Testing", E393= "Utilization Rate (per 100,000 patients)"),
SUMIFS(PSA!$D:$D,PSA!$A:$A,C393,PSA!$G:$G,D393),
IF(AND(A393="Colorectal Cancer Screening", E393="Utilization Rate (per 100,000 patients)"),
SUMIFS(COL!$D:$D,COL!$A:$A,C393,COL!$G:$G, D393),
IF(AND(A393="Cervical Cancer Screening", E393="Utilization Rate (per 100,000 patients)"),
SUMIFS(CERV!$D:$D,CERV!$A:$A,C393,CERV!$G:$G,D393),
IF(AND(A393="Cancer Screening for CKD patients", E393="Utilization Rate (per 100,000 patients)"),
SUMIFS(CANSCRN!$D:$D,CANSCRN!$A:$A,C393,CANSCRN!$G:$G,D393),
IF(AND(A393="PSA Testing", E393="Cost per service ($USD)"),
SUMIFS(PSA!$E:$E,PSA!$A:$A,C393,PSA!$G:$G,D393),
IF(AND(A393="Colorectal Cancer Screening", E393="Cost per service ($USD)"),
SUMIFS(COL!$E:$E,COL!$A:$A,C393,COL!$G:$G,D393),
IF(AND(A393="Cervical Cancer Screening", E393="Cost per service ($USD)"),
SUMIFS(CERV!$E:$E,CERV!$A:$A,C393,CERV!$G:$G,D393),
IF(AND(A393="Cancer Screening for CKD patients", E393="Cost per service ($USD)"),
SUMIFS(CANSCRN!$E:$E,CANSCRN!$A:$A,C393,CANSCRN!$G:$G,D393),
IF(AND(A393="PSA Testing", E393="Total Expenditure ($USD per 100,000 patients)"),
SUMIFS(PSA!$F:$F,PSA!$A:$A,C393,PSA!$G:$G,D393),
IF(AND(A393="Colorectal Cancer Screening", E393="Total Expenditure ($USD per 100,000 patients)"),
SUMIFS(COL!$F:$F,COL!$A:$A,C393,COL!$G:$G,D393),
IF(AND(A393="Cervical Cancer Screening", E393="Total Expenditure ($USD per 100,000 patients)"),
SUMIFS(CERV!$F:$F,CERV!$A:$A,C393,CERV!$G:$G,D393),
SUMIFS(CANSCRN!$F:$F,CANSCRN!$A:$A,C393,CANSCRN!$G:$G,D393))))))))))))</f>
        <v>12094.537561799109</v>
      </c>
    </row>
    <row r="394" spans="1:6" x14ac:dyDescent="0.2">
      <c r="A394" s="24" t="s">
        <v>100</v>
      </c>
      <c r="B394" s="24" t="s">
        <v>101</v>
      </c>
      <c r="C394" s="24" t="s">
        <v>65</v>
      </c>
      <c r="D394" s="24">
        <v>2016</v>
      </c>
      <c r="E394" s="24" t="s">
        <v>102</v>
      </c>
      <c r="F394" s="3">
        <f>IF(AND(A394="PSA Testing", E394= "Utilization Rate (per 100,000 patients)"),
SUMIFS(PSA!$D:$D,PSA!$A:$A,C394,PSA!$G:$G,D394),
IF(AND(A394="Colorectal Cancer Screening", E394="Utilization Rate (per 100,000 patients)"),
SUMIFS(COL!$D:$D,COL!$A:$A,C394,COL!$G:$G, D394),
IF(AND(A394="Cervical Cancer Screening", E394="Utilization Rate (per 100,000 patients)"),
SUMIFS(CERV!$D:$D,CERV!$A:$A,C394,CERV!$G:$G,D394),
IF(AND(A394="Cancer Screening for CKD patients", E394="Utilization Rate (per 100,000 patients)"),
SUMIFS(CANSCRN!$D:$D,CANSCRN!$A:$A,C394,CANSCRN!$G:$G,D394),
IF(AND(A394="PSA Testing", E394="Cost per service ($USD)"),
SUMIFS(PSA!$E:$E,PSA!$A:$A,C394,PSA!$G:$G,D394),
IF(AND(A394="Colorectal Cancer Screening", E394="Cost per service ($USD)"),
SUMIFS(COL!$E:$E,COL!$A:$A,C394,COL!$G:$G,D394),
IF(AND(A394="Cervical Cancer Screening", E394="Cost per service ($USD)"),
SUMIFS(CERV!$E:$E,CERV!$A:$A,C394,CERV!$G:$G,D394),
IF(AND(A394="Cancer Screening for CKD patients", E394="Cost per service ($USD)"),
SUMIFS(CANSCRN!$E:$E,CANSCRN!$A:$A,C394,CANSCRN!$G:$G,D394),
IF(AND(A394="PSA Testing", E394="Total Expenditure ($USD per 100,000 patients)"),
SUMIFS(PSA!$F:$F,PSA!$A:$A,C394,PSA!$G:$G,D394),
IF(AND(A394="Colorectal Cancer Screening", E394="Total Expenditure ($USD per 100,000 patients)"),
SUMIFS(COL!$F:$F,COL!$A:$A,C394,COL!$G:$G,D394),
IF(AND(A394="Cervical Cancer Screening", E394="Total Expenditure ($USD per 100,000 patients)"),
SUMIFS(CERV!$F:$F,CERV!$A:$A,C394,CERV!$G:$G,D394),
SUMIFS(CANSCRN!$F:$F,CANSCRN!$A:$A,C394,CANSCRN!$G:$G,D394))))))))))))</f>
        <v>14229.940764674206</v>
      </c>
    </row>
    <row r="395" spans="1:6" x14ac:dyDescent="0.2">
      <c r="A395" s="24" t="s">
        <v>100</v>
      </c>
      <c r="B395" s="24" t="s">
        <v>101</v>
      </c>
      <c r="C395" s="24" t="s">
        <v>65</v>
      </c>
      <c r="D395" s="24">
        <v>2017</v>
      </c>
      <c r="E395" s="24" t="s">
        <v>102</v>
      </c>
      <c r="F395" s="3">
        <f>IF(AND(A395="PSA Testing", E395= "Utilization Rate (per 100,000 patients)"),
SUMIFS(PSA!$D:$D,PSA!$A:$A,C395,PSA!$G:$G,D395),
IF(AND(A395="Colorectal Cancer Screening", E395="Utilization Rate (per 100,000 patients)"),
SUMIFS(COL!$D:$D,COL!$A:$A,C395,COL!$G:$G, D395),
IF(AND(A395="Cervical Cancer Screening", E395="Utilization Rate (per 100,000 patients)"),
SUMIFS(CERV!$D:$D,CERV!$A:$A,C395,CERV!$G:$G,D395),
IF(AND(A395="Cancer Screening for CKD patients", E395="Utilization Rate (per 100,000 patients)"),
SUMIFS(CANSCRN!$D:$D,CANSCRN!$A:$A,C395,CANSCRN!$G:$G,D395),
IF(AND(A395="PSA Testing", E395="Cost per service ($USD)"),
SUMIFS(PSA!$E:$E,PSA!$A:$A,C395,PSA!$G:$G,D395),
IF(AND(A395="Colorectal Cancer Screening", E395="Cost per service ($USD)"),
SUMIFS(COL!$E:$E,COL!$A:$A,C395,COL!$G:$G,D395),
IF(AND(A395="Cervical Cancer Screening", E395="Cost per service ($USD)"),
SUMIFS(CERV!$E:$E,CERV!$A:$A,C395,CERV!$G:$G,D395),
IF(AND(A395="Cancer Screening for CKD patients", E395="Cost per service ($USD)"),
SUMIFS(CANSCRN!$E:$E,CANSCRN!$A:$A,C395,CANSCRN!$G:$G,D395),
IF(AND(A395="PSA Testing", E395="Total Expenditure ($USD per 100,000 patients)"),
SUMIFS(PSA!$F:$F,PSA!$A:$A,C395,PSA!$G:$G,D395),
IF(AND(A395="Colorectal Cancer Screening", E395="Total Expenditure ($USD per 100,000 patients)"),
SUMIFS(COL!$F:$F,COL!$A:$A,C395,COL!$G:$G,D395),
IF(AND(A395="Cervical Cancer Screening", E395="Total Expenditure ($USD per 100,000 patients)"),
SUMIFS(CERV!$F:$F,CERV!$A:$A,C395,CERV!$G:$G,D395),
SUMIFS(CANSCRN!$F:$F,CANSCRN!$A:$A,C395,CANSCRN!$G:$G,D395))))))))))))</f>
        <v>21206.441168952882</v>
      </c>
    </row>
    <row r="396" spans="1:6" x14ac:dyDescent="0.2">
      <c r="A396" s="24" t="s">
        <v>100</v>
      </c>
      <c r="B396" s="24" t="s">
        <v>101</v>
      </c>
      <c r="C396" s="24" t="s">
        <v>65</v>
      </c>
      <c r="D396" s="24">
        <v>2018</v>
      </c>
      <c r="E396" s="24" t="s">
        <v>102</v>
      </c>
      <c r="F396" s="3">
        <f>IF(AND(A396="PSA Testing", E396= "Utilization Rate (per 100,000 patients)"),
SUMIFS(PSA!$D:$D,PSA!$A:$A,C396,PSA!$G:$G,D396),
IF(AND(A396="Colorectal Cancer Screening", E396="Utilization Rate (per 100,000 patients)"),
SUMIFS(COL!$D:$D,COL!$A:$A,C396,COL!$G:$G, D396),
IF(AND(A396="Cervical Cancer Screening", E396="Utilization Rate (per 100,000 patients)"),
SUMIFS(CERV!$D:$D,CERV!$A:$A,C396,CERV!$G:$G,D396),
IF(AND(A396="Cancer Screening for CKD patients", E396="Utilization Rate (per 100,000 patients)"),
SUMIFS(CANSCRN!$D:$D,CANSCRN!$A:$A,C396,CANSCRN!$G:$G,D396),
IF(AND(A396="PSA Testing", E396="Cost per service ($USD)"),
SUMIFS(PSA!$E:$E,PSA!$A:$A,C396,PSA!$G:$G,D396),
IF(AND(A396="Colorectal Cancer Screening", E396="Cost per service ($USD)"),
SUMIFS(COL!$E:$E,COL!$A:$A,C396,COL!$G:$G,D396),
IF(AND(A396="Cervical Cancer Screening", E396="Cost per service ($USD)"),
SUMIFS(CERV!$E:$E,CERV!$A:$A,C396,CERV!$G:$G,D396),
IF(AND(A396="Cancer Screening for CKD patients", E396="Cost per service ($USD)"),
SUMIFS(CANSCRN!$E:$E,CANSCRN!$A:$A,C396,CANSCRN!$G:$G,D396),
IF(AND(A396="PSA Testing", E396="Total Expenditure ($USD per 100,000 patients)"),
SUMIFS(PSA!$F:$F,PSA!$A:$A,C396,PSA!$G:$G,D396),
IF(AND(A396="Colorectal Cancer Screening", E396="Total Expenditure ($USD per 100,000 patients)"),
SUMIFS(COL!$F:$F,COL!$A:$A,C396,COL!$G:$G,D396),
IF(AND(A396="Cervical Cancer Screening", E396="Total Expenditure ($USD per 100,000 patients)"),
SUMIFS(CERV!$F:$F,CERV!$A:$A,C396,CERV!$G:$G,D396),
SUMIFS(CANSCRN!$F:$F,CANSCRN!$A:$A,C396,CANSCRN!$G:$G,D396))))))))))))</f>
        <v>24460.484106153395</v>
      </c>
    </row>
    <row r="397" spans="1:6" x14ac:dyDescent="0.2">
      <c r="A397" s="24" t="s">
        <v>100</v>
      </c>
      <c r="B397" s="24" t="s">
        <v>101</v>
      </c>
      <c r="C397" s="24" t="s">
        <v>65</v>
      </c>
      <c r="D397" s="24">
        <v>2019</v>
      </c>
      <c r="E397" s="24" t="s">
        <v>102</v>
      </c>
      <c r="F397" s="3">
        <f>IF(AND(A397="PSA Testing", E397= "Utilization Rate (per 100,000 patients)"),
SUMIFS(PSA!$D:$D,PSA!$A:$A,C397,PSA!$G:$G,D397),
IF(AND(A397="Colorectal Cancer Screening", E397="Utilization Rate (per 100,000 patients)"),
SUMIFS(COL!$D:$D,COL!$A:$A,C397,COL!$G:$G, D397),
IF(AND(A397="Cervical Cancer Screening", E397="Utilization Rate (per 100,000 patients)"),
SUMIFS(CERV!$D:$D,CERV!$A:$A,C397,CERV!$G:$G,D397),
IF(AND(A397="Cancer Screening for CKD patients", E397="Utilization Rate (per 100,000 patients)"),
SUMIFS(CANSCRN!$D:$D,CANSCRN!$A:$A,C397,CANSCRN!$G:$G,D397),
IF(AND(A397="PSA Testing", E397="Cost per service ($USD)"),
SUMIFS(PSA!$E:$E,PSA!$A:$A,C397,PSA!$G:$G,D397),
IF(AND(A397="Colorectal Cancer Screening", E397="Cost per service ($USD)"),
SUMIFS(COL!$E:$E,COL!$A:$A,C397,COL!$G:$G,D397),
IF(AND(A397="Cervical Cancer Screening", E397="Cost per service ($USD)"),
SUMIFS(CERV!$E:$E,CERV!$A:$A,C397,CERV!$G:$G,D397),
IF(AND(A397="Cancer Screening for CKD patients", E397="Cost per service ($USD)"),
SUMIFS(CANSCRN!$E:$E,CANSCRN!$A:$A,C397,CANSCRN!$G:$G,D397),
IF(AND(A397="PSA Testing", E397="Total Expenditure ($USD per 100,000 patients)"),
SUMIFS(PSA!$F:$F,PSA!$A:$A,C397,PSA!$G:$G,D397),
IF(AND(A397="Colorectal Cancer Screening", E397="Total Expenditure ($USD per 100,000 patients)"),
SUMIFS(COL!$F:$F,COL!$A:$A,C397,COL!$G:$G,D397),
IF(AND(A397="Cervical Cancer Screening", E397="Total Expenditure ($USD per 100,000 patients)"),
SUMIFS(CERV!$F:$F,CERV!$A:$A,C397,CERV!$G:$G,D397),
SUMIFS(CANSCRN!$F:$F,CANSCRN!$A:$A,C397,CANSCRN!$G:$G,D397))))))))))))</f>
        <v>25523.809523809527</v>
      </c>
    </row>
    <row r="398" spans="1:6" x14ac:dyDescent="0.2">
      <c r="A398" s="24" t="s">
        <v>100</v>
      </c>
      <c r="B398" s="24" t="s">
        <v>101</v>
      </c>
      <c r="C398" s="24" t="s">
        <v>66</v>
      </c>
      <c r="D398" s="24">
        <v>2009</v>
      </c>
      <c r="E398" s="24" t="s">
        <v>102</v>
      </c>
      <c r="F398" s="3">
        <f>IF(AND(A398="PSA Testing", E398= "Utilization Rate (per 100,000 patients)"),
SUMIFS(PSA!$D:$D,PSA!$A:$A,C398,PSA!$G:$G,D398),
IF(AND(A398="Colorectal Cancer Screening", E398="Utilization Rate (per 100,000 patients)"),
SUMIFS(COL!$D:$D,COL!$A:$A,C398,COL!$G:$G, D398),
IF(AND(A398="Cervical Cancer Screening", E398="Utilization Rate (per 100,000 patients)"),
SUMIFS(CERV!$D:$D,CERV!$A:$A,C398,CERV!$G:$G,D398),
IF(AND(A398="Cancer Screening for CKD patients", E398="Utilization Rate (per 100,000 patients)"),
SUMIFS(CANSCRN!$D:$D,CANSCRN!$A:$A,C398,CANSCRN!$G:$G,D398),
IF(AND(A398="PSA Testing", E398="Cost per service ($USD)"),
SUMIFS(PSA!$E:$E,PSA!$A:$A,C398,PSA!$G:$G,D398),
IF(AND(A398="Colorectal Cancer Screening", E398="Cost per service ($USD)"),
SUMIFS(COL!$E:$E,COL!$A:$A,C398,COL!$G:$G,D398),
IF(AND(A398="Cervical Cancer Screening", E398="Cost per service ($USD)"),
SUMIFS(CERV!$E:$E,CERV!$A:$A,C398,CERV!$G:$G,D398),
IF(AND(A398="Cancer Screening for CKD patients", E398="Cost per service ($USD)"),
SUMIFS(CANSCRN!$E:$E,CANSCRN!$A:$A,C398,CANSCRN!$G:$G,D398),
IF(AND(A398="PSA Testing", E398="Total Expenditure ($USD per 100,000 patients)"),
SUMIFS(PSA!$F:$F,PSA!$A:$A,C398,PSA!$G:$G,D398),
IF(AND(A398="Colorectal Cancer Screening", E398="Total Expenditure ($USD per 100,000 patients)"),
SUMIFS(COL!$F:$F,COL!$A:$A,C398,COL!$G:$G,D398),
IF(AND(A398="Cervical Cancer Screening", E398="Total Expenditure ($USD per 100,000 patients)"),
SUMIFS(CERV!$F:$F,CERV!$A:$A,C398,CERV!$G:$G,D398),
SUMIFS(CANSCRN!$F:$F,CANSCRN!$A:$A,C398,CANSCRN!$G:$G,D398))))))))))))</f>
        <v>9606.1832903938157</v>
      </c>
    </row>
    <row r="399" spans="1:6" x14ac:dyDescent="0.2">
      <c r="A399" s="24" t="s">
        <v>100</v>
      </c>
      <c r="B399" s="24" t="s">
        <v>101</v>
      </c>
      <c r="C399" s="24" t="s">
        <v>66</v>
      </c>
      <c r="D399" s="24">
        <v>2010</v>
      </c>
      <c r="E399" s="24" t="s">
        <v>102</v>
      </c>
      <c r="F399" s="3">
        <f>IF(AND(A399="PSA Testing", E399= "Utilization Rate (per 100,000 patients)"),
SUMIFS(PSA!$D:$D,PSA!$A:$A,C399,PSA!$G:$G,D399),
IF(AND(A399="Colorectal Cancer Screening", E399="Utilization Rate (per 100,000 patients)"),
SUMIFS(COL!$D:$D,COL!$A:$A,C399,COL!$G:$G, D399),
IF(AND(A399="Cervical Cancer Screening", E399="Utilization Rate (per 100,000 patients)"),
SUMIFS(CERV!$D:$D,CERV!$A:$A,C399,CERV!$G:$G,D399),
IF(AND(A399="Cancer Screening for CKD patients", E399="Utilization Rate (per 100,000 patients)"),
SUMIFS(CANSCRN!$D:$D,CANSCRN!$A:$A,C399,CANSCRN!$G:$G,D399),
IF(AND(A399="PSA Testing", E399="Cost per service ($USD)"),
SUMIFS(PSA!$E:$E,PSA!$A:$A,C399,PSA!$G:$G,D399),
IF(AND(A399="Colorectal Cancer Screening", E399="Cost per service ($USD)"),
SUMIFS(COL!$E:$E,COL!$A:$A,C399,COL!$G:$G,D399),
IF(AND(A399="Cervical Cancer Screening", E399="Cost per service ($USD)"),
SUMIFS(CERV!$E:$E,CERV!$A:$A,C399,CERV!$G:$G,D399),
IF(AND(A399="Cancer Screening for CKD patients", E399="Cost per service ($USD)"),
SUMIFS(CANSCRN!$E:$E,CANSCRN!$A:$A,C399,CANSCRN!$G:$G,D399),
IF(AND(A399="PSA Testing", E399="Total Expenditure ($USD per 100,000 patients)"),
SUMIFS(PSA!$F:$F,PSA!$A:$A,C399,PSA!$G:$G,D399),
IF(AND(A399="Colorectal Cancer Screening", E399="Total Expenditure ($USD per 100,000 patients)"),
SUMIFS(COL!$F:$F,COL!$A:$A,C399,COL!$G:$G,D399),
IF(AND(A399="Cervical Cancer Screening", E399="Total Expenditure ($USD per 100,000 patients)"),
SUMIFS(CERV!$F:$F,CERV!$A:$A,C399,CERV!$G:$G,D399),
SUMIFS(CANSCRN!$F:$F,CANSCRN!$A:$A,C399,CANSCRN!$G:$G,D399))))))))))))</f>
        <v>7704.2198993418506</v>
      </c>
    </row>
    <row r="400" spans="1:6" x14ac:dyDescent="0.2">
      <c r="A400" s="24" t="s">
        <v>100</v>
      </c>
      <c r="B400" s="24" t="s">
        <v>101</v>
      </c>
      <c r="C400" s="24" t="s">
        <v>66</v>
      </c>
      <c r="D400" s="24">
        <v>2011</v>
      </c>
      <c r="E400" s="24" t="s">
        <v>102</v>
      </c>
      <c r="F400" s="3">
        <f>IF(AND(A400="PSA Testing", E400= "Utilization Rate (per 100,000 patients)"),
SUMIFS(PSA!$D:$D,PSA!$A:$A,C400,PSA!$G:$G,D400),
IF(AND(A400="Colorectal Cancer Screening", E400="Utilization Rate (per 100,000 patients)"),
SUMIFS(COL!$D:$D,COL!$A:$A,C400,COL!$G:$G, D400),
IF(AND(A400="Cervical Cancer Screening", E400="Utilization Rate (per 100,000 patients)"),
SUMIFS(CERV!$D:$D,CERV!$A:$A,C400,CERV!$G:$G,D400),
IF(AND(A400="Cancer Screening for CKD patients", E400="Utilization Rate (per 100,000 patients)"),
SUMIFS(CANSCRN!$D:$D,CANSCRN!$A:$A,C400,CANSCRN!$G:$G,D400),
IF(AND(A400="PSA Testing", E400="Cost per service ($USD)"),
SUMIFS(PSA!$E:$E,PSA!$A:$A,C400,PSA!$G:$G,D400),
IF(AND(A400="Colorectal Cancer Screening", E400="Cost per service ($USD)"),
SUMIFS(COL!$E:$E,COL!$A:$A,C400,COL!$G:$G,D400),
IF(AND(A400="Cervical Cancer Screening", E400="Cost per service ($USD)"),
SUMIFS(CERV!$E:$E,CERV!$A:$A,C400,CERV!$G:$G,D400),
IF(AND(A400="Cancer Screening for CKD patients", E400="Cost per service ($USD)"),
SUMIFS(CANSCRN!$E:$E,CANSCRN!$A:$A,C400,CANSCRN!$G:$G,D400),
IF(AND(A400="PSA Testing", E400="Total Expenditure ($USD per 100,000 patients)"),
SUMIFS(PSA!$F:$F,PSA!$A:$A,C400,PSA!$G:$G,D400),
IF(AND(A400="Colorectal Cancer Screening", E400="Total Expenditure ($USD per 100,000 patients)"),
SUMIFS(COL!$F:$F,COL!$A:$A,C400,COL!$G:$G,D400),
IF(AND(A400="Cervical Cancer Screening", E400="Total Expenditure ($USD per 100,000 patients)"),
SUMIFS(CERV!$F:$F,CERV!$A:$A,C400,CERV!$G:$G,D400),
SUMIFS(CANSCRN!$F:$F,CANSCRN!$A:$A,C400,CANSCRN!$G:$G,D400))))))))))))</f>
        <v>7476.2808349146117</v>
      </c>
    </row>
    <row r="401" spans="1:6" x14ac:dyDescent="0.2">
      <c r="A401" s="24" t="s">
        <v>100</v>
      </c>
      <c r="B401" s="24" t="s">
        <v>101</v>
      </c>
      <c r="C401" s="24" t="s">
        <v>66</v>
      </c>
      <c r="D401" s="24">
        <v>2012</v>
      </c>
      <c r="E401" s="24" t="s">
        <v>102</v>
      </c>
      <c r="F401" s="3">
        <f>IF(AND(A401="PSA Testing", E401= "Utilization Rate (per 100,000 patients)"),
SUMIFS(PSA!$D:$D,PSA!$A:$A,C401,PSA!$G:$G,D401),
IF(AND(A401="Colorectal Cancer Screening", E401="Utilization Rate (per 100,000 patients)"),
SUMIFS(COL!$D:$D,COL!$A:$A,C401,COL!$G:$G, D401),
IF(AND(A401="Cervical Cancer Screening", E401="Utilization Rate (per 100,000 patients)"),
SUMIFS(CERV!$D:$D,CERV!$A:$A,C401,CERV!$G:$G,D401),
IF(AND(A401="Cancer Screening for CKD patients", E401="Utilization Rate (per 100,000 patients)"),
SUMIFS(CANSCRN!$D:$D,CANSCRN!$A:$A,C401,CANSCRN!$G:$G,D401),
IF(AND(A401="PSA Testing", E401="Cost per service ($USD)"),
SUMIFS(PSA!$E:$E,PSA!$A:$A,C401,PSA!$G:$G,D401),
IF(AND(A401="Colorectal Cancer Screening", E401="Cost per service ($USD)"),
SUMIFS(COL!$E:$E,COL!$A:$A,C401,COL!$G:$G,D401),
IF(AND(A401="Cervical Cancer Screening", E401="Cost per service ($USD)"),
SUMIFS(CERV!$E:$E,CERV!$A:$A,C401,CERV!$G:$G,D401),
IF(AND(A401="Cancer Screening for CKD patients", E401="Cost per service ($USD)"),
SUMIFS(CANSCRN!$E:$E,CANSCRN!$A:$A,C401,CANSCRN!$G:$G,D401),
IF(AND(A401="PSA Testing", E401="Total Expenditure ($USD per 100,000 patients)"),
SUMIFS(PSA!$F:$F,PSA!$A:$A,C401,PSA!$G:$G,D401),
IF(AND(A401="Colorectal Cancer Screening", E401="Total Expenditure ($USD per 100,000 patients)"),
SUMIFS(COL!$F:$F,COL!$A:$A,C401,COL!$G:$G,D401),
IF(AND(A401="Cervical Cancer Screening", E401="Total Expenditure ($USD per 100,000 patients)"),
SUMIFS(CERV!$F:$F,CERV!$A:$A,C401,CERV!$G:$G,D401),
SUMIFS(CANSCRN!$F:$F,CANSCRN!$A:$A,C401,CANSCRN!$G:$G,D401))))))))))))</f>
        <v>9732.1765371557904</v>
      </c>
    </row>
    <row r="402" spans="1:6" x14ac:dyDescent="0.2">
      <c r="A402" s="24" t="s">
        <v>100</v>
      </c>
      <c r="B402" s="24" t="s">
        <v>101</v>
      </c>
      <c r="C402" s="24" t="s">
        <v>66</v>
      </c>
      <c r="D402" s="24">
        <v>2013</v>
      </c>
      <c r="E402" s="24" t="s">
        <v>102</v>
      </c>
      <c r="F402" s="3">
        <f>IF(AND(A402="PSA Testing", E402= "Utilization Rate (per 100,000 patients)"),
SUMIFS(PSA!$D:$D,PSA!$A:$A,C402,PSA!$G:$G,D402),
IF(AND(A402="Colorectal Cancer Screening", E402="Utilization Rate (per 100,000 patients)"),
SUMIFS(COL!$D:$D,COL!$A:$A,C402,COL!$G:$G, D402),
IF(AND(A402="Cervical Cancer Screening", E402="Utilization Rate (per 100,000 patients)"),
SUMIFS(CERV!$D:$D,CERV!$A:$A,C402,CERV!$G:$G,D402),
IF(AND(A402="Cancer Screening for CKD patients", E402="Utilization Rate (per 100,000 patients)"),
SUMIFS(CANSCRN!$D:$D,CANSCRN!$A:$A,C402,CANSCRN!$G:$G,D402),
IF(AND(A402="PSA Testing", E402="Cost per service ($USD)"),
SUMIFS(PSA!$E:$E,PSA!$A:$A,C402,PSA!$G:$G,D402),
IF(AND(A402="Colorectal Cancer Screening", E402="Cost per service ($USD)"),
SUMIFS(COL!$E:$E,COL!$A:$A,C402,COL!$G:$G,D402),
IF(AND(A402="Cervical Cancer Screening", E402="Cost per service ($USD)"),
SUMIFS(CERV!$E:$E,CERV!$A:$A,C402,CERV!$G:$G,D402),
IF(AND(A402="Cancer Screening for CKD patients", E402="Cost per service ($USD)"),
SUMIFS(CANSCRN!$E:$E,CANSCRN!$A:$A,C402,CANSCRN!$G:$G,D402),
IF(AND(A402="PSA Testing", E402="Total Expenditure ($USD per 100,000 patients)"),
SUMIFS(PSA!$F:$F,PSA!$A:$A,C402,PSA!$G:$G,D402),
IF(AND(A402="Colorectal Cancer Screening", E402="Total Expenditure ($USD per 100,000 patients)"),
SUMIFS(COL!$F:$F,COL!$A:$A,C402,COL!$G:$G,D402),
IF(AND(A402="Cervical Cancer Screening", E402="Total Expenditure ($USD per 100,000 patients)"),
SUMIFS(CERV!$F:$F,CERV!$A:$A,C402,CERV!$G:$G,D402),
SUMIFS(CANSCRN!$F:$F,CANSCRN!$A:$A,C402,CANSCRN!$G:$G,D402))))))))))))</f>
        <v>8634.4617725370863</v>
      </c>
    </row>
    <row r="403" spans="1:6" x14ac:dyDescent="0.2">
      <c r="A403" s="24" t="s">
        <v>100</v>
      </c>
      <c r="B403" s="24" t="s">
        <v>101</v>
      </c>
      <c r="C403" s="24" t="s">
        <v>66</v>
      </c>
      <c r="D403" s="24">
        <v>2014</v>
      </c>
      <c r="E403" s="24" t="s">
        <v>102</v>
      </c>
      <c r="F403" s="3">
        <f>IF(AND(A403="PSA Testing", E403= "Utilization Rate (per 100,000 patients)"),
SUMIFS(PSA!$D:$D,PSA!$A:$A,C403,PSA!$G:$G,D403),
IF(AND(A403="Colorectal Cancer Screening", E403="Utilization Rate (per 100,000 patients)"),
SUMIFS(COL!$D:$D,COL!$A:$A,C403,COL!$G:$G, D403),
IF(AND(A403="Cervical Cancer Screening", E403="Utilization Rate (per 100,000 patients)"),
SUMIFS(CERV!$D:$D,CERV!$A:$A,C403,CERV!$G:$G,D403),
IF(AND(A403="Cancer Screening for CKD patients", E403="Utilization Rate (per 100,000 patients)"),
SUMIFS(CANSCRN!$D:$D,CANSCRN!$A:$A,C403,CANSCRN!$G:$G,D403),
IF(AND(A403="PSA Testing", E403="Cost per service ($USD)"),
SUMIFS(PSA!$E:$E,PSA!$A:$A,C403,PSA!$G:$G,D403),
IF(AND(A403="Colorectal Cancer Screening", E403="Cost per service ($USD)"),
SUMIFS(COL!$E:$E,COL!$A:$A,C403,COL!$G:$G,D403),
IF(AND(A403="Cervical Cancer Screening", E403="Cost per service ($USD)"),
SUMIFS(CERV!$E:$E,CERV!$A:$A,C403,CERV!$G:$G,D403),
IF(AND(A403="Cancer Screening for CKD patients", E403="Cost per service ($USD)"),
SUMIFS(CANSCRN!$E:$E,CANSCRN!$A:$A,C403,CANSCRN!$G:$G,D403),
IF(AND(A403="PSA Testing", E403="Total Expenditure ($USD per 100,000 patients)"),
SUMIFS(PSA!$F:$F,PSA!$A:$A,C403,PSA!$G:$G,D403),
IF(AND(A403="Colorectal Cancer Screening", E403="Total Expenditure ($USD per 100,000 patients)"),
SUMIFS(COL!$F:$F,COL!$A:$A,C403,COL!$G:$G,D403),
IF(AND(A403="Cervical Cancer Screening", E403="Total Expenditure ($USD per 100,000 patients)"),
SUMIFS(CERV!$F:$F,CERV!$A:$A,C403,CERV!$G:$G,D403),
SUMIFS(CANSCRN!$F:$F,CANSCRN!$A:$A,C403,CANSCRN!$G:$G,D403))))))))))))</f>
        <v>6507.0040668775418</v>
      </c>
    </row>
    <row r="404" spans="1:6" x14ac:dyDescent="0.2">
      <c r="A404" s="24" t="s">
        <v>100</v>
      </c>
      <c r="B404" s="24" t="s">
        <v>101</v>
      </c>
      <c r="C404" s="24" t="s">
        <v>66</v>
      </c>
      <c r="D404" s="24">
        <v>2015</v>
      </c>
      <c r="E404" s="24" t="s">
        <v>102</v>
      </c>
      <c r="F404" s="3">
        <f>IF(AND(A404="PSA Testing", E404= "Utilization Rate (per 100,000 patients)"),
SUMIFS(PSA!$D:$D,PSA!$A:$A,C404,PSA!$G:$G,D404),
IF(AND(A404="Colorectal Cancer Screening", E404="Utilization Rate (per 100,000 patients)"),
SUMIFS(COL!$D:$D,COL!$A:$A,C404,COL!$G:$G, D404),
IF(AND(A404="Cervical Cancer Screening", E404="Utilization Rate (per 100,000 patients)"),
SUMIFS(CERV!$D:$D,CERV!$A:$A,C404,CERV!$G:$G,D404),
IF(AND(A404="Cancer Screening for CKD patients", E404="Utilization Rate (per 100,000 patients)"),
SUMIFS(CANSCRN!$D:$D,CANSCRN!$A:$A,C404,CANSCRN!$G:$G,D404),
IF(AND(A404="PSA Testing", E404="Cost per service ($USD)"),
SUMIFS(PSA!$E:$E,PSA!$A:$A,C404,PSA!$G:$G,D404),
IF(AND(A404="Colorectal Cancer Screening", E404="Cost per service ($USD)"),
SUMIFS(COL!$E:$E,COL!$A:$A,C404,COL!$G:$G,D404),
IF(AND(A404="Cervical Cancer Screening", E404="Cost per service ($USD)"),
SUMIFS(CERV!$E:$E,CERV!$A:$A,C404,CERV!$G:$G,D404),
IF(AND(A404="Cancer Screening for CKD patients", E404="Cost per service ($USD)"),
SUMIFS(CANSCRN!$E:$E,CANSCRN!$A:$A,C404,CANSCRN!$G:$G,D404),
IF(AND(A404="PSA Testing", E404="Total Expenditure ($USD per 100,000 patients)"),
SUMIFS(PSA!$F:$F,PSA!$A:$A,C404,PSA!$G:$G,D404),
IF(AND(A404="Colorectal Cancer Screening", E404="Total Expenditure ($USD per 100,000 patients)"),
SUMIFS(COL!$F:$F,COL!$A:$A,C404,COL!$G:$G,D404),
IF(AND(A404="Cervical Cancer Screening", E404="Total Expenditure ($USD per 100,000 patients)"),
SUMIFS(CERV!$F:$F,CERV!$A:$A,C404,CERV!$G:$G,D404),
SUMIFS(CANSCRN!$F:$F,CANSCRN!$A:$A,C404,CANSCRN!$G:$G,D404))))))))))))</f>
        <v>8671.1711711711723</v>
      </c>
    </row>
    <row r="405" spans="1:6" x14ac:dyDescent="0.2">
      <c r="A405" s="24" t="s">
        <v>100</v>
      </c>
      <c r="B405" s="24" t="s">
        <v>101</v>
      </c>
      <c r="C405" s="24" t="s">
        <v>66</v>
      </c>
      <c r="D405" s="24">
        <v>2016</v>
      </c>
      <c r="E405" s="24" t="s">
        <v>102</v>
      </c>
      <c r="F405" s="3">
        <f>IF(AND(A405="PSA Testing", E405= "Utilization Rate (per 100,000 patients)"),
SUMIFS(PSA!$D:$D,PSA!$A:$A,C405,PSA!$G:$G,D405),
IF(AND(A405="Colorectal Cancer Screening", E405="Utilization Rate (per 100,000 patients)"),
SUMIFS(COL!$D:$D,COL!$A:$A,C405,COL!$G:$G, D405),
IF(AND(A405="Cervical Cancer Screening", E405="Utilization Rate (per 100,000 patients)"),
SUMIFS(CERV!$D:$D,CERV!$A:$A,C405,CERV!$G:$G,D405),
IF(AND(A405="Cancer Screening for CKD patients", E405="Utilization Rate (per 100,000 patients)"),
SUMIFS(CANSCRN!$D:$D,CANSCRN!$A:$A,C405,CANSCRN!$G:$G,D405),
IF(AND(A405="PSA Testing", E405="Cost per service ($USD)"),
SUMIFS(PSA!$E:$E,PSA!$A:$A,C405,PSA!$G:$G,D405),
IF(AND(A405="Colorectal Cancer Screening", E405="Cost per service ($USD)"),
SUMIFS(COL!$E:$E,COL!$A:$A,C405,COL!$G:$G,D405),
IF(AND(A405="Cervical Cancer Screening", E405="Cost per service ($USD)"),
SUMIFS(CERV!$E:$E,CERV!$A:$A,C405,CERV!$G:$G,D405),
IF(AND(A405="Cancer Screening for CKD patients", E405="Cost per service ($USD)"),
SUMIFS(CANSCRN!$E:$E,CANSCRN!$A:$A,C405,CANSCRN!$G:$G,D405),
IF(AND(A405="PSA Testing", E405="Total Expenditure ($USD per 100,000 patients)"),
SUMIFS(PSA!$F:$F,PSA!$A:$A,C405,PSA!$G:$G,D405),
IF(AND(A405="Colorectal Cancer Screening", E405="Total Expenditure ($USD per 100,000 patients)"),
SUMIFS(COL!$F:$F,COL!$A:$A,C405,COL!$G:$G,D405),
IF(AND(A405="Cervical Cancer Screening", E405="Total Expenditure ($USD per 100,000 patients)"),
SUMIFS(CERV!$F:$F,CERV!$A:$A,C405,CERV!$G:$G,D405),
SUMIFS(CANSCRN!$F:$F,CANSCRN!$A:$A,C405,CANSCRN!$G:$G,D405))))))))))))</f>
        <v>9753.4246575342459</v>
      </c>
    </row>
    <row r="406" spans="1:6" x14ac:dyDescent="0.2">
      <c r="A406" s="24" t="s">
        <v>100</v>
      </c>
      <c r="B406" s="24" t="s">
        <v>101</v>
      </c>
      <c r="C406" s="24" t="s">
        <v>66</v>
      </c>
      <c r="D406" s="24">
        <v>2017</v>
      </c>
      <c r="E406" s="24" t="s">
        <v>102</v>
      </c>
      <c r="F406" s="3">
        <f>IF(AND(A406="PSA Testing", E406= "Utilization Rate (per 100,000 patients)"),
SUMIFS(PSA!$D:$D,PSA!$A:$A,C406,PSA!$G:$G,D406),
IF(AND(A406="Colorectal Cancer Screening", E406="Utilization Rate (per 100,000 patients)"),
SUMIFS(COL!$D:$D,COL!$A:$A,C406,COL!$G:$G, D406),
IF(AND(A406="Cervical Cancer Screening", E406="Utilization Rate (per 100,000 patients)"),
SUMIFS(CERV!$D:$D,CERV!$A:$A,C406,CERV!$G:$G,D406),
IF(AND(A406="Cancer Screening for CKD patients", E406="Utilization Rate (per 100,000 patients)"),
SUMIFS(CANSCRN!$D:$D,CANSCRN!$A:$A,C406,CANSCRN!$G:$G,D406),
IF(AND(A406="PSA Testing", E406="Cost per service ($USD)"),
SUMIFS(PSA!$E:$E,PSA!$A:$A,C406,PSA!$G:$G,D406),
IF(AND(A406="Colorectal Cancer Screening", E406="Cost per service ($USD)"),
SUMIFS(COL!$E:$E,COL!$A:$A,C406,COL!$G:$G,D406),
IF(AND(A406="Cervical Cancer Screening", E406="Cost per service ($USD)"),
SUMIFS(CERV!$E:$E,CERV!$A:$A,C406,CERV!$G:$G,D406),
IF(AND(A406="Cancer Screening for CKD patients", E406="Cost per service ($USD)"),
SUMIFS(CANSCRN!$E:$E,CANSCRN!$A:$A,C406,CANSCRN!$G:$G,D406),
IF(AND(A406="PSA Testing", E406="Total Expenditure ($USD per 100,000 patients)"),
SUMIFS(PSA!$F:$F,PSA!$A:$A,C406,PSA!$G:$G,D406),
IF(AND(A406="Colorectal Cancer Screening", E406="Total Expenditure ($USD per 100,000 patients)"),
SUMIFS(COL!$F:$F,COL!$A:$A,C406,COL!$G:$G,D406),
IF(AND(A406="Cervical Cancer Screening", E406="Total Expenditure ($USD per 100,000 patients)"),
SUMIFS(CERV!$F:$F,CERV!$A:$A,C406,CERV!$G:$G,D406),
SUMIFS(CANSCRN!$F:$F,CANSCRN!$A:$A,C406,CANSCRN!$G:$G,D406))))))))))))</f>
        <v>14251.439539347408</v>
      </c>
    </row>
    <row r="407" spans="1:6" x14ac:dyDescent="0.2">
      <c r="A407" s="24" t="s">
        <v>100</v>
      </c>
      <c r="B407" s="24" t="s">
        <v>101</v>
      </c>
      <c r="C407" s="24" t="s">
        <v>66</v>
      </c>
      <c r="D407" s="24">
        <v>2018</v>
      </c>
      <c r="E407" s="24" t="s">
        <v>102</v>
      </c>
      <c r="F407" s="3">
        <f>IF(AND(A407="PSA Testing", E407= "Utilization Rate (per 100,000 patients)"),
SUMIFS(PSA!$D:$D,PSA!$A:$A,C407,PSA!$G:$G,D407),
IF(AND(A407="Colorectal Cancer Screening", E407="Utilization Rate (per 100,000 patients)"),
SUMIFS(COL!$D:$D,COL!$A:$A,C407,COL!$G:$G, D407),
IF(AND(A407="Cervical Cancer Screening", E407="Utilization Rate (per 100,000 patients)"),
SUMIFS(CERV!$D:$D,CERV!$A:$A,C407,CERV!$G:$G,D407),
IF(AND(A407="Cancer Screening for CKD patients", E407="Utilization Rate (per 100,000 patients)"),
SUMIFS(CANSCRN!$D:$D,CANSCRN!$A:$A,C407,CANSCRN!$G:$G,D407),
IF(AND(A407="PSA Testing", E407="Cost per service ($USD)"),
SUMIFS(PSA!$E:$E,PSA!$A:$A,C407,PSA!$G:$G,D407),
IF(AND(A407="Colorectal Cancer Screening", E407="Cost per service ($USD)"),
SUMIFS(COL!$E:$E,COL!$A:$A,C407,COL!$G:$G,D407),
IF(AND(A407="Cervical Cancer Screening", E407="Cost per service ($USD)"),
SUMIFS(CERV!$E:$E,CERV!$A:$A,C407,CERV!$G:$G,D407),
IF(AND(A407="Cancer Screening for CKD patients", E407="Cost per service ($USD)"),
SUMIFS(CANSCRN!$E:$E,CANSCRN!$A:$A,C407,CANSCRN!$G:$G,D407),
IF(AND(A407="PSA Testing", E407="Total Expenditure ($USD per 100,000 patients)"),
SUMIFS(PSA!$F:$F,PSA!$A:$A,C407,PSA!$G:$G,D407),
IF(AND(A407="Colorectal Cancer Screening", E407="Total Expenditure ($USD per 100,000 patients)"),
SUMIFS(COL!$F:$F,COL!$A:$A,C407,COL!$G:$G,D407),
IF(AND(A407="Cervical Cancer Screening", E407="Total Expenditure ($USD per 100,000 patients)"),
SUMIFS(CERV!$F:$F,CERV!$A:$A,C407,CERV!$G:$G,D407),
SUMIFS(CANSCRN!$F:$F,CANSCRN!$A:$A,C407,CANSCRN!$G:$G,D407))))))))))))</f>
        <v>19653.644784534838</v>
      </c>
    </row>
    <row r="408" spans="1:6" x14ac:dyDescent="0.2">
      <c r="A408" s="24" t="s">
        <v>100</v>
      </c>
      <c r="B408" s="24" t="s">
        <v>101</v>
      </c>
      <c r="C408" s="24" t="s">
        <v>66</v>
      </c>
      <c r="D408" s="24">
        <v>2019</v>
      </c>
      <c r="E408" s="24" t="s">
        <v>102</v>
      </c>
      <c r="F408" s="3">
        <f>IF(AND(A408="PSA Testing", E408= "Utilization Rate (per 100,000 patients)"),
SUMIFS(PSA!$D:$D,PSA!$A:$A,C408,PSA!$G:$G,D408),
IF(AND(A408="Colorectal Cancer Screening", E408="Utilization Rate (per 100,000 patients)"),
SUMIFS(COL!$D:$D,COL!$A:$A,C408,COL!$G:$G, D408),
IF(AND(A408="Cervical Cancer Screening", E408="Utilization Rate (per 100,000 patients)"),
SUMIFS(CERV!$D:$D,CERV!$A:$A,C408,CERV!$G:$G,D408),
IF(AND(A408="Cancer Screening for CKD patients", E408="Utilization Rate (per 100,000 patients)"),
SUMIFS(CANSCRN!$D:$D,CANSCRN!$A:$A,C408,CANSCRN!$G:$G,D408),
IF(AND(A408="PSA Testing", E408="Cost per service ($USD)"),
SUMIFS(PSA!$E:$E,PSA!$A:$A,C408,PSA!$G:$G,D408),
IF(AND(A408="Colorectal Cancer Screening", E408="Cost per service ($USD)"),
SUMIFS(COL!$E:$E,COL!$A:$A,C408,COL!$G:$G,D408),
IF(AND(A408="Cervical Cancer Screening", E408="Cost per service ($USD)"),
SUMIFS(CERV!$E:$E,CERV!$A:$A,C408,CERV!$G:$G,D408),
IF(AND(A408="Cancer Screening for CKD patients", E408="Cost per service ($USD)"),
SUMIFS(CANSCRN!$E:$E,CANSCRN!$A:$A,C408,CANSCRN!$G:$G,D408),
IF(AND(A408="PSA Testing", E408="Total Expenditure ($USD per 100,000 patients)"),
SUMIFS(PSA!$F:$F,PSA!$A:$A,C408,PSA!$G:$G,D408),
IF(AND(A408="Colorectal Cancer Screening", E408="Total Expenditure ($USD per 100,000 patients)"),
SUMIFS(COL!$F:$F,COL!$A:$A,C408,COL!$G:$G,D408),
IF(AND(A408="Cervical Cancer Screening", E408="Total Expenditure ($USD per 100,000 patients)"),
SUMIFS(CERV!$F:$F,CERV!$A:$A,C408,CERV!$G:$G,D408),
SUMIFS(CANSCRN!$F:$F,CANSCRN!$A:$A,C408,CANSCRN!$G:$G,D408))))))))))))</f>
        <v>21240.252506498327</v>
      </c>
    </row>
    <row r="409" spans="1:6" x14ac:dyDescent="0.2">
      <c r="A409" s="24" t="s">
        <v>100</v>
      </c>
      <c r="B409" s="24" t="s">
        <v>101</v>
      </c>
      <c r="C409" s="24" t="s">
        <v>67</v>
      </c>
      <c r="D409" s="24">
        <v>2009</v>
      </c>
      <c r="E409" s="24" t="s">
        <v>102</v>
      </c>
      <c r="F409" s="3">
        <f>IF(AND(A409="PSA Testing", E409= "Utilization Rate (per 100,000 patients)"),
SUMIFS(PSA!$D:$D,PSA!$A:$A,C409,PSA!$G:$G,D409),
IF(AND(A409="Colorectal Cancer Screening", E409="Utilization Rate (per 100,000 patients)"),
SUMIFS(COL!$D:$D,COL!$A:$A,C409,COL!$G:$G, D409),
IF(AND(A409="Cervical Cancer Screening", E409="Utilization Rate (per 100,000 patients)"),
SUMIFS(CERV!$D:$D,CERV!$A:$A,C409,CERV!$G:$G,D409),
IF(AND(A409="Cancer Screening for CKD patients", E409="Utilization Rate (per 100,000 patients)"),
SUMIFS(CANSCRN!$D:$D,CANSCRN!$A:$A,C409,CANSCRN!$G:$G,D409),
IF(AND(A409="PSA Testing", E409="Cost per service ($USD)"),
SUMIFS(PSA!$E:$E,PSA!$A:$A,C409,PSA!$G:$G,D409),
IF(AND(A409="Colorectal Cancer Screening", E409="Cost per service ($USD)"),
SUMIFS(COL!$E:$E,COL!$A:$A,C409,COL!$G:$G,D409),
IF(AND(A409="Cervical Cancer Screening", E409="Cost per service ($USD)"),
SUMIFS(CERV!$E:$E,CERV!$A:$A,C409,CERV!$G:$G,D409),
IF(AND(A409="Cancer Screening for CKD patients", E409="Cost per service ($USD)"),
SUMIFS(CANSCRN!$E:$E,CANSCRN!$A:$A,C409,CANSCRN!$G:$G,D409),
IF(AND(A409="PSA Testing", E409="Total Expenditure ($USD per 100,000 patients)"),
SUMIFS(PSA!$F:$F,PSA!$A:$A,C409,PSA!$G:$G,D409),
IF(AND(A409="Colorectal Cancer Screening", E409="Total Expenditure ($USD per 100,000 patients)"),
SUMIFS(COL!$F:$F,COL!$A:$A,C409,COL!$G:$G,D409),
IF(AND(A409="Cervical Cancer Screening", E409="Total Expenditure ($USD per 100,000 patients)"),
SUMIFS(CERV!$F:$F,CERV!$A:$A,C409,CERV!$G:$G,D409),
SUMIFS(CANSCRN!$F:$F,CANSCRN!$A:$A,C409,CANSCRN!$G:$G,D409))))))))))))</f>
        <v>12310.217480508823</v>
      </c>
    </row>
    <row r="410" spans="1:6" x14ac:dyDescent="0.2">
      <c r="A410" s="24" t="s">
        <v>100</v>
      </c>
      <c r="B410" s="24" t="s">
        <v>101</v>
      </c>
      <c r="C410" s="24" t="s">
        <v>67</v>
      </c>
      <c r="D410" s="24">
        <v>2010</v>
      </c>
      <c r="E410" s="24" t="s">
        <v>102</v>
      </c>
      <c r="F410" s="3">
        <f>IF(AND(A410="PSA Testing", E410= "Utilization Rate (per 100,000 patients)"),
SUMIFS(PSA!$D:$D,PSA!$A:$A,C410,PSA!$G:$G,D410),
IF(AND(A410="Colorectal Cancer Screening", E410="Utilization Rate (per 100,000 patients)"),
SUMIFS(COL!$D:$D,COL!$A:$A,C410,COL!$G:$G, D410),
IF(AND(A410="Cervical Cancer Screening", E410="Utilization Rate (per 100,000 patients)"),
SUMIFS(CERV!$D:$D,CERV!$A:$A,C410,CERV!$G:$G,D410),
IF(AND(A410="Cancer Screening for CKD patients", E410="Utilization Rate (per 100,000 patients)"),
SUMIFS(CANSCRN!$D:$D,CANSCRN!$A:$A,C410,CANSCRN!$G:$G,D410),
IF(AND(A410="PSA Testing", E410="Cost per service ($USD)"),
SUMIFS(PSA!$E:$E,PSA!$A:$A,C410,PSA!$G:$G,D410),
IF(AND(A410="Colorectal Cancer Screening", E410="Cost per service ($USD)"),
SUMIFS(COL!$E:$E,COL!$A:$A,C410,COL!$G:$G,D410),
IF(AND(A410="Cervical Cancer Screening", E410="Cost per service ($USD)"),
SUMIFS(CERV!$E:$E,CERV!$A:$A,C410,CERV!$G:$G,D410),
IF(AND(A410="Cancer Screening for CKD patients", E410="Cost per service ($USD)"),
SUMIFS(CANSCRN!$E:$E,CANSCRN!$A:$A,C410,CANSCRN!$G:$G,D410),
IF(AND(A410="PSA Testing", E410="Total Expenditure ($USD per 100,000 patients)"),
SUMIFS(PSA!$F:$F,PSA!$A:$A,C410,PSA!$G:$G,D410),
IF(AND(A410="Colorectal Cancer Screening", E410="Total Expenditure ($USD per 100,000 patients)"),
SUMIFS(COL!$F:$F,COL!$A:$A,C410,COL!$G:$G,D410),
IF(AND(A410="Cervical Cancer Screening", E410="Total Expenditure ($USD per 100,000 patients)"),
SUMIFS(CERV!$F:$F,CERV!$A:$A,C410,CERV!$G:$G,D410),
SUMIFS(CANSCRN!$F:$F,CANSCRN!$A:$A,C410,CANSCRN!$G:$G,D410))))))))))))</f>
        <v>11120.263591433279</v>
      </c>
    </row>
    <row r="411" spans="1:6" x14ac:dyDescent="0.2">
      <c r="A411" s="24" t="s">
        <v>100</v>
      </c>
      <c r="B411" s="24" t="s">
        <v>101</v>
      </c>
      <c r="C411" s="24" t="s">
        <v>67</v>
      </c>
      <c r="D411" s="24">
        <v>2011</v>
      </c>
      <c r="E411" s="24" t="s">
        <v>102</v>
      </c>
      <c r="F411" s="3">
        <f>IF(AND(A411="PSA Testing", E411= "Utilization Rate (per 100,000 patients)"),
SUMIFS(PSA!$D:$D,PSA!$A:$A,C411,PSA!$G:$G,D411),
IF(AND(A411="Colorectal Cancer Screening", E411="Utilization Rate (per 100,000 patients)"),
SUMIFS(COL!$D:$D,COL!$A:$A,C411,COL!$G:$G, D411),
IF(AND(A411="Cervical Cancer Screening", E411="Utilization Rate (per 100,000 patients)"),
SUMIFS(CERV!$D:$D,CERV!$A:$A,C411,CERV!$G:$G,D411),
IF(AND(A411="Cancer Screening for CKD patients", E411="Utilization Rate (per 100,000 patients)"),
SUMIFS(CANSCRN!$D:$D,CANSCRN!$A:$A,C411,CANSCRN!$G:$G,D411),
IF(AND(A411="PSA Testing", E411="Cost per service ($USD)"),
SUMIFS(PSA!$E:$E,PSA!$A:$A,C411,PSA!$G:$G,D411),
IF(AND(A411="Colorectal Cancer Screening", E411="Cost per service ($USD)"),
SUMIFS(COL!$E:$E,COL!$A:$A,C411,COL!$G:$G,D411),
IF(AND(A411="Cervical Cancer Screening", E411="Cost per service ($USD)"),
SUMIFS(CERV!$E:$E,CERV!$A:$A,C411,CERV!$G:$G,D411),
IF(AND(A411="Cancer Screening for CKD patients", E411="Cost per service ($USD)"),
SUMIFS(CANSCRN!$E:$E,CANSCRN!$A:$A,C411,CANSCRN!$G:$G,D411),
IF(AND(A411="PSA Testing", E411="Total Expenditure ($USD per 100,000 patients)"),
SUMIFS(PSA!$F:$F,PSA!$A:$A,C411,PSA!$G:$G,D411),
IF(AND(A411="Colorectal Cancer Screening", E411="Total Expenditure ($USD per 100,000 patients)"),
SUMIFS(COL!$F:$F,COL!$A:$A,C411,COL!$G:$G,D411),
IF(AND(A411="Cervical Cancer Screening", E411="Total Expenditure ($USD per 100,000 patients)"),
SUMIFS(CERV!$F:$F,CERV!$A:$A,C411,CERV!$G:$G,D411),
SUMIFS(CANSCRN!$F:$F,CANSCRN!$A:$A,C411,CANSCRN!$G:$G,D411))))))))))))</f>
        <v>12254.705646776132</v>
      </c>
    </row>
    <row r="412" spans="1:6" x14ac:dyDescent="0.2">
      <c r="A412" s="24" t="s">
        <v>100</v>
      </c>
      <c r="B412" s="24" t="s">
        <v>101</v>
      </c>
      <c r="C412" s="24" t="s">
        <v>67</v>
      </c>
      <c r="D412" s="24">
        <v>2012</v>
      </c>
      <c r="E412" s="24" t="s">
        <v>102</v>
      </c>
      <c r="F412" s="3">
        <f>IF(AND(A412="PSA Testing", E412= "Utilization Rate (per 100,000 patients)"),
SUMIFS(PSA!$D:$D,PSA!$A:$A,C412,PSA!$G:$G,D412),
IF(AND(A412="Colorectal Cancer Screening", E412="Utilization Rate (per 100,000 patients)"),
SUMIFS(COL!$D:$D,COL!$A:$A,C412,COL!$G:$G, D412),
IF(AND(A412="Cervical Cancer Screening", E412="Utilization Rate (per 100,000 patients)"),
SUMIFS(CERV!$D:$D,CERV!$A:$A,C412,CERV!$G:$G,D412),
IF(AND(A412="Cancer Screening for CKD patients", E412="Utilization Rate (per 100,000 patients)"),
SUMIFS(CANSCRN!$D:$D,CANSCRN!$A:$A,C412,CANSCRN!$G:$G,D412),
IF(AND(A412="PSA Testing", E412="Cost per service ($USD)"),
SUMIFS(PSA!$E:$E,PSA!$A:$A,C412,PSA!$G:$G,D412),
IF(AND(A412="Colorectal Cancer Screening", E412="Cost per service ($USD)"),
SUMIFS(COL!$E:$E,COL!$A:$A,C412,COL!$G:$G,D412),
IF(AND(A412="Cervical Cancer Screening", E412="Cost per service ($USD)"),
SUMIFS(CERV!$E:$E,CERV!$A:$A,C412,CERV!$G:$G,D412),
IF(AND(A412="Cancer Screening for CKD patients", E412="Cost per service ($USD)"),
SUMIFS(CANSCRN!$E:$E,CANSCRN!$A:$A,C412,CANSCRN!$G:$G,D412),
IF(AND(A412="PSA Testing", E412="Total Expenditure ($USD per 100,000 patients)"),
SUMIFS(PSA!$F:$F,PSA!$A:$A,C412,PSA!$G:$G,D412),
IF(AND(A412="Colorectal Cancer Screening", E412="Total Expenditure ($USD per 100,000 patients)"),
SUMIFS(COL!$F:$F,COL!$A:$A,C412,COL!$G:$G,D412),
IF(AND(A412="Cervical Cancer Screening", E412="Total Expenditure ($USD per 100,000 patients)"),
SUMIFS(CERV!$F:$F,CERV!$A:$A,C412,CERV!$G:$G,D412),
SUMIFS(CANSCRN!$F:$F,CANSCRN!$A:$A,C412,CANSCRN!$G:$G,D412))))))))))))</f>
        <v>9676.2188314104951</v>
      </c>
    </row>
    <row r="413" spans="1:6" x14ac:dyDescent="0.2">
      <c r="A413" s="24" t="s">
        <v>100</v>
      </c>
      <c r="B413" s="24" t="s">
        <v>101</v>
      </c>
      <c r="C413" s="24" t="s">
        <v>67</v>
      </c>
      <c r="D413" s="24">
        <v>2013</v>
      </c>
      <c r="E413" s="24" t="s">
        <v>102</v>
      </c>
      <c r="F413" s="3">
        <f>IF(AND(A413="PSA Testing", E413= "Utilization Rate (per 100,000 patients)"),
SUMIFS(PSA!$D:$D,PSA!$A:$A,C413,PSA!$G:$G,D413),
IF(AND(A413="Colorectal Cancer Screening", E413="Utilization Rate (per 100,000 patients)"),
SUMIFS(COL!$D:$D,COL!$A:$A,C413,COL!$G:$G, D413),
IF(AND(A413="Cervical Cancer Screening", E413="Utilization Rate (per 100,000 patients)"),
SUMIFS(CERV!$D:$D,CERV!$A:$A,C413,CERV!$G:$G,D413),
IF(AND(A413="Cancer Screening for CKD patients", E413="Utilization Rate (per 100,000 patients)"),
SUMIFS(CANSCRN!$D:$D,CANSCRN!$A:$A,C413,CANSCRN!$G:$G,D413),
IF(AND(A413="PSA Testing", E413="Cost per service ($USD)"),
SUMIFS(PSA!$E:$E,PSA!$A:$A,C413,PSA!$G:$G,D413),
IF(AND(A413="Colorectal Cancer Screening", E413="Cost per service ($USD)"),
SUMIFS(COL!$E:$E,COL!$A:$A,C413,COL!$G:$G,D413),
IF(AND(A413="Cervical Cancer Screening", E413="Cost per service ($USD)"),
SUMIFS(CERV!$E:$E,CERV!$A:$A,C413,CERV!$G:$G,D413),
IF(AND(A413="Cancer Screening for CKD patients", E413="Cost per service ($USD)"),
SUMIFS(CANSCRN!$E:$E,CANSCRN!$A:$A,C413,CANSCRN!$G:$G,D413),
IF(AND(A413="PSA Testing", E413="Total Expenditure ($USD per 100,000 patients)"),
SUMIFS(PSA!$F:$F,PSA!$A:$A,C413,PSA!$G:$G,D413),
IF(AND(A413="Colorectal Cancer Screening", E413="Total Expenditure ($USD per 100,000 patients)"),
SUMIFS(COL!$F:$F,COL!$A:$A,C413,COL!$G:$G,D413),
IF(AND(A413="Cervical Cancer Screening", E413="Total Expenditure ($USD per 100,000 patients)"),
SUMIFS(CERV!$F:$F,CERV!$A:$A,C413,CERV!$G:$G,D413),
SUMIFS(CANSCRN!$F:$F,CANSCRN!$A:$A,C413,CANSCRN!$G:$G,D413))))))))))))</f>
        <v>9891.5989159891597</v>
      </c>
    </row>
    <row r="414" spans="1:6" x14ac:dyDescent="0.2">
      <c r="A414" s="24" t="s">
        <v>100</v>
      </c>
      <c r="B414" s="24" t="s">
        <v>101</v>
      </c>
      <c r="C414" s="24" t="s">
        <v>67</v>
      </c>
      <c r="D414" s="24">
        <v>2014</v>
      </c>
      <c r="E414" s="24" t="s">
        <v>102</v>
      </c>
      <c r="F414" s="3">
        <f>IF(AND(A414="PSA Testing", E414= "Utilization Rate (per 100,000 patients)"),
SUMIFS(PSA!$D:$D,PSA!$A:$A,C414,PSA!$G:$G,D414),
IF(AND(A414="Colorectal Cancer Screening", E414="Utilization Rate (per 100,000 patients)"),
SUMIFS(COL!$D:$D,COL!$A:$A,C414,COL!$G:$G, D414),
IF(AND(A414="Cervical Cancer Screening", E414="Utilization Rate (per 100,000 patients)"),
SUMIFS(CERV!$D:$D,CERV!$A:$A,C414,CERV!$G:$G,D414),
IF(AND(A414="Cancer Screening for CKD patients", E414="Utilization Rate (per 100,000 patients)"),
SUMIFS(CANSCRN!$D:$D,CANSCRN!$A:$A,C414,CANSCRN!$G:$G,D414),
IF(AND(A414="PSA Testing", E414="Cost per service ($USD)"),
SUMIFS(PSA!$E:$E,PSA!$A:$A,C414,PSA!$G:$G,D414),
IF(AND(A414="Colorectal Cancer Screening", E414="Cost per service ($USD)"),
SUMIFS(COL!$E:$E,COL!$A:$A,C414,COL!$G:$G,D414),
IF(AND(A414="Cervical Cancer Screening", E414="Cost per service ($USD)"),
SUMIFS(CERV!$E:$E,CERV!$A:$A,C414,CERV!$G:$G,D414),
IF(AND(A414="Cancer Screening for CKD patients", E414="Cost per service ($USD)"),
SUMIFS(CANSCRN!$E:$E,CANSCRN!$A:$A,C414,CANSCRN!$G:$G,D414),
IF(AND(A414="PSA Testing", E414="Total Expenditure ($USD per 100,000 patients)"),
SUMIFS(PSA!$F:$F,PSA!$A:$A,C414,PSA!$G:$G,D414),
IF(AND(A414="Colorectal Cancer Screening", E414="Total Expenditure ($USD per 100,000 patients)"),
SUMIFS(COL!$F:$F,COL!$A:$A,C414,COL!$G:$G,D414),
IF(AND(A414="Cervical Cancer Screening", E414="Total Expenditure ($USD per 100,000 patients)"),
SUMIFS(CERV!$F:$F,CERV!$A:$A,C414,CERV!$G:$G,D414),
SUMIFS(CANSCRN!$F:$F,CANSCRN!$A:$A,C414,CANSCRN!$G:$G,D414))))))))))))</f>
        <v>9081.1583839828381</v>
      </c>
    </row>
    <row r="415" spans="1:6" x14ac:dyDescent="0.2">
      <c r="A415" s="24" t="s">
        <v>100</v>
      </c>
      <c r="B415" s="24" t="s">
        <v>101</v>
      </c>
      <c r="C415" s="24" t="s">
        <v>67</v>
      </c>
      <c r="D415" s="24">
        <v>2015</v>
      </c>
      <c r="E415" s="24" t="s">
        <v>102</v>
      </c>
      <c r="F415" s="3">
        <f>IF(AND(A415="PSA Testing", E415= "Utilization Rate (per 100,000 patients)"),
SUMIFS(PSA!$D:$D,PSA!$A:$A,C415,PSA!$G:$G,D415),
IF(AND(A415="Colorectal Cancer Screening", E415="Utilization Rate (per 100,000 patients)"),
SUMIFS(COL!$D:$D,COL!$A:$A,C415,COL!$G:$G, D415),
IF(AND(A415="Cervical Cancer Screening", E415="Utilization Rate (per 100,000 patients)"),
SUMIFS(CERV!$D:$D,CERV!$A:$A,C415,CERV!$G:$G,D415),
IF(AND(A415="Cancer Screening for CKD patients", E415="Utilization Rate (per 100,000 patients)"),
SUMIFS(CANSCRN!$D:$D,CANSCRN!$A:$A,C415,CANSCRN!$G:$G,D415),
IF(AND(A415="PSA Testing", E415="Cost per service ($USD)"),
SUMIFS(PSA!$E:$E,PSA!$A:$A,C415,PSA!$G:$G,D415),
IF(AND(A415="Colorectal Cancer Screening", E415="Cost per service ($USD)"),
SUMIFS(COL!$E:$E,COL!$A:$A,C415,COL!$G:$G,D415),
IF(AND(A415="Cervical Cancer Screening", E415="Cost per service ($USD)"),
SUMIFS(CERV!$E:$E,CERV!$A:$A,C415,CERV!$G:$G,D415),
IF(AND(A415="Cancer Screening for CKD patients", E415="Cost per service ($USD)"),
SUMIFS(CANSCRN!$E:$E,CANSCRN!$A:$A,C415,CANSCRN!$G:$G,D415),
IF(AND(A415="PSA Testing", E415="Total Expenditure ($USD per 100,000 patients)"),
SUMIFS(PSA!$F:$F,PSA!$A:$A,C415,PSA!$G:$G,D415),
IF(AND(A415="Colorectal Cancer Screening", E415="Total Expenditure ($USD per 100,000 patients)"),
SUMIFS(COL!$F:$F,COL!$A:$A,C415,COL!$G:$G,D415),
IF(AND(A415="Cervical Cancer Screening", E415="Total Expenditure ($USD per 100,000 patients)"),
SUMIFS(CERV!$F:$F,CERV!$A:$A,C415,CERV!$G:$G,D415),
SUMIFS(CANSCRN!$F:$F,CANSCRN!$A:$A,C415,CANSCRN!$G:$G,D415))))))))))))</f>
        <v>8417.8498985801216</v>
      </c>
    </row>
    <row r="416" spans="1:6" x14ac:dyDescent="0.2">
      <c r="A416" s="24" t="s">
        <v>100</v>
      </c>
      <c r="B416" s="24" t="s">
        <v>101</v>
      </c>
      <c r="C416" s="24" t="s">
        <v>67</v>
      </c>
      <c r="D416" s="24">
        <v>2016</v>
      </c>
      <c r="E416" s="24" t="s">
        <v>102</v>
      </c>
      <c r="F416" s="3">
        <f>IF(AND(A416="PSA Testing", E416= "Utilization Rate (per 100,000 patients)"),
SUMIFS(PSA!$D:$D,PSA!$A:$A,C416,PSA!$G:$G,D416),
IF(AND(A416="Colorectal Cancer Screening", E416="Utilization Rate (per 100,000 patients)"),
SUMIFS(COL!$D:$D,COL!$A:$A,C416,COL!$G:$G, D416),
IF(AND(A416="Cervical Cancer Screening", E416="Utilization Rate (per 100,000 patients)"),
SUMIFS(CERV!$D:$D,CERV!$A:$A,C416,CERV!$G:$G,D416),
IF(AND(A416="Cancer Screening for CKD patients", E416="Utilization Rate (per 100,000 patients)"),
SUMIFS(CANSCRN!$D:$D,CANSCRN!$A:$A,C416,CANSCRN!$G:$G,D416),
IF(AND(A416="PSA Testing", E416="Cost per service ($USD)"),
SUMIFS(PSA!$E:$E,PSA!$A:$A,C416,PSA!$G:$G,D416),
IF(AND(A416="Colorectal Cancer Screening", E416="Cost per service ($USD)"),
SUMIFS(COL!$E:$E,COL!$A:$A,C416,COL!$G:$G,D416),
IF(AND(A416="Cervical Cancer Screening", E416="Cost per service ($USD)"),
SUMIFS(CERV!$E:$E,CERV!$A:$A,C416,CERV!$G:$G,D416),
IF(AND(A416="Cancer Screening for CKD patients", E416="Cost per service ($USD)"),
SUMIFS(CANSCRN!$E:$E,CANSCRN!$A:$A,C416,CANSCRN!$G:$G,D416),
IF(AND(A416="PSA Testing", E416="Total Expenditure ($USD per 100,000 patients)"),
SUMIFS(PSA!$F:$F,PSA!$A:$A,C416,PSA!$G:$G,D416),
IF(AND(A416="Colorectal Cancer Screening", E416="Total Expenditure ($USD per 100,000 patients)"),
SUMIFS(COL!$F:$F,COL!$A:$A,C416,COL!$G:$G,D416),
IF(AND(A416="Cervical Cancer Screening", E416="Total Expenditure ($USD per 100,000 patients)"),
SUMIFS(CERV!$F:$F,CERV!$A:$A,C416,CERV!$G:$G,D416),
SUMIFS(CANSCRN!$F:$F,CANSCRN!$A:$A,C416,CANSCRN!$G:$G,D416))))))))))))</f>
        <v>9178.4989858012177</v>
      </c>
    </row>
    <row r="417" spans="1:6" x14ac:dyDescent="0.2">
      <c r="A417" s="24" t="s">
        <v>100</v>
      </c>
      <c r="B417" s="24" t="s">
        <v>101</v>
      </c>
      <c r="C417" s="24" t="s">
        <v>67</v>
      </c>
      <c r="D417" s="24">
        <v>2017</v>
      </c>
      <c r="E417" s="24" t="s">
        <v>102</v>
      </c>
      <c r="F417" s="3">
        <f>IF(AND(A417="PSA Testing", E417= "Utilization Rate (per 100,000 patients)"),
SUMIFS(PSA!$D:$D,PSA!$A:$A,C417,PSA!$G:$G,D417),
IF(AND(A417="Colorectal Cancer Screening", E417="Utilization Rate (per 100,000 patients)"),
SUMIFS(COL!$D:$D,COL!$A:$A,C417,COL!$G:$G, D417),
IF(AND(A417="Cervical Cancer Screening", E417="Utilization Rate (per 100,000 patients)"),
SUMIFS(CERV!$D:$D,CERV!$A:$A,C417,CERV!$G:$G,D417),
IF(AND(A417="Cancer Screening for CKD patients", E417="Utilization Rate (per 100,000 patients)"),
SUMIFS(CANSCRN!$D:$D,CANSCRN!$A:$A,C417,CANSCRN!$G:$G,D417),
IF(AND(A417="PSA Testing", E417="Cost per service ($USD)"),
SUMIFS(PSA!$E:$E,PSA!$A:$A,C417,PSA!$G:$G,D417),
IF(AND(A417="Colorectal Cancer Screening", E417="Cost per service ($USD)"),
SUMIFS(COL!$E:$E,COL!$A:$A,C417,COL!$G:$G,D417),
IF(AND(A417="Cervical Cancer Screening", E417="Cost per service ($USD)"),
SUMIFS(CERV!$E:$E,CERV!$A:$A,C417,CERV!$G:$G,D417),
IF(AND(A417="Cancer Screening for CKD patients", E417="Cost per service ($USD)"),
SUMIFS(CANSCRN!$E:$E,CANSCRN!$A:$A,C417,CANSCRN!$G:$G,D417),
IF(AND(A417="PSA Testing", E417="Total Expenditure ($USD per 100,000 patients)"),
SUMIFS(PSA!$F:$F,PSA!$A:$A,C417,PSA!$G:$G,D417),
IF(AND(A417="Colorectal Cancer Screening", E417="Total Expenditure ($USD per 100,000 patients)"),
SUMIFS(COL!$F:$F,COL!$A:$A,C417,COL!$G:$G,D417),
IF(AND(A417="Cervical Cancer Screening", E417="Total Expenditure ($USD per 100,000 patients)"),
SUMIFS(CERV!$F:$F,CERV!$A:$A,C417,CERV!$G:$G,D417),
SUMIFS(CANSCRN!$F:$F,CANSCRN!$A:$A,C417,CANSCRN!$G:$G,D417))))))))))))</f>
        <v>15522.745411013566</v>
      </c>
    </row>
    <row r="418" spans="1:6" x14ac:dyDescent="0.2">
      <c r="A418" s="24" t="s">
        <v>100</v>
      </c>
      <c r="B418" s="24" t="s">
        <v>101</v>
      </c>
      <c r="C418" s="24" t="s">
        <v>67</v>
      </c>
      <c r="D418" s="24">
        <v>2018</v>
      </c>
      <c r="E418" s="24" t="s">
        <v>102</v>
      </c>
      <c r="F418" s="3">
        <f>IF(AND(A418="PSA Testing", E418= "Utilization Rate (per 100,000 patients)"),
SUMIFS(PSA!$D:$D,PSA!$A:$A,C418,PSA!$G:$G,D418),
IF(AND(A418="Colorectal Cancer Screening", E418="Utilization Rate (per 100,000 patients)"),
SUMIFS(COL!$D:$D,COL!$A:$A,C418,COL!$G:$G, D418),
IF(AND(A418="Cervical Cancer Screening", E418="Utilization Rate (per 100,000 patients)"),
SUMIFS(CERV!$D:$D,CERV!$A:$A,C418,CERV!$G:$G,D418),
IF(AND(A418="Cancer Screening for CKD patients", E418="Utilization Rate (per 100,000 patients)"),
SUMIFS(CANSCRN!$D:$D,CANSCRN!$A:$A,C418,CANSCRN!$G:$G,D418),
IF(AND(A418="PSA Testing", E418="Cost per service ($USD)"),
SUMIFS(PSA!$E:$E,PSA!$A:$A,C418,PSA!$G:$G,D418),
IF(AND(A418="Colorectal Cancer Screening", E418="Cost per service ($USD)"),
SUMIFS(COL!$E:$E,COL!$A:$A,C418,COL!$G:$G,D418),
IF(AND(A418="Cervical Cancer Screening", E418="Cost per service ($USD)"),
SUMIFS(CERV!$E:$E,CERV!$A:$A,C418,CERV!$G:$G,D418),
IF(AND(A418="Cancer Screening for CKD patients", E418="Cost per service ($USD)"),
SUMIFS(CANSCRN!$E:$E,CANSCRN!$A:$A,C418,CANSCRN!$G:$G,D418),
IF(AND(A418="PSA Testing", E418="Total Expenditure ($USD per 100,000 patients)"),
SUMIFS(PSA!$F:$F,PSA!$A:$A,C418,PSA!$G:$G,D418),
IF(AND(A418="Colorectal Cancer Screening", E418="Total Expenditure ($USD per 100,000 patients)"),
SUMIFS(COL!$F:$F,COL!$A:$A,C418,COL!$G:$G,D418),
IF(AND(A418="Cervical Cancer Screening", E418="Total Expenditure ($USD per 100,000 patients)"),
SUMIFS(CERV!$F:$F,CERV!$A:$A,C418,CERV!$G:$G,D418),
SUMIFS(CANSCRN!$F:$F,CANSCRN!$A:$A,C418,CANSCRN!$G:$G,D418))))))))))))</f>
        <v>19866.853538892781</v>
      </c>
    </row>
    <row r="419" spans="1:6" x14ac:dyDescent="0.2">
      <c r="A419" s="24" t="s">
        <v>100</v>
      </c>
      <c r="B419" s="24" t="s">
        <v>101</v>
      </c>
      <c r="C419" s="24" t="s">
        <v>67</v>
      </c>
      <c r="D419" s="24">
        <v>2019</v>
      </c>
      <c r="E419" s="24" t="s">
        <v>102</v>
      </c>
      <c r="F419" s="3">
        <f>IF(AND(A419="PSA Testing", E419= "Utilization Rate (per 100,000 patients)"),
SUMIFS(PSA!$D:$D,PSA!$A:$A,C419,PSA!$G:$G,D419),
IF(AND(A419="Colorectal Cancer Screening", E419="Utilization Rate (per 100,000 patients)"),
SUMIFS(COL!$D:$D,COL!$A:$A,C419,COL!$G:$G, D419),
IF(AND(A419="Cervical Cancer Screening", E419="Utilization Rate (per 100,000 patients)"),
SUMIFS(CERV!$D:$D,CERV!$A:$A,C419,CERV!$G:$G,D419),
IF(AND(A419="Cancer Screening for CKD patients", E419="Utilization Rate (per 100,000 patients)"),
SUMIFS(CANSCRN!$D:$D,CANSCRN!$A:$A,C419,CANSCRN!$G:$G,D419),
IF(AND(A419="PSA Testing", E419="Cost per service ($USD)"),
SUMIFS(PSA!$E:$E,PSA!$A:$A,C419,PSA!$G:$G,D419),
IF(AND(A419="Colorectal Cancer Screening", E419="Cost per service ($USD)"),
SUMIFS(COL!$E:$E,COL!$A:$A,C419,COL!$G:$G,D419),
IF(AND(A419="Cervical Cancer Screening", E419="Cost per service ($USD)"),
SUMIFS(CERV!$E:$E,CERV!$A:$A,C419,CERV!$G:$G,D419),
IF(AND(A419="Cancer Screening for CKD patients", E419="Cost per service ($USD)"),
SUMIFS(CANSCRN!$E:$E,CANSCRN!$A:$A,C419,CANSCRN!$G:$G,D419),
IF(AND(A419="PSA Testing", E419="Total Expenditure ($USD per 100,000 patients)"),
SUMIFS(PSA!$F:$F,PSA!$A:$A,C419,PSA!$G:$G,D419),
IF(AND(A419="Colorectal Cancer Screening", E419="Total Expenditure ($USD per 100,000 patients)"),
SUMIFS(COL!$F:$F,COL!$A:$A,C419,COL!$G:$G,D419),
IF(AND(A419="Cervical Cancer Screening", E419="Total Expenditure ($USD per 100,000 patients)"),
SUMIFS(CERV!$F:$F,CERV!$A:$A,C419,CERV!$G:$G,D419),
SUMIFS(CANSCRN!$F:$F,CANSCRN!$A:$A,C419,CANSCRN!$G:$G,D419))))))))))))</f>
        <v>20579.615760338653</v>
      </c>
    </row>
    <row r="420" spans="1:6" x14ac:dyDescent="0.2">
      <c r="A420" s="24" t="s">
        <v>100</v>
      </c>
      <c r="B420" s="24" t="s">
        <v>101</v>
      </c>
      <c r="C420" s="24" t="s">
        <v>68</v>
      </c>
      <c r="D420" s="24">
        <v>2009</v>
      </c>
      <c r="E420" s="24" t="s">
        <v>102</v>
      </c>
      <c r="F420" s="3">
        <f>IF(AND(A420="PSA Testing", E420= "Utilization Rate (per 100,000 patients)"),
SUMIFS(PSA!$D:$D,PSA!$A:$A,C420,PSA!$G:$G,D420),
IF(AND(A420="Colorectal Cancer Screening", E420="Utilization Rate (per 100,000 patients)"),
SUMIFS(COL!$D:$D,COL!$A:$A,C420,COL!$G:$G, D420),
IF(AND(A420="Cervical Cancer Screening", E420="Utilization Rate (per 100,000 patients)"),
SUMIFS(CERV!$D:$D,CERV!$A:$A,C420,CERV!$G:$G,D420),
IF(AND(A420="Cancer Screening for CKD patients", E420="Utilization Rate (per 100,000 patients)"),
SUMIFS(CANSCRN!$D:$D,CANSCRN!$A:$A,C420,CANSCRN!$G:$G,D420),
IF(AND(A420="PSA Testing", E420="Cost per service ($USD)"),
SUMIFS(PSA!$E:$E,PSA!$A:$A,C420,PSA!$G:$G,D420),
IF(AND(A420="Colorectal Cancer Screening", E420="Cost per service ($USD)"),
SUMIFS(COL!$E:$E,COL!$A:$A,C420,COL!$G:$G,D420),
IF(AND(A420="Cervical Cancer Screening", E420="Cost per service ($USD)"),
SUMIFS(CERV!$E:$E,CERV!$A:$A,C420,CERV!$G:$G,D420),
IF(AND(A420="Cancer Screening for CKD patients", E420="Cost per service ($USD)"),
SUMIFS(CANSCRN!$E:$E,CANSCRN!$A:$A,C420,CANSCRN!$G:$G,D420),
IF(AND(A420="PSA Testing", E420="Total Expenditure ($USD per 100,000 patients)"),
SUMIFS(PSA!$F:$F,PSA!$A:$A,C420,PSA!$G:$G,D420),
IF(AND(A420="Colorectal Cancer Screening", E420="Total Expenditure ($USD per 100,000 patients)"),
SUMIFS(COL!$F:$F,COL!$A:$A,C420,COL!$G:$G,D420),
IF(AND(A420="Cervical Cancer Screening", E420="Total Expenditure ($USD per 100,000 patients)"),
SUMIFS(CERV!$F:$F,CERV!$A:$A,C420,CERV!$G:$G,D420),
SUMIFS(CANSCRN!$F:$F,CANSCRN!$A:$A,C420,CANSCRN!$G:$G,D420))))))))))))</f>
        <v>8139.2339544513452</v>
      </c>
    </row>
    <row r="421" spans="1:6" x14ac:dyDescent="0.2">
      <c r="A421" s="24" t="s">
        <v>100</v>
      </c>
      <c r="B421" s="24" t="s">
        <v>101</v>
      </c>
      <c r="C421" s="24" t="s">
        <v>68</v>
      </c>
      <c r="D421" s="24">
        <v>2010</v>
      </c>
      <c r="E421" s="24" t="s">
        <v>102</v>
      </c>
      <c r="F421" s="3">
        <f>IF(AND(A421="PSA Testing", E421= "Utilization Rate (per 100,000 patients)"),
SUMIFS(PSA!$D:$D,PSA!$A:$A,C421,PSA!$G:$G,D421),
IF(AND(A421="Colorectal Cancer Screening", E421="Utilization Rate (per 100,000 patients)"),
SUMIFS(COL!$D:$D,COL!$A:$A,C421,COL!$G:$G, D421),
IF(AND(A421="Cervical Cancer Screening", E421="Utilization Rate (per 100,000 patients)"),
SUMIFS(CERV!$D:$D,CERV!$A:$A,C421,CERV!$G:$G,D421),
IF(AND(A421="Cancer Screening for CKD patients", E421="Utilization Rate (per 100,000 patients)"),
SUMIFS(CANSCRN!$D:$D,CANSCRN!$A:$A,C421,CANSCRN!$G:$G,D421),
IF(AND(A421="PSA Testing", E421="Cost per service ($USD)"),
SUMIFS(PSA!$E:$E,PSA!$A:$A,C421,PSA!$G:$G,D421),
IF(AND(A421="Colorectal Cancer Screening", E421="Cost per service ($USD)"),
SUMIFS(COL!$E:$E,COL!$A:$A,C421,COL!$G:$G,D421),
IF(AND(A421="Cervical Cancer Screening", E421="Cost per service ($USD)"),
SUMIFS(CERV!$E:$E,CERV!$A:$A,C421,CERV!$G:$G,D421),
IF(AND(A421="Cancer Screening for CKD patients", E421="Cost per service ($USD)"),
SUMIFS(CANSCRN!$E:$E,CANSCRN!$A:$A,C421,CANSCRN!$G:$G,D421),
IF(AND(A421="PSA Testing", E421="Total Expenditure ($USD per 100,000 patients)"),
SUMIFS(PSA!$F:$F,PSA!$A:$A,C421,PSA!$G:$G,D421),
IF(AND(A421="Colorectal Cancer Screening", E421="Total Expenditure ($USD per 100,000 patients)"),
SUMIFS(COL!$F:$F,COL!$A:$A,C421,COL!$G:$G,D421),
IF(AND(A421="Cervical Cancer Screening", E421="Total Expenditure ($USD per 100,000 patients)"),
SUMIFS(CERV!$F:$F,CERV!$A:$A,C421,CERV!$G:$G,D421),
SUMIFS(CANSCRN!$F:$F,CANSCRN!$A:$A,C421,CANSCRN!$G:$G,D421))))))))))))</f>
        <v>6210.848993735839</v>
      </c>
    </row>
    <row r="422" spans="1:6" x14ac:dyDescent="0.2">
      <c r="A422" s="24" t="s">
        <v>100</v>
      </c>
      <c r="B422" s="24" t="s">
        <v>101</v>
      </c>
      <c r="C422" s="24" t="s">
        <v>68</v>
      </c>
      <c r="D422" s="24">
        <v>2011</v>
      </c>
      <c r="E422" s="24" t="s">
        <v>102</v>
      </c>
      <c r="F422" s="3">
        <f>IF(AND(A422="PSA Testing", E422= "Utilization Rate (per 100,000 patients)"),
SUMIFS(PSA!$D:$D,PSA!$A:$A,C422,PSA!$G:$G,D422),
IF(AND(A422="Colorectal Cancer Screening", E422="Utilization Rate (per 100,000 patients)"),
SUMIFS(COL!$D:$D,COL!$A:$A,C422,COL!$G:$G, D422),
IF(AND(A422="Cervical Cancer Screening", E422="Utilization Rate (per 100,000 patients)"),
SUMIFS(CERV!$D:$D,CERV!$A:$A,C422,CERV!$G:$G,D422),
IF(AND(A422="Cancer Screening for CKD patients", E422="Utilization Rate (per 100,000 patients)"),
SUMIFS(CANSCRN!$D:$D,CANSCRN!$A:$A,C422,CANSCRN!$G:$G,D422),
IF(AND(A422="PSA Testing", E422="Cost per service ($USD)"),
SUMIFS(PSA!$E:$E,PSA!$A:$A,C422,PSA!$G:$G,D422),
IF(AND(A422="Colorectal Cancer Screening", E422="Cost per service ($USD)"),
SUMIFS(COL!$E:$E,COL!$A:$A,C422,COL!$G:$G,D422),
IF(AND(A422="Cervical Cancer Screening", E422="Cost per service ($USD)"),
SUMIFS(CERV!$E:$E,CERV!$A:$A,C422,CERV!$G:$G,D422),
IF(AND(A422="Cancer Screening for CKD patients", E422="Cost per service ($USD)"),
SUMIFS(CANSCRN!$E:$E,CANSCRN!$A:$A,C422,CANSCRN!$G:$G,D422),
IF(AND(A422="PSA Testing", E422="Total Expenditure ($USD per 100,000 patients)"),
SUMIFS(PSA!$F:$F,PSA!$A:$A,C422,PSA!$G:$G,D422),
IF(AND(A422="Colorectal Cancer Screening", E422="Total Expenditure ($USD per 100,000 patients)"),
SUMIFS(COL!$F:$F,COL!$A:$A,C422,COL!$G:$G,D422),
IF(AND(A422="Cervical Cancer Screening", E422="Total Expenditure ($USD per 100,000 patients)"),
SUMIFS(CERV!$F:$F,CERV!$A:$A,C422,CERV!$G:$G,D422),
SUMIFS(CANSCRN!$F:$F,CANSCRN!$A:$A,C422,CANSCRN!$G:$G,D422))))))))))))</f>
        <v>5342.4268258027851</v>
      </c>
    </row>
    <row r="423" spans="1:6" x14ac:dyDescent="0.2">
      <c r="A423" s="24" t="s">
        <v>100</v>
      </c>
      <c r="B423" s="24" t="s">
        <v>101</v>
      </c>
      <c r="C423" s="24" t="s">
        <v>68</v>
      </c>
      <c r="D423" s="24">
        <v>2012</v>
      </c>
      <c r="E423" s="24" t="s">
        <v>102</v>
      </c>
      <c r="F423" s="3">
        <f>IF(AND(A423="PSA Testing", E423= "Utilization Rate (per 100,000 patients)"),
SUMIFS(PSA!$D:$D,PSA!$A:$A,C423,PSA!$G:$G,D423),
IF(AND(A423="Colorectal Cancer Screening", E423="Utilization Rate (per 100,000 patients)"),
SUMIFS(COL!$D:$D,COL!$A:$A,C423,COL!$G:$G, D423),
IF(AND(A423="Cervical Cancer Screening", E423="Utilization Rate (per 100,000 patients)"),
SUMIFS(CERV!$D:$D,CERV!$A:$A,C423,CERV!$G:$G,D423),
IF(AND(A423="Cancer Screening for CKD patients", E423="Utilization Rate (per 100,000 patients)"),
SUMIFS(CANSCRN!$D:$D,CANSCRN!$A:$A,C423,CANSCRN!$G:$G,D423),
IF(AND(A423="PSA Testing", E423="Cost per service ($USD)"),
SUMIFS(PSA!$E:$E,PSA!$A:$A,C423,PSA!$G:$G,D423),
IF(AND(A423="Colorectal Cancer Screening", E423="Cost per service ($USD)"),
SUMIFS(COL!$E:$E,COL!$A:$A,C423,COL!$G:$G,D423),
IF(AND(A423="Cervical Cancer Screening", E423="Cost per service ($USD)"),
SUMIFS(CERV!$E:$E,CERV!$A:$A,C423,CERV!$G:$G,D423),
IF(AND(A423="Cancer Screening for CKD patients", E423="Cost per service ($USD)"),
SUMIFS(CANSCRN!$E:$E,CANSCRN!$A:$A,C423,CANSCRN!$G:$G,D423),
IF(AND(A423="PSA Testing", E423="Total Expenditure ($USD per 100,000 patients)"),
SUMIFS(PSA!$F:$F,PSA!$A:$A,C423,PSA!$G:$G,D423),
IF(AND(A423="Colorectal Cancer Screening", E423="Total Expenditure ($USD per 100,000 patients)"),
SUMIFS(COL!$F:$F,COL!$A:$A,C423,COL!$G:$G,D423),
IF(AND(A423="Cervical Cancer Screening", E423="Total Expenditure ($USD per 100,000 patients)"),
SUMIFS(CERV!$F:$F,CERV!$A:$A,C423,CERV!$G:$G,D423),
SUMIFS(CANSCRN!$F:$F,CANSCRN!$A:$A,C423,CANSCRN!$G:$G,D423))))))))))))</f>
        <v>6135.0574712643675</v>
      </c>
    </row>
    <row r="424" spans="1:6" x14ac:dyDescent="0.2">
      <c r="A424" s="24" t="s">
        <v>100</v>
      </c>
      <c r="B424" s="24" t="s">
        <v>101</v>
      </c>
      <c r="C424" s="24" t="s">
        <v>68</v>
      </c>
      <c r="D424" s="24">
        <v>2013</v>
      </c>
      <c r="E424" s="24" t="s">
        <v>102</v>
      </c>
      <c r="F424" s="3">
        <f>IF(AND(A424="PSA Testing", E424= "Utilization Rate (per 100,000 patients)"),
SUMIFS(PSA!$D:$D,PSA!$A:$A,C424,PSA!$G:$G,D424),
IF(AND(A424="Colorectal Cancer Screening", E424="Utilization Rate (per 100,000 patients)"),
SUMIFS(COL!$D:$D,COL!$A:$A,C424,COL!$G:$G, D424),
IF(AND(A424="Cervical Cancer Screening", E424="Utilization Rate (per 100,000 patients)"),
SUMIFS(CERV!$D:$D,CERV!$A:$A,C424,CERV!$G:$G,D424),
IF(AND(A424="Cancer Screening for CKD patients", E424="Utilization Rate (per 100,000 patients)"),
SUMIFS(CANSCRN!$D:$D,CANSCRN!$A:$A,C424,CANSCRN!$G:$G,D424),
IF(AND(A424="PSA Testing", E424="Cost per service ($USD)"),
SUMIFS(PSA!$E:$E,PSA!$A:$A,C424,PSA!$G:$G,D424),
IF(AND(A424="Colorectal Cancer Screening", E424="Cost per service ($USD)"),
SUMIFS(COL!$E:$E,COL!$A:$A,C424,COL!$G:$G,D424),
IF(AND(A424="Cervical Cancer Screening", E424="Cost per service ($USD)"),
SUMIFS(CERV!$E:$E,CERV!$A:$A,C424,CERV!$G:$G,D424),
IF(AND(A424="Cancer Screening for CKD patients", E424="Cost per service ($USD)"),
SUMIFS(CANSCRN!$E:$E,CANSCRN!$A:$A,C424,CANSCRN!$G:$G,D424),
IF(AND(A424="PSA Testing", E424="Total Expenditure ($USD per 100,000 patients)"),
SUMIFS(PSA!$F:$F,PSA!$A:$A,C424,PSA!$G:$G,D424),
IF(AND(A424="Colorectal Cancer Screening", E424="Total Expenditure ($USD per 100,000 patients)"),
SUMIFS(COL!$F:$F,COL!$A:$A,C424,COL!$G:$G,D424),
IF(AND(A424="Cervical Cancer Screening", E424="Total Expenditure ($USD per 100,000 patients)"),
SUMIFS(CERV!$F:$F,CERV!$A:$A,C424,CERV!$G:$G,D424),
SUMIFS(CANSCRN!$F:$F,CANSCRN!$A:$A,C424,CANSCRN!$G:$G,D424))))))))))))</f>
        <v>5026.2181864688582</v>
      </c>
    </row>
    <row r="425" spans="1:6" x14ac:dyDescent="0.2">
      <c r="A425" s="24" t="s">
        <v>100</v>
      </c>
      <c r="B425" s="24" t="s">
        <v>101</v>
      </c>
      <c r="C425" s="24" t="s">
        <v>68</v>
      </c>
      <c r="D425" s="24">
        <v>2014</v>
      </c>
      <c r="E425" s="24" t="s">
        <v>102</v>
      </c>
      <c r="F425" s="3">
        <f>IF(AND(A425="PSA Testing", E425= "Utilization Rate (per 100,000 patients)"),
SUMIFS(PSA!$D:$D,PSA!$A:$A,C425,PSA!$G:$G,D425),
IF(AND(A425="Colorectal Cancer Screening", E425="Utilization Rate (per 100,000 patients)"),
SUMIFS(COL!$D:$D,COL!$A:$A,C425,COL!$G:$G, D425),
IF(AND(A425="Cervical Cancer Screening", E425="Utilization Rate (per 100,000 patients)"),
SUMIFS(CERV!$D:$D,CERV!$A:$A,C425,CERV!$G:$G,D425),
IF(AND(A425="Cancer Screening for CKD patients", E425="Utilization Rate (per 100,000 patients)"),
SUMIFS(CANSCRN!$D:$D,CANSCRN!$A:$A,C425,CANSCRN!$G:$G,D425),
IF(AND(A425="PSA Testing", E425="Cost per service ($USD)"),
SUMIFS(PSA!$E:$E,PSA!$A:$A,C425,PSA!$G:$G,D425),
IF(AND(A425="Colorectal Cancer Screening", E425="Cost per service ($USD)"),
SUMIFS(COL!$E:$E,COL!$A:$A,C425,COL!$G:$G,D425),
IF(AND(A425="Cervical Cancer Screening", E425="Cost per service ($USD)"),
SUMIFS(CERV!$E:$E,CERV!$A:$A,C425,CERV!$G:$G,D425),
IF(AND(A425="Cancer Screening for CKD patients", E425="Cost per service ($USD)"),
SUMIFS(CANSCRN!$E:$E,CANSCRN!$A:$A,C425,CANSCRN!$G:$G,D425),
IF(AND(A425="PSA Testing", E425="Total Expenditure ($USD per 100,000 patients)"),
SUMIFS(PSA!$F:$F,PSA!$A:$A,C425,PSA!$G:$G,D425),
IF(AND(A425="Colorectal Cancer Screening", E425="Total Expenditure ($USD per 100,000 patients)"),
SUMIFS(COL!$F:$F,COL!$A:$A,C425,COL!$G:$G,D425),
IF(AND(A425="Cervical Cancer Screening", E425="Total Expenditure ($USD per 100,000 patients)"),
SUMIFS(CERV!$F:$F,CERV!$A:$A,C425,CERV!$G:$G,D425),
SUMIFS(CANSCRN!$F:$F,CANSCRN!$A:$A,C425,CANSCRN!$G:$G,D425))))))))))))</f>
        <v>5547.3073289242811</v>
      </c>
    </row>
    <row r="426" spans="1:6" x14ac:dyDescent="0.2">
      <c r="A426" s="24" t="s">
        <v>100</v>
      </c>
      <c r="B426" s="24" t="s">
        <v>101</v>
      </c>
      <c r="C426" s="24" t="s">
        <v>68</v>
      </c>
      <c r="D426" s="24">
        <v>2015</v>
      </c>
      <c r="E426" s="24" t="s">
        <v>102</v>
      </c>
      <c r="F426" s="3">
        <f>IF(AND(A426="PSA Testing", E426= "Utilization Rate (per 100,000 patients)"),
SUMIFS(PSA!$D:$D,PSA!$A:$A,C426,PSA!$G:$G,D426),
IF(AND(A426="Colorectal Cancer Screening", E426="Utilization Rate (per 100,000 patients)"),
SUMIFS(COL!$D:$D,COL!$A:$A,C426,COL!$G:$G, D426),
IF(AND(A426="Cervical Cancer Screening", E426="Utilization Rate (per 100,000 patients)"),
SUMIFS(CERV!$D:$D,CERV!$A:$A,C426,CERV!$G:$G,D426),
IF(AND(A426="Cancer Screening for CKD patients", E426="Utilization Rate (per 100,000 patients)"),
SUMIFS(CANSCRN!$D:$D,CANSCRN!$A:$A,C426,CANSCRN!$G:$G,D426),
IF(AND(A426="PSA Testing", E426="Cost per service ($USD)"),
SUMIFS(PSA!$E:$E,PSA!$A:$A,C426,PSA!$G:$G,D426),
IF(AND(A426="Colorectal Cancer Screening", E426="Cost per service ($USD)"),
SUMIFS(COL!$E:$E,COL!$A:$A,C426,COL!$G:$G,D426),
IF(AND(A426="Cervical Cancer Screening", E426="Cost per service ($USD)"),
SUMIFS(CERV!$E:$E,CERV!$A:$A,C426,CERV!$G:$G,D426),
IF(AND(A426="Cancer Screening for CKD patients", E426="Cost per service ($USD)"),
SUMIFS(CANSCRN!$E:$E,CANSCRN!$A:$A,C426,CANSCRN!$G:$G,D426),
IF(AND(A426="PSA Testing", E426="Total Expenditure ($USD per 100,000 patients)"),
SUMIFS(PSA!$F:$F,PSA!$A:$A,C426,PSA!$G:$G,D426),
IF(AND(A426="Colorectal Cancer Screening", E426="Total Expenditure ($USD per 100,000 patients)"),
SUMIFS(COL!$F:$F,COL!$A:$A,C426,COL!$G:$G,D426),
IF(AND(A426="Cervical Cancer Screening", E426="Total Expenditure ($USD per 100,000 patients)"),
SUMIFS(CERV!$F:$F,CERV!$A:$A,C426,CERV!$G:$G,D426),
SUMIFS(CANSCRN!$F:$F,CANSCRN!$A:$A,C426,CANSCRN!$G:$G,D426))))))))))))</f>
        <v>7208.5889570552145</v>
      </c>
    </row>
    <row r="427" spans="1:6" x14ac:dyDescent="0.2">
      <c r="A427" s="24" t="s">
        <v>100</v>
      </c>
      <c r="B427" s="24" t="s">
        <v>101</v>
      </c>
      <c r="C427" s="24" t="s">
        <v>68</v>
      </c>
      <c r="D427" s="24">
        <v>2016</v>
      </c>
      <c r="E427" s="24" t="s">
        <v>102</v>
      </c>
      <c r="F427" s="3">
        <f>IF(AND(A427="PSA Testing", E427= "Utilization Rate (per 100,000 patients)"),
SUMIFS(PSA!$D:$D,PSA!$A:$A,C427,PSA!$G:$G,D427),
IF(AND(A427="Colorectal Cancer Screening", E427="Utilization Rate (per 100,000 patients)"),
SUMIFS(COL!$D:$D,COL!$A:$A,C427,COL!$G:$G, D427),
IF(AND(A427="Cervical Cancer Screening", E427="Utilization Rate (per 100,000 patients)"),
SUMIFS(CERV!$D:$D,CERV!$A:$A,C427,CERV!$G:$G,D427),
IF(AND(A427="Cancer Screening for CKD patients", E427="Utilization Rate (per 100,000 patients)"),
SUMIFS(CANSCRN!$D:$D,CANSCRN!$A:$A,C427,CANSCRN!$G:$G,D427),
IF(AND(A427="PSA Testing", E427="Cost per service ($USD)"),
SUMIFS(PSA!$E:$E,PSA!$A:$A,C427,PSA!$G:$G,D427),
IF(AND(A427="Colorectal Cancer Screening", E427="Cost per service ($USD)"),
SUMIFS(COL!$E:$E,COL!$A:$A,C427,COL!$G:$G,D427),
IF(AND(A427="Cervical Cancer Screening", E427="Cost per service ($USD)"),
SUMIFS(CERV!$E:$E,CERV!$A:$A,C427,CERV!$G:$G,D427),
IF(AND(A427="Cancer Screening for CKD patients", E427="Cost per service ($USD)"),
SUMIFS(CANSCRN!$E:$E,CANSCRN!$A:$A,C427,CANSCRN!$G:$G,D427),
IF(AND(A427="PSA Testing", E427="Total Expenditure ($USD per 100,000 patients)"),
SUMIFS(PSA!$F:$F,PSA!$A:$A,C427,PSA!$G:$G,D427),
IF(AND(A427="Colorectal Cancer Screening", E427="Total Expenditure ($USD per 100,000 patients)"),
SUMIFS(COL!$F:$F,COL!$A:$A,C427,COL!$G:$G,D427),
IF(AND(A427="Cervical Cancer Screening", E427="Total Expenditure ($USD per 100,000 patients)"),
SUMIFS(CERV!$F:$F,CERV!$A:$A,C427,CERV!$G:$G,D427),
SUMIFS(CANSCRN!$F:$F,CANSCRN!$A:$A,C427,CANSCRN!$G:$G,D427))))))))))))</f>
        <v>8479.4758142223945</v>
      </c>
    </row>
    <row r="428" spans="1:6" x14ac:dyDescent="0.2">
      <c r="A428" s="24" t="s">
        <v>100</v>
      </c>
      <c r="B428" s="24" t="s">
        <v>101</v>
      </c>
      <c r="C428" s="24" t="s">
        <v>68</v>
      </c>
      <c r="D428" s="24">
        <v>2017</v>
      </c>
      <c r="E428" s="24" t="s">
        <v>102</v>
      </c>
      <c r="F428" s="3">
        <f>IF(AND(A428="PSA Testing", E428= "Utilization Rate (per 100,000 patients)"),
SUMIFS(PSA!$D:$D,PSA!$A:$A,C428,PSA!$G:$G,D428),
IF(AND(A428="Colorectal Cancer Screening", E428="Utilization Rate (per 100,000 patients)"),
SUMIFS(COL!$D:$D,COL!$A:$A,C428,COL!$G:$G, D428),
IF(AND(A428="Cervical Cancer Screening", E428="Utilization Rate (per 100,000 patients)"),
SUMIFS(CERV!$D:$D,CERV!$A:$A,C428,CERV!$G:$G,D428),
IF(AND(A428="Cancer Screening for CKD patients", E428="Utilization Rate (per 100,000 patients)"),
SUMIFS(CANSCRN!$D:$D,CANSCRN!$A:$A,C428,CANSCRN!$G:$G,D428),
IF(AND(A428="PSA Testing", E428="Cost per service ($USD)"),
SUMIFS(PSA!$E:$E,PSA!$A:$A,C428,PSA!$G:$G,D428),
IF(AND(A428="Colorectal Cancer Screening", E428="Cost per service ($USD)"),
SUMIFS(COL!$E:$E,COL!$A:$A,C428,COL!$G:$G,D428),
IF(AND(A428="Cervical Cancer Screening", E428="Cost per service ($USD)"),
SUMIFS(CERV!$E:$E,CERV!$A:$A,C428,CERV!$G:$G,D428),
IF(AND(A428="Cancer Screening for CKD patients", E428="Cost per service ($USD)"),
SUMIFS(CANSCRN!$E:$E,CANSCRN!$A:$A,C428,CANSCRN!$G:$G,D428),
IF(AND(A428="PSA Testing", E428="Total Expenditure ($USD per 100,000 patients)"),
SUMIFS(PSA!$F:$F,PSA!$A:$A,C428,PSA!$G:$G,D428),
IF(AND(A428="Colorectal Cancer Screening", E428="Total Expenditure ($USD per 100,000 patients)"),
SUMIFS(COL!$F:$F,COL!$A:$A,C428,COL!$G:$G,D428),
IF(AND(A428="Cervical Cancer Screening", E428="Total Expenditure ($USD per 100,000 patients)"),
SUMIFS(CERV!$F:$F,CERV!$A:$A,C428,CERV!$G:$G,D428),
SUMIFS(CANSCRN!$F:$F,CANSCRN!$A:$A,C428,CANSCRN!$G:$G,D428))))))))))))</f>
        <v>16012.124406958355</v>
      </c>
    </row>
    <row r="429" spans="1:6" x14ac:dyDescent="0.2">
      <c r="A429" s="24" t="s">
        <v>100</v>
      </c>
      <c r="B429" s="24" t="s">
        <v>101</v>
      </c>
      <c r="C429" s="24" t="s">
        <v>68</v>
      </c>
      <c r="D429" s="24">
        <v>2018</v>
      </c>
      <c r="E429" s="24" t="s">
        <v>102</v>
      </c>
      <c r="F429" s="3">
        <f>IF(AND(A429="PSA Testing", E429= "Utilization Rate (per 100,000 patients)"),
SUMIFS(PSA!$D:$D,PSA!$A:$A,C429,PSA!$G:$G,D429),
IF(AND(A429="Colorectal Cancer Screening", E429="Utilization Rate (per 100,000 patients)"),
SUMIFS(COL!$D:$D,COL!$A:$A,C429,COL!$G:$G, D429),
IF(AND(A429="Cervical Cancer Screening", E429="Utilization Rate (per 100,000 patients)"),
SUMIFS(CERV!$D:$D,CERV!$A:$A,C429,CERV!$G:$G,D429),
IF(AND(A429="Cancer Screening for CKD patients", E429="Utilization Rate (per 100,000 patients)"),
SUMIFS(CANSCRN!$D:$D,CANSCRN!$A:$A,C429,CANSCRN!$G:$G,D429),
IF(AND(A429="PSA Testing", E429="Cost per service ($USD)"),
SUMIFS(PSA!$E:$E,PSA!$A:$A,C429,PSA!$G:$G,D429),
IF(AND(A429="Colorectal Cancer Screening", E429="Cost per service ($USD)"),
SUMIFS(COL!$E:$E,COL!$A:$A,C429,COL!$G:$G,D429),
IF(AND(A429="Cervical Cancer Screening", E429="Cost per service ($USD)"),
SUMIFS(CERV!$E:$E,CERV!$A:$A,C429,CERV!$G:$G,D429),
IF(AND(A429="Cancer Screening for CKD patients", E429="Cost per service ($USD)"),
SUMIFS(CANSCRN!$E:$E,CANSCRN!$A:$A,C429,CANSCRN!$G:$G,D429),
IF(AND(A429="PSA Testing", E429="Total Expenditure ($USD per 100,000 patients)"),
SUMIFS(PSA!$F:$F,PSA!$A:$A,C429,PSA!$G:$G,D429),
IF(AND(A429="Colorectal Cancer Screening", E429="Total Expenditure ($USD per 100,000 patients)"),
SUMIFS(COL!$F:$F,COL!$A:$A,C429,COL!$G:$G,D429),
IF(AND(A429="Cervical Cancer Screening", E429="Total Expenditure ($USD per 100,000 patients)"),
SUMIFS(CERV!$F:$F,CERV!$A:$A,C429,CERV!$G:$G,D429),
SUMIFS(CANSCRN!$F:$F,CANSCRN!$A:$A,C429,CANSCRN!$G:$G,D429))))))))))))</f>
        <v>20802.058760454642</v>
      </c>
    </row>
    <row r="430" spans="1:6" x14ac:dyDescent="0.2">
      <c r="A430" s="24" t="s">
        <v>100</v>
      </c>
      <c r="B430" s="24" t="s">
        <v>101</v>
      </c>
      <c r="C430" s="24" t="s">
        <v>68</v>
      </c>
      <c r="D430" s="24">
        <v>2019</v>
      </c>
      <c r="E430" s="24" t="s">
        <v>102</v>
      </c>
      <c r="F430" s="3">
        <f>IF(AND(A430="PSA Testing", E430= "Utilization Rate (per 100,000 patients)"),
SUMIFS(PSA!$D:$D,PSA!$A:$A,C430,PSA!$G:$G,D430),
IF(AND(A430="Colorectal Cancer Screening", E430="Utilization Rate (per 100,000 patients)"),
SUMIFS(COL!$D:$D,COL!$A:$A,C430,COL!$G:$G, D430),
IF(AND(A430="Cervical Cancer Screening", E430="Utilization Rate (per 100,000 patients)"),
SUMIFS(CERV!$D:$D,CERV!$A:$A,C430,CERV!$G:$G,D430),
IF(AND(A430="Cancer Screening for CKD patients", E430="Utilization Rate (per 100,000 patients)"),
SUMIFS(CANSCRN!$D:$D,CANSCRN!$A:$A,C430,CANSCRN!$G:$G,D430),
IF(AND(A430="PSA Testing", E430="Cost per service ($USD)"),
SUMIFS(PSA!$E:$E,PSA!$A:$A,C430,PSA!$G:$G,D430),
IF(AND(A430="Colorectal Cancer Screening", E430="Cost per service ($USD)"),
SUMIFS(COL!$E:$E,COL!$A:$A,C430,COL!$G:$G,D430),
IF(AND(A430="Cervical Cancer Screening", E430="Cost per service ($USD)"),
SUMIFS(CERV!$E:$E,CERV!$A:$A,C430,CERV!$G:$G,D430),
IF(AND(A430="Cancer Screening for CKD patients", E430="Cost per service ($USD)"),
SUMIFS(CANSCRN!$E:$E,CANSCRN!$A:$A,C430,CANSCRN!$G:$G,D430),
IF(AND(A430="PSA Testing", E430="Total Expenditure ($USD per 100,000 patients)"),
SUMIFS(PSA!$F:$F,PSA!$A:$A,C430,PSA!$G:$G,D430),
IF(AND(A430="Colorectal Cancer Screening", E430="Total Expenditure ($USD per 100,000 patients)"),
SUMIFS(COL!$F:$F,COL!$A:$A,C430,COL!$G:$G,D430),
IF(AND(A430="Cervical Cancer Screening", E430="Total Expenditure ($USD per 100,000 patients)"),
SUMIFS(CERV!$F:$F,CERV!$A:$A,C430,CERV!$G:$G,D430),
SUMIFS(CANSCRN!$F:$F,CANSCRN!$A:$A,C430,CANSCRN!$G:$G,D430))))))))))))</f>
        <v>20470.374482689007</v>
      </c>
    </row>
    <row r="431" spans="1:6" x14ac:dyDescent="0.2">
      <c r="A431" s="24" t="s">
        <v>100</v>
      </c>
      <c r="B431" s="24" t="s">
        <v>101</v>
      </c>
      <c r="C431" s="24" t="s">
        <v>70</v>
      </c>
      <c r="D431" s="24">
        <v>2009</v>
      </c>
      <c r="E431" s="24" t="s">
        <v>102</v>
      </c>
      <c r="F431" s="3">
        <f>IF(AND(A431="PSA Testing", E431= "Utilization Rate (per 100,000 patients)"),
SUMIFS(PSA!$D:$D,PSA!$A:$A,C431,PSA!$G:$G,D431),
IF(AND(A431="Colorectal Cancer Screening", E431="Utilization Rate (per 100,000 patients)"),
SUMIFS(COL!$D:$D,COL!$A:$A,C431,COL!$G:$G, D431),
IF(AND(A431="Cervical Cancer Screening", E431="Utilization Rate (per 100,000 patients)"),
SUMIFS(CERV!$D:$D,CERV!$A:$A,C431,CERV!$G:$G,D431),
IF(AND(A431="Cancer Screening for CKD patients", E431="Utilization Rate (per 100,000 patients)"),
SUMIFS(CANSCRN!$D:$D,CANSCRN!$A:$A,C431,CANSCRN!$G:$G,D431),
IF(AND(A431="PSA Testing", E431="Cost per service ($USD)"),
SUMIFS(PSA!$E:$E,PSA!$A:$A,C431,PSA!$G:$G,D431),
IF(AND(A431="Colorectal Cancer Screening", E431="Cost per service ($USD)"),
SUMIFS(COL!$E:$E,COL!$A:$A,C431,COL!$G:$G,D431),
IF(AND(A431="Cervical Cancer Screening", E431="Cost per service ($USD)"),
SUMIFS(CERV!$E:$E,CERV!$A:$A,C431,CERV!$G:$G,D431),
IF(AND(A431="Cancer Screening for CKD patients", E431="Cost per service ($USD)"),
SUMIFS(CANSCRN!$E:$E,CANSCRN!$A:$A,C431,CANSCRN!$G:$G,D431),
IF(AND(A431="PSA Testing", E431="Total Expenditure ($USD per 100,000 patients)"),
SUMIFS(PSA!$F:$F,PSA!$A:$A,C431,PSA!$G:$G,D431),
IF(AND(A431="Colorectal Cancer Screening", E431="Total Expenditure ($USD per 100,000 patients)"),
SUMIFS(COL!$F:$F,COL!$A:$A,C431,COL!$G:$G,D431),
IF(AND(A431="Cervical Cancer Screening", E431="Total Expenditure ($USD per 100,000 patients)"),
SUMIFS(CERV!$F:$F,CERV!$A:$A,C431,CERV!$G:$G,D431),
SUMIFS(CANSCRN!$F:$F,CANSCRN!$A:$A,C431,CANSCRN!$G:$G,D431))))))))))))</f>
        <v>26831.210191082806</v>
      </c>
    </row>
    <row r="432" spans="1:6" x14ac:dyDescent="0.2">
      <c r="A432" s="24" t="s">
        <v>100</v>
      </c>
      <c r="B432" s="24" t="s">
        <v>101</v>
      </c>
      <c r="C432" s="24" t="s">
        <v>70</v>
      </c>
      <c r="D432" s="24">
        <v>2010</v>
      </c>
      <c r="E432" s="24" t="s">
        <v>102</v>
      </c>
      <c r="F432" s="3">
        <f>IF(AND(A432="PSA Testing", E432= "Utilization Rate (per 100,000 patients)"),
SUMIFS(PSA!$D:$D,PSA!$A:$A,C432,PSA!$G:$G,D432),
IF(AND(A432="Colorectal Cancer Screening", E432="Utilization Rate (per 100,000 patients)"),
SUMIFS(COL!$D:$D,COL!$A:$A,C432,COL!$G:$G, D432),
IF(AND(A432="Cervical Cancer Screening", E432="Utilization Rate (per 100,000 patients)"),
SUMIFS(CERV!$D:$D,CERV!$A:$A,C432,CERV!$G:$G,D432),
IF(AND(A432="Cancer Screening for CKD patients", E432="Utilization Rate (per 100,000 patients)"),
SUMIFS(CANSCRN!$D:$D,CANSCRN!$A:$A,C432,CANSCRN!$G:$G,D432),
IF(AND(A432="PSA Testing", E432="Cost per service ($USD)"),
SUMIFS(PSA!$E:$E,PSA!$A:$A,C432,PSA!$G:$G,D432),
IF(AND(A432="Colorectal Cancer Screening", E432="Cost per service ($USD)"),
SUMIFS(COL!$E:$E,COL!$A:$A,C432,COL!$G:$G,D432),
IF(AND(A432="Cervical Cancer Screening", E432="Cost per service ($USD)"),
SUMIFS(CERV!$E:$E,CERV!$A:$A,C432,CERV!$G:$G,D432),
IF(AND(A432="Cancer Screening for CKD patients", E432="Cost per service ($USD)"),
SUMIFS(CANSCRN!$E:$E,CANSCRN!$A:$A,C432,CANSCRN!$G:$G,D432),
IF(AND(A432="PSA Testing", E432="Total Expenditure ($USD per 100,000 patients)"),
SUMIFS(PSA!$F:$F,PSA!$A:$A,C432,PSA!$G:$G,D432),
IF(AND(A432="Colorectal Cancer Screening", E432="Total Expenditure ($USD per 100,000 patients)"),
SUMIFS(COL!$F:$F,COL!$A:$A,C432,COL!$G:$G,D432),
IF(AND(A432="Cervical Cancer Screening", E432="Total Expenditure ($USD per 100,000 patients)"),
SUMIFS(CERV!$F:$F,CERV!$A:$A,C432,CERV!$G:$G,D432),
SUMIFS(CANSCRN!$F:$F,CANSCRN!$A:$A,C432,CANSCRN!$G:$G,D432))))))))))))</f>
        <v>23439.9375975039</v>
      </c>
    </row>
    <row r="433" spans="1:6" x14ac:dyDescent="0.2">
      <c r="A433" s="24" t="s">
        <v>100</v>
      </c>
      <c r="B433" s="24" t="s">
        <v>101</v>
      </c>
      <c r="C433" s="24" t="s">
        <v>70</v>
      </c>
      <c r="D433" s="24">
        <v>2011</v>
      </c>
      <c r="E433" s="24" t="s">
        <v>102</v>
      </c>
      <c r="F433" s="3">
        <f>IF(AND(A433="PSA Testing", E433= "Utilization Rate (per 100,000 patients)"),
SUMIFS(PSA!$D:$D,PSA!$A:$A,C433,PSA!$G:$G,D433),
IF(AND(A433="Colorectal Cancer Screening", E433="Utilization Rate (per 100,000 patients)"),
SUMIFS(COL!$D:$D,COL!$A:$A,C433,COL!$G:$G, D433),
IF(AND(A433="Cervical Cancer Screening", E433="Utilization Rate (per 100,000 patients)"),
SUMIFS(CERV!$D:$D,CERV!$A:$A,C433,CERV!$G:$G,D433),
IF(AND(A433="Cancer Screening for CKD patients", E433="Utilization Rate (per 100,000 patients)"),
SUMIFS(CANSCRN!$D:$D,CANSCRN!$A:$A,C433,CANSCRN!$G:$G,D433),
IF(AND(A433="PSA Testing", E433="Cost per service ($USD)"),
SUMIFS(PSA!$E:$E,PSA!$A:$A,C433,PSA!$G:$G,D433),
IF(AND(A433="Colorectal Cancer Screening", E433="Cost per service ($USD)"),
SUMIFS(COL!$E:$E,COL!$A:$A,C433,COL!$G:$G,D433),
IF(AND(A433="Cervical Cancer Screening", E433="Cost per service ($USD)"),
SUMIFS(CERV!$E:$E,CERV!$A:$A,C433,CERV!$G:$G,D433),
IF(AND(A433="Cancer Screening for CKD patients", E433="Cost per service ($USD)"),
SUMIFS(CANSCRN!$E:$E,CANSCRN!$A:$A,C433,CANSCRN!$G:$G,D433),
IF(AND(A433="PSA Testing", E433="Total Expenditure ($USD per 100,000 patients)"),
SUMIFS(PSA!$F:$F,PSA!$A:$A,C433,PSA!$G:$G,D433),
IF(AND(A433="Colorectal Cancer Screening", E433="Total Expenditure ($USD per 100,000 patients)"),
SUMIFS(COL!$F:$F,COL!$A:$A,C433,COL!$G:$G,D433),
IF(AND(A433="Cervical Cancer Screening", E433="Total Expenditure ($USD per 100,000 patients)"),
SUMIFS(CERV!$F:$F,CERV!$A:$A,C433,CERV!$G:$G,D433),
SUMIFS(CANSCRN!$F:$F,CANSCRN!$A:$A,C433,CANSCRN!$G:$G,D433))))))))))))</f>
        <v>22551.499819298879</v>
      </c>
    </row>
    <row r="434" spans="1:6" x14ac:dyDescent="0.2">
      <c r="A434" s="24" t="s">
        <v>100</v>
      </c>
      <c r="B434" s="24" t="s">
        <v>101</v>
      </c>
      <c r="C434" s="24" t="s">
        <v>70</v>
      </c>
      <c r="D434" s="24">
        <v>2012</v>
      </c>
      <c r="E434" s="24" t="s">
        <v>102</v>
      </c>
      <c r="F434" s="3">
        <f>IF(AND(A434="PSA Testing", E434= "Utilization Rate (per 100,000 patients)"),
SUMIFS(PSA!$D:$D,PSA!$A:$A,C434,PSA!$G:$G,D434),
IF(AND(A434="Colorectal Cancer Screening", E434="Utilization Rate (per 100,000 patients)"),
SUMIFS(COL!$D:$D,COL!$A:$A,C434,COL!$G:$G, D434),
IF(AND(A434="Cervical Cancer Screening", E434="Utilization Rate (per 100,000 patients)"),
SUMIFS(CERV!$D:$D,CERV!$A:$A,C434,CERV!$G:$G,D434),
IF(AND(A434="Cancer Screening for CKD patients", E434="Utilization Rate (per 100,000 patients)"),
SUMIFS(CANSCRN!$D:$D,CANSCRN!$A:$A,C434,CANSCRN!$G:$G,D434),
IF(AND(A434="PSA Testing", E434="Cost per service ($USD)"),
SUMIFS(PSA!$E:$E,PSA!$A:$A,C434,PSA!$G:$G,D434),
IF(AND(A434="Colorectal Cancer Screening", E434="Cost per service ($USD)"),
SUMIFS(COL!$E:$E,COL!$A:$A,C434,COL!$G:$G,D434),
IF(AND(A434="Cervical Cancer Screening", E434="Cost per service ($USD)"),
SUMIFS(CERV!$E:$E,CERV!$A:$A,C434,CERV!$G:$G,D434),
IF(AND(A434="Cancer Screening for CKD patients", E434="Cost per service ($USD)"),
SUMIFS(CANSCRN!$E:$E,CANSCRN!$A:$A,C434,CANSCRN!$G:$G,D434),
IF(AND(A434="PSA Testing", E434="Total Expenditure ($USD per 100,000 patients)"),
SUMIFS(PSA!$F:$F,PSA!$A:$A,C434,PSA!$G:$G,D434),
IF(AND(A434="Colorectal Cancer Screening", E434="Total Expenditure ($USD per 100,000 patients)"),
SUMIFS(COL!$F:$F,COL!$A:$A,C434,COL!$G:$G,D434),
IF(AND(A434="Cervical Cancer Screening", E434="Total Expenditure ($USD per 100,000 patients)"),
SUMIFS(CERV!$F:$F,CERV!$A:$A,C434,CERV!$G:$G,D434),
SUMIFS(CANSCRN!$F:$F,CANSCRN!$A:$A,C434,CANSCRN!$G:$G,D434))))))))))))</f>
        <v>19311.030142431267</v>
      </c>
    </row>
    <row r="435" spans="1:6" x14ac:dyDescent="0.2">
      <c r="A435" s="24" t="s">
        <v>100</v>
      </c>
      <c r="B435" s="24" t="s">
        <v>101</v>
      </c>
      <c r="C435" s="24" t="s">
        <v>70</v>
      </c>
      <c r="D435" s="24">
        <v>2013</v>
      </c>
      <c r="E435" s="24" t="s">
        <v>102</v>
      </c>
      <c r="F435" s="3">
        <f>IF(AND(A435="PSA Testing", E435= "Utilization Rate (per 100,000 patients)"),
SUMIFS(PSA!$D:$D,PSA!$A:$A,C435,PSA!$G:$G,D435),
IF(AND(A435="Colorectal Cancer Screening", E435="Utilization Rate (per 100,000 patients)"),
SUMIFS(COL!$D:$D,COL!$A:$A,C435,COL!$G:$G, D435),
IF(AND(A435="Cervical Cancer Screening", E435="Utilization Rate (per 100,000 patients)"),
SUMIFS(CERV!$D:$D,CERV!$A:$A,C435,CERV!$G:$G,D435),
IF(AND(A435="Cancer Screening for CKD patients", E435="Utilization Rate (per 100,000 patients)"),
SUMIFS(CANSCRN!$D:$D,CANSCRN!$A:$A,C435,CANSCRN!$G:$G,D435),
IF(AND(A435="PSA Testing", E435="Cost per service ($USD)"),
SUMIFS(PSA!$E:$E,PSA!$A:$A,C435,PSA!$G:$G,D435),
IF(AND(A435="Colorectal Cancer Screening", E435="Cost per service ($USD)"),
SUMIFS(COL!$E:$E,COL!$A:$A,C435,COL!$G:$G,D435),
IF(AND(A435="Cervical Cancer Screening", E435="Cost per service ($USD)"),
SUMIFS(CERV!$E:$E,CERV!$A:$A,C435,CERV!$G:$G,D435),
IF(AND(A435="Cancer Screening for CKD patients", E435="Cost per service ($USD)"),
SUMIFS(CANSCRN!$E:$E,CANSCRN!$A:$A,C435,CANSCRN!$G:$G,D435),
IF(AND(A435="PSA Testing", E435="Total Expenditure ($USD per 100,000 patients)"),
SUMIFS(PSA!$F:$F,PSA!$A:$A,C435,PSA!$G:$G,D435),
IF(AND(A435="Colorectal Cancer Screening", E435="Total Expenditure ($USD per 100,000 patients)"),
SUMIFS(COL!$F:$F,COL!$A:$A,C435,COL!$G:$G,D435),
IF(AND(A435="Cervical Cancer Screening", E435="Total Expenditure ($USD per 100,000 patients)"),
SUMIFS(CERV!$F:$F,CERV!$A:$A,C435,CERV!$G:$G,D435),
SUMIFS(CANSCRN!$F:$F,CANSCRN!$A:$A,C435,CANSCRN!$G:$G,D435))))))))))))</f>
        <v>18637.770897832816</v>
      </c>
    </row>
    <row r="436" spans="1:6" x14ac:dyDescent="0.2">
      <c r="A436" s="24" t="s">
        <v>100</v>
      </c>
      <c r="B436" s="24" t="s">
        <v>101</v>
      </c>
      <c r="C436" s="24" t="s">
        <v>70</v>
      </c>
      <c r="D436" s="24">
        <v>2014</v>
      </c>
      <c r="E436" s="24" t="s">
        <v>102</v>
      </c>
      <c r="F436" s="3">
        <f>IF(AND(A436="PSA Testing", E436= "Utilization Rate (per 100,000 patients)"),
SUMIFS(PSA!$D:$D,PSA!$A:$A,C436,PSA!$G:$G,D436),
IF(AND(A436="Colorectal Cancer Screening", E436="Utilization Rate (per 100,000 patients)"),
SUMIFS(COL!$D:$D,COL!$A:$A,C436,COL!$G:$G, D436),
IF(AND(A436="Cervical Cancer Screening", E436="Utilization Rate (per 100,000 patients)"),
SUMIFS(CERV!$D:$D,CERV!$A:$A,C436,CERV!$G:$G,D436),
IF(AND(A436="Cancer Screening for CKD patients", E436="Utilization Rate (per 100,000 patients)"),
SUMIFS(CANSCRN!$D:$D,CANSCRN!$A:$A,C436,CANSCRN!$G:$G,D436),
IF(AND(A436="PSA Testing", E436="Cost per service ($USD)"),
SUMIFS(PSA!$E:$E,PSA!$A:$A,C436,PSA!$G:$G,D436),
IF(AND(A436="Colorectal Cancer Screening", E436="Cost per service ($USD)"),
SUMIFS(COL!$E:$E,COL!$A:$A,C436,COL!$G:$G,D436),
IF(AND(A436="Cervical Cancer Screening", E436="Cost per service ($USD)"),
SUMIFS(CERV!$E:$E,CERV!$A:$A,C436,CERV!$G:$G,D436),
IF(AND(A436="Cancer Screening for CKD patients", E436="Cost per service ($USD)"),
SUMIFS(CANSCRN!$E:$E,CANSCRN!$A:$A,C436,CANSCRN!$G:$G,D436),
IF(AND(A436="PSA Testing", E436="Total Expenditure ($USD per 100,000 patients)"),
SUMIFS(PSA!$F:$F,PSA!$A:$A,C436,PSA!$G:$G,D436),
IF(AND(A436="Colorectal Cancer Screening", E436="Total Expenditure ($USD per 100,000 patients)"),
SUMIFS(COL!$F:$F,COL!$A:$A,C436,COL!$G:$G,D436),
IF(AND(A436="Cervical Cancer Screening", E436="Total Expenditure ($USD per 100,000 patients)"),
SUMIFS(CERV!$F:$F,CERV!$A:$A,C436,CERV!$G:$G,D436),
SUMIFS(CANSCRN!$F:$F,CANSCRN!$A:$A,C436,CANSCRN!$G:$G,D436))))))))))))</f>
        <v>15905.814512253724</v>
      </c>
    </row>
    <row r="437" spans="1:6" x14ac:dyDescent="0.2">
      <c r="A437" s="24" t="s">
        <v>100</v>
      </c>
      <c r="B437" s="24" t="s">
        <v>101</v>
      </c>
      <c r="C437" s="24" t="s">
        <v>70</v>
      </c>
      <c r="D437" s="24">
        <v>2015</v>
      </c>
      <c r="E437" s="24" t="s">
        <v>102</v>
      </c>
      <c r="F437" s="3">
        <f>IF(AND(A437="PSA Testing", E437= "Utilization Rate (per 100,000 patients)"),
SUMIFS(PSA!$D:$D,PSA!$A:$A,C437,PSA!$G:$G,D437),
IF(AND(A437="Colorectal Cancer Screening", E437="Utilization Rate (per 100,000 patients)"),
SUMIFS(COL!$D:$D,COL!$A:$A,C437,COL!$G:$G, D437),
IF(AND(A437="Cervical Cancer Screening", E437="Utilization Rate (per 100,000 patients)"),
SUMIFS(CERV!$D:$D,CERV!$A:$A,C437,CERV!$G:$G,D437),
IF(AND(A437="Cancer Screening for CKD patients", E437="Utilization Rate (per 100,000 patients)"),
SUMIFS(CANSCRN!$D:$D,CANSCRN!$A:$A,C437,CANSCRN!$G:$G,D437),
IF(AND(A437="PSA Testing", E437="Cost per service ($USD)"),
SUMIFS(PSA!$E:$E,PSA!$A:$A,C437,PSA!$G:$G,D437),
IF(AND(A437="Colorectal Cancer Screening", E437="Cost per service ($USD)"),
SUMIFS(COL!$E:$E,COL!$A:$A,C437,COL!$G:$G,D437),
IF(AND(A437="Cervical Cancer Screening", E437="Cost per service ($USD)"),
SUMIFS(CERV!$E:$E,CERV!$A:$A,C437,CERV!$G:$G,D437),
IF(AND(A437="Cancer Screening for CKD patients", E437="Cost per service ($USD)"),
SUMIFS(CANSCRN!$E:$E,CANSCRN!$A:$A,C437,CANSCRN!$G:$G,D437),
IF(AND(A437="PSA Testing", E437="Total Expenditure ($USD per 100,000 patients)"),
SUMIFS(PSA!$F:$F,PSA!$A:$A,C437,PSA!$G:$G,D437),
IF(AND(A437="Colorectal Cancer Screening", E437="Total Expenditure ($USD per 100,000 patients)"),
SUMIFS(COL!$F:$F,COL!$A:$A,C437,COL!$G:$G,D437),
IF(AND(A437="Cervical Cancer Screening", E437="Total Expenditure ($USD per 100,000 patients)"),
SUMIFS(CERV!$F:$F,CERV!$A:$A,C437,CERV!$G:$G,D437),
SUMIFS(CANSCRN!$F:$F,CANSCRN!$A:$A,C437,CANSCRN!$G:$G,D437))))))))))))</f>
        <v>17832.568807339449</v>
      </c>
    </row>
    <row r="438" spans="1:6" x14ac:dyDescent="0.2">
      <c r="A438" s="24" t="s">
        <v>100</v>
      </c>
      <c r="B438" s="24" t="s">
        <v>101</v>
      </c>
      <c r="C438" s="24" t="s">
        <v>70</v>
      </c>
      <c r="D438" s="24">
        <v>2016</v>
      </c>
      <c r="E438" s="24" t="s">
        <v>102</v>
      </c>
      <c r="F438" s="3">
        <f>IF(AND(A438="PSA Testing", E438= "Utilization Rate (per 100,000 patients)"),
SUMIFS(PSA!$D:$D,PSA!$A:$A,C438,PSA!$G:$G,D438),
IF(AND(A438="Colorectal Cancer Screening", E438="Utilization Rate (per 100,000 patients)"),
SUMIFS(COL!$D:$D,COL!$A:$A,C438,COL!$G:$G, D438),
IF(AND(A438="Cervical Cancer Screening", E438="Utilization Rate (per 100,000 patients)"),
SUMIFS(CERV!$D:$D,CERV!$A:$A,C438,CERV!$G:$G,D438),
IF(AND(A438="Cancer Screening for CKD patients", E438="Utilization Rate (per 100,000 patients)"),
SUMIFS(CANSCRN!$D:$D,CANSCRN!$A:$A,C438,CANSCRN!$G:$G,D438),
IF(AND(A438="PSA Testing", E438="Cost per service ($USD)"),
SUMIFS(PSA!$E:$E,PSA!$A:$A,C438,PSA!$G:$G,D438),
IF(AND(A438="Colorectal Cancer Screening", E438="Cost per service ($USD)"),
SUMIFS(COL!$E:$E,COL!$A:$A,C438,COL!$G:$G,D438),
IF(AND(A438="Cervical Cancer Screening", E438="Cost per service ($USD)"),
SUMIFS(CERV!$E:$E,CERV!$A:$A,C438,CERV!$G:$G,D438),
IF(AND(A438="Cancer Screening for CKD patients", E438="Cost per service ($USD)"),
SUMIFS(CANSCRN!$E:$E,CANSCRN!$A:$A,C438,CANSCRN!$G:$G,D438),
IF(AND(A438="PSA Testing", E438="Total Expenditure ($USD per 100,000 patients)"),
SUMIFS(PSA!$F:$F,PSA!$A:$A,C438,PSA!$G:$G,D438),
IF(AND(A438="Colorectal Cancer Screening", E438="Total Expenditure ($USD per 100,000 patients)"),
SUMIFS(COL!$F:$F,COL!$A:$A,C438,COL!$G:$G,D438),
IF(AND(A438="Cervical Cancer Screening", E438="Total Expenditure ($USD per 100,000 patients)"),
SUMIFS(CERV!$F:$F,CERV!$A:$A,C438,CERV!$G:$G,D438),
SUMIFS(CANSCRN!$F:$F,CANSCRN!$A:$A,C438,CANSCRN!$G:$G,D438))))))))))))</f>
        <v>16027.088036117382</v>
      </c>
    </row>
    <row r="439" spans="1:6" x14ac:dyDescent="0.2">
      <c r="A439" s="24" t="s">
        <v>100</v>
      </c>
      <c r="B439" s="24" t="s">
        <v>101</v>
      </c>
      <c r="C439" s="24" t="s">
        <v>70</v>
      </c>
      <c r="D439" s="24">
        <v>2017</v>
      </c>
      <c r="E439" s="24" t="s">
        <v>102</v>
      </c>
      <c r="F439" s="3">
        <f>IF(AND(A439="PSA Testing", E439= "Utilization Rate (per 100,000 patients)"),
SUMIFS(PSA!$D:$D,PSA!$A:$A,C439,PSA!$G:$G,D439),
IF(AND(A439="Colorectal Cancer Screening", E439="Utilization Rate (per 100,000 patients)"),
SUMIFS(COL!$D:$D,COL!$A:$A,C439,COL!$G:$G, D439),
IF(AND(A439="Cervical Cancer Screening", E439="Utilization Rate (per 100,000 patients)"),
SUMIFS(CERV!$D:$D,CERV!$A:$A,C439,CERV!$G:$G,D439),
IF(AND(A439="Cancer Screening for CKD patients", E439="Utilization Rate (per 100,000 patients)"),
SUMIFS(CANSCRN!$D:$D,CANSCRN!$A:$A,C439,CANSCRN!$G:$G,D439),
IF(AND(A439="PSA Testing", E439="Cost per service ($USD)"),
SUMIFS(PSA!$E:$E,PSA!$A:$A,C439,PSA!$G:$G,D439),
IF(AND(A439="Colorectal Cancer Screening", E439="Cost per service ($USD)"),
SUMIFS(COL!$E:$E,COL!$A:$A,C439,COL!$G:$G,D439),
IF(AND(A439="Cervical Cancer Screening", E439="Cost per service ($USD)"),
SUMIFS(CERV!$E:$E,CERV!$A:$A,C439,CERV!$G:$G,D439),
IF(AND(A439="Cancer Screening for CKD patients", E439="Cost per service ($USD)"),
SUMIFS(CANSCRN!$E:$E,CANSCRN!$A:$A,C439,CANSCRN!$G:$G,D439),
IF(AND(A439="PSA Testing", E439="Total Expenditure ($USD per 100,000 patients)"),
SUMIFS(PSA!$F:$F,PSA!$A:$A,C439,PSA!$G:$G,D439),
IF(AND(A439="Colorectal Cancer Screening", E439="Total Expenditure ($USD per 100,000 patients)"),
SUMIFS(COL!$F:$F,COL!$A:$A,C439,COL!$G:$G,D439),
IF(AND(A439="Cervical Cancer Screening", E439="Total Expenditure ($USD per 100,000 patients)"),
SUMIFS(CERV!$F:$F,CERV!$A:$A,C439,CERV!$G:$G,D439),
SUMIFS(CANSCRN!$F:$F,CANSCRN!$A:$A,C439,CANSCRN!$G:$G,D439))))))))))))</f>
        <v>24091.919940696811</v>
      </c>
    </row>
    <row r="440" spans="1:6" x14ac:dyDescent="0.2">
      <c r="A440" s="24" t="s">
        <v>100</v>
      </c>
      <c r="B440" s="24" t="s">
        <v>101</v>
      </c>
      <c r="C440" s="24" t="s">
        <v>70</v>
      </c>
      <c r="D440" s="24">
        <v>2018</v>
      </c>
      <c r="E440" s="24" t="s">
        <v>102</v>
      </c>
      <c r="F440" s="3">
        <f>IF(AND(A440="PSA Testing", E440= "Utilization Rate (per 100,000 patients)"),
SUMIFS(PSA!$D:$D,PSA!$A:$A,C440,PSA!$G:$G,D440),
IF(AND(A440="Colorectal Cancer Screening", E440="Utilization Rate (per 100,000 patients)"),
SUMIFS(COL!$D:$D,COL!$A:$A,C440,COL!$G:$G, D440),
IF(AND(A440="Cervical Cancer Screening", E440="Utilization Rate (per 100,000 patients)"),
SUMIFS(CERV!$D:$D,CERV!$A:$A,C440,CERV!$G:$G,D440),
IF(AND(A440="Cancer Screening for CKD patients", E440="Utilization Rate (per 100,000 patients)"),
SUMIFS(CANSCRN!$D:$D,CANSCRN!$A:$A,C440,CANSCRN!$G:$G,D440),
IF(AND(A440="PSA Testing", E440="Cost per service ($USD)"),
SUMIFS(PSA!$E:$E,PSA!$A:$A,C440,PSA!$G:$G,D440),
IF(AND(A440="Colorectal Cancer Screening", E440="Cost per service ($USD)"),
SUMIFS(COL!$E:$E,COL!$A:$A,C440,COL!$G:$G,D440),
IF(AND(A440="Cervical Cancer Screening", E440="Cost per service ($USD)"),
SUMIFS(CERV!$E:$E,CERV!$A:$A,C440,CERV!$G:$G,D440),
IF(AND(A440="Cancer Screening for CKD patients", E440="Cost per service ($USD)"),
SUMIFS(CANSCRN!$E:$E,CANSCRN!$A:$A,C440,CANSCRN!$G:$G,D440),
IF(AND(A440="PSA Testing", E440="Total Expenditure ($USD per 100,000 patients)"),
SUMIFS(PSA!$F:$F,PSA!$A:$A,C440,PSA!$G:$G,D440),
IF(AND(A440="Colorectal Cancer Screening", E440="Total Expenditure ($USD per 100,000 patients)"),
SUMIFS(COL!$F:$F,COL!$A:$A,C440,COL!$G:$G,D440),
IF(AND(A440="Cervical Cancer Screening", E440="Total Expenditure ($USD per 100,000 patients)"),
SUMIFS(CERV!$F:$F,CERV!$A:$A,C440,CERV!$G:$G,D440),
SUMIFS(CANSCRN!$F:$F,CANSCRN!$A:$A,C440,CANSCRN!$G:$G,D440))))))))))))</f>
        <v>25158.227848101265</v>
      </c>
    </row>
    <row r="441" spans="1:6" x14ac:dyDescent="0.2">
      <c r="A441" s="24" t="s">
        <v>100</v>
      </c>
      <c r="B441" s="24" t="s">
        <v>101</v>
      </c>
      <c r="C441" s="24" t="s">
        <v>70</v>
      </c>
      <c r="D441" s="24">
        <v>2019</v>
      </c>
      <c r="E441" s="24" t="s">
        <v>102</v>
      </c>
      <c r="F441" s="3">
        <f>IF(AND(A441="PSA Testing", E441= "Utilization Rate (per 100,000 patients)"),
SUMIFS(PSA!$D:$D,PSA!$A:$A,C441,PSA!$G:$G,D441),
IF(AND(A441="Colorectal Cancer Screening", E441="Utilization Rate (per 100,000 patients)"),
SUMIFS(COL!$D:$D,COL!$A:$A,C441,COL!$G:$G, D441),
IF(AND(A441="Cervical Cancer Screening", E441="Utilization Rate (per 100,000 patients)"),
SUMIFS(CERV!$D:$D,CERV!$A:$A,C441,CERV!$G:$G,D441),
IF(AND(A441="Cancer Screening for CKD patients", E441="Utilization Rate (per 100,000 patients)"),
SUMIFS(CANSCRN!$D:$D,CANSCRN!$A:$A,C441,CANSCRN!$G:$G,D441),
IF(AND(A441="PSA Testing", E441="Cost per service ($USD)"),
SUMIFS(PSA!$E:$E,PSA!$A:$A,C441,PSA!$G:$G,D441),
IF(AND(A441="Colorectal Cancer Screening", E441="Cost per service ($USD)"),
SUMIFS(COL!$E:$E,COL!$A:$A,C441,COL!$G:$G,D441),
IF(AND(A441="Cervical Cancer Screening", E441="Cost per service ($USD)"),
SUMIFS(CERV!$E:$E,CERV!$A:$A,C441,CERV!$G:$G,D441),
IF(AND(A441="Cancer Screening for CKD patients", E441="Cost per service ($USD)"),
SUMIFS(CANSCRN!$E:$E,CANSCRN!$A:$A,C441,CANSCRN!$G:$G,D441),
IF(AND(A441="PSA Testing", E441="Total Expenditure ($USD per 100,000 patients)"),
SUMIFS(PSA!$F:$F,PSA!$A:$A,C441,PSA!$G:$G,D441),
IF(AND(A441="Colorectal Cancer Screening", E441="Total Expenditure ($USD per 100,000 patients)"),
SUMIFS(COL!$F:$F,COL!$A:$A,C441,COL!$G:$G,D441),
IF(AND(A441="Cervical Cancer Screening", E441="Total Expenditure ($USD per 100,000 patients)"),
SUMIFS(CERV!$F:$F,CERV!$A:$A,C441,CERV!$G:$G,D441),
SUMIFS(CANSCRN!$F:$F,CANSCRN!$A:$A,C441,CANSCRN!$G:$G,D441))))))))))))</f>
        <v>27133.655394524958</v>
      </c>
    </row>
    <row r="442" spans="1:6" x14ac:dyDescent="0.2">
      <c r="A442" s="24" t="s">
        <v>100</v>
      </c>
      <c r="B442" s="24" t="s">
        <v>101</v>
      </c>
      <c r="C442" s="24" t="s">
        <v>71</v>
      </c>
      <c r="D442" s="24">
        <v>2009</v>
      </c>
      <c r="E442" s="24" t="s">
        <v>102</v>
      </c>
      <c r="F442" s="3">
        <f>IF(AND(A442="PSA Testing", E442= "Utilization Rate (per 100,000 patients)"),
SUMIFS(PSA!$D:$D,PSA!$A:$A,C442,PSA!$G:$G,D442),
IF(AND(A442="Colorectal Cancer Screening", E442="Utilization Rate (per 100,000 patients)"),
SUMIFS(COL!$D:$D,COL!$A:$A,C442,COL!$G:$G, D442),
IF(AND(A442="Cervical Cancer Screening", E442="Utilization Rate (per 100,000 patients)"),
SUMIFS(CERV!$D:$D,CERV!$A:$A,C442,CERV!$G:$G,D442),
IF(AND(A442="Cancer Screening for CKD patients", E442="Utilization Rate (per 100,000 patients)"),
SUMIFS(CANSCRN!$D:$D,CANSCRN!$A:$A,C442,CANSCRN!$G:$G,D442),
IF(AND(A442="PSA Testing", E442="Cost per service ($USD)"),
SUMIFS(PSA!$E:$E,PSA!$A:$A,C442,PSA!$G:$G,D442),
IF(AND(A442="Colorectal Cancer Screening", E442="Cost per service ($USD)"),
SUMIFS(COL!$E:$E,COL!$A:$A,C442,COL!$G:$G,D442),
IF(AND(A442="Cervical Cancer Screening", E442="Cost per service ($USD)"),
SUMIFS(CERV!$E:$E,CERV!$A:$A,C442,CERV!$G:$G,D442),
IF(AND(A442="Cancer Screening for CKD patients", E442="Cost per service ($USD)"),
SUMIFS(CANSCRN!$E:$E,CANSCRN!$A:$A,C442,CANSCRN!$G:$G,D442),
IF(AND(A442="PSA Testing", E442="Total Expenditure ($USD per 100,000 patients)"),
SUMIFS(PSA!$F:$F,PSA!$A:$A,C442,PSA!$G:$G,D442),
IF(AND(A442="Colorectal Cancer Screening", E442="Total Expenditure ($USD per 100,000 patients)"),
SUMIFS(COL!$F:$F,COL!$A:$A,C442,COL!$G:$G,D442),
IF(AND(A442="Cervical Cancer Screening", E442="Total Expenditure ($USD per 100,000 patients)"),
SUMIFS(CERV!$F:$F,CERV!$A:$A,C442,CERV!$G:$G,D442),
SUMIFS(CANSCRN!$F:$F,CANSCRN!$A:$A,C442,CANSCRN!$G:$G,D442))))))))))))</f>
        <v>11603.888213851762</v>
      </c>
    </row>
    <row r="443" spans="1:6" x14ac:dyDescent="0.2">
      <c r="A443" s="24" t="s">
        <v>100</v>
      </c>
      <c r="B443" s="24" t="s">
        <v>101</v>
      </c>
      <c r="C443" s="24" t="s">
        <v>71</v>
      </c>
      <c r="D443" s="24">
        <v>2010</v>
      </c>
      <c r="E443" s="24" t="s">
        <v>102</v>
      </c>
      <c r="F443" s="3">
        <f>IF(AND(A443="PSA Testing", E443= "Utilization Rate (per 100,000 patients)"),
SUMIFS(PSA!$D:$D,PSA!$A:$A,C443,PSA!$G:$G,D443),
IF(AND(A443="Colorectal Cancer Screening", E443="Utilization Rate (per 100,000 patients)"),
SUMIFS(COL!$D:$D,COL!$A:$A,C443,COL!$G:$G, D443),
IF(AND(A443="Cervical Cancer Screening", E443="Utilization Rate (per 100,000 patients)"),
SUMIFS(CERV!$D:$D,CERV!$A:$A,C443,CERV!$G:$G,D443),
IF(AND(A443="Cancer Screening for CKD patients", E443="Utilization Rate (per 100,000 patients)"),
SUMIFS(CANSCRN!$D:$D,CANSCRN!$A:$A,C443,CANSCRN!$G:$G,D443),
IF(AND(A443="PSA Testing", E443="Cost per service ($USD)"),
SUMIFS(PSA!$E:$E,PSA!$A:$A,C443,PSA!$G:$G,D443),
IF(AND(A443="Colorectal Cancer Screening", E443="Cost per service ($USD)"),
SUMIFS(COL!$E:$E,COL!$A:$A,C443,COL!$G:$G,D443),
IF(AND(A443="Cervical Cancer Screening", E443="Cost per service ($USD)"),
SUMIFS(CERV!$E:$E,CERV!$A:$A,C443,CERV!$G:$G,D443),
IF(AND(A443="Cancer Screening for CKD patients", E443="Cost per service ($USD)"),
SUMIFS(CANSCRN!$E:$E,CANSCRN!$A:$A,C443,CANSCRN!$G:$G,D443),
IF(AND(A443="PSA Testing", E443="Total Expenditure ($USD per 100,000 patients)"),
SUMIFS(PSA!$F:$F,PSA!$A:$A,C443,PSA!$G:$G,D443),
IF(AND(A443="Colorectal Cancer Screening", E443="Total Expenditure ($USD per 100,000 patients)"),
SUMIFS(COL!$F:$F,COL!$A:$A,C443,COL!$G:$G,D443),
IF(AND(A443="Cervical Cancer Screening", E443="Total Expenditure ($USD per 100,000 patients)"),
SUMIFS(CERV!$F:$F,CERV!$A:$A,C443,CERV!$G:$G,D443),
SUMIFS(CANSCRN!$F:$F,CANSCRN!$A:$A,C443,CANSCRN!$G:$G,D443))))))))))))</f>
        <v>10899.653979238754</v>
      </c>
    </row>
    <row r="444" spans="1:6" x14ac:dyDescent="0.2">
      <c r="A444" s="24" t="s">
        <v>100</v>
      </c>
      <c r="B444" s="24" t="s">
        <v>101</v>
      </c>
      <c r="C444" s="24" t="s">
        <v>71</v>
      </c>
      <c r="D444" s="24">
        <v>2011</v>
      </c>
      <c r="E444" s="24" t="s">
        <v>102</v>
      </c>
      <c r="F444" s="3">
        <f>IF(AND(A444="PSA Testing", E444= "Utilization Rate (per 100,000 patients)"),
SUMIFS(PSA!$D:$D,PSA!$A:$A,C444,PSA!$G:$G,D444),
IF(AND(A444="Colorectal Cancer Screening", E444="Utilization Rate (per 100,000 patients)"),
SUMIFS(COL!$D:$D,COL!$A:$A,C444,COL!$G:$G, D444),
IF(AND(A444="Cervical Cancer Screening", E444="Utilization Rate (per 100,000 patients)"),
SUMIFS(CERV!$D:$D,CERV!$A:$A,C444,CERV!$G:$G,D444),
IF(AND(A444="Cancer Screening for CKD patients", E444="Utilization Rate (per 100,000 patients)"),
SUMIFS(CANSCRN!$D:$D,CANSCRN!$A:$A,C444,CANSCRN!$G:$G,D444),
IF(AND(A444="PSA Testing", E444="Cost per service ($USD)"),
SUMIFS(PSA!$E:$E,PSA!$A:$A,C444,PSA!$G:$G,D444),
IF(AND(A444="Colorectal Cancer Screening", E444="Cost per service ($USD)"),
SUMIFS(COL!$E:$E,COL!$A:$A,C444,COL!$G:$G,D444),
IF(AND(A444="Cervical Cancer Screening", E444="Cost per service ($USD)"),
SUMIFS(CERV!$E:$E,CERV!$A:$A,C444,CERV!$G:$G,D444),
IF(AND(A444="Cancer Screening for CKD patients", E444="Cost per service ($USD)"),
SUMIFS(CANSCRN!$E:$E,CANSCRN!$A:$A,C444,CANSCRN!$G:$G,D444),
IF(AND(A444="PSA Testing", E444="Total Expenditure ($USD per 100,000 patients)"),
SUMIFS(PSA!$F:$F,PSA!$A:$A,C444,PSA!$G:$G,D444),
IF(AND(A444="Colorectal Cancer Screening", E444="Total Expenditure ($USD per 100,000 patients)"),
SUMIFS(COL!$F:$F,COL!$A:$A,C444,COL!$G:$G,D444),
IF(AND(A444="Cervical Cancer Screening", E444="Total Expenditure ($USD per 100,000 patients)"),
SUMIFS(CERV!$F:$F,CERV!$A:$A,C444,CERV!$G:$G,D444),
SUMIFS(CANSCRN!$F:$F,CANSCRN!$A:$A,C444,CANSCRN!$G:$G,D444))))))))))))</f>
        <v>8995.0027762354257</v>
      </c>
    </row>
    <row r="445" spans="1:6" x14ac:dyDescent="0.2">
      <c r="A445" s="24" t="s">
        <v>100</v>
      </c>
      <c r="B445" s="24" t="s">
        <v>101</v>
      </c>
      <c r="C445" s="24" t="s">
        <v>71</v>
      </c>
      <c r="D445" s="24">
        <v>2012</v>
      </c>
      <c r="E445" s="24" t="s">
        <v>102</v>
      </c>
      <c r="F445" s="3">
        <f>IF(AND(A445="PSA Testing", E445= "Utilization Rate (per 100,000 patients)"),
SUMIFS(PSA!$D:$D,PSA!$A:$A,C445,PSA!$G:$G,D445),
IF(AND(A445="Colorectal Cancer Screening", E445="Utilization Rate (per 100,000 patients)"),
SUMIFS(COL!$D:$D,COL!$A:$A,C445,COL!$G:$G, D445),
IF(AND(A445="Cervical Cancer Screening", E445="Utilization Rate (per 100,000 patients)"),
SUMIFS(CERV!$D:$D,CERV!$A:$A,C445,CERV!$G:$G,D445),
IF(AND(A445="Cancer Screening for CKD patients", E445="Utilization Rate (per 100,000 patients)"),
SUMIFS(CANSCRN!$D:$D,CANSCRN!$A:$A,C445,CANSCRN!$G:$G,D445),
IF(AND(A445="PSA Testing", E445="Cost per service ($USD)"),
SUMIFS(PSA!$E:$E,PSA!$A:$A,C445,PSA!$G:$G,D445),
IF(AND(A445="Colorectal Cancer Screening", E445="Cost per service ($USD)"),
SUMIFS(COL!$E:$E,COL!$A:$A,C445,COL!$G:$G,D445),
IF(AND(A445="Cervical Cancer Screening", E445="Cost per service ($USD)"),
SUMIFS(CERV!$E:$E,CERV!$A:$A,C445,CERV!$G:$G,D445),
IF(AND(A445="Cancer Screening for CKD patients", E445="Cost per service ($USD)"),
SUMIFS(CANSCRN!$E:$E,CANSCRN!$A:$A,C445,CANSCRN!$G:$G,D445),
IF(AND(A445="PSA Testing", E445="Total Expenditure ($USD per 100,000 patients)"),
SUMIFS(PSA!$F:$F,PSA!$A:$A,C445,PSA!$G:$G,D445),
IF(AND(A445="Colorectal Cancer Screening", E445="Total Expenditure ($USD per 100,000 patients)"),
SUMIFS(COL!$F:$F,COL!$A:$A,C445,COL!$G:$G,D445),
IF(AND(A445="Cervical Cancer Screening", E445="Total Expenditure ($USD per 100,000 patients)"),
SUMIFS(CERV!$F:$F,CERV!$A:$A,C445,CERV!$G:$G,D445),
SUMIFS(CANSCRN!$F:$F,CANSCRN!$A:$A,C445,CANSCRN!$G:$G,D445))))))))))))</f>
        <v>8195.9910913140302</v>
      </c>
    </row>
    <row r="446" spans="1:6" x14ac:dyDescent="0.2">
      <c r="A446" s="24" t="s">
        <v>100</v>
      </c>
      <c r="B446" s="24" t="s">
        <v>101</v>
      </c>
      <c r="C446" s="24" t="s">
        <v>71</v>
      </c>
      <c r="D446" s="24">
        <v>2013</v>
      </c>
      <c r="E446" s="24" t="s">
        <v>102</v>
      </c>
      <c r="F446" s="3">
        <f>IF(AND(A446="PSA Testing", E446= "Utilization Rate (per 100,000 patients)"),
SUMIFS(PSA!$D:$D,PSA!$A:$A,C446,PSA!$G:$G,D446),
IF(AND(A446="Colorectal Cancer Screening", E446="Utilization Rate (per 100,000 patients)"),
SUMIFS(COL!$D:$D,COL!$A:$A,C446,COL!$G:$G, D446),
IF(AND(A446="Cervical Cancer Screening", E446="Utilization Rate (per 100,000 patients)"),
SUMIFS(CERV!$D:$D,CERV!$A:$A,C446,CERV!$G:$G,D446),
IF(AND(A446="Cancer Screening for CKD patients", E446="Utilization Rate (per 100,000 patients)"),
SUMIFS(CANSCRN!$D:$D,CANSCRN!$A:$A,C446,CANSCRN!$G:$G,D446),
IF(AND(A446="PSA Testing", E446="Cost per service ($USD)"),
SUMIFS(PSA!$E:$E,PSA!$A:$A,C446,PSA!$G:$G,D446),
IF(AND(A446="Colorectal Cancer Screening", E446="Cost per service ($USD)"),
SUMIFS(COL!$E:$E,COL!$A:$A,C446,COL!$G:$G,D446),
IF(AND(A446="Cervical Cancer Screening", E446="Cost per service ($USD)"),
SUMIFS(CERV!$E:$E,CERV!$A:$A,C446,CERV!$G:$G,D446),
IF(AND(A446="Cancer Screening for CKD patients", E446="Cost per service ($USD)"),
SUMIFS(CANSCRN!$E:$E,CANSCRN!$A:$A,C446,CANSCRN!$G:$G,D446),
IF(AND(A446="PSA Testing", E446="Total Expenditure ($USD per 100,000 patients)"),
SUMIFS(PSA!$F:$F,PSA!$A:$A,C446,PSA!$G:$G,D446),
IF(AND(A446="Colorectal Cancer Screening", E446="Total Expenditure ($USD per 100,000 patients)"),
SUMIFS(COL!$F:$F,COL!$A:$A,C446,COL!$G:$G,D446),
IF(AND(A446="Cervical Cancer Screening", E446="Total Expenditure ($USD per 100,000 patients)"),
SUMIFS(CERV!$F:$F,CERV!$A:$A,C446,CERV!$G:$G,D446),
SUMIFS(CANSCRN!$F:$F,CANSCRN!$A:$A,C446,CANSCRN!$G:$G,D446))))))))))))</f>
        <v>9269.311064718162</v>
      </c>
    </row>
    <row r="447" spans="1:6" x14ac:dyDescent="0.2">
      <c r="A447" s="24" t="s">
        <v>100</v>
      </c>
      <c r="B447" s="24" t="s">
        <v>101</v>
      </c>
      <c r="C447" s="24" t="s">
        <v>71</v>
      </c>
      <c r="D447" s="24">
        <v>2014</v>
      </c>
      <c r="E447" s="24" t="s">
        <v>102</v>
      </c>
      <c r="F447" s="3">
        <f>IF(AND(A447="PSA Testing", E447= "Utilization Rate (per 100,000 patients)"),
SUMIFS(PSA!$D:$D,PSA!$A:$A,C447,PSA!$G:$G,D447),
IF(AND(A447="Colorectal Cancer Screening", E447="Utilization Rate (per 100,000 patients)"),
SUMIFS(COL!$D:$D,COL!$A:$A,C447,COL!$G:$G, D447),
IF(AND(A447="Cervical Cancer Screening", E447="Utilization Rate (per 100,000 patients)"),
SUMIFS(CERV!$D:$D,CERV!$A:$A,C447,CERV!$G:$G,D447),
IF(AND(A447="Cancer Screening for CKD patients", E447="Utilization Rate (per 100,000 patients)"),
SUMIFS(CANSCRN!$D:$D,CANSCRN!$A:$A,C447,CANSCRN!$G:$G,D447),
IF(AND(A447="PSA Testing", E447="Cost per service ($USD)"),
SUMIFS(PSA!$E:$E,PSA!$A:$A,C447,PSA!$G:$G,D447),
IF(AND(A447="Colorectal Cancer Screening", E447="Cost per service ($USD)"),
SUMIFS(COL!$E:$E,COL!$A:$A,C447,COL!$G:$G,D447),
IF(AND(A447="Cervical Cancer Screening", E447="Cost per service ($USD)"),
SUMIFS(CERV!$E:$E,CERV!$A:$A,C447,CERV!$G:$G,D447),
IF(AND(A447="Cancer Screening for CKD patients", E447="Cost per service ($USD)"),
SUMIFS(CANSCRN!$E:$E,CANSCRN!$A:$A,C447,CANSCRN!$G:$G,D447),
IF(AND(A447="PSA Testing", E447="Total Expenditure ($USD per 100,000 patients)"),
SUMIFS(PSA!$F:$F,PSA!$A:$A,C447,PSA!$G:$G,D447),
IF(AND(A447="Colorectal Cancer Screening", E447="Total Expenditure ($USD per 100,000 patients)"),
SUMIFS(COL!$F:$F,COL!$A:$A,C447,COL!$G:$G,D447),
IF(AND(A447="Cervical Cancer Screening", E447="Total Expenditure ($USD per 100,000 patients)"),
SUMIFS(CERV!$F:$F,CERV!$A:$A,C447,CERV!$G:$G,D447),
SUMIFS(CANSCRN!$F:$F,CANSCRN!$A:$A,C447,CANSCRN!$G:$G,D447))))))))))))</f>
        <v>8225.1082251082262</v>
      </c>
    </row>
    <row r="448" spans="1:6" x14ac:dyDescent="0.2">
      <c r="A448" s="24" t="s">
        <v>100</v>
      </c>
      <c r="B448" s="24" t="s">
        <v>101</v>
      </c>
      <c r="C448" s="24" t="s">
        <v>71</v>
      </c>
      <c r="D448" s="24">
        <v>2015</v>
      </c>
      <c r="E448" s="24" t="s">
        <v>102</v>
      </c>
      <c r="F448" s="3">
        <f>IF(AND(A448="PSA Testing", E448= "Utilization Rate (per 100,000 patients)"),
SUMIFS(PSA!$D:$D,PSA!$A:$A,C448,PSA!$G:$G,D448),
IF(AND(A448="Colorectal Cancer Screening", E448="Utilization Rate (per 100,000 patients)"),
SUMIFS(COL!$D:$D,COL!$A:$A,C448,COL!$G:$G, D448),
IF(AND(A448="Cervical Cancer Screening", E448="Utilization Rate (per 100,000 patients)"),
SUMIFS(CERV!$D:$D,CERV!$A:$A,C448,CERV!$G:$G,D448),
IF(AND(A448="Cancer Screening for CKD patients", E448="Utilization Rate (per 100,000 patients)"),
SUMIFS(CANSCRN!$D:$D,CANSCRN!$A:$A,C448,CANSCRN!$G:$G,D448),
IF(AND(A448="PSA Testing", E448="Cost per service ($USD)"),
SUMIFS(PSA!$E:$E,PSA!$A:$A,C448,PSA!$G:$G,D448),
IF(AND(A448="Colorectal Cancer Screening", E448="Cost per service ($USD)"),
SUMIFS(COL!$E:$E,COL!$A:$A,C448,COL!$G:$G,D448),
IF(AND(A448="Cervical Cancer Screening", E448="Cost per service ($USD)"),
SUMIFS(CERV!$E:$E,CERV!$A:$A,C448,CERV!$G:$G,D448),
IF(AND(A448="Cancer Screening for CKD patients", E448="Cost per service ($USD)"),
SUMIFS(CANSCRN!$E:$E,CANSCRN!$A:$A,C448,CANSCRN!$G:$G,D448),
IF(AND(A448="PSA Testing", E448="Total Expenditure ($USD per 100,000 patients)"),
SUMIFS(PSA!$F:$F,PSA!$A:$A,C448,PSA!$G:$G,D448),
IF(AND(A448="Colorectal Cancer Screening", E448="Total Expenditure ($USD per 100,000 patients)"),
SUMIFS(COL!$F:$F,COL!$A:$A,C448,COL!$G:$G,D448),
IF(AND(A448="Cervical Cancer Screening", E448="Total Expenditure ($USD per 100,000 patients)"),
SUMIFS(CERV!$F:$F,CERV!$A:$A,C448,CERV!$G:$G,D448),
SUMIFS(CANSCRN!$F:$F,CANSCRN!$A:$A,C448,CANSCRN!$G:$G,D448))))))))))))</f>
        <v>9973.4042553191484</v>
      </c>
    </row>
    <row r="449" spans="1:6" x14ac:dyDescent="0.2">
      <c r="A449" s="24" t="s">
        <v>100</v>
      </c>
      <c r="B449" s="24" t="s">
        <v>101</v>
      </c>
      <c r="C449" s="24" t="s">
        <v>71</v>
      </c>
      <c r="D449" s="24">
        <v>2016</v>
      </c>
      <c r="E449" s="24" t="s">
        <v>102</v>
      </c>
      <c r="F449" s="3">
        <f>IF(AND(A449="PSA Testing", E449= "Utilization Rate (per 100,000 patients)"),
SUMIFS(PSA!$D:$D,PSA!$A:$A,C449,PSA!$G:$G,D449),
IF(AND(A449="Colorectal Cancer Screening", E449="Utilization Rate (per 100,000 patients)"),
SUMIFS(COL!$D:$D,COL!$A:$A,C449,COL!$G:$G, D449),
IF(AND(A449="Cervical Cancer Screening", E449="Utilization Rate (per 100,000 patients)"),
SUMIFS(CERV!$D:$D,CERV!$A:$A,C449,CERV!$G:$G,D449),
IF(AND(A449="Cancer Screening for CKD patients", E449="Utilization Rate (per 100,000 patients)"),
SUMIFS(CANSCRN!$D:$D,CANSCRN!$A:$A,C449,CANSCRN!$G:$G,D449),
IF(AND(A449="PSA Testing", E449="Cost per service ($USD)"),
SUMIFS(PSA!$E:$E,PSA!$A:$A,C449,PSA!$G:$G,D449),
IF(AND(A449="Colorectal Cancer Screening", E449="Cost per service ($USD)"),
SUMIFS(COL!$E:$E,COL!$A:$A,C449,COL!$G:$G,D449),
IF(AND(A449="Cervical Cancer Screening", E449="Cost per service ($USD)"),
SUMIFS(CERV!$E:$E,CERV!$A:$A,C449,CERV!$G:$G,D449),
IF(AND(A449="Cancer Screening for CKD patients", E449="Cost per service ($USD)"),
SUMIFS(CANSCRN!$E:$E,CANSCRN!$A:$A,C449,CANSCRN!$G:$G,D449),
IF(AND(A449="PSA Testing", E449="Total Expenditure ($USD per 100,000 patients)"),
SUMIFS(PSA!$F:$F,PSA!$A:$A,C449,PSA!$G:$G,D449),
IF(AND(A449="Colorectal Cancer Screening", E449="Total Expenditure ($USD per 100,000 patients)"),
SUMIFS(COL!$F:$F,COL!$A:$A,C449,COL!$G:$G,D449),
IF(AND(A449="Cervical Cancer Screening", E449="Total Expenditure ($USD per 100,000 patients)"),
SUMIFS(CERV!$F:$F,CERV!$A:$A,C449,CERV!$G:$G,D449),
SUMIFS(CANSCRN!$F:$F,CANSCRN!$A:$A,C449,CANSCRN!$G:$G,D449))))))))))))</f>
        <v>14796.547472256474</v>
      </c>
    </row>
    <row r="450" spans="1:6" x14ac:dyDescent="0.2">
      <c r="A450" s="24" t="s">
        <v>100</v>
      </c>
      <c r="B450" s="24" t="s">
        <v>101</v>
      </c>
      <c r="C450" s="24" t="s">
        <v>71</v>
      </c>
      <c r="D450" s="24">
        <v>2017</v>
      </c>
      <c r="E450" s="24" t="s">
        <v>102</v>
      </c>
      <c r="F450" s="3">
        <f>IF(AND(A450="PSA Testing", E450= "Utilization Rate (per 100,000 patients)"),
SUMIFS(PSA!$D:$D,PSA!$A:$A,C450,PSA!$G:$G,D450),
IF(AND(A450="Colorectal Cancer Screening", E450="Utilization Rate (per 100,000 patients)"),
SUMIFS(COL!$D:$D,COL!$A:$A,C450,COL!$G:$G, D450),
IF(AND(A450="Cervical Cancer Screening", E450="Utilization Rate (per 100,000 patients)"),
SUMIFS(CERV!$D:$D,CERV!$A:$A,C450,CERV!$G:$G,D450),
IF(AND(A450="Cancer Screening for CKD patients", E450="Utilization Rate (per 100,000 patients)"),
SUMIFS(CANSCRN!$D:$D,CANSCRN!$A:$A,C450,CANSCRN!$G:$G,D450),
IF(AND(A450="PSA Testing", E450="Cost per service ($USD)"),
SUMIFS(PSA!$E:$E,PSA!$A:$A,C450,PSA!$G:$G,D450),
IF(AND(A450="Colorectal Cancer Screening", E450="Cost per service ($USD)"),
SUMIFS(COL!$E:$E,COL!$A:$A,C450,COL!$G:$G,D450),
IF(AND(A450="Cervical Cancer Screening", E450="Cost per service ($USD)"),
SUMIFS(CERV!$E:$E,CERV!$A:$A,C450,CERV!$G:$G,D450),
IF(AND(A450="Cancer Screening for CKD patients", E450="Cost per service ($USD)"),
SUMIFS(CANSCRN!$E:$E,CANSCRN!$A:$A,C450,CANSCRN!$G:$G,D450),
IF(AND(A450="PSA Testing", E450="Total Expenditure ($USD per 100,000 patients)"),
SUMIFS(PSA!$F:$F,PSA!$A:$A,C450,PSA!$G:$G,D450),
IF(AND(A450="Colorectal Cancer Screening", E450="Total Expenditure ($USD per 100,000 patients)"),
SUMIFS(COL!$F:$F,COL!$A:$A,C450,COL!$G:$G,D450),
IF(AND(A450="Cervical Cancer Screening", E450="Total Expenditure ($USD per 100,000 patients)"),
SUMIFS(CERV!$F:$F,CERV!$A:$A,C450,CERV!$G:$G,D450),
SUMIFS(CANSCRN!$F:$F,CANSCRN!$A:$A,C450,CANSCRN!$G:$G,D450))))))))))))</f>
        <v>30709.332035527437</v>
      </c>
    </row>
    <row r="451" spans="1:6" x14ac:dyDescent="0.2">
      <c r="A451" s="24" t="s">
        <v>100</v>
      </c>
      <c r="B451" s="24" t="s">
        <v>101</v>
      </c>
      <c r="C451" s="24" t="s">
        <v>71</v>
      </c>
      <c r="D451" s="24">
        <v>2018</v>
      </c>
      <c r="E451" s="24" t="s">
        <v>102</v>
      </c>
      <c r="F451" s="3">
        <f>IF(AND(A451="PSA Testing", E451= "Utilization Rate (per 100,000 patients)"),
SUMIFS(PSA!$D:$D,PSA!$A:$A,C451,PSA!$G:$G,D451),
IF(AND(A451="Colorectal Cancer Screening", E451="Utilization Rate (per 100,000 patients)"),
SUMIFS(COL!$D:$D,COL!$A:$A,C451,COL!$G:$G, D451),
IF(AND(A451="Cervical Cancer Screening", E451="Utilization Rate (per 100,000 patients)"),
SUMIFS(CERV!$D:$D,CERV!$A:$A,C451,CERV!$G:$G,D451),
IF(AND(A451="Cancer Screening for CKD patients", E451="Utilization Rate (per 100,000 patients)"),
SUMIFS(CANSCRN!$D:$D,CANSCRN!$A:$A,C451,CANSCRN!$G:$G,D451),
IF(AND(A451="PSA Testing", E451="Cost per service ($USD)"),
SUMIFS(PSA!$E:$E,PSA!$A:$A,C451,PSA!$G:$G,D451),
IF(AND(A451="Colorectal Cancer Screening", E451="Cost per service ($USD)"),
SUMIFS(COL!$E:$E,COL!$A:$A,C451,COL!$G:$G,D451),
IF(AND(A451="Cervical Cancer Screening", E451="Cost per service ($USD)"),
SUMIFS(CERV!$E:$E,CERV!$A:$A,C451,CERV!$G:$G,D451),
IF(AND(A451="Cancer Screening for CKD patients", E451="Cost per service ($USD)"),
SUMIFS(CANSCRN!$E:$E,CANSCRN!$A:$A,C451,CANSCRN!$G:$G,D451),
IF(AND(A451="PSA Testing", E451="Total Expenditure ($USD per 100,000 patients)"),
SUMIFS(PSA!$F:$F,PSA!$A:$A,C451,PSA!$G:$G,D451),
IF(AND(A451="Colorectal Cancer Screening", E451="Total Expenditure ($USD per 100,000 patients)"),
SUMIFS(COL!$F:$F,COL!$A:$A,C451,COL!$G:$G,D451),
IF(AND(A451="Cervical Cancer Screening", E451="Total Expenditure ($USD per 100,000 patients)"),
SUMIFS(CERV!$F:$F,CERV!$A:$A,C451,CERV!$G:$G,D451),
SUMIFS(CANSCRN!$F:$F,CANSCRN!$A:$A,C451,CANSCRN!$G:$G,D451))))))))))))</f>
        <v>34482.758620689659</v>
      </c>
    </row>
    <row r="452" spans="1:6" x14ac:dyDescent="0.2">
      <c r="A452" s="24" t="s">
        <v>100</v>
      </c>
      <c r="B452" s="24" t="s">
        <v>101</v>
      </c>
      <c r="C452" s="24" t="s">
        <v>71</v>
      </c>
      <c r="D452" s="24">
        <v>2019</v>
      </c>
      <c r="E452" s="24" t="s">
        <v>102</v>
      </c>
      <c r="F452" s="3">
        <f>IF(AND(A452="PSA Testing", E452= "Utilization Rate (per 100,000 patients)"),
SUMIFS(PSA!$D:$D,PSA!$A:$A,C452,PSA!$G:$G,D452),
IF(AND(A452="Colorectal Cancer Screening", E452="Utilization Rate (per 100,000 patients)"),
SUMIFS(COL!$D:$D,COL!$A:$A,C452,COL!$G:$G, D452),
IF(AND(A452="Cervical Cancer Screening", E452="Utilization Rate (per 100,000 patients)"),
SUMIFS(CERV!$D:$D,CERV!$A:$A,C452,CERV!$G:$G,D452),
IF(AND(A452="Cancer Screening for CKD patients", E452="Utilization Rate (per 100,000 patients)"),
SUMIFS(CANSCRN!$D:$D,CANSCRN!$A:$A,C452,CANSCRN!$G:$G,D452),
IF(AND(A452="PSA Testing", E452="Cost per service ($USD)"),
SUMIFS(PSA!$E:$E,PSA!$A:$A,C452,PSA!$G:$G,D452),
IF(AND(A452="Colorectal Cancer Screening", E452="Cost per service ($USD)"),
SUMIFS(COL!$E:$E,COL!$A:$A,C452,COL!$G:$G,D452),
IF(AND(A452="Cervical Cancer Screening", E452="Cost per service ($USD)"),
SUMIFS(CERV!$E:$E,CERV!$A:$A,C452,CERV!$G:$G,D452),
IF(AND(A452="Cancer Screening for CKD patients", E452="Cost per service ($USD)"),
SUMIFS(CANSCRN!$E:$E,CANSCRN!$A:$A,C452,CANSCRN!$G:$G,D452),
IF(AND(A452="PSA Testing", E452="Total Expenditure ($USD per 100,000 patients)"),
SUMIFS(PSA!$F:$F,PSA!$A:$A,C452,PSA!$G:$G,D452),
IF(AND(A452="Colorectal Cancer Screening", E452="Total Expenditure ($USD per 100,000 patients)"),
SUMIFS(COL!$F:$F,COL!$A:$A,C452,COL!$G:$G,D452),
IF(AND(A452="Cervical Cancer Screening", E452="Total Expenditure ($USD per 100,000 patients)"),
SUMIFS(CERV!$F:$F,CERV!$A:$A,C452,CERV!$G:$G,D452),
SUMIFS(CANSCRN!$F:$F,CANSCRN!$A:$A,C452,CANSCRN!$G:$G,D452))))))))))))</f>
        <v>33699.212180224844</v>
      </c>
    </row>
    <row r="453" spans="1:6" x14ac:dyDescent="0.2">
      <c r="A453" s="24" t="s">
        <v>100</v>
      </c>
      <c r="B453" s="24" t="s">
        <v>101</v>
      </c>
      <c r="C453" s="24" t="s">
        <v>72</v>
      </c>
      <c r="D453" s="24">
        <v>2009</v>
      </c>
      <c r="E453" s="24" t="s">
        <v>102</v>
      </c>
      <c r="F453" s="3">
        <f>IF(AND(A453="PSA Testing", E453= "Utilization Rate (per 100,000 patients)"),
SUMIFS(PSA!$D:$D,PSA!$A:$A,C453,PSA!$G:$G,D453),
IF(AND(A453="Colorectal Cancer Screening", E453="Utilization Rate (per 100,000 patients)"),
SUMIFS(COL!$D:$D,COL!$A:$A,C453,COL!$G:$G, D453),
IF(AND(A453="Cervical Cancer Screening", E453="Utilization Rate (per 100,000 patients)"),
SUMIFS(CERV!$D:$D,CERV!$A:$A,C453,CERV!$G:$G,D453),
IF(AND(A453="Cancer Screening for CKD patients", E453="Utilization Rate (per 100,000 patients)"),
SUMIFS(CANSCRN!$D:$D,CANSCRN!$A:$A,C453,CANSCRN!$G:$G,D453),
IF(AND(A453="PSA Testing", E453="Cost per service ($USD)"),
SUMIFS(PSA!$E:$E,PSA!$A:$A,C453,PSA!$G:$G,D453),
IF(AND(A453="Colorectal Cancer Screening", E453="Cost per service ($USD)"),
SUMIFS(COL!$E:$E,COL!$A:$A,C453,COL!$G:$G,D453),
IF(AND(A453="Cervical Cancer Screening", E453="Cost per service ($USD)"),
SUMIFS(CERV!$E:$E,CERV!$A:$A,C453,CERV!$G:$G,D453),
IF(AND(A453="Cancer Screening for CKD patients", E453="Cost per service ($USD)"),
SUMIFS(CANSCRN!$E:$E,CANSCRN!$A:$A,C453,CANSCRN!$G:$G,D453),
IF(AND(A453="PSA Testing", E453="Total Expenditure ($USD per 100,000 patients)"),
SUMIFS(PSA!$F:$F,PSA!$A:$A,C453,PSA!$G:$G,D453),
IF(AND(A453="Colorectal Cancer Screening", E453="Total Expenditure ($USD per 100,000 patients)"),
SUMIFS(COL!$F:$F,COL!$A:$A,C453,COL!$G:$G,D453),
IF(AND(A453="Cervical Cancer Screening", E453="Total Expenditure ($USD per 100,000 patients)"),
SUMIFS(CERV!$F:$F,CERV!$A:$A,C453,CERV!$G:$G,D453),
SUMIFS(CANSCRN!$F:$F,CANSCRN!$A:$A,C453,CANSCRN!$G:$G,D453))))))))))))</f>
        <v>8098.5915492957747</v>
      </c>
    </row>
    <row r="454" spans="1:6" x14ac:dyDescent="0.2">
      <c r="A454" s="24" t="s">
        <v>100</v>
      </c>
      <c r="B454" s="24" t="s">
        <v>101</v>
      </c>
      <c r="C454" s="24" t="s">
        <v>72</v>
      </c>
      <c r="D454" s="24">
        <v>2010</v>
      </c>
      <c r="E454" s="24" t="s">
        <v>102</v>
      </c>
      <c r="F454" s="3">
        <f>IF(AND(A454="PSA Testing", E454= "Utilization Rate (per 100,000 patients)"),
SUMIFS(PSA!$D:$D,PSA!$A:$A,C454,PSA!$G:$G,D454),
IF(AND(A454="Colorectal Cancer Screening", E454="Utilization Rate (per 100,000 patients)"),
SUMIFS(COL!$D:$D,COL!$A:$A,C454,COL!$G:$G, D454),
IF(AND(A454="Cervical Cancer Screening", E454="Utilization Rate (per 100,000 patients)"),
SUMIFS(CERV!$D:$D,CERV!$A:$A,C454,CERV!$G:$G,D454),
IF(AND(A454="Cancer Screening for CKD patients", E454="Utilization Rate (per 100,000 patients)"),
SUMIFS(CANSCRN!$D:$D,CANSCRN!$A:$A,C454,CANSCRN!$G:$G,D454),
IF(AND(A454="PSA Testing", E454="Cost per service ($USD)"),
SUMIFS(PSA!$E:$E,PSA!$A:$A,C454,PSA!$G:$G,D454),
IF(AND(A454="Colorectal Cancer Screening", E454="Cost per service ($USD)"),
SUMIFS(COL!$E:$E,COL!$A:$A,C454,COL!$G:$G,D454),
IF(AND(A454="Cervical Cancer Screening", E454="Cost per service ($USD)"),
SUMIFS(CERV!$E:$E,CERV!$A:$A,C454,CERV!$G:$G,D454),
IF(AND(A454="Cancer Screening for CKD patients", E454="Cost per service ($USD)"),
SUMIFS(CANSCRN!$E:$E,CANSCRN!$A:$A,C454,CANSCRN!$G:$G,D454),
IF(AND(A454="PSA Testing", E454="Total Expenditure ($USD per 100,000 patients)"),
SUMIFS(PSA!$F:$F,PSA!$A:$A,C454,PSA!$G:$G,D454),
IF(AND(A454="Colorectal Cancer Screening", E454="Total Expenditure ($USD per 100,000 patients)"),
SUMIFS(COL!$F:$F,COL!$A:$A,C454,COL!$G:$G,D454),
IF(AND(A454="Cervical Cancer Screening", E454="Total Expenditure ($USD per 100,000 patients)"),
SUMIFS(CERV!$F:$F,CERV!$A:$A,C454,CERV!$G:$G,D454),
SUMIFS(CANSCRN!$F:$F,CANSCRN!$A:$A,C454,CANSCRN!$G:$G,D454))))))))))))</f>
        <v>9712.2302158273396</v>
      </c>
    </row>
    <row r="455" spans="1:6" x14ac:dyDescent="0.2">
      <c r="A455" s="24" t="s">
        <v>100</v>
      </c>
      <c r="B455" s="24" t="s">
        <v>101</v>
      </c>
      <c r="C455" s="24" t="s">
        <v>72</v>
      </c>
      <c r="D455" s="24">
        <v>2011</v>
      </c>
      <c r="E455" s="24" t="s">
        <v>102</v>
      </c>
      <c r="F455" s="3">
        <f>IF(AND(A455="PSA Testing", E455= "Utilization Rate (per 100,000 patients)"),
SUMIFS(PSA!$D:$D,PSA!$A:$A,C455,PSA!$G:$G,D455),
IF(AND(A455="Colorectal Cancer Screening", E455="Utilization Rate (per 100,000 patients)"),
SUMIFS(COL!$D:$D,COL!$A:$A,C455,COL!$G:$G, D455),
IF(AND(A455="Cervical Cancer Screening", E455="Utilization Rate (per 100,000 patients)"),
SUMIFS(CERV!$D:$D,CERV!$A:$A,C455,CERV!$G:$G,D455),
IF(AND(A455="Cancer Screening for CKD patients", E455="Utilization Rate (per 100,000 patients)"),
SUMIFS(CANSCRN!$D:$D,CANSCRN!$A:$A,C455,CANSCRN!$G:$G,D455),
IF(AND(A455="PSA Testing", E455="Cost per service ($USD)"),
SUMIFS(PSA!$E:$E,PSA!$A:$A,C455,PSA!$G:$G,D455),
IF(AND(A455="Colorectal Cancer Screening", E455="Cost per service ($USD)"),
SUMIFS(COL!$E:$E,COL!$A:$A,C455,COL!$G:$G,D455),
IF(AND(A455="Cervical Cancer Screening", E455="Cost per service ($USD)"),
SUMIFS(CERV!$E:$E,CERV!$A:$A,C455,CERV!$G:$G,D455),
IF(AND(A455="Cancer Screening for CKD patients", E455="Cost per service ($USD)"),
SUMIFS(CANSCRN!$E:$E,CANSCRN!$A:$A,C455,CANSCRN!$G:$G,D455),
IF(AND(A455="PSA Testing", E455="Total Expenditure ($USD per 100,000 patients)"),
SUMIFS(PSA!$F:$F,PSA!$A:$A,C455,PSA!$G:$G,D455),
IF(AND(A455="Colorectal Cancer Screening", E455="Total Expenditure ($USD per 100,000 patients)"),
SUMIFS(COL!$F:$F,COL!$A:$A,C455,COL!$G:$G,D455),
IF(AND(A455="Cervical Cancer Screening", E455="Total Expenditure ($USD per 100,000 patients)"),
SUMIFS(CERV!$F:$F,CERV!$A:$A,C455,CERV!$G:$G,D455),
SUMIFS(CANSCRN!$F:$F,CANSCRN!$A:$A,C455,CANSCRN!$G:$G,D455))))))))))))</f>
        <v>10287.081339712919</v>
      </c>
    </row>
    <row r="456" spans="1:6" x14ac:dyDescent="0.2">
      <c r="A456" s="24" t="s">
        <v>100</v>
      </c>
      <c r="B456" s="24" t="s">
        <v>101</v>
      </c>
      <c r="C456" s="24" t="s">
        <v>72</v>
      </c>
      <c r="D456" s="24">
        <v>2012</v>
      </c>
      <c r="E456" s="24" t="s">
        <v>102</v>
      </c>
      <c r="F456" s="3">
        <f>IF(AND(A456="PSA Testing", E456= "Utilization Rate (per 100,000 patients)"),
SUMIFS(PSA!$D:$D,PSA!$A:$A,C456,PSA!$G:$G,D456),
IF(AND(A456="Colorectal Cancer Screening", E456="Utilization Rate (per 100,000 patients)"),
SUMIFS(COL!$D:$D,COL!$A:$A,C456,COL!$G:$G, D456),
IF(AND(A456="Cervical Cancer Screening", E456="Utilization Rate (per 100,000 patients)"),
SUMIFS(CERV!$D:$D,CERV!$A:$A,C456,CERV!$G:$G,D456),
IF(AND(A456="Cancer Screening for CKD patients", E456="Utilization Rate (per 100,000 patients)"),
SUMIFS(CANSCRN!$D:$D,CANSCRN!$A:$A,C456,CANSCRN!$G:$G,D456),
IF(AND(A456="PSA Testing", E456="Cost per service ($USD)"),
SUMIFS(PSA!$E:$E,PSA!$A:$A,C456,PSA!$G:$G,D456),
IF(AND(A456="Colorectal Cancer Screening", E456="Cost per service ($USD)"),
SUMIFS(COL!$E:$E,COL!$A:$A,C456,COL!$G:$G,D456),
IF(AND(A456="Cervical Cancer Screening", E456="Cost per service ($USD)"),
SUMIFS(CERV!$E:$E,CERV!$A:$A,C456,CERV!$G:$G,D456),
IF(AND(A456="Cancer Screening for CKD patients", E456="Cost per service ($USD)"),
SUMIFS(CANSCRN!$E:$E,CANSCRN!$A:$A,C456,CANSCRN!$G:$G,D456),
IF(AND(A456="PSA Testing", E456="Total Expenditure ($USD per 100,000 patients)"),
SUMIFS(PSA!$F:$F,PSA!$A:$A,C456,PSA!$G:$G,D456),
IF(AND(A456="Colorectal Cancer Screening", E456="Total Expenditure ($USD per 100,000 patients)"),
SUMIFS(COL!$F:$F,COL!$A:$A,C456,COL!$G:$G,D456),
IF(AND(A456="Cervical Cancer Screening", E456="Total Expenditure ($USD per 100,000 patients)"),
SUMIFS(CERV!$F:$F,CERV!$A:$A,C456,CERV!$G:$G,D456),
SUMIFS(CANSCRN!$F:$F,CANSCRN!$A:$A,C456,CANSCRN!$G:$G,D456))))))))))))</f>
        <v>13099.041533546328</v>
      </c>
    </row>
    <row r="457" spans="1:6" x14ac:dyDescent="0.2">
      <c r="A457" s="24" t="s">
        <v>100</v>
      </c>
      <c r="B457" s="24" t="s">
        <v>101</v>
      </c>
      <c r="C457" s="24" t="s">
        <v>72</v>
      </c>
      <c r="D457" s="24">
        <v>2013</v>
      </c>
      <c r="E457" s="24" t="s">
        <v>102</v>
      </c>
      <c r="F457" s="3">
        <f>IF(AND(A457="PSA Testing", E457= "Utilization Rate (per 100,000 patients)"),
SUMIFS(PSA!$D:$D,PSA!$A:$A,C457,PSA!$G:$G,D457),
IF(AND(A457="Colorectal Cancer Screening", E457="Utilization Rate (per 100,000 patients)"),
SUMIFS(COL!$D:$D,COL!$A:$A,C457,COL!$G:$G, D457),
IF(AND(A457="Cervical Cancer Screening", E457="Utilization Rate (per 100,000 patients)"),
SUMIFS(CERV!$D:$D,CERV!$A:$A,C457,CERV!$G:$G,D457),
IF(AND(A457="Cancer Screening for CKD patients", E457="Utilization Rate (per 100,000 patients)"),
SUMIFS(CANSCRN!$D:$D,CANSCRN!$A:$A,C457,CANSCRN!$G:$G,D457),
IF(AND(A457="PSA Testing", E457="Cost per service ($USD)"),
SUMIFS(PSA!$E:$E,PSA!$A:$A,C457,PSA!$G:$G,D457),
IF(AND(A457="Colorectal Cancer Screening", E457="Cost per service ($USD)"),
SUMIFS(COL!$E:$E,COL!$A:$A,C457,COL!$G:$G,D457),
IF(AND(A457="Cervical Cancer Screening", E457="Cost per service ($USD)"),
SUMIFS(CERV!$E:$E,CERV!$A:$A,C457,CERV!$G:$G,D457),
IF(AND(A457="Cancer Screening for CKD patients", E457="Cost per service ($USD)"),
SUMIFS(CANSCRN!$E:$E,CANSCRN!$A:$A,C457,CANSCRN!$G:$G,D457),
IF(AND(A457="PSA Testing", E457="Total Expenditure ($USD per 100,000 patients)"),
SUMIFS(PSA!$F:$F,PSA!$A:$A,C457,PSA!$G:$G,D457),
IF(AND(A457="Colorectal Cancer Screening", E457="Total Expenditure ($USD per 100,000 patients)"),
SUMIFS(COL!$F:$F,COL!$A:$A,C457,COL!$G:$G,D457),
IF(AND(A457="Cervical Cancer Screening", E457="Total Expenditure ($USD per 100,000 patients)"),
SUMIFS(CERV!$F:$F,CERV!$A:$A,C457,CERV!$G:$G,D457),
SUMIFS(CANSCRN!$F:$F,CANSCRN!$A:$A,C457,CANSCRN!$G:$G,D457))))))))))))</f>
        <v>13253.012048192772</v>
      </c>
    </row>
    <row r="458" spans="1:6" x14ac:dyDescent="0.2">
      <c r="A458" s="24" t="s">
        <v>100</v>
      </c>
      <c r="B458" s="24" t="s">
        <v>101</v>
      </c>
      <c r="C458" s="24" t="s">
        <v>72</v>
      </c>
      <c r="D458" s="24">
        <v>2014</v>
      </c>
      <c r="E458" s="24" t="s">
        <v>102</v>
      </c>
      <c r="F458" s="3">
        <f>IF(AND(A458="PSA Testing", E458= "Utilization Rate (per 100,000 patients)"),
SUMIFS(PSA!$D:$D,PSA!$A:$A,C458,PSA!$G:$G,D458),
IF(AND(A458="Colorectal Cancer Screening", E458="Utilization Rate (per 100,000 patients)"),
SUMIFS(COL!$D:$D,COL!$A:$A,C458,COL!$G:$G, D458),
IF(AND(A458="Cervical Cancer Screening", E458="Utilization Rate (per 100,000 patients)"),
SUMIFS(CERV!$D:$D,CERV!$A:$A,C458,CERV!$G:$G,D458),
IF(AND(A458="Cancer Screening for CKD patients", E458="Utilization Rate (per 100,000 patients)"),
SUMIFS(CANSCRN!$D:$D,CANSCRN!$A:$A,C458,CANSCRN!$G:$G,D458),
IF(AND(A458="PSA Testing", E458="Cost per service ($USD)"),
SUMIFS(PSA!$E:$E,PSA!$A:$A,C458,PSA!$G:$G,D458),
IF(AND(A458="Colorectal Cancer Screening", E458="Cost per service ($USD)"),
SUMIFS(COL!$E:$E,COL!$A:$A,C458,COL!$G:$G,D458),
IF(AND(A458="Cervical Cancer Screening", E458="Cost per service ($USD)"),
SUMIFS(CERV!$E:$E,CERV!$A:$A,C458,CERV!$G:$G,D458),
IF(AND(A458="Cancer Screening for CKD patients", E458="Cost per service ($USD)"),
SUMIFS(CANSCRN!$E:$E,CANSCRN!$A:$A,C458,CANSCRN!$G:$G,D458),
IF(AND(A458="PSA Testing", E458="Total Expenditure ($USD per 100,000 patients)"),
SUMIFS(PSA!$F:$F,PSA!$A:$A,C458,PSA!$G:$G,D458),
IF(AND(A458="Colorectal Cancer Screening", E458="Total Expenditure ($USD per 100,000 patients)"),
SUMIFS(COL!$F:$F,COL!$A:$A,C458,COL!$G:$G,D458),
IF(AND(A458="Cervical Cancer Screening", E458="Total Expenditure ($USD per 100,000 patients)"),
SUMIFS(CERV!$F:$F,CERV!$A:$A,C458,CERV!$G:$G,D458),
SUMIFS(CANSCRN!$F:$F,CANSCRN!$A:$A,C458,CANSCRN!$G:$G,D458))))))))))))</f>
        <v>15202.231520223153</v>
      </c>
    </row>
    <row r="459" spans="1:6" x14ac:dyDescent="0.2">
      <c r="A459" s="24" t="s">
        <v>100</v>
      </c>
      <c r="B459" s="24" t="s">
        <v>101</v>
      </c>
      <c r="C459" s="24" t="s">
        <v>72</v>
      </c>
      <c r="D459" s="24">
        <v>2015</v>
      </c>
      <c r="E459" s="24" t="s">
        <v>102</v>
      </c>
      <c r="F459" s="3">
        <f>IF(AND(A459="PSA Testing", E459= "Utilization Rate (per 100,000 patients)"),
SUMIFS(PSA!$D:$D,PSA!$A:$A,C459,PSA!$G:$G,D459),
IF(AND(A459="Colorectal Cancer Screening", E459="Utilization Rate (per 100,000 patients)"),
SUMIFS(COL!$D:$D,COL!$A:$A,C459,COL!$G:$G, D459),
IF(AND(A459="Cervical Cancer Screening", E459="Utilization Rate (per 100,000 patients)"),
SUMIFS(CERV!$D:$D,CERV!$A:$A,C459,CERV!$G:$G,D459),
IF(AND(A459="Cancer Screening for CKD patients", E459="Utilization Rate (per 100,000 patients)"),
SUMIFS(CANSCRN!$D:$D,CANSCRN!$A:$A,C459,CANSCRN!$G:$G,D459),
IF(AND(A459="PSA Testing", E459="Cost per service ($USD)"),
SUMIFS(PSA!$E:$E,PSA!$A:$A,C459,PSA!$G:$G,D459),
IF(AND(A459="Colorectal Cancer Screening", E459="Cost per service ($USD)"),
SUMIFS(COL!$E:$E,COL!$A:$A,C459,COL!$G:$G,D459),
IF(AND(A459="Cervical Cancer Screening", E459="Cost per service ($USD)"),
SUMIFS(CERV!$E:$E,CERV!$A:$A,C459,CERV!$G:$G,D459),
IF(AND(A459="Cancer Screening for CKD patients", E459="Cost per service ($USD)"),
SUMIFS(CANSCRN!$E:$E,CANSCRN!$A:$A,C459,CANSCRN!$G:$G,D459),
IF(AND(A459="PSA Testing", E459="Total Expenditure ($USD per 100,000 patients)"),
SUMIFS(PSA!$F:$F,PSA!$A:$A,C459,PSA!$G:$G,D459),
IF(AND(A459="Colorectal Cancer Screening", E459="Total Expenditure ($USD per 100,000 patients)"),
SUMIFS(COL!$F:$F,COL!$A:$A,C459,COL!$G:$G,D459),
IF(AND(A459="Cervical Cancer Screening", E459="Total Expenditure ($USD per 100,000 patients)"),
SUMIFS(CERV!$F:$F,CERV!$A:$A,C459,CERV!$G:$G,D459),
SUMIFS(CANSCRN!$F:$F,CANSCRN!$A:$A,C459,CANSCRN!$G:$G,D459))))))))))))</f>
        <v>14721.10408280621</v>
      </c>
    </row>
    <row r="460" spans="1:6" x14ac:dyDescent="0.2">
      <c r="A460" s="24" t="s">
        <v>100</v>
      </c>
      <c r="B460" s="24" t="s">
        <v>101</v>
      </c>
      <c r="C460" s="24" t="s">
        <v>72</v>
      </c>
      <c r="D460" s="24">
        <v>2016</v>
      </c>
      <c r="E460" s="24" t="s">
        <v>102</v>
      </c>
      <c r="F460" s="3">
        <f>IF(AND(A460="PSA Testing", E460= "Utilization Rate (per 100,000 patients)"),
SUMIFS(PSA!$D:$D,PSA!$A:$A,C460,PSA!$G:$G,D460),
IF(AND(A460="Colorectal Cancer Screening", E460="Utilization Rate (per 100,000 patients)"),
SUMIFS(COL!$D:$D,COL!$A:$A,C460,COL!$G:$G, D460),
IF(AND(A460="Cervical Cancer Screening", E460="Utilization Rate (per 100,000 patients)"),
SUMIFS(CERV!$D:$D,CERV!$A:$A,C460,CERV!$G:$G,D460),
IF(AND(A460="Cancer Screening for CKD patients", E460="Utilization Rate (per 100,000 patients)"),
SUMIFS(CANSCRN!$D:$D,CANSCRN!$A:$A,C460,CANSCRN!$G:$G,D460),
IF(AND(A460="PSA Testing", E460="Cost per service ($USD)"),
SUMIFS(PSA!$E:$E,PSA!$A:$A,C460,PSA!$G:$G,D460),
IF(AND(A460="Colorectal Cancer Screening", E460="Cost per service ($USD)"),
SUMIFS(COL!$E:$E,COL!$A:$A,C460,COL!$G:$G,D460),
IF(AND(A460="Cervical Cancer Screening", E460="Cost per service ($USD)"),
SUMIFS(CERV!$E:$E,CERV!$A:$A,C460,CERV!$G:$G,D460),
IF(AND(A460="Cancer Screening for CKD patients", E460="Cost per service ($USD)"),
SUMIFS(CANSCRN!$E:$E,CANSCRN!$A:$A,C460,CANSCRN!$G:$G,D460),
IF(AND(A460="PSA Testing", E460="Total Expenditure ($USD per 100,000 patients)"),
SUMIFS(PSA!$F:$F,PSA!$A:$A,C460,PSA!$G:$G,D460),
IF(AND(A460="Colorectal Cancer Screening", E460="Total Expenditure ($USD per 100,000 patients)"),
SUMIFS(COL!$F:$F,COL!$A:$A,C460,COL!$G:$G,D460),
IF(AND(A460="Cervical Cancer Screening", E460="Total Expenditure ($USD per 100,000 patients)"),
SUMIFS(CERV!$F:$F,CERV!$A:$A,C460,CERV!$G:$G,D460),
SUMIFS(CANSCRN!$F:$F,CANSCRN!$A:$A,C460,CANSCRN!$G:$G,D460))))))))))))</f>
        <v>14737.274220032839</v>
      </c>
    </row>
    <row r="461" spans="1:6" x14ac:dyDescent="0.2">
      <c r="A461" s="24" t="s">
        <v>100</v>
      </c>
      <c r="B461" s="24" t="s">
        <v>101</v>
      </c>
      <c r="C461" s="24" t="s">
        <v>72</v>
      </c>
      <c r="D461" s="24">
        <v>2017</v>
      </c>
      <c r="E461" s="24" t="s">
        <v>102</v>
      </c>
      <c r="F461" s="3">
        <f>IF(AND(A461="PSA Testing", E461= "Utilization Rate (per 100,000 patients)"),
SUMIFS(PSA!$D:$D,PSA!$A:$A,C461,PSA!$G:$G,D461),
IF(AND(A461="Colorectal Cancer Screening", E461="Utilization Rate (per 100,000 patients)"),
SUMIFS(COL!$D:$D,COL!$A:$A,C461,COL!$G:$G, D461),
IF(AND(A461="Cervical Cancer Screening", E461="Utilization Rate (per 100,000 patients)"),
SUMIFS(CERV!$D:$D,CERV!$A:$A,C461,CERV!$G:$G,D461),
IF(AND(A461="Cancer Screening for CKD patients", E461="Utilization Rate (per 100,000 patients)"),
SUMIFS(CANSCRN!$D:$D,CANSCRN!$A:$A,C461,CANSCRN!$G:$G,D461),
IF(AND(A461="PSA Testing", E461="Cost per service ($USD)"),
SUMIFS(PSA!$E:$E,PSA!$A:$A,C461,PSA!$G:$G,D461),
IF(AND(A461="Colorectal Cancer Screening", E461="Cost per service ($USD)"),
SUMIFS(COL!$E:$E,COL!$A:$A,C461,COL!$G:$G,D461),
IF(AND(A461="Cervical Cancer Screening", E461="Cost per service ($USD)"),
SUMIFS(CERV!$E:$E,CERV!$A:$A,C461,CERV!$G:$G,D461),
IF(AND(A461="Cancer Screening for CKD patients", E461="Cost per service ($USD)"),
SUMIFS(CANSCRN!$E:$E,CANSCRN!$A:$A,C461,CANSCRN!$G:$G,D461),
IF(AND(A461="PSA Testing", E461="Total Expenditure ($USD per 100,000 patients)"),
SUMIFS(PSA!$F:$F,PSA!$A:$A,C461,PSA!$G:$G,D461),
IF(AND(A461="Colorectal Cancer Screening", E461="Total Expenditure ($USD per 100,000 patients)"),
SUMIFS(COL!$F:$F,COL!$A:$A,C461,COL!$G:$G,D461),
IF(AND(A461="Cervical Cancer Screening", E461="Total Expenditure ($USD per 100,000 patients)"),
SUMIFS(CERV!$F:$F,CERV!$A:$A,C461,CERV!$G:$G,D461),
SUMIFS(CANSCRN!$F:$F,CANSCRN!$A:$A,C461,CANSCRN!$G:$G,D461))))))))))))</f>
        <v>20811.287477954142</v>
      </c>
    </row>
    <row r="462" spans="1:6" x14ac:dyDescent="0.2">
      <c r="A462" s="24" t="s">
        <v>100</v>
      </c>
      <c r="B462" s="24" t="s">
        <v>101</v>
      </c>
      <c r="C462" s="24" t="s">
        <v>72</v>
      </c>
      <c r="D462" s="24">
        <v>2018</v>
      </c>
      <c r="E462" s="24" t="s">
        <v>102</v>
      </c>
      <c r="F462" s="3">
        <f>IF(AND(A462="PSA Testing", E462= "Utilization Rate (per 100,000 patients)"),
SUMIFS(PSA!$D:$D,PSA!$A:$A,C462,PSA!$G:$G,D462),
IF(AND(A462="Colorectal Cancer Screening", E462="Utilization Rate (per 100,000 patients)"),
SUMIFS(COL!$D:$D,COL!$A:$A,C462,COL!$G:$G, D462),
IF(AND(A462="Cervical Cancer Screening", E462="Utilization Rate (per 100,000 patients)"),
SUMIFS(CERV!$D:$D,CERV!$A:$A,C462,CERV!$G:$G,D462),
IF(AND(A462="Cancer Screening for CKD patients", E462="Utilization Rate (per 100,000 patients)"),
SUMIFS(CANSCRN!$D:$D,CANSCRN!$A:$A,C462,CANSCRN!$G:$G,D462),
IF(AND(A462="PSA Testing", E462="Cost per service ($USD)"),
SUMIFS(PSA!$E:$E,PSA!$A:$A,C462,PSA!$G:$G,D462),
IF(AND(A462="Colorectal Cancer Screening", E462="Cost per service ($USD)"),
SUMIFS(COL!$E:$E,COL!$A:$A,C462,COL!$G:$G,D462),
IF(AND(A462="Cervical Cancer Screening", E462="Cost per service ($USD)"),
SUMIFS(CERV!$E:$E,CERV!$A:$A,C462,CERV!$G:$G,D462),
IF(AND(A462="Cancer Screening for CKD patients", E462="Cost per service ($USD)"),
SUMIFS(CANSCRN!$E:$E,CANSCRN!$A:$A,C462,CANSCRN!$G:$G,D462),
IF(AND(A462="PSA Testing", E462="Total Expenditure ($USD per 100,000 patients)"),
SUMIFS(PSA!$F:$F,PSA!$A:$A,C462,PSA!$G:$G,D462),
IF(AND(A462="Colorectal Cancer Screening", E462="Total Expenditure ($USD per 100,000 patients)"),
SUMIFS(COL!$F:$F,COL!$A:$A,C462,COL!$G:$G,D462),
IF(AND(A462="Cervical Cancer Screening", E462="Total Expenditure ($USD per 100,000 patients)"),
SUMIFS(CERV!$F:$F,CERV!$A:$A,C462,CERV!$G:$G,D462),
SUMIFS(CANSCRN!$F:$F,CANSCRN!$A:$A,C462,CANSCRN!$G:$G,D462))))))))))))</f>
        <v>22815.867920201788</v>
      </c>
    </row>
    <row r="463" spans="1:6" x14ac:dyDescent="0.2">
      <c r="A463" s="24" t="s">
        <v>100</v>
      </c>
      <c r="B463" s="24" t="s">
        <v>101</v>
      </c>
      <c r="C463" s="24" t="s">
        <v>72</v>
      </c>
      <c r="D463" s="24">
        <v>2019</v>
      </c>
      <c r="E463" s="24" t="s">
        <v>102</v>
      </c>
      <c r="F463" s="3">
        <f>IF(AND(A463="PSA Testing", E463= "Utilization Rate (per 100,000 patients)"),
SUMIFS(PSA!$D:$D,PSA!$A:$A,C463,PSA!$G:$G,D463),
IF(AND(A463="Colorectal Cancer Screening", E463="Utilization Rate (per 100,000 patients)"),
SUMIFS(COL!$D:$D,COL!$A:$A,C463,COL!$G:$G, D463),
IF(AND(A463="Cervical Cancer Screening", E463="Utilization Rate (per 100,000 patients)"),
SUMIFS(CERV!$D:$D,CERV!$A:$A,C463,CERV!$G:$G,D463),
IF(AND(A463="Cancer Screening for CKD patients", E463="Utilization Rate (per 100,000 patients)"),
SUMIFS(CANSCRN!$D:$D,CANSCRN!$A:$A,C463,CANSCRN!$G:$G,D463),
IF(AND(A463="PSA Testing", E463="Cost per service ($USD)"),
SUMIFS(PSA!$E:$E,PSA!$A:$A,C463,PSA!$G:$G,D463),
IF(AND(A463="Colorectal Cancer Screening", E463="Cost per service ($USD)"),
SUMIFS(COL!$E:$E,COL!$A:$A,C463,COL!$G:$G,D463),
IF(AND(A463="Cervical Cancer Screening", E463="Cost per service ($USD)"),
SUMIFS(CERV!$E:$E,CERV!$A:$A,C463,CERV!$G:$G,D463),
IF(AND(A463="Cancer Screening for CKD patients", E463="Cost per service ($USD)"),
SUMIFS(CANSCRN!$E:$E,CANSCRN!$A:$A,C463,CANSCRN!$G:$G,D463),
IF(AND(A463="PSA Testing", E463="Total Expenditure ($USD per 100,000 patients)"),
SUMIFS(PSA!$F:$F,PSA!$A:$A,C463,PSA!$G:$G,D463),
IF(AND(A463="Colorectal Cancer Screening", E463="Total Expenditure ($USD per 100,000 patients)"),
SUMIFS(COL!$F:$F,COL!$A:$A,C463,COL!$G:$G,D463),
IF(AND(A463="Cervical Cancer Screening", E463="Total Expenditure ($USD per 100,000 patients)"),
SUMIFS(CERV!$F:$F,CERV!$A:$A,C463,CERV!$G:$G,D463),
SUMIFS(CANSCRN!$F:$F,CANSCRN!$A:$A,C463,CANSCRN!$G:$G,D463))))))))))))</f>
        <v>21783.526208304967</v>
      </c>
    </row>
    <row r="464" spans="1:6" x14ac:dyDescent="0.2">
      <c r="A464" s="24" t="s">
        <v>100</v>
      </c>
      <c r="B464" s="24" t="s">
        <v>101</v>
      </c>
      <c r="C464" s="24" t="s">
        <v>73</v>
      </c>
      <c r="D464" s="24">
        <v>2009</v>
      </c>
      <c r="E464" s="24" t="s">
        <v>102</v>
      </c>
      <c r="F464" s="3">
        <f>IF(AND(A464="PSA Testing", E464= "Utilization Rate (per 100,000 patients)"),
SUMIFS(PSA!$D:$D,PSA!$A:$A,C464,PSA!$G:$G,D464),
IF(AND(A464="Colorectal Cancer Screening", E464="Utilization Rate (per 100,000 patients)"),
SUMIFS(COL!$D:$D,COL!$A:$A,C464,COL!$G:$G, D464),
IF(AND(A464="Cervical Cancer Screening", E464="Utilization Rate (per 100,000 patients)"),
SUMIFS(CERV!$D:$D,CERV!$A:$A,C464,CERV!$G:$G,D464),
IF(AND(A464="Cancer Screening for CKD patients", E464="Utilization Rate (per 100,000 patients)"),
SUMIFS(CANSCRN!$D:$D,CANSCRN!$A:$A,C464,CANSCRN!$G:$G,D464),
IF(AND(A464="PSA Testing", E464="Cost per service ($USD)"),
SUMIFS(PSA!$E:$E,PSA!$A:$A,C464,PSA!$G:$G,D464),
IF(AND(A464="Colorectal Cancer Screening", E464="Cost per service ($USD)"),
SUMIFS(COL!$E:$E,COL!$A:$A,C464,COL!$G:$G,D464),
IF(AND(A464="Cervical Cancer Screening", E464="Cost per service ($USD)"),
SUMIFS(CERV!$E:$E,CERV!$A:$A,C464,CERV!$G:$G,D464),
IF(AND(A464="Cancer Screening for CKD patients", E464="Cost per service ($USD)"),
SUMIFS(CANSCRN!$E:$E,CANSCRN!$A:$A,C464,CANSCRN!$G:$G,D464),
IF(AND(A464="PSA Testing", E464="Total Expenditure ($USD per 100,000 patients)"),
SUMIFS(PSA!$F:$F,PSA!$A:$A,C464,PSA!$G:$G,D464),
IF(AND(A464="Colorectal Cancer Screening", E464="Total Expenditure ($USD per 100,000 patients)"),
SUMIFS(COL!$F:$F,COL!$A:$A,C464,COL!$G:$G,D464),
IF(AND(A464="Cervical Cancer Screening", E464="Total Expenditure ($USD per 100,000 patients)"),
SUMIFS(CERV!$F:$F,CERV!$A:$A,C464,CERV!$G:$G,D464),
SUMIFS(CANSCRN!$F:$F,CANSCRN!$A:$A,C464,CANSCRN!$G:$G,D464))))))))))))</f>
        <v>11629.182665935272</v>
      </c>
    </row>
    <row r="465" spans="1:6" x14ac:dyDescent="0.2">
      <c r="A465" s="24" t="s">
        <v>100</v>
      </c>
      <c r="B465" s="24" t="s">
        <v>101</v>
      </c>
      <c r="C465" s="24" t="s">
        <v>73</v>
      </c>
      <c r="D465" s="24">
        <v>2010</v>
      </c>
      <c r="E465" s="24" t="s">
        <v>102</v>
      </c>
      <c r="F465" s="3">
        <f>IF(AND(A465="PSA Testing", E465= "Utilization Rate (per 100,000 patients)"),
SUMIFS(PSA!$D:$D,PSA!$A:$A,C465,PSA!$G:$G,D465),
IF(AND(A465="Colorectal Cancer Screening", E465="Utilization Rate (per 100,000 patients)"),
SUMIFS(COL!$D:$D,COL!$A:$A,C465,COL!$G:$G, D465),
IF(AND(A465="Cervical Cancer Screening", E465="Utilization Rate (per 100,000 patients)"),
SUMIFS(CERV!$D:$D,CERV!$A:$A,C465,CERV!$G:$G,D465),
IF(AND(A465="Cancer Screening for CKD patients", E465="Utilization Rate (per 100,000 patients)"),
SUMIFS(CANSCRN!$D:$D,CANSCRN!$A:$A,C465,CANSCRN!$G:$G,D465),
IF(AND(A465="PSA Testing", E465="Cost per service ($USD)"),
SUMIFS(PSA!$E:$E,PSA!$A:$A,C465,PSA!$G:$G,D465),
IF(AND(A465="Colorectal Cancer Screening", E465="Cost per service ($USD)"),
SUMIFS(COL!$E:$E,COL!$A:$A,C465,COL!$G:$G,D465),
IF(AND(A465="Cervical Cancer Screening", E465="Cost per service ($USD)"),
SUMIFS(CERV!$E:$E,CERV!$A:$A,C465,CERV!$G:$G,D465),
IF(AND(A465="Cancer Screening for CKD patients", E465="Cost per service ($USD)"),
SUMIFS(CANSCRN!$E:$E,CANSCRN!$A:$A,C465,CANSCRN!$G:$G,D465),
IF(AND(A465="PSA Testing", E465="Total Expenditure ($USD per 100,000 patients)"),
SUMIFS(PSA!$F:$F,PSA!$A:$A,C465,PSA!$G:$G,D465),
IF(AND(A465="Colorectal Cancer Screening", E465="Total Expenditure ($USD per 100,000 patients)"),
SUMIFS(COL!$F:$F,COL!$A:$A,C465,COL!$G:$G,D465),
IF(AND(A465="Cervical Cancer Screening", E465="Total Expenditure ($USD per 100,000 patients)"),
SUMIFS(CERV!$F:$F,CERV!$A:$A,C465,CERV!$G:$G,D465),
SUMIFS(CANSCRN!$F:$F,CANSCRN!$A:$A,C465,CANSCRN!$G:$G,D465))))))))))))</f>
        <v>9072.2856306701779</v>
      </c>
    </row>
    <row r="466" spans="1:6" x14ac:dyDescent="0.2">
      <c r="A466" s="24" t="s">
        <v>100</v>
      </c>
      <c r="B466" s="24" t="s">
        <v>101</v>
      </c>
      <c r="C466" s="24" t="s">
        <v>73</v>
      </c>
      <c r="D466" s="24">
        <v>2011</v>
      </c>
      <c r="E466" s="24" t="s">
        <v>102</v>
      </c>
      <c r="F466" s="3">
        <f>IF(AND(A466="PSA Testing", E466= "Utilization Rate (per 100,000 patients)"),
SUMIFS(PSA!$D:$D,PSA!$A:$A,C466,PSA!$G:$G,D466),
IF(AND(A466="Colorectal Cancer Screening", E466="Utilization Rate (per 100,000 patients)"),
SUMIFS(COL!$D:$D,COL!$A:$A,C466,COL!$G:$G, D466),
IF(AND(A466="Cervical Cancer Screening", E466="Utilization Rate (per 100,000 patients)"),
SUMIFS(CERV!$D:$D,CERV!$A:$A,C466,CERV!$G:$G,D466),
IF(AND(A466="Cancer Screening for CKD patients", E466="Utilization Rate (per 100,000 patients)"),
SUMIFS(CANSCRN!$D:$D,CANSCRN!$A:$A,C466,CANSCRN!$G:$G,D466),
IF(AND(A466="PSA Testing", E466="Cost per service ($USD)"),
SUMIFS(PSA!$E:$E,PSA!$A:$A,C466,PSA!$G:$G,D466),
IF(AND(A466="Colorectal Cancer Screening", E466="Cost per service ($USD)"),
SUMIFS(COL!$E:$E,COL!$A:$A,C466,COL!$G:$G,D466),
IF(AND(A466="Cervical Cancer Screening", E466="Cost per service ($USD)"),
SUMIFS(CERV!$E:$E,CERV!$A:$A,C466,CERV!$G:$G,D466),
IF(AND(A466="Cancer Screening for CKD patients", E466="Cost per service ($USD)"),
SUMIFS(CANSCRN!$E:$E,CANSCRN!$A:$A,C466,CANSCRN!$G:$G,D466),
IF(AND(A466="PSA Testing", E466="Total Expenditure ($USD per 100,000 patients)"),
SUMIFS(PSA!$F:$F,PSA!$A:$A,C466,PSA!$G:$G,D466),
IF(AND(A466="Colorectal Cancer Screening", E466="Total Expenditure ($USD per 100,000 patients)"),
SUMIFS(COL!$F:$F,COL!$A:$A,C466,COL!$G:$G,D466),
IF(AND(A466="Cervical Cancer Screening", E466="Total Expenditure ($USD per 100,000 patients)"),
SUMIFS(CERV!$F:$F,CERV!$A:$A,C466,CERV!$G:$G,D466),
SUMIFS(CANSCRN!$F:$F,CANSCRN!$A:$A,C466,CANSCRN!$G:$G,D466))))))))))))</f>
        <v>12851.489273068111</v>
      </c>
    </row>
    <row r="467" spans="1:6" x14ac:dyDescent="0.2">
      <c r="A467" s="24" t="s">
        <v>100</v>
      </c>
      <c r="B467" s="24" t="s">
        <v>101</v>
      </c>
      <c r="C467" s="24" t="s">
        <v>73</v>
      </c>
      <c r="D467" s="24">
        <v>2012</v>
      </c>
      <c r="E467" s="24" t="s">
        <v>102</v>
      </c>
      <c r="F467" s="3">
        <f>IF(AND(A467="PSA Testing", E467= "Utilization Rate (per 100,000 patients)"),
SUMIFS(PSA!$D:$D,PSA!$A:$A,C467,PSA!$G:$G,D467),
IF(AND(A467="Colorectal Cancer Screening", E467="Utilization Rate (per 100,000 patients)"),
SUMIFS(COL!$D:$D,COL!$A:$A,C467,COL!$G:$G, D467),
IF(AND(A467="Cervical Cancer Screening", E467="Utilization Rate (per 100,000 patients)"),
SUMIFS(CERV!$D:$D,CERV!$A:$A,C467,CERV!$G:$G,D467),
IF(AND(A467="Cancer Screening for CKD patients", E467="Utilization Rate (per 100,000 patients)"),
SUMIFS(CANSCRN!$D:$D,CANSCRN!$A:$A,C467,CANSCRN!$G:$G,D467),
IF(AND(A467="PSA Testing", E467="Cost per service ($USD)"),
SUMIFS(PSA!$E:$E,PSA!$A:$A,C467,PSA!$G:$G,D467),
IF(AND(A467="Colorectal Cancer Screening", E467="Cost per service ($USD)"),
SUMIFS(COL!$E:$E,COL!$A:$A,C467,COL!$G:$G,D467),
IF(AND(A467="Cervical Cancer Screening", E467="Cost per service ($USD)"),
SUMIFS(CERV!$E:$E,CERV!$A:$A,C467,CERV!$G:$G,D467),
IF(AND(A467="Cancer Screening for CKD patients", E467="Cost per service ($USD)"),
SUMIFS(CANSCRN!$E:$E,CANSCRN!$A:$A,C467,CANSCRN!$G:$G,D467),
IF(AND(A467="PSA Testing", E467="Total Expenditure ($USD per 100,000 patients)"),
SUMIFS(PSA!$F:$F,PSA!$A:$A,C467,PSA!$G:$G,D467),
IF(AND(A467="Colorectal Cancer Screening", E467="Total Expenditure ($USD per 100,000 patients)"),
SUMIFS(COL!$F:$F,COL!$A:$A,C467,COL!$G:$G,D467),
IF(AND(A467="Cervical Cancer Screening", E467="Total Expenditure ($USD per 100,000 patients)"),
SUMIFS(CERV!$F:$F,CERV!$A:$A,C467,CERV!$G:$G,D467),
SUMIFS(CANSCRN!$F:$F,CANSCRN!$A:$A,C467,CANSCRN!$G:$G,D467))))))))))))</f>
        <v>13398.381722989054</v>
      </c>
    </row>
    <row r="468" spans="1:6" x14ac:dyDescent="0.2">
      <c r="A468" s="24" t="s">
        <v>100</v>
      </c>
      <c r="B468" s="24" t="s">
        <v>101</v>
      </c>
      <c r="C468" s="24" t="s">
        <v>73</v>
      </c>
      <c r="D468" s="24">
        <v>2013</v>
      </c>
      <c r="E468" s="24" t="s">
        <v>102</v>
      </c>
      <c r="F468" s="3">
        <f>IF(AND(A468="PSA Testing", E468= "Utilization Rate (per 100,000 patients)"),
SUMIFS(PSA!$D:$D,PSA!$A:$A,C468,PSA!$G:$G,D468),
IF(AND(A468="Colorectal Cancer Screening", E468="Utilization Rate (per 100,000 patients)"),
SUMIFS(COL!$D:$D,COL!$A:$A,C468,COL!$G:$G, D468),
IF(AND(A468="Cervical Cancer Screening", E468="Utilization Rate (per 100,000 patients)"),
SUMIFS(CERV!$D:$D,CERV!$A:$A,C468,CERV!$G:$G,D468),
IF(AND(A468="Cancer Screening for CKD patients", E468="Utilization Rate (per 100,000 patients)"),
SUMIFS(CANSCRN!$D:$D,CANSCRN!$A:$A,C468,CANSCRN!$G:$G,D468),
IF(AND(A468="PSA Testing", E468="Cost per service ($USD)"),
SUMIFS(PSA!$E:$E,PSA!$A:$A,C468,PSA!$G:$G,D468),
IF(AND(A468="Colorectal Cancer Screening", E468="Cost per service ($USD)"),
SUMIFS(COL!$E:$E,COL!$A:$A,C468,COL!$G:$G,D468),
IF(AND(A468="Cervical Cancer Screening", E468="Cost per service ($USD)"),
SUMIFS(CERV!$E:$E,CERV!$A:$A,C468,CERV!$G:$G,D468),
IF(AND(A468="Cancer Screening for CKD patients", E468="Cost per service ($USD)"),
SUMIFS(CANSCRN!$E:$E,CANSCRN!$A:$A,C468,CANSCRN!$G:$G,D468),
IF(AND(A468="PSA Testing", E468="Total Expenditure ($USD per 100,000 patients)"),
SUMIFS(PSA!$F:$F,PSA!$A:$A,C468,PSA!$G:$G,D468),
IF(AND(A468="Colorectal Cancer Screening", E468="Total Expenditure ($USD per 100,000 patients)"),
SUMIFS(COL!$F:$F,COL!$A:$A,C468,COL!$G:$G,D468),
IF(AND(A468="Cervical Cancer Screening", E468="Total Expenditure ($USD per 100,000 patients)"),
SUMIFS(CERV!$F:$F,CERV!$A:$A,C468,CERV!$G:$G,D468),
SUMIFS(CANSCRN!$F:$F,CANSCRN!$A:$A,C468,CANSCRN!$G:$G,D468))))))))))))</f>
        <v>12723.613595706618</v>
      </c>
    </row>
    <row r="469" spans="1:6" x14ac:dyDescent="0.2">
      <c r="A469" s="24" t="s">
        <v>100</v>
      </c>
      <c r="B469" s="24" t="s">
        <v>101</v>
      </c>
      <c r="C469" s="24" t="s">
        <v>73</v>
      </c>
      <c r="D469" s="24">
        <v>2014</v>
      </c>
      <c r="E469" s="24" t="s">
        <v>102</v>
      </c>
      <c r="F469" s="3">
        <f>IF(AND(A469="PSA Testing", E469= "Utilization Rate (per 100,000 patients)"),
SUMIFS(PSA!$D:$D,PSA!$A:$A,C469,PSA!$G:$G,D469),
IF(AND(A469="Colorectal Cancer Screening", E469="Utilization Rate (per 100,000 patients)"),
SUMIFS(COL!$D:$D,COL!$A:$A,C469,COL!$G:$G, D469),
IF(AND(A469="Cervical Cancer Screening", E469="Utilization Rate (per 100,000 patients)"),
SUMIFS(CERV!$D:$D,CERV!$A:$A,C469,CERV!$G:$G,D469),
IF(AND(A469="Cancer Screening for CKD patients", E469="Utilization Rate (per 100,000 patients)"),
SUMIFS(CANSCRN!$D:$D,CANSCRN!$A:$A,C469,CANSCRN!$G:$G,D469),
IF(AND(A469="PSA Testing", E469="Cost per service ($USD)"),
SUMIFS(PSA!$E:$E,PSA!$A:$A,C469,PSA!$G:$G,D469),
IF(AND(A469="Colorectal Cancer Screening", E469="Cost per service ($USD)"),
SUMIFS(COL!$E:$E,COL!$A:$A,C469,COL!$G:$G,D469),
IF(AND(A469="Cervical Cancer Screening", E469="Cost per service ($USD)"),
SUMIFS(CERV!$E:$E,CERV!$A:$A,C469,CERV!$G:$G,D469),
IF(AND(A469="Cancer Screening for CKD patients", E469="Cost per service ($USD)"),
SUMIFS(CANSCRN!$E:$E,CANSCRN!$A:$A,C469,CANSCRN!$G:$G,D469),
IF(AND(A469="PSA Testing", E469="Total Expenditure ($USD per 100,000 patients)"),
SUMIFS(PSA!$F:$F,PSA!$A:$A,C469,PSA!$G:$G,D469),
IF(AND(A469="Colorectal Cancer Screening", E469="Total Expenditure ($USD per 100,000 patients)"),
SUMIFS(COL!$F:$F,COL!$A:$A,C469,COL!$G:$G,D469),
IF(AND(A469="Cervical Cancer Screening", E469="Total Expenditure ($USD per 100,000 patients)"),
SUMIFS(CERV!$F:$F,CERV!$A:$A,C469,CERV!$G:$G,D469),
SUMIFS(CANSCRN!$F:$F,CANSCRN!$A:$A,C469,CANSCRN!$G:$G,D469))))))))))))</f>
        <v>12768.361581920903</v>
      </c>
    </row>
    <row r="470" spans="1:6" x14ac:dyDescent="0.2">
      <c r="A470" s="24" t="s">
        <v>100</v>
      </c>
      <c r="B470" s="24" t="s">
        <v>101</v>
      </c>
      <c r="C470" s="24" t="s">
        <v>73</v>
      </c>
      <c r="D470" s="24">
        <v>2015</v>
      </c>
      <c r="E470" s="24" t="s">
        <v>102</v>
      </c>
      <c r="F470" s="3">
        <f>IF(AND(A470="PSA Testing", E470= "Utilization Rate (per 100,000 patients)"),
SUMIFS(PSA!$D:$D,PSA!$A:$A,C470,PSA!$G:$G,D470),
IF(AND(A470="Colorectal Cancer Screening", E470="Utilization Rate (per 100,000 patients)"),
SUMIFS(COL!$D:$D,COL!$A:$A,C470,COL!$G:$G, D470),
IF(AND(A470="Cervical Cancer Screening", E470="Utilization Rate (per 100,000 patients)"),
SUMIFS(CERV!$D:$D,CERV!$A:$A,C470,CERV!$G:$G,D470),
IF(AND(A470="Cancer Screening for CKD patients", E470="Utilization Rate (per 100,000 patients)"),
SUMIFS(CANSCRN!$D:$D,CANSCRN!$A:$A,C470,CANSCRN!$G:$G,D470),
IF(AND(A470="PSA Testing", E470="Cost per service ($USD)"),
SUMIFS(PSA!$E:$E,PSA!$A:$A,C470,PSA!$G:$G,D470),
IF(AND(A470="Colorectal Cancer Screening", E470="Cost per service ($USD)"),
SUMIFS(COL!$E:$E,COL!$A:$A,C470,COL!$G:$G,D470),
IF(AND(A470="Cervical Cancer Screening", E470="Cost per service ($USD)"),
SUMIFS(CERV!$E:$E,CERV!$A:$A,C470,CERV!$G:$G,D470),
IF(AND(A470="Cancer Screening for CKD patients", E470="Cost per service ($USD)"),
SUMIFS(CANSCRN!$E:$E,CANSCRN!$A:$A,C470,CANSCRN!$G:$G,D470),
IF(AND(A470="PSA Testing", E470="Total Expenditure ($USD per 100,000 patients)"),
SUMIFS(PSA!$F:$F,PSA!$A:$A,C470,PSA!$G:$G,D470),
IF(AND(A470="Colorectal Cancer Screening", E470="Total Expenditure ($USD per 100,000 patients)"),
SUMIFS(COL!$F:$F,COL!$A:$A,C470,COL!$G:$G,D470),
IF(AND(A470="Cervical Cancer Screening", E470="Total Expenditure ($USD per 100,000 patients)"),
SUMIFS(CERV!$F:$F,CERV!$A:$A,C470,CERV!$G:$G,D470),
SUMIFS(CANSCRN!$F:$F,CANSCRN!$A:$A,C470,CANSCRN!$G:$G,D470))))))))))))</f>
        <v>16192.283364958887</v>
      </c>
    </row>
    <row r="471" spans="1:6" x14ac:dyDescent="0.2">
      <c r="A471" s="24" t="s">
        <v>100</v>
      </c>
      <c r="B471" s="24" t="s">
        <v>101</v>
      </c>
      <c r="C471" s="24" t="s">
        <v>73</v>
      </c>
      <c r="D471" s="24">
        <v>2016</v>
      </c>
      <c r="E471" s="24" t="s">
        <v>102</v>
      </c>
      <c r="F471" s="3">
        <f>IF(AND(A471="PSA Testing", E471= "Utilization Rate (per 100,000 patients)"),
SUMIFS(PSA!$D:$D,PSA!$A:$A,C471,PSA!$G:$G,D471),
IF(AND(A471="Colorectal Cancer Screening", E471="Utilization Rate (per 100,000 patients)"),
SUMIFS(COL!$D:$D,COL!$A:$A,C471,COL!$G:$G, D471),
IF(AND(A471="Cervical Cancer Screening", E471="Utilization Rate (per 100,000 patients)"),
SUMIFS(CERV!$D:$D,CERV!$A:$A,C471,CERV!$G:$G,D471),
IF(AND(A471="Cancer Screening for CKD patients", E471="Utilization Rate (per 100,000 patients)"),
SUMIFS(CANSCRN!$D:$D,CANSCRN!$A:$A,C471,CANSCRN!$G:$G,D471),
IF(AND(A471="PSA Testing", E471="Cost per service ($USD)"),
SUMIFS(PSA!$E:$E,PSA!$A:$A,C471,PSA!$G:$G,D471),
IF(AND(A471="Colorectal Cancer Screening", E471="Cost per service ($USD)"),
SUMIFS(COL!$E:$E,COL!$A:$A,C471,COL!$G:$G,D471),
IF(AND(A471="Cervical Cancer Screening", E471="Cost per service ($USD)"),
SUMIFS(CERV!$E:$E,CERV!$A:$A,C471,CERV!$G:$G,D471),
IF(AND(A471="Cancer Screening for CKD patients", E471="Cost per service ($USD)"),
SUMIFS(CANSCRN!$E:$E,CANSCRN!$A:$A,C471,CANSCRN!$G:$G,D471),
IF(AND(A471="PSA Testing", E471="Total Expenditure ($USD per 100,000 patients)"),
SUMIFS(PSA!$F:$F,PSA!$A:$A,C471,PSA!$G:$G,D471),
IF(AND(A471="Colorectal Cancer Screening", E471="Total Expenditure ($USD per 100,000 patients)"),
SUMIFS(COL!$F:$F,COL!$A:$A,C471,COL!$G:$G,D471),
IF(AND(A471="Cervical Cancer Screening", E471="Total Expenditure ($USD per 100,000 patients)"),
SUMIFS(CERV!$F:$F,CERV!$A:$A,C471,CERV!$G:$G,D471),
SUMIFS(CANSCRN!$F:$F,CANSCRN!$A:$A,C471,CANSCRN!$G:$G,D471))))))))))))</f>
        <v>19691.119691119689</v>
      </c>
    </row>
    <row r="472" spans="1:6" x14ac:dyDescent="0.2">
      <c r="A472" s="24" t="s">
        <v>100</v>
      </c>
      <c r="B472" s="24" t="s">
        <v>101</v>
      </c>
      <c r="C472" s="24" t="s">
        <v>73</v>
      </c>
      <c r="D472" s="24">
        <v>2017</v>
      </c>
      <c r="E472" s="24" t="s">
        <v>102</v>
      </c>
      <c r="F472" s="3">
        <f>IF(AND(A472="PSA Testing", E472= "Utilization Rate (per 100,000 patients)"),
SUMIFS(PSA!$D:$D,PSA!$A:$A,C472,PSA!$G:$G,D472),
IF(AND(A472="Colorectal Cancer Screening", E472="Utilization Rate (per 100,000 patients)"),
SUMIFS(COL!$D:$D,COL!$A:$A,C472,COL!$G:$G, D472),
IF(AND(A472="Cervical Cancer Screening", E472="Utilization Rate (per 100,000 patients)"),
SUMIFS(CERV!$D:$D,CERV!$A:$A,C472,CERV!$G:$G,D472),
IF(AND(A472="Cancer Screening for CKD patients", E472="Utilization Rate (per 100,000 patients)"),
SUMIFS(CANSCRN!$D:$D,CANSCRN!$A:$A,C472,CANSCRN!$G:$G,D472),
IF(AND(A472="PSA Testing", E472="Cost per service ($USD)"),
SUMIFS(PSA!$E:$E,PSA!$A:$A,C472,PSA!$G:$G,D472),
IF(AND(A472="Colorectal Cancer Screening", E472="Cost per service ($USD)"),
SUMIFS(COL!$E:$E,COL!$A:$A,C472,COL!$G:$G,D472),
IF(AND(A472="Cervical Cancer Screening", E472="Cost per service ($USD)"),
SUMIFS(CERV!$E:$E,CERV!$A:$A,C472,CERV!$G:$G,D472),
IF(AND(A472="Cancer Screening for CKD patients", E472="Cost per service ($USD)"),
SUMIFS(CANSCRN!$E:$E,CANSCRN!$A:$A,C472,CANSCRN!$G:$G,D472),
IF(AND(A472="PSA Testing", E472="Total Expenditure ($USD per 100,000 patients)"),
SUMIFS(PSA!$F:$F,PSA!$A:$A,C472,PSA!$G:$G,D472),
IF(AND(A472="Colorectal Cancer Screening", E472="Total Expenditure ($USD per 100,000 patients)"),
SUMIFS(COL!$F:$F,COL!$A:$A,C472,COL!$G:$G,D472),
IF(AND(A472="Cervical Cancer Screening", E472="Total Expenditure ($USD per 100,000 patients)"),
SUMIFS(CERV!$F:$F,CERV!$A:$A,C472,CERV!$G:$G,D472),
SUMIFS(CANSCRN!$F:$F,CANSCRN!$A:$A,C472,CANSCRN!$G:$G,D472))))))))))))</f>
        <v>28443.612151477322</v>
      </c>
    </row>
    <row r="473" spans="1:6" x14ac:dyDescent="0.2">
      <c r="A473" s="24" t="s">
        <v>100</v>
      </c>
      <c r="B473" s="24" t="s">
        <v>101</v>
      </c>
      <c r="C473" s="24" t="s">
        <v>73</v>
      </c>
      <c r="D473" s="24">
        <v>2018</v>
      </c>
      <c r="E473" s="24" t="s">
        <v>102</v>
      </c>
      <c r="F473" s="3">
        <f>IF(AND(A473="PSA Testing", E473= "Utilization Rate (per 100,000 patients)"),
SUMIFS(PSA!$D:$D,PSA!$A:$A,C473,PSA!$G:$G,D473),
IF(AND(A473="Colorectal Cancer Screening", E473="Utilization Rate (per 100,000 patients)"),
SUMIFS(COL!$D:$D,COL!$A:$A,C473,COL!$G:$G, D473),
IF(AND(A473="Cervical Cancer Screening", E473="Utilization Rate (per 100,000 patients)"),
SUMIFS(CERV!$D:$D,CERV!$A:$A,C473,CERV!$G:$G,D473),
IF(AND(A473="Cancer Screening for CKD patients", E473="Utilization Rate (per 100,000 patients)"),
SUMIFS(CANSCRN!$D:$D,CANSCRN!$A:$A,C473,CANSCRN!$G:$G,D473),
IF(AND(A473="PSA Testing", E473="Cost per service ($USD)"),
SUMIFS(PSA!$E:$E,PSA!$A:$A,C473,PSA!$G:$G,D473),
IF(AND(A473="Colorectal Cancer Screening", E473="Cost per service ($USD)"),
SUMIFS(COL!$E:$E,COL!$A:$A,C473,COL!$G:$G,D473),
IF(AND(A473="Cervical Cancer Screening", E473="Cost per service ($USD)"),
SUMIFS(CERV!$E:$E,CERV!$A:$A,C473,CERV!$G:$G,D473),
IF(AND(A473="Cancer Screening for CKD patients", E473="Cost per service ($USD)"),
SUMIFS(CANSCRN!$E:$E,CANSCRN!$A:$A,C473,CANSCRN!$G:$G,D473),
IF(AND(A473="PSA Testing", E473="Total Expenditure ($USD per 100,000 patients)"),
SUMIFS(PSA!$F:$F,PSA!$A:$A,C473,PSA!$G:$G,D473),
IF(AND(A473="Colorectal Cancer Screening", E473="Total Expenditure ($USD per 100,000 patients)"),
SUMIFS(COL!$F:$F,COL!$A:$A,C473,COL!$G:$G,D473),
IF(AND(A473="Cervical Cancer Screening", E473="Total Expenditure ($USD per 100,000 patients)"),
SUMIFS(CERV!$F:$F,CERV!$A:$A,C473,CERV!$G:$G,D473),
SUMIFS(CANSCRN!$F:$F,CANSCRN!$A:$A,C473,CANSCRN!$G:$G,D473))))))))))))</f>
        <v>32049.763033175353</v>
      </c>
    </row>
    <row r="474" spans="1:6" x14ac:dyDescent="0.2">
      <c r="A474" s="24" t="s">
        <v>100</v>
      </c>
      <c r="B474" s="24" t="s">
        <v>101</v>
      </c>
      <c r="C474" s="24" t="s">
        <v>73</v>
      </c>
      <c r="D474" s="24">
        <v>2019</v>
      </c>
      <c r="E474" s="24" t="s">
        <v>102</v>
      </c>
      <c r="F474" s="3">
        <f>IF(AND(A474="PSA Testing", E474= "Utilization Rate (per 100,000 patients)"),
SUMIFS(PSA!$D:$D,PSA!$A:$A,C474,PSA!$G:$G,D474),
IF(AND(A474="Colorectal Cancer Screening", E474="Utilization Rate (per 100,000 patients)"),
SUMIFS(COL!$D:$D,COL!$A:$A,C474,COL!$G:$G, D474),
IF(AND(A474="Cervical Cancer Screening", E474="Utilization Rate (per 100,000 patients)"),
SUMIFS(CERV!$D:$D,CERV!$A:$A,C474,CERV!$G:$G,D474),
IF(AND(A474="Cancer Screening for CKD patients", E474="Utilization Rate (per 100,000 patients)"),
SUMIFS(CANSCRN!$D:$D,CANSCRN!$A:$A,C474,CANSCRN!$G:$G,D474),
IF(AND(A474="PSA Testing", E474="Cost per service ($USD)"),
SUMIFS(PSA!$E:$E,PSA!$A:$A,C474,PSA!$G:$G,D474),
IF(AND(A474="Colorectal Cancer Screening", E474="Cost per service ($USD)"),
SUMIFS(COL!$E:$E,COL!$A:$A,C474,COL!$G:$G,D474),
IF(AND(A474="Cervical Cancer Screening", E474="Cost per service ($USD)"),
SUMIFS(CERV!$E:$E,CERV!$A:$A,C474,CERV!$G:$G,D474),
IF(AND(A474="Cancer Screening for CKD patients", E474="Cost per service ($USD)"),
SUMIFS(CANSCRN!$E:$E,CANSCRN!$A:$A,C474,CANSCRN!$G:$G,D474),
IF(AND(A474="PSA Testing", E474="Total Expenditure ($USD per 100,000 patients)"),
SUMIFS(PSA!$F:$F,PSA!$A:$A,C474,PSA!$G:$G,D474),
IF(AND(A474="Colorectal Cancer Screening", E474="Total Expenditure ($USD per 100,000 patients)"),
SUMIFS(COL!$F:$F,COL!$A:$A,C474,COL!$G:$G,D474),
IF(AND(A474="Cervical Cancer Screening", E474="Total Expenditure ($USD per 100,000 patients)"),
SUMIFS(CERV!$F:$F,CERV!$A:$A,C474,CERV!$G:$G,D474),
SUMIFS(CANSCRN!$F:$F,CANSCRN!$A:$A,C474,CANSCRN!$G:$G,D474))))))))))))</f>
        <v>32462.101411395717</v>
      </c>
    </row>
    <row r="475" spans="1:6" x14ac:dyDescent="0.2">
      <c r="A475" s="24" t="s">
        <v>100</v>
      </c>
      <c r="B475" s="24" t="s">
        <v>101</v>
      </c>
      <c r="C475" s="24" t="s">
        <v>74</v>
      </c>
      <c r="D475" s="24">
        <v>2009</v>
      </c>
      <c r="E475" s="24" t="s">
        <v>102</v>
      </c>
      <c r="F475" s="3">
        <f>IF(AND(A475="PSA Testing", E475= "Utilization Rate (per 100,000 patients)"),
SUMIFS(PSA!$D:$D,PSA!$A:$A,C475,PSA!$G:$G,D475),
IF(AND(A475="Colorectal Cancer Screening", E475="Utilization Rate (per 100,000 patients)"),
SUMIFS(COL!$D:$D,COL!$A:$A,C475,COL!$G:$G, D475),
IF(AND(A475="Cervical Cancer Screening", E475="Utilization Rate (per 100,000 patients)"),
SUMIFS(CERV!$D:$D,CERV!$A:$A,C475,CERV!$G:$G,D475),
IF(AND(A475="Cancer Screening for CKD patients", E475="Utilization Rate (per 100,000 patients)"),
SUMIFS(CANSCRN!$D:$D,CANSCRN!$A:$A,C475,CANSCRN!$G:$G,D475),
IF(AND(A475="PSA Testing", E475="Cost per service ($USD)"),
SUMIFS(PSA!$E:$E,PSA!$A:$A,C475,PSA!$G:$G,D475),
IF(AND(A475="Colorectal Cancer Screening", E475="Cost per service ($USD)"),
SUMIFS(COL!$E:$E,COL!$A:$A,C475,COL!$G:$G,D475),
IF(AND(A475="Cervical Cancer Screening", E475="Cost per service ($USD)"),
SUMIFS(CERV!$E:$E,CERV!$A:$A,C475,CERV!$G:$G,D475),
IF(AND(A475="Cancer Screening for CKD patients", E475="Cost per service ($USD)"),
SUMIFS(CANSCRN!$E:$E,CANSCRN!$A:$A,C475,CANSCRN!$G:$G,D475),
IF(AND(A475="PSA Testing", E475="Total Expenditure ($USD per 100,000 patients)"),
SUMIFS(PSA!$F:$F,PSA!$A:$A,C475,PSA!$G:$G,D475),
IF(AND(A475="Colorectal Cancer Screening", E475="Total Expenditure ($USD per 100,000 patients)"),
SUMIFS(COL!$F:$F,COL!$A:$A,C475,COL!$G:$G,D475),
IF(AND(A475="Cervical Cancer Screening", E475="Total Expenditure ($USD per 100,000 patients)"),
SUMIFS(CERV!$F:$F,CERV!$A:$A,C475,CERV!$G:$G,D475),
SUMIFS(CANSCRN!$F:$F,CANSCRN!$A:$A,C475,CANSCRN!$G:$G,D475))))))))))))</f>
        <v>7819.565457152311</v>
      </c>
    </row>
    <row r="476" spans="1:6" x14ac:dyDescent="0.2">
      <c r="A476" s="24" t="s">
        <v>100</v>
      </c>
      <c r="B476" s="24" t="s">
        <v>101</v>
      </c>
      <c r="C476" s="24" t="s">
        <v>74</v>
      </c>
      <c r="D476" s="24">
        <v>2010</v>
      </c>
      <c r="E476" s="24" t="s">
        <v>102</v>
      </c>
      <c r="F476" s="3">
        <f>IF(AND(A476="PSA Testing", E476= "Utilization Rate (per 100,000 patients)"),
SUMIFS(PSA!$D:$D,PSA!$A:$A,C476,PSA!$G:$G,D476),
IF(AND(A476="Colorectal Cancer Screening", E476="Utilization Rate (per 100,000 patients)"),
SUMIFS(COL!$D:$D,COL!$A:$A,C476,COL!$G:$G, D476),
IF(AND(A476="Cervical Cancer Screening", E476="Utilization Rate (per 100,000 patients)"),
SUMIFS(CERV!$D:$D,CERV!$A:$A,C476,CERV!$G:$G,D476),
IF(AND(A476="Cancer Screening for CKD patients", E476="Utilization Rate (per 100,000 patients)"),
SUMIFS(CANSCRN!$D:$D,CANSCRN!$A:$A,C476,CANSCRN!$G:$G,D476),
IF(AND(A476="PSA Testing", E476="Cost per service ($USD)"),
SUMIFS(PSA!$E:$E,PSA!$A:$A,C476,PSA!$G:$G,D476),
IF(AND(A476="Colorectal Cancer Screening", E476="Cost per service ($USD)"),
SUMIFS(COL!$E:$E,COL!$A:$A,C476,COL!$G:$G,D476),
IF(AND(A476="Cervical Cancer Screening", E476="Cost per service ($USD)"),
SUMIFS(CERV!$E:$E,CERV!$A:$A,C476,CERV!$G:$G,D476),
IF(AND(A476="Cancer Screening for CKD patients", E476="Cost per service ($USD)"),
SUMIFS(CANSCRN!$E:$E,CANSCRN!$A:$A,C476,CANSCRN!$G:$G,D476),
IF(AND(A476="PSA Testing", E476="Total Expenditure ($USD per 100,000 patients)"),
SUMIFS(PSA!$F:$F,PSA!$A:$A,C476,PSA!$G:$G,D476),
IF(AND(A476="Colorectal Cancer Screening", E476="Total Expenditure ($USD per 100,000 patients)"),
SUMIFS(COL!$F:$F,COL!$A:$A,C476,COL!$G:$G,D476),
IF(AND(A476="Cervical Cancer Screening", E476="Total Expenditure ($USD per 100,000 patients)"),
SUMIFS(CERV!$F:$F,CERV!$A:$A,C476,CERV!$G:$G,D476),
SUMIFS(CANSCRN!$F:$F,CANSCRN!$A:$A,C476,CANSCRN!$G:$G,D476))))))))))))</f>
        <v>6668.4753119913194</v>
      </c>
    </row>
    <row r="477" spans="1:6" x14ac:dyDescent="0.2">
      <c r="A477" s="24" t="s">
        <v>100</v>
      </c>
      <c r="B477" s="24" t="s">
        <v>101</v>
      </c>
      <c r="C477" s="24" t="s">
        <v>74</v>
      </c>
      <c r="D477" s="24">
        <v>2011</v>
      </c>
      <c r="E477" s="24" t="s">
        <v>102</v>
      </c>
      <c r="F477" s="3">
        <f>IF(AND(A477="PSA Testing", E477= "Utilization Rate (per 100,000 patients)"),
SUMIFS(PSA!$D:$D,PSA!$A:$A,C477,PSA!$G:$G,D477),
IF(AND(A477="Colorectal Cancer Screening", E477="Utilization Rate (per 100,000 patients)"),
SUMIFS(COL!$D:$D,COL!$A:$A,C477,COL!$G:$G, D477),
IF(AND(A477="Cervical Cancer Screening", E477="Utilization Rate (per 100,000 patients)"),
SUMIFS(CERV!$D:$D,CERV!$A:$A,C477,CERV!$G:$G,D477),
IF(AND(A477="Cancer Screening for CKD patients", E477="Utilization Rate (per 100,000 patients)"),
SUMIFS(CANSCRN!$D:$D,CANSCRN!$A:$A,C477,CANSCRN!$G:$G,D477),
IF(AND(A477="PSA Testing", E477="Cost per service ($USD)"),
SUMIFS(PSA!$E:$E,PSA!$A:$A,C477,PSA!$G:$G,D477),
IF(AND(A477="Colorectal Cancer Screening", E477="Cost per service ($USD)"),
SUMIFS(COL!$E:$E,COL!$A:$A,C477,COL!$G:$G,D477),
IF(AND(A477="Cervical Cancer Screening", E477="Cost per service ($USD)"),
SUMIFS(CERV!$E:$E,CERV!$A:$A,C477,CERV!$G:$G,D477),
IF(AND(A477="Cancer Screening for CKD patients", E477="Cost per service ($USD)"),
SUMIFS(CANSCRN!$E:$E,CANSCRN!$A:$A,C477,CANSCRN!$G:$G,D477),
IF(AND(A477="PSA Testing", E477="Total Expenditure ($USD per 100,000 patients)"),
SUMIFS(PSA!$F:$F,PSA!$A:$A,C477,PSA!$G:$G,D477),
IF(AND(A477="Colorectal Cancer Screening", E477="Total Expenditure ($USD per 100,000 patients)"),
SUMIFS(COL!$F:$F,COL!$A:$A,C477,COL!$G:$G,D477),
IF(AND(A477="Cervical Cancer Screening", E477="Total Expenditure ($USD per 100,000 patients)"),
SUMIFS(CERV!$F:$F,CERV!$A:$A,C477,CERV!$G:$G,D477),
SUMIFS(CANSCRN!$F:$F,CANSCRN!$A:$A,C477,CANSCRN!$G:$G,D477))))))))))))</f>
        <v>6559.9116510215354</v>
      </c>
    </row>
    <row r="478" spans="1:6" x14ac:dyDescent="0.2">
      <c r="A478" s="24" t="s">
        <v>100</v>
      </c>
      <c r="B478" s="24" t="s">
        <v>101</v>
      </c>
      <c r="C478" s="24" t="s">
        <v>74</v>
      </c>
      <c r="D478" s="24">
        <v>2012</v>
      </c>
      <c r="E478" s="24" t="s">
        <v>102</v>
      </c>
      <c r="F478" s="3">
        <f>IF(AND(A478="PSA Testing", E478= "Utilization Rate (per 100,000 patients)"),
SUMIFS(PSA!$D:$D,PSA!$A:$A,C478,PSA!$G:$G,D478),
IF(AND(A478="Colorectal Cancer Screening", E478="Utilization Rate (per 100,000 patients)"),
SUMIFS(COL!$D:$D,COL!$A:$A,C478,COL!$G:$G, D478),
IF(AND(A478="Cervical Cancer Screening", E478="Utilization Rate (per 100,000 patients)"),
SUMIFS(CERV!$D:$D,CERV!$A:$A,C478,CERV!$G:$G,D478),
IF(AND(A478="Cancer Screening for CKD patients", E478="Utilization Rate (per 100,000 patients)"),
SUMIFS(CANSCRN!$D:$D,CANSCRN!$A:$A,C478,CANSCRN!$G:$G,D478),
IF(AND(A478="PSA Testing", E478="Cost per service ($USD)"),
SUMIFS(PSA!$E:$E,PSA!$A:$A,C478,PSA!$G:$G,D478),
IF(AND(A478="Colorectal Cancer Screening", E478="Cost per service ($USD)"),
SUMIFS(COL!$E:$E,COL!$A:$A,C478,COL!$G:$G,D478),
IF(AND(A478="Cervical Cancer Screening", E478="Cost per service ($USD)"),
SUMIFS(CERV!$E:$E,CERV!$A:$A,C478,CERV!$G:$G,D478),
IF(AND(A478="Cancer Screening for CKD patients", E478="Cost per service ($USD)"),
SUMIFS(CANSCRN!$E:$E,CANSCRN!$A:$A,C478,CANSCRN!$G:$G,D478),
IF(AND(A478="PSA Testing", E478="Total Expenditure ($USD per 100,000 patients)"),
SUMIFS(PSA!$F:$F,PSA!$A:$A,C478,PSA!$G:$G,D478),
IF(AND(A478="Colorectal Cancer Screening", E478="Total Expenditure ($USD per 100,000 patients)"),
SUMIFS(COL!$F:$F,COL!$A:$A,C478,COL!$G:$G,D478),
IF(AND(A478="Cervical Cancer Screening", E478="Total Expenditure ($USD per 100,000 patients)"),
SUMIFS(CERV!$F:$F,CERV!$A:$A,C478,CERV!$G:$G,D478),
SUMIFS(CANSCRN!$F:$F,CANSCRN!$A:$A,C478,CANSCRN!$G:$G,D478))))))))))))</f>
        <v>6772.7628489433864</v>
      </c>
    </row>
    <row r="479" spans="1:6" x14ac:dyDescent="0.2">
      <c r="A479" s="24" t="s">
        <v>100</v>
      </c>
      <c r="B479" s="24" t="s">
        <v>101</v>
      </c>
      <c r="C479" s="24" t="s">
        <v>74</v>
      </c>
      <c r="D479" s="24">
        <v>2013</v>
      </c>
      <c r="E479" s="24" t="s">
        <v>102</v>
      </c>
      <c r="F479" s="3">
        <f>IF(AND(A479="PSA Testing", E479= "Utilization Rate (per 100,000 patients)"),
SUMIFS(PSA!$D:$D,PSA!$A:$A,C479,PSA!$G:$G,D479),
IF(AND(A479="Colorectal Cancer Screening", E479="Utilization Rate (per 100,000 patients)"),
SUMIFS(COL!$D:$D,COL!$A:$A,C479,COL!$G:$G, D479),
IF(AND(A479="Cervical Cancer Screening", E479="Utilization Rate (per 100,000 patients)"),
SUMIFS(CERV!$D:$D,CERV!$A:$A,C479,CERV!$G:$G,D479),
IF(AND(A479="Cancer Screening for CKD patients", E479="Utilization Rate (per 100,000 patients)"),
SUMIFS(CANSCRN!$D:$D,CANSCRN!$A:$A,C479,CANSCRN!$G:$G,D479),
IF(AND(A479="PSA Testing", E479="Cost per service ($USD)"),
SUMIFS(PSA!$E:$E,PSA!$A:$A,C479,PSA!$G:$G,D479),
IF(AND(A479="Colorectal Cancer Screening", E479="Cost per service ($USD)"),
SUMIFS(COL!$E:$E,COL!$A:$A,C479,COL!$G:$G,D479),
IF(AND(A479="Cervical Cancer Screening", E479="Cost per service ($USD)"),
SUMIFS(CERV!$E:$E,CERV!$A:$A,C479,CERV!$G:$G,D479),
IF(AND(A479="Cancer Screening for CKD patients", E479="Cost per service ($USD)"),
SUMIFS(CANSCRN!$E:$E,CANSCRN!$A:$A,C479,CANSCRN!$G:$G,D479),
IF(AND(A479="PSA Testing", E479="Total Expenditure ($USD per 100,000 patients)"),
SUMIFS(PSA!$F:$F,PSA!$A:$A,C479,PSA!$G:$G,D479),
IF(AND(A479="Colorectal Cancer Screening", E479="Total Expenditure ($USD per 100,000 patients)"),
SUMIFS(COL!$F:$F,COL!$A:$A,C479,COL!$G:$G,D479),
IF(AND(A479="Cervical Cancer Screening", E479="Total Expenditure ($USD per 100,000 patients)"),
SUMIFS(CERV!$F:$F,CERV!$A:$A,C479,CERV!$G:$G,D479),
SUMIFS(CANSCRN!$F:$F,CANSCRN!$A:$A,C479,CANSCRN!$G:$G,D479))))))))))))</f>
        <v>11735.372340425532</v>
      </c>
    </row>
    <row r="480" spans="1:6" x14ac:dyDescent="0.2">
      <c r="A480" s="24" t="s">
        <v>100</v>
      </c>
      <c r="B480" s="24" t="s">
        <v>101</v>
      </c>
      <c r="C480" s="24" t="s">
        <v>74</v>
      </c>
      <c r="D480" s="24">
        <v>2014</v>
      </c>
      <c r="E480" s="24" t="s">
        <v>102</v>
      </c>
      <c r="F480" s="3">
        <f>IF(AND(A480="PSA Testing", E480= "Utilization Rate (per 100,000 patients)"),
SUMIFS(PSA!$D:$D,PSA!$A:$A,C480,PSA!$G:$G,D480),
IF(AND(A480="Colorectal Cancer Screening", E480="Utilization Rate (per 100,000 patients)"),
SUMIFS(COL!$D:$D,COL!$A:$A,C480,COL!$G:$G, D480),
IF(AND(A480="Cervical Cancer Screening", E480="Utilization Rate (per 100,000 patients)"),
SUMIFS(CERV!$D:$D,CERV!$A:$A,C480,CERV!$G:$G,D480),
IF(AND(A480="Cancer Screening for CKD patients", E480="Utilization Rate (per 100,000 patients)"),
SUMIFS(CANSCRN!$D:$D,CANSCRN!$A:$A,C480,CANSCRN!$G:$G,D480),
IF(AND(A480="PSA Testing", E480="Cost per service ($USD)"),
SUMIFS(PSA!$E:$E,PSA!$A:$A,C480,PSA!$G:$G,D480),
IF(AND(A480="Colorectal Cancer Screening", E480="Cost per service ($USD)"),
SUMIFS(COL!$E:$E,COL!$A:$A,C480,COL!$G:$G,D480),
IF(AND(A480="Cervical Cancer Screening", E480="Cost per service ($USD)"),
SUMIFS(CERV!$E:$E,CERV!$A:$A,C480,CERV!$G:$G,D480),
IF(AND(A480="Cancer Screening for CKD patients", E480="Cost per service ($USD)"),
SUMIFS(CANSCRN!$E:$E,CANSCRN!$A:$A,C480,CANSCRN!$G:$G,D480),
IF(AND(A480="PSA Testing", E480="Total Expenditure ($USD per 100,000 patients)"),
SUMIFS(PSA!$F:$F,PSA!$A:$A,C480,PSA!$G:$G,D480),
IF(AND(A480="Colorectal Cancer Screening", E480="Total Expenditure ($USD per 100,000 patients)"),
SUMIFS(COL!$F:$F,COL!$A:$A,C480,COL!$G:$G,D480),
IF(AND(A480="Cervical Cancer Screening", E480="Total Expenditure ($USD per 100,000 patients)"),
SUMIFS(CERV!$F:$F,CERV!$A:$A,C480,CERV!$G:$G,D480),
SUMIFS(CANSCRN!$F:$F,CANSCRN!$A:$A,C480,CANSCRN!$G:$G,D480))))))))))))</f>
        <v>9154.8768620405717</v>
      </c>
    </row>
    <row r="481" spans="1:6" x14ac:dyDescent="0.2">
      <c r="A481" s="24" t="s">
        <v>100</v>
      </c>
      <c r="B481" s="24" t="s">
        <v>101</v>
      </c>
      <c r="C481" s="24" t="s">
        <v>74</v>
      </c>
      <c r="D481" s="24">
        <v>2015</v>
      </c>
      <c r="E481" s="24" t="s">
        <v>102</v>
      </c>
      <c r="F481" s="3">
        <f>IF(AND(A481="PSA Testing", E481= "Utilization Rate (per 100,000 patients)"),
SUMIFS(PSA!$D:$D,PSA!$A:$A,C481,PSA!$G:$G,D481),
IF(AND(A481="Colorectal Cancer Screening", E481="Utilization Rate (per 100,000 patients)"),
SUMIFS(COL!$D:$D,COL!$A:$A,C481,COL!$G:$G, D481),
IF(AND(A481="Cervical Cancer Screening", E481="Utilization Rate (per 100,000 patients)"),
SUMIFS(CERV!$D:$D,CERV!$A:$A,C481,CERV!$G:$G,D481),
IF(AND(A481="Cancer Screening for CKD patients", E481="Utilization Rate (per 100,000 patients)"),
SUMIFS(CANSCRN!$D:$D,CANSCRN!$A:$A,C481,CANSCRN!$G:$G,D481),
IF(AND(A481="PSA Testing", E481="Cost per service ($USD)"),
SUMIFS(PSA!$E:$E,PSA!$A:$A,C481,PSA!$G:$G,D481),
IF(AND(A481="Colorectal Cancer Screening", E481="Cost per service ($USD)"),
SUMIFS(COL!$E:$E,COL!$A:$A,C481,COL!$G:$G,D481),
IF(AND(A481="Cervical Cancer Screening", E481="Cost per service ($USD)"),
SUMIFS(CERV!$E:$E,CERV!$A:$A,C481,CERV!$G:$G,D481),
IF(AND(A481="Cancer Screening for CKD patients", E481="Cost per service ($USD)"),
SUMIFS(CANSCRN!$E:$E,CANSCRN!$A:$A,C481,CANSCRN!$G:$G,D481),
IF(AND(A481="PSA Testing", E481="Total Expenditure ($USD per 100,000 patients)"),
SUMIFS(PSA!$F:$F,PSA!$A:$A,C481,PSA!$G:$G,D481),
IF(AND(A481="Colorectal Cancer Screening", E481="Total Expenditure ($USD per 100,000 patients)"),
SUMIFS(COL!$F:$F,COL!$A:$A,C481,COL!$G:$G,D481),
IF(AND(A481="Cervical Cancer Screening", E481="Total Expenditure ($USD per 100,000 patients)"),
SUMIFS(CERV!$F:$F,CERV!$A:$A,C481,CERV!$G:$G,D481),
SUMIFS(CANSCRN!$F:$F,CANSCRN!$A:$A,C481,CANSCRN!$G:$G,D481))))))))))))</f>
        <v>15025.599168954515</v>
      </c>
    </row>
    <row r="482" spans="1:6" x14ac:dyDescent="0.2">
      <c r="A482" s="24" t="s">
        <v>100</v>
      </c>
      <c r="B482" s="24" t="s">
        <v>101</v>
      </c>
      <c r="C482" s="24" t="s">
        <v>74</v>
      </c>
      <c r="D482" s="24">
        <v>2016</v>
      </c>
      <c r="E482" s="24" t="s">
        <v>102</v>
      </c>
      <c r="F482" s="3">
        <f>IF(AND(A482="PSA Testing", E482= "Utilization Rate (per 100,000 patients)"),
SUMIFS(PSA!$D:$D,PSA!$A:$A,C482,PSA!$G:$G,D482),
IF(AND(A482="Colorectal Cancer Screening", E482="Utilization Rate (per 100,000 patients)"),
SUMIFS(COL!$D:$D,COL!$A:$A,C482,COL!$G:$G, D482),
IF(AND(A482="Cervical Cancer Screening", E482="Utilization Rate (per 100,000 patients)"),
SUMIFS(CERV!$D:$D,CERV!$A:$A,C482,CERV!$G:$G,D482),
IF(AND(A482="Cancer Screening for CKD patients", E482="Utilization Rate (per 100,000 patients)"),
SUMIFS(CANSCRN!$D:$D,CANSCRN!$A:$A,C482,CANSCRN!$G:$G,D482),
IF(AND(A482="PSA Testing", E482="Cost per service ($USD)"),
SUMIFS(PSA!$E:$E,PSA!$A:$A,C482,PSA!$G:$G,D482),
IF(AND(A482="Colorectal Cancer Screening", E482="Cost per service ($USD)"),
SUMIFS(COL!$E:$E,COL!$A:$A,C482,COL!$G:$G,D482),
IF(AND(A482="Cervical Cancer Screening", E482="Cost per service ($USD)"),
SUMIFS(CERV!$E:$E,CERV!$A:$A,C482,CERV!$G:$G,D482),
IF(AND(A482="Cancer Screening for CKD patients", E482="Cost per service ($USD)"),
SUMIFS(CANSCRN!$E:$E,CANSCRN!$A:$A,C482,CANSCRN!$G:$G,D482),
IF(AND(A482="PSA Testing", E482="Total Expenditure ($USD per 100,000 patients)"),
SUMIFS(PSA!$F:$F,PSA!$A:$A,C482,PSA!$G:$G,D482),
IF(AND(A482="Colorectal Cancer Screening", E482="Total Expenditure ($USD per 100,000 patients)"),
SUMIFS(COL!$F:$F,COL!$A:$A,C482,COL!$G:$G,D482),
IF(AND(A482="Cervical Cancer Screening", E482="Total Expenditure ($USD per 100,000 patients)"),
SUMIFS(CERV!$F:$F,CERV!$A:$A,C482,CERV!$G:$G,D482),
SUMIFS(CANSCRN!$F:$F,CANSCRN!$A:$A,C482,CANSCRN!$G:$G,D482))))))))))))</f>
        <v>16614.529023288145</v>
      </c>
    </row>
    <row r="483" spans="1:6" x14ac:dyDescent="0.2">
      <c r="A483" s="24" t="s">
        <v>100</v>
      </c>
      <c r="B483" s="24" t="s">
        <v>101</v>
      </c>
      <c r="C483" s="24" t="s">
        <v>74</v>
      </c>
      <c r="D483" s="24">
        <v>2017</v>
      </c>
      <c r="E483" s="24" t="s">
        <v>102</v>
      </c>
      <c r="F483" s="3">
        <f>IF(AND(A483="PSA Testing", E483= "Utilization Rate (per 100,000 patients)"),
SUMIFS(PSA!$D:$D,PSA!$A:$A,C483,PSA!$G:$G,D483),
IF(AND(A483="Colorectal Cancer Screening", E483="Utilization Rate (per 100,000 patients)"),
SUMIFS(COL!$D:$D,COL!$A:$A,C483,COL!$G:$G, D483),
IF(AND(A483="Cervical Cancer Screening", E483="Utilization Rate (per 100,000 patients)"),
SUMIFS(CERV!$D:$D,CERV!$A:$A,C483,CERV!$G:$G,D483),
IF(AND(A483="Cancer Screening for CKD patients", E483="Utilization Rate (per 100,000 patients)"),
SUMIFS(CANSCRN!$D:$D,CANSCRN!$A:$A,C483,CANSCRN!$G:$G,D483),
IF(AND(A483="PSA Testing", E483="Cost per service ($USD)"),
SUMIFS(PSA!$E:$E,PSA!$A:$A,C483,PSA!$G:$G,D483),
IF(AND(A483="Colorectal Cancer Screening", E483="Cost per service ($USD)"),
SUMIFS(COL!$E:$E,COL!$A:$A,C483,COL!$G:$G,D483),
IF(AND(A483="Cervical Cancer Screening", E483="Cost per service ($USD)"),
SUMIFS(CERV!$E:$E,CERV!$A:$A,C483,CERV!$G:$G,D483),
IF(AND(A483="Cancer Screening for CKD patients", E483="Cost per service ($USD)"),
SUMIFS(CANSCRN!$E:$E,CANSCRN!$A:$A,C483,CANSCRN!$G:$G,D483),
IF(AND(A483="PSA Testing", E483="Total Expenditure ($USD per 100,000 patients)"),
SUMIFS(PSA!$F:$F,PSA!$A:$A,C483,PSA!$G:$G,D483),
IF(AND(A483="Colorectal Cancer Screening", E483="Total Expenditure ($USD per 100,000 patients)"),
SUMIFS(COL!$F:$F,COL!$A:$A,C483,COL!$G:$G,D483),
IF(AND(A483="Cervical Cancer Screening", E483="Total Expenditure ($USD per 100,000 patients)"),
SUMIFS(CERV!$F:$F,CERV!$A:$A,C483,CERV!$G:$G,D483),
SUMIFS(CANSCRN!$F:$F,CANSCRN!$A:$A,C483,CANSCRN!$G:$G,D483))))))))))))</f>
        <v>29552.730266166651</v>
      </c>
    </row>
    <row r="484" spans="1:6" x14ac:dyDescent="0.2">
      <c r="A484" s="24" t="s">
        <v>100</v>
      </c>
      <c r="B484" s="24" t="s">
        <v>101</v>
      </c>
      <c r="C484" s="24" t="s">
        <v>74</v>
      </c>
      <c r="D484" s="24">
        <v>2018</v>
      </c>
      <c r="E484" s="24" t="s">
        <v>102</v>
      </c>
      <c r="F484" s="3">
        <f>IF(AND(A484="PSA Testing", E484= "Utilization Rate (per 100,000 patients)"),
SUMIFS(PSA!$D:$D,PSA!$A:$A,C484,PSA!$G:$G,D484),
IF(AND(A484="Colorectal Cancer Screening", E484="Utilization Rate (per 100,000 patients)"),
SUMIFS(COL!$D:$D,COL!$A:$A,C484,COL!$G:$G, D484),
IF(AND(A484="Cervical Cancer Screening", E484="Utilization Rate (per 100,000 patients)"),
SUMIFS(CERV!$D:$D,CERV!$A:$A,C484,CERV!$G:$G,D484),
IF(AND(A484="Cancer Screening for CKD patients", E484="Utilization Rate (per 100,000 patients)"),
SUMIFS(CANSCRN!$D:$D,CANSCRN!$A:$A,C484,CANSCRN!$G:$G,D484),
IF(AND(A484="PSA Testing", E484="Cost per service ($USD)"),
SUMIFS(PSA!$E:$E,PSA!$A:$A,C484,PSA!$G:$G,D484),
IF(AND(A484="Colorectal Cancer Screening", E484="Cost per service ($USD)"),
SUMIFS(COL!$E:$E,COL!$A:$A,C484,COL!$G:$G,D484),
IF(AND(A484="Cervical Cancer Screening", E484="Cost per service ($USD)"),
SUMIFS(CERV!$E:$E,CERV!$A:$A,C484,CERV!$G:$G,D484),
IF(AND(A484="Cancer Screening for CKD patients", E484="Cost per service ($USD)"),
SUMIFS(CANSCRN!$E:$E,CANSCRN!$A:$A,C484,CANSCRN!$G:$G,D484),
IF(AND(A484="PSA Testing", E484="Total Expenditure ($USD per 100,000 patients)"),
SUMIFS(PSA!$F:$F,PSA!$A:$A,C484,PSA!$G:$G,D484),
IF(AND(A484="Colorectal Cancer Screening", E484="Total Expenditure ($USD per 100,000 patients)"),
SUMIFS(COL!$F:$F,COL!$A:$A,C484,COL!$G:$G,D484),
IF(AND(A484="Cervical Cancer Screening", E484="Total Expenditure ($USD per 100,000 patients)"),
SUMIFS(CERV!$F:$F,CERV!$A:$A,C484,CERV!$G:$G,D484),
SUMIFS(CANSCRN!$F:$F,CANSCRN!$A:$A,C484,CANSCRN!$G:$G,D484))))))))))))</f>
        <v>35087.449548337499</v>
      </c>
    </row>
    <row r="485" spans="1:6" x14ac:dyDescent="0.2">
      <c r="A485" s="24" t="s">
        <v>100</v>
      </c>
      <c r="B485" s="24" t="s">
        <v>101</v>
      </c>
      <c r="C485" s="24" t="s">
        <v>74</v>
      </c>
      <c r="D485" s="24">
        <v>2019</v>
      </c>
      <c r="E485" s="24" t="s">
        <v>102</v>
      </c>
      <c r="F485" s="3">
        <f>IF(AND(A485="PSA Testing", E485= "Utilization Rate (per 100,000 patients)"),
SUMIFS(PSA!$D:$D,PSA!$A:$A,C485,PSA!$G:$G,D485),
IF(AND(A485="Colorectal Cancer Screening", E485="Utilization Rate (per 100,000 patients)"),
SUMIFS(COL!$D:$D,COL!$A:$A,C485,COL!$G:$G, D485),
IF(AND(A485="Cervical Cancer Screening", E485="Utilization Rate (per 100,000 patients)"),
SUMIFS(CERV!$D:$D,CERV!$A:$A,C485,CERV!$G:$G,D485),
IF(AND(A485="Cancer Screening for CKD patients", E485="Utilization Rate (per 100,000 patients)"),
SUMIFS(CANSCRN!$D:$D,CANSCRN!$A:$A,C485,CANSCRN!$G:$G,D485),
IF(AND(A485="PSA Testing", E485="Cost per service ($USD)"),
SUMIFS(PSA!$E:$E,PSA!$A:$A,C485,PSA!$G:$G,D485),
IF(AND(A485="Colorectal Cancer Screening", E485="Cost per service ($USD)"),
SUMIFS(COL!$E:$E,COL!$A:$A,C485,COL!$G:$G,D485),
IF(AND(A485="Cervical Cancer Screening", E485="Cost per service ($USD)"),
SUMIFS(CERV!$E:$E,CERV!$A:$A,C485,CERV!$G:$G,D485),
IF(AND(A485="Cancer Screening for CKD patients", E485="Cost per service ($USD)"),
SUMIFS(CANSCRN!$E:$E,CANSCRN!$A:$A,C485,CANSCRN!$G:$G,D485),
IF(AND(A485="PSA Testing", E485="Total Expenditure ($USD per 100,000 patients)"),
SUMIFS(PSA!$F:$F,PSA!$A:$A,C485,PSA!$G:$G,D485),
IF(AND(A485="Colorectal Cancer Screening", E485="Total Expenditure ($USD per 100,000 patients)"),
SUMIFS(COL!$F:$F,COL!$A:$A,C485,COL!$G:$G,D485),
IF(AND(A485="Cervical Cancer Screening", E485="Total Expenditure ($USD per 100,000 patients)"),
SUMIFS(CERV!$F:$F,CERV!$A:$A,C485,CERV!$G:$G,D485),
SUMIFS(CANSCRN!$F:$F,CANSCRN!$A:$A,C485,CANSCRN!$G:$G,D485))))))))))))</f>
        <v>35571.0753191205</v>
      </c>
    </row>
    <row r="486" spans="1:6" x14ac:dyDescent="0.2">
      <c r="A486" s="24" t="s">
        <v>100</v>
      </c>
      <c r="B486" s="24" t="s">
        <v>101</v>
      </c>
      <c r="C486" s="24" t="s">
        <v>75</v>
      </c>
      <c r="D486" s="24">
        <v>2009</v>
      </c>
      <c r="E486" s="24" t="s">
        <v>102</v>
      </c>
      <c r="F486" s="3">
        <f>IF(AND(A486="PSA Testing", E486= "Utilization Rate (per 100,000 patients)"),
SUMIFS(PSA!$D:$D,PSA!$A:$A,C486,PSA!$G:$G,D486),
IF(AND(A486="Colorectal Cancer Screening", E486="Utilization Rate (per 100,000 patients)"),
SUMIFS(COL!$D:$D,COL!$A:$A,C486,COL!$G:$G, D486),
IF(AND(A486="Cervical Cancer Screening", E486="Utilization Rate (per 100,000 patients)"),
SUMIFS(CERV!$D:$D,CERV!$A:$A,C486,CERV!$G:$G,D486),
IF(AND(A486="Cancer Screening for CKD patients", E486="Utilization Rate (per 100,000 patients)"),
SUMIFS(CANSCRN!$D:$D,CANSCRN!$A:$A,C486,CANSCRN!$G:$G,D486),
IF(AND(A486="PSA Testing", E486="Cost per service ($USD)"),
SUMIFS(PSA!$E:$E,PSA!$A:$A,C486,PSA!$G:$G,D486),
IF(AND(A486="Colorectal Cancer Screening", E486="Cost per service ($USD)"),
SUMIFS(COL!$E:$E,COL!$A:$A,C486,COL!$G:$G,D486),
IF(AND(A486="Cervical Cancer Screening", E486="Cost per service ($USD)"),
SUMIFS(CERV!$E:$E,CERV!$A:$A,C486,CERV!$G:$G,D486),
IF(AND(A486="Cancer Screening for CKD patients", E486="Cost per service ($USD)"),
SUMIFS(CANSCRN!$E:$E,CANSCRN!$A:$A,C486,CANSCRN!$G:$G,D486),
IF(AND(A486="PSA Testing", E486="Total Expenditure ($USD per 100,000 patients)"),
SUMIFS(PSA!$F:$F,PSA!$A:$A,C486,PSA!$G:$G,D486),
IF(AND(A486="Colorectal Cancer Screening", E486="Total Expenditure ($USD per 100,000 patients)"),
SUMIFS(COL!$F:$F,COL!$A:$A,C486,COL!$G:$G,D486),
IF(AND(A486="Cervical Cancer Screening", E486="Total Expenditure ($USD per 100,000 patients)"),
SUMIFS(CERV!$F:$F,CERV!$A:$A,C486,CERV!$G:$G,D486),
SUMIFS(CANSCRN!$F:$F,CANSCRN!$A:$A,C486,CANSCRN!$G:$G,D486))))))))))))</f>
        <v>12000</v>
      </c>
    </row>
    <row r="487" spans="1:6" x14ac:dyDescent="0.2">
      <c r="A487" s="24" t="s">
        <v>100</v>
      </c>
      <c r="B487" s="24" t="s">
        <v>101</v>
      </c>
      <c r="C487" s="24" t="s">
        <v>75</v>
      </c>
      <c r="D487" s="24">
        <v>2010</v>
      </c>
      <c r="E487" s="24" t="s">
        <v>102</v>
      </c>
      <c r="F487" s="3">
        <f>IF(AND(A487="PSA Testing", E487= "Utilization Rate (per 100,000 patients)"),
SUMIFS(PSA!$D:$D,PSA!$A:$A,C487,PSA!$G:$G,D487),
IF(AND(A487="Colorectal Cancer Screening", E487="Utilization Rate (per 100,000 patients)"),
SUMIFS(COL!$D:$D,COL!$A:$A,C487,COL!$G:$G, D487),
IF(AND(A487="Cervical Cancer Screening", E487="Utilization Rate (per 100,000 patients)"),
SUMIFS(CERV!$D:$D,CERV!$A:$A,C487,CERV!$G:$G,D487),
IF(AND(A487="Cancer Screening for CKD patients", E487="Utilization Rate (per 100,000 patients)"),
SUMIFS(CANSCRN!$D:$D,CANSCRN!$A:$A,C487,CANSCRN!$G:$G,D487),
IF(AND(A487="PSA Testing", E487="Cost per service ($USD)"),
SUMIFS(PSA!$E:$E,PSA!$A:$A,C487,PSA!$G:$G,D487),
IF(AND(A487="Colorectal Cancer Screening", E487="Cost per service ($USD)"),
SUMIFS(COL!$E:$E,COL!$A:$A,C487,COL!$G:$G,D487),
IF(AND(A487="Cervical Cancer Screening", E487="Cost per service ($USD)"),
SUMIFS(CERV!$E:$E,CERV!$A:$A,C487,CERV!$G:$G,D487),
IF(AND(A487="Cancer Screening for CKD patients", E487="Cost per service ($USD)"),
SUMIFS(CANSCRN!$E:$E,CANSCRN!$A:$A,C487,CANSCRN!$G:$G,D487),
IF(AND(A487="PSA Testing", E487="Total Expenditure ($USD per 100,000 patients)"),
SUMIFS(PSA!$F:$F,PSA!$A:$A,C487,PSA!$G:$G,D487),
IF(AND(A487="Colorectal Cancer Screening", E487="Total Expenditure ($USD per 100,000 patients)"),
SUMIFS(COL!$F:$F,COL!$A:$A,C487,COL!$G:$G,D487),
IF(AND(A487="Cervical Cancer Screening", E487="Total Expenditure ($USD per 100,000 patients)"),
SUMIFS(CERV!$F:$F,CERV!$A:$A,C487,CERV!$G:$G,D487),
SUMIFS(CANSCRN!$F:$F,CANSCRN!$A:$A,C487,CANSCRN!$G:$G,D487))))))))))))</f>
        <v>16213.683223992502</v>
      </c>
    </row>
    <row r="488" spans="1:6" x14ac:dyDescent="0.2">
      <c r="A488" s="24" t="s">
        <v>100</v>
      </c>
      <c r="B488" s="24" t="s">
        <v>101</v>
      </c>
      <c r="C488" s="24" t="s">
        <v>75</v>
      </c>
      <c r="D488" s="24">
        <v>2011</v>
      </c>
      <c r="E488" s="24" t="s">
        <v>102</v>
      </c>
      <c r="F488" s="3">
        <f>IF(AND(A488="PSA Testing", E488= "Utilization Rate (per 100,000 patients)"),
SUMIFS(PSA!$D:$D,PSA!$A:$A,C488,PSA!$G:$G,D488),
IF(AND(A488="Colorectal Cancer Screening", E488="Utilization Rate (per 100,000 patients)"),
SUMIFS(COL!$D:$D,COL!$A:$A,C488,COL!$G:$G, D488),
IF(AND(A488="Cervical Cancer Screening", E488="Utilization Rate (per 100,000 patients)"),
SUMIFS(CERV!$D:$D,CERV!$A:$A,C488,CERV!$G:$G,D488),
IF(AND(A488="Cancer Screening for CKD patients", E488="Utilization Rate (per 100,000 patients)"),
SUMIFS(CANSCRN!$D:$D,CANSCRN!$A:$A,C488,CANSCRN!$G:$G,D488),
IF(AND(A488="PSA Testing", E488="Cost per service ($USD)"),
SUMIFS(PSA!$E:$E,PSA!$A:$A,C488,PSA!$G:$G,D488),
IF(AND(A488="Colorectal Cancer Screening", E488="Cost per service ($USD)"),
SUMIFS(COL!$E:$E,COL!$A:$A,C488,COL!$G:$G,D488),
IF(AND(A488="Cervical Cancer Screening", E488="Cost per service ($USD)"),
SUMIFS(CERV!$E:$E,CERV!$A:$A,C488,CERV!$G:$G,D488),
IF(AND(A488="Cancer Screening for CKD patients", E488="Cost per service ($USD)"),
SUMIFS(CANSCRN!$E:$E,CANSCRN!$A:$A,C488,CANSCRN!$G:$G,D488),
IF(AND(A488="PSA Testing", E488="Total Expenditure ($USD per 100,000 patients)"),
SUMIFS(PSA!$F:$F,PSA!$A:$A,C488,PSA!$G:$G,D488),
IF(AND(A488="Colorectal Cancer Screening", E488="Total Expenditure ($USD per 100,000 patients)"),
SUMIFS(COL!$F:$F,COL!$A:$A,C488,COL!$G:$G,D488),
IF(AND(A488="Cervical Cancer Screening", E488="Total Expenditure ($USD per 100,000 patients)"),
SUMIFS(CERV!$F:$F,CERV!$A:$A,C488,CERV!$G:$G,D488),
SUMIFS(CANSCRN!$F:$F,CANSCRN!$A:$A,C488,CANSCRN!$G:$G,D488))))))))))))</f>
        <v>19475.920679886684</v>
      </c>
    </row>
    <row r="489" spans="1:6" x14ac:dyDescent="0.2">
      <c r="A489" s="24" t="s">
        <v>100</v>
      </c>
      <c r="B489" s="24" t="s">
        <v>101</v>
      </c>
      <c r="C489" s="24" t="s">
        <v>75</v>
      </c>
      <c r="D489" s="24">
        <v>2012</v>
      </c>
      <c r="E489" s="24" t="s">
        <v>102</v>
      </c>
      <c r="F489" s="3">
        <f>IF(AND(A489="PSA Testing", E489= "Utilization Rate (per 100,000 patients)"),
SUMIFS(PSA!$D:$D,PSA!$A:$A,C489,PSA!$G:$G,D489),
IF(AND(A489="Colorectal Cancer Screening", E489="Utilization Rate (per 100,000 patients)"),
SUMIFS(COL!$D:$D,COL!$A:$A,C489,COL!$G:$G, D489),
IF(AND(A489="Cervical Cancer Screening", E489="Utilization Rate (per 100,000 patients)"),
SUMIFS(CERV!$D:$D,CERV!$A:$A,C489,CERV!$G:$G,D489),
IF(AND(A489="Cancer Screening for CKD patients", E489="Utilization Rate (per 100,000 patients)"),
SUMIFS(CANSCRN!$D:$D,CANSCRN!$A:$A,C489,CANSCRN!$G:$G,D489),
IF(AND(A489="PSA Testing", E489="Cost per service ($USD)"),
SUMIFS(PSA!$E:$E,PSA!$A:$A,C489,PSA!$G:$G,D489),
IF(AND(A489="Colorectal Cancer Screening", E489="Cost per service ($USD)"),
SUMIFS(COL!$E:$E,COL!$A:$A,C489,COL!$G:$G,D489),
IF(AND(A489="Cervical Cancer Screening", E489="Cost per service ($USD)"),
SUMIFS(CERV!$E:$E,CERV!$A:$A,C489,CERV!$G:$G,D489),
IF(AND(A489="Cancer Screening for CKD patients", E489="Cost per service ($USD)"),
SUMIFS(CANSCRN!$E:$E,CANSCRN!$A:$A,C489,CANSCRN!$G:$G,D489),
IF(AND(A489="PSA Testing", E489="Total Expenditure ($USD per 100,000 patients)"),
SUMIFS(PSA!$F:$F,PSA!$A:$A,C489,PSA!$G:$G,D489),
IF(AND(A489="Colorectal Cancer Screening", E489="Total Expenditure ($USD per 100,000 patients)"),
SUMIFS(COL!$F:$F,COL!$A:$A,C489,COL!$G:$G,D489),
IF(AND(A489="Cervical Cancer Screening", E489="Total Expenditure ($USD per 100,000 patients)"),
SUMIFS(CERV!$F:$F,CERV!$A:$A,C489,CERV!$G:$G,D489),
SUMIFS(CANSCRN!$F:$F,CANSCRN!$A:$A,C489,CANSCRN!$G:$G,D489))))))))))))</f>
        <v>15384.615384615385</v>
      </c>
    </row>
    <row r="490" spans="1:6" x14ac:dyDescent="0.2">
      <c r="A490" s="24" t="s">
        <v>100</v>
      </c>
      <c r="B490" s="24" t="s">
        <v>101</v>
      </c>
      <c r="C490" s="24" t="s">
        <v>75</v>
      </c>
      <c r="D490" s="24">
        <v>2013</v>
      </c>
      <c r="E490" s="24" t="s">
        <v>102</v>
      </c>
      <c r="F490" s="3">
        <f>IF(AND(A490="PSA Testing", E490= "Utilization Rate (per 100,000 patients)"),
SUMIFS(PSA!$D:$D,PSA!$A:$A,C490,PSA!$G:$G,D490),
IF(AND(A490="Colorectal Cancer Screening", E490="Utilization Rate (per 100,000 patients)"),
SUMIFS(COL!$D:$D,COL!$A:$A,C490,COL!$G:$G, D490),
IF(AND(A490="Cervical Cancer Screening", E490="Utilization Rate (per 100,000 patients)"),
SUMIFS(CERV!$D:$D,CERV!$A:$A,C490,CERV!$G:$G,D490),
IF(AND(A490="Cancer Screening for CKD patients", E490="Utilization Rate (per 100,000 patients)"),
SUMIFS(CANSCRN!$D:$D,CANSCRN!$A:$A,C490,CANSCRN!$G:$G,D490),
IF(AND(A490="PSA Testing", E490="Cost per service ($USD)"),
SUMIFS(PSA!$E:$E,PSA!$A:$A,C490,PSA!$G:$G,D490),
IF(AND(A490="Colorectal Cancer Screening", E490="Cost per service ($USD)"),
SUMIFS(COL!$E:$E,COL!$A:$A,C490,COL!$G:$G,D490),
IF(AND(A490="Cervical Cancer Screening", E490="Cost per service ($USD)"),
SUMIFS(CERV!$E:$E,CERV!$A:$A,C490,CERV!$G:$G,D490),
IF(AND(A490="Cancer Screening for CKD patients", E490="Cost per service ($USD)"),
SUMIFS(CANSCRN!$E:$E,CANSCRN!$A:$A,C490,CANSCRN!$G:$G,D490),
IF(AND(A490="PSA Testing", E490="Total Expenditure ($USD per 100,000 patients)"),
SUMIFS(PSA!$F:$F,PSA!$A:$A,C490,PSA!$G:$G,D490),
IF(AND(A490="Colorectal Cancer Screening", E490="Total Expenditure ($USD per 100,000 patients)"),
SUMIFS(COL!$F:$F,COL!$A:$A,C490,COL!$G:$G,D490),
IF(AND(A490="Cervical Cancer Screening", E490="Total Expenditure ($USD per 100,000 patients)"),
SUMIFS(CERV!$F:$F,CERV!$A:$A,C490,CERV!$G:$G,D490),
SUMIFS(CANSCRN!$F:$F,CANSCRN!$A:$A,C490,CANSCRN!$G:$G,D490))))))))))))</f>
        <v>15744.349181605614</v>
      </c>
    </row>
    <row r="491" spans="1:6" x14ac:dyDescent="0.2">
      <c r="A491" s="24" t="s">
        <v>100</v>
      </c>
      <c r="B491" s="24" t="s">
        <v>101</v>
      </c>
      <c r="C491" s="24" t="s">
        <v>75</v>
      </c>
      <c r="D491" s="24">
        <v>2014</v>
      </c>
      <c r="E491" s="24" t="s">
        <v>102</v>
      </c>
      <c r="F491" s="3">
        <f>IF(AND(A491="PSA Testing", E491= "Utilization Rate (per 100,000 patients)"),
SUMIFS(PSA!$D:$D,PSA!$A:$A,C491,PSA!$G:$G,D491),
IF(AND(A491="Colorectal Cancer Screening", E491="Utilization Rate (per 100,000 patients)"),
SUMIFS(COL!$D:$D,COL!$A:$A,C491,COL!$G:$G, D491),
IF(AND(A491="Cervical Cancer Screening", E491="Utilization Rate (per 100,000 patients)"),
SUMIFS(CERV!$D:$D,CERV!$A:$A,C491,CERV!$G:$G,D491),
IF(AND(A491="Cancer Screening for CKD patients", E491="Utilization Rate (per 100,000 patients)"),
SUMIFS(CANSCRN!$D:$D,CANSCRN!$A:$A,C491,CANSCRN!$G:$G,D491),
IF(AND(A491="PSA Testing", E491="Cost per service ($USD)"),
SUMIFS(PSA!$E:$E,PSA!$A:$A,C491,PSA!$G:$G,D491),
IF(AND(A491="Colorectal Cancer Screening", E491="Cost per service ($USD)"),
SUMIFS(COL!$E:$E,COL!$A:$A,C491,COL!$G:$G,D491),
IF(AND(A491="Cervical Cancer Screening", E491="Cost per service ($USD)"),
SUMIFS(CERV!$E:$E,CERV!$A:$A,C491,CERV!$G:$G,D491),
IF(AND(A491="Cancer Screening for CKD patients", E491="Cost per service ($USD)"),
SUMIFS(CANSCRN!$E:$E,CANSCRN!$A:$A,C491,CANSCRN!$G:$G,D491),
IF(AND(A491="PSA Testing", E491="Total Expenditure ($USD per 100,000 patients)"),
SUMIFS(PSA!$F:$F,PSA!$A:$A,C491,PSA!$G:$G,D491),
IF(AND(A491="Colorectal Cancer Screening", E491="Total Expenditure ($USD per 100,000 patients)"),
SUMIFS(COL!$F:$F,COL!$A:$A,C491,COL!$G:$G,D491),
IF(AND(A491="Cervical Cancer Screening", E491="Total Expenditure ($USD per 100,000 patients)"),
SUMIFS(CERV!$F:$F,CERV!$A:$A,C491,CERV!$G:$G,D491),
SUMIFS(CANSCRN!$F:$F,CANSCRN!$A:$A,C491,CANSCRN!$G:$G,D491))))))))))))</f>
        <v>15395.56061468412</v>
      </c>
    </row>
    <row r="492" spans="1:6" x14ac:dyDescent="0.2">
      <c r="A492" s="24" t="s">
        <v>100</v>
      </c>
      <c r="B492" s="24" t="s">
        <v>101</v>
      </c>
      <c r="C492" s="24" t="s">
        <v>75</v>
      </c>
      <c r="D492" s="24">
        <v>2015</v>
      </c>
      <c r="E492" s="24" t="s">
        <v>102</v>
      </c>
      <c r="F492" s="3">
        <f>IF(AND(A492="PSA Testing", E492= "Utilization Rate (per 100,000 patients)"),
SUMIFS(PSA!$D:$D,PSA!$A:$A,C492,PSA!$G:$G,D492),
IF(AND(A492="Colorectal Cancer Screening", E492="Utilization Rate (per 100,000 patients)"),
SUMIFS(COL!$D:$D,COL!$A:$A,C492,COL!$G:$G, D492),
IF(AND(A492="Cervical Cancer Screening", E492="Utilization Rate (per 100,000 patients)"),
SUMIFS(CERV!$D:$D,CERV!$A:$A,C492,CERV!$G:$G,D492),
IF(AND(A492="Cancer Screening for CKD patients", E492="Utilization Rate (per 100,000 patients)"),
SUMIFS(CANSCRN!$D:$D,CANSCRN!$A:$A,C492,CANSCRN!$G:$G,D492),
IF(AND(A492="PSA Testing", E492="Cost per service ($USD)"),
SUMIFS(PSA!$E:$E,PSA!$A:$A,C492,PSA!$G:$G,D492),
IF(AND(A492="Colorectal Cancer Screening", E492="Cost per service ($USD)"),
SUMIFS(COL!$E:$E,COL!$A:$A,C492,COL!$G:$G,D492),
IF(AND(A492="Cervical Cancer Screening", E492="Cost per service ($USD)"),
SUMIFS(CERV!$E:$E,CERV!$A:$A,C492,CERV!$G:$G,D492),
IF(AND(A492="Cancer Screening for CKD patients", E492="Cost per service ($USD)"),
SUMIFS(CANSCRN!$E:$E,CANSCRN!$A:$A,C492,CANSCRN!$G:$G,D492),
IF(AND(A492="PSA Testing", E492="Total Expenditure ($USD per 100,000 patients)"),
SUMIFS(PSA!$F:$F,PSA!$A:$A,C492,PSA!$G:$G,D492),
IF(AND(A492="Colorectal Cancer Screening", E492="Total Expenditure ($USD per 100,000 patients)"),
SUMIFS(COL!$F:$F,COL!$A:$A,C492,COL!$G:$G,D492),
IF(AND(A492="Cervical Cancer Screening", E492="Total Expenditure ($USD per 100,000 patients)"),
SUMIFS(CERV!$F:$F,CERV!$A:$A,C492,CERV!$G:$G,D492),
SUMIFS(CANSCRN!$F:$F,CANSCRN!$A:$A,C492,CANSCRN!$G:$G,D492))))))))))))</f>
        <v>17449.481157837246</v>
      </c>
    </row>
    <row r="493" spans="1:6" x14ac:dyDescent="0.2">
      <c r="A493" s="24" t="s">
        <v>100</v>
      </c>
      <c r="B493" s="24" t="s">
        <v>101</v>
      </c>
      <c r="C493" s="24" t="s">
        <v>75</v>
      </c>
      <c r="D493" s="24">
        <v>2016</v>
      </c>
      <c r="E493" s="24" t="s">
        <v>102</v>
      </c>
      <c r="F493" s="3">
        <f>IF(AND(A493="PSA Testing", E493= "Utilization Rate (per 100,000 patients)"),
SUMIFS(PSA!$D:$D,PSA!$A:$A,C493,PSA!$G:$G,D493),
IF(AND(A493="Colorectal Cancer Screening", E493="Utilization Rate (per 100,000 patients)"),
SUMIFS(COL!$D:$D,COL!$A:$A,C493,COL!$G:$G, D493),
IF(AND(A493="Cervical Cancer Screening", E493="Utilization Rate (per 100,000 patients)"),
SUMIFS(CERV!$D:$D,CERV!$A:$A,C493,CERV!$G:$G,D493),
IF(AND(A493="Cancer Screening for CKD patients", E493="Utilization Rate (per 100,000 patients)"),
SUMIFS(CANSCRN!$D:$D,CANSCRN!$A:$A,C493,CANSCRN!$G:$G,D493),
IF(AND(A493="PSA Testing", E493="Cost per service ($USD)"),
SUMIFS(PSA!$E:$E,PSA!$A:$A,C493,PSA!$G:$G,D493),
IF(AND(A493="Colorectal Cancer Screening", E493="Cost per service ($USD)"),
SUMIFS(COL!$E:$E,COL!$A:$A,C493,COL!$G:$G,D493),
IF(AND(A493="Cervical Cancer Screening", E493="Cost per service ($USD)"),
SUMIFS(CERV!$E:$E,CERV!$A:$A,C493,CERV!$G:$G,D493),
IF(AND(A493="Cancer Screening for CKD patients", E493="Cost per service ($USD)"),
SUMIFS(CANSCRN!$E:$E,CANSCRN!$A:$A,C493,CANSCRN!$G:$G,D493),
IF(AND(A493="PSA Testing", E493="Total Expenditure ($USD per 100,000 patients)"),
SUMIFS(PSA!$F:$F,PSA!$A:$A,C493,PSA!$G:$G,D493),
IF(AND(A493="Colorectal Cancer Screening", E493="Total Expenditure ($USD per 100,000 patients)"),
SUMIFS(COL!$F:$F,COL!$A:$A,C493,COL!$G:$G,D493),
IF(AND(A493="Cervical Cancer Screening", E493="Total Expenditure ($USD per 100,000 patients)"),
SUMIFS(CERV!$F:$F,CERV!$A:$A,C493,CERV!$G:$G,D493),
SUMIFS(CANSCRN!$F:$F,CANSCRN!$A:$A,C493,CANSCRN!$G:$G,D493))))))))))))</f>
        <v>18276.923076923078</v>
      </c>
    </row>
    <row r="494" spans="1:6" x14ac:dyDescent="0.2">
      <c r="A494" s="24" t="s">
        <v>100</v>
      </c>
      <c r="B494" s="24" t="s">
        <v>101</v>
      </c>
      <c r="C494" s="24" t="s">
        <v>75</v>
      </c>
      <c r="D494" s="24">
        <v>2017</v>
      </c>
      <c r="E494" s="24" t="s">
        <v>102</v>
      </c>
      <c r="F494" s="3">
        <f>IF(AND(A494="PSA Testing", E494= "Utilization Rate (per 100,000 patients)"),
SUMIFS(PSA!$D:$D,PSA!$A:$A,C494,PSA!$G:$G,D494),
IF(AND(A494="Colorectal Cancer Screening", E494="Utilization Rate (per 100,000 patients)"),
SUMIFS(COL!$D:$D,COL!$A:$A,C494,COL!$G:$G, D494),
IF(AND(A494="Cervical Cancer Screening", E494="Utilization Rate (per 100,000 patients)"),
SUMIFS(CERV!$D:$D,CERV!$A:$A,C494,CERV!$G:$G,D494),
IF(AND(A494="Cancer Screening for CKD patients", E494="Utilization Rate (per 100,000 patients)"),
SUMIFS(CANSCRN!$D:$D,CANSCRN!$A:$A,C494,CANSCRN!$G:$G,D494),
IF(AND(A494="PSA Testing", E494="Cost per service ($USD)"),
SUMIFS(PSA!$E:$E,PSA!$A:$A,C494,PSA!$G:$G,D494),
IF(AND(A494="Colorectal Cancer Screening", E494="Cost per service ($USD)"),
SUMIFS(COL!$E:$E,COL!$A:$A,C494,COL!$G:$G,D494),
IF(AND(A494="Cervical Cancer Screening", E494="Cost per service ($USD)"),
SUMIFS(CERV!$E:$E,CERV!$A:$A,C494,CERV!$G:$G,D494),
IF(AND(A494="Cancer Screening for CKD patients", E494="Cost per service ($USD)"),
SUMIFS(CANSCRN!$E:$E,CANSCRN!$A:$A,C494,CANSCRN!$G:$G,D494),
IF(AND(A494="PSA Testing", E494="Total Expenditure ($USD per 100,000 patients)"),
SUMIFS(PSA!$F:$F,PSA!$A:$A,C494,PSA!$G:$G,D494),
IF(AND(A494="Colorectal Cancer Screening", E494="Total Expenditure ($USD per 100,000 patients)"),
SUMIFS(COL!$F:$F,COL!$A:$A,C494,COL!$G:$G,D494),
IF(AND(A494="Cervical Cancer Screening", E494="Total Expenditure ($USD per 100,000 patients)"),
SUMIFS(CERV!$F:$F,CERV!$A:$A,C494,CERV!$G:$G,D494),
SUMIFS(CANSCRN!$F:$F,CANSCRN!$A:$A,C494,CANSCRN!$G:$G,D494))))))))))))</f>
        <v>23195.876288659794</v>
      </c>
    </row>
    <row r="495" spans="1:6" x14ac:dyDescent="0.2">
      <c r="A495" s="24" t="s">
        <v>100</v>
      </c>
      <c r="B495" s="24" t="s">
        <v>101</v>
      </c>
      <c r="C495" s="24" t="s">
        <v>75</v>
      </c>
      <c r="D495" s="24">
        <v>2018</v>
      </c>
      <c r="E495" s="24" t="s">
        <v>102</v>
      </c>
      <c r="F495" s="3">
        <f>IF(AND(A495="PSA Testing", E495= "Utilization Rate (per 100,000 patients)"),
SUMIFS(PSA!$D:$D,PSA!$A:$A,C495,PSA!$G:$G,D495),
IF(AND(A495="Colorectal Cancer Screening", E495="Utilization Rate (per 100,000 patients)"),
SUMIFS(COL!$D:$D,COL!$A:$A,C495,COL!$G:$G, D495),
IF(AND(A495="Cervical Cancer Screening", E495="Utilization Rate (per 100,000 patients)"),
SUMIFS(CERV!$D:$D,CERV!$A:$A,C495,CERV!$G:$G,D495),
IF(AND(A495="Cancer Screening for CKD patients", E495="Utilization Rate (per 100,000 patients)"),
SUMIFS(CANSCRN!$D:$D,CANSCRN!$A:$A,C495,CANSCRN!$G:$G,D495),
IF(AND(A495="PSA Testing", E495="Cost per service ($USD)"),
SUMIFS(PSA!$E:$E,PSA!$A:$A,C495,PSA!$G:$G,D495),
IF(AND(A495="Colorectal Cancer Screening", E495="Cost per service ($USD)"),
SUMIFS(COL!$E:$E,COL!$A:$A,C495,COL!$G:$G,D495),
IF(AND(A495="Cervical Cancer Screening", E495="Cost per service ($USD)"),
SUMIFS(CERV!$E:$E,CERV!$A:$A,C495,CERV!$G:$G,D495),
IF(AND(A495="Cancer Screening for CKD patients", E495="Cost per service ($USD)"),
SUMIFS(CANSCRN!$E:$E,CANSCRN!$A:$A,C495,CANSCRN!$G:$G,D495),
IF(AND(A495="PSA Testing", E495="Total Expenditure ($USD per 100,000 patients)"),
SUMIFS(PSA!$F:$F,PSA!$A:$A,C495,PSA!$G:$G,D495),
IF(AND(A495="Colorectal Cancer Screening", E495="Total Expenditure ($USD per 100,000 patients)"),
SUMIFS(COL!$F:$F,COL!$A:$A,C495,COL!$G:$G,D495),
IF(AND(A495="Cervical Cancer Screening", E495="Total Expenditure ($USD per 100,000 patients)"),
SUMIFS(CERV!$F:$F,CERV!$A:$A,C495,CERV!$G:$G,D495),
SUMIFS(CANSCRN!$F:$F,CANSCRN!$A:$A,C495,CANSCRN!$G:$G,D495))))))))))))</f>
        <v>27380.593262946208</v>
      </c>
    </row>
    <row r="496" spans="1:6" x14ac:dyDescent="0.2">
      <c r="A496" s="24" t="s">
        <v>100</v>
      </c>
      <c r="B496" s="24" t="s">
        <v>101</v>
      </c>
      <c r="C496" s="24" t="s">
        <v>75</v>
      </c>
      <c r="D496" s="24">
        <v>2019</v>
      </c>
      <c r="E496" s="24" t="s">
        <v>102</v>
      </c>
      <c r="F496" s="3">
        <f>IF(AND(A496="PSA Testing", E496= "Utilization Rate (per 100,000 patients)"),
SUMIFS(PSA!$D:$D,PSA!$A:$A,C496,PSA!$G:$G,D496),
IF(AND(A496="Colorectal Cancer Screening", E496="Utilization Rate (per 100,000 patients)"),
SUMIFS(COL!$D:$D,COL!$A:$A,C496,COL!$G:$G, D496),
IF(AND(A496="Cervical Cancer Screening", E496="Utilization Rate (per 100,000 patients)"),
SUMIFS(CERV!$D:$D,CERV!$A:$A,C496,CERV!$G:$G,D496),
IF(AND(A496="Cancer Screening for CKD patients", E496="Utilization Rate (per 100,000 patients)"),
SUMIFS(CANSCRN!$D:$D,CANSCRN!$A:$A,C496,CANSCRN!$G:$G,D496),
IF(AND(A496="PSA Testing", E496="Cost per service ($USD)"),
SUMIFS(PSA!$E:$E,PSA!$A:$A,C496,PSA!$G:$G,D496),
IF(AND(A496="Colorectal Cancer Screening", E496="Cost per service ($USD)"),
SUMIFS(COL!$E:$E,COL!$A:$A,C496,COL!$G:$G,D496),
IF(AND(A496="Cervical Cancer Screening", E496="Cost per service ($USD)"),
SUMIFS(CERV!$E:$E,CERV!$A:$A,C496,CERV!$G:$G,D496),
IF(AND(A496="Cancer Screening for CKD patients", E496="Cost per service ($USD)"),
SUMIFS(CANSCRN!$E:$E,CANSCRN!$A:$A,C496,CANSCRN!$G:$G,D496),
IF(AND(A496="PSA Testing", E496="Total Expenditure ($USD per 100,000 patients)"),
SUMIFS(PSA!$F:$F,PSA!$A:$A,C496,PSA!$G:$G,D496),
IF(AND(A496="Colorectal Cancer Screening", E496="Total Expenditure ($USD per 100,000 patients)"),
SUMIFS(COL!$F:$F,COL!$A:$A,C496,COL!$G:$G,D496),
IF(AND(A496="Cervical Cancer Screening", E496="Total Expenditure ($USD per 100,000 patients)"),
SUMIFS(CERV!$F:$F,CERV!$A:$A,C496,CERV!$G:$G,D496),
SUMIFS(CANSCRN!$F:$F,CANSCRN!$A:$A,C496,CANSCRN!$G:$G,D496))))))))))))</f>
        <v>28238.745759603924</v>
      </c>
    </row>
    <row r="497" spans="1:6" x14ac:dyDescent="0.2">
      <c r="A497" s="24" t="s">
        <v>100</v>
      </c>
      <c r="B497" s="24" t="s">
        <v>101</v>
      </c>
      <c r="C497" s="24" t="s">
        <v>76</v>
      </c>
      <c r="D497" s="24">
        <v>2009</v>
      </c>
      <c r="E497" s="24" t="s">
        <v>102</v>
      </c>
      <c r="F497" s="3">
        <f>IF(AND(A497="PSA Testing", E497= "Utilization Rate (per 100,000 patients)"),
SUMIFS(PSA!$D:$D,PSA!$A:$A,C497,PSA!$G:$G,D497),
IF(AND(A497="Colorectal Cancer Screening", E497="Utilization Rate (per 100,000 patients)"),
SUMIFS(COL!$D:$D,COL!$A:$A,C497,COL!$G:$G, D497),
IF(AND(A497="Cervical Cancer Screening", E497="Utilization Rate (per 100,000 patients)"),
SUMIFS(CERV!$D:$D,CERV!$A:$A,C497,CERV!$G:$G,D497),
IF(AND(A497="Cancer Screening for CKD patients", E497="Utilization Rate (per 100,000 patients)"),
SUMIFS(CANSCRN!$D:$D,CANSCRN!$A:$A,C497,CANSCRN!$G:$G,D497),
IF(AND(A497="PSA Testing", E497="Cost per service ($USD)"),
SUMIFS(PSA!$E:$E,PSA!$A:$A,C497,PSA!$G:$G,D497),
IF(AND(A497="Colorectal Cancer Screening", E497="Cost per service ($USD)"),
SUMIFS(COL!$E:$E,COL!$A:$A,C497,COL!$G:$G,D497),
IF(AND(A497="Cervical Cancer Screening", E497="Cost per service ($USD)"),
SUMIFS(CERV!$E:$E,CERV!$A:$A,C497,CERV!$G:$G,D497),
IF(AND(A497="Cancer Screening for CKD patients", E497="Cost per service ($USD)"),
SUMIFS(CANSCRN!$E:$E,CANSCRN!$A:$A,C497,CANSCRN!$G:$G,D497),
IF(AND(A497="PSA Testing", E497="Total Expenditure ($USD per 100,000 patients)"),
SUMIFS(PSA!$F:$F,PSA!$A:$A,C497,PSA!$G:$G,D497),
IF(AND(A497="Colorectal Cancer Screening", E497="Total Expenditure ($USD per 100,000 patients)"),
SUMIFS(COL!$F:$F,COL!$A:$A,C497,COL!$G:$G,D497),
IF(AND(A497="Cervical Cancer Screening", E497="Total Expenditure ($USD per 100,000 patients)"),
SUMIFS(CERV!$F:$F,CERV!$A:$A,C497,CERV!$G:$G,D497),
SUMIFS(CANSCRN!$F:$F,CANSCRN!$A:$A,C497,CANSCRN!$G:$G,D497))))))))))))</f>
        <v>9512.5786163522025</v>
      </c>
    </row>
    <row r="498" spans="1:6" x14ac:dyDescent="0.2">
      <c r="A498" s="24" t="s">
        <v>100</v>
      </c>
      <c r="B498" s="24" t="s">
        <v>101</v>
      </c>
      <c r="C498" s="24" t="s">
        <v>76</v>
      </c>
      <c r="D498" s="24">
        <v>2010</v>
      </c>
      <c r="E498" s="24" t="s">
        <v>102</v>
      </c>
      <c r="F498" s="3">
        <f>IF(AND(A498="PSA Testing", E498= "Utilization Rate (per 100,000 patients)"),
SUMIFS(PSA!$D:$D,PSA!$A:$A,C498,PSA!$G:$G,D498),
IF(AND(A498="Colorectal Cancer Screening", E498="Utilization Rate (per 100,000 patients)"),
SUMIFS(COL!$D:$D,COL!$A:$A,C498,COL!$G:$G, D498),
IF(AND(A498="Cervical Cancer Screening", E498="Utilization Rate (per 100,000 patients)"),
SUMIFS(CERV!$D:$D,CERV!$A:$A,C498,CERV!$G:$G,D498),
IF(AND(A498="Cancer Screening for CKD patients", E498="Utilization Rate (per 100,000 patients)"),
SUMIFS(CANSCRN!$D:$D,CANSCRN!$A:$A,C498,CANSCRN!$G:$G,D498),
IF(AND(A498="PSA Testing", E498="Cost per service ($USD)"),
SUMIFS(PSA!$E:$E,PSA!$A:$A,C498,PSA!$G:$G,D498),
IF(AND(A498="Colorectal Cancer Screening", E498="Cost per service ($USD)"),
SUMIFS(COL!$E:$E,COL!$A:$A,C498,COL!$G:$G,D498),
IF(AND(A498="Cervical Cancer Screening", E498="Cost per service ($USD)"),
SUMIFS(CERV!$E:$E,CERV!$A:$A,C498,CERV!$G:$G,D498),
IF(AND(A498="Cancer Screening for CKD patients", E498="Cost per service ($USD)"),
SUMIFS(CANSCRN!$E:$E,CANSCRN!$A:$A,C498,CANSCRN!$G:$G,D498),
IF(AND(A498="PSA Testing", E498="Total Expenditure ($USD per 100,000 patients)"),
SUMIFS(PSA!$F:$F,PSA!$A:$A,C498,PSA!$G:$G,D498),
IF(AND(A498="Colorectal Cancer Screening", E498="Total Expenditure ($USD per 100,000 patients)"),
SUMIFS(COL!$F:$F,COL!$A:$A,C498,COL!$G:$G,D498),
IF(AND(A498="Cervical Cancer Screening", E498="Total Expenditure ($USD per 100,000 patients)"),
SUMIFS(CERV!$F:$F,CERV!$A:$A,C498,CERV!$G:$G,D498),
SUMIFS(CANSCRN!$F:$F,CANSCRN!$A:$A,C498,CANSCRN!$G:$G,D498))))))))))))</f>
        <v>8722.3259535876223</v>
      </c>
    </row>
    <row r="499" spans="1:6" x14ac:dyDescent="0.2">
      <c r="A499" s="24" t="s">
        <v>100</v>
      </c>
      <c r="B499" s="24" t="s">
        <v>101</v>
      </c>
      <c r="C499" s="24" t="s">
        <v>76</v>
      </c>
      <c r="D499" s="24">
        <v>2011</v>
      </c>
      <c r="E499" s="24" t="s">
        <v>102</v>
      </c>
      <c r="F499" s="3">
        <f>IF(AND(A499="PSA Testing", E499= "Utilization Rate (per 100,000 patients)"),
SUMIFS(PSA!$D:$D,PSA!$A:$A,C499,PSA!$G:$G,D499),
IF(AND(A499="Colorectal Cancer Screening", E499="Utilization Rate (per 100,000 patients)"),
SUMIFS(COL!$D:$D,COL!$A:$A,C499,COL!$G:$G, D499),
IF(AND(A499="Cervical Cancer Screening", E499="Utilization Rate (per 100,000 patients)"),
SUMIFS(CERV!$D:$D,CERV!$A:$A,C499,CERV!$G:$G,D499),
IF(AND(A499="Cancer Screening for CKD patients", E499="Utilization Rate (per 100,000 patients)"),
SUMIFS(CANSCRN!$D:$D,CANSCRN!$A:$A,C499,CANSCRN!$G:$G,D499),
IF(AND(A499="PSA Testing", E499="Cost per service ($USD)"),
SUMIFS(PSA!$E:$E,PSA!$A:$A,C499,PSA!$G:$G,D499),
IF(AND(A499="Colorectal Cancer Screening", E499="Cost per service ($USD)"),
SUMIFS(COL!$E:$E,COL!$A:$A,C499,COL!$G:$G,D499),
IF(AND(A499="Cervical Cancer Screening", E499="Cost per service ($USD)"),
SUMIFS(CERV!$E:$E,CERV!$A:$A,C499,CERV!$G:$G,D499),
IF(AND(A499="Cancer Screening for CKD patients", E499="Cost per service ($USD)"),
SUMIFS(CANSCRN!$E:$E,CANSCRN!$A:$A,C499,CANSCRN!$G:$G,D499),
IF(AND(A499="PSA Testing", E499="Total Expenditure ($USD per 100,000 patients)"),
SUMIFS(PSA!$F:$F,PSA!$A:$A,C499,PSA!$G:$G,D499),
IF(AND(A499="Colorectal Cancer Screening", E499="Total Expenditure ($USD per 100,000 patients)"),
SUMIFS(COL!$F:$F,COL!$A:$A,C499,COL!$G:$G,D499),
IF(AND(A499="Cervical Cancer Screening", E499="Total Expenditure ($USD per 100,000 patients)"),
SUMIFS(CERV!$F:$F,CERV!$A:$A,C499,CERV!$G:$G,D499),
SUMIFS(CANSCRN!$F:$F,CANSCRN!$A:$A,C499,CANSCRN!$G:$G,D499))))))))))))</f>
        <v>10652.839971718124</v>
      </c>
    </row>
    <row r="500" spans="1:6" x14ac:dyDescent="0.2">
      <c r="A500" s="24" t="s">
        <v>100</v>
      </c>
      <c r="B500" s="24" t="s">
        <v>101</v>
      </c>
      <c r="C500" s="24" t="s">
        <v>76</v>
      </c>
      <c r="D500" s="24">
        <v>2012</v>
      </c>
      <c r="E500" s="24" t="s">
        <v>102</v>
      </c>
      <c r="F500" s="3">
        <f>IF(AND(A500="PSA Testing", E500= "Utilization Rate (per 100,000 patients)"),
SUMIFS(PSA!$D:$D,PSA!$A:$A,C500,PSA!$G:$G,D500),
IF(AND(A500="Colorectal Cancer Screening", E500="Utilization Rate (per 100,000 patients)"),
SUMIFS(COL!$D:$D,COL!$A:$A,C500,COL!$G:$G, D500),
IF(AND(A500="Cervical Cancer Screening", E500="Utilization Rate (per 100,000 patients)"),
SUMIFS(CERV!$D:$D,CERV!$A:$A,C500,CERV!$G:$G,D500),
IF(AND(A500="Cancer Screening for CKD patients", E500="Utilization Rate (per 100,000 patients)"),
SUMIFS(CANSCRN!$D:$D,CANSCRN!$A:$A,C500,CANSCRN!$G:$G,D500),
IF(AND(A500="PSA Testing", E500="Cost per service ($USD)"),
SUMIFS(PSA!$E:$E,PSA!$A:$A,C500,PSA!$G:$G,D500),
IF(AND(A500="Colorectal Cancer Screening", E500="Cost per service ($USD)"),
SUMIFS(COL!$E:$E,COL!$A:$A,C500,COL!$G:$G,D500),
IF(AND(A500="Cervical Cancer Screening", E500="Cost per service ($USD)"),
SUMIFS(CERV!$E:$E,CERV!$A:$A,C500,CERV!$G:$G,D500),
IF(AND(A500="Cancer Screening for CKD patients", E500="Cost per service ($USD)"),
SUMIFS(CANSCRN!$E:$E,CANSCRN!$A:$A,C500,CANSCRN!$G:$G,D500),
IF(AND(A500="PSA Testing", E500="Total Expenditure ($USD per 100,000 patients)"),
SUMIFS(PSA!$F:$F,PSA!$A:$A,C500,PSA!$G:$G,D500),
IF(AND(A500="Colorectal Cancer Screening", E500="Total Expenditure ($USD per 100,000 patients)"),
SUMIFS(COL!$F:$F,COL!$A:$A,C500,COL!$G:$G,D500),
IF(AND(A500="Cervical Cancer Screening", E500="Total Expenditure ($USD per 100,000 patients)"),
SUMIFS(CERV!$F:$F,CERV!$A:$A,C500,CERV!$G:$G,D500),
SUMIFS(CANSCRN!$F:$F,CANSCRN!$A:$A,C500,CANSCRN!$G:$G,D500))))))))))))</f>
        <v>9623.1766612641804</v>
      </c>
    </row>
    <row r="501" spans="1:6" x14ac:dyDescent="0.2">
      <c r="A501" s="24" t="s">
        <v>100</v>
      </c>
      <c r="B501" s="24" t="s">
        <v>101</v>
      </c>
      <c r="C501" s="24" t="s">
        <v>76</v>
      </c>
      <c r="D501" s="24">
        <v>2013</v>
      </c>
      <c r="E501" s="24" t="s">
        <v>102</v>
      </c>
      <c r="F501" s="3">
        <f>IF(AND(A501="PSA Testing", E501= "Utilization Rate (per 100,000 patients)"),
SUMIFS(PSA!$D:$D,PSA!$A:$A,C501,PSA!$G:$G,D501),
IF(AND(A501="Colorectal Cancer Screening", E501="Utilization Rate (per 100,000 patients)"),
SUMIFS(COL!$D:$D,COL!$A:$A,C501,COL!$G:$G, D501),
IF(AND(A501="Cervical Cancer Screening", E501="Utilization Rate (per 100,000 patients)"),
SUMIFS(CERV!$D:$D,CERV!$A:$A,C501,CERV!$G:$G,D501),
IF(AND(A501="Cancer Screening for CKD patients", E501="Utilization Rate (per 100,000 patients)"),
SUMIFS(CANSCRN!$D:$D,CANSCRN!$A:$A,C501,CANSCRN!$G:$G,D501),
IF(AND(A501="PSA Testing", E501="Cost per service ($USD)"),
SUMIFS(PSA!$E:$E,PSA!$A:$A,C501,PSA!$G:$G,D501),
IF(AND(A501="Colorectal Cancer Screening", E501="Cost per service ($USD)"),
SUMIFS(COL!$E:$E,COL!$A:$A,C501,COL!$G:$G,D501),
IF(AND(A501="Cervical Cancer Screening", E501="Cost per service ($USD)"),
SUMIFS(CERV!$E:$E,CERV!$A:$A,C501,CERV!$G:$G,D501),
IF(AND(A501="Cancer Screening for CKD patients", E501="Cost per service ($USD)"),
SUMIFS(CANSCRN!$E:$E,CANSCRN!$A:$A,C501,CANSCRN!$G:$G,D501),
IF(AND(A501="PSA Testing", E501="Total Expenditure ($USD per 100,000 patients)"),
SUMIFS(PSA!$F:$F,PSA!$A:$A,C501,PSA!$G:$G,D501),
IF(AND(A501="Colorectal Cancer Screening", E501="Total Expenditure ($USD per 100,000 patients)"),
SUMIFS(COL!$F:$F,COL!$A:$A,C501,COL!$G:$G,D501),
IF(AND(A501="Cervical Cancer Screening", E501="Total Expenditure ($USD per 100,000 patients)"),
SUMIFS(CERV!$F:$F,CERV!$A:$A,C501,CERV!$G:$G,D501),
SUMIFS(CANSCRN!$F:$F,CANSCRN!$A:$A,C501,CANSCRN!$G:$G,D501))))))))))))</f>
        <v>10324.539760865438</v>
      </c>
    </row>
    <row r="502" spans="1:6" x14ac:dyDescent="0.2">
      <c r="A502" s="24" t="s">
        <v>100</v>
      </c>
      <c r="B502" s="24" t="s">
        <v>101</v>
      </c>
      <c r="C502" s="24" t="s">
        <v>76</v>
      </c>
      <c r="D502" s="24">
        <v>2014</v>
      </c>
      <c r="E502" s="24" t="s">
        <v>102</v>
      </c>
      <c r="F502" s="3">
        <f>IF(AND(A502="PSA Testing", E502= "Utilization Rate (per 100,000 patients)"),
SUMIFS(PSA!$D:$D,PSA!$A:$A,C502,PSA!$G:$G,D502),
IF(AND(A502="Colorectal Cancer Screening", E502="Utilization Rate (per 100,000 patients)"),
SUMIFS(COL!$D:$D,COL!$A:$A,C502,COL!$G:$G, D502),
IF(AND(A502="Cervical Cancer Screening", E502="Utilization Rate (per 100,000 patients)"),
SUMIFS(CERV!$D:$D,CERV!$A:$A,C502,CERV!$G:$G,D502),
IF(AND(A502="Cancer Screening for CKD patients", E502="Utilization Rate (per 100,000 patients)"),
SUMIFS(CANSCRN!$D:$D,CANSCRN!$A:$A,C502,CANSCRN!$G:$G,D502),
IF(AND(A502="PSA Testing", E502="Cost per service ($USD)"),
SUMIFS(PSA!$E:$E,PSA!$A:$A,C502,PSA!$G:$G,D502),
IF(AND(A502="Colorectal Cancer Screening", E502="Cost per service ($USD)"),
SUMIFS(COL!$E:$E,COL!$A:$A,C502,COL!$G:$G,D502),
IF(AND(A502="Cervical Cancer Screening", E502="Cost per service ($USD)"),
SUMIFS(CERV!$E:$E,CERV!$A:$A,C502,CERV!$G:$G,D502),
IF(AND(A502="Cancer Screening for CKD patients", E502="Cost per service ($USD)"),
SUMIFS(CANSCRN!$E:$E,CANSCRN!$A:$A,C502,CANSCRN!$G:$G,D502),
IF(AND(A502="PSA Testing", E502="Total Expenditure ($USD per 100,000 patients)"),
SUMIFS(PSA!$F:$F,PSA!$A:$A,C502,PSA!$G:$G,D502),
IF(AND(A502="Colorectal Cancer Screening", E502="Total Expenditure ($USD per 100,000 patients)"),
SUMIFS(COL!$F:$F,COL!$A:$A,C502,COL!$G:$G,D502),
IF(AND(A502="Cervical Cancer Screening", E502="Total Expenditure ($USD per 100,000 patients)"),
SUMIFS(CERV!$F:$F,CERV!$A:$A,C502,CERV!$G:$G,D502),
SUMIFS(CANSCRN!$F:$F,CANSCRN!$A:$A,C502,CANSCRN!$G:$G,D502))))))))))))</f>
        <v>9962.2941059734076</v>
      </c>
    </row>
    <row r="503" spans="1:6" x14ac:dyDescent="0.2">
      <c r="A503" s="24" t="s">
        <v>100</v>
      </c>
      <c r="B503" s="24" t="s">
        <v>101</v>
      </c>
      <c r="C503" s="24" t="s">
        <v>76</v>
      </c>
      <c r="D503" s="24">
        <v>2015</v>
      </c>
      <c r="E503" s="24" t="s">
        <v>102</v>
      </c>
      <c r="F503" s="3">
        <f>IF(AND(A503="PSA Testing", E503= "Utilization Rate (per 100,000 patients)"),
SUMIFS(PSA!$D:$D,PSA!$A:$A,C503,PSA!$G:$G,D503),
IF(AND(A503="Colorectal Cancer Screening", E503="Utilization Rate (per 100,000 patients)"),
SUMIFS(COL!$D:$D,COL!$A:$A,C503,COL!$G:$G, D503),
IF(AND(A503="Cervical Cancer Screening", E503="Utilization Rate (per 100,000 patients)"),
SUMIFS(CERV!$D:$D,CERV!$A:$A,C503,CERV!$G:$G,D503),
IF(AND(A503="Cancer Screening for CKD patients", E503="Utilization Rate (per 100,000 patients)"),
SUMIFS(CANSCRN!$D:$D,CANSCRN!$A:$A,C503,CANSCRN!$G:$G,D503),
IF(AND(A503="PSA Testing", E503="Cost per service ($USD)"),
SUMIFS(PSA!$E:$E,PSA!$A:$A,C503,PSA!$G:$G,D503),
IF(AND(A503="Colorectal Cancer Screening", E503="Cost per service ($USD)"),
SUMIFS(COL!$E:$E,COL!$A:$A,C503,COL!$G:$G,D503),
IF(AND(A503="Cervical Cancer Screening", E503="Cost per service ($USD)"),
SUMIFS(CERV!$E:$E,CERV!$A:$A,C503,CERV!$G:$G,D503),
IF(AND(A503="Cancer Screening for CKD patients", E503="Cost per service ($USD)"),
SUMIFS(CANSCRN!$E:$E,CANSCRN!$A:$A,C503,CANSCRN!$G:$G,D503),
IF(AND(A503="PSA Testing", E503="Total Expenditure ($USD per 100,000 patients)"),
SUMIFS(PSA!$F:$F,PSA!$A:$A,C503,PSA!$G:$G,D503),
IF(AND(A503="Colorectal Cancer Screening", E503="Total Expenditure ($USD per 100,000 patients)"),
SUMIFS(COL!$F:$F,COL!$A:$A,C503,COL!$G:$G,D503),
IF(AND(A503="Cervical Cancer Screening", E503="Total Expenditure ($USD per 100,000 patients)"),
SUMIFS(CERV!$F:$F,CERV!$A:$A,C503,CERV!$G:$G,D503),
SUMIFS(CANSCRN!$F:$F,CANSCRN!$A:$A,C503,CANSCRN!$G:$G,D503))))))))))))</f>
        <v>11301.446051167964</v>
      </c>
    </row>
    <row r="504" spans="1:6" x14ac:dyDescent="0.2">
      <c r="A504" s="24" t="s">
        <v>100</v>
      </c>
      <c r="B504" s="24" t="s">
        <v>101</v>
      </c>
      <c r="C504" s="24" t="s">
        <v>76</v>
      </c>
      <c r="D504" s="24">
        <v>2016</v>
      </c>
      <c r="E504" s="24" t="s">
        <v>102</v>
      </c>
      <c r="F504" s="3">
        <f>IF(AND(A504="PSA Testing", E504= "Utilization Rate (per 100,000 patients)"),
SUMIFS(PSA!$D:$D,PSA!$A:$A,C504,PSA!$G:$G,D504),
IF(AND(A504="Colorectal Cancer Screening", E504="Utilization Rate (per 100,000 patients)"),
SUMIFS(COL!$D:$D,COL!$A:$A,C504,COL!$G:$G, D504),
IF(AND(A504="Cervical Cancer Screening", E504="Utilization Rate (per 100,000 patients)"),
SUMIFS(CERV!$D:$D,CERV!$A:$A,C504,CERV!$G:$G,D504),
IF(AND(A504="Cancer Screening for CKD patients", E504="Utilization Rate (per 100,000 patients)"),
SUMIFS(CANSCRN!$D:$D,CANSCRN!$A:$A,C504,CANSCRN!$G:$G,D504),
IF(AND(A504="PSA Testing", E504="Cost per service ($USD)"),
SUMIFS(PSA!$E:$E,PSA!$A:$A,C504,PSA!$G:$G,D504),
IF(AND(A504="Colorectal Cancer Screening", E504="Cost per service ($USD)"),
SUMIFS(COL!$E:$E,COL!$A:$A,C504,COL!$G:$G,D504),
IF(AND(A504="Cervical Cancer Screening", E504="Cost per service ($USD)"),
SUMIFS(CERV!$E:$E,CERV!$A:$A,C504,CERV!$G:$G,D504),
IF(AND(A504="Cancer Screening for CKD patients", E504="Cost per service ($USD)"),
SUMIFS(CANSCRN!$E:$E,CANSCRN!$A:$A,C504,CANSCRN!$G:$G,D504),
IF(AND(A504="PSA Testing", E504="Total Expenditure ($USD per 100,000 patients)"),
SUMIFS(PSA!$F:$F,PSA!$A:$A,C504,PSA!$G:$G,D504),
IF(AND(A504="Colorectal Cancer Screening", E504="Total Expenditure ($USD per 100,000 patients)"),
SUMIFS(COL!$F:$F,COL!$A:$A,C504,COL!$G:$G,D504),
IF(AND(A504="Cervical Cancer Screening", E504="Total Expenditure ($USD per 100,000 patients)"),
SUMIFS(CERV!$F:$F,CERV!$A:$A,C504,CERV!$G:$G,D504),
SUMIFS(CANSCRN!$F:$F,CANSCRN!$A:$A,C504,CANSCRN!$G:$G,D504))))))))))))</f>
        <v>14161.781946072686</v>
      </c>
    </row>
    <row r="505" spans="1:6" x14ac:dyDescent="0.2">
      <c r="A505" s="24" t="s">
        <v>100</v>
      </c>
      <c r="B505" s="24" t="s">
        <v>101</v>
      </c>
      <c r="C505" s="24" t="s">
        <v>76</v>
      </c>
      <c r="D505" s="24">
        <v>2017</v>
      </c>
      <c r="E505" s="24" t="s">
        <v>102</v>
      </c>
      <c r="F505" s="3">
        <f>IF(AND(A505="PSA Testing", E505= "Utilization Rate (per 100,000 patients)"),
SUMIFS(PSA!$D:$D,PSA!$A:$A,C505,PSA!$G:$G,D505),
IF(AND(A505="Colorectal Cancer Screening", E505="Utilization Rate (per 100,000 patients)"),
SUMIFS(COL!$D:$D,COL!$A:$A,C505,COL!$G:$G, D505),
IF(AND(A505="Cervical Cancer Screening", E505="Utilization Rate (per 100,000 patients)"),
SUMIFS(CERV!$D:$D,CERV!$A:$A,C505,CERV!$G:$G,D505),
IF(AND(A505="Cancer Screening for CKD patients", E505="Utilization Rate (per 100,000 patients)"),
SUMIFS(CANSCRN!$D:$D,CANSCRN!$A:$A,C505,CANSCRN!$G:$G,D505),
IF(AND(A505="PSA Testing", E505="Cost per service ($USD)"),
SUMIFS(PSA!$E:$E,PSA!$A:$A,C505,PSA!$G:$G,D505),
IF(AND(A505="Colorectal Cancer Screening", E505="Cost per service ($USD)"),
SUMIFS(COL!$E:$E,COL!$A:$A,C505,COL!$G:$G,D505),
IF(AND(A505="Cervical Cancer Screening", E505="Cost per service ($USD)"),
SUMIFS(CERV!$E:$E,CERV!$A:$A,C505,CERV!$G:$G,D505),
IF(AND(A505="Cancer Screening for CKD patients", E505="Cost per service ($USD)"),
SUMIFS(CANSCRN!$E:$E,CANSCRN!$A:$A,C505,CANSCRN!$G:$G,D505),
IF(AND(A505="PSA Testing", E505="Total Expenditure ($USD per 100,000 patients)"),
SUMIFS(PSA!$F:$F,PSA!$A:$A,C505,PSA!$G:$G,D505),
IF(AND(A505="Colorectal Cancer Screening", E505="Total Expenditure ($USD per 100,000 patients)"),
SUMIFS(COL!$F:$F,COL!$A:$A,C505,COL!$G:$G,D505),
IF(AND(A505="Cervical Cancer Screening", E505="Total Expenditure ($USD per 100,000 patients)"),
SUMIFS(CERV!$F:$F,CERV!$A:$A,C505,CERV!$G:$G,D505),
SUMIFS(CANSCRN!$F:$F,CANSCRN!$A:$A,C505,CANSCRN!$G:$G,D505))))))))))))</f>
        <v>20924.698283188849</v>
      </c>
    </row>
    <row r="506" spans="1:6" x14ac:dyDescent="0.2">
      <c r="A506" s="24" t="s">
        <v>100</v>
      </c>
      <c r="B506" s="24" t="s">
        <v>101</v>
      </c>
      <c r="C506" s="24" t="s">
        <v>76</v>
      </c>
      <c r="D506" s="24">
        <v>2018</v>
      </c>
      <c r="E506" s="24" t="s">
        <v>102</v>
      </c>
      <c r="F506" s="3">
        <f>IF(AND(A506="PSA Testing", E506= "Utilization Rate (per 100,000 patients)"),
SUMIFS(PSA!$D:$D,PSA!$A:$A,C506,PSA!$G:$G,D506),
IF(AND(A506="Colorectal Cancer Screening", E506="Utilization Rate (per 100,000 patients)"),
SUMIFS(COL!$D:$D,COL!$A:$A,C506,COL!$G:$G, D506),
IF(AND(A506="Cervical Cancer Screening", E506="Utilization Rate (per 100,000 patients)"),
SUMIFS(CERV!$D:$D,CERV!$A:$A,C506,CERV!$G:$G,D506),
IF(AND(A506="Cancer Screening for CKD patients", E506="Utilization Rate (per 100,000 patients)"),
SUMIFS(CANSCRN!$D:$D,CANSCRN!$A:$A,C506,CANSCRN!$G:$G,D506),
IF(AND(A506="PSA Testing", E506="Cost per service ($USD)"),
SUMIFS(PSA!$E:$E,PSA!$A:$A,C506,PSA!$G:$G,D506),
IF(AND(A506="Colorectal Cancer Screening", E506="Cost per service ($USD)"),
SUMIFS(COL!$E:$E,COL!$A:$A,C506,COL!$G:$G,D506),
IF(AND(A506="Cervical Cancer Screening", E506="Cost per service ($USD)"),
SUMIFS(CERV!$E:$E,CERV!$A:$A,C506,CERV!$G:$G,D506),
IF(AND(A506="Cancer Screening for CKD patients", E506="Cost per service ($USD)"),
SUMIFS(CANSCRN!$E:$E,CANSCRN!$A:$A,C506,CANSCRN!$G:$G,D506),
IF(AND(A506="PSA Testing", E506="Total Expenditure ($USD per 100,000 patients)"),
SUMIFS(PSA!$F:$F,PSA!$A:$A,C506,PSA!$G:$G,D506),
IF(AND(A506="Colorectal Cancer Screening", E506="Total Expenditure ($USD per 100,000 patients)"),
SUMIFS(COL!$F:$F,COL!$A:$A,C506,COL!$G:$G,D506),
IF(AND(A506="Cervical Cancer Screening", E506="Total Expenditure ($USD per 100,000 patients)"),
SUMIFS(CERV!$F:$F,CERV!$A:$A,C506,CERV!$G:$G,D506),
SUMIFS(CANSCRN!$F:$F,CANSCRN!$A:$A,C506,CANSCRN!$G:$G,D506))))))))))))</f>
        <v>25155.601659751035</v>
      </c>
    </row>
    <row r="507" spans="1:6" x14ac:dyDescent="0.2">
      <c r="A507" s="24" t="s">
        <v>100</v>
      </c>
      <c r="B507" s="24" t="s">
        <v>101</v>
      </c>
      <c r="C507" s="24" t="s">
        <v>76</v>
      </c>
      <c r="D507" s="24">
        <v>2019</v>
      </c>
      <c r="E507" s="24" t="s">
        <v>102</v>
      </c>
      <c r="F507" s="3">
        <f>IF(AND(A507="PSA Testing", E507= "Utilization Rate (per 100,000 patients)"),
SUMIFS(PSA!$D:$D,PSA!$A:$A,C507,PSA!$G:$G,D507),
IF(AND(A507="Colorectal Cancer Screening", E507="Utilization Rate (per 100,000 patients)"),
SUMIFS(COL!$D:$D,COL!$A:$A,C507,COL!$G:$G, D507),
IF(AND(A507="Cervical Cancer Screening", E507="Utilization Rate (per 100,000 patients)"),
SUMIFS(CERV!$D:$D,CERV!$A:$A,C507,CERV!$G:$G,D507),
IF(AND(A507="Cancer Screening for CKD patients", E507="Utilization Rate (per 100,000 patients)"),
SUMIFS(CANSCRN!$D:$D,CANSCRN!$A:$A,C507,CANSCRN!$G:$G,D507),
IF(AND(A507="PSA Testing", E507="Cost per service ($USD)"),
SUMIFS(PSA!$E:$E,PSA!$A:$A,C507,PSA!$G:$G,D507),
IF(AND(A507="Colorectal Cancer Screening", E507="Cost per service ($USD)"),
SUMIFS(COL!$E:$E,COL!$A:$A,C507,COL!$G:$G,D507),
IF(AND(A507="Cervical Cancer Screening", E507="Cost per service ($USD)"),
SUMIFS(CERV!$E:$E,CERV!$A:$A,C507,CERV!$G:$G,D507),
IF(AND(A507="Cancer Screening for CKD patients", E507="Cost per service ($USD)"),
SUMIFS(CANSCRN!$E:$E,CANSCRN!$A:$A,C507,CANSCRN!$G:$G,D507),
IF(AND(A507="PSA Testing", E507="Total Expenditure ($USD per 100,000 patients)"),
SUMIFS(PSA!$F:$F,PSA!$A:$A,C507,PSA!$G:$G,D507),
IF(AND(A507="Colorectal Cancer Screening", E507="Total Expenditure ($USD per 100,000 patients)"),
SUMIFS(COL!$F:$F,COL!$A:$A,C507,COL!$G:$G,D507),
IF(AND(A507="Cervical Cancer Screening", E507="Total Expenditure ($USD per 100,000 patients)"),
SUMIFS(CERV!$F:$F,CERV!$A:$A,C507,CERV!$G:$G,D507),
SUMIFS(CANSCRN!$F:$F,CANSCRN!$A:$A,C507,CANSCRN!$G:$G,D507))))))))))))</f>
        <v>25514.161476084148</v>
      </c>
    </row>
    <row r="508" spans="1:6" x14ac:dyDescent="0.2">
      <c r="A508" s="24" t="s">
        <v>100</v>
      </c>
      <c r="B508" s="24" t="s">
        <v>101</v>
      </c>
      <c r="C508" s="24" t="s">
        <v>77</v>
      </c>
      <c r="D508" s="24">
        <v>2009</v>
      </c>
      <c r="E508" s="24" t="s">
        <v>102</v>
      </c>
      <c r="F508" s="3">
        <f>IF(AND(A508="PSA Testing", E508= "Utilization Rate (per 100,000 patients)"),
SUMIFS(PSA!$D:$D,PSA!$A:$A,C508,PSA!$G:$G,D508),
IF(AND(A508="Colorectal Cancer Screening", E508="Utilization Rate (per 100,000 patients)"),
SUMIFS(COL!$D:$D,COL!$A:$A,C508,COL!$G:$G, D508),
IF(AND(A508="Cervical Cancer Screening", E508="Utilization Rate (per 100,000 patients)"),
SUMIFS(CERV!$D:$D,CERV!$A:$A,C508,CERV!$G:$G,D508),
IF(AND(A508="Cancer Screening for CKD patients", E508="Utilization Rate (per 100,000 patients)"),
SUMIFS(CANSCRN!$D:$D,CANSCRN!$A:$A,C508,CANSCRN!$G:$G,D508),
IF(AND(A508="PSA Testing", E508="Cost per service ($USD)"),
SUMIFS(PSA!$E:$E,PSA!$A:$A,C508,PSA!$G:$G,D508),
IF(AND(A508="Colorectal Cancer Screening", E508="Cost per service ($USD)"),
SUMIFS(COL!$E:$E,COL!$A:$A,C508,COL!$G:$G,D508),
IF(AND(A508="Cervical Cancer Screening", E508="Cost per service ($USD)"),
SUMIFS(CERV!$E:$E,CERV!$A:$A,C508,CERV!$G:$G,D508),
IF(AND(A508="Cancer Screening for CKD patients", E508="Cost per service ($USD)"),
SUMIFS(CANSCRN!$E:$E,CANSCRN!$A:$A,C508,CANSCRN!$G:$G,D508),
IF(AND(A508="PSA Testing", E508="Total Expenditure ($USD per 100,000 patients)"),
SUMIFS(PSA!$F:$F,PSA!$A:$A,C508,PSA!$G:$G,D508),
IF(AND(A508="Colorectal Cancer Screening", E508="Total Expenditure ($USD per 100,000 patients)"),
SUMIFS(COL!$F:$F,COL!$A:$A,C508,COL!$G:$G,D508),
IF(AND(A508="Cervical Cancer Screening", E508="Total Expenditure ($USD per 100,000 patients)"),
SUMIFS(CERV!$F:$F,CERV!$A:$A,C508,CERV!$G:$G,D508),
SUMIFS(CANSCRN!$F:$F,CANSCRN!$A:$A,C508,CANSCRN!$G:$G,D508))))))))))))</f>
        <v>4078.5498489425981</v>
      </c>
    </row>
    <row r="509" spans="1:6" x14ac:dyDescent="0.2">
      <c r="A509" s="24" t="s">
        <v>100</v>
      </c>
      <c r="B509" s="24" t="s">
        <v>101</v>
      </c>
      <c r="C509" s="24" t="s">
        <v>77</v>
      </c>
      <c r="D509" s="24">
        <v>2010</v>
      </c>
      <c r="E509" s="24" t="s">
        <v>102</v>
      </c>
      <c r="F509" s="3">
        <f>IF(AND(A509="PSA Testing", E509= "Utilization Rate (per 100,000 patients)"),
SUMIFS(PSA!$D:$D,PSA!$A:$A,C509,PSA!$G:$G,D509),
IF(AND(A509="Colorectal Cancer Screening", E509="Utilization Rate (per 100,000 patients)"),
SUMIFS(COL!$D:$D,COL!$A:$A,C509,COL!$G:$G, D509),
IF(AND(A509="Cervical Cancer Screening", E509="Utilization Rate (per 100,000 patients)"),
SUMIFS(CERV!$D:$D,CERV!$A:$A,C509,CERV!$G:$G,D509),
IF(AND(A509="Cancer Screening for CKD patients", E509="Utilization Rate (per 100,000 patients)"),
SUMIFS(CANSCRN!$D:$D,CANSCRN!$A:$A,C509,CANSCRN!$G:$G,D509),
IF(AND(A509="PSA Testing", E509="Cost per service ($USD)"),
SUMIFS(PSA!$E:$E,PSA!$A:$A,C509,PSA!$G:$G,D509),
IF(AND(A509="Colorectal Cancer Screening", E509="Cost per service ($USD)"),
SUMIFS(COL!$E:$E,COL!$A:$A,C509,COL!$G:$G,D509),
IF(AND(A509="Cervical Cancer Screening", E509="Cost per service ($USD)"),
SUMIFS(CERV!$E:$E,CERV!$A:$A,C509,CERV!$G:$G,D509),
IF(AND(A509="Cancer Screening for CKD patients", E509="Cost per service ($USD)"),
SUMIFS(CANSCRN!$E:$E,CANSCRN!$A:$A,C509,CANSCRN!$G:$G,D509),
IF(AND(A509="PSA Testing", E509="Total Expenditure ($USD per 100,000 patients)"),
SUMIFS(PSA!$F:$F,PSA!$A:$A,C509,PSA!$G:$G,D509),
IF(AND(A509="Colorectal Cancer Screening", E509="Total Expenditure ($USD per 100,000 patients)"),
SUMIFS(COL!$F:$F,COL!$A:$A,C509,COL!$G:$G,D509),
IF(AND(A509="Cervical Cancer Screening", E509="Total Expenditure ($USD per 100,000 patients)"),
SUMIFS(CERV!$F:$F,CERV!$A:$A,C509,CERV!$G:$G,D509),
SUMIFS(CANSCRN!$F:$F,CANSCRN!$A:$A,C509,CANSCRN!$G:$G,D509))))))))))))</f>
        <v>5572.7554179566559</v>
      </c>
    </row>
    <row r="510" spans="1:6" x14ac:dyDescent="0.2">
      <c r="A510" s="24" t="s">
        <v>100</v>
      </c>
      <c r="B510" s="24" t="s">
        <v>101</v>
      </c>
      <c r="C510" s="24" t="s">
        <v>77</v>
      </c>
      <c r="D510" s="24">
        <v>2011</v>
      </c>
      <c r="E510" s="24" t="s">
        <v>102</v>
      </c>
      <c r="F510" s="3">
        <f>IF(AND(A510="PSA Testing", E510= "Utilization Rate (per 100,000 patients)"),
SUMIFS(PSA!$D:$D,PSA!$A:$A,C510,PSA!$G:$G,D510),
IF(AND(A510="Colorectal Cancer Screening", E510="Utilization Rate (per 100,000 patients)"),
SUMIFS(COL!$D:$D,COL!$A:$A,C510,COL!$G:$G, D510),
IF(AND(A510="Cervical Cancer Screening", E510="Utilization Rate (per 100,000 patients)"),
SUMIFS(CERV!$D:$D,CERV!$A:$A,C510,CERV!$G:$G,D510),
IF(AND(A510="Cancer Screening for CKD patients", E510="Utilization Rate (per 100,000 patients)"),
SUMIFS(CANSCRN!$D:$D,CANSCRN!$A:$A,C510,CANSCRN!$G:$G,D510),
IF(AND(A510="PSA Testing", E510="Cost per service ($USD)"),
SUMIFS(PSA!$E:$E,PSA!$A:$A,C510,PSA!$G:$G,D510),
IF(AND(A510="Colorectal Cancer Screening", E510="Cost per service ($USD)"),
SUMIFS(COL!$E:$E,COL!$A:$A,C510,COL!$G:$G,D510),
IF(AND(A510="Cervical Cancer Screening", E510="Cost per service ($USD)"),
SUMIFS(CERV!$E:$E,CERV!$A:$A,C510,CERV!$G:$G,D510),
IF(AND(A510="Cancer Screening for CKD patients", E510="Cost per service ($USD)"),
SUMIFS(CANSCRN!$E:$E,CANSCRN!$A:$A,C510,CANSCRN!$G:$G,D510),
IF(AND(A510="PSA Testing", E510="Total Expenditure ($USD per 100,000 patients)"),
SUMIFS(PSA!$F:$F,PSA!$A:$A,C510,PSA!$G:$G,D510),
IF(AND(A510="Colorectal Cancer Screening", E510="Total Expenditure ($USD per 100,000 patients)"),
SUMIFS(COL!$F:$F,COL!$A:$A,C510,COL!$G:$G,D510),
IF(AND(A510="Cervical Cancer Screening", E510="Total Expenditure ($USD per 100,000 patients)"),
SUMIFS(CERV!$F:$F,CERV!$A:$A,C510,CERV!$G:$G,D510),
SUMIFS(CANSCRN!$F:$F,CANSCRN!$A:$A,C510,CANSCRN!$G:$G,D510))))))))))))</f>
        <v>4729.72972972973</v>
      </c>
    </row>
    <row r="511" spans="1:6" x14ac:dyDescent="0.2">
      <c r="A511" s="24" t="s">
        <v>100</v>
      </c>
      <c r="B511" s="24" t="s">
        <v>101</v>
      </c>
      <c r="C511" s="24" t="s">
        <v>77</v>
      </c>
      <c r="D511" s="24">
        <v>2012</v>
      </c>
      <c r="E511" s="24" t="s">
        <v>102</v>
      </c>
      <c r="F511" s="3">
        <f>IF(AND(A511="PSA Testing", E511= "Utilization Rate (per 100,000 patients)"),
SUMIFS(PSA!$D:$D,PSA!$A:$A,C511,PSA!$G:$G,D511),
IF(AND(A511="Colorectal Cancer Screening", E511="Utilization Rate (per 100,000 patients)"),
SUMIFS(COL!$D:$D,COL!$A:$A,C511,COL!$G:$G, D511),
IF(AND(A511="Cervical Cancer Screening", E511="Utilization Rate (per 100,000 patients)"),
SUMIFS(CERV!$D:$D,CERV!$A:$A,C511,CERV!$G:$G,D511),
IF(AND(A511="Cancer Screening for CKD patients", E511="Utilization Rate (per 100,000 patients)"),
SUMIFS(CANSCRN!$D:$D,CANSCRN!$A:$A,C511,CANSCRN!$G:$G,D511),
IF(AND(A511="PSA Testing", E511="Cost per service ($USD)"),
SUMIFS(PSA!$E:$E,PSA!$A:$A,C511,PSA!$G:$G,D511),
IF(AND(A511="Colorectal Cancer Screening", E511="Cost per service ($USD)"),
SUMIFS(COL!$E:$E,COL!$A:$A,C511,COL!$G:$G,D511),
IF(AND(A511="Cervical Cancer Screening", E511="Cost per service ($USD)"),
SUMIFS(CERV!$E:$E,CERV!$A:$A,C511,CERV!$G:$G,D511),
IF(AND(A511="Cancer Screening for CKD patients", E511="Cost per service ($USD)"),
SUMIFS(CANSCRN!$E:$E,CANSCRN!$A:$A,C511,CANSCRN!$G:$G,D511),
IF(AND(A511="PSA Testing", E511="Total Expenditure ($USD per 100,000 patients)"),
SUMIFS(PSA!$F:$F,PSA!$A:$A,C511,PSA!$G:$G,D511),
IF(AND(A511="Colorectal Cancer Screening", E511="Total Expenditure ($USD per 100,000 patients)"),
SUMIFS(COL!$F:$F,COL!$A:$A,C511,COL!$G:$G,D511),
IF(AND(A511="Cervical Cancer Screening", E511="Total Expenditure ($USD per 100,000 patients)"),
SUMIFS(CERV!$F:$F,CERV!$A:$A,C511,CERV!$G:$G,D511),
SUMIFS(CANSCRN!$F:$F,CANSCRN!$A:$A,C511,CANSCRN!$G:$G,D511))))))))))))</f>
        <v>6087.9368658399098</v>
      </c>
    </row>
    <row r="512" spans="1:6" x14ac:dyDescent="0.2">
      <c r="A512" s="24" t="s">
        <v>100</v>
      </c>
      <c r="B512" s="24" t="s">
        <v>101</v>
      </c>
      <c r="C512" s="24" t="s">
        <v>77</v>
      </c>
      <c r="D512" s="24">
        <v>2013</v>
      </c>
      <c r="E512" s="24" t="s">
        <v>102</v>
      </c>
      <c r="F512" s="3">
        <f>IF(AND(A512="PSA Testing", E512= "Utilization Rate (per 100,000 patients)"),
SUMIFS(PSA!$D:$D,PSA!$A:$A,C512,PSA!$G:$G,D512),
IF(AND(A512="Colorectal Cancer Screening", E512="Utilization Rate (per 100,000 patients)"),
SUMIFS(COL!$D:$D,COL!$A:$A,C512,COL!$G:$G, D512),
IF(AND(A512="Cervical Cancer Screening", E512="Utilization Rate (per 100,000 patients)"),
SUMIFS(CERV!$D:$D,CERV!$A:$A,C512,CERV!$G:$G,D512),
IF(AND(A512="Cancer Screening for CKD patients", E512="Utilization Rate (per 100,000 patients)"),
SUMIFS(CANSCRN!$D:$D,CANSCRN!$A:$A,C512,CANSCRN!$G:$G,D512),
IF(AND(A512="PSA Testing", E512="Cost per service ($USD)"),
SUMIFS(PSA!$E:$E,PSA!$A:$A,C512,PSA!$G:$G,D512),
IF(AND(A512="Colorectal Cancer Screening", E512="Cost per service ($USD)"),
SUMIFS(COL!$E:$E,COL!$A:$A,C512,COL!$G:$G,D512),
IF(AND(A512="Cervical Cancer Screening", E512="Cost per service ($USD)"),
SUMIFS(CERV!$E:$E,CERV!$A:$A,C512,CERV!$G:$G,D512),
IF(AND(A512="Cancer Screening for CKD patients", E512="Cost per service ($USD)"),
SUMIFS(CANSCRN!$E:$E,CANSCRN!$A:$A,C512,CANSCRN!$G:$G,D512),
IF(AND(A512="PSA Testing", E512="Total Expenditure ($USD per 100,000 patients)"),
SUMIFS(PSA!$F:$F,PSA!$A:$A,C512,PSA!$G:$G,D512),
IF(AND(A512="Colorectal Cancer Screening", E512="Total Expenditure ($USD per 100,000 patients)"),
SUMIFS(COL!$F:$F,COL!$A:$A,C512,COL!$G:$G,D512),
IF(AND(A512="Cervical Cancer Screening", E512="Total Expenditure ($USD per 100,000 patients)"),
SUMIFS(CERV!$F:$F,CERV!$A:$A,C512,CERV!$G:$G,D512),
SUMIFS(CANSCRN!$F:$F,CANSCRN!$A:$A,C512,CANSCRN!$G:$G,D512))))))))))))</f>
        <v>5383.8484546360914</v>
      </c>
    </row>
    <row r="513" spans="1:6" x14ac:dyDescent="0.2">
      <c r="A513" s="24" t="s">
        <v>100</v>
      </c>
      <c r="B513" s="24" t="s">
        <v>101</v>
      </c>
      <c r="C513" s="24" t="s">
        <v>77</v>
      </c>
      <c r="D513" s="24">
        <v>2014</v>
      </c>
      <c r="E513" s="24" t="s">
        <v>102</v>
      </c>
      <c r="F513" s="3">
        <f>IF(AND(A513="PSA Testing", E513= "Utilization Rate (per 100,000 patients)"),
SUMIFS(PSA!$D:$D,PSA!$A:$A,C513,PSA!$G:$G,D513),
IF(AND(A513="Colorectal Cancer Screening", E513="Utilization Rate (per 100,000 patients)"),
SUMIFS(COL!$D:$D,COL!$A:$A,C513,COL!$G:$G, D513),
IF(AND(A513="Cervical Cancer Screening", E513="Utilization Rate (per 100,000 patients)"),
SUMIFS(CERV!$D:$D,CERV!$A:$A,C513,CERV!$G:$G,D513),
IF(AND(A513="Cancer Screening for CKD patients", E513="Utilization Rate (per 100,000 patients)"),
SUMIFS(CANSCRN!$D:$D,CANSCRN!$A:$A,C513,CANSCRN!$G:$G,D513),
IF(AND(A513="PSA Testing", E513="Cost per service ($USD)"),
SUMIFS(PSA!$E:$E,PSA!$A:$A,C513,PSA!$G:$G,D513),
IF(AND(A513="Colorectal Cancer Screening", E513="Cost per service ($USD)"),
SUMIFS(COL!$E:$E,COL!$A:$A,C513,COL!$G:$G,D513),
IF(AND(A513="Cervical Cancer Screening", E513="Cost per service ($USD)"),
SUMIFS(CERV!$E:$E,CERV!$A:$A,C513,CERV!$G:$G,D513),
IF(AND(A513="Cancer Screening for CKD patients", E513="Cost per service ($USD)"),
SUMIFS(CANSCRN!$E:$E,CANSCRN!$A:$A,C513,CANSCRN!$G:$G,D513),
IF(AND(A513="PSA Testing", E513="Total Expenditure ($USD per 100,000 patients)"),
SUMIFS(PSA!$F:$F,PSA!$A:$A,C513,PSA!$G:$G,D513),
IF(AND(A513="Colorectal Cancer Screening", E513="Total Expenditure ($USD per 100,000 patients)"),
SUMIFS(COL!$F:$F,COL!$A:$A,C513,COL!$G:$G,D513),
IF(AND(A513="Cervical Cancer Screening", E513="Total Expenditure ($USD per 100,000 patients)"),
SUMIFS(CERV!$F:$F,CERV!$A:$A,C513,CERV!$G:$G,D513),
SUMIFS(CANSCRN!$F:$F,CANSCRN!$A:$A,C513,CANSCRN!$G:$G,D513))))))))))))</f>
        <v>5614.0350877192986</v>
      </c>
    </row>
    <row r="514" spans="1:6" x14ac:dyDescent="0.2">
      <c r="A514" s="24" t="s">
        <v>100</v>
      </c>
      <c r="B514" s="24" t="s">
        <v>101</v>
      </c>
      <c r="C514" s="24" t="s">
        <v>77</v>
      </c>
      <c r="D514" s="24">
        <v>2015</v>
      </c>
      <c r="E514" s="24" t="s">
        <v>102</v>
      </c>
      <c r="F514" s="3">
        <f>IF(AND(A514="PSA Testing", E514= "Utilization Rate (per 100,000 patients)"),
SUMIFS(PSA!$D:$D,PSA!$A:$A,C514,PSA!$G:$G,D514),
IF(AND(A514="Colorectal Cancer Screening", E514="Utilization Rate (per 100,000 patients)"),
SUMIFS(COL!$D:$D,COL!$A:$A,C514,COL!$G:$G, D514),
IF(AND(A514="Cervical Cancer Screening", E514="Utilization Rate (per 100,000 patients)"),
SUMIFS(CERV!$D:$D,CERV!$A:$A,C514,CERV!$G:$G,D514),
IF(AND(A514="Cancer Screening for CKD patients", E514="Utilization Rate (per 100,000 patients)"),
SUMIFS(CANSCRN!$D:$D,CANSCRN!$A:$A,C514,CANSCRN!$G:$G,D514),
IF(AND(A514="PSA Testing", E514="Cost per service ($USD)"),
SUMIFS(PSA!$E:$E,PSA!$A:$A,C514,PSA!$G:$G,D514),
IF(AND(A514="Colorectal Cancer Screening", E514="Cost per service ($USD)"),
SUMIFS(COL!$E:$E,COL!$A:$A,C514,COL!$G:$G,D514),
IF(AND(A514="Cervical Cancer Screening", E514="Cost per service ($USD)"),
SUMIFS(CERV!$E:$E,CERV!$A:$A,C514,CERV!$G:$G,D514),
IF(AND(A514="Cancer Screening for CKD patients", E514="Cost per service ($USD)"),
SUMIFS(CANSCRN!$E:$E,CANSCRN!$A:$A,C514,CANSCRN!$G:$G,D514),
IF(AND(A514="PSA Testing", E514="Total Expenditure ($USD per 100,000 patients)"),
SUMIFS(PSA!$F:$F,PSA!$A:$A,C514,PSA!$G:$G,D514),
IF(AND(A514="Colorectal Cancer Screening", E514="Total Expenditure ($USD per 100,000 patients)"),
SUMIFS(COL!$F:$F,COL!$A:$A,C514,COL!$G:$G,D514),
IF(AND(A514="Cervical Cancer Screening", E514="Total Expenditure ($USD per 100,000 patients)"),
SUMIFS(CERV!$F:$F,CERV!$A:$A,C514,CERV!$G:$G,D514),
SUMIFS(CANSCRN!$F:$F,CANSCRN!$A:$A,C514,CANSCRN!$G:$G,D514))))))))))))</f>
        <v>7152.1456436931085</v>
      </c>
    </row>
    <row r="515" spans="1:6" x14ac:dyDescent="0.2">
      <c r="A515" s="24" t="s">
        <v>100</v>
      </c>
      <c r="B515" s="24" t="s">
        <v>101</v>
      </c>
      <c r="C515" s="24" t="s">
        <v>77</v>
      </c>
      <c r="D515" s="24">
        <v>2016</v>
      </c>
      <c r="E515" s="24" t="s">
        <v>102</v>
      </c>
      <c r="F515" s="3">
        <f>IF(AND(A515="PSA Testing", E515= "Utilization Rate (per 100,000 patients)"),
SUMIFS(PSA!$D:$D,PSA!$A:$A,C515,PSA!$G:$G,D515),
IF(AND(A515="Colorectal Cancer Screening", E515="Utilization Rate (per 100,000 patients)"),
SUMIFS(COL!$D:$D,COL!$A:$A,C515,COL!$G:$G, D515),
IF(AND(A515="Cervical Cancer Screening", E515="Utilization Rate (per 100,000 patients)"),
SUMIFS(CERV!$D:$D,CERV!$A:$A,C515,CERV!$G:$G,D515),
IF(AND(A515="Cancer Screening for CKD patients", E515="Utilization Rate (per 100,000 patients)"),
SUMIFS(CANSCRN!$D:$D,CANSCRN!$A:$A,C515,CANSCRN!$G:$G,D515),
IF(AND(A515="PSA Testing", E515="Cost per service ($USD)"),
SUMIFS(PSA!$E:$E,PSA!$A:$A,C515,PSA!$G:$G,D515),
IF(AND(A515="Colorectal Cancer Screening", E515="Cost per service ($USD)"),
SUMIFS(COL!$E:$E,COL!$A:$A,C515,COL!$G:$G,D515),
IF(AND(A515="Cervical Cancer Screening", E515="Cost per service ($USD)"),
SUMIFS(CERV!$E:$E,CERV!$A:$A,C515,CERV!$G:$G,D515),
IF(AND(A515="Cancer Screening for CKD patients", E515="Cost per service ($USD)"),
SUMIFS(CANSCRN!$E:$E,CANSCRN!$A:$A,C515,CANSCRN!$G:$G,D515),
IF(AND(A515="PSA Testing", E515="Total Expenditure ($USD per 100,000 patients)"),
SUMIFS(PSA!$F:$F,PSA!$A:$A,C515,PSA!$G:$G,D515),
IF(AND(A515="Colorectal Cancer Screening", E515="Total Expenditure ($USD per 100,000 patients)"),
SUMIFS(COL!$F:$F,COL!$A:$A,C515,COL!$G:$G,D515),
IF(AND(A515="Cervical Cancer Screening", E515="Total Expenditure ($USD per 100,000 patients)"),
SUMIFS(CERV!$F:$F,CERV!$A:$A,C515,CERV!$G:$G,D515),
SUMIFS(CANSCRN!$F:$F,CANSCRN!$A:$A,C515,CANSCRN!$G:$G,D515))))))))))))</f>
        <v>10179.640718562874</v>
      </c>
    </row>
    <row r="516" spans="1:6" x14ac:dyDescent="0.2">
      <c r="A516" s="24" t="s">
        <v>100</v>
      </c>
      <c r="B516" s="24" t="s">
        <v>101</v>
      </c>
      <c r="C516" s="24" t="s">
        <v>77</v>
      </c>
      <c r="D516" s="24">
        <v>2017</v>
      </c>
      <c r="E516" s="24" t="s">
        <v>102</v>
      </c>
      <c r="F516" s="3">
        <f>IF(AND(A516="PSA Testing", E516= "Utilization Rate (per 100,000 patients)"),
SUMIFS(PSA!$D:$D,PSA!$A:$A,C516,PSA!$G:$G,D516),
IF(AND(A516="Colorectal Cancer Screening", E516="Utilization Rate (per 100,000 patients)"),
SUMIFS(COL!$D:$D,COL!$A:$A,C516,COL!$G:$G, D516),
IF(AND(A516="Cervical Cancer Screening", E516="Utilization Rate (per 100,000 patients)"),
SUMIFS(CERV!$D:$D,CERV!$A:$A,C516,CERV!$G:$G,D516),
IF(AND(A516="Cancer Screening for CKD patients", E516="Utilization Rate (per 100,000 patients)"),
SUMIFS(CANSCRN!$D:$D,CANSCRN!$A:$A,C516,CANSCRN!$G:$G,D516),
IF(AND(A516="PSA Testing", E516="Cost per service ($USD)"),
SUMIFS(PSA!$E:$E,PSA!$A:$A,C516,PSA!$G:$G,D516),
IF(AND(A516="Colorectal Cancer Screening", E516="Cost per service ($USD)"),
SUMIFS(COL!$E:$E,COL!$A:$A,C516,COL!$G:$G,D516),
IF(AND(A516="Cervical Cancer Screening", E516="Cost per service ($USD)"),
SUMIFS(CERV!$E:$E,CERV!$A:$A,C516,CERV!$G:$G,D516),
IF(AND(A516="Cancer Screening for CKD patients", E516="Cost per service ($USD)"),
SUMIFS(CANSCRN!$E:$E,CANSCRN!$A:$A,C516,CANSCRN!$G:$G,D516),
IF(AND(A516="PSA Testing", E516="Total Expenditure ($USD per 100,000 patients)"),
SUMIFS(PSA!$F:$F,PSA!$A:$A,C516,PSA!$G:$G,D516),
IF(AND(A516="Colorectal Cancer Screening", E516="Total Expenditure ($USD per 100,000 patients)"),
SUMIFS(COL!$F:$F,COL!$A:$A,C516,COL!$G:$G,D516),
IF(AND(A516="Cervical Cancer Screening", E516="Total Expenditure ($USD per 100,000 patients)"),
SUMIFS(CERV!$F:$F,CERV!$A:$A,C516,CERV!$G:$G,D516),
SUMIFS(CANSCRN!$F:$F,CANSCRN!$A:$A,C516,CANSCRN!$G:$G,D516))))))))))))</f>
        <v>17291.06628242075</v>
      </c>
    </row>
    <row r="517" spans="1:6" x14ac:dyDescent="0.2">
      <c r="A517" s="24" t="s">
        <v>100</v>
      </c>
      <c r="B517" s="24" t="s">
        <v>101</v>
      </c>
      <c r="C517" s="24" t="s">
        <v>77</v>
      </c>
      <c r="D517" s="24">
        <v>2018</v>
      </c>
      <c r="E517" s="24" t="s">
        <v>102</v>
      </c>
      <c r="F517" s="3">
        <f>IF(AND(A517="PSA Testing", E517= "Utilization Rate (per 100,000 patients)"),
SUMIFS(PSA!$D:$D,PSA!$A:$A,C517,PSA!$G:$G,D517),
IF(AND(A517="Colorectal Cancer Screening", E517="Utilization Rate (per 100,000 patients)"),
SUMIFS(COL!$D:$D,COL!$A:$A,C517,COL!$G:$G, D517),
IF(AND(A517="Cervical Cancer Screening", E517="Utilization Rate (per 100,000 patients)"),
SUMIFS(CERV!$D:$D,CERV!$A:$A,C517,CERV!$G:$G,D517),
IF(AND(A517="Cancer Screening for CKD patients", E517="Utilization Rate (per 100,000 patients)"),
SUMIFS(CANSCRN!$D:$D,CANSCRN!$A:$A,C517,CANSCRN!$G:$G,D517),
IF(AND(A517="PSA Testing", E517="Cost per service ($USD)"),
SUMIFS(PSA!$E:$E,PSA!$A:$A,C517,PSA!$G:$G,D517),
IF(AND(A517="Colorectal Cancer Screening", E517="Cost per service ($USD)"),
SUMIFS(COL!$E:$E,COL!$A:$A,C517,COL!$G:$G,D517),
IF(AND(A517="Cervical Cancer Screening", E517="Cost per service ($USD)"),
SUMIFS(CERV!$E:$E,CERV!$A:$A,C517,CERV!$G:$G,D517),
IF(AND(A517="Cancer Screening for CKD patients", E517="Cost per service ($USD)"),
SUMIFS(CANSCRN!$E:$E,CANSCRN!$A:$A,C517,CANSCRN!$G:$G,D517),
IF(AND(A517="PSA Testing", E517="Total Expenditure ($USD per 100,000 patients)"),
SUMIFS(PSA!$F:$F,PSA!$A:$A,C517,PSA!$G:$G,D517),
IF(AND(A517="Colorectal Cancer Screening", E517="Total Expenditure ($USD per 100,000 patients)"),
SUMIFS(COL!$F:$F,COL!$A:$A,C517,COL!$G:$G,D517),
IF(AND(A517="Cervical Cancer Screening", E517="Total Expenditure ($USD per 100,000 patients)"),
SUMIFS(CERV!$F:$F,CERV!$A:$A,C517,CERV!$G:$G,D517),
SUMIFS(CANSCRN!$F:$F,CANSCRN!$A:$A,C517,CANSCRN!$G:$G,D517))))))))))))</f>
        <v>18368.846436443793</v>
      </c>
    </row>
    <row r="518" spans="1:6" x14ac:dyDescent="0.2">
      <c r="A518" s="24" t="s">
        <v>100</v>
      </c>
      <c r="B518" s="24" t="s">
        <v>101</v>
      </c>
      <c r="C518" s="24" t="s">
        <v>77</v>
      </c>
      <c r="D518" s="24">
        <v>2019</v>
      </c>
      <c r="E518" s="24" t="s">
        <v>102</v>
      </c>
      <c r="F518" s="3">
        <f>IF(AND(A518="PSA Testing", E518= "Utilization Rate (per 100,000 patients)"),
SUMIFS(PSA!$D:$D,PSA!$A:$A,C518,PSA!$G:$G,D518),
IF(AND(A518="Colorectal Cancer Screening", E518="Utilization Rate (per 100,000 patients)"),
SUMIFS(COL!$D:$D,COL!$A:$A,C518,COL!$G:$G, D518),
IF(AND(A518="Cervical Cancer Screening", E518="Utilization Rate (per 100,000 patients)"),
SUMIFS(CERV!$D:$D,CERV!$A:$A,C518,CERV!$G:$G,D518),
IF(AND(A518="Cancer Screening for CKD patients", E518="Utilization Rate (per 100,000 patients)"),
SUMIFS(CANSCRN!$D:$D,CANSCRN!$A:$A,C518,CANSCRN!$G:$G,D518),
IF(AND(A518="PSA Testing", E518="Cost per service ($USD)"),
SUMIFS(PSA!$E:$E,PSA!$A:$A,C518,PSA!$G:$G,D518),
IF(AND(A518="Colorectal Cancer Screening", E518="Cost per service ($USD)"),
SUMIFS(COL!$E:$E,COL!$A:$A,C518,COL!$G:$G,D518),
IF(AND(A518="Cervical Cancer Screening", E518="Cost per service ($USD)"),
SUMIFS(CERV!$E:$E,CERV!$A:$A,C518,CERV!$G:$G,D518),
IF(AND(A518="Cancer Screening for CKD patients", E518="Cost per service ($USD)"),
SUMIFS(CANSCRN!$E:$E,CANSCRN!$A:$A,C518,CANSCRN!$G:$G,D518),
IF(AND(A518="PSA Testing", E518="Total Expenditure ($USD per 100,000 patients)"),
SUMIFS(PSA!$F:$F,PSA!$A:$A,C518,PSA!$G:$G,D518),
IF(AND(A518="Colorectal Cancer Screening", E518="Total Expenditure ($USD per 100,000 patients)"),
SUMIFS(COL!$F:$F,COL!$A:$A,C518,COL!$G:$G,D518),
IF(AND(A518="Cervical Cancer Screening", E518="Total Expenditure ($USD per 100,000 patients)"),
SUMIFS(CERV!$F:$F,CERV!$A:$A,C518,CERV!$G:$G,D518),
SUMIFS(CANSCRN!$F:$F,CANSCRN!$A:$A,C518,CANSCRN!$G:$G,D518))))))))))))</f>
        <v>17937.766931055521</v>
      </c>
    </row>
    <row r="519" spans="1:6" x14ac:dyDescent="0.2">
      <c r="A519" s="24" t="s">
        <v>100</v>
      </c>
      <c r="B519" s="24" t="s">
        <v>101</v>
      </c>
      <c r="C519" s="24" t="s">
        <v>78</v>
      </c>
      <c r="D519" s="24">
        <v>2009</v>
      </c>
      <c r="E519" s="24" t="s">
        <v>102</v>
      </c>
      <c r="F519" s="3">
        <f>IF(AND(A519="PSA Testing", E519= "Utilization Rate (per 100,000 patients)"),
SUMIFS(PSA!$D:$D,PSA!$A:$A,C519,PSA!$G:$G,D519),
IF(AND(A519="Colorectal Cancer Screening", E519="Utilization Rate (per 100,000 patients)"),
SUMIFS(COL!$D:$D,COL!$A:$A,C519,COL!$G:$G, D519),
IF(AND(A519="Cervical Cancer Screening", E519="Utilization Rate (per 100,000 patients)"),
SUMIFS(CERV!$D:$D,CERV!$A:$A,C519,CERV!$G:$G,D519),
IF(AND(A519="Cancer Screening for CKD patients", E519="Utilization Rate (per 100,000 patients)"),
SUMIFS(CANSCRN!$D:$D,CANSCRN!$A:$A,C519,CANSCRN!$G:$G,D519),
IF(AND(A519="PSA Testing", E519="Cost per service ($USD)"),
SUMIFS(PSA!$E:$E,PSA!$A:$A,C519,PSA!$G:$G,D519),
IF(AND(A519="Colorectal Cancer Screening", E519="Cost per service ($USD)"),
SUMIFS(COL!$E:$E,COL!$A:$A,C519,COL!$G:$G,D519),
IF(AND(A519="Cervical Cancer Screening", E519="Cost per service ($USD)"),
SUMIFS(CERV!$E:$E,CERV!$A:$A,C519,CERV!$G:$G,D519),
IF(AND(A519="Cancer Screening for CKD patients", E519="Cost per service ($USD)"),
SUMIFS(CANSCRN!$E:$E,CANSCRN!$A:$A,C519,CANSCRN!$G:$G,D519),
IF(AND(A519="PSA Testing", E519="Total Expenditure ($USD per 100,000 patients)"),
SUMIFS(PSA!$F:$F,PSA!$A:$A,C519,PSA!$G:$G,D519),
IF(AND(A519="Colorectal Cancer Screening", E519="Total Expenditure ($USD per 100,000 patients)"),
SUMIFS(COL!$F:$F,COL!$A:$A,C519,COL!$G:$G,D519),
IF(AND(A519="Cervical Cancer Screening", E519="Total Expenditure ($USD per 100,000 patients)"),
SUMIFS(CERV!$F:$F,CERV!$A:$A,C519,CERV!$G:$G,D519),
SUMIFS(CANSCRN!$F:$F,CANSCRN!$A:$A,C519,CANSCRN!$G:$G,D519))))))))))))</f>
        <v>10619.931990583311</v>
      </c>
    </row>
    <row r="520" spans="1:6" x14ac:dyDescent="0.2">
      <c r="A520" s="24" t="s">
        <v>100</v>
      </c>
      <c r="B520" s="24" t="s">
        <v>101</v>
      </c>
      <c r="C520" s="24" t="s">
        <v>78</v>
      </c>
      <c r="D520" s="24">
        <v>2010</v>
      </c>
      <c r="E520" s="24" t="s">
        <v>102</v>
      </c>
      <c r="F520" s="3">
        <f>IF(AND(A520="PSA Testing", E520= "Utilization Rate (per 100,000 patients)"),
SUMIFS(PSA!$D:$D,PSA!$A:$A,C520,PSA!$G:$G,D520),
IF(AND(A520="Colorectal Cancer Screening", E520="Utilization Rate (per 100,000 patients)"),
SUMIFS(COL!$D:$D,COL!$A:$A,C520,COL!$G:$G, D520),
IF(AND(A520="Cervical Cancer Screening", E520="Utilization Rate (per 100,000 patients)"),
SUMIFS(CERV!$D:$D,CERV!$A:$A,C520,CERV!$G:$G,D520),
IF(AND(A520="Cancer Screening for CKD patients", E520="Utilization Rate (per 100,000 patients)"),
SUMIFS(CANSCRN!$D:$D,CANSCRN!$A:$A,C520,CANSCRN!$G:$G,D520),
IF(AND(A520="PSA Testing", E520="Cost per service ($USD)"),
SUMIFS(PSA!$E:$E,PSA!$A:$A,C520,PSA!$G:$G,D520),
IF(AND(A520="Colorectal Cancer Screening", E520="Cost per service ($USD)"),
SUMIFS(COL!$E:$E,COL!$A:$A,C520,COL!$G:$G,D520),
IF(AND(A520="Cervical Cancer Screening", E520="Cost per service ($USD)"),
SUMIFS(CERV!$E:$E,CERV!$A:$A,C520,CERV!$G:$G,D520),
IF(AND(A520="Cancer Screening for CKD patients", E520="Cost per service ($USD)"),
SUMIFS(CANSCRN!$E:$E,CANSCRN!$A:$A,C520,CANSCRN!$G:$G,D520),
IF(AND(A520="PSA Testing", E520="Total Expenditure ($USD per 100,000 patients)"),
SUMIFS(PSA!$F:$F,PSA!$A:$A,C520,PSA!$G:$G,D520),
IF(AND(A520="Colorectal Cancer Screening", E520="Total Expenditure ($USD per 100,000 patients)"),
SUMIFS(COL!$F:$F,COL!$A:$A,C520,COL!$G:$G,D520),
IF(AND(A520="Cervical Cancer Screening", E520="Total Expenditure ($USD per 100,000 patients)"),
SUMIFS(CERV!$F:$F,CERV!$A:$A,C520,CERV!$G:$G,D520),
SUMIFS(CANSCRN!$F:$F,CANSCRN!$A:$A,C520,CANSCRN!$G:$G,D520))))))))))))</f>
        <v>10316.649642492339</v>
      </c>
    </row>
    <row r="521" spans="1:6" x14ac:dyDescent="0.2">
      <c r="A521" s="24" t="s">
        <v>100</v>
      </c>
      <c r="B521" s="24" t="s">
        <v>101</v>
      </c>
      <c r="C521" s="24" t="s">
        <v>78</v>
      </c>
      <c r="D521" s="24">
        <v>2011</v>
      </c>
      <c r="E521" s="24" t="s">
        <v>102</v>
      </c>
      <c r="F521" s="3">
        <f>IF(AND(A521="PSA Testing", E521= "Utilization Rate (per 100,000 patients)"),
SUMIFS(PSA!$D:$D,PSA!$A:$A,C521,PSA!$G:$G,D521),
IF(AND(A521="Colorectal Cancer Screening", E521="Utilization Rate (per 100,000 patients)"),
SUMIFS(COL!$D:$D,COL!$A:$A,C521,COL!$G:$G, D521),
IF(AND(A521="Cervical Cancer Screening", E521="Utilization Rate (per 100,000 patients)"),
SUMIFS(CERV!$D:$D,CERV!$A:$A,C521,CERV!$G:$G,D521),
IF(AND(A521="Cancer Screening for CKD patients", E521="Utilization Rate (per 100,000 patients)"),
SUMIFS(CANSCRN!$D:$D,CANSCRN!$A:$A,C521,CANSCRN!$G:$G,D521),
IF(AND(A521="PSA Testing", E521="Cost per service ($USD)"),
SUMIFS(PSA!$E:$E,PSA!$A:$A,C521,PSA!$G:$G,D521),
IF(AND(A521="Colorectal Cancer Screening", E521="Cost per service ($USD)"),
SUMIFS(COL!$E:$E,COL!$A:$A,C521,COL!$G:$G,D521),
IF(AND(A521="Cervical Cancer Screening", E521="Cost per service ($USD)"),
SUMIFS(CERV!$E:$E,CERV!$A:$A,C521,CERV!$G:$G,D521),
IF(AND(A521="Cancer Screening for CKD patients", E521="Cost per service ($USD)"),
SUMIFS(CANSCRN!$E:$E,CANSCRN!$A:$A,C521,CANSCRN!$G:$G,D521),
IF(AND(A521="PSA Testing", E521="Total Expenditure ($USD per 100,000 patients)"),
SUMIFS(PSA!$F:$F,PSA!$A:$A,C521,PSA!$G:$G,D521),
IF(AND(A521="Colorectal Cancer Screening", E521="Total Expenditure ($USD per 100,000 patients)"),
SUMIFS(COL!$F:$F,COL!$A:$A,C521,COL!$G:$G,D521),
IF(AND(A521="Cervical Cancer Screening", E521="Total Expenditure ($USD per 100,000 patients)"),
SUMIFS(CERV!$F:$F,CERV!$A:$A,C521,CERV!$G:$G,D521),
SUMIFS(CANSCRN!$F:$F,CANSCRN!$A:$A,C521,CANSCRN!$G:$G,D521))))))))))))</f>
        <v>11506.758984503791</v>
      </c>
    </row>
    <row r="522" spans="1:6" x14ac:dyDescent="0.2">
      <c r="A522" s="24" t="s">
        <v>100</v>
      </c>
      <c r="B522" s="24" t="s">
        <v>101</v>
      </c>
      <c r="C522" s="24" t="s">
        <v>78</v>
      </c>
      <c r="D522" s="24">
        <v>2012</v>
      </c>
      <c r="E522" s="24" t="s">
        <v>102</v>
      </c>
      <c r="F522" s="3">
        <f>IF(AND(A522="PSA Testing", E522= "Utilization Rate (per 100,000 patients)"),
SUMIFS(PSA!$D:$D,PSA!$A:$A,C522,PSA!$G:$G,D522),
IF(AND(A522="Colorectal Cancer Screening", E522="Utilization Rate (per 100,000 patients)"),
SUMIFS(COL!$D:$D,COL!$A:$A,C522,COL!$G:$G, D522),
IF(AND(A522="Cervical Cancer Screening", E522="Utilization Rate (per 100,000 patients)"),
SUMIFS(CERV!$D:$D,CERV!$A:$A,C522,CERV!$G:$G,D522),
IF(AND(A522="Cancer Screening for CKD patients", E522="Utilization Rate (per 100,000 patients)"),
SUMIFS(CANSCRN!$D:$D,CANSCRN!$A:$A,C522,CANSCRN!$G:$G,D522),
IF(AND(A522="PSA Testing", E522="Cost per service ($USD)"),
SUMIFS(PSA!$E:$E,PSA!$A:$A,C522,PSA!$G:$G,D522),
IF(AND(A522="Colorectal Cancer Screening", E522="Cost per service ($USD)"),
SUMIFS(COL!$E:$E,COL!$A:$A,C522,COL!$G:$G,D522),
IF(AND(A522="Cervical Cancer Screening", E522="Cost per service ($USD)"),
SUMIFS(CERV!$E:$E,CERV!$A:$A,C522,CERV!$G:$G,D522),
IF(AND(A522="Cancer Screening for CKD patients", E522="Cost per service ($USD)"),
SUMIFS(CANSCRN!$E:$E,CANSCRN!$A:$A,C522,CANSCRN!$G:$G,D522),
IF(AND(A522="PSA Testing", E522="Total Expenditure ($USD per 100,000 patients)"),
SUMIFS(PSA!$F:$F,PSA!$A:$A,C522,PSA!$G:$G,D522),
IF(AND(A522="Colorectal Cancer Screening", E522="Total Expenditure ($USD per 100,000 patients)"),
SUMIFS(COL!$F:$F,COL!$A:$A,C522,COL!$G:$G,D522),
IF(AND(A522="Cervical Cancer Screening", E522="Total Expenditure ($USD per 100,000 patients)"),
SUMIFS(CERV!$F:$F,CERV!$A:$A,C522,CERV!$G:$G,D522),
SUMIFS(CANSCRN!$F:$F,CANSCRN!$A:$A,C522,CANSCRN!$G:$G,D522))))))))))))</f>
        <v>9205.9474849731087</v>
      </c>
    </row>
    <row r="523" spans="1:6" x14ac:dyDescent="0.2">
      <c r="A523" s="24" t="s">
        <v>100</v>
      </c>
      <c r="B523" s="24" t="s">
        <v>101</v>
      </c>
      <c r="C523" s="24" t="s">
        <v>78</v>
      </c>
      <c r="D523" s="24">
        <v>2013</v>
      </c>
      <c r="E523" s="24" t="s">
        <v>102</v>
      </c>
      <c r="F523" s="3">
        <f>IF(AND(A523="PSA Testing", E523= "Utilization Rate (per 100,000 patients)"),
SUMIFS(PSA!$D:$D,PSA!$A:$A,C523,PSA!$G:$G,D523),
IF(AND(A523="Colorectal Cancer Screening", E523="Utilization Rate (per 100,000 patients)"),
SUMIFS(COL!$D:$D,COL!$A:$A,C523,COL!$G:$G, D523),
IF(AND(A523="Cervical Cancer Screening", E523="Utilization Rate (per 100,000 patients)"),
SUMIFS(CERV!$D:$D,CERV!$A:$A,C523,CERV!$G:$G,D523),
IF(AND(A523="Cancer Screening for CKD patients", E523="Utilization Rate (per 100,000 patients)"),
SUMIFS(CANSCRN!$D:$D,CANSCRN!$A:$A,C523,CANSCRN!$G:$G,D523),
IF(AND(A523="PSA Testing", E523="Cost per service ($USD)"),
SUMIFS(PSA!$E:$E,PSA!$A:$A,C523,PSA!$G:$G,D523),
IF(AND(A523="Colorectal Cancer Screening", E523="Cost per service ($USD)"),
SUMIFS(COL!$E:$E,COL!$A:$A,C523,COL!$G:$G,D523),
IF(AND(A523="Cervical Cancer Screening", E523="Cost per service ($USD)"),
SUMIFS(CERV!$E:$E,CERV!$A:$A,C523,CERV!$G:$G,D523),
IF(AND(A523="Cancer Screening for CKD patients", E523="Cost per service ($USD)"),
SUMIFS(CANSCRN!$E:$E,CANSCRN!$A:$A,C523,CANSCRN!$G:$G,D523),
IF(AND(A523="PSA Testing", E523="Total Expenditure ($USD per 100,000 patients)"),
SUMIFS(PSA!$F:$F,PSA!$A:$A,C523,PSA!$G:$G,D523),
IF(AND(A523="Colorectal Cancer Screening", E523="Total Expenditure ($USD per 100,000 patients)"),
SUMIFS(COL!$F:$F,COL!$A:$A,C523,COL!$G:$G,D523),
IF(AND(A523="Cervical Cancer Screening", E523="Total Expenditure ($USD per 100,000 patients)"),
SUMIFS(CERV!$F:$F,CERV!$A:$A,C523,CERV!$G:$G,D523),
SUMIFS(CANSCRN!$F:$F,CANSCRN!$A:$A,C523,CANSCRN!$G:$G,D523))))))))))))</f>
        <v>8268.330733229328</v>
      </c>
    </row>
    <row r="524" spans="1:6" x14ac:dyDescent="0.2">
      <c r="A524" s="24" t="s">
        <v>100</v>
      </c>
      <c r="B524" s="24" t="s">
        <v>101</v>
      </c>
      <c r="C524" s="24" t="s">
        <v>78</v>
      </c>
      <c r="D524" s="24">
        <v>2014</v>
      </c>
      <c r="E524" s="24" t="s">
        <v>102</v>
      </c>
      <c r="F524" s="3">
        <f>IF(AND(A524="PSA Testing", E524= "Utilization Rate (per 100,000 patients)"),
SUMIFS(PSA!$D:$D,PSA!$A:$A,C524,PSA!$G:$G,D524),
IF(AND(A524="Colorectal Cancer Screening", E524="Utilization Rate (per 100,000 patients)"),
SUMIFS(COL!$D:$D,COL!$A:$A,C524,COL!$G:$G, D524),
IF(AND(A524="Cervical Cancer Screening", E524="Utilization Rate (per 100,000 patients)"),
SUMIFS(CERV!$D:$D,CERV!$A:$A,C524,CERV!$G:$G,D524),
IF(AND(A524="Cancer Screening for CKD patients", E524="Utilization Rate (per 100,000 patients)"),
SUMIFS(CANSCRN!$D:$D,CANSCRN!$A:$A,C524,CANSCRN!$G:$G,D524),
IF(AND(A524="PSA Testing", E524="Cost per service ($USD)"),
SUMIFS(PSA!$E:$E,PSA!$A:$A,C524,PSA!$G:$G,D524),
IF(AND(A524="Colorectal Cancer Screening", E524="Cost per service ($USD)"),
SUMIFS(COL!$E:$E,COL!$A:$A,C524,COL!$G:$G,D524),
IF(AND(A524="Cervical Cancer Screening", E524="Cost per service ($USD)"),
SUMIFS(CERV!$E:$E,CERV!$A:$A,C524,CERV!$G:$G,D524),
IF(AND(A524="Cancer Screening for CKD patients", E524="Cost per service ($USD)"),
SUMIFS(CANSCRN!$E:$E,CANSCRN!$A:$A,C524,CANSCRN!$G:$G,D524),
IF(AND(A524="PSA Testing", E524="Total Expenditure ($USD per 100,000 patients)"),
SUMIFS(PSA!$F:$F,PSA!$A:$A,C524,PSA!$G:$G,D524),
IF(AND(A524="Colorectal Cancer Screening", E524="Total Expenditure ($USD per 100,000 patients)"),
SUMIFS(COL!$F:$F,COL!$A:$A,C524,COL!$G:$G,D524),
IF(AND(A524="Cervical Cancer Screening", E524="Total Expenditure ($USD per 100,000 patients)"),
SUMIFS(CERV!$F:$F,CERV!$A:$A,C524,CERV!$G:$G,D524),
SUMIFS(CANSCRN!$F:$F,CANSCRN!$A:$A,C524,CANSCRN!$G:$G,D524))))))))))))</f>
        <v>8796.5791081246171</v>
      </c>
    </row>
    <row r="525" spans="1:6" x14ac:dyDescent="0.2">
      <c r="A525" s="24" t="s">
        <v>100</v>
      </c>
      <c r="B525" s="24" t="s">
        <v>101</v>
      </c>
      <c r="C525" s="24" t="s">
        <v>78</v>
      </c>
      <c r="D525" s="24">
        <v>2015</v>
      </c>
      <c r="E525" s="24" t="s">
        <v>102</v>
      </c>
      <c r="F525" s="3">
        <f>IF(AND(A525="PSA Testing", E525= "Utilization Rate (per 100,000 patients)"),
SUMIFS(PSA!$D:$D,PSA!$A:$A,C525,PSA!$G:$G,D525),
IF(AND(A525="Colorectal Cancer Screening", E525="Utilization Rate (per 100,000 patients)"),
SUMIFS(COL!$D:$D,COL!$A:$A,C525,COL!$G:$G, D525),
IF(AND(A525="Cervical Cancer Screening", E525="Utilization Rate (per 100,000 patients)"),
SUMIFS(CERV!$D:$D,CERV!$A:$A,C525,CERV!$G:$G,D525),
IF(AND(A525="Cancer Screening for CKD patients", E525="Utilization Rate (per 100,000 patients)"),
SUMIFS(CANSCRN!$D:$D,CANSCRN!$A:$A,C525,CANSCRN!$G:$G,D525),
IF(AND(A525="PSA Testing", E525="Cost per service ($USD)"),
SUMIFS(PSA!$E:$E,PSA!$A:$A,C525,PSA!$G:$G,D525),
IF(AND(A525="Colorectal Cancer Screening", E525="Cost per service ($USD)"),
SUMIFS(COL!$E:$E,COL!$A:$A,C525,COL!$G:$G,D525),
IF(AND(A525="Cervical Cancer Screening", E525="Cost per service ($USD)"),
SUMIFS(CERV!$E:$E,CERV!$A:$A,C525,CERV!$G:$G,D525),
IF(AND(A525="Cancer Screening for CKD patients", E525="Cost per service ($USD)"),
SUMIFS(CANSCRN!$E:$E,CANSCRN!$A:$A,C525,CANSCRN!$G:$G,D525),
IF(AND(A525="PSA Testing", E525="Total Expenditure ($USD per 100,000 patients)"),
SUMIFS(PSA!$F:$F,PSA!$A:$A,C525,PSA!$G:$G,D525),
IF(AND(A525="Colorectal Cancer Screening", E525="Total Expenditure ($USD per 100,000 patients)"),
SUMIFS(COL!$F:$F,COL!$A:$A,C525,COL!$G:$G,D525),
IF(AND(A525="Cervical Cancer Screening", E525="Total Expenditure ($USD per 100,000 patients)"),
SUMIFS(CERV!$F:$F,CERV!$A:$A,C525,CERV!$G:$G,D525),
SUMIFS(CANSCRN!$F:$F,CANSCRN!$A:$A,C525,CANSCRN!$G:$G,D525))))))))))))</f>
        <v>10306.871247498333</v>
      </c>
    </row>
    <row r="526" spans="1:6" x14ac:dyDescent="0.2">
      <c r="A526" s="24" t="s">
        <v>100</v>
      </c>
      <c r="B526" s="24" t="s">
        <v>101</v>
      </c>
      <c r="C526" s="24" t="s">
        <v>78</v>
      </c>
      <c r="D526" s="24">
        <v>2016</v>
      </c>
      <c r="E526" s="24" t="s">
        <v>102</v>
      </c>
      <c r="F526" s="3">
        <f>IF(AND(A526="PSA Testing", E526= "Utilization Rate (per 100,000 patients)"),
SUMIFS(PSA!$D:$D,PSA!$A:$A,C526,PSA!$G:$G,D526),
IF(AND(A526="Colorectal Cancer Screening", E526="Utilization Rate (per 100,000 patients)"),
SUMIFS(COL!$D:$D,COL!$A:$A,C526,COL!$G:$G, D526),
IF(AND(A526="Cervical Cancer Screening", E526="Utilization Rate (per 100,000 patients)"),
SUMIFS(CERV!$D:$D,CERV!$A:$A,C526,CERV!$G:$G,D526),
IF(AND(A526="Cancer Screening for CKD patients", E526="Utilization Rate (per 100,000 patients)"),
SUMIFS(CANSCRN!$D:$D,CANSCRN!$A:$A,C526,CANSCRN!$G:$G,D526),
IF(AND(A526="PSA Testing", E526="Cost per service ($USD)"),
SUMIFS(PSA!$E:$E,PSA!$A:$A,C526,PSA!$G:$G,D526),
IF(AND(A526="Colorectal Cancer Screening", E526="Cost per service ($USD)"),
SUMIFS(COL!$E:$E,COL!$A:$A,C526,COL!$G:$G,D526),
IF(AND(A526="Cervical Cancer Screening", E526="Cost per service ($USD)"),
SUMIFS(CERV!$E:$E,CERV!$A:$A,C526,CERV!$G:$G,D526),
IF(AND(A526="Cancer Screening for CKD patients", E526="Cost per service ($USD)"),
SUMIFS(CANSCRN!$E:$E,CANSCRN!$A:$A,C526,CANSCRN!$G:$G,D526),
IF(AND(A526="PSA Testing", E526="Total Expenditure ($USD per 100,000 patients)"),
SUMIFS(PSA!$F:$F,PSA!$A:$A,C526,PSA!$G:$G,D526),
IF(AND(A526="Colorectal Cancer Screening", E526="Total Expenditure ($USD per 100,000 patients)"),
SUMIFS(COL!$F:$F,COL!$A:$A,C526,COL!$G:$G,D526),
IF(AND(A526="Cervical Cancer Screening", E526="Total Expenditure ($USD per 100,000 patients)"),
SUMIFS(CERV!$F:$F,CERV!$A:$A,C526,CERV!$G:$G,D526),
SUMIFS(CANSCRN!$F:$F,CANSCRN!$A:$A,C526,CANSCRN!$G:$G,D526))))))))))))</f>
        <v>11644.832605531295</v>
      </c>
    </row>
    <row r="527" spans="1:6" x14ac:dyDescent="0.2">
      <c r="A527" s="24" t="s">
        <v>100</v>
      </c>
      <c r="B527" s="24" t="s">
        <v>101</v>
      </c>
      <c r="C527" s="24" t="s">
        <v>78</v>
      </c>
      <c r="D527" s="24">
        <v>2017</v>
      </c>
      <c r="E527" s="24" t="s">
        <v>102</v>
      </c>
      <c r="F527" s="3">
        <f>IF(AND(A527="PSA Testing", E527= "Utilization Rate (per 100,000 patients)"),
SUMIFS(PSA!$D:$D,PSA!$A:$A,C527,PSA!$G:$G,D527),
IF(AND(A527="Colorectal Cancer Screening", E527="Utilization Rate (per 100,000 patients)"),
SUMIFS(COL!$D:$D,COL!$A:$A,C527,COL!$G:$G, D527),
IF(AND(A527="Cervical Cancer Screening", E527="Utilization Rate (per 100,000 patients)"),
SUMIFS(CERV!$D:$D,CERV!$A:$A,C527,CERV!$G:$G,D527),
IF(AND(A527="Cancer Screening for CKD patients", E527="Utilization Rate (per 100,000 patients)"),
SUMIFS(CANSCRN!$D:$D,CANSCRN!$A:$A,C527,CANSCRN!$G:$G,D527),
IF(AND(A527="PSA Testing", E527="Cost per service ($USD)"),
SUMIFS(PSA!$E:$E,PSA!$A:$A,C527,PSA!$G:$G,D527),
IF(AND(A527="Colorectal Cancer Screening", E527="Cost per service ($USD)"),
SUMIFS(COL!$E:$E,COL!$A:$A,C527,COL!$G:$G,D527),
IF(AND(A527="Cervical Cancer Screening", E527="Cost per service ($USD)"),
SUMIFS(CERV!$E:$E,CERV!$A:$A,C527,CERV!$G:$G,D527),
IF(AND(A527="Cancer Screening for CKD patients", E527="Cost per service ($USD)"),
SUMIFS(CANSCRN!$E:$E,CANSCRN!$A:$A,C527,CANSCRN!$G:$G,D527),
IF(AND(A527="PSA Testing", E527="Total Expenditure ($USD per 100,000 patients)"),
SUMIFS(PSA!$F:$F,PSA!$A:$A,C527,PSA!$G:$G,D527),
IF(AND(A527="Colorectal Cancer Screening", E527="Total Expenditure ($USD per 100,000 patients)"),
SUMIFS(COL!$F:$F,COL!$A:$A,C527,COL!$G:$G,D527),
IF(AND(A527="Cervical Cancer Screening", E527="Total Expenditure ($USD per 100,000 patients)"),
SUMIFS(CERV!$F:$F,CERV!$A:$A,C527,CERV!$G:$G,D527),
SUMIFS(CANSCRN!$F:$F,CANSCRN!$A:$A,C527,CANSCRN!$G:$G,D527))))))))))))</f>
        <v>18942.054433713784</v>
      </c>
    </row>
    <row r="528" spans="1:6" x14ac:dyDescent="0.2">
      <c r="A528" s="24" t="s">
        <v>100</v>
      </c>
      <c r="B528" s="24" t="s">
        <v>101</v>
      </c>
      <c r="C528" s="24" t="s">
        <v>78</v>
      </c>
      <c r="D528" s="24">
        <v>2018</v>
      </c>
      <c r="E528" s="24" t="s">
        <v>102</v>
      </c>
      <c r="F528" s="3">
        <f>IF(AND(A528="PSA Testing", E528= "Utilization Rate (per 100,000 patients)"),
SUMIFS(PSA!$D:$D,PSA!$A:$A,C528,PSA!$G:$G,D528),
IF(AND(A528="Colorectal Cancer Screening", E528="Utilization Rate (per 100,000 patients)"),
SUMIFS(COL!$D:$D,COL!$A:$A,C528,COL!$G:$G, D528),
IF(AND(A528="Cervical Cancer Screening", E528="Utilization Rate (per 100,000 patients)"),
SUMIFS(CERV!$D:$D,CERV!$A:$A,C528,CERV!$G:$G,D528),
IF(AND(A528="Cancer Screening for CKD patients", E528="Utilization Rate (per 100,000 patients)"),
SUMIFS(CANSCRN!$D:$D,CANSCRN!$A:$A,C528,CANSCRN!$G:$G,D528),
IF(AND(A528="PSA Testing", E528="Cost per service ($USD)"),
SUMIFS(PSA!$E:$E,PSA!$A:$A,C528,PSA!$G:$G,D528),
IF(AND(A528="Colorectal Cancer Screening", E528="Cost per service ($USD)"),
SUMIFS(COL!$E:$E,COL!$A:$A,C528,COL!$G:$G,D528),
IF(AND(A528="Cervical Cancer Screening", E528="Cost per service ($USD)"),
SUMIFS(CERV!$E:$E,CERV!$A:$A,C528,CERV!$G:$G,D528),
IF(AND(A528="Cancer Screening for CKD patients", E528="Cost per service ($USD)"),
SUMIFS(CANSCRN!$E:$E,CANSCRN!$A:$A,C528,CANSCRN!$G:$G,D528),
IF(AND(A528="PSA Testing", E528="Total Expenditure ($USD per 100,000 patients)"),
SUMIFS(PSA!$F:$F,PSA!$A:$A,C528,PSA!$G:$G,D528),
IF(AND(A528="Colorectal Cancer Screening", E528="Total Expenditure ($USD per 100,000 patients)"),
SUMIFS(COL!$F:$F,COL!$A:$A,C528,COL!$G:$G,D528),
IF(AND(A528="Cervical Cancer Screening", E528="Total Expenditure ($USD per 100,000 patients)"),
SUMIFS(CERV!$F:$F,CERV!$A:$A,C528,CERV!$G:$G,D528),
SUMIFS(CANSCRN!$F:$F,CANSCRN!$A:$A,C528,CANSCRN!$G:$G,D528))))))))))))</f>
        <v>22480.441785549931</v>
      </c>
    </row>
    <row r="529" spans="1:6" x14ac:dyDescent="0.2">
      <c r="A529" s="24" t="s">
        <v>100</v>
      </c>
      <c r="B529" s="24" t="s">
        <v>101</v>
      </c>
      <c r="C529" s="24" t="s">
        <v>78</v>
      </c>
      <c r="D529" s="24">
        <v>2019</v>
      </c>
      <c r="E529" s="24" t="s">
        <v>102</v>
      </c>
      <c r="F529" s="3">
        <f>IF(AND(A529="PSA Testing", E529= "Utilization Rate (per 100,000 patients)"),
SUMIFS(PSA!$D:$D,PSA!$A:$A,C529,PSA!$G:$G,D529),
IF(AND(A529="Colorectal Cancer Screening", E529="Utilization Rate (per 100,000 patients)"),
SUMIFS(COL!$D:$D,COL!$A:$A,C529,COL!$G:$G, D529),
IF(AND(A529="Cervical Cancer Screening", E529="Utilization Rate (per 100,000 patients)"),
SUMIFS(CERV!$D:$D,CERV!$A:$A,C529,CERV!$G:$G,D529),
IF(AND(A529="Cancer Screening for CKD patients", E529="Utilization Rate (per 100,000 patients)"),
SUMIFS(CANSCRN!$D:$D,CANSCRN!$A:$A,C529,CANSCRN!$G:$G,D529),
IF(AND(A529="PSA Testing", E529="Cost per service ($USD)"),
SUMIFS(PSA!$E:$E,PSA!$A:$A,C529,PSA!$G:$G,D529),
IF(AND(A529="Colorectal Cancer Screening", E529="Cost per service ($USD)"),
SUMIFS(COL!$E:$E,COL!$A:$A,C529,COL!$G:$G,D529),
IF(AND(A529="Cervical Cancer Screening", E529="Cost per service ($USD)"),
SUMIFS(CERV!$E:$E,CERV!$A:$A,C529,CERV!$G:$G,D529),
IF(AND(A529="Cancer Screening for CKD patients", E529="Cost per service ($USD)"),
SUMIFS(CANSCRN!$E:$E,CANSCRN!$A:$A,C529,CANSCRN!$G:$G,D529),
IF(AND(A529="PSA Testing", E529="Total Expenditure ($USD per 100,000 patients)"),
SUMIFS(PSA!$F:$F,PSA!$A:$A,C529,PSA!$G:$G,D529),
IF(AND(A529="Colorectal Cancer Screening", E529="Total Expenditure ($USD per 100,000 patients)"),
SUMIFS(COL!$F:$F,COL!$A:$A,C529,COL!$G:$G,D529),
IF(AND(A529="Cervical Cancer Screening", E529="Total Expenditure ($USD per 100,000 patients)"),
SUMIFS(CERV!$F:$F,CERV!$A:$A,C529,CERV!$G:$G,D529),
SUMIFS(CANSCRN!$F:$F,CANSCRN!$A:$A,C529,CANSCRN!$G:$G,D529))))))))))))</f>
        <v>22130.974942093075</v>
      </c>
    </row>
    <row r="530" spans="1:6" x14ac:dyDescent="0.2">
      <c r="A530" s="24" t="s">
        <v>100</v>
      </c>
      <c r="B530" s="24" t="s">
        <v>101</v>
      </c>
      <c r="C530" s="24" t="s">
        <v>79</v>
      </c>
      <c r="D530" s="24">
        <v>2009</v>
      </c>
      <c r="E530" s="24" t="s">
        <v>102</v>
      </c>
      <c r="F530" s="3">
        <f>IF(AND(A530="PSA Testing", E530= "Utilization Rate (per 100,000 patients)"),
SUMIFS(PSA!$D:$D,PSA!$A:$A,C530,PSA!$G:$G,D530),
IF(AND(A530="Colorectal Cancer Screening", E530="Utilization Rate (per 100,000 patients)"),
SUMIFS(COL!$D:$D,COL!$A:$A,C530,COL!$G:$G, D530),
IF(AND(A530="Cervical Cancer Screening", E530="Utilization Rate (per 100,000 patients)"),
SUMIFS(CERV!$D:$D,CERV!$A:$A,C530,CERV!$G:$G,D530),
IF(AND(A530="Cancer Screening for CKD patients", E530="Utilization Rate (per 100,000 patients)"),
SUMIFS(CANSCRN!$D:$D,CANSCRN!$A:$A,C530,CANSCRN!$G:$G,D530),
IF(AND(A530="PSA Testing", E530="Cost per service ($USD)"),
SUMIFS(PSA!$E:$E,PSA!$A:$A,C530,PSA!$G:$G,D530),
IF(AND(A530="Colorectal Cancer Screening", E530="Cost per service ($USD)"),
SUMIFS(COL!$E:$E,COL!$A:$A,C530,COL!$G:$G,D530),
IF(AND(A530="Cervical Cancer Screening", E530="Cost per service ($USD)"),
SUMIFS(CERV!$E:$E,CERV!$A:$A,C530,CERV!$G:$G,D530),
IF(AND(A530="Cancer Screening for CKD patients", E530="Cost per service ($USD)"),
SUMIFS(CANSCRN!$E:$E,CANSCRN!$A:$A,C530,CANSCRN!$G:$G,D530),
IF(AND(A530="PSA Testing", E530="Total Expenditure ($USD per 100,000 patients)"),
SUMIFS(PSA!$F:$F,PSA!$A:$A,C530,PSA!$G:$G,D530),
IF(AND(A530="Colorectal Cancer Screening", E530="Total Expenditure ($USD per 100,000 patients)"),
SUMIFS(COL!$F:$F,COL!$A:$A,C530,COL!$G:$G,D530),
IF(AND(A530="Cervical Cancer Screening", E530="Total Expenditure ($USD per 100,000 patients)"),
SUMIFS(CERV!$F:$F,CERV!$A:$A,C530,CERV!$G:$G,D530),
SUMIFS(CANSCRN!$F:$F,CANSCRN!$A:$A,C530,CANSCRN!$G:$G,D530))))))))))))</f>
        <v>14912.549861920834</v>
      </c>
    </row>
    <row r="531" spans="1:6" x14ac:dyDescent="0.2">
      <c r="A531" s="24" t="s">
        <v>100</v>
      </c>
      <c r="B531" s="24" t="s">
        <v>101</v>
      </c>
      <c r="C531" s="24" t="s">
        <v>79</v>
      </c>
      <c r="D531" s="24">
        <v>2010</v>
      </c>
      <c r="E531" s="24" t="s">
        <v>102</v>
      </c>
      <c r="F531" s="3">
        <f>IF(AND(A531="PSA Testing", E531= "Utilization Rate (per 100,000 patients)"),
SUMIFS(PSA!$D:$D,PSA!$A:$A,C531,PSA!$G:$G,D531),
IF(AND(A531="Colorectal Cancer Screening", E531="Utilization Rate (per 100,000 patients)"),
SUMIFS(COL!$D:$D,COL!$A:$A,C531,COL!$G:$G, D531),
IF(AND(A531="Cervical Cancer Screening", E531="Utilization Rate (per 100,000 patients)"),
SUMIFS(CERV!$D:$D,CERV!$A:$A,C531,CERV!$G:$G,D531),
IF(AND(A531="Cancer Screening for CKD patients", E531="Utilization Rate (per 100,000 patients)"),
SUMIFS(CANSCRN!$D:$D,CANSCRN!$A:$A,C531,CANSCRN!$G:$G,D531),
IF(AND(A531="PSA Testing", E531="Cost per service ($USD)"),
SUMIFS(PSA!$E:$E,PSA!$A:$A,C531,PSA!$G:$G,D531),
IF(AND(A531="Colorectal Cancer Screening", E531="Cost per service ($USD)"),
SUMIFS(COL!$E:$E,COL!$A:$A,C531,COL!$G:$G,D531),
IF(AND(A531="Cervical Cancer Screening", E531="Cost per service ($USD)"),
SUMIFS(CERV!$E:$E,CERV!$A:$A,C531,CERV!$G:$G,D531),
IF(AND(A531="Cancer Screening for CKD patients", E531="Cost per service ($USD)"),
SUMIFS(CANSCRN!$E:$E,CANSCRN!$A:$A,C531,CANSCRN!$G:$G,D531),
IF(AND(A531="PSA Testing", E531="Total Expenditure ($USD per 100,000 patients)"),
SUMIFS(PSA!$F:$F,PSA!$A:$A,C531,PSA!$G:$G,D531),
IF(AND(A531="Colorectal Cancer Screening", E531="Total Expenditure ($USD per 100,000 patients)"),
SUMIFS(COL!$F:$F,COL!$A:$A,C531,COL!$G:$G,D531),
IF(AND(A531="Cervical Cancer Screening", E531="Total Expenditure ($USD per 100,000 patients)"),
SUMIFS(CERV!$F:$F,CERV!$A:$A,C531,CERV!$G:$G,D531),
SUMIFS(CANSCRN!$F:$F,CANSCRN!$A:$A,C531,CANSCRN!$G:$G,D531))))))))))))</f>
        <v>14444.147514698021</v>
      </c>
    </row>
    <row r="532" spans="1:6" x14ac:dyDescent="0.2">
      <c r="A532" s="24" t="s">
        <v>100</v>
      </c>
      <c r="B532" s="24" t="s">
        <v>101</v>
      </c>
      <c r="C532" s="24" t="s">
        <v>79</v>
      </c>
      <c r="D532" s="24">
        <v>2011</v>
      </c>
      <c r="E532" s="24" t="s">
        <v>102</v>
      </c>
      <c r="F532" s="3">
        <f>IF(AND(A532="PSA Testing", E532= "Utilization Rate (per 100,000 patients)"),
SUMIFS(PSA!$D:$D,PSA!$A:$A,C532,PSA!$G:$G,D532),
IF(AND(A532="Colorectal Cancer Screening", E532="Utilization Rate (per 100,000 patients)"),
SUMIFS(COL!$D:$D,COL!$A:$A,C532,COL!$G:$G, D532),
IF(AND(A532="Cervical Cancer Screening", E532="Utilization Rate (per 100,000 patients)"),
SUMIFS(CERV!$D:$D,CERV!$A:$A,C532,CERV!$G:$G,D532),
IF(AND(A532="Cancer Screening for CKD patients", E532="Utilization Rate (per 100,000 patients)"),
SUMIFS(CANSCRN!$D:$D,CANSCRN!$A:$A,C532,CANSCRN!$G:$G,D532),
IF(AND(A532="PSA Testing", E532="Cost per service ($USD)"),
SUMIFS(PSA!$E:$E,PSA!$A:$A,C532,PSA!$G:$G,D532),
IF(AND(A532="Colorectal Cancer Screening", E532="Cost per service ($USD)"),
SUMIFS(COL!$E:$E,COL!$A:$A,C532,COL!$G:$G,D532),
IF(AND(A532="Cervical Cancer Screening", E532="Cost per service ($USD)"),
SUMIFS(CERV!$E:$E,CERV!$A:$A,C532,CERV!$G:$G,D532),
IF(AND(A532="Cancer Screening for CKD patients", E532="Cost per service ($USD)"),
SUMIFS(CANSCRN!$E:$E,CANSCRN!$A:$A,C532,CANSCRN!$G:$G,D532),
IF(AND(A532="PSA Testing", E532="Total Expenditure ($USD per 100,000 patients)"),
SUMIFS(PSA!$F:$F,PSA!$A:$A,C532,PSA!$G:$G,D532),
IF(AND(A532="Colorectal Cancer Screening", E532="Total Expenditure ($USD per 100,000 patients)"),
SUMIFS(COL!$F:$F,COL!$A:$A,C532,COL!$G:$G,D532),
IF(AND(A532="Cervical Cancer Screening", E532="Total Expenditure ($USD per 100,000 patients)"),
SUMIFS(CERV!$F:$F,CERV!$A:$A,C532,CERV!$G:$G,D532),
SUMIFS(CANSCRN!$F:$F,CANSCRN!$A:$A,C532,CANSCRN!$G:$G,D532))))))))))))</f>
        <v>14039.380170103694</v>
      </c>
    </row>
    <row r="533" spans="1:6" x14ac:dyDescent="0.2">
      <c r="A533" s="24" t="s">
        <v>100</v>
      </c>
      <c r="B533" s="24" t="s">
        <v>101</v>
      </c>
      <c r="C533" s="24" t="s">
        <v>79</v>
      </c>
      <c r="D533" s="24">
        <v>2012</v>
      </c>
      <c r="E533" s="24" t="s">
        <v>102</v>
      </c>
      <c r="F533" s="3">
        <f>IF(AND(A533="PSA Testing", E533= "Utilization Rate (per 100,000 patients)"),
SUMIFS(PSA!$D:$D,PSA!$A:$A,C533,PSA!$G:$G,D533),
IF(AND(A533="Colorectal Cancer Screening", E533="Utilization Rate (per 100,000 patients)"),
SUMIFS(COL!$D:$D,COL!$A:$A,C533,COL!$G:$G, D533),
IF(AND(A533="Cervical Cancer Screening", E533="Utilization Rate (per 100,000 patients)"),
SUMIFS(CERV!$D:$D,CERV!$A:$A,C533,CERV!$G:$G,D533),
IF(AND(A533="Cancer Screening for CKD patients", E533="Utilization Rate (per 100,000 patients)"),
SUMIFS(CANSCRN!$D:$D,CANSCRN!$A:$A,C533,CANSCRN!$G:$G,D533),
IF(AND(A533="PSA Testing", E533="Cost per service ($USD)"),
SUMIFS(PSA!$E:$E,PSA!$A:$A,C533,PSA!$G:$G,D533),
IF(AND(A533="Colorectal Cancer Screening", E533="Cost per service ($USD)"),
SUMIFS(COL!$E:$E,COL!$A:$A,C533,COL!$G:$G,D533),
IF(AND(A533="Cervical Cancer Screening", E533="Cost per service ($USD)"),
SUMIFS(CERV!$E:$E,CERV!$A:$A,C533,CERV!$G:$G,D533),
IF(AND(A533="Cancer Screening for CKD patients", E533="Cost per service ($USD)"),
SUMIFS(CANSCRN!$E:$E,CANSCRN!$A:$A,C533,CANSCRN!$G:$G,D533),
IF(AND(A533="PSA Testing", E533="Total Expenditure ($USD per 100,000 patients)"),
SUMIFS(PSA!$F:$F,PSA!$A:$A,C533,PSA!$G:$G,D533),
IF(AND(A533="Colorectal Cancer Screening", E533="Total Expenditure ($USD per 100,000 patients)"),
SUMIFS(COL!$F:$F,COL!$A:$A,C533,COL!$G:$G,D533),
IF(AND(A533="Cervical Cancer Screening", E533="Total Expenditure ($USD per 100,000 patients)"),
SUMIFS(CERV!$F:$F,CERV!$A:$A,C533,CERV!$G:$G,D533),
SUMIFS(CANSCRN!$F:$F,CANSCRN!$A:$A,C533,CANSCRN!$G:$G,D533))))))))))))</f>
        <v>12190.947128185622</v>
      </c>
    </row>
    <row r="534" spans="1:6" x14ac:dyDescent="0.2">
      <c r="A534" s="24" t="s">
        <v>100</v>
      </c>
      <c r="B534" s="24" t="s">
        <v>101</v>
      </c>
      <c r="C534" s="24" t="s">
        <v>79</v>
      </c>
      <c r="D534" s="24">
        <v>2013</v>
      </c>
      <c r="E534" s="24" t="s">
        <v>102</v>
      </c>
      <c r="F534" s="3">
        <f>IF(AND(A534="PSA Testing", E534= "Utilization Rate (per 100,000 patients)"),
SUMIFS(PSA!$D:$D,PSA!$A:$A,C534,PSA!$G:$G,D534),
IF(AND(A534="Colorectal Cancer Screening", E534="Utilization Rate (per 100,000 patients)"),
SUMIFS(COL!$D:$D,COL!$A:$A,C534,COL!$G:$G, D534),
IF(AND(A534="Cervical Cancer Screening", E534="Utilization Rate (per 100,000 patients)"),
SUMIFS(CERV!$D:$D,CERV!$A:$A,C534,CERV!$G:$G,D534),
IF(AND(A534="Cancer Screening for CKD patients", E534="Utilization Rate (per 100,000 patients)"),
SUMIFS(CANSCRN!$D:$D,CANSCRN!$A:$A,C534,CANSCRN!$G:$G,D534),
IF(AND(A534="PSA Testing", E534="Cost per service ($USD)"),
SUMIFS(PSA!$E:$E,PSA!$A:$A,C534,PSA!$G:$G,D534),
IF(AND(A534="Colorectal Cancer Screening", E534="Cost per service ($USD)"),
SUMIFS(COL!$E:$E,COL!$A:$A,C534,COL!$G:$G,D534),
IF(AND(A534="Cervical Cancer Screening", E534="Cost per service ($USD)"),
SUMIFS(CERV!$E:$E,CERV!$A:$A,C534,CERV!$G:$G,D534),
IF(AND(A534="Cancer Screening for CKD patients", E534="Cost per service ($USD)"),
SUMIFS(CANSCRN!$E:$E,CANSCRN!$A:$A,C534,CANSCRN!$G:$G,D534),
IF(AND(A534="PSA Testing", E534="Total Expenditure ($USD per 100,000 patients)"),
SUMIFS(PSA!$F:$F,PSA!$A:$A,C534,PSA!$G:$G,D534),
IF(AND(A534="Colorectal Cancer Screening", E534="Total Expenditure ($USD per 100,000 patients)"),
SUMIFS(COL!$F:$F,COL!$A:$A,C534,COL!$G:$G,D534),
IF(AND(A534="Cervical Cancer Screening", E534="Total Expenditure ($USD per 100,000 patients)"),
SUMIFS(CERV!$F:$F,CERV!$A:$A,C534,CERV!$G:$G,D534),
SUMIFS(CANSCRN!$F:$F,CANSCRN!$A:$A,C534,CANSCRN!$G:$G,D534))))))))))))</f>
        <v>11632.270168855535</v>
      </c>
    </row>
    <row r="535" spans="1:6" x14ac:dyDescent="0.2">
      <c r="A535" s="24" t="s">
        <v>100</v>
      </c>
      <c r="B535" s="24" t="s">
        <v>101</v>
      </c>
      <c r="C535" s="24" t="s">
        <v>79</v>
      </c>
      <c r="D535" s="24">
        <v>2014</v>
      </c>
      <c r="E535" s="24" t="s">
        <v>102</v>
      </c>
      <c r="F535" s="3">
        <f>IF(AND(A535="PSA Testing", E535= "Utilization Rate (per 100,000 patients)"),
SUMIFS(PSA!$D:$D,PSA!$A:$A,C535,PSA!$G:$G,D535),
IF(AND(A535="Colorectal Cancer Screening", E535="Utilization Rate (per 100,000 patients)"),
SUMIFS(COL!$D:$D,COL!$A:$A,C535,COL!$G:$G, D535),
IF(AND(A535="Cervical Cancer Screening", E535="Utilization Rate (per 100,000 patients)"),
SUMIFS(CERV!$D:$D,CERV!$A:$A,C535,CERV!$G:$G,D535),
IF(AND(A535="Cancer Screening for CKD patients", E535="Utilization Rate (per 100,000 patients)"),
SUMIFS(CANSCRN!$D:$D,CANSCRN!$A:$A,C535,CANSCRN!$G:$G,D535),
IF(AND(A535="PSA Testing", E535="Cost per service ($USD)"),
SUMIFS(PSA!$E:$E,PSA!$A:$A,C535,PSA!$G:$G,D535),
IF(AND(A535="Colorectal Cancer Screening", E535="Cost per service ($USD)"),
SUMIFS(COL!$E:$E,COL!$A:$A,C535,COL!$G:$G,D535),
IF(AND(A535="Cervical Cancer Screening", E535="Cost per service ($USD)"),
SUMIFS(CERV!$E:$E,CERV!$A:$A,C535,CERV!$G:$G,D535),
IF(AND(A535="Cancer Screening for CKD patients", E535="Cost per service ($USD)"),
SUMIFS(CANSCRN!$E:$E,CANSCRN!$A:$A,C535,CANSCRN!$G:$G,D535),
IF(AND(A535="PSA Testing", E535="Total Expenditure ($USD per 100,000 patients)"),
SUMIFS(PSA!$F:$F,PSA!$A:$A,C535,PSA!$G:$G,D535),
IF(AND(A535="Colorectal Cancer Screening", E535="Total Expenditure ($USD per 100,000 patients)"),
SUMIFS(COL!$F:$F,COL!$A:$A,C535,COL!$G:$G,D535),
IF(AND(A535="Cervical Cancer Screening", E535="Total Expenditure ($USD per 100,000 patients)"),
SUMIFS(CERV!$F:$F,CERV!$A:$A,C535,CERV!$G:$G,D535),
SUMIFS(CANSCRN!$F:$F,CANSCRN!$A:$A,C535,CANSCRN!$G:$G,D535))))))))))))</f>
        <v>11082.625256372692</v>
      </c>
    </row>
    <row r="536" spans="1:6" x14ac:dyDescent="0.2">
      <c r="A536" s="24" t="s">
        <v>100</v>
      </c>
      <c r="B536" s="24" t="s">
        <v>101</v>
      </c>
      <c r="C536" s="24" t="s">
        <v>79</v>
      </c>
      <c r="D536" s="24">
        <v>2015</v>
      </c>
      <c r="E536" s="24" t="s">
        <v>102</v>
      </c>
      <c r="F536" s="3">
        <f>IF(AND(A536="PSA Testing", E536= "Utilization Rate (per 100,000 patients)"),
SUMIFS(PSA!$D:$D,PSA!$A:$A,C536,PSA!$G:$G,D536),
IF(AND(A536="Colorectal Cancer Screening", E536="Utilization Rate (per 100,000 patients)"),
SUMIFS(COL!$D:$D,COL!$A:$A,C536,COL!$G:$G, D536),
IF(AND(A536="Cervical Cancer Screening", E536="Utilization Rate (per 100,000 patients)"),
SUMIFS(CERV!$D:$D,CERV!$A:$A,C536,CERV!$G:$G,D536),
IF(AND(A536="Cancer Screening for CKD patients", E536="Utilization Rate (per 100,000 patients)"),
SUMIFS(CANSCRN!$D:$D,CANSCRN!$A:$A,C536,CANSCRN!$G:$G,D536),
IF(AND(A536="PSA Testing", E536="Cost per service ($USD)"),
SUMIFS(PSA!$E:$E,PSA!$A:$A,C536,PSA!$G:$G,D536),
IF(AND(A536="Colorectal Cancer Screening", E536="Cost per service ($USD)"),
SUMIFS(COL!$E:$E,COL!$A:$A,C536,COL!$G:$G,D536),
IF(AND(A536="Cervical Cancer Screening", E536="Cost per service ($USD)"),
SUMIFS(CERV!$E:$E,CERV!$A:$A,C536,CERV!$G:$G,D536),
IF(AND(A536="Cancer Screening for CKD patients", E536="Cost per service ($USD)"),
SUMIFS(CANSCRN!$E:$E,CANSCRN!$A:$A,C536,CANSCRN!$G:$G,D536),
IF(AND(A536="PSA Testing", E536="Total Expenditure ($USD per 100,000 patients)"),
SUMIFS(PSA!$F:$F,PSA!$A:$A,C536,PSA!$G:$G,D536),
IF(AND(A536="Colorectal Cancer Screening", E536="Total Expenditure ($USD per 100,000 patients)"),
SUMIFS(COL!$F:$F,COL!$A:$A,C536,COL!$G:$G,D536),
IF(AND(A536="Cervical Cancer Screening", E536="Total Expenditure ($USD per 100,000 patients)"),
SUMIFS(CERV!$F:$F,CERV!$A:$A,C536,CERV!$G:$G,D536),
SUMIFS(CANSCRN!$F:$F,CANSCRN!$A:$A,C536,CANSCRN!$G:$G,D536))))))))))))</f>
        <v>12919.816099119458</v>
      </c>
    </row>
    <row r="537" spans="1:6" x14ac:dyDescent="0.2">
      <c r="A537" s="24" t="s">
        <v>100</v>
      </c>
      <c r="B537" s="24" t="s">
        <v>101</v>
      </c>
      <c r="C537" s="24" t="s">
        <v>79</v>
      </c>
      <c r="D537" s="24">
        <v>2016</v>
      </c>
      <c r="E537" s="24" t="s">
        <v>102</v>
      </c>
      <c r="F537" s="3">
        <f>IF(AND(A537="PSA Testing", E537= "Utilization Rate (per 100,000 patients)"),
SUMIFS(PSA!$D:$D,PSA!$A:$A,C537,PSA!$G:$G,D537),
IF(AND(A537="Colorectal Cancer Screening", E537="Utilization Rate (per 100,000 patients)"),
SUMIFS(COL!$D:$D,COL!$A:$A,C537,COL!$G:$G, D537),
IF(AND(A537="Cervical Cancer Screening", E537="Utilization Rate (per 100,000 patients)"),
SUMIFS(CERV!$D:$D,CERV!$A:$A,C537,CERV!$G:$G,D537),
IF(AND(A537="Cancer Screening for CKD patients", E537="Utilization Rate (per 100,000 patients)"),
SUMIFS(CANSCRN!$D:$D,CANSCRN!$A:$A,C537,CANSCRN!$G:$G,D537),
IF(AND(A537="PSA Testing", E537="Cost per service ($USD)"),
SUMIFS(PSA!$E:$E,PSA!$A:$A,C537,PSA!$G:$G,D537),
IF(AND(A537="Colorectal Cancer Screening", E537="Cost per service ($USD)"),
SUMIFS(COL!$E:$E,COL!$A:$A,C537,COL!$G:$G,D537),
IF(AND(A537="Cervical Cancer Screening", E537="Cost per service ($USD)"),
SUMIFS(CERV!$E:$E,CERV!$A:$A,C537,CERV!$G:$G,D537),
IF(AND(A537="Cancer Screening for CKD patients", E537="Cost per service ($USD)"),
SUMIFS(CANSCRN!$E:$E,CANSCRN!$A:$A,C537,CANSCRN!$G:$G,D537),
IF(AND(A537="PSA Testing", E537="Total Expenditure ($USD per 100,000 patients)"),
SUMIFS(PSA!$F:$F,PSA!$A:$A,C537,PSA!$G:$G,D537),
IF(AND(A537="Colorectal Cancer Screening", E537="Total Expenditure ($USD per 100,000 patients)"),
SUMIFS(COL!$F:$F,COL!$A:$A,C537,COL!$G:$G,D537),
IF(AND(A537="Cervical Cancer Screening", E537="Total Expenditure ($USD per 100,000 patients)"),
SUMIFS(CERV!$F:$F,CERV!$A:$A,C537,CERV!$G:$G,D537),
SUMIFS(CANSCRN!$F:$F,CANSCRN!$A:$A,C537,CANSCRN!$G:$G,D537))))))))))))</f>
        <v>13215.829730628533</v>
      </c>
    </row>
    <row r="538" spans="1:6" x14ac:dyDescent="0.2">
      <c r="A538" s="24" t="s">
        <v>100</v>
      </c>
      <c r="B538" s="24" t="s">
        <v>101</v>
      </c>
      <c r="C538" s="24" t="s">
        <v>79</v>
      </c>
      <c r="D538" s="24">
        <v>2017</v>
      </c>
      <c r="E538" s="24" t="s">
        <v>102</v>
      </c>
      <c r="F538" s="3">
        <f>IF(AND(A538="PSA Testing", E538= "Utilization Rate (per 100,000 patients)"),
SUMIFS(PSA!$D:$D,PSA!$A:$A,C538,PSA!$G:$G,D538),
IF(AND(A538="Colorectal Cancer Screening", E538="Utilization Rate (per 100,000 patients)"),
SUMIFS(COL!$D:$D,COL!$A:$A,C538,COL!$G:$G, D538),
IF(AND(A538="Cervical Cancer Screening", E538="Utilization Rate (per 100,000 patients)"),
SUMIFS(CERV!$D:$D,CERV!$A:$A,C538,CERV!$G:$G,D538),
IF(AND(A538="Cancer Screening for CKD patients", E538="Utilization Rate (per 100,000 patients)"),
SUMIFS(CANSCRN!$D:$D,CANSCRN!$A:$A,C538,CANSCRN!$G:$G,D538),
IF(AND(A538="PSA Testing", E538="Cost per service ($USD)"),
SUMIFS(PSA!$E:$E,PSA!$A:$A,C538,PSA!$G:$G,D538),
IF(AND(A538="Colorectal Cancer Screening", E538="Cost per service ($USD)"),
SUMIFS(COL!$E:$E,COL!$A:$A,C538,COL!$G:$G,D538),
IF(AND(A538="Cervical Cancer Screening", E538="Cost per service ($USD)"),
SUMIFS(CERV!$E:$E,CERV!$A:$A,C538,CERV!$G:$G,D538),
IF(AND(A538="Cancer Screening for CKD patients", E538="Cost per service ($USD)"),
SUMIFS(CANSCRN!$E:$E,CANSCRN!$A:$A,C538,CANSCRN!$G:$G,D538),
IF(AND(A538="PSA Testing", E538="Total Expenditure ($USD per 100,000 patients)"),
SUMIFS(PSA!$F:$F,PSA!$A:$A,C538,PSA!$G:$G,D538),
IF(AND(A538="Colorectal Cancer Screening", E538="Total Expenditure ($USD per 100,000 patients)"),
SUMIFS(COL!$F:$F,COL!$A:$A,C538,COL!$G:$G,D538),
IF(AND(A538="Cervical Cancer Screening", E538="Total Expenditure ($USD per 100,000 patients)"),
SUMIFS(CERV!$F:$F,CERV!$A:$A,C538,CERV!$G:$G,D538),
SUMIFS(CANSCRN!$F:$F,CANSCRN!$A:$A,C538,CANSCRN!$G:$G,D538))))))))))))</f>
        <v>19142.457410912684</v>
      </c>
    </row>
    <row r="539" spans="1:6" x14ac:dyDescent="0.2">
      <c r="A539" s="24" t="s">
        <v>100</v>
      </c>
      <c r="B539" s="24" t="s">
        <v>101</v>
      </c>
      <c r="C539" s="24" t="s">
        <v>79</v>
      </c>
      <c r="D539" s="24">
        <v>2018</v>
      </c>
      <c r="E539" s="24" t="s">
        <v>102</v>
      </c>
      <c r="F539" s="3">
        <f>IF(AND(A539="PSA Testing", E539= "Utilization Rate (per 100,000 patients)"),
SUMIFS(PSA!$D:$D,PSA!$A:$A,C539,PSA!$G:$G,D539),
IF(AND(A539="Colorectal Cancer Screening", E539="Utilization Rate (per 100,000 patients)"),
SUMIFS(COL!$D:$D,COL!$A:$A,C539,COL!$G:$G, D539),
IF(AND(A539="Cervical Cancer Screening", E539="Utilization Rate (per 100,000 patients)"),
SUMIFS(CERV!$D:$D,CERV!$A:$A,C539,CERV!$G:$G,D539),
IF(AND(A539="Cancer Screening for CKD patients", E539="Utilization Rate (per 100,000 patients)"),
SUMIFS(CANSCRN!$D:$D,CANSCRN!$A:$A,C539,CANSCRN!$G:$G,D539),
IF(AND(A539="PSA Testing", E539="Cost per service ($USD)"),
SUMIFS(PSA!$E:$E,PSA!$A:$A,C539,PSA!$G:$G,D539),
IF(AND(A539="Colorectal Cancer Screening", E539="Cost per service ($USD)"),
SUMIFS(COL!$E:$E,COL!$A:$A,C539,COL!$G:$G,D539),
IF(AND(A539="Cervical Cancer Screening", E539="Cost per service ($USD)"),
SUMIFS(CERV!$E:$E,CERV!$A:$A,C539,CERV!$G:$G,D539),
IF(AND(A539="Cancer Screening for CKD patients", E539="Cost per service ($USD)"),
SUMIFS(CANSCRN!$E:$E,CANSCRN!$A:$A,C539,CANSCRN!$G:$G,D539),
IF(AND(A539="PSA Testing", E539="Total Expenditure ($USD per 100,000 patients)"),
SUMIFS(PSA!$F:$F,PSA!$A:$A,C539,PSA!$G:$G,D539),
IF(AND(A539="Colorectal Cancer Screening", E539="Total Expenditure ($USD per 100,000 patients)"),
SUMIFS(COL!$F:$F,COL!$A:$A,C539,COL!$G:$G,D539),
IF(AND(A539="Cervical Cancer Screening", E539="Total Expenditure ($USD per 100,000 patients)"),
SUMIFS(CERV!$F:$F,CERV!$A:$A,C539,CERV!$G:$G,D539),
SUMIFS(CANSCRN!$F:$F,CANSCRN!$A:$A,C539,CANSCRN!$G:$G,D539))))))))))))</f>
        <v>21585.723296108041</v>
      </c>
    </row>
    <row r="540" spans="1:6" x14ac:dyDescent="0.2">
      <c r="A540" s="24" t="s">
        <v>100</v>
      </c>
      <c r="B540" s="24" t="s">
        <v>101</v>
      </c>
      <c r="C540" s="24" t="s">
        <v>79</v>
      </c>
      <c r="D540" s="24">
        <v>2019</v>
      </c>
      <c r="E540" s="24" t="s">
        <v>102</v>
      </c>
      <c r="F540" s="3">
        <f>IF(AND(A540="PSA Testing", E540= "Utilization Rate (per 100,000 patients)"),
SUMIFS(PSA!$D:$D,PSA!$A:$A,C540,PSA!$G:$G,D540),
IF(AND(A540="Colorectal Cancer Screening", E540="Utilization Rate (per 100,000 patients)"),
SUMIFS(COL!$D:$D,COL!$A:$A,C540,COL!$G:$G, D540),
IF(AND(A540="Cervical Cancer Screening", E540="Utilization Rate (per 100,000 patients)"),
SUMIFS(CERV!$D:$D,CERV!$A:$A,C540,CERV!$G:$G,D540),
IF(AND(A540="Cancer Screening for CKD patients", E540="Utilization Rate (per 100,000 patients)"),
SUMIFS(CANSCRN!$D:$D,CANSCRN!$A:$A,C540,CANSCRN!$G:$G,D540),
IF(AND(A540="PSA Testing", E540="Cost per service ($USD)"),
SUMIFS(PSA!$E:$E,PSA!$A:$A,C540,PSA!$G:$G,D540),
IF(AND(A540="Colorectal Cancer Screening", E540="Cost per service ($USD)"),
SUMIFS(COL!$E:$E,COL!$A:$A,C540,COL!$G:$G,D540),
IF(AND(A540="Cervical Cancer Screening", E540="Cost per service ($USD)"),
SUMIFS(CERV!$E:$E,CERV!$A:$A,C540,CERV!$G:$G,D540),
IF(AND(A540="Cancer Screening for CKD patients", E540="Cost per service ($USD)"),
SUMIFS(CANSCRN!$E:$E,CANSCRN!$A:$A,C540,CANSCRN!$G:$G,D540),
IF(AND(A540="PSA Testing", E540="Total Expenditure ($USD per 100,000 patients)"),
SUMIFS(PSA!$F:$F,PSA!$A:$A,C540,PSA!$G:$G,D540),
IF(AND(A540="Colorectal Cancer Screening", E540="Total Expenditure ($USD per 100,000 patients)"),
SUMIFS(COL!$F:$F,COL!$A:$A,C540,COL!$G:$G,D540),
IF(AND(A540="Cervical Cancer Screening", E540="Total Expenditure ($USD per 100,000 patients)"),
SUMIFS(CERV!$F:$F,CERV!$A:$A,C540,CERV!$G:$G,D540),
SUMIFS(CANSCRN!$F:$F,CANSCRN!$A:$A,C540,CANSCRN!$G:$G,D540))))))))))))</f>
        <v>21697.118165424788</v>
      </c>
    </row>
    <row r="541" spans="1:6" x14ac:dyDescent="0.2">
      <c r="A541" s="24" t="s">
        <v>100</v>
      </c>
      <c r="B541" s="24" t="s">
        <v>101</v>
      </c>
      <c r="C541" s="24" t="s">
        <v>80</v>
      </c>
      <c r="D541" s="24">
        <v>2009</v>
      </c>
      <c r="E541" s="24" t="s">
        <v>102</v>
      </c>
      <c r="F541" s="3">
        <f>IF(AND(A541="PSA Testing", E541= "Utilization Rate (per 100,000 patients)"),
SUMIFS(PSA!$D:$D,PSA!$A:$A,C541,PSA!$G:$G,D541),
IF(AND(A541="Colorectal Cancer Screening", E541="Utilization Rate (per 100,000 patients)"),
SUMIFS(COL!$D:$D,COL!$A:$A,C541,COL!$G:$G, D541),
IF(AND(A541="Cervical Cancer Screening", E541="Utilization Rate (per 100,000 patients)"),
SUMIFS(CERV!$D:$D,CERV!$A:$A,C541,CERV!$G:$G,D541),
IF(AND(A541="Cancer Screening for CKD patients", E541="Utilization Rate (per 100,000 patients)"),
SUMIFS(CANSCRN!$D:$D,CANSCRN!$A:$A,C541,CANSCRN!$G:$G,D541),
IF(AND(A541="PSA Testing", E541="Cost per service ($USD)"),
SUMIFS(PSA!$E:$E,PSA!$A:$A,C541,PSA!$G:$G,D541),
IF(AND(A541="Colorectal Cancer Screening", E541="Cost per service ($USD)"),
SUMIFS(COL!$E:$E,COL!$A:$A,C541,COL!$G:$G,D541),
IF(AND(A541="Cervical Cancer Screening", E541="Cost per service ($USD)"),
SUMIFS(CERV!$E:$E,CERV!$A:$A,C541,CERV!$G:$G,D541),
IF(AND(A541="Cancer Screening for CKD patients", E541="Cost per service ($USD)"),
SUMIFS(CANSCRN!$E:$E,CANSCRN!$A:$A,C541,CANSCRN!$G:$G,D541),
IF(AND(A541="PSA Testing", E541="Total Expenditure ($USD per 100,000 patients)"),
SUMIFS(PSA!$F:$F,PSA!$A:$A,C541,PSA!$G:$G,D541),
IF(AND(A541="Colorectal Cancer Screening", E541="Total Expenditure ($USD per 100,000 patients)"),
SUMIFS(COL!$F:$F,COL!$A:$A,C541,COL!$G:$G,D541),
IF(AND(A541="Cervical Cancer Screening", E541="Total Expenditure ($USD per 100,000 patients)"),
SUMIFS(CERV!$F:$F,CERV!$A:$A,C541,CERV!$G:$G,D541),
SUMIFS(CANSCRN!$F:$F,CANSCRN!$A:$A,C541,CANSCRN!$G:$G,D541))))))))))))</f>
        <v>5163.7279596977332</v>
      </c>
    </row>
    <row r="542" spans="1:6" x14ac:dyDescent="0.2">
      <c r="A542" s="24" t="s">
        <v>100</v>
      </c>
      <c r="B542" s="24" t="s">
        <v>101</v>
      </c>
      <c r="C542" s="24" t="s">
        <v>80</v>
      </c>
      <c r="D542" s="24">
        <v>2010</v>
      </c>
      <c r="E542" s="24" t="s">
        <v>102</v>
      </c>
      <c r="F542" s="3">
        <f>IF(AND(A542="PSA Testing", E542= "Utilization Rate (per 100,000 patients)"),
SUMIFS(PSA!$D:$D,PSA!$A:$A,C542,PSA!$G:$G,D542),
IF(AND(A542="Colorectal Cancer Screening", E542="Utilization Rate (per 100,000 patients)"),
SUMIFS(COL!$D:$D,COL!$A:$A,C542,COL!$G:$G, D542),
IF(AND(A542="Cervical Cancer Screening", E542="Utilization Rate (per 100,000 patients)"),
SUMIFS(CERV!$D:$D,CERV!$A:$A,C542,CERV!$G:$G,D542),
IF(AND(A542="Cancer Screening for CKD patients", E542="Utilization Rate (per 100,000 patients)"),
SUMIFS(CANSCRN!$D:$D,CANSCRN!$A:$A,C542,CANSCRN!$G:$G,D542),
IF(AND(A542="PSA Testing", E542="Cost per service ($USD)"),
SUMIFS(PSA!$E:$E,PSA!$A:$A,C542,PSA!$G:$G,D542),
IF(AND(A542="Colorectal Cancer Screening", E542="Cost per service ($USD)"),
SUMIFS(COL!$E:$E,COL!$A:$A,C542,COL!$G:$G,D542),
IF(AND(A542="Cervical Cancer Screening", E542="Cost per service ($USD)"),
SUMIFS(CERV!$E:$E,CERV!$A:$A,C542,CERV!$G:$G,D542),
IF(AND(A542="Cancer Screening for CKD patients", E542="Cost per service ($USD)"),
SUMIFS(CANSCRN!$E:$E,CANSCRN!$A:$A,C542,CANSCRN!$G:$G,D542),
IF(AND(A542="PSA Testing", E542="Total Expenditure ($USD per 100,000 patients)"),
SUMIFS(PSA!$F:$F,PSA!$A:$A,C542,PSA!$G:$G,D542),
IF(AND(A542="Colorectal Cancer Screening", E542="Total Expenditure ($USD per 100,000 patients)"),
SUMIFS(COL!$F:$F,COL!$A:$A,C542,COL!$G:$G,D542),
IF(AND(A542="Cervical Cancer Screening", E542="Total Expenditure ($USD per 100,000 patients)"),
SUMIFS(CERV!$F:$F,CERV!$A:$A,C542,CERV!$G:$G,D542),
SUMIFS(CANSCRN!$F:$F,CANSCRN!$A:$A,C542,CANSCRN!$G:$G,D542))))))))))))</f>
        <v>4862.8428927680798</v>
      </c>
    </row>
    <row r="543" spans="1:6" x14ac:dyDescent="0.2">
      <c r="A543" s="24" t="s">
        <v>100</v>
      </c>
      <c r="B543" s="24" t="s">
        <v>101</v>
      </c>
      <c r="C543" s="24" t="s">
        <v>80</v>
      </c>
      <c r="D543" s="24">
        <v>2011</v>
      </c>
      <c r="E543" s="24" t="s">
        <v>102</v>
      </c>
      <c r="F543" s="3">
        <f>IF(AND(A543="PSA Testing", E543= "Utilization Rate (per 100,000 patients)"),
SUMIFS(PSA!$D:$D,PSA!$A:$A,C543,PSA!$G:$G,D543),
IF(AND(A543="Colorectal Cancer Screening", E543="Utilization Rate (per 100,000 patients)"),
SUMIFS(COL!$D:$D,COL!$A:$A,C543,COL!$G:$G, D543),
IF(AND(A543="Cervical Cancer Screening", E543="Utilization Rate (per 100,000 patients)"),
SUMIFS(CERV!$D:$D,CERV!$A:$A,C543,CERV!$G:$G,D543),
IF(AND(A543="Cancer Screening for CKD patients", E543="Utilization Rate (per 100,000 patients)"),
SUMIFS(CANSCRN!$D:$D,CANSCRN!$A:$A,C543,CANSCRN!$G:$G,D543),
IF(AND(A543="PSA Testing", E543="Cost per service ($USD)"),
SUMIFS(PSA!$E:$E,PSA!$A:$A,C543,PSA!$G:$G,D543),
IF(AND(A543="Colorectal Cancer Screening", E543="Cost per service ($USD)"),
SUMIFS(COL!$E:$E,COL!$A:$A,C543,COL!$G:$G,D543),
IF(AND(A543="Cervical Cancer Screening", E543="Cost per service ($USD)"),
SUMIFS(CERV!$E:$E,CERV!$A:$A,C543,CERV!$G:$G,D543),
IF(AND(A543="Cancer Screening for CKD patients", E543="Cost per service ($USD)"),
SUMIFS(CANSCRN!$E:$E,CANSCRN!$A:$A,C543,CANSCRN!$G:$G,D543),
IF(AND(A543="PSA Testing", E543="Total Expenditure ($USD per 100,000 patients)"),
SUMIFS(PSA!$F:$F,PSA!$A:$A,C543,PSA!$G:$G,D543),
IF(AND(A543="Colorectal Cancer Screening", E543="Total Expenditure ($USD per 100,000 patients)"),
SUMIFS(COL!$F:$F,COL!$A:$A,C543,COL!$G:$G,D543),
IF(AND(A543="Cervical Cancer Screening", E543="Total Expenditure ($USD per 100,000 patients)"),
SUMIFS(CERV!$F:$F,CERV!$A:$A,C543,CERV!$G:$G,D543),
SUMIFS(CANSCRN!$F:$F,CANSCRN!$A:$A,C543,CANSCRN!$G:$G,D543))))))))))))</f>
        <v>4408.0604534005033</v>
      </c>
    </row>
    <row r="544" spans="1:6" x14ac:dyDescent="0.2">
      <c r="A544" s="24" t="s">
        <v>100</v>
      </c>
      <c r="B544" s="24" t="s">
        <v>101</v>
      </c>
      <c r="C544" s="24" t="s">
        <v>80</v>
      </c>
      <c r="D544" s="24">
        <v>2012</v>
      </c>
      <c r="E544" s="24" t="s">
        <v>102</v>
      </c>
      <c r="F544" s="3">
        <f>IF(AND(A544="PSA Testing", E544= "Utilization Rate (per 100,000 patients)"),
SUMIFS(PSA!$D:$D,PSA!$A:$A,C544,PSA!$G:$G,D544),
IF(AND(A544="Colorectal Cancer Screening", E544="Utilization Rate (per 100,000 patients)"),
SUMIFS(COL!$D:$D,COL!$A:$A,C544,COL!$G:$G, D544),
IF(AND(A544="Cervical Cancer Screening", E544="Utilization Rate (per 100,000 patients)"),
SUMIFS(CERV!$D:$D,CERV!$A:$A,C544,CERV!$G:$G,D544),
IF(AND(A544="Cancer Screening for CKD patients", E544="Utilization Rate (per 100,000 patients)"),
SUMIFS(CANSCRN!$D:$D,CANSCRN!$A:$A,C544,CANSCRN!$G:$G,D544),
IF(AND(A544="PSA Testing", E544="Cost per service ($USD)"),
SUMIFS(PSA!$E:$E,PSA!$A:$A,C544,PSA!$G:$G,D544),
IF(AND(A544="Colorectal Cancer Screening", E544="Cost per service ($USD)"),
SUMIFS(COL!$E:$E,COL!$A:$A,C544,COL!$G:$G,D544),
IF(AND(A544="Cervical Cancer Screening", E544="Cost per service ($USD)"),
SUMIFS(CERV!$E:$E,CERV!$A:$A,C544,CERV!$G:$G,D544),
IF(AND(A544="Cancer Screening for CKD patients", E544="Cost per service ($USD)"),
SUMIFS(CANSCRN!$E:$E,CANSCRN!$A:$A,C544,CANSCRN!$G:$G,D544),
IF(AND(A544="PSA Testing", E544="Total Expenditure ($USD per 100,000 patients)"),
SUMIFS(PSA!$F:$F,PSA!$A:$A,C544,PSA!$G:$G,D544),
IF(AND(A544="Colorectal Cancer Screening", E544="Total Expenditure ($USD per 100,000 patients)"),
SUMIFS(COL!$F:$F,COL!$A:$A,C544,COL!$G:$G,D544),
IF(AND(A544="Cervical Cancer Screening", E544="Total Expenditure ($USD per 100,000 patients)"),
SUMIFS(CERV!$F:$F,CERV!$A:$A,C544,CERV!$G:$G,D544),
SUMIFS(CANSCRN!$F:$F,CANSCRN!$A:$A,C544,CANSCRN!$G:$G,D544))))))))))))</f>
        <v>4936.7088607594933</v>
      </c>
    </row>
    <row r="545" spans="1:6" x14ac:dyDescent="0.2">
      <c r="A545" s="24" t="s">
        <v>100</v>
      </c>
      <c r="B545" s="24" t="s">
        <v>101</v>
      </c>
      <c r="C545" s="24" t="s">
        <v>80</v>
      </c>
      <c r="D545" s="24">
        <v>2013</v>
      </c>
      <c r="E545" s="24" t="s">
        <v>102</v>
      </c>
      <c r="F545" s="3">
        <f>IF(AND(A545="PSA Testing", E545= "Utilization Rate (per 100,000 patients)"),
SUMIFS(PSA!$D:$D,PSA!$A:$A,C545,PSA!$G:$G,D545),
IF(AND(A545="Colorectal Cancer Screening", E545="Utilization Rate (per 100,000 patients)"),
SUMIFS(COL!$D:$D,COL!$A:$A,C545,COL!$G:$G, D545),
IF(AND(A545="Cervical Cancer Screening", E545="Utilization Rate (per 100,000 patients)"),
SUMIFS(CERV!$D:$D,CERV!$A:$A,C545,CERV!$G:$G,D545),
IF(AND(A545="Cancer Screening for CKD patients", E545="Utilization Rate (per 100,000 patients)"),
SUMIFS(CANSCRN!$D:$D,CANSCRN!$A:$A,C545,CANSCRN!$G:$G,D545),
IF(AND(A545="PSA Testing", E545="Cost per service ($USD)"),
SUMIFS(PSA!$E:$E,PSA!$A:$A,C545,PSA!$G:$G,D545),
IF(AND(A545="Colorectal Cancer Screening", E545="Cost per service ($USD)"),
SUMIFS(COL!$E:$E,COL!$A:$A,C545,COL!$G:$G,D545),
IF(AND(A545="Cervical Cancer Screening", E545="Cost per service ($USD)"),
SUMIFS(CERV!$E:$E,CERV!$A:$A,C545,CERV!$G:$G,D545),
IF(AND(A545="Cancer Screening for CKD patients", E545="Cost per service ($USD)"),
SUMIFS(CANSCRN!$E:$E,CANSCRN!$A:$A,C545,CANSCRN!$G:$G,D545),
IF(AND(A545="PSA Testing", E545="Total Expenditure ($USD per 100,000 patients)"),
SUMIFS(PSA!$F:$F,PSA!$A:$A,C545,PSA!$G:$G,D545),
IF(AND(A545="Colorectal Cancer Screening", E545="Total Expenditure ($USD per 100,000 patients)"),
SUMIFS(COL!$F:$F,COL!$A:$A,C545,COL!$G:$G,D545),
IF(AND(A545="Cervical Cancer Screening", E545="Total Expenditure ($USD per 100,000 patients)"),
SUMIFS(CERV!$F:$F,CERV!$A:$A,C545,CERV!$G:$G,D545),
SUMIFS(CANSCRN!$F:$F,CANSCRN!$A:$A,C545,CANSCRN!$G:$G,D545))))))))))))</f>
        <v>5816.8316831683169</v>
      </c>
    </row>
    <row r="546" spans="1:6" x14ac:dyDescent="0.2">
      <c r="A546" s="24" t="s">
        <v>100</v>
      </c>
      <c r="B546" s="24" t="s">
        <v>101</v>
      </c>
      <c r="C546" s="24" t="s">
        <v>80</v>
      </c>
      <c r="D546" s="24">
        <v>2014</v>
      </c>
      <c r="E546" s="24" t="s">
        <v>102</v>
      </c>
      <c r="F546" s="3">
        <f>IF(AND(A546="PSA Testing", E546= "Utilization Rate (per 100,000 patients)"),
SUMIFS(PSA!$D:$D,PSA!$A:$A,C546,PSA!$G:$G,D546),
IF(AND(A546="Colorectal Cancer Screening", E546="Utilization Rate (per 100,000 patients)"),
SUMIFS(COL!$D:$D,COL!$A:$A,C546,COL!$G:$G, D546),
IF(AND(A546="Cervical Cancer Screening", E546="Utilization Rate (per 100,000 patients)"),
SUMIFS(CERV!$D:$D,CERV!$A:$A,C546,CERV!$G:$G,D546),
IF(AND(A546="Cancer Screening for CKD patients", E546="Utilization Rate (per 100,000 patients)"),
SUMIFS(CANSCRN!$D:$D,CANSCRN!$A:$A,C546,CANSCRN!$G:$G,D546),
IF(AND(A546="PSA Testing", E546="Cost per service ($USD)"),
SUMIFS(PSA!$E:$E,PSA!$A:$A,C546,PSA!$G:$G,D546),
IF(AND(A546="Colorectal Cancer Screening", E546="Cost per service ($USD)"),
SUMIFS(COL!$E:$E,COL!$A:$A,C546,COL!$G:$G,D546),
IF(AND(A546="Cervical Cancer Screening", E546="Cost per service ($USD)"),
SUMIFS(CERV!$E:$E,CERV!$A:$A,C546,CERV!$G:$G,D546),
IF(AND(A546="Cancer Screening for CKD patients", E546="Cost per service ($USD)"),
SUMIFS(CANSCRN!$E:$E,CANSCRN!$A:$A,C546,CANSCRN!$G:$G,D546),
IF(AND(A546="PSA Testing", E546="Total Expenditure ($USD per 100,000 patients)"),
SUMIFS(PSA!$F:$F,PSA!$A:$A,C546,PSA!$G:$G,D546),
IF(AND(A546="Colorectal Cancer Screening", E546="Total Expenditure ($USD per 100,000 patients)"),
SUMIFS(COL!$F:$F,COL!$A:$A,C546,COL!$G:$G,D546),
IF(AND(A546="Cervical Cancer Screening", E546="Total Expenditure ($USD per 100,000 patients)"),
SUMIFS(CERV!$F:$F,CERV!$A:$A,C546,CERV!$G:$G,D546),
SUMIFS(CANSCRN!$F:$F,CANSCRN!$A:$A,C546,CANSCRN!$G:$G,D546))))))))))))</f>
        <v>7938.7186629526459</v>
      </c>
    </row>
    <row r="547" spans="1:6" x14ac:dyDescent="0.2">
      <c r="A547" s="24" t="s">
        <v>100</v>
      </c>
      <c r="B547" s="24" t="s">
        <v>101</v>
      </c>
      <c r="C547" s="24" t="s">
        <v>80</v>
      </c>
      <c r="D547" s="24">
        <v>2015</v>
      </c>
      <c r="E547" s="24" t="s">
        <v>102</v>
      </c>
      <c r="F547" s="3">
        <f>IF(AND(A547="PSA Testing", E547= "Utilization Rate (per 100,000 patients)"),
SUMIFS(PSA!$D:$D,PSA!$A:$A,C547,PSA!$G:$G,D547),
IF(AND(A547="Colorectal Cancer Screening", E547="Utilization Rate (per 100,000 patients)"),
SUMIFS(COL!$D:$D,COL!$A:$A,C547,COL!$G:$G, D547),
IF(AND(A547="Cervical Cancer Screening", E547="Utilization Rate (per 100,000 patients)"),
SUMIFS(CERV!$D:$D,CERV!$A:$A,C547,CERV!$G:$G,D547),
IF(AND(A547="Cancer Screening for CKD patients", E547="Utilization Rate (per 100,000 patients)"),
SUMIFS(CANSCRN!$D:$D,CANSCRN!$A:$A,C547,CANSCRN!$G:$G,D547),
IF(AND(A547="PSA Testing", E547="Cost per service ($USD)"),
SUMIFS(PSA!$E:$E,PSA!$A:$A,C547,PSA!$G:$G,D547),
IF(AND(A547="Colorectal Cancer Screening", E547="Cost per service ($USD)"),
SUMIFS(COL!$E:$E,COL!$A:$A,C547,COL!$G:$G,D547),
IF(AND(A547="Cervical Cancer Screening", E547="Cost per service ($USD)"),
SUMIFS(CERV!$E:$E,CERV!$A:$A,C547,CERV!$G:$G,D547),
IF(AND(A547="Cancer Screening for CKD patients", E547="Cost per service ($USD)"),
SUMIFS(CANSCRN!$E:$E,CANSCRN!$A:$A,C547,CANSCRN!$G:$G,D547),
IF(AND(A547="PSA Testing", E547="Total Expenditure ($USD per 100,000 patients)"),
SUMIFS(PSA!$F:$F,PSA!$A:$A,C547,PSA!$G:$G,D547),
IF(AND(A547="Colorectal Cancer Screening", E547="Total Expenditure ($USD per 100,000 patients)"),
SUMIFS(COL!$F:$F,COL!$A:$A,C547,COL!$G:$G,D547),
IF(AND(A547="Cervical Cancer Screening", E547="Total Expenditure ($USD per 100,000 patients)"),
SUMIFS(CERV!$F:$F,CERV!$A:$A,C547,CERV!$G:$G,D547),
SUMIFS(CANSCRN!$F:$F,CANSCRN!$A:$A,C547,CANSCRN!$G:$G,D547))))))))))))</f>
        <v>7105.7192374350088</v>
      </c>
    </row>
    <row r="548" spans="1:6" x14ac:dyDescent="0.2">
      <c r="A548" s="24" t="s">
        <v>100</v>
      </c>
      <c r="B548" s="24" t="s">
        <v>101</v>
      </c>
      <c r="C548" s="24" t="s">
        <v>80</v>
      </c>
      <c r="D548" s="24">
        <v>2016</v>
      </c>
      <c r="E548" s="24" t="s">
        <v>102</v>
      </c>
      <c r="F548" s="3">
        <f>IF(AND(A548="PSA Testing", E548= "Utilization Rate (per 100,000 patients)"),
SUMIFS(PSA!$D:$D,PSA!$A:$A,C548,PSA!$G:$G,D548),
IF(AND(A548="Colorectal Cancer Screening", E548="Utilization Rate (per 100,000 patients)"),
SUMIFS(COL!$D:$D,COL!$A:$A,C548,COL!$G:$G, D548),
IF(AND(A548="Cervical Cancer Screening", E548="Utilization Rate (per 100,000 patients)"),
SUMIFS(CERV!$D:$D,CERV!$A:$A,C548,CERV!$G:$G,D548),
IF(AND(A548="Cancer Screening for CKD patients", E548="Utilization Rate (per 100,000 patients)"),
SUMIFS(CANSCRN!$D:$D,CANSCRN!$A:$A,C548,CANSCRN!$G:$G,D548),
IF(AND(A548="PSA Testing", E548="Cost per service ($USD)"),
SUMIFS(PSA!$E:$E,PSA!$A:$A,C548,PSA!$G:$G,D548),
IF(AND(A548="Colorectal Cancer Screening", E548="Cost per service ($USD)"),
SUMIFS(COL!$E:$E,COL!$A:$A,C548,COL!$G:$G,D548),
IF(AND(A548="Cervical Cancer Screening", E548="Cost per service ($USD)"),
SUMIFS(CERV!$E:$E,CERV!$A:$A,C548,CERV!$G:$G,D548),
IF(AND(A548="Cancer Screening for CKD patients", E548="Cost per service ($USD)"),
SUMIFS(CANSCRN!$E:$E,CANSCRN!$A:$A,C548,CANSCRN!$G:$G,D548),
IF(AND(A548="PSA Testing", E548="Total Expenditure ($USD per 100,000 patients)"),
SUMIFS(PSA!$F:$F,PSA!$A:$A,C548,PSA!$G:$G,D548),
IF(AND(A548="Colorectal Cancer Screening", E548="Total Expenditure ($USD per 100,000 patients)"),
SUMIFS(COL!$F:$F,COL!$A:$A,C548,COL!$G:$G,D548),
IF(AND(A548="Cervical Cancer Screening", E548="Total Expenditure ($USD per 100,000 patients)"),
SUMIFS(CERV!$F:$F,CERV!$A:$A,C548,CERV!$G:$G,D548),
SUMIFS(CANSCRN!$F:$F,CANSCRN!$A:$A,C548,CANSCRN!$G:$G,D548))))))))))))</f>
        <v>9774.436090225563</v>
      </c>
    </row>
    <row r="549" spans="1:6" x14ac:dyDescent="0.2">
      <c r="A549" s="24" t="s">
        <v>100</v>
      </c>
      <c r="B549" s="24" t="s">
        <v>101</v>
      </c>
      <c r="C549" s="24" t="s">
        <v>80</v>
      </c>
      <c r="D549" s="24">
        <v>2017</v>
      </c>
      <c r="E549" s="24" t="s">
        <v>102</v>
      </c>
      <c r="F549" s="3">
        <f>IF(AND(A549="PSA Testing", E549= "Utilization Rate (per 100,000 patients)"),
SUMIFS(PSA!$D:$D,PSA!$A:$A,C549,PSA!$G:$G,D549),
IF(AND(A549="Colorectal Cancer Screening", E549="Utilization Rate (per 100,000 patients)"),
SUMIFS(COL!$D:$D,COL!$A:$A,C549,COL!$G:$G, D549),
IF(AND(A549="Cervical Cancer Screening", E549="Utilization Rate (per 100,000 patients)"),
SUMIFS(CERV!$D:$D,CERV!$A:$A,C549,CERV!$G:$G,D549),
IF(AND(A549="Cancer Screening for CKD patients", E549="Utilization Rate (per 100,000 patients)"),
SUMIFS(CANSCRN!$D:$D,CANSCRN!$A:$A,C549,CANSCRN!$G:$G,D549),
IF(AND(A549="PSA Testing", E549="Cost per service ($USD)"),
SUMIFS(PSA!$E:$E,PSA!$A:$A,C549,PSA!$G:$G,D549),
IF(AND(A549="Colorectal Cancer Screening", E549="Cost per service ($USD)"),
SUMIFS(COL!$E:$E,COL!$A:$A,C549,COL!$G:$G,D549),
IF(AND(A549="Cervical Cancer Screening", E549="Cost per service ($USD)"),
SUMIFS(CERV!$E:$E,CERV!$A:$A,C549,CERV!$G:$G,D549),
IF(AND(A549="Cancer Screening for CKD patients", E549="Cost per service ($USD)"),
SUMIFS(CANSCRN!$E:$E,CANSCRN!$A:$A,C549,CANSCRN!$G:$G,D549),
IF(AND(A549="PSA Testing", E549="Total Expenditure ($USD per 100,000 patients)"),
SUMIFS(PSA!$F:$F,PSA!$A:$A,C549,PSA!$G:$G,D549),
IF(AND(A549="Colorectal Cancer Screening", E549="Total Expenditure ($USD per 100,000 patients)"),
SUMIFS(COL!$F:$F,COL!$A:$A,C549,COL!$G:$G,D549),
IF(AND(A549="Cervical Cancer Screening", E549="Total Expenditure ($USD per 100,000 patients)"),
SUMIFS(CERV!$F:$F,CERV!$A:$A,C549,CERV!$G:$G,D549),
SUMIFS(CANSCRN!$F:$F,CANSCRN!$A:$A,C549,CANSCRN!$G:$G,D549))))))))))))</f>
        <v>19198.895027624309</v>
      </c>
    </row>
    <row r="550" spans="1:6" x14ac:dyDescent="0.2">
      <c r="A550" s="24" t="s">
        <v>100</v>
      </c>
      <c r="B550" s="24" t="s">
        <v>101</v>
      </c>
      <c r="C550" s="24" t="s">
        <v>80</v>
      </c>
      <c r="D550" s="24">
        <v>2018</v>
      </c>
      <c r="E550" s="24" t="s">
        <v>102</v>
      </c>
      <c r="F550" s="3">
        <f>IF(AND(A550="PSA Testing", E550= "Utilization Rate (per 100,000 patients)"),
SUMIFS(PSA!$D:$D,PSA!$A:$A,C550,PSA!$G:$G,D550),
IF(AND(A550="Colorectal Cancer Screening", E550="Utilization Rate (per 100,000 patients)"),
SUMIFS(COL!$D:$D,COL!$A:$A,C550,COL!$G:$G, D550),
IF(AND(A550="Cervical Cancer Screening", E550="Utilization Rate (per 100,000 patients)"),
SUMIFS(CERV!$D:$D,CERV!$A:$A,C550,CERV!$G:$G,D550),
IF(AND(A550="Cancer Screening for CKD patients", E550="Utilization Rate (per 100,000 patients)"),
SUMIFS(CANSCRN!$D:$D,CANSCRN!$A:$A,C550,CANSCRN!$G:$G,D550),
IF(AND(A550="PSA Testing", E550="Cost per service ($USD)"),
SUMIFS(PSA!$E:$E,PSA!$A:$A,C550,PSA!$G:$G,D550),
IF(AND(A550="Colorectal Cancer Screening", E550="Cost per service ($USD)"),
SUMIFS(COL!$E:$E,COL!$A:$A,C550,COL!$G:$G,D550),
IF(AND(A550="Cervical Cancer Screening", E550="Cost per service ($USD)"),
SUMIFS(CERV!$E:$E,CERV!$A:$A,C550,CERV!$G:$G,D550),
IF(AND(A550="Cancer Screening for CKD patients", E550="Cost per service ($USD)"),
SUMIFS(CANSCRN!$E:$E,CANSCRN!$A:$A,C550,CANSCRN!$G:$G,D550),
IF(AND(A550="PSA Testing", E550="Total Expenditure ($USD per 100,000 patients)"),
SUMIFS(PSA!$F:$F,PSA!$A:$A,C550,PSA!$G:$G,D550),
IF(AND(A550="Colorectal Cancer Screening", E550="Total Expenditure ($USD per 100,000 patients)"),
SUMIFS(COL!$F:$F,COL!$A:$A,C550,COL!$G:$G,D550),
IF(AND(A550="Cervical Cancer Screening", E550="Total Expenditure ($USD per 100,000 patients)"),
SUMIFS(CERV!$F:$F,CERV!$A:$A,C550,CERV!$G:$G,D550),
SUMIFS(CANSCRN!$F:$F,CANSCRN!$A:$A,C550,CANSCRN!$G:$G,D550))))))))))))</f>
        <v>26467.55921730175</v>
      </c>
    </row>
    <row r="551" spans="1:6" x14ac:dyDescent="0.2">
      <c r="A551" s="24" t="s">
        <v>100</v>
      </c>
      <c r="B551" s="24" t="s">
        <v>101</v>
      </c>
      <c r="C551" s="24" t="s">
        <v>80</v>
      </c>
      <c r="D551" s="24">
        <v>2019</v>
      </c>
      <c r="E551" s="24" t="s">
        <v>102</v>
      </c>
      <c r="F551" s="3">
        <f>IF(AND(A551="PSA Testing", E551= "Utilization Rate (per 100,000 patients)"),
SUMIFS(PSA!$D:$D,PSA!$A:$A,C551,PSA!$G:$G,D551),
IF(AND(A551="Colorectal Cancer Screening", E551="Utilization Rate (per 100,000 patients)"),
SUMIFS(COL!$D:$D,COL!$A:$A,C551,COL!$G:$G, D551),
IF(AND(A551="Cervical Cancer Screening", E551="Utilization Rate (per 100,000 patients)"),
SUMIFS(CERV!$D:$D,CERV!$A:$A,C551,CERV!$G:$G,D551),
IF(AND(A551="Cancer Screening for CKD patients", E551="Utilization Rate (per 100,000 patients)"),
SUMIFS(CANSCRN!$D:$D,CANSCRN!$A:$A,C551,CANSCRN!$G:$G,D551),
IF(AND(A551="PSA Testing", E551="Cost per service ($USD)"),
SUMIFS(PSA!$E:$E,PSA!$A:$A,C551,PSA!$G:$G,D551),
IF(AND(A551="Colorectal Cancer Screening", E551="Cost per service ($USD)"),
SUMIFS(COL!$E:$E,COL!$A:$A,C551,COL!$G:$G,D551),
IF(AND(A551="Cervical Cancer Screening", E551="Cost per service ($USD)"),
SUMIFS(CERV!$E:$E,CERV!$A:$A,C551,CERV!$G:$G,D551),
IF(AND(A551="Cancer Screening for CKD patients", E551="Cost per service ($USD)"),
SUMIFS(CANSCRN!$E:$E,CANSCRN!$A:$A,C551,CANSCRN!$G:$G,D551),
IF(AND(A551="PSA Testing", E551="Total Expenditure ($USD per 100,000 patients)"),
SUMIFS(PSA!$F:$F,PSA!$A:$A,C551,PSA!$G:$G,D551),
IF(AND(A551="Colorectal Cancer Screening", E551="Total Expenditure ($USD per 100,000 patients)"),
SUMIFS(COL!$F:$F,COL!$A:$A,C551,COL!$G:$G,D551),
IF(AND(A551="Cervical Cancer Screening", E551="Total Expenditure ($USD per 100,000 patients)"),
SUMIFS(CERV!$F:$F,CERV!$A:$A,C551,CERV!$G:$G,D551),
SUMIFS(CANSCRN!$F:$F,CANSCRN!$A:$A,C551,CANSCRN!$G:$G,D551))))))))))))</f>
        <v>28759.398496240603</v>
      </c>
    </row>
    <row r="552" spans="1:6" x14ac:dyDescent="0.2">
      <c r="A552" s="24" t="s">
        <v>100</v>
      </c>
      <c r="B552" s="24" t="s">
        <v>101</v>
      </c>
      <c r="C552" s="24" t="s">
        <v>81</v>
      </c>
      <c r="D552" s="24">
        <v>2009</v>
      </c>
      <c r="E552" s="24" t="s">
        <v>102</v>
      </c>
      <c r="F552" s="3">
        <f>IF(AND(A552="PSA Testing", E552= "Utilization Rate (per 100,000 patients)"),
SUMIFS(PSA!$D:$D,PSA!$A:$A,C552,PSA!$G:$G,D552),
IF(AND(A552="Colorectal Cancer Screening", E552="Utilization Rate (per 100,000 patients)"),
SUMIFS(COL!$D:$D,COL!$A:$A,C552,COL!$G:$G, D552),
IF(AND(A552="Cervical Cancer Screening", E552="Utilization Rate (per 100,000 patients)"),
SUMIFS(CERV!$D:$D,CERV!$A:$A,C552,CERV!$G:$G,D552),
IF(AND(A552="Cancer Screening for CKD patients", E552="Utilization Rate (per 100,000 patients)"),
SUMIFS(CANSCRN!$D:$D,CANSCRN!$A:$A,C552,CANSCRN!$G:$G,D552),
IF(AND(A552="PSA Testing", E552="Cost per service ($USD)"),
SUMIFS(PSA!$E:$E,PSA!$A:$A,C552,PSA!$G:$G,D552),
IF(AND(A552="Colorectal Cancer Screening", E552="Cost per service ($USD)"),
SUMIFS(COL!$E:$E,COL!$A:$A,C552,COL!$G:$G,D552),
IF(AND(A552="Cervical Cancer Screening", E552="Cost per service ($USD)"),
SUMIFS(CERV!$E:$E,CERV!$A:$A,C552,CERV!$G:$G,D552),
IF(AND(A552="Cancer Screening for CKD patients", E552="Cost per service ($USD)"),
SUMIFS(CANSCRN!$E:$E,CANSCRN!$A:$A,C552,CANSCRN!$G:$G,D552),
IF(AND(A552="PSA Testing", E552="Total Expenditure ($USD per 100,000 patients)"),
SUMIFS(PSA!$F:$F,PSA!$A:$A,C552,PSA!$G:$G,D552),
IF(AND(A552="Colorectal Cancer Screening", E552="Total Expenditure ($USD per 100,000 patients)"),
SUMIFS(COL!$F:$F,COL!$A:$A,C552,COL!$G:$G,D552),
IF(AND(A552="Cervical Cancer Screening", E552="Total Expenditure ($USD per 100,000 patients)"),
SUMIFS(CERV!$F:$F,CERV!$A:$A,C552,CERV!$G:$G,D552),
SUMIFS(CANSCRN!$F:$F,CANSCRN!$A:$A,C552,CANSCRN!$G:$G,D552))))))))))))</f>
        <v>4216.8674698795176</v>
      </c>
    </row>
    <row r="553" spans="1:6" x14ac:dyDescent="0.2">
      <c r="A553" s="24" t="s">
        <v>100</v>
      </c>
      <c r="B553" s="24" t="s">
        <v>101</v>
      </c>
      <c r="C553" s="24" t="s">
        <v>81</v>
      </c>
      <c r="D553" s="24">
        <v>2010</v>
      </c>
      <c r="E553" s="24" t="s">
        <v>102</v>
      </c>
      <c r="F553" s="3">
        <f>IF(AND(A553="PSA Testing", E553= "Utilization Rate (per 100,000 patients)"),
SUMIFS(PSA!$D:$D,PSA!$A:$A,C553,PSA!$G:$G,D553),
IF(AND(A553="Colorectal Cancer Screening", E553="Utilization Rate (per 100,000 patients)"),
SUMIFS(COL!$D:$D,COL!$A:$A,C553,COL!$G:$G, D553),
IF(AND(A553="Cervical Cancer Screening", E553="Utilization Rate (per 100,000 patients)"),
SUMIFS(CERV!$D:$D,CERV!$A:$A,C553,CERV!$G:$G,D553),
IF(AND(A553="Cancer Screening for CKD patients", E553="Utilization Rate (per 100,000 patients)"),
SUMIFS(CANSCRN!$D:$D,CANSCRN!$A:$A,C553,CANSCRN!$G:$G,D553),
IF(AND(A553="PSA Testing", E553="Cost per service ($USD)"),
SUMIFS(PSA!$E:$E,PSA!$A:$A,C553,PSA!$G:$G,D553),
IF(AND(A553="Colorectal Cancer Screening", E553="Cost per service ($USD)"),
SUMIFS(COL!$E:$E,COL!$A:$A,C553,COL!$G:$G,D553),
IF(AND(A553="Cervical Cancer Screening", E553="Cost per service ($USD)"),
SUMIFS(CERV!$E:$E,CERV!$A:$A,C553,CERV!$G:$G,D553),
IF(AND(A553="Cancer Screening for CKD patients", E553="Cost per service ($USD)"),
SUMIFS(CANSCRN!$E:$E,CANSCRN!$A:$A,C553,CANSCRN!$G:$G,D553),
IF(AND(A553="PSA Testing", E553="Total Expenditure ($USD per 100,000 patients)"),
SUMIFS(PSA!$F:$F,PSA!$A:$A,C553,PSA!$G:$G,D553),
IF(AND(A553="Colorectal Cancer Screening", E553="Total Expenditure ($USD per 100,000 patients)"),
SUMIFS(COL!$F:$F,COL!$A:$A,C553,COL!$G:$G,D553),
IF(AND(A553="Cervical Cancer Screening", E553="Total Expenditure ($USD per 100,000 patients)"),
SUMIFS(CERV!$F:$F,CERV!$A:$A,C553,CERV!$G:$G,D553),
SUMIFS(CANSCRN!$F:$F,CANSCRN!$A:$A,C553,CANSCRN!$G:$G,D553))))))))))))</f>
        <v>10185.185185185184</v>
      </c>
    </row>
    <row r="554" spans="1:6" x14ac:dyDescent="0.2">
      <c r="A554" s="24" t="s">
        <v>100</v>
      </c>
      <c r="B554" s="24" t="s">
        <v>101</v>
      </c>
      <c r="C554" s="24" t="s">
        <v>81</v>
      </c>
      <c r="D554" s="24">
        <v>2011</v>
      </c>
      <c r="E554" s="24" t="s">
        <v>102</v>
      </c>
      <c r="F554" s="3">
        <f>IF(AND(A554="PSA Testing", E554= "Utilization Rate (per 100,000 patients)"),
SUMIFS(PSA!$D:$D,PSA!$A:$A,C554,PSA!$G:$G,D554),
IF(AND(A554="Colorectal Cancer Screening", E554="Utilization Rate (per 100,000 patients)"),
SUMIFS(COL!$D:$D,COL!$A:$A,C554,COL!$G:$G, D554),
IF(AND(A554="Cervical Cancer Screening", E554="Utilization Rate (per 100,000 patients)"),
SUMIFS(CERV!$D:$D,CERV!$A:$A,C554,CERV!$G:$G,D554),
IF(AND(A554="Cancer Screening for CKD patients", E554="Utilization Rate (per 100,000 patients)"),
SUMIFS(CANSCRN!$D:$D,CANSCRN!$A:$A,C554,CANSCRN!$G:$G,D554),
IF(AND(A554="PSA Testing", E554="Cost per service ($USD)"),
SUMIFS(PSA!$E:$E,PSA!$A:$A,C554,PSA!$G:$G,D554),
IF(AND(A554="Colorectal Cancer Screening", E554="Cost per service ($USD)"),
SUMIFS(COL!$E:$E,COL!$A:$A,C554,COL!$G:$G,D554),
IF(AND(A554="Cervical Cancer Screening", E554="Cost per service ($USD)"),
SUMIFS(CERV!$E:$E,CERV!$A:$A,C554,CERV!$G:$G,D554),
IF(AND(A554="Cancer Screening for CKD patients", E554="Cost per service ($USD)"),
SUMIFS(CANSCRN!$E:$E,CANSCRN!$A:$A,C554,CANSCRN!$G:$G,D554),
IF(AND(A554="PSA Testing", E554="Total Expenditure ($USD per 100,000 patients)"),
SUMIFS(PSA!$F:$F,PSA!$A:$A,C554,PSA!$G:$G,D554),
IF(AND(A554="Colorectal Cancer Screening", E554="Total Expenditure ($USD per 100,000 patients)"),
SUMIFS(COL!$F:$F,COL!$A:$A,C554,COL!$G:$G,D554),
IF(AND(A554="Cervical Cancer Screening", E554="Total Expenditure ($USD per 100,000 patients)"),
SUMIFS(CERV!$F:$F,CERV!$A:$A,C554,CERV!$G:$G,D554),
SUMIFS(CANSCRN!$F:$F,CANSCRN!$A:$A,C554,CANSCRN!$G:$G,D554))))))))))))</f>
        <v>10062.893081761007</v>
      </c>
    </row>
    <row r="555" spans="1:6" x14ac:dyDescent="0.2">
      <c r="A555" s="24" t="s">
        <v>100</v>
      </c>
      <c r="B555" s="24" t="s">
        <v>101</v>
      </c>
      <c r="C555" s="24" t="s">
        <v>81</v>
      </c>
      <c r="D555" s="24">
        <v>2012</v>
      </c>
      <c r="E555" s="24" t="s">
        <v>102</v>
      </c>
      <c r="F555" s="3">
        <f>IF(AND(A555="PSA Testing", E555= "Utilization Rate (per 100,000 patients)"),
SUMIFS(PSA!$D:$D,PSA!$A:$A,C555,PSA!$G:$G,D555),
IF(AND(A555="Colorectal Cancer Screening", E555="Utilization Rate (per 100,000 patients)"),
SUMIFS(COL!$D:$D,COL!$A:$A,C555,COL!$G:$G, D555),
IF(AND(A555="Cervical Cancer Screening", E555="Utilization Rate (per 100,000 patients)"),
SUMIFS(CERV!$D:$D,CERV!$A:$A,C555,CERV!$G:$G,D555),
IF(AND(A555="Cancer Screening for CKD patients", E555="Utilization Rate (per 100,000 patients)"),
SUMIFS(CANSCRN!$D:$D,CANSCRN!$A:$A,C555,CANSCRN!$G:$G,D555),
IF(AND(A555="PSA Testing", E555="Cost per service ($USD)"),
SUMIFS(PSA!$E:$E,PSA!$A:$A,C555,PSA!$G:$G,D555),
IF(AND(A555="Colorectal Cancer Screening", E555="Cost per service ($USD)"),
SUMIFS(COL!$E:$E,COL!$A:$A,C555,COL!$G:$G,D555),
IF(AND(A555="Cervical Cancer Screening", E555="Cost per service ($USD)"),
SUMIFS(CERV!$E:$E,CERV!$A:$A,C555,CERV!$G:$G,D555),
IF(AND(A555="Cancer Screening for CKD patients", E555="Cost per service ($USD)"),
SUMIFS(CANSCRN!$E:$E,CANSCRN!$A:$A,C555,CANSCRN!$G:$G,D555),
IF(AND(A555="PSA Testing", E555="Total Expenditure ($USD per 100,000 patients)"),
SUMIFS(PSA!$F:$F,PSA!$A:$A,C555,PSA!$G:$G,D555),
IF(AND(A555="Colorectal Cancer Screening", E555="Total Expenditure ($USD per 100,000 patients)"),
SUMIFS(COL!$F:$F,COL!$A:$A,C555,COL!$G:$G,D555),
IF(AND(A555="Cervical Cancer Screening", E555="Total Expenditure ($USD per 100,000 patients)"),
SUMIFS(CERV!$F:$F,CERV!$A:$A,C555,CERV!$G:$G,D555),
SUMIFS(CANSCRN!$F:$F,CANSCRN!$A:$A,C555,CANSCRN!$G:$G,D555))))))))))))</f>
        <v>6752.4115755627017</v>
      </c>
    </row>
    <row r="556" spans="1:6" x14ac:dyDescent="0.2">
      <c r="A556" s="24" t="s">
        <v>100</v>
      </c>
      <c r="B556" s="24" t="s">
        <v>101</v>
      </c>
      <c r="C556" s="24" t="s">
        <v>81</v>
      </c>
      <c r="D556" s="24">
        <v>2013</v>
      </c>
      <c r="E556" s="24" t="s">
        <v>102</v>
      </c>
      <c r="F556" s="3">
        <f>IF(AND(A556="PSA Testing", E556= "Utilization Rate (per 100,000 patients)"),
SUMIFS(PSA!$D:$D,PSA!$A:$A,C556,PSA!$G:$G,D556),
IF(AND(A556="Colorectal Cancer Screening", E556="Utilization Rate (per 100,000 patients)"),
SUMIFS(COL!$D:$D,COL!$A:$A,C556,COL!$G:$G, D556),
IF(AND(A556="Cervical Cancer Screening", E556="Utilization Rate (per 100,000 patients)"),
SUMIFS(CERV!$D:$D,CERV!$A:$A,C556,CERV!$G:$G,D556),
IF(AND(A556="Cancer Screening for CKD patients", E556="Utilization Rate (per 100,000 patients)"),
SUMIFS(CANSCRN!$D:$D,CANSCRN!$A:$A,C556,CANSCRN!$G:$G,D556),
IF(AND(A556="PSA Testing", E556="Cost per service ($USD)"),
SUMIFS(PSA!$E:$E,PSA!$A:$A,C556,PSA!$G:$G,D556),
IF(AND(A556="Colorectal Cancer Screening", E556="Cost per service ($USD)"),
SUMIFS(COL!$E:$E,COL!$A:$A,C556,COL!$G:$G,D556),
IF(AND(A556="Cervical Cancer Screening", E556="Cost per service ($USD)"),
SUMIFS(CERV!$E:$E,CERV!$A:$A,C556,CERV!$G:$G,D556),
IF(AND(A556="Cancer Screening for CKD patients", E556="Cost per service ($USD)"),
SUMIFS(CANSCRN!$E:$E,CANSCRN!$A:$A,C556,CANSCRN!$G:$G,D556),
IF(AND(A556="PSA Testing", E556="Total Expenditure ($USD per 100,000 patients)"),
SUMIFS(PSA!$F:$F,PSA!$A:$A,C556,PSA!$G:$G,D556),
IF(AND(A556="Colorectal Cancer Screening", E556="Total Expenditure ($USD per 100,000 patients)"),
SUMIFS(COL!$F:$F,COL!$A:$A,C556,COL!$G:$G,D556),
IF(AND(A556="Cervical Cancer Screening", E556="Total Expenditure ($USD per 100,000 patients)"),
SUMIFS(CERV!$F:$F,CERV!$A:$A,C556,CERV!$G:$G,D556),
SUMIFS(CANSCRN!$F:$F,CANSCRN!$A:$A,C556,CANSCRN!$G:$G,D556))))))))))))</f>
        <v>8734.9397590361441</v>
      </c>
    </row>
    <row r="557" spans="1:6" x14ac:dyDescent="0.2">
      <c r="A557" s="24" t="s">
        <v>100</v>
      </c>
      <c r="B557" s="24" t="s">
        <v>101</v>
      </c>
      <c r="C557" s="24" t="s">
        <v>81</v>
      </c>
      <c r="D557" s="24">
        <v>2014</v>
      </c>
      <c r="E557" s="24" t="s">
        <v>102</v>
      </c>
      <c r="F557" s="3">
        <f>IF(AND(A557="PSA Testing", E557= "Utilization Rate (per 100,000 patients)"),
SUMIFS(PSA!$D:$D,PSA!$A:$A,C557,PSA!$G:$G,D557),
IF(AND(A557="Colorectal Cancer Screening", E557="Utilization Rate (per 100,000 patients)"),
SUMIFS(COL!$D:$D,COL!$A:$A,C557,COL!$G:$G, D557),
IF(AND(A557="Cervical Cancer Screening", E557="Utilization Rate (per 100,000 patients)"),
SUMIFS(CERV!$D:$D,CERV!$A:$A,C557,CERV!$G:$G,D557),
IF(AND(A557="Cancer Screening for CKD patients", E557="Utilization Rate (per 100,000 patients)"),
SUMIFS(CANSCRN!$D:$D,CANSCRN!$A:$A,C557,CANSCRN!$G:$G,D557),
IF(AND(A557="PSA Testing", E557="Cost per service ($USD)"),
SUMIFS(PSA!$E:$E,PSA!$A:$A,C557,PSA!$G:$G,D557),
IF(AND(A557="Colorectal Cancer Screening", E557="Cost per service ($USD)"),
SUMIFS(COL!$E:$E,COL!$A:$A,C557,COL!$G:$G,D557),
IF(AND(A557="Cervical Cancer Screening", E557="Cost per service ($USD)"),
SUMIFS(CERV!$E:$E,CERV!$A:$A,C557,CERV!$G:$G,D557),
IF(AND(A557="Cancer Screening for CKD patients", E557="Cost per service ($USD)"),
SUMIFS(CANSCRN!$E:$E,CANSCRN!$A:$A,C557,CANSCRN!$G:$G,D557),
IF(AND(A557="PSA Testing", E557="Total Expenditure ($USD per 100,000 patients)"),
SUMIFS(PSA!$F:$F,PSA!$A:$A,C557,PSA!$G:$G,D557),
IF(AND(A557="Colorectal Cancer Screening", E557="Total Expenditure ($USD per 100,000 patients)"),
SUMIFS(COL!$F:$F,COL!$A:$A,C557,COL!$G:$G,D557),
IF(AND(A557="Cervical Cancer Screening", E557="Total Expenditure ($USD per 100,000 patients)"),
SUMIFS(CERV!$F:$F,CERV!$A:$A,C557,CERV!$G:$G,D557),
SUMIFS(CANSCRN!$F:$F,CANSCRN!$A:$A,C557,CANSCRN!$G:$G,D557))))))))))))</f>
        <v>8358.2089552238813</v>
      </c>
    </row>
    <row r="558" spans="1:6" x14ac:dyDescent="0.2">
      <c r="A558" s="24" t="s">
        <v>100</v>
      </c>
      <c r="B558" s="24" t="s">
        <v>101</v>
      </c>
      <c r="C558" s="24" t="s">
        <v>81</v>
      </c>
      <c r="D558" s="24">
        <v>2015</v>
      </c>
      <c r="E558" s="24" t="s">
        <v>102</v>
      </c>
      <c r="F558" s="3">
        <f>IF(AND(A558="PSA Testing", E558= "Utilization Rate (per 100,000 patients)"),
SUMIFS(PSA!$D:$D,PSA!$A:$A,C558,PSA!$G:$G,D558),
IF(AND(A558="Colorectal Cancer Screening", E558="Utilization Rate (per 100,000 patients)"),
SUMIFS(COL!$D:$D,COL!$A:$A,C558,COL!$G:$G, D558),
IF(AND(A558="Cervical Cancer Screening", E558="Utilization Rate (per 100,000 patients)"),
SUMIFS(CERV!$D:$D,CERV!$A:$A,C558,CERV!$G:$G,D558),
IF(AND(A558="Cancer Screening for CKD patients", E558="Utilization Rate (per 100,000 patients)"),
SUMIFS(CANSCRN!$D:$D,CANSCRN!$A:$A,C558,CANSCRN!$G:$G,D558),
IF(AND(A558="PSA Testing", E558="Cost per service ($USD)"),
SUMIFS(PSA!$E:$E,PSA!$A:$A,C558,PSA!$G:$G,D558),
IF(AND(A558="Colorectal Cancer Screening", E558="Cost per service ($USD)"),
SUMIFS(COL!$E:$E,COL!$A:$A,C558,COL!$G:$G,D558),
IF(AND(A558="Cervical Cancer Screening", E558="Cost per service ($USD)"),
SUMIFS(CERV!$E:$E,CERV!$A:$A,C558,CERV!$G:$G,D558),
IF(AND(A558="Cancer Screening for CKD patients", E558="Cost per service ($USD)"),
SUMIFS(CANSCRN!$E:$E,CANSCRN!$A:$A,C558,CANSCRN!$G:$G,D558),
IF(AND(A558="PSA Testing", E558="Total Expenditure ($USD per 100,000 patients)"),
SUMIFS(PSA!$F:$F,PSA!$A:$A,C558,PSA!$G:$G,D558),
IF(AND(A558="Colorectal Cancer Screening", E558="Total Expenditure ($USD per 100,000 patients)"),
SUMIFS(COL!$F:$F,COL!$A:$A,C558,COL!$G:$G,D558),
IF(AND(A558="Cervical Cancer Screening", E558="Total Expenditure ($USD per 100,000 patients)"),
SUMIFS(CERV!$F:$F,CERV!$A:$A,C558,CERV!$G:$G,D558),
SUMIFS(CANSCRN!$F:$F,CANSCRN!$A:$A,C558,CANSCRN!$G:$G,D558))))))))))))</f>
        <v>6329.1139240506336</v>
      </c>
    </row>
    <row r="559" spans="1:6" x14ac:dyDescent="0.2">
      <c r="A559" s="24" t="s">
        <v>100</v>
      </c>
      <c r="B559" s="24" t="s">
        <v>101</v>
      </c>
      <c r="C559" s="24" t="s">
        <v>81</v>
      </c>
      <c r="D559" s="24">
        <v>2016</v>
      </c>
      <c r="E559" s="24" t="s">
        <v>102</v>
      </c>
      <c r="F559" s="3">
        <f>IF(AND(A559="PSA Testing", E559= "Utilization Rate (per 100,000 patients)"),
SUMIFS(PSA!$D:$D,PSA!$A:$A,C559,PSA!$G:$G,D559),
IF(AND(A559="Colorectal Cancer Screening", E559="Utilization Rate (per 100,000 patients)"),
SUMIFS(COL!$D:$D,COL!$A:$A,C559,COL!$G:$G, D559),
IF(AND(A559="Cervical Cancer Screening", E559="Utilization Rate (per 100,000 patients)"),
SUMIFS(CERV!$D:$D,CERV!$A:$A,C559,CERV!$G:$G,D559),
IF(AND(A559="Cancer Screening for CKD patients", E559="Utilization Rate (per 100,000 patients)"),
SUMIFS(CANSCRN!$D:$D,CANSCRN!$A:$A,C559,CANSCRN!$G:$G,D559),
IF(AND(A559="PSA Testing", E559="Cost per service ($USD)"),
SUMIFS(PSA!$E:$E,PSA!$A:$A,C559,PSA!$G:$G,D559),
IF(AND(A559="Colorectal Cancer Screening", E559="Cost per service ($USD)"),
SUMIFS(COL!$E:$E,COL!$A:$A,C559,COL!$G:$G,D559),
IF(AND(A559="Cervical Cancer Screening", E559="Cost per service ($USD)"),
SUMIFS(CERV!$E:$E,CERV!$A:$A,C559,CERV!$G:$G,D559),
IF(AND(A559="Cancer Screening for CKD patients", E559="Cost per service ($USD)"),
SUMIFS(CANSCRN!$E:$E,CANSCRN!$A:$A,C559,CANSCRN!$G:$G,D559),
IF(AND(A559="PSA Testing", E559="Total Expenditure ($USD per 100,000 patients)"),
SUMIFS(PSA!$F:$F,PSA!$A:$A,C559,PSA!$G:$G,D559),
IF(AND(A559="Colorectal Cancer Screening", E559="Total Expenditure ($USD per 100,000 patients)"),
SUMIFS(COL!$F:$F,COL!$A:$A,C559,COL!$G:$G,D559),
IF(AND(A559="Cervical Cancer Screening", E559="Total Expenditure ($USD per 100,000 patients)"),
SUMIFS(CERV!$F:$F,CERV!$A:$A,C559,CERV!$G:$G,D559),
SUMIFS(CANSCRN!$F:$F,CANSCRN!$A:$A,C559,CANSCRN!$G:$G,D559))))))))))))</f>
        <v>6764.7058823529405</v>
      </c>
    </row>
    <row r="560" spans="1:6" x14ac:dyDescent="0.2">
      <c r="A560" s="24" t="s">
        <v>100</v>
      </c>
      <c r="B560" s="24" t="s">
        <v>101</v>
      </c>
      <c r="C560" s="24" t="s">
        <v>81</v>
      </c>
      <c r="D560" s="24">
        <v>2017</v>
      </c>
      <c r="E560" s="24" t="s">
        <v>102</v>
      </c>
      <c r="F560" s="3">
        <f>IF(AND(A560="PSA Testing", E560= "Utilization Rate (per 100,000 patients)"),
SUMIFS(PSA!$D:$D,PSA!$A:$A,C560,PSA!$G:$G,D560),
IF(AND(A560="Colorectal Cancer Screening", E560="Utilization Rate (per 100,000 patients)"),
SUMIFS(COL!$D:$D,COL!$A:$A,C560,COL!$G:$G, D560),
IF(AND(A560="Cervical Cancer Screening", E560="Utilization Rate (per 100,000 patients)"),
SUMIFS(CERV!$D:$D,CERV!$A:$A,C560,CERV!$G:$G,D560),
IF(AND(A560="Cancer Screening for CKD patients", E560="Utilization Rate (per 100,000 patients)"),
SUMIFS(CANSCRN!$D:$D,CANSCRN!$A:$A,C560,CANSCRN!$G:$G,D560),
IF(AND(A560="PSA Testing", E560="Cost per service ($USD)"),
SUMIFS(PSA!$E:$E,PSA!$A:$A,C560,PSA!$G:$G,D560),
IF(AND(A560="Colorectal Cancer Screening", E560="Cost per service ($USD)"),
SUMIFS(COL!$E:$E,COL!$A:$A,C560,COL!$G:$G,D560),
IF(AND(A560="Cervical Cancer Screening", E560="Cost per service ($USD)"),
SUMIFS(CERV!$E:$E,CERV!$A:$A,C560,CERV!$G:$G,D560),
IF(AND(A560="Cancer Screening for CKD patients", E560="Cost per service ($USD)"),
SUMIFS(CANSCRN!$E:$E,CANSCRN!$A:$A,C560,CANSCRN!$G:$G,D560),
IF(AND(A560="PSA Testing", E560="Total Expenditure ($USD per 100,000 patients)"),
SUMIFS(PSA!$F:$F,PSA!$A:$A,C560,PSA!$G:$G,D560),
IF(AND(A560="Colorectal Cancer Screening", E560="Total Expenditure ($USD per 100,000 patients)"),
SUMIFS(COL!$F:$F,COL!$A:$A,C560,COL!$G:$G,D560),
IF(AND(A560="Cervical Cancer Screening", E560="Total Expenditure ($USD per 100,000 patients)"),
SUMIFS(CERV!$F:$F,CERV!$A:$A,C560,CERV!$G:$G,D560),
SUMIFS(CANSCRN!$F:$F,CANSCRN!$A:$A,C560,CANSCRN!$G:$G,D560))))))))))))</f>
        <v>13930.348258706468</v>
      </c>
    </row>
    <row r="561" spans="1:6" x14ac:dyDescent="0.2">
      <c r="A561" s="24" t="s">
        <v>100</v>
      </c>
      <c r="B561" s="24" t="s">
        <v>101</v>
      </c>
      <c r="C561" s="24" t="s">
        <v>81</v>
      </c>
      <c r="D561" s="24">
        <v>2018</v>
      </c>
      <c r="E561" s="24" t="s">
        <v>102</v>
      </c>
      <c r="F561" s="3">
        <f>IF(AND(A561="PSA Testing", E561= "Utilization Rate (per 100,000 patients)"),
SUMIFS(PSA!$D:$D,PSA!$A:$A,C561,PSA!$G:$G,D561),
IF(AND(A561="Colorectal Cancer Screening", E561="Utilization Rate (per 100,000 patients)"),
SUMIFS(COL!$D:$D,COL!$A:$A,C561,COL!$G:$G, D561),
IF(AND(A561="Cervical Cancer Screening", E561="Utilization Rate (per 100,000 patients)"),
SUMIFS(CERV!$D:$D,CERV!$A:$A,C561,CERV!$G:$G,D561),
IF(AND(A561="Cancer Screening for CKD patients", E561="Utilization Rate (per 100,000 patients)"),
SUMIFS(CANSCRN!$D:$D,CANSCRN!$A:$A,C561,CANSCRN!$G:$G,D561),
IF(AND(A561="PSA Testing", E561="Cost per service ($USD)"),
SUMIFS(PSA!$E:$E,PSA!$A:$A,C561,PSA!$G:$G,D561),
IF(AND(A561="Colorectal Cancer Screening", E561="Cost per service ($USD)"),
SUMIFS(COL!$E:$E,COL!$A:$A,C561,COL!$G:$G,D561),
IF(AND(A561="Cervical Cancer Screening", E561="Cost per service ($USD)"),
SUMIFS(CERV!$E:$E,CERV!$A:$A,C561,CERV!$G:$G,D561),
IF(AND(A561="Cancer Screening for CKD patients", E561="Cost per service ($USD)"),
SUMIFS(CANSCRN!$E:$E,CANSCRN!$A:$A,C561,CANSCRN!$G:$G,D561),
IF(AND(A561="PSA Testing", E561="Total Expenditure ($USD per 100,000 patients)"),
SUMIFS(PSA!$F:$F,PSA!$A:$A,C561,PSA!$G:$G,D561),
IF(AND(A561="Colorectal Cancer Screening", E561="Total Expenditure ($USD per 100,000 patients)"),
SUMIFS(COL!$F:$F,COL!$A:$A,C561,COL!$G:$G,D561),
IF(AND(A561="Cervical Cancer Screening", E561="Total Expenditure ($USD per 100,000 patients)"),
SUMIFS(CERV!$F:$F,CERV!$A:$A,C561,CERV!$G:$G,D561),
SUMIFS(CANSCRN!$F:$F,CANSCRN!$A:$A,C561,CANSCRN!$G:$G,D561))))))))))))</f>
        <v>16883.116883116883</v>
      </c>
    </row>
    <row r="562" spans="1:6" x14ac:dyDescent="0.2">
      <c r="A562" s="24" t="s">
        <v>100</v>
      </c>
      <c r="B562" s="24" t="s">
        <v>101</v>
      </c>
      <c r="C562" s="24" t="s">
        <v>81</v>
      </c>
      <c r="D562" s="24">
        <v>2019</v>
      </c>
      <c r="E562" s="24" t="s">
        <v>102</v>
      </c>
      <c r="F562" s="3">
        <f>IF(AND(A562="PSA Testing", E562= "Utilization Rate (per 100,000 patients)"),
SUMIFS(PSA!$D:$D,PSA!$A:$A,C562,PSA!$G:$G,D562),
IF(AND(A562="Colorectal Cancer Screening", E562="Utilization Rate (per 100,000 patients)"),
SUMIFS(COL!$D:$D,COL!$A:$A,C562,COL!$G:$G, D562),
IF(AND(A562="Cervical Cancer Screening", E562="Utilization Rate (per 100,000 patients)"),
SUMIFS(CERV!$D:$D,CERV!$A:$A,C562,CERV!$G:$G,D562),
IF(AND(A562="Cancer Screening for CKD patients", E562="Utilization Rate (per 100,000 patients)"),
SUMIFS(CANSCRN!$D:$D,CANSCRN!$A:$A,C562,CANSCRN!$G:$G,D562),
IF(AND(A562="PSA Testing", E562="Cost per service ($USD)"),
SUMIFS(PSA!$E:$E,PSA!$A:$A,C562,PSA!$G:$G,D562),
IF(AND(A562="Colorectal Cancer Screening", E562="Cost per service ($USD)"),
SUMIFS(COL!$E:$E,COL!$A:$A,C562,COL!$G:$G,D562),
IF(AND(A562="Cervical Cancer Screening", E562="Cost per service ($USD)"),
SUMIFS(CERV!$E:$E,CERV!$A:$A,C562,CERV!$G:$G,D562),
IF(AND(A562="Cancer Screening for CKD patients", E562="Cost per service ($USD)"),
SUMIFS(CANSCRN!$E:$E,CANSCRN!$A:$A,C562,CANSCRN!$G:$G,D562),
IF(AND(A562="PSA Testing", E562="Total Expenditure ($USD per 100,000 patients)"),
SUMIFS(PSA!$F:$F,PSA!$A:$A,C562,PSA!$G:$G,D562),
IF(AND(A562="Colorectal Cancer Screening", E562="Total Expenditure ($USD per 100,000 patients)"),
SUMIFS(COL!$F:$F,COL!$A:$A,C562,COL!$G:$G,D562),
IF(AND(A562="Cervical Cancer Screening", E562="Total Expenditure ($USD per 100,000 patients)"),
SUMIFS(CERV!$F:$F,CERV!$A:$A,C562,CERV!$G:$G,D562),
SUMIFS(CANSCRN!$F:$F,CANSCRN!$A:$A,C562,CANSCRN!$G:$G,D562))))))))))))</f>
        <v>17903.930131004367</v>
      </c>
    </row>
    <row r="563" spans="1:6" x14ac:dyDescent="0.2">
      <c r="A563" s="24" t="s">
        <v>103</v>
      </c>
      <c r="B563" s="24" t="s">
        <v>101</v>
      </c>
      <c r="C563" s="24" t="s">
        <v>30</v>
      </c>
      <c r="D563" s="24">
        <v>2009</v>
      </c>
      <c r="E563" s="24" t="s">
        <v>102</v>
      </c>
      <c r="F563" s="3">
        <f>IF(AND(A563="PSA Testing", E563= "Utilization Rate (per 100,000 patients)"),
SUMIFS(PSA!$D:$D,PSA!$A:$A,C563,PSA!$G:$G,D563),
IF(AND(A563="Colorectal Cancer Screening", E563="Utilization Rate (per 100,000 patients)"),
SUMIFS(COL!$D:$D,COL!$A:$A,C563,COL!$G:$G, D563),
IF(AND(A563="Cervical Cancer Screening", E563="Utilization Rate (per 100,000 patients)"),
SUMIFS(CERV!$D:$D,CERV!$A:$A,C563,CERV!$G:$G,D563),
IF(AND(A563="Cancer Screening for CKD patients", E563="Utilization Rate (per 100,000 patients)"),
SUMIFS(CANSCRN!$D:$D,CANSCRN!$A:$A,C563,CANSCRN!$G:$G,D563),
IF(AND(A563="PSA Testing", E563="Cost per service ($USD)"),
SUMIFS(PSA!$E:$E,PSA!$A:$A,C563,PSA!$G:$G,D563),
IF(AND(A563="Colorectal Cancer Screening", E563="Cost per service ($USD)"),
SUMIFS(COL!$E:$E,COL!$A:$A,C563,COL!$G:$G,D563),
IF(AND(A563="Cervical Cancer Screening", E563="Cost per service ($USD)"),
SUMIFS(CERV!$E:$E,CERV!$A:$A,C563,CERV!$G:$G,D563),
IF(AND(A563="Cancer Screening for CKD patients", E563="Cost per service ($USD)"),
SUMIFS(CANSCRN!$E:$E,CANSCRN!$A:$A,C563,CANSCRN!$G:$G,D563),
IF(AND(A563="PSA Testing", E563="Total Expenditure ($USD per 100,000 patients)"),
SUMIFS(PSA!$F:$F,PSA!$A:$A,C563,PSA!$G:$G,D563),
IF(AND(A563="Colorectal Cancer Screening", E563="Total Expenditure ($USD per 100,000 patients)"),
SUMIFS(COL!$F:$F,COL!$A:$A,C563,COL!$G:$G,D563),
IF(AND(A563="Cervical Cancer Screening", E563="Total Expenditure ($USD per 100,000 patients)"),
SUMIFS(CERV!$F:$F,CERV!$A:$A,C563,CERV!$G:$G,D563),
SUMIFS(CANSCRN!$F:$F,CANSCRN!$A:$A,C563,CANSCRN!$G:$G,D563))))))))))))</f>
        <v>7949.7907949790797</v>
      </c>
    </row>
    <row r="564" spans="1:6" x14ac:dyDescent="0.2">
      <c r="A564" s="24" t="s">
        <v>103</v>
      </c>
      <c r="B564" s="24" t="s">
        <v>101</v>
      </c>
      <c r="C564" s="24" t="s">
        <v>30</v>
      </c>
      <c r="D564" s="24">
        <v>2010</v>
      </c>
      <c r="E564" s="24" t="s">
        <v>102</v>
      </c>
      <c r="F564" s="3">
        <f>IF(AND(A564="PSA Testing", E564= "Utilization Rate (per 100,000 patients)"),
SUMIFS(PSA!$D:$D,PSA!$A:$A,C564,PSA!$G:$G,D564),
IF(AND(A564="Colorectal Cancer Screening", E564="Utilization Rate (per 100,000 patients)"),
SUMIFS(COL!$D:$D,COL!$A:$A,C564,COL!$G:$G, D564),
IF(AND(A564="Cervical Cancer Screening", E564="Utilization Rate (per 100,000 patients)"),
SUMIFS(CERV!$D:$D,CERV!$A:$A,C564,CERV!$G:$G,D564),
IF(AND(A564="Cancer Screening for CKD patients", E564="Utilization Rate (per 100,000 patients)"),
SUMIFS(CANSCRN!$D:$D,CANSCRN!$A:$A,C564,CANSCRN!$G:$G,D564),
IF(AND(A564="PSA Testing", E564="Cost per service ($USD)"),
SUMIFS(PSA!$E:$E,PSA!$A:$A,C564,PSA!$G:$G,D564),
IF(AND(A564="Colorectal Cancer Screening", E564="Cost per service ($USD)"),
SUMIFS(COL!$E:$E,COL!$A:$A,C564,COL!$G:$G,D564),
IF(AND(A564="Cervical Cancer Screening", E564="Cost per service ($USD)"),
SUMIFS(CERV!$E:$E,CERV!$A:$A,C564,CERV!$G:$G,D564),
IF(AND(A564="Cancer Screening for CKD patients", E564="Cost per service ($USD)"),
SUMIFS(CANSCRN!$E:$E,CANSCRN!$A:$A,C564,CANSCRN!$G:$G,D564),
IF(AND(A564="PSA Testing", E564="Total Expenditure ($USD per 100,000 patients)"),
SUMIFS(PSA!$F:$F,PSA!$A:$A,C564,PSA!$G:$G,D564),
IF(AND(A564="Colorectal Cancer Screening", E564="Total Expenditure ($USD per 100,000 patients)"),
SUMIFS(COL!$F:$F,COL!$A:$A,C564,COL!$G:$G,D564),
IF(AND(A564="Cervical Cancer Screening", E564="Total Expenditure ($USD per 100,000 patients)"),
SUMIFS(CERV!$F:$F,CERV!$A:$A,C564,CERV!$G:$G,D564),
SUMIFS(CANSCRN!$F:$F,CANSCRN!$A:$A,C564,CANSCRN!$G:$G,D564))))))))))))</f>
        <v>10505.836575875486</v>
      </c>
    </row>
    <row r="565" spans="1:6" x14ac:dyDescent="0.2">
      <c r="A565" s="24" t="s">
        <v>103</v>
      </c>
      <c r="B565" s="24" t="s">
        <v>101</v>
      </c>
      <c r="C565" s="24" t="s">
        <v>30</v>
      </c>
      <c r="D565" s="24">
        <v>2011</v>
      </c>
      <c r="E565" s="24" t="s">
        <v>102</v>
      </c>
      <c r="F565" s="3">
        <f>IF(AND(A565="PSA Testing", E565= "Utilization Rate (per 100,000 patients)"),
SUMIFS(PSA!$D:$D,PSA!$A:$A,C565,PSA!$G:$G,D565),
IF(AND(A565="Colorectal Cancer Screening", E565="Utilization Rate (per 100,000 patients)"),
SUMIFS(COL!$D:$D,COL!$A:$A,C565,COL!$G:$G, D565),
IF(AND(A565="Cervical Cancer Screening", E565="Utilization Rate (per 100,000 patients)"),
SUMIFS(CERV!$D:$D,CERV!$A:$A,C565,CERV!$G:$G,D565),
IF(AND(A565="Cancer Screening for CKD patients", E565="Utilization Rate (per 100,000 patients)"),
SUMIFS(CANSCRN!$D:$D,CANSCRN!$A:$A,C565,CANSCRN!$G:$G,D565),
IF(AND(A565="PSA Testing", E565="Cost per service ($USD)"),
SUMIFS(PSA!$E:$E,PSA!$A:$A,C565,PSA!$G:$G,D565),
IF(AND(A565="Colorectal Cancer Screening", E565="Cost per service ($USD)"),
SUMIFS(COL!$E:$E,COL!$A:$A,C565,COL!$G:$G,D565),
IF(AND(A565="Cervical Cancer Screening", E565="Cost per service ($USD)"),
SUMIFS(CERV!$E:$E,CERV!$A:$A,C565,CERV!$G:$G,D565),
IF(AND(A565="Cancer Screening for CKD patients", E565="Cost per service ($USD)"),
SUMIFS(CANSCRN!$E:$E,CANSCRN!$A:$A,C565,CANSCRN!$G:$G,D565),
IF(AND(A565="PSA Testing", E565="Total Expenditure ($USD per 100,000 patients)"),
SUMIFS(PSA!$F:$F,PSA!$A:$A,C565,PSA!$G:$G,D565),
IF(AND(A565="Colorectal Cancer Screening", E565="Total Expenditure ($USD per 100,000 patients)"),
SUMIFS(COL!$F:$F,COL!$A:$A,C565,COL!$G:$G,D565),
IF(AND(A565="Cervical Cancer Screening", E565="Total Expenditure ($USD per 100,000 patients)"),
SUMIFS(CERV!$F:$F,CERV!$A:$A,C565,CERV!$G:$G,D565),
SUMIFS(CANSCRN!$F:$F,CANSCRN!$A:$A,C565,CANSCRN!$G:$G,D565))))))))))))</f>
        <v>8171.206225680934</v>
      </c>
    </row>
    <row r="566" spans="1:6" x14ac:dyDescent="0.2">
      <c r="A566" s="24" t="s">
        <v>103</v>
      </c>
      <c r="B566" s="24" t="s">
        <v>101</v>
      </c>
      <c r="C566" s="24" t="s">
        <v>30</v>
      </c>
      <c r="D566" s="24">
        <v>2012</v>
      </c>
      <c r="E566" s="24" t="s">
        <v>102</v>
      </c>
      <c r="F566" s="3">
        <f>IF(AND(A566="PSA Testing", E566= "Utilization Rate (per 100,000 patients)"),
SUMIFS(PSA!$D:$D,PSA!$A:$A,C566,PSA!$G:$G,D566),
IF(AND(A566="Colorectal Cancer Screening", E566="Utilization Rate (per 100,000 patients)"),
SUMIFS(COL!$D:$D,COL!$A:$A,C566,COL!$G:$G, D566),
IF(AND(A566="Cervical Cancer Screening", E566="Utilization Rate (per 100,000 patients)"),
SUMIFS(CERV!$D:$D,CERV!$A:$A,C566,CERV!$G:$G,D566),
IF(AND(A566="Cancer Screening for CKD patients", E566="Utilization Rate (per 100,000 patients)"),
SUMIFS(CANSCRN!$D:$D,CANSCRN!$A:$A,C566,CANSCRN!$G:$G,D566),
IF(AND(A566="PSA Testing", E566="Cost per service ($USD)"),
SUMIFS(PSA!$E:$E,PSA!$A:$A,C566,PSA!$G:$G,D566),
IF(AND(A566="Colorectal Cancer Screening", E566="Cost per service ($USD)"),
SUMIFS(COL!$E:$E,COL!$A:$A,C566,COL!$G:$G,D566),
IF(AND(A566="Cervical Cancer Screening", E566="Cost per service ($USD)"),
SUMIFS(CERV!$E:$E,CERV!$A:$A,C566,CERV!$G:$G,D566),
IF(AND(A566="Cancer Screening for CKD patients", E566="Cost per service ($USD)"),
SUMIFS(CANSCRN!$E:$E,CANSCRN!$A:$A,C566,CANSCRN!$G:$G,D566),
IF(AND(A566="PSA Testing", E566="Total Expenditure ($USD per 100,000 patients)"),
SUMIFS(PSA!$F:$F,PSA!$A:$A,C566,PSA!$G:$G,D566),
IF(AND(A566="Colorectal Cancer Screening", E566="Total Expenditure ($USD per 100,000 patients)"),
SUMIFS(COL!$F:$F,COL!$A:$A,C566,COL!$G:$G,D566),
IF(AND(A566="Cervical Cancer Screening", E566="Total Expenditure ($USD per 100,000 patients)"),
SUMIFS(CERV!$F:$F,CERV!$A:$A,C566,CERV!$G:$G,D566),
SUMIFS(CANSCRN!$F:$F,CANSCRN!$A:$A,C566,CANSCRN!$G:$G,D566))))))))))))</f>
        <v>6603.7735849056598</v>
      </c>
    </row>
    <row r="567" spans="1:6" x14ac:dyDescent="0.2">
      <c r="A567" s="24" t="s">
        <v>103</v>
      </c>
      <c r="B567" s="24" t="s">
        <v>101</v>
      </c>
      <c r="C567" s="24" t="s">
        <v>30</v>
      </c>
      <c r="D567" s="24">
        <v>2013</v>
      </c>
      <c r="E567" s="24" t="s">
        <v>102</v>
      </c>
      <c r="F567" s="3">
        <f>IF(AND(A567="PSA Testing", E567= "Utilization Rate (per 100,000 patients)"),
SUMIFS(PSA!$D:$D,PSA!$A:$A,C567,PSA!$G:$G,D567),
IF(AND(A567="Colorectal Cancer Screening", E567="Utilization Rate (per 100,000 patients)"),
SUMIFS(COL!$D:$D,COL!$A:$A,C567,COL!$G:$G, D567),
IF(AND(A567="Cervical Cancer Screening", E567="Utilization Rate (per 100,000 patients)"),
SUMIFS(CERV!$D:$D,CERV!$A:$A,C567,CERV!$G:$G,D567),
IF(AND(A567="Cancer Screening for CKD patients", E567="Utilization Rate (per 100,000 patients)"),
SUMIFS(CANSCRN!$D:$D,CANSCRN!$A:$A,C567,CANSCRN!$G:$G,D567),
IF(AND(A567="PSA Testing", E567="Cost per service ($USD)"),
SUMIFS(PSA!$E:$E,PSA!$A:$A,C567,PSA!$G:$G,D567),
IF(AND(A567="Colorectal Cancer Screening", E567="Cost per service ($USD)"),
SUMIFS(COL!$E:$E,COL!$A:$A,C567,COL!$G:$G,D567),
IF(AND(A567="Cervical Cancer Screening", E567="Cost per service ($USD)"),
SUMIFS(CERV!$E:$E,CERV!$A:$A,C567,CERV!$G:$G,D567),
IF(AND(A567="Cancer Screening for CKD patients", E567="Cost per service ($USD)"),
SUMIFS(CANSCRN!$E:$E,CANSCRN!$A:$A,C567,CANSCRN!$G:$G,D567),
IF(AND(A567="PSA Testing", E567="Total Expenditure ($USD per 100,000 patients)"),
SUMIFS(PSA!$F:$F,PSA!$A:$A,C567,PSA!$G:$G,D567),
IF(AND(A567="Colorectal Cancer Screening", E567="Total Expenditure ($USD per 100,000 patients)"),
SUMIFS(COL!$F:$F,COL!$A:$A,C567,COL!$G:$G,D567),
IF(AND(A567="Cervical Cancer Screening", E567="Total Expenditure ($USD per 100,000 patients)"),
SUMIFS(CERV!$F:$F,CERV!$A:$A,C567,CERV!$G:$G,D567),
SUMIFS(CANSCRN!$F:$F,CANSCRN!$A:$A,C567,CANSCRN!$G:$G,D567))))))))))))</f>
        <v>6542.0560747663549</v>
      </c>
    </row>
    <row r="568" spans="1:6" x14ac:dyDescent="0.2">
      <c r="A568" s="24" t="s">
        <v>103</v>
      </c>
      <c r="B568" s="24" t="s">
        <v>101</v>
      </c>
      <c r="C568" s="24" t="s">
        <v>30</v>
      </c>
      <c r="D568" s="24">
        <v>2014</v>
      </c>
      <c r="E568" s="24" t="s">
        <v>102</v>
      </c>
      <c r="F568" s="3">
        <f>IF(AND(A568="PSA Testing", E568= "Utilization Rate (per 100,000 patients)"),
SUMIFS(PSA!$D:$D,PSA!$A:$A,C568,PSA!$G:$G,D568),
IF(AND(A568="Colorectal Cancer Screening", E568="Utilization Rate (per 100,000 patients)"),
SUMIFS(COL!$D:$D,COL!$A:$A,C568,COL!$G:$G, D568),
IF(AND(A568="Cervical Cancer Screening", E568="Utilization Rate (per 100,000 patients)"),
SUMIFS(CERV!$D:$D,CERV!$A:$A,C568,CERV!$G:$G,D568),
IF(AND(A568="Cancer Screening for CKD patients", E568="Utilization Rate (per 100,000 patients)"),
SUMIFS(CANSCRN!$D:$D,CANSCRN!$A:$A,C568,CANSCRN!$G:$G,D568),
IF(AND(A568="PSA Testing", E568="Cost per service ($USD)"),
SUMIFS(PSA!$E:$E,PSA!$A:$A,C568,PSA!$G:$G,D568),
IF(AND(A568="Colorectal Cancer Screening", E568="Cost per service ($USD)"),
SUMIFS(COL!$E:$E,COL!$A:$A,C568,COL!$G:$G,D568),
IF(AND(A568="Cervical Cancer Screening", E568="Cost per service ($USD)"),
SUMIFS(CERV!$E:$E,CERV!$A:$A,C568,CERV!$G:$G,D568),
IF(AND(A568="Cancer Screening for CKD patients", E568="Cost per service ($USD)"),
SUMIFS(CANSCRN!$E:$E,CANSCRN!$A:$A,C568,CANSCRN!$G:$G,D568),
IF(AND(A568="PSA Testing", E568="Total Expenditure ($USD per 100,000 patients)"),
SUMIFS(PSA!$F:$F,PSA!$A:$A,C568,PSA!$G:$G,D568),
IF(AND(A568="Colorectal Cancer Screening", E568="Total Expenditure ($USD per 100,000 patients)"),
SUMIFS(COL!$F:$F,COL!$A:$A,C568,COL!$G:$G,D568),
IF(AND(A568="Cervical Cancer Screening", E568="Total Expenditure ($USD per 100,000 patients)"),
SUMIFS(CERV!$F:$F,CERV!$A:$A,C568,CERV!$G:$G,D568),
SUMIFS(CANSCRN!$F:$F,CANSCRN!$A:$A,C568,CANSCRN!$G:$G,D568))))))))))))</f>
        <v>0</v>
      </c>
    </row>
    <row r="569" spans="1:6" x14ac:dyDescent="0.2">
      <c r="A569" s="24" t="s">
        <v>103</v>
      </c>
      <c r="B569" s="24" t="s">
        <v>101</v>
      </c>
      <c r="C569" s="24" t="s">
        <v>30</v>
      </c>
      <c r="D569" s="24">
        <v>2015</v>
      </c>
      <c r="E569" s="24" t="s">
        <v>102</v>
      </c>
      <c r="F569" s="3">
        <f>IF(AND(A569="PSA Testing", E569= "Utilization Rate (per 100,000 patients)"),
SUMIFS(PSA!$D:$D,PSA!$A:$A,C569,PSA!$G:$G,D569),
IF(AND(A569="Colorectal Cancer Screening", E569="Utilization Rate (per 100,000 patients)"),
SUMIFS(COL!$D:$D,COL!$A:$A,C569,COL!$G:$G, D569),
IF(AND(A569="Cervical Cancer Screening", E569="Utilization Rate (per 100,000 patients)"),
SUMIFS(CERV!$D:$D,CERV!$A:$A,C569,CERV!$G:$G,D569),
IF(AND(A569="Cancer Screening for CKD patients", E569="Utilization Rate (per 100,000 patients)"),
SUMIFS(CANSCRN!$D:$D,CANSCRN!$A:$A,C569,CANSCRN!$G:$G,D569),
IF(AND(A569="PSA Testing", E569="Cost per service ($USD)"),
SUMIFS(PSA!$E:$E,PSA!$A:$A,C569,PSA!$G:$G,D569),
IF(AND(A569="Colorectal Cancer Screening", E569="Cost per service ($USD)"),
SUMIFS(COL!$E:$E,COL!$A:$A,C569,COL!$G:$G,D569),
IF(AND(A569="Cervical Cancer Screening", E569="Cost per service ($USD)"),
SUMIFS(CERV!$E:$E,CERV!$A:$A,C569,CERV!$G:$G,D569),
IF(AND(A569="Cancer Screening for CKD patients", E569="Cost per service ($USD)"),
SUMIFS(CANSCRN!$E:$E,CANSCRN!$A:$A,C569,CANSCRN!$G:$G,D569),
IF(AND(A569="PSA Testing", E569="Total Expenditure ($USD per 100,000 patients)"),
SUMIFS(PSA!$F:$F,PSA!$A:$A,C569,PSA!$G:$G,D569),
IF(AND(A569="Colorectal Cancer Screening", E569="Total Expenditure ($USD per 100,000 patients)"),
SUMIFS(COL!$F:$F,COL!$A:$A,C569,COL!$G:$G,D569),
IF(AND(A569="Cervical Cancer Screening", E569="Total Expenditure ($USD per 100,000 patients)"),
SUMIFS(CERV!$F:$F,CERV!$A:$A,C569,CERV!$G:$G,D569),
SUMIFS(CANSCRN!$F:$F,CANSCRN!$A:$A,C569,CANSCRN!$G:$G,D569))))))))))))</f>
        <v>0</v>
      </c>
    </row>
    <row r="570" spans="1:6" x14ac:dyDescent="0.2">
      <c r="A570" s="24" t="s">
        <v>103</v>
      </c>
      <c r="B570" s="24" t="s">
        <v>101</v>
      </c>
      <c r="C570" s="24" t="s">
        <v>30</v>
      </c>
      <c r="D570" s="24">
        <v>2016</v>
      </c>
      <c r="E570" s="24" t="s">
        <v>102</v>
      </c>
      <c r="F570" s="3">
        <f>IF(AND(A570="PSA Testing", E570= "Utilization Rate (per 100,000 patients)"),
SUMIFS(PSA!$D:$D,PSA!$A:$A,C570,PSA!$G:$G,D570),
IF(AND(A570="Colorectal Cancer Screening", E570="Utilization Rate (per 100,000 patients)"),
SUMIFS(COL!$D:$D,COL!$A:$A,C570,COL!$G:$G, D570),
IF(AND(A570="Cervical Cancer Screening", E570="Utilization Rate (per 100,000 patients)"),
SUMIFS(CERV!$D:$D,CERV!$A:$A,C570,CERV!$G:$G,D570),
IF(AND(A570="Cancer Screening for CKD patients", E570="Utilization Rate (per 100,000 patients)"),
SUMIFS(CANSCRN!$D:$D,CANSCRN!$A:$A,C570,CANSCRN!$G:$G,D570),
IF(AND(A570="PSA Testing", E570="Cost per service ($USD)"),
SUMIFS(PSA!$E:$E,PSA!$A:$A,C570,PSA!$G:$G,D570),
IF(AND(A570="Colorectal Cancer Screening", E570="Cost per service ($USD)"),
SUMIFS(COL!$E:$E,COL!$A:$A,C570,COL!$G:$G,D570),
IF(AND(A570="Cervical Cancer Screening", E570="Cost per service ($USD)"),
SUMIFS(CERV!$E:$E,CERV!$A:$A,C570,CERV!$G:$G,D570),
IF(AND(A570="Cancer Screening for CKD patients", E570="Cost per service ($USD)"),
SUMIFS(CANSCRN!$E:$E,CANSCRN!$A:$A,C570,CANSCRN!$G:$G,D570),
IF(AND(A570="PSA Testing", E570="Total Expenditure ($USD per 100,000 patients)"),
SUMIFS(PSA!$F:$F,PSA!$A:$A,C570,PSA!$G:$G,D570),
IF(AND(A570="Colorectal Cancer Screening", E570="Total Expenditure ($USD per 100,000 patients)"),
SUMIFS(COL!$F:$F,COL!$A:$A,C570,COL!$G:$G,D570),
IF(AND(A570="Cervical Cancer Screening", E570="Total Expenditure ($USD per 100,000 patients)"),
SUMIFS(CERV!$F:$F,CERV!$A:$A,C570,CERV!$G:$G,D570),
SUMIFS(CANSCRN!$F:$F,CANSCRN!$A:$A,C570,CANSCRN!$G:$G,D570))))))))))))</f>
        <v>7368.4210526315783</v>
      </c>
    </row>
    <row r="571" spans="1:6" x14ac:dyDescent="0.2">
      <c r="A571" s="24" t="s">
        <v>103</v>
      </c>
      <c r="B571" s="24" t="s">
        <v>101</v>
      </c>
      <c r="C571" s="24" t="s">
        <v>30</v>
      </c>
      <c r="D571" s="24">
        <v>2017</v>
      </c>
      <c r="E571" s="24" t="s">
        <v>102</v>
      </c>
      <c r="F571" s="3">
        <f>IF(AND(A571="PSA Testing", E571= "Utilization Rate (per 100,000 patients)"),
SUMIFS(PSA!$D:$D,PSA!$A:$A,C571,PSA!$G:$G,D571),
IF(AND(A571="Colorectal Cancer Screening", E571="Utilization Rate (per 100,000 patients)"),
SUMIFS(COL!$D:$D,COL!$A:$A,C571,COL!$G:$G, D571),
IF(AND(A571="Cervical Cancer Screening", E571="Utilization Rate (per 100,000 patients)"),
SUMIFS(CERV!$D:$D,CERV!$A:$A,C571,CERV!$G:$G,D571),
IF(AND(A571="Cancer Screening for CKD patients", E571="Utilization Rate (per 100,000 patients)"),
SUMIFS(CANSCRN!$D:$D,CANSCRN!$A:$A,C571,CANSCRN!$G:$G,D571),
IF(AND(A571="PSA Testing", E571="Cost per service ($USD)"),
SUMIFS(PSA!$E:$E,PSA!$A:$A,C571,PSA!$G:$G,D571),
IF(AND(A571="Colorectal Cancer Screening", E571="Cost per service ($USD)"),
SUMIFS(COL!$E:$E,COL!$A:$A,C571,COL!$G:$G,D571),
IF(AND(A571="Cervical Cancer Screening", E571="Cost per service ($USD)"),
SUMIFS(CERV!$E:$E,CERV!$A:$A,C571,CERV!$G:$G,D571),
IF(AND(A571="Cancer Screening for CKD patients", E571="Cost per service ($USD)"),
SUMIFS(CANSCRN!$E:$E,CANSCRN!$A:$A,C571,CANSCRN!$G:$G,D571),
IF(AND(A571="PSA Testing", E571="Total Expenditure ($USD per 100,000 patients)"),
SUMIFS(PSA!$F:$F,PSA!$A:$A,C571,PSA!$G:$G,D571),
IF(AND(A571="Colorectal Cancer Screening", E571="Total Expenditure ($USD per 100,000 patients)"),
SUMIFS(COL!$F:$F,COL!$A:$A,C571,COL!$G:$G,D571),
IF(AND(A571="Cervical Cancer Screening", E571="Total Expenditure ($USD per 100,000 patients)"),
SUMIFS(CERV!$F:$F,CERV!$A:$A,C571,CERV!$G:$G,D571),
SUMIFS(CANSCRN!$F:$F,CANSCRN!$A:$A,C571,CANSCRN!$G:$G,D571))))))))))))</f>
        <v>0</v>
      </c>
    </row>
    <row r="572" spans="1:6" x14ac:dyDescent="0.2">
      <c r="A572" s="24" t="s">
        <v>103</v>
      </c>
      <c r="B572" s="24" t="s">
        <v>101</v>
      </c>
      <c r="C572" s="24" t="s">
        <v>30</v>
      </c>
      <c r="D572" s="24">
        <v>2018</v>
      </c>
      <c r="E572" s="24" t="s">
        <v>102</v>
      </c>
      <c r="F572" s="3">
        <f>IF(AND(A572="PSA Testing", E572= "Utilization Rate (per 100,000 patients)"),
SUMIFS(PSA!$D:$D,PSA!$A:$A,C572,PSA!$G:$G,D572),
IF(AND(A572="Colorectal Cancer Screening", E572="Utilization Rate (per 100,000 patients)"),
SUMIFS(COL!$D:$D,COL!$A:$A,C572,COL!$G:$G, D572),
IF(AND(A572="Cervical Cancer Screening", E572="Utilization Rate (per 100,000 patients)"),
SUMIFS(CERV!$D:$D,CERV!$A:$A,C572,CERV!$G:$G,D572),
IF(AND(A572="Cancer Screening for CKD patients", E572="Utilization Rate (per 100,000 patients)"),
SUMIFS(CANSCRN!$D:$D,CANSCRN!$A:$A,C572,CANSCRN!$G:$G,D572),
IF(AND(A572="PSA Testing", E572="Cost per service ($USD)"),
SUMIFS(PSA!$E:$E,PSA!$A:$A,C572,PSA!$G:$G,D572),
IF(AND(A572="Colorectal Cancer Screening", E572="Cost per service ($USD)"),
SUMIFS(COL!$E:$E,COL!$A:$A,C572,COL!$G:$G,D572),
IF(AND(A572="Cervical Cancer Screening", E572="Cost per service ($USD)"),
SUMIFS(CERV!$E:$E,CERV!$A:$A,C572,CERV!$G:$G,D572),
IF(AND(A572="Cancer Screening for CKD patients", E572="Cost per service ($USD)"),
SUMIFS(CANSCRN!$E:$E,CANSCRN!$A:$A,C572,CANSCRN!$G:$G,D572),
IF(AND(A572="PSA Testing", E572="Total Expenditure ($USD per 100,000 patients)"),
SUMIFS(PSA!$F:$F,PSA!$A:$A,C572,PSA!$G:$G,D572),
IF(AND(A572="Colorectal Cancer Screening", E572="Total Expenditure ($USD per 100,000 patients)"),
SUMIFS(COL!$F:$F,COL!$A:$A,C572,COL!$G:$G,D572),
IF(AND(A572="Cervical Cancer Screening", E572="Total Expenditure ($USD per 100,000 patients)"),
SUMIFS(CERV!$F:$F,CERV!$A:$A,C572,CERV!$G:$G,D572),
SUMIFS(CANSCRN!$F:$F,CANSCRN!$A:$A,C572,CANSCRN!$G:$G,D572))))))))))))</f>
        <v>0</v>
      </c>
    </row>
    <row r="573" spans="1:6" x14ac:dyDescent="0.2">
      <c r="A573" s="24" t="s">
        <v>103</v>
      </c>
      <c r="B573" s="24" t="s">
        <v>101</v>
      </c>
      <c r="C573" s="24" t="s">
        <v>30</v>
      </c>
      <c r="D573" s="24">
        <v>2019</v>
      </c>
      <c r="E573" s="24" t="s">
        <v>102</v>
      </c>
      <c r="F573" s="3">
        <f>IF(AND(A573="PSA Testing", E573= "Utilization Rate (per 100,000 patients)"),
SUMIFS(PSA!$D:$D,PSA!$A:$A,C573,PSA!$G:$G,D573),
IF(AND(A573="Colorectal Cancer Screening", E573="Utilization Rate (per 100,000 patients)"),
SUMIFS(COL!$D:$D,COL!$A:$A,C573,COL!$G:$G, D573),
IF(AND(A573="Cervical Cancer Screening", E573="Utilization Rate (per 100,000 patients)"),
SUMIFS(CERV!$D:$D,CERV!$A:$A,C573,CERV!$G:$G,D573),
IF(AND(A573="Cancer Screening for CKD patients", E573="Utilization Rate (per 100,000 patients)"),
SUMIFS(CANSCRN!$D:$D,CANSCRN!$A:$A,C573,CANSCRN!$G:$G,D573),
IF(AND(A573="PSA Testing", E573="Cost per service ($USD)"),
SUMIFS(PSA!$E:$E,PSA!$A:$A,C573,PSA!$G:$G,D573),
IF(AND(A573="Colorectal Cancer Screening", E573="Cost per service ($USD)"),
SUMIFS(COL!$E:$E,COL!$A:$A,C573,COL!$G:$G,D573),
IF(AND(A573="Cervical Cancer Screening", E573="Cost per service ($USD)"),
SUMIFS(CERV!$E:$E,CERV!$A:$A,C573,CERV!$G:$G,D573),
IF(AND(A573="Cancer Screening for CKD patients", E573="Cost per service ($USD)"),
SUMIFS(CANSCRN!$E:$E,CANSCRN!$A:$A,C573,CANSCRN!$G:$G,D573),
IF(AND(A573="PSA Testing", E573="Total Expenditure ($USD per 100,000 patients)"),
SUMIFS(PSA!$F:$F,PSA!$A:$A,C573,PSA!$G:$G,D573),
IF(AND(A573="Colorectal Cancer Screening", E573="Total Expenditure ($USD per 100,000 patients)"),
SUMIFS(COL!$F:$F,COL!$A:$A,C573,COL!$G:$G,D573),
IF(AND(A573="Cervical Cancer Screening", E573="Total Expenditure ($USD per 100,000 patients)"),
SUMIFS(CERV!$F:$F,CERV!$A:$A,C573,CERV!$G:$G,D573),
SUMIFS(CANSCRN!$F:$F,CANSCRN!$A:$A,C573,CANSCRN!$G:$G,D573))))))))))))</f>
        <v>0</v>
      </c>
    </row>
    <row r="574" spans="1:6" x14ac:dyDescent="0.2">
      <c r="A574" s="24" t="s">
        <v>103</v>
      </c>
      <c r="B574" s="24" t="s">
        <v>101</v>
      </c>
      <c r="C574" s="24" t="s">
        <v>31</v>
      </c>
      <c r="D574" s="24">
        <v>2009</v>
      </c>
      <c r="E574" s="24" t="s">
        <v>102</v>
      </c>
      <c r="F574" s="3">
        <f>IF(AND(A574="PSA Testing", E574= "Utilization Rate (per 100,000 patients)"),
SUMIFS(PSA!$D:$D,PSA!$A:$A,C574,PSA!$G:$G,D574),
IF(AND(A574="Colorectal Cancer Screening", E574="Utilization Rate (per 100,000 patients)"),
SUMIFS(COL!$D:$D,COL!$A:$A,C574,COL!$G:$G, D574),
IF(AND(A574="Cervical Cancer Screening", E574="Utilization Rate (per 100,000 patients)"),
SUMIFS(CERV!$D:$D,CERV!$A:$A,C574,CERV!$G:$G,D574),
IF(AND(A574="Cancer Screening for CKD patients", E574="Utilization Rate (per 100,000 patients)"),
SUMIFS(CANSCRN!$D:$D,CANSCRN!$A:$A,C574,CANSCRN!$G:$G,D574),
IF(AND(A574="PSA Testing", E574="Cost per service ($USD)"),
SUMIFS(PSA!$E:$E,PSA!$A:$A,C574,PSA!$G:$G,D574),
IF(AND(A574="Colorectal Cancer Screening", E574="Cost per service ($USD)"),
SUMIFS(COL!$E:$E,COL!$A:$A,C574,COL!$G:$G,D574),
IF(AND(A574="Cervical Cancer Screening", E574="Cost per service ($USD)"),
SUMIFS(CERV!$E:$E,CERV!$A:$A,C574,CERV!$G:$G,D574),
IF(AND(A574="Cancer Screening for CKD patients", E574="Cost per service ($USD)"),
SUMIFS(CANSCRN!$E:$E,CANSCRN!$A:$A,C574,CANSCRN!$G:$G,D574),
IF(AND(A574="PSA Testing", E574="Total Expenditure ($USD per 100,000 patients)"),
SUMIFS(PSA!$F:$F,PSA!$A:$A,C574,PSA!$G:$G,D574),
IF(AND(A574="Colorectal Cancer Screening", E574="Total Expenditure ($USD per 100,000 patients)"),
SUMIFS(COL!$F:$F,COL!$A:$A,C574,COL!$G:$G,D574),
IF(AND(A574="Cervical Cancer Screening", E574="Total Expenditure ($USD per 100,000 patients)"),
SUMIFS(CERV!$F:$F,CERV!$A:$A,C574,CERV!$G:$G,D574),
SUMIFS(CANSCRN!$F:$F,CANSCRN!$A:$A,C574,CANSCRN!$G:$G,D574))))))))))))</f>
        <v>11357.340720221606</v>
      </c>
    </row>
    <row r="575" spans="1:6" x14ac:dyDescent="0.2">
      <c r="A575" s="24" t="s">
        <v>103</v>
      </c>
      <c r="B575" s="24" t="s">
        <v>101</v>
      </c>
      <c r="C575" s="24" t="s">
        <v>31</v>
      </c>
      <c r="D575" s="24">
        <v>2010</v>
      </c>
      <c r="E575" s="24" t="s">
        <v>102</v>
      </c>
      <c r="F575" s="3">
        <f>IF(AND(A575="PSA Testing", E575= "Utilization Rate (per 100,000 patients)"),
SUMIFS(PSA!$D:$D,PSA!$A:$A,C575,PSA!$G:$G,D575),
IF(AND(A575="Colorectal Cancer Screening", E575="Utilization Rate (per 100,000 patients)"),
SUMIFS(COL!$D:$D,COL!$A:$A,C575,COL!$G:$G, D575),
IF(AND(A575="Cervical Cancer Screening", E575="Utilization Rate (per 100,000 patients)"),
SUMIFS(CERV!$D:$D,CERV!$A:$A,C575,CERV!$G:$G,D575),
IF(AND(A575="Cancer Screening for CKD patients", E575="Utilization Rate (per 100,000 patients)"),
SUMIFS(CANSCRN!$D:$D,CANSCRN!$A:$A,C575,CANSCRN!$G:$G,D575),
IF(AND(A575="PSA Testing", E575="Cost per service ($USD)"),
SUMIFS(PSA!$E:$E,PSA!$A:$A,C575,PSA!$G:$G,D575),
IF(AND(A575="Colorectal Cancer Screening", E575="Cost per service ($USD)"),
SUMIFS(COL!$E:$E,COL!$A:$A,C575,COL!$G:$G,D575),
IF(AND(A575="Cervical Cancer Screening", E575="Cost per service ($USD)"),
SUMIFS(CERV!$E:$E,CERV!$A:$A,C575,CERV!$G:$G,D575),
IF(AND(A575="Cancer Screening for CKD patients", E575="Cost per service ($USD)"),
SUMIFS(CANSCRN!$E:$E,CANSCRN!$A:$A,C575,CANSCRN!$G:$G,D575),
IF(AND(A575="PSA Testing", E575="Total Expenditure ($USD per 100,000 patients)"),
SUMIFS(PSA!$F:$F,PSA!$A:$A,C575,PSA!$G:$G,D575),
IF(AND(A575="Colorectal Cancer Screening", E575="Total Expenditure ($USD per 100,000 patients)"),
SUMIFS(COL!$F:$F,COL!$A:$A,C575,COL!$G:$G,D575),
IF(AND(A575="Cervical Cancer Screening", E575="Total Expenditure ($USD per 100,000 patients)"),
SUMIFS(CERV!$F:$F,CERV!$A:$A,C575,CERV!$G:$G,D575),
SUMIFS(CANSCRN!$F:$F,CANSCRN!$A:$A,C575,CANSCRN!$G:$G,D575))))))))))))</f>
        <v>10956.280544181745</v>
      </c>
    </row>
    <row r="576" spans="1:6" x14ac:dyDescent="0.2">
      <c r="A576" s="24" t="s">
        <v>103</v>
      </c>
      <c r="B576" s="24" t="s">
        <v>101</v>
      </c>
      <c r="C576" s="24" t="s">
        <v>31</v>
      </c>
      <c r="D576" s="24">
        <v>2011</v>
      </c>
      <c r="E576" s="24" t="s">
        <v>102</v>
      </c>
      <c r="F576" s="3">
        <f>IF(AND(A576="PSA Testing", E576= "Utilization Rate (per 100,000 patients)"),
SUMIFS(PSA!$D:$D,PSA!$A:$A,C576,PSA!$G:$G,D576),
IF(AND(A576="Colorectal Cancer Screening", E576="Utilization Rate (per 100,000 patients)"),
SUMIFS(COL!$D:$D,COL!$A:$A,C576,COL!$G:$G, D576),
IF(AND(A576="Cervical Cancer Screening", E576="Utilization Rate (per 100,000 patients)"),
SUMIFS(CERV!$D:$D,CERV!$A:$A,C576,CERV!$G:$G,D576),
IF(AND(A576="Cancer Screening for CKD patients", E576="Utilization Rate (per 100,000 patients)"),
SUMIFS(CANSCRN!$D:$D,CANSCRN!$A:$A,C576,CANSCRN!$G:$G,D576),
IF(AND(A576="PSA Testing", E576="Cost per service ($USD)"),
SUMIFS(PSA!$E:$E,PSA!$A:$A,C576,PSA!$G:$G,D576),
IF(AND(A576="Colorectal Cancer Screening", E576="Cost per service ($USD)"),
SUMIFS(COL!$E:$E,COL!$A:$A,C576,COL!$G:$G,D576),
IF(AND(A576="Cervical Cancer Screening", E576="Cost per service ($USD)"),
SUMIFS(CERV!$E:$E,CERV!$A:$A,C576,CERV!$G:$G,D576),
IF(AND(A576="Cancer Screening for CKD patients", E576="Cost per service ($USD)"),
SUMIFS(CANSCRN!$E:$E,CANSCRN!$A:$A,C576,CANSCRN!$G:$G,D576),
IF(AND(A576="PSA Testing", E576="Total Expenditure ($USD per 100,000 patients)"),
SUMIFS(PSA!$F:$F,PSA!$A:$A,C576,PSA!$G:$G,D576),
IF(AND(A576="Colorectal Cancer Screening", E576="Total Expenditure ($USD per 100,000 patients)"),
SUMIFS(COL!$F:$F,COL!$A:$A,C576,COL!$G:$G,D576),
IF(AND(A576="Cervical Cancer Screening", E576="Total Expenditure ($USD per 100,000 patients)"),
SUMIFS(CERV!$F:$F,CERV!$A:$A,C576,CERV!$G:$G,D576),
SUMIFS(CANSCRN!$F:$F,CANSCRN!$A:$A,C576,CANSCRN!$G:$G,D576))))))))))))</f>
        <v>10453.08108849133</v>
      </c>
    </row>
    <row r="577" spans="1:6" x14ac:dyDescent="0.2">
      <c r="A577" s="24" t="s">
        <v>103</v>
      </c>
      <c r="B577" s="24" t="s">
        <v>101</v>
      </c>
      <c r="C577" s="24" t="s">
        <v>31</v>
      </c>
      <c r="D577" s="24">
        <v>2012</v>
      </c>
      <c r="E577" s="24" t="s">
        <v>102</v>
      </c>
      <c r="F577" s="3">
        <f>IF(AND(A577="PSA Testing", E577= "Utilization Rate (per 100,000 patients)"),
SUMIFS(PSA!$D:$D,PSA!$A:$A,C577,PSA!$G:$G,D577),
IF(AND(A577="Colorectal Cancer Screening", E577="Utilization Rate (per 100,000 patients)"),
SUMIFS(COL!$D:$D,COL!$A:$A,C577,COL!$G:$G, D577),
IF(AND(A577="Cervical Cancer Screening", E577="Utilization Rate (per 100,000 patients)"),
SUMIFS(CERV!$D:$D,CERV!$A:$A,C577,CERV!$G:$G,D577),
IF(AND(A577="Cancer Screening for CKD patients", E577="Utilization Rate (per 100,000 patients)"),
SUMIFS(CANSCRN!$D:$D,CANSCRN!$A:$A,C577,CANSCRN!$G:$G,D577),
IF(AND(A577="PSA Testing", E577="Cost per service ($USD)"),
SUMIFS(PSA!$E:$E,PSA!$A:$A,C577,PSA!$G:$G,D577),
IF(AND(A577="Colorectal Cancer Screening", E577="Cost per service ($USD)"),
SUMIFS(COL!$E:$E,COL!$A:$A,C577,COL!$G:$G,D577),
IF(AND(A577="Cervical Cancer Screening", E577="Cost per service ($USD)"),
SUMIFS(CERV!$E:$E,CERV!$A:$A,C577,CERV!$G:$G,D577),
IF(AND(A577="Cancer Screening for CKD patients", E577="Cost per service ($USD)"),
SUMIFS(CANSCRN!$E:$E,CANSCRN!$A:$A,C577,CANSCRN!$G:$G,D577),
IF(AND(A577="PSA Testing", E577="Total Expenditure ($USD per 100,000 patients)"),
SUMIFS(PSA!$F:$F,PSA!$A:$A,C577,PSA!$G:$G,D577),
IF(AND(A577="Colorectal Cancer Screening", E577="Total Expenditure ($USD per 100,000 patients)"),
SUMIFS(COL!$F:$F,COL!$A:$A,C577,COL!$G:$G,D577),
IF(AND(A577="Cervical Cancer Screening", E577="Total Expenditure ($USD per 100,000 patients)"),
SUMIFS(CERV!$F:$F,CERV!$A:$A,C577,CERV!$G:$G,D577),
SUMIFS(CANSCRN!$F:$F,CANSCRN!$A:$A,C577,CANSCRN!$G:$G,D577))))))))))))</f>
        <v>9426.9379071931926</v>
      </c>
    </row>
    <row r="578" spans="1:6" x14ac:dyDescent="0.2">
      <c r="A578" s="24" t="s">
        <v>103</v>
      </c>
      <c r="B578" s="24" t="s">
        <v>101</v>
      </c>
      <c r="C578" s="24" t="s">
        <v>31</v>
      </c>
      <c r="D578" s="24">
        <v>2013</v>
      </c>
      <c r="E578" s="24" t="s">
        <v>102</v>
      </c>
      <c r="F578" s="3">
        <f>IF(AND(A578="PSA Testing", E578= "Utilization Rate (per 100,000 patients)"),
SUMIFS(PSA!$D:$D,PSA!$A:$A,C578,PSA!$G:$G,D578),
IF(AND(A578="Colorectal Cancer Screening", E578="Utilization Rate (per 100,000 patients)"),
SUMIFS(COL!$D:$D,COL!$A:$A,C578,COL!$G:$G, D578),
IF(AND(A578="Cervical Cancer Screening", E578="Utilization Rate (per 100,000 patients)"),
SUMIFS(CERV!$D:$D,CERV!$A:$A,C578,CERV!$G:$G,D578),
IF(AND(A578="Cancer Screening for CKD patients", E578="Utilization Rate (per 100,000 patients)"),
SUMIFS(CANSCRN!$D:$D,CANSCRN!$A:$A,C578,CANSCRN!$G:$G,D578),
IF(AND(A578="PSA Testing", E578="Cost per service ($USD)"),
SUMIFS(PSA!$E:$E,PSA!$A:$A,C578,PSA!$G:$G,D578),
IF(AND(A578="Colorectal Cancer Screening", E578="Cost per service ($USD)"),
SUMIFS(COL!$E:$E,COL!$A:$A,C578,COL!$G:$G,D578),
IF(AND(A578="Cervical Cancer Screening", E578="Cost per service ($USD)"),
SUMIFS(CERV!$E:$E,CERV!$A:$A,C578,CERV!$G:$G,D578),
IF(AND(A578="Cancer Screening for CKD patients", E578="Cost per service ($USD)"),
SUMIFS(CANSCRN!$E:$E,CANSCRN!$A:$A,C578,CANSCRN!$G:$G,D578),
IF(AND(A578="PSA Testing", E578="Total Expenditure ($USD per 100,000 patients)"),
SUMIFS(PSA!$F:$F,PSA!$A:$A,C578,PSA!$G:$G,D578),
IF(AND(A578="Colorectal Cancer Screening", E578="Total Expenditure ($USD per 100,000 patients)"),
SUMIFS(COL!$F:$F,COL!$A:$A,C578,COL!$G:$G,D578),
IF(AND(A578="Cervical Cancer Screening", E578="Total Expenditure ($USD per 100,000 patients)"),
SUMIFS(CERV!$F:$F,CERV!$A:$A,C578,CERV!$G:$G,D578),
SUMIFS(CANSCRN!$F:$F,CANSCRN!$A:$A,C578,CANSCRN!$G:$G,D578))))))))))))</f>
        <v>9773.6625514403295</v>
      </c>
    </row>
    <row r="579" spans="1:6" x14ac:dyDescent="0.2">
      <c r="A579" s="24" t="s">
        <v>103</v>
      </c>
      <c r="B579" s="24" t="s">
        <v>101</v>
      </c>
      <c r="C579" s="24" t="s">
        <v>31</v>
      </c>
      <c r="D579" s="24">
        <v>2014</v>
      </c>
      <c r="E579" s="24" t="s">
        <v>102</v>
      </c>
      <c r="F579" s="3">
        <f>IF(AND(A579="PSA Testing", E579= "Utilization Rate (per 100,000 patients)"),
SUMIFS(PSA!$D:$D,PSA!$A:$A,C579,PSA!$G:$G,D579),
IF(AND(A579="Colorectal Cancer Screening", E579="Utilization Rate (per 100,000 patients)"),
SUMIFS(COL!$D:$D,COL!$A:$A,C579,COL!$G:$G, D579),
IF(AND(A579="Cervical Cancer Screening", E579="Utilization Rate (per 100,000 patients)"),
SUMIFS(CERV!$D:$D,CERV!$A:$A,C579,CERV!$G:$G,D579),
IF(AND(A579="Cancer Screening for CKD patients", E579="Utilization Rate (per 100,000 patients)"),
SUMIFS(CANSCRN!$D:$D,CANSCRN!$A:$A,C579,CANSCRN!$G:$G,D579),
IF(AND(A579="PSA Testing", E579="Cost per service ($USD)"),
SUMIFS(PSA!$E:$E,PSA!$A:$A,C579,PSA!$G:$G,D579),
IF(AND(A579="Colorectal Cancer Screening", E579="Cost per service ($USD)"),
SUMIFS(COL!$E:$E,COL!$A:$A,C579,COL!$G:$G,D579),
IF(AND(A579="Cervical Cancer Screening", E579="Cost per service ($USD)"),
SUMIFS(CERV!$E:$E,CERV!$A:$A,C579,CERV!$G:$G,D579),
IF(AND(A579="Cancer Screening for CKD patients", E579="Cost per service ($USD)"),
SUMIFS(CANSCRN!$E:$E,CANSCRN!$A:$A,C579,CANSCRN!$G:$G,D579),
IF(AND(A579="PSA Testing", E579="Total Expenditure ($USD per 100,000 patients)"),
SUMIFS(PSA!$F:$F,PSA!$A:$A,C579,PSA!$G:$G,D579),
IF(AND(A579="Colorectal Cancer Screening", E579="Total Expenditure ($USD per 100,000 patients)"),
SUMIFS(COL!$F:$F,COL!$A:$A,C579,COL!$G:$G,D579),
IF(AND(A579="Cervical Cancer Screening", E579="Total Expenditure ($USD per 100,000 patients)"),
SUMIFS(CERV!$F:$F,CERV!$A:$A,C579,CERV!$G:$G,D579),
SUMIFS(CANSCRN!$F:$F,CANSCRN!$A:$A,C579,CANSCRN!$G:$G,D579))))))))))))</f>
        <v>9112.9357921658375</v>
      </c>
    </row>
    <row r="580" spans="1:6" x14ac:dyDescent="0.2">
      <c r="A580" s="24" t="s">
        <v>103</v>
      </c>
      <c r="B580" s="24" t="s">
        <v>101</v>
      </c>
      <c r="C580" s="24" t="s">
        <v>31</v>
      </c>
      <c r="D580" s="24">
        <v>2015</v>
      </c>
      <c r="E580" s="24" t="s">
        <v>102</v>
      </c>
      <c r="F580" s="3">
        <f>IF(AND(A580="PSA Testing", E580= "Utilization Rate (per 100,000 patients)"),
SUMIFS(PSA!$D:$D,PSA!$A:$A,C580,PSA!$G:$G,D580),
IF(AND(A580="Colorectal Cancer Screening", E580="Utilization Rate (per 100,000 patients)"),
SUMIFS(COL!$D:$D,COL!$A:$A,C580,COL!$G:$G, D580),
IF(AND(A580="Cervical Cancer Screening", E580="Utilization Rate (per 100,000 patients)"),
SUMIFS(CERV!$D:$D,CERV!$A:$A,C580,CERV!$G:$G,D580),
IF(AND(A580="Cancer Screening for CKD patients", E580="Utilization Rate (per 100,000 patients)"),
SUMIFS(CANSCRN!$D:$D,CANSCRN!$A:$A,C580,CANSCRN!$G:$G,D580),
IF(AND(A580="PSA Testing", E580="Cost per service ($USD)"),
SUMIFS(PSA!$E:$E,PSA!$A:$A,C580,PSA!$G:$G,D580),
IF(AND(A580="Colorectal Cancer Screening", E580="Cost per service ($USD)"),
SUMIFS(COL!$E:$E,COL!$A:$A,C580,COL!$G:$G,D580),
IF(AND(A580="Cervical Cancer Screening", E580="Cost per service ($USD)"),
SUMIFS(CERV!$E:$E,CERV!$A:$A,C580,CERV!$G:$G,D580),
IF(AND(A580="Cancer Screening for CKD patients", E580="Cost per service ($USD)"),
SUMIFS(CANSCRN!$E:$E,CANSCRN!$A:$A,C580,CANSCRN!$G:$G,D580),
IF(AND(A580="PSA Testing", E580="Total Expenditure ($USD per 100,000 patients)"),
SUMIFS(PSA!$F:$F,PSA!$A:$A,C580,PSA!$G:$G,D580),
IF(AND(A580="Colorectal Cancer Screening", E580="Total Expenditure ($USD per 100,000 patients)"),
SUMIFS(COL!$F:$F,COL!$A:$A,C580,COL!$G:$G,D580),
IF(AND(A580="Cervical Cancer Screening", E580="Total Expenditure ($USD per 100,000 patients)"),
SUMIFS(CERV!$F:$F,CERV!$A:$A,C580,CERV!$G:$G,D580),
SUMIFS(CANSCRN!$F:$F,CANSCRN!$A:$A,C580,CANSCRN!$G:$G,D580))))))))))))</f>
        <v>9049.1394751187599</v>
      </c>
    </row>
    <row r="581" spans="1:6" x14ac:dyDescent="0.2">
      <c r="A581" s="24" t="s">
        <v>103</v>
      </c>
      <c r="B581" s="24" t="s">
        <v>101</v>
      </c>
      <c r="C581" s="24" t="s">
        <v>31</v>
      </c>
      <c r="D581" s="24">
        <v>2016</v>
      </c>
      <c r="E581" s="24" t="s">
        <v>102</v>
      </c>
      <c r="F581" s="3">
        <f>IF(AND(A581="PSA Testing", E581= "Utilization Rate (per 100,000 patients)"),
SUMIFS(PSA!$D:$D,PSA!$A:$A,C581,PSA!$G:$G,D581),
IF(AND(A581="Colorectal Cancer Screening", E581="Utilization Rate (per 100,000 patients)"),
SUMIFS(COL!$D:$D,COL!$A:$A,C581,COL!$G:$G, D581),
IF(AND(A581="Cervical Cancer Screening", E581="Utilization Rate (per 100,000 patients)"),
SUMIFS(CERV!$D:$D,CERV!$A:$A,C581,CERV!$G:$G,D581),
IF(AND(A581="Cancer Screening for CKD patients", E581="Utilization Rate (per 100,000 patients)"),
SUMIFS(CANSCRN!$D:$D,CANSCRN!$A:$A,C581,CANSCRN!$G:$G,D581),
IF(AND(A581="PSA Testing", E581="Cost per service ($USD)"),
SUMIFS(PSA!$E:$E,PSA!$A:$A,C581,PSA!$G:$G,D581),
IF(AND(A581="Colorectal Cancer Screening", E581="Cost per service ($USD)"),
SUMIFS(COL!$E:$E,COL!$A:$A,C581,COL!$G:$G,D581),
IF(AND(A581="Cervical Cancer Screening", E581="Cost per service ($USD)"),
SUMIFS(CERV!$E:$E,CERV!$A:$A,C581,CERV!$G:$G,D581),
IF(AND(A581="Cancer Screening for CKD patients", E581="Cost per service ($USD)"),
SUMIFS(CANSCRN!$E:$E,CANSCRN!$A:$A,C581,CANSCRN!$G:$G,D581),
IF(AND(A581="PSA Testing", E581="Total Expenditure ($USD per 100,000 patients)"),
SUMIFS(PSA!$F:$F,PSA!$A:$A,C581,PSA!$G:$G,D581),
IF(AND(A581="Colorectal Cancer Screening", E581="Total Expenditure ($USD per 100,000 patients)"),
SUMIFS(COL!$F:$F,COL!$A:$A,C581,COL!$G:$G,D581),
IF(AND(A581="Cervical Cancer Screening", E581="Total Expenditure ($USD per 100,000 patients)"),
SUMIFS(CERV!$F:$F,CERV!$A:$A,C581,CERV!$G:$G,D581),
SUMIFS(CANSCRN!$F:$F,CANSCRN!$A:$A,C581,CANSCRN!$G:$G,D581))))))))))))</f>
        <v>9237.4122908474055</v>
      </c>
    </row>
    <row r="582" spans="1:6" x14ac:dyDescent="0.2">
      <c r="A582" s="24" t="s">
        <v>103</v>
      </c>
      <c r="B582" s="24" t="s">
        <v>101</v>
      </c>
      <c r="C582" s="24" t="s">
        <v>31</v>
      </c>
      <c r="D582" s="24">
        <v>2017</v>
      </c>
      <c r="E582" s="24" t="s">
        <v>102</v>
      </c>
      <c r="F582" s="3">
        <f>IF(AND(A582="PSA Testing", E582= "Utilization Rate (per 100,000 patients)"),
SUMIFS(PSA!$D:$D,PSA!$A:$A,C582,PSA!$G:$G,D582),
IF(AND(A582="Colorectal Cancer Screening", E582="Utilization Rate (per 100,000 patients)"),
SUMIFS(COL!$D:$D,COL!$A:$A,C582,COL!$G:$G, D582),
IF(AND(A582="Cervical Cancer Screening", E582="Utilization Rate (per 100,000 patients)"),
SUMIFS(CERV!$D:$D,CERV!$A:$A,C582,CERV!$G:$G,D582),
IF(AND(A582="Cancer Screening for CKD patients", E582="Utilization Rate (per 100,000 patients)"),
SUMIFS(CANSCRN!$D:$D,CANSCRN!$A:$A,C582,CANSCRN!$G:$G,D582),
IF(AND(A582="PSA Testing", E582="Cost per service ($USD)"),
SUMIFS(PSA!$E:$E,PSA!$A:$A,C582,PSA!$G:$G,D582),
IF(AND(A582="Colorectal Cancer Screening", E582="Cost per service ($USD)"),
SUMIFS(COL!$E:$E,COL!$A:$A,C582,COL!$G:$G,D582),
IF(AND(A582="Cervical Cancer Screening", E582="Cost per service ($USD)"),
SUMIFS(CERV!$E:$E,CERV!$A:$A,C582,CERV!$G:$G,D582),
IF(AND(A582="Cancer Screening for CKD patients", E582="Cost per service ($USD)"),
SUMIFS(CANSCRN!$E:$E,CANSCRN!$A:$A,C582,CANSCRN!$G:$G,D582),
IF(AND(A582="PSA Testing", E582="Total Expenditure ($USD per 100,000 patients)"),
SUMIFS(PSA!$F:$F,PSA!$A:$A,C582,PSA!$G:$G,D582),
IF(AND(A582="Colorectal Cancer Screening", E582="Total Expenditure ($USD per 100,000 patients)"),
SUMIFS(COL!$F:$F,COL!$A:$A,C582,COL!$G:$G,D582),
IF(AND(A582="Cervical Cancer Screening", E582="Total Expenditure ($USD per 100,000 patients)"),
SUMIFS(CERV!$F:$F,CERV!$A:$A,C582,CERV!$G:$G,D582),
SUMIFS(CANSCRN!$F:$F,CANSCRN!$A:$A,C582,CANSCRN!$G:$G,D582))))))))))))</f>
        <v>8764.0449438202249</v>
      </c>
    </row>
    <row r="583" spans="1:6" x14ac:dyDescent="0.2">
      <c r="A583" s="24" t="s">
        <v>103</v>
      </c>
      <c r="B583" s="24" t="s">
        <v>101</v>
      </c>
      <c r="C583" s="24" t="s">
        <v>31</v>
      </c>
      <c r="D583" s="24">
        <v>2018</v>
      </c>
      <c r="E583" s="24" t="s">
        <v>102</v>
      </c>
      <c r="F583" s="3">
        <f>IF(AND(A583="PSA Testing", E583= "Utilization Rate (per 100,000 patients)"),
SUMIFS(PSA!$D:$D,PSA!$A:$A,C583,PSA!$G:$G,D583),
IF(AND(A583="Colorectal Cancer Screening", E583="Utilization Rate (per 100,000 patients)"),
SUMIFS(COL!$D:$D,COL!$A:$A,C583,COL!$G:$G, D583),
IF(AND(A583="Cervical Cancer Screening", E583="Utilization Rate (per 100,000 patients)"),
SUMIFS(CERV!$D:$D,CERV!$A:$A,C583,CERV!$G:$G,D583),
IF(AND(A583="Cancer Screening for CKD patients", E583="Utilization Rate (per 100,000 patients)"),
SUMIFS(CANSCRN!$D:$D,CANSCRN!$A:$A,C583,CANSCRN!$G:$G,D583),
IF(AND(A583="PSA Testing", E583="Cost per service ($USD)"),
SUMIFS(PSA!$E:$E,PSA!$A:$A,C583,PSA!$G:$G,D583),
IF(AND(A583="Colorectal Cancer Screening", E583="Cost per service ($USD)"),
SUMIFS(COL!$E:$E,COL!$A:$A,C583,COL!$G:$G,D583),
IF(AND(A583="Cervical Cancer Screening", E583="Cost per service ($USD)"),
SUMIFS(CERV!$E:$E,CERV!$A:$A,C583,CERV!$G:$G,D583),
IF(AND(A583="Cancer Screening for CKD patients", E583="Cost per service ($USD)"),
SUMIFS(CANSCRN!$E:$E,CANSCRN!$A:$A,C583,CANSCRN!$G:$G,D583),
IF(AND(A583="PSA Testing", E583="Total Expenditure ($USD per 100,000 patients)"),
SUMIFS(PSA!$F:$F,PSA!$A:$A,C583,PSA!$G:$G,D583),
IF(AND(A583="Colorectal Cancer Screening", E583="Total Expenditure ($USD per 100,000 patients)"),
SUMIFS(COL!$F:$F,COL!$A:$A,C583,COL!$G:$G,D583),
IF(AND(A583="Cervical Cancer Screening", E583="Total Expenditure ($USD per 100,000 patients)"),
SUMIFS(CERV!$F:$F,CERV!$A:$A,C583,CERV!$G:$G,D583),
SUMIFS(CANSCRN!$F:$F,CANSCRN!$A:$A,C583,CANSCRN!$G:$G,D583))))))))))))</f>
        <v>10384.758068790079</v>
      </c>
    </row>
    <row r="584" spans="1:6" x14ac:dyDescent="0.2">
      <c r="A584" s="24" t="s">
        <v>103</v>
      </c>
      <c r="B584" s="24" t="s">
        <v>101</v>
      </c>
      <c r="C584" s="24" t="s">
        <v>31</v>
      </c>
      <c r="D584" s="24">
        <v>2019</v>
      </c>
      <c r="E584" s="24" t="s">
        <v>102</v>
      </c>
      <c r="F584" s="3">
        <f>IF(AND(A584="PSA Testing", E584= "Utilization Rate (per 100,000 patients)"),
SUMIFS(PSA!$D:$D,PSA!$A:$A,C584,PSA!$G:$G,D584),
IF(AND(A584="Colorectal Cancer Screening", E584="Utilization Rate (per 100,000 patients)"),
SUMIFS(COL!$D:$D,COL!$A:$A,C584,COL!$G:$G, D584),
IF(AND(A584="Cervical Cancer Screening", E584="Utilization Rate (per 100,000 patients)"),
SUMIFS(CERV!$D:$D,CERV!$A:$A,C584,CERV!$G:$G,D584),
IF(AND(A584="Cancer Screening for CKD patients", E584="Utilization Rate (per 100,000 patients)"),
SUMIFS(CANSCRN!$D:$D,CANSCRN!$A:$A,C584,CANSCRN!$G:$G,D584),
IF(AND(A584="PSA Testing", E584="Cost per service ($USD)"),
SUMIFS(PSA!$E:$E,PSA!$A:$A,C584,PSA!$G:$G,D584),
IF(AND(A584="Colorectal Cancer Screening", E584="Cost per service ($USD)"),
SUMIFS(COL!$E:$E,COL!$A:$A,C584,COL!$G:$G,D584),
IF(AND(A584="Cervical Cancer Screening", E584="Cost per service ($USD)"),
SUMIFS(CERV!$E:$E,CERV!$A:$A,C584,CERV!$G:$G,D584),
IF(AND(A584="Cancer Screening for CKD patients", E584="Cost per service ($USD)"),
SUMIFS(CANSCRN!$E:$E,CANSCRN!$A:$A,C584,CANSCRN!$G:$G,D584),
IF(AND(A584="PSA Testing", E584="Total Expenditure ($USD per 100,000 patients)"),
SUMIFS(PSA!$F:$F,PSA!$A:$A,C584,PSA!$G:$G,D584),
IF(AND(A584="Colorectal Cancer Screening", E584="Total Expenditure ($USD per 100,000 patients)"),
SUMIFS(COL!$F:$F,COL!$A:$A,C584,COL!$G:$G,D584),
IF(AND(A584="Cervical Cancer Screening", E584="Total Expenditure ($USD per 100,000 patients)"),
SUMIFS(CERV!$F:$F,CERV!$A:$A,C584,CERV!$G:$G,D584),
SUMIFS(CANSCRN!$F:$F,CANSCRN!$A:$A,C584,CANSCRN!$G:$G,D584))))))))))))</f>
        <v>9901.3142509704867</v>
      </c>
    </row>
    <row r="585" spans="1:6" x14ac:dyDescent="0.2">
      <c r="A585" s="24" t="s">
        <v>103</v>
      </c>
      <c r="B585" s="24" t="s">
        <v>101</v>
      </c>
      <c r="C585" s="24" t="s">
        <v>32</v>
      </c>
      <c r="D585" s="24">
        <v>2009</v>
      </c>
      <c r="E585" s="24" t="s">
        <v>102</v>
      </c>
      <c r="F585" s="3">
        <f>IF(AND(A585="PSA Testing", E585= "Utilization Rate (per 100,000 patients)"),
SUMIFS(PSA!$D:$D,PSA!$A:$A,C585,PSA!$G:$G,D585),
IF(AND(A585="Colorectal Cancer Screening", E585="Utilization Rate (per 100,000 patients)"),
SUMIFS(COL!$D:$D,COL!$A:$A,C585,COL!$G:$G, D585),
IF(AND(A585="Cervical Cancer Screening", E585="Utilization Rate (per 100,000 patients)"),
SUMIFS(CERV!$D:$D,CERV!$A:$A,C585,CERV!$G:$G,D585),
IF(AND(A585="Cancer Screening for CKD patients", E585="Utilization Rate (per 100,000 patients)"),
SUMIFS(CANSCRN!$D:$D,CANSCRN!$A:$A,C585,CANSCRN!$G:$G,D585),
IF(AND(A585="PSA Testing", E585="Cost per service ($USD)"),
SUMIFS(PSA!$E:$E,PSA!$A:$A,C585,PSA!$G:$G,D585),
IF(AND(A585="Colorectal Cancer Screening", E585="Cost per service ($USD)"),
SUMIFS(COL!$E:$E,COL!$A:$A,C585,COL!$G:$G,D585),
IF(AND(A585="Cervical Cancer Screening", E585="Cost per service ($USD)"),
SUMIFS(CERV!$E:$E,CERV!$A:$A,C585,CERV!$G:$G,D585),
IF(AND(A585="Cancer Screening for CKD patients", E585="Cost per service ($USD)"),
SUMIFS(CANSCRN!$E:$E,CANSCRN!$A:$A,C585,CANSCRN!$G:$G,D585),
IF(AND(A585="PSA Testing", E585="Total Expenditure ($USD per 100,000 patients)"),
SUMIFS(PSA!$F:$F,PSA!$A:$A,C585,PSA!$G:$G,D585),
IF(AND(A585="Colorectal Cancer Screening", E585="Total Expenditure ($USD per 100,000 patients)"),
SUMIFS(COL!$F:$F,COL!$A:$A,C585,COL!$G:$G,D585),
IF(AND(A585="Cervical Cancer Screening", E585="Total Expenditure ($USD per 100,000 patients)"),
SUMIFS(CERV!$F:$F,CERV!$A:$A,C585,CERV!$G:$G,D585),
SUMIFS(CANSCRN!$F:$F,CANSCRN!$A:$A,C585,CANSCRN!$G:$G,D585))))))))))))</f>
        <v>9367.3302427052095</v>
      </c>
    </row>
    <row r="586" spans="1:6" x14ac:dyDescent="0.2">
      <c r="A586" s="24" t="s">
        <v>103</v>
      </c>
      <c r="B586" s="24" t="s">
        <v>101</v>
      </c>
      <c r="C586" s="24" t="s">
        <v>32</v>
      </c>
      <c r="D586" s="24">
        <v>2010</v>
      </c>
      <c r="E586" s="24" t="s">
        <v>102</v>
      </c>
      <c r="F586" s="3">
        <f>IF(AND(A586="PSA Testing", E586= "Utilization Rate (per 100,000 patients)"),
SUMIFS(PSA!$D:$D,PSA!$A:$A,C586,PSA!$G:$G,D586),
IF(AND(A586="Colorectal Cancer Screening", E586="Utilization Rate (per 100,000 patients)"),
SUMIFS(COL!$D:$D,COL!$A:$A,C586,COL!$G:$G, D586),
IF(AND(A586="Cervical Cancer Screening", E586="Utilization Rate (per 100,000 patients)"),
SUMIFS(CERV!$D:$D,CERV!$A:$A,C586,CERV!$G:$G,D586),
IF(AND(A586="Cancer Screening for CKD patients", E586="Utilization Rate (per 100,000 patients)"),
SUMIFS(CANSCRN!$D:$D,CANSCRN!$A:$A,C586,CANSCRN!$G:$G,D586),
IF(AND(A586="PSA Testing", E586="Cost per service ($USD)"),
SUMIFS(PSA!$E:$E,PSA!$A:$A,C586,PSA!$G:$G,D586),
IF(AND(A586="Colorectal Cancer Screening", E586="Cost per service ($USD)"),
SUMIFS(COL!$E:$E,COL!$A:$A,C586,COL!$G:$G,D586),
IF(AND(A586="Cervical Cancer Screening", E586="Cost per service ($USD)"),
SUMIFS(CERV!$E:$E,CERV!$A:$A,C586,CERV!$G:$G,D586),
IF(AND(A586="Cancer Screening for CKD patients", E586="Cost per service ($USD)"),
SUMIFS(CANSCRN!$E:$E,CANSCRN!$A:$A,C586,CANSCRN!$G:$G,D586),
IF(AND(A586="PSA Testing", E586="Total Expenditure ($USD per 100,000 patients)"),
SUMIFS(PSA!$F:$F,PSA!$A:$A,C586,PSA!$G:$G,D586),
IF(AND(A586="Colorectal Cancer Screening", E586="Total Expenditure ($USD per 100,000 patients)"),
SUMIFS(COL!$F:$F,COL!$A:$A,C586,COL!$G:$G,D586),
IF(AND(A586="Cervical Cancer Screening", E586="Total Expenditure ($USD per 100,000 patients)"),
SUMIFS(CERV!$F:$F,CERV!$A:$A,C586,CERV!$G:$G,D586),
SUMIFS(CANSCRN!$F:$F,CANSCRN!$A:$A,C586,CANSCRN!$G:$G,D586))))))))))))</f>
        <v>9609.2031805109109</v>
      </c>
    </row>
    <row r="587" spans="1:6" x14ac:dyDescent="0.2">
      <c r="A587" s="24" t="s">
        <v>103</v>
      </c>
      <c r="B587" s="24" t="s">
        <v>101</v>
      </c>
      <c r="C587" s="24" t="s">
        <v>32</v>
      </c>
      <c r="D587" s="24">
        <v>2011</v>
      </c>
      <c r="E587" s="24" t="s">
        <v>102</v>
      </c>
      <c r="F587" s="3">
        <f>IF(AND(A587="PSA Testing", E587= "Utilization Rate (per 100,000 patients)"),
SUMIFS(PSA!$D:$D,PSA!$A:$A,C587,PSA!$G:$G,D587),
IF(AND(A587="Colorectal Cancer Screening", E587="Utilization Rate (per 100,000 patients)"),
SUMIFS(COL!$D:$D,COL!$A:$A,C587,COL!$G:$G, D587),
IF(AND(A587="Cervical Cancer Screening", E587="Utilization Rate (per 100,000 patients)"),
SUMIFS(CERV!$D:$D,CERV!$A:$A,C587,CERV!$G:$G,D587),
IF(AND(A587="Cancer Screening for CKD patients", E587="Utilization Rate (per 100,000 patients)"),
SUMIFS(CANSCRN!$D:$D,CANSCRN!$A:$A,C587,CANSCRN!$G:$G,D587),
IF(AND(A587="PSA Testing", E587="Cost per service ($USD)"),
SUMIFS(PSA!$E:$E,PSA!$A:$A,C587,PSA!$G:$G,D587),
IF(AND(A587="Colorectal Cancer Screening", E587="Cost per service ($USD)"),
SUMIFS(COL!$E:$E,COL!$A:$A,C587,COL!$G:$G,D587),
IF(AND(A587="Cervical Cancer Screening", E587="Cost per service ($USD)"),
SUMIFS(CERV!$E:$E,CERV!$A:$A,C587,CERV!$G:$G,D587),
IF(AND(A587="Cancer Screening for CKD patients", E587="Cost per service ($USD)"),
SUMIFS(CANSCRN!$E:$E,CANSCRN!$A:$A,C587,CANSCRN!$G:$G,D587),
IF(AND(A587="PSA Testing", E587="Total Expenditure ($USD per 100,000 patients)"),
SUMIFS(PSA!$F:$F,PSA!$A:$A,C587,PSA!$G:$G,D587),
IF(AND(A587="Colorectal Cancer Screening", E587="Total Expenditure ($USD per 100,000 patients)"),
SUMIFS(COL!$F:$F,COL!$A:$A,C587,COL!$G:$G,D587),
IF(AND(A587="Cervical Cancer Screening", E587="Total Expenditure ($USD per 100,000 patients)"),
SUMIFS(CERV!$F:$F,CERV!$A:$A,C587,CERV!$G:$G,D587),
SUMIFS(CANSCRN!$F:$F,CANSCRN!$A:$A,C587,CANSCRN!$G:$G,D587))))))))))))</f>
        <v>7471.4631615358003</v>
      </c>
    </row>
    <row r="588" spans="1:6" x14ac:dyDescent="0.2">
      <c r="A588" s="24" t="s">
        <v>103</v>
      </c>
      <c r="B588" s="24" t="s">
        <v>101</v>
      </c>
      <c r="C588" s="24" t="s">
        <v>32</v>
      </c>
      <c r="D588" s="24">
        <v>2012</v>
      </c>
      <c r="E588" s="24" t="s">
        <v>102</v>
      </c>
      <c r="F588" s="3">
        <f>IF(AND(A588="PSA Testing", E588= "Utilization Rate (per 100,000 patients)"),
SUMIFS(PSA!$D:$D,PSA!$A:$A,C588,PSA!$G:$G,D588),
IF(AND(A588="Colorectal Cancer Screening", E588="Utilization Rate (per 100,000 patients)"),
SUMIFS(COL!$D:$D,COL!$A:$A,C588,COL!$G:$G, D588),
IF(AND(A588="Cervical Cancer Screening", E588="Utilization Rate (per 100,000 patients)"),
SUMIFS(CERV!$D:$D,CERV!$A:$A,C588,CERV!$G:$G,D588),
IF(AND(A588="Cancer Screening for CKD patients", E588="Utilization Rate (per 100,000 patients)"),
SUMIFS(CANSCRN!$D:$D,CANSCRN!$A:$A,C588,CANSCRN!$G:$G,D588),
IF(AND(A588="PSA Testing", E588="Cost per service ($USD)"),
SUMIFS(PSA!$E:$E,PSA!$A:$A,C588,PSA!$G:$G,D588),
IF(AND(A588="Colorectal Cancer Screening", E588="Cost per service ($USD)"),
SUMIFS(COL!$E:$E,COL!$A:$A,C588,COL!$G:$G,D588),
IF(AND(A588="Cervical Cancer Screening", E588="Cost per service ($USD)"),
SUMIFS(CERV!$E:$E,CERV!$A:$A,C588,CERV!$G:$G,D588),
IF(AND(A588="Cancer Screening for CKD patients", E588="Cost per service ($USD)"),
SUMIFS(CANSCRN!$E:$E,CANSCRN!$A:$A,C588,CANSCRN!$G:$G,D588),
IF(AND(A588="PSA Testing", E588="Total Expenditure ($USD per 100,000 patients)"),
SUMIFS(PSA!$F:$F,PSA!$A:$A,C588,PSA!$G:$G,D588),
IF(AND(A588="Colorectal Cancer Screening", E588="Total Expenditure ($USD per 100,000 patients)"),
SUMIFS(COL!$F:$F,COL!$A:$A,C588,COL!$G:$G,D588),
IF(AND(A588="Cervical Cancer Screening", E588="Total Expenditure ($USD per 100,000 patients)"),
SUMIFS(CERV!$F:$F,CERV!$A:$A,C588,CERV!$G:$G,D588),
SUMIFS(CANSCRN!$F:$F,CANSCRN!$A:$A,C588,CANSCRN!$G:$G,D588))))))))))))</f>
        <v>8081.4940577249572</v>
      </c>
    </row>
    <row r="589" spans="1:6" x14ac:dyDescent="0.2">
      <c r="A589" s="24" t="s">
        <v>103</v>
      </c>
      <c r="B589" s="24" t="s">
        <v>101</v>
      </c>
      <c r="C589" s="24" t="s">
        <v>32</v>
      </c>
      <c r="D589" s="24">
        <v>2013</v>
      </c>
      <c r="E589" s="24" t="s">
        <v>102</v>
      </c>
      <c r="F589" s="3">
        <f>IF(AND(A589="PSA Testing", E589= "Utilization Rate (per 100,000 patients)"),
SUMIFS(PSA!$D:$D,PSA!$A:$A,C589,PSA!$G:$G,D589),
IF(AND(A589="Colorectal Cancer Screening", E589="Utilization Rate (per 100,000 patients)"),
SUMIFS(COL!$D:$D,COL!$A:$A,C589,COL!$G:$G, D589),
IF(AND(A589="Cervical Cancer Screening", E589="Utilization Rate (per 100,000 patients)"),
SUMIFS(CERV!$D:$D,CERV!$A:$A,C589,CERV!$G:$G,D589),
IF(AND(A589="Cancer Screening for CKD patients", E589="Utilization Rate (per 100,000 patients)"),
SUMIFS(CANSCRN!$D:$D,CANSCRN!$A:$A,C589,CANSCRN!$G:$G,D589),
IF(AND(A589="PSA Testing", E589="Cost per service ($USD)"),
SUMIFS(PSA!$E:$E,PSA!$A:$A,C589,PSA!$G:$G,D589),
IF(AND(A589="Colorectal Cancer Screening", E589="Cost per service ($USD)"),
SUMIFS(COL!$E:$E,COL!$A:$A,C589,COL!$G:$G,D589),
IF(AND(A589="Cervical Cancer Screening", E589="Cost per service ($USD)"),
SUMIFS(CERV!$E:$E,CERV!$A:$A,C589,CERV!$G:$G,D589),
IF(AND(A589="Cancer Screening for CKD patients", E589="Cost per service ($USD)"),
SUMIFS(CANSCRN!$E:$E,CANSCRN!$A:$A,C589,CANSCRN!$G:$G,D589),
IF(AND(A589="PSA Testing", E589="Total Expenditure ($USD per 100,000 patients)"),
SUMIFS(PSA!$F:$F,PSA!$A:$A,C589,PSA!$G:$G,D589),
IF(AND(A589="Colorectal Cancer Screening", E589="Total Expenditure ($USD per 100,000 patients)"),
SUMIFS(COL!$F:$F,COL!$A:$A,C589,COL!$G:$G,D589),
IF(AND(A589="Cervical Cancer Screening", E589="Total Expenditure ($USD per 100,000 patients)"),
SUMIFS(CERV!$F:$F,CERV!$A:$A,C589,CERV!$G:$G,D589),
SUMIFS(CANSCRN!$F:$F,CANSCRN!$A:$A,C589,CANSCRN!$G:$G,D589))))))))))))</f>
        <v>7791.3610431947845</v>
      </c>
    </row>
    <row r="590" spans="1:6" x14ac:dyDescent="0.2">
      <c r="A590" s="24" t="s">
        <v>103</v>
      </c>
      <c r="B590" s="24" t="s">
        <v>101</v>
      </c>
      <c r="C590" s="24" t="s">
        <v>32</v>
      </c>
      <c r="D590" s="24">
        <v>2014</v>
      </c>
      <c r="E590" s="24" t="s">
        <v>102</v>
      </c>
      <c r="F590" s="3">
        <f>IF(AND(A590="PSA Testing", E590= "Utilization Rate (per 100,000 patients)"),
SUMIFS(PSA!$D:$D,PSA!$A:$A,C590,PSA!$G:$G,D590),
IF(AND(A590="Colorectal Cancer Screening", E590="Utilization Rate (per 100,000 patients)"),
SUMIFS(COL!$D:$D,COL!$A:$A,C590,COL!$G:$G, D590),
IF(AND(A590="Cervical Cancer Screening", E590="Utilization Rate (per 100,000 patients)"),
SUMIFS(CERV!$D:$D,CERV!$A:$A,C590,CERV!$G:$G,D590),
IF(AND(A590="Cancer Screening for CKD patients", E590="Utilization Rate (per 100,000 patients)"),
SUMIFS(CANSCRN!$D:$D,CANSCRN!$A:$A,C590,CANSCRN!$G:$G,D590),
IF(AND(A590="PSA Testing", E590="Cost per service ($USD)"),
SUMIFS(PSA!$E:$E,PSA!$A:$A,C590,PSA!$G:$G,D590),
IF(AND(A590="Colorectal Cancer Screening", E590="Cost per service ($USD)"),
SUMIFS(COL!$E:$E,COL!$A:$A,C590,COL!$G:$G,D590),
IF(AND(A590="Cervical Cancer Screening", E590="Cost per service ($USD)"),
SUMIFS(CERV!$E:$E,CERV!$A:$A,C590,CERV!$G:$G,D590),
IF(AND(A590="Cancer Screening for CKD patients", E590="Cost per service ($USD)"),
SUMIFS(CANSCRN!$E:$E,CANSCRN!$A:$A,C590,CANSCRN!$G:$G,D590),
IF(AND(A590="PSA Testing", E590="Total Expenditure ($USD per 100,000 patients)"),
SUMIFS(PSA!$F:$F,PSA!$A:$A,C590,PSA!$G:$G,D590),
IF(AND(A590="Colorectal Cancer Screening", E590="Total Expenditure ($USD per 100,000 patients)"),
SUMIFS(COL!$F:$F,COL!$A:$A,C590,COL!$G:$G,D590),
IF(AND(A590="Cervical Cancer Screening", E590="Total Expenditure ($USD per 100,000 patients)"),
SUMIFS(CERV!$F:$F,CERV!$A:$A,C590,CERV!$G:$G,D590),
SUMIFS(CANSCRN!$F:$F,CANSCRN!$A:$A,C590,CANSCRN!$G:$G,D590))))))))))))</f>
        <v>7364.1025641025635</v>
      </c>
    </row>
    <row r="591" spans="1:6" x14ac:dyDescent="0.2">
      <c r="A591" s="24" t="s">
        <v>103</v>
      </c>
      <c r="B591" s="24" t="s">
        <v>101</v>
      </c>
      <c r="C591" s="24" t="s">
        <v>32</v>
      </c>
      <c r="D591" s="24">
        <v>2015</v>
      </c>
      <c r="E591" s="24" t="s">
        <v>102</v>
      </c>
      <c r="F591" s="3">
        <f>IF(AND(A591="PSA Testing", E591= "Utilization Rate (per 100,000 patients)"),
SUMIFS(PSA!$D:$D,PSA!$A:$A,C591,PSA!$G:$G,D591),
IF(AND(A591="Colorectal Cancer Screening", E591="Utilization Rate (per 100,000 patients)"),
SUMIFS(COL!$D:$D,COL!$A:$A,C591,COL!$G:$G, D591),
IF(AND(A591="Cervical Cancer Screening", E591="Utilization Rate (per 100,000 patients)"),
SUMIFS(CERV!$D:$D,CERV!$A:$A,C591,CERV!$G:$G,D591),
IF(AND(A591="Cancer Screening for CKD patients", E591="Utilization Rate (per 100,000 patients)"),
SUMIFS(CANSCRN!$D:$D,CANSCRN!$A:$A,C591,CANSCRN!$G:$G,D591),
IF(AND(A591="PSA Testing", E591="Cost per service ($USD)"),
SUMIFS(PSA!$E:$E,PSA!$A:$A,C591,PSA!$G:$G,D591),
IF(AND(A591="Colorectal Cancer Screening", E591="Cost per service ($USD)"),
SUMIFS(COL!$E:$E,COL!$A:$A,C591,COL!$G:$G,D591),
IF(AND(A591="Cervical Cancer Screening", E591="Cost per service ($USD)"),
SUMIFS(CERV!$E:$E,CERV!$A:$A,C591,CERV!$G:$G,D591),
IF(AND(A591="Cancer Screening for CKD patients", E591="Cost per service ($USD)"),
SUMIFS(CANSCRN!$E:$E,CANSCRN!$A:$A,C591,CANSCRN!$G:$G,D591),
IF(AND(A591="PSA Testing", E591="Total Expenditure ($USD per 100,000 patients)"),
SUMIFS(PSA!$F:$F,PSA!$A:$A,C591,PSA!$G:$G,D591),
IF(AND(A591="Colorectal Cancer Screening", E591="Total Expenditure ($USD per 100,000 patients)"),
SUMIFS(COL!$F:$F,COL!$A:$A,C591,COL!$G:$G,D591),
IF(AND(A591="Cervical Cancer Screening", E591="Total Expenditure ($USD per 100,000 patients)"),
SUMIFS(CERV!$F:$F,CERV!$A:$A,C591,CERV!$G:$G,D591),
SUMIFS(CANSCRN!$F:$F,CANSCRN!$A:$A,C591,CANSCRN!$G:$G,D591))))))))))))</f>
        <v>7489.4252301567558</v>
      </c>
    </row>
    <row r="592" spans="1:6" x14ac:dyDescent="0.2">
      <c r="A592" s="24" t="s">
        <v>103</v>
      </c>
      <c r="B592" s="24" t="s">
        <v>101</v>
      </c>
      <c r="C592" s="24" t="s">
        <v>32</v>
      </c>
      <c r="D592" s="24">
        <v>2016</v>
      </c>
      <c r="E592" s="24" t="s">
        <v>102</v>
      </c>
      <c r="F592" s="3">
        <f>IF(AND(A592="PSA Testing", E592= "Utilization Rate (per 100,000 patients)"),
SUMIFS(PSA!$D:$D,PSA!$A:$A,C592,PSA!$G:$G,D592),
IF(AND(A592="Colorectal Cancer Screening", E592="Utilization Rate (per 100,000 patients)"),
SUMIFS(COL!$D:$D,COL!$A:$A,C592,COL!$G:$G, D592),
IF(AND(A592="Cervical Cancer Screening", E592="Utilization Rate (per 100,000 patients)"),
SUMIFS(CERV!$D:$D,CERV!$A:$A,C592,CERV!$G:$G,D592),
IF(AND(A592="Cancer Screening for CKD patients", E592="Utilization Rate (per 100,000 patients)"),
SUMIFS(CANSCRN!$D:$D,CANSCRN!$A:$A,C592,CANSCRN!$G:$G,D592),
IF(AND(A592="PSA Testing", E592="Cost per service ($USD)"),
SUMIFS(PSA!$E:$E,PSA!$A:$A,C592,PSA!$G:$G,D592),
IF(AND(A592="Colorectal Cancer Screening", E592="Cost per service ($USD)"),
SUMIFS(COL!$E:$E,COL!$A:$A,C592,COL!$G:$G,D592),
IF(AND(A592="Cervical Cancer Screening", E592="Cost per service ($USD)"),
SUMIFS(CERV!$E:$E,CERV!$A:$A,C592,CERV!$G:$G,D592),
IF(AND(A592="Cancer Screening for CKD patients", E592="Cost per service ($USD)"),
SUMIFS(CANSCRN!$E:$E,CANSCRN!$A:$A,C592,CANSCRN!$G:$G,D592),
IF(AND(A592="PSA Testing", E592="Total Expenditure ($USD per 100,000 patients)"),
SUMIFS(PSA!$F:$F,PSA!$A:$A,C592,PSA!$G:$G,D592),
IF(AND(A592="Colorectal Cancer Screening", E592="Total Expenditure ($USD per 100,000 patients)"),
SUMIFS(COL!$F:$F,COL!$A:$A,C592,COL!$G:$G,D592),
IF(AND(A592="Cervical Cancer Screening", E592="Total Expenditure ($USD per 100,000 patients)"),
SUMIFS(CERV!$F:$F,CERV!$A:$A,C592,CERV!$G:$G,D592),
SUMIFS(CANSCRN!$F:$F,CANSCRN!$A:$A,C592,CANSCRN!$G:$G,D592))))))))))))</f>
        <v>8058.510638297872</v>
      </c>
    </row>
    <row r="593" spans="1:6" x14ac:dyDescent="0.2">
      <c r="A593" s="24" t="s">
        <v>103</v>
      </c>
      <c r="B593" s="24" t="s">
        <v>101</v>
      </c>
      <c r="C593" s="24" t="s">
        <v>32</v>
      </c>
      <c r="D593" s="24">
        <v>2017</v>
      </c>
      <c r="E593" s="24" t="s">
        <v>102</v>
      </c>
      <c r="F593" s="3">
        <f>IF(AND(A593="PSA Testing", E593= "Utilization Rate (per 100,000 patients)"),
SUMIFS(PSA!$D:$D,PSA!$A:$A,C593,PSA!$G:$G,D593),
IF(AND(A593="Colorectal Cancer Screening", E593="Utilization Rate (per 100,000 patients)"),
SUMIFS(COL!$D:$D,COL!$A:$A,C593,COL!$G:$G, D593),
IF(AND(A593="Cervical Cancer Screening", E593="Utilization Rate (per 100,000 patients)"),
SUMIFS(CERV!$D:$D,CERV!$A:$A,C593,CERV!$G:$G,D593),
IF(AND(A593="Cancer Screening for CKD patients", E593="Utilization Rate (per 100,000 patients)"),
SUMIFS(CANSCRN!$D:$D,CANSCRN!$A:$A,C593,CANSCRN!$G:$G,D593),
IF(AND(A593="PSA Testing", E593="Cost per service ($USD)"),
SUMIFS(PSA!$E:$E,PSA!$A:$A,C593,PSA!$G:$G,D593),
IF(AND(A593="Colorectal Cancer Screening", E593="Cost per service ($USD)"),
SUMIFS(COL!$E:$E,COL!$A:$A,C593,COL!$G:$G,D593),
IF(AND(A593="Cervical Cancer Screening", E593="Cost per service ($USD)"),
SUMIFS(CERV!$E:$E,CERV!$A:$A,C593,CERV!$G:$G,D593),
IF(AND(A593="Cancer Screening for CKD patients", E593="Cost per service ($USD)"),
SUMIFS(CANSCRN!$E:$E,CANSCRN!$A:$A,C593,CANSCRN!$G:$G,D593),
IF(AND(A593="PSA Testing", E593="Total Expenditure ($USD per 100,000 patients)"),
SUMIFS(PSA!$F:$F,PSA!$A:$A,C593,PSA!$G:$G,D593),
IF(AND(A593="Colorectal Cancer Screening", E593="Total Expenditure ($USD per 100,000 patients)"),
SUMIFS(COL!$F:$F,COL!$A:$A,C593,COL!$G:$G,D593),
IF(AND(A593="Cervical Cancer Screening", E593="Total Expenditure ($USD per 100,000 patients)"),
SUMIFS(CERV!$F:$F,CERV!$A:$A,C593,CERV!$G:$G,D593),
SUMIFS(CANSCRN!$F:$F,CANSCRN!$A:$A,C593,CANSCRN!$G:$G,D593))))))))))))</f>
        <v>8191.9964527214288</v>
      </c>
    </row>
    <row r="594" spans="1:6" x14ac:dyDescent="0.2">
      <c r="A594" s="24" t="s">
        <v>103</v>
      </c>
      <c r="B594" s="24" t="s">
        <v>101</v>
      </c>
      <c r="C594" s="24" t="s">
        <v>32</v>
      </c>
      <c r="D594" s="24">
        <v>2018</v>
      </c>
      <c r="E594" s="24" t="s">
        <v>102</v>
      </c>
      <c r="F594" s="3">
        <f>IF(AND(A594="PSA Testing", E594= "Utilization Rate (per 100,000 patients)"),
SUMIFS(PSA!$D:$D,PSA!$A:$A,C594,PSA!$G:$G,D594),
IF(AND(A594="Colorectal Cancer Screening", E594="Utilization Rate (per 100,000 patients)"),
SUMIFS(COL!$D:$D,COL!$A:$A,C594,COL!$G:$G, D594),
IF(AND(A594="Cervical Cancer Screening", E594="Utilization Rate (per 100,000 patients)"),
SUMIFS(CERV!$D:$D,CERV!$A:$A,C594,CERV!$G:$G,D594),
IF(AND(A594="Cancer Screening for CKD patients", E594="Utilization Rate (per 100,000 patients)"),
SUMIFS(CANSCRN!$D:$D,CANSCRN!$A:$A,C594,CANSCRN!$G:$G,D594),
IF(AND(A594="PSA Testing", E594="Cost per service ($USD)"),
SUMIFS(PSA!$E:$E,PSA!$A:$A,C594,PSA!$G:$G,D594),
IF(AND(A594="Colorectal Cancer Screening", E594="Cost per service ($USD)"),
SUMIFS(COL!$E:$E,COL!$A:$A,C594,COL!$G:$G,D594),
IF(AND(A594="Cervical Cancer Screening", E594="Cost per service ($USD)"),
SUMIFS(CERV!$E:$E,CERV!$A:$A,C594,CERV!$G:$G,D594),
IF(AND(A594="Cancer Screening for CKD patients", E594="Cost per service ($USD)"),
SUMIFS(CANSCRN!$E:$E,CANSCRN!$A:$A,C594,CANSCRN!$G:$G,D594),
IF(AND(A594="PSA Testing", E594="Total Expenditure ($USD per 100,000 patients)"),
SUMIFS(PSA!$F:$F,PSA!$A:$A,C594,PSA!$G:$G,D594),
IF(AND(A594="Colorectal Cancer Screening", E594="Total Expenditure ($USD per 100,000 patients)"),
SUMIFS(COL!$F:$F,COL!$A:$A,C594,COL!$G:$G,D594),
IF(AND(A594="Cervical Cancer Screening", E594="Total Expenditure ($USD per 100,000 patients)"),
SUMIFS(CERV!$F:$F,CERV!$A:$A,C594,CERV!$G:$G,D594),
SUMIFS(CANSCRN!$F:$F,CANSCRN!$A:$A,C594,CANSCRN!$G:$G,D594))))))))))))</f>
        <v>8607.6411051335836</v>
      </c>
    </row>
    <row r="595" spans="1:6" x14ac:dyDescent="0.2">
      <c r="A595" s="24" t="s">
        <v>103</v>
      </c>
      <c r="B595" s="24" t="s">
        <v>101</v>
      </c>
      <c r="C595" s="24" t="s">
        <v>32</v>
      </c>
      <c r="D595" s="24">
        <v>2019</v>
      </c>
      <c r="E595" s="24" t="s">
        <v>102</v>
      </c>
      <c r="F595" s="3">
        <f>IF(AND(A595="PSA Testing", E595= "Utilization Rate (per 100,000 patients)"),
SUMIFS(PSA!$D:$D,PSA!$A:$A,C595,PSA!$G:$G,D595),
IF(AND(A595="Colorectal Cancer Screening", E595="Utilization Rate (per 100,000 patients)"),
SUMIFS(COL!$D:$D,COL!$A:$A,C595,COL!$G:$G, D595),
IF(AND(A595="Cervical Cancer Screening", E595="Utilization Rate (per 100,000 patients)"),
SUMIFS(CERV!$D:$D,CERV!$A:$A,C595,CERV!$G:$G,D595),
IF(AND(A595="Cancer Screening for CKD patients", E595="Utilization Rate (per 100,000 patients)"),
SUMIFS(CANSCRN!$D:$D,CANSCRN!$A:$A,C595,CANSCRN!$G:$G,D595),
IF(AND(A595="PSA Testing", E595="Cost per service ($USD)"),
SUMIFS(PSA!$E:$E,PSA!$A:$A,C595,PSA!$G:$G,D595),
IF(AND(A595="Colorectal Cancer Screening", E595="Cost per service ($USD)"),
SUMIFS(COL!$E:$E,COL!$A:$A,C595,COL!$G:$G,D595),
IF(AND(A595="Cervical Cancer Screening", E595="Cost per service ($USD)"),
SUMIFS(CERV!$E:$E,CERV!$A:$A,C595,CERV!$G:$G,D595),
IF(AND(A595="Cancer Screening for CKD patients", E595="Cost per service ($USD)"),
SUMIFS(CANSCRN!$E:$E,CANSCRN!$A:$A,C595,CANSCRN!$G:$G,D595),
IF(AND(A595="PSA Testing", E595="Total Expenditure ($USD per 100,000 patients)"),
SUMIFS(PSA!$F:$F,PSA!$A:$A,C595,PSA!$G:$G,D595),
IF(AND(A595="Colorectal Cancer Screening", E595="Total Expenditure ($USD per 100,000 patients)"),
SUMIFS(COL!$F:$F,COL!$A:$A,C595,COL!$G:$G,D595),
IF(AND(A595="Cervical Cancer Screening", E595="Total Expenditure ($USD per 100,000 patients)"),
SUMIFS(CERV!$F:$F,CERV!$A:$A,C595,CERV!$G:$G,D595),
SUMIFS(CANSCRN!$F:$F,CANSCRN!$A:$A,C595,CANSCRN!$G:$G,D595))))))))))))</f>
        <v>8779.7989866267962</v>
      </c>
    </row>
    <row r="596" spans="1:6" x14ac:dyDescent="0.2">
      <c r="A596" s="24" t="s">
        <v>103</v>
      </c>
      <c r="B596" s="24" t="s">
        <v>101</v>
      </c>
      <c r="C596" s="24" t="s">
        <v>33</v>
      </c>
      <c r="D596" s="24">
        <v>2009</v>
      </c>
      <c r="E596" s="24" t="s">
        <v>102</v>
      </c>
      <c r="F596" s="3">
        <f>IF(AND(A596="PSA Testing", E596= "Utilization Rate (per 100,000 patients)"),
SUMIFS(PSA!$D:$D,PSA!$A:$A,C596,PSA!$G:$G,D596),
IF(AND(A596="Colorectal Cancer Screening", E596="Utilization Rate (per 100,000 patients)"),
SUMIFS(COL!$D:$D,COL!$A:$A,C596,COL!$G:$G, D596),
IF(AND(A596="Cervical Cancer Screening", E596="Utilization Rate (per 100,000 patients)"),
SUMIFS(CERV!$D:$D,CERV!$A:$A,C596,CERV!$G:$G,D596),
IF(AND(A596="Cancer Screening for CKD patients", E596="Utilization Rate (per 100,000 patients)"),
SUMIFS(CANSCRN!$D:$D,CANSCRN!$A:$A,C596,CANSCRN!$G:$G,D596),
IF(AND(A596="PSA Testing", E596="Cost per service ($USD)"),
SUMIFS(PSA!$E:$E,PSA!$A:$A,C596,PSA!$G:$G,D596),
IF(AND(A596="Colorectal Cancer Screening", E596="Cost per service ($USD)"),
SUMIFS(COL!$E:$E,COL!$A:$A,C596,COL!$G:$G,D596),
IF(AND(A596="Cervical Cancer Screening", E596="Cost per service ($USD)"),
SUMIFS(CERV!$E:$E,CERV!$A:$A,C596,CERV!$G:$G,D596),
IF(AND(A596="Cancer Screening for CKD patients", E596="Cost per service ($USD)"),
SUMIFS(CANSCRN!$E:$E,CANSCRN!$A:$A,C596,CANSCRN!$G:$G,D596),
IF(AND(A596="PSA Testing", E596="Total Expenditure ($USD per 100,000 patients)"),
SUMIFS(PSA!$F:$F,PSA!$A:$A,C596,PSA!$G:$G,D596),
IF(AND(A596="Colorectal Cancer Screening", E596="Total Expenditure ($USD per 100,000 patients)"),
SUMIFS(COL!$F:$F,COL!$A:$A,C596,COL!$G:$G,D596),
IF(AND(A596="Cervical Cancer Screening", E596="Total Expenditure ($USD per 100,000 patients)"),
SUMIFS(CERV!$F:$F,CERV!$A:$A,C596,CERV!$G:$G,D596),
SUMIFS(CANSCRN!$F:$F,CANSCRN!$A:$A,C596,CANSCRN!$G:$G,D596))))))))))))</f>
        <v>9982.1197361119685</v>
      </c>
    </row>
    <row r="597" spans="1:6" x14ac:dyDescent="0.2">
      <c r="A597" s="24" t="s">
        <v>103</v>
      </c>
      <c r="B597" s="24" t="s">
        <v>101</v>
      </c>
      <c r="C597" s="24" t="s">
        <v>33</v>
      </c>
      <c r="D597" s="24">
        <v>2010</v>
      </c>
      <c r="E597" s="24" t="s">
        <v>102</v>
      </c>
      <c r="F597" s="3">
        <f>IF(AND(A597="PSA Testing", E597= "Utilization Rate (per 100,000 patients)"),
SUMIFS(PSA!$D:$D,PSA!$A:$A,C597,PSA!$G:$G,D597),
IF(AND(A597="Colorectal Cancer Screening", E597="Utilization Rate (per 100,000 patients)"),
SUMIFS(COL!$D:$D,COL!$A:$A,C597,COL!$G:$G, D597),
IF(AND(A597="Cervical Cancer Screening", E597="Utilization Rate (per 100,000 patients)"),
SUMIFS(CERV!$D:$D,CERV!$A:$A,C597,CERV!$G:$G,D597),
IF(AND(A597="Cancer Screening for CKD patients", E597="Utilization Rate (per 100,000 patients)"),
SUMIFS(CANSCRN!$D:$D,CANSCRN!$A:$A,C597,CANSCRN!$G:$G,D597),
IF(AND(A597="PSA Testing", E597="Cost per service ($USD)"),
SUMIFS(PSA!$E:$E,PSA!$A:$A,C597,PSA!$G:$G,D597),
IF(AND(A597="Colorectal Cancer Screening", E597="Cost per service ($USD)"),
SUMIFS(COL!$E:$E,COL!$A:$A,C597,COL!$G:$G,D597),
IF(AND(A597="Cervical Cancer Screening", E597="Cost per service ($USD)"),
SUMIFS(CERV!$E:$E,CERV!$A:$A,C597,CERV!$G:$G,D597),
IF(AND(A597="Cancer Screening for CKD patients", E597="Cost per service ($USD)"),
SUMIFS(CANSCRN!$E:$E,CANSCRN!$A:$A,C597,CANSCRN!$G:$G,D597),
IF(AND(A597="PSA Testing", E597="Total Expenditure ($USD per 100,000 patients)"),
SUMIFS(PSA!$F:$F,PSA!$A:$A,C597,PSA!$G:$G,D597),
IF(AND(A597="Colorectal Cancer Screening", E597="Total Expenditure ($USD per 100,000 patients)"),
SUMIFS(COL!$F:$F,COL!$A:$A,C597,COL!$G:$G,D597),
IF(AND(A597="Cervical Cancer Screening", E597="Total Expenditure ($USD per 100,000 patients)"),
SUMIFS(CERV!$F:$F,CERV!$A:$A,C597,CERV!$G:$G,D597),
SUMIFS(CANSCRN!$F:$F,CANSCRN!$A:$A,C597,CANSCRN!$G:$G,D597))))))))))))</f>
        <v>9163.6654661864741</v>
      </c>
    </row>
    <row r="598" spans="1:6" x14ac:dyDescent="0.2">
      <c r="A598" s="24" t="s">
        <v>103</v>
      </c>
      <c r="B598" s="24" t="s">
        <v>101</v>
      </c>
      <c r="C598" s="24" t="s">
        <v>33</v>
      </c>
      <c r="D598" s="24">
        <v>2011</v>
      </c>
      <c r="E598" s="24" t="s">
        <v>102</v>
      </c>
      <c r="F598" s="3">
        <f>IF(AND(A598="PSA Testing", E598= "Utilization Rate (per 100,000 patients)"),
SUMIFS(PSA!$D:$D,PSA!$A:$A,C598,PSA!$G:$G,D598),
IF(AND(A598="Colorectal Cancer Screening", E598="Utilization Rate (per 100,000 patients)"),
SUMIFS(COL!$D:$D,COL!$A:$A,C598,COL!$G:$G, D598),
IF(AND(A598="Cervical Cancer Screening", E598="Utilization Rate (per 100,000 patients)"),
SUMIFS(CERV!$D:$D,CERV!$A:$A,C598,CERV!$G:$G,D598),
IF(AND(A598="Cancer Screening for CKD patients", E598="Utilization Rate (per 100,000 patients)"),
SUMIFS(CANSCRN!$D:$D,CANSCRN!$A:$A,C598,CANSCRN!$G:$G,D598),
IF(AND(A598="PSA Testing", E598="Cost per service ($USD)"),
SUMIFS(PSA!$E:$E,PSA!$A:$A,C598,PSA!$G:$G,D598),
IF(AND(A598="Colorectal Cancer Screening", E598="Cost per service ($USD)"),
SUMIFS(COL!$E:$E,COL!$A:$A,C598,COL!$G:$G,D598),
IF(AND(A598="Cervical Cancer Screening", E598="Cost per service ($USD)"),
SUMIFS(CERV!$E:$E,CERV!$A:$A,C598,CERV!$G:$G,D598),
IF(AND(A598="Cancer Screening for CKD patients", E598="Cost per service ($USD)"),
SUMIFS(CANSCRN!$E:$E,CANSCRN!$A:$A,C598,CANSCRN!$G:$G,D598),
IF(AND(A598="PSA Testing", E598="Total Expenditure ($USD per 100,000 patients)"),
SUMIFS(PSA!$F:$F,PSA!$A:$A,C598,PSA!$G:$G,D598),
IF(AND(A598="Colorectal Cancer Screening", E598="Total Expenditure ($USD per 100,000 patients)"),
SUMIFS(COL!$F:$F,COL!$A:$A,C598,COL!$G:$G,D598),
IF(AND(A598="Cervical Cancer Screening", E598="Total Expenditure ($USD per 100,000 patients)"),
SUMIFS(CERV!$F:$F,CERV!$A:$A,C598,CERV!$G:$G,D598),
SUMIFS(CANSCRN!$F:$F,CANSCRN!$A:$A,C598,CANSCRN!$G:$G,D598))))))))))))</f>
        <v>9442.4833887043187</v>
      </c>
    </row>
    <row r="599" spans="1:6" x14ac:dyDescent="0.2">
      <c r="A599" s="24" t="s">
        <v>103</v>
      </c>
      <c r="B599" s="24" t="s">
        <v>101</v>
      </c>
      <c r="C599" s="24" t="s">
        <v>33</v>
      </c>
      <c r="D599" s="24">
        <v>2012</v>
      </c>
      <c r="E599" s="24" t="s">
        <v>102</v>
      </c>
      <c r="F599" s="3">
        <f>IF(AND(A599="PSA Testing", E599= "Utilization Rate (per 100,000 patients)"),
SUMIFS(PSA!$D:$D,PSA!$A:$A,C599,PSA!$G:$G,D599),
IF(AND(A599="Colorectal Cancer Screening", E599="Utilization Rate (per 100,000 patients)"),
SUMIFS(COL!$D:$D,COL!$A:$A,C599,COL!$G:$G, D599),
IF(AND(A599="Cervical Cancer Screening", E599="Utilization Rate (per 100,000 patients)"),
SUMIFS(CERV!$D:$D,CERV!$A:$A,C599,CERV!$G:$G,D599),
IF(AND(A599="Cancer Screening for CKD patients", E599="Utilization Rate (per 100,000 patients)"),
SUMIFS(CANSCRN!$D:$D,CANSCRN!$A:$A,C599,CANSCRN!$G:$G,D599),
IF(AND(A599="PSA Testing", E599="Cost per service ($USD)"),
SUMIFS(PSA!$E:$E,PSA!$A:$A,C599,PSA!$G:$G,D599),
IF(AND(A599="Colorectal Cancer Screening", E599="Cost per service ($USD)"),
SUMIFS(COL!$E:$E,COL!$A:$A,C599,COL!$G:$G,D599),
IF(AND(A599="Cervical Cancer Screening", E599="Cost per service ($USD)"),
SUMIFS(CERV!$E:$E,CERV!$A:$A,C599,CERV!$G:$G,D599),
IF(AND(A599="Cancer Screening for CKD patients", E599="Cost per service ($USD)"),
SUMIFS(CANSCRN!$E:$E,CANSCRN!$A:$A,C599,CANSCRN!$G:$G,D599),
IF(AND(A599="PSA Testing", E599="Total Expenditure ($USD per 100,000 patients)"),
SUMIFS(PSA!$F:$F,PSA!$A:$A,C599,PSA!$G:$G,D599),
IF(AND(A599="Colorectal Cancer Screening", E599="Total Expenditure ($USD per 100,000 patients)"),
SUMIFS(COL!$F:$F,COL!$A:$A,C599,COL!$G:$G,D599),
IF(AND(A599="Cervical Cancer Screening", E599="Total Expenditure ($USD per 100,000 patients)"),
SUMIFS(CERV!$F:$F,CERV!$A:$A,C599,CERV!$G:$G,D599),
SUMIFS(CANSCRN!$F:$F,CANSCRN!$A:$A,C599,CANSCRN!$G:$G,D599))))))))))))</f>
        <v>9095.0397576675496</v>
      </c>
    </row>
    <row r="600" spans="1:6" x14ac:dyDescent="0.2">
      <c r="A600" s="24" t="s">
        <v>103</v>
      </c>
      <c r="B600" s="24" t="s">
        <v>101</v>
      </c>
      <c r="C600" s="24" t="s">
        <v>33</v>
      </c>
      <c r="D600" s="24">
        <v>2013</v>
      </c>
      <c r="E600" s="24" t="s">
        <v>102</v>
      </c>
      <c r="F600" s="3">
        <f>IF(AND(A600="PSA Testing", E600= "Utilization Rate (per 100,000 patients)"),
SUMIFS(PSA!$D:$D,PSA!$A:$A,C600,PSA!$G:$G,D600),
IF(AND(A600="Colorectal Cancer Screening", E600="Utilization Rate (per 100,000 patients)"),
SUMIFS(COL!$D:$D,COL!$A:$A,C600,COL!$G:$G, D600),
IF(AND(A600="Cervical Cancer Screening", E600="Utilization Rate (per 100,000 patients)"),
SUMIFS(CERV!$D:$D,CERV!$A:$A,C600,CERV!$G:$G,D600),
IF(AND(A600="Cancer Screening for CKD patients", E600="Utilization Rate (per 100,000 patients)"),
SUMIFS(CANSCRN!$D:$D,CANSCRN!$A:$A,C600,CANSCRN!$G:$G,D600),
IF(AND(A600="PSA Testing", E600="Cost per service ($USD)"),
SUMIFS(PSA!$E:$E,PSA!$A:$A,C600,PSA!$G:$G,D600),
IF(AND(A600="Colorectal Cancer Screening", E600="Cost per service ($USD)"),
SUMIFS(COL!$E:$E,COL!$A:$A,C600,COL!$G:$G,D600),
IF(AND(A600="Cervical Cancer Screening", E600="Cost per service ($USD)"),
SUMIFS(CERV!$E:$E,CERV!$A:$A,C600,CERV!$G:$G,D600),
IF(AND(A600="Cancer Screening for CKD patients", E600="Cost per service ($USD)"),
SUMIFS(CANSCRN!$E:$E,CANSCRN!$A:$A,C600,CANSCRN!$G:$G,D600),
IF(AND(A600="PSA Testing", E600="Total Expenditure ($USD per 100,000 patients)"),
SUMIFS(PSA!$F:$F,PSA!$A:$A,C600,PSA!$G:$G,D600),
IF(AND(A600="Colorectal Cancer Screening", E600="Total Expenditure ($USD per 100,000 patients)"),
SUMIFS(COL!$F:$F,COL!$A:$A,C600,COL!$G:$G,D600),
IF(AND(A600="Cervical Cancer Screening", E600="Total Expenditure ($USD per 100,000 patients)"),
SUMIFS(CERV!$F:$F,CERV!$A:$A,C600,CERV!$G:$G,D600),
SUMIFS(CANSCRN!$F:$F,CANSCRN!$A:$A,C600,CANSCRN!$G:$G,D600))))))))))))</f>
        <v>9027.9929759322386</v>
      </c>
    </row>
    <row r="601" spans="1:6" x14ac:dyDescent="0.2">
      <c r="A601" s="24" t="s">
        <v>103</v>
      </c>
      <c r="B601" s="24" t="s">
        <v>101</v>
      </c>
      <c r="C601" s="24" t="s">
        <v>33</v>
      </c>
      <c r="D601" s="24">
        <v>2014</v>
      </c>
      <c r="E601" s="24" t="s">
        <v>102</v>
      </c>
      <c r="F601" s="3">
        <f>IF(AND(A601="PSA Testing", E601= "Utilization Rate (per 100,000 patients)"),
SUMIFS(PSA!$D:$D,PSA!$A:$A,C601,PSA!$G:$G,D601),
IF(AND(A601="Colorectal Cancer Screening", E601="Utilization Rate (per 100,000 patients)"),
SUMIFS(COL!$D:$D,COL!$A:$A,C601,COL!$G:$G, D601),
IF(AND(A601="Cervical Cancer Screening", E601="Utilization Rate (per 100,000 patients)"),
SUMIFS(CERV!$D:$D,CERV!$A:$A,C601,CERV!$G:$G,D601),
IF(AND(A601="Cancer Screening for CKD patients", E601="Utilization Rate (per 100,000 patients)"),
SUMIFS(CANSCRN!$D:$D,CANSCRN!$A:$A,C601,CANSCRN!$G:$G,D601),
IF(AND(A601="PSA Testing", E601="Cost per service ($USD)"),
SUMIFS(PSA!$E:$E,PSA!$A:$A,C601,PSA!$G:$G,D601),
IF(AND(A601="Colorectal Cancer Screening", E601="Cost per service ($USD)"),
SUMIFS(COL!$E:$E,COL!$A:$A,C601,COL!$G:$G,D601),
IF(AND(A601="Cervical Cancer Screening", E601="Cost per service ($USD)"),
SUMIFS(CERV!$E:$E,CERV!$A:$A,C601,CERV!$G:$G,D601),
IF(AND(A601="Cancer Screening for CKD patients", E601="Cost per service ($USD)"),
SUMIFS(CANSCRN!$E:$E,CANSCRN!$A:$A,C601,CANSCRN!$G:$G,D601),
IF(AND(A601="PSA Testing", E601="Total Expenditure ($USD per 100,000 patients)"),
SUMIFS(PSA!$F:$F,PSA!$A:$A,C601,PSA!$G:$G,D601),
IF(AND(A601="Colorectal Cancer Screening", E601="Total Expenditure ($USD per 100,000 patients)"),
SUMIFS(COL!$F:$F,COL!$A:$A,C601,COL!$G:$G,D601),
IF(AND(A601="Cervical Cancer Screening", E601="Total Expenditure ($USD per 100,000 patients)"),
SUMIFS(CERV!$F:$F,CERV!$A:$A,C601,CERV!$G:$G,D601),
SUMIFS(CANSCRN!$F:$F,CANSCRN!$A:$A,C601,CANSCRN!$G:$G,D601))))))))))))</f>
        <v>7838.7743935801573</v>
      </c>
    </row>
    <row r="602" spans="1:6" x14ac:dyDescent="0.2">
      <c r="A602" s="24" t="s">
        <v>103</v>
      </c>
      <c r="B602" s="24" t="s">
        <v>101</v>
      </c>
      <c r="C602" s="24" t="s">
        <v>33</v>
      </c>
      <c r="D602" s="24">
        <v>2015</v>
      </c>
      <c r="E602" s="24" t="s">
        <v>102</v>
      </c>
      <c r="F602" s="3">
        <f>IF(AND(A602="PSA Testing", E602= "Utilization Rate (per 100,000 patients)"),
SUMIFS(PSA!$D:$D,PSA!$A:$A,C602,PSA!$G:$G,D602),
IF(AND(A602="Colorectal Cancer Screening", E602="Utilization Rate (per 100,000 patients)"),
SUMIFS(COL!$D:$D,COL!$A:$A,C602,COL!$G:$G, D602),
IF(AND(A602="Cervical Cancer Screening", E602="Utilization Rate (per 100,000 patients)"),
SUMIFS(CERV!$D:$D,CERV!$A:$A,C602,CERV!$G:$G,D602),
IF(AND(A602="Cancer Screening for CKD patients", E602="Utilization Rate (per 100,000 patients)"),
SUMIFS(CANSCRN!$D:$D,CANSCRN!$A:$A,C602,CANSCRN!$G:$G,D602),
IF(AND(A602="PSA Testing", E602="Cost per service ($USD)"),
SUMIFS(PSA!$E:$E,PSA!$A:$A,C602,PSA!$G:$G,D602),
IF(AND(A602="Colorectal Cancer Screening", E602="Cost per service ($USD)"),
SUMIFS(COL!$E:$E,COL!$A:$A,C602,COL!$G:$G,D602),
IF(AND(A602="Cervical Cancer Screening", E602="Cost per service ($USD)"),
SUMIFS(CERV!$E:$E,CERV!$A:$A,C602,CERV!$G:$G,D602),
IF(AND(A602="Cancer Screening for CKD patients", E602="Cost per service ($USD)"),
SUMIFS(CANSCRN!$E:$E,CANSCRN!$A:$A,C602,CANSCRN!$G:$G,D602),
IF(AND(A602="PSA Testing", E602="Total Expenditure ($USD per 100,000 patients)"),
SUMIFS(PSA!$F:$F,PSA!$A:$A,C602,PSA!$G:$G,D602),
IF(AND(A602="Colorectal Cancer Screening", E602="Total Expenditure ($USD per 100,000 patients)"),
SUMIFS(COL!$F:$F,COL!$A:$A,C602,COL!$G:$G,D602),
IF(AND(A602="Cervical Cancer Screening", E602="Total Expenditure ($USD per 100,000 patients)"),
SUMIFS(CERV!$F:$F,CERV!$A:$A,C602,CERV!$G:$G,D602),
SUMIFS(CANSCRN!$F:$F,CANSCRN!$A:$A,C602,CANSCRN!$G:$G,D602))))))))))))</f>
        <v>7614.9294492489762</v>
      </c>
    </row>
    <row r="603" spans="1:6" x14ac:dyDescent="0.2">
      <c r="A603" s="24" t="s">
        <v>103</v>
      </c>
      <c r="B603" s="24" t="s">
        <v>101</v>
      </c>
      <c r="C603" s="24" t="s">
        <v>33</v>
      </c>
      <c r="D603" s="24">
        <v>2016</v>
      </c>
      <c r="E603" s="24" t="s">
        <v>102</v>
      </c>
      <c r="F603" s="3">
        <f>IF(AND(A603="PSA Testing", E603= "Utilization Rate (per 100,000 patients)"),
SUMIFS(PSA!$D:$D,PSA!$A:$A,C603,PSA!$G:$G,D603),
IF(AND(A603="Colorectal Cancer Screening", E603="Utilization Rate (per 100,000 patients)"),
SUMIFS(COL!$D:$D,COL!$A:$A,C603,COL!$G:$G, D603),
IF(AND(A603="Cervical Cancer Screening", E603="Utilization Rate (per 100,000 patients)"),
SUMIFS(CERV!$D:$D,CERV!$A:$A,C603,CERV!$G:$G,D603),
IF(AND(A603="Cancer Screening for CKD patients", E603="Utilization Rate (per 100,000 patients)"),
SUMIFS(CANSCRN!$D:$D,CANSCRN!$A:$A,C603,CANSCRN!$G:$G,D603),
IF(AND(A603="PSA Testing", E603="Cost per service ($USD)"),
SUMIFS(PSA!$E:$E,PSA!$A:$A,C603,PSA!$G:$G,D603),
IF(AND(A603="Colorectal Cancer Screening", E603="Cost per service ($USD)"),
SUMIFS(COL!$E:$E,COL!$A:$A,C603,COL!$G:$G,D603),
IF(AND(A603="Cervical Cancer Screening", E603="Cost per service ($USD)"),
SUMIFS(CERV!$E:$E,CERV!$A:$A,C603,CERV!$G:$G,D603),
IF(AND(A603="Cancer Screening for CKD patients", E603="Cost per service ($USD)"),
SUMIFS(CANSCRN!$E:$E,CANSCRN!$A:$A,C603,CANSCRN!$G:$G,D603),
IF(AND(A603="PSA Testing", E603="Total Expenditure ($USD per 100,000 patients)"),
SUMIFS(PSA!$F:$F,PSA!$A:$A,C603,PSA!$G:$G,D603),
IF(AND(A603="Colorectal Cancer Screening", E603="Total Expenditure ($USD per 100,000 patients)"),
SUMIFS(COL!$F:$F,COL!$A:$A,C603,COL!$G:$G,D603),
IF(AND(A603="Cervical Cancer Screening", E603="Total Expenditure ($USD per 100,000 patients)"),
SUMIFS(CERV!$F:$F,CERV!$A:$A,C603,CERV!$G:$G,D603),
SUMIFS(CANSCRN!$F:$F,CANSCRN!$A:$A,C603,CANSCRN!$G:$G,D603))))))))))))</f>
        <v>7790.4328018223241</v>
      </c>
    </row>
    <row r="604" spans="1:6" x14ac:dyDescent="0.2">
      <c r="A604" s="24" t="s">
        <v>103</v>
      </c>
      <c r="B604" s="24" t="s">
        <v>101</v>
      </c>
      <c r="C604" s="24" t="s">
        <v>33</v>
      </c>
      <c r="D604" s="24">
        <v>2017</v>
      </c>
      <c r="E604" s="24" t="s">
        <v>102</v>
      </c>
      <c r="F604" s="3">
        <f>IF(AND(A604="PSA Testing", E604= "Utilization Rate (per 100,000 patients)"),
SUMIFS(PSA!$D:$D,PSA!$A:$A,C604,PSA!$G:$G,D604),
IF(AND(A604="Colorectal Cancer Screening", E604="Utilization Rate (per 100,000 patients)"),
SUMIFS(COL!$D:$D,COL!$A:$A,C604,COL!$G:$G, D604),
IF(AND(A604="Cervical Cancer Screening", E604="Utilization Rate (per 100,000 patients)"),
SUMIFS(CERV!$D:$D,CERV!$A:$A,C604,CERV!$G:$G,D604),
IF(AND(A604="Cancer Screening for CKD patients", E604="Utilization Rate (per 100,000 patients)"),
SUMIFS(CANSCRN!$D:$D,CANSCRN!$A:$A,C604,CANSCRN!$G:$G,D604),
IF(AND(A604="PSA Testing", E604="Cost per service ($USD)"),
SUMIFS(PSA!$E:$E,PSA!$A:$A,C604,PSA!$G:$G,D604),
IF(AND(A604="Colorectal Cancer Screening", E604="Cost per service ($USD)"),
SUMIFS(COL!$E:$E,COL!$A:$A,C604,COL!$G:$G,D604),
IF(AND(A604="Cervical Cancer Screening", E604="Cost per service ($USD)"),
SUMIFS(CERV!$E:$E,CERV!$A:$A,C604,CERV!$G:$G,D604),
IF(AND(A604="Cancer Screening for CKD patients", E604="Cost per service ($USD)"),
SUMIFS(CANSCRN!$E:$E,CANSCRN!$A:$A,C604,CANSCRN!$G:$G,D604),
IF(AND(A604="PSA Testing", E604="Total Expenditure ($USD per 100,000 patients)"),
SUMIFS(PSA!$F:$F,PSA!$A:$A,C604,PSA!$G:$G,D604),
IF(AND(A604="Colorectal Cancer Screening", E604="Total Expenditure ($USD per 100,000 patients)"),
SUMIFS(COL!$F:$F,COL!$A:$A,C604,COL!$G:$G,D604),
IF(AND(A604="Cervical Cancer Screening", E604="Total Expenditure ($USD per 100,000 patients)"),
SUMIFS(CERV!$F:$F,CERV!$A:$A,C604,CERV!$G:$G,D604),
SUMIFS(CANSCRN!$F:$F,CANSCRN!$A:$A,C604,CANSCRN!$G:$G,D604))))))))))))</f>
        <v>8398.4573226428492</v>
      </c>
    </row>
    <row r="605" spans="1:6" x14ac:dyDescent="0.2">
      <c r="A605" s="24" t="s">
        <v>103</v>
      </c>
      <c r="B605" s="24" t="s">
        <v>101</v>
      </c>
      <c r="C605" s="24" t="s">
        <v>33</v>
      </c>
      <c r="D605" s="24">
        <v>2018</v>
      </c>
      <c r="E605" s="24" t="s">
        <v>102</v>
      </c>
      <c r="F605" s="3">
        <f>IF(AND(A605="PSA Testing", E605= "Utilization Rate (per 100,000 patients)"),
SUMIFS(PSA!$D:$D,PSA!$A:$A,C605,PSA!$G:$G,D605),
IF(AND(A605="Colorectal Cancer Screening", E605="Utilization Rate (per 100,000 patients)"),
SUMIFS(COL!$D:$D,COL!$A:$A,C605,COL!$G:$G, D605),
IF(AND(A605="Cervical Cancer Screening", E605="Utilization Rate (per 100,000 patients)"),
SUMIFS(CERV!$D:$D,CERV!$A:$A,C605,CERV!$G:$G,D605),
IF(AND(A605="Cancer Screening for CKD patients", E605="Utilization Rate (per 100,000 patients)"),
SUMIFS(CANSCRN!$D:$D,CANSCRN!$A:$A,C605,CANSCRN!$G:$G,D605),
IF(AND(A605="PSA Testing", E605="Cost per service ($USD)"),
SUMIFS(PSA!$E:$E,PSA!$A:$A,C605,PSA!$G:$G,D605),
IF(AND(A605="Colorectal Cancer Screening", E605="Cost per service ($USD)"),
SUMIFS(COL!$E:$E,COL!$A:$A,C605,COL!$G:$G,D605),
IF(AND(A605="Cervical Cancer Screening", E605="Cost per service ($USD)"),
SUMIFS(CERV!$E:$E,CERV!$A:$A,C605,CERV!$G:$G,D605),
IF(AND(A605="Cancer Screening for CKD patients", E605="Cost per service ($USD)"),
SUMIFS(CANSCRN!$E:$E,CANSCRN!$A:$A,C605,CANSCRN!$G:$G,D605),
IF(AND(A605="PSA Testing", E605="Total Expenditure ($USD per 100,000 patients)"),
SUMIFS(PSA!$F:$F,PSA!$A:$A,C605,PSA!$G:$G,D605),
IF(AND(A605="Colorectal Cancer Screening", E605="Total Expenditure ($USD per 100,000 patients)"),
SUMIFS(COL!$F:$F,COL!$A:$A,C605,COL!$G:$G,D605),
IF(AND(A605="Cervical Cancer Screening", E605="Total Expenditure ($USD per 100,000 patients)"),
SUMIFS(CERV!$F:$F,CERV!$A:$A,C605,CERV!$G:$G,D605),
SUMIFS(CANSCRN!$F:$F,CANSCRN!$A:$A,C605,CANSCRN!$G:$G,D605))))))))))))</f>
        <v>8895.9813000089907</v>
      </c>
    </row>
    <row r="606" spans="1:6" x14ac:dyDescent="0.2">
      <c r="A606" s="24" t="s">
        <v>103</v>
      </c>
      <c r="B606" s="24" t="s">
        <v>101</v>
      </c>
      <c r="C606" s="24" t="s">
        <v>33</v>
      </c>
      <c r="D606" s="24">
        <v>2019</v>
      </c>
      <c r="E606" s="24" t="s">
        <v>102</v>
      </c>
      <c r="F606" s="3">
        <f>IF(AND(A606="PSA Testing", E606= "Utilization Rate (per 100,000 patients)"),
SUMIFS(PSA!$D:$D,PSA!$A:$A,C606,PSA!$G:$G,D606),
IF(AND(A606="Colorectal Cancer Screening", E606="Utilization Rate (per 100,000 patients)"),
SUMIFS(COL!$D:$D,COL!$A:$A,C606,COL!$G:$G, D606),
IF(AND(A606="Cervical Cancer Screening", E606="Utilization Rate (per 100,000 patients)"),
SUMIFS(CERV!$D:$D,CERV!$A:$A,C606,CERV!$G:$G,D606),
IF(AND(A606="Cancer Screening for CKD patients", E606="Utilization Rate (per 100,000 patients)"),
SUMIFS(CANSCRN!$D:$D,CANSCRN!$A:$A,C606,CANSCRN!$G:$G,D606),
IF(AND(A606="PSA Testing", E606="Cost per service ($USD)"),
SUMIFS(PSA!$E:$E,PSA!$A:$A,C606,PSA!$G:$G,D606),
IF(AND(A606="Colorectal Cancer Screening", E606="Cost per service ($USD)"),
SUMIFS(COL!$E:$E,COL!$A:$A,C606,COL!$G:$G,D606),
IF(AND(A606="Cervical Cancer Screening", E606="Cost per service ($USD)"),
SUMIFS(CERV!$E:$E,CERV!$A:$A,C606,CERV!$G:$G,D606),
IF(AND(A606="Cancer Screening for CKD patients", E606="Cost per service ($USD)"),
SUMIFS(CANSCRN!$E:$E,CANSCRN!$A:$A,C606,CANSCRN!$G:$G,D606),
IF(AND(A606="PSA Testing", E606="Total Expenditure ($USD per 100,000 patients)"),
SUMIFS(PSA!$F:$F,PSA!$A:$A,C606,PSA!$G:$G,D606),
IF(AND(A606="Colorectal Cancer Screening", E606="Total Expenditure ($USD per 100,000 patients)"),
SUMIFS(COL!$F:$F,COL!$A:$A,C606,COL!$G:$G,D606),
IF(AND(A606="Cervical Cancer Screening", E606="Total Expenditure ($USD per 100,000 patients)"),
SUMIFS(CERV!$F:$F,CERV!$A:$A,C606,CERV!$G:$G,D606),
SUMIFS(CANSCRN!$F:$F,CANSCRN!$A:$A,C606,CANSCRN!$G:$G,D606))))))))))))</f>
        <v>9479.4611674704811</v>
      </c>
    </row>
    <row r="607" spans="1:6" x14ac:dyDescent="0.2">
      <c r="A607" s="24" t="s">
        <v>103</v>
      </c>
      <c r="B607" s="24" t="s">
        <v>101</v>
      </c>
      <c r="C607" s="24" t="s">
        <v>34</v>
      </c>
      <c r="D607" s="24">
        <v>2009</v>
      </c>
      <c r="E607" s="24" t="s">
        <v>102</v>
      </c>
      <c r="F607" s="3">
        <f>IF(AND(A607="PSA Testing", E607= "Utilization Rate (per 100,000 patients)"),
SUMIFS(PSA!$D:$D,PSA!$A:$A,C607,PSA!$G:$G,D607),
IF(AND(A607="Colorectal Cancer Screening", E607="Utilization Rate (per 100,000 patients)"),
SUMIFS(COL!$D:$D,COL!$A:$A,C607,COL!$G:$G, D607),
IF(AND(A607="Cervical Cancer Screening", E607="Utilization Rate (per 100,000 patients)"),
SUMIFS(CERV!$D:$D,CERV!$A:$A,C607,CERV!$G:$G,D607),
IF(AND(A607="Cancer Screening for CKD patients", E607="Utilization Rate (per 100,000 patients)"),
SUMIFS(CANSCRN!$D:$D,CANSCRN!$A:$A,C607,CANSCRN!$G:$G,D607),
IF(AND(A607="PSA Testing", E607="Cost per service ($USD)"),
SUMIFS(PSA!$E:$E,PSA!$A:$A,C607,PSA!$G:$G,D607),
IF(AND(A607="Colorectal Cancer Screening", E607="Cost per service ($USD)"),
SUMIFS(COL!$E:$E,COL!$A:$A,C607,COL!$G:$G,D607),
IF(AND(A607="Cervical Cancer Screening", E607="Cost per service ($USD)"),
SUMIFS(CERV!$E:$E,CERV!$A:$A,C607,CERV!$G:$G,D607),
IF(AND(A607="Cancer Screening for CKD patients", E607="Cost per service ($USD)"),
SUMIFS(CANSCRN!$E:$E,CANSCRN!$A:$A,C607,CANSCRN!$G:$G,D607),
IF(AND(A607="PSA Testing", E607="Total Expenditure ($USD per 100,000 patients)"),
SUMIFS(PSA!$F:$F,PSA!$A:$A,C607,PSA!$G:$G,D607),
IF(AND(A607="Colorectal Cancer Screening", E607="Total Expenditure ($USD per 100,000 patients)"),
SUMIFS(COL!$F:$F,COL!$A:$A,C607,COL!$G:$G,D607),
IF(AND(A607="Cervical Cancer Screening", E607="Total Expenditure ($USD per 100,000 patients)"),
SUMIFS(CERV!$F:$F,CERV!$A:$A,C607,CERV!$G:$G,D607),
SUMIFS(CANSCRN!$F:$F,CANSCRN!$A:$A,C607,CANSCRN!$G:$G,D607))))))))))))</f>
        <v>9343.9396695718333</v>
      </c>
    </row>
    <row r="608" spans="1:6" x14ac:dyDescent="0.2">
      <c r="A608" s="24" t="s">
        <v>103</v>
      </c>
      <c r="B608" s="24" t="s">
        <v>101</v>
      </c>
      <c r="C608" s="24" t="s">
        <v>34</v>
      </c>
      <c r="D608" s="24">
        <v>2010</v>
      </c>
      <c r="E608" s="24" t="s">
        <v>102</v>
      </c>
      <c r="F608" s="3">
        <f>IF(AND(A608="PSA Testing", E608= "Utilization Rate (per 100,000 patients)"),
SUMIFS(PSA!$D:$D,PSA!$A:$A,C608,PSA!$G:$G,D608),
IF(AND(A608="Colorectal Cancer Screening", E608="Utilization Rate (per 100,000 patients)"),
SUMIFS(COL!$D:$D,COL!$A:$A,C608,COL!$G:$G, D608),
IF(AND(A608="Cervical Cancer Screening", E608="Utilization Rate (per 100,000 patients)"),
SUMIFS(CERV!$D:$D,CERV!$A:$A,C608,CERV!$G:$G,D608),
IF(AND(A608="Cancer Screening for CKD patients", E608="Utilization Rate (per 100,000 patients)"),
SUMIFS(CANSCRN!$D:$D,CANSCRN!$A:$A,C608,CANSCRN!$G:$G,D608),
IF(AND(A608="PSA Testing", E608="Cost per service ($USD)"),
SUMIFS(PSA!$E:$E,PSA!$A:$A,C608,PSA!$G:$G,D608),
IF(AND(A608="Colorectal Cancer Screening", E608="Cost per service ($USD)"),
SUMIFS(COL!$E:$E,COL!$A:$A,C608,COL!$G:$G,D608),
IF(AND(A608="Cervical Cancer Screening", E608="Cost per service ($USD)"),
SUMIFS(CERV!$E:$E,CERV!$A:$A,C608,CERV!$G:$G,D608),
IF(AND(A608="Cancer Screening for CKD patients", E608="Cost per service ($USD)"),
SUMIFS(CANSCRN!$E:$E,CANSCRN!$A:$A,C608,CANSCRN!$G:$G,D608),
IF(AND(A608="PSA Testing", E608="Total Expenditure ($USD per 100,000 patients)"),
SUMIFS(PSA!$F:$F,PSA!$A:$A,C608,PSA!$G:$G,D608),
IF(AND(A608="Colorectal Cancer Screening", E608="Total Expenditure ($USD per 100,000 patients)"),
SUMIFS(COL!$F:$F,COL!$A:$A,C608,COL!$G:$G,D608),
IF(AND(A608="Cervical Cancer Screening", E608="Total Expenditure ($USD per 100,000 patients)"),
SUMIFS(CERV!$F:$F,CERV!$A:$A,C608,CERV!$G:$G,D608),
SUMIFS(CANSCRN!$F:$F,CANSCRN!$A:$A,C608,CANSCRN!$G:$G,D608))))))))))))</f>
        <v>8850.1415397440123</v>
      </c>
    </row>
    <row r="609" spans="1:6" x14ac:dyDescent="0.2">
      <c r="A609" s="24" t="s">
        <v>103</v>
      </c>
      <c r="B609" s="24" t="s">
        <v>101</v>
      </c>
      <c r="C609" s="24" t="s">
        <v>34</v>
      </c>
      <c r="D609" s="24">
        <v>2011</v>
      </c>
      <c r="E609" s="24" t="s">
        <v>102</v>
      </c>
      <c r="F609" s="3">
        <f>IF(AND(A609="PSA Testing", E609= "Utilization Rate (per 100,000 patients)"),
SUMIFS(PSA!$D:$D,PSA!$A:$A,C609,PSA!$G:$G,D609),
IF(AND(A609="Colorectal Cancer Screening", E609="Utilization Rate (per 100,000 patients)"),
SUMIFS(COL!$D:$D,COL!$A:$A,C609,COL!$G:$G, D609),
IF(AND(A609="Cervical Cancer Screening", E609="Utilization Rate (per 100,000 patients)"),
SUMIFS(CERV!$D:$D,CERV!$A:$A,C609,CERV!$G:$G,D609),
IF(AND(A609="Cancer Screening for CKD patients", E609="Utilization Rate (per 100,000 patients)"),
SUMIFS(CANSCRN!$D:$D,CANSCRN!$A:$A,C609,CANSCRN!$G:$G,D609),
IF(AND(A609="PSA Testing", E609="Cost per service ($USD)"),
SUMIFS(PSA!$E:$E,PSA!$A:$A,C609,PSA!$G:$G,D609),
IF(AND(A609="Colorectal Cancer Screening", E609="Cost per service ($USD)"),
SUMIFS(COL!$E:$E,COL!$A:$A,C609,COL!$G:$G,D609),
IF(AND(A609="Cervical Cancer Screening", E609="Cost per service ($USD)"),
SUMIFS(CERV!$E:$E,CERV!$A:$A,C609,CERV!$G:$G,D609),
IF(AND(A609="Cancer Screening for CKD patients", E609="Cost per service ($USD)"),
SUMIFS(CANSCRN!$E:$E,CANSCRN!$A:$A,C609,CANSCRN!$G:$G,D609),
IF(AND(A609="PSA Testing", E609="Total Expenditure ($USD per 100,000 patients)"),
SUMIFS(PSA!$F:$F,PSA!$A:$A,C609,PSA!$G:$G,D609),
IF(AND(A609="Colorectal Cancer Screening", E609="Total Expenditure ($USD per 100,000 patients)"),
SUMIFS(COL!$F:$F,COL!$A:$A,C609,COL!$G:$G,D609),
IF(AND(A609="Cervical Cancer Screening", E609="Total Expenditure ($USD per 100,000 patients)"),
SUMIFS(CERV!$F:$F,CERV!$A:$A,C609,CERV!$G:$G,D609),
SUMIFS(CANSCRN!$F:$F,CANSCRN!$A:$A,C609,CANSCRN!$G:$G,D609))))))))))))</f>
        <v>8038.940006051007</v>
      </c>
    </row>
    <row r="610" spans="1:6" x14ac:dyDescent="0.2">
      <c r="A610" s="24" t="s">
        <v>103</v>
      </c>
      <c r="B610" s="24" t="s">
        <v>101</v>
      </c>
      <c r="C610" s="24" t="s">
        <v>34</v>
      </c>
      <c r="D610" s="24">
        <v>2012</v>
      </c>
      <c r="E610" s="24" t="s">
        <v>102</v>
      </c>
      <c r="F610" s="3">
        <f>IF(AND(A610="PSA Testing", E610= "Utilization Rate (per 100,000 patients)"),
SUMIFS(PSA!$D:$D,PSA!$A:$A,C610,PSA!$G:$G,D610),
IF(AND(A610="Colorectal Cancer Screening", E610="Utilization Rate (per 100,000 patients)"),
SUMIFS(COL!$D:$D,COL!$A:$A,C610,COL!$G:$G, D610),
IF(AND(A610="Cervical Cancer Screening", E610="Utilization Rate (per 100,000 patients)"),
SUMIFS(CERV!$D:$D,CERV!$A:$A,C610,CERV!$G:$G,D610),
IF(AND(A610="Cancer Screening for CKD patients", E610="Utilization Rate (per 100,000 patients)"),
SUMIFS(CANSCRN!$D:$D,CANSCRN!$A:$A,C610,CANSCRN!$G:$G,D610),
IF(AND(A610="PSA Testing", E610="Cost per service ($USD)"),
SUMIFS(PSA!$E:$E,PSA!$A:$A,C610,PSA!$G:$G,D610),
IF(AND(A610="Colorectal Cancer Screening", E610="Cost per service ($USD)"),
SUMIFS(COL!$E:$E,COL!$A:$A,C610,COL!$G:$G,D610),
IF(AND(A610="Cervical Cancer Screening", E610="Cost per service ($USD)"),
SUMIFS(CERV!$E:$E,CERV!$A:$A,C610,CERV!$G:$G,D610),
IF(AND(A610="Cancer Screening for CKD patients", E610="Cost per service ($USD)"),
SUMIFS(CANSCRN!$E:$E,CANSCRN!$A:$A,C610,CANSCRN!$G:$G,D610),
IF(AND(A610="PSA Testing", E610="Total Expenditure ($USD per 100,000 patients)"),
SUMIFS(PSA!$F:$F,PSA!$A:$A,C610,PSA!$G:$G,D610),
IF(AND(A610="Colorectal Cancer Screening", E610="Total Expenditure ($USD per 100,000 patients)"),
SUMIFS(COL!$F:$F,COL!$A:$A,C610,COL!$G:$G,D610),
IF(AND(A610="Cervical Cancer Screening", E610="Total Expenditure ($USD per 100,000 patients)"),
SUMIFS(CERV!$F:$F,CERV!$A:$A,C610,CERV!$G:$G,D610),
SUMIFS(CANSCRN!$F:$F,CANSCRN!$A:$A,C610,CANSCRN!$G:$G,D610))))))))))))</f>
        <v>7518.0405217873986</v>
      </c>
    </row>
    <row r="611" spans="1:6" x14ac:dyDescent="0.2">
      <c r="A611" s="24" t="s">
        <v>103</v>
      </c>
      <c r="B611" s="24" t="s">
        <v>101</v>
      </c>
      <c r="C611" s="24" t="s">
        <v>34</v>
      </c>
      <c r="D611" s="24">
        <v>2013</v>
      </c>
      <c r="E611" s="24" t="s">
        <v>102</v>
      </c>
      <c r="F611" s="3">
        <f>IF(AND(A611="PSA Testing", E611= "Utilization Rate (per 100,000 patients)"),
SUMIFS(PSA!$D:$D,PSA!$A:$A,C611,PSA!$G:$G,D611),
IF(AND(A611="Colorectal Cancer Screening", E611="Utilization Rate (per 100,000 patients)"),
SUMIFS(COL!$D:$D,COL!$A:$A,C611,COL!$G:$G, D611),
IF(AND(A611="Cervical Cancer Screening", E611="Utilization Rate (per 100,000 patients)"),
SUMIFS(CERV!$D:$D,CERV!$A:$A,C611,CERV!$G:$G,D611),
IF(AND(A611="Cancer Screening for CKD patients", E611="Utilization Rate (per 100,000 patients)"),
SUMIFS(CANSCRN!$D:$D,CANSCRN!$A:$A,C611,CANSCRN!$G:$G,D611),
IF(AND(A611="PSA Testing", E611="Cost per service ($USD)"),
SUMIFS(PSA!$E:$E,PSA!$A:$A,C611,PSA!$G:$G,D611),
IF(AND(A611="Colorectal Cancer Screening", E611="Cost per service ($USD)"),
SUMIFS(COL!$E:$E,COL!$A:$A,C611,COL!$G:$G,D611),
IF(AND(A611="Cervical Cancer Screening", E611="Cost per service ($USD)"),
SUMIFS(CERV!$E:$E,CERV!$A:$A,C611,CERV!$G:$G,D611),
IF(AND(A611="Cancer Screening for CKD patients", E611="Cost per service ($USD)"),
SUMIFS(CANSCRN!$E:$E,CANSCRN!$A:$A,C611,CANSCRN!$G:$G,D611),
IF(AND(A611="PSA Testing", E611="Total Expenditure ($USD per 100,000 patients)"),
SUMIFS(PSA!$F:$F,PSA!$A:$A,C611,PSA!$G:$G,D611),
IF(AND(A611="Colorectal Cancer Screening", E611="Total Expenditure ($USD per 100,000 patients)"),
SUMIFS(COL!$F:$F,COL!$A:$A,C611,COL!$G:$G,D611),
IF(AND(A611="Cervical Cancer Screening", E611="Total Expenditure ($USD per 100,000 patients)"),
SUMIFS(CERV!$F:$F,CERV!$A:$A,C611,CERV!$G:$G,D611),
SUMIFS(CANSCRN!$F:$F,CANSCRN!$A:$A,C611,CANSCRN!$G:$G,D611))))))))))))</f>
        <v>7436.0459174983826</v>
      </c>
    </row>
    <row r="612" spans="1:6" x14ac:dyDescent="0.2">
      <c r="A612" s="24" t="s">
        <v>103</v>
      </c>
      <c r="B612" s="24" t="s">
        <v>101</v>
      </c>
      <c r="C612" s="24" t="s">
        <v>34</v>
      </c>
      <c r="D612" s="24">
        <v>2014</v>
      </c>
      <c r="E612" s="24" t="s">
        <v>102</v>
      </c>
      <c r="F612" s="3">
        <f>IF(AND(A612="PSA Testing", E612= "Utilization Rate (per 100,000 patients)"),
SUMIFS(PSA!$D:$D,PSA!$A:$A,C612,PSA!$G:$G,D612),
IF(AND(A612="Colorectal Cancer Screening", E612="Utilization Rate (per 100,000 patients)"),
SUMIFS(COL!$D:$D,COL!$A:$A,C612,COL!$G:$G, D612),
IF(AND(A612="Cervical Cancer Screening", E612="Utilization Rate (per 100,000 patients)"),
SUMIFS(CERV!$D:$D,CERV!$A:$A,C612,CERV!$G:$G,D612),
IF(AND(A612="Cancer Screening for CKD patients", E612="Utilization Rate (per 100,000 patients)"),
SUMIFS(CANSCRN!$D:$D,CANSCRN!$A:$A,C612,CANSCRN!$G:$G,D612),
IF(AND(A612="PSA Testing", E612="Cost per service ($USD)"),
SUMIFS(PSA!$E:$E,PSA!$A:$A,C612,PSA!$G:$G,D612),
IF(AND(A612="Colorectal Cancer Screening", E612="Cost per service ($USD)"),
SUMIFS(COL!$E:$E,COL!$A:$A,C612,COL!$G:$G,D612),
IF(AND(A612="Cervical Cancer Screening", E612="Cost per service ($USD)"),
SUMIFS(CERV!$E:$E,CERV!$A:$A,C612,CERV!$G:$G,D612),
IF(AND(A612="Cancer Screening for CKD patients", E612="Cost per service ($USD)"),
SUMIFS(CANSCRN!$E:$E,CANSCRN!$A:$A,C612,CANSCRN!$G:$G,D612),
IF(AND(A612="PSA Testing", E612="Total Expenditure ($USD per 100,000 patients)"),
SUMIFS(PSA!$F:$F,PSA!$A:$A,C612,PSA!$G:$G,D612),
IF(AND(A612="Colorectal Cancer Screening", E612="Total Expenditure ($USD per 100,000 patients)"),
SUMIFS(COL!$F:$F,COL!$A:$A,C612,COL!$G:$G,D612),
IF(AND(A612="Cervical Cancer Screening", E612="Total Expenditure ($USD per 100,000 patients)"),
SUMIFS(CERV!$F:$F,CERV!$A:$A,C612,CERV!$G:$G,D612),
SUMIFS(CANSCRN!$F:$F,CANSCRN!$A:$A,C612,CANSCRN!$G:$G,D612))))))))))))</f>
        <v>6084.8314141330466</v>
      </c>
    </row>
    <row r="613" spans="1:6" x14ac:dyDescent="0.2">
      <c r="A613" s="24" t="s">
        <v>103</v>
      </c>
      <c r="B613" s="24" t="s">
        <v>101</v>
      </c>
      <c r="C613" s="24" t="s">
        <v>34</v>
      </c>
      <c r="D613" s="24">
        <v>2015</v>
      </c>
      <c r="E613" s="24" t="s">
        <v>102</v>
      </c>
      <c r="F613" s="3">
        <f>IF(AND(A613="PSA Testing", E613= "Utilization Rate (per 100,000 patients)"),
SUMIFS(PSA!$D:$D,PSA!$A:$A,C613,PSA!$G:$G,D613),
IF(AND(A613="Colorectal Cancer Screening", E613="Utilization Rate (per 100,000 patients)"),
SUMIFS(COL!$D:$D,COL!$A:$A,C613,COL!$G:$G, D613),
IF(AND(A613="Cervical Cancer Screening", E613="Utilization Rate (per 100,000 patients)"),
SUMIFS(CERV!$D:$D,CERV!$A:$A,C613,CERV!$G:$G,D613),
IF(AND(A613="Cancer Screening for CKD patients", E613="Utilization Rate (per 100,000 patients)"),
SUMIFS(CANSCRN!$D:$D,CANSCRN!$A:$A,C613,CANSCRN!$G:$G,D613),
IF(AND(A613="PSA Testing", E613="Cost per service ($USD)"),
SUMIFS(PSA!$E:$E,PSA!$A:$A,C613,PSA!$G:$G,D613),
IF(AND(A613="Colorectal Cancer Screening", E613="Cost per service ($USD)"),
SUMIFS(COL!$E:$E,COL!$A:$A,C613,COL!$G:$G,D613),
IF(AND(A613="Cervical Cancer Screening", E613="Cost per service ($USD)"),
SUMIFS(CERV!$E:$E,CERV!$A:$A,C613,CERV!$G:$G,D613),
IF(AND(A613="Cancer Screening for CKD patients", E613="Cost per service ($USD)"),
SUMIFS(CANSCRN!$E:$E,CANSCRN!$A:$A,C613,CANSCRN!$G:$G,D613),
IF(AND(A613="PSA Testing", E613="Total Expenditure ($USD per 100,000 patients)"),
SUMIFS(PSA!$F:$F,PSA!$A:$A,C613,PSA!$G:$G,D613),
IF(AND(A613="Colorectal Cancer Screening", E613="Total Expenditure ($USD per 100,000 patients)"),
SUMIFS(COL!$F:$F,COL!$A:$A,C613,COL!$G:$G,D613),
IF(AND(A613="Cervical Cancer Screening", E613="Total Expenditure ($USD per 100,000 patients)"),
SUMIFS(CERV!$F:$F,CERV!$A:$A,C613,CERV!$G:$G,D613),
SUMIFS(CANSCRN!$F:$F,CANSCRN!$A:$A,C613,CANSCRN!$G:$G,D613))))))))))))</f>
        <v>6637.2962022060001</v>
      </c>
    </row>
    <row r="614" spans="1:6" x14ac:dyDescent="0.2">
      <c r="A614" s="24" t="s">
        <v>103</v>
      </c>
      <c r="B614" s="24" t="s">
        <v>101</v>
      </c>
      <c r="C614" s="24" t="s">
        <v>34</v>
      </c>
      <c r="D614" s="24">
        <v>2016</v>
      </c>
      <c r="E614" s="24" t="s">
        <v>102</v>
      </c>
      <c r="F614" s="3">
        <f>IF(AND(A614="PSA Testing", E614= "Utilization Rate (per 100,000 patients)"),
SUMIFS(PSA!$D:$D,PSA!$A:$A,C614,PSA!$G:$G,D614),
IF(AND(A614="Colorectal Cancer Screening", E614="Utilization Rate (per 100,000 patients)"),
SUMIFS(COL!$D:$D,COL!$A:$A,C614,COL!$G:$G, D614),
IF(AND(A614="Cervical Cancer Screening", E614="Utilization Rate (per 100,000 patients)"),
SUMIFS(CERV!$D:$D,CERV!$A:$A,C614,CERV!$G:$G,D614),
IF(AND(A614="Cancer Screening for CKD patients", E614="Utilization Rate (per 100,000 patients)"),
SUMIFS(CANSCRN!$D:$D,CANSCRN!$A:$A,C614,CANSCRN!$G:$G,D614),
IF(AND(A614="PSA Testing", E614="Cost per service ($USD)"),
SUMIFS(PSA!$E:$E,PSA!$A:$A,C614,PSA!$G:$G,D614),
IF(AND(A614="Colorectal Cancer Screening", E614="Cost per service ($USD)"),
SUMIFS(COL!$E:$E,COL!$A:$A,C614,COL!$G:$G,D614),
IF(AND(A614="Cervical Cancer Screening", E614="Cost per service ($USD)"),
SUMIFS(CERV!$E:$E,CERV!$A:$A,C614,CERV!$G:$G,D614),
IF(AND(A614="Cancer Screening for CKD patients", E614="Cost per service ($USD)"),
SUMIFS(CANSCRN!$E:$E,CANSCRN!$A:$A,C614,CANSCRN!$G:$G,D614),
IF(AND(A614="PSA Testing", E614="Total Expenditure ($USD per 100,000 patients)"),
SUMIFS(PSA!$F:$F,PSA!$A:$A,C614,PSA!$G:$G,D614),
IF(AND(A614="Colorectal Cancer Screening", E614="Total Expenditure ($USD per 100,000 patients)"),
SUMIFS(COL!$F:$F,COL!$A:$A,C614,COL!$G:$G,D614),
IF(AND(A614="Cervical Cancer Screening", E614="Total Expenditure ($USD per 100,000 patients)"),
SUMIFS(CERV!$F:$F,CERV!$A:$A,C614,CERV!$G:$G,D614),
SUMIFS(CANSCRN!$F:$F,CANSCRN!$A:$A,C614,CANSCRN!$G:$G,D614))))))))))))</f>
        <v>6943.7155602204148</v>
      </c>
    </row>
    <row r="615" spans="1:6" x14ac:dyDescent="0.2">
      <c r="A615" s="24" t="s">
        <v>103</v>
      </c>
      <c r="B615" s="24" t="s">
        <v>101</v>
      </c>
      <c r="C615" s="24" t="s">
        <v>34</v>
      </c>
      <c r="D615" s="24">
        <v>2017</v>
      </c>
      <c r="E615" s="24" t="s">
        <v>102</v>
      </c>
      <c r="F615" s="3">
        <f>IF(AND(A615="PSA Testing", E615= "Utilization Rate (per 100,000 patients)"),
SUMIFS(PSA!$D:$D,PSA!$A:$A,C615,PSA!$G:$G,D615),
IF(AND(A615="Colorectal Cancer Screening", E615="Utilization Rate (per 100,000 patients)"),
SUMIFS(COL!$D:$D,COL!$A:$A,C615,COL!$G:$G, D615),
IF(AND(A615="Cervical Cancer Screening", E615="Utilization Rate (per 100,000 patients)"),
SUMIFS(CERV!$D:$D,CERV!$A:$A,C615,CERV!$G:$G,D615),
IF(AND(A615="Cancer Screening for CKD patients", E615="Utilization Rate (per 100,000 patients)"),
SUMIFS(CANSCRN!$D:$D,CANSCRN!$A:$A,C615,CANSCRN!$G:$G,D615),
IF(AND(A615="PSA Testing", E615="Cost per service ($USD)"),
SUMIFS(PSA!$E:$E,PSA!$A:$A,C615,PSA!$G:$G,D615),
IF(AND(A615="Colorectal Cancer Screening", E615="Cost per service ($USD)"),
SUMIFS(COL!$E:$E,COL!$A:$A,C615,COL!$G:$G,D615),
IF(AND(A615="Cervical Cancer Screening", E615="Cost per service ($USD)"),
SUMIFS(CERV!$E:$E,CERV!$A:$A,C615,CERV!$G:$G,D615),
IF(AND(A615="Cancer Screening for CKD patients", E615="Cost per service ($USD)"),
SUMIFS(CANSCRN!$E:$E,CANSCRN!$A:$A,C615,CANSCRN!$G:$G,D615),
IF(AND(A615="PSA Testing", E615="Total Expenditure ($USD per 100,000 patients)"),
SUMIFS(PSA!$F:$F,PSA!$A:$A,C615,PSA!$G:$G,D615),
IF(AND(A615="Colorectal Cancer Screening", E615="Total Expenditure ($USD per 100,000 patients)"),
SUMIFS(COL!$F:$F,COL!$A:$A,C615,COL!$G:$G,D615),
IF(AND(A615="Cervical Cancer Screening", E615="Total Expenditure ($USD per 100,000 patients)"),
SUMIFS(CERV!$F:$F,CERV!$A:$A,C615,CERV!$G:$G,D615),
SUMIFS(CANSCRN!$F:$F,CANSCRN!$A:$A,C615,CANSCRN!$G:$G,D615))))))))))))</f>
        <v>8480.5463687451265</v>
      </c>
    </row>
    <row r="616" spans="1:6" x14ac:dyDescent="0.2">
      <c r="A616" s="24" t="s">
        <v>103</v>
      </c>
      <c r="B616" s="24" t="s">
        <v>101</v>
      </c>
      <c r="C616" s="24" t="s">
        <v>34</v>
      </c>
      <c r="D616" s="24">
        <v>2018</v>
      </c>
      <c r="E616" s="24" t="s">
        <v>102</v>
      </c>
      <c r="F616" s="3">
        <f>IF(AND(A616="PSA Testing", E616= "Utilization Rate (per 100,000 patients)"),
SUMIFS(PSA!$D:$D,PSA!$A:$A,C616,PSA!$G:$G,D616),
IF(AND(A616="Colorectal Cancer Screening", E616="Utilization Rate (per 100,000 patients)"),
SUMIFS(COL!$D:$D,COL!$A:$A,C616,COL!$G:$G, D616),
IF(AND(A616="Cervical Cancer Screening", E616="Utilization Rate (per 100,000 patients)"),
SUMIFS(CERV!$D:$D,CERV!$A:$A,C616,CERV!$G:$G,D616),
IF(AND(A616="Cancer Screening for CKD patients", E616="Utilization Rate (per 100,000 patients)"),
SUMIFS(CANSCRN!$D:$D,CANSCRN!$A:$A,C616,CANSCRN!$G:$G,D616),
IF(AND(A616="PSA Testing", E616="Cost per service ($USD)"),
SUMIFS(PSA!$E:$E,PSA!$A:$A,C616,PSA!$G:$G,D616),
IF(AND(A616="Colorectal Cancer Screening", E616="Cost per service ($USD)"),
SUMIFS(COL!$E:$E,COL!$A:$A,C616,COL!$G:$G,D616),
IF(AND(A616="Cervical Cancer Screening", E616="Cost per service ($USD)"),
SUMIFS(CERV!$E:$E,CERV!$A:$A,C616,CERV!$G:$G,D616),
IF(AND(A616="Cancer Screening for CKD patients", E616="Cost per service ($USD)"),
SUMIFS(CANSCRN!$E:$E,CANSCRN!$A:$A,C616,CANSCRN!$G:$G,D616),
IF(AND(A616="PSA Testing", E616="Total Expenditure ($USD per 100,000 patients)"),
SUMIFS(PSA!$F:$F,PSA!$A:$A,C616,PSA!$G:$G,D616),
IF(AND(A616="Colorectal Cancer Screening", E616="Total Expenditure ($USD per 100,000 patients)"),
SUMIFS(COL!$F:$F,COL!$A:$A,C616,COL!$G:$G,D616),
IF(AND(A616="Cervical Cancer Screening", E616="Total Expenditure ($USD per 100,000 patients)"),
SUMIFS(CERV!$F:$F,CERV!$A:$A,C616,CERV!$G:$G,D616),
SUMIFS(CANSCRN!$F:$F,CANSCRN!$A:$A,C616,CANSCRN!$G:$G,D616))))))))))))</f>
        <v>9324.27493388945</v>
      </c>
    </row>
    <row r="617" spans="1:6" x14ac:dyDescent="0.2">
      <c r="A617" s="24" t="s">
        <v>103</v>
      </c>
      <c r="B617" s="24" t="s">
        <v>101</v>
      </c>
      <c r="C617" s="24" t="s">
        <v>34</v>
      </c>
      <c r="D617" s="24">
        <v>2019</v>
      </c>
      <c r="E617" s="24" t="s">
        <v>102</v>
      </c>
      <c r="F617" s="3">
        <f>IF(AND(A617="PSA Testing", E617= "Utilization Rate (per 100,000 patients)"),
SUMIFS(PSA!$D:$D,PSA!$A:$A,C617,PSA!$G:$G,D617),
IF(AND(A617="Colorectal Cancer Screening", E617="Utilization Rate (per 100,000 patients)"),
SUMIFS(COL!$D:$D,COL!$A:$A,C617,COL!$G:$G, D617),
IF(AND(A617="Cervical Cancer Screening", E617="Utilization Rate (per 100,000 patients)"),
SUMIFS(CERV!$D:$D,CERV!$A:$A,C617,CERV!$G:$G,D617),
IF(AND(A617="Cancer Screening for CKD patients", E617="Utilization Rate (per 100,000 patients)"),
SUMIFS(CANSCRN!$D:$D,CANSCRN!$A:$A,C617,CANSCRN!$G:$G,D617),
IF(AND(A617="PSA Testing", E617="Cost per service ($USD)"),
SUMIFS(PSA!$E:$E,PSA!$A:$A,C617,PSA!$G:$G,D617),
IF(AND(A617="Colorectal Cancer Screening", E617="Cost per service ($USD)"),
SUMIFS(COL!$E:$E,COL!$A:$A,C617,COL!$G:$G,D617),
IF(AND(A617="Cervical Cancer Screening", E617="Cost per service ($USD)"),
SUMIFS(CERV!$E:$E,CERV!$A:$A,C617,CERV!$G:$G,D617),
IF(AND(A617="Cancer Screening for CKD patients", E617="Cost per service ($USD)"),
SUMIFS(CANSCRN!$E:$E,CANSCRN!$A:$A,C617,CANSCRN!$G:$G,D617),
IF(AND(A617="PSA Testing", E617="Total Expenditure ($USD per 100,000 patients)"),
SUMIFS(PSA!$F:$F,PSA!$A:$A,C617,PSA!$G:$G,D617),
IF(AND(A617="Colorectal Cancer Screening", E617="Total Expenditure ($USD per 100,000 patients)"),
SUMIFS(COL!$F:$F,COL!$A:$A,C617,COL!$G:$G,D617),
IF(AND(A617="Cervical Cancer Screening", E617="Total Expenditure ($USD per 100,000 patients)"),
SUMIFS(CERV!$F:$F,CERV!$A:$A,C617,CERV!$G:$G,D617),
SUMIFS(CANSCRN!$F:$F,CANSCRN!$A:$A,C617,CANSCRN!$G:$G,D617))))))))))))</f>
        <v>9472.3210064341074</v>
      </c>
    </row>
    <row r="618" spans="1:6" x14ac:dyDescent="0.2">
      <c r="A618" s="24" t="s">
        <v>103</v>
      </c>
      <c r="B618" s="24" t="s">
        <v>101</v>
      </c>
      <c r="C618" s="24" t="s">
        <v>35</v>
      </c>
      <c r="D618" s="24">
        <v>2009</v>
      </c>
      <c r="E618" s="24" t="s">
        <v>102</v>
      </c>
      <c r="F618" s="3">
        <f>IF(AND(A618="PSA Testing", E618= "Utilization Rate (per 100,000 patients)"),
SUMIFS(PSA!$D:$D,PSA!$A:$A,C618,PSA!$G:$G,D618),
IF(AND(A618="Colorectal Cancer Screening", E618="Utilization Rate (per 100,000 patients)"),
SUMIFS(COL!$D:$D,COL!$A:$A,C618,COL!$G:$G, D618),
IF(AND(A618="Cervical Cancer Screening", E618="Utilization Rate (per 100,000 patients)"),
SUMIFS(CERV!$D:$D,CERV!$A:$A,C618,CERV!$G:$G,D618),
IF(AND(A618="Cancer Screening for CKD patients", E618="Utilization Rate (per 100,000 patients)"),
SUMIFS(CANSCRN!$D:$D,CANSCRN!$A:$A,C618,CANSCRN!$G:$G,D618),
IF(AND(A618="PSA Testing", E618="Cost per service ($USD)"),
SUMIFS(PSA!$E:$E,PSA!$A:$A,C618,PSA!$G:$G,D618),
IF(AND(A618="Colorectal Cancer Screening", E618="Cost per service ($USD)"),
SUMIFS(COL!$E:$E,COL!$A:$A,C618,COL!$G:$G,D618),
IF(AND(A618="Cervical Cancer Screening", E618="Cost per service ($USD)"),
SUMIFS(CERV!$E:$E,CERV!$A:$A,C618,CERV!$G:$G,D618),
IF(AND(A618="Cancer Screening for CKD patients", E618="Cost per service ($USD)"),
SUMIFS(CANSCRN!$E:$E,CANSCRN!$A:$A,C618,CANSCRN!$G:$G,D618),
IF(AND(A618="PSA Testing", E618="Total Expenditure ($USD per 100,000 patients)"),
SUMIFS(PSA!$F:$F,PSA!$A:$A,C618,PSA!$G:$G,D618),
IF(AND(A618="Colorectal Cancer Screening", E618="Total Expenditure ($USD per 100,000 patients)"),
SUMIFS(COL!$F:$F,COL!$A:$A,C618,COL!$G:$G,D618),
IF(AND(A618="Cervical Cancer Screening", E618="Total Expenditure ($USD per 100,000 patients)"),
SUMIFS(CERV!$F:$F,CERV!$A:$A,C618,CERV!$G:$G,D618),
SUMIFS(CANSCRN!$F:$F,CANSCRN!$A:$A,C618,CANSCRN!$G:$G,D618))))))))))))</f>
        <v>8785.0127319025105</v>
      </c>
    </row>
    <row r="619" spans="1:6" x14ac:dyDescent="0.2">
      <c r="A619" s="24" t="s">
        <v>103</v>
      </c>
      <c r="B619" s="24" t="s">
        <v>101</v>
      </c>
      <c r="C619" s="24" t="s">
        <v>35</v>
      </c>
      <c r="D619" s="24">
        <v>2010</v>
      </c>
      <c r="E619" s="24" t="s">
        <v>102</v>
      </c>
      <c r="F619" s="3">
        <f>IF(AND(A619="PSA Testing", E619= "Utilization Rate (per 100,000 patients)"),
SUMIFS(PSA!$D:$D,PSA!$A:$A,C619,PSA!$G:$G,D619),
IF(AND(A619="Colorectal Cancer Screening", E619="Utilization Rate (per 100,000 patients)"),
SUMIFS(COL!$D:$D,COL!$A:$A,C619,COL!$G:$G, D619),
IF(AND(A619="Cervical Cancer Screening", E619="Utilization Rate (per 100,000 patients)"),
SUMIFS(CERV!$D:$D,CERV!$A:$A,C619,CERV!$G:$G,D619),
IF(AND(A619="Cancer Screening for CKD patients", E619="Utilization Rate (per 100,000 patients)"),
SUMIFS(CANSCRN!$D:$D,CANSCRN!$A:$A,C619,CANSCRN!$G:$G,D619),
IF(AND(A619="PSA Testing", E619="Cost per service ($USD)"),
SUMIFS(PSA!$E:$E,PSA!$A:$A,C619,PSA!$G:$G,D619),
IF(AND(A619="Colorectal Cancer Screening", E619="Cost per service ($USD)"),
SUMIFS(COL!$E:$E,COL!$A:$A,C619,COL!$G:$G,D619),
IF(AND(A619="Cervical Cancer Screening", E619="Cost per service ($USD)"),
SUMIFS(CERV!$E:$E,CERV!$A:$A,C619,CERV!$G:$G,D619),
IF(AND(A619="Cancer Screening for CKD patients", E619="Cost per service ($USD)"),
SUMIFS(CANSCRN!$E:$E,CANSCRN!$A:$A,C619,CANSCRN!$G:$G,D619),
IF(AND(A619="PSA Testing", E619="Total Expenditure ($USD per 100,000 patients)"),
SUMIFS(PSA!$F:$F,PSA!$A:$A,C619,PSA!$G:$G,D619),
IF(AND(A619="Colorectal Cancer Screening", E619="Total Expenditure ($USD per 100,000 patients)"),
SUMIFS(COL!$F:$F,COL!$A:$A,C619,COL!$G:$G,D619),
IF(AND(A619="Cervical Cancer Screening", E619="Total Expenditure ($USD per 100,000 patients)"),
SUMIFS(CERV!$F:$F,CERV!$A:$A,C619,CERV!$G:$G,D619),
SUMIFS(CANSCRN!$F:$F,CANSCRN!$A:$A,C619,CANSCRN!$G:$G,D619))))))))))))</f>
        <v>8675.4385964912271</v>
      </c>
    </row>
    <row r="620" spans="1:6" x14ac:dyDescent="0.2">
      <c r="A620" s="24" t="s">
        <v>103</v>
      </c>
      <c r="B620" s="24" t="s">
        <v>101</v>
      </c>
      <c r="C620" s="24" t="s">
        <v>35</v>
      </c>
      <c r="D620" s="24">
        <v>2011</v>
      </c>
      <c r="E620" s="24" t="s">
        <v>102</v>
      </c>
      <c r="F620" s="3">
        <f>IF(AND(A620="PSA Testing", E620= "Utilization Rate (per 100,000 patients)"),
SUMIFS(PSA!$D:$D,PSA!$A:$A,C620,PSA!$G:$G,D620),
IF(AND(A620="Colorectal Cancer Screening", E620="Utilization Rate (per 100,000 patients)"),
SUMIFS(COL!$D:$D,COL!$A:$A,C620,COL!$G:$G, D620),
IF(AND(A620="Cervical Cancer Screening", E620="Utilization Rate (per 100,000 patients)"),
SUMIFS(CERV!$D:$D,CERV!$A:$A,C620,CERV!$G:$G,D620),
IF(AND(A620="Cancer Screening for CKD patients", E620="Utilization Rate (per 100,000 patients)"),
SUMIFS(CANSCRN!$D:$D,CANSCRN!$A:$A,C620,CANSCRN!$G:$G,D620),
IF(AND(A620="PSA Testing", E620="Cost per service ($USD)"),
SUMIFS(PSA!$E:$E,PSA!$A:$A,C620,PSA!$G:$G,D620),
IF(AND(A620="Colorectal Cancer Screening", E620="Cost per service ($USD)"),
SUMIFS(COL!$E:$E,COL!$A:$A,C620,COL!$G:$G,D620),
IF(AND(A620="Cervical Cancer Screening", E620="Cost per service ($USD)"),
SUMIFS(CERV!$E:$E,CERV!$A:$A,C620,CERV!$G:$G,D620),
IF(AND(A620="Cancer Screening for CKD patients", E620="Cost per service ($USD)"),
SUMIFS(CANSCRN!$E:$E,CANSCRN!$A:$A,C620,CANSCRN!$G:$G,D620),
IF(AND(A620="PSA Testing", E620="Total Expenditure ($USD per 100,000 patients)"),
SUMIFS(PSA!$F:$F,PSA!$A:$A,C620,PSA!$G:$G,D620),
IF(AND(A620="Colorectal Cancer Screening", E620="Total Expenditure ($USD per 100,000 patients)"),
SUMIFS(COL!$F:$F,COL!$A:$A,C620,COL!$G:$G,D620),
IF(AND(A620="Cervical Cancer Screening", E620="Total Expenditure ($USD per 100,000 patients)"),
SUMIFS(CERV!$F:$F,CERV!$A:$A,C620,CERV!$G:$G,D620),
SUMIFS(CANSCRN!$F:$F,CANSCRN!$A:$A,C620,CANSCRN!$G:$G,D620))))))))))))</f>
        <v>7859.6098198450482</v>
      </c>
    </row>
    <row r="621" spans="1:6" x14ac:dyDescent="0.2">
      <c r="A621" s="24" t="s">
        <v>103</v>
      </c>
      <c r="B621" s="24" t="s">
        <v>101</v>
      </c>
      <c r="C621" s="24" t="s">
        <v>35</v>
      </c>
      <c r="D621" s="24">
        <v>2012</v>
      </c>
      <c r="E621" s="24" t="s">
        <v>102</v>
      </c>
      <c r="F621" s="3">
        <f>IF(AND(A621="PSA Testing", E621= "Utilization Rate (per 100,000 patients)"),
SUMIFS(PSA!$D:$D,PSA!$A:$A,C621,PSA!$G:$G,D621),
IF(AND(A621="Colorectal Cancer Screening", E621="Utilization Rate (per 100,000 patients)"),
SUMIFS(COL!$D:$D,COL!$A:$A,C621,COL!$G:$G, D621),
IF(AND(A621="Cervical Cancer Screening", E621="Utilization Rate (per 100,000 patients)"),
SUMIFS(CERV!$D:$D,CERV!$A:$A,C621,CERV!$G:$G,D621),
IF(AND(A621="Cancer Screening for CKD patients", E621="Utilization Rate (per 100,000 patients)"),
SUMIFS(CANSCRN!$D:$D,CANSCRN!$A:$A,C621,CANSCRN!$G:$G,D621),
IF(AND(A621="PSA Testing", E621="Cost per service ($USD)"),
SUMIFS(PSA!$E:$E,PSA!$A:$A,C621,PSA!$G:$G,D621),
IF(AND(A621="Colorectal Cancer Screening", E621="Cost per service ($USD)"),
SUMIFS(COL!$E:$E,COL!$A:$A,C621,COL!$G:$G,D621),
IF(AND(A621="Cervical Cancer Screening", E621="Cost per service ($USD)"),
SUMIFS(CERV!$E:$E,CERV!$A:$A,C621,CERV!$G:$G,D621),
IF(AND(A621="Cancer Screening for CKD patients", E621="Cost per service ($USD)"),
SUMIFS(CANSCRN!$E:$E,CANSCRN!$A:$A,C621,CANSCRN!$G:$G,D621),
IF(AND(A621="PSA Testing", E621="Total Expenditure ($USD per 100,000 patients)"),
SUMIFS(PSA!$F:$F,PSA!$A:$A,C621,PSA!$G:$G,D621),
IF(AND(A621="Colorectal Cancer Screening", E621="Total Expenditure ($USD per 100,000 patients)"),
SUMIFS(COL!$F:$F,COL!$A:$A,C621,COL!$G:$G,D621),
IF(AND(A621="Cervical Cancer Screening", E621="Total Expenditure ($USD per 100,000 patients)"),
SUMIFS(CERV!$F:$F,CERV!$A:$A,C621,CERV!$G:$G,D621),
SUMIFS(CANSCRN!$F:$F,CANSCRN!$A:$A,C621,CANSCRN!$G:$G,D621))))))))))))</f>
        <v>6981.9625442306033</v>
      </c>
    </row>
    <row r="622" spans="1:6" x14ac:dyDescent="0.2">
      <c r="A622" s="24" t="s">
        <v>103</v>
      </c>
      <c r="B622" s="24" t="s">
        <v>101</v>
      </c>
      <c r="C622" s="24" t="s">
        <v>35</v>
      </c>
      <c r="D622" s="24">
        <v>2013</v>
      </c>
      <c r="E622" s="24" t="s">
        <v>102</v>
      </c>
      <c r="F622" s="3">
        <f>IF(AND(A622="PSA Testing", E622= "Utilization Rate (per 100,000 patients)"),
SUMIFS(PSA!$D:$D,PSA!$A:$A,C622,PSA!$G:$G,D622),
IF(AND(A622="Colorectal Cancer Screening", E622="Utilization Rate (per 100,000 patients)"),
SUMIFS(COL!$D:$D,COL!$A:$A,C622,COL!$G:$G, D622),
IF(AND(A622="Cervical Cancer Screening", E622="Utilization Rate (per 100,000 patients)"),
SUMIFS(CERV!$D:$D,CERV!$A:$A,C622,CERV!$G:$G,D622),
IF(AND(A622="Cancer Screening for CKD patients", E622="Utilization Rate (per 100,000 patients)"),
SUMIFS(CANSCRN!$D:$D,CANSCRN!$A:$A,C622,CANSCRN!$G:$G,D622),
IF(AND(A622="PSA Testing", E622="Cost per service ($USD)"),
SUMIFS(PSA!$E:$E,PSA!$A:$A,C622,PSA!$G:$G,D622),
IF(AND(A622="Colorectal Cancer Screening", E622="Cost per service ($USD)"),
SUMIFS(COL!$E:$E,COL!$A:$A,C622,COL!$G:$G,D622),
IF(AND(A622="Cervical Cancer Screening", E622="Cost per service ($USD)"),
SUMIFS(CERV!$E:$E,CERV!$A:$A,C622,CERV!$G:$G,D622),
IF(AND(A622="Cancer Screening for CKD patients", E622="Cost per service ($USD)"),
SUMIFS(CANSCRN!$E:$E,CANSCRN!$A:$A,C622,CANSCRN!$G:$G,D622),
IF(AND(A622="PSA Testing", E622="Total Expenditure ($USD per 100,000 patients)"),
SUMIFS(PSA!$F:$F,PSA!$A:$A,C622,PSA!$G:$G,D622),
IF(AND(A622="Colorectal Cancer Screening", E622="Total Expenditure ($USD per 100,000 patients)"),
SUMIFS(COL!$F:$F,COL!$A:$A,C622,COL!$G:$G,D622),
IF(AND(A622="Cervical Cancer Screening", E622="Total Expenditure ($USD per 100,000 patients)"),
SUMIFS(CERV!$F:$F,CERV!$A:$A,C622,CERV!$G:$G,D622),
SUMIFS(CANSCRN!$F:$F,CANSCRN!$A:$A,C622,CANSCRN!$G:$G,D622))))))))))))</f>
        <v>6742.5344399760415</v>
      </c>
    </row>
    <row r="623" spans="1:6" x14ac:dyDescent="0.2">
      <c r="A623" s="24" t="s">
        <v>103</v>
      </c>
      <c r="B623" s="24" t="s">
        <v>101</v>
      </c>
      <c r="C623" s="24" t="s">
        <v>35</v>
      </c>
      <c r="D623" s="24">
        <v>2014</v>
      </c>
      <c r="E623" s="24" t="s">
        <v>102</v>
      </c>
      <c r="F623" s="3">
        <f>IF(AND(A623="PSA Testing", E623= "Utilization Rate (per 100,000 patients)"),
SUMIFS(PSA!$D:$D,PSA!$A:$A,C623,PSA!$G:$G,D623),
IF(AND(A623="Colorectal Cancer Screening", E623="Utilization Rate (per 100,000 patients)"),
SUMIFS(COL!$D:$D,COL!$A:$A,C623,COL!$G:$G, D623),
IF(AND(A623="Cervical Cancer Screening", E623="Utilization Rate (per 100,000 patients)"),
SUMIFS(CERV!$D:$D,CERV!$A:$A,C623,CERV!$G:$G,D623),
IF(AND(A623="Cancer Screening for CKD patients", E623="Utilization Rate (per 100,000 patients)"),
SUMIFS(CANSCRN!$D:$D,CANSCRN!$A:$A,C623,CANSCRN!$G:$G,D623),
IF(AND(A623="PSA Testing", E623="Cost per service ($USD)"),
SUMIFS(PSA!$E:$E,PSA!$A:$A,C623,PSA!$G:$G,D623),
IF(AND(A623="Colorectal Cancer Screening", E623="Cost per service ($USD)"),
SUMIFS(COL!$E:$E,COL!$A:$A,C623,COL!$G:$G,D623),
IF(AND(A623="Cervical Cancer Screening", E623="Cost per service ($USD)"),
SUMIFS(CERV!$E:$E,CERV!$A:$A,C623,CERV!$G:$G,D623),
IF(AND(A623="Cancer Screening for CKD patients", E623="Cost per service ($USD)"),
SUMIFS(CANSCRN!$E:$E,CANSCRN!$A:$A,C623,CANSCRN!$G:$G,D623),
IF(AND(A623="PSA Testing", E623="Total Expenditure ($USD per 100,000 patients)"),
SUMIFS(PSA!$F:$F,PSA!$A:$A,C623,PSA!$G:$G,D623),
IF(AND(A623="Colorectal Cancer Screening", E623="Total Expenditure ($USD per 100,000 patients)"),
SUMIFS(COL!$F:$F,COL!$A:$A,C623,COL!$G:$G,D623),
IF(AND(A623="Cervical Cancer Screening", E623="Total Expenditure ($USD per 100,000 patients)"),
SUMIFS(CERV!$F:$F,CERV!$A:$A,C623,CERV!$G:$G,D623),
SUMIFS(CANSCRN!$F:$F,CANSCRN!$A:$A,C623,CANSCRN!$G:$G,D623))))))))))))</f>
        <v>5907.0121951219508</v>
      </c>
    </row>
    <row r="624" spans="1:6" x14ac:dyDescent="0.2">
      <c r="A624" s="24" t="s">
        <v>103</v>
      </c>
      <c r="B624" s="24" t="s">
        <v>101</v>
      </c>
      <c r="C624" s="24" t="s">
        <v>35</v>
      </c>
      <c r="D624" s="24">
        <v>2015</v>
      </c>
      <c r="E624" s="24" t="s">
        <v>102</v>
      </c>
      <c r="F624" s="3">
        <f>IF(AND(A624="PSA Testing", E624= "Utilization Rate (per 100,000 patients)"),
SUMIFS(PSA!$D:$D,PSA!$A:$A,C624,PSA!$G:$G,D624),
IF(AND(A624="Colorectal Cancer Screening", E624="Utilization Rate (per 100,000 patients)"),
SUMIFS(COL!$D:$D,COL!$A:$A,C624,COL!$G:$G, D624),
IF(AND(A624="Cervical Cancer Screening", E624="Utilization Rate (per 100,000 patients)"),
SUMIFS(CERV!$D:$D,CERV!$A:$A,C624,CERV!$G:$G,D624),
IF(AND(A624="Cancer Screening for CKD patients", E624="Utilization Rate (per 100,000 patients)"),
SUMIFS(CANSCRN!$D:$D,CANSCRN!$A:$A,C624,CANSCRN!$G:$G,D624),
IF(AND(A624="PSA Testing", E624="Cost per service ($USD)"),
SUMIFS(PSA!$E:$E,PSA!$A:$A,C624,PSA!$G:$G,D624),
IF(AND(A624="Colorectal Cancer Screening", E624="Cost per service ($USD)"),
SUMIFS(COL!$E:$E,COL!$A:$A,C624,COL!$G:$G,D624),
IF(AND(A624="Cervical Cancer Screening", E624="Cost per service ($USD)"),
SUMIFS(CERV!$E:$E,CERV!$A:$A,C624,CERV!$G:$G,D624),
IF(AND(A624="Cancer Screening for CKD patients", E624="Cost per service ($USD)"),
SUMIFS(CANSCRN!$E:$E,CANSCRN!$A:$A,C624,CANSCRN!$G:$G,D624),
IF(AND(A624="PSA Testing", E624="Total Expenditure ($USD per 100,000 patients)"),
SUMIFS(PSA!$F:$F,PSA!$A:$A,C624,PSA!$G:$G,D624),
IF(AND(A624="Colorectal Cancer Screening", E624="Total Expenditure ($USD per 100,000 patients)"),
SUMIFS(COL!$F:$F,COL!$A:$A,C624,COL!$G:$G,D624),
IF(AND(A624="Cervical Cancer Screening", E624="Total Expenditure ($USD per 100,000 patients)"),
SUMIFS(CERV!$F:$F,CERV!$A:$A,C624,CERV!$G:$G,D624),
SUMIFS(CANSCRN!$F:$F,CANSCRN!$A:$A,C624,CANSCRN!$G:$G,D624))))))))))))</f>
        <v>5824.8580108308015</v>
      </c>
    </row>
    <row r="625" spans="1:6" x14ac:dyDescent="0.2">
      <c r="A625" s="24" t="s">
        <v>103</v>
      </c>
      <c r="B625" s="24" t="s">
        <v>101</v>
      </c>
      <c r="C625" s="24" t="s">
        <v>35</v>
      </c>
      <c r="D625" s="24">
        <v>2016</v>
      </c>
      <c r="E625" s="24" t="s">
        <v>102</v>
      </c>
      <c r="F625" s="3">
        <f>IF(AND(A625="PSA Testing", E625= "Utilization Rate (per 100,000 patients)"),
SUMIFS(PSA!$D:$D,PSA!$A:$A,C625,PSA!$G:$G,D625),
IF(AND(A625="Colorectal Cancer Screening", E625="Utilization Rate (per 100,000 patients)"),
SUMIFS(COL!$D:$D,COL!$A:$A,C625,COL!$G:$G, D625),
IF(AND(A625="Cervical Cancer Screening", E625="Utilization Rate (per 100,000 patients)"),
SUMIFS(CERV!$D:$D,CERV!$A:$A,C625,CERV!$G:$G,D625),
IF(AND(A625="Cancer Screening for CKD patients", E625="Utilization Rate (per 100,000 patients)"),
SUMIFS(CANSCRN!$D:$D,CANSCRN!$A:$A,C625,CANSCRN!$G:$G,D625),
IF(AND(A625="PSA Testing", E625="Cost per service ($USD)"),
SUMIFS(PSA!$E:$E,PSA!$A:$A,C625,PSA!$G:$G,D625),
IF(AND(A625="Colorectal Cancer Screening", E625="Cost per service ($USD)"),
SUMIFS(COL!$E:$E,COL!$A:$A,C625,COL!$G:$G,D625),
IF(AND(A625="Cervical Cancer Screening", E625="Cost per service ($USD)"),
SUMIFS(CERV!$E:$E,CERV!$A:$A,C625,CERV!$G:$G,D625),
IF(AND(A625="Cancer Screening for CKD patients", E625="Cost per service ($USD)"),
SUMIFS(CANSCRN!$E:$E,CANSCRN!$A:$A,C625,CANSCRN!$G:$G,D625),
IF(AND(A625="PSA Testing", E625="Total Expenditure ($USD per 100,000 patients)"),
SUMIFS(PSA!$F:$F,PSA!$A:$A,C625,PSA!$G:$G,D625),
IF(AND(A625="Colorectal Cancer Screening", E625="Total Expenditure ($USD per 100,000 patients)"),
SUMIFS(COL!$F:$F,COL!$A:$A,C625,COL!$G:$G,D625),
IF(AND(A625="Cervical Cancer Screening", E625="Total Expenditure ($USD per 100,000 patients)"),
SUMIFS(CERV!$F:$F,CERV!$A:$A,C625,CERV!$G:$G,D625),
SUMIFS(CANSCRN!$F:$F,CANSCRN!$A:$A,C625,CANSCRN!$G:$G,D625))))))))))))</f>
        <v>6014.7458284827317</v>
      </c>
    </row>
    <row r="626" spans="1:6" x14ac:dyDescent="0.2">
      <c r="A626" s="24" t="s">
        <v>103</v>
      </c>
      <c r="B626" s="24" t="s">
        <v>101</v>
      </c>
      <c r="C626" s="24" t="s">
        <v>35</v>
      </c>
      <c r="D626" s="24">
        <v>2017</v>
      </c>
      <c r="E626" s="24" t="s">
        <v>102</v>
      </c>
      <c r="F626" s="3">
        <f>IF(AND(A626="PSA Testing", E626= "Utilization Rate (per 100,000 patients)"),
SUMIFS(PSA!$D:$D,PSA!$A:$A,C626,PSA!$G:$G,D626),
IF(AND(A626="Colorectal Cancer Screening", E626="Utilization Rate (per 100,000 patients)"),
SUMIFS(COL!$D:$D,COL!$A:$A,C626,COL!$G:$G, D626),
IF(AND(A626="Cervical Cancer Screening", E626="Utilization Rate (per 100,000 patients)"),
SUMIFS(CERV!$D:$D,CERV!$A:$A,C626,CERV!$G:$G,D626),
IF(AND(A626="Cancer Screening for CKD patients", E626="Utilization Rate (per 100,000 patients)"),
SUMIFS(CANSCRN!$D:$D,CANSCRN!$A:$A,C626,CANSCRN!$G:$G,D626),
IF(AND(A626="PSA Testing", E626="Cost per service ($USD)"),
SUMIFS(PSA!$E:$E,PSA!$A:$A,C626,PSA!$G:$G,D626),
IF(AND(A626="Colorectal Cancer Screening", E626="Cost per service ($USD)"),
SUMIFS(COL!$E:$E,COL!$A:$A,C626,COL!$G:$G,D626),
IF(AND(A626="Cervical Cancer Screening", E626="Cost per service ($USD)"),
SUMIFS(CERV!$E:$E,CERV!$A:$A,C626,CERV!$G:$G,D626),
IF(AND(A626="Cancer Screening for CKD patients", E626="Cost per service ($USD)"),
SUMIFS(CANSCRN!$E:$E,CANSCRN!$A:$A,C626,CANSCRN!$G:$G,D626),
IF(AND(A626="PSA Testing", E626="Total Expenditure ($USD per 100,000 patients)"),
SUMIFS(PSA!$F:$F,PSA!$A:$A,C626,PSA!$G:$G,D626),
IF(AND(A626="Colorectal Cancer Screening", E626="Total Expenditure ($USD per 100,000 patients)"),
SUMIFS(COL!$F:$F,COL!$A:$A,C626,COL!$G:$G,D626),
IF(AND(A626="Cervical Cancer Screening", E626="Total Expenditure ($USD per 100,000 patients)"),
SUMIFS(CERV!$F:$F,CERV!$A:$A,C626,CERV!$G:$G,D626),
SUMIFS(CANSCRN!$F:$F,CANSCRN!$A:$A,C626,CANSCRN!$G:$G,D626))))))))))))</f>
        <v>6264.2216570740193</v>
      </c>
    </row>
    <row r="627" spans="1:6" x14ac:dyDescent="0.2">
      <c r="A627" s="24" t="s">
        <v>103</v>
      </c>
      <c r="B627" s="24" t="s">
        <v>101</v>
      </c>
      <c r="C627" s="24" t="s">
        <v>35</v>
      </c>
      <c r="D627" s="24">
        <v>2018</v>
      </c>
      <c r="E627" s="24" t="s">
        <v>102</v>
      </c>
      <c r="F627" s="3">
        <f>IF(AND(A627="PSA Testing", E627= "Utilization Rate (per 100,000 patients)"),
SUMIFS(PSA!$D:$D,PSA!$A:$A,C627,PSA!$G:$G,D627),
IF(AND(A627="Colorectal Cancer Screening", E627="Utilization Rate (per 100,000 patients)"),
SUMIFS(COL!$D:$D,COL!$A:$A,C627,COL!$G:$G, D627),
IF(AND(A627="Cervical Cancer Screening", E627="Utilization Rate (per 100,000 patients)"),
SUMIFS(CERV!$D:$D,CERV!$A:$A,C627,CERV!$G:$G,D627),
IF(AND(A627="Cancer Screening for CKD patients", E627="Utilization Rate (per 100,000 patients)"),
SUMIFS(CANSCRN!$D:$D,CANSCRN!$A:$A,C627,CANSCRN!$G:$G,D627),
IF(AND(A627="PSA Testing", E627="Cost per service ($USD)"),
SUMIFS(PSA!$E:$E,PSA!$A:$A,C627,PSA!$G:$G,D627),
IF(AND(A627="Colorectal Cancer Screening", E627="Cost per service ($USD)"),
SUMIFS(COL!$E:$E,COL!$A:$A,C627,COL!$G:$G,D627),
IF(AND(A627="Cervical Cancer Screening", E627="Cost per service ($USD)"),
SUMIFS(CERV!$E:$E,CERV!$A:$A,C627,CERV!$G:$G,D627),
IF(AND(A627="Cancer Screening for CKD patients", E627="Cost per service ($USD)"),
SUMIFS(CANSCRN!$E:$E,CANSCRN!$A:$A,C627,CANSCRN!$G:$G,D627),
IF(AND(A627="PSA Testing", E627="Total Expenditure ($USD per 100,000 patients)"),
SUMIFS(PSA!$F:$F,PSA!$A:$A,C627,PSA!$G:$G,D627),
IF(AND(A627="Colorectal Cancer Screening", E627="Total Expenditure ($USD per 100,000 patients)"),
SUMIFS(COL!$F:$F,COL!$A:$A,C627,COL!$G:$G,D627),
IF(AND(A627="Cervical Cancer Screening", E627="Total Expenditure ($USD per 100,000 patients)"),
SUMIFS(CERV!$F:$F,CERV!$A:$A,C627,CERV!$G:$G,D627),
SUMIFS(CANSCRN!$F:$F,CANSCRN!$A:$A,C627,CANSCRN!$G:$G,D627))))))))))))</f>
        <v>6184.2605499936635</v>
      </c>
    </row>
    <row r="628" spans="1:6" x14ac:dyDescent="0.2">
      <c r="A628" s="24" t="s">
        <v>103</v>
      </c>
      <c r="B628" s="24" t="s">
        <v>101</v>
      </c>
      <c r="C628" s="24" t="s">
        <v>35</v>
      </c>
      <c r="D628" s="24">
        <v>2019</v>
      </c>
      <c r="E628" s="24" t="s">
        <v>102</v>
      </c>
      <c r="F628" s="3">
        <f>IF(AND(A628="PSA Testing", E628= "Utilization Rate (per 100,000 patients)"),
SUMIFS(PSA!$D:$D,PSA!$A:$A,C628,PSA!$G:$G,D628),
IF(AND(A628="Colorectal Cancer Screening", E628="Utilization Rate (per 100,000 patients)"),
SUMIFS(COL!$D:$D,COL!$A:$A,C628,COL!$G:$G, D628),
IF(AND(A628="Cervical Cancer Screening", E628="Utilization Rate (per 100,000 patients)"),
SUMIFS(CERV!$D:$D,CERV!$A:$A,C628,CERV!$G:$G,D628),
IF(AND(A628="Cancer Screening for CKD patients", E628="Utilization Rate (per 100,000 patients)"),
SUMIFS(CANSCRN!$D:$D,CANSCRN!$A:$A,C628,CANSCRN!$G:$G,D628),
IF(AND(A628="PSA Testing", E628="Cost per service ($USD)"),
SUMIFS(PSA!$E:$E,PSA!$A:$A,C628,PSA!$G:$G,D628),
IF(AND(A628="Colorectal Cancer Screening", E628="Cost per service ($USD)"),
SUMIFS(COL!$E:$E,COL!$A:$A,C628,COL!$G:$G,D628),
IF(AND(A628="Cervical Cancer Screening", E628="Cost per service ($USD)"),
SUMIFS(CERV!$E:$E,CERV!$A:$A,C628,CERV!$G:$G,D628),
IF(AND(A628="Cancer Screening for CKD patients", E628="Cost per service ($USD)"),
SUMIFS(CANSCRN!$E:$E,CANSCRN!$A:$A,C628,CANSCRN!$G:$G,D628),
IF(AND(A628="PSA Testing", E628="Total Expenditure ($USD per 100,000 patients)"),
SUMIFS(PSA!$F:$F,PSA!$A:$A,C628,PSA!$G:$G,D628),
IF(AND(A628="Colorectal Cancer Screening", E628="Total Expenditure ($USD per 100,000 patients)"),
SUMIFS(COL!$F:$F,COL!$A:$A,C628,COL!$G:$G,D628),
IF(AND(A628="Cervical Cancer Screening", E628="Total Expenditure ($USD per 100,000 patients)"),
SUMIFS(CERV!$F:$F,CERV!$A:$A,C628,CERV!$G:$G,D628),
SUMIFS(CANSCRN!$F:$F,CANSCRN!$A:$A,C628,CANSCRN!$G:$G,D628))))))))))))</f>
        <v>5489.6487555245403</v>
      </c>
    </row>
    <row r="629" spans="1:6" x14ac:dyDescent="0.2">
      <c r="A629" s="24" t="s">
        <v>103</v>
      </c>
      <c r="B629" s="24" t="s">
        <v>101</v>
      </c>
      <c r="C629" s="24" t="s">
        <v>36</v>
      </c>
      <c r="D629" s="24">
        <v>2009</v>
      </c>
      <c r="E629" s="24" t="s">
        <v>102</v>
      </c>
      <c r="F629" s="3">
        <f>IF(AND(A629="PSA Testing", E629= "Utilization Rate (per 100,000 patients)"),
SUMIFS(PSA!$D:$D,PSA!$A:$A,C629,PSA!$G:$G,D629),
IF(AND(A629="Colorectal Cancer Screening", E629="Utilization Rate (per 100,000 patients)"),
SUMIFS(COL!$D:$D,COL!$A:$A,C629,COL!$G:$G, D629),
IF(AND(A629="Cervical Cancer Screening", E629="Utilization Rate (per 100,000 patients)"),
SUMIFS(CERV!$D:$D,CERV!$A:$A,C629,CERV!$G:$G,D629),
IF(AND(A629="Cancer Screening for CKD patients", E629="Utilization Rate (per 100,000 patients)"),
SUMIFS(CANSCRN!$D:$D,CANSCRN!$A:$A,C629,CANSCRN!$G:$G,D629),
IF(AND(A629="PSA Testing", E629="Cost per service ($USD)"),
SUMIFS(PSA!$E:$E,PSA!$A:$A,C629,PSA!$G:$G,D629),
IF(AND(A629="Colorectal Cancer Screening", E629="Cost per service ($USD)"),
SUMIFS(COL!$E:$E,COL!$A:$A,C629,COL!$G:$G,D629),
IF(AND(A629="Cervical Cancer Screening", E629="Cost per service ($USD)"),
SUMIFS(CERV!$E:$E,CERV!$A:$A,C629,CERV!$G:$G,D629),
IF(AND(A629="Cancer Screening for CKD patients", E629="Cost per service ($USD)"),
SUMIFS(CANSCRN!$E:$E,CANSCRN!$A:$A,C629,CANSCRN!$G:$G,D629),
IF(AND(A629="PSA Testing", E629="Total Expenditure ($USD per 100,000 patients)"),
SUMIFS(PSA!$F:$F,PSA!$A:$A,C629,PSA!$G:$G,D629),
IF(AND(A629="Colorectal Cancer Screening", E629="Total Expenditure ($USD per 100,000 patients)"),
SUMIFS(COL!$F:$F,COL!$A:$A,C629,COL!$G:$G,D629),
IF(AND(A629="Cervical Cancer Screening", E629="Total Expenditure ($USD per 100,000 patients)"),
SUMIFS(CERV!$F:$F,CERV!$A:$A,C629,CERV!$G:$G,D629),
SUMIFS(CANSCRN!$F:$F,CANSCRN!$A:$A,C629,CANSCRN!$G:$G,D629))))))))))))</f>
        <v>12501.526810797606</v>
      </c>
    </row>
    <row r="630" spans="1:6" x14ac:dyDescent="0.2">
      <c r="A630" s="24" t="s">
        <v>103</v>
      </c>
      <c r="B630" s="24" t="s">
        <v>101</v>
      </c>
      <c r="C630" s="24" t="s">
        <v>36</v>
      </c>
      <c r="D630" s="24">
        <v>2010</v>
      </c>
      <c r="E630" s="24" t="s">
        <v>102</v>
      </c>
      <c r="F630" s="3">
        <f>IF(AND(A630="PSA Testing", E630= "Utilization Rate (per 100,000 patients)"),
SUMIFS(PSA!$D:$D,PSA!$A:$A,C630,PSA!$G:$G,D630),
IF(AND(A630="Colorectal Cancer Screening", E630="Utilization Rate (per 100,000 patients)"),
SUMIFS(COL!$D:$D,COL!$A:$A,C630,COL!$G:$G, D630),
IF(AND(A630="Cervical Cancer Screening", E630="Utilization Rate (per 100,000 patients)"),
SUMIFS(CERV!$D:$D,CERV!$A:$A,C630,CERV!$G:$G,D630),
IF(AND(A630="Cancer Screening for CKD patients", E630="Utilization Rate (per 100,000 patients)"),
SUMIFS(CANSCRN!$D:$D,CANSCRN!$A:$A,C630,CANSCRN!$G:$G,D630),
IF(AND(A630="PSA Testing", E630="Cost per service ($USD)"),
SUMIFS(PSA!$E:$E,PSA!$A:$A,C630,PSA!$G:$G,D630),
IF(AND(A630="Colorectal Cancer Screening", E630="Cost per service ($USD)"),
SUMIFS(COL!$E:$E,COL!$A:$A,C630,COL!$G:$G,D630),
IF(AND(A630="Cervical Cancer Screening", E630="Cost per service ($USD)"),
SUMIFS(CERV!$E:$E,CERV!$A:$A,C630,CERV!$G:$G,D630),
IF(AND(A630="Cancer Screening for CKD patients", E630="Cost per service ($USD)"),
SUMIFS(CANSCRN!$E:$E,CANSCRN!$A:$A,C630,CANSCRN!$G:$G,D630),
IF(AND(A630="PSA Testing", E630="Total Expenditure ($USD per 100,000 patients)"),
SUMIFS(PSA!$F:$F,PSA!$A:$A,C630,PSA!$G:$G,D630),
IF(AND(A630="Colorectal Cancer Screening", E630="Total Expenditure ($USD per 100,000 patients)"),
SUMIFS(COL!$F:$F,COL!$A:$A,C630,COL!$G:$G,D630),
IF(AND(A630="Cervical Cancer Screening", E630="Total Expenditure ($USD per 100,000 patients)"),
SUMIFS(CERV!$F:$F,CERV!$A:$A,C630,CERV!$G:$G,D630),
SUMIFS(CANSCRN!$F:$F,CANSCRN!$A:$A,C630,CANSCRN!$G:$G,D630))))))))))))</f>
        <v>11132.004512974803</v>
      </c>
    </row>
    <row r="631" spans="1:6" x14ac:dyDescent="0.2">
      <c r="A631" s="24" t="s">
        <v>103</v>
      </c>
      <c r="B631" s="24" t="s">
        <v>101</v>
      </c>
      <c r="C631" s="24" t="s">
        <v>36</v>
      </c>
      <c r="D631" s="24">
        <v>2011</v>
      </c>
      <c r="E631" s="24" t="s">
        <v>102</v>
      </c>
      <c r="F631" s="3">
        <f>IF(AND(A631="PSA Testing", E631= "Utilization Rate (per 100,000 patients)"),
SUMIFS(PSA!$D:$D,PSA!$A:$A,C631,PSA!$G:$G,D631),
IF(AND(A631="Colorectal Cancer Screening", E631="Utilization Rate (per 100,000 patients)"),
SUMIFS(COL!$D:$D,COL!$A:$A,C631,COL!$G:$G, D631),
IF(AND(A631="Cervical Cancer Screening", E631="Utilization Rate (per 100,000 patients)"),
SUMIFS(CERV!$D:$D,CERV!$A:$A,C631,CERV!$G:$G,D631),
IF(AND(A631="Cancer Screening for CKD patients", E631="Utilization Rate (per 100,000 patients)"),
SUMIFS(CANSCRN!$D:$D,CANSCRN!$A:$A,C631,CANSCRN!$G:$G,D631),
IF(AND(A631="PSA Testing", E631="Cost per service ($USD)"),
SUMIFS(PSA!$E:$E,PSA!$A:$A,C631,PSA!$G:$G,D631),
IF(AND(A631="Colorectal Cancer Screening", E631="Cost per service ($USD)"),
SUMIFS(COL!$E:$E,COL!$A:$A,C631,COL!$G:$G,D631),
IF(AND(A631="Cervical Cancer Screening", E631="Cost per service ($USD)"),
SUMIFS(CERV!$E:$E,CERV!$A:$A,C631,CERV!$G:$G,D631),
IF(AND(A631="Cancer Screening for CKD patients", E631="Cost per service ($USD)"),
SUMIFS(CANSCRN!$E:$E,CANSCRN!$A:$A,C631,CANSCRN!$G:$G,D631),
IF(AND(A631="PSA Testing", E631="Total Expenditure ($USD per 100,000 patients)"),
SUMIFS(PSA!$F:$F,PSA!$A:$A,C631,PSA!$G:$G,D631),
IF(AND(A631="Colorectal Cancer Screening", E631="Total Expenditure ($USD per 100,000 patients)"),
SUMIFS(COL!$F:$F,COL!$A:$A,C631,COL!$G:$G,D631),
IF(AND(A631="Cervical Cancer Screening", E631="Total Expenditure ($USD per 100,000 patients)"),
SUMIFS(CERV!$F:$F,CERV!$A:$A,C631,CERV!$G:$G,D631),
SUMIFS(CANSCRN!$F:$F,CANSCRN!$A:$A,C631,CANSCRN!$G:$G,D631))))))))))))</f>
        <v>9623.1956508154726</v>
      </c>
    </row>
    <row r="632" spans="1:6" x14ac:dyDescent="0.2">
      <c r="A632" s="24" t="s">
        <v>103</v>
      </c>
      <c r="B632" s="24" t="s">
        <v>101</v>
      </c>
      <c r="C632" s="24" t="s">
        <v>36</v>
      </c>
      <c r="D632" s="24">
        <v>2012</v>
      </c>
      <c r="E632" s="24" t="s">
        <v>102</v>
      </c>
      <c r="F632" s="3">
        <f>IF(AND(A632="PSA Testing", E632= "Utilization Rate (per 100,000 patients)"),
SUMIFS(PSA!$D:$D,PSA!$A:$A,C632,PSA!$G:$G,D632),
IF(AND(A632="Colorectal Cancer Screening", E632="Utilization Rate (per 100,000 patients)"),
SUMIFS(COL!$D:$D,COL!$A:$A,C632,COL!$G:$G, D632),
IF(AND(A632="Cervical Cancer Screening", E632="Utilization Rate (per 100,000 patients)"),
SUMIFS(CERV!$D:$D,CERV!$A:$A,C632,CERV!$G:$G,D632),
IF(AND(A632="Cancer Screening for CKD patients", E632="Utilization Rate (per 100,000 patients)"),
SUMIFS(CANSCRN!$D:$D,CANSCRN!$A:$A,C632,CANSCRN!$G:$G,D632),
IF(AND(A632="PSA Testing", E632="Cost per service ($USD)"),
SUMIFS(PSA!$E:$E,PSA!$A:$A,C632,PSA!$G:$G,D632),
IF(AND(A632="Colorectal Cancer Screening", E632="Cost per service ($USD)"),
SUMIFS(COL!$E:$E,COL!$A:$A,C632,COL!$G:$G,D632),
IF(AND(A632="Cervical Cancer Screening", E632="Cost per service ($USD)"),
SUMIFS(CERV!$E:$E,CERV!$A:$A,C632,CERV!$G:$G,D632),
IF(AND(A632="Cancer Screening for CKD patients", E632="Cost per service ($USD)"),
SUMIFS(CANSCRN!$E:$E,CANSCRN!$A:$A,C632,CANSCRN!$G:$G,D632),
IF(AND(A632="PSA Testing", E632="Total Expenditure ($USD per 100,000 patients)"),
SUMIFS(PSA!$F:$F,PSA!$A:$A,C632,PSA!$G:$G,D632),
IF(AND(A632="Colorectal Cancer Screening", E632="Total Expenditure ($USD per 100,000 patients)"),
SUMIFS(COL!$F:$F,COL!$A:$A,C632,COL!$G:$G,D632),
IF(AND(A632="Cervical Cancer Screening", E632="Total Expenditure ($USD per 100,000 patients)"),
SUMIFS(CERV!$F:$F,CERV!$A:$A,C632,CERV!$G:$G,D632),
SUMIFS(CANSCRN!$F:$F,CANSCRN!$A:$A,C632,CANSCRN!$G:$G,D632))))))))))))</f>
        <v>12245.44801149976</v>
      </c>
    </row>
    <row r="633" spans="1:6" x14ac:dyDescent="0.2">
      <c r="A633" s="24" t="s">
        <v>103</v>
      </c>
      <c r="B633" s="24" t="s">
        <v>101</v>
      </c>
      <c r="C633" s="24" t="s">
        <v>36</v>
      </c>
      <c r="D633" s="24">
        <v>2013</v>
      </c>
      <c r="E633" s="24" t="s">
        <v>102</v>
      </c>
      <c r="F633" s="3">
        <f>IF(AND(A633="PSA Testing", E633= "Utilization Rate (per 100,000 patients)"),
SUMIFS(PSA!$D:$D,PSA!$A:$A,C633,PSA!$G:$G,D633),
IF(AND(A633="Colorectal Cancer Screening", E633="Utilization Rate (per 100,000 patients)"),
SUMIFS(COL!$D:$D,COL!$A:$A,C633,COL!$G:$G, D633),
IF(AND(A633="Cervical Cancer Screening", E633="Utilization Rate (per 100,000 patients)"),
SUMIFS(CERV!$D:$D,CERV!$A:$A,C633,CERV!$G:$G,D633),
IF(AND(A633="Cancer Screening for CKD patients", E633="Utilization Rate (per 100,000 patients)"),
SUMIFS(CANSCRN!$D:$D,CANSCRN!$A:$A,C633,CANSCRN!$G:$G,D633),
IF(AND(A633="PSA Testing", E633="Cost per service ($USD)"),
SUMIFS(PSA!$E:$E,PSA!$A:$A,C633,PSA!$G:$G,D633),
IF(AND(A633="Colorectal Cancer Screening", E633="Cost per service ($USD)"),
SUMIFS(COL!$E:$E,COL!$A:$A,C633,COL!$G:$G,D633),
IF(AND(A633="Cervical Cancer Screening", E633="Cost per service ($USD)"),
SUMIFS(CERV!$E:$E,CERV!$A:$A,C633,CERV!$G:$G,D633),
IF(AND(A633="Cancer Screening for CKD patients", E633="Cost per service ($USD)"),
SUMIFS(CANSCRN!$E:$E,CANSCRN!$A:$A,C633,CANSCRN!$G:$G,D633),
IF(AND(A633="PSA Testing", E633="Total Expenditure ($USD per 100,000 patients)"),
SUMIFS(PSA!$F:$F,PSA!$A:$A,C633,PSA!$G:$G,D633),
IF(AND(A633="Colorectal Cancer Screening", E633="Total Expenditure ($USD per 100,000 patients)"),
SUMIFS(COL!$F:$F,COL!$A:$A,C633,COL!$G:$G,D633),
IF(AND(A633="Cervical Cancer Screening", E633="Total Expenditure ($USD per 100,000 patients)"),
SUMIFS(CERV!$F:$F,CERV!$A:$A,C633,CERV!$G:$G,D633),
SUMIFS(CANSCRN!$F:$F,CANSCRN!$A:$A,C633,CANSCRN!$G:$G,D633))))))))))))</f>
        <v>11373.933509855839</v>
      </c>
    </row>
    <row r="634" spans="1:6" x14ac:dyDescent="0.2">
      <c r="A634" s="24" t="s">
        <v>103</v>
      </c>
      <c r="B634" s="24" t="s">
        <v>101</v>
      </c>
      <c r="C634" s="24" t="s">
        <v>36</v>
      </c>
      <c r="D634" s="24">
        <v>2014</v>
      </c>
      <c r="E634" s="24" t="s">
        <v>102</v>
      </c>
      <c r="F634" s="3">
        <f>IF(AND(A634="PSA Testing", E634= "Utilization Rate (per 100,000 patients)"),
SUMIFS(PSA!$D:$D,PSA!$A:$A,C634,PSA!$G:$G,D634),
IF(AND(A634="Colorectal Cancer Screening", E634="Utilization Rate (per 100,000 patients)"),
SUMIFS(COL!$D:$D,COL!$A:$A,C634,COL!$G:$G, D634),
IF(AND(A634="Cervical Cancer Screening", E634="Utilization Rate (per 100,000 patients)"),
SUMIFS(CERV!$D:$D,CERV!$A:$A,C634,CERV!$G:$G,D634),
IF(AND(A634="Cancer Screening for CKD patients", E634="Utilization Rate (per 100,000 patients)"),
SUMIFS(CANSCRN!$D:$D,CANSCRN!$A:$A,C634,CANSCRN!$G:$G,D634),
IF(AND(A634="PSA Testing", E634="Cost per service ($USD)"),
SUMIFS(PSA!$E:$E,PSA!$A:$A,C634,PSA!$G:$G,D634),
IF(AND(A634="Colorectal Cancer Screening", E634="Cost per service ($USD)"),
SUMIFS(COL!$E:$E,COL!$A:$A,C634,COL!$G:$G,D634),
IF(AND(A634="Cervical Cancer Screening", E634="Cost per service ($USD)"),
SUMIFS(CERV!$E:$E,CERV!$A:$A,C634,CERV!$G:$G,D634),
IF(AND(A634="Cancer Screening for CKD patients", E634="Cost per service ($USD)"),
SUMIFS(CANSCRN!$E:$E,CANSCRN!$A:$A,C634,CANSCRN!$G:$G,D634),
IF(AND(A634="PSA Testing", E634="Total Expenditure ($USD per 100,000 patients)"),
SUMIFS(PSA!$F:$F,PSA!$A:$A,C634,PSA!$G:$G,D634),
IF(AND(A634="Colorectal Cancer Screening", E634="Total Expenditure ($USD per 100,000 patients)"),
SUMIFS(COL!$F:$F,COL!$A:$A,C634,COL!$G:$G,D634),
IF(AND(A634="Cervical Cancer Screening", E634="Total Expenditure ($USD per 100,000 patients)"),
SUMIFS(CERV!$F:$F,CERV!$A:$A,C634,CERV!$G:$G,D634),
SUMIFS(CANSCRN!$F:$F,CANSCRN!$A:$A,C634,CANSCRN!$G:$G,D634))))))))))))</f>
        <v>9759.6627800251554</v>
      </c>
    </row>
    <row r="635" spans="1:6" x14ac:dyDescent="0.2">
      <c r="A635" s="24" t="s">
        <v>103</v>
      </c>
      <c r="B635" s="24" t="s">
        <v>101</v>
      </c>
      <c r="C635" s="24" t="s">
        <v>36</v>
      </c>
      <c r="D635" s="24">
        <v>2015</v>
      </c>
      <c r="E635" s="24" t="s">
        <v>102</v>
      </c>
      <c r="F635" s="3">
        <f>IF(AND(A635="PSA Testing", E635= "Utilization Rate (per 100,000 patients)"),
SUMIFS(PSA!$D:$D,PSA!$A:$A,C635,PSA!$G:$G,D635),
IF(AND(A635="Colorectal Cancer Screening", E635="Utilization Rate (per 100,000 patients)"),
SUMIFS(COL!$D:$D,COL!$A:$A,C635,COL!$G:$G, D635),
IF(AND(A635="Cervical Cancer Screening", E635="Utilization Rate (per 100,000 patients)"),
SUMIFS(CERV!$D:$D,CERV!$A:$A,C635,CERV!$G:$G,D635),
IF(AND(A635="Cancer Screening for CKD patients", E635="Utilization Rate (per 100,000 patients)"),
SUMIFS(CANSCRN!$D:$D,CANSCRN!$A:$A,C635,CANSCRN!$G:$G,D635),
IF(AND(A635="PSA Testing", E635="Cost per service ($USD)"),
SUMIFS(PSA!$E:$E,PSA!$A:$A,C635,PSA!$G:$G,D635),
IF(AND(A635="Colorectal Cancer Screening", E635="Cost per service ($USD)"),
SUMIFS(COL!$E:$E,COL!$A:$A,C635,COL!$G:$G,D635),
IF(AND(A635="Cervical Cancer Screening", E635="Cost per service ($USD)"),
SUMIFS(CERV!$E:$E,CERV!$A:$A,C635,CERV!$G:$G,D635),
IF(AND(A635="Cancer Screening for CKD patients", E635="Cost per service ($USD)"),
SUMIFS(CANSCRN!$E:$E,CANSCRN!$A:$A,C635,CANSCRN!$G:$G,D635),
IF(AND(A635="PSA Testing", E635="Total Expenditure ($USD per 100,000 patients)"),
SUMIFS(PSA!$F:$F,PSA!$A:$A,C635,PSA!$G:$G,D635),
IF(AND(A635="Colorectal Cancer Screening", E635="Total Expenditure ($USD per 100,000 patients)"),
SUMIFS(COL!$F:$F,COL!$A:$A,C635,COL!$G:$G,D635),
IF(AND(A635="Cervical Cancer Screening", E635="Total Expenditure ($USD per 100,000 patients)"),
SUMIFS(CERV!$F:$F,CERV!$A:$A,C635,CERV!$G:$G,D635),
SUMIFS(CANSCRN!$F:$F,CANSCRN!$A:$A,C635,CANSCRN!$G:$G,D635))))))))))))</f>
        <v>8974.1844743886395</v>
      </c>
    </row>
    <row r="636" spans="1:6" x14ac:dyDescent="0.2">
      <c r="A636" s="24" t="s">
        <v>103</v>
      </c>
      <c r="B636" s="24" t="s">
        <v>101</v>
      </c>
      <c r="C636" s="24" t="s">
        <v>36</v>
      </c>
      <c r="D636" s="24">
        <v>2016</v>
      </c>
      <c r="E636" s="24" t="s">
        <v>102</v>
      </c>
      <c r="F636" s="3">
        <f>IF(AND(A636="PSA Testing", E636= "Utilization Rate (per 100,000 patients)"),
SUMIFS(PSA!$D:$D,PSA!$A:$A,C636,PSA!$G:$G,D636),
IF(AND(A636="Colorectal Cancer Screening", E636="Utilization Rate (per 100,000 patients)"),
SUMIFS(COL!$D:$D,COL!$A:$A,C636,COL!$G:$G, D636),
IF(AND(A636="Cervical Cancer Screening", E636="Utilization Rate (per 100,000 patients)"),
SUMIFS(CERV!$D:$D,CERV!$A:$A,C636,CERV!$G:$G,D636),
IF(AND(A636="Cancer Screening for CKD patients", E636="Utilization Rate (per 100,000 patients)"),
SUMIFS(CANSCRN!$D:$D,CANSCRN!$A:$A,C636,CANSCRN!$G:$G,D636),
IF(AND(A636="PSA Testing", E636="Cost per service ($USD)"),
SUMIFS(PSA!$E:$E,PSA!$A:$A,C636,PSA!$G:$G,D636),
IF(AND(A636="Colorectal Cancer Screening", E636="Cost per service ($USD)"),
SUMIFS(COL!$E:$E,COL!$A:$A,C636,COL!$G:$G,D636),
IF(AND(A636="Cervical Cancer Screening", E636="Cost per service ($USD)"),
SUMIFS(CERV!$E:$E,CERV!$A:$A,C636,CERV!$G:$G,D636),
IF(AND(A636="Cancer Screening for CKD patients", E636="Cost per service ($USD)"),
SUMIFS(CANSCRN!$E:$E,CANSCRN!$A:$A,C636,CANSCRN!$G:$G,D636),
IF(AND(A636="PSA Testing", E636="Total Expenditure ($USD per 100,000 patients)"),
SUMIFS(PSA!$F:$F,PSA!$A:$A,C636,PSA!$G:$G,D636),
IF(AND(A636="Colorectal Cancer Screening", E636="Total Expenditure ($USD per 100,000 patients)"),
SUMIFS(COL!$F:$F,COL!$A:$A,C636,COL!$G:$G,D636),
IF(AND(A636="Cervical Cancer Screening", E636="Total Expenditure ($USD per 100,000 patients)"),
SUMIFS(CERV!$F:$F,CERV!$A:$A,C636,CERV!$G:$G,D636),
SUMIFS(CANSCRN!$F:$F,CANSCRN!$A:$A,C636,CANSCRN!$G:$G,D636))))))))))))</f>
        <v>9071.5245909238402</v>
      </c>
    </row>
    <row r="637" spans="1:6" x14ac:dyDescent="0.2">
      <c r="A637" s="24" t="s">
        <v>103</v>
      </c>
      <c r="B637" s="24" t="s">
        <v>101</v>
      </c>
      <c r="C637" s="24" t="s">
        <v>36</v>
      </c>
      <c r="D637" s="24">
        <v>2017</v>
      </c>
      <c r="E637" s="24" t="s">
        <v>102</v>
      </c>
      <c r="F637" s="3">
        <f>IF(AND(A637="PSA Testing", E637= "Utilization Rate (per 100,000 patients)"),
SUMIFS(PSA!$D:$D,PSA!$A:$A,C637,PSA!$G:$G,D637),
IF(AND(A637="Colorectal Cancer Screening", E637="Utilization Rate (per 100,000 patients)"),
SUMIFS(COL!$D:$D,COL!$A:$A,C637,COL!$G:$G, D637),
IF(AND(A637="Cervical Cancer Screening", E637="Utilization Rate (per 100,000 patients)"),
SUMIFS(CERV!$D:$D,CERV!$A:$A,C637,CERV!$G:$G,D637),
IF(AND(A637="Cancer Screening for CKD patients", E637="Utilization Rate (per 100,000 patients)"),
SUMIFS(CANSCRN!$D:$D,CANSCRN!$A:$A,C637,CANSCRN!$G:$G,D637),
IF(AND(A637="PSA Testing", E637="Cost per service ($USD)"),
SUMIFS(PSA!$E:$E,PSA!$A:$A,C637,PSA!$G:$G,D637),
IF(AND(A637="Colorectal Cancer Screening", E637="Cost per service ($USD)"),
SUMIFS(COL!$E:$E,COL!$A:$A,C637,COL!$G:$G,D637),
IF(AND(A637="Cervical Cancer Screening", E637="Cost per service ($USD)"),
SUMIFS(CERV!$E:$E,CERV!$A:$A,C637,CERV!$G:$G,D637),
IF(AND(A637="Cancer Screening for CKD patients", E637="Cost per service ($USD)"),
SUMIFS(CANSCRN!$E:$E,CANSCRN!$A:$A,C637,CANSCRN!$G:$G,D637),
IF(AND(A637="PSA Testing", E637="Total Expenditure ($USD per 100,000 patients)"),
SUMIFS(PSA!$F:$F,PSA!$A:$A,C637,PSA!$G:$G,D637),
IF(AND(A637="Colorectal Cancer Screening", E637="Total Expenditure ($USD per 100,000 patients)"),
SUMIFS(COL!$F:$F,COL!$A:$A,C637,COL!$G:$G,D637),
IF(AND(A637="Cervical Cancer Screening", E637="Total Expenditure ($USD per 100,000 patients)"),
SUMIFS(CERV!$F:$F,CERV!$A:$A,C637,CERV!$G:$G,D637),
SUMIFS(CANSCRN!$F:$F,CANSCRN!$A:$A,C637,CANSCRN!$G:$G,D637))))))))))))</f>
        <v>8496.8465311843029</v>
      </c>
    </row>
    <row r="638" spans="1:6" x14ac:dyDescent="0.2">
      <c r="A638" s="24" t="s">
        <v>103</v>
      </c>
      <c r="B638" s="24" t="s">
        <v>101</v>
      </c>
      <c r="C638" s="24" t="s">
        <v>36</v>
      </c>
      <c r="D638" s="24">
        <v>2018</v>
      </c>
      <c r="E638" s="24" t="s">
        <v>102</v>
      </c>
      <c r="F638" s="3">
        <f>IF(AND(A638="PSA Testing", E638= "Utilization Rate (per 100,000 patients)"),
SUMIFS(PSA!$D:$D,PSA!$A:$A,C638,PSA!$G:$G,D638),
IF(AND(A638="Colorectal Cancer Screening", E638="Utilization Rate (per 100,000 patients)"),
SUMIFS(COL!$D:$D,COL!$A:$A,C638,COL!$G:$G, D638),
IF(AND(A638="Cervical Cancer Screening", E638="Utilization Rate (per 100,000 patients)"),
SUMIFS(CERV!$D:$D,CERV!$A:$A,C638,CERV!$G:$G,D638),
IF(AND(A638="Cancer Screening for CKD patients", E638="Utilization Rate (per 100,000 patients)"),
SUMIFS(CANSCRN!$D:$D,CANSCRN!$A:$A,C638,CANSCRN!$G:$G,D638),
IF(AND(A638="PSA Testing", E638="Cost per service ($USD)"),
SUMIFS(PSA!$E:$E,PSA!$A:$A,C638,PSA!$G:$G,D638),
IF(AND(A638="Colorectal Cancer Screening", E638="Cost per service ($USD)"),
SUMIFS(COL!$E:$E,COL!$A:$A,C638,COL!$G:$G,D638),
IF(AND(A638="Cervical Cancer Screening", E638="Cost per service ($USD)"),
SUMIFS(CERV!$E:$E,CERV!$A:$A,C638,CERV!$G:$G,D638),
IF(AND(A638="Cancer Screening for CKD patients", E638="Cost per service ($USD)"),
SUMIFS(CANSCRN!$E:$E,CANSCRN!$A:$A,C638,CANSCRN!$G:$G,D638),
IF(AND(A638="PSA Testing", E638="Total Expenditure ($USD per 100,000 patients)"),
SUMIFS(PSA!$F:$F,PSA!$A:$A,C638,PSA!$G:$G,D638),
IF(AND(A638="Colorectal Cancer Screening", E638="Total Expenditure ($USD per 100,000 patients)"),
SUMIFS(COL!$F:$F,COL!$A:$A,C638,COL!$G:$G,D638),
IF(AND(A638="Cervical Cancer Screening", E638="Total Expenditure ($USD per 100,000 patients)"),
SUMIFS(CERV!$F:$F,CERV!$A:$A,C638,CERV!$G:$G,D638),
SUMIFS(CANSCRN!$F:$F,CANSCRN!$A:$A,C638,CANSCRN!$G:$G,D638))))))))))))</f>
        <v>8479.6926454445675</v>
      </c>
    </row>
    <row r="639" spans="1:6" x14ac:dyDescent="0.2">
      <c r="A639" s="24" t="s">
        <v>103</v>
      </c>
      <c r="B639" s="24" t="s">
        <v>101</v>
      </c>
      <c r="C639" s="24" t="s">
        <v>36</v>
      </c>
      <c r="D639" s="24">
        <v>2019</v>
      </c>
      <c r="E639" s="24" t="s">
        <v>102</v>
      </c>
      <c r="F639" s="3">
        <f>IF(AND(A639="PSA Testing", E639= "Utilization Rate (per 100,000 patients)"),
SUMIFS(PSA!$D:$D,PSA!$A:$A,C639,PSA!$G:$G,D639),
IF(AND(A639="Colorectal Cancer Screening", E639="Utilization Rate (per 100,000 patients)"),
SUMIFS(COL!$D:$D,COL!$A:$A,C639,COL!$G:$G, D639),
IF(AND(A639="Cervical Cancer Screening", E639="Utilization Rate (per 100,000 patients)"),
SUMIFS(CERV!$D:$D,CERV!$A:$A,C639,CERV!$G:$G,D639),
IF(AND(A639="Cancer Screening for CKD patients", E639="Utilization Rate (per 100,000 patients)"),
SUMIFS(CANSCRN!$D:$D,CANSCRN!$A:$A,C639,CANSCRN!$G:$G,D639),
IF(AND(A639="PSA Testing", E639="Cost per service ($USD)"),
SUMIFS(PSA!$E:$E,PSA!$A:$A,C639,PSA!$G:$G,D639),
IF(AND(A639="Colorectal Cancer Screening", E639="Cost per service ($USD)"),
SUMIFS(COL!$E:$E,COL!$A:$A,C639,COL!$G:$G,D639),
IF(AND(A639="Cervical Cancer Screening", E639="Cost per service ($USD)"),
SUMIFS(CERV!$E:$E,CERV!$A:$A,C639,CERV!$G:$G,D639),
IF(AND(A639="Cancer Screening for CKD patients", E639="Cost per service ($USD)"),
SUMIFS(CANSCRN!$E:$E,CANSCRN!$A:$A,C639,CANSCRN!$G:$G,D639),
IF(AND(A639="PSA Testing", E639="Total Expenditure ($USD per 100,000 patients)"),
SUMIFS(PSA!$F:$F,PSA!$A:$A,C639,PSA!$G:$G,D639),
IF(AND(A639="Colorectal Cancer Screening", E639="Total Expenditure ($USD per 100,000 patients)"),
SUMIFS(COL!$F:$F,COL!$A:$A,C639,COL!$G:$G,D639),
IF(AND(A639="Cervical Cancer Screening", E639="Total Expenditure ($USD per 100,000 patients)"),
SUMIFS(CERV!$F:$F,CERV!$A:$A,C639,CERV!$G:$G,D639),
SUMIFS(CANSCRN!$F:$F,CANSCRN!$A:$A,C639,CANSCRN!$G:$G,D639))))))))))))</f>
        <v>9274.630948450691</v>
      </c>
    </row>
    <row r="640" spans="1:6" x14ac:dyDescent="0.2">
      <c r="A640" s="24" t="s">
        <v>103</v>
      </c>
      <c r="B640" s="24" t="s">
        <v>101</v>
      </c>
      <c r="C640" s="24" t="s">
        <v>37</v>
      </c>
      <c r="D640" s="24">
        <v>2009</v>
      </c>
      <c r="E640" s="24" t="s">
        <v>102</v>
      </c>
      <c r="F640" s="3">
        <f>IF(AND(A640="PSA Testing", E640= "Utilization Rate (per 100,000 patients)"),
SUMIFS(PSA!$D:$D,PSA!$A:$A,C640,PSA!$G:$G,D640),
IF(AND(A640="Colorectal Cancer Screening", E640="Utilization Rate (per 100,000 patients)"),
SUMIFS(COL!$D:$D,COL!$A:$A,C640,COL!$G:$G, D640),
IF(AND(A640="Cervical Cancer Screening", E640="Utilization Rate (per 100,000 patients)"),
SUMIFS(CERV!$D:$D,CERV!$A:$A,C640,CERV!$G:$G,D640),
IF(AND(A640="Cancer Screening for CKD patients", E640="Utilization Rate (per 100,000 patients)"),
SUMIFS(CANSCRN!$D:$D,CANSCRN!$A:$A,C640,CANSCRN!$G:$G,D640),
IF(AND(A640="PSA Testing", E640="Cost per service ($USD)"),
SUMIFS(PSA!$E:$E,PSA!$A:$A,C640,PSA!$G:$G,D640),
IF(AND(A640="Colorectal Cancer Screening", E640="Cost per service ($USD)"),
SUMIFS(COL!$E:$E,COL!$A:$A,C640,COL!$G:$G,D640),
IF(AND(A640="Cervical Cancer Screening", E640="Cost per service ($USD)"),
SUMIFS(CERV!$E:$E,CERV!$A:$A,C640,CERV!$G:$G,D640),
IF(AND(A640="Cancer Screening for CKD patients", E640="Cost per service ($USD)"),
SUMIFS(CANSCRN!$E:$E,CANSCRN!$A:$A,C640,CANSCRN!$G:$G,D640),
IF(AND(A640="PSA Testing", E640="Total Expenditure ($USD per 100,000 patients)"),
SUMIFS(PSA!$F:$F,PSA!$A:$A,C640,PSA!$G:$G,D640),
IF(AND(A640="Colorectal Cancer Screening", E640="Total Expenditure ($USD per 100,000 patients)"),
SUMIFS(COL!$F:$F,COL!$A:$A,C640,COL!$G:$G,D640),
IF(AND(A640="Cervical Cancer Screening", E640="Total Expenditure ($USD per 100,000 patients)"),
SUMIFS(CERV!$F:$F,CERV!$A:$A,C640,CERV!$G:$G,D640),
SUMIFS(CANSCRN!$F:$F,CANSCRN!$A:$A,C640,CANSCRN!$G:$G,D640))))))))))))</f>
        <v>11967.779056386651</v>
      </c>
    </row>
    <row r="641" spans="1:6" x14ac:dyDescent="0.2">
      <c r="A641" s="24" t="s">
        <v>103</v>
      </c>
      <c r="B641" s="24" t="s">
        <v>101</v>
      </c>
      <c r="C641" s="24" t="s">
        <v>37</v>
      </c>
      <c r="D641" s="24">
        <v>2010</v>
      </c>
      <c r="E641" s="24" t="s">
        <v>102</v>
      </c>
      <c r="F641" s="3">
        <f>IF(AND(A641="PSA Testing", E641= "Utilization Rate (per 100,000 patients)"),
SUMIFS(PSA!$D:$D,PSA!$A:$A,C641,PSA!$G:$G,D641),
IF(AND(A641="Colorectal Cancer Screening", E641="Utilization Rate (per 100,000 patients)"),
SUMIFS(COL!$D:$D,COL!$A:$A,C641,COL!$G:$G, D641),
IF(AND(A641="Cervical Cancer Screening", E641="Utilization Rate (per 100,000 patients)"),
SUMIFS(CERV!$D:$D,CERV!$A:$A,C641,CERV!$G:$G,D641),
IF(AND(A641="Cancer Screening for CKD patients", E641="Utilization Rate (per 100,000 patients)"),
SUMIFS(CANSCRN!$D:$D,CANSCRN!$A:$A,C641,CANSCRN!$G:$G,D641),
IF(AND(A641="PSA Testing", E641="Cost per service ($USD)"),
SUMIFS(PSA!$E:$E,PSA!$A:$A,C641,PSA!$G:$G,D641),
IF(AND(A641="Colorectal Cancer Screening", E641="Cost per service ($USD)"),
SUMIFS(COL!$E:$E,COL!$A:$A,C641,COL!$G:$G,D641),
IF(AND(A641="Cervical Cancer Screening", E641="Cost per service ($USD)"),
SUMIFS(CERV!$E:$E,CERV!$A:$A,C641,CERV!$G:$G,D641),
IF(AND(A641="Cancer Screening for CKD patients", E641="Cost per service ($USD)"),
SUMIFS(CANSCRN!$E:$E,CANSCRN!$A:$A,C641,CANSCRN!$G:$G,D641),
IF(AND(A641="PSA Testing", E641="Total Expenditure ($USD per 100,000 patients)"),
SUMIFS(PSA!$F:$F,PSA!$A:$A,C641,PSA!$G:$G,D641),
IF(AND(A641="Colorectal Cancer Screening", E641="Total Expenditure ($USD per 100,000 patients)"),
SUMIFS(COL!$F:$F,COL!$A:$A,C641,COL!$G:$G,D641),
IF(AND(A641="Cervical Cancer Screening", E641="Total Expenditure ($USD per 100,000 patients)"),
SUMIFS(CERV!$F:$F,CERV!$A:$A,C641,CERV!$G:$G,D641),
SUMIFS(CANSCRN!$F:$F,CANSCRN!$A:$A,C641,CANSCRN!$G:$G,D641))))))))))))</f>
        <v>11161.217587373168</v>
      </c>
    </row>
    <row r="642" spans="1:6" x14ac:dyDescent="0.2">
      <c r="A642" s="24" t="s">
        <v>103</v>
      </c>
      <c r="B642" s="24" t="s">
        <v>101</v>
      </c>
      <c r="C642" s="24" t="s">
        <v>37</v>
      </c>
      <c r="D642" s="24">
        <v>2011</v>
      </c>
      <c r="E642" s="24" t="s">
        <v>102</v>
      </c>
      <c r="F642" s="3">
        <f>IF(AND(A642="PSA Testing", E642= "Utilization Rate (per 100,000 patients)"),
SUMIFS(PSA!$D:$D,PSA!$A:$A,C642,PSA!$G:$G,D642),
IF(AND(A642="Colorectal Cancer Screening", E642="Utilization Rate (per 100,000 patients)"),
SUMIFS(COL!$D:$D,COL!$A:$A,C642,COL!$G:$G, D642),
IF(AND(A642="Cervical Cancer Screening", E642="Utilization Rate (per 100,000 patients)"),
SUMIFS(CERV!$D:$D,CERV!$A:$A,C642,CERV!$G:$G,D642),
IF(AND(A642="Cancer Screening for CKD patients", E642="Utilization Rate (per 100,000 patients)"),
SUMIFS(CANSCRN!$D:$D,CANSCRN!$A:$A,C642,CANSCRN!$G:$G,D642),
IF(AND(A642="PSA Testing", E642="Cost per service ($USD)"),
SUMIFS(PSA!$E:$E,PSA!$A:$A,C642,PSA!$G:$G,D642),
IF(AND(A642="Colorectal Cancer Screening", E642="Cost per service ($USD)"),
SUMIFS(COL!$E:$E,COL!$A:$A,C642,COL!$G:$G,D642),
IF(AND(A642="Cervical Cancer Screening", E642="Cost per service ($USD)"),
SUMIFS(CERV!$E:$E,CERV!$A:$A,C642,CERV!$G:$G,D642),
IF(AND(A642="Cancer Screening for CKD patients", E642="Cost per service ($USD)"),
SUMIFS(CANSCRN!$E:$E,CANSCRN!$A:$A,C642,CANSCRN!$G:$G,D642),
IF(AND(A642="PSA Testing", E642="Total Expenditure ($USD per 100,000 patients)"),
SUMIFS(PSA!$F:$F,PSA!$A:$A,C642,PSA!$G:$G,D642),
IF(AND(A642="Colorectal Cancer Screening", E642="Total Expenditure ($USD per 100,000 patients)"),
SUMIFS(COL!$F:$F,COL!$A:$A,C642,COL!$G:$G,D642),
IF(AND(A642="Cervical Cancer Screening", E642="Total Expenditure ($USD per 100,000 patients)"),
SUMIFS(CERV!$F:$F,CERV!$A:$A,C642,CERV!$G:$G,D642),
SUMIFS(CANSCRN!$F:$F,CANSCRN!$A:$A,C642,CANSCRN!$G:$G,D642))))))))))))</f>
        <v>9944.7513812154684</v>
      </c>
    </row>
    <row r="643" spans="1:6" x14ac:dyDescent="0.2">
      <c r="A643" s="24" t="s">
        <v>103</v>
      </c>
      <c r="B643" s="24" t="s">
        <v>101</v>
      </c>
      <c r="C643" s="24" t="s">
        <v>37</v>
      </c>
      <c r="D643" s="24">
        <v>2012</v>
      </c>
      <c r="E643" s="24" t="s">
        <v>102</v>
      </c>
      <c r="F643" s="3">
        <f>IF(AND(A643="PSA Testing", E643= "Utilization Rate (per 100,000 patients)"),
SUMIFS(PSA!$D:$D,PSA!$A:$A,C643,PSA!$G:$G,D643),
IF(AND(A643="Colorectal Cancer Screening", E643="Utilization Rate (per 100,000 patients)"),
SUMIFS(COL!$D:$D,COL!$A:$A,C643,COL!$G:$G, D643),
IF(AND(A643="Cervical Cancer Screening", E643="Utilization Rate (per 100,000 patients)"),
SUMIFS(CERV!$D:$D,CERV!$A:$A,C643,CERV!$G:$G,D643),
IF(AND(A643="Cancer Screening for CKD patients", E643="Utilization Rate (per 100,000 patients)"),
SUMIFS(CANSCRN!$D:$D,CANSCRN!$A:$A,C643,CANSCRN!$G:$G,D643),
IF(AND(A643="PSA Testing", E643="Cost per service ($USD)"),
SUMIFS(PSA!$E:$E,PSA!$A:$A,C643,PSA!$G:$G,D643),
IF(AND(A643="Colorectal Cancer Screening", E643="Cost per service ($USD)"),
SUMIFS(COL!$E:$E,COL!$A:$A,C643,COL!$G:$G,D643),
IF(AND(A643="Cervical Cancer Screening", E643="Cost per service ($USD)"),
SUMIFS(CERV!$E:$E,CERV!$A:$A,C643,CERV!$G:$G,D643),
IF(AND(A643="Cancer Screening for CKD patients", E643="Cost per service ($USD)"),
SUMIFS(CANSCRN!$E:$E,CANSCRN!$A:$A,C643,CANSCRN!$G:$G,D643),
IF(AND(A643="PSA Testing", E643="Total Expenditure ($USD per 100,000 patients)"),
SUMIFS(PSA!$F:$F,PSA!$A:$A,C643,PSA!$G:$G,D643),
IF(AND(A643="Colorectal Cancer Screening", E643="Total Expenditure ($USD per 100,000 patients)"),
SUMIFS(COL!$F:$F,COL!$A:$A,C643,COL!$G:$G,D643),
IF(AND(A643="Cervical Cancer Screening", E643="Total Expenditure ($USD per 100,000 patients)"),
SUMIFS(CERV!$F:$F,CERV!$A:$A,C643,CERV!$G:$G,D643),
SUMIFS(CANSCRN!$F:$F,CANSCRN!$A:$A,C643,CANSCRN!$G:$G,D643))))))))))))</f>
        <v>9397.3442288049027</v>
      </c>
    </row>
    <row r="644" spans="1:6" x14ac:dyDescent="0.2">
      <c r="A644" s="24" t="s">
        <v>103</v>
      </c>
      <c r="B644" s="24" t="s">
        <v>101</v>
      </c>
      <c r="C644" s="24" t="s">
        <v>37</v>
      </c>
      <c r="D644" s="24">
        <v>2013</v>
      </c>
      <c r="E644" s="24" t="s">
        <v>102</v>
      </c>
      <c r="F644" s="3">
        <f>IF(AND(A644="PSA Testing", E644= "Utilization Rate (per 100,000 patients)"),
SUMIFS(PSA!$D:$D,PSA!$A:$A,C644,PSA!$G:$G,D644),
IF(AND(A644="Colorectal Cancer Screening", E644="Utilization Rate (per 100,000 patients)"),
SUMIFS(COL!$D:$D,COL!$A:$A,C644,COL!$G:$G, D644),
IF(AND(A644="Cervical Cancer Screening", E644="Utilization Rate (per 100,000 patients)"),
SUMIFS(CERV!$D:$D,CERV!$A:$A,C644,CERV!$G:$G,D644),
IF(AND(A644="Cancer Screening for CKD patients", E644="Utilization Rate (per 100,000 patients)"),
SUMIFS(CANSCRN!$D:$D,CANSCRN!$A:$A,C644,CANSCRN!$G:$G,D644),
IF(AND(A644="PSA Testing", E644="Cost per service ($USD)"),
SUMIFS(PSA!$E:$E,PSA!$A:$A,C644,PSA!$G:$G,D644),
IF(AND(A644="Colorectal Cancer Screening", E644="Cost per service ($USD)"),
SUMIFS(COL!$E:$E,COL!$A:$A,C644,COL!$G:$G,D644),
IF(AND(A644="Cervical Cancer Screening", E644="Cost per service ($USD)"),
SUMIFS(CERV!$E:$E,CERV!$A:$A,C644,CERV!$G:$G,D644),
IF(AND(A644="Cancer Screening for CKD patients", E644="Cost per service ($USD)"),
SUMIFS(CANSCRN!$E:$E,CANSCRN!$A:$A,C644,CANSCRN!$G:$G,D644),
IF(AND(A644="PSA Testing", E644="Total Expenditure ($USD per 100,000 patients)"),
SUMIFS(PSA!$F:$F,PSA!$A:$A,C644,PSA!$G:$G,D644),
IF(AND(A644="Colorectal Cancer Screening", E644="Total Expenditure ($USD per 100,000 patients)"),
SUMIFS(COL!$F:$F,COL!$A:$A,C644,COL!$G:$G,D644),
IF(AND(A644="Cervical Cancer Screening", E644="Total Expenditure ($USD per 100,000 patients)"),
SUMIFS(CERV!$F:$F,CERV!$A:$A,C644,CERV!$G:$G,D644),
SUMIFS(CANSCRN!$F:$F,CANSCRN!$A:$A,C644,CANSCRN!$G:$G,D644))))))))))))</f>
        <v>9460.8341810783313</v>
      </c>
    </row>
    <row r="645" spans="1:6" x14ac:dyDescent="0.2">
      <c r="A645" s="24" t="s">
        <v>103</v>
      </c>
      <c r="B645" s="24" t="s">
        <v>101</v>
      </c>
      <c r="C645" s="24" t="s">
        <v>37</v>
      </c>
      <c r="D645" s="24">
        <v>2014</v>
      </c>
      <c r="E645" s="24" t="s">
        <v>102</v>
      </c>
      <c r="F645" s="3">
        <f>IF(AND(A645="PSA Testing", E645= "Utilization Rate (per 100,000 patients)"),
SUMIFS(PSA!$D:$D,PSA!$A:$A,C645,PSA!$G:$G,D645),
IF(AND(A645="Colorectal Cancer Screening", E645="Utilization Rate (per 100,000 patients)"),
SUMIFS(COL!$D:$D,COL!$A:$A,C645,COL!$G:$G, D645),
IF(AND(A645="Cervical Cancer Screening", E645="Utilization Rate (per 100,000 patients)"),
SUMIFS(CERV!$D:$D,CERV!$A:$A,C645,CERV!$G:$G,D645),
IF(AND(A645="Cancer Screening for CKD patients", E645="Utilization Rate (per 100,000 patients)"),
SUMIFS(CANSCRN!$D:$D,CANSCRN!$A:$A,C645,CANSCRN!$G:$G,D645),
IF(AND(A645="PSA Testing", E645="Cost per service ($USD)"),
SUMIFS(PSA!$E:$E,PSA!$A:$A,C645,PSA!$G:$G,D645),
IF(AND(A645="Colorectal Cancer Screening", E645="Cost per service ($USD)"),
SUMIFS(COL!$E:$E,COL!$A:$A,C645,COL!$G:$G,D645),
IF(AND(A645="Cervical Cancer Screening", E645="Cost per service ($USD)"),
SUMIFS(CERV!$E:$E,CERV!$A:$A,C645,CERV!$G:$G,D645),
IF(AND(A645="Cancer Screening for CKD patients", E645="Cost per service ($USD)"),
SUMIFS(CANSCRN!$E:$E,CANSCRN!$A:$A,C645,CANSCRN!$G:$G,D645),
IF(AND(A645="PSA Testing", E645="Total Expenditure ($USD per 100,000 patients)"),
SUMIFS(PSA!$F:$F,PSA!$A:$A,C645,PSA!$G:$G,D645),
IF(AND(A645="Colorectal Cancer Screening", E645="Total Expenditure ($USD per 100,000 patients)"),
SUMIFS(COL!$F:$F,COL!$A:$A,C645,COL!$G:$G,D645),
IF(AND(A645="Cervical Cancer Screening", E645="Total Expenditure ($USD per 100,000 patients)"),
SUMIFS(CERV!$F:$F,CERV!$A:$A,C645,CERV!$G:$G,D645),
SUMIFS(CANSCRN!$F:$F,CANSCRN!$A:$A,C645,CANSCRN!$G:$G,D645))))))))))))</f>
        <v>8069.4586312563833</v>
      </c>
    </row>
    <row r="646" spans="1:6" x14ac:dyDescent="0.2">
      <c r="A646" s="24" t="s">
        <v>103</v>
      </c>
      <c r="B646" s="24" t="s">
        <v>101</v>
      </c>
      <c r="C646" s="24" t="s">
        <v>37</v>
      </c>
      <c r="D646" s="24">
        <v>2015</v>
      </c>
      <c r="E646" s="24" t="s">
        <v>102</v>
      </c>
      <c r="F646" s="3">
        <f>IF(AND(A646="PSA Testing", E646= "Utilization Rate (per 100,000 patients)"),
SUMIFS(PSA!$D:$D,PSA!$A:$A,C646,PSA!$G:$G,D646),
IF(AND(A646="Colorectal Cancer Screening", E646="Utilization Rate (per 100,000 patients)"),
SUMIFS(COL!$D:$D,COL!$A:$A,C646,COL!$G:$G, D646),
IF(AND(A646="Cervical Cancer Screening", E646="Utilization Rate (per 100,000 patients)"),
SUMIFS(CERV!$D:$D,CERV!$A:$A,C646,CERV!$G:$G,D646),
IF(AND(A646="Cancer Screening for CKD patients", E646="Utilization Rate (per 100,000 patients)"),
SUMIFS(CANSCRN!$D:$D,CANSCRN!$A:$A,C646,CANSCRN!$G:$G,D646),
IF(AND(A646="PSA Testing", E646="Cost per service ($USD)"),
SUMIFS(PSA!$E:$E,PSA!$A:$A,C646,PSA!$G:$G,D646),
IF(AND(A646="Colorectal Cancer Screening", E646="Cost per service ($USD)"),
SUMIFS(COL!$E:$E,COL!$A:$A,C646,COL!$G:$G,D646),
IF(AND(A646="Cervical Cancer Screening", E646="Cost per service ($USD)"),
SUMIFS(CERV!$E:$E,CERV!$A:$A,C646,CERV!$G:$G,D646),
IF(AND(A646="Cancer Screening for CKD patients", E646="Cost per service ($USD)"),
SUMIFS(CANSCRN!$E:$E,CANSCRN!$A:$A,C646,CANSCRN!$G:$G,D646),
IF(AND(A646="PSA Testing", E646="Total Expenditure ($USD per 100,000 patients)"),
SUMIFS(PSA!$F:$F,PSA!$A:$A,C646,PSA!$G:$G,D646),
IF(AND(A646="Colorectal Cancer Screening", E646="Total Expenditure ($USD per 100,000 patients)"),
SUMIFS(COL!$F:$F,COL!$A:$A,C646,COL!$G:$G,D646),
IF(AND(A646="Cervical Cancer Screening", E646="Total Expenditure ($USD per 100,000 patients)"),
SUMIFS(CERV!$F:$F,CERV!$A:$A,C646,CERV!$G:$G,D646),
SUMIFS(CANSCRN!$F:$F,CANSCRN!$A:$A,C646,CANSCRN!$G:$G,D646))))))))))))</f>
        <v>9604.5197740112999</v>
      </c>
    </row>
    <row r="647" spans="1:6" x14ac:dyDescent="0.2">
      <c r="A647" s="24" t="s">
        <v>103</v>
      </c>
      <c r="B647" s="24" t="s">
        <v>101</v>
      </c>
      <c r="C647" s="24" t="s">
        <v>37</v>
      </c>
      <c r="D647" s="24">
        <v>2016</v>
      </c>
      <c r="E647" s="24" t="s">
        <v>102</v>
      </c>
      <c r="F647" s="3">
        <f>IF(AND(A647="PSA Testing", E647= "Utilization Rate (per 100,000 patients)"),
SUMIFS(PSA!$D:$D,PSA!$A:$A,C647,PSA!$G:$G,D647),
IF(AND(A647="Colorectal Cancer Screening", E647="Utilization Rate (per 100,000 patients)"),
SUMIFS(COL!$D:$D,COL!$A:$A,C647,COL!$G:$G, D647),
IF(AND(A647="Cervical Cancer Screening", E647="Utilization Rate (per 100,000 patients)"),
SUMIFS(CERV!$D:$D,CERV!$A:$A,C647,CERV!$G:$G,D647),
IF(AND(A647="Cancer Screening for CKD patients", E647="Utilization Rate (per 100,000 patients)"),
SUMIFS(CANSCRN!$D:$D,CANSCRN!$A:$A,C647,CANSCRN!$G:$G,D647),
IF(AND(A647="PSA Testing", E647="Cost per service ($USD)"),
SUMIFS(PSA!$E:$E,PSA!$A:$A,C647,PSA!$G:$G,D647),
IF(AND(A647="Colorectal Cancer Screening", E647="Cost per service ($USD)"),
SUMIFS(COL!$E:$E,COL!$A:$A,C647,COL!$G:$G,D647),
IF(AND(A647="Cervical Cancer Screening", E647="Cost per service ($USD)"),
SUMIFS(CERV!$E:$E,CERV!$A:$A,C647,CERV!$G:$G,D647),
IF(AND(A647="Cancer Screening for CKD patients", E647="Cost per service ($USD)"),
SUMIFS(CANSCRN!$E:$E,CANSCRN!$A:$A,C647,CANSCRN!$G:$G,D647),
IF(AND(A647="PSA Testing", E647="Total Expenditure ($USD per 100,000 patients)"),
SUMIFS(PSA!$F:$F,PSA!$A:$A,C647,PSA!$G:$G,D647),
IF(AND(A647="Colorectal Cancer Screening", E647="Total Expenditure ($USD per 100,000 patients)"),
SUMIFS(COL!$F:$F,COL!$A:$A,C647,COL!$G:$G,D647),
IF(AND(A647="Cervical Cancer Screening", E647="Total Expenditure ($USD per 100,000 patients)"),
SUMIFS(CERV!$F:$F,CERV!$A:$A,C647,CERV!$G:$G,D647),
SUMIFS(CANSCRN!$F:$F,CANSCRN!$A:$A,C647,CANSCRN!$G:$G,D647))))))))))))</f>
        <v>9484.066767830047</v>
      </c>
    </row>
    <row r="648" spans="1:6" x14ac:dyDescent="0.2">
      <c r="A648" s="24" t="s">
        <v>103</v>
      </c>
      <c r="B648" s="24" t="s">
        <v>101</v>
      </c>
      <c r="C648" s="24" t="s">
        <v>37</v>
      </c>
      <c r="D648" s="24">
        <v>2017</v>
      </c>
      <c r="E648" s="24" t="s">
        <v>102</v>
      </c>
      <c r="F648" s="3">
        <f>IF(AND(A648="PSA Testing", E648= "Utilization Rate (per 100,000 patients)"),
SUMIFS(PSA!$D:$D,PSA!$A:$A,C648,PSA!$G:$G,D648),
IF(AND(A648="Colorectal Cancer Screening", E648="Utilization Rate (per 100,000 patients)"),
SUMIFS(COL!$D:$D,COL!$A:$A,C648,COL!$G:$G, D648),
IF(AND(A648="Cervical Cancer Screening", E648="Utilization Rate (per 100,000 patients)"),
SUMIFS(CERV!$D:$D,CERV!$A:$A,C648,CERV!$G:$G,D648),
IF(AND(A648="Cancer Screening for CKD patients", E648="Utilization Rate (per 100,000 patients)"),
SUMIFS(CANSCRN!$D:$D,CANSCRN!$A:$A,C648,CANSCRN!$G:$G,D648),
IF(AND(A648="PSA Testing", E648="Cost per service ($USD)"),
SUMIFS(PSA!$E:$E,PSA!$A:$A,C648,PSA!$G:$G,D648),
IF(AND(A648="Colorectal Cancer Screening", E648="Cost per service ($USD)"),
SUMIFS(COL!$E:$E,COL!$A:$A,C648,COL!$G:$G,D648),
IF(AND(A648="Cervical Cancer Screening", E648="Cost per service ($USD)"),
SUMIFS(CERV!$E:$E,CERV!$A:$A,C648,CERV!$G:$G,D648),
IF(AND(A648="Cancer Screening for CKD patients", E648="Cost per service ($USD)"),
SUMIFS(CANSCRN!$E:$E,CANSCRN!$A:$A,C648,CANSCRN!$G:$G,D648),
IF(AND(A648="PSA Testing", E648="Total Expenditure ($USD per 100,000 patients)"),
SUMIFS(PSA!$F:$F,PSA!$A:$A,C648,PSA!$G:$G,D648),
IF(AND(A648="Colorectal Cancer Screening", E648="Total Expenditure ($USD per 100,000 patients)"),
SUMIFS(COL!$F:$F,COL!$A:$A,C648,COL!$G:$G,D648),
IF(AND(A648="Cervical Cancer Screening", E648="Total Expenditure ($USD per 100,000 patients)"),
SUMIFS(CERV!$F:$F,CERV!$A:$A,C648,CERV!$G:$G,D648),
SUMIFS(CANSCRN!$F:$F,CANSCRN!$A:$A,C648,CANSCRN!$G:$G,D648))))))))))))</f>
        <v>9231.8059299191373</v>
      </c>
    </row>
    <row r="649" spans="1:6" x14ac:dyDescent="0.2">
      <c r="A649" s="24" t="s">
        <v>103</v>
      </c>
      <c r="B649" s="24" t="s">
        <v>101</v>
      </c>
      <c r="C649" s="24" t="s">
        <v>37</v>
      </c>
      <c r="D649" s="24">
        <v>2018</v>
      </c>
      <c r="E649" s="24" t="s">
        <v>102</v>
      </c>
      <c r="F649" s="3">
        <f>IF(AND(A649="PSA Testing", E649= "Utilization Rate (per 100,000 patients)"),
SUMIFS(PSA!$D:$D,PSA!$A:$A,C649,PSA!$G:$G,D649),
IF(AND(A649="Colorectal Cancer Screening", E649="Utilization Rate (per 100,000 patients)"),
SUMIFS(COL!$D:$D,COL!$A:$A,C649,COL!$G:$G, D649),
IF(AND(A649="Cervical Cancer Screening", E649="Utilization Rate (per 100,000 patients)"),
SUMIFS(CERV!$D:$D,CERV!$A:$A,C649,CERV!$G:$G,D649),
IF(AND(A649="Cancer Screening for CKD patients", E649="Utilization Rate (per 100,000 patients)"),
SUMIFS(CANSCRN!$D:$D,CANSCRN!$A:$A,C649,CANSCRN!$G:$G,D649),
IF(AND(A649="PSA Testing", E649="Cost per service ($USD)"),
SUMIFS(PSA!$E:$E,PSA!$A:$A,C649,PSA!$G:$G,D649),
IF(AND(A649="Colorectal Cancer Screening", E649="Cost per service ($USD)"),
SUMIFS(COL!$E:$E,COL!$A:$A,C649,COL!$G:$G,D649),
IF(AND(A649="Cervical Cancer Screening", E649="Cost per service ($USD)"),
SUMIFS(CERV!$E:$E,CERV!$A:$A,C649,CERV!$G:$G,D649),
IF(AND(A649="Cancer Screening for CKD patients", E649="Cost per service ($USD)"),
SUMIFS(CANSCRN!$E:$E,CANSCRN!$A:$A,C649,CANSCRN!$G:$G,D649),
IF(AND(A649="PSA Testing", E649="Total Expenditure ($USD per 100,000 patients)"),
SUMIFS(PSA!$F:$F,PSA!$A:$A,C649,PSA!$G:$G,D649),
IF(AND(A649="Colorectal Cancer Screening", E649="Total Expenditure ($USD per 100,000 patients)"),
SUMIFS(COL!$F:$F,COL!$A:$A,C649,COL!$G:$G,D649),
IF(AND(A649="Cervical Cancer Screening", E649="Total Expenditure ($USD per 100,000 patients)"),
SUMIFS(CERV!$F:$F,CERV!$A:$A,C649,CERV!$G:$G,D649),
SUMIFS(CANSCRN!$F:$F,CANSCRN!$A:$A,C649,CANSCRN!$G:$G,D649))))))))))))</f>
        <v>10256.410256410256</v>
      </c>
    </row>
    <row r="650" spans="1:6" x14ac:dyDescent="0.2">
      <c r="A650" s="24" t="s">
        <v>103</v>
      </c>
      <c r="B650" s="24" t="s">
        <v>101</v>
      </c>
      <c r="C650" s="24" t="s">
        <v>37</v>
      </c>
      <c r="D650" s="24">
        <v>2019</v>
      </c>
      <c r="E650" s="24" t="s">
        <v>102</v>
      </c>
      <c r="F650" s="3">
        <f>IF(AND(A650="PSA Testing", E650= "Utilization Rate (per 100,000 patients)"),
SUMIFS(PSA!$D:$D,PSA!$A:$A,C650,PSA!$G:$G,D650),
IF(AND(A650="Colorectal Cancer Screening", E650="Utilization Rate (per 100,000 patients)"),
SUMIFS(COL!$D:$D,COL!$A:$A,C650,COL!$G:$G, D650),
IF(AND(A650="Cervical Cancer Screening", E650="Utilization Rate (per 100,000 patients)"),
SUMIFS(CERV!$D:$D,CERV!$A:$A,C650,CERV!$G:$G,D650),
IF(AND(A650="Cancer Screening for CKD patients", E650="Utilization Rate (per 100,000 patients)"),
SUMIFS(CANSCRN!$D:$D,CANSCRN!$A:$A,C650,CANSCRN!$G:$G,D650),
IF(AND(A650="PSA Testing", E650="Cost per service ($USD)"),
SUMIFS(PSA!$E:$E,PSA!$A:$A,C650,PSA!$G:$G,D650),
IF(AND(A650="Colorectal Cancer Screening", E650="Cost per service ($USD)"),
SUMIFS(COL!$E:$E,COL!$A:$A,C650,COL!$G:$G,D650),
IF(AND(A650="Cervical Cancer Screening", E650="Cost per service ($USD)"),
SUMIFS(CERV!$E:$E,CERV!$A:$A,C650,CERV!$G:$G,D650),
IF(AND(A650="Cancer Screening for CKD patients", E650="Cost per service ($USD)"),
SUMIFS(CANSCRN!$E:$E,CANSCRN!$A:$A,C650,CANSCRN!$G:$G,D650),
IF(AND(A650="PSA Testing", E650="Total Expenditure ($USD per 100,000 patients)"),
SUMIFS(PSA!$F:$F,PSA!$A:$A,C650,PSA!$G:$G,D650),
IF(AND(A650="Colorectal Cancer Screening", E650="Total Expenditure ($USD per 100,000 patients)"),
SUMIFS(COL!$F:$F,COL!$A:$A,C650,COL!$G:$G,D650),
IF(AND(A650="Cervical Cancer Screening", E650="Total Expenditure ($USD per 100,000 patients)"),
SUMIFS(CERV!$F:$F,CERV!$A:$A,C650,CERV!$G:$G,D650),
SUMIFS(CANSCRN!$F:$F,CANSCRN!$A:$A,C650,CANSCRN!$G:$G,D650))))))))))))</f>
        <v>8922.101449275362</v>
      </c>
    </row>
    <row r="651" spans="1:6" x14ac:dyDescent="0.2">
      <c r="A651" s="24" t="s">
        <v>103</v>
      </c>
      <c r="B651" s="24" t="s">
        <v>101</v>
      </c>
      <c r="C651" s="24" t="s">
        <v>38</v>
      </c>
      <c r="D651" s="24">
        <v>2009</v>
      </c>
      <c r="E651" s="24" t="s">
        <v>102</v>
      </c>
      <c r="F651" s="3">
        <f>IF(AND(A651="PSA Testing", E651= "Utilization Rate (per 100,000 patients)"),
SUMIFS(PSA!$D:$D,PSA!$A:$A,C651,PSA!$G:$G,D651),
IF(AND(A651="Colorectal Cancer Screening", E651="Utilization Rate (per 100,000 patients)"),
SUMIFS(COL!$D:$D,COL!$A:$A,C651,COL!$G:$G, D651),
IF(AND(A651="Cervical Cancer Screening", E651="Utilization Rate (per 100,000 patients)"),
SUMIFS(CERV!$D:$D,CERV!$A:$A,C651,CERV!$G:$G,D651),
IF(AND(A651="Cancer Screening for CKD patients", E651="Utilization Rate (per 100,000 patients)"),
SUMIFS(CANSCRN!$D:$D,CANSCRN!$A:$A,C651,CANSCRN!$G:$G,D651),
IF(AND(A651="PSA Testing", E651="Cost per service ($USD)"),
SUMIFS(PSA!$E:$E,PSA!$A:$A,C651,PSA!$G:$G,D651),
IF(AND(A651="Colorectal Cancer Screening", E651="Cost per service ($USD)"),
SUMIFS(COL!$E:$E,COL!$A:$A,C651,COL!$G:$G,D651),
IF(AND(A651="Cervical Cancer Screening", E651="Cost per service ($USD)"),
SUMIFS(CERV!$E:$E,CERV!$A:$A,C651,CERV!$G:$G,D651),
IF(AND(A651="Cancer Screening for CKD patients", E651="Cost per service ($USD)"),
SUMIFS(CANSCRN!$E:$E,CANSCRN!$A:$A,C651,CANSCRN!$G:$G,D651),
IF(AND(A651="PSA Testing", E651="Total Expenditure ($USD per 100,000 patients)"),
SUMIFS(PSA!$F:$F,PSA!$A:$A,C651,PSA!$G:$G,D651),
IF(AND(A651="Colorectal Cancer Screening", E651="Total Expenditure ($USD per 100,000 patients)"),
SUMIFS(COL!$F:$F,COL!$A:$A,C651,COL!$G:$G,D651),
IF(AND(A651="Cervical Cancer Screening", E651="Total Expenditure ($USD per 100,000 patients)"),
SUMIFS(CERV!$F:$F,CERV!$A:$A,C651,CERV!$G:$G,D651),
SUMIFS(CANSCRN!$F:$F,CANSCRN!$A:$A,C651,CANSCRN!$G:$G,D651))))))))))))</f>
        <v>8487.2690963554669</v>
      </c>
    </row>
    <row r="652" spans="1:6" x14ac:dyDescent="0.2">
      <c r="A652" s="24" t="s">
        <v>103</v>
      </c>
      <c r="B652" s="24" t="s">
        <v>101</v>
      </c>
      <c r="C652" s="24" t="s">
        <v>38</v>
      </c>
      <c r="D652" s="24">
        <v>2010</v>
      </c>
      <c r="E652" s="24" t="s">
        <v>102</v>
      </c>
      <c r="F652" s="3">
        <f>IF(AND(A652="PSA Testing", E652= "Utilization Rate (per 100,000 patients)"),
SUMIFS(PSA!$D:$D,PSA!$A:$A,C652,PSA!$G:$G,D652),
IF(AND(A652="Colorectal Cancer Screening", E652="Utilization Rate (per 100,000 patients)"),
SUMIFS(COL!$D:$D,COL!$A:$A,C652,COL!$G:$G, D652),
IF(AND(A652="Cervical Cancer Screening", E652="Utilization Rate (per 100,000 patients)"),
SUMIFS(CERV!$D:$D,CERV!$A:$A,C652,CERV!$G:$G,D652),
IF(AND(A652="Cancer Screening for CKD patients", E652="Utilization Rate (per 100,000 patients)"),
SUMIFS(CANSCRN!$D:$D,CANSCRN!$A:$A,C652,CANSCRN!$G:$G,D652),
IF(AND(A652="PSA Testing", E652="Cost per service ($USD)"),
SUMIFS(PSA!$E:$E,PSA!$A:$A,C652,PSA!$G:$G,D652),
IF(AND(A652="Colorectal Cancer Screening", E652="Cost per service ($USD)"),
SUMIFS(COL!$E:$E,COL!$A:$A,C652,COL!$G:$G,D652),
IF(AND(A652="Cervical Cancer Screening", E652="Cost per service ($USD)"),
SUMIFS(CERV!$E:$E,CERV!$A:$A,C652,CERV!$G:$G,D652),
IF(AND(A652="Cancer Screening for CKD patients", E652="Cost per service ($USD)"),
SUMIFS(CANSCRN!$E:$E,CANSCRN!$A:$A,C652,CANSCRN!$G:$G,D652),
IF(AND(A652="PSA Testing", E652="Total Expenditure ($USD per 100,000 patients)"),
SUMIFS(PSA!$F:$F,PSA!$A:$A,C652,PSA!$G:$G,D652),
IF(AND(A652="Colorectal Cancer Screening", E652="Total Expenditure ($USD per 100,000 patients)"),
SUMIFS(COL!$F:$F,COL!$A:$A,C652,COL!$G:$G,D652),
IF(AND(A652="Cervical Cancer Screening", E652="Total Expenditure ($USD per 100,000 patients)"),
SUMIFS(CERV!$F:$F,CERV!$A:$A,C652,CERV!$G:$G,D652),
SUMIFS(CANSCRN!$F:$F,CANSCRN!$A:$A,C652,CANSCRN!$G:$G,D652))))))))))))</f>
        <v>9846.1538461538457</v>
      </c>
    </row>
    <row r="653" spans="1:6" x14ac:dyDescent="0.2">
      <c r="A653" s="24" t="s">
        <v>103</v>
      </c>
      <c r="B653" s="24" t="s">
        <v>101</v>
      </c>
      <c r="C653" s="24" t="s">
        <v>38</v>
      </c>
      <c r="D653" s="24">
        <v>2011</v>
      </c>
      <c r="E653" s="24" t="s">
        <v>102</v>
      </c>
      <c r="F653" s="3">
        <f>IF(AND(A653="PSA Testing", E653= "Utilization Rate (per 100,000 patients)"),
SUMIFS(PSA!$D:$D,PSA!$A:$A,C653,PSA!$G:$G,D653),
IF(AND(A653="Colorectal Cancer Screening", E653="Utilization Rate (per 100,000 patients)"),
SUMIFS(COL!$D:$D,COL!$A:$A,C653,COL!$G:$G, D653),
IF(AND(A653="Cervical Cancer Screening", E653="Utilization Rate (per 100,000 patients)"),
SUMIFS(CERV!$D:$D,CERV!$A:$A,C653,CERV!$G:$G,D653),
IF(AND(A653="Cancer Screening for CKD patients", E653="Utilization Rate (per 100,000 patients)"),
SUMIFS(CANSCRN!$D:$D,CANSCRN!$A:$A,C653,CANSCRN!$G:$G,D653),
IF(AND(A653="PSA Testing", E653="Cost per service ($USD)"),
SUMIFS(PSA!$E:$E,PSA!$A:$A,C653,PSA!$G:$G,D653),
IF(AND(A653="Colorectal Cancer Screening", E653="Cost per service ($USD)"),
SUMIFS(COL!$E:$E,COL!$A:$A,C653,COL!$G:$G,D653),
IF(AND(A653="Cervical Cancer Screening", E653="Cost per service ($USD)"),
SUMIFS(CERV!$E:$E,CERV!$A:$A,C653,CERV!$G:$G,D653),
IF(AND(A653="Cancer Screening for CKD patients", E653="Cost per service ($USD)"),
SUMIFS(CANSCRN!$E:$E,CANSCRN!$A:$A,C653,CANSCRN!$G:$G,D653),
IF(AND(A653="PSA Testing", E653="Total Expenditure ($USD per 100,000 patients)"),
SUMIFS(PSA!$F:$F,PSA!$A:$A,C653,PSA!$G:$G,D653),
IF(AND(A653="Colorectal Cancer Screening", E653="Total Expenditure ($USD per 100,000 patients)"),
SUMIFS(COL!$F:$F,COL!$A:$A,C653,COL!$G:$G,D653),
IF(AND(A653="Cervical Cancer Screening", E653="Total Expenditure ($USD per 100,000 patients)"),
SUMIFS(CERV!$F:$F,CERV!$A:$A,C653,CERV!$G:$G,D653),
SUMIFS(CANSCRN!$F:$F,CANSCRN!$A:$A,C653,CANSCRN!$G:$G,D653))))))))))))</f>
        <v>8569.9797160243415</v>
      </c>
    </row>
    <row r="654" spans="1:6" x14ac:dyDescent="0.2">
      <c r="A654" s="24" t="s">
        <v>103</v>
      </c>
      <c r="B654" s="24" t="s">
        <v>101</v>
      </c>
      <c r="C654" s="24" t="s">
        <v>38</v>
      </c>
      <c r="D654" s="24">
        <v>2012</v>
      </c>
      <c r="E654" s="24" t="s">
        <v>102</v>
      </c>
      <c r="F654" s="3">
        <f>IF(AND(A654="PSA Testing", E654= "Utilization Rate (per 100,000 patients)"),
SUMIFS(PSA!$D:$D,PSA!$A:$A,C654,PSA!$G:$G,D654),
IF(AND(A654="Colorectal Cancer Screening", E654="Utilization Rate (per 100,000 patients)"),
SUMIFS(COL!$D:$D,COL!$A:$A,C654,COL!$G:$G, D654),
IF(AND(A654="Cervical Cancer Screening", E654="Utilization Rate (per 100,000 patients)"),
SUMIFS(CERV!$D:$D,CERV!$A:$A,C654,CERV!$G:$G,D654),
IF(AND(A654="Cancer Screening for CKD patients", E654="Utilization Rate (per 100,000 patients)"),
SUMIFS(CANSCRN!$D:$D,CANSCRN!$A:$A,C654,CANSCRN!$G:$G,D654),
IF(AND(A654="PSA Testing", E654="Cost per service ($USD)"),
SUMIFS(PSA!$E:$E,PSA!$A:$A,C654,PSA!$G:$G,D654),
IF(AND(A654="Colorectal Cancer Screening", E654="Cost per service ($USD)"),
SUMIFS(COL!$E:$E,COL!$A:$A,C654,COL!$G:$G,D654),
IF(AND(A654="Cervical Cancer Screening", E654="Cost per service ($USD)"),
SUMIFS(CERV!$E:$E,CERV!$A:$A,C654,CERV!$G:$G,D654),
IF(AND(A654="Cancer Screening for CKD patients", E654="Cost per service ($USD)"),
SUMIFS(CANSCRN!$E:$E,CANSCRN!$A:$A,C654,CANSCRN!$G:$G,D654),
IF(AND(A654="PSA Testing", E654="Total Expenditure ($USD per 100,000 patients)"),
SUMIFS(PSA!$F:$F,PSA!$A:$A,C654,PSA!$G:$G,D654),
IF(AND(A654="Colorectal Cancer Screening", E654="Total Expenditure ($USD per 100,000 patients)"),
SUMIFS(COL!$F:$F,COL!$A:$A,C654,COL!$G:$G,D654),
IF(AND(A654="Cervical Cancer Screening", E654="Total Expenditure ($USD per 100,000 patients)"),
SUMIFS(CERV!$F:$F,CERV!$A:$A,C654,CERV!$G:$G,D654),
SUMIFS(CANSCRN!$F:$F,CANSCRN!$A:$A,C654,CANSCRN!$G:$G,D654))))))))))))</f>
        <v>8469.5393759286781</v>
      </c>
    </row>
    <row r="655" spans="1:6" x14ac:dyDescent="0.2">
      <c r="A655" s="24" t="s">
        <v>103</v>
      </c>
      <c r="B655" s="24" t="s">
        <v>101</v>
      </c>
      <c r="C655" s="24" t="s">
        <v>38</v>
      </c>
      <c r="D655" s="24">
        <v>2013</v>
      </c>
      <c r="E655" s="24" t="s">
        <v>102</v>
      </c>
      <c r="F655" s="3">
        <f>IF(AND(A655="PSA Testing", E655= "Utilization Rate (per 100,000 patients)"),
SUMIFS(PSA!$D:$D,PSA!$A:$A,C655,PSA!$G:$G,D655),
IF(AND(A655="Colorectal Cancer Screening", E655="Utilization Rate (per 100,000 patients)"),
SUMIFS(COL!$D:$D,COL!$A:$A,C655,COL!$G:$G, D655),
IF(AND(A655="Cervical Cancer Screening", E655="Utilization Rate (per 100,000 patients)"),
SUMIFS(CERV!$D:$D,CERV!$A:$A,C655,CERV!$G:$G,D655),
IF(AND(A655="Cancer Screening for CKD patients", E655="Utilization Rate (per 100,000 patients)"),
SUMIFS(CANSCRN!$D:$D,CANSCRN!$A:$A,C655,CANSCRN!$G:$G,D655),
IF(AND(A655="PSA Testing", E655="Cost per service ($USD)"),
SUMIFS(PSA!$E:$E,PSA!$A:$A,C655,PSA!$G:$G,D655),
IF(AND(A655="Colorectal Cancer Screening", E655="Cost per service ($USD)"),
SUMIFS(COL!$E:$E,COL!$A:$A,C655,COL!$G:$G,D655),
IF(AND(A655="Cervical Cancer Screening", E655="Cost per service ($USD)"),
SUMIFS(CERV!$E:$E,CERV!$A:$A,C655,CERV!$G:$G,D655),
IF(AND(A655="Cancer Screening for CKD patients", E655="Cost per service ($USD)"),
SUMIFS(CANSCRN!$E:$E,CANSCRN!$A:$A,C655,CANSCRN!$G:$G,D655),
IF(AND(A655="PSA Testing", E655="Total Expenditure ($USD per 100,000 patients)"),
SUMIFS(PSA!$F:$F,PSA!$A:$A,C655,PSA!$G:$G,D655),
IF(AND(A655="Colorectal Cancer Screening", E655="Total Expenditure ($USD per 100,000 patients)"),
SUMIFS(COL!$F:$F,COL!$A:$A,C655,COL!$G:$G,D655),
IF(AND(A655="Cervical Cancer Screening", E655="Total Expenditure ($USD per 100,000 patients)"),
SUMIFS(CERV!$F:$F,CERV!$A:$A,C655,CERV!$G:$G,D655),
SUMIFS(CANSCRN!$F:$F,CANSCRN!$A:$A,C655,CANSCRN!$G:$G,D655))))))))))))</f>
        <v>6025.7589696412142</v>
      </c>
    </row>
    <row r="656" spans="1:6" x14ac:dyDescent="0.2">
      <c r="A656" s="24" t="s">
        <v>103</v>
      </c>
      <c r="B656" s="24" t="s">
        <v>101</v>
      </c>
      <c r="C656" s="24" t="s">
        <v>38</v>
      </c>
      <c r="D656" s="24">
        <v>2014</v>
      </c>
      <c r="E656" s="24" t="s">
        <v>102</v>
      </c>
      <c r="F656" s="3">
        <f>IF(AND(A656="PSA Testing", E656= "Utilization Rate (per 100,000 patients)"),
SUMIFS(PSA!$D:$D,PSA!$A:$A,C656,PSA!$G:$G,D656),
IF(AND(A656="Colorectal Cancer Screening", E656="Utilization Rate (per 100,000 patients)"),
SUMIFS(COL!$D:$D,COL!$A:$A,C656,COL!$G:$G, D656),
IF(AND(A656="Cervical Cancer Screening", E656="Utilization Rate (per 100,000 patients)"),
SUMIFS(CERV!$D:$D,CERV!$A:$A,C656,CERV!$G:$G,D656),
IF(AND(A656="Cancer Screening for CKD patients", E656="Utilization Rate (per 100,000 patients)"),
SUMIFS(CANSCRN!$D:$D,CANSCRN!$A:$A,C656,CANSCRN!$G:$G,D656),
IF(AND(A656="PSA Testing", E656="Cost per service ($USD)"),
SUMIFS(PSA!$E:$E,PSA!$A:$A,C656,PSA!$G:$G,D656),
IF(AND(A656="Colorectal Cancer Screening", E656="Cost per service ($USD)"),
SUMIFS(COL!$E:$E,COL!$A:$A,C656,COL!$G:$G,D656),
IF(AND(A656="Cervical Cancer Screening", E656="Cost per service ($USD)"),
SUMIFS(CERV!$E:$E,CERV!$A:$A,C656,CERV!$G:$G,D656),
IF(AND(A656="Cancer Screening for CKD patients", E656="Cost per service ($USD)"),
SUMIFS(CANSCRN!$E:$E,CANSCRN!$A:$A,C656,CANSCRN!$G:$G,D656),
IF(AND(A656="PSA Testing", E656="Total Expenditure ($USD per 100,000 patients)"),
SUMIFS(PSA!$F:$F,PSA!$A:$A,C656,PSA!$G:$G,D656),
IF(AND(A656="Colorectal Cancer Screening", E656="Total Expenditure ($USD per 100,000 patients)"),
SUMIFS(COL!$F:$F,COL!$A:$A,C656,COL!$G:$G,D656),
IF(AND(A656="Cervical Cancer Screening", E656="Total Expenditure ($USD per 100,000 patients)"),
SUMIFS(CERV!$F:$F,CERV!$A:$A,C656,CERV!$G:$G,D656),
SUMIFS(CANSCRN!$F:$F,CANSCRN!$A:$A,C656,CANSCRN!$G:$G,D656))))))))))))</f>
        <v>6060.606060606061</v>
      </c>
    </row>
    <row r="657" spans="1:6" x14ac:dyDescent="0.2">
      <c r="A657" s="24" t="s">
        <v>103</v>
      </c>
      <c r="B657" s="24" t="s">
        <v>101</v>
      </c>
      <c r="C657" s="24" t="s">
        <v>38</v>
      </c>
      <c r="D657" s="24">
        <v>2015</v>
      </c>
      <c r="E657" s="24" t="s">
        <v>102</v>
      </c>
      <c r="F657" s="3">
        <f>IF(AND(A657="PSA Testing", E657= "Utilization Rate (per 100,000 patients)"),
SUMIFS(PSA!$D:$D,PSA!$A:$A,C657,PSA!$G:$G,D657),
IF(AND(A657="Colorectal Cancer Screening", E657="Utilization Rate (per 100,000 patients)"),
SUMIFS(COL!$D:$D,COL!$A:$A,C657,COL!$G:$G, D657),
IF(AND(A657="Cervical Cancer Screening", E657="Utilization Rate (per 100,000 patients)"),
SUMIFS(CERV!$D:$D,CERV!$A:$A,C657,CERV!$G:$G,D657),
IF(AND(A657="Cancer Screening for CKD patients", E657="Utilization Rate (per 100,000 patients)"),
SUMIFS(CANSCRN!$D:$D,CANSCRN!$A:$A,C657,CANSCRN!$G:$G,D657),
IF(AND(A657="PSA Testing", E657="Cost per service ($USD)"),
SUMIFS(PSA!$E:$E,PSA!$A:$A,C657,PSA!$G:$G,D657),
IF(AND(A657="Colorectal Cancer Screening", E657="Cost per service ($USD)"),
SUMIFS(COL!$E:$E,COL!$A:$A,C657,COL!$G:$G,D657),
IF(AND(A657="Cervical Cancer Screening", E657="Cost per service ($USD)"),
SUMIFS(CERV!$E:$E,CERV!$A:$A,C657,CERV!$G:$G,D657),
IF(AND(A657="Cancer Screening for CKD patients", E657="Cost per service ($USD)"),
SUMIFS(CANSCRN!$E:$E,CANSCRN!$A:$A,C657,CANSCRN!$G:$G,D657),
IF(AND(A657="PSA Testing", E657="Total Expenditure ($USD per 100,000 patients)"),
SUMIFS(PSA!$F:$F,PSA!$A:$A,C657,PSA!$G:$G,D657),
IF(AND(A657="Colorectal Cancer Screening", E657="Total Expenditure ($USD per 100,000 patients)"),
SUMIFS(COL!$F:$F,COL!$A:$A,C657,COL!$G:$G,D657),
IF(AND(A657="Cervical Cancer Screening", E657="Total Expenditure ($USD per 100,000 patients)"),
SUMIFS(CERV!$F:$F,CERV!$A:$A,C657,CERV!$G:$G,D657),
SUMIFS(CANSCRN!$F:$F,CANSCRN!$A:$A,C657,CANSCRN!$G:$G,D657))))))))))))</f>
        <v>5875.5090168702736</v>
      </c>
    </row>
    <row r="658" spans="1:6" x14ac:dyDescent="0.2">
      <c r="A658" s="24" t="s">
        <v>103</v>
      </c>
      <c r="B658" s="24" t="s">
        <v>101</v>
      </c>
      <c r="C658" s="24" t="s">
        <v>38</v>
      </c>
      <c r="D658" s="24">
        <v>2016</v>
      </c>
      <c r="E658" s="24" t="s">
        <v>102</v>
      </c>
      <c r="F658" s="3">
        <f>IF(AND(A658="PSA Testing", E658= "Utilization Rate (per 100,000 patients)"),
SUMIFS(PSA!$D:$D,PSA!$A:$A,C658,PSA!$G:$G,D658),
IF(AND(A658="Colorectal Cancer Screening", E658="Utilization Rate (per 100,000 patients)"),
SUMIFS(COL!$D:$D,COL!$A:$A,C658,COL!$G:$G, D658),
IF(AND(A658="Cervical Cancer Screening", E658="Utilization Rate (per 100,000 patients)"),
SUMIFS(CERV!$D:$D,CERV!$A:$A,C658,CERV!$G:$G,D658),
IF(AND(A658="Cancer Screening for CKD patients", E658="Utilization Rate (per 100,000 patients)"),
SUMIFS(CANSCRN!$D:$D,CANSCRN!$A:$A,C658,CANSCRN!$G:$G,D658),
IF(AND(A658="PSA Testing", E658="Cost per service ($USD)"),
SUMIFS(PSA!$E:$E,PSA!$A:$A,C658,PSA!$G:$G,D658),
IF(AND(A658="Colorectal Cancer Screening", E658="Cost per service ($USD)"),
SUMIFS(COL!$E:$E,COL!$A:$A,C658,COL!$G:$G,D658),
IF(AND(A658="Cervical Cancer Screening", E658="Cost per service ($USD)"),
SUMIFS(CERV!$E:$E,CERV!$A:$A,C658,CERV!$G:$G,D658),
IF(AND(A658="Cancer Screening for CKD patients", E658="Cost per service ($USD)"),
SUMIFS(CANSCRN!$E:$E,CANSCRN!$A:$A,C658,CANSCRN!$G:$G,D658),
IF(AND(A658="PSA Testing", E658="Total Expenditure ($USD per 100,000 patients)"),
SUMIFS(PSA!$F:$F,PSA!$A:$A,C658,PSA!$G:$G,D658),
IF(AND(A658="Colorectal Cancer Screening", E658="Total Expenditure ($USD per 100,000 patients)"),
SUMIFS(COL!$F:$F,COL!$A:$A,C658,COL!$G:$G,D658),
IF(AND(A658="Cervical Cancer Screening", E658="Total Expenditure ($USD per 100,000 patients)"),
SUMIFS(CERV!$F:$F,CERV!$A:$A,C658,CERV!$G:$G,D658),
SUMIFS(CANSCRN!$F:$F,CANSCRN!$A:$A,C658,CANSCRN!$G:$G,D658))))))))))))</f>
        <v>4840.7643312101918</v>
      </c>
    </row>
    <row r="659" spans="1:6" x14ac:dyDescent="0.2">
      <c r="A659" s="24" t="s">
        <v>103</v>
      </c>
      <c r="B659" s="24" t="s">
        <v>101</v>
      </c>
      <c r="C659" s="24" t="s">
        <v>38</v>
      </c>
      <c r="D659" s="24">
        <v>2017</v>
      </c>
      <c r="E659" s="24" t="s">
        <v>102</v>
      </c>
      <c r="F659" s="3">
        <f>IF(AND(A659="PSA Testing", E659= "Utilization Rate (per 100,000 patients)"),
SUMIFS(PSA!$D:$D,PSA!$A:$A,C659,PSA!$G:$G,D659),
IF(AND(A659="Colorectal Cancer Screening", E659="Utilization Rate (per 100,000 patients)"),
SUMIFS(COL!$D:$D,COL!$A:$A,C659,COL!$G:$G, D659),
IF(AND(A659="Cervical Cancer Screening", E659="Utilization Rate (per 100,000 patients)"),
SUMIFS(CERV!$D:$D,CERV!$A:$A,C659,CERV!$G:$G,D659),
IF(AND(A659="Cancer Screening for CKD patients", E659="Utilization Rate (per 100,000 patients)"),
SUMIFS(CANSCRN!$D:$D,CANSCRN!$A:$A,C659,CANSCRN!$G:$G,D659),
IF(AND(A659="PSA Testing", E659="Cost per service ($USD)"),
SUMIFS(PSA!$E:$E,PSA!$A:$A,C659,PSA!$G:$G,D659),
IF(AND(A659="Colorectal Cancer Screening", E659="Cost per service ($USD)"),
SUMIFS(COL!$E:$E,COL!$A:$A,C659,COL!$G:$G,D659),
IF(AND(A659="Cervical Cancer Screening", E659="Cost per service ($USD)"),
SUMIFS(CERV!$E:$E,CERV!$A:$A,C659,CERV!$G:$G,D659),
IF(AND(A659="Cancer Screening for CKD patients", E659="Cost per service ($USD)"),
SUMIFS(CANSCRN!$E:$E,CANSCRN!$A:$A,C659,CANSCRN!$G:$G,D659),
IF(AND(A659="PSA Testing", E659="Total Expenditure ($USD per 100,000 patients)"),
SUMIFS(PSA!$F:$F,PSA!$A:$A,C659,PSA!$G:$G,D659),
IF(AND(A659="Colorectal Cancer Screening", E659="Total Expenditure ($USD per 100,000 patients)"),
SUMIFS(COL!$F:$F,COL!$A:$A,C659,COL!$G:$G,D659),
IF(AND(A659="Cervical Cancer Screening", E659="Total Expenditure ($USD per 100,000 patients)"),
SUMIFS(CERV!$F:$F,CERV!$A:$A,C659,CERV!$G:$G,D659),
SUMIFS(CANSCRN!$F:$F,CANSCRN!$A:$A,C659,CANSCRN!$G:$G,D659))))))))))))</f>
        <v>7836.5706630944405</v>
      </c>
    </row>
    <row r="660" spans="1:6" x14ac:dyDescent="0.2">
      <c r="A660" s="24" t="s">
        <v>103</v>
      </c>
      <c r="B660" s="24" t="s">
        <v>101</v>
      </c>
      <c r="C660" s="24" t="s">
        <v>38</v>
      </c>
      <c r="D660" s="24">
        <v>2018</v>
      </c>
      <c r="E660" s="24" t="s">
        <v>102</v>
      </c>
      <c r="F660" s="3">
        <f>IF(AND(A660="PSA Testing", E660= "Utilization Rate (per 100,000 patients)"),
SUMIFS(PSA!$D:$D,PSA!$A:$A,C660,PSA!$G:$G,D660),
IF(AND(A660="Colorectal Cancer Screening", E660="Utilization Rate (per 100,000 patients)"),
SUMIFS(COL!$D:$D,COL!$A:$A,C660,COL!$G:$G, D660),
IF(AND(A660="Cervical Cancer Screening", E660="Utilization Rate (per 100,000 patients)"),
SUMIFS(CERV!$D:$D,CERV!$A:$A,C660,CERV!$G:$G,D660),
IF(AND(A660="Cancer Screening for CKD patients", E660="Utilization Rate (per 100,000 patients)"),
SUMIFS(CANSCRN!$D:$D,CANSCRN!$A:$A,C660,CANSCRN!$G:$G,D660),
IF(AND(A660="PSA Testing", E660="Cost per service ($USD)"),
SUMIFS(PSA!$E:$E,PSA!$A:$A,C660,PSA!$G:$G,D660),
IF(AND(A660="Colorectal Cancer Screening", E660="Cost per service ($USD)"),
SUMIFS(COL!$E:$E,COL!$A:$A,C660,COL!$G:$G,D660),
IF(AND(A660="Cervical Cancer Screening", E660="Cost per service ($USD)"),
SUMIFS(CERV!$E:$E,CERV!$A:$A,C660,CERV!$G:$G,D660),
IF(AND(A660="Cancer Screening for CKD patients", E660="Cost per service ($USD)"),
SUMIFS(CANSCRN!$E:$E,CANSCRN!$A:$A,C660,CANSCRN!$G:$G,D660),
IF(AND(A660="PSA Testing", E660="Total Expenditure ($USD per 100,000 patients)"),
SUMIFS(PSA!$F:$F,PSA!$A:$A,C660,PSA!$G:$G,D660),
IF(AND(A660="Colorectal Cancer Screening", E660="Total Expenditure ($USD per 100,000 patients)"),
SUMIFS(COL!$F:$F,COL!$A:$A,C660,COL!$G:$G,D660),
IF(AND(A660="Cervical Cancer Screening", E660="Total Expenditure ($USD per 100,000 patients)"),
SUMIFS(CERV!$F:$F,CERV!$A:$A,C660,CERV!$G:$G,D660),
SUMIFS(CANSCRN!$F:$F,CANSCRN!$A:$A,C660,CANSCRN!$G:$G,D660))))))))))))</f>
        <v>8069.7928026172303</v>
      </c>
    </row>
    <row r="661" spans="1:6" x14ac:dyDescent="0.2">
      <c r="A661" s="24" t="s">
        <v>103</v>
      </c>
      <c r="B661" s="24" t="s">
        <v>101</v>
      </c>
      <c r="C661" s="24" t="s">
        <v>38</v>
      </c>
      <c r="D661" s="24">
        <v>2019</v>
      </c>
      <c r="E661" s="24" t="s">
        <v>102</v>
      </c>
      <c r="F661" s="3">
        <f>IF(AND(A661="PSA Testing", E661= "Utilization Rate (per 100,000 patients)"),
SUMIFS(PSA!$D:$D,PSA!$A:$A,C661,PSA!$G:$G,D661),
IF(AND(A661="Colorectal Cancer Screening", E661="Utilization Rate (per 100,000 patients)"),
SUMIFS(COL!$D:$D,COL!$A:$A,C661,COL!$G:$G, D661),
IF(AND(A661="Cervical Cancer Screening", E661="Utilization Rate (per 100,000 patients)"),
SUMIFS(CERV!$D:$D,CERV!$A:$A,C661,CERV!$G:$G,D661),
IF(AND(A661="Cancer Screening for CKD patients", E661="Utilization Rate (per 100,000 patients)"),
SUMIFS(CANSCRN!$D:$D,CANSCRN!$A:$A,C661,CANSCRN!$G:$G,D661),
IF(AND(A661="PSA Testing", E661="Cost per service ($USD)"),
SUMIFS(PSA!$E:$E,PSA!$A:$A,C661,PSA!$G:$G,D661),
IF(AND(A661="Colorectal Cancer Screening", E661="Cost per service ($USD)"),
SUMIFS(COL!$E:$E,COL!$A:$A,C661,COL!$G:$G,D661),
IF(AND(A661="Cervical Cancer Screening", E661="Cost per service ($USD)"),
SUMIFS(CERV!$E:$E,CERV!$A:$A,C661,CERV!$G:$G,D661),
IF(AND(A661="Cancer Screening for CKD patients", E661="Cost per service ($USD)"),
SUMIFS(CANSCRN!$E:$E,CANSCRN!$A:$A,C661,CANSCRN!$G:$G,D661),
IF(AND(A661="PSA Testing", E661="Total Expenditure ($USD per 100,000 patients)"),
SUMIFS(PSA!$F:$F,PSA!$A:$A,C661,PSA!$G:$G,D661),
IF(AND(A661="Colorectal Cancer Screening", E661="Total Expenditure ($USD per 100,000 patients)"),
SUMIFS(COL!$F:$F,COL!$A:$A,C661,COL!$G:$G,D661),
IF(AND(A661="Cervical Cancer Screening", E661="Total Expenditure ($USD per 100,000 patients)"),
SUMIFS(CERV!$F:$F,CERV!$A:$A,C661,CERV!$G:$G,D661),
SUMIFS(CANSCRN!$F:$F,CANSCRN!$A:$A,C661,CANSCRN!$G:$G,D661))))))))))))</f>
        <v>6896.5517241379312</v>
      </c>
    </row>
    <row r="662" spans="1:6" x14ac:dyDescent="0.2">
      <c r="A662" s="24" t="s">
        <v>103</v>
      </c>
      <c r="B662" s="24" t="s">
        <v>101</v>
      </c>
      <c r="C662" s="24" t="s">
        <v>39</v>
      </c>
      <c r="D662" s="24">
        <v>2009</v>
      </c>
      <c r="E662" s="24" t="s">
        <v>102</v>
      </c>
      <c r="F662" s="3">
        <f>IF(AND(A662="PSA Testing", E662= "Utilization Rate (per 100,000 patients)"),
SUMIFS(PSA!$D:$D,PSA!$A:$A,C662,PSA!$G:$G,D662),
IF(AND(A662="Colorectal Cancer Screening", E662="Utilization Rate (per 100,000 patients)"),
SUMIFS(COL!$D:$D,COL!$A:$A,C662,COL!$G:$G, D662),
IF(AND(A662="Cervical Cancer Screening", E662="Utilization Rate (per 100,000 patients)"),
SUMIFS(CERV!$D:$D,CERV!$A:$A,C662,CERV!$G:$G,D662),
IF(AND(A662="Cancer Screening for CKD patients", E662="Utilization Rate (per 100,000 patients)"),
SUMIFS(CANSCRN!$D:$D,CANSCRN!$A:$A,C662,CANSCRN!$G:$G,D662),
IF(AND(A662="PSA Testing", E662="Cost per service ($USD)"),
SUMIFS(PSA!$E:$E,PSA!$A:$A,C662,PSA!$G:$G,D662),
IF(AND(A662="Colorectal Cancer Screening", E662="Cost per service ($USD)"),
SUMIFS(COL!$E:$E,COL!$A:$A,C662,COL!$G:$G,D662),
IF(AND(A662="Cervical Cancer Screening", E662="Cost per service ($USD)"),
SUMIFS(CERV!$E:$E,CERV!$A:$A,C662,CERV!$G:$G,D662),
IF(AND(A662="Cancer Screening for CKD patients", E662="Cost per service ($USD)"),
SUMIFS(CANSCRN!$E:$E,CANSCRN!$A:$A,C662,CANSCRN!$G:$G,D662),
IF(AND(A662="PSA Testing", E662="Total Expenditure ($USD per 100,000 patients)"),
SUMIFS(PSA!$F:$F,PSA!$A:$A,C662,PSA!$G:$G,D662),
IF(AND(A662="Colorectal Cancer Screening", E662="Total Expenditure ($USD per 100,000 patients)"),
SUMIFS(COL!$F:$F,COL!$A:$A,C662,COL!$G:$G,D662),
IF(AND(A662="Cervical Cancer Screening", E662="Total Expenditure ($USD per 100,000 patients)"),
SUMIFS(CERV!$F:$F,CERV!$A:$A,C662,CERV!$G:$G,D662),
SUMIFS(CANSCRN!$F:$F,CANSCRN!$A:$A,C662,CANSCRN!$G:$G,D662))))))))))))</f>
        <v>12603.071242343725</v>
      </c>
    </row>
    <row r="663" spans="1:6" x14ac:dyDescent="0.2">
      <c r="A663" s="24" t="s">
        <v>103</v>
      </c>
      <c r="B663" s="24" t="s">
        <v>101</v>
      </c>
      <c r="C663" s="24" t="s">
        <v>39</v>
      </c>
      <c r="D663" s="24">
        <v>2010</v>
      </c>
      <c r="E663" s="24" t="s">
        <v>102</v>
      </c>
      <c r="F663" s="3">
        <f>IF(AND(A663="PSA Testing", E663= "Utilization Rate (per 100,000 patients)"),
SUMIFS(PSA!$D:$D,PSA!$A:$A,C663,PSA!$G:$G,D663),
IF(AND(A663="Colorectal Cancer Screening", E663="Utilization Rate (per 100,000 patients)"),
SUMIFS(COL!$D:$D,COL!$A:$A,C663,COL!$G:$G, D663),
IF(AND(A663="Cervical Cancer Screening", E663="Utilization Rate (per 100,000 patients)"),
SUMIFS(CERV!$D:$D,CERV!$A:$A,C663,CERV!$G:$G,D663),
IF(AND(A663="Cancer Screening for CKD patients", E663="Utilization Rate (per 100,000 patients)"),
SUMIFS(CANSCRN!$D:$D,CANSCRN!$A:$A,C663,CANSCRN!$G:$G,D663),
IF(AND(A663="PSA Testing", E663="Cost per service ($USD)"),
SUMIFS(PSA!$E:$E,PSA!$A:$A,C663,PSA!$G:$G,D663),
IF(AND(A663="Colorectal Cancer Screening", E663="Cost per service ($USD)"),
SUMIFS(COL!$E:$E,COL!$A:$A,C663,COL!$G:$G,D663),
IF(AND(A663="Cervical Cancer Screening", E663="Cost per service ($USD)"),
SUMIFS(CERV!$E:$E,CERV!$A:$A,C663,CERV!$G:$G,D663),
IF(AND(A663="Cancer Screening for CKD patients", E663="Cost per service ($USD)"),
SUMIFS(CANSCRN!$E:$E,CANSCRN!$A:$A,C663,CANSCRN!$G:$G,D663),
IF(AND(A663="PSA Testing", E663="Total Expenditure ($USD per 100,000 patients)"),
SUMIFS(PSA!$F:$F,PSA!$A:$A,C663,PSA!$G:$G,D663),
IF(AND(A663="Colorectal Cancer Screening", E663="Total Expenditure ($USD per 100,000 patients)"),
SUMIFS(COL!$F:$F,COL!$A:$A,C663,COL!$G:$G,D663),
IF(AND(A663="Cervical Cancer Screening", E663="Total Expenditure ($USD per 100,000 patients)"),
SUMIFS(CERV!$F:$F,CERV!$A:$A,C663,CERV!$G:$G,D663),
SUMIFS(CANSCRN!$F:$F,CANSCRN!$A:$A,C663,CANSCRN!$G:$G,D663))))))))))))</f>
        <v>12311.382153015475</v>
      </c>
    </row>
    <row r="664" spans="1:6" x14ac:dyDescent="0.2">
      <c r="A664" s="24" t="s">
        <v>103</v>
      </c>
      <c r="B664" s="24" t="s">
        <v>101</v>
      </c>
      <c r="C664" s="24" t="s">
        <v>39</v>
      </c>
      <c r="D664" s="24">
        <v>2011</v>
      </c>
      <c r="E664" s="24" t="s">
        <v>102</v>
      </c>
      <c r="F664" s="3">
        <f>IF(AND(A664="PSA Testing", E664= "Utilization Rate (per 100,000 patients)"),
SUMIFS(PSA!$D:$D,PSA!$A:$A,C664,PSA!$G:$G,D664),
IF(AND(A664="Colorectal Cancer Screening", E664="Utilization Rate (per 100,000 patients)"),
SUMIFS(COL!$D:$D,COL!$A:$A,C664,COL!$G:$G, D664),
IF(AND(A664="Cervical Cancer Screening", E664="Utilization Rate (per 100,000 patients)"),
SUMIFS(CERV!$D:$D,CERV!$A:$A,C664,CERV!$G:$G,D664),
IF(AND(A664="Cancer Screening for CKD patients", E664="Utilization Rate (per 100,000 patients)"),
SUMIFS(CANSCRN!$D:$D,CANSCRN!$A:$A,C664,CANSCRN!$G:$G,D664),
IF(AND(A664="PSA Testing", E664="Cost per service ($USD)"),
SUMIFS(PSA!$E:$E,PSA!$A:$A,C664,PSA!$G:$G,D664),
IF(AND(A664="Colorectal Cancer Screening", E664="Cost per service ($USD)"),
SUMIFS(COL!$E:$E,COL!$A:$A,C664,COL!$G:$G,D664),
IF(AND(A664="Cervical Cancer Screening", E664="Cost per service ($USD)"),
SUMIFS(CERV!$E:$E,CERV!$A:$A,C664,CERV!$G:$G,D664),
IF(AND(A664="Cancer Screening for CKD patients", E664="Cost per service ($USD)"),
SUMIFS(CANSCRN!$E:$E,CANSCRN!$A:$A,C664,CANSCRN!$G:$G,D664),
IF(AND(A664="PSA Testing", E664="Total Expenditure ($USD per 100,000 patients)"),
SUMIFS(PSA!$F:$F,PSA!$A:$A,C664,PSA!$G:$G,D664),
IF(AND(A664="Colorectal Cancer Screening", E664="Total Expenditure ($USD per 100,000 patients)"),
SUMIFS(COL!$F:$F,COL!$A:$A,C664,COL!$G:$G,D664),
IF(AND(A664="Cervical Cancer Screening", E664="Total Expenditure ($USD per 100,000 patients)"),
SUMIFS(CERV!$F:$F,CERV!$A:$A,C664,CERV!$G:$G,D664),
SUMIFS(CANSCRN!$F:$F,CANSCRN!$A:$A,C664,CANSCRN!$G:$G,D664))))))))))))</f>
        <v>12065.269696837131</v>
      </c>
    </row>
    <row r="665" spans="1:6" x14ac:dyDescent="0.2">
      <c r="A665" s="24" t="s">
        <v>103</v>
      </c>
      <c r="B665" s="24" t="s">
        <v>101</v>
      </c>
      <c r="C665" s="24" t="s">
        <v>39</v>
      </c>
      <c r="D665" s="24">
        <v>2012</v>
      </c>
      <c r="E665" s="24" t="s">
        <v>102</v>
      </c>
      <c r="F665" s="3">
        <f>IF(AND(A665="PSA Testing", E665= "Utilization Rate (per 100,000 patients)"),
SUMIFS(PSA!$D:$D,PSA!$A:$A,C665,PSA!$G:$G,D665),
IF(AND(A665="Colorectal Cancer Screening", E665="Utilization Rate (per 100,000 patients)"),
SUMIFS(COL!$D:$D,COL!$A:$A,C665,COL!$G:$G, D665),
IF(AND(A665="Cervical Cancer Screening", E665="Utilization Rate (per 100,000 patients)"),
SUMIFS(CERV!$D:$D,CERV!$A:$A,C665,CERV!$G:$G,D665),
IF(AND(A665="Cancer Screening for CKD patients", E665="Utilization Rate (per 100,000 patients)"),
SUMIFS(CANSCRN!$D:$D,CANSCRN!$A:$A,C665,CANSCRN!$G:$G,D665),
IF(AND(A665="PSA Testing", E665="Cost per service ($USD)"),
SUMIFS(PSA!$E:$E,PSA!$A:$A,C665,PSA!$G:$G,D665),
IF(AND(A665="Colorectal Cancer Screening", E665="Cost per service ($USD)"),
SUMIFS(COL!$E:$E,COL!$A:$A,C665,COL!$G:$G,D665),
IF(AND(A665="Cervical Cancer Screening", E665="Cost per service ($USD)"),
SUMIFS(CERV!$E:$E,CERV!$A:$A,C665,CERV!$G:$G,D665),
IF(AND(A665="Cancer Screening for CKD patients", E665="Cost per service ($USD)"),
SUMIFS(CANSCRN!$E:$E,CANSCRN!$A:$A,C665,CANSCRN!$G:$G,D665),
IF(AND(A665="PSA Testing", E665="Total Expenditure ($USD per 100,000 patients)"),
SUMIFS(PSA!$F:$F,PSA!$A:$A,C665,PSA!$G:$G,D665),
IF(AND(A665="Colorectal Cancer Screening", E665="Total Expenditure ($USD per 100,000 patients)"),
SUMIFS(COL!$F:$F,COL!$A:$A,C665,COL!$G:$G,D665),
IF(AND(A665="Cervical Cancer Screening", E665="Total Expenditure ($USD per 100,000 patients)"),
SUMIFS(CERV!$F:$F,CERV!$A:$A,C665,CERV!$G:$G,D665),
SUMIFS(CANSCRN!$F:$F,CANSCRN!$A:$A,C665,CANSCRN!$G:$G,D665))))))))))))</f>
        <v>11902.088258471236</v>
      </c>
    </row>
    <row r="666" spans="1:6" x14ac:dyDescent="0.2">
      <c r="A666" s="24" t="s">
        <v>103</v>
      </c>
      <c r="B666" s="24" t="s">
        <v>101</v>
      </c>
      <c r="C666" s="24" t="s">
        <v>39</v>
      </c>
      <c r="D666" s="24">
        <v>2013</v>
      </c>
      <c r="E666" s="24" t="s">
        <v>102</v>
      </c>
      <c r="F666" s="3">
        <f>IF(AND(A666="PSA Testing", E666= "Utilization Rate (per 100,000 patients)"),
SUMIFS(PSA!$D:$D,PSA!$A:$A,C666,PSA!$G:$G,D666),
IF(AND(A666="Colorectal Cancer Screening", E666="Utilization Rate (per 100,000 patients)"),
SUMIFS(COL!$D:$D,COL!$A:$A,C666,COL!$G:$G, D666),
IF(AND(A666="Cervical Cancer Screening", E666="Utilization Rate (per 100,000 patients)"),
SUMIFS(CERV!$D:$D,CERV!$A:$A,C666,CERV!$G:$G,D666),
IF(AND(A666="Cancer Screening for CKD patients", E666="Utilization Rate (per 100,000 patients)"),
SUMIFS(CANSCRN!$D:$D,CANSCRN!$A:$A,C666,CANSCRN!$G:$G,D666),
IF(AND(A666="PSA Testing", E666="Cost per service ($USD)"),
SUMIFS(PSA!$E:$E,PSA!$A:$A,C666,PSA!$G:$G,D666),
IF(AND(A666="Colorectal Cancer Screening", E666="Cost per service ($USD)"),
SUMIFS(COL!$E:$E,COL!$A:$A,C666,COL!$G:$G,D666),
IF(AND(A666="Cervical Cancer Screening", E666="Cost per service ($USD)"),
SUMIFS(CERV!$E:$E,CERV!$A:$A,C666,CERV!$G:$G,D666),
IF(AND(A666="Cancer Screening for CKD patients", E666="Cost per service ($USD)"),
SUMIFS(CANSCRN!$E:$E,CANSCRN!$A:$A,C666,CANSCRN!$G:$G,D666),
IF(AND(A666="PSA Testing", E666="Total Expenditure ($USD per 100,000 patients)"),
SUMIFS(PSA!$F:$F,PSA!$A:$A,C666,PSA!$G:$G,D666),
IF(AND(A666="Colorectal Cancer Screening", E666="Total Expenditure ($USD per 100,000 patients)"),
SUMIFS(COL!$F:$F,COL!$A:$A,C666,COL!$G:$G,D666),
IF(AND(A666="Cervical Cancer Screening", E666="Total Expenditure ($USD per 100,000 patients)"),
SUMIFS(CERV!$F:$F,CERV!$A:$A,C666,CERV!$G:$G,D666),
SUMIFS(CANSCRN!$F:$F,CANSCRN!$A:$A,C666,CANSCRN!$G:$G,D666))))))))))))</f>
        <v>11876.069259837192</v>
      </c>
    </row>
    <row r="667" spans="1:6" x14ac:dyDescent="0.2">
      <c r="A667" s="24" t="s">
        <v>103</v>
      </c>
      <c r="B667" s="24" t="s">
        <v>101</v>
      </c>
      <c r="C667" s="24" t="s">
        <v>39</v>
      </c>
      <c r="D667" s="24">
        <v>2014</v>
      </c>
      <c r="E667" s="24" t="s">
        <v>102</v>
      </c>
      <c r="F667" s="3">
        <f>IF(AND(A667="PSA Testing", E667= "Utilization Rate (per 100,000 patients)"),
SUMIFS(PSA!$D:$D,PSA!$A:$A,C667,PSA!$G:$G,D667),
IF(AND(A667="Colorectal Cancer Screening", E667="Utilization Rate (per 100,000 patients)"),
SUMIFS(COL!$D:$D,COL!$A:$A,C667,COL!$G:$G, D667),
IF(AND(A667="Cervical Cancer Screening", E667="Utilization Rate (per 100,000 patients)"),
SUMIFS(CERV!$D:$D,CERV!$A:$A,C667,CERV!$G:$G,D667),
IF(AND(A667="Cancer Screening for CKD patients", E667="Utilization Rate (per 100,000 patients)"),
SUMIFS(CANSCRN!$D:$D,CANSCRN!$A:$A,C667,CANSCRN!$G:$G,D667),
IF(AND(A667="PSA Testing", E667="Cost per service ($USD)"),
SUMIFS(PSA!$E:$E,PSA!$A:$A,C667,PSA!$G:$G,D667),
IF(AND(A667="Colorectal Cancer Screening", E667="Cost per service ($USD)"),
SUMIFS(COL!$E:$E,COL!$A:$A,C667,COL!$G:$G,D667),
IF(AND(A667="Cervical Cancer Screening", E667="Cost per service ($USD)"),
SUMIFS(CERV!$E:$E,CERV!$A:$A,C667,CERV!$G:$G,D667),
IF(AND(A667="Cancer Screening for CKD patients", E667="Cost per service ($USD)"),
SUMIFS(CANSCRN!$E:$E,CANSCRN!$A:$A,C667,CANSCRN!$G:$G,D667),
IF(AND(A667="PSA Testing", E667="Total Expenditure ($USD per 100,000 patients)"),
SUMIFS(PSA!$F:$F,PSA!$A:$A,C667,PSA!$G:$G,D667),
IF(AND(A667="Colorectal Cancer Screening", E667="Total Expenditure ($USD per 100,000 patients)"),
SUMIFS(COL!$F:$F,COL!$A:$A,C667,COL!$G:$G,D667),
IF(AND(A667="Cervical Cancer Screening", E667="Total Expenditure ($USD per 100,000 patients)"),
SUMIFS(CERV!$F:$F,CERV!$A:$A,C667,CERV!$G:$G,D667),
SUMIFS(CANSCRN!$F:$F,CANSCRN!$A:$A,C667,CANSCRN!$G:$G,D667))))))))))))</f>
        <v>10247.786103542236</v>
      </c>
    </row>
    <row r="668" spans="1:6" x14ac:dyDescent="0.2">
      <c r="A668" s="24" t="s">
        <v>103</v>
      </c>
      <c r="B668" s="24" t="s">
        <v>101</v>
      </c>
      <c r="C668" s="24" t="s">
        <v>39</v>
      </c>
      <c r="D668" s="24">
        <v>2015</v>
      </c>
      <c r="E668" s="24" t="s">
        <v>102</v>
      </c>
      <c r="F668" s="3">
        <f>IF(AND(A668="PSA Testing", E668= "Utilization Rate (per 100,000 patients)"),
SUMIFS(PSA!$D:$D,PSA!$A:$A,C668,PSA!$G:$G,D668),
IF(AND(A668="Colorectal Cancer Screening", E668="Utilization Rate (per 100,000 patients)"),
SUMIFS(COL!$D:$D,COL!$A:$A,C668,COL!$G:$G, D668),
IF(AND(A668="Cervical Cancer Screening", E668="Utilization Rate (per 100,000 patients)"),
SUMIFS(CERV!$D:$D,CERV!$A:$A,C668,CERV!$G:$G,D668),
IF(AND(A668="Cancer Screening for CKD patients", E668="Utilization Rate (per 100,000 patients)"),
SUMIFS(CANSCRN!$D:$D,CANSCRN!$A:$A,C668,CANSCRN!$G:$G,D668),
IF(AND(A668="PSA Testing", E668="Cost per service ($USD)"),
SUMIFS(PSA!$E:$E,PSA!$A:$A,C668,PSA!$G:$G,D668),
IF(AND(A668="Colorectal Cancer Screening", E668="Cost per service ($USD)"),
SUMIFS(COL!$E:$E,COL!$A:$A,C668,COL!$G:$G,D668),
IF(AND(A668="Cervical Cancer Screening", E668="Cost per service ($USD)"),
SUMIFS(CERV!$E:$E,CERV!$A:$A,C668,CERV!$G:$G,D668),
IF(AND(A668="Cancer Screening for CKD patients", E668="Cost per service ($USD)"),
SUMIFS(CANSCRN!$E:$E,CANSCRN!$A:$A,C668,CANSCRN!$G:$G,D668),
IF(AND(A668="PSA Testing", E668="Total Expenditure ($USD per 100,000 patients)"),
SUMIFS(PSA!$F:$F,PSA!$A:$A,C668,PSA!$G:$G,D668),
IF(AND(A668="Colorectal Cancer Screening", E668="Total Expenditure ($USD per 100,000 patients)"),
SUMIFS(COL!$F:$F,COL!$A:$A,C668,COL!$G:$G,D668),
IF(AND(A668="Cervical Cancer Screening", E668="Total Expenditure ($USD per 100,000 patients)"),
SUMIFS(CERV!$F:$F,CERV!$A:$A,C668,CERV!$G:$G,D668),
SUMIFS(CANSCRN!$F:$F,CANSCRN!$A:$A,C668,CANSCRN!$G:$G,D668))))))))))))</f>
        <v>9257.4911122397152</v>
      </c>
    </row>
    <row r="669" spans="1:6" x14ac:dyDescent="0.2">
      <c r="A669" s="24" t="s">
        <v>103</v>
      </c>
      <c r="B669" s="24" t="s">
        <v>101</v>
      </c>
      <c r="C669" s="24" t="s">
        <v>39</v>
      </c>
      <c r="D669" s="24">
        <v>2016</v>
      </c>
      <c r="E669" s="24" t="s">
        <v>102</v>
      </c>
      <c r="F669" s="3">
        <f>IF(AND(A669="PSA Testing", E669= "Utilization Rate (per 100,000 patients)"),
SUMIFS(PSA!$D:$D,PSA!$A:$A,C669,PSA!$G:$G,D669),
IF(AND(A669="Colorectal Cancer Screening", E669="Utilization Rate (per 100,000 patients)"),
SUMIFS(COL!$D:$D,COL!$A:$A,C669,COL!$G:$G, D669),
IF(AND(A669="Cervical Cancer Screening", E669="Utilization Rate (per 100,000 patients)"),
SUMIFS(CERV!$D:$D,CERV!$A:$A,C669,CERV!$G:$G,D669),
IF(AND(A669="Cancer Screening for CKD patients", E669="Utilization Rate (per 100,000 patients)"),
SUMIFS(CANSCRN!$D:$D,CANSCRN!$A:$A,C669,CANSCRN!$G:$G,D669),
IF(AND(A669="PSA Testing", E669="Cost per service ($USD)"),
SUMIFS(PSA!$E:$E,PSA!$A:$A,C669,PSA!$G:$G,D669),
IF(AND(A669="Colorectal Cancer Screening", E669="Cost per service ($USD)"),
SUMIFS(COL!$E:$E,COL!$A:$A,C669,COL!$G:$G,D669),
IF(AND(A669="Cervical Cancer Screening", E669="Cost per service ($USD)"),
SUMIFS(CERV!$E:$E,CERV!$A:$A,C669,CERV!$G:$G,D669),
IF(AND(A669="Cancer Screening for CKD patients", E669="Cost per service ($USD)"),
SUMIFS(CANSCRN!$E:$E,CANSCRN!$A:$A,C669,CANSCRN!$G:$G,D669),
IF(AND(A669="PSA Testing", E669="Total Expenditure ($USD per 100,000 patients)"),
SUMIFS(PSA!$F:$F,PSA!$A:$A,C669,PSA!$G:$G,D669),
IF(AND(A669="Colorectal Cancer Screening", E669="Total Expenditure ($USD per 100,000 patients)"),
SUMIFS(COL!$F:$F,COL!$A:$A,C669,COL!$G:$G,D669),
IF(AND(A669="Cervical Cancer Screening", E669="Total Expenditure ($USD per 100,000 patients)"),
SUMIFS(CERV!$F:$F,CERV!$A:$A,C669,CERV!$G:$G,D669),
SUMIFS(CANSCRN!$F:$F,CANSCRN!$A:$A,C669,CANSCRN!$G:$G,D669))))))))))))</f>
        <v>9260.9016999260893</v>
      </c>
    </row>
    <row r="670" spans="1:6" x14ac:dyDescent="0.2">
      <c r="A670" s="24" t="s">
        <v>103</v>
      </c>
      <c r="B670" s="24" t="s">
        <v>101</v>
      </c>
      <c r="C670" s="24" t="s">
        <v>39</v>
      </c>
      <c r="D670" s="24">
        <v>2017</v>
      </c>
      <c r="E670" s="24" t="s">
        <v>102</v>
      </c>
      <c r="F670" s="3">
        <f>IF(AND(A670="PSA Testing", E670= "Utilization Rate (per 100,000 patients)"),
SUMIFS(PSA!$D:$D,PSA!$A:$A,C670,PSA!$G:$G,D670),
IF(AND(A670="Colorectal Cancer Screening", E670="Utilization Rate (per 100,000 patients)"),
SUMIFS(COL!$D:$D,COL!$A:$A,C670,COL!$G:$G, D670),
IF(AND(A670="Cervical Cancer Screening", E670="Utilization Rate (per 100,000 patients)"),
SUMIFS(CERV!$D:$D,CERV!$A:$A,C670,CERV!$G:$G,D670),
IF(AND(A670="Cancer Screening for CKD patients", E670="Utilization Rate (per 100,000 patients)"),
SUMIFS(CANSCRN!$D:$D,CANSCRN!$A:$A,C670,CANSCRN!$G:$G,D670),
IF(AND(A670="PSA Testing", E670="Cost per service ($USD)"),
SUMIFS(PSA!$E:$E,PSA!$A:$A,C670,PSA!$G:$G,D670),
IF(AND(A670="Colorectal Cancer Screening", E670="Cost per service ($USD)"),
SUMIFS(COL!$E:$E,COL!$A:$A,C670,COL!$G:$G,D670),
IF(AND(A670="Cervical Cancer Screening", E670="Cost per service ($USD)"),
SUMIFS(CERV!$E:$E,CERV!$A:$A,C670,CERV!$G:$G,D670),
IF(AND(A670="Cancer Screening for CKD patients", E670="Cost per service ($USD)"),
SUMIFS(CANSCRN!$E:$E,CANSCRN!$A:$A,C670,CANSCRN!$G:$G,D670),
IF(AND(A670="PSA Testing", E670="Total Expenditure ($USD per 100,000 patients)"),
SUMIFS(PSA!$F:$F,PSA!$A:$A,C670,PSA!$G:$G,D670),
IF(AND(A670="Colorectal Cancer Screening", E670="Total Expenditure ($USD per 100,000 patients)"),
SUMIFS(COL!$F:$F,COL!$A:$A,C670,COL!$G:$G,D670),
IF(AND(A670="Cervical Cancer Screening", E670="Total Expenditure ($USD per 100,000 patients)"),
SUMIFS(CERV!$F:$F,CERV!$A:$A,C670,CERV!$G:$G,D670),
SUMIFS(CANSCRN!$F:$F,CANSCRN!$A:$A,C670,CANSCRN!$G:$G,D670))))))))))))</f>
        <v>11233.638230660739</v>
      </c>
    </row>
    <row r="671" spans="1:6" x14ac:dyDescent="0.2">
      <c r="A671" s="24" t="s">
        <v>103</v>
      </c>
      <c r="B671" s="24" t="s">
        <v>101</v>
      </c>
      <c r="C671" s="24" t="s">
        <v>39</v>
      </c>
      <c r="D671" s="24">
        <v>2018</v>
      </c>
      <c r="E671" s="24" t="s">
        <v>102</v>
      </c>
      <c r="F671" s="3">
        <f>IF(AND(A671="PSA Testing", E671= "Utilization Rate (per 100,000 patients)"),
SUMIFS(PSA!$D:$D,PSA!$A:$A,C671,PSA!$G:$G,D671),
IF(AND(A671="Colorectal Cancer Screening", E671="Utilization Rate (per 100,000 patients)"),
SUMIFS(COL!$D:$D,COL!$A:$A,C671,COL!$G:$G, D671),
IF(AND(A671="Cervical Cancer Screening", E671="Utilization Rate (per 100,000 patients)"),
SUMIFS(CERV!$D:$D,CERV!$A:$A,C671,CERV!$G:$G,D671),
IF(AND(A671="Cancer Screening for CKD patients", E671="Utilization Rate (per 100,000 patients)"),
SUMIFS(CANSCRN!$D:$D,CANSCRN!$A:$A,C671,CANSCRN!$G:$G,D671),
IF(AND(A671="PSA Testing", E671="Cost per service ($USD)"),
SUMIFS(PSA!$E:$E,PSA!$A:$A,C671,PSA!$G:$G,D671),
IF(AND(A671="Colorectal Cancer Screening", E671="Cost per service ($USD)"),
SUMIFS(COL!$E:$E,COL!$A:$A,C671,COL!$G:$G,D671),
IF(AND(A671="Cervical Cancer Screening", E671="Cost per service ($USD)"),
SUMIFS(CERV!$E:$E,CERV!$A:$A,C671,CERV!$G:$G,D671),
IF(AND(A671="Cancer Screening for CKD patients", E671="Cost per service ($USD)"),
SUMIFS(CANSCRN!$E:$E,CANSCRN!$A:$A,C671,CANSCRN!$G:$G,D671),
IF(AND(A671="PSA Testing", E671="Total Expenditure ($USD per 100,000 patients)"),
SUMIFS(PSA!$F:$F,PSA!$A:$A,C671,PSA!$G:$G,D671),
IF(AND(A671="Colorectal Cancer Screening", E671="Total Expenditure ($USD per 100,000 patients)"),
SUMIFS(COL!$F:$F,COL!$A:$A,C671,COL!$G:$G,D671),
IF(AND(A671="Cervical Cancer Screening", E671="Total Expenditure ($USD per 100,000 patients)"),
SUMIFS(CERV!$F:$F,CERV!$A:$A,C671,CERV!$G:$G,D671),
SUMIFS(CANSCRN!$F:$F,CANSCRN!$A:$A,C671,CANSCRN!$G:$G,D671))))))))))))</f>
        <v>12237.585587981121</v>
      </c>
    </row>
    <row r="672" spans="1:6" x14ac:dyDescent="0.2">
      <c r="A672" s="24" t="s">
        <v>103</v>
      </c>
      <c r="B672" s="24" t="s">
        <v>101</v>
      </c>
      <c r="C672" s="24" t="s">
        <v>39</v>
      </c>
      <c r="D672" s="24">
        <v>2019</v>
      </c>
      <c r="E672" s="24" t="s">
        <v>102</v>
      </c>
      <c r="F672" s="3">
        <f>IF(AND(A672="PSA Testing", E672= "Utilization Rate (per 100,000 patients)"),
SUMIFS(PSA!$D:$D,PSA!$A:$A,C672,PSA!$G:$G,D672),
IF(AND(A672="Colorectal Cancer Screening", E672="Utilization Rate (per 100,000 patients)"),
SUMIFS(COL!$D:$D,COL!$A:$A,C672,COL!$G:$G, D672),
IF(AND(A672="Cervical Cancer Screening", E672="Utilization Rate (per 100,000 patients)"),
SUMIFS(CERV!$D:$D,CERV!$A:$A,C672,CERV!$G:$G,D672),
IF(AND(A672="Cancer Screening for CKD patients", E672="Utilization Rate (per 100,000 patients)"),
SUMIFS(CANSCRN!$D:$D,CANSCRN!$A:$A,C672,CANSCRN!$G:$G,D672),
IF(AND(A672="PSA Testing", E672="Cost per service ($USD)"),
SUMIFS(PSA!$E:$E,PSA!$A:$A,C672,PSA!$G:$G,D672),
IF(AND(A672="Colorectal Cancer Screening", E672="Cost per service ($USD)"),
SUMIFS(COL!$E:$E,COL!$A:$A,C672,COL!$G:$G,D672),
IF(AND(A672="Cervical Cancer Screening", E672="Cost per service ($USD)"),
SUMIFS(CERV!$E:$E,CERV!$A:$A,C672,CERV!$G:$G,D672),
IF(AND(A672="Cancer Screening for CKD patients", E672="Cost per service ($USD)"),
SUMIFS(CANSCRN!$E:$E,CANSCRN!$A:$A,C672,CANSCRN!$G:$G,D672),
IF(AND(A672="PSA Testing", E672="Total Expenditure ($USD per 100,000 patients)"),
SUMIFS(PSA!$F:$F,PSA!$A:$A,C672,PSA!$G:$G,D672),
IF(AND(A672="Colorectal Cancer Screening", E672="Total Expenditure ($USD per 100,000 patients)"),
SUMIFS(COL!$F:$F,COL!$A:$A,C672,COL!$G:$G,D672),
IF(AND(A672="Cervical Cancer Screening", E672="Total Expenditure ($USD per 100,000 patients)"),
SUMIFS(CERV!$F:$F,CERV!$A:$A,C672,CERV!$G:$G,D672),
SUMIFS(CANSCRN!$F:$F,CANSCRN!$A:$A,C672,CANSCRN!$G:$G,D672))))))))))))</f>
        <v>11436.473369089186</v>
      </c>
    </row>
    <row r="673" spans="1:6" x14ac:dyDescent="0.2">
      <c r="A673" s="24" t="s">
        <v>103</v>
      </c>
      <c r="B673" s="24" t="s">
        <v>101</v>
      </c>
      <c r="C673" s="24" t="s">
        <v>40</v>
      </c>
      <c r="D673" s="24">
        <v>2009</v>
      </c>
      <c r="E673" s="24" t="s">
        <v>102</v>
      </c>
      <c r="F673" s="3">
        <f>IF(AND(A673="PSA Testing", E673= "Utilization Rate (per 100,000 patients)"),
SUMIFS(PSA!$D:$D,PSA!$A:$A,C673,PSA!$G:$G,D673),
IF(AND(A673="Colorectal Cancer Screening", E673="Utilization Rate (per 100,000 patients)"),
SUMIFS(COL!$D:$D,COL!$A:$A,C673,COL!$G:$G, D673),
IF(AND(A673="Cervical Cancer Screening", E673="Utilization Rate (per 100,000 patients)"),
SUMIFS(CERV!$D:$D,CERV!$A:$A,C673,CERV!$G:$G,D673),
IF(AND(A673="Cancer Screening for CKD patients", E673="Utilization Rate (per 100,000 patients)"),
SUMIFS(CANSCRN!$D:$D,CANSCRN!$A:$A,C673,CANSCRN!$G:$G,D673),
IF(AND(A673="PSA Testing", E673="Cost per service ($USD)"),
SUMIFS(PSA!$E:$E,PSA!$A:$A,C673,PSA!$G:$G,D673),
IF(AND(A673="Colorectal Cancer Screening", E673="Cost per service ($USD)"),
SUMIFS(COL!$E:$E,COL!$A:$A,C673,COL!$G:$G,D673),
IF(AND(A673="Cervical Cancer Screening", E673="Cost per service ($USD)"),
SUMIFS(CERV!$E:$E,CERV!$A:$A,C673,CERV!$G:$G,D673),
IF(AND(A673="Cancer Screening for CKD patients", E673="Cost per service ($USD)"),
SUMIFS(CANSCRN!$E:$E,CANSCRN!$A:$A,C673,CANSCRN!$G:$G,D673),
IF(AND(A673="PSA Testing", E673="Total Expenditure ($USD per 100,000 patients)"),
SUMIFS(PSA!$F:$F,PSA!$A:$A,C673,PSA!$G:$G,D673),
IF(AND(A673="Colorectal Cancer Screening", E673="Total Expenditure ($USD per 100,000 patients)"),
SUMIFS(COL!$F:$F,COL!$A:$A,C673,COL!$G:$G,D673),
IF(AND(A673="Cervical Cancer Screening", E673="Total Expenditure ($USD per 100,000 patients)"),
SUMIFS(CERV!$F:$F,CERV!$A:$A,C673,CERV!$G:$G,D673),
SUMIFS(CANSCRN!$F:$F,CANSCRN!$A:$A,C673,CANSCRN!$G:$G,D673))))))))))))</f>
        <v>11682.943069581623</v>
      </c>
    </row>
    <row r="674" spans="1:6" x14ac:dyDescent="0.2">
      <c r="A674" s="24" t="s">
        <v>103</v>
      </c>
      <c r="B674" s="24" t="s">
        <v>101</v>
      </c>
      <c r="C674" s="24" t="s">
        <v>40</v>
      </c>
      <c r="D674" s="24">
        <v>2010</v>
      </c>
      <c r="E674" s="24" t="s">
        <v>102</v>
      </c>
      <c r="F674" s="3">
        <f>IF(AND(A674="PSA Testing", E674= "Utilization Rate (per 100,000 patients)"),
SUMIFS(PSA!$D:$D,PSA!$A:$A,C674,PSA!$G:$G,D674),
IF(AND(A674="Colorectal Cancer Screening", E674="Utilization Rate (per 100,000 patients)"),
SUMIFS(COL!$D:$D,COL!$A:$A,C674,COL!$G:$G, D674),
IF(AND(A674="Cervical Cancer Screening", E674="Utilization Rate (per 100,000 patients)"),
SUMIFS(CERV!$D:$D,CERV!$A:$A,C674,CERV!$G:$G,D674),
IF(AND(A674="Cancer Screening for CKD patients", E674="Utilization Rate (per 100,000 patients)"),
SUMIFS(CANSCRN!$D:$D,CANSCRN!$A:$A,C674,CANSCRN!$G:$G,D674),
IF(AND(A674="PSA Testing", E674="Cost per service ($USD)"),
SUMIFS(PSA!$E:$E,PSA!$A:$A,C674,PSA!$G:$G,D674),
IF(AND(A674="Colorectal Cancer Screening", E674="Cost per service ($USD)"),
SUMIFS(COL!$E:$E,COL!$A:$A,C674,COL!$G:$G,D674),
IF(AND(A674="Cervical Cancer Screening", E674="Cost per service ($USD)"),
SUMIFS(CERV!$E:$E,CERV!$A:$A,C674,CERV!$G:$G,D674),
IF(AND(A674="Cancer Screening for CKD patients", E674="Cost per service ($USD)"),
SUMIFS(CANSCRN!$E:$E,CANSCRN!$A:$A,C674,CANSCRN!$G:$G,D674),
IF(AND(A674="PSA Testing", E674="Total Expenditure ($USD per 100,000 patients)"),
SUMIFS(PSA!$F:$F,PSA!$A:$A,C674,PSA!$G:$G,D674),
IF(AND(A674="Colorectal Cancer Screening", E674="Total Expenditure ($USD per 100,000 patients)"),
SUMIFS(COL!$F:$F,COL!$A:$A,C674,COL!$G:$G,D674),
IF(AND(A674="Cervical Cancer Screening", E674="Total Expenditure ($USD per 100,000 patients)"),
SUMIFS(CERV!$F:$F,CERV!$A:$A,C674,CERV!$G:$G,D674),
SUMIFS(CANSCRN!$F:$F,CANSCRN!$A:$A,C674,CANSCRN!$G:$G,D674))))))))))))</f>
        <v>12979.913551995931</v>
      </c>
    </row>
    <row r="675" spans="1:6" x14ac:dyDescent="0.2">
      <c r="A675" s="24" t="s">
        <v>103</v>
      </c>
      <c r="B675" s="24" t="s">
        <v>101</v>
      </c>
      <c r="C675" s="24" t="s">
        <v>40</v>
      </c>
      <c r="D675" s="24">
        <v>2011</v>
      </c>
      <c r="E675" s="24" t="s">
        <v>102</v>
      </c>
      <c r="F675" s="3">
        <f>IF(AND(A675="PSA Testing", E675= "Utilization Rate (per 100,000 patients)"),
SUMIFS(PSA!$D:$D,PSA!$A:$A,C675,PSA!$G:$G,D675),
IF(AND(A675="Colorectal Cancer Screening", E675="Utilization Rate (per 100,000 patients)"),
SUMIFS(COL!$D:$D,COL!$A:$A,C675,COL!$G:$G, D675),
IF(AND(A675="Cervical Cancer Screening", E675="Utilization Rate (per 100,000 patients)"),
SUMIFS(CERV!$D:$D,CERV!$A:$A,C675,CERV!$G:$G,D675),
IF(AND(A675="Cancer Screening for CKD patients", E675="Utilization Rate (per 100,000 patients)"),
SUMIFS(CANSCRN!$D:$D,CANSCRN!$A:$A,C675,CANSCRN!$G:$G,D675),
IF(AND(A675="PSA Testing", E675="Cost per service ($USD)"),
SUMIFS(PSA!$E:$E,PSA!$A:$A,C675,PSA!$G:$G,D675),
IF(AND(A675="Colorectal Cancer Screening", E675="Cost per service ($USD)"),
SUMIFS(COL!$E:$E,COL!$A:$A,C675,COL!$G:$G,D675),
IF(AND(A675="Cervical Cancer Screening", E675="Cost per service ($USD)"),
SUMIFS(CERV!$E:$E,CERV!$A:$A,C675,CERV!$G:$G,D675),
IF(AND(A675="Cancer Screening for CKD patients", E675="Cost per service ($USD)"),
SUMIFS(CANSCRN!$E:$E,CANSCRN!$A:$A,C675,CANSCRN!$G:$G,D675),
IF(AND(A675="PSA Testing", E675="Total Expenditure ($USD per 100,000 patients)"),
SUMIFS(PSA!$F:$F,PSA!$A:$A,C675,PSA!$G:$G,D675),
IF(AND(A675="Colorectal Cancer Screening", E675="Total Expenditure ($USD per 100,000 patients)"),
SUMIFS(COL!$F:$F,COL!$A:$A,C675,COL!$G:$G,D675),
IF(AND(A675="Cervical Cancer Screening", E675="Total Expenditure ($USD per 100,000 patients)"),
SUMIFS(CERV!$F:$F,CERV!$A:$A,C675,CERV!$G:$G,D675),
SUMIFS(CANSCRN!$F:$F,CANSCRN!$A:$A,C675,CANSCRN!$G:$G,D675))))))))))))</f>
        <v>13030.707610146863</v>
      </c>
    </row>
    <row r="676" spans="1:6" x14ac:dyDescent="0.2">
      <c r="A676" s="24" t="s">
        <v>103</v>
      </c>
      <c r="B676" s="24" t="s">
        <v>101</v>
      </c>
      <c r="C676" s="24" t="s">
        <v>40</v>
      </c>
      <c r="D676" s="24">
        <v>2012</v>
      </c>
      <c r="E676" s="24" t="s">
        <v>102</v>
      </c>
      <c r="F676" s="3">
        <f>IF(AND(A676="PSA Testing", E676= "Utilization Rate (per 100,000 patients)"),
SUMIFS(PSA!$D:$D,PSA!$A:$A,C676,PSA!$G:$G,D676),
IF(AND(A676="Colorectal Cancer Screening", E676="Utilization Rate (per 100,000 patients)"),
SUMIFS(COL!$D:$D,COL!$A:$A,C676,COL!$G:$G, D676),
IF(AND(A676="Cervical Cancer Screening", E676="Utilization Rate (per 100,000 patients)"),
SUMIFS(CERV!$D:$D,CERV!$A:$A,C676,CERV!$G:$G,D676),
IF(AND(A676="Cancer Screening for CKD patients", E676="Utilization Rate (per 100,000 patients)"),
SUMIFS(CANSCRN!$D:$D,CANSCRN!$A:$A,C676,CANSCRN!$G:$G,D676),
IF(AND(A676="PSA Testing", E676="Cost per service ($USD)"),
SUMIFS(PSA!$E:$E,PSA!$A:$A,C676,PSA!$G:$G,D676),
IF(AND(A676="Colorectal Cancer Screening", E676="Cost per service ($USD)"),
SUMIFS(COL!$E:$E,COL!$A:$A,C676,COL!$G:$G,D676),
IF(AND(A676="Cervical Cancer Screening", E676="Cost per service ($USD)"),
SUMIFS(CERV!$E:$E,CERV!$A:$A,C676,CERV!$G:$G,D676),
IF(AND(A676="Cancer Screening for CKD patients", E676="Cost per service ($USD)"),
SUMIFS(CANSCRN!$E:$E,CANSCRN!$A:$A,C676,CANSCRN!$G:$G,D676),
IF(AND(A676="PSA Testing", E676="Total Expenditure ($USD per 100,000 patients)"),
SUMIFS(PSA!$F:$F,PSA!$A:$A,C676,PSA!$G:$G,D676),
IF(AND(A676="Colorectal Cancer Screening", E676="Total Expenditure ($USD per 100,000 patients)"),
SUMIFS(COL!$F:$F,COL!$A:$A,C676,COL!$G:$G,D676),
IF(AND(A676="Cervical Cancer Screening", E676="Total Expenditure ($USD per 100,000 patients)"),
SUMIFS(CERV!$F:$F,CERV!$A:$A,C676,CERV!$G:$G,D676),
SUMIFS(CANSCRN!$F:$F,CANSCRN!$A:$A,C676,CANSCRN!$G:$G,D676))))))))))))</f>
        <v>13240.103755497914</v>
      </c>
    </row>
    <row r="677" spans="1:6" x14ac:dyDescent="0.2">
      <c r="A677" s="24" t="s">
        <v>103</v>
      </c>
      <c r="B677" s="24" t="s">
        <v>101</v>
      </c>
      <c r="C677" s="24" t="s">
        <v>40</v>
      </c>
      <c r="D677" s="24">
        <v>2013</v>
      </c>
      <c r="E677" s="24" t="s">
        <v>102</v>
      </c>
      <c r="F677" s="3">
        <f>IF(AND(A677="PSA Testing", E677= "Utilization Rate (per 100,000 patients)"),
SUMIFS(PSA!$D:$D,PSA!$A:$A,C677,PSA!$G:$G,D677),
IF(AND(A677="Colorectal Cancer Screening", E677="Utilization Rate (per 100,000 patients)"),
SUMIFS(COL!$D:$D,COL!$A:$A,C677,COL!$G:$G, D677),
IF(AND(A677="Cervical Cancer Screening", E677="Utilization Rate (per 100,000 patients)"),
SUMIFS(CERV!$D:$D,CERV!$A:$A,C677,CERV!$G:$G,D677),
IF(AND(A677="Cancer Screening for CKD patients", E677="Utilization Rate (per 100,000 patients)"),
SUMIFS(CANSCRN!$D:$D,CANSCRN!$A:$A,C677,CANSCRN!$G:$G,D677),
IF(AND(A677="PSA Testing", E677="Cost per service ($USD)"),
SUMIFS(PSA!$E:$E,PSA!$A:$A,C677,PSA!$G:$G,D677),
IF(AND(A677="Colorectal Cancer Screening", E677="Cost per service ($USD)"),
SUMIFS(COL!$E:$E,COL!$A:$A,C677,COL!$G:$G,D677),
IF(AND(A677="Cervical Cancer Screening", E677="Cost per service ($USD)"),
SUMIFS(CERV!$E:$E,CERV!$A:$A,C677,CERV!$G:$G,D677),
IF(AND(A677="Cancer Screening for CKD patients", E677="Cost per service ($USD)"),
SUMIFS(CANSCRN!$E:$E,CANSCRN!$A:$A,C677,CANSCRN!$G:$G,D677),
IF(AND(A677="PSA Testing", E677="Total Expenditure ($USD per 100,000 patients)"),
SUMIFS(PSA!$F:$F,PSA!$A:$A,C677,PSA!$G:$G,D677),
IF(AND(A677="Colorectal Cancer Screening", E677="Total Expenditure ($USD per 100,000 patients)"),
SUMIFS(COL!$F:$F,COL!$A:$A,C677,COL!$G:$G,D677),
IF(AND(A677="Cervical Cancer Screening", E677="Total Expenditure ($USD per 100,000 patients)"),
SUMIFS(CERV!$F:$F,CERV!$A:$A,C677,CERV!$G:$G,D677),
SUMIFS(CANSCRN!$F:$F,CANSCRN!$A:$A,C677,CANSCRN!$G:$G,D677))))))))))))</f>
        <v>12782.941961166283</v>
      </c>
    </row>
    <row r="678" spans="1:6" x14ac:dyDescent="0.2">
      <c r="A678" s="24" t="s">
        <v>103</v>
      </c>
      <c r="B678" s="24" t="s">
        <v>101</v>
      </c>
      <c r="C678" s="24" t="s">
        <v>40</v>
      </c>
      <c r="D678" s="24">
        <v>2014</v>
      </c>
      <c r="E678" s="24" t="s">
        <v>102</v>
      </c>
      <c r="F678" s="3">
        <f>IF(AND(A678="PSA Testing", E678= "Utilization Rate (per 100,000 patients)"),
SUMIFS(PSA!$D:$D,PSA!$A:$A,C678,PSA!$G:$G,D678),
IF(AND(A678="Colorectal Cancer Screening", E678="Utilization Rate (per 100,000 patients)"),
SUMIFS(COL!$D:$D,COL!$A:$A,C678,COL!$G:$G, D678),
IF(AND(A678="Cervical Cancer Screening", E678="Utilization Rate (per 100,000 patients)"),
SUMIFS(CERV!$D:$D,CERV!$A:$A,C678,CERV!$G:$G,D678),
IF(AND(A678="Cancer Screening for CKD patients", E678="Utilization Rate (per 100,000 patients)"),
SUMIFS(CANSCRN!$D:$D,CANSCRN!$A:$A,C678,CANSCRN!$G:$G,D678),
IF(AND(A678="PSA Testing", E678="Cost per service ($USD)"),
SUMIFS(PSA!$E:$E,PSA!$A:$A,C678,PSA!$G:$G,D678),
IF(AND(A678="Colorectal Cancer Screening", E678="Cost per service ($USD)"),
SUMIFS(COL!$E:$E,COL!$A:$A,C678,COL!$G:$G,D678),
IF(AND(A678="Cervical Cancer Screening", E678="Cost per service ($USD)"),
SUMIFS(CERV!$E:$E,CERV!$A:$A,C678,CERV!$G:$G,D678),
IF(AND(A678="Cancer Screening for CKD patients", E678="Cost per service ($USD)"),
SUMIFS(CANSCRN!$E:$E,CANSCRN!$A:$A,C678,CANSCRN!$G:$G,D678),
IF(AND(A678="PSA Testing", E678="Total Expenditure ($USD per 100,000 patients)"),
SUMIFS(PSA!$F:$F,PSA!$A:$A,C678,PSA!$G:$G,D678),
IF(AND(A678="Colorectal Cancer Screening", E678="Total Expenditure ($USD per 100,000 patients)"),
SUMIFS(COL!$F:$F,COL!$A:$A,C678,COL!$G:$G,D678),
IF(AND(A678="Cervical Cancer Screening", E678="Total Expenditure ($USD per 100,000 patients)"),
SUMIFS(CERV!$F:$F,CERV!$A:$A,C678,CERV!$G:$G,D678),
SUMIFS(CANSCRN!$F:$F,CANSCRN!$A:$A,C678,CANSCRN!$G:$G,D678))))))))))))</f>
        <v>8787.196799199799</v>
      </c>
    </row>
    <row r="679" spans="1:6" x14ac:dyDescent="0.2">
      <c r="A679" s="24" t="s">
        <v>103</v>
      </c>
      <c r="B679" s="24" t="s">
        <v>101</v>
      </c>
      <c r="C679" s="24" t="s">
        <v>40</v>
      </c>
      <c r="D679" s="24">
        <v>2015</v>
      </c>
      <c r="E679" s="24" t="s">
        <v>102</v>
      </c>
      <c r="F679" s="3">
        <f>IF(AND(A679="PSA Testing", E679= "Utilization Rate (per 100,000 patients)"),
SUMIFS(PSA!$D:$D,PSA!$A:$A,C679,PSA!$G:$G,D679),
IF(AND(A679="Colorectal Cancer Screening", E679="Utilization Rate (per 100,000 patients)"),
SUMIFS(COL!$D:$D,COL!$A:$A,C679,COL!$G:$G, D679),
IF(AND(A679="Cervical Cancer Screening", E679="Utilization Rate (per 100,000 patients)"),
SUMIFS(CERV!$D:$D,CERV!$A:$A,C679,CERV!$G:$G,D679),
IF(AND(A679="Cancer Screening for CKD patients", E679="Utilization Rate (per 100,000 patients)"),
SUMIFS(CANSCRN!$D:$D,CANSCRN!$A:$A,C679,CANSCRN!$G:$G,D679),
IF(AND(A679="PSA Testing", E679="Cost per service ($USD)"),
SUMIFS(PSA!$E:$E,PSA!$A:$A,C679,PSA!$G:$G,D679),
IF(AND(A679="Colorectal Cancer Screening", E679="Cost per service ($USD)"),
SUMIFS(COL!$E:$E,COL!$A:$A,C679,COL!$G:$G,D679),
IF(AND(A679="Cervical Cancer Screening", E679="Cost per service ($USD)"),
SUMIFS(CERV!$E:$E,CERV!$A:$A,C679,CERV!$G:$G,D679),
IF(AND(A679="Cancer Screening for CKD patients", E679="Cost per service ($USD)"),
SUMIFS(CANSCRN!$E:$E,CANSCRN!$A:$A,C679,CANSCRN!$G:$G,D679),
IF(AND(A679="PSA Testing", E679="Total Expenditure ($USD per 100,000 patients)"),
SUMIFS(PSA!$F:$F,PSA!$A:$A,C679,PSA!$G:$G,D679),
IF(AND(A679="Colorectal Cancer Screening", E679="Total Expenditure ($USD per 100,000 patients)"),
SUMIFS(COL!$F:$F,COL!$A:$A,C679,COL!$G:$G,D679),
IF(AND(A679="Cervical Cancer Screening", E679="Total Expenditure ($USD per 100,000 patients)"),
SUMIFS(CERV!$F:$F,CERV!$A:$A,C679,CERV!$G:$G,D679),
SUMIFS(CANSCRN!$F:$F,CANSCRN!$A:$A,C679,CANSCRN!$G:$G,D679))))))))))))</f>
        <v>8293.5755832952091</v>
      </c>
    </row>
    <row r="680" spans="1:6" x14ac:dyDescent="0.2">
      <c r="A680" s="24" t="s">
        <v>103</v>
      </c>
      <c r="B680" s="24" t="s">
        <v>101</v>
      </c>
      <c r="C680" s="24" t="s">
        <v>40</v>
      </c>
      <c r="D680" s="24">
        <v>2016</v>
      </c>
      <c r="E680" s="24" t="s">
        <v>102</v>
      </c>
      <c r="F680" s="3">
        <f>IF(AND(A680="PSA Testing", E680= "Utilization Rate (per 100,000 patients)"),
SUMIFS(PSA!$D:$D,PSA!$A:$A,C680,PSA!$G:$G,D680),
IF(AND(A680="Colorectal Cancer Screening", E680="Utilization Rate (per 100,000 patients)"),
SUMIFS(COL!$D:$D,COL!$A:$A,C680,COL!$G:$G, D680),
IF(AND(A680="Cervical Cancer Screening", E680="Utilization Rate (per 100,000 patients)"),
SUMIFS(CERV!$D:$D,CERV!$A:$A,C680,CERV!$G:$G,D680),
IF(AND(A680="Cancer Screening for CKD patients", E680="Utilization Rate (per 100,000 patients)"),
SUMIFS(CANSCRN!$D:$D,CANSCRN!$A:$A,C680,CANSCRN!$G:$G,D680),
IF(AND(A680="PSA Testing", E680="Cost per service ($USD)"),
SUMIFS(PSA!$E:$E,PSA!$A:$A,C680,PSA!$G:$G,D680),
IF(AND(A680="Colorectal Cancer Screening", E680="Cost per service ($USD)"),
SUMIFS(COL!$E:$E,COL!$A:$A,C680,COL!$G:$G,D680),
IF(AND(A680="Cervical Cancer Screening", E680="Cost per service ($USD)"),
SUMIFS(CERV!$E:$E,CERV!$A:$A,C680,CERV!$G:$G,D680),
IF(AND(A680="Cancer Screening for CKD patients", E680="Cost per service ($USD)"),
SUMIFS(CANSCRN!$E:$E,CANSCRN!$A:$A,C680,CANSCRN!$G:$G,D680),
IF(AND(A680="PSA Testing", E680="Total Expenditure ($USD per 100,000 patients)"),
SUMIFS(PSA!$F:$F,PSA!$A:$A,C680,PSA!$G:$G,D680),
IF(AND(A680="Colorectal Cancer Screening", E680="Total Expenditure ($USD per 100,000 patients)"),
SUMIFS(COL!$F:$F,COL!$A:$A,C680,COL!$G:$G,D680),
IF(AND(A680="Cervical Cancer Screening", E680="Total Expenditure ($USD per 100,000 patients)"),
SUMIFS(CERV!$F:$F,CERV!$A:$A,C680,CERV!$G:$G,D680),
SUMIFS(CANSCRN!$F:$F,CANSCRN!$A:$A,C680,CANSCRN!$G:$G,D680))))))))))))</f>
        <v>11519.162557314647</v>
      </c>
    </row>
    <row r="681" spans="1:6" x14ac:dyDescent="0.2">
      <c r="A681" s="24" t="s">
        <v>103</v>
      </c>
      <c r="B681" s="24" t="s">
        <v>101</v>
      </c>
      <c r="C681" s="24" t="s">
        <v>40</v>
      </c>
      <c r="D681" s="24">
        <v>2017</v>
      </c>
      <c r="E681" s="24" t="s">
        <v>102</v>
      </c>
      <c r="F681" s="3">
        <f>IF(AND(A681="PSA Testing", E681= "Utilization Rate (per 100,000 patients)"),
SUMIFS(PSA!$D:$D,PSA!$A:$A,C681,PSA!$G:$G,D681),
IF(AND(A681="Colorectal Cancer Screening", E681="Utilization Rate (per 100,000 patients)"),
SUMIFS(COL!$D:$D,COL!$A:$A,C681,COL!$G:$G, D681),
IF(AND(A681="Cervical Cancer Screening", E681="Utilization Rate (per 100,000 patients)"),
SUMIFS(CERV!$D:$D,CERV!$A:$A,C681,CERV!$G:$G,D681),
IF(AND(A681="Cancer Screening for CKD patients", E681="Utilization Rate (per 100,000 patients)"),
SUMIFS(CANSCRN!$D:$D,CANSCRN!$A:$A,C681,CANSCRN!$G:$G,D681),
IF(AND(A681="PSA Testing", E681="Cost per service ($USD)"),
SUMIFS(PSA!$E:$E,PSA!$A:$A,C681,PSA!$G:$G,D681),
IF(AND(A681="Colorectal Cancer Screening", E681="Cost per service ($USD)"),
SUMIFS(COL!$E:$E,COL!$A:$A,C681,COL!$G:$G,D681),
IF(AND(A681="Cervical Cancer Screening", E681="Cost per service ($USD)"),
SUMIFS(CERV!$E:$E,CERV!$A:$A,C681,CERV!$G:$G,D681),
IF(AND(A681="Cancer Screening for CKD patients", E681="Cost per service ($USD)"),
SUMIFS(CANSCRN!$E:$E,CANSCRN!$A:$A,C681,CANSCRN!$G:$G,D681),
IF(AND(A681="PSA Testing", E681="Total Expenditure ($USD per 100,000 patients)"),
SUMIFS(PSA!$F:$F,PSA!$A:$A,C681,PSA!$G:$G,D681),
IF(AND(A681="Colorectal Cancer Screening", E681="Total Expenditure ($USD per 100,000 patients)"),
SUMIFS(COL!$F:$F,COL!$A:$A,C681,COL!$G:$G,D681),
IF(AND(A681="Cervical Cancer Screening", E681="Total Expenditure ($USD per 100,000 patients)"),
SUMIFS(CERV!$F:$F,CERV!$A:$A,C681,CERV!$G:$G,D681),
SUMIFS(CANSCRN!$F:$F,CANSCRN!$A:$A,C681,CANSCRN!$G:$G,D681))))))))))))</f>
        <v>10973.79136319321</v>
      </c>
    </row>
    <row r="682" spans="1:6" x14ac:dyDescent="0.2">
      <c r="A682" s="24" t="s">
        <v>103</v>
      </c>
      <c r="B682" s="24" t="s">
        <v>101</v>
      </c>
      <c r="C682" s="24" t="s">
        <v>40</v>
      </c>
      <c r="D682" s="24">
        <v>2018</v>
      </c>
      <c r="E682" s="24" t="s">
        <v>102</v>
      </c>
      <c r="F682" s="3">
        <f>IF(AND(A682="PSA Testing", E682= "Utilization Rate (per 100,000 patients)"),
SUMIFS(PSA!$D:$D,PSA!$A:$A,C682,PSA!$G:$G,D682),
IF(AND(A682="Colorectal Cancer Screening", E682="Utilization Rate (per 100,000 patients)"),
SUMIFS(COL!$D:$D,COL!$A:$A,C682,COL!$G:$G, D682),
IF(AND(A682="Cervical Cancer Screening", E682="Utilization Rate (per 100,000 patients)"),
SUMIFS(CERV!$D:$D,CERV!$A:$A,C682,CERV!$G:$G,D682),
IF(AND(A682="Cancer Screening for CKD patients", E682="Utilization Rate (per 100,000 patients)"),
SUMIFS(CANSCRN!$D:$D,CANSCRN!$A:$A,C682,CANSCRN!$G:$G,D682),
IF(AND(A682="PSA Testing", E682="Cost per service ($USD)"),
SUMIFS(PSA!$E:$E,PSA!$A:$A,C682,PSA!$G:$G,D682),
IF(AND(A682="Colorectal Cancer Screening", E682="Cost per service ($USD)"),
SUMIFS(COL!$E:$E,COL!$A:$A,C682,COL!$G:$G,D682),
IF(AND(A682="Cervical Cancer Screening", E682="Cost per service ($USD)"),
SUMIFS(CERV!$E:$E,CERV!$A:$A,C682,CERV!$G:$G,D682),
IF(AND(A682="Cancer Screening for CKD patients", E682="Cost per service ($USD)"),
SUMIFS(CANSCRN!$E:$E,CANSCRN!$A:$A,C682,CANSCRN!$G:$G,D682),
IF(AND(A682="PSA Testing", E682="Total Expenditure ($USD per 100,000 patients)"),
SUMIFS(PSA!$F:$F,PSA!$A:$A,C682,PSA!$G:$G,D682),
IF(AND(A682="Colorectal Cancer Screening", E682="Total Expenditure ($USD per 100,000 patients)"),
SUMIFS(COL!$F:$F,COL!$A:$A,C682,COL!$G:$G,D682),
IF(AND(A682="Cervical Cancer Screening", E682="Total Expenditure ($USD per 100,000 patients)"),
SUMIFS(CERV!$F:$F,CERV!$A:$A,C682,CERV!$G:$G,D682),
SUMIFS(CANSCRN!$F:$F,CANSCRN!$A:$A,C682,CANSCRN!$G:$G,D682))))))))))))</f>
        <v>10530.147095737739</v>
      </c>
    </row>
    <row r="683" spans="1:6" x14ac:dyDescent="0.2">
      <c r="A683" s="24" t="s">
        <v>103</v>
      </c>
      <c r="B683" s="24" t="s">
        <v>101</v>
      </c>
      <c r="C683" s="24" t="s">
        <v>40</v>
      </c>
      <c r="D683" s="24">
        <v>2019</v>
      </c>
      <c r="E683" s="24" t="s">
        <v>102</v>
      </c>
      <c r="F683" s="3">
        <f>IF(AND(A683="PSA Testing", E683= "Utilization Rate (per 100,000 patients)"),
SUMIFS(PSA!$D:$D,PSA!$A:$A,C683,PSA!$G:$G,D683),
IF(AND(A683="Colorectal Cancer Screening", E683="Utilization Rate (per 100,000 patients)"),
SUMIFS(COL!$D:$D,COL!$A:$A,C683,COL!$G:$G, D683),
IF(AND(A683="Cervical Cancer Screening", E683="Utilization Rate (per 100,000 patients)"),
SUMIFS(CERV!$D:$D,CERV!$A:$A,C683,CERV!$G:$G,D683),
IF(AND(A683="Cancer Screening for CKD patients", E683="Utilization Rate (per 100,000 patients)"),
SUMIFS(CANSCRN!$D:$D,CANSCRN!$A:$A,C683,CANSCRN!$G:$G,D683),
IF(AND(A683="PSA Testing", E683="Cost per service ($USD)"),
SUMIFS(PSA!$E:$E,PSA!$A:$A,C683,PSA!$G:$G,D683),
IF(AND(A683="Colorectal Cancer Screening", E683="Cost per service ($USD)"),
SUMIFS(COL!$E:$E,COL!$A:$A,C683,COL!$G:$G,D683),
IF(AND(A683="Cervical Cancer Screening", E683="Cost per service ($USD)"),
SUMIFS(CERV!$E:$E,CERV!$A:$A,C683,CERV!$G:$G,D683),
IF(AND(A683="Cancer Screening for CKD patients", E683="Cost per service ($USD)"),
SUMIFS(CANSCRN!$E:$E,CANSCRN!$A:$A,C683,CANSCRN!$G:$G,D683),
IF(AND(A683="PSA Testing", E683="Total Expenditure ($USD per 100,000 patients)"),
SUMIFS(PSA!$F:$F,PSA!$A:$A,C683,PSA!$G:$G,D683),
IF(AND(A683="Colorectal Cancer Screening", E683="Total Expenditure ($USD per 100,000 patients)"),
SUMIFS(COL!$F:$F,COL!$A:$A,C683,COL!$G:$G,D683),
IF(AND(A683="Cervical Cancer Screening", E683="Total Expenditure ($USD per 100,000 patients)"),
SUMIFS(CERV!$F:$F,CERV!$A:$A,C683,CERV!$G:$G,D683),
SUMIFS(CANSCRN!$F:$F,CANSCRN!$A:$A,C683,CANSCRN!$G:$G,D683))))))))))))</f>
        <v>10151.565718757553</v>
      </c>
    </row>
    <row r="684" spans="1:6" x14ac:dyDescent="0.2">
      <c r="A684" s="24" t="s">
        <v>103</v>
      </c>
      <c r="B684" s="24" t="s">
        <v>101</v>
      </c>
      <c r="C684" s="24" t="s">
        <v>41</v>
      </c>
      <c r="D684" s="24">
        <v>2009</v>
      </c>
      <c r="E684" s="24" t="s">
        <v>102</v>
      </c>
      <c r="F684" s="3">
        <f>IF(AND(A684="PSA Testing", E684= "Utilization Rate (per 100,000 patients)"),
SUMIFS(PSA!$D:$D,PSA!$A:$A,C684,PSA!$G:$G,D684),
IF(AND(A684="Colorectal Cancer Screening", E684="Utilization Rate (per 100,000 patients)"),
SUMIFS(COL!$D:$D,COL!$A:$A,C684,COL!$G:$G, D684),
IF(AND(A684="Cervical Cancer Screening", E684="Utilization Rate (per 100,000 patients)"),
SUMIFS(CERV!$D:$D,CERV!$A:$A,C684,CERV!$G:$G,D684),
IF(AND(A684="Cancer Screening for CKD patients", E684="Utilization Rate (per 100,000 patients)"),
SUMIFS(CANSCRN!$D:$D,CANSCRN!$A:$A,C684,CANSCRN!$G:$G,D684),
IF(AND(A684="PSA Testing", E684="Cost per service ($USD)"),
SUMIFS(PSA!$E:$E,PSA!$A:$A,C684,PSA!$G:$G,D684),
IF(AND(A684="Colorectal Cancer Screening", E684="Cost per service ($USD)"),
SUMIFS(COL!$E:$E,COL!$A:$A,C684,COL!$G:$G,D684),
IF(AND(A684="Cervical Cancer Screening", E684="Cost per service ($USD)"),
SUMIFS(CERV!$E:$E,CERV!$A:$A,C684,CERV!$G:$G,D684),
IF(AND(A684="Cancer Screening for CKD patients", E684="Cost per service ($USD)"),
SUMIFS(CANSCRN!$E:$E,CANSCRN!$A:$A,C684,CANSCRN!$G:$G,D684),
IF(AND(A684="PSA Testing", E684="Total Expenditure ($USD per 100,000 patients)"),
SUMIFS(PSA!$F:$F,PSA!$A:$A,C684,PSA!$G:$G,D684),
IF(AND(A684="Colorectal Cancer Screening", E684="Total Expenditure ($USD per 100,000 patients)"),
SUMIFS(COL!$F:$F,COL!$A:$A,C684,COL!$G:$G,D684),
IF(AND(A684="Cervical Cancer Screening", E684="Total Expenditure ($USD per 100,000 patients)"),
SUMIFS(CERV!$F:$F,CERV!$A:$A,C684,CERV!$G:$G,D684),
SUMIFS(CANSCRN!$F:$F,CANSCRN!$A:$A,C684,CANSCRN!$G:$G,D684))))))))))))</f>
        <v>13024.557040721169</v>
      </c>
    </row>
    <row r="685" spans="1:6" x14ac:dyDescent="0.2">
      <c r="A685" s="24" t="s">
        <v>103</v>
      </c>
      <c r="B685" s="24" t="s">
        <v>101</v>
      </c>
      <c r="C685" s="24" t="s">
        <v>41</v>
      </c>
      <c r="D685" s="24">
        <v>2010</v>
      </c>
      <c r="E685" s="24" t="s">
        <v>102</v>
      </c>
      <c r="F685" s="3">
        <f>IF(AND(A685="PSA Testing", E685= "Utilization Rate (per 100,000 patients)"),
SUMIFS(PSA!$D:$D,PSA!$A:$A,C685,PSA!$G:$G,D685),
IF(AND(A685="Colorectal Cancer Screening", E685="Utilization Rate (per 100,000 patients)"),
SUMIFS(COL!$D:$D,COL!$A:$A,C685,COL!$G:$G, D685),
IF(AND(A685="Cervical Cancer Screening", E685="Utilization Rate (per 100,000 patients)"),
SUMIFS(CERV!$D:$D,CERV!$A:$A,C685,CERV!$G:$G,D685),
IF(AND(A685="Cancer Screening for CKD patients", E685="Utilization Rate (per 100,000 patients)"),
SUMIFS(CANSCRN!$D:$D,CANSCRN!$A:$A,C685,CANSCRN!$G:$G,D685),
IF(AND(A685="PSA Testing", E685="Cost per service ($USD)"),
SUMIFS(PSA!$E:$E,PSA!$A:$A,C685,PSA!$G:$G,D685),
IF(AND(A685="Colorectal Cancer Screening", E685="Cost per service ($USD)"),
SUMIFS(COL!$E:$E,COL!$A:$A,C685,COL!$G:$G,D685),
IF(AND(A685="Cervical Cancer Screening", E685="Cost per service ($USD)"),
SUMIFS(CERV!$E:$E,CERV!$A:$A,C685,CERV!$G:$G,D685),
IF(AND(A685="Cancer Screening for CKD patients", E685="Cost per service ($USD)"),
SUMIFS(CANSCRN!$E:$E,CANSCRN!$A:$A,C685,CANSCRN!$G:$G,D685),
IF(AND(A685="PSA Testing", E685="Total Expenditure ($USD per 100,000 patients)"),
SUMIFS(PSA!$F:$F,PSA!$A:$A,C685,PSA!$G:$G,D685),
IF(AND(A685="Colorectal Cancer Screening", E685="Total Expenditure ($USD per 100,000 patients)"),
SUMIFS(COL!$F:$F,COL!$A:$A,C685,COL!$G:$G,D685),
IF(AND(A685="Cervical Cancer Screening", E685="Total Expenditure ($USD per 100,000 patients)"),
SUMIFS(CERV!$F:$F,CERV!$A:$A,C685,CERV!$G:$G,D685),
SUMIFS(CANSCRN!$F:$F,CANSCRN!$A:$A,C685,CANSCRN!$G:$G,D685))))))))))))</f>
        <v>9990.4397705544925</v>
      </c>
    </row>
    <row r="686" spans="1:6" x14ac:dyDescent="0.2">
      <c r="A686" s="24" t="s">
        <v>103</v>
      </c>
      <c r="B686" s="24" t="s">
        <v>101</v>
      </c>
      <c r="C686" s="24" t="s">
        <v>41</v>
      </c>
      <c r="D686" s="24">
        <v>2011</v>
      </c>
      <c r="E686" s="24" t="s">
        <v>102</v>
      </c>
      <c r="F686" s="3">
        <f>IF(AND(A686="PSA Testing", E686= "Utilization Rate (per 100,000 patients)"),
SUMIFS(PSA!$D:$D,PSA!$A:$A,C686,PSA!$G:$G,D686),
IF(AND(A686="Colorectal Cancer Screening", E686="Utilization Rate (per 100,000 patients)"),
SUMIFS(COL!$D:$D,COL!$A:$A,C686,COL!$G:$G, D686),
IF(AND(A686="Cervical Cancer Screening", E686="Utilization Rate (per 100,000 patients)"),
SUMIFS(CERV!$D:$D,CERV!$A:$A,C686,CERV!$G:$G,D686),
IF(AND(A686="Cancer Screening for CKD patients", E686="Utilization Rate (per 100,000 patients)"),
SUMIFS(CANSCRN!$D:$D,CANSCRN!$A:$A,C686,CANSCRN!$G:$G,D686),
IF(AND(A686="PSA Testing", E686="Cost per service ($USD)"),
SUMIFS(PSA!$E:$E,PSA!$A:$A,C686,PSA!$G:$G,D686),
IF(AND(A686="Colorectal Cancer Screening", E686="Cost per service ($USD)"),
SUMIFS(COL!$E:$E,COL!$A:$A,C686,COL!$G:$G,D686),
IF(AND(A686="Cervical Cancer Screening", E686="Cost per service ($USD)"),
SUMIFS(CERV!$E:$E,CERV!$A:$A,C686,CERV!$G:$G,D686),
IF(AND(A686="Cancer Screening for CKD patients", E686="Cost per service ($USD)"),
SUMIFS(CANSCRN!$E:$E,CANSCRN!$A:$A,C686,CANSCRN!$G:$G,D686),
IF(AND(A686="PSA Testing", E686="Total Expenditure ($USD per 100,000 patients)"),
SUMIFS(PSA!$F:$F,PSA!$A:$A,C686,PSA!$G:$G,D686),
IF(AND(A686="Colorectal Cancer Screening", E686="Total Expenditure ($USD per 100,000 patients)"),
SUMIFS(COL!$F:$F,COL!$A:$A,C686,COL!$G:$G,D686),
IF(AND(A686="Cervical Cancer Screening", E686="Total Expenditure ($USD per 100,000 patients)"),
SUMIFS(CERV!$F:$F,CERV!$A:$A,C686,CERV!$G:$G,D686),
SUMIFS(CANSCRN!$F:$F,CANSCRN!$A:$A,C686,CANSCRN!$G:$G,D686))))))))))))</f>
        <v>9034.9740932642489</v>
      </c>
    </row>
    <row r="687" spans="1:6" x14ac:dyDescent="0.2">
      <c r="A687" s="24" t="s">
        <v>103</v>
      </c>
      <c r="B687" s="24" t="s">
        <v>101</v>
      </c>
      <c r="C687" s="24" t="s">
        <v>41</v>
      </c>
      <c r="D687" s="24">
        <v>2012</v>
      </c>
      <c r="E687" s="24" t="s">
        <v>102</v>
      </c>
      <c r="F687" s="3">
        <f>IF(AND(A687="PSA Testing", E687= "Utilization Rate (per 100,000 patients)"),
SUMIFS(PSA!$D:$D,PSA!$A:$A,C687,PSA!$G:$G,D687),
IF(AND(A687="Colorectal Cancer Screening", E687="Utilization Rate (per 100,000 patients)"),
SUMIFS(COL!$D:$D,COL!$A:$A,C687,COL!$G:$G, D687),
IF(AND(A687="Cervical Cancer Screening", E687="Utilization Rate (per 100,000 patients)"),
SUMIFS(CERV!$D:$D,CERV!$A:$A,C687,CERV!$G:$G,D687),
IF(AND(A687="Cancer Screening for CKD patients", E687="Utilization Rate (per 100,000 patients)"),
SUMIFS(CANSCRN!$D:$D,CANSCRN!$A:$A,C687,CANSCRN!$G:$G,D687),
IF(AND(A687="PSA Testing", E687="Cost per service ($USD)"),
SUMIFS(PSA!$E:$E,PSA!$A:$A,C687,PSA!$G:$G,D687),
IF(AND(A687="Colorectal Cancer Screening", E687="Cost per service ($USD)"),
SUMIFS(COL!$E:$E,COL!$A:$A,C687,COL!$G:$G,D687),
IF(AND(A687="Cervical Cancer Screening", E687="Cost per service ($USD)"),
SUMIFS(CERV!$E:$E,CERV!$A:$A,C687,CERV!$G:$G,D687),
IF(AND(A687="Cancer Screening for CKD patients", E687="Cost per service ($USD)"),
SUMIFS(CANSCRN!$E:$E,CANSCRN!$A:$A,C687,CANSCRN!$G:$G,D687),
IF(AND(A687="PSA Testing", E687="Total Expenditure ($USD per 100,000 patients)"),
SUMIFS(PSA!$F:$F,PSA!$A:$A,C687,PSA!$G:$G,D687),
IF(AND(A687="Colorectal Cancer Screening", E687="Total Expenditure ($USD per 100,000 patients)"),
SUMIFS(COL!$F:$F,COL!$A:$A,C687,COL!$G:$G,D687),
IF(AND(A687="Cervical Cancer Screening", E687="Total Expenditure ($USD per 100,000 patients)"),
SUMIFS(CERV!$F:$F,CERV!$A:$A,C687,CERV!$G:$G,D687),
SUMIFS(CANSCRN!$F:$F,CANSCRN!$A:$A,C687,CANSCRN!$G:$G,D687))))))))))))</f>
        <v>8273.5797021511298</v>
      </c>
    </row>
    <row r="688" spans="1:6" x14ac:dyDescent="0.2">
      <c r="A688" s="24" t="s">
        <v>103</v>
      </c>
      <c r="B688" s="24" t="s">
        <v>101</v>
      </c>
      <c r="C688" s="24" t="s">
        <v>41</v>
      </c>
      <c r="D688" s="24">
        <v>2013</v>
      </c>
      <c r="E688" s="24" t="s">
        <v>102</v>
      </c>
      <c r="F688" s="3">
        <f>IF(AND(A688="PSA Testing", E688= "Utilization Rate (per 100,000 patients)"),
SUMIFS(PSA!$D:$D,PSA!$A:$A,C688,PSA!$G:$G,D688),
IF(AND(A688="Colorectal Cancer Screening", E688="Utilization Rate (per 100,000 patients)"),
SUMIFS(COL!$D:$D,COL!$A:$A,C688,COL!$G:$G, D688),
IF(AND(A688="Cervical Cancer Screening", E688="Utilization Rate (per 100,000 patients)"),
SUMIFS(CERV!$D:$D,CERV!$A:$A,C688,CERV!$G:$G,D688),
IF(AND(A688="Cancer Screening for CKD patients", E688="Utilization Rate (per 100,000 patients)"),
SUMIFS(CANSCRN!$D:$D,CANSCRN!$A:$A,C688,CANSCRN!$G:$G,D688),
IF(AND(A688="PSA Testing", E688="Cost per service ($USD)"),
SUMIFS(PSA!$E:$E,PSA!$A:$A,C688,PSA!$G:$G,D688),
IF(AND(A688="Colorectal Cancer Screening", E688="Cost per service ($USD)"),
SUMIFS(COL!$E:$E,COL!$A:$A,C688,COL!$G:$G,D688),
IF(AND(A688="Cervical Cancer Screening", E688="Cost per service ($USD)"),
SUMIFS(CERV!$E:$E,CERV!$A:$A,C688,CERV!$G:$G,D688),
IF(AND(A688="Cancer Screening for CKD patients", E688="Cost per service ($USD)"),
SUMIFS(CANSCRN!$E:$E,CANSCRN!$A:$A,C688,CANSCRN!$G:$G,D688),
IF(AND(A688="PSA Testing", E688="Total Expenditure ($USD per 100,000 patients)"),
SUMIFS(PSA!$F:$F,PSA!$A:$A,C688,PSA!$G:$G,D688),
IF(AND(A688="Colorectal Cancer Screening", E688="Total Expenditure ($USD per 100,000 patients)"),
SUMIFS(COL!$F:$F,COL!$A:$A,C688,COL!$G:$G,D688),
IF(AND(A688="Cervical Cancer Screening", E688="Total Expenditure ($USD per 100,000 patients)"),
SUMIFS(CERV!$F:$F,CERV!$A:$A,C688,CERV!$G:$G,D688),
SUMIFS(CANSCRN!$F:$F,CANSCRN!$A:$A,C688,CANSCRN!$G:$G,D688))))))))))))</f>
        <v>8234.1932896671569</v>
      </c>
    </row>
    <row r="689" spans="1:6" x14ac:dyDescent="0.2">
      <c r="A689" s="24" t="s">
        <v>103</v>
      </c>
      <c r="B689" s="24" t="s">
        <v>101</v>
      </c>
      <c r="C689" s="24" t="s">
        <v>41</v>
      </c>
      <c r="D689" s="24">
        <v>2014</v>
      </c>
      <c r="E689" s="24" t="s">
        <v>102</v>
      </c>
      <c r="F689" s="3">
        <f>IF(AND(A689="PSA Testing", E689= "Utilization Rate (per 100,000 patients)"),
SUMIFS(PSA!$D:$D,PSA!$A:$A,C689,PSA!$G:$G,D689),
IF(AND(A689="Colorectal Cancer Screening", E689="Utilization Rate (per 100,000 patients)"),
SUMIFS(COL!$D:$D,COL!$A:$A,C689,COL!$G:$G, D689),
IF(AND(A689="Cervical Cancer Screening", E689="Utilization Rate (per 100,000 patients)"),
SUMIFS(CERV!$D:$D,CERV!$A:$A,C689,CERV!$G:$G,D689),
IF(AND(A689="Cancer Screening for CKD patients", E689="Utilization Rate (per 100,000 patients)"),
SUMIFS(CANSCRN!$D:$D,CANSCRN!$A:$A,C689,CANSCRN!$G:$G,D689),
IF(AND(A689="PSA Testing", E689="Cost per service ($USD)"),
SUMIFS(PSA!$E:$E,PSA!$A:$A,C689,PSA!$G:$G,D689),
IF(AND(A689="Colorectal Cancer Screening", E689="Cost per service ($USD)"),
SUMIFS(COL!$E:$E,COL!$A:$A,C689,COL!$G:$G,D689),
IF(AND(A689="Cervical Cancer Screening", E689="Cost per service ($USD)"),
SUMIFS(CERV!$E:$E,CERV!$A:$A,C689,CERV!$G:$G,D689),
IF(AND(A689="Cancer Screening for CKD patients", E689="Cost per service ($USD)"),
SUMIFS(CANSCRN!$E:$E,CANSCRN!$A:$A,C689,CANSCRN!$G:$G,D689),
IF(AND(A689="PSA Testing", E689="Total Expenditure ($USD per 100,000 patients)"),
SUMIFS(PSA!$F:$F,PSA!$A:$A,C689,PSA!$G:$G,D689),
IF(AND(A689="Colorectal Cancer Screening", E689="Total Expenditure ($USD per 100,000 patients)"),
SUMIFS(COL!$F:$F,COL!$A:$A,C689,COL!$G:$G,D689),
IF(AND(A689="Cervical Cancer Screening", E689="Total Expenditure ($USD per 100,000 patients)"),
SUMIFS(CERV!$F:$F,CERV!$A:$A,C689,CERV!$G:$G,D689),
SUMIFS(CANSCRN!$F:$F,CANSCRN!$A:$A,C689,CANSCRN!$G:$G,D689))))))))))))</f>
        <v>10116.906474820144</v>
      </c>
    </row>
    <row r="690" spans="1:6" x14ac:dyDescent="0.2">
      <c r="A690" s="24" t="s">
        <v>103</v>
      </c>
      <c r="B690" s="24" t="s">
        <v>101</v>
      </c>
      <c r="C690" s="24" t="s">
        <v>41</v>
      </c>
      <c r="D690" s="24">
        <v>2015</v>
      </c>
      <c r="E690" s="24" t="s">
        <v>102</v>
      </c>
      <c r="F690" s="3">
        <f>IF(AND(A690="PSA Testing", E690= "Utilization Rate (per 100,000 patients)"),
SUMIFS(PSA!$D:$D,PSA!$A:$A,C690,PSA!$G:$G,D690),
IF(AND(A690="Colorectal Cancer Screening", E690="Utilization Rate (per 100,000 patients)"),
SUMIFS(COL!$D:$D,COL!$A:$A,C690,COL!$G:$G, D690),
IF(AND(A690="Cervical Cancer Screening", E690="Utilization Rate (per 100,000 patients)"),
SUMIFS(CERV!$D:$D,CERV!$A:$A,C690,CERV!$G:$G,D690),
IF(AND(A690="Cancer Screening for CKD patients", E690="Utilization Rate (per 100,000 patients)"),
SUMIFS(CANSCRN!$D:$D,CANSCRN!$A:$A,C690,CANSCRN!$G:$G,D690),
IF(AND(A690="PSA Testing", E690="Cost per service ($USD)"),
SUMIFS(PSA!$E:$E,PSA!$A:$A,C690,PSA!$G:$G,D690),
IF(AND(A690="Colorectal Cancer Screening", E690="Cost per service ($USD)"),
SUMIFS(COL!$E:$E,COL!$A:$A,C690,COL!$G:$G,D690),
IF(AND(A690="Cervical Cancer Screening", E690="Cost per service ($USD)"),
SUMIFS(CERV!$E:$E,CERV!$A:$A,C690,CERV!$G:$G,D690),
IF(AND(A690="Cancer Screening for CKD patients", E690="Cost per service ($USD)"),
SUMIFS(CANSCRN!$E:$E,CANSCRN!$A:$A,C690,CANSCRN!$G:$G,D690),
IF(AND(A690="PSA Testing", E690="Total Expenditure ($USD per 100,000 patients)"),
SUMIFS(PSA!$F:$F,PSA!$A:$A,C690,PSA!$G:$G,D690),
IF(AND(A690="Colorectal Cancer Screening", E690="Total Expenditure ($USD per 100,000 patients)"),
SUMIFS(COL!$F:$F,COL!$A:$A,C690,COL!$G:$G,D690),
IF(AND(A690="Cervical Cancer Screening", E690="Total Expenditure ($USD per 100,000 patients)"),
SUMIFS(CERV!$F:$F,CERV!$A:$A,C690,CERV!$G:$G,D690),
SUMIFS(CANSCRN!$F:$F,CANSCRN!$A:$A,C690,CANSCRN!$G:$G,D690))))))))))))</f>
        <v>8758.8028169014087</v>
      </c>
    </row>
    <row r="691" spans="1:6" x14ac:dyDescent="0.2">
      <c r="A691" s="24" t="s">
        <v>103</v>
      </c>
      <c r="B691" s="24" t="s">
        <v>101</v>
      </c>
      <c r="C691" s="24" t="s">
        <v>41</v>
      </c>
      <c r="D691" s="24">
        <v>2016</v>
      </c>
      <c r="E691" s="24" t="s">
        <v>102</v>
      </c>
      <c r="F691" s="3">
        <f>IF(AND(A691="PSA Testing", E691= "Utilization Rate (per 100,000 patients)"),
SUMIFS(PSA!$D:$D,PSA!$A:$A,C691,PSA!$G:$G,D691),
IF(AND(A691="Colorectal Cancer Screening", E691="Utilization Rate (per 100,000 patients)"),
SUMIFS(COL!$D:$D,COL!$A:$A,C691,COL!$G:$G, D691),
IF(AND(A691="Cervical Cancer Screening", E691="Utilization Rate (per 100,000 patients)"),
SUMIFS(CERV!$D:$D,CERV!$A:$A,C691,CERV!$G:$G,D691),
IF(AND(A691="Cancer Screening for CKD patients", E691="Utilization Rate (per 100,000 patients)"),
SUMIFS(CANSCRN!$D:$D,CANSCRN!$A:$A,C691,CANSCRN!$G:$G,D691),
IF(AND(A691="PSA Testing", E691="Cost per service ($USD)"),
SUMIFS(PSA!$E:$E,PSA!$A:$A,C691,PSA!$G:$G,D691),
IF(AND(A691="Colorectal Cancer Screening", E691="Cost per service ($USD)"),
SUMIFS(COL!$E:$E,COL!$A:$A,C691,COL!$G:$G,D691),
IF(AND(A691="Cervical Cancer Screening", E691="Cost per service ($USD)"),
SUMIFS(CERV!$E:$E,CERV!$A:$A,C691,CERV!$G:$G,D691),
IF(AND(A691="Cancer Screening for CKD patients", E691="Cost per service ($USD)"),
SUMIFS(CANSCRN!$E:$E,CANSCRN!$A:$A,C691,CANSCRN!$G:$G,D691),
IF(AND(A691="PSA Testing", E691="Total Expenditure ($USD per 100,000 patients)"),
SUMIFS(PSA!$F:$F,PSA!$A:$A,C691,PSA!$G:$G,D691),
IF(AND(A691="Colorectal Cancer Screening", E691="Total Expenditure ($USD per 100,000 patients)"),
SUMIFS(COL!$F:$F,COL!$A:$A,C691,COL!$G:$G,D691),
IF(AND(A691="Cervical Cancer Screening", E691="Total Expenditure ($USD per 100,000 patients)"),
SUMIFS(CERV!$F:$F,CERV!$A:$A,C691,CERV!$G:$G,D691),
SUMIFS(CANSCRN!$F:$F,CANSCRN!$A:$A,C691,CANSCRN!$G:$G,D691))))))))))))</f>
        <v>8859.9752168525411</v>
      </c>
    </row>
    <row r="692" spans="1:6" x14ac:dyDescent="0.2">
      <c r="A692" s="24" t="s">
        <v>103</v>
      </c>
      <c r="B692" s="24" t="s">
        <v>101</v>
      </c>
      <c r="C692" s="24" t="s">
        <v>41</v>
      </c>
      <c r="D692" s="24">
        <v>2017</v>
      </c>
      <c r="E692" s="24" t="s">
        <v>102</v>
      </c>
      <c r="F692" s="3">
        <f>IF(AND(A692="PSA Testing", E692= "Utilization Rate (per 100,000 patients)"),
SUMIFS(PSA!$D:$D,PSA!$A:$A,C692,PSA!$G:$G,D692),
IF(AND(A692="Colorectal Cancer Screening", E692="Utilization Rate (per 100,000 patients)"),
SUMIFS(COL!$D:$D,COL!$A:$A,C692,COL!$G:$G, D692),
IF(AND(A692="Cervical Cancer Screening", E692="Utilization Rate (per 100,000 patients)"),
SUMIFS(CERV!$D:$D,CERV!$A:$A,C692,CERV!$G:$G,D692),
IF(AND(A692="Cancer Screening for CKD patients", E692="Utilization Rate (per 100,000 patients)"),
SUMIFS(CANSCRN!$D:$D,CANSCRN!$A:$A,C692,CANSCRN!$G:$G,D692),
IF(AND(A692="PSA Testing", E692="Cost per service ($USD)"),
SUMIFS(PSA!$E:$E,PSA!$A:$A,C692,PSA!$G:$G,D692),
IF(AND(A692="Colorectal Cancer Screening", E692="Cost per service ($USD)"),
SUMIFS(COL!$E:$E,COL!$A:$A,C692,COL!$G:$G,D692),
IF(AND(A692="Cervical Cancer Screening", E692="Cost per service ($USD)"),
SUMIFS(CERV!$E:$E,CERV!$A:$A,C692,CERV!$G:$G,D692),
IF(AND(A692="Cancer Screening for CKD patients", E692="Cost per service ($USD)"),
SUMIFS(CANSCRN!$E:$E,CANSCRN!$A:$A,C692,CANSCRN!$G:$G,D692),
IF(AND(A692="PSA Testing", E692="Total Expenditure ($USD per 100,000 patients)"),
SUMIFS(PSA!$F:$F,PSA!$A:$A,C692,PSA!$G:$G,D692),
IF(AND(A692="Colorectal Cancer Screening", E692="Total Expenditure ($USD per 100,000 patients)"),
SUMIFS(COL!$F:$F,COL!$A:$A,C692,COL!$G:$G,D692),
IF(AND(A692="Cervical Cancer Screening", E692="Total Expenditure ($USD per 100,000 patients)"),
SUMIFS(CERV!$F:$F,CERV!$A:$A,C692,CERV!$G:$G,D692),
SUMIFS(CANSCRN!$F:$F,CANSCRN!$A:$A,C692,CANSCRN!$G:$G,D692))))))))))))</f>
        <v>8589.2116182572609</v>
      </c>
    </row>
    <row r="693" spans="1:6" x14ac:dyDescent="0.2">
      <c r="A693" s="24" t="s">
        <v>103</v>
      </c>
      <c r="B693" s="24" t="s">
        <v>101</v>
      </c>
      <c r="C693" s="24" t="s">
        <v>41</v>
      </c>
      <c r="D693" s="24">
        <v>2018</v>
      </c>
      <c r="E693" s="24" t="s">
        <v>102</v>
      </c>
      <c r="F693" s="3">
        <f>IF(AND(A693="PSA Testing", E693= "Utilization Rate (per 100,000 patients)"),
SUMIFS(PSA!$D:$D,PSA!$A:$A,C693,PSA!$G:$G,D693),
IF(AND(A693="Colorectal Cancer Screening", E693="Utilization Rate (per 100,000 patients)"),
SUMIFS(COL!$D:$D,COL!$A:$A,C693,COL!$G:$G, D693),
IF(AND(A693="Cervical Cancer Screening", E693="Utilization Rate (per 100,000 patients)"),
SUMIFS(CERV!$D:$D,CERV!$A:$A,C693,CERV!$G:$G,D693),
IF(AND(A693="Cancer Screening for CKD patients", E693="Utilization Rate (per 100,000 patients)"),
SUMIFS(CANSCRN!$D:$D,CANSCRN!$A:$A,C693,CANSCRN!$G:$G,D693),
IF(AND(A693="PSA Testing", E693="Cost per service ($USD)"),
SUMIFS(PSA!$E:$E,PSA!$A:$A,C693,PSA!$G:$G,D693),
IF(AND(A693="Colorectal Cancer Screening", E693="Cost per service ($USD)"),
SUMIFS(COL!$E:$E,COL!$A:$A,C693,COL!$G:$G,D693),
IF(AND(A693="Cervical Cancer Screening", E693="Cost per service ($USD)"),
SUMIFS(CERV!$E:$E,CERV!$A:$A,C693,CERV!$G:$G,D693),
IF(AND(A693="Cancer Screening for CKD patients", E693="Cost per service ($USD)"),
SUMIFS(CANSCRN!$E:$E,CANSCRN!$A:$A,C693,CANSCRN!$G:$G,D693),
IF(AND(A693="PSA Testing", E693="Total Expenditure ($USD per 100,000 patients)"),
SUMIFS(PSA!$F:$F,PSA!$A:$A,C693,PSA!$G:$G,D693),
IF(AND(A693="Colorectal Cancer Screening", E693="Total Expenditure ($USD per 100,000 patients)"),
SUMIFS(COL!$F:$F,COL!$A:$A,C693,COL!$G:$G,D693),
IF(AND(A693="Cervical Cancer Screening", E693="Total Expenditure ($USD per 100,000 patients)"),
SUMIFS(CERV!$F:$F,CERV!$A:$A,C693,CERV!$G:$G,D693),
SUMIFS(CANSCRN!$F:$F,CANSCRN!$A:$A,C693,CANSCRN!$G:$G,D693))))))))))))</f>
        <v>10174.358974358975</v>
      </c>
    </row>
    <row r="694" spans="1:6" x14ac:dyDescent="0.2">
      <c r="A694" s="24" t="s">
        <v>103</v>
      </c>
      <c r="B694" s="24" t="s">
        <v>101</v>
      </c>
      <c r="C694" s="24" t="s">
        <v>41</v>
      </c>
      <c r="D694" s="24">
        <v>2019</v>
      </c>
      <c r="E694" s="24" t="s">
        <v>102</v>
      </c>
      <c r="F694" s="3">
        <f>IF(AND(A694="PSA Testing", E694= "Utilization Rate (per 100,000 patients)"),
SUMIFS(PSA!$D:$D,PSA!$A:$A,C694,PSA!$G:$G,D694),
IF(AND(A694="Colorectal Cancer Screening", E694="Utilization Rate (per 100,000 patients)"),
SUMIFS(COL!$D:$D,COL!$A:$A,C694,COL!$G:$G, D694),
IF(AND(A694="Cervical Cancer Screening", E694="Utilization Rate (per 100,000 patients)"),
SUMIFS(CERV!$D:$D,CERV!$A:$A,C694,CERV!$G:$G,D694),
IF(AND(A694="Cancer Screening for CKD patients", E694="Utilization Rate (per 100,000 patients)"),
SUMIFS(CANSCRN!$D:$D,CANSCRN!$A:$A,C694,CANSCRN!$G:$G,D694),
IF(AND(A694="PSA Testing", E694="Cost per service ($USD)"),
SUMIFS(PSA!$E:$E,PSA!$A:$A,C694,PSA!$G:$G,D694),
IF(AND(A694="Colorectal Cancer Screening", E694="Cost per service ($USD)"),
SUMIFS(COL!$E:$E,COL!$A:$A,C694,COL!$G:$G,D694),
IF(AND(A694="Cervical Cancer Screening", E694="Cost per service ($USD)"),
SUMIFS(CERV!$E:$E,CERV!$A:$A,C694,CERV!$G:$G,D694),
IF(AND(A694="Cancer Screening for CKD patients", E694="Cost per service ($USD)"),
SUMIFS(CANSCRN!$E:$E,CANSCRN!$A:$A,C694,CANSCRN!$G:$G,D694),
IF(AND(A694="PSA Testing", E694="Total Expenditure ($USD per 100,000 patients)"),
SUMIFS(PSA!$F:$F,PSA!$A:$A,C694,PSA!$G:$G,D694),
IF(AND(A694="Colorectal Cancer Screening", E694="Total Expenditure ($USD per 100,000 patients)"),
SUMIFS(COL!$F:$F,COL!$A:$A,C694,COL!$G:$G,D694),
IF(AND(A694="Cervical Cancer Screening", E694="Total Expenditure ($USD per 100,000 patients)"),
SUMIFS(CERV!$F:$F,CERV!$A:$A,C694,CERV!$G:$G,D694),
SUMIFS(CANSCRN!$F:$F,CANSCRN!$A:$A,C694,CANSCRN!$G:$G,D694))))))))))))</f>
        <v>9377.3728170083523</v>
      </c>
    </row>
    <row r="695" spans="1:6" x14ac:dyDescent="0.2">
      <c r="A695" s="24" t="s">
        <v>103</v>
      </c>
      <c r="B695" s="24" t="s">
        <v>101</v>
      </c>
      <c r="C695" s="24" t="s">
        <v>42</v>
      </c>
      <c r="D695" s="24">
        <v>2009</v>
      </c>
      <c r="E695" s="24" t="s">
        <v>102</v>
      </c>
      <c r="F695" s="3">
        <f>IF(AND(A695="PSA Testing", E695= "Utilization Rate (per 100,000 patients)"),
SUMIFS(PSA!$D:$D,PSA!$A:$A,C695,PSA!$G:$G,D695),
IF(AND(A695="Colorectal Cancer Screening", E695="Utilization Rate (per 100,000 patients)"),
SUMIFS(COL!$D:$D,COL!$A:$A,C695,COL!$G:$G, D695),
IF(AND(A695="Cervical Cancer Screening", E695="Utilization Rate (per 100,000 patients)"),
SUMIFS(CERV!$D:$D,CERV!$A:$A,C695,CERV!$G:$G,D695),
IF(AND(A695="Cancer Screening for CKD patients", E695="Utilization Rate (per 100,000 patients)"),
SUMIFS(CANSCRN!$D:$D,CANSCRN!$A:$A,C695,CANSCRN!$G:$G,D695),
IF(AND(A695="PSA Testing", E695="Cost per service ($USD)"),
SUMIFS(PSA!$E:$E,PSA!$A:$A,C695,PSA!$G:$G,D695),
IF(AND(A695="Colorectal Cancer Screening", E695="Cost per service ($USD)"),
SUMIFS(COL!$E:$E,COL!$A:$A,C695,COL!$G:$G,D695),
IF(AND(A695="Cervical Cancer Screening", E695="Cost per service ($USD)"),
SUMIFS(CERV!$E:$E,CERV!$A:$A,C695,CERV!$G:$G,D695),
IF(AND(A695="Cancer Screening for CKD patients", E695="Cost per service ($USD)"),
SUMIFS(CANSCRN!$E:$E,CANSCRN!$A:$A,C695,CANSCRN!$G:$G,D695),
IF(AND(A695="PSA Testing", E695="Total Expenditure ($USD per 100,000 patients)"),
SUMIFS(PSA!$F:$F,PSA!$A:$A,C695,PSA!$G:$G,D695),
IF(AND(A695="Colorectal Cancer Screening", E695="Total Expenditure ($USD per 100,000 patients)"),
SUMIFS(COL!$F:$F,COL!$A:$A,C695,COL!$G:$G,D695),
IF(AND(A695="Cervical Cancer Screening", E695="Total Expenditure ($USD per 100,000 patients)"),
SUMIFS(CERV!$F:$F,CERV!$A:$A,C695,CERV!$G:$G,D695),
SUMIFS(CANSCRN!$F:$F,CANSCRN!$A:$A,C695,CANSCRN!$G:$G,D695))))))))))))</f>
        <v>9926.547743966421</v>
      </c>
    </row>
    <row r="696" spans="1:6" x14ac:dyDescent="0.2">
      <c r="A696" s="24" t="s">
        <v>103</v>
      </c>
      <c r="B696" s="24" t="s">
        <v>101</v>
      </c>
      <c r="C696" s="24" t="s">
        <v>42</v>
      </c>
      <c r="D696" s="24">
        <v>2010</v>
      </c>
      <c r="E696" s="24" t="s">
        <v>102</v>
      </c>
      <c r="F696" s="3">
        <f>IF(AND(A696="PSA Testing", E696= "Utilization Rate (per 100,000 patients)"),
SUMIFS(PSA!$D:$D,PSA!$A:$A,C696,PSA!$G:$G,D696),
IF(AND(A696="Colorectal Cancer Screening", E696="Utilization Rate (per 100,000 patients)"),
SUMIFS(COL!$D:$D,COL!$A:$A,C696,COL!$G:$G, D696),
IF(AND(A696="Cervical Cancer Screening", E696="Utilization Rate (per 100,000 patients)"),
SUMIFS(CERV!$D:$D,CERV!$A:$A,C696,CERV!$G:$G,D696),
IF(AND(A696="Cancer Screening for CKD patients", E696="Utilization Rate (per 100,000 patients)"),
SUMIFS(CANSCRN!$D:$D,CANSCRN!$A:$A,C696,CANSCRN!$G:$G,D696),
IF(AND(A696="PSA Testing", E696="Cost per service ($USD)"),
SUMIFS(PSA!$E:$E,PSA!$A:$A,C696,PSA!$G:$G,D696),
IF(AND(A696="Colorectal Cancer Screening", E696="Cost per service ($USD)"),
SUMIFS(COL!$E:$E,COL!$A:$A,C696,COL!$G:$G,D696),
IF(AND(A696="Cervical Cancer Screening", E696="Cost per service ($USD)"),
SUMIFS(CERV!$E:$E,CERV!$A:$A,C696,CERV!$G:$G,D696),
IF(AND(A696="Cancer Screening for CKD patients", E696="Cost per service ($USD)"),
SUMIFS(CANSCRN!$E:$E,CANSCRN!$A:$A,C696,CANSCRN!$G:$G,D696),
IF(AND(A696="PSA Testing", E696="Total Expenditure ($USD per 100,000 patients)"),
SUMIFS(PSA!$F:$F,PSA!$A:$A,C696,PSA!$G:$G,D696),
IF(AND(A696="Colorectal Cancer Screening", E696="Total Expenditure ($USD per 100,000 patients)"),
SUMIFS(COL!$F:$F,COL!$A:$A,C696,COL!$G:$G,D696),
IF(AND(A696="Cervical Cancer Screening", E696="Total Expenditure ($USD per 100,000 patients)"),
SUMIFS(CERV!$F:$F,CERV!$A:$A,C696,CERV!$G:$G,D696),
SUMIFS(CANSCRN!$F:$F,CANSCRN!$A:$A,C696,CANSCRN!$G:$G,D696))))))))))))</f>
        <v>9561.2054579365868</v>
      </c>
    </row>
    <row r="697" spans="1:6" x14ac:dyDescent="0.2">
      <c r="A697" s="24" t="s">
        <v>103</v>
      </c>
      <c r="B697" s="24" t="s">
        <v>101</v>
      </c>
      <c r="C697" s="24" t="s">
        <v>42</v>
      </c>
      <c r="D697" s="24">
        <v>2011</v>
      </c>
      <c r="E697" s="24" t="s">
        <v>102</v>
      </c>
      <c r="F697" s="3">
        <f>IF(AND(A697="PSA Testing", E697= "Utilization Rate (per 100,000 patients)"),
SUMIFS(PSA!$D:$D,PSA!$A:$A,C697,PSA!$G:$G,D697),
IF(AND(A697="Colorectal Cancer Screening", E697="Utilization Rate (per 100,000 patients)"),
SUMIFS(COL!$D:$D,COL!$A:$A,C697,COL!$G:$G, D697),
IF(AND(A697="Cervical Cancer Screening", E697="Utilization Rate (per 100,000 patients)"),
SUMIFS(CERV!$D:$D,CERV!$A:$A,C697,CERV!$G:$G,D697),
IF(AND(A697="Cancer Screening for CKD patients", E697="Utilization Rate (per 100,000 patients)"),
SUMIFS(CANSCRN!$D:$D,CANSCRN!$A:$A,C697,CANSCRN!$G:$G,D697),
IF(AND(A697="PSA Testing", E697="Cost per service ($USD)"),
SUMIFS(PSA!$E:$E,PSA!$A:$A,C697,PSA!$G:$G,D697),
IF(AND(A697="Colorectal Cancer Screening", E697="Cost per service ($USD)"),
SUMIFS(COL!$E:$E,COL!$A:$A,C697,COL!$G:$G,D697),
IF(AND(A697="Cervical Cancer Screening", E697="Cost per service ($USD)"),
SUMIFS(CERV!$E:$E,CERV!$A:$A,C697,CERV!$G:$G,D697),
IF(AND(A697="Cancer Screening for CKD patients", E697="Cost per service ($USD)"),
SUMIFS(CANSCRN!$E:$E,CANSCRN!$A:$A,C697,CANSCRN!$G:$G,D697),
IF(AND(A697="PSA Testing", E697="Total Expenditure ($USD per 100,000 patients)"),
SUMIFS(PSA!$F:$F,PSA!$A:$A,C697,PSA!$G:$G,D697),
IF(AND(A697="Colorectal Cancer Screening", E697="Total Expenditure ($USD per 100,000 patients)"),
SUMIFS(COL!$F:$F,COL!$A:$A,C697,COL!$G:$G,D697),
IF(AND(A697="Cervical Cancer Screening", E697="Total Expenditure ($USD per 100,000 patients)"),
SUMIFS(CERV!$F:$F,CERV!$A:$A,C697,CERV!$G:$G,D697),
SUMIFS(CANSCRN!$F:$F,CANSCRN!$A:$A,C697,CANSCRN!$G:$G,D697))))))))))))</f>
        <v>9476.6280463443854</v>
      </c>
    </row>
    <row r="698" spans="1:6" x14ac:dyDescent="0.2">
      <c r="A698" s="24" t="s">
        <v>103</v>
      </c>
      <c r="B698" s="24" t="s">
        <v>101</v>
      </c>
      <c r="C698" s="24" t="s">
        <v>42</v>
      </c>
      <c r="D698" s="24">
        <v>2012</v>
      </c>
      <c r="E698" s="24" t="s">
        <v>102</v>
      </c>
      <c r="F698" s="3">
        <f>IF(AND(A698="PSA Testing", E698= "Utilization Rate (per 100,000 patients)"),
SUMIFS(PSA!$D:$D,PSA!$A:$A,C698,PSA!$G:$G,D698),
IF(AND(A698="Colorectal Cancer Screening", E698="Utilization Rate (per 100,000 patients)"),
SUMIFS(COL!$D:$D,COL!$A:$A,C698,COL!$G:$G, D698),
IF(AND(A698="Cervical Cancer Screening", E698="Utilization Rate (per 100,000 patients)"),
SUMIFS(CERV!$D:$D,CERV!$A:$A,C698,CERV!$G:$G,D698),
IF(AND(A698="Cancer Screening for CKD patients", E698="Utilization Rate (per 100,000 patients)"),
SUMIFS(CANSCRN!$D:$D,CANSCRN!$A:$A,C698,CANSCRN!$G:$G,D698),
IF(AND(A698="PSA Testing", E698="Cost per service ($USD)"),
SUMIFS(PSA!$E:$E,PSA!$A:$A,C698,PSA!$G:$G,D698),
IF(AND(A698="Colorectal Cancer Screening", E698="Cost per service ($USD)"),
SUMIFS(COL!$E:$E,COL!$A:$A,C698,COL!$G:$G,D698),
IF(AND(A698="Cervical Cancer Screening", E698="Cost per service ($USD)"),
SUMIFS(CERV!$E:$E,CERV!$A:$A,C698,CERV!$G:$G,D698),
IF(AND(A698="Cancer Screening for CKD patients", E698="Cost per service ($USD)"),
SUMIFS(CANSCRN!$E:$E,CANSCRN!$A:$A,C698,CANSCRN!$G:$G,D698),
IF(AND(A698="PSA Testing", E698="Total Expenditure ($USD per 100,000 patients)"),
SUMIFS(PSA!$F:$F,PSA!$A:$A,C698,PSA!$G:$G,D698),
IF(AND(A698="Colorectal Cancer Screening", E698="Total Expenditure ($USD per 100,000 patients)"),
SUMIFS(COL!$F:$F,COL!$A:$A,C698,COL!$G:$G,D698),
IF(AND(A698="Cervical Cancer Screening", E698="Total Expenditure ($USD per 100,000 patients)"),
SUMIFS(CERV!$F:$F,CERV!$A:$A,C698,CERV!$G:$G,D698),
SUMIFS(CANSCRN!$F:$F,CANSCRN!$A:$A,C698,CANSCRN!$G:$G,D698))))))))))))</f>
        <v>8549.6268241060498</v>
      </c>
    </row>
    <row r="699" spans="1:6" x14ac:dyDescent="0.2">
      <c r="A699" s="24" t="s">
        <v>103</v>
      </c>
      <c r="B699" s="24" t="s">
        <v>101</v>
      </c>
      <c r="C699" s="24" t="s">
        <v>42</v>
      </c>
      <c r="D699" s="24">
        <v>2013</v>
      </c>
      <c r="E699" s="24" t="s">
        <v>102</v>
      </c>
      <c r="F699" s="3">
        <f>IF(AND(A699="PSA Testing", E699= "Utilization Rate (per 100,000 patients)"),
SUMIFS(PSA!$D:$D,PSA!$A:$A,C699,PSA!$G:$G,D699),
IF(AND(A699="Colorectal Cancer Screening", E699="Utilization Rate (per 100,000 patients)"),
SUMIFS(COL!$D:$D,COL!$A:$A,C699,COL!$G:$G, D699),
IF(AND(A699="Cervical Cancer Screening", E699="Utilization Rate (per 100,000 patients)"),
SUMIFS(CERV!$D:$D,CERV!$A:$A,C699,CERV!$G:$G,D699),
IF(AND(A699="Cancer Screening for CKD patients", E699="Utilization Rate (per 100,000 patients)"),
SUMIFS(CANSCRN!$D:$D,CANSCRN!$A:$A,C699,CANSCRN!$G:$G,D699),
IF(AND(A699="PSA Testing", E699="Cost per service ($USD)"),
SUMIFS(PSA!$E:$E,PSA!$A:$A,C699,PSA!$G:$G,D699),
IF(AND(A699="Colorectal Cancer Screening", E699="Cost per service ($USD)"),
SUMIFS(COL!$E:$E,COL!$A:$A,C699,COL!$G:$G,D699),
IF(AND(A699="Cervical Cancer Screening", E699="Cost per service ($USD)"),
SUMIFS(CERV!$E:$E,CERV!$A:$A,C699,CERV!$G:$G,D699),
IF(AND(A699="Cancer Screening for CKD patients", E699="Cost per service ($USD)"),
SUMIFS(CANSCRN!$E:$E,CANSCRN!$A:$A,C699,CANSCRN!$G:$G,D699),
IF(AND(A699="PSA Testing", E699="Total Expenditure ($USD per 100,000 patients)"),
SUMIFS(PSA!$F:$F,PSA!$A:$A,C699,PSA!$G:$G,D699),
IF(AND(A699="Colorectal Cancer Screening", E699="Total Expenditure ($USD per 100,000 patients)"),
SUMIFS(COL!$F:$F,COL!$A:$A,C699,COL!$G:$G,D699),
IF(AND(A699="Cervical Cancer Screening", E699="Total Expenditure ($USD per 100,000 patients)"),
SUMIFS(CERV!$F:$F,CERV!$A:$A,C699,CERV!$G:$G,D699),
SUMIFS(CANSCRN!$F:$F,CANSCRN!$A:$A,C699,CANSCRN!$G:$G,D699))))))))))))</f>
        <v>8402.2546488963799</v>
      </c>
    </row>
    <row r="700" spans="1:6" x14ac:dyDescent="0.2">
      <c r="A700" s="24" t="s">
        <v>103</v>
      </c>
      <c r="B700" s="24" t="s">
        <v>101</v>
      </c>
      <c r="C700" s="24" t="s">
        <v>42</v>
      </c>
      <c r="D700" s="24">
        <v>2014</v>
      </c>
      <c r="E700" s="24" t="s">
        <v>102</v>
      </c>
      <c r="F700" s="3">
        <f>IF(AND(A700="PSA Testing", E700= "Utilization Rate (per 100,000 patients)"),
SUMIFS(PSA!$D:$D,PSA!$A:$A,C700,PSA!$G:$G,D700),
IF(AND(A700="Colorectal Cancer Screening", E700="Utilization Rate (per 100,000 patients)"),
SUMIFS(COL!$D:$D,COL!$A:$A,C700,COL!$G:$G, D700),
IF(AND(A700="Cervical Cancer Screening", E700="Utilization Rate (per 100,000 patients)"),
SUMIFS(CERV!$D:$D,CERV!$A:$A,C700,CERV!$G:$G,D700),
IF(AND(A700="Cancer Screening for CKD patients", E700="Utilization Rate (per 100,000 patients)"),
SUMIFS(CANSCRN!$D:$D,CANSCRN!$A:$A,C700,CANSCRN!$G:$G,D700),
IF(AND(A700="PSA Testing", E700="Cost per service ($USD)"),
SUMIFS(PSA!$E:$E,PSA!$A:$A,C700,PSA!$G:$G,D700),
IF(AND(A700="Colorectal Cancer Screening", E700="Cost per service ($USD)"),
SUMIFS(COL!$E:$E,COL!$A:$A,C700,COL!$G:$G,D700),
IF(AND(A700="Cervical Cancer Screening", E700="Cost per service ($USD)"),
SUMIFS(CERV!$E:$E,CERV!$A:$A,C700,CERV!$G:$G,D700),
IF(AND(A700="Cancer Screening for CKD patients", E700="Cost per service ($USD)"),
SUMIFS(CANSCRN!$E:$E,CANSCRN!$A:$A,C700,CANSCRN!$G:$G,D700),
IF(AND(A700="PSA Testing", E700="Total Expenditure ($USD per 100,000 patients)"),
SUMIFS(PSA!$F:$F,PSA!$A:$A,C700,PSA!$G:$G,D700),
IF(AND(A700="Colorectal Cancer Screening", E700="Total Expenditure ($USD per 100,000 patients)"),
SUMIFS(COL!$F:$F,COL!$A:$A,C700,COL!$G:$G,D700),
IF(AND(A700="Cervical Cancer Screening", E700="Total Expenditure ($USD per 100,000 patients)"),
SUMIFS(CERV!$F:$F,CERV!$A:$A,C700,CERV!$G:$G,D700),
SUMIFS(CANSCRN!$F:$F,CANSCRN!$A:$A,C700,CANSCRN!$G:$G,D700))))))))))))</f>
        <v>7821.990123176477</v>
      </c>
    </row>
    <row r="701" spans="1:6" x14ac:dyDescent="0.2">
      <c r="A701" s="24" t="s">
        <v>103</v>
      </c>
      <c r="B701" s="24" t="s">
        <v>101</v>
      </c>
      <c r="C701" s="24" t="s">
        <v>42</v>
      </c>
      <c r="D701" s="24">
        <v>2015</v>
      </c>
      <c r="E701" s="24" t="s">
        <v>102</v>
      </c>
      <c r="F701" s="3">
        <f>IF(AND(A701="PSA Testing", E701= "Utilization Rate (per 100,000 patients)"),
SUMIFS(PSA!$D:$D,PSA!$A:$A,C701,PSA!$G:$G,D701),
IF(AND(A701="Colorectal Cancer Screening", E701="Utilization Rate (per 100,000 patients)"),
SUMIFS(COL!$D:$D,COL!$A:$A,C701,COL!$G:$G, D701),
IF(AND(A701="Cervical Cancer Screening", E701="Utilization Rate (per 100,000 patients)"),
SUMIFS(CERV!$D:$D,CERV!$A:$A,C701,CERV!$G:$G,D701),
IF(AND(A701="Cancer Screening for CKD patients", E701="Utilization Rate (per 100,000 patients)"),
SUMIFS(CANSCRN!$D:$D,CANSCRN!$A:$A,C701,CANSCRN!$G:$G,D701),
IF(AND(A701="PSA Testing", E701="Cost per service ($USD)"),
SUMIFS(PSA!$E:$E,PSA!$A:$A,C701,PSA!$G:$G,D701),
IF(AND(A701="Colorectal Cancer Screening", E701="Cost per service ($USD)"),
SUMIFS(COL!$E:$E,COL!$A:$A,C701,COL!$G:$G,D701),
IF(AND(A701="Cervical Cancer Screening", E701="Cost per service ($USD)"),
SUMIFS(CERV!$E:$E,CERV!$A:$A,C701,CERV!$G:$G,D701),
IF(AND(A701="Cancer Screening for CKD patients", E701="Cost per service ($USD)"),
SUMIFS(CANSCRN!$E:$E,CANSCRN!$A:$A,C701,CANSCRN!$G:$G,D701),
IF(AND(A701="PSA Testing", E701="Total Expenditure ($USD per 100,000 patients)"),
SUMIFS(PSA!$F:$F,PSA!$A:$A,C701,PSA!$G:$G,D701),
IF(AND(A701="Colorectal Cancer Screening", E701="Total Expenditure ($USD per 100,000 patients)"),
SUMIFS(COL!$F:$F,COL!$A:$A,C701,COL!$G:$G,D701),
IF(AND(A701="Cervical Cancer Screening", E701="Total Expenditure ($USD per 100,000 patients)"),
SUMIFS(CERV!$F:$F,CERV!$A:$A,C701,CERV!$G:$G,D701),
SUMIFS(CANSCRN!$F:$F,CANSCRN!$A:$A,C701,CANSCRN!$G:$G,D701))))))))))))</f>
        <v>7617.596648257474</v>
      </c>
    </row>
    <row r="702" spans="1:6" x14ac:dyDescent="0.2">
      <c r="A702" s="24" t="s">
        <v>103</v>
      </c>
      <c r="B702" s="24" t="s">
        <v>101</v>
      </c>
      <c r="C702" s="24" t="s">
        <v>42</v>
      </c>
      <c r="D702" s="24">
        <v>2016</v>
      </c>
      <c r="E702" s="24" t="s">
        <v>102</v>
      </c>
      <c r="F702" s="3">
        <f>IF(AND(A702="PSA Testing", E702= "Utilization Rate (per 100,000 patients)"),
SUMIFS(PSA!$D:$D,PSA!$A:$A,C702,PSA!$G:$G,D702),
IF(AND(A702="Colorectal Cancer Screening", E702="Utilization Rate (per 100,000 patients)"),
SUMIFS(COL!$D:$D,COL!$A:$A,C702,COL!$G:$G, D702),
IF(AND(A702="Cervical Cancer Screening", E702="Utilization Rate (per 100,000 patients)"),
SUMIFS(CERV!$D:$D,CERV!$A:$A,C702,CERV!$G:$G,D702),
IF(AND(A702="Cancer Screening for CKD patients", E702="Utilization Rate (per 100,000 patients)"),
SUMIFS(CANSCRN!$D:$D,CANSCRN!$A:$A,C702,CANSCRN!$G:$G,D702),
IF(AND(A702="PSA Testing", E702="Cost per service ($USD)"),
SUMIFS(PSA!$E:$E,PSA!$A:$A,C702,PSA!$G:$G,D702),
IF(AND(A702="Colorectal Cancer Screening", E702="Cost per service ($USD)"),
SUMIFS(COL!$E:$E,COL!$A:$A,C702,COL!$G:$G,D702),
IF(AND(A702="Cervical Cancer Screening", E702="Cost per service ($USD)"),
SUMIFS(CERV!$E:$E,CERV!$A:$A,C702,CERV!$G:$G,D702),
IF(AND(A702="Cancer Screening for CKD patients", E702="Cost per service ($USD)"),
SUMIFS(CANSCRN!$E:$E,CANSCRN!$A:$A,C702,CANSCRN!$G:$G,D702),
IF(AND(A702="PSA Testing", E702="Total Expenditure ($USD per 100,000 patients)"),
SUMIFS(PSA!$F:$F,PSA!$A:$A,C702,PSA!$G:$G,D702),
IF(AND(A702="Colorectal Cancer Screening", E702="Total Expenditure ($USD per 100,000 patients)"),
SUMIFS(COL!$F:$F,COL!$A:$A,C702,COL!$G:$G,D702),
IF(AND(A702="Cervical Cancer Screening", E702="Total Expenditure ($USD per 100,000 patients)"),
SUMIFS(CERV!$F:$F,CERV!$A:$A,C702,CERV!$G:$G,D702),
SUMIFS(CANSCRN!$F:$F,CANSCRN!$A:$A,C702,CANSCRN!$G:$G,D702))))))))))))</f>
        <v>7020.1484623541892</v>
      </c>
    </row>
    <row r="703" spans="1:6" x14ac:dyDescent="0.2">
      <c r="A703" s="24" t="s">
        <v>103</v>
      </c>
      <c r="B703" s="24" t="s">
        <v>101</v>
      </c>
      <c r="C703" s="24" t="s">
        <v>42</v>
      </c>
      <c r="D703" s="24">
        <v>2017</v>
      </c>
      <c r="E703" s="24" t="s">
        <v>102</v>
      </c>
      <c r="F703" s="3">
        <f>IF(AND(A703="PSA Testing", E703= "Utilization Rate (per 100,000 patients)"),
SUMIFS(PSA!$D:$D,PSA!$A:$A,C703,PSA!$G:$G,D703),
IF(AND(A703="Colorectal Cancer Screening", E703="Utilization Rate (per 100,000 patients)"),
SUMIFS(COL!$D:$D,COL!$A:$A,C703,COL!$G:$G, D703),
IF(AND(A703="Cervical Cancer Screening", E703="Utilization Rate (per 100,000 patients)"),
SUMIFS(CERV!$D:$D,CERV!$A:$A,C703,CERV!$G:$G,D703),
IF(AND(A703="Cancer Screening for CKD patients", E703="Utilization Rate (per 100,000 patients)"),
SUMIFS(CANSCRN!$D:$D,CANSCRN!$A:$A,C703,CANSCRN!$G:$G,D703),
IF(AND(A703="PSA Testing", E703="Cost per service ($USD)"),
SUMIFS(PSA!$E:$E,PSA!$A:$A,C703,PSA!$G:$G,D703),
IF(AND(A703="Colorectal Cancer Screening", E703="Cost per service ($USD)"),
SUMIFS(COL!$E:$E,COL!$A:$A,C703,COL!$G:$G,D703),
IF(AND(A703="Cervical Cancer Screening", E703="Cost per service ($USD)"),
SUMIFS(CERV!$E:$E,CERV!$A:$A,C703,CERV!$G:$G,D703),
IF(AND(A703="Cancer Screening for CKD patients", E703="Cost per service ($USD)"),
SUMIFS(CANSCRN!$E:$E,CANSCRN!$A:$A,C703,CANSCRN!$G:$G,D703),
IF(AND(A703="PSA Testing", E703="Total Expenditure ($USD per 100,000 patients)"),
SUMIFS(PSA!$F:$F,PSA!$A:$A,C703,PSA!$G:$G,D703),
IF(AND(A703="Colorectal Cancer Screening", E703="Total Expenditure ($USD per 100,000 patients)"),
SUMIFS(COL!$F:$F,COL!$A:$A,C703,COL!$G:$G,D703),
IF(AND(A703="Cervical Cancer Screening", E703="Total Expenditure ($USD per 100,000 patients)"),
SUMIFS(CERV!$F:$F,CERV!$A:$A,C703,CERV!$G:$G,D703),
SUMIFS(CANSCRN!$F:$F,CANSCRN!$A:$A,C703,CANSCRN!$G:$G,D703))))))))))))</f>
        <v>7265.5355469969818</v>
      </c>
    </row>
    <row r="704" spans="1:6" x14ac:dyDescent="0.2">
      <c r="A704" s="24" t="s">
        <v>103</v>
      </c>
      <c r="B704" s="24" t="s">
        <v>101</v>
      </c>
      <c r="C704" s="24" t="s">
        <v>42</v>
      </c>
      <c r="D704" s="24">
        <v>2018</v>
      </c>
      <c r="E704" s="24" t="s">
        <v>102</v>
      </c>
      <c r="F704" s="3">
        <f>IF(AND(A704="PSA Testing", E704= "Utilization Rate (per 100,000 patients)"),
SUMIFS(PSA!$D:$D,PSA!$A:$A,C704,PSA!$G:$G,D704),
IF(AND(A704="Colorectal Cancer Screening", E704="Utilization Rate (per 100,000 patients)"),
SUMIFS(COL!$D:$D,COL!$A:$A,C704,COL!$G:$G, D704),
IF(AND(A704="Cervical Cancer Screening", E704="Utilization Rate (per 100,000 patients)"),
SUMIFS(CERV!$D:$D,CERV!$A:$A,C704,CERV!$G:$G,D704),
IF(AND(A704="Cancer Screening for CKD patients", E704="Utilization Rate (per 100,000 patients)"),
SUMIFS(CANSCRN!$D:$D,CANSCRN!$A:$A,C704,CANSCRN!$G:$G,D704),
IF(AND(A704="PSA Testing", E704="Cost per service ($USD)"),
SUMIFS(PSA!$E:$E,PSA!$A:$A,C704,PSA!$G:$G,D704),
IF(AND(A704="Colorectal Cancer Screening", E704="Cost per service ($USD)"),
SUMIFS(COL!$E:$E,COL!$A:$A,C704,COL!$G:$G,D704),
IF(AND(A704="Cervical Cancer Screening", E704="Cost per service ($USD)"),
SUMIFS(CERV!$E:$E,CERV!$A:$A,C704,CERV!$G:$G,D704),
IF(AND(A704="Cancer Screening for CKD patients", E704="Cost per service ($USD)"),
SUMIFS(CANSCRN!$E:$E,CANSCRN!$A:$A,C704,CANSCRN!$G:$G,D704),
IF(AND(A704="PSA Testing", E704="Total Expenditure ($USD per 100,000 patients)"),
SUMIFS(PSA!$F:$F,PSA!$A:$A,C704,PSA!$G:$G,D704),
IF(AND(A704="Colorectal Cancer Screening", E704="Total Expenditure ($USD per 100,000 patients)"),
SUMIFS(COL!$F:$F,COL!$A:$A,C704,COL!$G:$G,D704),
IF(AND(A704="Cervical Cancer Screening", E704="Total Expenditure ($USD per 100,000 patients)"),
SUMIFS(CERV!$F:$F,CERV!$A:$A,C704,CERV!$G:$G,D704),
SUMIFS(CANSCRN!$F:$F,CANSCRN!$A:$A,C704,CANSCRN!$G:$G,D704))))))))))))</f>
        <v>6903.2080154425958</v>
      </c>
    </row>
    <row r="705" spans="1:6" x14ac:dyDescent="0.2">
      <c r="A705" s="24" t="s">
        <v>103</v>
      </c>
      <c r="B705" s="24" t="s">
        <v>101</v>
      </c>
      <c r="C705" s="24" t="s">
        <v>42</v>
      </c>
      <c r="D705" s="24">
        <v>2019</v>
      </c>
      <c r="E705" s="24" t="s">
        <v>102</v>
      </c>
      <c r="F705" s="3">
        <f>IF(AND(A705="PSA Testing", E705= "Utilization Rate (per 100,000 patients)"),
SUMIFS(PSA!$D:$D,PSA!$A:$A,C705,PSA!$G:$G,D705),
IF(AND(A705="Colorectal Cancer Screening", E705="Utilization Rate (per 100,000 patients)"),
SUMIFS(COL!$D:$D,COL!$A:$A,C705,COL!$G:$G, D705),
IF(AND(A705="Cervical Cancer Screening", E705="Utilization Rate (per 100,000 patients)"),
SUMIFS(CERV!$D:$D,CERV!$A:$A,C705,CERV!$G:$G,D705),
IF(AND(A705="Cancer Screening for CKD patients", E705="Utilization Rate (per 100,000 patients)"),
SUMIFS(CANSCRN!$D:$D,CANSCRN!$A:$A,C705,CANSCRN!$G:$G,D705),
IF(AND(A705="PSA Testing", E705="Cost per service ($USD)"),
SUMIFS(PSA!$E:$E,PSA!$A:$A,C705,PSA!$G:$G,D705),
IF(AND(A705="Colorectal Cancer Screening", E705="Cost per service ($USD)"),
SUMIFS(COL!$E:$E,COL!$A:$A,C705,COL!$G:$G,D705),
IF(AND(A705="Cervical Cancer Screening", E705="Cost per service ($USD)"),
SUMIFS(CERV!$E:$E,CERV!$A:$A,C705,CERV!$G:$G,D705),
IF(AND(A705="Cancer Screening for CKD patients", E705="Cost per service ($USD)"),
SUMIFS(CANSCRN!$E:$E,CANSCRN!$A:$A,C705,CANSCRN!$G:$G,D705),
IF(AND(A705="PSA Testing", E705="Total Expenditure ($USD per 100,000 patients)"),
SUMIFS(PSA!$F:$F,PSA!$A:$A,C705,PSA!$G:$G,D705),
IF(AND(A705="Colorectal Cancer Screening", E705="Total Expenditure ($USD per 100,000 patients)"),
SUMIFS(COL!$F:$F,COL!$A:$A,C705,COL!$G:$G,D705),
IF(AND(A705="Cervical Cancer Screening", E705="Total Expenditure ($USD per 100,000 patients)"),
SUMIFS(CERV!$F:$F,CERV!$A:$A,C705,CERV!$G:$G,D705),
SUMIFS(CANSCRN!$F:$F,CANSCRN!$A:$A,C705,CANSCRN!$G:$G,D705))))))))))))</f>
        <v>6548.5996705107091</v>
      </c>
    </row>
    <row r="706" spans="1:6" x14ac:dyDescent="0.2">
      <c r="A706" s="24" t="s">
        <v>103</v>
      </c>
      <c r="B706" s="24" t="s">
        <v>101</v>
      </c>
      <c r="C706" s="24" t="s">
        <v>43</v>
      </c>
      <c r="D706" s="24">
        <v>2009</v>
      </c>
      <c r="E706" s="24" t="s">
        <v>102</v>
      </c>
      <c r="F706" s="3">
        <f>IF(AND(A706="PSA Testing", E706= "Utilization Rate (per 100,000 patients)"),
SUMIFS(PSA!$D:$D,PSA!$A:$A,C706,PSA!$G:$G,D706),
IF(AND(A706="Colorectal Cancer Screening", E706="Utilization Rate (per 100,000 patients)"),
SUMIFS(COL!$D:$D,COL!$A:$A,C706,COL!$G:$G, D706),
IF(AND(A706="Cervical Cancer Screening", E706="Utilization Rate (per 100,000 patients)"),
SUMIFS(CERV!$D:$D,CERV!$A:$A,C706,CERV!$G:$G,D706),
IF(AND(A706="Cancer Screening for CKD patients", E706="Utilization Rate (per 100,000 patients)"),
SUMIFS(CANSCRN!$D:$D,CANSCRN!$A:$A,C706,CANSCRN!$G:$G,D706),
IF(AND(A706="PSA Testing", E706="Cost per service ($USD)"),
SUMIFS(PSA!$E:$E,PSA!$A:$A,C706,PSA!$G:$G,D706),
IF(AND(A706="Colorectal Cancer Screening", E706="Cost per service ($USD)"),
SUMIFS(COL!$E:$E,COL!$A:$A,C706,COL!$G:$G,D706),
IF(AND(A706="Cervical Cancer Screening", E706="Cost per service ($USD)"),
SUMIFS(CERV!$E:$E,CERV!$A:$A,C706,CERV!$G:$G,D706),
IF(AND(A706="Cancer Screening for CKD patients", E706="Cost per service ($USD)"),
SUMIFS(CANSCRN!$E:$E,CANSCRN!$A:$A,C706,CANSCRN!$G:$G,D706),
IF(AND(A706="PSA Testing", E706="Total Expenditure ($USD per 100,000 patients)"),
SUMIFS(PSA!$F:$F,PSA!$A:$A,C706,PSA!$G:$G,D706),
IF(AND(A706="Colorectal Cancer Screening", E706="Total Expenditure ($USD per 100,000 patients)"),
SUMIFS(COL!$F:$F,COL!$A:$A,C706,COL!$G:$G,D706),
IF(AND(A706="Cervical Cancer Screening", E706="Total Expenditure ($USD per 100,000 patients)"),
SUMIFS(CERV!$F:$F,CERV!$A:$A,C706,CERV!$G:$G,D706),
SUMIFS(CANSCRN!$F:$F,CANSCRN!$A:$A,C706,CANSCRN!$G:$G,D706))))))))))))</f>
        <v>8202.7649769585259</v>
      </c>
    </row>
    <row r="707" spans="1:6" x14ac:dyDescent="0.2">
      <c r="A707" s="24" t="s">
        <v>103</v>
      </c>
      <c r="B707" s="24" t="s">
        <v>101</v>
      </c>
      <c r="C707" s="24" t="s">
        <v>43</v>
      </c>
      <c r="D707" s="24">
        <v>2010</v>
      </c>
      <c r="E707" s="24" t="s">
        <v>102</v>
      </c>
      <c r="F707" s="3">
        <f>IF(AND(A707="PSA Testing", E707= "Utilization Rate (per 100,000 patients)"),
SUMIFS(PSA!$D:$D,PSA!$A:$A,C707,PSA!$G:$G,D707),
IF(AND(A707="Colorectal Cancer Screening", E707="Utilization Rate (per 100,000 patients)"),
SUMIFS(COL!$D:$D,COL!$A:$A,C707,COL!$G:$G, D707),
IF(AND(A707="Cervical Cancer Screening", E707="Utilization Rate (per 100,000 patients)"),
SUMIFS(CERV!$D:$D,CERV!$A:$A,C707,CERV!$G:$G,D707),
IF(AND(A707="Cancer Screening for CKD patients", E707="Utilization Rate (per 100,000 patients)"),
SUMIFS(CANSCRN!$D:$D,CANSCRN!$A:$A,C707,CANSCRN!$G:$G,D707),
IF(AND(A707="PSA Testing", E707="Cost per service ($USD)"),
SUMIFS(PSA!$E:$E,PSA!$A:$A,C707,PSA!$G:$G,D707),
IF(AND(A707="Colorectal Cancer Screening", E707="Cost per service ($USD)"),
SUMIFS(COL!$E:$E,COL!$A:$A,C707,COL!$G:$G,D707),
IF(AND(A707="Cervical Cancer Screening", E707="Cost per service ($USD)"),
SUMIFS(CERV!$E:$E,CERV!$A:$A,C707,CERV!$G:$G,D707),
IF(AND(A707="Cancer Screening for CKD patients", E707="Cost per service ($USD)"),
SUMIFS(CANSCRN!$E:$E,CANSCRN!$A:$A,C707,CANSCRN!$G:$G,D707),
IF(AND(A707="PSA Testing", E707="Total Expenditure ($USD per 100,000 patients)"),
SUMIFS(PSA!$F:$F,PSA!$A:$A,C707,PSA!$G:$G,D707),
IF(AND(A707="Colorectal Cancer Screening", E707="Total Expenditure ($USD per 100,000 patients)"),
SUMIFS(COL!$F:$F,COL!$A:$A,C707,COL!$G:$G,D707),
IF(AND(A707="Cervical Cancer Screening", E707="Total Expenditure ($USD per 100,000 patients)"),
SUMIFS(CERV!$F:$F,CERV!$A:$A,C707,CERV!$G:$G,D707),
SUMIFS(CANSCRN!$F:$F,CANSCRN!$A:$A,C707,CANSCRN!$G:$G,D707))))))))))))</f>
        <v>8351.7021797697762</v>
      </c>
    </row>
    <row r="708" spans="1:6" x14ac:dyDescent="0.2">
      <c r="A708" s="24" t="s">
        <v>103</v>
      </c>
      <c r="B708" s="24" t="s">
        <v>101</v>
      </c>
      <c r="C708" s="24" t="s">
        <v>43</v>
      </c>
      <c r="D708" s="24">
        <v>2011</v>
      </c>
      <c r="E708" s="24" t="s">
        <v>102</v>
      </c>
      <c r="F708" s="3">
        <f>IF(AND(A708="PSA Testing", E708= "Utilization Rate (per 100,000 patients)"),
SUMIFS(PSA!$D:$D,PSA!$A:$A,C708,PSA!$G:$G,D708),
IF(AND(A708="Colorectal Cancer Screening", E708="Utilization Rate (per 100,000 patients)"),
SUMIFS(COL!$D:$D,COL!$A:$A,C708,COL!$G:$G, D708),
IF(AND(A708="Cervical Cancer Screening", E708="Utilization Rate (per 100,000 patients)"),
SUMIFS(CERV!$D:$D,CERV!$A:$A,C708,CERV!$G:$G,D708),
IF(AND(A708="Cancer Screening for CKD patients", E708="Utilization Rate (per 100,000 patients)"),
SUMIFS(CANSCRN!$D:$D,CANSCRN!$A:$A,C708,CANSCRN!$G:$G,D708),
IF(AND(A708="PSA Testing", E708="Cost per service ($USD)"),
SUMIFS(PSA!$E:$E,PSA!$A:$A,C708,PSA!$G:$G,D708),
IF(AND(A708="Colorectal Cancer Screening", E708="Cost per service ($USD)"),
SUMIFS(COL!$E:$E,COL!$A:$A,C708,COL!$G:$G,D708),
IF(AND(A708="Cervical Cancer Screening", E708="Cost per service ($USD)"),
SUMIFS(CERV!$E:$E,CERV!$A:$A,C708,CERV!$G:$G,D708),
IF(AND(A708="Cancer Screening for CKD patients", E708="Cost per service ($USD)"),
SUMIFS(CANSCRN!$E:$E,CANSCRN!$A:$A,C708,CANSCRN!$G:$G,D708),
IF(AND(A708="PSA Testing", E708="Total Expenditure ($USD per 100,000 patients)"),
SUMIFS(PSA!$F:$F,PSA!$A:$A,C708,PSA!$G:$G,D708),
IF(AND(A708="Colorectal Cancer Screening", E708="Total Expenditure ($USD per 100,000 patients)"),
SUMIFS(COL!$F:$F,COL!$A:$A,C708,COL!$G:$G,D708),
IF(AND(A708="Cervical Cancer Screening", E708="Total Expenditure ($USD per 100,000 patients)"),
SUMIFS(CERV!$F:$F,CERV!$A:$A,C708,CERV!$G:$G,D708),
SUMIFS(CANSCRN!$F:$F,CANSCRN!$A:$A,C708,CANSCRN!$G:$G,D708))))))))))))</f>
        <v>7734.542850322272</v>
      </c>
    </row>
    <row r="709" spans="1:6" x14ac:dyDescent="0.2">
      <c r="A709" s="24" t="s">
        <v>103</v>
      </c>
      <c r="B709" s="24" t="s">
        <v>101</v>
      </c>
      <c r="C709" s="24" t="s">
        <v>43</v>
      </c>
      <c r="D709" s="24">
        <v>2012</v>
      </c>
      <c r="E709" s="24" t="s">
        <v>102</v>
      </c>
      <c r="F709" s="3">
        <f>IF(AND(A709="PSA Testing", E709= "Utilization Rate (per 100,000 patients)"),
SUMIFS(PSA!$D:$D,PSA!$A:$A,C709,PSA!$G:$G,D709),
IF(AND(A709="Colorectal Cancer Screening", E709="Utilization Rate (per 100,000 patients)"),
SUMIFS(COL!$D:$D,COL!$A:$A,C709,COL!$G:$G, D709),
IF(AND(A709="Cervical Cancer Screening", E709="Utilization Rate (per 100,000 patients)"),
SUMIFS(CERV!$D:$D,CERV!$A:$A,C709,CERV!$G:$G,D709),
IF(AND(A709="Cancer Screening for CKD patients", E709="Utilization Rate (per 100,000 patients)"),
SUMIFS(CANSCRN!$D:$D,CANSCRN!$A:$A,C709,CANSCRN!$G:$G,D709),
IF(AND(A709="PSA Testing", E709="Cost per service ($USD)"),
SUMIFS(PSA!$E:$E,PSA!$A:$A,C709,PSA!$G:$G,D709),
IF(AND(A709="Colorectal Cancer Screening", E709="Cost per service ($USD)"),
SUMIFS(COL!$E:$E,COL!$A:$A,C709,COL!$G:$G,D709),
IF(AND(A709="Cervical Cancer Screening", E709="Cost per service ($USD)"),
SUMIFS(CERV!$E:$E,CERV!$A:$A,C709,CERV!$G:$G,D709),
IF(AND(A709="Cancer Screening for CKD patients", E709="Cost per service ($USD)"),
SUMIFS(CANSCRN!$E:$E,CANSCRN!$A:$A,C709,CANSCRN!$G:$G,D709),
IF(AND(A709="PSA Testing", E709="Total Expenditure ($USD per 100,000 patients)"),
SUMIFS(PSA!$F:$F,PSA!$A:$A,C709,PSA!$G:$G,D709),
IF(AND(A709="Colorectal Cancer Screening", E709="Total Expenditure ($USD per 100,000 patients)"),
SUMIFS(COL!$F:$F,COL!$A:$A,C709,COL!$G:$G,D709),
IF(AND(A709="Cervical Cancer Screening", E709="Total Expenditure ($USD per 100,000 patients)"),
SUMIFS(CERV!$F:$F,CERV!$A:$A,C709,CERV!$G:$G,D709),
SUMIFS(CANSCRN!$F:$F,CANSCRN!$A:$A,C709,CANSCRN!$G:$G,D709))))))))))))</f>
        <v>6964.2857142857147</v>
      </c>
    </row>
    <row r="710" spans="1:6" x14ac:dyDescent="0.2">
      <c r="A710" s="24" t="s">
        <v>103</v>
      </c>
      <c r="B710" s="24" t="s">
        <v>101</v>
      </c>
      <c r="C710" s="24" t="s">
        <v>43</v>
      </c>
      <c r="D710" s="24">
        <v>2013</v>
      </c>
      <c r="E710" s="24" t="s">
        <v>102</v>
      </c>
      <c r="F710" s="3">
        <f>IF(AND(A710="PSA Testing", E710= "Utilization Rate (per 100,000 patients)"),
SUMIFS(PSA!$D:$D,PSA!$A:$A,C710,PSA!$G:$G,D710),
IF(AND(A710="Colorectal Cancer Screening", E710="Utilization Rate (per 100,000 patients)"),
SUMIFS(COL!$D:$D,COL!$A:$A,C710,COL!$G:$G, D710),
IF(AND(A710="Cervical Cancer Screening", E710="Utilization Rate (per 100,000 patients)"),
SUMIFS(CERV!$D:$D,CERV!$A:$A,C710,CERV!$G:$G,D710),
IF(AND(A710="Cancer Screening for CKD patients", E710="Utilization Rate (per 100,000 patients)"),
SUMIFS(CANSCRN!$D:$D,CANSCRN!$A:$A,C710,CANSCRN!$G:$G,D710),
IF(AND(A710="PSA Testing", E710="Cost per service ($USD)"),
SUMIFS(PSA!$E:$E,PSA!$A:$A,C710,PSA!$G:$G,D710),
IF(AND(A710="Colorectal Cancer Screening", E710="Cost per service ($USD)"),
SUMIFS(COL!$E:$E,COL!$A:$A,C710,COL!$G:$G,D710),
IF(AND(A710="Cervical Cancer Screening", E710="Cost per service ($USD)"),
SUMIFS(CERV!$E:$E,CERV!$A:$A,C710,CERV!$G:$G,D710),
IF(AND(A710="Cancer Screening for CKD patients", E710="Cost per service ($USD)"),
SUMIFS(CANSCRN!$E:$E,CANSCRN!$A:$A,C710,CANSCRN!$G:$G,D710),
IF(AND(A710="PSA Testing", E710="Total Expenditure ($USD per 100,000 patients)"),
SUMIFS(PSA!$F:$F,PSA!$A:$A,C710,PSA!$G:$G,D710),
IF(AND(A710="Colorectal Cancer Screening", E710="Total Expenditure ($USD per 100,000 patients)"),
SUMIFS(COL!$F:$F,COL!$A:$A,C710,COL!$G:$G,D710),
IF(AND(A710="Cervical Cancer Screening", E710="Total Expenditure ($USD per 100,000 patients)"),
SUMIFS(CERV!$F:$F,CERV!$A:$A,C710,CERV!$G:$G,D710),
SUMIFS(CANSCRN!$F:$F,CANSCRN!$A:$A,C710,CANSCRN!$G:$G,D710))))))))))))</f>
        <v>7094.3861813695248</v>
      </c>
    </row>
    <row r="711" spans="1:6" x14ac:dyDescent="0.2">
      <c r="A711" s="24" t="s">
        <v>103</v>
      </c>
      <c r="B711" s="24" t="s">
        <v>101</v>
      </c>
      <c r="C711" s="24" t="s">
        <v>43</v>
      </c>
      <c r="D711" s="24">
        <v>2014</v>
      </c>
      <c r="E711" s="24" t="s">
        <v>102</v>
      </c>
      <c r="F711" s="3">
        <f>IF(AND(A711="PSA Testing", E711= "Utilization Rate (per 100,000 patients)"),
SUMIFS(PSA!$D:$D,PSA!$A:$A,C711,PSA!$G:$G,D711),
IF(AND(A711="Colorectal Cancer Screening", E711="Utilization Rate (per 100,000 patients)"),
SUMIFS(COL!$D:$D,COL!$A:$A,C711,COL!$G:$G, D711),
IF(AND(A711="Cervical Cancer Screening", E711="Utilization Rate (per 100,000 patients)"),
SUMIFS(CERV!$D:$D,CERV!$A:$A,C711,CERV!$G:$G,D711),
IF(AND(A711="Cancer Screening for CKD patients", E711="Utilization Rate (per 100,000 patients)"),
SUMIFS(CANSCRN!$D:$D,CANSCRN!$A:$A,C711,CANSCRN!$G:$G,D711),
IF(AND(A711="PSA Testing", E711="Cost per service ($USD)"),
SUMIFS(PSA!$E:$E,PSA!$A:$A,C711,PSA!$G:$G,D711),
IF(AND(A711="Colorectal Cancer Screening", E711="Cost per service ($USD)"),
SUMIFS(COL!$E:$E,COL!$A:$A,C711,COL!$G:$G,D711),
IF(AND(A711="Cervical Cancer Screening", E711="Cost per service ($USD)"),
SUMIFS(CERV!$E:$E,CERV!$A:$A,C711,CERV!$G:$G,D711),
IF(AND(A711="Cancer Screening for CKD patients", E711="Cost per service ($USD)"),
SUMIFS(CANSCRN!$E:$E,CANSCRN!$A:$A,C711,CANSCRN!$G:$G,D711),
IF(AND(A711="PSA Testing", E711="Total Expenditure ($USD per 100,000 patients)"),
SUMIFS(PSA!$F:$F,PSA!$A:$A,C711,PSA!$G:$G,D711),
IF(AND(A711="Colorectal Cancer Screening", E711="Total Expenditure ($USD per 100,000 patients)"),
SUMIFS(COL!$F:$F,COL!$A:$A,C711,COL!$G:$G,D711),
IF(AND(A711="Cervical Cancer Screening", E711="Total Expenditure ($USD per 100,000 patients)"),
SUMIFS(CERV!$F:$F,CERV!$A:$A,C711,CERV!$G:$G,D711),
SUMIFS(CANSCRN!$F:$F,CANSCRN!$A:$A,C711,CANSCRN!$G:$G,D711))))))))))))</f>
        <v>7773.1092436974795</v>
      </c>
    </row>
    <row r="712" spans="1:6" x14ac:dyDescent="0.2">
      <c r="A712" s="24" t="s">
        <v>103</v>
      </c>
      <c r="B712" s="24" t="s">
        <v>101</v>
      </c>
      <c r="C712" s="24" t="s">
        <v>43</v>
      </c>
      <c r="D712" s="24">
        <v>2015</v>
      </c>
      <c r="E712" s="24" t="s">
        <v>102</v>
      </c>
      <c r="F712" s="3">
        <f>IF(AND(A712="PSA Testing", E712= "Utilization Rate (per 100,000 patients)"),
SUMIFS(PSA!$D:$D,PSA!$A:$A,C712,PSA!$G:$G,D712),
IF(AND(A712="Colorectal Cancer Screening", E712="Utilization Rate (per 100,000 patients)"),
SUMIFS(COL!$D:$D,COL!$A:$A,C712,COL!$G:$G, D712),
IF(AND(A712="Cervical Cancer Screening", E712="Utilization Rate (per 100,000 patients)"),
SUMIFS(CERV!$D:$D,CERV!$A:$A,C712,CERV!$G:$G,D712),
IF(AND(A712="Cancer Screening for CKD patients", E712="Utilization Rate (per 100,000 patients)"),
SUMIFS(CANSCRN!$D:$D,CANSCRN!$A:$A,C712,CANSCRN!$G:$G,D712),
IF(AND(A712="PSA Testing", E712="Cost per service ($USD)"),
SUMIFS(PSA!$E:$E,PSA!$A:$A,C712,PSA!$G:$G,D712),
IF(AND(A712="Colorectal Cancer Screening", E712="Cost per service ($USD)"),
SUMIFS(COL!$E:$E,COL!$A:$A,C712,COL!$G:$G,D712),
IF(AND(A712="Cervical Cancer Screening", E712="Cost per service ($USD)"),
SUMIFS(CERV!$E:$E,CERV!$A:$A,C712,CERV!$G:$G,D712),
IF(AND(A712="Cancer Screening for CKD patients", E712="Cost per service ($USD)"),
SUMIFS(CANSCRN!$E:$E,CANSCRN!$A:$A,C712,CANSCRN!$G:$G,D712),
IF(AND(A712="PSA Testing", E712="Total Expenditure ($USD per 100,000 patients)"),
SUMIFS(PSA!$F:$F,PSA!$A:$A,C712,PSA!$G:$G,D712),
IF(AND(A712="Colorectal Cancer Screening", E712="Total Expenditure ($USD per 100,000 patients)"),
SUMIFS(COL!$F:$F,COL!$A:$A,C712,COL!$G:$G,D712),
IF(AND(A712="Cervical Cancer Screening", E712="Total Expenditure ($USD per 100,000 patients)"),
SUMIFS(CERV!$F:$F,CERV!$A:$A,C712,CERV!$G:$G,D712),
SUMIFS(CANSCRN!$F:$F,CANSCRN!$A:$A,C712,CANSCRN!$G:$G,D712))))))))))))</f>
        <v>6617.2957477305299</v>
      </c>
    </row>
    <row r="713" spans="1:6" x14ac:dyDescent="0.2">
      <c r="A713" s="24" t="s">
        <v>103</v>
      </c>
      <c r="B713" s="24" t="s">
        <v>101</v>
      </c>
      <c r="C713" s="24" t="s">
        <v>43</v>
      </c>
      <c r="D713" s="24">
        <v>2016</v>
      </c>
      <c r="E713" s="24" t="s">
        <v>102</v>
      </c>
      <c r="F713" s="3">
        <f>IF(AND(A713="PSA Testing", E713= "Utilization Rate (per 100,000 patients)"),
SUMIFS(PSA!$D:$D,PSA!$A:$A,C713,PSA!$G:$G,D713),
IF(AND(A713="Colorectal Cancer Screening", E713="Utilization Rate (per 100,000 patients)"),
SUMIFS(COL!$D:$D,COL!$A:$A,C713,COL!$G:$G, D713),
IF(AND(A713="Cervical Cancer Screening", E713="Utilization Rate (per 100,000 patients)"),
SUMIFS(CERV!$D:$D,CERV!$A:$A,C713,CERV!$G:$G,D713),
IF(AND(A713="Cancer Screening for CKD patients", E713="Utilization Rate (per 100,000 patients)"),
SUMIFS(CANSCRN!$D:$D,CANSCRN!$A:$A,C713,CANSCRN!$G:$G,D713),
IF(AND(A713="PSA Testing", E713="Cost per service ($USD)"),
SUMIFS(PSA!$E:$E,PSA!$A:$A,C713,PSA!$G:$G,D713),
IF(AND(A713="Colorectal Cancer Screening", E713="Cost per service ($USD)"),
SUMIFS(COL!$E:$E,COL!$A:$A,C713,COL!$G:$G,D713),
IF(AND(A713="Cervical Cancer Screening", E713="Cost per service ($USD)"),
SUMIFS(CERV!$E:$E,CERV!$A:$A,C713,CERV!$G:$G,D713),
IF(AND(A713="Cancer Screening for CKD patients", E713="Cost per service ($USD)"),
SUMIFS(CANSCRN!$E:$E,CANSCRN!$A:$A,C713,CANSCRN!$G:$G,D713),
IF(AND(A713="PSA Testing", E713="Total Expenditure ($USD per 100,000 patients)"),
SUMIFS(PSA!$F:$F,PSA!$A:$A,C713,PSA!$G:$G,D713),
IF(AND(A713="Colorectal Cancer Screening", E713="Total Expenditure ($USD per 100,000 patients)"),
SUMIFS(COL!$F:$F,COL!$A:$A,C713,COL!$G:$G,D713),
IF(AND(A713="Cervical Cancer Screening", E713="Total Expenditure ($USD per 100,000 patients)"),
SUMIFS(CERV!$F:$F,CERV!$A:$A,C713,CERV!$G:$G,D713),
SUMIFS(CANSCRN!$F:$F,CANSCRN!$A:$A,C713,CANSCRN!$G:$G,D713))))))))))))</f>
        <v>7239.8190045248875</v>
      </c>
    </row>
    <row r="714" spans="1:6" x14ac:dyDescent="0.2">
      <c r="A714" s="24" t="s">
        <v>103</v>
      </c>
      <c r="B714" s="24" t="s">
        <v>101</v>
      </c>
      <c r="C714" s="24" t="s">
        <v>43</v>
      </c>
      <c r="D714" s="24">
        <v>2017</v>
      </c>
      <c r="E714" s="24" t="s">
        <v>102</v>
      </c>
      <c r="F714" s="3">
        <f>IF(AND(A714="PSA Testing", E714= "Utilization Rate (per 100,000 patients)"),
SUMIFS(PSA!$D:$D,PSA!$A:$A,C714,PSA!$G:$G,D714),
IF(AND(A714="Colorectal Cancer Screening", E714="Utilization Rate (per 100,000 patients)"),
SUMIFS(COL!$D:$D,COL!$A:$A,C714,COL!$G:$G, D714),
IF(AND(A714="Cervical Cancer Screening", E714="Utilization Rate (per 100,000 patients)"),
SUMIFS(CERV!$D:$D,CERV!$A:$A,C714,CERV!$G:$G,D714),
IF(AND(A714="Cancer Screening for CKD patients", E714="Utilization Rate (per 100,000 patients)"),
SUMIFS(CANSCRN!$D:$D,CANSCRN!$A:$A,C714,CANSCRN!$G:$G,D714),
IF(AND(A714="PSA Testing", E714="Cost per service ($USD)"),
SUMIFS(PSA!$E:$E,PSA!$A:$A,C714,PSA!$G:$G,D714),
IF(AND(A714="Colorectal Cancer Screening", E714="Cost per service ($USD)"),
SUMIFS(COL!$E:$E,COL!$A:$A,C714,COL!$G:$G,D714),
IF(AND(A714="Cervical Cancer Screening", E714="Cost per service ($USD)"),
SUMIFS(CERV!$E:$E,CERV!$A:$A,C714,CERV!$G:$G,D714),
IF(AND(A714="Cancer Screening for CKD patients", E714="Cost per service ($USD)"),
SUMIFS(CANSCRN!$E:$E,CANSCRN!$A:$A,C714,CANSCRN!$G:$G,D714),
IF(AND(A714="PSA Testing", E714="Total Expenditure ($USD per 100,000 patients)"),
SUMIFS(PSA!$F:$F,PSA!$A:$A,C714,PSA!$G:$G,D714),
IF(AND(A714="Colorectal Cancer Screening", E714="Total Expenditure ($USD per 100,000 patients)"),
SUMIFS(COL!$F:$F,COL!$A:$A,C714,COL!$G:$G,D714),
IF(AND(A714="Cervical Cancer Screening", E714="Total Expenditure ($USD per 100,000 patients)"),
SUMIFS(CERV!$F:$F,CERV!$A:$A,C714,CERV!$G:$G,D714),
SUMIFS(CANSCRN!$F:$F,CANSCRN!$A:$A,C714,CANSCRN!$G:$G,D714))))))))))))</f>
        <v>7431.0377181459944</v>
      </c>
    </row>
    <row r="715" spans="1:6" x14ac:dyDescent="0.2">
      <c r="A715" s="24" t="s">
        <v>103</v>
      </c>
      <c r="B715" s="24" t="s">
        <v>101</v>
      </c>
      <c r="C715" s="24" t="s">
        <v>43</v>
      </c>
      <c r="D715" s="24">
        <v>2018</v>
      </c>
      <c r="E715" s="24" t="s">
        <v>102</v>
      </c>
      <c r="F715" s="3">
        <f>IF(AND(A715="PSA Testing", E715= "Utilization Rate (per 100,000 patients)"),
SUMIFS(PSA!$D:$D,PSA!$A:$A,C715,PSA!$G:$G,D715),
IF(AND(A715="Colorectal Cancer Screening", E715="Utilization Rate (per 100,000 patients)"),
SUMIFS(COL!$D:$D,COL!$A:$A,C715,COL!$G:$G, D715),
IF(AND(A715="Cervical Cancer Screening", E715="Utilization Rate (per 100,000 patients)"),
SUMIFS(CERV!$D:$D,CERV!$A:$A,C715,CERV!$G:$G,D715),
IF(AND(A715="Cancer Screening for CKD patients", E715="Utilization Rate (per 100,000 patients)"),
SUMIFS(CANSCRN!$D:$D,CANSCRN!$A:$A,C715,CANSCRN!$G:$G,D715),
IF(AND(A715="PSA Testing", E715="Cost per service ($USD)"),
SUMIFS(PSA!$E:$E,PSA!$A:$A,C715,PSA!$G:$G,D715),
IF(AND(A715="Colorectal Cancer Screening", E715="Cost per service ($USD)"),
SUMIFS(COL!$E:$E,COL!$A:$A,C715,COL!$G:$G,D715),
IF(AND(A715="Cervical Cancer Screening", E715="Cost per service ($USD)"),
SUMIFS(CERV!$E:$E,CERV!$A:$A,C715,CERV!$G:$G,D715),
IF(AND(A715="Cancer Screening for CKD patients", E715="Cost per service ($USD)"),
SUMIFS(CANSCRN!$E:$E,CANSCRN!$A:$A,C715,CANSCRN!$G:$G,D715),
IF(AND(A715="PSA Testing", E715="Total Expenditure ($USD per 100,000 patients)"),
SUMIFS(PSA!$F:$F,PSA!$A:$A,C715,PSA!$G:$G,D715),
IF(AND(A715="Colorectal Cancer Screening", E715="Total Expenditure ($USD per 100,000 patients)"),
SUMIFS(COL!$F:$F,COL!$A:$A,C715,COL!$G:$G,D715),
IF(AND(A715="Cervical Cancer Screening", E715="Total Expenditure ($USD per 100,000 patients)"),
SUMIFS(CERV!$F:$F,CERV!$A:$A,C715,CERV!$G:$G,D715),
SUMIFS(CANSCRN!$F:$F,CANSCRN!$A:$A,C715,CANSCRN!$G:$G,D715))))))))))))</f>
        <v>6852.9026625927536</v>
      </c>
    </row>
    <row r="716" spans="1:6" x14ac:dyDescent="0.2">
      <c r="A716" s="24" t="s">
        <v>103</v>
      </c>
      <c r="B716" s="24" t="s">
        <v>101</v>
      </c>
      <c r="C716" s="24" t="s">
        <v>43</v>
      </c>
      <c r="D716" s="24">
        <v>2019</v>
      </c>
      <c r="E716" s="24" t="s">
        <v>102</v>
      </c>
      <c r="F716" s="3">
        <f>IF(AND(A716="PSA Testing", E716= "Utilization Rate (per 100,000 patients)"),
SUMIFS(PSA!$D:$D,PSA!$A:$A,C716,PSA!$G:$G,D716),
IF(AND(A716="Colorectal Cancer Screening", E716="Utilization Rate (per 100,000 patients)"),
SUMIFS(COL!$D:$D,COL!$A:$A,C716,COL!$G:$G, D716),
IF(AND(A716="Cervical Cancer Screening", E716="Utilization Rate (per 100,000 patients)"),
SUMIFS(CERV!$D:$D,CERV!$A:$A,C716,CERV!$G:$G,D716),
IF(AND(A716="Cancer Screening for CKD patients", E716="Utilization Rate (per 100,000 patients)"),
SUMIFS(CANSCRN!$D:$D,CANSCRN!$A:$A,C716,CANSCRN!$G:$G,D716),
IF(AND(A716="PSA Testing", E716="Cost per service ($USD)"),
SUMIFS(PSA!$E:$E,PSA!$A:$A,C716,PSA!$G:$G,D716),
IF(AND(A716="Colorectal Cancer Screening", E716="Cost per service ($USD)"),
SUMIFS(COL!$E:$E,COL!$A:$A,C716,COL!$G:$G,D716),
IF(AND(A716="Cervical Cancer Screening", E716="Cost per service ($USD)"),
SUMIFS(CERV!$E:$E,CERV!$A:$A,C716,CERV!$G:$G,D716),
IF(AND(A716="Cancer Screening for CKD patients", E716="Cost per service ($USD)"),
SUMIFS(CANSCRN!$E:$E,CANSCRN!$A:$A,C716,CANSCRN!$G:$G,D716),
IF(AND(A716="PSA Testing", E716="Total Expenditure ($USD per 100,000 patients)"),
SUMIFS(PSA!$F:$F,PSA!$A:$A,C716,PSA!$G:$G,D716),
IF(AND(A716="Colorectal Cancer Screening", E716="Total Expenditure ($USD per 100,000 patients)"),
SUMIFS(COL!$F:$F,COL!$A:$A,C716,COL!$G:$G,D716),
IF(AND(A716="Cervical Cancer Screening", E716="Total Expenditure ($USD per 100,000 patients)"),
SUMIFS(CERV!$F:$F,CERV!$A:$A,C716,CERV!$G:$G,D716),
SUMIFS(CANSCRN!$F:$F,CANSCRN!$A:$A,C716,CANSCRN!$G:$G,D716))))))))))))</f>
        <v>6585.3658536585372</v>
      </c>
    </row>
    <row r="717" spans="1:6" x14ac:dyDescent="0.2">
      <c r="A717" s="24" t="s">
        <v>103</v>
      </c>
      <c r="B717" s="24" t="s">
        <v>101</v>
      </c>
      <c r="C717" s="24" t="s">
        <v>44</v>
      </c>
      <c r="D717" s="24">
        <v>2009</v>
      </c>
      <c r="E717" s="24" t="s">
        <v>102</v>
      </c>
      <c r="F717" s="3">
        <f>IF(AND(A717="PSA Testing", E717= "Utilization Rate (per 100,000 patients)"),
SUMIFS(PSA!$D:$D,PSA!$A:$A,C717,PSA!$G:$G,D717),
IF(AND(A717="Colorectal Cancer Screening", E717="Utilization Rate (per 100,000 patients)"),
SUMIFS(COL!$D:$D,COL!$A:$A,C717,COL!$G:$G, D717),
IF(AND(A717="Cervical Cancer Screening", E717="Utilization Rate (per 100,000 patients)"),
SUMIFS(CERV!$D:$D,CERV!$A:$A,C717,CERV!$G:$G,D717),
IF(AND(A717="Cancer Screening for CKD patients", E717="Utilization Rate (per 100,000 patients)"),
SUMIFS(CANSCRN!$D:$D,CANSCRN!$A:$A,C717,CANSCRN!$G:$G,D717),
IF(AND(A717="PSA Testing", E717="Cost per service ($USD)"),
SUMIFS(PSA!$E:$E,PSA!$A:$A,C717,PSA!$G:$G,D717),
IF(AND(A717="Colorectal Cancer Screening", E717="Cost per service ($USD)"),
SUMIFS(COL!$E:$E,COL!$A:$A,C717,COL!$G:$G,D717),
IF(AND(A717="Cervical Cancer Screening", E717="Cost per service ($USD)"),
SUMIFS(CERV!$E:$E,CERV!$A:$A,C717,CERV!$G:$G,D717),
IF(AND(A717="Cancer Screening for CKD patients", E717="Cost per service ($USD)"),
SUMIFS(CANSCRN!$E:$E,CANSCRN!$A:$A,C717,CANSCRN!$G:$G,D717),
IF(AND(A717="PSA Testing", E717="Total Expenditure ($USD per 100,000 patients)"),
SUMIFS(PSA!$F:$F,PSA!$A:$A,C717,PSA!$G:$G,D717),
IF(AND(A717="Colorectal Cancer Screening", E717="Total Expenditure ($USD per 100,000 patients)"),
SUMIFS(COL!$F:$F,COL!$A:$A,C717,COL!$G:$G,D717),
IF(AND(A717="Cervical Cancer Screening", E717="Total Expenditure ($USD per 100,000 patients)"),
SUMIFS(CERV!$F:$F,CERV!$A:$A,C717,CERV!$G:$G,D717),
SUMIFS(CANSCRN!$F:$F,CANSCRN!$A:$A,C717,CANSCRN!$G:$G,D717))))))))))))</f>
        <v>8904.1405156454603</v>
      </c>
    </row>
    <row r="718" spans="1:6" x14ac:dyDescent="0.2">
      <c r="A718" s="24" t="s">
        <v>103</v>
      </c>
      <c r="B718" s="24" t="s">
        <v>101</v>
      </c>
      <c r="C718" s="24" t="s">
        <v>44</v>
      </c>
      <c r="D718" s="24">
        <v>2010</v>
      </c>
      <c r="E718" s="24" t="s">
        <v>102</v>
      </c>
      <c r="F718" s="3">
        <f>IF(AND(A718="PSA Testing", E718= "Utilization Rate (per 100,000 patients)"),
SUMIFS(PSA!$D:$D,PSA!$A:$A,C718,PSA!$G:$G,D718),
IF(AND(A718="Colorectal Cancer Screening", E718="Utilization Rate (per 100,000 patients)"),
SUMIFS(COL!$D:$D,COL!$A:$A,C718,COL!$G:$G, D718),
IF(AND(A718="Cervical Cancer Screening", E718="Utilization Rate (per 100,000 patients)"),
SUMIFS(CERV!$D:$D,CERV!$A:$A,C718,CERV!$G:$G,D718),
IF(AND(A718="Cancer Screening for CKD patients", E718="Utilization Rate (per 100,000 patients)"),
SUMIFS(CANSCRN!$D:$D,CANSCRN!$A:$A,C718,CANSCRN!$G:$G,D718),
IF(AND(A718="PSA Testing", E718="Cost per service ($USD)"),
SUMIFS(PSA!$E:$E,PSA!$A:$A,C718,PSA!$G:$G,D718),
IF(AND(A718="Colorectal Cancer Screening", E718="Cost per service ($USD)"),
SUMIFS(COL!$E:$E,COL!$A:$A,C718,COL!$G:$G,D718),
IF(AND(A718="Cervical Cancer Screening", E718="Cost per service ($USD)"),
SUMIFS(CERV!$E:$E,CERV!$A:$A,C718,CERV!$G:$G,D718),
IF(AND(A718="Cancer Screening for CKD patients", E718="Cost per service ($USD)"),
SUMIFS(CANSCRN!$E:$E,CANSCRN!$A:$A,C718,CANSCRN!$G:$G,D718),
IF(AND(A718="PSA Testing", E718="Total Expenditure ($USD per 100,000 patients)"),
SUMIFS(PSA!$F:$F,PSA!$A:$A,C718,PSA!$G:$G,D718),
IF(AND(A718="Colorectal Cancer Screening", E718="Total Expenditure ($USD per 100,000 patients)"),
SUMIFS(COL!$F:$F,COL!$A:$A,C718,COL!$G:$G,D718),
IF(AND(A718="Cervical Cancer Screening", E718="Total Expenditure ($USD per 100,000 patients)"),
SUMIFS(CERV!$F:$F,CERV!$A:$A,C718,CERV!$G:$G,D718),
SUMIFS(CANSCRN!$F:$F,CANSCRN!$A:$A,C718,CANSCRN!$G:$G,D718))))))))))))</f>
        <v>8543.5712782622923</v>
      </c>
    </row>
    <row r="719" spans="1:6" x14ac:dyDescent="0.2">
      <c r="A719" s="24" t="s">
        <v>103</v>
      </c>
      <c r="B719" s="24" t="s">
        <v>101</v>
      </c>
      <c r="C719" s="24" t="s">
        <v>44</v>
      </c>
      <c r="D719" s="24">
        <v>2011</v>
      </c>
      <c r="E719" s="24" t="s">
        <v>102</v>
      </c>
      <c r="F719" s="3">
        <f>IF(AND(A719="PSA Testing", E719= "Utilization Rate (per 100,000 patients)"),
SUMIFS(PSA!$D:$D,PSA!$A:$A,C719,PSA!$G:$G,D719),
IF(AND(A719="Colorectal Cancer Screening", E719="Utilization Rate (per 100,000 patients)"),
SUMIFS(COL!$D:$D,COL!$A:$A,C719,COL!$G:$G, D719),
IF(AND(A719="Cervical Cancer Screening", E719="Utilization Rate (per 100,000 patients)"),
SUMIFS(CERV!$D:$D,CERV!$A:$A,C719,CERV!$G:$G,D719),
IF(AND(A719="Cancer Screening for CKD patients", E719="Utilization Rate (per 100,000 patients)"),
SUMIFS(CANSCRN!$D:$D,CANSCRN!$A:$A,C719,CANSCRN!$G:$G,D719),
IF(AND(A719="PSA Testing", E719="Cost per service ($USD)"),
SUMIFS(PSA!$E:$E,PSA!$A:$A,C719,PSA!$G:$G,D719),
IF(AND(A719="Colorectal Cancer Screening", E719="Cost per service ($USD)"),
SUMIFS(COL!$E:$E,COL!$A:$A,C719,COL!$G:$G,D719),
IF(AND(A719="Cervical Cancer Screening", E719="Cost per service ($USD)"),
SUMIFS(CERV!$E:$E,CERV!$A:$A,C719,CERV!$G:$G,D719),
IF(AND(A719="Cancer Screening for CKD patients", E719="Cost per service ($USD)"),
SUMIFS(CANSCRN!$E:$E,CANSCRN!$A:$A,C719,CANSCRN!$G:$G,D719),
IF(AND(A719="PSA Testing", E719="Total Expenditure ($USD per 100,000 patients)"),
SUMIFS(PSA!$F:$F,PSA!$A:$A,C719,PSA!$G:$G,D719),
IF(AND(A719="Colorectal Cancer Screening", E719="Total Expenditure ($USD per 100,000 patients)"),
SUMIFS(COL!$F:$F,COL!$A:$A,C719,COL!$G:$G,D719),
IF(AND(A719="Cervical Cancer Screening", E719="Total Expenditure ($USD per 100,000 patients)"),
SUMIFS(CERV!$F:$F,CERV!$A:$A,C719,CERV!$G:$G,D719),
SUMIFS(CANSCRN!$F:$F,CANSCRN!$A:$A,C719,CANSCRN!$G:$G,D719))))))))))))</f>
        <v>7679.3268452807515</v>
      </c>
    </row>
    <row r="720" spans="1:6" x14ac:dyDescent="0.2">
      <c r="A720" s="24" t="s">
        <v>103</v>
      </c>
      <c r="B720" s="24" t="s">
        <v>101</v>
      </c>
      <c r="C720" s="24" t="s">
        <v>44</v>
      </c>
      <c r="D720" s="24">
        <v>2012</v>
      </c>
      <c r="E720" s="24" t="s">
        <v>102</v>
      </c>
      <c r="F720" s="3">
        <f>IF(AND(A720="PSA Testing", E720= "Utilization Rate (per 100,000 patients)"),
SUMIFS(PSA!$D:$D,PSA!$A:$A,C720,PSA!$G:$G,D720),
IF(AND(A720="Colorectal Cancer Screening", E720="Utilization Rate (per 100,000 patients)"),
SUMIFS(COL!$D:$D,COL!$A:$A,C720,COL!$G:$G, D720),
IF(AND(A720="Cervical Cancer Screening", E720="Utilization Rate (per 100,000 patients)"),
SUMIFS(CERV!$D:$D,CERV!$A:$A,C720,CERV!$G:$G,D720),
IF(AND(A720="Cancer Screening for CKD patients", E720="Utilization Rate (per 100,000 patients)"),
SUMIFS(CANSCRN!$D:$D,CANSCRN!$A:$A,C720,CANSCRN!$G:$G,D720),
IF(AND(A720="PSA Testing", E720="Cost per service ($USD)"),
SUMIFS(PSA!$E:$E,PSA!$A:$A,C720,PSA!$G:$G,D720),
IF(AND(A720="Colorectal Cancer Screening", E720="Cost per service ($USD)"),
SUMIFS(COL!$E:$E,COL!$A:$A,C720,COL!$G:$G,D720),
IF(AND(A720="Cervical Cancer Screening", E720="Cost per service ($USD)"),
SUMIFS(CERV!$E:$E,CERV!$A:$A,C720,CERV!$G:$G,D720),
IF(AND(A720="Cancer Screening for CKD patients", E720="Cost per service ($USD)"),
SUMIFS(CANSCRN!$E:$E,CANSCRN!$A:$A,C720,CANSCRN!$G:$G,D720),
IF(AND(A720="PSA Testing", E720="Total Expenditure ($USD per 100,000 patients)"),
SUMIFS(PSA!$F:$F,PSA!$A:$A,C720,PSA!$G:$G,D720),
IF(AND(A720="Colorectal Cancer Screening", E720="Total Expenditure ($USD per 100,000 patients)"),
SUMIFS(COL!$F:$F,COL!$A:$A,C720,COL!$G:$G,D720),
IF(AND(A720="Cervical Cancer Screening", E720="Total Expenditure ($USD per 100,000 patients)"),
SUMIFS(CERV!$F:$F,CERV!$A:$A,C720,CERV!$G:$G,D720),
SUMIFS(CANSCRN!$F:$F,CANSCRN!$A:$A,C720,CANSCRN!$G:$G,D720))))))))))))</f>
        <v>7868.5856249464568</v>
      </c>
    </row>
    <row r="721" spans="1:6" x14ac:dyDescent="0.2">
      <c r="A721" s="24" t="s">
        <v>103</v>
      </c>
      <c r="B721" s="24" t="s">
        <v>101</v>
      </c>
      <c r="C721" s="24" t="s">
        <v>44</v>
      </c>
      <c r="D721" s="24">
        <v>2013</v>
      </c>
      <c r="E721" s="24" t="s">
        <v>102</v>
      </c>
      <c r="F721" s="3">
        <f>IF(AND(A721="PSA Testing", E721= "Utilization Rate (per 100,000 patients)"),
SUMIFS(PSA!$D:$D,PSA!$A:$A,C721,PSA!$G:$G,D721),
IF(AND(A721="Colorectal Cancer Screening", E721="Utilization Rate (per 100,000 patients)"),
SUMIFS(COL!$D:$D,COL!$A:$A,C721,COL!$G:$G, D721),
IF(AND(A721="Cervical Cancer Screening", E721="Utilization Rate (per 100,000 patients)"),
SUMIFS(CERV!$D:$D,CERV!$A:$A,C721,CERV!$G:$G,D721),
IF(AND(A721="Cancer Screening for CKD patients", E721="Utilization Rate (per 100,000 patients)"),
SUMIFS(CANSCRN!$D:$D,CANSCRN!$A:$A,C721,CANSCRN!$G:$G,D721),
IF(AND(A721="PSA Testing", E721="Cost per service ($USD)"),
SUMIFS(PSA!$E:$E,PSA!$A:$A,C721,PSA!$G:$G,D721),
IF(AND(A721="Colorectal Cancer Screening", E721="Cost per service ($USD)"),
SUMIFS(COL!$E:$E,COL!$A:$A,C721,COL!$G:$G,D721),
IF(AND(A721="Cervical Cancer Screening", E721="Cost per service ($USD)"),
SUMIFS(CERV!$E:$E,CERV!$A:$A,C721,CERV!$G:$G,D721),
IF(AND(A721="Cancer Screening for CKD patients", E721="Cost per service ($USD)"),
SUMIFS(CANSCRN!$E:$E,CANSCRN!$A:$A,C721,CANSCRN!$G:$G,D721),
IF(AND(A721="PSA Testing", E721="Total Expenditure ($USD per 100,000 patients)"),
SUMIFS(PSA!$F:$F,PSA!$A:$A,C721,PSA!$G:$G,D721),
IF(AND(A721="Colorectal Cancer Screening", E721="Total Expenditure ($USD per 100,000 patients)"),
SUMIFS(COL!$F:$F,COL!$A:$A,C721,COL!$G:$G,D721),
IF(AND(A721="Cervical Cancer Screening", E721="Total Expenditure ($USD per 100,000 patients)"),
SUMIFS(CERV!$F:$F,CERV!$A:$A,C721,CERV!$G:$G,D721),
SUMIFS(CANSCRN!$F:$F,CANSCRN!$A:$A,C721,CANSCRN!$G:$G,D721))))))))))))</f>
        <v>7788.9240636434652</v>
      </c>
    </row>
    <row r="722" spans="1:6" x14ac:dyDescent="0.2">
      <c r="A722" s="24" t="s">
        <v>103</v>
      </c>
      <c r="B722" s="24" t="s">
        <v>101</v>
      </c>
      <c r="C722" s="24" t="s">
        <v>44</v>
      </c>
      <c r="D722" s="24">
        <v>2014</v>
      </c>
      <c r="E722" s="24" t="s">
        <v>102</v>
      </c>
      <c r="F722" s="3">
        <f>IF(AND(A722="PSA Testing", E722= "Utilization Rate (per 100,000 patients)"),
SUMIFS(PSA!$D:$D,PSA!$A:$A,C722,PSA!$G:$G,D722),
IF(AND(A722="Colorectal Cancer Screening", E722="Utilization Rate (per 100,000 patients)"),
SUMIFS(COL!$D:$D,COL!$A:$A,C722,COL!$G:$G, D722),
IF(AND(A722="Cervical Cancer Screening", E722="Utilization Rate (per 100,000 patients)"),
SUMIFS(CERV!$D:$D,CERV!$A:$A,C722,CERV!$G:$G,D722),
IF(AND(A722="Cancer Screening for CKD patients", E722="Utilization Rate (per 100,000 patients)"),
SUMIFS(CANSCRN!$D:$D,CANSCRN!$A:$A,C722,CANSCRN!$G:$G,D722),
IF(AND(A722="PSA Testing", E722="Cost per service ($USD)"),
SUMIFS(PSA!$E:$E,PSA!$A:$A,C722,PSA!$G:$G,D722),
IF(AND(A722="Colorectal Cancer Screening", E722="Cost per service ($USD)"),
SUMIFS(COL!$E:$E,COL!$A:$A,C722,COL!$G:$G,D722),
IF(AND(A722="Cervical Cancer Screening", E722="Cost per service ($USD)"),
SUMIFS(CERV!$E:$E,CERV!$A:$A,C722,CERV!$G:$G,D722),
IF(AND(A722="Cancer Screening for CKD patients", E722="Cost per service ($USD)"),
SUMIFS(CANSCRN!$E:$E,CANSCRN!$A:$A,C722,CANSCRN!$G:$G,D722),
IF(AND(A722="PSA Testing", E722="Total Expenditure ($USD per 100,000 patients)"),
SUMIFS(PSA!$F:$F,PSA!$A:$A,C722,PSA!$G:$G,D722),
IF(AND(A722="Colorectal Cancer Screening", E722="Total Expenditure ($USD per 100,000 patients)"),
SUMIFS(COL!$F:$F,COL!$A:$A,C722,COL!$G:$G,D722),
IF(AND(A722="Cervical Cancer Screening", E722="Total Expenditure ($USD per 100,000 patients)"),
SUMIFS(CERV!$F:$F,CERV!$A:$A,C722,CERV!$G:$G,D722),
SUMIFS(CANSCRN!$F:$F,CANSCRN!$A:$A,C722,CANSCRN!$G:$G,D722))))))))))))</f>
        <v>6859.5338221931061</v>
      </c>
    </row>
    <row r="723" spans="1:6" x14ac:dyDescent="0.2">
      <c r="A723" s="24" t="s">
        <v>103</v>
      </c>
      <c r="B723" s="24" t="s">
        <v>101</v>
      </c>
      <c r="C723" s="24" t="s">
        <v>44</v>
      </c>
      <c r="D723" s="24">
        <v>2015</v>
      </c>
      <c r="E723" s="24" t="s">
        <v>102</v>
      </c>
      <c r="F723" s="3">
        <f>IF(AND(A723="PSA Testing", E723= "Utilization Rate (per 100,000 patients)"),
SUMIFS(PSA!$D:$D,PSA!$A:$A,C723,PSA!$G:$G,D723),
IF(AND(A723="Colorectal Cancer Screening", E723="Utilization Rate (per 100,000 patients)"),
SUMIFS(COL!$D:$D,COL!$A:$A,C723,COL!$G:$G, D723),
IF(AND(A723="Cervical Cancer Screening", E723="Utilization Rate (per 100,000 patients)"),
SUMIFS(CERV!$D:$D,CERV!$A:$A,C723,CERV!$G:$G,D723),
IF(AND(A723="Cancer Screening for CKD patients", E723="Utilization Rate (per 100,000 patients)"),
SUMIFS(CANSCRN!$D:$D,CANSCRN!$A:$A,C723,CANSCRN!$G:$G,D723),
IF(AND(A723="PSA Testing", E723="Cost per service ($USD)"),
SUMIFS(PSA!$E:$E,PSA!$A:$A,C723,PSA!$G:$G,D723),
IF(AND(A723="Colorectal Cancer Screening", E723="Cost per service ($USD)"),
SUMIFS(COL!$E:$E,COL!$A:$A,C723,COL!$G:$G,D723),
IF(AND(A723="Cervical Cancer Screening", E723="Cost per service ($USD)"),
SUMIFS(CERV!$E:$E,CERV!$A:$A,C723,CERV!$G:$G,D723),
IF(AND(A723="Cancer Screening for CKD patients", E723="Cost per service ($USD)"),
SUMIFS(CANSCRN!$E:$E,CANSCRN!$A:$A,C723,CANSCRN!$G:$G,D723),
IF(AND(A723="PSA Testing", E723="Total Expenditure ($USD per 100,000 patients)"),
SUMIFS(PSA!$F:$F,PSA!$A:$A,C723,PSA!$G:$G,D723),
IF(AND(A723="Colorectal Cancer Screening", E723="Total Expenditure ($USD per 100,000 patients)"),
SUMIFS(COL!$F:$F,COL!$A:$A,C723,COL!$G:$G,D723),
IF(AND(A723="Cervical Cancer Screening", E723="Total Expenditure ($USD per 100,000 patients)"),
SUMIFS(CERV!$F:$F,CERV!$A:$A,C723,CERV!$G:$G,D723),
SUMIFS(CANSCRN!$F:$F,CANSCRN!$A:$A,C723,CANSCRN!$G:$G,D723))))))))))))</f>
        <v>7014.7121083827269</v>
      </c>
    </row>
    <row r="724" spans="1:6" x14ac:dyDescent="0.2">
      <c r="A724" s="24" t="s">
        <v>103</v>
      </c>
      <c r="B724" s="24" t="s">
        <v>101</v>
      </c>
      <c r="C724" s="24" t="s">
        <v>44</v>
      </c>
      <c r="D724" s="24">
        <v>2016</v>
      </c>
      <c r="E724" s="24" t="s">
        <v>102</v>
      </c>
      <c r="F724" s="3">
        <f>IF(AND(A724="PSA Testing", E724= "Utilization Rate (per 100,000 patients)"),
SUMIFS(PSA!$D:$D,PSA!$A:$A,C724,PSA!$G:$G,D724),
IF(AND(A724="Colorectal Cancer Screening", E724="Utilization Rate (per 100,000 patients)"),
SUMIFS(COL!$D:$D,COL!$A:$A,C724,COL!$G:$G, D724),
IF(AND(A724="Cervical Cancer Screening", E724="Utilization Rate (per 100,000 patients)"),
SUMIFS(CERV!$D:$D,CERV!$A:$A,C724,CERV!$G:$G,D724),
IF(AND(A724="Cancer Screening for CKD patients", E724="Utilization Rate (per 100,000 patients)"),
SUMIFS(CANSCRN!$D:$D,CANSCRN!$A:$A,C724,CANSCRN!$G:$G,D724),
IF(AND(A724="PSA Testing", E724="Cost per service ($USD)"),
SUMIFS(PSA!$E:$E,PSA!$A:$A,C724,PSA!$G:$G,D724),
IF(AND(A724="Colorectal Cancer Screening", E724="Cost per service ($USD)"),
SUMIFS(COL!$E:$E,COL!$A:$A,C724,COL!$G:$G,D724),
IF(AND(A724="Cervical Cancer Screening", E724="Cost per service ($USD)"),
SUMIFS(CERV!$E:$E,CERV!$A:$A,C724,CERV!$G:$G,D724),
IF(AND(A724="Cancer Screening for CKD patients", E724="Cost per service ($USD)"),
SUMIFS(CANSCRN!$E:$E,CANSCRN!$A:$A,C724,CANSCRN!$G:$G,D724),
IF(AND(A724="PSA Testing", E724="Total Expenditure ($USD per 100,000 patients)"),
SUMIFS(PSA!$F:$F,PSA!$A:$A,C724,PSA!$G:$G,D724),
IF(AND(A724="Colorectal Cancer Screening", E724="Total Expenditure ($USD per 100,000 patients)"),
SUMIFS(COL!$F:$F,COL!$A:$A,C724,COL!$G:$G,D724),
IF(AND(A724="Cervical Cancer Screening", E724="Total Expenditure ($USD per 100,000 patients)"),
SUMIFS(CERV!$F:$F,CERV!$A:$A,C724,CERV!$G:$G,D724),
SUMIFS(CANSCRN!$F:$F,CANSCRN!$A:$A,C724,CANSCRN!$G:$G,D724))))))))))))</f>
        <v>8182.9406047232515</v>
      </c>
    </row>
    <row r="725" spans="1:6" x14ac:dyDescent="0.2">
      <c r="A725" s="24" t="s">
        <v>103</v>
      </c>
      <c r="B725" s="24" t="s">
        <v>101</v>
      </c>
      <c r="C725" s="24" t="s">
        <v>44</v>
      </c>
      <c r="D725" s="24">
        <v>2017</v>
      </c>
      <c r="E725" s="24" t="s">
        <v>102</v>
      </c>
      <c r="F725" s="3">
        <f>IF(AND(A725="PSA Testing", E725= "Utilization Rate (per 100,000 patients)"),
SUMIFS(PSA!$D:$D,PSA!$A:$A,C725,PSA!$G:$G,D725),
IF(AND(A725="Colorectal Cancer Screening", E725="Utilization Rate (per 100,000 patients)"),
SUMIFS(COL!$D:$D,COL!$A:$A,C725,COL!$G:$G, D725),
IF(AND(A725="Cervical Cancer Screening", E725="Utilization Rate (per 100,000 patients)"),
SUMIFS(CERV!$D:$D,CERV!$A:$A,C725,CERV!$G:$G,D725),
IF(AND(A725="Cancer Screening for CKD patients", E725="Utilization Rate (per 100,000 patients)"),
SUMIFS(CANSCRN!$D:$D,CANSCRN!$A:$A,C725,CANSCRN!$G:$G,D725),
IF(AND(A725="PSA Testing", E725="Cost per service ($USD)"),
SUMIFS(PSA!$E:$E,PSA!$A:$A,C725,PSA!$G:$G,D725),
IF(AND(A725="Colorectal Cancer Screening", E725="Cost per service ($USD)"),
SUMIFS(COL!$E:$E,COL!$A:$A,C725,COL!$G:$G,D725),
IF(AND(A725="Cervical Cancer Screening", E725="Cost per service ($USD)"),
SUMIFS(CERV!$E:$E,CERV!$A:$A,C725,CERV!$G:$G,D725),
IF(AND(A725="Cancer Screening for CKD patients", E725="Cost per service ($USD)"),
SUMIFS(CANSCRN!$E:$E,CANSCRN!$A:$A,C725,CANSCRN!$G:$G,D725),
IF(AND(A725="PSA Testing", E725="Total Expenditure ($USD per 100,000 patients)"),
SUMIFS(PSA!$F:$F,PSA!$A:$A,C725,PSA!$G:$G,D725),
IF(AND(A725="Colorectal Cancer Screening", E725="Total Expenditure ($USD per 100,000 patients)"),
SUMIFS(COL!$F:$F,COL!$A:$A,C725,COL!$G:$G,D725),
IF(AND(A725="Cervical Cancer Screening", E725="Total Expenditure ($USD per 100,000 patients)"),
SUMIFS(CERV!$F:$F,CERV!$A:$A,C725,CERV!$G:$G,D725),
SUMIFS(CANSCRN!$F:$F,CANSCRN!$A:$A,C725,CANSCRN!$G:$G,D725))))))))))))</f>
        <v>8136.2562552391591</v>
      </c>
    </row>
    <row r="726" spans="1:6" x14ac:dyDescent="0.2">
      <c r="A726" s="24" t="s">
        <v>103</v>
      </c>
      <c r="B726" s="24" t="s">
        <v>101</v>
      </c>
      <c r="C726" s="24" t="s">
        <v>44</v>
      </c>
      <c r="D726" s="24">
        <v>2018</v>
      </c>
      <c r="E726" s="24" t="s">
        <v>102</v>
      </c>
      <c r="F726" s="3">
        <f>IF(AND(A726="PSA Testing", E726= "Utilization Rate (per 100,000 patients)"),
SUMIFS(PSA!$D:$D,PSA!$A:$A,C726,PSA!$G:$G,D726),
IF(AND(A726="Colorectal Cancer Screening", E726="Utilization Rate (per 100,000 patients)"),
SUMIFS(COL!$D:$D,COL!$A:$A,C726,COL!$G:$G, D726),
IF(AND(A726="Cervical Cancer Screening", E726="Utilization Rate (per 100,000 patients)"),
SUMIFS(CERV!$D:$D,CERV!$A:$A,C726,CERV!$G:$G,D726),
IF(AND(A726="Cancer Screening for CKD patients", E726="Utilization Rate (per 100,000 patients)"),
SUMIFS(CANSCRN!$D:$D,CANSCRN!$A:$A,C726,CANSCRN!$G:$G,D726),
IF(AND(A726="PSA Testing", E726="Cost per service ($USD)"),
SUMIFS(PSA!$E:$E,PSA!$A:$A,C726,PSA!$G:$G,D726),
IF(AND(A726="Colorectal Cancer Screening", E726="Cost per service ($USD)"),
SUMIFS(COL!$E:$E,COL!$A:$A,C726,COL!$G:$G,D726),
IF(AND(A726="Cervical Cancer Screening", E726="Cost per service ($USD)"),
SUMIFS(CERV!$E:$E,CERV!$A:$A,C726,CERV!$G:$G,D726),
IF(AND(A726="Cancer Screening for CKD patients", E726="Cost per service ($USD)"),
SUMIFS(CANSCRN!$E:$E,CANSCRN!$A:$A,C726,CANSCRN!$G:$G,D726),
IF(AND(A726="PSA Testing", E726="Total Expenditure ($USD per 100,000 patients)"),
SUMIFS(PSA!$F:$F,PSA!$A:$A,C726,PSA!$G:$G,D726),
IF(AND(A726="Colorectal Cancer Screening", E726="Total Expenditure ($USD per 100,000 patients)"),
SUMIFS(COL!$F:$F,COL!$A:$A,C726,COL!$G:$G,D726),
IF(AND(A726="Cervical Cancer Screening", E726="Total Expenditure ($USD per 100,000 patients)"),
SUMIFS(CERV!$F:$F,CERV!$A:$A,C726,CERV!$G:$G,D726),
SUMIFS(CANSCRN!$F:$F,CANSCRN!$A:$A,C726,CANSCRN!$G:$G,D726))))))))))))</f>
        <v>8273.852361345429</v>
      </c>
    </row>
    <row r="727" spans="1:6" x14ac:dyDescent="0.2">
      <c r="A727" s="24" t="s">
        <v>103</v>
      </c>
      <c r="B727" s="24" t="s">
        <v>101</v>
      </c>
      <c r="C727" s="24" t="s">
        <v>44</v>
      </c>
      <c r="D727" s="24">
        <v>2019</v>
      </c>
      <c r="E727" s="24" t="s">
        <v>102</v>
      </c>
      <c r="F727" s="3">
        <f>IF(AND(A727="PSA Testing", E727= "Utilization Rate (per 100,000 patients)"),
SUMIFS(PSA!$D:$D,PSA!$A:$A,C727,PSA!$G:$G,D727),
IF(AND(A727="Colorectal Cancer Screening", E727="Utilization Rate (per 100,000 patients)"),
SUMIFS(COL!$D:$D,COL!$A:$A,C727,COL!$G:$G, D727),
IF(AND(A727="Cervical Cancer Screening", E727="Utilization Rate (per 100,000 patients)"),
SUMIFS(CERV!$D:$D,CERV!$A:$A,C727,CERV!$G:$G,D727),
IF(AND(A727="Cancer Screening for CKD patients", E727="Utilization Rate (per 100,000 patients)"),
SUMIFS(CANSCRN!$D:$D,CANSCRN!$A:$A,C727,CANSCRN!$G:$G,D727),
IF(AND(A727="PSA Testing", E727="Cost per service ($USD)"),
SUMIFS(PSA!$E:$E,PSA!$A:$A,C727,PSA!$G:$G,D727),
IF(AND(A727="Colorectal Cancer Screening", E727="Cost per service ($USD)"),
SUMIFS(COL!$E:$E,COL!$A:$A,C727,COL!$G:$G,D727),
IF(AND(A727="Cervical Cancer Screening", E727="Cost per service ($USD)"),
SUMIFS(CERV!$E:$E,CERV!$A:$A,C727,CERV!$G:$G,D727),
IF(AND(A727="Cancer Screening for CKD patients", E727="Cost per service ($USD)"),
SUMIFS(CANSCRN!$E:$E,CANSCRN!$A:$A,C727,CANSCRN!$G:$G,D727),
IF(AND(A727="PSA Testing", E727="Total Expenditure ($USD per 100,000 patients)"),
SUMIFS(PSA!$F:$F,PSA!$A:$A,C727,PSA!$G:$G,D727),
IF(AND(A727="Colorectal Cancer Screening", E727="Total Expenditure ($USD per 100,000 patients)"),
SUMIFS(COL!$F:$F,COL!$A:$A,C727,COL!$G:$G,D727),
IF(AND(A727="Cervical Cancer Screening", E727="Total Expenditure ($USD per 100,000 patients)"),
SUMIFS(CERV!$F:$F,CERV!$A:$A,C727,CERV!$G:$G,D727),
SUMIFS(CANSCRN!$F:$F,CANSCRN!$A:$A,C727,CANSCRN!$G:$G,D727))))))))))))</f>
        <v>7960.0799234067345</v>
      </c>
    </row>
    <row r="728" spans="1:6" x14ac:dyDescent="0.2">
      <c r="A728" s="24" t="s">
        <v>103</v>
      </c>
      <c r="B728" s="24" t="s">
        <v>101</v>
      </c>
      <c r="C728" s="24" t="s">
        <v>45</v>
      </c>
      <c r="D728" s="24">
        <v>2009</v>
      </c>
      <c r="E728" s="24" t="s">
        <v>102</v>
      </c>
      <c r="F728" s="3">
        <f>IF(AND(A728="PSA Testing", E728= "Utilization Rate (per 100,000 patients)"),
SUMIFS(PSA!$D:$D,PSA!$A:$A,C728,PSA!$G:$G,D728),
IF(AND(A728="Colorectal Cancer Screening", E728="Utilization Rate (per 100,000 patients)"),
SUMIFS(COL!$D:$D,COL!$A:$A,C728,COL!$G:$G, D728),
IF(AND(A728="Cervical Cancer Screening", E728="Utilization Rate (per 100,000 patients)"),
SUMIFS(CERV!$D:$D,CERV!$A:$A,C728,CERV!$G:$G,D728),
IF(AND(A728="Cancer Screening for CKD patients", E728="Utilization Rate (per 100,000 patients)"),
SUMIFS(CANSCRN!$D:$D,CANSCRN!$A:$A,C728,CANSCRN!$G:$G,D728),
IF(AND(A728="PSA Testing", E728="Cost per service ($USD)"),
SUMIFS(PSA!$E:$E,PSA!$A:$A,C728,PSA!$G:$G,D728),
IF(AND(A728="Colorectal Cancer Screening", E728="Cost per service ($USD)"),
SUMIFS(COL!$E:$E,COL!$A:$A,C728,COL!$G:$G,D728),
IF(AND(A728="Cervical Cancer Screening", E728="Cost per service ($USD)"),
SUMIFS(CERV!$E:$E,CERV!$A:$A,C728,CERV!$G:$G,D728),
IF(AND(A728="Cancer Screening for CKD patients", E728="Cost per service ($USD)"),
SUMIFS(CANSCRN!$E:$E,CANSCRN!$A:$A,C728,CANSCRN!$G:$G,D728),
IF(AND(A728="PSA Testing", E728="Total Expenditure ($USD per 100,000 patients)"),
SUMIFS(PSA!$F:$F,PSA!$A:$A,C728,PSA!$G:$G,D728),
IF(AND(A728="Colorectal Cancer Screening", E728="Total Expenditure ($USD per 100,000 patients)"),
SUMIFS(COL!$F:$F,COL!$A:$A,C728,COL!$G:$G,D728),
IF(AND(A728="Cervical Cancer Screening", E728="Total Expenditure ($USD per 100,000 patients)"),
SUMIFS(CERV!$F:$F,CERV!$A:$A,C728,CERV!$G:$G,D728),
SUMIFS(CANSCRN!$F:$F,CANSCRN!$A:$A,C728,CANSCRN!$G:$G,D728))))))))))))</f>
        <v>9301.489470980996</v>
      </c>
    </row>
    <row r="729" spans="1:6" x14ac:dyDescent="0.2">
      <c r="A729" s="24" t="s">
        <v>103</v>
      </c>
      <c r="B729" s="24" t="s">
        <v>101</v>
      </c>
      <c r="C729" s="24" t="s">
        <v>45</v>
      </c>
      <c r="D729" s="24">
        <v>2010</v>
      </c>
      <c r="E729" s="24" t="s">
        <v>102</v>
      </c>
      <c r="F729" s="3">
        <f>IF(AND(A729="PSA Testing", E729= "Utilization Rate (per 100,000 patients)"),
SUMIFS(PSA!$D:$D,PSA!$A:$A,C729,PSA!$G:$G,D729),
IF(AND(A729="Colorectal Cancer Screening", E729="Utilization Rate (per 100,000 patients)"),
SUMIFS(COL!$D:$D,COL!$A:$A,C729,COL!$G:$G, D729),
IF(AND(A729="Cervical Cancer Screening", E729="Utilization Rate (per 100,000 patients)"),
SUMIFS(CERV!$D:$D,CERV!$A:$A,C729,CERV!$G:$G,D729),
IF(AND(A729="Cancer Screening for CKD patients", E729="Utilization Rate (per 100,000 patients)"),
SUMIFS(CANSCRN!$D:$D,CANSCRN!$A:$A,C729,CANSCRN!$G:$G,D729),
IF(AND(A729="PSA Testing", E729="Cost per service ($USD)"),
SUMIFS(PSA!$E:$E,PSA!$A:$A,C729,PSA!$G:$G,D729),
IF(AND(A729="Colorectal Cancer Screening", E729="Cost per service ($USD)"),
SUMIFS(COL!$E:$E,COL!$A:$A,C729,COL!$G:$G,D729),
IF(AND(A729="Cervical Cancer Screening", E729="Cost per service ($USD)"),
SUMIFS(CERV!$E:$E,CERV!$A:$A,C729,CERV!$G:$G,D729),
IF(AND(A729="Cancer Screening for CKD patients", E729="Cost per service ($USD)"),
SUMIFS(CANSCRN!$E:$E,CANSCRN!$A:$A,C729,CANSCRN!$G:$G,D729),
IF(AND(A729="PSA Testing", E729="Total Expenditure ($USD per 100,000 patients)"),
SUMIFS(PSA!$F:$F,PSA!$A:$A,C729,PSA!$G:$G,D729),
IF(AND(A729="Colorectal Cancer Screening", E729="Total Expenditure ($USD per 100,000 patients)"),
SUMIFS(COL!$F:$F,COL!$A:$A,C729,COL!$G:$G,D729),
IF(AND(A729="Cervical Cancer Screening", E729="Total Expenditure ($USD per 100,000 patients)"),
SUMIFS(CERV!$F:$F,CERV!$A:$A,C729,CERV!$G:$G,D729),
SUMIFS(CANSCRN!$F:$F,CANSCRN!$A:$A,C729,CANSCRN!$G:$G,D729))))))))))))</f>
        <v>9014.346570043579</v>
      </c>
    </row>
    <row r="730" spans="1:6" x14ac:dyDescent="0.2">
      <c r="A730" s="24" t="s">
        <v>103</v>
      </c>
      <c r="B730" s="24" t="s">
        <v>101</v>
      </c>
      <c r="C730" s="24" t="s">
        <v>45</v>
      </c>
      <c r="D730" s="24">
        <v>2011</v>
      </c>
      <c r="E730" s="24" t="s">
        <v>102</v>
      </c>
      <c r="F730" s="3">
        <f>IF(AND(A730="PSA Testing", E730= "Utilization Rate (per 100,000 patients)"),
SUMIFS(PSA!$D:$D,PSA!$A:$A,C730,PSA!$G:$G,D730),
IF(AND(A730="Colorectal Cancer Screening", E730="Utilization Rate (per 100,000 patients)"),
SUMIFS(COL!$D:$D,COL!$A:$A,C730,COL!$G:$G, D730),
IF(AND(A730="Cervical Cancer Screening", E730="Utilization Rate (per 100,000 patients)"),
SUMIFS(CERV!$D:$D,CERV!$A:$A,C730,CERV!$G:$G,D730),
IF(AND(A730="Cancer Screening for CKD patients", E730="Utilization Rate (per 100,000 patients)"),
SUMIFS(CANSCRN!$D:$D,CANSCRN!$A:$A,C730,CANSCRN!$G:$G,D730),
IF(AND(A730="PSA Testing", E730="Cost per service ($USD)"),
SUMIFS(PSA!$E:$E,PSA!$A:$A,C730,PSA!$G:$G,D730),
IF(AND(A730="Colorectal Cancer Screening", E730="Cost per service ($USD)"),
SUMIFS(COL!$E:$E,COL!$A:$A,C730,COL!$G:$G,D730),
IF(AND(A730="Cervical Cancer Screening", E730="Cost per service ($USD)"),
SUMIFS(CERV!$E:$E,CERV!$A:$A,C730,CERV!$G:$G,D730),
IF(AND(A730="Cancer Screening for CKD patients", E730="Cost per service ($USD)"),
SUMIFS(CANSCRN!$E:$E,CANSCRN!$A:$A,C730,CANSCRN!$G:$G,D730),
IF(AND(A730="PSA Testing", E730="Total Expenditure ($USD per 100,000 patients)"),
SUMIFS(PSA!$F:$F,PSA!$A:$A,C730,PSA!$G:$G,D730),
IF(AND(A730="Colorectal Cancer Screening", E730="Total Expenditure ($USD per 100,000 patients)"),
SUMIFS(COL!$F:$F,COL!$A:$A,C730,COL!$G:$G,D730),
IF(AND(A730="Cervical Cancer Screening", E730="Total Expenditure ($USD per 100,000 patients)"),
SUMIFS(CERV!$F:$F,CERV!$A:$A,C730,CERV!$G:$G,D730),
SUMIFS(CANSCRN!$F:$F,CANSCRN!$A:$A,C730,CANSCRN!$G:$G,D730))))))))))))</f>
        <v>8212.6899016979442</v>
      </c>
    </row>
    <row r="731" spans="1:6" x14ac:dyDescent="0.2">
      <c r="A731" s="24" t="s">
        <v>103</v>
      </c>
      <c r="B731" s="24" t="s">
        <v>101</v>
      </c>
      <c r="C731" s="24" t="s">
        <v>45</v>
      </c>
      <c r="D731" s="24">
        <v>2012</v>
      </c>
      <c r="E731" s="24" t="s">
        <v>102</v>
      </c>
      <c r="F731" s="3">
        <f>IF(AND(A731="PSA Testing", E731= "Utilization Rate (per 100,000 patients)"),
SUMIFS(PSA!$D:$D,PSA!$A:$A,C731,PSA!$G:$G,D731),
IF(AND(A731="Colorectal Cancer Screening", E731="Utilization Rate (per 100,000 patients)"),
SUMIFS(COL!$D:$D,COL!$A:$A,C731,COL!$G:$G, D731),
IF(AND(A731="Cervical Cancer Screening", E731="Utilization Rate (per 100,000 patients)"),
SUMIFS(CERV!$D:$D,CERV!$A:$A,C731,CERV!$G:$G,D731),
IF(AND(A731="Cancer Screening for CKD patients", E731="Utilization Rate (per 100,000 patients)"),
SUMIFS(CANSCRN!$D:$D,CANSCRN!$A:$A,C731,CANSCRN!$G:$G,D731),
IF(AND(A731="PSA Testing", E731="Cost per service ($USD)"),
SUMIFS(PSA!$E:$E,PSA!$A:$A,C731,PSA!$G:$G,D731),
IF(AND(A731="Colorectal Cancer Screening", E731="Cost per service ($USD)"),
SUMIFS(COL!$E:$E,COL!$A:$A,C731,COL!$G:$G,D731),
IF(AND(A731="Cervical Cancer Screening", E731="Cost per service ($USD)"),
SUMIFS(CERV!$E:$E,CERV!$A:$A,C731,CERV!$G:$G,D731),
IF(AND(A731="Cancer Screening for CKD patients", E731="Cost per service ($USD)"),
SUMIFS(CANSCRN!$E:$E,CANSCRN!$A:$A,C731,CANSCRN!$G:$G,D731),
IF(AND(A731="PSA Testing", E731="Total Expenditure ($USD per 100,000 patients)"),
SUMIFS(PSA!$F:$F,PSA!$A:$A,C731,PSA!$G:$G,D731),
IF(AND(A731="Colorectal Cancer Screening", E731="Total Expenditure ($USD per 100,000 patients)"),
SUMIFS(COL!$F:$F,COL!$A:$A,C731,COL!$G:$G,D731),
IF(AND(A731="Cervical Cancer Screening", E731="Total Expenditure ($USD per 100,000 patients)"),
SUMIFS(CERV!$F:$F,CERV!$A:$A,C731,CERV!$G:$G,D731),
SUMIFS(CANSCRN!$F:$F,CANSCRN!$A:$A,C731,CANSCRN!$G:$G,D731))))))))))))</f>
        <v>7912.399800559966</v>
      </c>
    </row>
    <row r="732" spans="1:6" x14ac:dyDescent="0.2">
      <c r="A732" s="24" t="s">
        <v>103</v>
      </c>
      <c r="B732" s="24" t="s">
        <v>101</v>
      </c>
      <c r="C732" s="24" t="s">
        <v>45</v>
      </c>
      <c r="D732" s="24">
        <v>2013</v>
      </c>
      <c r="E732" s="24" t="s">
        <v>102</v>
      </c>
      <c r="F732" s="3">
        <f>IF(AND(A732="PSA Testing", E732= "Utilization Rate (per 100,000 patients)"),
SUMIFS(PSA!$D:$D,PSA!$A:$A,C732,PSA!$G:$G,D732),
IF(AND(A732="Colorectal Cancer Screening", E732="Utilization Rate (per 100,000 patients)"),
SUMIFS(COL!$D:$D,COL!$A:$A,C732,COL!$G:$G, D732),
IF(AND(A732="Cervical Cancer Screening", E732="Utilization Rate (per 100,000 patients)"),
SUMIFS(CERV!$D:$D,CERV!$A:$A,C732,CERV!$G:$G,D732),
IF(AND(A732="Cancer Screening for CKD patients", E732="Utilization Rate (per 100,000 patients)"),
SUMIFS(CANSCRN!$D:$D,CANSCRN!$A:$A,C732,CANSCRN!$G:$G,D732),
IF(AND(A732="PSA Testing", E732="Cost per service ($USD)"),
SUMIFS(PSA!$E:$E,PSA!$A:$A,C732,PSA!$G:$G,D732),
IF(AND(A732="Colorectal Cancer Screening", E732="Cost per service ($USD)"),
SUMIFS(COL!$E:$E,COL!$A:$A,C732,COL!$G:$G,D732),
IF(AND(A732="Cervical Cancer Screening", E732="Cost per service ($USD)"),
SUMIFS(CERV!$E:$E,CERV!$A:$A,C732,CERV!$G:$G,D732),
IF(AND(A732="Cancer Screening for CKD patients", E732="Cost per service ($USD)"),
SUMIFS(CANSCRN!$E:$E,CANSCRN!$A:$A,C732,CANSCRN!$G:$G,D732),
IF(AND(A732="PSA Testing", E732="Total Expenditure ($USD per 100,000 patients)"),
SUMIFS(PSA!$F:$F,PSA!$A:$A,C732,PSA!$G:$G,D732),
IF(AND(A732="Colorectal Cancer Screening", E732="Total Expenditure ($USD per 100,000 patients)"),
SUMIFS(COL!$F:$F,COL!$A:$A,C732,COL!$G:$G,D732),
IF(AND(A732="Cervical Cancer Screening", E732="Total Expenditure ($USD per 100,000 patients)"),
SUMIFS(CERV!$F:$F,CERV!$A:$A,C732,CERV!$G:$G,D732),
SUMIFS(CANSCRN!$F:$F,CANSCRN!$A:$A,C732,CANSCRN!$G:$G,D732))))))))))))</f>
        <v>7911.6205305651665</v>
      </c>
    </row>
    <row r="733" spans="1:6" x14ac:dyDescent="0.2">
      <c r="A733" s="24" t="s">
        <v>103</v>
      </c>
      <c r="B733" s="24" t="s">
        <v>101</v>
      </c>
      <c r="C733" s="24" t="s">
        <v>45</v>
      </c>
      <c r="D733" s="24">
        <v>2014</v>
      </c>
      <c r="E733" s="24" t="s">
        <v>102</v>
      </c>
      <c r="F733" s="3">
        <f>IF(AND(A733="PSA Testing", E733= "Utilization Rate (per 100,000 patients)"),
SUMIFS(PSA!$D:$D,PSA!$A:$A,C733,PSA!$G:$G,D733),
IF(AND(A733="Colorectal Cancer Screening", E733="Utilization Rate (per 100,000 patients)"),
SUMIFS(COL!$D:$D,COL!$A:$A,C733,COL!$G:$G, D733),
IF(AND(A733="Cervical Cancer Screening", E733="Utilization Rate (per 100,000 patients)"),
SUMIFS(CERV!$D:$D,CERV!$A:$A,C733,CERV!$G:$G,D733),
IF(AND(A733="Cancer Screening for CKD patients", E733="Utilization Rate (per 100,000 patients)"),
SUMIFS(CANSCRN!$D:$D,CANSCRN!$A:$A,C733,CANSCRN!$G:$G,D733),
IF(AND(A733="PSA Testing", E733="Cost per service ($USD)"),
SUMIFS(PSA!$E:$E,PSA!$A:$A,C733,PSA!$G:$G,D733),
IF(AND(A733="Colorectal Cancer Screening", E733="Cost per service ($USD)"),
SUMIFS(COL!$E:$E,COL!$A:$A,C733,COL!$G:$G,D733),
IF(AND(A733="Cervical Cancer Screening", E733="Cost per service ($USD)"),
SUMIFS(CERV!$E:$E,CERV!$A:$A,C733,CERV!$G:$G,D733),
IF(AND(A733="Cancer Screening for CKD patients", E733="Cost per service ($USD)"),
SUMIFS(CANSCRN!$E:$E,CANSCRN!$A:$A,C733,CANSCRN!$G:$G,D733),
IF(AND(A733="PSA Testing", E733="Total Expenditure ($USD per 100,000 patients)"),
SUMIFS(PSA!$F:$F,PSA!$A:$A,C733,PSA!$G:$G,D733),
IF(AND(A733="Colorectal Cancer Screening", E733="Total Expenditure ($USD per 100,000 patients)"),
SUMIFS(COL!$F:$F,COL!$A:$A,C733,COL!$G:$G,D733),
IF(AND(A733="Cervical Cancer Screening", E733="Total Expenditure ($USD per 100,000 patients)"),
SUMIFS(CERV!$F:$F,CERV!$A:$A,C733,CERV!$G:$G,D733),
SUMIFS(CANSCRN!$F:$F,CANSCRN!$A:$A,C733,CANSCRN!$G:$G,D733))))))))))))</f>
        <v>7453.7616465025731</v>
      </c>
    </row>
    <row r="734" spans="1:6" x14ac:dyDescent="0.2">
      <c r="A734" s="24" t="s">
        <v>103</v>
      </c>
      <c r="B734" s="24" t="s">
        <v>101</v>
      </c>
      <c r="C734" s="24" t="s">
        <v>45</v>
      </c>
      <c r="D734" s="24">
        <v>2015</v>
      </c>
      <c r="E734" s="24" t="s">
        <v>102</v>
      </c>
      <c r="F734" s="3">
        <f>IF(AND(A734="PSA Testing", E734= "Utilization Rate (per 100,000 patients)"),
SUMIFS(PSA!$D:$D,PSA!$A:$A,C734,PSA!$G:$G,D734),
IF(AND(A734="Colorectal Cancer Screening", E734="Utilization Rate (per 100,000 patients)"),
SUMIFS(COL!$D:$D,COL!$A:$A,C734,COL!$G:$G, D734),
IF(AND(A734="Cervical Cancer Screening", E734="Utilization Rate (per 100,000 patients)"),
SUMIFS(CERV!$D:$D,CERV!$A:$A,C734,CERV!$G:$G,D734),
IF(AND(A734="Cancer Screening for CKD patients", E734="Utilization Rate (per 100,000 patients)"),
SUMIFS(CANSCRN!$D:$D,CANSCRN!$A:$A,C734,CANSCRN!$G:$G,D734),
IF(AND(A734="PSA Testing", E734="Cost per service ($USD)"),
SUMIFS(PSA!$E:$E,PSA!$A:$A,C734,PSA!$G:$G,D734),
IF(AND(A734="Colorectal Cancer Screening", E734="Cost per service ($USD)"),
SUMIFS(COL!$E:$E,COL!$A:$A,C734,COL!$G:$G,D734),
IF(AND(A734="Cervical Cancer Screening", E734="Cost per service ($USD)"),
SUMIFS(CERV!$E:$E,CERV!$A:$A,C734,CERV!$G:$G,D734),
IF(AND(A734="Cancer Screening for CKD patients", E734="Cost per service ($USD)"),
SUMIFS(CANSCRN!$E:$E,CANSCRN!$A:$A,C734,CANSCRN!$G:$G,D734),
IF(AND(A734="PSA Testing", E734="Total Expenditure ($USD per 100,000 patients)"),
SUMIFS(PSA!$F:$F,PSA!$A:$A,C734,PSA!$G:$G,D734),
IF(AND(A734="Colorectal Cancer Screening", E734="Total Expenditure ($USD per 100,000 patients)"),
SUMIFS(COL!$F:$F,COL!$A:$A,C734,COL!$G:$G,D734),
IF(AND(A734="Cervical Cancer Screening", E734="Total Expenditure ($USD per 100,000 patients)"),
SUMIFS(CERV!$F:$F,CERV!$A:$A,C734,CERV!$G:$G,D734),
SUMIFS(CANSCRN!$F:$F,CANSCRN!$A:$A,C734,CANSCRN!$G:$G,D734))))))))))))</f>
        <v>8181.105933775927</v>
      </c>
    </row>
    <row r="735" spans="1:6" x14ac:dyDescent="0.2">
      <c r="A735" s="24" t="s">
        <v>103</v>
      </c>
      <c r="B735" s="24" t="s">
        <v>101</v>
      </c>
      <c r="C735" s="24" t="s">
        <v>45</v>
      </c>
      <c r="D735" s="24">
        <v>2016</v>
      </c>
      <c r="E735" s="24" t="s">
        <v>102</v>
      </c>
      <c r="F735" s="3">
        <f>IF(AND(A735="PSA Testing", E735= "Utilization Rate (per 100,000 patients)"),
SUMIFS(PSA!$D:$D,PSA!$A:$A,C735,PSA!$G:$G,D735),
IF(AND(A735="Colorectal Cancer Screening", E735="Utilization Rate (per 100,000 patients)"),
SUMIFS(COL!$D:$D,COL!$A:$A,C735,COL!$G:$G, D735),
IF(AND(A735="Cervical Cancer Screening", E735="Utilization Rate (per 100,000 patients)"),
SUMIFS(CERV!$D:$D,CERV!$A:$A,C735,CERV!$G:$G,D735),
IF(AND(A735="Cancer Screening for CKD patients", E735="Utilization Rate (per 100,000 patients)"),
SUMIFS(CANSCRN!$D:$D,CANSCRN!$A:$A,C735,CANSCRN!$G:$G,D735),
IF(AND(A735="PSA Testing", E735="Cost per service ($USD)"),
SUMIFS(PSA!$E:$E,PSA!$A:$A,C735,PSA!$G:$G,D735),
IF(AND(A735="Colorectal Cancer Screening", E735="Cost per service ($USD)"),
SUMIFS(COL!$E:$E,COL!$A:$A,C735,COL!$G:$G,D735),
IF(AND(A735="Cervical Cancer Screening", E735="Cost per service ($USD)"),
SUMIFS(CERV!$E:$E,CERV!$A:$A,C735,CERV!$G:$G,D735),
IF(AND(A735="Cancer Screening for CKD patients", E735="Cost per service ($USD)"),
SUMIFS(CANSCRN!$E:$E,CANSCRN!$A:$A,C735,CANSCRN!$G:$G,D735),
IF(AND(A735="PSA Testing", E735="Total Expenditure ($USD per 100,000 patients)"),
SUMIFS(PSA!$F:$F,PSA!$A:$A,C735,PSA!$G:$G,D735),
IF(AND(A735="Colorectal Cancer Screening", E735="Total Expenditure ($USD per 100,000 patients)"),
SUMIFS(COL!$F:$F,COL!$A:$A,C735,COL!$G:$G,D735),
IF(AND(A735="Cervical Cancer Screening", E735="Total Expenditure ($USD per 100,000 patients)"),
SUMIFS(CERV!$F:$F,CERV!$A:$A,C735,CERV!$G:$G,D735),
SUMIFS(CANSCRN!$F:$F,CANSCRN!$A:$A,C735,CANSCRN!$G:$G,D735))))))))))))</f>
        <v>8021.1546936976647</v>
      </c>
    </row>
    <row r="736" spans="1:6" x14ac:dyDescent="0.2">
      <c r="A736" s="24" t="s">
        <v>103</v>
      </c>
      <c r="B736" s="24" t="s">
        <v>101</v>
      </c>
      <c r="C736" s="24" t="s">
        <v>45</v>
      </c>
      <c r="D736" s="24">
        <v>2017</v>
      </c>
      <c r="E736" s="24" t="s">
        <v>102</v>
      </c>
      <c r="F736" s="3">
        <f>IF(AND(A736="PSA Testing", E736= "Utilization Rate (per 100,000 patients)"),
SUMIFS(PSA!$D:$D,PSA!$A:$A,C736,PSA!$G:$G,D736),
IF(AND(A736="Colorectal Cancer Screening", E736="Utilization Rate (per 100,000 patients)"),
SUMIFS(COL!$D:$D,COL!$A:$A,C736,COL!$G:$G, D736),
IF(AND(A736="Cervical Cancer Screening", E736="Utilization Rate (per 100,000 patients)"),
SUMIFS(CERV!$D:$D,CERV!$A:$A,C736,CERV!$G:$G,D736),
IF(AND(A736="Cancer Screening for CKD patients", E736="Utilization Rate (per 100,000 patients)"),
SUMIFS(CANSCRN!$D:$D,CANSCRN!$A:$A,C736,CANSCRN!$G:$G,D736),
IF(AND(A736="PSA Testing", E736="Cost per service ($USD)"),
SUMIFS(PSA!$E:$E,PSA!$A:$A,C736,PSA!$G:$G,D736),
IF(AND(A736="Colorectal Cancer Screening", E736="Cost per service ($USD)"),
SUMIFS(COL!$E:$E,COL!$A:$A,C736,COL!$G:$G,D736),
IF(AND(A736="Cervical Cancer Screening", E736="Cost per service ($USD)"),
SUMIFS(CERV!$E:$E,CERV!$A:$A,C736,CERV!$G:$G,D736),
IF(AND(A736="Cancer Screening for CKD patients", E736="Cost per service ($USD)"),
SUMIFS(CANSCRN!$E:$E,CANSCRN!$A:$A,C736,CANSCRN!$G:$G,D736),
IF(AND(A736="PSA Testing", E736="Total Expenditure ($USD per 100,000 patients)"),
SUMIFS(PSA!$F:$F,PSA!$A:$A,C736,PSA!$G:$G,D736),
IF(AND(A736="Colorectal Cancer Screening", E736="Total Expenditure ($USD per 100,000 patients)"),
SUMIFS(COL!$F:$F,COL!$A:$A,C736,COL!$G:$G,D736),
IF(AND(A736="Cervical Cancer Screening", E736="Total Expenditure ($USD per 100,000 patients)"),
SUMIFS(CERV!$F:$F,CERV!$A:$A,C736,CERV!$G:$G,D736),
SUMIFS(CANSCRN!$F:$F,CANSCRN!$A:$A,C736,CANSCRN!$G:$G,D736))))))))))))</f>
        <v>8479.8630011314635</v>
      </c>
    </row>
    <row r="737" spans="1:6" x14ac:dyDescent="0.2">
      <c r="A737" s="24" t="s">
        <v>103</v>
      </c>
      <c r="B737" s="24" t="s">
        <v>101</v>
      </c>
      <c r="C737" s="24" t="s">
        <v>45</v>
      </c>
      <c r="D737" s="24">
        <v>2018</v>
      </c>
      <c r="E737" s="24" t="s">
        <v>102</v>
      </c>
      <c r="F737" s="3">
        <f>IF(AND(A737="PSA Testing", E737= "Utilization Rate (per 100,000 patients)"),
SUMIFS(PSA!$D:$D,PSA!$A:$A,C737,PSA!$G:$G,D737),
IF(AND(A737="Colorectal Cancer Screening", E737="Utilization Rate (per 100,000 patients)"),
SUMIFS(COL!$D:$D,COL!$A:$A,C737,COL!$G:$G, D737),
IF(AND(A737="Cervical Cancer Screening", E737="Utilization Rate (per 100,000 patients)"),
SUMIFS(CERV!$D:$D,CERV!$A:$A,C737,CERV!$G:$G,D737),
IF(AND(A737="Cancer Screening for CKD patients", E737="Utilization Rate (per 100,000 patients)"),
SUMIFS(CANSCRN!$D:$D,CANSCRN!$A:$A,C737,CANSCRN!$G:$G,D737),
IF(AND(A737="PSA Testing", E737="Cost per service ($USD)"),
SUMIFS(PSA!$E:$E,PSA!$A:$A,C737,PSA!$G:$G,D737),
IF(AND(A737="Colorectal Cancer Screening", E737="Cost per service ($USD)"),
SUMIFS(COL!$E:$E,COL!$A:$A,C737,COL!$G:$G,D737),
IF(AND(A737="Cervical Cancer Screening", E737="Cost per service ($USD)"),
SUMIFS(CERV!$E:$E,CERV!$A:$A,C737,CERV!$G:$G,D737),
IF(AND(A737="Cancer Screening for CKD patients", E737="Cost per service ($USD)"),
SUMIFS(CANSCRN!$E:$E,CANSCRN!$A:$A,C737,CANSCRN!$G:$G,D737),
IF(AND(A737="PSA Testing", E737="Total Expenditure ($USD per 100,000 patients)"),
SUMIFS(PSA!$F:$F,PSA!$A:$A,C737,PSA!$G:$G,D737),
IF(AND(A737="Colorectal Cancer Screening", E737="Total Expenditure ($USD per 100,000 patients)"),
SUMIFS(COL!$F:$F,COL!$A:$A,C737,COL!$G:$G,D737),
IF(AND(A737="Cervical Cancer Screening", E737="Total Expenditure ($USD per 100,000 patients)"),
SUMIFS(CERV!$F:$F,CERV!$A:$A,C737,CERV!$G:$G,D737),
SUMIFS(CANSCRN!$F:$F,CANSCRN!$A:$A,C737,CANSCRN!$G:$G,D737))))))))))))</f>
        <v>8423.7279253786091</v>
      </c>
    </row>
    <row r="738" spans="1:6" x14ac:dyDescent="0.2">
      <c r="A738" s="24" t="s">
        <v>103</v>
      </c>
      <c r="B738" s="24" t="s">
        <v>101</v>
      </c>
      <c r="C738" s="24" t="s">
        <v>45</v>
      </c>
      <c r="D738" s="24">
        <v>2019</v>
      </c>
      <c r="E738" s="24" t="s">
        <v>102</v>
      </c>
      <c r="F738" s="3">
        <f>IF(AND(A738="PSA Testing", E738= "Utilization Rate (per 100,000 patients)"),
SUMIFS(PSA!$D:$D,PSA!$A:$A,C738,PSA!$G:$G,D738),
IF(AND(A738="Colorectal Cancer Screening", E738="Utilization Rate (per 100,000 patients)"),
SUMIFS(COL!$D:$D,COL!$A:$A,C738,COL!$G:$G, D738),
IF(AND(A738="Cervical Cancer Screening", E738="Utilization Rate (per 100,000 patients)"),
SUMIFS(CERV!$D:$D,CERV!$A:$A,C738,CERV!$G:$G,D738),
IF(AND(A738="Cancer Screening for CKD patients", E738="Utilization Rate (per 100,000 patients)"),
SUMIFS(CANSCRN!$D:$D,CANSCRN!$A:$A,C738,CANSCRN!$G:$G,D738),
IF(AND(A738="PSA Testing", E738="Cost per service ($USD)"),
SUMIFS(PSA!$E:$E,PSA!$A:$A,C738,PSA!$G:$G,D738),
IF(AND(A738="Colorectal Cancer Screening", E738="Cost per service ($USD)"),
SUMIFS(COL!$E:$E,COL!$A:$A,C738,COL!$G:$G,D738),
IF(AND(A738="Cervical Cancer Screening", E738="Cost per service ($USD)"),
SUMIFS(CERV!$E:$E,CERV!$A:$A,C738,CERV!$G:$G,D738),
IF(AND(A738="Cancer Screening for CKD patients", E738="Cost per service ($USD)"),
SUMIFS(CANSCRN!$E:$E,CANSCRN!$A:$A,C738,CANSCRN!$G:$G,D738),
IF(AND(A738="PSA Testing", E738="Total Expenditure ($USD per 100,000 patients)"),
SUMIFS(PSA!$F:$F,PSA!$A:$A,C738,PSA!$G:$G,D738),
IF(AND(A738="Colorectal Cancer Screening", E738="Total Expenditure ($USD per 100,000 patients)"),
SUMIFS(COL!$F:$F,COL!$A:$A,C738,COL!$G:$G,D738),
IF(AND(A738="Cervical Cancer Screening", E738="Total Expenditure ($USD per 100,000 patients)"),
SUMIFS(CERV!$F:$F,CERV!$A:$A,C738,CERV!$G:$G,D738),
SUMIFS(CANSCRN!$F:$F,CANSCRN!$A:$A,C738,CANSCRN!$G:$G,D738))))))))))))</f>
        <v>8043.173232595791</v>
      </c>
    </row>
    <row r="739" spans="1:6" x14ac:dyDescent="0.2">
      <c r="A739" s="24" t="s">
        <v>103</v>
      </c>
      <c r="B739" s="24" t="s">
        <v>101</v>
      </c>
      <c r="C739" s="24" t="s">
        <v>46</v>
      </c>
      <c r="D739" s="24">
        <v>2009</v>
      </c>
      <c r="E739" s="24" t="s">
        <v>102</v>
      </c>
      <c r="F739" s="3">
        <f>IF(AND(A739="PSA Testing", E739= "Utilization Rate (per 100,000 patients)"),
SUMIFS(PSA!$D:$D,PSA!$A:$A,C739,PSA!$G:$G,D739),
IF(AND(A739="Colorectal Cancer Screening", E739="Utilization Rate (per 100,000 patients)"),
SUMIFS(COL!$D:$D,COL!$A:$A,C739,COL!$G:$G, D739),
IF(AND(A739="Cervical Cancer Screening", E739="Utilization Rate (per 100,000 patients)"),
SUMIFS(CERV!$D:$D,CERV!$A:$A,C739,CERV!$G:$G,D739),
IF(AND(A739="Cancer Screening for CKD patients", E739="Utilization Rate (per 100,000 patients)"),
SUMIFS(CANSCRN!$D:$D,CANSCRN!$A:$A,C739,CANSCRN!$G:$G,D739),
IF(AND(A739="PSA Testing", E739="Cost per service ($USD)"),
SUMIFS(PSA!$E:$E,PSA!$A:$A,C739,PSA!$G:$G,D739),
IF(AND(A739="Colorectal Cancer Screening", E739="Cost per service ($USD)"),
SUMIFS(COL!$E:$E,COL!$A:$A,C739,COL!$G:$G,D739),
IF(AND(A739="Cervical Cancer Screening", E739="Cost per service ($USD)"),
SUMIFS(CERV!$E:$E,CERV!$A:$A,C739,CERV!$G:$G,D739),
IF(AND(A739="Cancer Screening for CKD patients", E739="Cost per service ($USD)"),
SUMIFS(CANSCRN!$E:$E,CANSCRN!$A:$A,C739,CANSCRN!$G:$G,D739),
IF(AND(A739="PSA Testing", E739="Total Expenditure ($USD per 100,000 patients)"),
SUMIFS(PSA!$F:$F,PSA!$A:$A,C739,PSA!$G:$G,D739),
IF(AND(A739="Colorectal Cancer Screening", E739="Total Expenditure ($USD per 100,000 patients)"),
SUMIFS(COL!$F:$F,COL!$A:$A,C739,COL!$G:$G,D739),
IF(AND(A739="Cervical Cancer Screening", E739="Total Expenditure ($USD per 100,000 patients)"),
SUMIFS(CERV!$F:$F,CERV!$A:$A,C739,CERV!$G:$G,D739),
SUMIFS(CANSCRN!$F:$F,CANSCRN!$A:$A,C739,CANSCRN!$G:$G,D739))))))))))))</f>
        <v>9767.7988869698711</v>
      </c>
    </row>
    <row r="740" spans="1:6" x14ac:dyDescent="0.2">
      <c r="A740" s="24" t="s">
        <v>103</v>
      </c>
      <c r="B740" s="24" t="s">
        <v>101</v>
      </c>
      <c r="C740" s="24" t="s">
        <v>46</v>
      </c>
      <c r="D740" s="24">
        <v>2010</v>
      </c>
      <c r="E740" s="24" t="s">
        <v>102</v>
      </c>
      <c r="F740" s="3">
        <f>IF(AND(A740="PSA Testing", E740= "Utilization Rate (per 100,000 patients)"),
SUMIFS(PSA!$D:$D,PSA!$A:$A,C740,PSA!$G:$G,D740),
IF(AND(A740="Colorectal Cancer Screening", E740="Utilization Rate (per 100,000 patients)"),
SUMIFS(COL!$D:$D,COL!$A:$A,C740,COL!$G:$G, D740),
IF(AND(A740="Cervical Cancer Screening", E740="Utilization Rate (per 100,000 patients)"),
SUMIFS(CERV!$D:$D,CERV!$A:$A,C740,CERV!$G:$G,D740),
IF(AND(A740="Cancer Screening for CKD patients", E740="Utilization Rate (per 100,000 patients)"),
SUMIFS(CANSCRN!$D:$D,CANSCRN!$A:$A,C740,CANSCRN!$G:$G,D740),
IF(AND(A740="PSA Testing", E740="Cost per service ($USD)"),
SUMIFS(PSA!$E:$E,PSA!$A:$A,C740,PSA!$G:$G,D740),
IF(AND(A740="Colorectal Cancer Screening", E740="Cost per service ($USD)"),
SUMIFS(COL!$E:$E,COL!$A:$A,C740,COL!$G:$G,D740),
IF(AND(A740="Cervical Cancer Screening", E740="Cost per service ($USD)"),
SUMIFS(CERV!$E:$E,CERV!$A:$A,C740,CERV!$G:$G,D740),
IF(AND(A740="Cancer Screening for CKD patients", E740="Cost per service ($USD)"),
SUMIFS(CANSCRN!$E:$E,CANSCRN!$A:$A,C740,CANSCRN!$G:$G,D740),
IF(AND(A740="PSA Testing", E740="Total Expenditure ($USD per 100,000 patients)"),
SUMIFS(PSA!$F:$F,PSA!$A:$A,C740,PSA!$G:$G,D740),
IF(AND(A740="Colorectal Cancer Screening", E740="Total Expenditure ($USD per 100,000 patients)"),
SUMIFS(COL!$F:$F,COL!$A:$A,C740,COL!$G:$G,D740),
IF(AND(A740="Cervical Cancer Screening", E740="Total Expenditure ($USD per 100,000 patients)"),
SUMIFS(CERV!$F:$F,CERV!$A:$A,C740,CERV!$G:$G,D740),
SUMIFS(CANSCRN!$F:$F,CANSCRN!$A:$A,C740,CANSCRN!$G:$G,D740))))))))))))</f>
        <v>8917.9104477611945</v>
      </c>
    </row>
    <row r="741" spans="1:6" x14ac:dyDescent="0.2">
      <c r="A741" s="24" t="s">
        <v>103</v>
      </c>
      <c r="B741" s="24" t="s">
        <v>101</v>
      </c>
      <c r="C741" s="24" t="s">
        <v>46</v>
      </c>
      <c r="D741" s="24">
        <v>2011</v>
      </c>
      <c r="E741" s="24" t="s">
        <v>102</v>
      </c>
      <c r="F741" s="3">
        <f>IF(AND(A741="PSA Testing", E741= "Utilization Rate (per 100,000 patients)"),
SUMIFS(PSA!$D:$D,PSA!$A:$A,C741,PSA!$G:$G,D741),
IF(AND(A741="Colorectal Cancer Screening", E741="Utilization Rate (per 100,000 patients)"),
SUMIFS(COL!$D:$D,COL!$A:$A,C741,COL!$G:$G, D741),
IF(AND(A741="Cervical Cancer Screening", E741="Utilization Rate (per 100,000 patients)"),
SUMIFS(CERV!$D:$D,CERV!$A:$A,C741,CERV!$G:$G,D741),
IF(AND(A741="Cancer Screening for CKD patients", E741="Utilization Rate (per 100,000 patients)"),
SUMIFS(CANSCRN!$D:$D,CANSCRN!$A:$A,C741,CANSCRN!$G:$G,D741),
IF(AND(A741="PSA Testing", E741="Cost per service ($USD)"),
SUMIFS(PSA!$E:$E,PSA!$A:$A,C741,PSA!$G:$G,D741),
IF(AND(A741="Colorectal Cancer Screening", E741="Cost per service ($USD)"),
SUMIFS(COL!$E:$E,COL!$A:$A,C741,COL!$G:$G,D741),
IF(AND(A741="Cervical Cancer Screening", E741="Cost per service ($USD)"),
SUMIFS(CERV!$E:$E,CERV!$A:$A,C741,CERV!$G:$G,D741),
IF(AND(A741="Cancer Screening for CKD patients", E741="Cost per service ($USD)"),
SUMIFS(CANSCRN!$E:$E,CANSCRN!$A:$A,C741,CANSCRN!$G:$G,D741),
IF(AND(A741="PSA Testing", E741="Total Expenditure ($USD per 100,000 patients)"),
SUMIFS(PSA!$F:$F,PSA!$A:$A,C741,PSA!$G:$G,D741),
IF(AND(A741="Colorectal Cancer Screening", E741="Total Expenditure ($USD per 100,000 patients)"),
SUMIFS(COL!$F:$F,COL!$A:$A,C741,COL!$G:$G,D741),
IF(AND(A741="Cervical Cancer Screening", E741="Total Expenditure ($USD per 100,000 patients)"),
SUMIFS(CERV!$F:$F,CERV!$A:$A,C741,CERV!$G:$G,D741),
SUMIFS(CANSCRN!$F:$F,CANSCRN!$A:$A,C741,CANSCRN!$G:$G,D741))))))))))))</f>
        <v>8133.4723670490093</v>
      </c>
    </row>
    <row r="742" spans="1:6" x14ac:dyDescent="0.2">
      <c r="A742" s="24" t="s">
        <v>103</v>
      </c>
      <c r="B742" s="24" t="s">
        <v>101</v>
      </c>
      <c r="C742" s="24" t="s">
        <v>46</v>
      </c>
      <c r="D742" s="24">
        <v>2012</v>
      </c>
      <c r="E742" s="24" t="s">
        <v>102</v>
      </c>
      <c r="F742" s="3">
        <f>IF(AND(A742="PSA Testing", E742= "Utilization Rate (per 100,000 patients)"),
SUMIFS(PSA!$D:$D,PSA!$A:$A,C742,PSA!$G:$G,D742),
IF(AND(A742="Colorectal Cancer Screening", E742="Utilization Rate (per 100,000 patients)"),
SUMIFS(COL!$D:$D,COL!$A:$A,C742,COL!$G:$G, D742),
IF(AND(A742="Cervical Cancer Screening", E742="Utilization Rate (per 100,000 patients)"),
SUMIFS(CERV!$D:$D,CERV!$A:$A,C742,CERV!$G:$G,D742),
IF(AND(A742="Cancer Screening for CKD patients", E742="Utilization Rate (per 100,000 patients)"),
SUMIFS(CANSCRN!$D:$D,CANSCRN!$A:$A,C742,CANSCRN!$G:$G,D742),
IF(AND(A742="PSA Testing", E742="Cost per service ($USD)"),
SUMIFS(PSA!$E:$E,PSA!$A:$A,C742,PSA!$G:$G,D742),
IF(AND(A742="Colorectal Cancer Screening", E742="Cost per service ($USD)"),
SUMIFS(COL!$E:$E,COL!$A:$A,C742,COL!$G:$G,D742),
IF(AND(A742="Cervical Cancer Screening", E742="Cost per service ($USD)"),
SUMIFS(CERV!$E:$E,CERV!$A:$A,C742,CERV!$G:$G,D742),
IF(AND(A742="Cancer Screening for CKD patients", E742="Cost per service ($USD)"),
SUMIFS(CANSCRN!$E:$E,CANSCRN!$A:$A,C742,CANSCRN!$G:$G,D742),
IF(AND(A742="PSA Testing", E742="Total Expenditure ($USD per 100,000 patients)"),
SUMIFS(PSA!$F:$F,PSA!$A:$A,C742,PSA!$G:$G,D742),
IF(AND(A742="Colorectal Cancer Screening", E742="Total Expenditure ($USD per 100,000 patients)"),
SUMIFS(COL!$F:$F,COL!$A:$A,C742,COL!$G:$G,D742),
IF(AND(A742="Cervical Cancer Screening", E742="Total Expenditure ($USD per 100,000 patients)"),
SUMIFS(CERV!$F:$F,CERV!$A:$A,C742,CERV!$G:$G,D742),
SUMIFS(CANSCRN!$F:$F,CANSCRN!$A:$A,C742,CANSCRN!$G:$G,D742))))))))))))</f>
        <v>7460.9882964889466</v>
      </c>
    </row>
    <row r="743" spans="1:6" x14ac:dyDescent="0.2">
      <c r="A743" s="24" t="s">
        <v>103</v>
      </c>
      <c r="B743" s="24" t="s">
        <v>101</v>
      </c>
      <c r="C743" s="24" t="s">
        <v>46</v>
      </c>
      <c r="D743" s="24">
        <v>2013</v>
      </c>
      <c r="E743" s="24" t="s">
        <v>102</v>
      </c>
      <c r="F743" s="3">
        <f>IF(AND(A743="PSA Testing", E743= "Utilization Rate (per 100,000 patients)"),
SUMIFS(PSA!$D:$D,PSA!$A:$A,C743,PSA!$G:$G,D743),
IF(AND(A743="Colorectal Cancer Screening", E743="Utilization Rate (per 100,000 patients)"),
SUMIFS(COL!$D:$D,COL!$A:$A,C743,COL!$G:$G, D743),
IF(AND(A743="Cervical Cancer Screening", E743="Utilization Rate (per 100,000 patients)"),
SUMIFS(CERV!$D:$D,CERV!$A:$A,C743,CERV!$G:$G,D743),
IF(AND(A743="Cancer Screening for CKD patients", E743="Utilization Rate (per 100,000 patients)"),
SUMIFS(CANSCRN!$D:$D,CANSCRN!$A:$A,C743,CANSCRN!$G:$G,D743),
IF(AND(A743="PSA Testing", E743="Cost per service ($USD)"),
SUMIFS(PSA!$E:$E,PSA!$A:$A,C743,PSA!$G:$G,D743),
IF(AND(A743="Colorectal Cancer Screening", E743="Cost per service ($USD)"),
SUMIFS(COL!$E:$E,COL!$A:$A,C743,COL!$G:$G,D743),
IF(AND(A743="Cervical Cancer Screening", E743="Cost per service ($USD)"),
SUMIFS(CERV!$E:$E,CERV!$A:$A,C743,CERV!$G:$G,D743),
IF(AND(A743="Cancer Screening for CKD patients", E743="Cost per service ($USD)"),
SUMIFS(CANSCRN!$E:$E,CANSCRN!$A:$A,C743,CANSCRN!$G:$G,D743),
IF(AND(A743="PSA Testing", E743="Total Expenditure ($USD per 100,000 patients)"),
SUMIFS(PSA!$F:$F,PSA!$A:$A,C743,PSA!$G:$G,D743),
IF(AND(A743="Colorectal Cancer Screening", E743="Total Expenditure ($USD per 100,000 patients)"),
SUMIFS(COL!$F:$F,COL!$A:$A,C743,COL!$G:$G,D743),
IF(AND(A743="Cervical Cancer Screening", E743="Total Expenditure ($USD per 100,000 patients)"),
SUMIFS(CERV!$F:$F,CERV!$A:$A,C743,CERV!$G:$G,D743),
SUMIFS(CANSCRN!$F:$F,CANSCRN!$A:$A,C743,CANSCRN!$G:$G,D743))))))))))))</f>
        <v>7337.8002941657141</v>
      </c>
    </row>
    <row r="744" spans="1:6" x14ac:dyDescent="0.2">
      <c r="A744" s="24" t="s">
        <v>103</v>
      </c>
      <c r="B744" s="24" t="s">
        <v>101</v>
      </c>
      <c r="C744" s="24" t="s">
        <v>46</v>
      </c>
      <c r="D744" s="24">
        <v>2014</v>
      </c>
      <c r="E744" s="24" t="s">
        <v>102</v>
      </c>
      <c r="F744" s="3">
        <f>IF(AND(A744="PSA Testing", E744= "Utilization Rate (per 100,000 patients)"),
SUMIFS(PSA!$D:$D,PSA!$A:$A,C744,PSA!$G:$G,D744),
IF(AND(A744="Colorectal Cancer Screening", E744="Utilization Rate (per 100,000 patients)"),
SUMIFS(COL!$D:$D,COL!$A:$A,C744,COL!$G:$G, D744),
IF(AND(A744="Cervical Cancer Screening", E744="Utilization Rate (per 100,000 patients)"),
SUMIFS(CERV!$D:$D,CERV!$A:$A,C744,CERV!$G:$G,D744),
IF(AND(A744="Cancer Screening for CKD patients", E744="Utilization Rate (per 100,000 patients)"),
SUMIFS(CANSCRN!$D:$D,CANSCRN!$A:$A,C744,CANSCRN!$G:$G,D744),
IF(AND(A744="PSA Testing", E744="Cost per service ($USD)"),
SUMIFS(PSA!$E:$E,PSA!$A:$A,C744,PSA!$G:$G,D744),
IF(AND(A744="Colorectal Cancer Screening", E744="Cost per service ($USD)"),
SUMIFS(COL!$E:$E,COL!$A:$A,C744,COL!$G:$G,D744),
IF(AND(A744="Cervical Cancer Screening", E744="Cost per service ($USD)"),
SUMIFS(CERV!$E:$E,CERV!$A:$A,C744,CERV!$G:$G,D744),
IF(AND(A744="Cancer Screening for CKD patients", E744="Cost per service ($USD)"),
SUMIFS(CANSCRN!$E:$E,CANSCRN!$A:$A,C744,CANSCRN!$G:$G,D744),
IF(AND(A744="PSA Testing", E744="Total Expenditure ($USD per 100,000 patients)"),
SUMIFS(PSA!$F:$F,PSA!$A:$A,C744,PSA!$G:$G,D744),
IF(AND(A744="Colorectal Cancer Screening", E744="Total Expenditure ($USD per 100,000 patients)"),
SUMIFS(COL!$F:$F,COL!$A:$A,C744,COL!$G:$G,D744),
IF(AND(A744="Cervical Cancer Screening", E744="Total Expenditure ($USD per 100,000 patients)"),
SUMIFS(CERV!$F:$F,CERV!$A:$A,C744,CERV!$G:$G,D744),
SUMIFS(CANSCRN!$F:$F,CANSCRN!$A:$A,C744,CANSCRN!$G:$G,D744))))))))))))</f>
        <v>6753.1064289573196</v>
      </c>
    </row>
    <row r="745" spans="1:6" x14ac:dyDescent="0.2">
      <c r="A745" s="24" t="s">
        <v>103</v>
      </c>
      <c r="B745" s="24" t="s">
        <v>101</v>
      </c>
      <c r="C745" s="24" t="s">
        <v>46</v>
      </c>
      <c r="D745" s="24">
        <v>2015</v>
      </c>
      <c r="E745" s="24" t="s">
        <v>102</v>
      </c>
      <c r="F745" s="3">
        <f>IF(AND(A745="PSA Testing", E745= "Utilization Rate (per 100,000 patients)"),
SUMIFS(PSA!$D:$D,PSA!$A:$A,C745,PSA!$G:$G,D745),
IF(AND(A745="Colorectal Cancer Screening", E745="Utilization Rate (per 100,000 patients)"),
SUMIFS(COL!$D:$D,COL!$A:$A,C745,COL!$G:$G, D745),
IF(AND(A745="Cervical Cancer Screening", E745="Utilization Rate (per 100,000 patients)"),
SUMIFS(CERV!$D:$D,CERV!$A:$A,C745,CERV!$G:$G,D745),
IF(AND(A745="Cancer Screening for CKD patients", E745="Utilization Rate (per 100,000 patients)"),
SUMIFS(CANSCRN!$D:$D,CANSCRN!$A:$A,C745,CANSCRN!$G:$G,D745),
IF(AND(A745="PSA Testing", E745="Cost per service ($USD)"),
SUMIFS(PSA!$E:$E,PSA!$A:$A,C745,PSA!$G:$G,D745),
IF(AND(A745="Colorectal Cancer Screening", E745="Cost per service ($USD)"),
SUMIFS(COL!$E:$E,COL!$A:$A,C745,COL!$G:$G,D745),
IF(AND(A745="Cervical Cancer Screening", E745="Cost per service ($USD)"),
SUMIFS(CERV!$E:$E,CERV!$A:$A,C745,CERV!$G:$G,D745),
IF(AND(A745="Cancer Screening for CKD patients", E745="Cost per service ($USD)"),
SUMIFS(CANSCRN!$E:$E,CANSCRN!$A:$A,C745,CANSCRN!$G:$G,D745),
IF(AND(A745="PSA Testing", E745="Total Expenditure ($USD per 100,000 patients)"),
SUMIFS(PSA!$F:$F,PSA!$A:$A,C745,PSA!$G:$G,D745),
IF(AND(A745="Colorectal Cancer Screening", E745="Total Expenditure ($USD per 100,000 patients)"),
SUMIFS(COL!$F:$F,COL!$A:$A,C745,COL!$G:$G,D745),
IF(AND(A745="Cervical Cancer Screening", E745="Total Expenditure ($USD per 100,000 patients)"),
SUMIFS(CERV!$F:$F,CERV!$A:$A,C745,CERV!$G:$G,D745),
SUMIFS(CANSCRN!$F:$F,CANSCRN!$A:$A,C745,CANSCRN!$G:$G,D745))))))))))))</f>
        <v>6195.8874458874452</v>
      </c>
    </row>
    <row r="746" spans="1:6" x14ac:dyDescent="0.2">
      <c r="A746" s="24" t="s">
        <v>103</v>
      </c>
      <c r="B746" s="24" t="s">
        <v>101</v>
      </c>
      <c r="C746" s="24" t="s">
        <v>46</v>
      </c>
      <c r="D746" s="24">
        <v>2016</v>
      </c>
      <c r="E746" s="24" t="s">
        <v>102</v>
      </c>
      <c r="F746" s="3">
        <f>IF(AND(A746="PSA Testing", E746= "Utilization Rate (per 100,000 patients)"),
SUMIFS(PSA!$D:$D,PSA!$A:$A,C746,PSA!$G:$G,D746),
IF(AND(A746="Colorectal Cancer Screening", E746="Utilization Rate (per 100,000 patients)"),
SUMIFS(COL!$D:$D,COL!$A:$A,C746,COL!$G:$G, D746),
IF(AND(A746="Cervical Cancer Screening", E746="Utilization Rate (per 100,000 patients)"),
SUMIFS(CERV!$D:$D,CERV!$A:$A,C746,CERV!$G:$G,D746),
IF(AND(A746="Cancer Screening for CKD patients", E746="Utilization Rate (per 100,000 patients)"),
SUMIFS(CANSCRN!$D:$D,CANSCRN!$A:$A,C746,CANSCRN!$G:$G,D746),
IF(AND(A746="PSA Testing", E746="Cost per service ($USD)"),
SUMIFS(PSA!$E:$E,PSA!$A:$A,C746,PSA!$G:$G,D746),
IF(AND(A746="Colorectal Cancer Screening", E746="Cost per service ($USD)"),
SUMIFS(COL!$E:$E,COL!$A:$A,C746,COL!$G:$G,D746),
IF(AND(A746="Cervical Cancer Screening", E746="Cost per service ($USD)"),
SUMIFS(CERV!$E:$E,CERV!$A:$A,C746,CERV!$G:$G,D746),
IF(AND(A746="Cancer Screening for CKD patients", E746="Cost per service ($USD)"),
SUMIFS(CANSCRN!$E:$E,CANSCRN!$A:$A,C746,CANSCRN!$G:$G,D746),
IF(AND(A746="PSA Testing", E746="Total Expenditure ($USD per 100,000 patients)"),
SUMIFS(PSA!$F:$F,PSA!$A:$A,C746,PSA!$G:$G,D746),
IF(AND(A746="Colorectal Cancer Screening", E746="Total Expenditure ($USD per 100,000 patients)"),
SUMIFS(COL!$F:$F,COL!$A:$A,C746,COL!$G:$G,D746),
IF(AND(A746="Cervical Cancer Screening", E746="Total Expenditure ($USD per 100,000 patients)"),
SUMIFS(CERV!$F:$F,CERV!$A:$A,C746,CERV!$G:$G,D746),
SUMIFS(CANSCRN!$F:$F,CANSCRN!$A:$A,C746,CANSCRN!$G:$G,D746))))))))))))</f>
        <v>7177.9475982532749</v>
      </c>
    </row>
    <row r="747" spans="1:6" x14ac:dyDescent="0.2">
      <c r="A747" s="24" t="s">
        <v>103</v>
      </c>
      <c r="B747" s="24" t="s">
        <v>101</v>
      </c>
      <c r="C747" s="24" t="s">
        <v>46</v>
      </c>
      <c r="D747" s="24">
        <v>2017</v>
      </c>
      <c r="E747" s="24" t="s">
        <v>102</v>
      </c>
      <c r="F747" s="3">
        <f>IF(AND(A747="PSA Testing", E747= "Utilization Rate (per 100,000 patients)"),
SUMIFS(PSA!$D:$D,PSA!$A:$A,C747,PSA!$G:$G,D747),
IF(AND(A747="Colorectal Cancer Screening", E747="Utilization Rate (per 100,000 patients)"),
SUMIFS(COL!$D:$D,COL!$A:$A,C747,COL!$G:$G, D747),
IF(AND(A747="Cervical Cancer Screening", E747="Utilization Rate (per 100,000 patients)"),
SUMIFS(CERV!$D:$D,CERV!$A:$A,C747,CERV!$G:$G,D747),
IF(AND(A747="Cancer Screening for CKD patients", E747="Utilization Rate (per 100,000 patients)"),
SUMIFS(CANSCRN!$D:$D,CANSCRN!$A:$A,C747,CANSCRN!$G:$G,D747),
IF(AND(A747="PSA Testing", E747="Cost per service ($USD)"),
SUMIFS(PSA!$E:$E,PSA!$A:$A,C747,PSA!$G:$G,D747),
IF(AND(A747="Colorectal Cancer Screening", E747="Cost per service ($USD)"),
SUMIFS(COL!$E:$E,COL!$A:$A,C747,COL!$G:$G,D747),
IF(AND(A747="Cervical Cancer Screening", E747="Cost per service ($USD)"),
SUMIFS(CERV!$E:$E,CERV!$A:$A,C747,CERV!$G:$G,D747),
IF(AND(A747="Cancer Screening for CKD patients", E747="Cost per service ($USD)"),
SUMIFS(CANSCRN!$E:$E,CANSCRN!$A:$A,C747,CANSCRN!$G:$G,D747),
IF(AND(A747="PSA Testing", E747="Total Expenditure ($USD per 100,000 patients)"),
SUMIFS(PSA!$F:$F,PSA!$A:$A,C747,PSA!$G:$G,D747),
IF(AND(A747="Colorectal Cancer Screening", E747="Total Expenditure ($USD per 100,000 patients)"),
SUMIFS(COL!$F:$F,COL!$A:$A,C747,COL!$G:$G,D747),
IF(AND(A747="Cervical Cancer Screening", E747="Total Expenditure ($USD per 100,000 patients)"),
SUMIFS(CERV!$F:$F,CERV!$A:$A,C747,CERV!$G:$G,D747),
SUMIFS(CANSCRN!$F:$F,CANSCRN!$A:$A,C747,CANSCRN!$G:$G,D747))))))))))))</f>
        <v>6914.8936170212764</v>
      </c>
    </row>
    <row r="748" spans="1:6" x14ac:dyDescent="0.2">
      <c r="A748" s="24" t="s">
        <v>103</v>
      </c>
      <c r="B748" s="24" t="s">
        <v>101</v>
      </c>
      <c r="C748" s="24" t="s">
        <v>46</v>
      </c>
      <c r="D748" s="24">
        <v>2018</v>
      </c>
      <c r="E748" s="24" t="s">
        <v>102</v>
      </c>
      <c r="F748" s="3">
        <f>IF(AND(A748="PSA Testing", E748= "Utilization Rate (per 100,000 patients)"),
SUMIFS(PSA!$D:$D,PSA!$A:$A,C748,PSA!$G:$G,D748),
IF(AND(A748="Colorectal Cancer Screening", E748="Utilization Rate (per 100,000 patients)"),
SUMIFS(COL!$D:$D,COL!$A:$A,C748,COL!$G:$G, D748),
IF(AND(A748="Cervical Cancer Screening", E748="Utilization Rate (per 100,000 patients)"),
SUMIFS(CERV!$D:$D,CERV!$A:$A,C748,CERV!$G:$G,D748),
IF(AND(A748="Cancer Screening for CKD patients", E748="Utilization Rate (per 100,000 patients)"),
SUMIFS(CANSCRN!$D:$D,CANSCRN!$A:$A,C748,CANSCRN!$G:$G,D748),
IF(AND(A748="PSA Testing", E748="Cost per service ($USD)"),
SUMIFS(PSA!$E:$E,PSA!$A:$A,C748,PSA!$G:$G,D748),
IF(AND(A748="Colorectal Cancer Screening", E748="Cost per service ($USD)"),
SUMIFS(COL!$E:$E,COL!$A:$A,C748,COL!$G:$G,D748),
IF(AND(A748="Cervical Cancer Screening", E748="Cost per service ($USD)"),
SUMIFS(CERV!$E:$E,CERV!$A:$A,C748,CERV!$G:$G,D748),
IF(AND(A748="Cancer Screening for CKD patients", E748="Cost per service ($USD)"),
SUMIFS(CANSCRN!$E:$E,CANSCRN!$A:$A,C748,CANSCRN!$G:$G,D748),
IF(AND(A748="PSA Testing", E748="Total Expenditure ($USD per 100,000 patients)"),
SUMIFS(PSA!$F:$F,PSA!$A:$A,C748,PSA!$G:$G,D748),
IF(AND(A748="Colorectal Cancer Screening", E748="Total Expenditure ($USD per 100,000 patients)"),
SUMIFS(COL!$F:$F,COL!$A:$A,C748,COL!$G:$G,D748),
IF(AND(A748="Cervical Cancer Screening", E748="Total Expenditure ($USD per 100,000 patients)"),
SUMIFS(CERV!$F:$F,CERV!$A:$A,C748,CERV!$G:$G,D748),
SUMIFS(CANSCRN!$F:$F,CANSCRN!$A:$A,C748,CANSCRN!$G:$G,D748))))))))))))</f>
        <v>6592.7419354838712</v>
      </c>
    </row>
    <row r="749" spans="1:6" x14ac:dyDescent="0.2">
      <c r="A749" s="24" t="s">
        <v>103</v>
      </c>
      <c r="B749" s="24" t="s">
        <v>101</v>
      </c>
      <c r="C749" s="24" t="s">
        <v>46</v>
      </c>
      <c r="D749" s="24">
        <v>2019</v>
      </c>
      <c r="E749" s="24" t="s">
        <v>102</v>
      </c>
      <c r="F749" s="3">
        <f>IF(AND(A749="PSA Testing", E749= "Utilization Rate (per 100,000 patients)"),
SUMIFS(PSA!$D:$D,PSA!$A:$A,C749,PSA!$G:$G,D749),
IF(AND(A749="Colorectal Cancer Screening", E749="Utilization Rate (per 100,000 patients)"),
SUMIFS(COL!$D:$D,COL!$A:$A,C749,COL!$G:$G, D749),
IF(AND(A749="Cervical Cancer Screening", E749="Utilization Rate (per 100,000 patients)"),
SUMIFS(CERV!$D:$D,CERV!$A:$A,C749,CERV!$G:$G,D749),
IF(AND(A749="Cancer Screening for CKD patients", E749="Utilization Rate (per 100,000 patients)"),
SUMIFS(CANSCRN!$D:$D,CANSCRN!$A:$A,C749,CANSCRN!$G:$G,D749),
IF(AND(A749="PSA Testing", E749="Cost per service ($USD)"),
SUMIFS(PSA!$E:$E,PSA!$A:$A,C749,PSA!$G:$G,D749),
IF(AND(A749="Colorectal Cancer Screening", E749="Cost per service ($USD)"),
SUMIFS(COL!$E:$E,COL!$A:$A,C749,COL!$G:$G,D749),
IF(AND(A749="Cervical Cancer Screening", E749="Cost per service ($USD)"),
SUMIFS(CERV!$E:$E,CERV!$A:$A,C749,CERV!$G:$G,D749),
IF(AND(A749="Cancer Screening for CKD patients", E749="Cost per service ($USD)"),
SUMIFS(CANSCRN!$E:$E,CANSCRN!$A:$A,C749,CANSCRN!$G:$G,D749),
IF(AND(A749="PSA Testing", E749="Total Expenditure ($USD per 100,000 patients)"),
SUMIFS(PSA!$F:$F,PSA!$A:$A,C749,PSA!$G:$G,D749),
IF(AND(A749="Colorectal Cancer Screening", E749="Total Expenditure ($USD per 100,000 patients)"),
SUMIFS(COL!$F:$F,COL!$A:$A,C749,COL!$G:$G,D749),
IF(AND(A749="Cervical Cancer Screening", E749="Total Expenditure ($USD per 100,000 patients)"),
SUMIFS(CERV!$F:$F,CERV!$A:$A,C749,CERV!$G:$G,D749),
SUMIFS(CANSCRN!$F:$F,CANSCRN!$A:$A,C749,CANSCRN!$G:$G,D749))))))))))))</f>
        <v>6922.1037411892285</v>
      </c>
    </row>
    <row r="750" spans="1:6" x14ac:dyDescent="0.2">
      <c r="A750" s="24" t="s">
        <v>103</v>
      </c>
      <c r="B750" s="24" t="s">
        <v>101</v>
      </c>
      <c r="C750" s="24" t="s">
        <v>47</v>
      </c>
      <c r="D750" s="24">
        <v>2009</v>
      </c>
      <c r="E750" s="24" t="s">
        <v>102</v>
      </c>
      <c r="F750" s="3">
        <f>IF(AND(A750="PSA Testing", E750= "Utilization Rate (per 100,000 patients)"),
SUMIFS(PSA!$D:$D,PSA!$A:$A,C750,PSA!$G:$G,D750),
IF(AND(A750="Colorectal Cancer Screening", E750="Utilization Rate (per 100,000 patients)"),
SUMIFS(COL!$D:$D,COL!$A:$A,C750,COL!$G:$G, D750),
IF(AND(A750="Cervical Cancer Screening", E750="Utilization Rate (per 100,000 patients)"),
SUMIFS(CERV!$D:$D,CERV!$A:$A,C750,CERV!$G:$G,D750),
IF(AND(A750="Cancer Screening for CKD patients", E750="Utilization Rate (per 100,000 patients)"),
SUMIFS(CANSCRN!$D:$D,CANSCRN!$A:$A,C750,CANSCRN!$G:$G,D750),
IF(AND(A750="PSA Testing", E750="Cost per service ($USD)"),
SUMIFS(PSA!$E:$E,PSA!$A:$A,C750,PSA!$G:$G,D750),
IF(AND(A750="Colorectal Cancer Screening", E750="Cost per service ($USD)"),
SUMIFS(COL!$E:$E,COL!$A:$A,C750,COL!$G:$G,D750),
IF(AND(A750="Cervical Cancer Screening", E750="Cost per service ($USD)"),
SUMIFS(CERV!$E:$E,CERV!$A:$A,C750,CERV!$G:$G,D750),
IF(AND(A750="Cancer Screening for CKD patients", E750="Cost per service ($USD)"),
SUMIFS(CANSCRN!$E:$E,CANSCRN!$A:$A,C750,CANSCRN!$G:$G,D750),
IF(AND(A750="PSA Testing", E750="Total Expenditure ($USD per 100,000 patients)"),
SUMIFS(PSA!$F:$F,PSA!$A:$A,C750,PSA!$G:$G,D750),
IF(AND(A750="Colorectal Cancer Screening", E750="Total Expenditure ($USD per 100,000 patients)"),
SUMIFS(COL!$F:$F,COL!$A:$A,C750,COL!$G:$G,D750),
IF(AND(A750="Cervical Cancer Screening", E750="Total Expenditure ($USD per 100,000 patients)"),
SUMIFS(CERV!$F:$F,CERV!$A:$A,C750,CERV!$G:$G,D750),
SUMIFS(CANSCRN!$F:$F,CANSCRN!$A:$A,C750,CANSCRN!$G:$G,D750))))))))))))</f>
        <v>8161.4276358873612</v>
      </c>
    </row>
    <row r="751" spans="1:6" x14ac:dyDescent="0.2">
      <c r="A751" s="24" t="s">
        <v>103</v>
      </c>
      <c r="B751" s="24" t="s">
        <v>101</v>
      </c>
      <c r="C751" s="24" t="s">
        <v>47</v>
      </c>
      <c r="D751" s="24">
        <v>2010</v>
      </c>
      <c r="E751" s="24" t="s">
        <v>102</v>
      </c>
      <c r="F751" s="3">
        <f>IF(AND(A751="PSA Testing", E751= "Utilization Rate (per 100,000 patients)"),
SUMIFS(PSA!$D:$D,PSA!$A:$A,C751,PSA!$G:$G,D751),
IF(AND(A751="Colorectal Cancer Screening", E751="Utilization Rate (per 100,000 patients)"),
SUMIFS(COL!$D:$D,COL!$A:$A,C751,COL!$G:$G, D751),
IF(AND(A751="Cervical Cancer Screening", E751="Utilization Rate (per 100,000 patients)"),
SUMIFS(CERV!$D:$D,CERV!$A:$A,C751,CERV!$G:$G,D751),
IF(AND(A751="Cancer Screening for CKD patients", E751="Utilization Rate (per 100,000 patients)"),
SUMIFS(CANSCRN!$D:$D,CANSCRN!$A:$A,C751,CANSCRN!$G:$G,D751),
IF(AND(A751="PSA Testing", E751="Cost per service ($USD)"),
SUMIFS(PSA!$E:$E,PSA!$A:$A,C751,PSA!$G:$G,D751),
IF(AND(A751="Colorectal Cancer Screening", E751="Cost per service ($USD)"),
SUMIFS(COL!$E:$E,COL!$A:$A,C751,COL!$G:$G,D751),
IF(AND(A751="Cervical Cancer Screening", E751="Cost per service ($USD)"),
SUMIFS(CERV!$E:$E,CERV!$A:$A,C751,CERV!$G:$G,D751),
IF(AND(A751="Cancer Screening for CKD patients", E751="Cost per service ($USD)"),
SUMIFS(CANSCRN!$E:$E,CANSCRN!$A:$A,C751,CANSCRN!$G:$G,D751),
IF(AND(A751="PSA Testing", E751="Total Expenditure ($USD per 100,000 patients)"),
SUMIFS(PSA!$F:$F,PSA!$A:$A,C751,PSA!$G:$G,D751),
IF(AND(A751="Colorectal Cancer Screening", E751="Total Expenditure ($USD per 100,000 patients)"),
SUMIFS(COL!$F:$F,COL!$A:$A,C751,COL!$G:$G,D751),
IF(AND(A751="Cervical Cancer Screening", E751="Total Expenditure ($USD per 100,000 patients)"),
SUMIFS(CERV!$F:$F,CERV!$A:$A,C751,CERV!$G:$G,D751),
SUMIFS(CANSCRN!$F:$F,CANSCRN!$A:$A,C751,CANSCRN!$G:$G,D751))))))))))))</f>
        <v>8179.4410851446319</v>
      </c>
    </row>
    <row r="752" spans="1:6" x14ac:dyDescent="0.2">
      <c r="A752" s="24" t="s">
        <v>103</v>
      </c>
      <c r="B752" s="24" t="s">
        <v>101</v>
      </c>
      <c r="C752" s="24" t="s">
        <v>47</v>
      </c>
      <c r="D752" s="24">
        <v>2011</v>
      </c>
      <c r="E752" s="24" t="s">
        <v>102</v>
      </c>
      <c r="F752" s="3">
        <f>IF(AND(A752="PSA Testing", E752= "Utilization Rate (per 100,000 patients)"),
SUMIFS(PSA!$D:$D,PSA!$A:$A,C752,PSA!$G:$G,D752),
IF(AND(A752="Colorectal Cancer Screening", E752="Utilization Rate (per 100,000 patients)"),
SUMIFS(COL!$D:$D,COL!$A:$A,C752,COL!$G:$G, D752),
IF(AND(A752="Cervical Cancer Screening", E752="Utilization Rate (per 100,000 patients)"),
SUMIFS(CERV!$D:$D,CERV!$A:$A,C752,CERV!$G:$G,D752),
IF(AND(A752="Cancer Screening for CKD patients", E752="Utilization Rate (per 100,000 patients)"),
SUMIFS(CANSCRN!$D:$D,CANSCRN!$A:$A,C752,CANSCRN!$G:$G,D752),
IF(AND(A752="PSA Testing", E752="Cost per service ($USD)"),
SUMIFS(PSA!$E:$E,PSA!$A:$A,C752,PSA!$G:$G,D752),
IF(AND(A752="Colorectal Cancer Screening", E752="Cost per service ($USD)"),
SUMIFS(COL!$E:$E,COL!$A:$A,C752,COL!$G:$G,D752),
IF(AND(A752="Cervical Cancer Screening", E752="Cost per service ($USD)"),
SUMIFS(CERV!$E:$E,CERV!$A:$A,C752,CERV!$G:$G,D752),
IF(AND(A752="Cancer Screening for CKD patients", E752="Cost per service ($USD)"),
SUMIFS(CANSCRN!$E:$E,CANSCRN!$A:$A,C752,CANSCRN!$G:$G,D752),
IF(AND(A752="PSA Testing", E752="Total Expenditure ($USD per 100,000 patients)"),
SUMIFS(PSA!$F:$F,PSA!$A:$A,C752,PSA!$G:$G,D752),
IF(AND(A752="Colorectal Cancer Screening", E752="Total Expenditure ($USD per 100,000 patients)"),
SUMIFS(COL!$F:$F,COL!$A:$A,C752,COL!$G:$G,D752),
IF(AND(A752="Cervical Cancer Screening", E752="Total Expenditure ($USD per 100,000 patients)"),
SUMIFS(CERV!$F:$F,CERV!$A:$A,C752,CERV!$G:$G,D752),
SUMIFS(CANSCRN!$F:$F,CANSCRN!$A:$A,C752,CANSCRN!$G:$G,D752))))))))))))</f>
        <v>7547.6190476190477</v>
      </c>
    </row>
    <row r="753" spans="1:6" x14ac:dyDescent="0.2">
      <c r="A753" s="24" t="s">
        <v>103</v>
      </c>
      <c r="B753" s="24" t="s">
        <v>101</v>
      </c>
      <c r="C753" s="24" t="s">
        <v>47</v>
      </c>
      <c r="D753" s="24">
        <v>2012</v>
      </c>
      <c r="E753" s="24" t="s">
        <v>102</v>
      </c>
      <c r="F753" s="3">
        <f>IF(AND(A753="PSA Testing", E753= "Utilization Rate (per 100,000 patients)"),
SUMIFS(PSA!$D:$D,PSA!$A:$A,C753,PSA!$G:$G,D753),
IF(AND(A753="Colorectal Cancer Screening", E753="Utilization Rate (per 100,000 patients)"),
SUMIFS(COL!$D:$D,COL!$A:$A,C753,COL!$G:$G, D753),
IF(AND(A753="Cervical Cancer Screening", E753="Utilization Rate (per 100,000 patients)"),
SUMIFS(CERV!$D:$D,CERV!$A:$A,C753,CERV!$G:$G,D753),
IF(AND(A753="Cancer Screening for CKD patients", E753="Utilization Rate (per 100,000 patients)"),
SUMIFS(CANSCRN!$D:$D,CANSCRN!$A:$A,C753,CANSCRN!$G:$G,D753),
IF(AND(A753="PSA Testing", E753="Cost per service ($USD)"),
SUMIFS(PSA!$E:$E,PSA!$A:$A,C753,PSA!$G:$G,D753),
IF(AND(A753="Colorectal Cancer Screening", E753="Cost per service ($USD)"),
SUMIFS(COL!$E:$E,COL!$A:$A,C753,COL!$G:$G,D753),
IF(AND(A753="Cervical Cancer Screening", E753="Cost per service ($USD)"),
SUMIFS(CERV!$E:$E,CERV!$A:$A,C753,CERV!$G:$G,D753),
IF(AND(A753="Cancer Screening for CKD patients", E753="Cost per service ($USD)"),
SUMIFS(CANSCRN!$E:$E,CANSCRN!$A:$A,C753,CANSCRN!$G:$G,D753),
IF(AND(A753="PSA Testing", E753="Total Expenditure ($USD per 100,000 patients)"),
SUMIFS(PSA!$F:$F,PSA!$A:$A,C753,PSA!$G:$G,D753),
IF(AND(A753="Colorectal Cancer Screening", E753="Total Expenditure ($USD per 100,000 patients)"),
SUMIFS(COL!$F:$F,COL!$A:$A,C753,COL!$G:$G,D753),
IF(AND(A753="Cervical Cancer Screening", E753="Total Expenditure ($USD per 100,000 patients)"),
SUMIFS(CERV!$F:$F,CERV!$A:$A,C753,CERV!$G:$G,D753),
SUMIFS(CANSCRN!$F:$F,CANSCRN!$A:$A,C753,CANSCRN!$G:$G,D753))))))))))))</f>
        <v>7118.3337148088804</v>
      </c>
    </row>
    <row r="754" spans="1:6" x14ac:dyDescent="0.2">
      <c r="A754" s="24" t="s">
        <v>103</v>
      </c>
      <c r="B754" s="24" t="s">
        <v>101</v>
      </c>
      <c r="C754" s="24" t="s">
        <v>47</v>
      </c>
      <c r="D754" s="24">
        <v>2013</v>
      </c>
      <c r="E754" s="24" t="s">
        <v>102</v>
      </c>
      <c r="F754" s="3">
        <f>IF(AND(A754="PSA Testing", E754= "Utilization Rate (per 100,000 patients)"),
SUMIFS(PSA!$D:$D,PSA!$A:$A,C754,PSA!$G:$G,D754),
IF(AND(A754="Colorectal Cancer Screening", E754="Utilization Rate (per 100,000 patients)"),
SUMIFS(COL!$D:$D,COL!$A:$A,C754,COL!$G:$G, D754),
IF(AND(A754="Cervical Cancer Screening", E754="Utilization Rate (per 100,000 patients)"),
SUMIFS(CERV!$D:$D,CERV!$A:$A,C754,CERV!$G:$G,D754),
IF(AND(A754="Cancer Screening for CKD patients", E754="Utilization Rate (per 100,000 patients)"),
SUMIFS(CANSCRN!$D:$D,CANSCRN!$A:$A,C754,CANSCRN!$G:$G,D754),
IF(AND(A754="PSA Testing", E754="Cost per service ($USD)"),
SUMIFS(PSA!$E:$E,PSA!$A:$A,C754,PSA!$G:$G,D754),
IF(AND(A754="Colorectal Cancer Screening", E754="Cost per service ($USD)"),
SUMIFS(COL!$E:$E,COL!$A:$A,C754,COL!$G:$G,D754),
IF(AND(A754="Cervical Cancer Screening", E754="Cost per service ($USD)"),
SUMIFS(CERV!$E:$E,CERV!$A:$A,C754,CERV!$G:$G,D754),
IF(AND(A754="Cancer Screening for CKD patients", E754="Cost per service ($USD)"),
SUMIFS(CANSCRN!$E:$E,CANSCRN!$A:$A,C754,CANSCRN!$G:$G,D754),
IF(AND(A754="PSA Testing", E754="Total Expenditure ($USD per 100,000 patients)"),
SUMIFS(PSA!$F:$F,PSA!$A:$A,C754,PSA!$G:$G,D754),
IF(AND(A754="Colorectal Cancer Screening", E754="Total Expenditure ($USD per 100,000 patients)"),
SUMIFS(COL!$F:$F,COL!$A:$A,C754,COL!$G:$G,D754),
IF(AND(A754="Cervical Cancer Screening", E754="Total Expenditure ($USD per 100,000 patients)"),
SUMIFS(CERV!$F:$F,CERV!$A:$A,C754,CERV!$G:$G,D754),
SUMIFS(CANSCRN!$F:$F,CANSCRN!$A:$A,C754,CANSCRN!$G:$G,D754))))))))))))</f>
        <v>7418.611351195621</v>
      </c>
    </row>
    <row r="755" spans="1:6" x14ac:dyDescent="0.2">
      <c r="A755" s="24" t="s">
        <v>103</v>
      </c>
      <c r="B755" s="24" t="s">
        <v>101</v>
      </c>
      <c r="C755" s="24" t="s">
        <v>47</v>
      </c>
      <c r="D755" s="24">
        <v>2014</v>
      </c>
      <c r="E755" s="24" t="s">
        <v>102</v>
      </c>
      <c r="F755" s="3">
        <f>IF(AND(A755="PSA Testing", E755= "Utilization Rate (per 100,000 patients)"),
SUMIFS(PSA!$D:$D,PSA!$A:$A,C755,PSA!$G:$G,D755),
IF(AND(A755="Colorectal Cancer Screening", E755="Utilization Rate (per 100,000 patients)"),
SUMIFS(COL!$D:$D,COL!$A:$A,C755,COL!$G:$G, D755),
IF(AND(A755="Cervical Cancer Screening", E755="Utilization Rate (per 100,000 patients)"),
SUMIFS(CERV!$D:$D,CERV!$A:$A,C755,CERV!$G:$G,D755),
IF(AND(A755="Cancer Screening for CKD patients", E755="Utilization Rate (per 100,000 patients)"),
SUMIFS(CANSCRN!$D:$D,CANSCRN!$A:$A,C755,CANSCRN!$G:$G,D755),
IF(AND(A755="PSA Testing", E755="Cost per service ($USD)"),
SUMIFS(PSA!$E:$E,PSA!$A:$A,C755,PSA!$G:$G,D755),
IF(AND(A755="Colorectal Cancer Screening", E755="Cost per service ($USD)"),
SUMIFS(COL!$E:$E,COL!$A:$A,C755,COL!$G:$G,D755),
IF(AND(A755="Cervical Cancer Screening", E755="Cost per service ($USD)"),
SUMIFS(CERV!$E:$E,CERV!$A:$A,C755,CERV!$G:$G,D755),
IF(AND(A755="Cancer Screening for CKD patients", E755="Cost per service ($USD)"),
SUMIFS(CANSCRN!$E:$E,CANSCRN!$A:$A,C755,CANSCRN!$G:$G,D755),
IF(AND(A755="PSA Testing", E755="Total Expenditure ($USD per 100,000 patients)"),
SUMIFS(PSA!$F:$F,PSA!$A:$A,C755,PSA!$G:$G,D755),
IF(AND(A755="Colorectal Cancer Screening", E755="Total Expenditure ($USD per 100,000 patients)"),
SUMIFS(COL!$F:$F,COL!$A:$A,C755,COL!$G:$G,D755),
IF(AND(A755="Cervical Cancer Screening", E755="Total Expenditure ($USD per 100,000 patients)"),
SUMIFS(CERV!$F:$F,CERV!$A:$A,C755,CERV!$G:$G,D755),
SUMIFS(CANSCRN!$F:$F,CANSCRN!$A:$A,C755,CANSCRN!$G:$G,D755))))))))))))</f>
        <v>6092.4707015572321</v>
      </c>
    </row>
    <row r="756" spans="1:6" x14ac:dyDescent="0.2">
      <c r="A756" s="24" t="s">
        <v>103</v>
      </c>
      <c r="B756" s="24" t="s">
        <v>101</v>
      </c>
      <c r="C756" s="24" t="s">
        <v>47</v>
      </c>
      <c r="D756" s="24">
        <v>2015</v>
      </c>
      <c r="E756" s="24" t="s">
        <v>102</v>
      </c>
      <c r="F756" s="3">
        <f>IF(AND(A756="PSA Testing", E756= "Utilization Rate (per 100,000 patients)"),
SUMIFS(PSA!$D:$D,PSA!$A:$A,C756,PSA!$G:$G,D756),
IF(AND(A756="Colorectal Cancer Screening", E756="Utilization Rate (per 100,000 patients)"),
SUMIFS(COL!$D:$D,COL!$A:$A,C756,COL!$G:$G, D756),
IF(AND(A756="Cervical Cancer Screening", E756="Utilization Rate (per 100,000 patients)"),
SUMIFS(CERV!$D:$D,CERV!$A:$A,C756,CERV!$G:$G,D756),
IF(AND(A756="Cancer Screening for CKD patients", E756="Utilization Rate (per 100,000 patients)"),
SUMIFS(CANSCRN!$D:$D,CANSCRN!$A:$A,C756,CANSCRN!$G:$G,D756),
IF(AND(A756="PSA Testing", E756="Cost per service ($USD)"),
SUMIFS(PSA!$E:$E,PSA!$A:$A,C756,PSA!$G:$G,D756),
IF(AND(A756="Colorectal Cancer Screening", E756="Cost per service ($USD)"),
SUMIFS(COL!$E:$E,COL!$A:$A,C756,COL!$G:$G,D756),
IF(AND(A756="Cervical Cancer Screening", E756="Cost per service ($USD)"),
SUMIFS(CERV!$E:$E,CERV!$A:$A,C756,CERV!$G:$G,D756),
IF(AND(A756="Cancer Screening for CKD patients", E756="Cost per service ($USD)"),
SUMIFS(CANSCRN!$E:$E,CANSCRN!$A:$A,C756,CANSCRN!$G:$G,D756),
IF(AND(A756="PSA Testing", E756="Total Expenditure ($USD per 100,000 patients)"),
SUMIFS(PSA!$F:$F,PSA!$A:$A,C756,PSA!$G:$G,D756),
IF(AND(A756="Colorectal Cancer Screening", E756="Total Expenditure ($USD per 100,000 patients)"),
SUMIFS(COL!$F:$F,COL!$A:$A,C756,COL!$G:$G,D756),
IF(AND(A756="Cervical Cancer Screening", E756="Total Expenditure ($USD per 100,000 patients)"),
SUMIFS(CERV!$F:$F,CERV!$A:$A,C756,CERV!$G:$G,D756),
SUMIFS(CANSCRN!$F:$F,CANSCRN!$A:$A,C756,CANSCRN!$G:$G,D756))))))))))))</f>
        <v>5660.747571863043</v>
      </c>
    </row>
    <row r="757" spans="1:6" x14ac:dyDescent="0.2">
      <c r="A757" s="24" t="s">
        <v>103</v>
      </c>
      <c r="B757" s="24" t="s">
        <v>101</v>
      </c>
      <c r="C757" s="24" t="s">
        <v>47</v>
      </c>
      <c r="D757" s="24">
        <v>2016</v>
      </c>
      <c r="E757" s="24" t="s">
        <v>102</v>
      </c>
      <c r="F757" s="3">
        <f>IF(AND(A757="PSA Testing", E757= "Utilization Rate (per 100,000 patients)"),
SUMIFS(PSA!$D:$D,PSA!$A:$A,C757,PSA!$G:$G,D757),
IF(AND(A757="Colorectal Cancer Screening", E757="Utilization Rate (per 100,000 patients)"),
SUMIFS(COL!$D:$D,COL!$A:$A,C757,COL!$G:$G, D757),
IF(AND(A757="Cervical Cancer Screening", E757="Utilization Rate (per 100,000 patients)"),
SUMIFS(CERV!$D:$D,CERV!$A:$A,C757,CERV!$G:$G,D757),
IF(AND(A757="Cancer Screening for CKD patients", E757="Utilization Rate (per 100,000 patients)"),
SUMIFS(CANSCRN!$D:$D,CANSCRN!$A:$A,C757,CANSCRN!$G:$G,D757),
IF(AND(A757="PSA Testing", E757="Cost per service ($USD)"),
SUMIFS(PSA!$E:$E,PSA!$A:$A,C757,PSA!$G:$G,D757),
IF(AND(A757="Colorectal Cancer Screening", E757="Cost per service ($USD)"),
SUMIFS(COL!$E:$E,COL!$A:$A,C757,COL!$G:$G,D757),
IF(AND(A757="Cervical Cancer Screening", E757="Cost per service ($USD)"),
SUMIFS(CERV!$E:$E,CERV!$A:$A,C757,CERV!$G:$G,D757),
IF(AND(A757="Cancer Screening for CKD patients", E757="Cost per service ($USD)"),
SUMIFS(CANSCRN!$E:$E,CANSCRN!$A:$A,C757,CANSCRN!$G:$G,D757),
IF(AND(A757="PSA Testing", E757="Total Expenditure ($USD per 100,000 patients)"),
SUMIFS(PSA!$F:$F,PSA!$A:$A,C757,PSA!$G:$G,D757),
IF(AND(A757="Colorectal Cancer Screening", E757="Total Expenditure ($USD per 100,000 patients)"),
SUMIFS(COL!$F:$F,COL!$A:$A,C757,COL!$G:$G,D757),
IF(AND(A757="Cervical Cancer Screening", E757="Total Expenditure ($USD per 100,000 patients)"),
SUMIFS(CERV!$F:$F,CERV!$A:$A,C757,CERV!$G:$G,D757),
SUMIFS(CANSCRN!$F:$F,CANSCRN!$A:$A,C757,CANSCRN!$G:$G,D757))))))))))))</f>
        <v>9457.5991189427314</v>
      </c>
    </row>
    <row r="758" spans="1:6" x14ac:dyDescent="0.2">
      <c r="A758" s="24" t="s">
        <v>103</v>
      </c>
      <c r="B758" s="24" t="s">
        <v>101</v>
      </c>
      <c r="C758" s="24" t="s">
        <v>47</v>
      </c>
      <c r="D758" s="24">
        <v>2017</v>
      </c>
      <c r="E758" s="24" t="s">
        <v>102</v>
      </c>
      <c r="F758" s="3">
        <f>IF(AND(A758="PSA Testing", E758= "Utilization Rate (per 100,000 patients)"),
SUMIFS(PSA!$D:$D,PSA!$A:$A,C758,PSA!$G:$G,D758),
IF(AND(A758="Colorectal Cancer Screening", E758="Utilization Rate (per 100,000 patients)"),
SUMIFS(COL!$D:$D,COL!$A:$A,C758,COL!$G:$G, D758),
IF(AND(A758="Cervical Cancer Screening", E758="Utilization Rate (per 100,000 patients)"),
SUMIFS(CERV!$D:$D,CERV!$A:$A,C758,CERV!$G:$G,D758),
IF(AND(A758="Cancer Screening for CKD patients", E758="Utilization Rate (per 100,000 patients)"),
SUMIFS(CANSCRN!$D:$D,CANSCRN!$A:$A,C758,CANSCRN!$G:$G,D758),
IF(AND(A758="PSA Testing", E758="Cost per service ($USD)"),
SUMIFS(PSA!$E:$E,PSA!$A:$A,C758,PSA!$G:$G,D758),
IF(AND(A758="Colorectal Cancer Screening", E758="Cost per service ($USD)"),
SUMIFS(COL!$E:$E,COL!$A:$A,C758,COL!$G:$G,D758),
IF(AND(A758="Cervical Cancer Screening", E758="Cost per service ($USD)"),
SUMIFS(CERV!$E:$E,CERV!$A:$A,C758,CERV!$G:$G,D758),
IF(AND(A758="Cancer Screening for CKD patients", E758="Cost per service ($USD)"),
SUMIFS(CANSCRN!$E:$E,CANSCRN!$A:$A,C758,CANSCRN!$G:$G,D758),
IF(AND(A758="PSA Testing", E758="Total Expenditure ($USD per 100,000 patients)"),
SUMIFS(PSA!$F:$F,PSA!$A:$A,C758,PSA!$G:$G,D758),
IF(AND(A758="Colorectal Cancer Screening", E758="Total Expenditure ($USD per 100,000 patients)"),
SUMIFS(COL!$F:$F,COL!$A:$A,C758,COL!$G:$G,D758),
IF(AND(A758="Cervical Cancer Screening", E758="Total Expenditure ($USD per 100,000 patients)"),
SUMIFS(CERV!$F:$F,CERV!$A:$A,C758,CERV!$G:$G,D758),
SUMIFS(CANSCRN!$F:$F,CANSCRN!$A:$A,C758,CANSCRN!$G:$G,D758))))))))))))</f>
        <v>8858.1221856307548</v>
      </c>
    </row>
    <row r="759" spans="1:6" x14ac:dyDescent="0.2">
      <c r="A759" s="24" t="s">
        <v>103</v>
      </c>
      <c r="B759" s="24" t="s">
        <v>101</v>
      </c>
      <c r="C759" s="24" t="s">
        <v>47</v>
      </c>
      <c r="D759" s="24">
        <v>2018</v>
      </c>
      <c r="E759" s="24" t="s">
        <v>102</v>
      </c>
      <c r="F759" s="3">
        <f>IF(AND(A759="PSA Testing", E759= "Utilization Rate (per 100,000 patients)"),
SUMIFS(PSA!$D:$D,PSA!$A:$A,C759,PSA!$G:$G,D759),
IF(AND(A759="Colorectal Cancer Screening", E759="Utilization Rate (per 100,000 patients)"),
SUMIFS(COL!$D:$D,COL!$A:$A,C759,COL!$G:$G, D759),
IF(AND(A759="Cervical Cancer Screening", E759="Utilization Rate (per 100,000 patients)"),
SUMIFS(CERV!$D:$D,CERV!$A:$A,C759,CERV!$G:$G,D759),
IF(AND(A759="Cancer Screening for CKD patients", E759="Utilization Rate (per 100,000 patients)"),
SUMIFS(CANSCRN!$D:$D,CANSCRN!$A:$A,C759,CANSCRN!$G:$G,D759),
IF(AND(A759="PSA Testing", E759="Cost per service ($USD)"),
SUMIFS(PSA!$E:$E,PSA!$A:$A,C759,PSA!$G:$G,D759),
IF(AND(A759="Colorectal Cancer Screening", E759="Cost per service ($USD)"),
SUMIFS(COL!$E:$E,COL!$A:$A,C759,COL!$G:$G,D759),
IF(AND(A759="Cervical Cancer Screening", E759="Cost per service ($USD)"),
SUMIFS(CERV!$E:$E,CERV!$A:$A,C759,CERV!$G:$G,D759),
IF(AND(A759="Cancer Screening for CKD patients", E759="Cost per service ($USD)"),
SUMIFS(CANSCRN!$E:$E,CANSCRN!$A:$A,C759,CANSCRN!$G:$G,D759),
IF(AND(A759="PSA Testing", E759="Total Expenditure ($USD per 100,000 patients)"),
SUMIFS(PSA!$F:$F,PSA!$A:$A,C759,PSA!$G:$G,D759),
IF(AND(A759="Colorectal Cancer Screening", E759="Total Expenditure ($USD per 100,000 patients)"),
SUMIFS(COL!$F:$F,COL!$A:$A,C759,COL!$G:$G,D759),
IF(AND(A759="Cervical Cancer Screening", E759="Total Expenditure ($USD per 100,000 patients)"),
SUMIFS(CERV!$F:$F,CERV!$A:$A,C759,CERV!$G:$G,D759),
SUMIFS(CANSCRN!$F:$F,CANSCRN!$A:$A,C759,CANSCRN!$G:$G,D759))))))))))))</f>
        <v>9384.9742204763061</v>
      </c>
    </row>
    <row r="760" spans="1:6" x14ac:dyDescent="0.2">
      <c r="A760" s="24" t="s">
        <v>103</v>
      </c>
      <c r="B760" s="24" t="s">
        <v>101</v>
      </c>
      <c r="C760" s="24" t="s">
        <v>47</v>
      </c>
      <c r="D760" s="24">
        <v>2019</v>
      </c>
      <c r="E760" s="24" t="s">
        <v>102</v>
      </c>
      <c r="F760" s="3">
        <f>IF(AND(A760="PSA Testing", E760= "Utilization Rate (per 100,000 patients)"),
SUMIFS(PSA!$D:$D,PSA!$A:$A,C760,PSA!$G:$G,D760),
IF(AND(A760="Colorectal Cancer Screening", E760="Utilization Rate (per 100,000 patients)"),
SUMIFS(COL!$D:$D,COL!$A:$A,C760,COL!$G:$G, D760),
IF(AND(A760="Cervical Cancer Screening", E760="Utilization Rate (per 100,000 patients)"),
SUMIFS(CERV!$D:$D,CERV!$A:$A,C760,CERV!$G:$G,D760),
IF(AND(A760="Cancer Screening for CKD patients", E760="Utilization Rate (per 100,000 patients)"),
SUMIFS(CANSCRN!$D:$D,CANSCRN!$A:$A,C760,CANSCRN!$G:$G,D760),
IF(AND(A760="PSA Testing", E760="Cost per service ($USD)"),
SUMIFS(PSA!$E:$E,PSA!$A:$A,C760,PSA!$G:$G,D760),
IF(AND(A760="Colorectal Cancer Screening", E760="Cost per service ($USD)"),
SUMIFS(COL!$E:$E,COL!$A:$A,C760,COL!$G:$G,D760),
IF(AND(A760="Cervical Cancer Screening", E760="Cost per service ($USD)"),
SUMIFS(CERV!$E:$E,CERV!$A:$A,C760,CERV!$G:$G,D760),
IF(AND(A760="Cancer Screening for CKD patients", E760="Cost per service ($USD)"),
SUMIFS(CANSCRN!$E:$E,CANSCRN!$A:$A,C760,CANSCRN!$G:$G,D760),
IF(AND(A760="PSA Testing", E760="Total Expenditure ($USD per 100,000 patients)"),
SUMIFS(PSA!$F:$F,PSA!$A:$A,C760,PSA!$G:$G,D760),
IF(AND(A760="Colorectal Cancer Screening", E760="Total Expenditure ($USD per 100,000 patients)"),
SUMIFS(COL!$F:$F,COL!$A:$A,C760,COL!$G:$G,D760),
IF(AND(A760="Cervical Cancer Screening", E760="Total Expenditure ($USD per 100,000 patients)"),
SUMIFS(CERV!$F:$F,CERV!$A:$A,C760,CERV!$G:$G,D760),
SUMIFS(CANSCRN!$F:$F,CANSCRN!$A:$A,C760,CANSCRN!$G:$G,D760))))))))))))</f>
        <v>8826.7483856845793</v>
      </c>
    </row>
    <row r="761" spans="1:6" x14ac:dyDescent="0.2">
      <c r="A761" s="24" t="s">
        <v>103</v>
      </c>
      <c r="B761" s="24" t="s">
        <v>101</v>
      </c>
      <c r="C761" s="24" t="s">
        <v>48</v>
      </c>
      <c r="D761" s="24">
        <v>2009</v>
      </c>
      <c r="E761" s="24" t="s">
        <v>102</v>
      </c>
      <c r="F761" s="3">
        <f>IF(AND(A761="PSA Testing", E761= "Utilization Rate (per 100,000 patients)"),
SUMIFS(PSA!$D:$D,PSA!$A:$A,C761,PSA!$G:$G,D761),
IF(AND(A761="Colorectal Cancer Screening", E761="Utilization Rate (per 100,000 patients)"),
SUMIFS(COL!$D:$D,COL!$A:$A,C761,COL!$G:$G, D761),
IF(AND(A761="Cervical Cancer Screening", E761="Utilization Rate (per 100,000 patients)"),
SUMIFS(CERV!$D:$D,CERV!$A:$A,C761,CERV!$G:$G,D761),
IF(AND(A761="Cancer Screening for CKD patients", E761="Utilization Rate (per 100,000 patients)"),
SUMIFS(CANSCRN!$D:$D,CANSCRN!$A:$A,C761,CANSCRN!$G:$G,D761),
IF(AND(A761="PSA Testing", E761="Cost per service ($USD)"),
SUMIFS(PSA!$E:$E,PSA!$A:$A,C761,PSA!$G:$G,D761),
IF(AND(A761="Colorectal Cancer Screening", E761="Cost per service ($USD)"),
SUMIFS(COL!$E:$E,COL!$A:$A,C761,COL!$G:$G,D761),
IF(AND(A761="Cervical Cancer Screening", E761="Cost per service ($USD)"),
SUMIFS(CERV!$E:$E,CERV!$A:$A,C761,CERV!$G:$G,D761),
IF(AND(A761="Cancer Screening for CKD patients", E761="Cost per service ($USD)"),
SUMIFS(CANSCRN!$E:$E,CANSCRN!$A:$A,C761,CANSCRN!$G:$G,D761),
IF(AND(A761="PSA Testing", E761="Total Expenditure ($USD per 100,000 patients)"),
SUMIFS(PSA!$F:$F,PSA!$A:$A,C761,PSA!$G:$G,D761),
IF(AND(A761="Colorectal Cancer Screening", E761="Total Expenditure ($USD per 100,000 patients)"),
SUMIFS(COL!$F:$F,COL!$A:$A,C761,COL!$G:$G,D761),
IF(AND(A761="Cervical Cancer Screening", E761="Total Expenditure ($USD per 100,000 patients)"),
SUMIFS(CERV!$F:$F,CERV!$A:$A,C761,CERV!$G:$G,D761),
SUMIFS(CANSCRN!$F:$F,CANSCRN!$A:$A,C761,CANSCRN!$G:$G,D761))))))))))))</f>
        <v>8625.2440565062589</v>
      </c>
    </row>
    <row r="762" spans="1:6" x14ac:dyDescent="0.2">
      <c r="A762" s="24" t="s">
        <v>103</v>
      </c>
      <c r="B762" s="24" t="s">
        <v>101</v>
      </c>
      <c r="C762" s="24" t="s">
        <v>48</v>
      </c>
      <c r="D762" s="24">
        <v>2010</v>
      </c>
      <c r="E762" s="24" t="s">
        <v>102</v>
      </c>
      <c r="F762" s="3">
        <f>IF(AND(A762="PSA Testing", E762= "Utilization Rate (per 100,000 patients)"),
SUMIFS(PSA!$D:$D,PSA!$A:$A,C762,PSA!$G:$G,D762),
IF(AND(A762="Colorectal Cancer Screening", E762="Utilization Rate (per 100,000 patients)"),
SUMIFS(COL!$D:$D,COL!$A:$A,C762,COL!$G:$G, D762),
IF(AND(A762="Cervical Cancer Screening", E762="Utilization Rate (per 100,000 patients)"),
SUMIFS(CERV!$D:$D,CERV!$A:$A,C762,CERV!$G:$G,D762),
IF(AND(A762="Cancer Screening for CKD patients", E762="Utilization Rate (per 100,000 patients)"),
SUMIFS(CANSCRN!$D:$D,CANSCRN!$A:$A,C762,CANSCRN!$G:$G,D762),
IF(AND(A762="PSA Testing", E762="Cost per service ($USD)"),
SUMIFS(PSA!$E:$E,PSA!$A:$A,C762,PSA!$G:$G,D762),
IF(AND(A762="Colorectal Cancer Screening", E762="Cost per service ($USD)"),
SUMIFS(COL!$E:$E,COL!$A:$A,C762,COL!$G:$G,D762),
IF(AND(A762="Cervical Cancer Screening", E762="Cost per service ($USD)"),
SUMIFS(CERV!$E:$E,CERV!$A:$A,C762,CERV!$G:$G,D762),
IF(AND(A762="Cancer Screening for CKD patients", E762="Cost per service ($USD)"),
SUMIFS(CANSCRN!$E:$E,CANSCRN!$A:$A,C762,CANSCRN!$G:$G,D762),
IF(AND(A762="PSA Testing", E762="Total Expenditure ($USD per 100,000 patients)"),
SUMIFS(PSA!$F:$F,PSA!$A:$A,C762,PSA!$G:$G,D762),
IF(AND(A762="Colorectal Cancer Screening", E762="Total Expenditure ($USD per 100,000 patients)"),
SUMIFS(COL!$F:$F,COL!$A:$A,C762,COL!$G:$G,D762),
IF(AND(A762="Cervical Cancer Screening", E762="Total Expenditure ($USD per 100,000 patients)"),
SUMIFS(CERV!$F:$F,CERV!$A:$A,C762,CERV!$G:$G,D762),
SUMIFS(CANSCRN!$F:$F,CANSCRN!$A:$A,C762,CANSCRN!$G:$G,D762))))))))))))</f>
        <v>9186.0465116279065</v>
      </c>
    </row>
    <row r="763" spans="1:6" x14ac:dyDescent="0.2">
      <c r="A763" s="24" t="s">
        <v>103</v>
      </c>
      <c r="B763" s="24" t="s">
        <v>101</v>
      </c>
      <c r="C763" s="24" t="s">
        <v>48</v>
      </c>
      <c r="D763" s="24">
        <v>2011</v>
      </c>
      <c r="E763" s="24" t="s">
        <v>102</v>
      </c>
      <c r="F763" s="3">
        <f>IF(AND(A763="PSA Testing", E763= "Utilization Rate (per 100,000 patients)"),
SUMIFS(PSA!$D:$D,PSA!$A:$A,C763,PSA!$G:$G,D763),
IF(AND(A763="Colorectal Cancer Screening", E763="Utilization Rate (per 100,000 patients)"),
SUMIFS(COL!$D:$D,COL!$A:$A,C763,COL!$G:$G, D763),
IF(AND(A763="Cervical Cancer Screening", E763="Utilization Rate (per 100,000 patients)"),
SUMIFS(CERV!$D:$D,CERV!$A:$A,C763,CERV!$G:$G,D763),
IF(AND(A763="Cancer Screening for CKD patients", E763="Utilization Rate (per 100,000 patients)"),
SUMIFS(CANSCRN!$D:$D,CANSCRN!$A:$A,C763,CANSCRN!$G:$G,D763),
IF(AND(A763="PSA Testing", E763="Cost per service ($USD)"),
SUMIFS(PSA!$E:$E,PSA!$A:$A,C763,PSA!$G:$G,D763),
IF(AND(A763="Colorectal Cancer Screening", E763="Cost per service ($USD)"),
SUMIFS(COL!$E:$E,COL!$A:$A,C763,COL!$G:$G,D763),
IF(AND(A763="Cervical Cancer Screening", E763="Cost per service ($USD)"),
SUMIFS(CERV!$E:$E,CERV!$A:$A,C763,CERV!$G:$G,D763),
IF(AND(A763="Cancer Screening for CKD patients", E763="Cost per service ($USD)"),
SUMIFS(CANSCRN!$E:$E,CANSCRN!$A:$A,C763,CANSCRN!$G:$G,D763),
IF(AND(A763="PSA Testing", E763="Total Expenditure ($USD per 100,000 patients)"),
SUMIFS(PSA!$F:$F,PSA!$A:$A,C763,PSA!$G:$G,D763),
IF(AND(A763="Colorectal Cancer Screening", E763="Total Expenditure ($USD per 100,000 patients)"),
SUMIFS(COL!$F:$F,COL!$A:$A,C763,COL!$G:$G,D763),
IF(AND(A763="Cervical Cancer Screening", E763="Total Expenditure ($USD per 100,000 patients)"),
SUMIFS(CERV!$F:$F,CERV!$A:$A,C763,CERV!$G:$G,D763),
SUMIFS(CANSCRN!$F:$F,CANSCRN!$A:$A,C763,CANSCRN!$G:$G,D763))))))))))))</f>
        <v>8320.3328133125324</v>
      </c>
    </row>
    <row r="764" spans="1:6" x14ac:dyDescent="0.2">
      <c r="A764" s="24" t="s">
        <v>103</v>
      </c>
      <c r="B764" s="24" t="s">
        <v>101</v>
      </c>
      <c r="C764" s="24" t="s">
        <v>48</v>
      </c>
      <c r="D764" s="24">
        <v>2012</v>
      </c>
      <c r="E764" s="24" t="s">
        <v>102</v>
      </c>
      <c r="F764" s="3">
        <f>IF(AND(A764="PSA Testing", E764= "Utilization Rate (per 100,000 patients)"),
SUMIFS(PSA!$D:$D,PSA!$A:$A,C764,PSA!$G:$G,D764),
IF(AND(A764="Colorectal Cancer Screening", E764="Utilization Rate (per 100,000 patients)"),
SUMIFS(COL!$D:$D,COL!$A:$A,C764,COL!$G:$G, D764),
IF(AND(A764="Cervical Cancer Screening", E764="Utilization Rate (per 100,000 patients)"),
SUMIFS(CERV!$D:$D,CERV!$A:$A,C764,CERV!$G:$G,D764),
IF(AND(A764="Cancer Screening for CKD patients", E764="Utilization Rate (per 100,000 patients)"),
SUMIFS(CANSCRN!$D:$D,CANSCRN!$A:$A,C764,CANSCRN!$G:$G,D764),
IF(AND(A764="PSA Testing", E764="Cost per service ($USD)"),
SUMIFS(PSA!$E:$E,PSA!$A:$A,C764,PSA!$G:$G,D764),
IF(AND(A764="Colorectal Cancer Screening", E764="Cost per service ($USD)"),
SUMIFS(COL!$E:$E,COL!$A:$A,C764,COL!$G:$G,D764),
IF(AND(A764="Cervical Cancer Screening", E764="Cost per service ($USD)"),
SUMIFS(CERV!$E:$E,CERV!$A:$A,C764,CERV!$G:$G,D764),
IF(AND(A764="Cancer Screening for CKD patients", E764="Cost per service ($USD)"),
SUMIFS(CANSCRN!$E:$E,CANSCRN!$A:$A,C764,CANSCRN!$G:$G,D764),
IF(AND(A764="PSA Testing", E764="Total Expenditure ($USD per 100,000 patients)"),
SUMIFS(PSA!$F:$F,PSA!$A:$A,C764,PSA!$G:$G,D764),
IF(AND(A764="Colorectal Cancer Screening", E764="Total Expenditure ($USD per 100,000 patients)"),
SUMIFS(COL!$F:$F,COL!$A:$A,C764,COL!$G:$G,D764),
IF(AND(A764="Cervical Cancer Screening", E764="Total Expenditure ($USD per 100,000 patients)"),
SUMIFS(CERV!$F:$F,CERV!$A:$A,C764,CERV!$G:$G,D764),
SUMIFS(CANSCRN!$F:$F,CANSCRN!$A:$A,C764,CANSCRN!$G:$G,D764))))))))))))</f>
        <v>7361.0223642172523</v>
      </c>
    </row>
    <row r="765" spans="1:6" x14ac:dyDescent="0.2">
      <c r="A765" s="24" t="s">
        <v>103</v>
      </c>
      <c r="B765" s="24" t="s">
        <v>101</v>
      </c>
      <c r="C765" s="24" t="s">
        <v>48</v>
      </c>
      <c r="D765" s="24">
        <v>2013</v>
      </c>
      <c r="E765" s="24" t="s">
        <v>102</v>
      </c>
      <c r="F765" s="3">
        <f>IF(AND(A765="PSA Testing", E765= "Utilization Rate (per 100,000 patients)"),
SUMIFS(PSA!$D:$D,PSA!$A:$A,C765,PSA!$G:$G,D765),
IF(AND(A765="Colorectal Cancer Screening", E765="Utilization Rate (per 100,000 patients)"),
SUMIFS(COL!$D:$D,COL!$A:$A,C765,COL!$G:$G, D765),
IF(AND(A765="Cervical Cancer Screening", E765="Utilization Rate (per 100,000 patients)"),
SUMIFS(CERV!$D:$D,CERV!$A:$A,C765,CERV!$G:$G,D765),
IF(AND(A765="Cancer Screening for CKD patients", E765="Utilization Rate (per 100,000 patients)"),
SUMIFS(CANSCRN!$D:$D,CANSCRN!$A:$A,C765,CANSCRN!$G:$G,D765),
IF(AND(A765="PSA Testing", E765="Cost per service ($USD)"),
SUMIFS(PSA!$E:$E,PSA!$A:$A,C765,PSA!$G:$G,D765),
IF(AND(A765="Colorectal Cancer Screening", E765="Cost per service ($USD)"),
SUMIFS(COL!$E:$E,COL!$A:$A,C765,COL!$G:$G,D765),
IF(AND(A765="Cervical Cancer Screening", E765="Cost per service ($USD)"),
SUMIFS(CERV!$E:$E,CERV!$A:$A,C765,CERV!$G:$G,D765),
IF(AND(A765="Cancer Screening for CKD patients", E765="Cost per service ($USD)"),
SUMIFS(CANSCRN!$E:$E,CANSCRN!$A:$A,C765,CANSCRN!$G:$G,D765),
IF(AND(A765="PSA Testing", E765="Total Expenditure ($USD per 100,000 patients)"),
SUMIFS(PSA!$F:$F,PSA!$A:$A,C765,PSA!$G:$G,D765),
IF(AND(A765="Colorectal Cancer Screening", E765="Total Expenditure ($USD per 100,000 patients)"),
SUMIFS(COL!$F:$F,COL!$A:$A,C765,COL!$G:$G,D765),
IF(AND(A765="Cervical Cancer Screening", E765="Total Expenditure ($USD per 100,000 patients)"),
SUMIFS(CERV!$F:$F,CERV!$A:$A,C765,CERV!$G:$G,D765),
SUMIFS(CANSCRN!$F:$F,CANSCRN!$A:$A,C765,CANSCRN!$G:$G,D765))))))))))))</f>
        <v>7619.6553924696873</v>
      </c>
    </row>
    <row r="766" spans="1:6" x14ac:dyDescent="0.2">
      <c r="A766" s="24" t="s">
        <v>103</v>
      </c>
      <c r="B766" s="24" t="s">
        <v>101</v>
      </c>
      <c r="C766" s="24" t="s">
        <v>48</v>
      </c>
      <c r="D766" s="24">
        <v>2014</v>
      </c>
      <c r="E766" s="24" t="s">
        <v>102</v>
      </c>
      <c r="F766" s="3">
        <f>IF(AND(A766="PSA Testing", E766= "Utilization Rate (per 100,000 patients)"),
SUMIFS(PSA!$D:$D,PSA!$A:$A,C766,PSA!$G:$G,D766),
IF(AND(A766="Colorectal Cancer Screening", E766="Utilization Rate (per 100,000 patients)"),
SUMIFS(COL!$D:$D,COL!$A:$A,C766,COL!$G:$G, D766),
IF(AND(A766="Cervical Cancer Screening", E766="Utilization Rate (per 100,000 patients)"),
SUMIFS(CERV!$D:$D,CERV!$A:$A,C766,CERV!$G:$G,D766),
IF(AND(A766="Cancer Screening for CKD patients", E766="Utilization Rate (per 100,000 patients)"),
SUMIFS(CANSCRN!$D:$D,CANSCRN!$A:$A,C766,CANSCRN!$G:$G,D766),
IF(AND(A766="PSA Testing", E766="Cost per service ($USD)"),
SUMIFS(PSA!$E:$E,PSA!$A:$A,C766,PSA!$G:$G,D766),
IF(AND(A766="Colorectal Cancer Screening", E766="Cost per service ($USD)"),
SUMIFS(COL!$E:$E,COL!$A:$A,C766,COL!$G:$G,D766),
IF(AND(A766="Cervical Cancer Screening", E766="Cost per service ($USD)"),
SUMIFS(CERV!$E:$E,CERV!$A:$A,C766,CERV!$G:$G,D766),
IF(AND(A766="Cancer Screening for CKD patients", E766="Cost per service ($USD)"),
SUMIFS(CANSCRN!$E:$E,CANSCRN!$A:$A,C766,CANSCRN!$G:$G,D766),
IF(AND(A766="PSA Testing", E766="Total Expenditure ($USD per 100,000 patients)"),
SUMIFS(PSA!$F:$F,PSA!$A:$A,C766,PSA!$G:$G,D766),
IF(AND(A766="Colorectal Cancer Screening", E766="Total Expenditure ($USD per 100,000 patients)"),
SUMIFS(COL!$F:$F,COL!$A:$A,C766,COL!$G:$G,D766),
IF(AND(A766="Cervical Cancer Screening", E766="Total Expenditure ($USD per 100,000 patients)"),
SUMIFS(CERV!$F:$F,CERV!$A:$A,C766,CERV!$G:$G,D766),
SUMIFS(CANSCRN!$F:$F,CANSCRN!$A:$A,C766,CANSCRN!$G:$G,D766))))))))))))</f>
        <v>6555.0363447559712</v>
      </c>
    </row>
    <row r="767" spans="1:6" x14ac:dyDescent="0.2">
      <c r="A767" s="24" t="s">
        <v>103</v>
      </c>
      <c r="B767" s="24" t="s">
        <v>101</v>
      </c>
      <c r="C767" s="24" t="s">
        <v>48</v>
      </c>
      <c r="D767" s="24">
        <v>2015</v>
      </c>
      <c r="E767" s="24" t="s">
        <v>102</v>
      </c>
      <c r="F767" s="3">
        <f>IF(AND(A767="PSA Testing", E767= "Utilization Rate (per 100,000 patients)"),
SUMIFS(PSA!$D:$D,PSA!$A:$A,C767,PSA!$G:$G,D767),
IF(AND(A767="Colorectal Cancer Screening", E767="Utilization Rate (per 100,000 patients)"),
SUMIFS(COL!$D:$D,COL!$A:$A,C767,COL!$G:$G, D767),
IF(AND(A767="Cervical Cancer Screening", E767="Utilization Rate (per 100,000 patients)"),
SUMIFS(CERV!$D:$D,CERV!$A:$A,C767,CERV!$G:$G,D767),
IF(AND(A767="Cancer Screening for CKD patients", E767="Utilization Rate (per 100,000 patients)"),
SUMIFS(CANSCRN!$D:$D,CANSCRN!$A:$A,C767,CANSCRN!$G:$G,D767),
IF(AND(A767="PSA Testing", E767="Cost per service ($USD)"),
SUMIFS(PSA!$E:$E,PSA!$A:$A,C767,PSA!$G:$G,D767),
IF(AND(A767="Colorectal Cancer Screening", E767="Cost per service ($USD)"),
SUMIFS(COL!$E:$E,COL!$A:$A,C767,COL!$G:$G,D767),
IF(AND(A767="Cervical Cancer Screening", E767="Cost per service ($USD)"),
SUMIFS(CERV!$E:$E,CERV!$A:$A,C767,CERV!$G:$G,D767),
IF(AND(A767="Cancer Screening for CKD patients", E767="Cost per service ($USD)"),
SUMIFS(CANSCRN!$E:$E,CANSCRN!$A:$A,C767,CANSCRN!$G:$G,D767),
IF(AND(A767="PSA Testing", E767="Total Expenditure ($USD per 100,000 patients)"),
SUMIFS(PSA!$F:$F,PSA!$A:$A,C767,PSA!$G:$G,D767),
IF(AND(A767="Colorectal Cancer Screening", E767="Total Expenditure ($USD per 100,000 patients)"),
SUMIFS(COL!$F:$F,COL!$A:$A,C767,COL!$G:$G,D767),
IF(AND(A767="Cervical Cancer Screening", E767="Total Expenditure ($USD per 100,000 patients)"),
SUMIFS(CERV!$F:$F,CERV!$A:$A,C767,CERV!$G:$G,D767),
SUMIFS(CANSCRN!$F:$F,CANSCRN!$A:$A,C767,CANSCRN!$G:$G,D767))))))))))))</f>
        <v>6974.2489270386259</v>
      </c>
    </row>
    <row r="768" spans="1:6" x14ac:dyDescent="0.2">
      <c r="A768" s="24" t="s">
        <v>103</v>
      </c>
      <c r="B768" s="24" t="s">
        <v>101</v>
      </c>
      <c r="C768" s="24" t="s">
        <v>48</v>
      </c>
      <c r="D768" s="24">
        <v>2016</v>
      </c>
      <c r="E768" s="24" t="s">
        <v>102</v>
      </c>
      <c r="F768" s="3">
        <f>IF(AND(A768="PSA Testing", E768= "Utilization Rate (per 100,000 patients)"),
SUMIFS(PSA!$D:$D,PSA!$A:$A,C768,PSA!$G:$G,D768),
IF(AND(A768="Colorectal Cancer Screening", E768="Utilization Rate (per 100,000 patients)"),
SUMIFS(COL!$D:$D,COL!$A:$A,C768,COL!$G:$G, D768),
IF(AND(A768="Cervical Cancer Screening", E768="Utilization Rate (per 100,000 patients)"),
SUMIFS(CERV!$D:$D,CERV!$A:$A,C768,CERV!$G:$G,D768),
IF(AND(A768="Cancer Screening for CKD patients", E768="Utilization Rate (per 100,000 patients)"),
SUMIFS(CANSCRN!$D:$D,CANSCRN!$A:$A,C768,CANSCRN!$G:$G,D768),
IF(AND(A768="PSA Testing", E768="Cost per service ($USD)"),
SUMIFS(PSA!$E:$E,PSA!$A:$A,C768,PSA!$G:$G,D768),
IF(AND(A768="Colorectal Cancer Screening", E768="Cost per service ($USD)"),
SUMIFS(COL!$E:$E,COL!$A:$A,C768,COL!$G:$G,D768),
IF(AND(A768="Cervical Cancer Screening", E768="Cost per service ($USD)"),
SUMIFS(CERV!$E:$E,CERV!$A:$A,C768,CERV!$G:$G,D768),
IF(AND(A768="Cancer Screening for CKD patients", E768="Cost per service ($USD)"),
SUMIFS(CANSCRN!$E:$E,CANSCRN!$A:$A,C768,CANSCRN!$G:$G,D768),
IF(AND(A768="PSA Testing", E768="Total Expenditure ($USD per 100,000 patients)"),
SUMIFS(PSA!$F:$F,PSA!$A:$A,C768,PSA!$G:$G,D768),
IF(AND(A768="Colorectal Cancer Screening", E768="Total Expenditure ($USD per 100,000 patients)"),
SUMIFS(COL!$F:$F,COL!$A:$A,C768,COL!$G:$G,D768),
IF(AND(A768="Cervical Cancer Screening", E768="Total Expenditure ($USD per 100,000 patients)"),
SUMIFS(CERV!$F:$F,CERV!$A:$A,C768,CERV!$G:$G,D768),
SUMIFS(CANSCRN!$F:$F,CANSCRN!$A:$A,C768,CANSCRN!$G:$G,D768))))))))))))</f>
        <v>6663.3098355152742</v>
      </c>
    </row>
    <row r="769" spans="1:6" x14ac:dyDescent="0.2">
      <c r="A769" s="24" t="s">
        <v>103</v>
      </c>
      <c r="B769" s="24" t="s">
        <v>101</v>
      </c>
      <c r="C769" s="24" t="s">
        <v>48</v>
      </c>
      <c r="D769" s="24">
        <v>2017</v>
      </c>
      <c r="E769" s="24" t="s">
        <v>102</v>
      </c>
      <c r="F769" s="3">
        <f>IF(AND(A769="PSA Testing", E769= "Utilization Rate (per 100,000 patients)"),
SUMIFS(PSA!$D:$D,PSA!$A:$A,C769,PSA!$G:$G,D769),
IF(AND(A769="Colorectal Cancer Screening", E769="Utilization Rate (per 100,000 patients)"),
SUMIFS(COL!$D:$D,COL!$A:$A,C769,COL!$G:$G, D769),
IF(AND(A769="Cervical Cancer Screening", E769="Utilization Rate (per 100,000 patients)"),
SUMIFS(CERV!$D:$D,CERV!$A:$A,C769,CERV!$G:$G,D769),
IF(AND(A769="Cancer Screening for CKD patients", E769="Utilization Rate (per 100,000 patients)"),
SUMIFS(CANSCRN!$D:$D,CANSCRN!$A:$A,C769,CANSCRN!$G:$G,D769),
IF(AND(A769="PSA Testing", E769="Cost per service ($USD)"),
SUMIFS(PSA!$E:$E,PSA!$A:$A,C769,PSA!$G:$G,D769),
IF(AND(A769="Colorectal Cancer Screening", E769="Cost per service ($USD)"),
SUMIFS(COL!$E:$E,COL!$A:$A,C769,COL!$G:$G,D769),
IF(AND(A769="Cervical Cancer Screening", E769="Cost per service ($USD)"),
SUMIFS(CERV!$E:$E,CERV!$A:$A,C769,CERV!$G:$G,D769),
IF(AND(A769="Cancer Screening for CKD patients", E769="Cost per service ($USD)"),
SUMIFS(CANSCRN!$E:$E,CANSCRN!$A:$A,C769,CANSCRN!$G:$G,D769),
IF(AND(A769="PSA Testing", E769="Total Expenditure ($USD per 100,000 patients)"),
SUMIFS(PSA!$F:$F,PSA!$A:$A,C769,PSA!$G:$G,D769),
IF(AND(A769="Colorectal Cancer Screening", E769="Total Expenditure ($USD per 100,000 patients)"),
SUMIFS(COL!$F:$F,COL!$A:$A,C769,COL!$G:$G,D769),
IF(AND(A769="Cervical Cancer Screening", E769="Total Expenditure ($USD per 100,000 patients)"),
SUMIFS(CERV!$F:$F,CERV!$A:$A,C769,CERV!$G:$G,D769),
SUMIFS(CANSCRN!$F:$F,CANSCRN!$A:$A,C769,CANSCRN!$G:$G,D769))))))))))))</f>
        <v>7094.3726735274795</v>
      </c>
    </row>
    <row r="770" spans="1:6" x14ac:dyDescent="0.2">
      <c r="A770" s="24" t="s">
        <v>103</v>
      </c>
      <c r="B770" s="24" t="s">
        <v>101</v>
      </c>
      <c r="C770" s="24" t="s">
        <v>48</v>
      </c>
      <c r="D770" s="24">
        <v>2018</v>
      </c>
      <c r="E770" s="24" t="s">
        <v>102</v>
      </c>
      <c r="F770" s="3">
        <f>IF(AND(A770="PSA Testing", E770= "Utilization Rate (per 100,000 patients)"),
SUMIFS(PSA!$D:$D,PSA!$A:$A,C770,PSA!$G:$G,D770),
IF(AND(A770="Colorectal Cancer Screening", E770="Utilization Rate (per 100,000 patients)"),
SUMIFS(COL!$D:$D,COL!$A:$A,C770,COL!$G:$G, D770),
IF(AND(A770="Cervical Cancer Screening", E770="Utilization Rate (per 100,000 patients)"),
SUMIFS(CERV!$D:$D,CERV!$A:$A,C770,CERV!$G:$G,D770),
IF(AND(A770="Cancer Screening for CKD patients", E770="Utilization Rate (per 100,000 patients)"),
SUMIFS(CANSCRN!$D:$D,CANSCRN!$A:$A,C770,CANSCRN!$G:$G,D770),
IF(AND(A770="PSA Testing", E770="Cost per service ($USD)"),
SUMIFS(PSA!$E:$E,PSA!$A:$A,C770,PSA!$G:$G,D770),
IF(AND(A770="Colorectal Cancer Screening", E770="Cost per service ($USD)"),
SUMIFS(COL!$E:$E,COL!$A:$A,C770,COL!$G:$G,D770),
IF(AND(A770="Cervical Cancer Screening", E770="Cost per service ($USD)"),
SUMIFS(CERV!$E:$E,CERV!$A:$A,C770,CERV!$G:$G,D770),
IF(AND(A770="Cancer Screening for CKD patients", E770="Cost per service ($USD)"),
SUMIFS(CANSCRN!$E:$E,CANSCRN!$A:$A,C770,CANSCRN!$G:$G,D770),
IF(AND(A770="PSA Testing", E770="Total Expenditure ($USD per 100,000 patients)"),
SUMIFS(PSA!$F:$F,PSA!$A:$A,C770,PSA!$G:$G,D770),
IF(AND(A770="Colorectal Cancer Screening", E770="Total Expenditure ($USD per 100,000 patients)"),
SUMIFS(COL!$F:$F,COL!$A:$A,C770,COL!$G:$G,D770),
IF(AND(A770="Cervical Cancer Screening", E770="Total Expenditure ($USD per 100,000 patients)"),
SUMIFS(CERV!$F:$F,CERV!$A:$A,C770,CERV!$G:$G,D770),
SUMIFS(CANSCRN!$F:$F,CANSCRN!$A:$A,C770,CANSCRN!$G:$G,D770))))))))))))</f>
        <v>8190.0536143464597</v>
      </c>
    </row>
    <row r="771" spans="1:6" x14ac:dyDescent="0.2">
      <c r="A771" s="24" t="s">
        <v>103</v>
      </c>
      <c r="B771" s="24" t="s">
        <v>101</v>
      </c>
      <c r="C771" s="24" t="s">
        <v>48</v>
      </c>
      <c r="D771" s="24">
        <v>2019</v>
      </c>
      <c r="E771" s="24" t="s">
        <v>102</v>
      </c>
      <c r="F771" s="3">
        <f>IF(AND(A771="PSA Testing", E771= "Utilization Rate (per 100,000 patients)"),
SUMIFS(PSA!$D:$D,PSA!$A:$A,C771,PSA!$G:$G,D771),
IF(AND(A771="Colorectal Cancer Screening", E771="Utilization Rate (per 100,000 patients)"),
SUMIFS(COL!$D:$D,COL!$A:$A,C771,COL!$G:$G, D771),
IF(AND(A771="Cervical Cancer Screening", E771="Utilization Rate (per 100,000 patients)"),
SUMIFS(CERV!$D:$D,CERV!$A:$A,C771,CERV!$G:$G,D771),
IF(AND(A771="Cancer Screening for CKD patients", E771="Utilization Rate (per 100,000 patients)"),
SUMIFS(CANSCRN!$D:$D,CANSCRN!$A:$A,C771,CANSCRN!$G:$G,D771),
IF(AND(A771="PSA Testing", E771="Cost per service ($USD)"),
SUMIFS(PSA!$E:$E,PSA!$A:$A,C771,PSA!$G:$G,D771),
IF(AND(A771="Colorectal Cancer Screening", E771="Cost per service ($USD)"),
SUMIFS(COL!$E:$E,COL!$A:$A,C771,COL!$G:$G,D771),
IF(AND(A771="Cervical Cancer Screening", E771="Cost per service ($USD)"),
SUMIFS(CERV!$E:$E,CERV!$A:$A,C771,CERV!$G:$G,D771),
IF(AND(A771="Cancer Screening for CKD patients", E771="Cost per service ($USD)"),
SUMIFS(CANSCRN!$E:$E,CANSCRN!$A:$A,C771,CANSCRN!$G:$G,D771),
IF(AND(A771="PSA Testing", E771="Total Expenditure ($USD per 100,000 patients)"),
SUMIFS(PSA!$F:$F,PSA!$A:$A,C771,PSA!$G:$G,D771),
IF(AND(A771="Colorectal Cancer Screening", E771="Total Expenditure ($USD per 100,000 patients)"),
SUMIFS(COL!$F:$F,COL!$A:$A,C771,COL!$G:$G,D771),
IF(AND(A771="Cervical Cancer Screening", E771="Total Expenditure ($USD per 100,000 patients)"),
SUMIFS(CERV!$F:$F,CERV!$A:$A,C771,CERV!$G:$G,D771),
SUMIFS(CANSCRN!$F:$F,CANSCRN!$A:$A,C771,CANSCRN!$G:$G,D771))))))))))))</f>
        <v>7848.0589022757704</v>
      </c>
    </row>
    <row r="772" spans="1:6" x14ac:dyDescent="0.2">
      <c r="A772" s="24" t="s">
        <v>103</v>
      </c>
      <c r="B772" s="24" t="s">
        <v>101</v>
      </c>
      <c r="C772" s="24" t="s">
        <v>49</v>
      </c>
      <c r="D772" s="24">
        <v>2009</v>
      </c>
      <c r="E772" s="24" t="s">
        <v>102</v>
      </c>
      <c r="F772" s="3">
        <f>IF(AND(A772="PSA Testing", E772= "Utilization Rate (per 100,000 patients)"),
SUMIFS(PSA!$D:$D,PSA!$A:$A,C772,PSA!$G:$G,D772),
IF(AND(A772="Colorectal Cancer Screening", E772="Utilization Rate (per 100,000 patients)"),
SUMIFS(COL!$D:$D,COL!$A:$A,C772,COL!$G:$G, D772),
IF(AND(A772="Cervical Cancer Screening", E772="Utilization Rate (per 100,000 patients)"),
SUMIFS(CERV!$D:$D,CERV!$A:$A,C772,CERV!$G:$G,D772),
IF(AND(A772="Cancer Screening for CKD patients", E772="Utilization Rate (per 100,000 patients)"),
SUMIFS(CANSCRN!$D:$D,CANSCRN!$A:$A,C772,CANSCRN!$G:$G,D772),
IF(AND(A772="PSA Testing", E772="Cost per service ($USD)"),
SUMIFS(PSA!$E:$E,PSA!$A:$A,C772,PSA!$G:$G,D772),
IF(AND(A772="Colorectal Cancer Screening", E772="Cost per service ($USD)"),
SUMIFS(COL!$E:$E,COL!$A:$A,C772,COL!$G:$G,D772),
IF(AND(A772="Cervical Cancer Screening", E772="Cost per service ($USD)"),
SUMIFS(CERV!$E:$E,CERV!$A:$A,C772,CERV!$G:$G,D772),
IF(AND(A772="Cancer Screening for CKD patients", E772="Cost per service ($USD)"),
SUMIFS(CANSCRN!$E:$E,CANSCRN!$A:$A,C772,CANSCRN!$G:$G,D772),
IF(AND(A772="PSA Testing", E772="Total Expenditure ($USD per 100,000 patients)"),
SUMIFS(PSA!$F:$F,PSA!$A:$A,C772,PSA!$G:$G,D772),
IF(AND(A772="Colorectal Cancer Screening", E772="Total Expenditure ($USD per 100,000 patients)"),
SUMIFS(COL!$F:$F,COL!$A:$A,C772,COL!$G:$G,D772),
IF(AND(A772="Cervical Cancer Screening", E772="Total Expenditure ($USD per 100,000 patients)"),
SUMIFS(CERV!$F:$F,CERV!$A:$A,C772,CERV!$G:$G,D772),
SUMIFS(CANSCRN!$F:$F,CANSCRN!$A:$A,C772,CANSCRN!$G:$G,D772))))))))))))</f>
        <v>10492.319020047526</v>
      </c>
    </row>
    <row r="773" spans="1:6" x14ac:dyDescent="0.2">
      <c r="A773" s="24" t="s">
        <v>103</v>
      </c>
      <c r="B773" s="24" t="s">
        <v>101</v>
      </c>
      <c r="C773" s="24" t="s">
        <v>49</v>
      </c>
      <c r="D773" s="24">
        <v>2010</v>
      </c>
      <c r="E773" s="24" t="s">
        <v>102</v>
      </c>
      <c r="F773" s="3">
        <f>IF(AND(A773="PSA Testing", E773= "Utilization Rate (per 100,000 patients)"),
SUMIFS(PSA!$D:$D,PSA!$A:$A,C773,PSA!$G:$G,D773),
IF(AND(A773="Colorectal Cancer Screening", E773="Utilization Rate (per 100,000 patients)"),
SUMIFS(COL!$D:$D,COL!$A:$A,C773,COL!$G:$G, D773),
IF(AND(A773="Cervical Cancer Screening", E773="Utilization Rate (per 100,000 patients)"),
SUMIFS(CERV!$D:$D,CERV!$A:$A,C773,CERV!$G:$G,D773),
IF(AND(A773="Cancer Screening for CKD patients", E773="Utilization Rate (per 100,000 patients)"),
SUMIFS(CANSCRN!$D:$D,CANSCRN!$A:$A,C773,CANSCRN!$G:$G,D773),
IF(AND(A773="PSA Testing", E773="Cost per service ($USD)"),
SUMIFS(PSA!$E:$E,PSA!$A:$A,C773,PSA!$G:$G,D773),
IF(AND(A773="Colorectal Cancer Screening", E773="Cost per service ($USD)"),
SUMIFS(COL!$E:$E,COL!$A:$A,C773,COL!$G:$G,D773),
IF(AND(A773="Cervical Cancer Screening", E773="Cost per service ($USD)"),
SUMIFS(CERV!$E:$E,CERV!$A:$A,C773,CERV!$G:$G,D773),
IF(AND(A773="Cancer Screening for CKD patients", E773="Cost per service ($USD)"),
SUMIFS(CANSCRN!$E:$E,CANSCRN!$A:$A,C773,CANSCRN!$G:$G,D773),
IF(AND(A773="PSA Testing", E773="Total Expenditure ($USD per 100,000 patients)"),
SUMIFS(PSA!$F:$F,PSA!$A:$A,C773,PSA!$G:$G,D773),
IF(AND(A773="Colorectal Cancer Screening", E773="Total Expenditure ($USD per 100,000 patients)"),
SUMIFS(COL!$F:$F,COL!$A:$A,C773,COL!$G:$G,D773),
IF(AND(A773="Cervical Cancer Screening", E773="Total Expenditure ($USD per 100,000 patients)"),
SUMIFS(CERV!$F:$F,CERV!$A:$A,C773,CERV!$G:$G,D773),
SUMIFS(CANSCRN!$F:$F,CANSCRN!$A:$A,C773,CANSCRN!$G:$G,D773))))))))))))</f>
        <v>10016.891891891892</v>
      </c>
    </row>
    <row r="774" spans="1:6" x14ac:dyDescent="0.2">
      <c r="A774" s="24" t="s">
        <v>103</v>
      </c>
      <c r="B774" s="24" t="s">
        <v>101</v>
      </c>
      <c r="C774" s="24" t="s">
        <v>49</v>
      </c>
      <c r="D774" s="24">
        <v>2011</v>
      </c>
      <c r="E774" s="24" t="s">
        <v>102</v>
      </c>
      <c r="F774" s="3">
        <f>IF(AND(A774="PSA Testing", E774= "Utilization Rate (per 100,000 patients)"),
SUMIFS(PSA!$D:$D,PSA!$A:$A,C774,PSA!$G:$G,D774),
IF(AND(A774="Colorectal Cancer Screening", E774="Utilization Rate (per 100,000 patients)"),
SUMIFS(COL!$D:$D,COL!$A:$A,C774,COL!$G:$G, D774),
IF(AND(A774="Cervical Cancer Screening", E774="Utilization Rate (per 100,000 patients)"),
SUMIFS(CERV!$D:$D,CERV!$A:$A,C774,CERV!$G:$G,D774),
IF(AND(A774="Cancer Screening for CKD patients", E774="Utilization Rate (per 100,000 patients)"),
SUMIFS(CANSCRN!$D:$D,CANSCRN!$A:$A,C774,CANSCRN!$G:$G,D774),
IF(AND(A774="PSA Testing", E774="Cost per service ($USD)"),
SUMIFS(PSA!$E:$E,PSA!$A:$A,C774,PSA!$G:$G,D774),
IF(AND(A774="Colorectal Cancer Screening", E774="Cost per service ($USD)"),
SUMIFS(COL!$E:$E,COL!$A:$A,C774,COL!$G:$G,D774),
IF(AND(A774="Cervical Cancer Screening", E774="Cost per service ($USD)"),
SUMIFS(CERV!$E:$E,CERV!$A:$A,C774,CERV!$G:$G,D774),
IF(AND(A774="Cancer Screening for CKD patients", E774="Cost per service ($USD)"),
SUMIFS(CANSCRN!$E:$E,CANSCRN!$A:$A,C774,CANSCRN!$G:$G,D774),
IF(AND(A774="PSA Testing", E774="Total Expenditure ($USD per 100,000 patients)"),
SUMIFS(PSA!$F:$F,PSA!$A:$A,C774,PSA!$G:$G,D774),
IF(AND(A774="Colorectal Cancer Screening", E774="Total Expenditure ($USD per 100,000 patients)"),
SUMIFS(COL!$F:$F,COL!$A:$A,C774,COL!$G:$G,D774),
IF(AND(A774="Cervical Cancer Screening", E774="Total Expenditure ($USD per 100,000 patients)"),
SUMIFS(CERV!$F:$F,CERV!$A:$A,C774,CERV!$G:$G,D774),
SUMIFS(CANSCRN!$F:$F,CANSCRN!$A:$A,C774,CANSCRN!$G:$G,D774))))))))))))</f>
        <v>8336.2957696409521</v>
      </c>
    </row>
    <row r="775" spans="1:6" x14ac:dyDescent="0.2">
      <c r="A775" s="24" t="s">
        <v>103</v>
      </c>
      <c r="B775" s="24" t="s">
        <v>101</v>
      </c>
      <c r="C775" s="24" t="s">
        <v>49</v>
      </c>
      <c r="D775" s="24">
        <v>2012</v>
      </c>
      <c r="E775" s="24" t="s">
        <v>102</v>
      </c>
      <c r="F775" s="3">
        <f>IF(AND(A775="PSA Testing", E775= "Utilization Rate (per 100,000 patients)"),
SUMIFS(PSA!$D:$D,PSA!$A:$A,C775,PSA!$G:$G,D775),
IF(AND(A775="Colorectal Cancer Screening", E775="Utilization Rate (per 100,000 patients)"),
SUMIFS(COL!$D:$D,COL!$A:$A,C775,COL!$G:$G, D775),
IF(AND(A775="Cervical Cancer Screening", E775="Utilization Rate (per 100,000 patients)"),
SUMIFS(CERV!$D:$D,CERV!$A:$A,C775,CERV!$G:$G,D775),
IF(AND(A775="Cancer Screening for CKD patients", E775="Utilization Rate (per 100,000 patients)"),
SUMIFS(CANSCRN!$D:$D,CANSCRN!$A:$A,C775,CANSCRN!$G:$G,D775),
IF(AND(A775="PSA Testing", E775="Cost per service ($USD)"),
SUMIFS(PSA!$E:$E,PSA!$A:$A,C775,PSA!$G:$G,D775),
IF(AND(A775="Colorectal Cancer Screening", E775="Cost per service ($USD)"),
SUMIFS(COL!$E:$E,COL!$A:$A,C775,COL!$G:$G,D775),
IF(AND(A775="Cervical Cancer Screening", E775="Cost per service ($USD)"),
SUMIFS(CERV!$E:$E,CERV!$A:$A,C775,CERV!$G:$G,D775),
IF(AND(A775="Cancer Screening for CKD patients", E775="Cost per service ($USD)"),
SUMIFS(CANSCRN!$E:$E,CANSCRN!$A:$A,C775,CANSCRN!$G:$G,D775),
IF(AND(A775="PSA Testing", E775="Total Expenditure ($USD per 100,000 patients)"),
SUMIFS(PSA!$F:$F,PSA!$A:$A,C775,PSA!$G:$G,D775),
IF(AND(A775="Colorectal Cancer Screening", E775="Total Expenditure ($USD per 100,000 patients)"),
SUMIFS(COL!$F:$F,COL!$A:$A,C775,COL!$G:$G,D775),
IF(AND(A775="Cervical Cancer Screening", E775="Total Expenditure ($USD per 100,000 patients)"),
SUMIFS(CERV!$F:$F,CERV!$A:$A,C775,CERV!$G:$G,D775),
SUMIFS(CANSCRN!$F:$F,CANSCRN!$A:$A,C775,CANSCRN!$G:$G,D775))))))))))))</f>
        <v>8383.4378064901284</v>
      </c>
    </row>
    <row r="776" spans="1:6" x14ac:dyDescent="0.2">
      <c r="A776" s="24" t="s">
        <v>103</v>
      </c>
      <c r="B776" s="24" t="s">
        <v>101</v>
      </c>
      <c r="C776" s="24" t="s">
        <v>49</v>
      </c>
      <c r="D776" s="24">
        <v>2013</v>
      </c>
      <c r="E776" s="24" t="s">
        <v>102</v>
      </c>
      <c r="F776" s="3">
        <f>IF(AND(A776="PSA Testing", E776= "Utilization Rate (per 100,000 patients)"),
SUMIFS(PSA!$D:$D,PSA!$A:$A,C776,PSA!$G:$G,D776),
IF(AND(A776="Colorectal Cancer Screening", E776="Utilization Rate (per 100,000 patients)"),
SUMIFS(COL!$D:$D,COL!$A:$A,C776,COL!$G:$G, D776),
IF(AND(A776="Cervical Cancer Screening", E776="Utilization Rate (per 100,000 patients)"),
SUMIFS(CERV!$D:$D,CERV!$A:$A,C776,CERV!$G:$G,D776),
IF(AND(A776="Cancer Screening for CKD patients", E776="Utilization Rate (per 100,000 patients)"),
SUMIFS(CANSCRN!$D:$D,CANSCRN!$A:$A,C776,CANSCRN!$G:$G,D776),
IF(AND(A776="PSA Testing", E776="Cost per service ($USD)"),
SUMIFS(PSA!$E:$E,PSA!$A:$A,C776,PSA!$G:$G,D776),
IF(AND(A776="Colorectal Cancer Screening", E776="Cost per service ($USD)"),
SUMIFS(COL!$E:$E,COL!$A:$A,C776,COL!$G:$G,D776),
IF(AND(A776="Cervical Cancer Screening", E776="Cost per service ($USD)"),
SUMIFS(CERV!$E:$E,CERV!$A:$A,C776,CERV!$G:$G,D776),
IF(AND(A776="Cancer Screening for CKD patients", E776="Cost per service ($USD)"),
SUMIFS(CANSCRN!$E:$E,CANSCRN!$A:$A,C776,CANSCRN!$G:$G,D776),
IF(AND(A776="PSA Testing", E776="Total Expenditure ($USD per 100,000 patients)"),
SUMIFS(PSA!$F:$F,PSA!$A:$A,C776,PSA!$G:$G,D776),
IF(AND(A776="Colorectal Cancer Screening", E776="Total Expenditure ($USD per 100,000 patients)"),
SUMIFS(COL!$F:$F,COL!$A:$A,C776,COL!$G:$G,D776),
IF(AND(A776="Cervical Cancer Screening", E776="Total Expenditure ($USD per 100,000 patients)"),
SUMIFS(CERV!$F:$F,CERV!$A:$A,C776,CERV!$G:$G,D776),
SUMIFS(CANSCRN!$F:$F,CANSCRN!$A:$A,C776,CANSCRN!$G:$G,D776))))))))))))</f>
        <v>8247.849106551952</v>
      </c>
    </row>
    <row r="777" spans="1:6" ht="15" customHeight="1" x14ac:dyDescent="0.2">
      <c r="A777" s="24" t="s">
        <v>103</v>
      </c>
      <c r="B777" s="24" t="s">
        <v>101</v>
      </c>
      <c r="C777" s="24" t="s">
        <v>49</v>
      </c>
      <c r="D777" s="24">
        <v>2014</v>
      </c>
      <c r="E777" s="24" t="s">
        <v>102</v>
      </c>
      <c r="F777" s="3">
        <f>IF(AND(A777="PSA Testing", E777= "Utilization Rate (per 100,000 patients)"),
SUMIFS(PSA!$D:$D,PSA!$A:$A,C777,PSA!$G:$G,D777),
IF(AND(A777="Colorectal Cancer Screening", E777="Utilization Rate (per 100,000 patients)"),
SUMIFS(COL!$D:$D,COL!$A:$A,C777,COL!$G:$G, D777),
IF(AND(A777="Cervical Cancer Screening", E777="Utilization Rate (per 100,000 patients)"),
SUMIFS(CERV!$D:$D,CERV!$A:$A,C777,CERV!$G:$G,D777),
IF(AND(A777="Cancer Screening for CKD patients", E777="Utilization Rate (per 100,000 patients)"),
SUMIFS(CANSCRN!$D:$D,CANSCRN!$A:$A,C777,CANSCRN!$G:$G,D777),
IF(AND(A777="PSA Testing", E777="Cost per service ($USD)"),
SUMIFS(PSA!$E:$E,PSA!$A:$A,C777,PSA!$G:$G,D777),
IF(AND(A777="Colorectal Cancer Screening", E777="Cost per service ($USD)"),
SUMIFS(COL!$E:$E,COL!$A:$A,C777,COL!$G:$G,D777),
IF(AND(A777="Cervical Cancer Screening", E777="Cost per service ($USD)"),
SUMIFS(CERV!$E:$E,CERV!$A:$A,C777,CERV!$G:$G,D777),
IF(AND(A777="Cancer Screening for CKD patients", E777="Cost per service ($USD)"),
SUMIFS(CANSCRN!$E:$E,CANSCRN!$A:$A,C777,CANSCRN!$G:$G,D777),
IF(AND(A777="PSA Testing", E777="Total Expenditure ($USD per 100,000 patients)"),
SUMIFS(PSA!$F:$F,PSA!$A:$A,C777,PSA!$G:$G,D777),
IF(AND(A777="Colorectal Cancer Screening", E777="Total Expenditure ($USD per 100,000 patients)"),
SUMIFS(COL!$F:$F,COL!$A:$A,C777,COL!$G:$G,D777),
IF(AND(A777="Cervical Cancer Screening", E777="Total Expenditure ($USD per 100,000 patients)"),
SUMIFS(CERV!$F:$F,CERV!$A:$A,C777,CERV!$G:$G,D777),
SUMIFS(CANSCRN!$F:$F,CANSCRN!$A:$A,C777,CANSCRN!$G:$G,D777))))))))))))</f>
        <v>8379.1790097333887</v>
      </c>
    </row>
    <row r="778" spans="1:6" x14ac:dyDescent="0.2">
      <c r="A778" s="24" t="s">
        <v>103</v>
      </c>
      <c r="B778" s="24" t="s">
        <v>101</v>
      </c>
      <c r="C778" s="24" t="s">
        <v>49</v>
      </c>
      <c r="D778" s="24">
        <v>2015</v>
      </c>
      <c r="E778" s="24" t="s">
        <v>102</v>
      </c>
      <c r="F778" s="3">
        <f>IF(AND(A778="PSA Testing", E778= "Utilization Rate (per 100,000 patients)"),
SUMIFS(PSA!$D:$D,PSA!$A:$A,C778,PSA!$G:$G,D778),
IF(AND(A778="Colorectal Cancer Screening", E778="Utilization Rate (per 100,000 patients)"),
SUMIFS(COL!$D:$D,COL!$A:$A,C778,COL!$G:$G, D778),
IF(AND(A778="Cervical Cancer Screening", E778="Utilization Rate (per 100,000 patients)"),
SUMIFS(CERV!$D:$D,CERV!$A:$A,C778,CERV!$G:$G,D778),
IF(AND(A778="Cancer Screening for CKD patients", E778="Utilization Rate (per 100,000 patients)"),
SUMIFS(CANSCRN!$D:$D,CANSCRN!$A:$A,C778,CANSCRN!$G:$G,D778),
IF(AND(A778="PSA Testing", E778="Cost per service ($USD)"),
SUMIFS(PSA!$E:$E,PSA!$A:$A,C778,PSA!$G:$G,D778),
IF(AND(A778="Colorectal Cancer Screening", E778="Cost per service ($USD)"),
SUMIFS(COL!$E:$E,COL!$A:$A,C778,COL!$G:$G,D778),
IF(AND(A778="Cervical Cancer Screening", E778="Cost per service ($USD)"),
SUMIFS(CERV!$E:$E,CERV!$A:$A,C778,CERV!$G:$G,D778),
IF(AND(A778="Cancer Screening for CKD patients", E778="Cost per service ($USD)"),
SUMIFS(CANSCRN!$E:$E,CANSCRN!$A:$A,C778,CANSCRN!$G:$G,D778),
IF(AND(A778="PSA Testing", E778="Total Expenditure ($USD per 100,000 patients)"),
SUMIFS(PSA!$F:$F,PSA!$A:$A,C778,PSA!$G:$G,D778),
IF(AND(A778="Colorectal Cancer Screening", E778="Total Expenditure ($USD per 100,000 patients)"),
SUMIFS(COL!$F:$F,COL!$A:$A,C778,COL!$G:$G,D778),
IF(AND(A778="Cervical Cancer Screening", E778="Total Expenditure ($USD per 100,000 patients)"),
SUMIFS(CERV!$F:$F,CERV!$A:$A,C778,CERV!$G:$G,D778),
SUMIFS(CANSCRN!$F:$F,CANSCRN!$A:$A,C778,CANSCRN!$G:$G,D778))))))))))))</f>
        <v>9074.0211488996865</v>
      </c>
    </row>
    <row r="779" spans="1:6" x14ac:dyDescent="0.2">
      <c r="A779" s="24" t="s">
        <v>103</v>
      </c>
      <c r="B779" s="24" t="s">
        <v>101</v>
      </c>
      <c r="C779" s="24" t="s">
        <v>49</v>
      </c>
      <c r="D779" s="24">
        <v>2016</v>
      </c>
      <c r="E779" s="24" t="s">
        <v>102</v>
      </c>
      <c r="F779" s="3">
        <f>IF(AND(A779="PSA Testing", E779= "Utilization Rate (per 100,000 patients)"),
SUMIFS(PSA!$D:$D,PSA!$A:$A,C779,PSA!$G:$G,D779),
IF(AND(A779="Colorectal Cancer Screening", E779="Utilization Rate (per 100,000 patients)"),
SUMIFS(COL!$D:$D,COL!$A:$A,C779,COL!$G:$G, D779),
IF(AND(A779="Cervical Cancer Screening", E779="Utilization Rate (per 100,000 patients)"),
SUMIFS(CERV!$D:$D,CERV!$A:$A,C779,CERV!$G:$G,D779),
IF(AND(A779="Cancer Screening for CKD patients", E779="Utilization Rate (per 100,000 patients)"),
SUMIFS(CANSCRN!$D:$D,CANSCRN!$A:$A,C779,CANSCRN!$G:$G,D779),
IF(AND(A779="PSA Testing", E779="Cost per service ($USD)"),
SUMIFS(PSA!$E:$E,PSA!$A:$A,C779,PSA!$G:$G,D779),
IF(AND(A779="Colorectal Cancer Screening", E779="Cost per service ($USD)"),
SUMIFS(COL!$E:$E,COL!$A:$A,C779,COL!$G:$G,D779),
IF(AND(A779="Cervical Cancer Screening", E779="Cost per service ($USD)"),
SUMIFS(CERV!$E:$E,CERV!$A:$A,C779,CERV!$G:$G,D779),
IF(AND(A779="Cancer Screening for CKD patients", E779="Cost per service ($USD)"),
SUMIFS(CANSCRN!$E:$E,CANSCRN!$A:$A,C779,CANSCRN!$G:$G,D779),
IF(AND(A779="PSA Testing", E779="Total Expenditure ($USD per 100,000 patients)"),
SUMIFS(PSA!$F:$F,PSA!$A:$A,C779,PSA!$G:$G,D779),
IF(AND(A779="Colorectal Cancer Screening", E779="Total Expenditure ($USD per 100,000 patients)"),
SUMIFS(COL!$F:$F,COL!$A:$A,C779,COL!$G:$G,D779),
IF(AND(A779="Cervical Cancer Screening", E779="Total Expenditure ($USD per 100,000 patients)"),
SUMIFS(CERV!$F:$F,CERV!$A:$A,C779,CERV!$G:$G,D779),
SUMIFS(CANSCRN!$F:$F,CANSCRN!$A:$A,C779,CANSCRN!$G:$G,D779))))))))))))</f>
        <v>8500.5574136008909</v>
      </c>
    </row>
    <row r="780" spans="1:6" x14ac:dyDescent="0.2">
      <c r="A780" s="24" t="s">
        <v>103</v>
      </c>
      <c r="B780" s="24" t="s">
        <v>101</v>
      </c>
      <c r="C780" s="24" t="s">
        <v>49</v>
      </c>
      <c r="D780" s="24">
        <v>2017</v>
      </c>
      <c r="E780" s="24" t="s">
        <v>102</v>
      </c>
      <c r="F780" s="3">
        <f>IF(AND(A780="PSA Testing", E780= "Utilization Rate (per 100,000 patients)"),
SUMIFS(PSA!$D:$D,PSA!$A:$A,C780,PSA!$G:$G,D780),
IF(AND(A780="Colorectal Cancer Screening", E780="Utilization Rate (per 100,000 patients)"),
SUMIFS(COL!$D:$D,COL!$A:$A,C780,COL!$G:$G, D780),
IF(AND(A780="Cervical Cancer Screening", E780="Utilization Rate (per 100,000 patients)"),
SUMIFS(CERV!$D:$D,CERV!$A:$A,C780,CERV!$G:$G,D780),
IF(AND(A780="Cancer Screening for CKD patients", E780="Utilization Rate (per 100,000 patients)"),
SUMIFS(CANSCRN!$D:$D,CANSCRN!$A:$A,C780,CANSCRN!$G:$G,D780),
IF(AND(A780="PSA Testing", E780="Cost per service ($USD)"),
SUMIFS(PSA!$E:$E,PSA!$A:$A,C780,PSA!$G:$G,D780),
IF(AND(A780="Colorectal Cancer Screening", E780="Cost per service ($USD)"),
SUMIFS(COL!$E:$E,COL!$A:$A,C780,COL!$G:$G,D780),
IF(AND(A780="Cervical Cancer Screening", E780="Cost per service ($USD)"),
SUMIFS(CERV!$E:$E,CERV!$A:$A,C780,CERV!$G:$G,D780),
IF(AND(A780="Cancer Screening for CKD patients", E780="Cost per service ($USD)"),
SUMIFS(CANSCRN!$E:$E,CANSCRN!$A:$A,C780,CANSCRN!$G:$G,D780),
IF(AND(A780="PSA Testing", E780="Total Expenditure ($USD per 100,000 patients)"),
SUMIFS(PSA!$F:$F,PSA!$A:$A,C780,PSA!$G:$G,D780),
IF(AND(A780="Colorectal Cancer Screening", E780="Total Expenditure ($USD per 100,000 patients)"),
SUMIFS(COL!$F:$F,COL!$A:$A,C780,COL!$G:$G,D780),
IF(AND(A780="Cervical Cancer Screening", E780="Total Expenditure ($USD per 100,000 patients)"),
SUMIFS(CERV!$F:$F,CERV!$A:$A,C780,CERV!$G:$G,D780),
SUMIFS(CANSCRN!$F:$F,CANSCRN!$A:$A,C780,CANSCRN!$G:$G,D780))))))))))))</f>
        <v>8890.2069329115602</v>
      </c>
    </row>
    <row r="781" spans="1:6" x14ac:dyDescent="0.2">
      <c r="A781" s="24" t="s">
        <v>103</v>
      </c>
      <c r="B781" s="24" t="s">
        <v>101</v>
      </c>
      <c r="C781" s="24" t="s">
        <v>49</v>
      </c>
      <c r="D781" s="24">
        <v>2018</v>
      </c>
      <c r="E781" s="24" t="s">
        <v>102</v>
      </c>
      <c r="F781" s="3">
        <f>IF(AND(A781="PSA Testing", E781= "Utilization Rate (per 100,000 patients)"),
SUMIFS(PSA!$D:$D,PSA!$A:$A,C781,PSA!$G:$G,D781),
IF(AND(A781="Colorectal Cancer Screening", E781="Utilization Rate (per 100,000 patients)"),
SUMIFS(COL!$D:$D,COL!$A:$A,C781,COL!$G:$G, D781),
IF(AND(A781="Cervical Cancer Screening", E781="Utilization Rate (per 100,000 patients)"),
SUMIFS(CERV!$D:$D,CERV!$A:$A,C781,CERV!$G:$G,D781),
IF(AND(A781="Cancer Screening for CKD patients", E781="Utilization Rate (per 100,000 patients)"),
SUMIFS(CANSCRN!$D:$D,CANSCRN!$A:$A,C781,CANSCRN!$G:$G,D781),
IF(AND(A781="PSA Testing", E781="Cost per service ($USD)"),
SUMIFS(PSA!$E:$E,PSA!$A:$A,C781,PSA!$G:$G,D781),
IF(AND(A781="Colorectal Cancer Screening", E781="Cost per service ($USD)"),
SUMIFS(COL!$E:$E,COL!$A:$A,C781,COL!$G:$G,D781),
IF(AND(A781="Cervical Cancer Screening", E781="Cost per service ($USD)"),
SUMIFS(CERV!$E:$E,CERV!$A:$A,C781,CERV!$G:$G,D781),
IF(AND(A781="Cancer Screening for CKD patients", E781="Cost per service ($USD)"),
SUMIFS(CANSCRN!$E:$E,CANSCRN!$A:$A,C781,CANSCRN!$G:$G,D781),
IF(AND(A781="PSA Testing", E781="Total Expenditure ($USD per 100,000 patients)"),
SUMIFS(PSA!$F:$F,PSA!$A:$A,C781,PSA!$G:$G,D781),
IF(AND(A781="Colorectal Cancer Screening", E781="Total Expenditure ($USD per 100,000 patients)"),
SUMIFS(COL!$F:$F,COL!$A:$A,C781,COL!$G:$G,D781),
IF(AND(A781="Cervical Cancer Screening", E781="Total Expenditure ($USD per 100,000 patients)"),
SUMIFS(CERV!$F:$F,CERV!$A:$A,C781,CERV!$G:$G,D781),
SUMIFS(CANSCRN!$F:$F,CANSCRN!$A:$A,C781,CANSCRN!$G:$G,D781))))))))))))</f>
        <v>9205.6783701777204</v>
      </c>
    </row>
    <row r="782" spans="1:6" x14ac:dyDescent="0.2">
      <c r="A782" s="24" t="s">
        <v>103</v>
      </c>
      <c r="B782" s="24" t="s">
        <v>101</v>
      </c>
      <c r="C782" s="24" t="s">
        <v>49</v>
      </c>
      <c r="D782" s="24">
        <v>2019</v>
      </c>
      <c r="E782" s="24" t="s">
        <v>102</v>
      </c>
      <c r="F782" s="3">
        <f>IF(AND(A782="PSA Testing", E782= "Utilization Rate (per 100,000 patients)"),
SUMIFS(PSA!$D:$D,PSA!$A:$A,C782,PSA!$G:$G,D782),
IF(AND(A782="Colorectal Cancer Screening", E782="Utilization Rate (per 100,000 patients)"),
SUMIFS(COL!$D:$D,COL!$A:$A,C782,COL!$G:$G, D782),
IF(AND(A782="Cervical Cancer Screening", E782="Utilization Rate (per 100,000 patients)"),
SUMIFS(CERV!$D:$D,CERV!$A:$A,C782,CERV!$G:$G,D782),
IF(AND(A782="Cancer Screening for CKD patients", E782="Utilization Rate (per 100,000 patients)"),
SUMIFS(CANSCRN!$D:$D,CANSCRN!$A:$A,C782,CANSCRN!$G:$G,D782),
IF(AND(A782="PSA Testing", E782="Cost per service ($USD)"),
SUMIFS(PSA!$E:$E,PSA!$A:$A,C782,PSA!$G:$G,D782),
IF(AND(A782="Colorectal Cancer Screening", E782="Cost per service ($USD)"),
SUMIFS(COL!$E:$E,COL!$A:$A,C782,COL!$G:$G,D782),
IF(AND(A782="Cervical Cancer Screening", E782="Cost per service ($USD)"),
SUMIFS(CERV!$E:$E,CERV!$A:$A,C782,CERV!$G:$G,D782),
IF(AND(A782="Cancer Screening for CKD patients", E782="Cost per service ($USD)"),
SUMIFS(CANSCRN!$E:$E,CANSCRN!$A:$A,C782,CANSCRN!$G:$G,D782),
IF(AND(A782="PSA Testing", E782="Total Expenditure ($USD per 100,000 patients)"),
SUMIFS(PSA!$F:$F,PSA!$A:$A,C782,PSA!$G:$G,D782),
IF(AND(A782="Colorectal Cancer Screening", E782="Total Expenditure ($USD per 100,000 patients)"),
SUMIFS(COL!$F:$F,COL!$A:$A,C782,COL!$G:$G,D782),
IF(AND(A782="Cervical Cancer Screening", E782="Total Expenditure ($USD per 100,000 patients)"),
SUMIFS(CERV!$F:$F,CERV!$A:$A,C782,CERV!$G:$G,D782),
SUMIFS(CANSCRN!$F:$F,CANSCRN!$A:$A,C782,CANSCRN!$G:$G,D782))))))))))))</f>
        <v>8436.2343178899537</v>
      </c>
    </row>
    <row r="783" spans="1:6" x14ac:dyDescent="0.2">
      <c r="A783" s="24" t="s">
        <v>103</v>
      </c>
      <c r="B783" s="24" t="s">
        <v>101</v>
      </c>
      <c r="C783" s="24" t="s">
        <v>108</v>
      </c>
      <c r="D783" s="24">
        <v>2009</v>
      </c>
      <c r="E783" s="24" t="s">
        <v>102</v>
      </c>
      <c r="F783" s="3">
        <f>IF(AND(A783="PSA Testing", E783= "Utilization Rate (per 100,000 patients)"),
SUMIFS(PSA!$D:$D,PSA!$A:$A,C783,PSA!$G:$G,D783),
IF(AND(A783="Colorectal Cancer Screening", E783="Utilization Rate (per 100,000 patients)"),
SUMIFS(COL!$D:$D,COL!$A:$A,C783,COL!$G:$G, D783),
IF(AND(A783="Cervical Cancer Screening", E783="Utilization Rate (per 100,000 patients)"),
SUMIFS(CERV!$D:$D,CERV!$A:$A,C783,CERV!$G:$G,D783),
IF(AND(A783="Cancer Screening for CKD patients", E783="Utilization Rate (per 100,000 patients)"),
SUMIFS(CANSCRN!$D:$D,CANSCRN!$A:$A,C783,CANSCRN!$G:$G,D783),
IF(AND(A783="PSA Testing", E783="Cost per service ($USD)"),
SUMIFS(PSA!$E:$E,PSA!$A:$A,C783,PSA!$G:$G,D783),
IF(AND(A783="Colorectal Cancer Screening", E783="Cost per service ($USD)"),
SUMIFS(COL!$E:$E,COL!$A:$A,C783,COL!$G:$G,D783),
IF(AND(A783="Cervical Cancer Screening", E783="Cost per service ($USD)"),
SUMIFS(CERV!$E:$E,CERV!$A:$A,C783,CERV!$G:$G,D783),
IF(AND(A783="Cancer Screening for CKD patients", E783="Cost per service ($USD)"),
SUMIFS(CANSCRN!$E:$E,CANSCRN!$A:$A,C783,CANSCRN!$G:$G,D783),
IF(AND(A783="PSA Testing", E783="Total Expenditure ($USD per 100,000 patients)"),
SUMIFS(PSA!$F:$F,PSA!$A:$A,C783,PSA!$G:$G,D783),
IF(AND(A783="Colorectal Cancer Screening", E783="Total Expenditure ($USD per 100,000 patients)"),
SUMIFS(COL!$F:$F,COL!$A:$A,C783,COL!$G:$G,D783),
IF(AND(A783="Cervical Cancer Screening", E783="Total Expenditure ($USD per 100,000 patients)"),
SUMIFS(CERV!$F:$F,CERV!$A:$A,C783,CERV!$G:$G,D783),
SUMIFS(CANSCRN!$F:$F,CANSCRN!$A:$A,C783,CANSCRN!$G:$G,D783))))))))))))</f>
        <v>0</v>
      </c>
    </row>
    <row r="784" spans="1:6" x14ac:dyDescent="0.2">
      <c r="A784" s="24" t="s">
        <v>103</v>
      </c>
      <c r="B784" s="24" t="s">
        <v>101</v>
      </c>
      <c r="C784" s="24" t="s">
        <v>108</v>
      </c>
      <c r="D784" s="24">
        <v>2010</v>
      </c>
      <c r="E784" s="24" t="s">
        <v>102</v>
      </c>
      <c r="F784" s="3">
        <f>IF(AND(A784="PSA Testing", E784= "Utilization Rate (per 100,000 patients)"),
SUMIFS(PSA!$D:$D,PSA!$A:$A,C784,PSA!$G:$G,D784),
IF(AND(A784="Colorectal Cancer Screening", E784="Utilization Rate (per 100,000 patients)"),
SUMIFS(COL!$D:$D,COL!$A:$A,C784,COL!$G:$G, D784),
IF(AND(A784="Cervical Cancer Screening", E784="Utilization Rate (per 100,000 patients)"),
SUMIFS(CERV!$D:$D,CERV!$A:$A,C784,CERV!$G:$G,D784),
IF(AND(A784="Cancer Screening for CKD patients", E784="Utilization Rate (per 100,000 patients)"),
SUMIFS(CANSCRN!$D:$D,CANSCRN!$A:$A,C784,CANSCRN!$G:$G,D784),
IF(AND(A784="PSA Testing", E784="Cost per service ($USD)"),
SUMIFS(PSA!$E:$E,PSA!$A:$A,C784,PSA!$G:$G,D784),
IF(AND(A784="Colorectal Cancer Screening", E784="Cost per service ($USD)"),
SUMIFS(COL!$E:$E,COL!$A:$A,C784,COL!$G:$G,D784),
IF(AND(A784="Cervical Cancer Screening", E784="Cost per service ($USD)"),
SUMIFS(CERV!$E:$E,CERV!$A:$A,C784,CERV!$G:$G,D784),
IF(AND(A784="Cancer Screening for CKD patients", E784="Cost per service ($USD)"),
SUMIFS(CANSCRN!$E:$E,CANSCRN!$A:$A,C784,CANSCRN!$G:$G,D784),
IF(AND(A784="PSA Testing", E784="Total Expenditure ($USD per 100,000 patients)"),
SUMIFS(PSA!$F:$F,PSA!$A:$A,C784,PSA!$G:$G,D784),
IF(AND(A784="Colorectal Cancer Screening", E784="Total Expenditure ($USD per 100,000 patients)"),
SUMIFS(COL!$F:$F,COL!$A:$A,C784,COL!$G:$G,D784),
IF(AND(A784="Cervical Cancer Screening", E784="Total Expenditure ($USD per 100,000 patients)"),
SUMIFS(CERV!$F:$F,CERV!$A:$A,C784,CERV!$G:$G,D784),
SUMIFS(CANSCRN!$F:$F,CANSCRN!$A:$A,C784,CANSCRN!$G:$G,D784))))))))))))</f>
        <v>0</v>
      </c>
    </row>
    <row r="785" spans="1:6" x14ac:dyDescent="0.2">
      <c r="A785" s="24" t="s">
        <v>103</v>
      </c>
      <c r="B785" s="24" t="s">
        <v>101</v>
      </c>
      <c r="C785" s="24" t="s">
        <v>108</v>
      </c>
      <c r="D785" s="24">
        <v>2011</v>
      </c>
      <c r="E785" s="24" t="s">
        <v>102</v>
      </c>
      <c r="F785" s="3">
        <f>IF(AND(A785="PSA Testing", E785= "Utilization Rate (per 100,000 patients)"),
SUMIFS(PSA!$D:$D,PSA!$A:$A,C785,PSA!$G:$G,D785),
IF(AND(A785="Colorectal Cancer Screening", E785="Utilization Rate (per 100,000 patients)"),
SUMIFS(COL!$D:$D,COL!$A:$A,C785,COL!$G:$G, D785),
IF(AND(A785="Cervical Cancer Screening", E785="Utilization Rate (per 100,000 patients)"),
SUMIFS(CERV!$D:$D,CERV!$A:$A,C785,CERV!$G:$G,D785),
IF(AND(A785="Cancer Screening for CKD patients", E785="Utilization Rate (per 100,000 patients)"),
SUMIFS(CANSCRN!$D:$D,CANSCRN!$A:$A,C785,CANSCRN!$G:$G,D785),
IF(AND(A785="PSA Testing", E785="Cost per service ($USD)"),
SUMIFS(PSA!$E:$E,PSA!$A:$A,C785,PSA!$G:$G,D785),
IF(AND(A785="Colorectal Cancer Screening", E785="Cost per service ($USD)"),
SUMIFS(COL!$E:$E,COL!$A:$A,C785,COL!$G:$G,D785),
IF(AND(A785="Cervical Cancer Screening", E785="Cost per service ($USD)"),
SUMIFS(CERV!$E:$E,CERV!$A:$A,C785,CERV!$G:$G,D785),
IF(AND(A785="Cancer Screening for CKD patients", E785="Cost per service ($USD)"),
SUMIFS(CANSCRN!$E:$E,CANSCRN!$A:$A,C785,CANSCRN!$G:$G,D785),
IF(AND(A785="PSA Testing", E785="Total Expenditure ($USD per 100,000 patients)"),
SUMIFS(PSA!$F:$F,PSA!$A:$A,C785,PSA!$G:$G,D785),
IF(AND(A785="Colorectal Cancer Screening", E785="Total Expenditure ($USD per 100,000 patients)"),
SUMIFS(COL!$F:$F,COL!$A:$A,C785,COL!$G:$G,D785),
IF(AND(A785="Cervical Cancer Screening", E785="Total Expenditure ($USD per 100,000 patients)"),
SUMIFS(CERV!$F:$F,CERV!$A:$A,C785,CERV!$G:$G,D785),
SUMIFS(CANSCRN!$F:$F,CANSCRN!$A:$A,C785,CANSCRN!$G:$G,D785))))))))))))</f>
        <v>0</v>
      </c>
    </row>
    <row r="786" spans="1:6" x14ac:dyDescent="0.2">
      <c r="A786" s="24" t="s">
        <v>103</v>
      </c>
      <c r="B786" s="24" t="s">
        <v>101</v>
      </c>
      <c r="C786" s="24" t="s">
        <v>108</v>
      </c>
      <c r="D786" s="24">
        <v>2012</v>
      </c>
      <c r="E786" s="24" t="s">
        <v>102</v>
      </c>
      <c r="F786" s="3">
        <f>IF(AND(A786="PSA Testing", E786= "Utilization Rate (per 100,000 patients)"),
SUMIFS(PSA!$D:$D,PSA!$A:$A,C786,PSA!$G:$G,D786),
IF(AND(A786="Colorectal Cancer Screening", E786="Utilization Rate (per 100,000 patients)"),
SUMIFS(COL!$D:$D,COL!$A:$A,C786,COL!$G:$G, D786),
IF(AND(A786="Cervical Cancer Screening", E786="Utilization Rate (per 100,000 patients)"),
SUMIFS(CERV!$D:$D,CERV!$A:$A,C786,CERV!$G:$G,D786),
IF(AND(A786="Cancer Screening for CKD patients", E786="Utilization Rate (per 100,000 patients)"),
SUMIFS(CANSCRN!$D:$D,CANSCRN!$A:$A,C786,CANSCRN!$G:$G,D786),
IF(AND(A786="PSA Testing", E786="Cost per service ($USD)"),
SUMIFS(PSA!$E:$E,PSA!$A:$A,C786,PSA!$G:$G,D786),
IF(AND(A786="Colorectal Cancer Screening", E786="Cost per service ($USD)"),
SUMIFS(COL!$E:$E,COL!$A:$A,C786,COL!$G:$G,D786),
IF(AND(A786="Cervical Cancer Screening", E786="Cost per service ($USD)"),
SUMIFS(CERV!$E:$E,CERV!$A:$A,C786,CERV!$G:$G,D786),
IF(AND(A786="Cancer Screening for CKD patients", E786="Cost per service ($USD)"),
SUMIFS(CANSCRN!$E:$E,CANSCRN!$A:$A,C786,CANSCRN!$G:$G,D786),
IF(AND(A786="PSA Testing", E786="Total Expenditure ($USD per 100,000 patients)"),
SUMIFS(PSA!$F:$F,PSA!$A:$A,C786,PSA!$G:$G,D786),
IF(AND(A786="Colorectal Cancer Screening", E786="Total Expenditure ($USD per 100,000 patients)"),
SUMIFS(COL!$F:$F,COL!$A:$A,C786,COL!$G:$G,D786),
IF(AND(A786="Cervical Cancer Screening", E786="Total Expenditure ($USD per 100,000 patients)"),
SUMIFS(CERV!$F:$F,CERV!$A:$A,C786,CERV!$G:$G,D786),
SUMIFS(CANSCRN!$F:$F,CANSCRN!$A:$A,C786,CANSCRN!$G:$G,D786))))))))))))</f>
        <v>0</v>
      </c>
    </row>
    <row r="787" spans="1:6" x14ac:dyDescent="0.2">
      <c r="A787" s="24" t="s">
        <v>103</v>
      </c>
      <c r="B787" s="24" t="s">
        <v>101</v>
      </c>
      <c r="C787" s="24" t="s">
        <v>108</v>
      </c>
      <c r="D787" s="24">
        <v>2013</v>
      </c>
      <c r="E787" s="24" t="s">
        <v>102</v>
      </c>
      <c r="F787" s="3">
        <f>IF(AND(A787="PSA Testing", E787= "Utilization Rate (per 100,000 patients)"),
SUMIFS(PSA!$D:$D,PSA!$A:$A,C787,PSA!$G:$G,D787),
IF(AND(A787="Colorectal Cancer Screening", E787="Utilization Rate (per 100,000 patients)"),
SUMIFS(COL!$D:$D,COL!$A:$A,C787,COL!$G:$G, D787),
IF(AND(A787="Cervical Cancer Screening", E787="Utilization Rate (per 100,000 patients)"),
SUMIFS(CERV!$D:$D,CERV!$A:$A,C787,CERV!$G:$G,D787),
IF(AND(A787="Cancer Screening for CKD patients", E787="Utilization Rate (per 100,000 patients)"),
SUMIFS(CANSCRN!$D:$D,CANSCRN!$A:$A,C787,CANSCRN!$G:$G,D787),
IF(AND(A787="PSA Testing", E787="Cost per service ($USD)"),
SUMIFS(PSA!$E:$E,PSA!$A:$A,C787,PSA!$G:$G,D787),
IF(AND(A787="Colorectal Cancer Screening", E787="Cost per service ($USD)"),
SUMIFS(COL!$E:$E,COL!$A:$A,C787,COL!$G:$G,D787),
IF(AND(A787="Cervical Cancer Screening", E787="Cost per service ($USD)"),
SUMIFS(CERV!$E:$E,CERV!$A:$A,C787,CERV!$G:$G,D787),
IF(AND(A787="Cancer Screening for CKD patients", E787="Cost per service ($USD)"),
SUMIFS(CANSCRN!$E:$E,CANSCRN!$A:$A,C787,CANSCRN!$G:$G,D787),
IF(AND(A787="PSA Testing", E787="Total Expenditure ($USD per 100,000 patients)"),
SUMIFS(PSA!$F:$F,PSA!$A:$A,C787,PSA!$G:$G,D787),
IF(AND(A787="Colorectal Cancer Screening", E787="Total Expenditure ($USD per 100,000 patients)"),
SUMIFS(COL!$F:$F,COL!$A:$A,C787,COL!$G:$G,D787),
IF(AND(A787="Cervical Cancer Screening", E787="Total Expenditure ($USD per 100,000 patients)"),
SUMIFS(CERV!$F:$F,CERV!$A:$A,C787,CERV!$G:$G,D787),
SUMIFS(CANSCRN!$F:$F,CANSCRN!$A:$A,C787,CANSCRN!$G:$G,D787))))))))))))</f>
        <v>0</v>
      </c>
    </row>
    <row r="788" spans="1:6" x14ac:dyDescent="0.2">
      <c r="A788" s="24" t="s">
        <v>103</v>
      </c>
      <c r="B788" s="24" t="s">
        <v>101</v>
      </c>
      <c r="C788" s="24" t="s">
        <v>108</v>
      </c>
      <c r="D788" s="24">
        <v>2014</v>
      </c>
      <c r="E788" s="24" t="s">
        <v>102</v>
      </c>
      <c r="F788" s="3">
        <f>IF(AND(A788="PSA Testing", E788= "Utilization Rate (per 100,000 patients)"),
SUMIFS(PSA!$D:$D,PSA!$A:$A,C788,PSA!$G:$G,D788),
IF(AND(A788="Colorectal Cancer Screening", E788="Utilization Rate (per 100,000 patients)"),
SUMIFS(COL!$D:$D,COL!$A:$A,C788,COL!$G:$G, D788),
IF(AND(A788="Cervical Cancer Screening", E788="Utilization Rate (per 100,000 patients)"),
SUMIFS(CERV!$D:$D,CERV!$A:$A,C788,CERV!$G:$G,D788),
IF(AND(A788="Cancer Screening for CKD patients", E788="Utilization Rate (per 100,000 patients)"),
SUMIFS(CANSCRN!$D:$D,CANSCRN!$A:$A,C788,CANSCRN!$G:$G,D788),
IF(AND(A788="PSA Testing", E788="Cost per service ($USD)"),
SUMIFS(PSA!$E:$E,PSA!$A:$A,C788,PSA!$G:$G,D788),
IF(AND(A788="Colorectal Cancer Screening", E788="Cost per service ($USD)"),
SUMIFS(COL!$E:$E,COL!$A:$A,C788,COL!$G:$G,D788),
IF(AND(A788="Cervical Cancer Screening", E788="Cost per service ($USD)"),
SUMIFS(CERV!$E:$E,CERV!$A:$A,C788,CERV!$G:$G,D788),
IF(AND(A788="Cancer Screening for CKD patients", E788="Cost per service ($USD)"),
SUMIFS(CANSCRN!$E:$E,CANSCRN!$A:$A,C788,CANSCRN!$G:$G,D788),
IF(AND(A788="PSA Testing", E788="Total Expenditure ($USD per 100,000 patients)"),
SUMIFS(PSA!$F:$F,PSA!$A:$A,C788,PSA!$G:$G,D788),
IF(AND(A788="Colorectal Cancer Screening", E788="Total Expenditure ($USD per 100,000 patients)"),
SUMIFS(COL!$F:$F,COL!$A:$A,C788,COL!$G:$G,D788),
IF(AND(A788="Cervical Cancer Screening", E788="Total Expenditure ($USD per 100,000 patients)"),
SUMIFS(CERV!$F:$F,CERV!$A:$A,C788,CERV!$G:$G,D788),
SUMIFS(CANSCRN!$F:$F,CANSCRN!$A:$A,C788,CANSCRN!$G:$G,D788))))))))))))</f>
        <v>0</v>
      </c>
    </row>
    <row r="789" spans="1:6" x14ac:dyDescent="0.2">
      <c r="A789" s="24" t="s">
        <v>103</v>
      </c>
      <c r="B789" s="24" t="s">
        <v>101</v>
      </c>
      <c r="C789" s="24" t="s">
        <v>108</v>
      </c>
      <c r="D789" s="24">
        <v>2015</v>
      </c>
      <c r="E789" s="24" t="s">
        <v>102</v>
      </c>
      <c r="F789" s="3">
        <f>IF(AND(A789="PSA Testing", E789= "Utilization Rate (per 100,000 patients)"),
SUMIFS(PSA!$D:$D,PSA!$A:$A,C789,PSA!$G:$G,D789),
IF(AND(A789="Colorectal Cancer Screening", E789="Utilization Rate (per 100,000 patients)"),
SUMIFS(COL!$D:$D,COL!$A:$A,C789,COL!$G:$G, D789),
IF(AND(A789="Cervical Cancer Screening", E789="Utilization Rate (per 100,000 patients)"),
SUMIFS(CERV!$D:$D,CERV!$A:$A,C789,CERV!$G:$G,D789),
IF(AND(A789="Cancer Screening for CKD patients", E789="Utilization Rate (per 100,000 patients)"),
SUMIFS(CANSCRN!$D:$D,CANSCRN!$A:$A,C789,CANSCRN!$G:$G,D789),
IF(AND(A789="PSA Testing", E789="Cost per service ($USD)"),
SUMIFS(PSA!$E:$E,PSA!$A:$A,C789,PSA!$G:$G,D789),
IF(AND(A789="Colorectal Cancer Screening", E789="Cost per service ($USD)"),
SUMIFS(COL!$E:$E,COL!$A:$A,C789,COL!$G:$G,D789),
IF(AND(A789="Cervical Cancer Screening", E789="Cost per service ($USD)"),
SUMIFS(CERV!$E:$E,CERV!$A:$A,C789,CERV!$G:$G,D789),
IF(AND(A789="Cancer Screening for CKD patients", E789="Cost per service ($USD)"),
SUMIFS(CANSCRN!$E:$E,CANSCRN!$A:$A,C789,CANSCRN!$G:$G,D789),
IF(AND(A789="PSA Testing", E789="Total Expenditure ($USD per 100,000 patients)"),
SUMIFS(PSA!$F:$F,PSA!$A:$A,C789,PSA!$G:$G,D789),
IF(AND(A789="Colorectal Cancer Screening", E789="Total Expenditure ($USD per 100,000 patients)"),
SUMIFS(COL!$F:$F,COL!$A:$A,C789,COL!$G:$G,D789),
IF(AND(A789="Cervical Cancer Screening", E789="Total Expenditure ($USD per 100,000 patients)"),
SUMIFS(CERV!$F:$F,CERV!$A:$A,C789,CERV!$G:$G,D789),
SUMIFS(CANSCRN!$F:$F,CANSCRN!$A:$A,C789,CANSCRN!$G:$G,D789))))))))))))</f>
        <v>0</v>
      </c>
    </row>
    <row r="790" spans="1:6" x14ac:dyDescent="0.2">
      <c r="A790" s="24" t="s">
        <v>103</v>
      </c>
      <c r="B790" s="24" t="s">
        <v>101</v>
      </c>
      <c r="C790" s="24" t="s">
        <v>108</v>
      </c>
      <c r="D790" s="24">
        <v>2016</v>
      </c>
      <c r="E790" s="24" t="s">
        <v>102</v>
      </c>
      <c r="F790" s="3">
        <f>IF(AND(A790="PSA Testing", E790= "Utilization Rate (per 100,000 patients)"),
SUMIFS(PSA!$D:$D,PSA!$A:$A,C790,PSA!$G:$G,D790),
IF(AND(A790="Colorectal Cancer Screening", E790="Utilization Rate (per 100,000 patients)"),
SUMIFS(COL!$D:$D,COL!$A:$A,C790,COL!$G:$G, D790),
IF(AND(A790="Cervical Cancer Screening", E790="Utilization Rate (per 100,000 patients)"),
SUMIFS(CERV!$D:$D,CERV!$A:$A,C790,CERV!$G:$G,D790),
IF(AND(A790="Cancer Screening for CKD patients", E790="Utilization Rate (per 100,000 patients)"),
SUMIFS(CANSCRN!$D:$D,CANSCRN!$A:$A,C790,CANSCRN!$G:$G,D790),
IF(AND(A790="PSA Testing", E790="Cost per service ($USD)"),
SUMIFS(PSA!$E:$E,PSA!$A:$A,C790,PSA!$G:$G,D790),
IF(AND(A790="Colorectal Cancer Screening", E790="Cost per service ($USD)"),
SUMIFS(COL!$E:$E,COL!$A:$A,C790,COL!$G:$G,D790),
IF(AND(A790="Cervical Cancer Screening", E790="Cost per service ($USD)"),
SUMIFS(CERV!$E:$E,CERV!$A:$A,C790,CERV!$G:$G,D790),
IF(AND(A790="Cancer Screening for CKD patients", E790="Cost per service ($USD)"),
SUMIFS(CANSCRN!$E:$E,CANSCRN!$A:$A,C790,CANSCRN!$G:$G,D790),
IF(AND(A790="PSA Testing", E790="Total Expenditure ($USD per 100,000 patients)"),
SUMIFS(PSA!$F:$F,PSA!$A:$A,C790,PSA!$G:$G,D790),
IF(AND(A790="Colorectal Cancer Screening", E790="Total Expenditure ($USD per 100,000 patients)"),
SUMIFS(COL!$F:$F,COL!$A:$A,C790,COL!$G:$G,D790),
IF(AND(A790="Cervical Cancer Screening", E790="Total Expenditure ($USD per 100,000 patients)"),
SUMIFS(CERV!$F:$F,CERV!$A:$A,C790,CERV!$G:$G,D790),
SUMIFS(CANSCRN!$F:$F,CANSCRN!$A:$A,C790,CANSCRN!$G:$G,D790))))))))))))</f>
        <v>0</v>
      </c>
    </row>
    <row r="791" spans="1:6" x14ac:dyDescent="0.2">
      <c r="A791" s="24" t="s">
        <v>103</v>
      </c>
      <c r="B791" s="24" t="s">
        <v>101</v>
      </c>
      <c r="C791" s="24" t="s">
        <v>108</v>
      </c>
      <c r="D791" s="24">
        <v>2017</v>
      </c>
      <c r="E791" s="24" t="s">
        <v>102</v>
      </c>
      <c r="F791" s="3">
        <f>IF(AND(A791="PSA Testing", E791= "Utilization Rate (per 100,000 patients)"),
SUMIFS(PSA!$D:$D,PSA!$A:$A,C791,PSA!$G:$G,D791),
IF(AND(A791="Colorectal Cancer Screening", E791="Utilization Rate (per 100,000 patients)"),
SUMIFS(COL!$D:$D,COL!$A:$A,C791,COL!$G:$G, D791),
IF(AND(A791="Cervical Cancer Screening", E791="Utilization Rate (per 100,000 patients)"),
SUMIFS(CERV!$D:$D,CERV!$A:$A,C791,CERV!$G:$G,D791),
IF(AND(A791="Cancer Screening for CKD patients", E791="Utilization Rate (per 100,000 patients)"),
SUMIFS(CANSCRN!$D:$D,CANSCRN!$A:$A,C791,CANSCRN!$G:$G,D791),
IF(AND(A791="PSA Testing", E791="Cost per service ($USD)"),
SUMIFS(PSA!$E:$E,PSA!$A:$A,C791,PSA!$G:$G,D791),
IF(AND(A791="Colorectal Cancer Screening", E791="Cost per service ($USD)"),
SUMIFS(COL!$E:$E,COL!$A:$A,C791,COL!$G:$G,D791),
IF(AND(A791="Cervical Cancer Screening", E791="Cost per service ($USD)"),
SUMIFS(CERV!$E:$E,CERV!$A:$A,C791,CERV!$G:$G,D791),
IF(AND(A791="Cancer Screening for CKD patients", E791="Cost per service ($USD)"),
SUMIFS(CANSCRN!$E:$E,CANSCRN!$A:$A,C791,CANSCRN!$G:$G,D791),
IF(AND(A791="PSA Testing", E791="Total Expenditure ($USD per 100,000 patients)"),
SUMIFS(PSA!$F:$F,PSA!$A:$A,C791,PSA!$G:$G,D791),
IF(AND(A791="Colorectal Cancer Screening", E791="Total Expenditure ($USD per 100,000 patients)"),
SUMIFS(COL!$F:$F,COL!$A:$A,C791,COL!$G:$G,D791),
IF(AND(A791="Cervical Cancer Screening", E791="Total Expenditure ($USD per 100,000 patients)"),
SUMIFS(CERV!$F:$F,CERV!$A:$A,C791,CERV!$G:$G,D791),
SUMIFS(CANSCRN!$F:$F,CANSCRN!$A:$A,C791,CANSCRN!$G:$G,D791))))))))))))</f>
        <v>0</v>
      </c>
    </row>
    <row r="792" spans="1:6" x14ac:dyDescent="0.2">
      <c r="A792" s="24" t="s">
        <v>103</v>
      </c>
      <c r="B792" s="24" t="s">
        <v>101</v>
      </c>
      <c r="C792" s="24" t="s">
        <v>108</v>
      </c>
      <c r="D792" s="24">
        <v>2018</v>
      </c>
      <c r="E792" s="24" t="s">
        <v>102</v>
      </c>
      <c r="F792" s="3">
        <f>IF(AND(A792="PSA Testing", E792= "Utilization Rate (per 100,000 patients)"),
SUMIFS(PSA!$D:$D,PSA!$A:$A,C792,PSA!$G:$G,D792),
IF(AND(A792="Colorectal Cancer Screening", E792="Utilization Rate (per 100,000 patients)"),
SUMIFS(COL!$D:$D,COL!$A:$A,C792,COL!$G:$G, D792),
IF(AND(A792="Cervical Cancer Screening", E792="Utilization Rate (per 100,000 patients)"),
SUMIFS(CERV!$D:$D,CERV!$A:$A,C792,CERV!$G:$G,D792),
IF(AND(A792="Cancer Screening for CKD patients", E792="Utilization Rate (per 100,000 patients)"),
SUMIFS(CANSCRN!$D:$D,CANSCRN!$A:$A,C792,CANSCRN!$G:$G,D792),
IF(AND(A792="PSA Testing", E792="Cost per service ($USD)"),
SUMIFS(PSA!$E:$E,PSA!$A:$A,C792,PSA!$G:$G,D792),
IF(AND(A792="Colorectal Cancer Screening", E792="Cost per service ($USD)"),
SUMIFS(COL!$E:$E,COL!$A:$A,C792,COL!$G:$G,D792),
IF(AND(A792="Cervical Cancer Screening", E792="Cost per service ($USD)"),
SUMIFS(CERV!$E:$E,CERV!$A:$A,C792,CERV!$G:$G,D792),
IF(AND(A792="Cancer Screening for CKD patients", E792="Cost per service ($USD)"),
SUMIFS(CANSCRN!$E:$E,CANSCRN!$A:$A,C792,CANSCRN!$G:$G,D792),
IF(AND(A792="PSA Testing", E792="Total Expenditure ($USD per 100,000 patients)"),
SUMIFS(PSA!$F:$F,PSA!$A:$A,C792,PSA!$G:$G,D792),
IF(AND(A792="Colorectal Cancer Screening", E792="Total Expenditure ($USD per 100,000 patients)"),
SUMIFS(COL!$F:$F,COL!$A:$A,C792,COL!$G:$G,D792),
IF(AND(A792="Cervical Cancer Screening", E792="Total Expenditure ($USD per 100,000 patients)"),
SUMIFS(CERV!$F:$F,CERV!$A:$A,C792,CERV!$G:$G,D792),
SUMIFS(CANSCRN!$F:$F,CANSCRN!$A:$A,C792,CANSCRN!$G:$G,D792))))))))))))</f>
        <v>0</v>
      </c>
    </row>
    <row r="793" spans="1:6" x14ac:dyDescent="0.2">
      <c r="A793" s="24" t="s">
        <v>103</v>
      </c>
      <c r="B793" s="24" t="s">
        <v>101</v>
      </c>
      <c r="C793" s="24" t="s">
        <v>108</v>
      </c>
      <c r="D793" s="24">
        <v>2019</v>
      </c>
      <c r="E793" s="24" t="s">
        <v>102</v>
      </c>
      <c r="F793" s="3">
        <f>IF(AND(A793="PSA Testing", E793= "Utilization Rate (per 100,000 patients)"),
SUMIFS(PSA!$D:$D,PSA!$A:$A,C793,PSA!$G:$G,D793),
IF(AND(A793="Colorectal Cancer Screening", E793="Utilization Rate (per 100,000 patients)"),
SUMIFS(COL!$D:$D,COL!$A:$A,C793,COL!$G:$G, D793),
IF(AND(A793="Cervical Cancer Screening", E793="Utilization Rate (per 100,000 patients)"),
SUMIFS(CERV!$D:$D,CERV!$A:$A,C793,CERV!$G:$G,D793),
IF(AND(A793="Cancer Screening for CKD patients", E793="Utilization Rate (per 100,000 patients)"),
SUMIFS(CANSCRN!$D:$D,CANSCRN!$A:$A,C793,CANSCRN!$G:$G,D793),
IF(AND(A793="PSA Testing", E793="Cost per service ($USD)"),
SUMIFS(PSA!$E:$E,PSA!$A:$A,C793,PSA!$G:$G,D793),
IF(AND(A793="Colorectal Cancer Screening", E793="Cost per service ($USD)"),
SUMIFS(COL!$E:$E,COL!$A:$A,C793,COL!$G:$G,D793),
IF(AND(A793="Cervical Cancer Screening", E793="Cost per service ($USD)"),
SUMIFS(CERV!$E:$E,CERV!$A:$A,C793,CERV!$G:$G,D793),
IF(AND(A793="Cancer Screening for CKD patients", E793="Cost per service ($USD)"),
SUMIFS(CANSCRN!$E:$E,CANSCRN!$A:$A,C793,CANSCRN!$G:$G,D793),
IF(AND(A793="PSA Testing", E793="Total Expenditure ($USD per 100,000 patients)"),
SUMIFS(PSA!$F:$F,PSA!$A:$A,C793,PSA!$G:$G,D793),
IF(AND(A793="Colorectal Cancer Screening", E793="Total Expenditure ($USD per 100,000 patients)"),
SUMIFS(COL!$F:$F,COL!$A:$A,C793,COL!$G:$G,D793),
IF(AND(A793="Cervical Cancer Screening", E793="Total Expenditure ($USD per 100,000 patients)"),
SUMIFS(CERV!$F:$F,CERV!$A:$A,C793,CERV!$G:$G,D793),
SUMIFS(CANSCRN!$F:$F,CANSCRN!$A:$A,C793,CANSCRN!$G:$G,D793))))))))))))</f>
        <v>0</v>
      </c>
    </row>
    <row r="794" spans="1:6" x14ac:dyDescent="0.2">
      <c r="A794" s="24" t="s">
        <v>103</v>
      </c>
      <c r="B794" s="24" t="s">
        <v>101</v>
      </c>
      <c r="C794" s="24" t="s">
        <v>50</v>
      </c>
      <c r="D794" s="24">
        <v>2009</v>
      </c>
      <c r="E794" s="24" t="s">
        <v>102</v>
      </c>
      <c r="F794" s="3">
        <f>IF(AND(A794="PSA Testing", E794= "Utilization Rate (per 100,000 patients)"),
SUMIFS(PSA!$D:$D,PSA!$A:$A,C794,PSA!$G:$G,D794),
IF(AND(A794="Colorectal Cancer Screening", E794="Utilization Rate (per 100,000 patients)"),
SUMIFS(COL!$D:$D,COL!$A:$A,C794,COL!$G:$G, D794),
IF(AND(A794="Cervical Cancer Screening", E794="Utilization Rate (per 100,000 patients)"),
SUMIFS(CERV!$D:$D,CERV!$A:$A,C794,CERV!$G:$G,D794),
IF(AND(A794="Cancer Screening for CKD patients", E794="Utilization Rate (per 100,000 patients)"),
SUMIFS(CANSCRN!$D:$D,CANSCRN!$A:$A,C794,CANSCRN!$G:$G,D794),
IF(AND(A794="PSA Testing", E794="Cost per service ($USD)"),
SUMIFS(PSA!$E:$E,PSA!$A:$A,C794,PSA!$G:$G,D794),
IF(AND(A794="Colorectal Cancer Screening", E794="Cost per service ($USD)"),
SUMIFS(COL!$E:$E,COL!$A:$A,C794,COL!$G:$G,D794),
IF(AND(A794="Cervical Cancer Screening", E794="Cost per service ($USD)"),
SUMIFS(CERV!$E:$E,CERV!$A:$A,C794,CERV!$G:$G,D794),
IF(AND(A794="Cancer Screening for CKD patients", E794="Cost per service ($USD)"),
SUMIFS(CANSCRN!$E:$E,CANSCRN!$A:$A,C794,CANSCRN!$G:$G,D794),
IF(AND(A794="PSA Testing", E794="Total Expenditure ($USD per 100,000 patients)"),
SUMIFS(PSA!$F:$F,PSA!$A:$A,C794,PSA!$G:$G,D794),
IF(AND(A794="Colorectal Cancer Screening", E794="Total Expenditure ($USD per 100,000 patients)"),
SUMIFS(COL!$F:$F,COL!$A:$A,C794,COL!$G:$G,D794),
IF(AND(A794="Cervical Cancer Screening", E794="Total Expenditure ($USD per 100,000 patients)"),
SUMIFS(CERV!$F:$F,CERV!$A:$A,C794,CERV!$G:$G,D794),
SUMIFS(CANSCRN!$F:$F,CANSCRN!$A:$A,C794,CANSCRN!$G:$G,D794))))))))))))</f>
        <v>11197.588380378185</v>
      </c>
    </row>
    <row r="795" spans="1:6" x14ac:dyDescent="0.2">
      <c r="A795" s="24" t="s">
        <v>103</v>
      </c>
      <c r="B795" s="24" t="s">
        <v>101</v>
      </c>
      <c r="C795" s="24" t="s">
        <v>50</v>
      </c>
      <c r="D795" s="24">
        <v>2010</v>
      </c>
      <c r="E795" s="24" t="s">
        <v>102</v>
      </c>
      <c r="F795" s="3">
        <f>IF(AND(A795="PSA Testing", E795= "Utilization Rate (per 100,000 patients)"),
SUMIFS(PSA!$D:$D,PSA!$A:$A,C795,PSA!$G:$G,D795),
IF(AND(A795="Colorectal Cancer Screening", E795="Utilization Rate (per 100,000 patients)"),
SUMIFS(COL!$D:$D,COL!$A:$A,C795,COL!$G:$G, D795),
IF(AND(A795="Cervical Cancer Screening", E795="Utilization Rate (per 100,000 patients)"),
SUMIFS(CERV!$D:$D,CERV!$A:$A,C795,CERV!$G:$G,D795),
IF(AND(A795="Cancer Screening for CKD patients", E795="Utilization Rate (per 100,000 patients)"),
SUMIFS(CANSCRN!$D:$D,CANSCRN!$A:$A,C795,CANSCRN!$G:$G,D795),
IF(AND(A795="PSA Testing", E795="Cost per service ($USD)"),
SUMIFS(PSA!$E:$E,PSA!$A:$A,C795,PSA!$G:$G,D795),
IF(AND(A795="Colorectal Cancer Screening", E795="Cost per service ($USD)"),
SUMIFS(COL!$E:$E,COL!$A:$A,C795,COL!$G:$G,D795),
IF(AND(A795="Cervical Cancer Screening", E795="Cost per service ($USD)"),
SUMIFS(CERV!$E:$E,CERV!$A:$A,C795,CERV!$G:$G,D795),
IF(AND(A795="Cancer Screening for CKD patients", E795="Cost per service ($USD)"),
SUMIFS(CANSCRN!$E:$E,CANSCRN!$A:$A,C795,CANSCRN!$G:$G,D795),
IF(AND(A795="PSA Testing", E795="Total Expenditure ($USD per 100,000 patients)"),
SUMIFS(PSA!$F:$F,PSA!$A:$A,C795,PSA!$G:$G,D795),
IF(AND(A795="Colorectal Cancer Screening", E795="Total Expenditure ($USD per 100,000 patients)"),
SUMIFS(COL!$F:$F,COL!$A:$A,C795,COL!$G:$G,D795),
IF(AND(A795="Cervical Cancer Screening", E795="Total Expenditure ($USD per 100,000 patients)"),
SUMIFS(CERV!$F:$F,CERV!$A:$A,C795,CERV!$G:$G,D795),
SUMIFS(CANSCRN!$F:$F,CANSCRN!$A:$A,C795,CANSCRN!$G:$G,D795))))))))))))</f>
        <v>10565.000280536386</v>
      </c>
    </row>
    <row r="796" spans="1:6" x14ac:dyDescent="0.2">
      <c r="A796" s="24" t="s">
        <v>103</v>
      </c>
      <c r="B796" s="24" t="s">
        <v>101</v>
      </c>
      <c r="C796" s="24" t="s">
        <v>50</v>
      </c>
      <c r="D796" s="24">
        <v>2011</v>
      </c>
      <c r="E796" s="24" t="s">
        <v>102</v>
      </c>
      <c r="F796" s="3">
        <f>IF(AND(A796="PSA Testing", E796= "Utilization Rate (per 100,000 patients)"),
SUMIFS(PSA!$D:$D,PSA!$A:$A,C796,PSA!$G:$G,D796),
IF(AND(A796="Colorectal Cancer Screening", E796="Utilization Rate (per 100,000 patients)"),
SUMIFS(COL!$D:$D,COL!$A:$A,C796,COL!$G:$G, D796),
IF(AND(A796="Cervical Cancer Screening", E796="Utilization Rate (per 100,000 patients)"),
SUMIFS(CERV!$D:$D,CERV!$A:$A,C796,CERV!$G:$G,D796),
IF(AND(A796="Cancer Screening for CKD patients", E796="Utilization Rate (per 100,000 patients)"),
SUMIFS(CANSCRN!$D:$D,CANSCRN!$A:$A,C796,CANSCRN!$G:$G,D796),
IF(AND(A796="PSA Testing", E796="Cost per service ($USD)"),
SUMIFS(PSA!$E:$E,PSA!$A:$A,C796,PSA!$G:$G,D796),
IF(AND(A796="Colorectal Cancer Screening", E796="Cost per service ($USD)"),
SUMIFS(COL!$E:$E,COL!$A:$A,C796,COL!$G:$G,D796),
IF(AND(A796="Cervical Cancer Screening", E796="Cost per service ($USD)"),
SUMIFS(CERV!$E:$E,CERV!$A:$A,C796,CERV!$G:$G,D796),
IF(AND(A796="Cancer Screening for CKD patients", E796="Cost per service ($USD)"),
SUMIFS(CANSCRN!$E:$E,CANSCRN!$A:$A,C796,CANSCRN!$G:$G,D796),
IF(AND(A796="PSA Testing", E796="Total Expenditure ($USD per 100,000 patients)"),
SUMIFS(PSA!$F:$F,PSA!$A:$A,C796,PSA!$G:$G,D796),
IF(AND(A796="Colorectal Cancer Screening", E796="Total Expenditure ($USD per 100,000 patients)"),
SUMIFS(COL!$F:$F,COL!$A:$A,C796,COL!$G:$G,D796),
IF(AND(A796="Cervical Cancer Screening", E796="Total Expenditure ($USD per 100,000 patients)"),
SUMIFS(CERV!$F:$F,CERV!$A:$A,C796,CERV!$G:$G,D796),
SUMIFS(CANSCRN!$F:$F,CANSCRN!$A:$A,C796,CANSCRN!$G:$G,D796))))))))))))</f>
        <v>9752.5554376361506</v>
      </c>
    </row>
    <row r="797" spans="1:6" x14ac:dyDescent="0.2">
      <c r="A797" s="24" t="s">
        <v>103</v>
      </c>
      <c r="B797" s="24" t="s">
        <v>101</v>
      </c>
      <c r="C797" s="24" t="s">
        <v>50</v>
      </c>
      <c r="D797" s="24">
        <v>2012</v>
      </c>
      <c r="E797" s="24" t="s">
        <v>102</v>
      </c>
      <c r="F797" s="3">
        <f>IF(AND(A797="PSA Testing", E797= "Utilization Rate (per 100,000 patients)"),
SUMIFS(PSA!$D:$D,PSA!$A:$A,C797,PSA!$G:$G,D797),
IF(AND(A797="Colorectal Cancer Screening", E797="Utilization Rate (per 100,000 patients)"),
SUMIFS(COL!$D:$D,COL!$A:$A,C797,COL!$G:$G, D797),
IF(AND(A797="Cervical Cancer Screening", E797="Utilization Rate (per 100,000 patients)"),
SUMIFS(CERV!$D:$D,CERV!$A:$A,C797,CERV!$G:$G,D797),
IF(AND(A797="Cancer Screening for CKD patients", E797="Utilization Rate (per 100,000 patients)"),
SUMIFS(CANSCRN!$D:$D,CANSCRN!$A:$A,C797,CANSCRN!$G:$G,D797),
IF(AND(A797="PSA Testing", E797="Cost per service ($USD)"),
SUMIFS(PSA!$E:$E,PSA!$A:$A,C797,PSA!$G:$G,D797),
IF(AND(A797="Colorectal Cancer Screening", E797="Cost per service ($USD)"),
SUMIFS(COL!$E:$E,COL!$A:$A,C797,COL!$G:$G,D797),
IF(AND(A797="Cervical Cancer Screening", E797="Cost per service ($USD)"),
SUMIFS(CERV!$E:$E,CERV!$A:$A,C797,CERV!$G:$G,D797),
IF(AND(A797="Cancer Screening for CKD patients", E797="Cost per service ($USD)"),
SUMIFS(CANSCRN!$E:$E,CANSCRN!$A:$A,C797,CANSCRN!$G:$G,D797),
IF(AND(A797="PSA Testing", E797="Total Expenditure ($USD per 100,000 patients)"),
SUMIFS(PSA!$F:$F,PSA!$A:$A,C797,PSA!$G:$G,D797),
IF(AND(A797="Colorectal Cancer Screening", E797="Total Expenditure ($USD per 100,000 patients)"),
SUMIFS(COL!$F:$F,COL!$A:$A,C797,COL!$G:$G,D797),
IF(AND(A797="Cervical Cancer Screening", E797="Total Expenditure ($USD per 100,000 patients)"),
SUMIFS(CERV!$F:$F,CERV!$A:$A,C797,CERV!$G:$G,D797),
SUMIFS(CANSCRN!$F:$F,CANSCRN!$A:$A,C797,CANSCRN!$G:$G,D797))))))))))))</f>
        <v>9038.9532260490305</v>
      </c>
    </row>
    <row r="798" spans="1:6" x14ac:dyDescent="0.2">
      <c r="A798" s="24" t="s">
        <v>103</v>
      </c>
      <c r="B798" s="24" t="s">
        <v>101</v>
      </c>
      <c r="C798" s="24" t="s">
        <v>50</v>
      </c>
      <c r="D798" s="24">
        <v>2013</v>
      </c>
      <c r="E798" s="24" t="s">
        <v>102</v>
      </c>
      <c r="F798" s="3">
        <f>IF(AND(A798="PSA Testing", E798= "Utilization Rate (per 100,000 patients)"),
SUMIFS(PSA!$D:$D,PSA!$A:$A,C798,PSA!$G:$G,D798),
IF(AND(A798="Colorectal Cancer Screening", E798="Utilization Rate (per 100,000 patients)"),
SUMIFS(COL!$D:$D,COL!$A:$A,C798,COL!$G:$G, D798),
IF(AND(A798="Cervical Cancer Screening", E798="Utilization Rate (per 100,000 patients)"),
SUMIFS(CERV!$D:$D,CERV!$A:$A,C798,CERV!$G:$G,D798),
IF(AND(A798="Cancer Screening for CKD patients", E798="Utilization Rate (per 100,000 patients)"),
SUMIFS(CANSCRN!$D:$D,CANSCRN!$A:$A,C798,CANSCRN!$G:$G,D798),
IF(AND(A798="PSA Testing", E798="Cost per service ($USD)"),
SUMIFS(PSA!$E:$E,PSA!$A:$A,C798,PSA!$G:$G,D798),
IF(AND(A798="Colorectal Cancer Screening", E798="Cost per service ($USD)"),
SUMIFS(COL!$E:$E,COL!$A:$A,C798,COL!$G:$G,D798),
IF(AND(A798="Cervical Cancer Screening", E798="Cost per service ($USD)"),
SUMIFS(CERV!$E:$E,CERV!$A:$A,C798,CERV!$G:$G,D798),
IF(AND(A798="Cancer Screening for CKD patients", E798="Cost per service ($USD)"),
SUMIFS(CANSCRN!$E:$E,CANSCRN!$A:$A,C798,CANSCRN!$G:$G,D798),
IF(AND(A798="PSA Testing", E798="Total Expenditure ($USD per 100,000 patients)"),
SUMIFS(PSA!$F:$F,PSA!$A:$A,C798,PSA!$G:$G,D798),
IF(AND(A798="Colorectal Cancer Screening", E798="Total Expenditure ($USD per 100,000 patients)"),
SUMIFS(COL!$F:$F,COL!$A:$A,C798,COL!$G:$G,D798),
IF(AND(A798="Cervical Cancer Screening", E798="Total Expenditure ($USD per 100,000 patients)"),
SUMIFS(CERV!$F:$F,CERV!$A:$A,C798,CERV!$G:$G,D798),
SUMIFS(CANSCRN!$F:$F,CANSCRN!$A:$A,C798,CANSCRN!$G:$G,D798))))))))))))</f>
        <v>8520.3998033753887</v>
      </c>
    </row>
    <row r="799" spans="1:6" x14ac:dyDescent="0.2">
      <c r="A799" s="24" t="s">
        <v>103</v>
      </c>
      <c r="B799" s="24" t="s">
        <v>101</v>
      </c>
      <c r="C799" s="24" t="s">
        <v>50</v>
      </c>
      <c r="D799" s="24">
        <v>2014</v>
      </c>
      <c r="E799" s="24" t="s">
        <v>102</v>
      </c>
      <c r="F799" s="3">
        <f>IF(AND(A799="PSA Testing", E799= "Utilization Rate (per 100,000 patients)"),
SUMIFS(PSA!$D:$D,PSA!$A:$A,C799,PSA!$G:$G,D799),
IF(AND(A799="Colorectal Cancer Screening", E799="Utilization Rate (per 100,000 patients)"),
SUMIFS(COL!$D:$D,COL!$A:$A,C799,COL!$G:$G, D799),
IF(AND(A799="Cervical Cancer Screening", E799="Utilization Rate (per 100,000 patients)"),
SUMIFS(CERV!$D:$D,CERV!$A:$A,C799,CERV!$G:$G,D799),
IF(AND(A799="Cancer Screening for CKD patients", E799="Utilization Rate (per 100,000 patients)"),
SUMIFS(CANSCRN!$D:$D,CANSCRN!$A:$A,C799,CANSCRN!$G:$G,D799),
IF(AND(A799="PSA Testing", E799="Cost per service ($USD)"),
SUMIFS(PSA!$E:$E,PSA!$A:$A,C799,PSA!$G:$G,D799),
IF(AND(A799="Colorectal Cancer Screening", E799="Cost per service ($USD)"),
SUMIFS(COL!$E:$E,COL!$A:$A,C799,COL!$G:$G,D799),
IF(AND(A799="Cervical Cancer Screening", E799="Cost per service ($USD)"),
SUMIFS(CERV!$E:$E,CERV!$A:$A,C799,CERV!$G:$G,D799),
IF(AND(A799="Cancer Screening for CKD patients", E799="Cost per service ($USD)"),
SUMIFS(CANSCRN!$E:$E,CANSCRN!$A:$A,C799,CANSCRN!$G:$G,D799),
IF(AND(A799="PSA Testing", E799="Total Expenditure ($USD per 100,000 patients)"),
SUMIFS(PSA!$F:$F,PSA!$A:$A,C799,PSA!$G:$G,D799),
IF(AND(A799="Colorectal Cancer Screening", E799="Total Expenditure ($USD per 100,000 patients)"),
SUMIFS(COL!$F:$F,COL!$A:$A,C799,COL!$G:$G,D799),
IF(AND(A799="Cervical Cancer Screening", E799="Total Expenditure ($USD per 100,000 patients)"),
SUMIFS(CERV!$F:$F,CERV!$A:$A,C799,CERV!$G:$G,D799),
SUMIFS(CANSCRN!$F:$F,CANSCRN!$A:$A,C799,CANSCRN!$G:$G,D799))))))))))))</f>
        <v>6938.9604505145962</v>
      </c>
    </row>
    <row r="800" spans="1:6" x14ac:dyDescent="0.2">
      <c r="A800" s="24" t="s">
        <v>103</v>
      </c>
      <c r="B800" s="24" t="s">
        <v>101</v>
      </c>
      <c r="C800" s="24" t="s">
        <v>50</v>
      </c>
      <c r="D800" s="24">
        <v>2015</v>
      </c>
      <c r="E800" s="24" t="s">
        <v>102</v>
      </c>
      <c r="F800" s="3">
        <f>IF(AND(A800="PSA Testing", E800= "Utilization Rate (per 100,000 patients)"),
SUMIFS(PSA!$D:$D,PSA!$A:$A,C800,PSA!$G:$G,D800),
IF(AND(A800="Colorectal Cancer Screening", E800="Utilization Rate (per 100,000 patients)"),
SUMIFS(COL!$D:$D,COL!$A:$A,C800,COL!$G:$G, D800),
IF(AND(A800="Cervical Cancer Screening", E800="Utilization Rate (per 100,000 patients)"),
SUMIFS(CERV!$D:$D,CERV!$A:$A,C800,CERV!$G:$G,D800),
IF(AND(A800="Cancer Screening for CKD patients", E800="Utilization Rate (per 100,000 patients)"),
SUMIFS(CANSCRN!$D:$D,CANSCRN!$A:$A,C800,CANSCRN!$G:$G,D800),
IF(AND(A800="PSA Testing", E800="Cost per service ($USD)"),
SUMIFS(PSA!$E:$E,PSA!$A:$A,C800,PSA!$G:$G,D800),
IF(AND(A800="Colorectal Cancer Screening", E800="Cost per service ($USD)"),
SUMIFS(COL!$E:$E,COL!$A:$A,C800,COL!$G:$G,D800),
IF(AND(A800="Cervical Cancer Screening", E800="Cost per service ($USD)"),
SUMIFS(CERV!$E:$E,CERV!$A:$A,C800,CERV!$G:$G,D800),
IF(AND(A800="Cancer Screening for CKD patients", E800="Cost per service ($USD)"),
SUMIFS(CANSCRN!$E:$E,CANSCRN!$A:$A,C800,CANSCRN!$G:$G,D800),
IF(AND(A800="PSA Testing", E800="Total Expenditure ($USD per 100,000 patients)"),
SUMIFS(PSA!$F:$F,PSA!$A:$A,C800,PSA!$G:$G,D800),
IF(AND(A800="Colorectal Cancer Screening", E800="Total Expenditure ($USD per 100,000 patients)"),
SUMIFS(COL!$F:$F,COL!$A:$A,C800,COL!$G:$G,D800),
IF(AND(A800="Cervical Cancer Screening", E800="Total Expenditure ($USD per 100,000 patients)"),
SUMIFS(CERV!$F:$F,CERV!$A:$A,C800,CERV!$G:$G,D800),
SUMIFS(CANSCRN!$F:$F,CANSCRN!$A:$A,C800,CANSCRN!$G:$G,D800))))))))))))</f>
        <v>6452.2750598699968</v>
      </c>
    </row>
    <row r="801" spans="1:6" x14ac:dyDescent="0.2">
      <c r="A801" s="24" t="s">
        <v>103</v>
      </c>
      <c r="B801" s="24" t="s">
        <v>101</v>
      </c>
      <c r="C801" s="24" t="s">
        <v>50</v>
      </c>
      <c r="D801" s="24">
        <v>2016</v>
      </c>
      <c r="E801" s="24" t="s">
        <v>102</v>
      </c>
      <c r="F801" s="3">
        <f>IF(AND(A801="PSA Testing", E801= "Utilization Rate (per 100,000 patients)"),
SUMIFS(PSA!$D:$D,PSA!$A:$A,C801,PSA!$G:$G,D801),
IF(AND(A801="Colorectal Cancer Screening", E801="Utilization Rate (per 100,000 patients)"),
SUMIFS(COL!$D:$D,COL!$A:$A,C801,COL!$G:$G, D801),
IF(AND(A801="Cervical Cancer Screening", E801="Utilization Rate (per 100,000 patients)"),
SUMIFS(CERV!$D:$D,CERV!$A:$A,C801,CERV!$G:$G,D801),
IF(AND(A801="Cancer Screening for CKD patients", E801="Utilization Rate (per 100,000 patients)"),
SUMIFS(CANSCRN!$D:$D,CANSCRN!$A:$A,C801,CANSCRN!$G:$G,D801),
IF(AND(A801="PSA Testing", E801="Cost per service ($USD)"),
SUMIFS(PSA!$E:$E,PSA!$A:$A,C801,PSA!$G:$G,D801),
IF(AND(A801="Colorectal Cancer Screening", E801="Cost per service ($USD)"),
SUMIFS(COL!$E:$E,COL!$A:$A,C801,COL!$G:$G,D801),
IF(AND(A801="Cervical Cancer Screening", E801="Cost per service ($USD)"),
SUMIFS(CERV!$E:$E,CERV!$A:$A,C801,CERV!$G:$G,D801),
IF(AND(A801="Cancer Screening for CKD patients", E801="Cost per service ($USD)"),
SUMIFS(CANSCRN!$E:$E,CANSCRN!$A:$A,C801,CANSCRN!$G:$G,D801),
IF(AND(A801="PSA Testing", E801="Total Expenditure ($USD per 100,000 patients)"),
SUMIFS(PSA!$F:$F,PSA!$A:$A,C801,PSA!$G:$G,D801),
IF(AND(A801="Colorectal Cancer Screening", E801="Total Expenditure ($USD per 100,000 patients)"),
SUMIFS(COL!$F:$F,COL!$A:$A,C801,COL!$G:$G,D801),
IF(AND(A801="Cervical Cancer Screening", E801="Total Expenditure ($USD per 100,000 patients)"),
SUMIFS(CERV!$F:$F,CERV!$A:$A,C801,CERV!$G:$G,D801),
SUMIFS(CANSCRN!$F:$F,CANSCRN!$A:$A,C801,CANSCRN!$G:$G,D801))))))))))))</f>
        <v>6103.6720611188703</v>
      </c>
    </row>
    <row r="802" spans="1:6" x14ac:dyDescent="0.2">
      <c r="A802" s="24" t="s">
        <v>103</v>
      </c>
      <c r="B802" s="24" t="s">
        <v>101</v>
      </c>
      <c r="C802" s="24" t="s">
        <v>50</v>
      </c>
      <c r="D802" s="24">
        <v>2017</v>
      </c>
      <c r="E802" s="24" t="s">
        <v>102</v>
      </c>
      <c r="F802" s="3">
        <f>IF(AND(A802="PSA Testing", E802= "Utilization Rate (per 100,000 patients)"),
SUMIFS(PSA!$D:$D,PSA!$A:$A,C802,PSA!$G:$G,D802),
IF(AND(A802="Colorectal Cancer Screening", E802="Utilization Rate (per 100,000 patients)"),
SUMIFS(COL!$D:$D,COL!$A:$A,C802,COL!$G:$G, D802),
IF(AND(A802="Cervical Cancer Screening", E802="Utilization Rate (per 100,000 patients)"),
SUMIFS(CERV!$D:$D,CERV!$A:$A,C802,CERV!$G:$G,D802),
IF(AND(A802="Cancer Screening for CKD patients", E802="Utilization Rate (per 100,000 patients)"),
SUMIFS(CANSCRN!$D:$D,CANSCRN!$A:$A,C802,CANSCRN!$G:$G,D802),
IF(AND(A802="PSA Testing", E802="Cost per service ($USD)"),
SUMIFS(PSA!$E:$E,PSA!$A:$A,C802,PSA!$G:$G,D802),
IF(AND(A802="Colorectal Cancer Screening", E802="Cost per service ($USD)"),
SUMIFS(COL!$E:$E,COL!$A:$A,C802,COL!$G:$G,D802),
IF(AND(A802="Cervical Cancer Screening", E802="Cost per service ($USD)"),
SUMIFS(CERV!$E:$E,CERV!$A:$A,C802,CERV!$G:$G,D802),
IF(AND(A802="Cancer Screening for CKD patients", E802="Cost per service ($USD)"),
SUMIFS(CANSCRN!$E:$E,CANSCRN!$A:$A,C802,CANSCRN!$G:$G,D802),
IF(AND(A802="PSA Testing", E802="Total Expenditure ($USD per 100,000 patients)"),
SUMIFS(PSA!$F:$F,PSA!$A:$A,C802,PSA!$G:$G,D802),
IF(AND(A802="Colorectal Cancer Screening", E802="Total Expenditure ($USD per 100,000 patients)"),
SUMIFS(COL!$F:$F,COL!$A:$A,C802,COL!$G:$G,D802),
IF(AND(A802="Cervical Cancer Screening", E802="Total Expenditure ($USD per 100,000 patients)"),
SUMIFS(CERV!$F:$F,CERV!$A:$A,C802,CERV!$G:$G,D802),
SUMIFS(CANSCRN!$F:$F,CANSCRN!$A:$A,C802,CANSCRN!$G:$G,D802))))))))))))</f>
        <v>6437.2639530004199</v>
      </c>
    </row>
    <row r="803" spans="1:6" x14ac:dyDescent="0.2">
      <c r="A803" s="24" t="s">
        <v>103</v>
      </c>
      <c r="B803" s="24" t="s">
        <v>101</v>
      </c>
      <c r="C803" s="24" t="s">
        <v>50</v>
      </c>
      <c r="D803" s="24">
        <v>2018</v>
      </c>
      <c r="E803" s="24" t="s">
        <v>102</v>
      </c>
      <c r="F803" s="3">
        <f>IF(AND(A803="PSA Testing", E803= "Utilization Rate (per 100,000 patients)"),
SUMIFS(PSA!$D:$D,PSA!$A:$A,C803,PSA!$G:$G,D803),
IF(AND(A803="Colorectal Cancer Screening", E803="Utilization Rate (per 100,000 patients)"),
SUMIFS(COL!$D:$D,COL!$A:$A,C803,COL!$G:$G, D803),
IF(AND(A803="Cervical Cancer Screening", E803="Utilization Rate (per 100,000 patients)"),
SUMIFS(CERV!$D:$D,CERV!$A:$A,C803,CERV!$G:$G,D803),
IF(AND(A803="Cancer Screening for CKD patients", E803="Utilization Rate (per 100,000 patients)"),
SUMIFS(CANSCRN!$D:$D,CANSCRN!$A:$A,C803,CANSCRN!$G:$G,D803),
IF(AND(A803="PSA Testing", E803="Cost per service ($USD)"),
SUMIFS(PSA!$E:$E,PSA!$A:$A,C803,PSA!$G:$G,D803),
IF(AND(A803="Colorectal Cancer Screening", E803="Cost per service ($USD)"),
SUMIFS(COL!$E:$E,COL!$A:$A,C803,COL!$G:$G,D803),
IF(AND(A803="Cervical Cancer Screening", E803="Cost per service ($USD)"),
SUMIFS(CERV!$E:$E,CERV!$A:$A,C803,CERV!$G:$G,D803),
IF(AND(A803="Cancer Screening for CKD patients", E803="Cost per service ($USD)"),
SUMIFS(CANSCRN!$E:$E,CANSCRN!$A:$A,C803,CANSCRN!$G:$G,D803),
IF(AND(A803="PSA Testing", E803="Total Expenditure ($USD per 100,000 patients)"),
SUMIFS(PSA!$F:$F,PSA!$A:$A,C803,PSA!$G:$G,D803),
IF(AND(A803="Colorectal Cancer Screening", E803="Total Expenditure ($USD per 100,000 patients)"),
SUMIFS(COL!$F:$F,COL!$A:$A,C803,COL!$G:$G,D803),
IF(AND(A803="Cervical Cancer Screening", E803="Total Expenditure ($USD per 100,000 patients)"),
SUMIFS(CERV!$F:$F,CERV!$A:$A,C803,CERV!$G:$G,D803),
SUMIFS(CANSCRN!$F:$F,CANSCRN!$A:$A,C803,CANSCRN!$G:$G,D803))))))))))))</f>
        <v>7198.3830845771145</v>
      </c>
    </row>
    <row r="804" spans="1:6" x14ac:dyDescent="0.2">
      <c r="A804" s="24" t="s">
        <v>103</v>
      </c>
      <c r="B804" s="24" t="s">
        <v>101</v>
      </c>
      <c r="C804" s="24" t="s">
        <v>50</v>
      </c>
      <c r="D804" s="24">
        <v>2019</v>
      </c>
      <c r="E804" s="24" t="s">
        <v>102</v>
      </c>
      <c r="F804" s="3">
        <f>IF(AND(A804="PSA Testing", E804= "Utilization Rate (per 100,000 patients)"),
SUMIFS(PSA!$D:$D,PSA!$A:$A,C804,PSA!$G:$G,D804),
IF(AND(A804="Colorectal Cancer Screening", E804="Utilization Rate (per 100,000 patients)"),
SUMIFS(COL!$D:$D,COL!$A:$A,C804,COL!$G:$G, D804),
IF(AND(A804="Cervical Cancer Screening", E804="Utilization Rate (per 100,000 patients)"),
SUMIFS(CERV!$D:$D,CERV!$A:$A,C804,CERV!$G:$G,D804),
IF(AND(A804="Cancer Screening for CKD patients", E804="Utilization Rate (per 100,000 patients)"),
SUMIFS(CANSCRN!$D:$D,CANSCRN!$A:$A,C804,CANSCRN!$G:$G,D804),
IF(AND(A804="PSA Testing", E804="Cost per service ($USD)"),
SUMIFS(PSA!$E:$E,PSA!$A:$A,C804,PSA!$G:$G,D804),
IF(AND(A804="Colorectal Cancer Screening", E804="Cost per service ($USD)"),
SUMIFS(COL!$E:$E,COL!$A:$A,C804,COL!$G:$G,D804),
IF(AND(A804="Cervical Cancer Screening", E804="Cost per service ($USD)"),
SUMIFS(CERV!$E:$E,CERV!$A:$A,C804,CERV!$G:$G,D804),
IF(AND(A804="Cancer Screening for CKD patients", E804="Cost per service ($USD)"),
SUMIFS(CANSCRN!$E:$E,CANSCRN!$A:$A,C804,CANSCRN!$G:$G,D804),
IF(AND(A804="PSA Testing", E804="Total Expenditure ($USD per 100,000 patients)"),
SUMIFS(PSA!$F:$F,PSA!$A:$A,C804,PSA!$G:$G,D804),
IF(AND(A804="Colorectal Cancer Screening", E804="Total Expenditure ($USD per 100,000 patients)"),
SUMIFS(COL!$F:$F,COL!$A:$A,C804,COL!$G:$G,D804),
IF(AND(A804="Cervical Cancer Screening", E804="Total Expenditure ($USD per 100,000 patients)"),
SUMIFS(CERV!$F:$F,CERV!$A:$A,C804,CERV!$G:$G,D804),
SUMIFS(CANSCRN!$F:$F,CANSCRN!$A:$A,C804,CANSCRN!$G:$G,D804))))))))))))</f>
        <v>7115.7706892705773</v>
      </c>
    </row>
    <row r="805" spans="1:6" x14ac:dyDescent="0.2">
      <c r="A805" s="24" t="s">
        <v>103</v>
      </c>
      <c r="B805" s="24" t="s">
        <v>101</v>
      </c>
      <c r="C805" s="24" t="s">
        <v>52</v>
      </c>
      <c r="D805" s="24">
        <v>2009</v>
      </c>
      <c r="E805" s="24" t="s">
        <v>102</v>
      </c>
      <c r="F805" s="3">
        <f>IF(AND(A805="PSA Testing", E805= "Utilization Rate (per 100,000 patients)"),
SUMIFS(PSA!$D:$D,PSA!$A:$A,C805,PSA!$G:$G,D805),
IF(AND(A805="Colorectal Cancer Screening", E805="Utilization Rate (per 100,000 patients)"),
SUMIFS(COL!$D:$D,COL!$A:$A,C805,COL!$G:$G, D805),
IF(AND(A805="Cervical Cancer Screening", E805="Utilization Rate (per 100,000 patients)"),
SUMIFS(CERV!$D:$D,CERV!$A:$A,C805,CERV!$G:$G,D805),
IF(AND(A805="Cancer Screening for CKD patients", E805="Utilization Rate (per 100,000 patients)"),
SUMIFS(CANSCRN!$D:$D,CANSCRN!$A:$A,C805,CANSCRN!$G:$G,D805),
IF(AND(A805="PSA Testing", E805="Cost per service ($USD)"),
SUMIFS(PSA!$E:$E,PSA!$A:$A,C805,PSA!$G:$G,D805),
IF(AND(A805="Colorectal Cancer Screening", E805="Cost per service ($USD)"),
SUMIFS(COL!$E:$E,COL!$A:$A,C805,COL!$G:$G,D805),
IF(AND(A805="Cervical Cancer Screening", E805="Cost per service ($USD)"),
SUMIFS(CERV!$E:$E,CERV!$A:$A,C805,CERV!$G:$G,D805),
IF(AND(A805="Cancer Screening for CKD patients", E805="Cost per service ($USD)"),
SUMIFS(CANSCRN!$E:$E,CANSCRN!$A:$A,C805,CANSCRN!$G:$G,D805),
IF(AND(A805="PSA Testing", E805="Total Expenditure ($USD per 100,000 patients)"),
SUMIFS(PSA!$F:$F,PSA!$A:$A,C805,PSA!$G:$G,D805),
IF(AND(A805="Colorectal Cancer Screening", E805="Total Expenditure ($USD per 100,000 patients)"),
SUMIFS(COL!$F:$F,COL!$A:$A,C805,COL!$G:$G,D805),
IF(AND(A805="Cervical Cancer Screening", E805="Total Expenditure ($USD per 100,000 patients)"),
SUMIFS(CERV!$F:$F,CERV!$A:$A,C805,CERV!$G:$G,D805),
SUMIFS(CANSCRN!$F:$F,CANSCRN!$A:$A,C805,CANSCRN!$G:$G,D805))))))))))))</f>
        <v>10222.489476849069</v>
      </c>
    </row>
    <row r="806" spans="1:6" x14ac:dyDescent="0.2">
      <c r="A806" s="24" t="s">
        <v>103</v>
      </c>
      <c r="B806" s="24" t="s">
        <v>101</v>
      </c>
      <c r="C806" s="24" t="s">
        <v>52</v>
      </c>
      <c r="D806" s="24">
        <v>2010</v>
      </c>
      <c r="E806" s="24" t="s">
        <v>102</v>
      </c>
      <c r="F806" s="3">
        <f>IF(AND(A806="PSA Testing", E806= "Utilization Rate (per 100,000 patients)"),
SUMIFS(PSA!$D:$D,PSA!$A:$A,C806,PSA!$G:$G,D806),
IF(AND(A806="Colorectal Cancer Screening", E806="Utilization Rate (per 100,000 patients)"),
SUMIFS(COL!$D:$D,COL!$A:$A,C806,COL!$G:$G, D806),
IF(AND(A806="Cervical Cancer Screening", E806="Utilization Rate (per 100,000 patients)"),
SUMIFS(CERV!$D:$D,CERV!$A:$A,C806,CERV!$G:$G,D806),
IF(AND(A806="Cancer Screening for CKD patients", E806="Utilization Rate (per 100,000 patients)"),
SUMIFS(CANSCRN!$D:$D,CANSCRN!$A:$A,C806,CANSCRN!$G:$G,D806),
IF(AND(A806="PSA Testing", E806="Cost per service ($USD)"),
SUMIFS(PSA!$E:$E,PSA!$A:$A,C806,PSA!$G:$G,D806),
IF(AND(A806="Colorectal Cancer Screening", E806="Cost per service ($USD)"),
SUMIFS(COL!$E:$E,COL!$A:$A,C806,COL!$G:$G,D806),
IF(AND(A806="Cervical Cancer Screening", E806="Cost per service ($USD)"),
SUMIFS(CERV!$E:$E,CERV!$A:$A,C806,CERV!$G:$G,D806),
IF(AND(A806="Cancer Screening for CKD patients", E806="Cost per service ($USD)"),
SUMIFS(CANSCRN!$E:$E,CANSCRN!$A:$A,C806,CANSCRN!$G:$G,D806),
IF(AND(A806="PSA Testing", E806="Total Expenditure ($USD per 100,000 patients)"),
SUMIFS(PSA!$F:$F,PSA!$A:$A,C806,PSA!$G:$G,D806),
IF(AND(A806="Colorectal Cancer Screening", E806="Total Expenditure ($USD per 100,000 patients)"),
SUMIFS(COL!$F:$F,COL!$A:$A,C806,COL!$G:$G,D806),
IF(AND(A806="Cervical Cancer Screening", E806="Total Expenditure ($USD per 100,000 patients)"),
SUMIFS(CERV!$F:$F,CERV!$A:$A,C806,CERV!$G:$G,D806),
SUMIFS(CANSCRN!$F:$F,CANSCRN!$A:$A,C806,CANSCRN!$G:$G,D806))))))))))))</f>
        <v>9678.5109983079528</v>
      </c>
    </row>
    <row r="807" spans="1:6" x14ac:dyDescent="0.2">
      <c r="A807" s="24" t="s">
        <v>103</v>
      </c>
      <c r="B807" s="24" t="s">
        <v>101</v>
      </c>
      <c r="C807" s="24" t="s">
        <v>52</v>
      </c>
      <c r="D807" s="24">
        <v>2011</v>
      </c>
      <c r="E807" s="24" t="s">
        <v>102</v>
      </c>
      <c r="F807" s="3">
        <f>IF(AND(A807="PSA Testing", E807= "Utilization Rate (per 100,000 patients)"),
SUMIFS(PSA!$D:$D,PSA!$A:$A,C807,PSA!$G:$G,D807),
IF(AND(A807="Colorectal Cancer Screening", E807="Utilization Rate (per 100,000 patients)"),
SUMIFS(COL!$D:$D,COL!$A:$A,C807,COL!$G:$G, D807),
IF(AND(A807="Cervical Cancer Screening", E807="Utilization Rate (per 100,000 patients)"),
SUMIFS(CERV!$D:$D,CERV!$A:$A,C807,CERV!$G:$G,D807),
IF(AND(A807="Cancer Screening for CKD patients", E807="Utilization Rate (per 100,000 patients)"),
SUMIFS(CANSCRN!$D:$D,CANSCRN!$A:$A,C807,CANSCRN!$G:$G,D807),
IF(AND(A807="PSA Testing", E807="Cost per service ($USD)"),
SUMIFS(PSA!$E:$E,PSA!$A:$A,C807,PSA!$G:$G,D807),
IF(AND(A807="Colorectal Cancer Screening", E807="Cost per service ($USD)"),
SUMIFS(COL!$E:$E,COL!$A:$A,C807,COL!$G:$G,D807),
IF(AND(A807="Cervical Cancer Screening", E807="Cost per service ($USD)"),
SUMIFS(CERV!$E:$E,CERV!$A:$A,C807,CERV!$G:$G,D807),
IF(AND(A807="Cancer Screening for CKD patients", E807="Cost per service ($USD)"),
SUMIFS(CANSCRN!$E:$E,CANSCRN!$A:$A,C807,CANSCRN!$G:$G,D807),
IF(AND(A807="PSA Testing", E807="Total Expenditure ($USD per 100,000 patients)"),
SUMIFS(PSA!$F:$F,PSA!$A:$A,C807,PSA!$G:$G,D807),
IF(AND(A807="Colorectal Cancer Screening", E807="Total Expenditure ($USD per 100,000 patients)"),
SUMIFS(COL!$F:$F,COL!$A:$A,C807,COL!$G:$G,D807),
IF(AND(A807="Cervical Cancer Screening", E807="Total Expenditure ($USD per 100,000 patients)"),
SUMIFS(CERV!$F:$F,CERV!$A:$A,C807,CERV!$G:$G,D807),
SUMIFS(CANSCRN!$F:$F,CANSCRN!$A:$A,C807,CANSCRN!$G:$G,D807))))))))))))</f>
        <v>7598.6863288041732</v>
      </c>
    </row>
    <row r="808" spans="1:6" x14ac:dyDescent="0.2">
      <c r="A808" s="24" t="s">
        <v>103</v>
      </c>
      <c r="B808" s="24" t="s">
        <v>101</v>
      </c>
      <c r="C808" s="24" t="s">
        <v>52</v>
      </c>
      <c r="D808" s="24">
        <v>2012</v>
      </c>
      <c r="E808" s="24" t="s">
        <v>102</v>
      </c>
      <c r="F808" s="3">
        <f>IF(AND(A808="PSA Testing", E808= "Utilization Rate (per 100,000 patients)"),
SUMIFS(PSA!$D:$D,PSA!$A:$A,C808,PSA!$G:$G,D808),
IF(AND(A808="Colorectal Cancer Screening", E808="Utilization Rate (per 100,000 patients)"),
SUMIFS(COL!$D:$D,COL!$A:$A,C808,COL!$G:$G, D808),
IF(AND(A808="Cervical Cancer Screening", E808="Utilization Rate (per 100,000 patients)"),
SUMIFS(CERV!$D:$D,CERV!$A:$A,C808,CERV!$G:$G,D808),
IF(AND(A808="Cancer Screening for CKD patients", E808="Utilization Rate (per 100,000 patients)"),
SUMIFS(CANSCRN!$D:$D,CANSCRN!$A:$A,C808,CANSCRN!$G:$G,D808),
IF(AND(A808="PSA Testing", E808="Cost per service ($USD)"),
SUMIFS(PSA!$E:$E,PSA!$A:$A,C808,PSA!$G:$G,D808),
IF(AND(A808="Colorectal Cancer Screening", E808="Cost per service ($USD)"),
SUMIFS(COL!$E:$E,COL!$A:$A,C808,COL!$G:$G,D808),
IF(AND(A808="Cervical Cancer Screening", E808="Cost per service ($USD)"),
SUMIFS(CERV!$E:$E,CERV!$A:$A,C808,CERV!$G:$G,D808),
IF(AND(A808="Cancer Screening for CKD patients", E808="Cost per service ($USD)"),
SUMIFS(CANSCRN!$E:$E,CANSCRN!$A:$A,C808,CANSCRN!$G:$G,D808),
IF(AND(A808="PSA Testing", E808="Total Expenditure ($USD per 100,000 patients)"),
SUMIFS(PSA!$F:$F,PSA!$A:$A,C808,PSA!$G:$G,D808),
IF(AND(A808="Colorectal Cancer Screening", E808="Total Expenditure ($USD per 100,000 patients)"),
SUMIFS(COL!$F:$F,COL!$A:$A,C808,COL!$G:$G,D808),
IF(AND(A808="Cervical Cancer Screening", E808="Total Expenditure ($USD per 100,000 patients)"),
SUMIFS(CERV!$F:$F,CERV!$A:$A,C808,CERV!$G:$G,D808),
SUMIFS(CANSCRN!$F:$F,CANSCRN!$A:$A,C808,CANSCRN!$G:$G,D808))))))))))))</f>
        <v>7152.444870565676</v>
      </c>
    </row>
    <row r="809" spans="1:6" x14ac:dyDescent="0.2">
      <c r="A809" s="24" t="s">
        <v>103</v>
      </c>
      <c r="B809" s="24" t="s">
        <v>101</v>
      </c>
      <c r="C809" s="24" t="s">
        <v>52</v>
      </c>
      <c r="D809" s="24">
        <v>2013</v>
      </c>
      <c r="E809" s="24" t="s">
        <v>102</v>
      </c>
      <c r="F809" s="3">
        <f>IF(AND(A809="PSA Testing", E809= "Utilization Rate (per 100,000 patients)"),
SUMIFS(PSA!$D:$D,PSA!$A:$A,C809,PSA!$G:$G,D809),
IF(AND(A809="Colorectal Cancer Screening", E809="Utilization Rate (per 100,000 patients)"),
SUMIFS(COL!$D:$D,COL!$A:$A,C809,COL!$G:$G, D809),
IF(AND(A809="Cervical Cancer Screening", E809="Utilization Rate (per 100,000 patients)"),
SUMIFS(CERV!$D:$D,CERV!$A:$A,C809,CERV!$G:$G,D809),
IF(AND(A809="Cancer Screening for CKD patients", E809="Utilization Rate (per 100,000 patients)"),
SUMIFS(CANSCRN!$D:$D,CANSCRN!$A:$A,C809,CANSCRN!$G:$G,D809),
IF(AND(A809="PSA Testing", E809="Cost per service ($USD)"),
SUMIFS(PSA!$E:$E,PSA!$A:$A,C809,PSA!$G:$G,D809),
IF(AND(A809="Colorectal Cancer Screening", E809="Cost per service ($USD)"),
SUMIFS(COL!$E:$E,COL!$A:$A,C809,COL!$G:$G,D809),
IF(AND(A809="Cervical Cancer Screening", E809="Cost per service ($USD)"),
SUMIFS(CERV!$E:$E,CERV!$A:$A,C809,CERV!$G:$G,D809),
IF(AND(A809="Cancer Screening for CKD patients", E809="Cost per service ($USD)"),
SUMIFS(CANSCRN!$E:$E,CANSCRN!$A:$A,C809,CANSCRN!$G:$G,D809),
IF(AND(A809="PSA Testing", E809="Total Expenditure ($USD per 100,000 patients)"),
SUMIFS(PSA!$F:$F,PSA!$A:$A,C809,PSA!$G:$G,D809),
IF(AND(A809="Colorectal Cancer Screening", E809="Total Expenditure ($USD per 100,000 patients)"),
SUMIFS(COL!$F:$F,COL!$A:$A,C809,COL!$G:$G,D809),
IF(AND(A809="Cervical Cancer Screening", E809="Total Expenditure ($USD per 100,000 patients)"),
SUMIFS(CERV!$F:$F,CERV!$A:$A,C809,CERV!$G:$G,D809),
SUMIFS(CANSCRN!$F:$F,CANSCRN!$A:$A,C809,CANSCRN!$G:$G,D809))))))))))))</f>
        <v>7102.9421665656773</v>
      </c>
    </row>
    <row r="810" spans="1:6" x14ac:dyDescent="0.2">
      <c r="A810" s="24" t="s">
        <v>103</v>
      </c>
      <c r="B810" s="24" t="s">
        <v>101</v>
      </c>
      <c r="C810" s="24" t="s">
        <v>52</v>
      </c>
      <c r="D810" s="24">
        <v>2014</v>
      </c>
      <c r="E810" s="24" t="s">
        <v>102</v>
      </c>
      <c r="F810" s="3">
        <f>IF(AND(A810="PSA Testing", E810= "Utilization Rate (per 100,000 patients)"),
SUMIFS(PSA!$D:$D,PSA!$A:$A,C810,PSA!$G:$G,D810),
IF(AND(A810="Colorectal Cancer Screening", E810="Utilization Rate (per 100,000 patients)"),
SUMIFS(COL!$D:$D,COL!$A:$A,C810,COL!$G:$G, D810),
IF(AND(A810="Cervical Cancer Screening", E810="Utilization Rate (per 100,000 patients)"),
SUMIFS(CERV!$D:$D,CERV!$A:$A,C810,CERV!$G:$G,D810),
IF(AND(A810="Cancer Screening for CKD patients", E810="Utilization Rate (per 100,000 patients)"),
SUMIFS(CANSCRN!$D:$D,CANSCRN!$A:$A,C810,CANSCRN!$G:$G,D810),
IF(AND(A810="PSA Testing", E810="Cost per service ($USD)"),
SUMIFS(PSA!$E:$E,PSA!$A:$A,C810,PSA!$G:$G,D810),
IF(AND(A810="Colorectal Cancer Screening", E810="Cost per service ($USD)"),
SUMIFS(COL!$E:$E,COL!$A:$A,C810,COL!$G:$G,D810),
IF(AND(A810="Cervical Cancer Screening", E810="Cost per service ($USD)"),
SUMIFS(CERV!$E:$E,CERV!$A:$A,C810,CERV!$G:$G,D810),
IF(AND(A810="Cancer Screening for CKD patients", E810="Cost per service ($USD)"),
SUMIFS(CANSCRN!$E:$E,CANSCRN!$A:$A,C810,CANSCRN!$G:$G,D810),
IF(AND(A810="PSA Testing", E810="Total Expenditure ($USD per 100,000 patients)"),
SUMIFS(PSA!$F:$F,PSA!$A:$A,C810,PSA!$G:$G,D810),
IF(AND(A810="Colorectal Cancer Screening", E810="Total Expenditure ($USD per 100,000 patients)"),
SUMIFS(COL!$F:$F,COL!$A:$A,C810,COL!$G:$G,D810),
IF(AND(A810="Cervical Cancer Screening", E810="Total Expenditure ($USD per 100,000 patients)"),
SUMIFS(CERV!$F:$F,CERV!$A:$A,C810,CERV!$G:$G,D810),
SUMIFS(CANSCRN!$F:$F,CANSCRN!$A:$A,C810,CANSCRN!$G:$G,D810))))))))))))</f>
        <v>5506.0072234097443</v>
      </c>
    </row>
    <row r="811" spans="1:6" x14ac:dyDescent="0.2">
      <c r="A811" s="24" t="s">
        <v>103</v>
      </c>
      <c r="B811" s="24" t="s">
        <v>101</v>
      </c>
      <c r="C811" s="24" t="s">
        <v>52</v>
      </c>
      <c r="D811" s="24">
        <v>2015</v>
      </c>
      <c r="E811" s="24" t="s">
        <v>102</v>
      </c>
      <c r="F811" s="3">
        <f>IF(AND(A811="PSA Testing", E811= "Utilization Rate (per 100,000 patients)"),
SUMIFS(PSA!$D:$D,PSA!$A:$A,C811,PSA!$G:$G,D811),
IF(AND(A811="Colorectal Cancer Screening", E811="Utilization Rate (per 100,000 patients)"),
SUMIFS(COL!$D:$D,COL!$A:$A,C811,COL!$G:$G, D811),
IF(AND(A811="Cervical Cancer Screening", E811="Utilization Rate (per 100,000 patients)"),
SUMIFS(CERV!$D:$D,CERV!$A:$A,C811,CERV!$G:$G,D811),
IF(AND(A811="Cancer Screening for CKD patients", E811="Utilization Rate (per 100,000 patients)"),
SUMIFS(CANSCRN!$D:$D,CANSCRN!$A:$A,C811,CANSCRN!$G:$G,D811),
IF(AND(A811="PSA Testing", E811="Cost per service ($USD)"),
SUMIFS(PSA!$E:$E,PSA!$A:$A,C811,PSA!$G:$G,D811),
IF(AND(A811="Colorectal Cancer Screening", E811="Cost per service ($USD)"),
SUMIFS(COL!$E:$E,COL!$A:$A,C811,COL!$G:$G,D811),
IF(AND(A811="Cervical Cancer Screening", E811="Cost per service ($USD)"),
SUMIFS(CERV!$E:$E,CERV!$A:$A,C811,CERV!$G:$G,D811),
IF(AND(A811="Cancer Screening for CKD patients", E811="Cost per service ($USD)"),
SUMIFS(CANSCRN!$E:$E,CANSCRN!$A:$A,C811,CANSCRN!$G:$G,D811),
IF(AND(A811="PSA Testing", E811="Total Expenditure ($USD per 100,000 patients)"),
SUMIFS(PSA!$F:$F,PSA!$A:$A,C811,PSA!$G:$G,D811),
IF(AND(A811="Colorectal Cancer Screening", E811="Total Expenditure ($USD per 100,000 patients)"),
SUMIFS(COL!$F:$F,COL!$A:$A,C811,COL!$G:$G,D811),
IF(AND(A811="Cervical Cancer Screening", E811="Total Expenditure ($USD per 100,000 patients)"),
SUMIFS(CERV!$F:$F,CERV!$A:$A,C811,CERV!$G:$G,D811),
SUMIFS(CANSCRN!$F:$F,CANSCRN!$A:$A,C811,CANSCRN!$G:$G,D811))))))))))))</f>
        <v>6847.7174275241578</v>
      </c>
    </row>
    <row r="812" spans="1:6" x14ac:dyDescent="0.2">
      <c r="A812" s="24" t="s">
        <v>103</v>
      </c>
      <c r="B812" s="24" t="s">
        <v>101</v>
      </c>
      <c r="C812" s="24" t="s">
        <v>52</v>
      </c>
      <c r="D812" s="24">
        <v>2016</v>
      </c>
      <c r="E812" s="24" t="s">
        <v>102</v>
      </c>
      <c r="F812" s="3">
        <f>IF(AND(A812="PSA Testing", E812= "Utilization Rate (per 100,000 patients)"),
SUMIFS(PSA!$D:$D,PSA!$A:$A,C812,PSA!$G:$G,D812),
IF(AND(A812="Colorectal Cancer Screening", E812="Utilization Rate (per 100,000 patients)"),
SUMIFS(COL!$D:$D,COL!$A:$A,C812,COL!$G:$G, D812),
IF(AND(A812="Cervical Cancer Screening", E812="Utilization Rate (per 100,000 patients)"),
SUMIFS(CERV!$D:$D,CERV!$A:$A,C812,CERV!$G:$G,D812),
IF(AND(A812="Cancer Screening for CKD patients", E812="Utilization Rate (per 100,000 patients)"),
SUMIFS(CANSCRN!$D:$D,CANSCRN!$A:$A,C812,CANSCRN!$G:$G,D812),
IF(AND(A812="PSA Testing", E812="Cost per service ($USD)"),
SUMIFS(PSA!$E:$E,PSA!$A:$A,C812,PSA!$G:$G,D812),
IF(AND(A812="Colorectal Cancer Screening", E812="Cost per service ($USD)"),
SUMIFS(COL!$E:$E,COL!$A:$A,C812,COL!$G:$G,D812),
IF(AND(A812="Cervical Cancer Screening", E812="Cost per service ($USD)"),
SUMIFS(CERV!$E:$E,CERV!$A:$A,C812,CERV!$G:$G,D812),
IF(AND(A812="Cancer Screening for CKD patients", E812="Cost per service ($USD)"),
SUMIFS(CANSCRN!$E:$E,CANSCRN!$A:$A,C812,CANSCRN!$G:$G,D812),
IF(AND(A812="PSA Testing", E812="Total Expenditure ($USD per 100,000 patients)"),
SUMIFS(PSA!$F:$F,PSA!$A:$A,C812,PSA!$G:$G,D812),
IF(AND(A812="Colorectal Cancer Screening", E812="Total Expenditure ($USD per 100,000 patients)"),
SUMIFS(COL!$F:$F,COL!$A:$A,C812,COL!$G:$G,D812),
IF(AND(A812="Cervical Cancer Screening", E812="Total Expenditure ($USD per 100,000 patients)"),
SUMIFS(CERV!$F:$F,CERV!$A:$A,C812,CERV!$G:$G,D812),
SUMIFS(CANSCRN!$F:$F,CANSCRN!$A:$A,C812,CANSCRN!$G:$G,D812))))))))))))</f>
        <v>7473.8150186401563</v>
      </c>
    </row>
    <row r="813" spans="1:6" x14ac:dyDescent="0.2">
      <c r="A813" s="24" t="s">
        <v>103</v>
      </c>
      <c r="B813" s="24" t="s">
        <v>101</v>
      </c>
      <c r="C813" s="24" t="s">
        <v>52</v>
      </c>
      <c r="D813" s="24">
        <v>2017</v>
      </c>
      <c r="E813" s="24" t="s">
        <v>102</v>
      </c>
      <c r="F813" s="3">
        <f>IF(AND(A813="PSA Testing", E813= "Utilization Rate (per 100,000 patients)"),
SUMIFS(PSA!$D:$D,PSA!$A:$A,C813,PSA!$G:$G,D813),
IF(AND(A813="Colorectal Cancer Screening", E813="Utilization Rate (per 100,000 patients)"),
SUMIFS(COL!$D:$D,COL!$A:$A,C813,COL!$G:$G, D813),
IF(AND(A813="Cervical Cancer Screening", E813="Utilization Rate (per 100,000 patients)"),
SUMIFS(CERV!$D:$D,CERV!$A:$A,C813,CERV!$G:$G,D813),
IF(AND(A813="Cancer Screening for CKD patients", E813="Utilization Rate (per 100,000 patients)"),
SUMIFS(CANSCRN!$D:$D,CANSCRN!$A:$A,C813,CANSCRN!$G:$G,D813),
IF(AND(A813="PSA Testing", E813="Cost per service ($USD)"),
SUMIFS(PSA!$E:$E,PSA!$A:$A,C813,PSA!$G:$G,D813),
IF(AND(A813="Colorectal Cancer Screening", E813="Cost per service ($USD)"),
SUMIFS(COL!$E:$E,COL!$A:$A,C813,COL!$G:$G,D813),
IF(AND(A813="Cervical Cancer Screening", E813="Cost per service ($USD)"),
SUMIFS(CERV!$E:$E,CERV!$A:$A,C813,CERV!$G:$G,D813),
IF(AND(A813="Cancer Screening for CKD patients", E813="Cost per service ($USD)"),
SUMIFS(CANSCRN!$E:$E,CANSCRN!$A:$A,C813,CANSCRN!$G:$G,D813),
IF(AND(A813="PSA Testing", E813="Total Expenditure ($USD per 100,000 patients)"),
SUMIFS(PSA!$F:$F,PSA!$A:$A,C813,PSA!$G:$G,D813),
IF(AND(A813="Colorectal Cancer Screening", E813="Total Expenditure ($USD per 100,000 patients)"),
SUMIFS(COL!$F:$F,COL!$A:$A,C813,COL!$G:$G,D813),
IF(AND(A813="Cervical Cancer Screening", E813="Total Expenditure ($USD per 100,000 patients)"),
SUMIFS(CERV!$F:$F,CERV!$A:$A,C813,CERV!$G:$G,D813),
SUMIFS(CANSCRN!$F:$F,CANSCRN!$A:$A,C813,CANSCRN!$G:$G,D813))))))))))))</f>
        <v>8186.4904552129219</v>
      </c>
    </row>
    <row r="814" spans="1:6" x14ac:dyDescent="0.2">
      <c r="A814" s="24" t="s">
        <v>103</v>
      </c>
      <c r="B814" s="24" t="s">
        <v>101</v>
      </c>
      <c r="C814" s="24" t="s">
        <v>52</v>
      </c>
      <c r="D814" s="24">
        <v>2018</v>
      </c>
      <c r="E814" s="24" t="s">
        <v>102</v>
      </c>
      <c r="F814" s="3">
        <f>IF(AND(A814="PSA Testing", E814= "Utilization Rate (per 100,000 patients)"),
SUMIFS(PSA!$D:$D,PSA!$A:$A,C814,PSA!$G:$G,D814),
IF(AND(A814="Colorectal Cancer Screening", E814="Utilization Rate (per 100,000 patients)"),
SUMIFS(COL!$D:$D,COL!$A:$A,C814,COL!$G:$G, D814),
IF(AND(A814="Cervical Cancer Screening", E814="Utilization Rate (per 100,000 patients)"),
SUMIFS(CERV!$D:$D,CERV!$A:$A,C814,CERV!$G:$G,D814),
IF(AND(A814="Cancer Screening for CKD patients", E814="Utilization Rate (per 100,000 patients)"),
SUMIFS(CANSCRN!$D:$D,CANSCRN!$A:$A,C814,CANSCRN!$G:$G,D814),
IF(AND(A814="PSA Testing", E814="Cost per service ($USD)"),
SUMIFS(PSA!$E:$E,PSA!$A:$A,C814,PSA!$G:$G,D814),
IF(AND(A814="Colorectal Cancer Screening", E814="Cost per service ($USD)"),
SUMIFS(COL!$E:$E,COL!$A:$A,C814,COL!$G:$G,D814),
IF(AND(A814="Cervical Cancer Screening", E814="Cost per service ($USD)"),
SUMIFS(CERV!$E:$E,CERV!$A:$A,C814,CERV!$G:$G,D814),
IF(AND(A814="Cancer Screening for CKD patients", E814="Cost per service ($USD)"),
SUMIFS(CANSCRN!$E:$E,CANSCRN!$A:$A,C814,CANSCRN!$G:$G,D814),
IF(AND(A814="PSA Testing", E814="Total Expenditure ($USD per 100,000 patients)"),
SUMIFS(PSA!$F:$F,PSA!$A:$A,C814,PSA!$G:$G,D814),
IF(AND(A814="Colorectal Cancer Screening", E814="Total Expenditure ($USD per 100,000 patients)"),
SUMIFS(COL!$F:$F,COL!$A:$A,C814,COL!$G:$G,D814),
IF(AND(A814="Cervical Cancer Screening", E814="Total Expenditure ($USD per 100,000 patients)"),
SUMIFS(CERV!$F:$F,CERV!$A:$A,C814,CERV!$G:$G,D814),
SUMIFS(CANSCRN!$F:$F,CANSCRN!$A:$A,C814,CANSCRN!$G:$G,D814))))))))))))</f>
        <v>7804.3230944254829</v>
      </c>
    </row>
    <row r="815" spans="1:6" x14ac:dyDescent="0.2">
      <c r="A815" s="24" t="s">
        <v>103</v>
      </c>
      <c r="B815" s="24" t="s">
        <v>101</v>
      </c>
      <c r="C815" s="24" t="s">
        <v>52</v>
      </c>
      <c r="D815" s="24">
        <v>2019</v>
      </c>
      <c r="E815" s="24" t="s">
        <v>102</v>
      </c>
      <c r="F815" s="3">
        <f>IF(AND(A815="PSA Testing", E815= "Utilization Rate (per 100,000 patients)"),
SUMIFS(PSA!$D:$D,PSA!$A:$A,C815,PSA!$G:$G,D815),
IF(AND(A815="Colorectal Cancer Screening", E815="Utilization Rate (per 100,000 patients)"),
SUMIFS(COL!$D:$D,COL!$A:$A,C815,COL!$G:$G, D815),
IF(AND(A815="Cervical Cancer Screening", E815="Utilization Rate (per 100,000 patients)"),
SUMIFS(CERV!$D:$D,CERV!$A:$A,C815,CERV!$G:$G,D815),
IF(AND(A815="Cancer Screening for CKD patients", E815="Utilization Rate (per 100,000 patients)"),
SUMIFS(CANSCRN!$D:$D,CANSCRN!$A:$A,C815,CANSCRN!$G:$G,D815),
IF(AND(A815="PSA Testing", E815="Cost per service ($USD)"),
SUMIFS(PSA!$E:$E,PSA!$A:$A,C815,PSA!$G:$G,D815),
IF(AND(A815="Colorectal Cancer Screening", E815="Cost per service ($USD)"),
SUMIFS(COL!$E:$E,COL!$A:$A,C815,COL!$G:$G,D815),
IF(AND(A815="Cervical Cancer Screening", E815="Cost per service ($USD)"),
SUMIFS(CERV!$E:$E,CERV!$A:$A,C815,CERV!$G:$G,D815),
IF(AND(A815="Cancer Screening for CKD patients", E815="Cost per service ($USD)"),
SUMIFS(CANSCRN!$E:$E,CANSCRN!$A:$A,C815,CANSCRN!$G:$G,D815),
IF(AND(A815="PSA Testing", E815="Total Expenditure ($USD per 100,000 patients)"),
SUMIFS(PSA!$F:$F,PSA!$A:$A,C815,PSA!$G:$G,D815),
IF(AND(A815="Colorectal Cancer Screening", E815="Total Expenditure ($USD per 100,000 patients)"),
SUMIFS(COL!$F:$F,COL!$A:$A,C815,COL!$G:$G,D815),
IF(AND(A815="Cervical Cancer Screening", E815="Total Expenditure ($USD per 100,000 patients)"),
SUMIFS(CERV!$F:$F,CERV!$A:$A,C815,CERV!$G:$G,D815),
SUMIFS(CANSCRN!$F:$F,CANSCRN!$A:$A,C815,CANSCRN!$G:$G,D815))))))))))))</f>
        <v>7304.0578098943861</v>
      </c>
    </row>
    <row r="816" spans="1:6" x14ac:dyDescent="0.2">
      <c r="A816" s="24" t="s">
        <v>103</v>
      </c>
      <c r="B816" s="24" t="s">
        <v>101</v>
      </c>
      <c r="C816" s="24" t="s">
        <v>53</v>
      </c>
      <c r="D816" s="24">
        <v>2009</v>
      </c>
      <c r="E816" s="24" t="s">
        <v>102</v>
      </c>
      <c r="F816" s="3">
        <f>IF(AND(A816="PSA Testing", E816= "Utilization Rate (per 100,000 patients)"),
SUMIFS(PSA!$D:$D,PSA!$A:$A,C816,PSA!$G:$G,D816),
IF(AND(A816="Colorectal Cancer Screening", E816="Utilization Rate (per 100,000 patients)"),
SUMIFS(COL!$D:$D,COL!$A:$A,C816,COL!$G:$G, D816),
IF(AND(A816="Cervical Cancer Screening", E816="Utilization Rate (per 100,000 patients)"),
SUMIFS(CERV!$D:$D,CERV!$A:$A,C816,CERV!$G:$G,D816),
IF(AND(A816="Cancer Screening for CKD patients", E816="Utilization Rate (per 100,000 patients)"),
SUMIFS(CANSCRN!$D:$D,CANSCRN!$A:$A,C816,CANSCRN!$G:$G,D816),
IF(AND(A816="PSA Testing", E816="Cost per service ($USD)"),
SUMIFS(PSA!$E:$E,PSA!$A:$A,C816,PSA!$G:$G,D816),
IF(AND(A816="Colorectal Cancer Screening", E816="Cost per service ($USD)"),
SUMIFS(COL!$E:$E,COL!$A:$A,C816,COL!$G:$G,D816),
IF(AND(A816="Cervical Cancer Screening", E816="Cost per service ($USD)"),
SUMIFS(CERV!$E:$E,CERV!$A:$A,C816,CERV!$G:$G,D816),
IF(AND(A816="Cancer Screening for CKD patients", E816="Cost per service ($USD)"),
SUMIFS(CANSCRN!$E:$E,CANSCRN!$A:$A,C816,CANSCRN!$G:$G,D816),
IF(AND(A816="PSA Testing", E816="Total Expenditure ($USD per 100,000 patients)"),
SUMIFS(PSA!$F:$F,PSA!$A:$A,C816,PSA!$G:$G,D816),
IF(AND(A816="Colorectal Cancer Screening", E816="Total Expenditure ($USD per 100,000 patients)"),
SUMIFS(COL!$F:$F,COL!$A:$A,C816,COL!$G:$G,D816),
IF(AND(A816="Cervical Cancer Screening", E816="Total Expenditure ($USD per 100,000 patients)"),
SUMIFS(CERV!$F:$F,CERV!$A:$A,C816,CERV!$G:$G,D816),
SUMIFS(CANSCRN!$F:$F,CANSCRN!$A:$A,C816,CANSCRN!$G:$G,D816))))))))))))</f>
        <v>7890.2473699175443</v>
      </c>
    </row>
    <row r="817" spans="1:6" x14ac:dyDescent="0.2">
      <c r="A817" s="24" t="s">
        <v>103</v>
      </c>
      <c r="B817" s="24" t="s">
        <v>101</v>
      </c>
      <c r="C817" s="24" t="s">
        <v>53</v>
      </c>
      <c r="D817" s="24">
        <v>2010</v>
      </c>
      <c r="E817" s="24" t="s">
        <v>102</v>
      </c>
      <c r="F817" s="3">
        <f>IF(AND(A817="PSA Testing", E817= "Utilization Rate (per 100,000 patients)"),
SUMIFS(PSA!$D:$D,PSA!$A:$A,C817,PSA!$G:$G,D817),
IF(AND(A817="Colorectal Cancer Screening", E817="Utilization Rate (per 100,000 patients)"),
SUMIFS(COL!$D:$D,COL!$A:$A,C817,COL!$G:$G, D817),
IF(AND(A817="Cervical Cancer Screening", E817="Utilization Rate (per 100,000 patients)"),
SUMIFS(CERV!$D:$D,CERV!$A:$A,C817,CERV!$G:$G,D817),
IF(AND(A817="Cancer Screening for CKD patients", E817="Utilization Rate (per 100,000 patients)"),
SUMIFS(CANSCRN!$D:$D,CANSCRN!$A:$A,C817,CANSCRN!$G:$G,D817),
IF(AND(A817="PSA Testing", E817="Cost per service ($USD)"),
SUMIFS(PSA!$E:$E,PSA!$A:$A,C817,PSA!$G:$G,D817),
IF(AND(A817="Colorectal Cancer Screening", E817="Cost per service ($USD)"),
SUMIFS(COL!$E:$E,COL!$A:$A,C817,COL!$G:$G,D817),
IF(AND(A817="Cervical Cancer Screening", E817="Cost per service ($USD)"),
SUMIFS(CERV!$E:$E,CERV!$A:$A,C817,CERV!$G:$G,D817),
IF(AND(A817="Cancer Screening for CKD patients", E817="Cost per service ($USD)"),
SUMIFS(CANSCRN!$E:$E,CANSCRN!$A:$A,C817,CANSCRN!$G:$G,D817),
IF(AND(A817="PSA Testing", E817="Total Expenditure ($USD per 100,000 patients)"),
SUMIFS(PSA!$F:$F,PSA!$A:$A,C817,PSA!$G:$G,D817),
IF(AND(A817="Colorectal Cancer Screening", E817="Total Expenditure ($USD per 100,000 patients)"),
SUMIFS(COL!$F:$F,COL!$A:$A,C817,COL!$G:$G,D817),
IF(AND(A817="Cervical Cancer Screening", E817="Total Expenditure ($USD per 100,000 patients)"),
SUMIFS(CERV!$F:$F,CERV!$A:$A,C817,CERV!$G:$G,D817),
SUMIFS(CANSCRN!$F:$F,CANSCRN!$A:$A,C817,CANSCRN!$G:$G,D817))))))))))))</f>
        <v>8233.4375284513371</v>
      </c>
    </row>
    <row r="818" spans="1:6" x14ac:dyDescent="0.2">
      <c r="A818" s="24" t="s">
        <v>103</v>
      </c>
      <c r="B818" s="24" t="s">
        <v>101</v>
      </c>
      <c r="C818" s="24" t="s">
        <v>53</v>
      </c>
      <c r="D818" s="24">
        <v>2011</v>
      </c>
      <c r="E818" s="24" t="s">
        <v>102</v>
      </c>
      <c r="F818" s="3">
        <f>IF(AND(A818="PSA Testing", E818= "Utilization Rate (per 100,000 patients)"),
SUMIFS(PSA!$D:$D,PSA!$A:$A,C818,PSA!$G:$G,D818),
IF(AND(A818="Colorectal Cancer Screening", E818="Utilization Rate (per 100,000 patients)"),
SUMIFS(COL!$D:$D,COL!$A:$A,C818,COL!$G:$G, D818),
IF(AND(A818="Cervical Cancer Screening", E818="Utilization Rate (per 100,000 patients)"),
SUMIFS(CERV!$D:$D,CERV!$A:$A,C818,CERV!$G:$G,D818),
IF(AND(A818="Cancer Screening for CKD patients", E818="Utilization Rate (per 100,000 patients)"),
SUMIFS(CANSCRN!$D:$D,CANSCRN!$A:$A,C818,CANSCRN!$G:$G,D818),
IF(AND(A818="PSA Testing", E818="Cost per service ($USD)"),
SUMIFS(PSA!$E:$E,PSA!$A:$A,C818,PSA!$G:$G,D818),
IF(AND(A818="Colorectal Cancer Screening", E818="Cost per service ($USD)"),
SUMIFS(COL!$E:$E,COL!$A:$A,C818,COL!$G:$G,D818),
IF(AND(A818="Cervical Cancer Screening", E818="Cost per service ($USD)"),
SUMIFS(CERV!$E:$E,CERV!$A:$A,C818,CERV!$G:$G,D818),
IF(AND(A818="Cancer Screening for CKD patients", E818="Cost per service ($USD)"),
SUMIFS(CANSCRN!$E:$E,CANSCRN!$A:$A,C818,CANSCRN!$G:$G,D818),
IF(AND(A818="PSA Testing", E818="Total Expenditure ($USD per 100,000 patients)"),
SUMIFS(PSA!$F:$F,PSA!$A:$A,C818,PSA!$G:$G,D818),
IF(AND(A818="Colorectal Cancer Screening", E818="Total Expenditure ($USD per 100,000 patients)"),
SUMIFS(COL!$F:$F,COL!$A:$A,C818,COL!$G:$G,D818),
IF(AND(A818="Cervical Cancer Screening", E818="Total Expenditure ($USD per 100,000 patients)"),
SUMIFS(CERV!$F:$F,CERV!$A:$A,C818,CERV!$G:$G,D818),
SUMIFS(CANSCRN!$F:$F,CANSCRN!$A:$A,C818,CANSCRN!$G:$G,D818))))))))))))</f>
        <v>7756.7409455937886</v>
      </c>
    </row>
    <row r="819" spans="1:6" x14ac:dyDescent="0.2">
      <c r="A819" s="24" t="s">
        <v>103</v>
      </c>
      <c r="B819" s="24" t="s">
        <v>101</v>
      </c>
      <c r="C819" s="24" t="s">
        <v>53</v>
      </c>
      <c r="D819" s="24">
        <v>2012</v>
      </c>
      <c r="E819" s="24" t="s">
        <v>102</v>
      </c>
      <c r="F819" s="3">
        <f>IF(AND(A819="PSA Testing", E819= "Utilization Rate (per 100,000 patients)"),
SUMIFS(PSA!$D:$D,PSA!$A:$A,C819,PSA!$G:$G,D819),
IF(AND(A819="Colorectal Cancer Screening", E819="Utilization Rate (per 100,000 patients)"),
SUMIFS(COL!$D:$D,COL!$A:$A,C819,COL!$G:$G, D819),
IF(AND(A819="Cervical Cancer Screening", E819="Utilization Rate (per 100,000 patients)"),
SUMIFS(CERV!$D:$D,CERV!$A:$A,C819,CERV!$G:$G,D819),
IF(AND(A819="Cancer Screening for CKD patients", E819="Utilization Rate (per 100,000 patients)"),
SUMIFS(CANSCRN!$D:$D,CANSCRN!$A:$A,C819,CANSCRN!$G:$G,D819),
IF(AND(A819="PSA Testing", E819="Cost per service ($USD)"),
SUMIFS(PSA!$E:$E,PSA!$A:$A,C819,PSA!$G:$G,D819),
IF(AND(A819="Colorectal Cancer Screening", E819="Cost per service ($USD)"),
SUMIFS(COL!$E:$E,COL!$A:$A,C819,COL!$G:$G,D819),
IF(AND(A819="Cervical Cancer Screening", E819="Cost per service ($USD)"),
SUMIFS(CERV!$E:$E,CERV!$A:$A,C819,CERV!$G:$G,D819),
IF(AND(A819="Cancer Screening for CKD patients", E819="Cost per service ($USD)"),
SUMIFS(CANSCRN!$E:$E,CANSCRN!$A:$A,C819,CANSCRN!$G:$G,D819),
IF(AND(A819="PSA Testing", E819="Total Expenditure ($USD per 100,000 patients)"),
SUMIFS(PSA!$F:$F,PSA!$A:$A,C819,PSA!$G:$G,D819),
IF(AND(A819="Colorectal Cancer Screening", E819="Total Expenditure ($USD per 100,000 patients)"),
SUMIFS(COL!$F:$F,COL!$A:$A,C819,COL!$G:$G,D819),
IF(AND(A819="Cervical Cancer Screening", E819="Total Expenditure ($USD per 100,000 patients)"),
SUMIFS(CERV!$F:$F,CERV!$A:$A,C819,CERV!$G:$G,D819),
SUMIFS(CANSCRN!$F:$F,CANSCRN!$A:$A,C819,CANSCRN!$G:$G,D819))))))))))))</f>
        <v>7545.2415374644797</v>
      </c>
    </row>
    <row r="820" spans="1:6" x14ac:dyDescent="0.2">
      <c r="A820" s="24" t="s">
        <v>103</v>
      </c>
      <c r="B820" s="24" t="s">
        <v>101</v>
      </c>
      <c r="C820" s="24" t="s">
        <v>53</v>
      </c>
      <c r="D820" s="24">
        <v>2013</v>
      </c>
      <c r="E820" s="24" t="s">
        <v>102</v>
      </c>
      <c r="F820" s="3">
        <f>IF(AND(A820="PSA Testing", E820= "Utilization Rate (per 100,000 patients)"),
SUMIFS(PSA!$D:$D,PSA!$A:$A,C820,PSA!$G:$G,D820),
IF(AND(A820="Colorectal Cancer Screening", E820="Utilization Rate (per 100,000 patients)"),
SUMIFS(COL!$D:$D,COL!$A:$A,C820,COL!$G:$G, D820),
IF(AND(A820="Cervical Cancer Screening", E820="Utilization Rate (per 100,000 patients)"),
SUMIFS(CERV!$D:$D,CERV!$A:$A,C820,CERV!$G:$G,D820),
IF(AND(A820="Cancer Screening for CKD patients", E820="Utilization Rate (per 100,000 patients)"),
SUMIFS(CANSCRN!$D:$D,CANSCRN!$A:$A,C820,CANSCRN!$G:$G,D820),
IF(AND(A820="PSA Testing", E820="Cost per service ($USD)"),
SUMIFS(PSA!$E:$E,PSA!$A:$A,C820,PSA!$G:$G,D820),
IF(AND(A820="Colorectal Cancer Screening", E820="Cost per service ($USD)"),
SUMIFS(COL!$E:$E,COL!$A:$A,C820,COL!$G:$G,D820),
IF(AND(A820="Cervical Cancer Screening", E820="Cost per service ($USD)"),
SUMIFS(CERV!$E:$E,CERV!$A:$A,C820,CERV!$G:$G,D820),
IF(AND(A820="Cancer Screening for CKD patients", E820="Cost per service ($USD)"),
SUMIFS(CANSCRN!$E:$E,CANSCRN!$A:$A,C820,CANSCRN!$G:$G,D820),
IF(AND(A820="PSA Testing", E820="Total Expenditure ($USD per 100,000 patients)"),
SUMIFS(PSA!$F:$F,PSA!$A:$A,C820,PSA!$G:$G,D820),
IF(AND(A820="Colorectal Cancer Screening", E820="Total Expenditure ($USD per 100,000 patients)"),
SUMIFS(COL!$F:$F,COL!$A:$A,C820,COL!$G:$G,D820),
IF(AND(A820="Cervical Cancer Screening", E820="Total Expenditure ($USD per 100,000 patients)"),
SUMIFS(CERV!$F:$F,CERV!$A:$A,C820,CERV!$G:$G,D820),
SUMIFS(CANSCRN!$F:$F,CANSCRN!$A:$A,C820,CANSCRN!$G:$G,D820))))))))))))</f>
        <v>7170.8397206608752</v>
      </c>
    </row>
    <row r="821" spans="1:6" x14ac:dyDescent="0.2">
      <c r="A821" s="24" t="s">
        <v>103</v>
      </c>
      <c r="B821" s="24" t="s">
        <v>101</v>
      </c>
      <c r="C821" s="24" t="s">
        <v>53</v>
      </c>
      <c r="D821" s="24">
        <v>2014</v>
      </c>
      <c r="E821" s="24" t="s">
        <v>102</v>
      </c>
      <c r="F821" s="3">
        <f>IF(AND(A821="PSA Testing", E821= "Utilization Rate (per 100,000 patients)"),
SUMIFS(PSA!$D:$D,PSA!$A:$A,C821,PSA!$G:$G,D821),
IF(AND(A821="Colorectal Cancer Screening", E821="Utilization Rate (per 100,000 patients)"),
SUMIFS(COL!$D:$D,COL!$A:$A,C821,COL!$G:$G, D821),
IF(AND(A821="Cervical Cancer Screening", E821="Utilization Rate (per 100,000 patients)"),
SUMIFS(CERV!$D:$D,CERV!$A:$A,C821,CERV!$G:$G,D821),
IF(AND(A821="Cancer Screening for CKD patients", E821="Utilization Rate (per 100,000 patients)"),
SUMIFS(CANSCRN!$D:$D,CANSCRN!$A:$A,C821,CANSCRN!$G:$G,D821),
IF(AND(A821="PSA Testing", E821="Cost per service ($USD)"),
SUMIFS(PSA!$E:$E,PSA!$A:$A,C821,PSA!$G:$G,D821),
IF(AND(A821="Colorectal Cancer Screening", E821="Cost per service ($USD)"),
SUMIFS(COL!$E:$E,COL!$A:$A,C821,COL!$G:$G,D821),
IF(AND(A821="Cervical Cancer Screening", E821="Cost per service ($USD)"),
SUMIFS(CERV!$E:$E,CERV!$A:$A,C821,CERV!$G:$G,D821),
IF(AND(A821="Cancer Screening for CKD patients", E821="Cost per service ($USD)"),
SUMIFS(CANSCRN!$E:$E,CANSCRN!$A:$A,C821,CANSCRN!$G:$G,D821),
IF(AND(A821="PSA Testing", E821="Total Expenditure ($USD per 100,000 patients)"),
SUMIFS(PSA!$F:$F,PSA!$A:$A,C821,PSA!$G:$G,D821),
IF(AND(A821="Colorectal Cancer Screening", E821="Total Expenditure ($USD per 100,000 patients)"),
SUMIFS(COL!$F:$F,COL!$A:$A,C821,COL!$G:$G,D821),
IF(AND(A821="Cervical Cancer Screening", E821="Total Expenditure ($USD per 100,000 patients)"),
SUMIFS(CERV!$F:$F,CERV!$A:$A,C821,CERV!$G:$G,D821),
SUMIFS(CANSCRN!$F:$F,CANSCRN!$A:$A,C821,CANSCRN!$G:$G,D821))))))))))))</f>
        <v>6724.454317172107</v>
      </c>
    </row>
    <row r="822" spans="1:6" x14ac:dyDescent="0.2">
      <c r="A822" s="24" t="s">
        <v>103</v>
      </c>
      <c r="B822" s="24" t="s">
        <v>101</v>
      </c>
      <c r="C822" s="24" t="s">
        <v>53</v>
      </c>
      <c r="D822" s="24">
        <v>2015</v>
      </c>
      <c r="E822" s="24" t="s">
        <v>102</v>
      </c>
      <c r="F822" s="3">
        <f>IF(AND(A822="PSA Testing", E822= "Utilization Rate (per 100,000 patients)"),
SUMIFS(PSA!$D:$D,PSA!$A:$A,C822,PSA!$G:$G,D822),
IF(AND(A822="Colorectal Cancer Screening", E822="Utilization Rate (per 100,000 patients)"),
SUMIFS(COL!$D:$D,COL!$A:$A,C822,COL!$G:$G, D822),
IF(AND(A822="Cervical Cancer Screening", E822="Utilization Rate (per 100,000 patients)"),
SUMIFS(CERV!$D:$D,CERV!$A:$A,C822,CERV!$G:$G,D822),
IF(AND(A822="Cancer Screening for CKD patients", E822="Utilization Rate (per 100,000 patients)"),
SUMIFS(CANSCRN!$D:$D,CANSCRN!$A:$A,C822,CANSCRN!$G:$G,D822),
IF(AND(A822="PSA Testing", E822="Cost per service ($USD)"),
SUMIFS(PSA!$E:$E,PSA!$A:$A,C822,PSA!$G:$G,D822),
IF(AND(A822="Colorectal Cancer Screening", E822="Cost per service ($USD)"),
SUMIFS(COL!$E:$E,COL!$A:$A,C822,COL!$G:$G,D822),
IF(AND(A822="Cervical Cancer Screening", E822="Cost per service ($USD)"),
SUMIFS(CERV!$E:$E,CERV!$A:$A,C822,CERV!$G:$G,D822),
IF(AND(A822="Cancer Screening for CKD patients", E822="Cost per service ($USD)"),
SUMIFS(CANSCRN!$E:$E,CANSCRN!$A:$A,C822,CANSCRN!$G:$G,D822),
IF(AND(A822="PSA Testing", E822="Total Expenditure ($USD per 100,000 patients)"),
SUMIFS(PSA!$F:$F,PSA!$A:$A,C822,PSA!$G:$G,D822),
IF(AND(A822="Colorectal Cancer Screening", E822="Total Expenditure ($USD per 100,000 patients)"),
SUMIFS(COL!$F:$F,COL!$A:$A,C822,COL!$G:$G,D822),
IF(AND(A822="Cervical Cancer Screening", E822="Total Expenditure ($USD per 100,000 patients)"),
SUMIFS(CERV!$F:$F,CERV!$A:$A,C822,CERV!$G:$G,D822),
SUMIFS(CANSCRN!$F:$F,CANSCRN!$A:$A,C822,CANSCRN!$G:$G,D822))))))))))))</f>
        <v>6391.108023619312</v>
      </c>
    </row>
    <row r="823" spans="1:6" x14ac:dyDescent="0.2">
      <c r="A823" s="24" t="s">
        <v>103</v>
      </c>
      <c r="B823" s="24" t="s">
        <v>101</v>
      </c>
      <c r="C823" s="24" t="s">
        <v>53</v>
      </c>
      <c r="D823" s="24">
        <v>2016</v>
      </c>
      <c r="E823" s="24" t="s">
        <v>102</v>
      </c>
      <c r="F823" s="3">
        <f>IF(AND(A823="PSA Testing", E823= "Utilization Rate (per 100,000 patients)"),
SUMIFS(PSA!$D:$D,PSA!$A:$A,C823,PSA!$G:$G,D823),
IF(AND(A823="Colorectal Cancer Screening", E823="Utilization Rate (per 100,000 patients)"),
SUMIFS(COL!$D:$D,COL!$A:$A,C823,COL!$G:$G, D823),
IF(AND(A823="Cervical Cancer Screening", E823="Utilization Rate (per 100,000 patients)"),
SUMIFS(CERV!$D:$D,CERV!$A:$A,C823,CERV!$G:$G,D823),
IF(AND(A823="Cancer Screening for CKD patients", E823="Utilization Rate (per 100,000 patients)"),
SUMIFS(CANSCRN!$D:$D,CANSCRN!$A:$A,C823,CANSCRN!$G:$G,D823),
IF(AND(A823="PSA Testing", E823="Cost per service ($USD)"),
SUMIFS(PSA!$E:$E,PSA!$A:$A,C823,PSA!$G:$G,D823),
IF(AND(A823="Colorectal Cancer Screening", E823="Cost per service ($USD)"),
SUMIFS(COL!$E:$E,COL!$A:$A,C823,COL!$G:$G,D823),
IF(AND(A823="Cervical Cancer Screening", E823="Cost per service ($USD)"),
SUMIFS(CERV!$E:$E,CERV!$A:$A,C823,CERV!$G:$G,D823),
IF(AND(A823="Cancer Screening for CKD patients", E823="Cost per service ($USD)"),
SUMIFS(CANSCRN!$E:$E,CANSCRN!$A:$A,C823,CANSCRN!$G:$G,D823),
IF(AND(A823="PSA Testing", E823="Total Expenditure ($USD per 100,000 patients)"),
SUMIFS(PSA!$F:$F,PSA!$A:$A,C823,PSA!$G:$G,D823),
IF(AND(A823="Colorectal Cancer Screening", E823="Total Expenditure ($USD per 100,000 patients)"),
SUMIFS(COL!$F:$F,COL!$A:$A,C823,COL!$G:$G,D823),
IF(AND(A823="Cervical Cancer Screening", E823="Total Expenditure ($USD per 100,000 patients)"),
SUMIFS(CERV!$F:$F,CERV!$A:$A,C823,CERV!$G:$G,D823),
SUMIFS(CANSCRN!$F:$F,CANSCRN!$A:$A,C823,CANSCRN!$G:$G,D823))))))))))))</f>
        <v>6688.5609880197972</v>
      </c>
    </row>
    <row r="824" spans="1:6" x14ac:dyDescent="0.2">
      <c r="A824" s="24" t="s">
        <v>103</v>
      </c>
      <c r="B824" s="24" t="s">
        <v>101</v>
      </c>
      <c r="C824" s="24" t="s">
        <v>53</v>
      </c>
      <c r="D824" s="24">
        <v>2017</v>
      </c>
      <c r="E824" s="24" t="s">
        <v>102</v>
      </c>
      <c r="F824" s="3">
        <f>IF(AND(A824="PSA Testing", E824= "Utilization Rate (per 100,000 patients)"),
SUMIFS(PSA!$D:$D,PSA!$A:$A,C824,PSA!$G:$G,D824),
IF(AND(A824="Colorectal Cancer Screening", E824="Utilization Rate (per 100,000 patients)"),
SUMIFS(COL!$D:$D,COL!$A:$A,C824,COL!$G:$G, D824),
IF(AND(A824="Cervical Cancer Screening", E824="Utilization Rate (per 100,000 patients)"),
SUMIFS(CERV!$D:$D,CERV!$A:$A,C824,CERV!$G:$G,D824),
IF(AND(A824="Cancer Screening for CKD patients", E824="Utilization Rate (per 100,000 patients)"),
SUMIFS(CANSCRN!$D:$D,CANSCRN!$A:$A,C824,CANSCRN!$G:$G,D824),
IF(AND(A824="PSA Testing", E824="Cost per service ($USD)"),
SUMIFS(PSA!$E:$E,PSA!$A:$A,C824,PSA!$G:$G,D824),
IF(AND(A824="Colorectal Cancer Screening", E824="Cost per service ($USD)"),
SUMIFS(COL!$E:$E,COL!$A:$A,C824,COL!$G:$G,D824),
IF(AND(A824="Cervical Cancer Screening", E824="Cost per service ($USD)"),
SUMIFS(CERV!$E:$E,CERV!$A:$A,C824,CERV!$G:$G,D824),
IF(AND(A824="Cancer Screening for CKD patients", E824="Cost per service ($USD)"),
SUMIFS(CANSCRN!$E:$E,CANSCRN!$A:$A,C824,CANSCRN!$G:$G,D824),
IF(AND(A824="PSA Testing", E824="Total Expenditure ($USD per 100,000 patients)"),
SUMIFS(PSA!$F:$F,PSA!$A:$A,C824,PSA!$G:$G,D824),
IF(AND(A824="Colorectal Cancer Screening", E824="Total Expenditure ($USD per 100,000 patients)"),
SUMIFS(COL!$F:$F,COL!$A:$A,C824,COL!$G:$G,D824),
IF(AND(A824="Cervical Cancer Screening", E824="Total Expenditure ($USD per 100,000 patients)"),
SUMIFS(CERV!$F:$F,CERV!$A:$A,C824,CERV!$G:$G,D824),
SUMIFS(CANSCRN!$F:$F,CANSCRN!$A:$A,C824,CANSCRN!$G:$G,D824))))))))))))</f>
        <v>6498.5187399777124</v>
      </c>
    </row>
    <row r="825" spans="1:6" x14ac:dyDescent="0.2">
      <c r="A825" s="24" t="s">
        <v>103</v>
      </c>
      <c r="B825" s="24" t="s">
        <v>101</v>
      </c>
      <c r="C825" s="24" t="s">
        <v>53</v>
      </c>
      <c r="D825" s="24">
        <v>2018</v>
      </c>
      <c r="E825" s="24" t="s">
        <v>102</v>
      </c>
      <c r="F825" s="3">
        <f>IF(AND(A825="PSA Testing", E825= "Utilization Rate (per 100,000 patients)"),
SUMIFS(PSA!$D:$D,PSA!$A:$A,C825,PSA!$G:$G,D825),
IF(AND(A825="Colorectal Cancer Screening", E825="Utilization Rate (per 100,000 patients)"),
SUMIFS(COL!$D:$D,COL!$A:$A,C825,COL!$G:$G, D825),
IF(AND(A825="Cervical Cancer Screening", E825="Utilization Rate (per 100,000 patients)"),
SUMIFS(CERV!$D:$D,CERV!$A:$A,C825,CERV!$G:$G,D825),
IF(AND(A825="Cancer Screening for CKD patients", E825="Utilization Rate (per 100,000 patients)"),
SUMIFS(CANSCRN!$D:$D,CANSCRN!$A:$A,C825,CANSCRN!$G:$G,D825),
IF(AND(A825="PSA Testing", E825="Cost per service ($USD)"),
SUMIFS(PSA!$E:$E,PSA!$A:$A,C825,PSA!$G:$G,D825),
IF(AND(A825="Colorectal Cancer Screening", E825="Cost per service ($USD)"),
SUMIFS(COL!$E:$E,COL!$A:$A,C825,COL!$G:$G,D825),
IF(AND(A825="Cervical Cancer Screening", E825="Cost per service ($USD)"),
SUMIFS(CERV!$E:$E,CERV!$A:$A,C825,CERV!$G:$G,D825),
IF(AND(A825="Cancer Screening for CKD patients", E825="Cost per service ($USD)"),
SUMIFS(CANSCRN!$E:$E,CANSCRN!$A:$A,C825,CANSCRN!$G:$G,D825),
IF(AND(A825="PSA Testing", E825="Total Expenditure ($USD per 100,000 patients)"),
SUMIFS(PSA!$F:$F,PSA!$A:$A,C825,PSA!$G:$G,D825),
IF(AND(A825="Colorectal Cancer Screening", E825="Total Expenditure ($USD per 100,000 patients)"),
SUMIFS(COL!$F:$F,COL!$A:$A,C825,COL!$G:$G,D825),
IF(AND(A825="Cervical Cancer Screening", E825="Total Expenditure ($USD per 100,000 patients)"),
SUMIFS(CERV!$F:$F,CERV!$A:$A,C825,CERV!$G:$G,D825),
SUMIFS(CANSCRN!$F:$F,CANSCRN!$A:$A,C825,CANSCRN!$G:$G,D825))))))))))))</f>
        <v>6470.4005106111381</v>
      </c>
    </row>
    <row r="826" spans="1:6" x14ac:dyDescent="0.2">
      <c r="A826" s="24" t="s">
        <v>103</v>
      </c>
      <c r="B826" s="24" t="s">
        <v>101</v>
      </c>
      <c r="C826" s="24" t="s">
        <v>53</v>
      </c>
      <c r="D826" s="24">
        <v>2019</v>
      </c>
      <c r="E826" s="24" t="s">
        <v>102</v>
      </c>
      <c r="F826" s="3">
        <f>IF(AND(A826="PSA Testing", E826= "Utilization Rate (per 100,000 patients)"),
SUMIFS(PSA!$D:$D,PSA!$A:$A,C826,PSA!$G:$G,D826),
IF(AND(A826="Colorectal Cancer Screening", E826="Utilization Rate (per 100,000 patients)"),
SUMIFS(COL!$D:$D,COL!$A:$A,C826,COL!$G:$G, D826),
IF(AND(A826="Cervical Cancer Screening", E826="Utilization Rate (per 100,000 patients)"),
SUMIFS(CERV!$D:$D,CERV!$A:$A,C826,CERV!$G:$G,D826),
IF(AND(A826="Cancer Screening for CKD patients", E826="Utilization Rate (per 100,000 patients)"),
SUMIFS(CANSCRN!$D:$D,CANSCRN!$A:$A,C826,CANSCRN!$G:$G,D826),
IF(AND(A826="PSA Testing", E826="Cost per service ($USD)"),
SUMIFS(PSA!$E:$E,PSA!$A:$A,C826,PSA!$G:$G,D826),
IF(AND(A826="Colorectal Cancer Screening", E826="Cost per service ($USD)"),
SUMIFS(COL!$E:$E,COL!$A:$A,C826,COL!$G:$G,D826),
IF(AND(A826="Cervical Cancer Screening", E826="Cost per service ($USD)"),
SUMIFS(CERV!$E:$E,CERV!$A:$A,C826,CERV!$G:$G,D826),
IF(AND(A826="Cancer Screening for CKD patients", E826="Cost per service ($USD)"),
SUMIFS(CANSCRN!$E:$E,CANSCRN!$A:$A,C826,CANSCRN!$G:$G,D826),
IF(AND(A826="PSA Testing", E826="Total Expenditure ($USD per 100,000 patients)"),
SUMIFS(PSA!$F:$F,PSA!$A:$A,C826,PSA!$G:$G,D826),
IF(AND(A826="Colorectal Cancer Screening", E826="Total Expenditure ($USD per 100,000 patients)"),
SUMIFS(COL!$F:$F,COL!$A:$A,C826,COL!$G:$G,D826),
IF(AND(A826="Cervical Cancer Screening", E826="Total Expenditure ($USD per 100,000 patients)"),
SUMIFS(CERV!$F:$F,CERV!$A:$A,C826,CERV!$G:$G,D826),
SUMIFS(CANSCRN!$F:$F,CANSCRN!$A:$A,C826,CANSCRN!$G:$G,D826))))))))))))</f>
        <v>5987.5908796772101</v>
      </c>
    </row>
    <row r="827" spans="1:6" x14ac:dyDescent="0.2">
      <c r="A827" s="24" t="s">
        <v>103</v>
      </c>
      <c r="B827" s="24" t="s">
        <v>101</v>
      </c>
      <c r="C827" s="24" t="s">
        <v>54</v>
      </c>
      <c r="D827" s="24">
        <v>2009</v>
      </c>
      <c r="E827" s="24" t="s">
        <v>102</v>
      </c>
      <c r="F827" s="3">
        <f>IF(AND(A827="PSA Testing", E827= "Utilization Rate (per 100,000 patients)"),
SUMIFS(PSA!$D:$D,PSA!$A:$A,C827,PSA!$G:$G,D827),
IF(AND(A827="Colorectal Cancer Screening", E827="Utilization Rate (per 100,000 patients)"),
SUMIFS(COL!$D:$D,COL!$A:$A,C827,COL!$G:$G, D827),
IF(AND(A827="Cervical Cancer Screening", E827="Utilization Rate (per 100,000 patients)"),
SUMIFS(CERV!$D:$D,CERV!$A:$A,C827,CERV!$G:$G,D827),
IF(AND(A827="Cancer Screening for CKD patients", E827="Utilization Rate (per 100,000 patients)"),
SUMIFS(CANSCRN!$D:$D,CANSCRN!$A:$A,C827,CANSCRN!$G:$G,D827),
IF(AND(A827="PSA Testing", E827="Cost per service ($USD)"),
SUMIFS(PSA!$E:$E,PSA!$A:$A,C827,PSA!$G:$G,D827),
IF(AND(A827="Colorectal Cancer Screening", E827="Cost per service ($USD)"),
SUMIFS(COL!$E:$E,COL!$A:$A,C827,COL!$G:$G,D827),
IF(AND(A827="Cervical Cancer Screening", E827="Cost per service ($USD)"),
SUMIFS(CERV!$E:$E,CERV!$A:$A,C827,CERV!$G:$G,D827),
IF(AND(A827="Cancer Screening for CKD patients", E827="Cost per service ($USD)"),
SUMIFS(CANSCRN!$E:$E,CANSCRN!$A:$A,C827,CANSCRN!$G:$G,D827),
IF(AND(A827="PSA Testing", E827="Total Expenditure ($USD per 100,000 patients)"),
SUMIFS(PSA!$F:$F,PSA!$A:$A,C827,PSA!$G:$G,D827),
IF(AND(A827="Colorectal Cancer Screening", E827="Total Expenditure ($USD per 100,000 patients)"),
SUMIFS(COL!$F:$F,COL!$A:$A,C827,COL!$G:$G,D827),
IF(AND(A827="Cervical Cancer Screening", E827="Total Expenditure ($USD per 100,000 patients)"),
SUMIFS(CERV!$F:$F,CERV!$A:$A,C827,CERV!$G:$G,D827),
SUMIFS(CANSCRN!$F:$F,CANSCRN!$A:$A,C827,CANSCRN!$G:$G,D827))))))))))))</f>
        <v>10616.509926854755</v>
      </c>
    </row>
    <row r="828" spans="1:6" x14ac:dyDescent="0.2">
      <c r="A828" s="24" t="s">
        <v>103</v>
      </c>
      <c r="B828" s="24" t="s">
        <v>101</v>
      </c>
      <c r="C828" s="24" t="s">
        <v>54</v>
      </c>
      <c r="D828" s="24">
        <v>2010</v>
      </c>
      <c r="E828" s="24" t="s">
        <v>102</v>
      </c>
      <c r="F828" s="3">
        <f>IF(AND(A828="PSA Testing", E828= "Utilization Rate (per 100,000 patients)"),
SUMIFS(PSA!$D:$D,PSA!$A:$A,C828,PSA!$G:$G,D828),
IF(AND(A828="Colorectal Cancer Screening", E828="Utilization Rate (per 100,000 patients)"),
SUMIFS(COL!$D:$D,COL!$A:$A,C828,COL!$G:$G, D828),
IF(AND(A828="Cervical Cancer Screening", E828="Utilization Rate (per 100,000 patients)"),
SUMIFS(CERV!$D:$D,CERV!$A:$A,C828,CERV!$G:$G,D828),
IF(AND(A828="Cancer Screening for CKD patients", E828="Utilization Rate (per 100,000 patients)"),
SUMIFS(CANSCRN!$D:$D,CANSCRN!$A:$A,C828,CANSCRN!$G:$G,D828),
IF(AND(A828="PSA Testing", E828="Cost per service ($USD)"),
SUMIFS(PSA!$E:$E,PSA!$A:$A,C828,PSA!$G:$G,D828),
IF(AND(A828="Colorectal Cancer Screening", E828="Cost per service ($USD)"),
SUMIFS(COL!$E:$E,COL!$A:$A,C828,COL!$G:$G,D828),
IF(AND(A828="Cervical Cancer Screening", E828="Cost per service ($USD)"),
SUMIFS(CERV!$E:$E,CERV!$A:$A,C828,CERV!$G:$G,D828),
IF(AND(A828="Cancer Screening for CKD patients", E828="Cost per service ($USD)"),
SUMIFS(CANSCRN!$E:$E,CANSCRN!$A:$A,C828,CANSCRN!$G:$G,D828),
IF(AND(A828="PSA Testing", E828="Total Expenditure ($USD per 100,000 patients)"),
SUMIFS(PSA!$F:$F,PSA!$A:$A,C828,PSA!$G:$G,D828),
IF(AND(A828="Colorectal Cancer Screening", E828="Total Expenditure ($USD per 100,000 patients)"),
SUMIFS(COL!$F:$F,COL!$A:$A,C828,COL!$G:$G,D828),
IF(AND(A828="Cervical Cancer Screening", E828="Total Expenditure ($USD per 100,000 patients)"),
SUMIFS(CERV!$F:$F,CERV!$A:$A,C828,CERV!$G:$G,D828),
SUMIFS(CANSCRN!$F:$F,CANSCRN!$A:$A,C828,CANSCRN!$G:$G,D828))))))))))))</f>
        <v>10347.534647785258</v>
      </c>
    </row>
    <row r="829" spans="1:6" x14ac:dyDescent="0.2">
      <c r="A829" s="24" t="s">
        <v>103</v>
      </c>
      <c r="B829" s="24" t="s">
        <v>101</v>
      </c>
      <c r="C829" s="24" t="s">
        <v>54</v>
      </c>
      <c r="D829" s="24">
        <v>2011</v>
      </c>
      <c r="E829" s="24" t="s">
        <v>102</v>
      </c>
      <c r="F829" s="3">
        <f>IF(AND(A829="PSA Testing", E829= "Utilization Rate (per 100,000 patients)"),
SUMIFS(PSA!$D:$D,PSA!$A:$A,C829,PSA!$G:$G,D829),
IF(AND(A829="Colorectal Cancer Screening", E829="Utilization Rate (per 100,000 patients)"),
SUMIFS(COL!$D:$D,COL!$A:$A,C829,COL!$G:$G, D829),
IF(AND(A829="Cervical Cancer Screening", E829="Utilization Rate (per 100,000 patients)"),
SUMIFS(CERV!$D:$D,CERV!$A:$A,C829,CERV!$G:$G,D829),
IF(AND(A829="Cancer Screening for CKD patients", E829="Utilization Rate (per 100,000 patients)"),
SUMIFS(CANSCRN!$D:$D,CANSCRN!$A:$A,C829,CANSCRN!$G:$G,D829),
IF(AND(A829="PSA Testing", E829="Cost per service ($USD)"),
SUMIFS(PSA!$E:$E,PSA!$A:$A,C829,PSA!$G:$G,D829),
IF(AND(A829="Colorectal Cancer Screening", E829="Cost per service ($USD)"),
SUMIFS(COL!$E:$E,COL!$A:$A,C829,COL!$G:$G,D829),
IF(AND(A829="Cervical Cancer Screening", E829="Cost per service ($USD)"),
SUMIFS(CERV!$E:$E,CERV!$A:$A,C829,CERV!$G:$G,D829),
IF(AND(A829="Cancer Screening for CKD patients", E829="Cost per service ($USD)"),
SUMIFS(CANSCRN!$E:$E,CANSCRN!$A:$A,C829,CANSCRN!$G:$G,D829),
IF(AND(A829="PSA Testing", E829="Total Expenditure ($USD per 100,000 patients)"),
SUMIFS(PSA!$F:$F,PSA!$A:$A,C829,PSA!$G:$G,D829),
IF(AND(A829="Colorectal Cancer Screening", E829="Total Expenditure ($USD per 100,000 patients)"),
SUMIFS(COL!$F:$F,COL!$A:$A,C829,COL!$G:$G,D829),
IF(AND(A829="Cervical Cancer Screening", E829="Total Expenditure ($USD per 100,000 patients)"),
SUMIFS(CERV!$F:$F,CERV!$A:$A,C829,CERV!$G:$G,D829),
SUMIFS(CANSCRN!$F:$F,CANSCRN!$A:$A,C829,CANSCRN!$G:$G,D829))))))))))))</f>
        <v>10054.085659991229</v>
      </c>
    </row>
    <row r="830" spans="1:6" x14ac:dyDescent="0.2">
      <c r="A830" s="24" t="s">
        <v>103</v>
      </c>
      <c r="B830" s="24" t="s">
        <v>101</v>
      </c>
      <c r="C830" s="24" t="s">
        <v>54</v>
      </c>
      <c r="D830" s="24">
        <v>2012</v>
      </c>
      <c r="E830" s="24" t="s">
        <v>102</v>
      </c>
      <c r="F830" s="3">
        <f>IF(AND(A830="PSA Testing", E830= "Utilization Rate (per 100,000 patients)"),
SUMIFS(PSA!$D:$D,PSA!$A:$A,C830,PSA!$G:$G,D830),
IF(AND(A830="Colorectal Cancer Screening", E830="Utilization Rate (per 100,000 patients)"),
SUMIFS(COL!$D:$D,COL!$A:$A,C830,COL!$G:$G, D830),
IF(AND(A830="Cervical Cancer Screening", E830="Utilization Rate (per 100,000 patients)"),
SUMIFS(CERV!$D:$D,CERV!$A:$A,C830,CERV!$G:$G,D830),
IF(AND(A830="Cancer Screening for CKD patients", E830="Utilization Rate (per 100,000 patients)"),
SUMIFS(CANSCRN!$D:$D,CANSCRN!$A:$A,C830,CANSCRN!$G:$G,D830),
IF(AND(A830="PSA Testing", E830="Cost per service ($USD)"),
SUMIFS(PSA!$E:$E,PSA!$A:$A,C830,PSA!$G:$G,D830),
IF(AND(A830="Colorectal Cancer Screening", E830="Cost per service ($USD)"),
SUMIFS(COL!$E:$E,COL!$A:$A,C830,COL!$G:$G,D830),
IF(AND(A830="Cervical Cancer Screening", E830="Cost per service ($USD)"),
SUMIFS(CERV!$E:$E,CERV!$A:$A,C830,CERV!$G:$G,D830),
IF(AND(A830="Cancer Screening for CKD patients", E830="Cost per service ($USD)"),
SUMIFS(CANSCRN!$E:$E,CANSCRN!$A:$A,C830,CANSCRN!$G:$G,D830),
IF(AND(A830="PSA Testing", E830="Total Expenditure ($USD per 100,000 patients)"),
SUMIFS(PSA!$F:$F,PSA!$A:$A,C830,PSA!$G:$G,D830),
IF(AND(A830="Colorectal Cancer Screening", E830="Total Expenditure ($USD per 100,000 patients)"),
SUMIFS(COL!$F:$F,COL!$A:$A,C830,COL!$G:$G,D830),
IF(AND(A830="Cervical Cancer Screening", E830="Total Expenditure ($USD per 100,000 patients)"),
SUMIFS(CERV!$F:$F,CERV!$A:$A,C830,CERV!$G:$G,D830),
SUMIFS(CANSCRN!$F:$F,CANSCRN!$A:$A,C830,CANSCRN!$G:$G,D830))))))))))))</f>
        <v>9775.4654983570654</v>
      </c>
    </row>
    <row r="831" spans="1:6" x14ac:dyDescent="0.2">
      <c r="A831" s="24" t="s">
        <v>103</v>
      </c>
      <c r="B831" s="24" t="s">
        <v>101</v>
      </c>
      <c r="C831" s="24" t="s">
        <v>54</v>
      </c>
      <c r="D831" s="24">
        <v>2013</v>
      </c>
      <c r="E831" s="24" t="s">
        <v>102</v>
      </c>
      <c r="F831" s="3">
        <f>IF(AND(A831="PSA Testing", E831= "Utilization Rate (per 100,000 patients)"),
SUMIFS(PSA!$D:$D,PSA!$A:$A,C831,PSA!$G:$G,D831),
IF(AND(A831="Colorectal Cancer Screening", E831="Utilization Rate (per 100,000 patients)"),
SUMIFS(COL!$D:$D,COL!$A:$A,C831,COL!$G:$G, D831),
IF(AND(A831="Cervical Cancer Screening", E831="Utilization Rate (per 100,000 patients)"),
SUMIFS(CERV!$D:$D,CERV!$A:$A,C831,CERV!$G:$G,D831),
IF(AND(A831="Cancer Screening for CKD patients", E831="Utilization Rate (per 100,000 patients)"),
SUMIFS(CANSCRN!$D:$D,CANSCRN!$A:$A,C831,CANSCRN!$G:$G,D831),
IF(AND(A831="PSA Testing", E831="Cost per service ($USD)"),
SUMIFS(PSA!$E:$E,PSA!$A:$A,C831,PSA!$G:$G,D831),
IF(AND(A831="Colorectal Cancer Screening", E831="Cost per service ($USD)"),
SUMIFS(COL!$E:$E,COL!$A:$A,C831,COL!$G:$G,D831),
IF(AND(A831="Cervical Cancer Screening", E831="Cost per service ($USD)"),
SUMIFS(CERV!$E:$E,CERV!$A:$A,C831,CERV!$G:$G,D831),
IF(AND(A831="Cancer Screening for CKD patients", E831="Cost per service ($USD)"),
SUMIFS(CANSCRN!$E:$E,CANSCRN!$A:$A,C831,CANSCRN!$G:$G,D831),
IF(AND(A831="PSA Testing", E831="Total Expenditure ($USD per 100,000 patients)"),
SUMIFS(PSA!$F:$F,PSA!$A:$A,C831,PSA!$G:$G,D831),
IF(AND(A831="Colorectal Cancer Screening", E831="Total Expenditure ($USD per 100,000 patients)"),
SUMIFS(COL!$F:$F,COL!$A:$A,C831,COL!$G:$G,D831),
IF(AND(A831="Cervical Cancer Screening", E831="Total Expenditure ($USD per 100,000 patients)"),
SUMIFS(CERV!$F:$F,CERV!$A:$A,C831,CERV!$G:$G,D831),
SUMIFS(CANSCRN!$F:$F,CANSCRN!$A:$A,C831,CANSCRN!$G:$G,D831))))))))))))</f>
        <v>9074.5779726838027</v>
      </c>
    </row>
    <row r="832" spans="1:6" x14ac:dyDescent="0.2">
      <c r="A832" s="24" t="s">
        <v>103</v>
      </c>
      <c r="B832" s="24" t="s">
        <v>101</v>
      </c>
      <c r="C832" s="24" t="s">
        <v>54</v>
      </c>
      <c r="D832" s="24">
        <v>2014</v>
      </c>
      <c r="E832" s="24" t="s">
        <v>102</v>
      </c>
      <c r="F832" s="3">
        <f>IF(AND(A832="PSA Testing", E832= "Utilization Rate (per 100,000 patients)"),
SUMIFS(PSA!$D:$D,PSA!$A:$A,C832,PSA!$G:$G,D832),
IF(AND(A832="Colorectal Cancer Screening", E832="Utilization Rate (per 100,000 patients)"),
SUMIFS(COL!$D:$D,COL!$A:$A,C832,COL!$G:$G, D832),
IF(AND(A832="Cervical Cancer Screening", E832="Utilization Rate (per 100,000 patients)"),
SUMIFS(CERV!$D:$D,CERV!$A:$A,C832,CERV!$G:$G,D832),
IF(AND(A832="Cancer Screening for CKD patients", E832="Utilization Rate (per 100,000 patients)"),
SUMIFS(CANSCRN!$D:$D,CANSCRN!$A:$A,C832,CANSCRN!$G:$G,D832),
IF(AND(A832="PSA Testing", E832="Cost per service ($USD)"),
SUMIFS(PSA!$E:$E,PSA!$A:$A,C832,PSA!$G:$G,D832),
IF(AND(A832="Colorectal Cancer Screening", E832="Cost per service ($USD)"),
SUMIFS(COL!$E:$E,COL!$A:$A,C832,COL!$G:$G,D832),
IF(AND(A832="Cervical Cancer Screening", E832="Cost per service ($USD)"),
SUMIFS(CERV!$E:$E,CERV!$A:$A,C832,CERV!$G:$G,D832),
IF(AND(A832="Cancer Screening for CKD patients", E832="Cost per service ($USD)"),
SUMIFS(CANSCRN!$E:$E,CANSCRN!$A:$A,C832,CANSCRN!$G:$G,D832),
IF(AND(A832="PSA Testing", E832="Total Expenditure ($USD per 100,000 patients)"),
SUMIFS(PSA!$F:$F,PSA!$A:$A,C832,PSA!$G:$G,D832),
IF(AND(A832="Colorectal Cancer Screening", E832="Total Expenditure ($USD per 100,000 patients)"),
SUMIFS(COL!$F:$F,COL!$A:$A,C832,COL!$G:$G,D832),
IF(AND(A832="Cervical Cancer Screening", E832="Total Expenditure ($USD per 100,000 patients)"),
SUMIFS(CERV!$F:$F,CERV!$A:$A,C832,CERV!$G:$G,D832),
SUMIFS(CANSCRN!$F:$F,CANSCRN!$A:$A,C832,CANSCRN!$G:$G,D832))))))))))))</f>
        <v>8311.665546758597</v>
      </c>
    </row>
    <row r="833" spans="1:6" x14ac:dyDescent="0.2">
      <c r="A833" s="24" t="s">
        <v>103</v>
      </c>
      <c r="B833" s="24" t="s">
        <v>101</v>
      </c>
      <c r="C833" s="24" t="s">
        <v>54</v>
      </c>
      <c r="D833" s="24">
        <v>2015</v>
      </c>
      <c r="E833" s="24" t="s">
        <v>102</v>
      </c>
      <c r="F833" s="3">
        <f>IF(AND(A833="PSA Testing", E833= "Utilization Rate (per 100,000 patients)"),
SUMIFS(PSA!$D:$D,PSA!$A:$A,C833,PSA!$G:$G,D833),
IF(AND(A833="Colorectal Cancer Screening", E833="Utilization Rate (per 100,000 patients)"),
SUMIFS(COL!$D:$D,COL!$A:$A,C833,COL!$G:$G, D833),
IF(AND(A833="Cervical Cancer Screening", E833="Utilization Rate (per 100,000 patients)"),
SUMIFS(CERV!$D:$D,CERV!$A:$A,C833,CERV!$G:$G,D833),
IF(AND(A833="Cancer Screening for CKD patients", E833="Utilization Rate (per 100,000 patients)"),
SUMIFS(CANSCRN!$D:$D,CANSCRN!$A:$A,C833,CANSCRN!$G:$G,D833),
IF(AND(A833="PSA Testing", E833="Cost per service ($USD)"),
SUMIFS(PSA!$E:$E,PSA!$A:$A,C833,PSA!$G:$G,D833),
IF(AND(A833="Colorectal Cancer Screening", E833="Cost per service ($USD)"),
SUMIFS(COL!$E:$E,COL!$A:$A,C833,COL!$G:$G,D833),
IF(AND(A833="Cervical Cancer Screening", E833="Cost per service ($USD)"),
SUMIFS(CERV!$E:$E,CERV!$A:$A,C833,CERV!$G:$G,D833),
IF(AND(A833="Cancer Screening for CKD patients", E833="Cost per service ($USD)"),
SUMIFS(CANSCRN!$E:$E,CANSCRN!$A:$A,C833,CANSCRN!$G:$G,D833),
IF(AND(A833="PSA Testing", E833="Total Expenditure ($USD per 100,000 patients)"),
SUMIFS(PSA!$F:$F,PSA!$A:$A,C833,PSA!$G:$G,D833),
IF(AND(A833="Colorectal Cancer Screening", E833="Total Expenditure ($USD per 100,000 patients)"),
SUMIFS(COL!$F:$F,COL!$A:$A,C833,COL!$G:$G,D833),
IF(AND(A833="Cervical Cancer Screening", E833="Total Expenditure ($USD per 100,000 patients)"),
SUMIFS(CERV!$F:$F,CERV!$A:$A,C833,CERV!$G:$G,D833),
SUMIFS(CANSCRN!$F:$F,CANSCRN!$A:$A,C833,CANSCRN!$G:$G,D833))))))))))))</f>
        <v>7654.3383986179169</v>
      </c>
    </row>
    <row r="834" spans="1:6" x14ac:dyDescent="0.2">
      <c r="A834" s="24" t="s">
        <v>103</v>
      </c>
      <c r="B834" s="24" t="s">
        <v>101</v>
      </c>
      <c r="C834" s="24" t="s">
        <v>54</v>
      </c>
      <c r="D834" s="24">
        <v>2016</v>
      </c>
      <c r="E834" s="24" t="s">
        <v>102</v>
      </c>
      <c r="F834" s="3">
        <f>IF(AND(A834="PSA Testing", E834= "Utilization Rate (per 100,000 patients)"),
SUMIFS(PSA!$D:$D,PSA!$A:$A,C834,PSA!$G:$G,D834),
IF(AND(A834="Colorectal Cancer Screening", E834="Utilization Rate (per 100,000 patients)"),
SUMIFS(COL!$D:$D,COL!$A:$A,C834,COL!$G:$G, D834),
IF(AND(A834="Cervical Cancer Screening", E834="Utilization Rate (per 100,000 patients)"),
SUMIFS(CERV!$D:$D,CERV!$A:$A,C834,CERV!$G:$G,D834),
IF(AND(A834="Cancer Screening for CKD patients", E834="Utilization Rate (per 100,000 patients)"),
SUMIFS(CANSCRN!$D:$D,CANSCRN!$A:$A,C834,CANSCRN!$G:$G,D834),
IF(AND(A834="PSA Testing", E834="Cost per service ($USD)"),
SUMIFS(PSA!$E:$E,PSA!$A:$A,C834,PSA!$G:$G,D834),
IF(AND(A834="Colorectal Cancer Screening", E834="Cost per service ($USD)"),
SUMIFS(COL!$E:$E,COL!$A:$A,C834,COL!$G:$G,D834),
IF(AND(A834="Cervical Cancer Screening", E834="Cost per service ($USD)"),
SUMIFS(CERV!$E:$E,CERV!$A:$A,C834,CERV!$G:$G,D834),
IF(AND(A834="Cancer Screening for CKD patients", E834="Cost per service ($USD)"),
SUMIFS(CANSCRN!$E:$E,CANSCRN!$A:$A,C834,CANSCRN!$G:$G,D834),
IF(AND(A834="PSA Testing", E834="Total Expenditure ($USD per 100,000 patients)"),
SUMIFS(PSA!$F:$F,PSA!$A:$A,C834,PSA!$G:$G,D834),
IF(AND(A834="Colorectal Cancer Screening", E834="Total Expenditure ($USD per 100,000 patients)"),
SUMIFS(COL!$F:$F,COL!$A:$A,C834,COL!$G:$G,D834),
IF(AND(A834="Cervical Cancer Screening", E834="Total Expenditure ($USD per 100,000 patients)"),
SUMIFS(CERV!$F:$F,CERV!$A:$A,C834,CERV!$G:$G,D834),
SUMIFS(CANSCRN!$F:$F,CANSCRN!$A:$A,C834,CANSCRN!$G:$G,D834))))))))))))</f>
        <v>7354.2600896860986</v>
      </c>
    </row>
    <row r="835" spans="1:6" x14ac:dyDescent="0.2">
      <c r="A835" s="24" t="s">
        <v>103</v>
      </c>
      <c r="B835" s="24" t="s">
        <v>101</v>
      </c>
      <c r="C835" s="24" t="s">
        <v>54</v>
      </c>
      <c r="D835" s="24">
        <v>2017</v>
      </c>
      <c r="E835" s="24" t="s">
        <v>102</v>
      </c>
      <c r="F835" s="3">
        <f>IF(AND(A835="PSA Testing", E835= "Utilization Rate (per 100,000 patients)"),
SUMIFS(PSA!$D:$D,PSA!$A:$A,C835,PSA!$G:$G,D835),
IF(AND(A835="Colorectal Cancer Screening", E835="Utilization Rate (per 100,000 patients)"),
SUMIFS(COL!$D:$D,COL!$A:$A,C835,COL!$G:$G, D835),
IF(AND(A835="Cervical Cancer Screening", E835="Utilization Rate (per 100,000 patients)"),
SUMIFS(CERV!$D:$D,CERV!$A:$A,C835,CERV!$G:$G,D835),
IF(AND(A835="Cancer Screening for CKD patients", E835="Utilization Rate (per 100,000 patients)"),
SUMIFS(CANSCRN!$D:$D,CANSCRN!$A:$A,C835,CANSCRN!$G:$G,D835),
IF(AND(A835="PSA Testing", E835="Cost per service ($USD)"),
SUMIFS(PSA!$E:$E,PSA!$A:$A,C835,PSA!$G:$G,D835),
IF(AND(A835="Colorectal Cancer Screening", E835="Cost per service ($USD)"),
SUMIFS(COL!$E:$E,COL!$A:$A,C835,COL!$G:$G,D835),
IF(AND(A835="Cervical Cancer Screening", E835="Cost per service ($USD)"),
SUMIFS(CERV!$E:$E,CERV!$A:$A,C835,CERV!$G:$G,D835),
IF(AND(A835="Cancer Screening for CKD patients", E835="Cost per service ($USD)"),
SUMIFS(CANSCRN!$E:$E,CANSCRN!$A:$A,C835,CANSCRN!$G:$G,D835),
IF(AND(A835="PSA Testing", E835="Total Expenditure ($USD per 100,000 patients)"),
SUMIFS(PSA!$F:$F,PSA!$A:$A,C835,PSA!$G:$G,D835),
IF(AND(A835="Colorectal Cancer Screening", E835="Total Expenditure ($USD per 100,000 patients)"),
SUMIFS(COL!$F:$F,COL!$A:$A,C835,COL!$G:$G,D835),
IF(AND(A835="Cervical Cancer Screening", E835="Total Expenditure ($USD per 100,000 patients)"),
SUMIFS(CERV!$F:$F,CERV!$A:$A,C835,CERV!$G:$G,D835),
SUMIFS(CANSCRN!$F:$F,CANSCRN!$A:$A,C835,CANSCRN!$G:$G,D835))))))))))))</f>
        <v>7352.7161438408566</v>
      </c>
    </row>
    <row r="836" spans="1:6" x14ac:dyDescent="0.2">
      <c r="A836" s="24" t="s">
        <v>103</v>
      </c>
      <c r="B836" s="24" t="s">
        <v>101</v>
      </c>
      <c r="C836" s="24" t="s">
        <v>54</v>
      </c>
      <c r="D836" s="24">
        <v>2018</v>
      </c>
      <c r="E836" s="24" t="s">
        <v>102</v>
      </c>
      <c r="F836" s="3">
        <f>IF(AND(A836="PSA Testing", E836= "Utilization Rate (per 100,000 patients)"),
SUMIFS(PSA!$D:$D,PSA!$A:$A,C836,PSA!$G:$G,D836),
IF(AND(A836="Colorectal Cancer Screening", E836="Utilization Rate (per 100,000 patients)"),
SUMIFS(COL!$D:$D,COL!$A:$A,C836,COL!$G:$G, D836),
IF(AND(A836="Cervical Cancer Screening", E836="Utilization Rate (per 100,000 patients)"),
SUMIFS(CERV!$D:$D,CERV!$A:$A,C836,CERV!$G:$G,D836),
IF(AND(A836="Cancer Screening for CKD patients", E836="Utilization Rate (per 100,000 patients)"),
SUMIFS(CANSCRN!$D:$D,CANSCRN!$A:$A,C836,CANSCRN!$G:$G,D836),
IF(AND(A836="PSA Testing", E836="Cost per service ($USD)"),
SUMIFS(PSA!$E:$E,PSA!$A:$A,C836,PSA!$G:$G,D836),
IF(AND(A836="Colorectal Cancer Screening", E836="Cost per service ($USD)"),
SUMIFS(COL!$E:$E,COL!$A:$A,C836,COL!$G:$G,D836),
IF(AND(A836="Cervical Cancer Screening", E836="Cost per service ($USD)"),
SUMIFS(CERV!$E:$E,CERV!$A:$A,C836,CERV!$G:$G,D836),
IF(AND(A836="Cancer Screening for CKD patients", E836="Cost per service ($USD)"),
SUMIFS(CANSCRN!$E:$E,CANSCRN!$A:$A,C836,CANSCRN!$G:$G,D836),
IF(AND(A836="PSA Testing", E836="Total Expenditure ($USD per 100,000 patients)"),
SUMIFS(PSA!$F:$F,PSA!$A:$A,C836,PSA!$G:$G,D836),
IF(AND(A836="Colorectal Cancer Screening", E836="Total Expenditure ($USD per 100,000 patients)"),
SUMIFS(COL!$F:$F,COL!$A:$A,C836,COL!$G:$G,D836),
IF(AND(A836="Cervical Cancer Screening", E836="Total Expenditure ($USD per 100,000 patients)"),
SUMIFS(CERV!$F:$F,CERV!$A:$A,C836,CERV!$G:$G,D836),
SUMIFS(CANSCRN!$F:$F,CANSCRN!$A:$A,C836,CANSCRN!$G:$G,D836))))))))))))</f>
        <v>7350.2568238740078</v>
      </c>
    </row>
    <row r="837" spans="1:6" x14ac:dyDescent="0.2">
      <c r="A837" s="24" t="s">
        <v>103</v>
      </c>
      <c r="B837" s="24" t="s">
        <v>101</v>
      </c>
      <c r="C837" s="24" t="s">
        <v>54</v>
      </c>
      <c r="D837" s="24">
        <v>2019</v>
      </c>
      <c r="E837" s="24" t="s">
        <v>102</v>
      </c>
      <c r="F837" s="3">
        <f>IF(AND(A837="PSA Testing", E837= "Utilization Rate (per 100,000 patients)"),
SUMIFS(PSA!$D:$D,PSA!$A:$A,C837,PSA!$G:$G,D837),
IF(AND(A837="Colorectal Cancer Screening", E837="Utilization Rate (per 100,000 patients)"),
SUMIFS(COL!$D:$D,COL!$A:$A,C837,COL!$G:$G, D837),
IF(AND(A837="Cervical Cancer Screening", E837="Utilization Rate (per 100,000 patients)"),
SUMIFS(CERV!$D:$D,CERV!$A:$A,C837,CERV!$G:$G,D837),
IF(AND(A837="Cancer Screening for CKD patients", E837="Utilization Rate (per 100,000 patients)"),
SUMIFS(CANSCRN!$D:$D,CANSCRN!$A:$A,C837,CANSCRN!$G:$G,D837),
IF(AND(A837="PSA Testing", E837="Cost per service ($USD)"),
SUMIFS(PSA!$E:$E,PSA!$A:$A,C837,PSA!$G:$G,D837),
IF(AND(A837="Colorectal Cancer Screening", E837="Cost per service ($USD)"),
SUMIFS(COL!$E:$E,COL!$A:$A,C837,COL!$G:$G,D837),
IF(AND(A837="Cervical Cancer Screening", E837="Cost per service ($USD)"),
SUMIFS(CERV!$E:$E,CERV!$A:$A,C837,CERV!$G:$G,D837),
IF(AND(A837="Cancer Screening for CKD patients", E837="Cost per service ($USD)"),
SUMIFS(CANSCRN!$E:$E,CANSCRN!$A:$A,C837,CANSCRN!$G:$G,D837),
IF(AND(A837="PSA Testing", E837="Total Expenditure ($USD per 100,000 patients)"),
SUMIFS(PSA!$F:$F,PSA!$A:$A,C837,PSA!$G:$G,D837),
IF(AND(A837="Colorectal Cancer Screening", E837="Total Expenditure ($USD per 100,000 patients)"),
SUMIFS(COL!$F:$F,COL!$A:$A,C837,COL!$G:$G,D837),
IF(AND(A837="Cervical Cancer Screening", E837="Total Expenditure ($USD per 100,000 patients)"),
SUMIFS(CERV!$F:$F,CERV!$A:$A,C837,CERV!$G:$G,D837),
SUMIFS(CANSCRN!$F:$F,CANSCRN!$A:$A,C837,CANSCRN!$G:$G,D837))))))))))))</f>
        <v>7054.873406601987</v>
      </c>
    </row>
    <row r="838" spans="1:6" x14ac:dyDescent="0.2">
      <c r="A838" s="24" t="s">
        <v>103</v>
      </c>
      <c r="B838" s="24" t="s">
        <v>101</v>
      </c>
      <c r="C838" s="24" t="s">
        <v>55</v>
      </c>
      <c r="D838" s="24">
        <v>2009</v>
      </c>
      <c r="E838" s="24" t="s">
        <v>102</v>
      </c>
      <c r="F838" s="3">
        <f>IF(AND(A838="PSA Testing", E838= "Utilization Rate (per 100,000 patients)"),
SUMIFS(PSA!$D:$D,PSA!$A:$A,C838,PSA!$G:$G,D838),
IF(AND(A838="Colorectal Cancer Screening", E838="Utilization Rate (per 100,000 patients)"),
SUMIFS(COL!$D:$D,COL!$A:$A,C838,COL!$G:$G, D838),
IF(AND(A838="Cervical Cancer Screening", E838="Utilization Rate (per 100,000 patients)"),
SUMIFS(CERV!$D:$D,CERV!$A:$A,C838,CERV!$G:$G,D838),
IF(AND(A838="Cancer Screening for CKD patients", E838="Utilization Rate (per 100,000 patients)"),
SUMIFS(CANSCRN!$D:$D,CANSCRN!$A:$A,C838,CANSCRN!$G:$G,D838),
IF(AND(A838="PSA Testing", E838="Cost per service ($USD)"),
SUMIFS(PSA!$E:$E,PSA!$A:$A,C838,PSA!$G:$G,D838),
IF(AND(A838="Colorectal Cancer Screening", E838="Cost per service ($USD)"),
SUMIFS(COL!$E:$E,COL!$A:$A,C838,COL!$G:$G,D838),
IF(AND(A838="Cervical Cancer Screening", E838="Cost per service ($USD)"),
SUMIFS(CERV!$E:$E,CERV!$A:$A,C838,CERV!$G:$G,D838),
IF(AND(A838="Cancer Screening for CKD patients", E838="Cost per service ($USD)"),
SUMIFS(CANSCRN!$E:$E,CANSCRN!$A:$A,C838,CANSCRN!$G:$G,D838),
IF(AND(A838="PSA Testing", E838="Total Expenditure ($USD per 100,000 patients)"),
SUMIFS(PSA!$F:$F,PSA!$A:$A,C838,PSA!$G:$G,D838),
IF(AND(A838="Colorectal Cancer Screening", E838="Total Expenditure ($USD per 100,000 patients)"),
SUMIFS(COL!$F:$F,COL!$A:$A,C838,COL!$G:$G,D838),
IF(AND(A838="Cervical Cancer Screening", E838="Total Expenditure ($USD per 100,000 patients)"),
SUMIFS(CERV!$F:$F,CERV!$A:$A,C838,CERV!$G:$G,D838),
SUMIFS(CANSCRN!$F:$F,CANSCRN!$A:$A,C838,CANSCRN!$G:$G,D838))))))))))))</f>
        <v>10537.190082644627</v>
      </c>
    </row>
    <row r="839" spans="1:6" x14ac:dyDescent="0.2">
      <c r="A839" s="24" t="s">
        <v>103</v>
      </c>
      <c r="B839" s="24" t="s">
        <v>101</v>
      </c>
      <c r="C839" s="24" t="s">
        <v>55</v>
      </c>
      <c r="D839" s="24">
        <v>2010</v>
      </c>
      <c r="E839" s="24" t="s">
        <v>102</v>
      </c>
      <c r="F839" s="3">
        <f>IF(AND(A839="PSA Testing", E839= "Utilization Rate (per 100,000 patients)"),
SUMIFS(PSA!$D:$D,PSA!$A:$A,C839,PSA!$G:$G,D839),
IF(AND(A839="Colorectal Cancer Screening", E839="Utilization Rate (per 100,000 patients)"),
SUMIFS(COL!$D:$D,COL!$A:$A,C839,COL!$G:$G, D839),
IF(AND(A839="Cervical Cancer Screening", E839="Utilization Rate (per 100,000 patients)"),
SUMIFS(CERV!$D:$D,CERV!$A:$A,C839,CERV!$G:$G,D839),
IF(AND(A839="Cancer Screening for CKD patients", E839="Utilization Rate (per 100,000 patients)"),
SUMIFS(CANSCRN!$D:$D,CANSCRN!$A:$A,C839,CANSCRN!$G:$G,D839),
IF(AND(A839="PSA Testing", E839="Cost per service ($USD)"),
SUMIFS(PSA!$E:$E,PSA!$A:$A,C839,PSA!$G:$G,D839),
IF(AND(A839="Colorectal Cancer Screening", E839="Cost per service ($USD)"),
SUMIFS(COL!$E:$E,COL!$A:$A,C839,COL!$G:$G,D839),
IF(AND(A839="Cervical Cancer Screening", E839="Cost per service ($USD)"),
SUMIFS(CERV!$E:$E,CERV!$A:$A,C839,CERV!$G:$G,D839),
IF(AND(A839="Cancer Screening for CKD patients", E839="Cost per service ($USD)"),
SUMIFS(CANSCRN!$E:$E,CANSCRN!$A:$A,C839,CANSCRN!$G:$G,D839),
IF(AND(A839="PSA Testing", E839="Total Expenditure ($USD per 100,000 patients)"),
SUMIFS(PSA!$F:$F,PSA!$A:$A,C839,PSA!$G:$G,D839),
IF(AND(A839="Colorectal Cancer Screening", E839="Total Expenditure ($USD per 100,000 patients)"),
SUMIFS(COL!$F:$F,COL!$A:$A,C839,COL!$G:$G,D839),
IF(AND(A839="Cervical Cancer Screening", E839="Total Expenditure ($USD per 100,000 patients)"),
SUMIFS(CERV!$F:$F,CERV!$A:$A,C839,CERV!$G:$G,D839),
SUMIFS(CANSCRN!$F:$F,CANSCRN!$A:$A,C839,CANSCRN!$G:$G,D839))))))))))))</f>
        <v>11308.562197092084</v>
      </c>
    </row>
    <row r="840" spans="1:6" x14ac:dyDescent="0.2">
      <c r="A840" s="24" t="s">
        <v>103</v>
      </c>
      <c r="B840" s="24" t="s">
        <v>101</v>
      </c>
      <c r="C840" s="24" t="s">
        <v>55</v>
      </c>
      <c r="D840" s="24">
        <v>2011</v>
      </c>
      <c r="E840" s="24" t="s">
        <v>102</v>
      </c>
      <c r="F840" s="3">
        <f>IF(AND(A840="PSA Testing", E840= "Utilization Rate (per 100,000 patients)"),
SUMIFS(PSA!$D:$D,PSA!$A:$A,C840,PSA!$G:$G,D840),
IF(AND(A840="Colorectal Cancer Screening", E840="Utilization Rate (per 100,000 patients)"),
SUMIFS(COL!$D:$D,COL!$A:$A,C840,COL!$G:$G, D840),
IF(AND(A840="Cervical Cancer Screening", E840="Utilization Rate (per 100,000 patients)"),
SUMIFS(CERV!$D:$D,CERV!$A:$A,C840,CERV!$G:$G,D840),
IF(AND(A840="Cancer Screening for CKD patients", E840="Utilization Rate (per 100,000 patients)"),
SUMIFS(CANSCRN!$D:$D,CANSCRN!$A:$A,C840,CANSCRN!$G:$G,D840),
IF(AND(A840="PSA Testing", E840="Cost per service ($USD)"),
SUMIFS(PSA!$E:$E,PSA!$A:$A,C840,PSA!$G:$G,D840),
IF(AND(A840="Colorectal Cancer Screening", E840="Cost per service ($USD)"),
SUMIFS(COL!$E:$E,COL!$A:$A,C840,COL!$G:$G,D840),
IF(AND(A840="Cervical Cancer Screening", E840="Cost per service ($USD)"),
SUMIFS(CERV!$E:$E,CERV!$A:$A,C840,CERV!$G:$G,D840),
IF(AND(A840="Cancer Screening for CKD patients", E840="Cost per service ($USD)"),
SUMIFS(CANSCRN!$E:$E,CANSCRN!$A:$A,C840,CANSCRN!$G:$G,D840),
IF(AND(A840="PSA Testing", E840="Total Expenditure ($USD per 100,000 patients)"),
SUMIFS(PSA!$F:$F,PSA!$A:$A,C840,PSA!$G:$G,D840),
IF(AND(A840="Colorectal Cancer Screening", E840="Total Expenditure ($USD per 100,000 patients)"),
SUMIFS(COL!$F:$F,COL!$A:$A,C840,COL!$G:$G,D840),
IF(AND(A840="Cervical Cancer Screening", E840="Total Expenditure ($USD per 100,000 patients)"),
SUMIFS(CERV!$F:$F,CERV!$A:$A,C840,CERV!$G:$G,D840),
SUMIFS(CANSCRN!$F:$F,CANSCRN!$A:$A,C840,CANSCRN!$G:$G,D840))))))))))))</f>
        <v>9302.3255813953492</v>
      </c>
    </row>
    <row r="841" spans="1:6" x14ac:dyDescent="0.2">
      <c r="A841" s="24" t="s">
        <v>103</v>
      </c>
      <c r="B841" s="24" t="s">
        <v>101</v>
      </c>
      <c r="C841" s="24" t="s">
        <v>55</v>
      </c>
      <c r="D841" s="24">
        <v>2012</v>
      </c>
      <c r="E841" s="24" t="s">
        <v>102</v>
      </c>
      <c r="F841" s="3">
        <f>IF(AND(A841="PSA Testing", E841= "Utilization Rate (per 100,000 patients)"),
SUMIFS(PSA!$D:$D,PSA!$A:$A,C841,PSA!$G:$G,D841),
IF(AND(A841="Colorectal Cancer Screening", E841="Utilization Rate (per 100,000 patients)"),
SUMIFS(COL!$D:$D,COL!$A:$A,C841,COL!$G:$G, D841),
IF(AND(A841="Cervical Cancer Screening", E841="Utilization Rate (per 100,000 patients)"),
SUMIFS(CERV!$D:$D,CERV!$A:$A,C841,CERV!$G:$G,D841),
IF(AND(A841="Cancer Screening for CKD patients", E841="Utilization Rate (per 100,000 patients)"),
SUMIFS(CANSCRN!$D:$D,CANSCRN!$A:$A,C841,CANSCRN!$G:$G,D841),
IF(AND(A841="PSA Testing", E841="Cost per service ($USD)"),
SUMIFS(PSA!$E:$E,PSA!$A:$A,C841,PSA!$G:$G,D841),
IF(AND(A841="Colorectal Cancer Screening", E841="Cost per service ($USD)"),
SUMIFS(COL!$E:$E,COL!$A:$A,C841,COL!$G:$G,D841),
IF(AND(A841="Cervical Cancer Screening", E841="Cost per service ($USD)"),
SUMIFS(CERV!$E:$E,CERV!$A:$A,C841,CERV!$G:$G,D841),
IF(AND(A841="Cancer Screening for CKD patients", E841="Cost per service ($USD)"),
SUMIFS(CANSCRN!$E:$E,CANSCRN!$A:$A,C841,CANSCRN!$G:$G,D841),
IF(AND(A841="PSA Testing", E841="Total Expenditure ($USD per 100,000 patients)"),
SUMIFS(PSA!$F:$F,PSA!$A:$A,C841,PSA!$G:$G,D841),
IF(AND(A841="Colorectal Cancer Screening", E841="Total Expenditure ($USD per 100,000 patients)"),
SUMIFS(COL!$F:$F,COL!$A:$A,C841,COL!$G:$G,D841),
IF(AND(A841="Cervical Cancer Screening", E841="Total Expenditure ($USD per 100,000 patients)"),
SUMIFS(CERV!$F:$F,CERV!$A:$A,C841,CERV!$G:$G,D841),
SUMIFS(CANSCRN!$F:$F,CANSCRN!$A:$A,C841,CANSCRN!$G:$G,D841))))))))))))</f>
        <v>8720.3119461183978</v>
      </c>
    </row>
    <row r="842" spans="1:6" x14ac:dyDescent="0.2">
      <c r="A842" s="24" t="s">
        <v>103</v>
      </c>
      <c r="B842" s="24" t="s">
        <v>101</v>
      </c>
      <c r="C842" s="24" t="s">
        <v>55</v>
      </c>
      <c r="D842" s="24">
        <v>2013</v>
      </c>
      <c r="E842" s="24" t="s">
        <v>102</v>
      </c>
      <c r="F842" s="3">
        <f>IF(AND(A842="PSA Testing", E842= "Utilization Rate (per 100,000 patients)"),
SUMIFS(PSA!$D:$D,PSA!$A:$A,C842,PSA!$G:$G,D842),
IF(AND(A842="Colorectal Cancer Screening", E842="Utilization Rate (per 100,000 patients)"),
SUMIFS(COL!$D:$D,COL!$A:$A,C842,COL!$G:$G, D842),
IF(AND(A842="Cervical Cancer Screening", E842="Utilization Rate (per 100,000 patients)"),
SUMIFS(CERV!$D:$D,CERV!$A:$A,C842,CERV!$G:$G,D842),
IF(AND(A842="Cancer Screening for CKD patients", E842="Utilization Rate (per 100,000 patients)"),
SUMIFS(CANSCRN!$D:$D,CANSCRN!$A:$A,C842,CANSCRN!$G:$G,D842),
IF(AND(A842="PSA Testing", E842="Cost per service ($USD)"),
SUMIFS(PSA!$E:$E,PSA!$A:$A,C842,PSA!$G:$G,D842),
IF(AND(A842="Colorectal Cancer Screening", E842="Cost per service ($USD)"),
SUMIFS(COL!$E:$E,COL!$A:$A,C842,COL!$G:$G,D842),
IF(AND(A842="Cervical Cancer Screening", E842="Cost per service ($USD)"),
SUMIFS(CERV!$E:$E,CERV!$A:$A,C842,CERV!$G:$G,D842),
IF(AND(A842="Cancer Screening for CKD patients", E842="Cost per service ($USD)"),
SUMIFS(CANSCRN!$E:$E,CANSCRN!$A:$A,C842,CANSCRN!$G:$G,D842),
IF(AND(A842="PSA Testing", E842="Total Expenditure ($USD per 100,000 patients)"),
SUMIFS(PSA!$F:$F,PSA!$A:$A,C842,PSA!$G:$G,D842),
IF(AND(A842="Colorectal Cancer Screening", E842="Total Expenditure ($USD per 100,000 patients)"),
SUMIFS(COL!$F:$F,COL!$A:$A,C842,COL!$G:$G,D842),
IF(AND(A842="Cervical Cancer Screening", E842="Total Expenditure ($USD per 100,000 patients)"),
SUMIFS(CERV!$F:$F,CERV!$A:$A,C842,CERV!$G:$G,D842),
SUMIFS(CANSCRN!$F:$F,CANSCRN!$A:$A,C842,CANSCRN!$G:$G,D842))))))))))))</f>
        <v>9538.2541287495787</v>
      </c>
    </row>
    <row r="843" spans="1:6" x14ac:dyDescent="0.2">
      <c r="A843" s="24" t="s">
        <v>103</v>
      </c>
      <c r="B843" s="24" t="s">
        <v>101</v>
      </c>
      <c r="C843" s="24" t="s">
        <v>55</v>
      </c>
      <c r="D843" s="24">
        <v>2014</v>
      </c>
      <c r="E843" s="24" t="s">
        <v>102</v>
      </c>
      <c r="F843" s="3">
        <f>IF(AND(A843="PSA Testing", E843= "Utilization Rate (per 100,000 patients)"),
SUMIFS(PSA!$D:$D,PSA!$A:$A,C843,PSA!$G:$G,D843),
IF(AND(A843="Colorectal Cancer Screening", E843="Utilization Rate (per 100,000 patients)"),
SUMIFS(COL!$D:$D,COL!$A:$A,C843,COL!$G:$G, D843),
IF(AND(A843="Cervical Cancer Screening", E843="Utilization Rate (per 100,000 patients)"),
SUMIFS(CERV!$D:$D,CERV!$A:$A,C843,CERV!$G:$G,D843),
IF(AND(A843="Cancer Screening for CKD patients", E843="Utilization Rate (per 100,000 patients)"),
SUMIFS(CANSCRN!$D:$D,CANSCRN!$A:$A,C843,CANSCRN!$G:$G,D843),
IF(AND(A843="PSA Testing", E843="Cost per service ($USD)"),
SUMIFS(PSA!$E:$E,PSA!$A:$A,C843,PSA!$G:$G,D843),
IF(AND(A843="Colorectal Cancer Screening", E843="Cost per service ($USD)"),
SUMIFS(COL!$E:$E,COL!$A:$A,C843,COL!$G:$G,D843),
IF(AND(A843="Cervical Cancer Screening", E843="Cost per service ($USD)"),
SUMIFS(CERV!$E:$E,CERV!$A:$A,C843,CERV!$G:$G,D843),
IF(AND(A843="Cancer Screening for CKD patients", E843="Cost per service ($USD)"),
SUMIFS(CANSCRN!$E:$E,CANSCRN!$A:$A,C843,CANSCRN!$G:$G,D843),
IF(AND(A843="PSA Testing", E843="Total Expenditure ($USD per 100,000 patients)"),
SUMIFS(PSA!$F:$F,PSA!$A:$A,C843,PSA!$G:$G,D843),
IF(AND(A843="Colorectal Cancer Screening", E843="Total Expenditure ($USD per 100,000 patients)"),
SUMIFS(COL!$F:$F,COL!$A:$A,C843,COL!$G:$G,D843),
IF(AND(A843="Cervical Cancer Screening", E843="Total Expenditure ($USD per 100,000 patients)"),
SUMIFS(CERV!$F:$F,CERV!$A:$A,C843,CERV!$G:$G,D843),
SUMIFS(CANSCRN!$F:$F,CANSCRN!$A:$A,C843,CANSCRN!$G:$G,D843))))))))))))</f>
        <v>8036.9843527738267</v>
      </c>
    </row>
    <row r="844" spans="1:6" x14ac:dyDescent="0.2">
      <c r="A844" s="24" t="s">
        <v>103</v>
      </c>
      <c r="B844" s="24" t="s">
        <v>101</v>
      </c>
      <c r="C844" s="24" t="s">
        <v>55</v>
      </c>
      <c r="D844" s="24">
        <v>2015</v>
      </c>
      <c r="E844" s="24" t="s">
        <v>102</v>
      </c>
      <c r="F844" s="3">
        <f>IF(AND(A844="PSA Testing", E844= "Utilization Rate (per 100,000 patients)"),
SUMIFS(PSA!$D:$D,PSA!$A:$A,C844,PSA!$G:$G,D844),
IF(AND(A844="Colorectal Cancer Screening", E844="Utilization Rate (per 100,000 patients)"),
SUMIFS(COL!$D:$D,COL!$A:$A,C844,COL!$G:$G, D844),
IF(AND(A844="Cervical Cancer Screening", E844="Utilization Rate (per 100,000 patients)"),
SUMIFS(CERV!$D:$D,CERV!$A:$A,C844,CERV!$G:$G,D844),
IF(AND(A844="Cancer Screening for CKD patients", E844="Utilization Rate (per 100,000 patients)"),
SUMIFS(CANSCRN!$D:$D,CANSCRN!$A:$A,C844,CANSCRN!$G:$G,D844),
IF(AND(A844="PSA Testing", E844="Cost per service ($USD)"),
SUMIFS(PSA!$E:$E,PSA!$A:$A,C844,PSA!$G:$G,D844),
IF(AND(A844="Colorectal Cancer Screening", E844="Cost per service ($USD)"),
SUMIFS(COL!$E:$E,COL!$A:$A,C844,COL!$G:$G,D844),
IF(AND(A844="Cervical Cancer Screening", E844="Cost per service ($USD)"),
SUMIFS(CERV!$E:$E,CERV!$A:$A,C844,CERV!$G:$G,D844),
IF(AND(A844="Cancer Screening for CKD patients", E844="Cost per service ($USD)"),
SUMIFS(CANSCRN!$E:$E,CANSCRN!$A:$A,C844,CANSCRN!$G:$G,D844),
IF(AND(A844="PSA Testing", E844="Total Expenditure ($USD per 100,000 patients)"),
SUMIFS(PSA!$F:$F,PSA!$A:$A,C844,PSA!$G:$G,D844),
IF(AND(A844="Colorectal Cancer Screening", E844="Total Expenditure ($USD per 100,000 patients)"),
SUMIFS(COL!$F:$F,COL!$A:$A,C844,COL!$G:$G,D844),
IF(AND(A844="Cervical Cancer Screening", E844="Total Expenditure ($USD per 100,000 patients)"),
SUMIFS(CERV!$F:$F,CERV!$A:$A,C844,CERV!$G:$G,D844),
SUMIFS(CANSCRN!$F:$F,CANSCRN!$A:$A,C844,CANSCRN!$G:$G,D844))))))))))))</f>
        <v>6681.0344827586205</v>
      </c>
    </row>
    <row r="845" spans="1:6" x14ac:dyDescent="0.2">
      <c r="A845" s="24" t="s">
        <v>103</v>
      </c>
      <c r="B845" s="24" t="s">
        <v>101</v>
      </c>
      <c r="C845" s="24" t="s">
        <v>55</v>
      </c>
      <c r="D845" s="24">
        <v>2016</v>
      </c>
      <c r="E845" s="24" t="s">
        <v>102</v>
      </c>
      <c r="F845" s="3">
        <f>IF(AND(A845="PSA Testing", E845= "Utilization Rate (per 100,000 patients)"),
SUMIFS(PSA!$D:$D,PSA!$A:$A,C845,PSA!$G:$G,D845),
IF(AND(A845="Colorectal Cancer Screening", E845="Utilization Rate (per 100,000 patients)"),
SUMIFS(COL!$D:$D,COL!$A:$A,C845,COL!$G:$G, D845),
IF(AND(A845="Cervical Cancer Screening", E845="Utilization Rate (per 100,000 patients)"),
SUMIFS(CERV!$D:$D,CERV!$A:$A,C845,CERV!$G:$G,D845),
IF(AND(A845="Cancer Screening for CKD patients", E845="Utilization Rate (per 100,000 patients)"),
SUMIFS(CANSCRN!$D:$D,CANSCRN!$A:$A,C845,CANSCRN!$G:$G,D845),
IF(AND(A845="PSA Testing", E845="Cost per service ($USD)"),
SUMIFS(PSA!$E:$E,PSA!$A:$A,C845,PSA!$G:$G,D845),
IF(AND(A845="Colorectal Cancer Screening", E845="Cost per service ($USD)"),
SUMIFS(COL!$E:$E,COL!$A:$A,C845,COL!$G:$G,D845),
IF(AND(A845="Cervical Cancer Screening", E845="Cost per service ($USD)"),
SUMIFS(CERV!$E:$E,CERV!$A:$A,C845,CERV!$G:$G,D845),
IF(AND(A845="Cancer Screening for CKD patients", E845="Cost per service ($USD)"),
SUMIFS(CANSCRN!$E:$E,CANSCRN!$A:$A,C845,CANSCRN!$G:$G,D845),
IF(AND(A845="PSA Testing", E845="Total Expenditure ($USD per 100,000 patients)"),
SUMIFS(PSA!$F:$F,PSA!$A:$A,C845,PSA!$G:$G,D845),
IF(AND(A845="Colorectal Cancer Screening", E845="Total Expenditure ($USD per 100,000 patients)"),
SUMIFS(COL!$F:$F,COL!$A:$A,C845,COL!$G:$G,D845),
IF(AND(A845="Cervical Cancer Screening", E845="Total Expenditure ($USD per 100,000 patients)"),
SUMIFS(CERV!$F:$F,CERV!$A:$A,C845,CERV!$G:$G,D845),
SUMIFS(CANSCRN!$F:$F,CANSCRN!$A:$A,C845,CANSCRN!$G:$G,D845))))))))))))</f>
        <v>7727.4805669867401</v>
      </c>
    </row>
    <row r="846" spans="1:6" x14ac:dyDescent="0.2">
      <c r="A846" s="24" t="s">
        <v>103</v>
      </c>
      <c r="B846" s="24" t="s">
        <v>101</v>
      </c>
      <c r="C846" s="24" t="s">
        <v>55</v>
      </c>
      <c r="D846" s="24">
        <v>2017</v>
      </c>
      <c r="E846" s="24" t="s">
        <v>102</v>
      </c>
      <c r="F846" s="3">
        <f>IF(AND(A846="PSA Testing", E846= "Utilization Rate (per 100,000 patients)"),
SUMIFS(PSA!$D:$D,PSA!$A:$A,C846,PSA!$G:$G,D846),
IF(AND(A846="Colorectal Cancer Screening", E846="Utilization Rate (per 100,000 patients)"),
SUMIFS(COL!$D:$D,COL!$A:$A,C846,COL!$G:$G, D846),
IF(AND(A846="Cervical Cancer Screening", E846="Utilization Rate (per 100,000 patients)"),
SUMIFS(CERV!$D:$D,CERV!$A:$A,C846,CERV!$G:$G,D846),
IF(AND(A846="Cancer Screening for CKD patients", E846="Utilization Rate (per 100,000 patients)"),
SUMIFS(CANSCRN!$D:$D,CANSCRN!$A:$A,C846,CANSCRN!$G:$G,D846),
IF(AND(A846="PSA Testing", E846="Cost per service ($USD)"),
SUMIFS(PSA!$E:$E,PSA!$A:$A,C846,PSA!$G:$G,D846),
IF(AND(A846="Colorectal Cancer Screening", E846="Cost per service ($USD)"),
SUMIFS(COL!$E:$E,COL!$A:$A,C846,COL!$G:$G,D846),
IF(AND(A846="Cervical Cancer Screening", E846="Cost per service ($USD)"),
SUMIFS(CERV!$E:$E,CERV!$A:$A,C846,CERV!$G:$G,D846),
IF(AND(A846="Cancer Screening for CKD patients", E846="Cost per service ($USD)"),
SUMIFS(CANSCRN!$E:$E,CANSCRN!$A:$A,C846,CANSCRN!$G:$G,D846),
IF(AND(A846="PSA Testing", E846="Total Expenditure ($USD per 100,000 patients)"),
SUMIFS(PSA!$F:$F,PSA!$A:$A,C846,PSA!$G:$G,D846),
IF(AND(A846="Colorectal Cancer Screening", E846="Total Expenditure ($USD per 100,000 patients)"),
SUMIFS(COL!$F:$F,COL!$A:$A,C846,COL!$G:$G,D846),
IF(AND(A846="Cervical Cancer Screening", E846="Total Expenditure ($USD per 100,000 patients)"),
SUMIFS(CERV!$F:$F,CERV!$A:$A,C846,CERV!$G:$G,D846),
SUMIFS(CANSCRN!$F:$F,CANSCRN!$A:$A,C846,CANSCRN!$G:$G,D846))))))))))))</f>
        <v>9017.4129353233839</v>
      </c>
    </row>
    <row r="847" spans="1:6" x14ac:dyDescent="0.2">
      <c r="A847" s="24" t="s">
        <v>103</v>
      </c>
      <c r="B847" s="24" t="s">
        <v>101</v>
      </c>
      <c r="C847" s="24" t="s">
        <v>55</v>
      </c>
      <c r="D847" s="24">
        <v>2018</v>
      </c>
      <c r="E847" s="24" t="s">
        <v>102</v>
      </c>
      <c r="F847" s="3">
        <f>IF(AND(A847="PSA Testing", E847= "Utilization Rate (per 100,000 patients)"),
SUMIFS(PSA!$D:$D,PSA!$A:$A,C847,PSA!$G:$G,D847),
IF(AND(A847="Colorectal Cancer Screening", E847="Utilization Rate (per 100,000 patients)"),
SUMIFS(COL!$D:$D,COL!$A:$A,C847,COL!$G:$G, D847),
IF(AND(A847="Cervical Cancer Screening", E847="Utilization Rate (per 100,000 patients)"),
SUMIFS(CERV!$D:$D,CERV!$A:$A,C847,CERV!$G:$G,D847),
IF(AND(A847="Cancer Screening for CKD patients", E847="Utilization Rate (per 100,000 patients)"),
SUMIFS(CANSCRN!$D:$D,CANSCRN!$A:$A,C847,CANSCRN!$G:$G,D847),
IF(AND(A847="PSA Testing", E847="Cost per service ($USD)"),
SUMIFS(PSA!$E:$E,PSA!$A:$A,C847,PSA!$G:$G,D847),
IF(AND(A847="Colorectal Cancer Screening", E847="Cost per service ($USD)"),
SUMIFS(COL!$E:$E,COL!$A:$A,C847,COL!$G:$G,D847),
IF(AND(A847="Cervical Cancer Screening", E847="Cost per service ($USD)"),
SUMIFS(CERV!$E:$E,CERV!$A:$A,C847,CERV!$G:$G,D847),
IF(AND(A847="Cancer Screening for CKD patients", E847="Cost per service ($USD)"),
SUMIFS(CANSCRN!$E:$E,CANSCRN!$A:$A,C847,CANSCRN!$G:$G,D847),
IF(AND(A847="PSA Testing", E847="Total Expenditure ($USD per 100,000 patients)"),
SUMIFS(PSA!$F:$F,PSA!$A:$A,C847,PSA!$G:$G,D847),
IF(AND(A847="Colorectal Cancer Screening", E847="Total Expenditure ($USD per 100,000 patients)"),
SUMIFS(COL!$F:$F,COL!$A:$A,C847,COL!$G:$G,D847),
IF(AND(A847="Cervical Cancer Screening", E847="Total Expenditure ($USD per 100,000 patients)"),
SUMIFS(CERV!$F:$F,CERV!$A:$A,C847,CERV!$G:$G,D847),
SUMIFS(CANSCRN!$F:$F,CANSCRN!$A:$A,C847,CANSCRN!$G:$G,D847))))))))))))</f>
        <v>8642.4625098658253</v>
      </c>
    </row>
    <row r="848" spans="1:6" x14ac:dyDescent="0.2">
      <c r="A848" s="24" t="s">
        <v>103</v>
      </c>
      <c r="B848" s="24" t="s">
        <v>101</v>
      </c>
      <c r="C848" s="24" t="s">
        <v>55</v>
      </c>
      <c r="D848" s="24">
        <v>2019</v>
      </c>
      <c r="E848" s="24" t="s">
        <v>102</v>
      </c>
      <c r="F848" s="3">
        <f>IF(AND(A848="PSA Testing", E848= "Utilization Rate (per 100,000 patients)"),
SUMIFS(PSA!$D:$D,PSA!$A:$A,C848,PSA!$G:$G,D848),
IF(AND(A848="Colorectal Cancer Screening", E848="Utilization Rate (per 100,000 patients)"),
SUMIFS(COL!$D:$D,COL!$A:$A,C848,COL!$G:$G, D848),
IF(AND(A848="Cervical Cancer Screening", E848="Utilization Rate (per 100,000 patients)"),
SUMIFS(CERV!$D:$D,CERV!$A:$A,C848,CERV!$G:$G,D848),
IF(AND(A848="Cancer Screening for CKD patients", E848="Utilization Rate (per 100,000 patients)"),
SUMIFS(CANSCRN!$D:$D,CANSCRN!$A:$A,C848,CANSCRN!$G:$G,D848),
IF(AND(A848="PSA Testing", E848="Cost per service ($USD)"),
SUMIFS(PSA!$E:$E,PSA!$A:$A,C848,PSA!$G:$G,D848),
IF(AND(A848="Colorectal Cancer Screening", E848="Cost per service ($USD)"),
SUMIFS(COL!$E:$E,COL!$A:$A,C848,COL!$G:$G,D848),
IF(AND(A848="Cervical Cancer Screening", E848="Cost per service ($USD)"),
SUMIFS(CERV!$E:$E,CERV!$A:$A,C848,CERV!$G:$G,D848),
IF(AND(A848="Cancer Screening for CKD patients", E848="Cost per service ($USD)"),
SUMIFS(CANSCRN!$E:$E,CANSCRN!$A:$A,C848,CANSCRN!$G:$G,D848),
IF(AND(A848="PSA Testing", E848="Total Expenditure ($USD per 100,000 patients)"),
SUMIFS(PSA!$F:$F,PSA!$A:$A,C848,PSA!$G:$G,D848),
IF(AND(A848="Colorectal Cancer Screening", E848="Total Expenditure ($USD per 100,000 patients)"),
SUMIFS(COL!$F:$F,COL!$A:$A,C848,COL!$G:$G,D848),
IF(AND(A848="Cervical Cancer Screening", E848="Total Expenditure ($USD per 100,000 patients)"),
SUMIFS(CERV!$F:$F,CERV!$A:$A,C848,CERV!$G:$G,D848),
SUMIFS(CANSCRN!$F:$F,CANSCRN!$A:$A,C848,CANSCRN!$G:$G,D848))))))))))))</f>
        <v>7657.5008701705538</v>
      </c>
    </row>
    <row r="849" spans="1:6" x14ac:dyDescent="0.2">
      <c r="A849" s="24" t="s">
        <v>103</v>
      </c>
      <c r="B849" s="24" t="s">
        <v>101</v>
      </c>
      <c r="C849" s="24" t="s">
        <v>56</v>
      </c>
      <c r="D849" s="24">
        <v>2009</v>
      </c>
      <c r="E849" s="24" t="s">
        <v>102</v>
      </c>
      <c r="F849" s="3">
        <f>IF(AND(A849="PSA Testing", E849= "Utilization Rate (per 100,000 patients)"),
SUMIFS(PSA!$D:$D,PSA!$A:$A,C849,PSA!$G:$G,D849),
IF(AND(A849="Colorectal Cancer Screening", E849="Utilization Rate (per 100,000 patients)"),
SUMIFS(COL!$D:$D,COL!$A:$A,C849,COL!$G:$G, D849),
IF(AND(A849="Cervical Cancer Screening", E849="Utilization Rate (per 100,000 patients)"),
SUMIFS(CERV!$D:$D,CERV!$A:$A,C849,CERV!$G:$G,D849),
IF(AND(A849="Cancer Screening for CKD patients", E849="Utilization Rate (per 100,000 patients)"),
SUMIFS(CANSCRN!$D:$D,CANSCRN!$A:$A,C849,CANSCRN!$G:$G,D849),
IF(AND(A849="PSA Testing", E849="Cost per service ($USD)"),
SUMIFS(PSA!$E:$E,PSA!$A:$A,C849,PSA!$G:$G,D849),
IF(AND(A849="Colorectal Cancer Screening", E849="Cost per service ($USD)"),
SUMIFS(COL!$E:$E,COL!$A:$A,C849,COL!$G:$G,D849),
IF(AND(A849="Cervical Cancer Screening", E849="Cost per service ($USD)"),
SUMIFS(CERV!$E:$E,CERV!$A:$A,C849,CERV!$G:$G,D849),
IF(AND(A849="Cancer Screening for CKD patients", E849="Cost per service ($USD)"),
SUMIFS(CANSCRN!$E:$E,CANSCRN!$A:$A,C849,CANSCRN!$G:$G,D849),
IF(AND(A849="PSA Testing", E849="Total Expenditure ($USD per 100,000 patients)"),
SUMIFS(PSA!$F:$F,PSA!$A:$A,C849,PSA!$G:$G,D849),
IF(AND(A849="Colorectal Cancer Screening", E849="Total Expenditure ($USD per 100,000 patients)"),
SUMIFS(COL!$F:$F,COL!$A:$A,C849,COL!$G:$G,D849),
IF(AND(A849="Cervical Cancer Screening", E849="Total Expenditure ($USD per 100,000 patients)"),
SUMIFS(CERV!$F:$F,CERV!$A:$A,C849,CERV!$G:$G,D849),
SUMIFS(CANSCRN!$F:$F,CANSCRN!$A:$A,C849,CANSCRN!$G:$G,D849))))))))))))</f>
        <v>8084.8243870112665</v>
      </c>
    </row>
    <row r="850" spans="1:6" x14ac:dyDescent="0.2">
      <c r="A850" s="24" t="s">
        <v>103</v>
      </c>
      <c r="B850" s="24" t="s">
        <v>101</v>
      </c>
      <c r="C850" s="24" t="s">
        <v>56</v>
      </c>
      <c r="D850" s="24">
        <v>2010</v>
      </c>
      <c r="E850" s="24" t="s">
        <v>102</v>
      </c>
      <c r="F850" s="3">
        <f>IF(AND(A850="PSA Testing", E850= "Utilization Rate (per 100,000 patients)"),
SUMIFS(PSA!$D:$D,PSA!$A:$A,C850,PSA!$G:$G,D850),
IF(AND(A850="Colorectal Cancer Screening", E850="Utilization Rate (per 100,000 patients)"),
SUMIFS(COL!$D:$D,COL!$A:$A,C850,COL!$G:$G, D850),
IF(AND(A850="Cervical Cancer Screening", E850="Utilization Rate (per 100,000 patients)"),
SUMIFS(CERV!$D:$D,CERV!$A:$A,C850,CERV!$G:$G,D850),
IF(AND(A850="Cancer Screening for CKD patients", E850="Utilization Rate (per 100,000 patients)"),
SUMIFS(CANSCRN!$D:$D,CANSCRN!$A:$A,C850,CANSCRN!$G:$G,D850),
IF(AND(A850="PSA Testing", E850="Cost per service ($USD)"),
SUMIFS(PSA!$E:$E,PSA!$A:$A,C850,PSA!$G:$G,D850),
IF(AND(A850="Colorectal Cancer Screening", E850="Cost per service ($USD)"),
SUMIFS(COL!$E:$E,COL!$A:$A,C850,COL!$G:$G,D850),
IF(AND(A850="Cervical Cancer Screening", E850="Cost per service ($USD)"),
SUMIFS(CERV!$E:$E,CERV!$A:$A,C850,CERV!$G:$G,D850),
IF(AND(A850="Cancer Screening for CKD patients", E850="Cost per service ($USD)"),
SUMIFS(CANSCRN!$E:$E,CANSCRN!$A:$A,C850,CANSCRN!$G:$G,D850),
IF(AND(A850="PSA Testing", E850="Total Expenditure ($USD per 100,000 patients)"),
SUMIFS(PSA!$F:$F,PSA!$A:$A,C850,PSA!$G:$G,D850),
IF(AND(A850="Colorectal Cancer Screening", E850="Total Expenditure ($USD per 100,000 patients)"),
SUMIFS(COL!$F:$F,COL!$A:$A,C850,COL!$G:$G,D850),
IF(AND(A850="Cervical Cancer Screening", E850="Total Expenditure ($USD per 100,000 patients)"),
SUMIFS(CERV!$F:$F,CERV!$A:$A,C850,CERV!$G:$G,D850),
SUMIFS(CANSCRN!$F:$F,CANSCRN!$A:$A,C850,CANSCRN!$G:$G,D850))))))))))))</f>
        <v>7805.429864253394</v>
      </c>
    </row>
    <row r="851" spans="1:6" x14ac:dyDescent="0.2">
      <c r="A851" s="24" t="s">
        <v>103</v>
      </c>
      <c r="B851" s="24" t="s">
        <v>101</v>
      </c>
      <c r="C851" s="24" t="s">
        <v>56</v>
      </c>
      <c r="D851" s="24">
        <v>2011</v>
      </c>
      <c r="E851" s="24" t="s">
        <v>102</v>
      </c>
      <c r="F851" s="3">
        <f>IF(AND(A851="PSA Testing", E851= "Utilization Rate (per 100,000 patients)"),
SUMIFS(PSA!$D:$D,PSA!$A:$A,C851,PSA!$G:$G,D851),
IF(AND(A851="Colorectal Cancer Screening", E851="Utilization Rate (per 100,000 patients)"),
SUMIFS(COL!$D:$D,COL!$A:$A,C851,COL!$G:$G, D851),
IF(AND(A851="Cervical Cancer Screening", E851="Utilization Rate (per 100,000 patients)"),
SUMIFS(CERV!$D:$D,CERV!$A:$A,C851,CERV!$G:$G,D851),
IF(AND(A851="Cancer Screening for CKD patients", E851="Utilization Rate (per 100,000 patients)"),
SUMIFS(CANSCRN!$D:$D,CANSCRN!$A:$A,C851,CANSCRN!$G:$G,D851),
IF(AND(A851="PSA Testing", E851="Cost per service ($USD)"),
SUMIFS(PSA!$E:$E,PSA!$A:$A,C851,PSA!$G:$G,D851),
IF(AND(A851="Colorectal Cancer Screening", E851="Cost per service ($USD)"),
SUMIFS(COL!$E:$E,COL!$A:$A,C851,COL!$G:$G,D851),
IF(AND(A851="Cervical Cancer Screening", E851="Cost per service ($USD)"),
SUMIFS(CERV!$E:$E,CERV!$A:$A,C851,CERV!$G:$G,D851),
IF(AND(A851="Cancer Screening for CKD patients", E851="Cost per service ($USD)"),
SUMIFS(CANSCRN!$E:$E,CANSCRN!$A:$A,C851,CANSCRN!$G:$G,D851),
IF(AND(A851="PSA Testing", E851="Total Expenditure ($USD per 100,000 patients)"),
SUMIFS(PSA!$F:$F,PSA!$A:$A,C851,PSA!$G:$G,D851),
IF(AND(A851="Colorectal Cancer Screening", E851="Total Expenditure ($USD per 100,000 patients)"),
SUMIFS(COL!$F:$F,COL!$A:$A,C851,COL!$G:$G,D851),
IF(AND(A851="Cervical Cancer Screening", E851="Total Expenditure ($USD per 100,000 patients)"),
SUMIFS(CERV!$F:$F,CERV!$A:$A,C851,CERV!$G:$G,D851),
SUMIFS(CANSCRN!$F:$F,CANSCRN!$A:$A,C851,CANSCRN!$G:$G,D851))))))))))))</f>
        <v>6635.6228172293368</v>
      </c>
    </row>
    <row r="852" spans="1:6" x14ac:dyDescent="0.2">
      <c r="A852" s="24" t="s">
        <v>103</v>
      </c>
      <c r="B852" s="24" t="s">
        <v>101</v>
      </c>
      <c r="C852" s="24" t="s">
        <v>56</v>
      </c>
      <c r="D852" s="24">
        <v>2012</v>
      </c>
      <c r="E852" s="24" t="s">
        <v>102</v>
      </c>
      <c r="F852" s="3">
        <f>IF(AND(A852="PSA Testing", E852= "Utilization Rate (per 100,000 patients)"),
SUMIFS(PSA!$D:$D,PSA!$A:$A,C852,PSA!$G:$G,D852),
IF(AND(A852="Colorectal Cancer Screening", E852="Utilization Rate (per 100,000 patients)"),
SUMIFS(COL!$D:$D,COL!$A:$A,C852,COL!$G:$G, D852),
IF(AND(A852="Cervical Cancer Screening", E852="Utilization Rate (per 100,000 patients)"),
SUMIFS(CERV!$D:$D,CERV!$A:$A,C852,CERV!$G:$G,D852),
IF(AND(A852="Cancer Screening for CKD patients", E852="Utilization Rate (per 100,000 patients)"),
SUMIFS(CANSCRN!$D:$D,CANSCRN!$A:$A,C852,CANSCRN!$G:$G,D852),
IF(AND(A852="PSA Testing", E852="Cost per service ($USD)"),
SUMIFS(PSA!$E:$E,PSA!$A:$A,C852,PSA!$G:$G,D852),
IF(AND(A852="Colorectal Cancer Screening", E852="Cost per service ($USD)"),
SUMIFS(COL!$E:$E,COL!$A:$A,C852,COL!$G:$G,D852),
IF(AND(A852="Cervical Cancer Screening", E852="Cost per service ($USD)"),
SUMIFS(CERV!$E:$E,CERV!$A:$A,C852,CERV!$G:$G,D852),
IF(AND(A852="Cancer Screening for CKD patients", E852="Cost per service ($USD)"),
SUMIFS(CANSCRN!$E:$E,CANSCRN!$A:$A,C852,CANSCRN!$G:$G,D852),
IF(AND(A852="PSA Testing", E852="Total Expenditure ($USD per 100,000 patients)"),
SUMIFS(PSA!$F:$F,PSA!$A:$A,C852,PSA!$G:$G,D852),
IF(AND(A852="Colorectal Cancer Screening", E852="Total Expenditure ($USD per 100,000 patients)"),
SUMIFS(COL!$F:$F,COL!$A:$A,C852,COL!$G:$G,D852),
IF(AND(A852="Cervical Cancer Screening", E852="Total Expenditure ($USD per 100,000 patients)"),
SUMIFS(CERV!$F:$F,CERV!$A:$A,C852,CERV!$G:$G,D852),
SUMIFS(CANSCRN!$F:$F,CANSCRN!$A:$A,C852,CANSCRN!$G:$G,D852))))))))))))</f>
        <v>5818.5966913861948</v>
      </c>
    </row>
    <row r="853" spans="1:6" x14ac:dyDescent="0.2">
      <c r="A853" s="24" t="s">
        <v>103</v>
      </c>
      <c r="B853" s="24" t="s">
        <v>101</v>
      </c>
      <c r="C853" s="24" t="s">
        <v>56</v>
      </c>
      <c r="D853" s="24">
        <v>2013</v>
      </c>
      <c r="E853" s="24" t="s">
        <v>102</v>
      </c>
      <c r="F853" s="3">
        <f>IF(AND(A853="PSA Testing", E853= "Utilization Rate (per 100,000 patients)"),
SUMIFS(PSA!$D:$D,PSA!$A:$A,C853,PSA!$G:$G,D853),
IF(AND(A853="Colorectal Cancer Screening", E853="Utilization Rate (per 100,000 patients)"),
SUMIFS(COL!$D:$D,COL!$A:$A,C853,COL!$G:$G, D853),
IF(AND(A853="Cervical Cancer Screening", E853="Utilization Rate (per 100,000 patients)"),
SUMIFS(CERV!$D:$D,CERV!$A:$A,C853,CERV!$G:$G,D853),
IF(AND(A853="Cancer Screening for CKD patients", E853="Utilization Rate (per 100,000 patients)"),
SUMIFS(CANSCRN!$D:$D,CANSCRN!$A:$A,C853,CANSCRN!$G:$G,D853),
IF(AND(A853="PSA Testing", E853="Cost per service ($USD)"),
SUMIFS(PSA!$E:$E,PSA!$A:$A,C853,PSA!$G:$G,D853),
IF(AND(A853="Colorectal Cancer Screening", E853="Cost per service ($USD)"),
SUMIFS(COL!$E:$E,COL!$A:$A,C853,COL!$G:$G,D853),
IF(AND(A853="Cervical Cancer Screening", E853="Cost per service ($USD)"),
SUMIFS(CERV!$E:$E,CERV!$A:$A,C853,CERV!$G:$G,D853),
IF(AND(A853="Cancer Screening for CKD patients", E853="Cost per service ($USD)"),
SUMIFS(CANSCRN!$E:$E,CANSCRN!$A:$A,C853,CANSCRN!$G:$G,D853),
IF(AND(A853="PSA Testing", E853="Total Expenditure ($USD per 100,000 patients)"),
SUMIFS(PSA!$F:$F,PSA!$A:$A,C853,PSA!$G:$G,D853),
IF(AND(A853="Colorectal Cancer Screening", E853="Total Expenditure ($USD per 100,000 patients)"),
SUMIFS(COL!$F:$F,COL!$A:$A,C853,COL!$G:$G,D853),
IF(AND(A853="Cervical Cancer Screening", E853="Total Expenditure ($USD per 100,000 patients)"),
SUMIFS(CERV!$F:$F,CERV!$A:$A,C853,CERV!$G:$G,D853),
SUMIFS(CANSCRN!$F:$F,CANSCRN!$A:$A,C853,CANSCRN!$G:$G,D853))))))))))))</f>
        <v>5898.5667034178614</v>
      </c>
    </row>
    <row r="854" spans="1:6" x14ac:dyDescent="0.2">
      <c r="A854" s="24" t="s">
        <v>103</v>
      </c>
      <c r="B854" s="24" t="s">
        <v>101</v>
      </c>
      <c r="C854" s="24" t="s">
        <v>56</v>
      </c>
      <c r="D854" s="24">
        <v>2014</v>
      </c>
      <c r="E854" s="24" t="s">
        <v>102</v>
      </c>
      <c r="F854" s="3">
        <f>IF(AND(A854="PSA Testing", E854= "Utilization Rate (per 100,000 patients)"),
SUMIFS(PSA!$D:$D,PSA!$A:$A,C854,PSA!$G:$G,D854),
IF(AND(A854="Colorectal Cancer Screening", E854="Utilization Rate (per 100,000 patients)"),
SUMIFS(COL!$D:$D,COL!$A:$A,C854,COL!$G:$G, D854),
IF(AND(A854="Cervical Cancer Screening", E854="Utilization Rate (per 100,000 patients)"),
SUMIFS(CERV!$D:$D,CERV!$A:$A,C854,CERV!$G:$G,D854),
IF(AND(A854="Cancer Screening for CKD patients", E854="Utilization Rate (per 100,000 patients)"),
SUMIFS(CANSCRN!$D:$D,CANSCRN!$A:$A,C854,CANSCRN!$G:$G,D854),
IF(AND(A854="PSA Testing", E854="Cost per service ($USD)"),
SUMIFS(PSA!$E:$E,PSA!$A:$A,C854,PSA!$G:$G,D854),
IF(AND(A854="Colorectal Cancer Screening", E854="Cost per service ($USD)"),
SUMIFS(COL!$E:$E,COL!$A:$A,C854,COL!$G:$G,D854),
IF(AND(A854="Cervical Cancer Screening", E854="Cost per service ($USD)"),
SUMIFS(CERV!$E:$E,CERV!$A:$A,C854,CERV!$G:$G,D854),
IF(AND(A854="Cancer Screening for CKD patients", E854="Cost per service ($USD)"),
SUMIFS(CANSCRN!$E:$E,CANSCRN!$A:$A,C854,CANSCRN!$G:$G,D854),
IF(AND(A854="PSA Testing", E854="Total Expenditure ($USD per 100,000 patients)"),
SUMIFS(PSA!$F:$F,PSA!$A:$A,C854,PSA!$G:$G,D854),
IF(AND(A854="Colorectal Cancer Screening", E854="Total Expenditure ($USD per 100,000 patients)"),
SUMIFS(COL!$F:$F,COL!$A:$A,C854,COL!$G:$G,D854),
IF(AND(A854="Cervical Cancer Screening", E854="Total Expenditure ($USD per 100,000 patients)"),
SUMIFS(CERV!$F:$F,CERV!$A:$A,C854,CERV!$G:$G,D854),
SUMIFS(CANSCRN!$F:$F,CANSCRN!$A:$A,C854,CANSCRN!$G:$G,D854))))))))))))</f>
        <v>6555.4231227651971</v>
      </c>
    </row>
    <row r="855" spans="1:6" x14ac:dyDescent="0.2">
      <c r="A855" s="24" t="s">
        <v>103</v>
      </c>
      <c r="B855" s="24" t="s">
        <v>101</v>
      </c>
      <c r="C855" s="24" t="s">
        <v>56</v>
      </c>
      <c r="D855" s="24">
        <v>2015</v>
      </c>
      <c r="E855" s="24" t="s">
        <v>102</v>
      </c>
      <c r="F855" s="3">
        <f>IF(AND(A855="PSA Testing", E855= "Utilization Rate (per 100,000 patients)"),
SUMIFS(PSA!$D:$D,PSA!$A:$A,C855,PSA!$G:$G,D855),
IF(AND(A855="Colorectal Cancer Screening", E855="Utilization Rate (per 100,000 patients)"),
SUMIFS(COL!$D:$D,COL!$A:$A,C855,COL!$G:$G, D855),
IF(AND(A855="Cervical Cancer Screening", E855="Utilization Rate (per 100,000 patients)"),
SUMIFS(CERV!$D:$D,CERV!$A:$A,C855,CERV!$G:$G,D855),
IF(AND(A855="Cancer Screening for CKD patients", E855="Utilization Rate (per 100,000 patients)"),
SUMIFS(CANSCRN!$D:$D,CANSCRN!$A:$A,C855,CANSCRN!$G:$G,D855),
IF(AND(A855="PSA Testing", E855="Cost per service ($USD)"),
SUMIFS(PSA!$E:$E,PSA!$A:$A,C855,PSA!$G:$G,D855),
IF(AND(A855="Colorectal Cancer Screening", E855="Cost per service ($USD)"),
SUMIFS(COL!$E:$E,COL!$A:$A,C855,COL!$G:$G,D855),
IF(AND(A855="Cervical Cancer Screening", E855="Cost per service ($USD)"),
SUMIFS(CERV!$E:$E,CERV!$A:$A,C855,CERV!$G:$G,D855),
IF(AND(A855="Cancer Screening for CKD patients", E855="Cost per service ($USD)"),
SUMIFS(CANSCRN!$E:$E,CANSCRN!$A:$A,C855,CANSCRN!$G:$G,D855),
IF(AND(A855="PSA Testing", E855="Total Expenditure ($USD per 100,000 patients)"),
SUMIFS(PSA!$F:$F,PSA!$A:$A,C855,PSA!$G:$G,D855),
IF(AND(A855="Colorectal Cancer Screening", E855="Total Expenditure ($USD per 100,000 patients)"),
SUMIFS(COL!$F:$F,COL!$A:$A,C855,COL!$G:$G,D855),
IF(AND(A855="Cervical Cancer Screening", E855="Total Expenditure ($USD per 100,000 patients)"),
SUMIFS(CERV!$F:$F,CERV!$A:$A,C855,CERV!$G:$G,D855),
SUMIFS(CANSCRN!$F:$F,CANSCRN!$A:$A,C855,CANSCRN!$G:$G,D855))))))))))))</f>
        <v>5903.2716927453775</v>
      </c>
    </row>
    <row r="856" spans="1:6" x14ac:dyDescent="0.2">
      <c r="A856" s="24" t="s">
        <v>103</v>
      </c>
      <c r="B856" s="24" t="s">
        <v>101</v>
      </c>
      <c r="C856" s="24" t="s">
        <v>56</v>
      </c>
      <c r="D856" s="24">
        <v>2016</v>
      </c>
      <c r="E856" s="24" t="s">
        <v>102</v>
      </c>
      <c r="F856" s="3">
        <f>IF(AND(A856="PSA Testing", E856= "Utilization Rate (per 100,000 patients)"),
SUMIFS(PSA!$D:$D,PSA!$A:$A,C856,PSA!$G:$G,D856),
IF(AND(A856="Colorectal Cancer Screening", E856="Utilization Rate (per 100,000 patients)"),
SUMIFS(COL!$D:$D,COL!$A:$A,C856,COL!$G:$G, D856),
IF(AND(A856="Cervical Cancer Screening", E856="Utilization Rate (per 100,000 patients)"),
SUMIFS(CERV!$D:$D,CERV!$A:$A,C856,CERV!$G:$G,D856),
IF(AND(A856="Cancer Screening for CKD patients", E856="Utilization Rate (per 100,000 patients)"),
SUMIFS(CANSCRN!$D:$D,CANSCRN!$A:$A,C856,CANSCRN!$G:$G,D856),
IF(AND(A856="PSA Testing", E856="Cost per service ($USD)"),
SUMIFS(PSA!$E:$E,PSA!$A:$A,C856,PSA!$G:$G,D856),
IF(AND(A856="Colorectal Cancer Screening", E856="Cost per service ($USD)"),
SUMIFS(COL!$E:$E,COL!$A:$A,C856,COL!$G:$G,D856),
IF(AND(A856="Cervical Cancer Screening", E856="Cost per service ($USD)"),
SUMIFS(CERV!$E:$E,CERV!$A:$A,C856,CERV!$G:$G,D856),
IF(AND(A856="Cancer Screening for CKD patients", E856="Cost per service ($USD)"),
SUMIFS(CANSCRN!$E:$E,CANSCRN!$A:$A,C856,CANSCRN!$G:$G,D856),
IF(AND(A856="PSA Testing", E856="Total Expenditure ($USD per 100,000 patients)"),
SUMIFS(PSA!$F:$F,PSA!$A:$A,C856,PSA!$G:$G,D856),
IF(AND(A856="Colorectal Cancer Screening", E856="Total Expenditure ($USD per 100,000 patients)"),
SUMIFS(COL!$F:$F,COL!$A:$A,C856,COL!$G:$G,D856),
IF(AND(A856="Cervical Cancer Screening", E856="Total Expenditure ($USD per 100,000 patients)"),
SUMIFS(CERV!$F:$F,CERV!$A:$A,C856,CERV!$G:$G,D856),
SUMIFS(CANSCRN!$F:$F,CANSCRN!$A:$A,C856,CANSCRN!$G:$G,D856))))))))))))</f>
        <v>5774.0585774058582</v>
      </c>
    </row>
    <row r="857" spans="1:6" x14ac:dyDescent="0.2">
      <c r="A857" s="24" t="s">
        <v>103</v>
      </c>
      <c r="B857" s="24" t="s">
        <v>101</v>
      </c>
      <c r="C857" s="24" t="s">
        <v>56</v>
      </c>
      <c r="D857" s="24">
        <v>2017</v>
      </c>
      <c r="E857" s="24" t="s">
        <v>102</v>
      </c>
      <c r="F857" s="3">
        <f>IF(AND(A857="PSA Testing", E857= "Utilization Rate (per 100,000 patients)"),
SUMIFS(PSA!$D:$D,PSA!$A:$A,C857,PSA!$G:$G,D857),
IF(AND(A857="Colorectal Cancer Screening", E857="Utilization Rate (per 100,000 patients)"),
SUMIFS(COL!$D:$D,COL!$A:$A,C857,COL!$G:$G, D857),
IF(AND(A857="Cervical Cancer Screening", E857="Utilization Rate (per 100,000 patients)"),
SUMIFS(CERV!$D:$D,CERV!$A:$A,C857,CERV!$G:$G,D857),
IF(AND(A857="Cancer Screening for CKD patients", E857="Utilization Rate (per 100,000 patients)"),
SUMIFS(CANSCRN!$D:$D,CANSCRN!$A:$A,C857,CANSCRN!$G:$G,D857),
IF(AND(A857="PSA Testing", E857="Cost per service ($USD)"),
SUMIFS(PSA!$E:$E,PSA!$A:$A,C857,PSA!$G:$G,D857),
IF(AND(A857="Colorectal Cancer Screening", E857="Cost per service ($USD)"),
SUMIFS(COL!$E:$E,COL!$A:$A,C857,COL!$G:$G,D857),
IF(AND(A857="Cervical Cancer Screening", E857="Cost per service ($USD)"),
SUMIFS(CERV!$E:$E,CERV!$A:$A,C857,CERV!$G:$G,D857),
IF(AND(A857="Cancer Screening for CKD patients", E857="Cost per service ($USD)"),
SUMIFS(CANSCRN!$E:$E,CANSCRN!$A:$A,C857,CANSCRN!$G:$G,D857),
IF(AND(A857="PSA Testing", E857="Total Expenditure ($USD per 100,000 patients)"),
SUMIFS(PSA!$F:$F,PSA!$A:$A,C857,PSA!$G:$G,D857),
IF(AND(A857="Colorectal Cancer Screening", E857="Total Expenditure ($USD per 100,000 patients)"),
SUMIFS(COL!$F:$F,COL!$A:$A,C857,COL!$G:$G,D857),
IF(AND(A857="Cervical Cancer Screening", E857="Total Expenditure ($USD per 100,000 patients)"),
SUMIFS(CERV!$F:$F,CERV!$A:$A,C857,CERV!$G:$G,D857),
SUMIFS(CANSCRN!$F:$F,CANSCRN!$A:$A,C857,CANSCRN!$G:$G,D857))))))))))))</f>
        <v>6175.1152073732719</v>
      </c>
    </row>
    <row r="858" spans="1:6" x14ac:dyDescent="0.2">
      <c r="A858" s="24" t="s">
        <v>103</v>
      </c>
      <c r="B858" s="24" t="s">
        <v>101</v>
      </c>
      <c r="C858" s="24" t="s">
        <v>56</v>
      </c>
      <c r="D858" s="24">
        <v>2018</v>
      </c>
      <c r="E858" s="24" t="s">
        <v>102</v>
      </c>
      <c r="F858" s="3">
        <f>IF(AND(A858="PSA Testing", E858= "Utilization Rate (per 100,000 patients)"),
SUMIFS(PSA!$D:$D,PSA!$A:$A,C858,PSA!$G:$G,D858),
IF(AND(A858="Colorectal Cancer Screening", E858="Utilization Rate (per 100,000 patients)"),
SUMIFS(COL!$D:$D,COL!$A:$A,C858,COL!$G:$G, D858),
IF(AND(A858="Cervical Cancer Screening", E858="Utilization Rate (per 100,000 patients)"),
SUMIFS(CERV!$D:$D,CERV!$A:$A,C858,CERV!$G:$G,D858),
IF(AND(A858="Cancer Screening for CKD patients", E858="Utilization Rate (per 100,000 patients)"),
SUMIFS(CANSCRN!$D:$D,CANSCRN!$A:$A,C858,CANSCRN!$G:$G,D858),
IF(AND(A858="PSA Testing", E858="Cost per service ($USD)"),
SUMIFS(PSA!$E:$E,PSA!$A:$A,C858,PSA!$G:$G,D858),
IF(AND(A858="Colorectal Cancer Screening", E858="Cost per service ($USD)"),
SUMIFS(COL!$E:$E,COL!$A:$A,C858,COL!$G:$G,D858),
IF(AND(A858="Cervical Cancer Screening", E858="Cost per service ($USD)"),
SUMIFS(CERV!$E:$E,CERV!$A:$A,C858,CERV!$G:$G,D858),
IF(AND(A858="Cancer Screening for CKD patients", E858="Cost per service ($USD)"),
SUMIFS(CANSCRN!$E:$E,CANSCRN!$A:$A,C858,CANSCRN!$G:$G,D858),
IF(AND(A858="PSA Testing", E858="Total Expenditure ($USD per 100,000 patients)"),
SUMIFS(PSA!$F:$F,PSA!$A:$A,C858,PSA!$G:$G,D858),
IF(AND(A858="Colorectal Cancer Screening", E858="Total Expenditure ($USD per 100,000 patients)"),
SUMIFS(COL!$F:$F,COL!$A:$A,C858,COL!$G:$G,D858),
IF(AND(A858="Cervical Cancer Screening", E858="Total Expenditure ($USD per 100,000 patients)"),
SUMIFS(CERV!$F:$F,CERV!$A:$A,C858,CERV!$G:$G,D858),
SUMIFS(CANSCRN!$F:$F,CANSCRN!$A:$A,C858,CANSCRN!$G:$G,D858))))))))))))</f>
        <v>5841.9243986254296</v>
      </c>
    </row>
    <row r="859" spans="1:6" x14ac:dyDescent="0.2">
      <c r="A859" s="24" t="s">
        <v>103</v>
      </c>
      <c r="B859" s="24" t="s">
        <v>101</v>
      </c>
      <c r="C859" s="24" t="s">
        <v>56</v>
      </c>
      <c r="D859" s="24">
        <v>2019</v>
      </c>
      <c r="E859" s="24" t="s">
        <v>102</v>
      </c>
      <c r="F859" s="3">
        <f>IF(AND(A859="PSA Testing", E859= "Utilization Rate (per 100,000 patients)"),
SUMIFS(PSA!$D:$D,PSA!$A:$A,C859,PSA!$G:$G,D859),
IF(AND(A859="Colorectal Cancer Screening", E859="Utilization Rate (per 100,000 patients)"),
SUMIFS(COL!$D:$D,COL!$A:$A,C859,COL!$G:$G, D859),
IF(AND(A859="Cervical Cancer Screening", E859="Utilization Rate (per 100,000 patients)"),
SUMIFS(CERV!$D:$D,CERV!$A:$A,C859,CERV!$G:$G,D859),
IF(AND(A859="Cancer Screening for CKD patients", E859="Utilization Rate (per 100,000 patients)"),
SUMIFS(CANSCRN!$D:$D,CANSCRN!$A:$A,C859,CANSCRN!$G:$G,D859),
IF(AND(A859="PSA Testing", E859="Cost per service ($USD)"),
SUMIFS(PSA!$E:$E,PSA!$A:$A,C859,PSA!$G:$G,D859),
IF(AND(A859="Colorectal Cancer Screening", E859="Cost per service ($USD)"),
SUMIFS(COL!$E:$E,COL!$A:$A,C859,COL!$G:$G,D859),
IF(AND(A859="Cervical Cancer Screening", E859="Cost per service ($USD)"),
SUMIFS(CERV!$E:$E,CERV!$A:$A,C859,CERV!$G:$G,D859),
IF(AND(A859="Cancer Screening for CKD patients", E859="Cost per service ($USD)"),
SUMIFS(CANSCRN!$E:$E,CANSCRN!$A:$A,C859,CANSCRN!$G:$G,D859),
IF(AND(A859="PSA Testing", E859="Total Expenditure ($USD per 100,000 patients)"),
SUMIFS(PSA!$F:$F,PSA!$A:$A,C859,PSA!$G:$G,D859),
IF(AND(A859="Colorectal Cancer Screening", E859="Total Expenditure ($USD per 100,000 patients)"),
SUMIFS(COL!$F:$F,COL!$A:$A,C859,COL!$G:$G,D859),
IF(AND(A859="Cervical Cancer Screening", E859="Total Expenditure ($USD per 100,000 patients)"),
SUMIFS(CERV!$F:$F,CERV!$A:$A,C859,CERV!$G:$G,D859),
SUMIFS(CANSCRN!$F:$F,CANSCRN!$A:$A,C859,CANSCRN!$G:$G,D859))))))))))))</f>
        <v>4730.2904564315349</v>
      </c>
    </row>
    <row r="860" spans="1:6" x14ac:dyDescent="0.2">
      <c r="A860" s="24" t="s">
        <v>103</v>
      </c>
      <c r="B860" s="24" t="s">
        <v>101</v>
      </c>
      <c r="C860" s="24" t="s">
        <v>57</v>
      </c>
      <c r="D860" s="24">
        <v>2009</v>
      </c>
      <c r="E860" s="24" t="s">
        <v>102</v>
      </c>
      <c r="F860" s="3">
        <f>IF(AND(A860="PSA Testing", E860= "Utilization Rate (per 100,000 patients)"),
SUMIFS(PSA!$D:$D,PSA!$A:$A,C860,PSA!$G:$G,D860),
IF(AND(A860="Colorectal Cancer Screening", E860="Utilization Rate (per 100,000 patients)"),
SUMIFS(COL!$D:$D,COL!$A:$A,C860,COL!$G:$G, D860),
IF(AND(A860="Cervical Cancer Screening", E860="Utilization Rate (per 100,000 patients)"),
SUMIFS(CERV!$D:$D,CERV!$A:$A,C860,CERV!$G:$G,D860),
IF(AND(A860="Cancer Screening for CKD patients", E860="Utilization Rate (per 100,000 patients)"),
SUMIFS(CANSCRN!$D:$D,CANSCRN!$A:$A,C860,CANSCRN!$G:$G,D860),
IF(AND(A860="PSA Testing", E860="Cost per service ($USD)"),
SUMIFS(PSA!$E:$E,PSA!$A:$A,C860,PSA!$G:$G,D860),
IF(AND(A860="Colorectal Cancer Screening", E860="Cost per service ($USD)"),
SUMIFS(COL!$E:$E,COL!$A:$A,C860,COL!$G:$G,D860),
IF(AND(A860="Cervical Cancer Screening", E860="Cost per service ($USD)"),
SUMIFS(CERV!$E:$E,CERV!$A:$A,C860,CERV!$G:$G,D860),
IF(AND(A860="Cancer Screening for CKD patients", E860="Cost per service ($USD)"),
SUMIFS(CANSCRN!$E:$E,CANSCRN!$A:$A,C860,CANSCRN!$G:$G,D860),
IF(AND(A860="PSA Testing", E860="Total Expenditure ($USD per 100,000 patients)"),
SUMIFS(PSA!$F:$F,PSA!$A:$A,C860,PSA!$G:$G,D860),
IF(AND(A860="Colorectal Cancer Screening", E860="Total Expenditure ($USD per 100,000 patients)"),
SUMIFS(COL!$F:$F,COL!$A:$A,C860,COL!$G:$G,D860),
IF(AND(A860="Cervical Cancer Screening", E860="Total Expenditure ($USD per 100,000 patients)"),
SUMIFS(CERV!$F:$F,CERV!$A:$A,C860,CERV!$G:$G,D860),
SUMIFS(CANSCRN!$F:$F,CANSCRN!$A:$A,C860,CANSCRN!$G:$G,D860))))))))))))</f>
        <v>11485.30673848066</v>
      </c>
    </row>
    <row r="861" spans="1:6" x14ac:dyDescent="0.2">
      <c r="A861" s="24" t="s">
        <v>103</v>
      </c>
      <c r="B861" s="24" t="s">
        <v>101</v>
      </c>
      <c r="C861" s="24" t="s">
        <v>57</v>
      </c>
      <c r="D861" s="24">
        <v>2010</v>
      </c>
      <c r="E861" s="24" t="s">
        <v>102</v>
      </c>
      <c r="F861" s="3">
        <f>IF(AND(A861="PSA Testing", E861= "Utilization Rate (per 100,000 patients)"),
SUMIFS(PSA!$D:$D,PSA!$A:$A,C861,PSA!$G:$G,D861),
IF(AND(A861="Colorectal Cancer Screening", E861="Utilization Rate (per 100,000 patients)"),
SUMIFS(COL!$D:$D,COL!$A:$A,C861,COL!$G:$G, D861),
IF(AND(A861="Cervical Cancer Screening", E861="Utilization Rate (per 100,000 patients)"),
SUMIFS(CERV!$D:$D,CERV!$A:$A,C861,CERV!$G:$G,D861),
IF(AND(A861="Cancer Screening for CKD patients", E861="Utilization Rate (per 100,000 patients)"),
SUMIFS(CANSCRN!$D:$D,CANSCRN!$A:$A,C861,CANSCRN!$G:$G,D861),
IF(AND(A861="PSA Testing", E861="Cost per service ($USD)"),
SUMIFS(PSA!$E:$E,PSA!$A:$A,C861,PSA!$G:$G,D861),
IF(AND(A861="Colorectal Cancer Screening", E861="Cost per service ($USD)"),
SUMIFS(COL!$E:$E,COL!$A:$A,C861,COL!$G:$G,D861),
IF(AND(A861="Cervical Cancer Screening", E861="Cost per service ($USD)"),
SUMIFS(CERV!$E:$E,CERV!$A:$A,C861,CERV!$G:$G,D861),
IF(AND(A861="Cancer Screening for CKD patients", E861="Cost per service ($USD)"),
SUMIFS(CANSCRN!$E:$E,CANSCRN!$A:$A,C861,CANSCRN!$G:$G,D861),
IF(AND(A861="PSA Testing", E861="Total Expenditure ($USD per 100,000 patients)"),
SUMIFS(PSA!$F:$F,PSA!$A:$A,C861,PSA!$G:$G,D861),
IF(AND(A861="Colorectal Cancer Screening", E861="Total Expenditure ($USD per 100,000 patients)"),
SUMIFS(COL!$F:$F,COL!$A:$A,C861,COL!$G:$G,D861),
IF(AND(A861="Cervical Cancer Screening", E861="Total Expenditure ($USD per 100,000 patients)"),
SUMIFS(CERV!$F:$F,CERV!$A:$A,C861,CERV!$G:$G,D861),
SUMIFS(CANSCRN!$F:$F,CANSCRN!$A:$A,C861,CANSCRN!$G:$G,D861))))))))))))</f>
        <v>10850.632634058169</v>
      </c>
    </row>
    <row r="862" spans="1:6" x14ac:dyDescent="0.2">
      <c r="A862" s="24" t="s">
        <v>103</v>
      </c>
      <c r="B862" s="24" t="s">
        <v>101</v>
      </c>
      <c r="C862" s="24" t="s">
        <v>57</v>
      </c>
      <c r="D862" s="24">
        <v>2011</v>
      </c>
      <c r="E862" s="24" t="s">
        <v>102</v>
      </c>
      <c r="F862" s="3">
        <f>IF(AND(A862="PSA Testing", E862= "Utilization Rate (per 100,000 patients)"),
SUMIFS(PSA!$D:$D,PSA!$A:$A,C862,PSA!$G:$G,D862),
IF(AND(A862="Colorectal Cancer Screening", E862="Utilization Rate (per 100,000 patients)"),
SUMIFS(COL!$D:$D,COL!$A:$A,C862,COL!$G:$G, D862),
IF(AND(A862="Cervical Cancer Screening", E862="Utilization Rate (per 100,000 patients)"),
SUMIFS(CERV!$D:$D,CERV!$A:$A,C862,CERV!$G:$G,D862),
IF(AND(A862="Cancer Screening for CKD patients", E862="Utilization Rate (per 100,000 patients)"),
SUMIFS(CANSCRN!$D:$D,CANSCRN!$A:$A,C862,CANSCRN!$G:$G,D862),
IF(AND(A862="PSA Testing", E862="Cost per service ($USD)"),
SUMIFS(PSA!$E:$E,PSA!$A:$A,C862,PSA!$G:$G,D862),
IF(AND(A862="Colorectal Cancer Screening", E862="Cost per service ($USD)"),
SUMIFS(COL!$E:$E,COL!$A:$A,C862,COL!$G:$G,D862),
IF(AND(A862="Cervical Cancer Screening", E862="Cost per service ($USD)"),
SUMIFS(CERV!$E:$E,CERV!$A:$A,C862,CERV!$G:$G,D862),
IF(AND(A862="Cancer Screening for CKD patients", E862="Cost per service ($USD)"),
SUMIFS(CANSCRN!$E:$E,CANSCRN!$A:$A,C862,CANSCRN!$G:$G,D862),
IF(AND(A862="PSA Testing", E862="Total Expenditure ($USD per 100,000 patients)"),
SUMIFS(PSA!$F:$F,PSA!$A:$A,C862,PSA!$G:$G,D862),
IF(AND(A862="Colorectal Cancer Screening", E862="Total Expenditure ($USD per 100,000 patients)"),
SUMIFS(COL!$F:$F,COL!$A:$A,C862,COL!$G:$G,D862),
IF(AND(A862="Cervical Cancer Screening", E862="Total Expenditure ($USD per 100,000 patients)"),
SUMIFS(CERV!$F:$F,CERV!$A:$A,C862,CERV!$G:$G,D862),
SUMIFS(CANSCRN!$F:$F,CANSCRN!$A:$A,C862,CANSCRN!$G:$G,D862))))))))))))</f>
        <v>10740.386850192392</v>
      </c>
    </row>
    <row r="863" spans="1:6" x14ac:dyDescent="0.2">
      <c r="A863" s="24" t="s">
        <v>103</v>
      </c>
      <c r="B863" s="24" t="s">
        <v>101</v>
      </c>
      <c r="C863" s="24" t="s">
        <v>57</v>
      </c>
      <c r="D863" s="24">
        <v>2012</v>
      </c>
      <c r="E863" s="24" t="s">
        <v>102</v>
      </c>
      <c r="F863" s="3">
        <f>IF(AND(A863="PSA Testing", E863= "Utilization Rate (per 100,000 patients)"),
SUMIFS(PSA!$D:$D,PSA!$A:$A,C863,PSA!$G:$G,D863),
IF(AND(A863="Colorectal Cancer Screening", E863="Utilization Rate (per 100,000 patients)"),
SUMIFS(COL!$D:$D,COL!$A:$A,C863,COL!$G:$G, D863),
IF(AND(A863="Cervical Cancer Screening", E863="Utilization Rate (per 100,000 patients)"),
SUMIFS(CERV!$D:$D,CERV!$A:$A,C863,CERV!$G:$G,D863),
IF(AND(A863="Cancer Screening for CKD patients", E863="Utilization Rate (per 100,000 patients)"),
SUMIFS(CANSCRN!$D:$D,CANSCRN!$A:$A,C863,CANSCRN!$G:$G,D863),
IF(AND(A863="PSA Testing", E863="Cost per service ($USD)"),
SUMIFS(PSA!$E:$E,PSA!$A:$A,C863,PSA!$G:$G,D863),
IF(AND(A863="Colorectal Cancer Screening", E863="Cost per service ($USD)"),
SUMIFS(COL!$E:$E,COL!$A:$A,C863,COL!$G:$G,D863),
IF(AND(A863="Cervical Cancer Screening", E863="Cost per service ($USD)"),
SUMIFS(CERV!$E:$E,CERV!$A:$A,C863,CERV!$G:$G,D863),
IF(AND(A863="Cancer Screening for CKD patients", E863="Cost per service ($USD)"),
SUMIFS(CANSCRN!$E:$E,CANSCRN!$A:$A,C863,CANSCRN!$G:$G,D863),
IF(AND(A863="PSA Testing", E863="Total Expenditure ($USD per 100,000 patients)"),
SUMIFS(PSA!$F:$F,PSA!$A:$A,C863,PSA!$G:$G,D863),
IF(AND(A863="Colorectal Cancer Screening", E863="Total Expenditure ($USD per 100,000 patients)"),
SUMIFS(COL!$F:$F,COL!$A:$A,C863,COL!$G:$G,D863),
IF(AND(A863="Cervical Cancer Screening", E863="Total Expenditure ($USD per 100,000 patients)"),
SUMIFS(CERV!$F:$F,CERV!$A:$A,C863,CERV!$G:$G,D863),
SUMIFS(CANSCRN!$F:$F,CANSCRN!$A:$A,C863,CANSCRN!$G:$G,D863))))))))))))</f>
        <v>10130.571814497975</v>
      </c>
    </row>
    <row r="864" spans="1:6" x14ac:dyDescent="0.2">
      <c r="A864" s="24" t="s">
        <v>103</v>
      </c>
      <c r="B864" s="24" t="s">
        <v>101</v>
      </c>
      <c r="C864" s="24" t="s">
        <v>57</v>
      </c>
      <c r="D864" s="24">
        <v>2013</v>
      </c>
      <c r="E864" s="24" t="s">
        <v>102</v>
      </c>
      <c r="F864" s="3">
        <f>IF(AND(A864="PSA Testing", E864= "Utilization Rate (per 100,000 patients)"),
SUMIFS(PSA!$D:$D,PSA!$A:$A,C864,PSA!$G:$G,D864),
IF(AND(A864="Colorectal Cancer Screening", E864="Utilization Rate (per 100,000 patients)"),
SUMIFS(COL!$D:$D,COL!$A:$A,C864,COL!$G:$G, D864),
IF(AND(A864="Cervical Cancer Screening", E864="Utilization Rate (per 100,000 patients)"),
SUMIFS(CERV!$D:$D,CERV!$A:$A,C864,CERV!$G:$G,D864),
IF(AND(A864="Cancer Screening for CKD patients", E864="Utilization Rate (per 100,000 patients)"),
SUMIFS(CANSCRN!$D:$D,CANSCRN!$A:$A,C864,CANSCRN!$G:$G,D864),
IF(AND(A864="PSA Testing", E864="Cost per service ($USD)"),
SUMIFS(PSA!$E:$E,PSA!$A:$A,C864,PSA!$G:$G,D864),
IF(AND(A864="Colorectal Cancer Screening", E864="Cost per service ($USD)"),
SUMIFS(COL!$E:$E,COL!$A:$A,C864,COL!$G:$G,D864),
IF(AND(A864="Cervical Cancer Screening", E864="Cost per service ($USD)"),
SUMIFS(CERV!$E:$E,CERV!$A:$A,C864,CERV!$G:$G,D864),
IF(AND(A864="Cancer Screening for CKD patients", E864="Cost per service ($USD)"),
SUMIFS(CANSCRN!$E:$E,CANSCRN!$A:$A,C864,CANSCRN!$G:$G,D864),
IF(AND(A864="PSA Testing", E864="Total Expenditure ($USD per 100,000 patients)"),
SUMIFS(PSA!$F:$F,PSA!$A:$A,C864,PSA!$G:$G,D864),
IF(AND(A864="Colorectal Cancer Screening", E864="Total Expenditure ($USD per 100,000 patients)"),
SUMIFS(COL!$F:$F,COL!$A:$A,C864,COL!$G:$G,D864),
IF(AND(A864="Cervical Cancer Screening", E864="Total Expenditure ($USD per 100,000 patients)"),
SUMIFS(CERV!$F:$F,CERV!$A:$A,C864,CERV!$G:$G,D864),
SUMIFS(CANSCRN!$F:$F,CANSCRN!$A:$A,C864,CANSCRN!$G:$G,D864))))))))))))</f>
        <v>10502.096328867983</v>
      </c>
    </row>
    <row r="865" spans="1:6" x14ac:dyDescent="0.2">
      <c r="A865" s="24" t="s">
        <v>103</v>
      </c>
      <c r="B865" s="24" t="s">
        <v>101</v>
      </c>
      <c r="C865" s="24" t="s">
        <v>57</v>
      </c>
      <c r="D865" s="24">
        <v>2014</v>
      </c>
      <c r="E865" s="24" t="s">
        <v>102</v>
      </c>
      <c r="F865" s="3">
        <f>IF(AND(A865="PSA Testing", E865= "Utilization Rate (per 100,000 patients)"),
SUMIFS(PSA!$D:$D,PSA!$A:$A,C865,PSA!$G:$G,D865),
IF(AND(A865="Colorectal Cancer Screening", E865="Utilization Rate (per 100,000 patients)"),
SUMIFS(COL!$D:$D,COL!$A:$A,C865,COL!$G:$G, D865),
IF(AND(A865="Cervical Cancer Screening", E865="Utilization Rate (per 100,000 patients)"),
SUMIFS(CERV!$D:$D,CERV!$A:$A,C865,CERV!$G:$G,D865),
IF(AND(A865="Cancer Screening for CKD patients", E865="Utilization Rate (per 100,000 patients)"),
SUMIFS(CANSCRN!$D:$D,CANSCRN!$A:$A,C865,CANSCRN!$G:$G,D865),
IF(AND(A865="PSA Testing", E865="Cost per service ($USD)"),
SUMIFS(PSA!$E:$E,PSA!$A:$A,C865,PSA!$G:$G,D865),
IF(AND(A865="Colorectal Cancer Screening", E865="Cost per service ($USD)"),
SUMIFS(COL!$E:$E,COL!$A:$A,C865,COL!$G:$G,D865),
IF(AND(A865="Cervical Cancer Screening", E865="Cost per service ($USD)"),
SUMIFS(CERV!$E:$E,CERV!$A:$A,C865,CERV!$G:$G,D865),
IF(AND(A865="Cancer Screening for CKD patients", E865="Cost per service ($USD)"),
SUMIFS(CANSCRN!$E:$E,CANSCRN!$A:$A,C865,CANSCRN!$G:$G,D865),
IF(AND(A865="PSA Testing", E865="Total Expenditure ($USD per 100,000 patients)"),
SUMIFS(PSA!$F:$F,PSA!$A:$A,C865,PSA!$G:$G,D865),
IF(AND(A865="Colorectal Cancer Screening", E865="Total Expenditure ($USD per 100,000 patients)"),
SUMIFS(COL!$F:$F,COL!$A:$A,C865,COL!$G:$G,D865),
IF(AND(A865="Cervical Cancer Screening", E865="Total Expenditure ($USD per 100,000 patients)"),
SUMIFS(CERV!$F:$F,CERV!$A:$A,C865,CERV!$G:$G,D865),
SUMIFS(CANSCRN!$F:$F,CANSCRN!$A:$A,C865,CANSCRN!$G:$G,D865))))))))))))</f>
        <v>9328.8212069937945</v>
      </c>
    </row>
    <row r="866" spans="1:6" x14ac:dyDescent="0.2">
      <c r="A866" s="24" t="s">
        <v>103</v>
      </c>
      <c r="B866" s="24" t="s">
        <v>101</v>
      </c>
      <c r="C866" s="24" t="s">
        <v>57</v>
      </c>
      <c r="D866" s="24">
        <v>2015</v>
      </c>
      <c r="E866" s="24" t="s">
        <v>102</v>
      </c>
      <c r="F866" s="3">
        <f>IF(AND(A866="PSA Testing", E866= "Utilization Rate (per 100,000 patients)"),
SUMIFS(PSA!$D:$D,PSA!$A:$A,C866,PSA!$G:$G,D866),
IF(AND(A866="Colorectal Cancer Screening", E866="Utilization Rate (per 100,000 patients)"),
SUMIFS(COL!$D:$D,COL!$A:$A,C866,COL!$G:$G, D866),
IF(AND(A866="Cervical Cancer Screening", E866="Utilization Rate (per 100,000 patients)"),
SUMIFS(CERV!$D:$D,CERV!$A:$A,C866,CERV!$G:$G,D866),
IF(AND(A866="Cancer Screening for CKD patients", E866="Utilization Rate (per 100,000 patients)"),
SUMIFS(CANSCRN!$D:$D,CANSCRN!$A:$A,C866,CANSCRN!$G:$G,D866),
IF(AND(A866="PSA Testing", E866="Cost per service ($USD)"),
SUMIFS(PSA!$E:$E,PSA!$A:$A,C866,PSA!$G:$G,D866),
IF(AND(A866="Colorectal Cancer Screening", E866="Cost per service ($USD)"),
SUMIFS(COL!$E:$E,COL!$A:$A,C866,COL!$G:$G,D866),
IF(AND(A866="Cervical Cancer Screening", E866="Cost per service ($USD)"),
SUMIFS(CERV!$E:$E,CERV!$A:$A,C866,CERV!$G:$G,D866),
IF(AND(A866="Cancer Screening for CKD patients", E866="Cost per service ($USD)"),
SUMIFS(CANSCRN!$E:$E,CANSCRN!$A:$A,C866,CANSCRN!$G:$G,D866),
IF(AND(A866="PSA Testing", E866="Total Expenditure ($USD per 100,000 patients)"),
SUMIFS(PSA!$F:$F,PSA!$A:$A,C866,PSA!$G:$G,D866),
IF(AND(A866="Colorectal Cancer Screening", E866="Total Expenditure ($USD per 100,000 patients)"),
SUMIFS(COL!$F:$F,COL!$A:$A,C866,COL!$G:$G,D866),
IF(AND(A866="Cervical Cancer Screening", E866="Total Expenditure ($USD per 100,000 patients)"),
SUMIFS(CERV!$F:$F,CERV!$A:$A,C866,CERV!$G:$G,D866),
SUMIFS(CANSCRN!$F:$F,CANSCRN!$A:$A,C866,CANSCRN!$G:$G,D866))))))))))))</f>
        <v>9520.3128155232862</v>
      </c>
    </row>
    <row r="867" spans="1:6" x14ac:dyDescent="0.2">
      <c r="A867" s="24" t="s">
        <v>103</v>
      </c>
      <c r="B867" s="24" t="s">
        <v>101</v>
      </c>
      <c r="C867" s="24" t="s">
        <v>57</v>
      </c>
      <c r="D867" s="24">
        <v>2016</v>
      </c>
      <c r="E867" s="24" t="s">
        <v>102</v>
      </c>
      <c r="F867" s="3">
        <f>IF(AND(A867="PSA Testing", E867= "Utilization Rate (per 100,000 patients)"),
SUMIFS(PSA!$D:$D,PSA!$A:$A,C867,PSA!$G:$G,D867),
IF(AND(A867="Colorectal Cancer Screening", E867="Utilization Rate (per 100,000 patients)"),
SUMIFS(COL!$D:$D,COL!$A:$A,C867,COL!$G:$G, D867),
IF(AND(A867="Cervical Cancer Screening", E867="Utilization Rate (per 100,000 patients)"),
SUMIFS(CERV!$D:$D,CERV!$A:$A,C867,CERV!$G:$G,D867),
IF(AND(A867="Cancer Screening for CKD patients", E867="Utilization Rate (per 100,000 patients)"),
SUMIFS(CANSCRN!$D:$D,CANSCRN!$A:$A,C867,CANSCRN!$G:$G,D867),
IF(AND(A867="PSA Testing", E867="Cost per service ($USD)"),
SUMIFS(PSA!$E:$E,PSA!$A:$A,C867,PSA!$G:$G,D867),
IF(AND(A867="Colorectal Cancer Screening", E867="Cost per service ($USD)"),
SUMIFS(COL!$E:$E,COL!$A:$A,C867,COL!$G:$G,D867),
IF(AND(A867="Cervical Cancer Screening", E867="Cost per service ($USD)"),
SUMIFS(CERV!$E:$E,CERV!$A:$A,C867,CERV!$G:$G,D867),
IF(AND(A867="Cancer Screening for CKD patients", E867="Cost per service ($USD)"),
SUMIFS(CANSCRN!$E:$E,CANSCRN!$A:$A,C867,CANSCRN!$G:$G,D867),
IF(AND(A867="PSA Testing", E867="Total Expenditure ($USD per 100,000 patients)"),
SUMIFS(PSA!$F:$F,PSA!$A:$A,C867,PSA!$G:$G,D867),
IF(AND(A867="Colorectal Cancer Screening", E867="Total Expenditure ($USD per 100,000 patients)"),
SUMIFS(COL!$F:$F,COL!$A:$A,C867,COL!$G:$G,D867),
IF(AND(A867="Cervical Cancer Screening", E867="Total Expenditure ($USD per 100,000 patients)"),
SUMIFS(CERV!$F:$F,CERV!$A:$A,C867,CERV!$G:$G,D867),
SUMIFS(CANSCRN!$F:$F,CANSCRN!$A:$A,C867,CANSCRN!$G:$G,D867))))))))))))</f>
        <v>9161.5362063910889</v>
      </c>
    </row>
    <row r="868" spans="1:6" x14ac:dyDescent="0.2">
      <c r="A868" s="24" t="s">
        <v>103</v>
      </c>
      <c r="B868" s="24" t="s">
        <v>101</v>
      </c>
      <c r="C868" s="24" t="s">
        <v>57</v>
      </c>
      <c r="D868" s="24">
        <v>2017</v>
      </c>
      <c r="E868" s="24" t="s">
        <v>102</v>
      </c>
      <c r="F868" s="3">
        <f>IF(AND(A868="PSA Testing", E868= "Utilization Rate (per 100,000 patients)"),
SUMIFS(PSA!$D:$D,PSA!$A:$A,C868,PSA!$G:$G,D868),
IF(AND(A868="Colorectal Cancer Screening", E868="Utilization Rate (per 100,000 patients)"),
SUMIFS(COL!$D:$D,COL!$A:$A,C868,COL!$G:$G, D868),
IF(AND(A868="Cervical Cancer Screening", E868="Utilization Rate (per 100,000 patients)"),
SUMIFS(CERV!$D:$D,CERV!$A:$A,C868,CERV!$G:$G,D868),
IF(AND(A868="Cancer Screening for CKD patients", E868="Utilization Rate (per 100,000 patients)"),
SUMIFS(CANSCRN!$D:$D,CANSCRN!$A:$A,C868,CANSCRN!$G:$G,D868),
IF(AND(A868="PSA Testing", E868="Cost per service ($USD)"),
SUMIFS(PSA!$E:$E,PSA!$A:$A,C868,PSA!$G:$G,D868),
IF(AND(A868="Colorectal Cancer Screening", E868="Cost per service ($USD)"),
SUMIFS(COL!$E:$E,COL!$A:$A,C868,COL!$G:$G,D868),
IF(AND(A868="Cervical Cancer Screening", E868="Cost per service ($USD)"),
SUMIFS(CERV!$E:$E,CERV!$A:$A,C868,CERV!$G:$G,D868),
IF(AND(A868="Cancer Screening for CKD patients", E868="Cost per service ($USD)"),
SUMIFS(CANSCRN!$E:$E,CANSCRN!$A:$A,C868,CANSCRN!$G:$G,D868),
IF(AND(A868="PSA Testing", E868="Total Expenditure ($USD per 100,000 patients)"),
SUMIFS(PSA!$F:$F,PSA!$A:$A,C868,PSA!$G:$G,D868),
IF(AND(A868="Colorectal Cancer Screening", E868="Total Expenditure ($USD per 100,000 patients)"),
SUMIFS(COL!$F:$F,COL!$A:$A,C868,COL!$G:$G,D868),
IF(AND(A868="Cervical Cancer Screening", E868="Total Expenditure ($USD per 100,000 patients)"),
SUMIFS(CERV!$F:$F,CERV!$A:$A,C868,CERV!$G:$G,D868),
SUMIFS(CANSCRN!$F:$F,CANSCRN!$A:$A,C868,CANSCRN!$G:$G,D868))))))))))))</f>
        <v>8645.4006944917273</v>
      </c>
    </row>
    <row r="869" spans="1:6" x14ac:dyDescent="0.2">
      <c r="A869" s="24" t="s">
        <v>103</v>
      </c>
      <c r="B869" s="24" t="s">
        <v>101</v>
      </c>
      <c r="C869" s="24" t="s">
        <v>57</v>
      </c>
      <c r="D869" s="24">
        <v>2018</v>
      </c>
      <c r="E869" s="24" t="s">
        <v>102</v>
      </c>
      <c r="F869" s="3">
        <f>IF(AND(A869="PSA Testing", E869= "Utilization Rate (per 100,000 patients)"),
SUMIFS(PSA!$D:$D,PSA!$A:$A,C869,PSA!$G:$G,D869),
IF(AND(A869="Colorectal Cancer Screening", E869="Utilization Rate (per 100,000 patients)"),
SUMIFS(COL!$D:$D,COL!$A:$A,C869,COL!$G:$G, D869),
IF(AND(A869="Cervical Cancer Screening", E869="Utilization Rate (per 100,000 patients)"),
SUMIFS(CERV!$D:$D,CERV!$A:$A,C869,CERV!$G:$G,D869),
IF(AND(A869="Cancer Screening for CKD patients", E869="Utilization Rate (per 100,000 patients)"),
SUMIFS(CANSCRN!$D:$D,CANSCRN!$A:$A,C869,CANSCRN!$G:$G,D869),
IF(AND(A869="PSA Testing", E869="Cost per service ($USD)"),
SUMIFS(PSA!$E:$E,PSA!$A:$A,C869,PSA!$G:$G,D869),
IF(AND(A869="Colorectal Cancer Screening", E869="Cost per service ($USD)"),
SUMIFS(COL!$E:$E,COL!$A:$A,C869,COL!$G:$G,D869),
IF(AND(A869="Cervical Cancer Screening", E869="Cost per service ($USD)"),
SUMIFS(CERV!$E:$E,CERV!$A:$A,C869,CERV!$G:$G,D869),
IF(AND(A869="Cancer Screening for CKD patients", E869="Cost per service ($USD)"),
SUMIFS(CANSCRN!$E:$E,CANSCRN!$A:$A,C869,CANSCRN!$G:$G,D869),
IF(AND(A869="PSA Testing", E869="Total Expenditure ($USD per 100,000 patients)"),
SUMIFS(PSA!$F:$F,PSA!$A:$A,C869,PSA!$G:$G,D869),
IF(AND(A869="Colorectal Cancer Screening", E869="Total Expenditure ($USD per 100,000 patients)"),
SUMIFS(COL!$F:$F,COL!$A:$A,C869,COL!$G:$G,D869),
IF(AND(A869="Cervical Cancer Screening", E869="Total Expenditure ($USD per 100,000 patients)"),
SUMIFS(CERV!$F:$F,CERV!$A:$A,C869,CERV!$G:$G,D869),
SUMIFS(CANSCRN!$F:$F,CANSCRN!$A:$A,C869,CANSCRN!$G:$G,D869))))))))))))</f>
        <v>8438.8567293777141</v>
      </c>
    </row>
    <row r="870" spans="1:6" x14ac:dyDescent="0.2">
      <c r="A870" s="24" t="s">
        <v>103</v>
      </c>
      <c r="B870" s="24" t="s">
        <v>101</v>
      </c>
      <c r="C870" s="24" t="s">
        <v>57</v>
      </c>
      <c r="D870" s="24">
        <v>2019</v>
      </c>
      <c r="E870" s="24" t="s">
        <v>102</v>
      </c>
      <c r="F870" s="3">
        <f>IF(AND(A870="PSA Testing", E870= "Utilization Rate (per 100,000 patients)"),
SUMIFS(PSA!$D:$D,PSA!$A:$A,C870,PSA!$G:$G,D870),
IF(AND(A870="Colorectal Cancer Screening", E870="Utilization Rate (per 100,000 patients)"),
SUMIFS(COL!$D:$D,COL!$A:$A,C870,COL!$G:$G, D870),
IF(AND(A870="Cervical Cancer Screening", E870="Utilization Rate (per 100,000 patients)"),
SUMIFS(CERV!$D:$D,CERV!$A:$A,C870,CERV!$G:$G,D870),
IF(AND(A870="Cancer Screening for CKD patients", E870="Utilization Rate (per 100,000 patients)"),
SUMIFS(CANSCRN!$D:$D,CANSCRN!$A:$A,C870,CANSCRN!$G:$G,D870),
IF(AND(A870="PSA Testing", E870="Cost per service ($USD)"),
SUMIFS(PSA!$E:$E,PSA!$A:$A,C870,PSA!$G:$G,D870),
IF(AND(A870="Colorectal Cancer Screening", E870="Cost per service ($USD)"),
SUMIFS(COL!$E:$E,COL!$A:$A,C870,COL!$G:$G,D870),
IF(AND(A870="Cervical Cancer Screening", E870="Cost per service ($USD)"),
SUMIFS(CERV!$E:$E,CERV!$A:$A,C870,CERV!$G:$G,D870),
IF(AND(A870="Cancer Screening for CKD patients", E870="Cost per service ($USD)"),
SUMIFS(CANSCRN!$E:$E,CANSCRN!$A:$A,C870,CANSCRN!$G:$G,D870),
IF(AND(A870="PSA Testing", E870="Total Expenditure ($USD per 100,000 patients)"),
SUMIFS(PSA!$F:$F,PSA!$A:$A,C870,PSA!$G:$G,D870),
IF(AND(A870="Colorectal Cancer Screening", E870="Total Expenditure ($USD per 100,000 patients)"),
SUMIFS(COL!$F:$F,COL!$A:$A,C870,COL!$G:$G,D870),
IF(AND(A870="Cervical Cancer Screening", E870="Total Expenditure ($USD per 100,000 patients)"),
SUMIFS(CERV!$F:$F,CERV!$A:$A,C870,CERV!$G:$G,D870),
SUMIFS(CANSCRN!$F:$F,CANSCRN!$A:$A,C870,CANSCRN!$G:$G,D870))))))))))))</f>
        <v>8420.2954810129468</v>
      </c>
    </row>
    <row r="871" spans="1:6" x14ac:dyDescent="0.2">
      <c r="A871" s="24" t="s">
        <v>103</v>
      </c>
      <c r="B871" s="24" t="s">
        <v>101</v>
      </c>
      <c r="C871" s="24" t="s">
        <v>58</v>
      </c>
      <c r="D871" s="24">
        <v>2009</v>
      </c>
      <c r="E871" s="24" t="s">
        <v>102</v>
      </c>
      <c r="F871" s="3">
        <f>IF(AND(A871="PSA Testing", E871= "Utilization Rate (per 100,000 patients)"),
SUMIFS(PSA!$D:$D,PSA!$A:$A,C871,PSA!$G:$G,D871),
IF(AND(A871="Colorectal Cancer Screening", E871="Utilization Rate (per 100,000 patients)"),
SUMIFS(COL!$D:$D,COL!$A:$A,C871,COL!$G:$G, D871),
IF(AND(A871="Cervical Cancer Screening", E871="Utilization Rate (per 100,000 patients)"),
SUMIFS(CERV!$D:$D,CERV!$A:$A,C871,CERV!$G:$G,D871),
IF(AND(A871="Cancer Screening for CKD patients", E871="Utilization Rate (per 100,000 patients)"),
SUMIFS(CANSCRN!$D:$D,CANSCRN!$A:$A,C871,CANSCRN!$G:$G,D871),
IF(AND(A871="PSA Testing", E871="Cost per service ($USD)"),
SUMIFS(PSA!$E:$E,PSA!$A:$A,C871,PSA!$G:$G,D871),
IF(AND(A871="Colorectal Cancer Screening", E871="Cost per service ($USD)"),
SUMIFS(COL!$E:$E,COL!$A:$A,C871,COL!$G:$G,D871),
IF(AND(A871="Cervical Cancer Screening", E871="Cost per service ($USD)"),
SUMIFS(CERV!$E:$E,CERV!$A:$A,C871,CERV!$G:$G,D871),
IF(AND(A871="Cancer Screening for CKD patients", E871="Cost per service ($USD)"),
SUMIFS(CANSCRN!$E:$E,CANSCRN!$A:$A,C871,CANSCRN!$G:$G,D871),
IF(AND(A871="PSA Testing", E871="Total Expenditure ($USD per 100,000 patients)"),
SUMIFS(PSA!$F:$F,PSA!$A:$A,C871,PSA!$G:$G,D871),
IF(AND(A871="Colorectal Cancer Screening", E871="Total Expenditure ($USD per 100,000 patients)"),
SUMIFS(COL!$F:$F,COL!$A:$A,C871,COL!$G:$G,D871),
IF(AND(A871="Cervical Cancer Screening", E871="Total Expenditure ($USD per 100,000 patients)"),
SUMIFS(CERV!$F:$F,CERV!$A:$A,C871,CERV!$G:$G,D871),
SUMIFS(CANSCRN!$F:$F,CANSCRN!$A:$A,C871,CANSCRN!$G:$G,D871))))))))))))</f>
        <v>9812.5689084895257</v>
      </c>
    </row>
    <row r="872" spans="1:6" x14ac:dyDescent="0.2">
      <c r="A872" s="24" t="s">
        <v>103</v>
      </c>
      <c r="B872" s="24" t="s">
        <v>101</v>
      </c>
      <c r="C872" s="24" t="s">
        <v>58</v>
      </c>
      <c r="D872" s="24">
        <v>2010</v>
      </c>
      <c r="E872" s="24" t="s">
        <v>102</v>
      </c>
      <c r="F872" s="3">
        <f>IF(AND(A872="PSA Testing", E872= "Utilization Rate (per 100,000 patients)"),
SUMIFS(PSA!$D:$D,PSA!$A:$A,C872,PSA!$G:$G,D872),
IF(AND(A872="Colorectal Cancer Screening", E872="Utilization Rate (per 100,000 patients)"),
SUMIFS(COL!$D:$D,COL!$A:$A,C872,COL!$G:$G, D872),
IF(AND(A872="Cervical Cancer Screening", E872="Utilization Rate (per 100,000 patients)"),
SUMIFS(CERV!$D:$D,CERV!$A:$A,C872,CERV!$G:$G,D872),
IF(AND(A872="Cancer Screening for CKD patients", E872="Utilization Rate (per 100,000 patients)"),
SUMIFS(CANSCRN!$D:$D,CANSCRN!$A:$A,C872,CANSCRN!$G:$G,D872),
IF(AND(A872="PSA Testing", E872="Cost per service ($USD)"),
SUMIFS(PSA!$E:$E,PSA!$A:$A,C872,PSA!$G:$G,D872),
IF(AND(A872="Colorectal Cancer Screening", E872="Cost per service ($USD)"),
SUMIFS(COL!$E:$E,COL!$A:$A,C872,COL!$G:$G,D872),
IF(AND(A872="Cervical Cancer Screening", E872="Cost per service ($USD)"),
SUMIFS(CERV!$E:$E,CERV!$A:$A,C872,CERV!$G:$G,D872),
IF(AND(A872="Cancer Screening for CKD patients", E872="Cost per service ($USD)"),
SUMIFS(CANSCRN!$E:$E,CANSCRN!$A:$A,C872,CANSCRN!$G:$G,D872),
IF(AND(A872="PSA Testing", E872="Total Expenditure ($USD per 100,000 patients)"),
SUMIFS(PSA!$F:$F,PSA!$A:$A,C872,PSA!$G:$G,D872),
IF(AND(A872="Colorectal Cancer Screening", E872="Total Expenditure ($USD per 100,000 patients)"),
SUMIFS(COL!$F:$F,COL!$A:$A,C872,COL!$G:$G,D872),
IF(AND(A872="Cervical Cancer Screening", E872="Total Expenditure ($USD per 100,000 patients)"),
SUMIFS(CERV!$F:$F,CERV!$A:$A,C872,CERV!$G:$G,D872),
SUMIFS(CANSCRN!$F:$F,CANSCRN!$A:$A,C872,CANSCRN!$G:$G,D872))))))))))))</f>
        <v>10521.739130434784</v>
      </c>
    </row>
    <row r="873" spans="1:6" x14ac:dyDescent="0.2">
      <c r="A873" s="24" t="s">
        <v>103</v>
      </c>
      <c r="B873" s="24" t="s">
        <v>101</v>
      </c>
      <c r="C873" s="24" t="s">
        <v>58</v>
      </c>
      <c r="D873" s="24">
        <v>2011</v>
      </c>
      <c r="E873" s="24" t="s">
        <v>102</v>
      </c>
      <c r="F873" s="3">
        <f>IF(AND(A873="PSA Testing", E873= "Utilization Rate (per 100,000 patients)"),
SUMIFS(PSA!$D:$D,PSA!$A:$A,C873,PSA!$G:$G,D873),
IF(AND(A873="Colorectal Cancer Screening", E873="Utilization Rate (per 100,000 patients)"),
SUMIFS(COL!$D:$D,COL!$A:$A,C873,COL!$G:$G, D873),
IF(AND(A873="Cervical Cancer Screening", E873="Utilization Rate (per 100,000 patients)"),
SUMIFS(CERV!$D:$D,CERV!$A:$A,C873,CERV!$G:$G,D873),
IF(AND(A873="Cancer Screening for CKD patients", E873="Utilization Rate (per 100,000 patients)"),
SUMIFS(CANSCRN!$D:$D,CANSCRN!$A:$A,C873,CANSCRN!$G:$G,D873),
IF(AND(A873="PSA Testing", E873="Cost per service ($USD)"),
SUMIFS(PSA!$E:$E,PSA!$A:$A,C873,PSA!$G:$G,D873),
IF(AND(A873="Colorectal Cancer Screening", E873="Cost per service ($USD)"),
SUMIFS(COL!$E:$E,COL!$A:$A,C873,COL!$G:$G,D873),
IF(AND(A873="Cervical Cancer Screening", E873="Cost per service ($USD)"),
SUMIFS(CERV!$E:$E,CERV!$A:$A,C873,CERV!$G:$G,D873),
IF(AND(A873="Cancer Screening for CKD patients", E873="Cost per service ($USD)"),
SUMIFS(CANSCRN!$E:$E,CANSCRN!$A:$A,C873,CANSCRN!$G:$G,D873),
IF(AND(A873="PSA Testing", E873="Total Expenditure ($USD per 100,000 patients)"),
SUMIFS(PSA!$F:$F,PSA!$A:$A,C873,PSA!$G:$G,D873),
IF(AND(A873="Colorectal Cancer Screening", E873="Total Expenditure ($USD per 100,000 patients)"),
SUMIFS(COL!$F:$F,COL!$A:$A,C873,COL!$G:$G,D873),
IF(AND(A873="Cervical Cancer Screening", E873="Total Expenditure ($USD per 100,000 patients)"),
SUMIFS(CERV!$F:$F,CERV!$A:$A,C873,CERV!$G:$G,D873),
SUMIFS(CANSCRN!$F:$F,CANSCRN!$A:$A,C873,CANSCRN!$G:$G,D873))))))))))))</f>
        <v>11193.24181626188</v>
      </c>
    </row>
    <row r="874" spans="1:6" x14ac:dyDescent="0.2">
      <c r="A874" s="24" t="s">
        <v>103</v>
      </c>
      <c r="B874" s="24" t="s">
        <v>101</v>
      </c>
      <c r="C874" s="24" t="s">
        <v>58</v>
      </c>
      <c r="D874" s="24">
        <v>2012</v>
      </c>
      <c r="E874" s="24" t="s">
        <v>102</v>
      </c>
      <c r="F874" s="3">
        <f>IF(AND(A874="PSA Testing", E874= "Utilization Rate (per 100,000 patients)"),
SUMIFS(PSA!$D:$D,PSA!$A:$A,C874,PSA!$G:$G,D874),
IF(AND(A874="Colorectal Cancer Screening", E874="Utilization Rate (per 100,000 patients)"),
SUMIFS(COL!$D:$D,COL!$A:$A,C874,COL!$G:$G, D874),
IF(AND(A874="Cervical Cancer Screening", E874="Utilization Rate (per 100,000 patients)"),
SUMIFS(CERV!$D:$D,CERV!$A:$A,C874,CERV!$G:$G,D874),
IF(AND(A874="Cancer Screening for CKD patients", E874="Utilization Rate (per 100,000 patients)"),
SUMIFS(CANSCRN!$D:$D,CANSCRN!$A:$A,C874,CANSCRN!$G:$G,D874),
IF(AND(A874="PSA Testing", E874="Cost per service ($USD)"),
SUMIFS(PSA!$E:$E,PSA!$A:$A,C874,PSA!$G:$G,D874),
IF(AND(A874="Colorectal Cancer Screening", E874="Cost per service ($USD)"),
SUMIFS(COL!$E:$E,COL!$A:$A,C874,COL!$G:$G,D874),
IF(AND(A874="Cervical Cancer Screening", E874="Cost per service ($USD)"),
SUMIFS(CERV!$E:$E,CERV!$A:$A,C874,CERV!$G:$G,D874),
IF(AND(A874="Cancer Screening for CKD patients", E874="Cost per service ($USD)"),
SUMIFS(CANSCRN!$E:$E,CANSCRN!$A:$A,C874,CANSCRN!$G:$G,D874),
IF(AND(A874="PSA Testing", E874="Total Expenditure ($USD per 100,000 patients)"),
SUMIFS(PSA!$F:$F,PSA!$A:$A,C874,PSA!$G:$G,D874),
IF(AND(A874="Colorectal Cancer Screening", E874="Total Expenditure ($USD per 100,000 patients)"),
SUMIFS(COL!$F:$F,COL!$A:$A,C874,COL!$G:$G,D874),
IF(AND(A874="Cervical Cancer Screening", E874="Total Expenditure ($USD per 100,000 patients)"),
SUMIFS(CERV!$F:$F,CERV!$A:$A,C874,CERV!$G:$G,D874),
SUMIFS(CANSCRN!$F:$F,CANSCRN!$A:$A,C874,CANSCRN!$G:$G,D874))))))))))))</f>
        <v>9259.9088039284452</v>
      </c>
    </row>
    <row r="875" spans="1:6" x14ac:dyDescent="0.2">
      <c r="A875" s="24" t="s">
        <v>103</v>
      </c>
      <c r="B875" s="24" t="s">
        <v>101</v>
      </c>
      <c r="C875" s="24" t="s">
        <v>58</v>
      </c>
      <c r="D875" s="24">
        <v>2013</v>
      </c>
      <c r="E875" s="24" t="s">
        <v>102</v>
      </c>
      <c r="F875" s="3">
        <f>IF(AND(A875="PSA Testing", E875= "Utilization Rate (per 100,000 patients)"),
SUMIFS(PSA!$D:$D,PSA!$A:$A,C875,PSA!$G:$G,D875),
IF(AND(A875="Colorectal Cancer Screening", E875="Utilization Rate (per 100,000 patients)"),
SUMIFS(COL!$D:$D,COL!$A:$A,C875,COL!$G:$G, D875),
IF(AND(A875="Cervical Cancer Screening", E875="Utilization Rate (per 100,000 patients)"),
SUMIFS(CERV!$D:$D,CERV!$A:$A,C875,CERV!$G:$G,D875),
IF(AND(A875="Cancer Screening for CKD patients", E875="Utilization Rate (per 100,000 patients)"),
SUMIFS(CANSCRN!$D:$D,CANSCRN!$A:$A,C875,CANSCRN!$G:$G,D875),
IF(AND(A875="PSA Testing", E875="Cost per service ($USD)"),
SUMIFS(PSA!$E:$E,PSA!$A:$A,C875,PSA!$G:$G,D875),
IF(AND(A875="Colorectal Cancer Screening", E875="Cost per service ($USD)"),
SUMIFS(COL!$E:$E,COL!$A:$A,C875,COL!$G:$G,D875),
IF(AND(A875="Cervical Cancer Screening", E875="Cost per service ($USD)"),
SUMIFS(CERV!$E:$E,CERV!$A:$A,C875,CERV!$G:$G,D875),
IF(AND(A875="Cancer Screening for CKD patients", E875="Cost per service ($USD)"),
SUMIFS(CANSCRN!$E:$E,CANSCRN!$A:$A,C875,CANSCRN!$G:$G,D875),
IF(AND(A875="PSA Testing", E875="Total Expenditure ($USD per 100,000 patients)"),
SUMIFS(PSA!$F:$F,PSA!$A:$A,C875,PSA!$G:$G,D875),
IF(AND(A875="Colorectal Cancer Screening", E875="Total Expenditure ($USD per 100,000 patients)"),
SUMIFS(COL!$F:$F,COL!$A:$A,C875,COL!$G:$G,D875),
IF(AND(A875="Cervical Cancer Screening", E875="Total Expenditure ($USD per 100,000 patients)"),
SUMIFS(CERV!$F:$F,CERV!$A:$A,C875,CERV!$G:$G,D875),
SUMIFS(CANSCRN!$F:$F,CANSCRN!$A:$A,C875,CANSCRN!$G:$G,D875))))))))))))</f>
        <v>9575</v>
      </c>
    </row>
    <row r="876" spans="1:6" x14ac:dyDescent="0.2">
      <c r="A876" s="24" t="s">
        <v>103</v>
      </c>
      <c r="B876" s="24" t="s">
        <v>101</v>
      </c>
      <c r="C876" s="24" t="s">
        <v>58</v>
      </c>
      <c r="D876" s="24">
        <v>2014</v>
      </c>
      <c r="E876" s="24" t="s">
        <v>102</v>
      </c>
      <c r="F876" s="3">
        <f>IF(AND(A876="PSA Testing", E876= "Utilization Rate (per 100,000 patients)"),
SUMIFS(PSA!$D:$D,PSA!$A:$A,C876,PSA!$G:$G,D876),
IF(AND(A876="Colorectal Cancer Screening", E876="Utilization Rate (per 100,000 patients)"),
SUMIFS(COL!$D:$D,COL!$A:$A,C876,COL!$G:$G, D876),
IF(AND(A876="Cervical Cancer Screening", E876="Utilization Rate (per 100,000 patients)"),
SUMIFS(CERV!$D:$D,CERV!$A:$A,C876,CERV!$G:$G,D876),
IF(AND(A876="Cancer Screening for CKD patients", E876="Utilization Rate (per 100,000 patients)"),
SUMIFS(CANSCRN!$D:$D,CANSCRN!$A:$A,C876,CANSCRN!$G:$G,D876),
IF(AND(A876="PSA Testing", E876="Cost per service ($USD)"),
SUMIFS(PSA!$E:$E,PSA!$A:$A,C876,PSA!$G:$G,D876),
IF(AND(A876="Colorectal Cancer Screening", E876="Cost per service ($USD)"),
SUMIFS(COL!$E:$E,COL!$A:$A,C876,COL!$G:$G,D876),
IF(AND(A876="Cervical Cancer Screening", E876="Cost per service ($USD)"),
SUMIFS(CERV!$E:$E,CERV!$A:$A,C876,CERV!$G:$G,D876),
IF(AND(A876="Cancer Screening for CKD patients", E876="Cost per service ($USD)"),
SUMIFS(CANSCRN!$E:$E,CANSCRN!$A:$A,C876,CANSCRN!$G:$G,D876),
IF(AND(A876="PSA Testing", E876="Total Expenditure ($USD per 100,000 patients)"),
SUMIFS(PSA!$F:$F,PSA!$A:$A,C876,PSA!$G:$G,D876),
IF(AND(A876="Colorectal Cancer Screening", E876="Total Expenditure ($USD per 100,000 patients)"),
SUMIFS(COL!$F:$F,COL!$A:$A,C876,COL!$G:$G,D876),
IF(AND(A876="Cervical Cancer Screening", E876="Total Expenditure ($USD per 100,000 patients)"),
SUMIFS(CERV!$F:$F,CERV!$A:$A,C876,CERV!$G:$G,D876),
SUMIFS(CANSCRN!$F:$F,CANSCRN!$A:$A,C876,CANSCRN!$G:$G,D876))))))))))))</f>
        <v>9133.1269349845206</v>
      </c>
    </row>
    <row r="877" spans="1:6" x14ac:dyDescent="0.2">
      <c r="A877" s="24" t="s">
        <v>103</v>
      </c>
      <c r="B877" s="24" t="s">
        <v>101</v>
      </c>
      <c r="C877" s="24" t="s">
        <v>58</v>
      </c>
      <c r="D877" s="24">
        <v>2015</v>
      </c>
      <c r="E877" s="24" t="s">
        <v>102</v>
      </c>
      <c r="F877" s="3">
        <f>IF(AND(A877="PSA Testing", E877= "Utilization Rate (per 100,000 patients)"),
SUMIFS(PSA!$D:$D,PSA!$A:$A,C877,PSA!$G:$G,D877),
IF(AND(A877="Colorectal Cancer Screening", E877="Utilization Rate (per 100,000 patients)"),
SUMIFS(COL!$D:$D,COL!$A:$A,C877,COL!$G:$G, D877),
IF(AND(A877="Cervical Cancer Screening", E877="Utilization Rate (per 100,000 patients)"),
SUMIFS(CERV!$D:$D,CERV!$A:$A,C877,CERV!$G:$G,D877),
IF(AND(A877="Cancer Screening for CKD patients", E877="Utilization Rate (per 100,000 patients)"),
SUMIFS(CANSCRN!$D:$D,CANSCRN!$A:$A,C877,CANSCRN!$G:$G,D877),
IF(AND(A877="PSA Testing", E877="Cost per service ($USD)"),
SUMIFS(PSA!$E:$E,PSA!$A:$A,C877,PSA!$G:$G,D877),
IF(AND(A877="Colorectal Cancer Screening", E877="Cost per service ($USD)"),
SUMIFS(COL!$E:$E,COL!$A:$A,C877,COL!$G:$G,D877),
IF(AND(A877="Cervical Cancer Screening", E877="Cost per service ($USD)"),
SUMIFS(CERV!$E:$E,CERV!$A:$A,C877,CERV!$G:$G,D877),
IF(AND(A877="Cancer Screening for CKD patients", E877="Cost per service ($USD)"),
SUMIFS(CANSCRN!$E:$E,CANSCRN!$A:$A,C877,CANSCRN!$G:$G,D877),
IF(AND(A877="PSA Testing", E877="Total Expenditure ($USD per 100,000 patients)"),
SUMIFS(PSA!$F:$F,PSA!$A:$A,C877,PSA!$G:$G,D877),
IF(AND(A877="Colorectal Cancer Screening", E877="Total Expenditure ($USD per 100,000 patients)"),
SUMIFS(COL!$F:$F,COL!$A:$A,C877,COL!$G:$G,D877),
IF(AND(A877="Cervical Cancer Screening", E877="Total Expenditure ($USD per 100,000 patients)"),
SUMIFS(CERV!$F:$F,CERV!$A:$A,C877,CERV!$G:$G,D877),
SUMIFS(CANSCRN!$F:$F,CANSCRN!$A:$A,C877,CANSCRN!$G:$G,D877))))))))))))</f>
        <v>7700.8574150523982</v>
      </c>
    </row>
    <row r="878" spans="1:6" x14ac:dyDescent="0.2">
      <c r="A878" s="24" t="s">
        <v>103</v>
      </c>
      <c r="B878" s="24" t="s">
        <v>101</v>
      </c>
      <c r="C878" s="24" t="s">
        <v>58</v>
      </c>
      <c r="D878" s="24">
        <v>2016</v>
      </c>
      <c r="E878" s="24" t="s">
        <v>102</v>
      </c>
      <c r="F878" s="3">
        <f>IF(AND(A878="PSA Testing", E878= "Utilization Rate (per 100,000 patients)"),
SUMIFS(PSA!$D:$D,PSA!$A:$A,C878,PSA!$G:$G,D878),
IF(AND(A878="Colorectal Cancer Screening", E878="Utilization Rate (per 100,000 patients)"),
SUMIFS(COL!$D:$D,COL!$A:$A,C878,COL!$G:$G, D878),
IF(AND(A878="Cervical Cancer Screening", E878="Utilization Rate (per 100,000 patients)"),
SUMIFS(CERV!$D:$D,CERV!$A:$A,C878,CERV!$G:$G,D878),
IF(AND(A878="Cancer Screening for CKD patients", E878="Utilization Rate (per 100,000 patients)"),
SUMIFS(CANSCRN!$D:$D,CANSCRN!$A:$A,C878,CANSCRN!$G:$G,D878),
IF(AND(A878="PSA Testing", E878="Cost per service ($USD)"),
SUMIFS(PSA!$E:$E,PSA!$A:$A,C878,PSA!$G:$G,D878),
IF(AND(A878="Colorectal Cancer Screening", E878="Cost per service ($USD)"),
SUMIFS(COL!$E:$E,COL!$A:$A,C878,COL!$G:$G,D878),
IF(AND(A878="Cervical Cancer Screening", E878="Cost per service ($USD)"),
SUMIFS(CERV!$E:$E,CERV!$A:$A,C878,CERV!$G:$G,D878),
IF(AND(A878="Cancer Screening for CKD patients", E878="Cost per service ($USD)"),
SUMIFS(CANSCRN!$E:$E,CANSCRN!$A:$A,C878,CANSCRN!$G:$G,D878),
IF(AND(A878="PSA Testing", E878="Total Expenditure ($USD per 100,000 patients)"),
SUMIFS(PSA!$F:$F,PSA!$A:$A,C878,PSA!$G:$G,D878),
IF(AND(A878="Colorectal Cancer Screening", E878="Total Expenditure ($USD per 100,000 patients)"),
SUMIFS(COL!$F:$F,COL!$A:$A,C878,COL!$G:$G,D878),
IF(AND(A878="Cervical Cancer Screening", E878="Total Expenditure ($USD per 100,000 patients)"),
SUMIFS(CERV!$F:$F,CERV!$A:$A,C878,CERV!$G:$G,D878),
SUMIFS(CANSCRN!$F:$F,CANSCRN!$A:$A,C878,CANSCRN!$G:$G,D878))))))))))))</f>
        <v>7687.3551377800668</v>
      </c>
    </row>
    <row r="879" spans="1:6" x14ac:dyDescent="0.2">
      <c r="A879" s="24" t="s">
        <v>103</v>
      </c>
      <c r="B879" s="24" t="s">
        <v>101</v>
      </c>
      <c r="C879" s="24" t="s">
        <v>58</v>
      </c>
      <c r="D879" s="24">
        <v>2017</v>
      </c>
      <c r="E879" s="24" t="s">
        <v>102</v>
      </c>
      <c r="F879" s="3">
        <f>IF(AND(A879="PSA Testing", E879= "Utilization Rate (per 100,000 patients)"),
SUMIFS(PSA!$D:$D,PSA!$A:$A,C879,PSA!$G:$G,D879),
IF(AND(A879="Colorectal Cancer Screening", E879="Utilization Rate (per 100,000 patients)"),
SUMIFS(COL!$D:$D,COL!$A:$A,C879,COL!$G:$G, D879),
IF(AND(A879="Cervical Cancer Screening", E879="Utilization Rate (per 100,000 patients)"),
SUMIFS(CERV!$D:$D,CERV!$A:$A,C879,CERV!$G:$G,D879),
IF(AND(A879="Cancer Screening for CKD patients", E879="Utilization Rate (per 100,000 patients)"),
SUMIFS(CANSCRN!$D:$D,CANSCRN!$A:$A,C879,CANSCRN!$G:$G,D879),
IF(AND(A879="PSA Testing", E879="Cost per service ($USD)"),
SUMIFS(PSA!$E:$E,PSA!$A:$A,C879,PSA!$G:$G,D879),
IF(AND(A879="Colorectal Cancer Screening", E879="Cost per service ($USD)"),
SUMIFS(COL!$E:$E,COL!$A:$A,C879,COL!$G:$G,D879),
IF(AND(A879="Cervical Cancer Screening", E879="Cost per service ($USD)"),
SUMIFS(CERV!$E:$E,CERV!$A:$A,C879,CERV!$G:$G,D879),
IF(AND(A879="Cancer Screening for CKD patients", E879="Cost per service ($USD)"),
SUMIFS(CANSCRN!$E:$E,CANSCRN!$A:$A,C879,CANSCRN!$G:$G,D879),
IF(AND(A879="PSA Testing", E879="Total Expenditure ($USD per 100,000 patients)"),
SUMIFS(PSA!$F:$F,PSA!$A:$A,C879,PSA!$G:$G,D879),
IF(AND(A879="Colorectal Cancer Screening", E879="Total Expenditure ($USD per 100,000 patients)"),
SUMIFS(COL!$F:$F,COL!$A:$A,C879,COL!$G:$G,D879),
IF(AND(A879="Cervical Cancer Screening", E879="Total Expenditure ($USD per 100,000 patients)"),
SUMIFS(CERV!$F:$F,CERV!$A:$A,C879,CERV!$G:$G,D879),
SUMIFS(CANSCRN!$F:$F,CANSCRN!$A:$A,C879,CANSCRN!$G:$G,D879))))))))))))</f>
        <v>6455.5125725338485</v>
      </c>
    </row>
    <row r="880" spans="1:6" x14ac:dyDescent="0.2">
      <c r="A880" s="24" t="s">
        <v>103</v>
      </c>
      <c r="B880" s="24" t="s">
        <v>101</v>
      </c>
      <c r="C880" s="24" t="s">
        <v>58</v>
      </c>
      <c r="D880" s="24">
        <v>2018</v>
      </c>
      <c r="E880" s="24" t="s">
        <v>102</v>
      </c>
      <c r="F880" s="3">
        <f>IF(AND(A880="PSA Testing", E880= "Utilization Rate (per 100,000 patients)"),
SUMIFS(PSA!$D:$D,PSA!$A:$A,C880,PSA!$G:$G,D880),
IF(AND(A880="Colorectal Cancer Screening", E880="Utilization Rate (per 100,000 patients)"),
SUMIFS(COL!$D:$D,COL!$A:$A,C880,COL!$G:$G, D880),
IF(AND(A880="Cervical Cancer Screening", E880="Utilization Rate (per 100,000 patients)"),
SUMIFS(CERV!$D:$D,CERV!$A:$A,C880,CERV!$G:$G,D880),
IF(AND(A880="Cancer Screening for CKD patients", E880="Utilization Rate (per 100,000 patients)"),
SUMIFS(CANSCRN!$D:$D,CANSCRN!$A:$A,C880,CANSCRN!$G:$G,D880),
IF(AND(A880="PSA Testing", E880="Cost per service ($USD)"),
SUMIFS(PSA!$E:$E,PSA!$A:$A,C880,PSA!$G:$G,D880),
IF(AND(A880="Colorectal Cancer Screening", E880="Cost per service ($USD)"),
SUMIFS(COL!$E:$E,COL!$A:$A,C880,COL!$G:$G,D880),
IF(AND(A880="Cervical Cancer Screening", E880="Cost per service ($USD)"),
SUMIFS(CERV!$E:$E,CERV!$A:$A,C880,CERV!$G:$G,D880),
IF(AND(A880="Cancer Screening for CKD patients", E880="Cost per service ($USD)"),
SUMIFS(CANSCRN!$E:$E,CANSCRN!$A:$A,C880,CANSCRN!$G:$G,D880),
IF(AND(A880="PSA Testing", E880="Total Expenditure ($USD per 100,000 patients)"),
SUMIFS(PSA!$F:$F,PSA!$A:$A,C880,PSA!$G:$G,D880),
IF(AND(A880="Colorectal Cancer Screening", E880="Total Expenditure ($USD per 100,000 patients)"),
SUMIFS(COL!$F:$F,COL!$A:$A,C880,COL!$G:$G,D880),
IF(AND(A880="Cervical Cancer Screening", E880="Total Expenditure ($USD per 100,000 patients)"),
SUMIFS(CERV!$F:$F,CERV!$A:$A,C880,CERV!$G:$G,D880),
SUMIFS(CANSCRN!$F:$F,CANSCRN!$A:$A,C880,CANSCRN!$G:$G,D880))))))))))))</f>
        <v>6628.1755196304848</v>
      </c>
    </row>
    <row r="881" spans="1:6" x14ac:dyDescent="0.2">
      <c r="A881" s="24" t="s">
        <v>103</v>
      </c>
      <c r="B881" s="24" t="s">
        <v>101</v>
      </c>
      <c r="C881" s="24" t="s">
        <v>58</v>
      </c>
      <c r="D881" s="24">
        <v>2019</v>
      </c>
      <c r="E881" s="24" t="s">
        <v>102</v>
      </c>
      <c r="F881" s="3">
        <f>IF(AND(A881="PSA Testing", E881= "Utilization Rate (per 100,000 patients)"),
SUMIFS(PSA!$D:$D,PSA!$A:$A,C881,PSA!$G:$G,D881),
IF(AND(A881="Colorectal Cancer Screening", E881="Utilization Rate (per 100,000 patients)"),
SUMIFS(COL!$D:$D,COL!$A:$A,C881,COL!$G:$G, D881),
IF(AND(A881="Cervical Cancer Screening", E881="Utilization Rate (per 100,000 patients)"),
SUMIFS(CERV!$D:$D,CERV!$A:$A,C881,CERV!$G:$G,D881),
IF(AND(A881="Cancer Screening for CKD patients", E881="Utilization Rate (per 100,000 patients)"),
SUMIFS(CANSCRN!$D:$D,CANSCRN!$A:$A,C881,CANSCRN!$G:$G,D881),
IF(AND(A881="PSA Testing", E881="Cost per service ($USD)"),
SUMIFS(PSA!$E:$E,PSA!$A:$A,C881,PSA!$G:$G,D881),
IF(AND(A881="Colorectal Cancer Screening", E881="Cost per service ($USD)"),
SUMIFS(COL!$E:$E,COL!$A:$A,C881,COL!$G:$G,D881),
IF(AND(A881="Cervical Cancer Screening", E881="Cost per service ($USD)"),
SUMIFS(CERV!$E:$E,CERV!$A:$A,C881,CERV!$G:$G,D881),
IF(AND(A881="Cancer Screening for CKD patients", E881="Cost per service ($USD)"),
SUMIFS(CANSCRN!$E:$E,CANSCRN!$A:$A,C881,CANSCRN!$G:$G,D881),
IF(AND(A881="PSA Testing", E881="Total Expenditure ($USD per 100,000 patients)"),
SUMIFS(PSA!$F:$F,PSA!$A:$A,C881,PSA!$G:$G,D881),
IF(AND(A881="Colorectal Cancer Screening", E881="Total Expenditure ($USD per 100,000 patients)"),
SUMIFS(COL!$F:$F,COL!$A:$A,C881,COL!$G:$G,D881),
IF(AND(A881="Cervical Cancer Screening", E881="Total Expenditure ($USD per 100,000 patients)"),
SUMIFS(CERV!$F:$F,CERV!$A:$A,C881,CERV!$G:$G,D881),
SUMIFS(CANSCRN!$F:$F,CANSCRN!$A:$A,C881,CANSCRN!$G:$G,D881))))))))))))</f>
        <v>6618.8018846757914</v>
      </c>
    </row>
    <row r="882" spans="1:6" x14ac:dyDescent="0.2">
      <c r="A882" s="24" t="s">
        <v>103</v>
      </c>
      <c r="B882" s="24" t="s">
        <v>101</v>
      </c>
      <c r="C882" s="24" t="s">
        <v>59</v>
      </c>
      <c r="D882" s="24">
        <v>2009</v>
      </c>
      <c r="E882" s="24" t="s">
        <v>102</v>
      </c>
      <c r="F882" s="3">
        <f>IF(AND(A882="PSA Testing", E882= "Utilization Rate (per 100,000 patients)"),
SUMIFS(PSA!$D:$D,PSA!$A:$A,C882,PSA!$G:$G,D882),
IF(AND(A882="Colorectal Cancer Screening", E882="Utilization Rate (per 100,000 patients)"),
SUMIFS(COL!$D:$D,COL!$A:$A,C882,COL!$G:$G, D882),
IF(AND(A882="Cervical Cancer Screening", E882="Utilization Rate (per 100,000 patients)"),
SUMIFS(CERV!$D:$D,CERV!$A:$A,C882,CERV!$G:$G,D882),
IF(AND(A882="Cancer Screening for CKD patients", E882="Utilization Rate (per 100,000 patients)"),
SUMIFS(CANSCRN!$D:$D,CANSCRN!$A:$A,C882,CANSCRN!$G:$G,D882),
IF(AND(A882="PSA Testing", E882="Cost per service ($USD)"),
SUMIFS(PSA!$E:$E,PSA!$A:$A,C882,PSA!$G:$G,D882),
IF(AND(A882="Colorectal Cancer Screening", E882="Cost per service ($USD)"),
SUMIFS(COL!$E:$E,COL!$A:$A,C882,COL!$G:$G,D882),
IF(AND(A882="Cervical Cancer Screening", E882="Cost per service ($USD)"),
SUMIFS(CERV!$E:$E,CERV!$A:$A,C882,CERV!$G:$G,D882),
IF(AND(A882="Cancer Screening for CKD patients", E882="Cost per service ($USD)"),
SUMIFS(CANSCRN!$E:$E,CANSCRN!$A:$A,C882,CANSCRN!$G:$G,D882),
IF(AND(A882="PSA Testing", E882="Total Expenditure ($USD per 100,000 patients)"),
SUMIFS(PSA!$F:$F,PSA!$A:$A,C882,PSA!$G:$G,D882),
IF(AND(A882="Colorectal Cancer Screening", E882="Total Expenditure ($USD per 100,000 patients)"),
SUMIFS(COL!$F:$F,COL!$A:$A,C882,COL!$G:$G,D882),
IF(AND(A882="Cervical Cancer Screening", E882="Total Expenditure ($USD per 100,000 patients)"),
SUMIFS(CERV!$F:$F,CERV!$A:$A,C882,CERV!$G:$G,D882),
SUMIFS(CANSCRN!$F:$F,CANSCRN!$A:$A,C882,CANSCRN!$G:$G,D882))))))))))))</f>
        <v>10323.281716924748</v>
      </c>
    </row>
    <row r="883" spans="1:6" x14ac:dyDescent="0.2">
      <c r="A883" s="24" t="s">
        <v>103</v>
      </c>
      <c r="B883" s="24" t="s">
        <v>101</v>
      </c>
      <c r="C883" s="24" t="s">
        <v>59</v>
      </c>
      <c r="D883" s="24">
        <v>2010</v>
      </c>
      <c r="E883" s="24" t="s">
        <v>102</v>
      </c>
      <c r="F883" s="3">
        <f>IF(AND(A883="PSA Testing", E883= "Utilization Rate (per 100,000 patients)"),
SUMIFS(PSA!$D:$D,PSA!$A:$A,C883,PSA!$G:$G,D883),
IF(AND(A883="Colorectal Cancer Screening", E883="Utilization Rate (per 100,000 patients)"),
SUMIFS(COL!$D:$D,COL!$A:$A,C883,COL!$G:$G, D883),
IF(AND(A883="Cervical Cancer Screening", E883="Utilization Rate (per 100,000 patients)"),
SUMIFS(CERV!$D:$D,CERV!$A:$A,C883,CERV!$G:$G,D883),
IF(AND(A883="Cancer Screening for CKD patients", E883="Utilization Rate (per 100,000 patients)"),
SUMIFS(CANSCRN!$D:$D,CANSCRN!$A:$A,C883,CANSCRN!$G:$G,D883),
IF(AND(A883="PSA Testing", E883="Cost per service ($USD)"),
SUMIFS(PSA!$E:$E,PSA!$A:$A,C883,PSA!$G:$G,D883),
IF(AND(A883="Colorectal Cancer Screening", E883="Cost per service ($USD)"),
SUMIFS(COL!$E:$E,COL!$A:$A,C883,COL!$G:$G,D883),
IF(AND(A883="Cervical Cancer Screening", E883="Cost per service ($USD)"),
SUMIFS(CERV!$E:$E,CERV!$A:$A,C883,CERV!$G:$G,D883),
IF(AND(A883="Cancer Screening for CKD patients", E883="Cost per service ($USD)"),
SUMIFS(CANSCRN!$E:$E,CANSCRN!$A:$A,C883,CANSCRN!$G:$G,D883),
IF(AND(A883="PSA Testing", E883="Total Expenditure ($USD per 100,000 patients)"),
SUMIFS(PSA!$F:$F,PSA!$A:$A,C883,PSA!$G:$G,D883),
IF(AND(A883="Colorectal Cancer Screening", E883="Total Expenditure ($USD per 100,000 patients)"),
SUMIFS(COL!$F:$F,COL!$A:$A,C883,COL!$G:$G,D883),
IF(AND(A883="Cervical Cancer Screening", E883="Total Expenditure ($USD per 100,000 patients)"),
SUMIFS(CERV!$F:$F,CERV!$A:$A,C883,CERV!$G:$G,D883),
SUMIFS(CANSCRN!$F:$F,CANSCRN!$A:$A,C883,CANSCRN!$G:$G,D883))))))))))))</f>
        <v>10251.179395639423</v>
      </c>
    </row>
    <row r="884" spans="1:6" x14ac:dyDescent="0.2">
      <c r="A884" s="24" t="s">
        <v>103</v>
      </c>
      <c r="B884" s="24" t="s">
        <v>101</v>
      </c>
      <c r="C884" s="24" t="s">
        <v>59</v>
      </c>
      <c r="D884" s="24">
        <v>2011</v>
      </c>
      <c r="E884" s="24" t="s">
        <v>102</v>
      </c>
      <c r="F884" s="3">
        <f>IF(AND(A884="PSA Testing", E884= "Utilization Rate (per 100,000 patients)"),
SUMIFS(PSA!$D:$D,PSA!$A:$A,C884,PSA!$G:$G,D884),
IF(AND(A884="Colorectal Cancer Screening", E884="Utilization Rate (per 100,000 patients)"),
SUMIFS(COL!$D:$D,COL!$A:$A,C884,COL!$G:$G, D884),
IF(AND(A884="Cervical Cancer Screening", E884="Utilization Rate (per 100,000 patients)"),
SUMIFS(CERV!$D:$D,CERV!$A:$A,C884,CERV!$G:$G,D884),
IF(AND(A884="Cancer Screening for CKD patients", E884="Utilization Rate (per 100,000 patients)"),
SUMIFS(CANSCRN!$D:$D,CANSCRN!$A:$A,C884,CANSCRN!$G:$G,D884),
IF(AND(A884="PSA Testing", E884="Cost per service ($USD)"),
SUMIFS(PSA!$E:$E,PSA!$A:$A,C884,PSA!$G:$G,D884),
IF(AND(A884="Colorectal Cancer Screening", E884="Cost per service ($USD)"),
SUMIFS(COL!$E:$E,COL!$A:$A,C884,COL!$G:$G,D884),
IF(AND(A884="Cervical Cancer Screening", E884="Cost per service ($USD)"),
SUMIFS(CERV!$E:$E,CERV!$A:$A,C884,CERV!$G:$G,D884),
IF(AND(A884="Cancer Screening for CKD patients", E884="Cost per service ($USD)"),
SUMIFS(CANSCRN!$E:$E,CANSCRN!$A:$A,C884,CANSCRN!$G:$G,D884),
IF(AND(A884="PSA Testing", E884="Total Expenditure ($USD per 100,000 patients)"),
SUMIFS(PSA!$F:$F,PSA!$A:$A,C884,PSA!$G:$G,D884),
IF(AND(A884="Colorectal Cancer Screening", E884="Total Expenditure ($USD per 100,000 patients)"),
SUMIFS(COL!$F:$F,COL!$A:$A,C884,COL!$G:$G,D884),
IF(AND(A884="Cervical Cancer Screening", E884="Total Expenditure ($USD per 100,000 patients)"),
SUMIFS(CERV!$F:$F,CERV!$A:$A,C884,CERV!$G:$G,D884),
SUMIFS(CANSCRN!$F:$F,CANSCRN!$A:$A,C884,CANSCRN!$G:$G,D884))))))))))))</f>
        <v>9706.8945057553101</v>
      </c>
    </row>
    <row r="885" spans="1:6" x14ac:dyDescent="0.2">
      <c r="A885" s="24" t="s">
        <v>103</v>
      </c>
      <c r="B885" s="24" t="s">
        <v>101</v>
      </c>
      <c r="C885" s="24" t="s">
        <v>59</v>
      </c>
      <c r="D885" s="24">
        <v>2012</v>
      </c>
      <c r="E885" s="24" t="s">
        <v>102</v>
      </c>
      <c r="F885" s="3">
        <f>IF(AND(A885="PSA Testing", E885= "Utilization Rate (per 100,000 patients)"),
SUMIFS(PSA!$D:$D,PSA!$A:$A,C885,PSA!$G:$G,D885),
IF(AND(A885="Colorectal Cancer Screening", E885="Utilization Rate (per 100,000 patients)"),
SUMIFS(COL!$D:$D,COL!$A:$A,C885,COL!$G:$G, D885),
IF(AND(A885="Cervical Cancer Screening", E885="Utilization Rate (per 100,000 patients)"),
SUMIFS(CERV!$D:$D,CERV!$A:$A,C885,CERV!$G:$G,D885),
IF(AND(A885="Cancer Screening for CKD patients", E885="Utilization Rate (per 100,000 patients)"),
SUMIFS(CANSCRN!$D:$D,CANSCRN!$A:$A,C885,CANSCRN!$G:$G,D885),
IF(AND(A885="PSA Testing", E885="Cost per service ($USD)"),
SUMIFS(PSA!$E:$E,PSA!$A:$A,C885,PSA!$G:$G,D885),
IF(AND(A885="Colorectal Cancer Screening", E885="Cost per service ($USD)"),
SUMIFS(COL!$E:$E,COL!$A:$A,C885,COL!$G:$G,D885),
IF(AND(A885="Cervical Cancer Screening", E885="Cost per service ($USD)"),
SUMIFS(CERV!$E:$E,CERV!$A:$A,C885,CERV!$G:$G,D885),
IF(AND(A885="Cancer Screening for CKD patients", E885="Cost per service ($USD)"),
SUMIFS(CANSCRN!$E:$E,CANSCRN!$A:$A,C885,CANSCRN!$G:$G,D885),
IF(AND(A885="PSA Testing", E885="Total Expenditure ($USD per 100,000 patients)"),
SUMIFS(PSA!$F:$F,PSA!$A:$A,C885,PSA!$G:$G,D885),
IF(AND(A885="Colorectal Cancer Screening", E885="Total Expenditure ($USD per 100,000 patients)"),
SUMIFS(COL!$F:$F,COL!$A:$A,C885,COL!$G:$G,D885),
IF(AND(A885="Cervical Cancer Screening", E885="Total Expenditure ($USD per 100,000 patients)"),
SUMIFS(CERV!$F:$F,CERV!$A:$A,C885,CERV!$G:$G,D885),
SUMIFS(CANSCRN!$F:$F,CANSCRN!$A:$A,C885,CANSCRN!$G:$G,D885))))))))))))</f>
        <v>9100.0671591672253</v>
      </c>
    </row>
    <row r="886" spans="1:6" x14ac:dyDescent="0.2">
      <c r="A886" s="24" t="s">
        <v>103</v>
      </c>
      <c r="B886" s="24" t="s">
        <v>101</v>
      </c>
      <c r="C886" s="24" t="s">
        <v>59</v>
      </c>
      <c r="D886" s="24">
        <v>2013</v>
      </c>
      <c r="E886" s="24" t="s">
        <v>102</v>
      </c>
      <c r="F886" s="3">
        <f>IF(AND(A886="PSA Testing", E886= "Utilization Rate (per 100,000 patients)"),
SUMIFS(PSA!$D:$D,PSA!$A:$A,C886,PSA!$G:$G,D886),
IF(AND(A886="Colorectal Cancer Screening", E886="Utilization Rate (per 100,000 patients)"),
SUMIFS(COL!$D:$D,COL!$A:$A,C886,COL!$G:$G, D886),
IF(AND(A886="Cervical Cancer Screening", E886="Utilization Rate (per 100,000 patients)"),
SUMIFS(CERV!$D:$D,CERV!$A:$A,C886,CERV!$G:$G,D886),
IF(AND(A886="Cancer Screening for CKD patients", E886="Utilization Rate (per 100,000 patients)"),
SUMIFS(CANSCRN!$D:$D,CANSCRN!$A:$A,C886,CANSCRN!$G:$G,D886),
IF(AND(A886="PSA Testing", E886="Cost per service ($USD)"),
SUMIFS(PSA!$E:$E,PSA!$A:$A,C886,PSA!$G:$G,D886),
IF(AND(A886="Colorectal Cancer Screening", E886="Cost per service ($USD)"),
SUMIFS(COL!$E:$E,COL!$A:$A,C886,COL!$G:$G,D886),
IF(AND(A886="Cervical Cancer Screening", E886="Cost per service ($USD)"),
SUMIFS(CERV!$E:$E,CERV!$A:$A,C886,CERV!$G:$G,D886),
IF(AND(A886="Cancer Screening for CKD patients", E886="Cost per service ($USD)"),
SUMIFS(CANSCRN!$E:$E,CANSCRN!$A:$A,C886,CANSCRN!$G:$G,D886),
IF(AND(A886="PSA Testing", E886="Total Expenditure ($USD per 100,000 patients)"),
SUMIFS(PSA!$F:$F,PSA!$A:$A,C886,PSA!$G:$G,D886),
IF(AND(A886="Colorectal Cancer Screening", E886="Total Expenditure ($USD per 100,000 patients)"),
SUMIFS(COL!$F:$F,COL!$A:$A,C886,COL!$G:$G,D886),
IF(AND(A886="Cervical Cancer Screening", E886="Total Expenditure ($USD per 100,000 patients)"),
SUMIFS(CERV!$F:$F,CERV!$A:$A,C886,CERV!$G:$G,D886),
SUMIFS(CANSCRN!$F:$F,CANSCRN!$A:$A,C886,CANSCRN!$G:$G,D886))))))))))))</f>
        <v>8716.4750957854412</v>
      </c>
    </row>
    <row r="887" spans="1:6" x14ac:dyDescent="0.2">
      <c r="A887" s="24" t="s">
        <v>103</v>
      </c>
      <c r="B887" s="24" t="s">
        <v>101</v>
      </c>
      <c r="C887" s="24" t="s">
        <v>59</v>
      </c>
      <c r="D887" s="24">
        <v>2014</v>
      </c>
      <c r="E887" s="24" t="s">
        <v>102</v>
      </c>
      <c r="F887" s="3">
        <f>IF(AND(A887="PSA Testing", E887= "Utilization Rate (per 100,000 patients)"),
SUMIFS(PSA!$D:$D,PSA!$A:$A,C887,PSA!$G:$G,D887),
IF(AND(A887="Colorectal Cancer Screening", E887="Utilization Rate (per 100,000 patients)"),
SUMIFS(COL!$D:$D,COL!$A:$A,C887,COL!$G:$G, D887),
IF(AND(A887="Cervical Cancer Screening", E887="Utilization Rate (per 100,000 patients)"),
SUMIFS(CERV!$D:$D,CERV!$A:$A,C887,CERV!$G:$G,D887),
IF(AND(A887="Cancer Screening for CKD patients", E887="Utilization Rate (per 100,000 patients)"),
SUMIFS(CANSCRN!$D:$D,CANSCRN!$A:$A,C887,CANSCRN!$G:$G,D887),
IF(AND(A887="PSA Testing", E887="Cost per service ($USD)"),
SUMIFS(PSA!$E:$E,PSA!$A:$A,C887,PSA!$G:$G,D887),
IF(AND(A887="Colorectal Cancer Screening", E887="Cost per service ($USD)"),
SUMIFS(COL!$E:$E,COL!$A:$A,C887,COL!$G:$G,D887),
IF(AND(A887="Cervical Cancer Screening", E887="Cost per service ($USD)"),
SUMIFS(CERV!$E:$E,CERV!$A:$A,C887,CERV!$G:$G,D887),
IF(AND(A887="Cancer Screening for CKD patients", E887="Cost per service ($USD)"),
SUMIFS(CANSCRN!$E:$E,CANSCRN!$A:$A,C887,CANSCRN!$G:$G,D887),
IF(AND(A887="PSA Testing", E887="Total Expenditure ($USD per 100,000 patients)"),
SUMIFS(PSA!$F:$F,PSA!$A:$A,C887,PSA!$G:$G,D887),
IF(AND(A887="Colorectal Cancer Screening", E887="Total Expenditure ($USD per 100,000 patients)"),
SUMIFS(COL!$F:$F,COL!$A:$A,C887,COL!$G:$G,D887),
IF(AND(A887="Cervical Cancer Screening", E887="Total Expenditure ($USD per 100,000 patients)"),
SUMIFS(CERV!$F:$F,CERV!$A:$A,C887,CERV!$G:$G,D887),
SUMIFS(CANSCRN!$F:$F,CANSCRN!$A:$A,C887,CANSCRN!$G:$G,D887))))))))))))</f>
        <v>7777.7777777777783</v>
      </c>
    </row>
    <row r="888" spans="1:6" x14ac:dyDescent="0.2">
      <c r="A888" s="24" t="s">
        <v>103</v>
      </c>
      <c r="B888" s="24" t="s">
        <v>101</v>
      </c>
      <c r="C888" s="24" t="s">
        <v>59</v>
      </c>
      <c r="D888" s="24">
        <v>2015</v>
      </c>
      <c r="E888" s="24" t="s">
        <v>102</v>
      </c>
      <c r="F888" s="3">
        <f>IF(AND(A888="PSA Testing", E888= "Utilization Rate (per 100,000 patients)"),
SUMIFS(PSA!$D:$D,PSA!$A:$A,C888,PSA!$G:$G,D888),
IF(AND(A888="Colorectal Cancer Screening", E888="Utilization Rate (per 100,000 patients)"),
SUMIFS(COL!$D:$D,COL!$A:$A,C888,COL!$G:$G, D888),
IF(AND(A888="Cervical Cancer Screening", E888="Utilization Rate (per 100,000 patients)"),
SUMIFS(CERV!$D:$D,CERV!$A:$A,C888,CERV!$G:$G,D888),
IF(AND(A888="Cancer Screening for CKD patients", E888="Utilization Rate (per 100,000 patients)"),
SUMIFS(CANSCRN!$D:$D,CANSCRN!$A:$A,C888,CANSCRN!$G:$G,D888),
IF(AND(A888="PSA Testing", E888="Cost per service ($USD)"),
SUMIFS(PSA!$E:$E,PSA!$A:$A,C888,PSA!$G:$G,D888),
IF(AND(A888="Colorectal Cancer Screening", E888="Cost per service ($USD)"),
SUMIFS(COL!$E:$E,COL!$A:$A,C888,COL!$G:$G,D888),
IF(AND(A888="Cervical Cancer Screening", E888="Cost per service ($USD)"),
SUMIFS(CERV!$E:$E,CERV!$A:$A,C888,CERV!$G:$G,D888),
IF(AND(A888="Cancer Screening for CKD patients", E888="Cost per service ($USD)"),
SUMIFS(CANSCRN!$E:$E,CANSCRN!$A:$A,C888,CANSCRN!$G:$G,D888),
IF(AND(A888="PSA Testing", E888="Total Expenditure ($USD per 100,000 patients)"),
SUMIFS(PSA!$F:$F,PSA!$A:$A,C888,PSA!$G:$G,D888),
IF(AND(A888="Colorectal Cancer Screening", E888="Total Expenditure ($USD per 100,000 patients)"),
SUMIFS(COL!$F:$F,COL!$A:$A,C888,COL!$G:$G,D888),
IF(AND(A888="Cervical Cancer Screening", E888="Total Expenditure ($USD per 100,000 patients)"),
SUMIFS(CERV!$F:$F,CERV!$A:$A,C888,CERV!$G:$G,D888),
SUMIFS(CANSCRN!$F:$F,CANSCRN!$A:$A,C888,CANSCRN!$G:$G,D888))))))))))))</f>
        <v>7534.4149459193713</v>
      </c>
    </row>
    <row r="889" spans="1:6" x14ac:dyDescent="0.2">
      <c r="A889" s="24" t="s">
        <v>103</v>
      </c>
      <c r="B889" s="24" t="s">
        <v>101</v>
      </c>
      <c r="C889" s="24" t="s">
        <v>59</v>
      </c>
      <c r="D889" s="24">
        <v>2016</v>
      </c>
      <c r="E889" s="24" t="s">
        <v>102</v>
      </c>
      <c r="F889" s="3">
        <f>IF(AND(A889="PSA Testing", E889= "Utilization Rate (per 100,000 patients)"),
SUMIFS(PSA!$D:$D,PSA!$A:$A,C889,PSA!$G:$G,D889),
IF(AND(A889="Colorectal Cancer Screening", E889="Utilization Rate (per 100,000 patients)"),
SUMIFS(COL!$D:$D,COL!$A:$A,C889,COL!$G:$G, D889),
IF(AND(A889="Cervical Cancer Screening", E889="Utilization Rate (per 100,000 patients)"),
SUMIFS(CERV!$D:$D,CERV!$A:$A,C889,CERV!$G:$G,D889),
IF(AND(A889="Cancer Screening for CKD patients", E889="Utilization Rate (per 100,000 patients)"),
SUMIFS(CANSCRN!$D:$D,CANSCRN!$A:$A,C889,CANSCRN!$G:$G,D889),
IF(AND(A889="PSA Testing", E889="Cost per service ($USD)"),
SUMIFS(PSA!$E:$E,PSA!$A:$A,C889,PSA!$G:$G,D889),
IF(AND(A889="Colorectal Cancer Screening", E889="Cost per service ($USD)"),
SUMIFS(COL!$E:$E,COL!$A:$A,C889,COL!$G:$G,D889),
IF(AND(A889="Cervical Cancer Screening", E889="Cost per service ($USD)"),
SUMIFS(CERV!$E:$E,CERV!$A:$A,C889,CERV!$G:$G,D889),
IF(AND(A889="Cancer Screening for CKD patients", E889="Cost per service ($USD)"),
SUMIFS(CANSCRN!$E:$E,CANSCRN!$A:$A,C889,CANSCRN!$G:$G,D889),
IF(AND(A889="PSA Testing", E889="Total Expenditure ($USD per 100,000 patients)"),
SUMIFS(PSA!$F:$F,PSA!$A:$A,C889,PSA!$G:$G,D889),
IF(AND(A889="Colorectal Cancer Screening", E889="Total Expenditure ($USD per 100,000 patients)"),
SUMIFS(COL!$F:$F,COL!$A:$A,C889,COL!$G:$G,D889),
IF(AND(A889="Cervical Cancer Screening", E889="Total Expenditure ($USD per 100,000 patients)"),
SUMIFS(CERV!$F:$F,CERV!$A:$A,C889,CERV!$G:$G,D889),
SUMIFS(CANSCRN!$F:$F,CANSCRN!$A:$A,C889,CANSCRN!$G:$G,D889))))))))))))</f>
        <v>6864.8519579751664</v>
      </c>
    </row>
    <row r="890" spans="1:6" x14ac:dyDescent="0.2">
      <c r="A890" s="24" t="s">
        <v>103</v>
      </c>
      <c r="B890" s="24" t="s">
        <v>101</v>
      </c>
      <c r="C890" s="24" t="s">
        <v>59</v>
      </c>
      <c r="D890" s="24">
        <v>2017</v>
      </c>
      <c r="E890" s="24" t="s">
        <v>102</v>
      </c>
      <c r="F890" s="3">
        <f>IF(AND(A890="PSA Testing", E890= "Utilization Rate (per 100,000 patients)"),
SUMIFS(PSA!$D:$D,PSA!$A:$A,C890,PSA!$G:$G,D890),
IF(AND(A890="Colorectal Cancer Screening", E890="Utilization Rate (per 100,000 patients)"),
SUMIFS(COL!$D:$D,COL!$A:$A,C890,COL!$G:$G, D890),
IF(AND(A890="Cervical Cancer Screening", E890="Utilization Rate (per 100,000 patients)"),
SUMIFS(CERV!$D:$D,CERV!$A:$A,C890,CERV!$G:$G,D890),
IF(AND(A890="Cancer Screening for CKD patients", E890="Utilization Rate (per 100,000 patients)"),
SUMIFS(CANSCRN!$D:$D,CANSCRN!$A:$A,C890,CANSCRN!$G:$G,D890),
IF(AND(A890="PSA Testing", E890="Cost per service ($USD)"),
SUMIFS(PSA!$E:$E,PSA!$A:$A,C890,PSA!$G:$G,D890),
IF(AND(A890="Colorectal Cancer Screening", E890="Cost per service ($USD)"),
SUMIFS(COL!$E:$E,COL!$A:$A,C890,COL!$G:$G,D890),
IF(AND(A890="Cervical Cancer Screening", E890="Cost per service ($USD)"),
SUMIFS(CERV!$E:$E,CERV!$A:$A,C890,CERV!$G:$G,D890),
IF(AND(A890="Cancer Screening for CKD patients", E890="Cost per service ($USD)"),
SUMIFS(CANSCRN!$E:$E,CANSCRN!$A:$A,C890,CANSCRN!$G:$G,D890),
IF(AND(A890="PSA Testing", E890="Total Expenditure ($USD per 100,000 patients)"),
SUMIFS(PSA!$F:$F,PSA!$A:$A,C890,PSA!$G:$G,D890),
IF(AND(A890="Colorectal Cancer Screening", E890="Total Expenditure ($USD per 100,000 patients)"),
SUMIFS(COL!$F:$F,COL!$A:$A,C890,COL!$G:$G,D890),
IF(AND(A890="Cervical Cancer Screening", E890="Total Expenditure ($USD per 100,000 patients)"),
SUMIFS(CERV!$F:$F,CERV!$A:$A,C890,CERV!$G:$G,D890),
SUMIFS(CANSCRN!$F:$F,CANSCRN!$A:$A,C890,CANSCRN!$G:$G,D890))))))))))))</f>
        <v>6688.2899004585615</v>
      </c>
    </row>
    <row r="891" spans="1:6" x14ac:dyDescent="0.2">
      <c r="A891" s="24" t="s">
        <v>103</v>
      </c>
      <c r="B891" s="24" t="s">
        <v>101</v>
      </c>
      <c r="C891" s="24" t="s">
        <v>59</v>
      </c>
      <c r="D891" s="24">
        <v>2018</v>
      </c>
      <c r="E891" s="24" t="s">
        <v>102</v>
      </c>
      <c r="F891" s="3">
        <f>IF(AND(A891="PSA Testing", E891= "Utilization Rate (per 100,000 patients)"),
SUMIFS(PSA!$D:$D,PSA!$A:$A,C891,PSA!$G:$G,D891),
IF(AND(A891="Colorectal Cancer Screening", E891="Utilization Rate (per 100,000 patients)"),
SUMIFS(COL!$D:$D,COL!$A:$A,C891,COL!$G:$G, D891),
IF(AND(A891="Cervical Cancer Screening", E891="Utilization Rate (per 100,000 patients)"),
SUMIFS(CERV!$D:$D,CERV!$A:$A,C891,CERV!$G:$G,D891),
IF(AND(A891="Cancer Screening for CKD patients", E891="Utilization Rate (per 100,000 patients)"),
SUMIFS(CANSCRN!$D:$D,CANSCRN!$A:$A,C891,CANSCRN!$G:$G,D891),
IF(AND(A891="PSA Testing", E891="Cost per service ($USD)"),
SUMIFS(PSA!$E:$E,PSA!$A:$A,C891,PSA!$G:$G,D891),
IF(AND(A891="Colorectal Cancer Screening", E891="Cost per service ($USD)"),
SUMIFS(COL!$E:$E,COL!$A:$A,C891,COL!$G:$G,D891),
IF(AND(A891="Cervical Cancer Screening", E891="Cost per service ($USD)"),
SUMIFS(CERV!$E:$E,CERV!$A:$A,C891,CERV!$G:$G,D891),
IF(AND(A891="Cancer Screening for CKD patients", E891="Cost per service ($USD)"),
SUMIFS(CANSCRN!$E:$E,CANSCRN!$A:$A,C891,CANSCRN!$G:$G,D891),
IF(AND(A891="PSA Testing", E891="Total Expenditure ($USD per 100,000 patients)"),
SUMIFS(PSA!$F:$F,PSA!$A:$A,C891,PSA!$G:$G,D891),
IF(AND(A891="Colorectal Cancer Screening", E891="Total Expenditure ($USD per 100,000 patients)"),
SUMIFS(COL!$F:$F,COL!$A:$A,C891,COL!$G:$G,D891),
IF(AND(A891="Cervical Cancer Screening", E891="Total Expenditure ($USD per 100,000 patients)"),
SUMIFS(CERV!$F:$F,CERV!$A:$A,C891,CERV!$G:$G,D891),
SUMIFS(CANSCRN!$F:$F,CANSCRN!$A:$A,C891,CANSCRN!$G:$G,D891))))))))))))</f>
        <v>6726.2751473277785</v>
      </c>
    </row>
    <row r="892" spans="1:6" x14ac:dyDescent="0.2">
      <c r="A892" s="24" t="s">
        <v>103</v>
      </c>
      <c r="B892" s="24" t="s">
        <v>101</v>
      </c>
      <c r="C892" s="24" t="s">
        <v>59</v>
      </c>
      <c r="D892" s="24">
        <v>2019</v>
      </c>
      <c r="E892" s="24" t="s">
        <v>102</v>
      </c>
      <c r="F892" s="3">
        <f>IF(AND(A892="PSA Testing", E892= "Utilization Rate (per 100,000 patients)"),
SUMIFS(PSA!$D:$D,PSA!$A:$A,C892,PSA!$G:$G,D892),
IF(AND(A892="Colorectal Cancer Screening", E892="Utilization Rate (per 100,000 patients)"),
SUMIFS(COL!$D:$D,COL!$A:$A,C892,COL!$G:$G, D892),
IF(AND(A892="Cervical Cancer Screening", E892="Utilization Rate (per 100,000 patients)"),
SUMIFS(CERV!$D:$D,CERV!$A:$A,C892,CERV!$G:$G,D892),
IF(AND(A892="Cancer Screening for CKD patients", E892="Utilization Rate (per 100,000 patients)"),
SUMIFS(CANSCRN!$D:$D,CANSCRN!$A:$A,C892,CANSCRN!$G:$G,D892),
IF(AND(A892="PSA Testing", E892="Cost per service ($USD)"),
SUMIFS(PSA!$E:$E,PSA!$A:$A,C892,PSA!$G:$G,D892),
IF(AND(A892="Colorectal Cancer Screening", E892="Cost per service ($USD)"),
SUMIFS(COL!$E:$E,COL!$A:$A,C892,COL!$G:$G,D892),
IF(AND(A892="Cervical Cancer Screening", E892="Cost per service ($USD)"),
SUMIFS(CERV!$E:$E,CERV!$A:$A,C892,CERV!$G:$G,D892),
IF(AND(A892="Cancer Screening for CKD patients", E892="Cost per service ($USD)"),
SUMIFS(CANSCRN!$E:$E,CANSCRN!$A:$A,C892,CANSCRN!$G:$G,D892),
IF(AND(A892="PSA Testing", E892="Total Expenditure ($USD per 100,000 patients)"),
SUMIFS(PSA!$F:$F,PSA!$A:$A,C892,PSA!$G:$G,D892),
IF(AND(A892="Colorectal Cancer Screening", E892="Total Expenditure ($USD per 100,000 patients)"),
SUMIFS(COL!$F:$F,COL!$A:$A,C892,COL!$G:$G,D892),
IF(AND(A892="Cervical Cancer Screening", E892="Total Expenditure ($USD per 100,000 patients)"),
SUMIFS(CERV!$F:$F,CERV!$A:$A,C892,CERV!$G:$G,D892),
SUMIFS(CANSCRN!$F:$F,CANSCRN!$A:$A,C892,CANSCRN!$G:$G,D892))))))))))))</f>
        <v>6502.8062705631901</v>
      </c>
    </row>
    <row r="893" spans="1:6" x14ac:dyDescent="0.2">
      <c r="A893" s="24" t="s">
        <v>103</v>
      </c>
      <c r="B893" s="24" t="s">
        <v>101</v>
      </c>
      <c r="C893" s="24" t="s">
        <v>60</v>
      </c>
      <c r="D893" s="24">
        <v>2009</v>
      </c>
      <c r="E893" s="24" t="s">
        <v>102</v>
      </c>
      <c r="F893" s="3">
        <f>IF(AND(A893="PSA Testing", E893= "Utilization Rate (per 100,000 patients)"),
SUMIFS(PSA!$D:$D,PSA!$A:$A,C893,PSA!$G:$G,D893),
IF(AND(A893="Colorectal Cancer Screening", E893="Utilization Rate (per 100,000 patients)"),
SUMIFS(COL!$D:$D,COL!$A:$A,C893,COL!$G:$G, D893),
IF(AND(A893="Cervical Cancer Screening", E893="Utilization Rate (per 100,000 patients)"),
SUMIFS(CERV!$D:$D,CERV!$A:$A,C893,CERV!$G:$G,D893),
IF(AND(A893="Cancer Screening for CKD patients", E893="Utilization Rate (per 100,000 patients)"),
SUMIFS(CANSCRN!$D:$D,CANSCRN!$A:$A,C893,CANSCRN!$G:$G,D893),
IF(AND(A893="PSA Testing", E893="Cost per service ($USD)"),
SUMIFS(PSA!$E:$E,PSA!$A:$A,C893,PSA!$G:$G,D893),
IF(AND(A893="Colorectal Cancer Screening", E893="Cost per service ($USD)"),
SUMIFS(COL!$E:$E,COL!$A:$A,C893,COL!$G:$G,D893),
IF(AND(A893="Cervical Cancer Screening", E893="Cost per service ($USD)"),
SUMIFS(CERV!$E:$E,CERV!$A:$A,C893,CERV!$G:$G,D893),
IF(AND(A893="Cancer Screening for CKD patients", E893="Cost per service ($USD)"),
SUMIFS(CANSCRN!$E:$E,CANSCRN!$A:$A,C893,CANSCRN!$G:$G,D893),
IF(AND(A893="PSA Testing", E893="Total Expenditure ($USD per 100,000 patients)"),
SUMIFS(PSA!$F:$F,PSA!$A:$A,C893,PSA!$G:$G,D893),
IF(AND(A893="Colorectal Cancer Screening", E893="Total Expenditure ($USD per 100,000 patients)"),
SUMIFS(COL!$F:$F,COL!$A:$A,C893,COL!$G:$G,D893),
IF(AND(A893="Cervical Cancer Screening", E893="Total Expenditure ($USD per 100,000 patients)"),
SUMIFS(CERV!$F:$F,CERV!$A:$A,C893,CERV!$G:$G,D893),
SUMIFS(CANSCRN!$F:$F,CANSCRN!$A:$A,C893,CANSCRN!$G:$G,D893))))))))))))</f>
        <v>9933.2548095798975</v>
      </c>
    </row>
    <row r="894" spans="1:6" x14ac:dyDescent="0.2">
      <c r="A894" s="24" t="s">
        <v>103</v>
      </c>
      <c r="B894" s="24" t="s">
        <v>101</v>
      </c>
      <c r="C894" s="24" t="s">
        <v>60</v>
      </c>
      <c r="D894" s="24">
        <v>2010</v>
      </c>
      <c r="E894" s="24" t="s">
        <v>102</v>
      </c>
      <c r="F894" s="3">
        <f>IF(AND(A894="PSA Testing", E894= "Utilization Rate (per 100,000 patients)"),
SUMIFS(PSA!$D:$D,PSA!$A:$A,C894,PSA!$G:$G,D894),
IF(AND(A894="Colorectal Cancer Screening", E894="Utilization Rate (per 100,000 patients)"),
SUMIFS(COL!$D:$D,COL!$A:$A,C894,COL!$G:$G, D894),
IF(AND(A894="Cervical Cancer Screening", E894="Utilization Rate (per 100,000 patients)"),
SUMIFS(CERV!$D:$D,CERV!$A:$A,C894,CERV!$G:$G,D894),
IF(AND(A894="Cancer Screening for CKD patients", E894="Utilization Rate (per 100,000 patients)"),
SUMIFS(CANSCRN!$D:$D,CANSCRN!$A:$A,C894,CANSCRN!$G:$G,D894),
IF(AND(A894="PSA Testing", E894="Cost per service ($USD)"),
SUMIFS(PSA!$E:$E,PSA!$A:$A,C894,PSA!$G:$G,D894),
IF(AND(A894="Colorectal Cancer Screening", E894="Cost per service ($USD)"),
SUMIFS(COL!$E:$E,COL!$A:$A,C894,COL!$G:$G,D894),
IF(AND(A894="Cervical Cancer Screening", E894="Cost per service ($USD)"),
SUMIFS(CERV!$E:$E,CERV!$A:$A,C894,CERV!$G:$G,D894),
IF(AND(A894="Cancer Screening for CKD patients", E894="Cost per service ($USD)"),
SUMIFS(CANSCRN!$E:$E,CANSCRN!$A:$A,C894,CANSCRN!$G:$G,D894),
IF(AND(A894="PSA Testing", E894="Total Expenditure ($USD per 100,000 patients)"),
SUMIFS(PSA!$F:$F,PSA!$A:$A,C894,PSA!$G:$G,D894),
IF(AND(A894="Colorectal Cancer Screening", E894="Total Expenditure ($USD per 100,000 patients)"),
SUMIFS(COL!$F:$F,COL!$A:$A,C894,COL!$G:$G,D894),
IF(AND(A894="Cervical Cancer Screening", E894="Total Expenditure ($USD per 100,000 patients)"),
SUMIFS(CERV!$F:$F,CERV!$A:$A,C894,CERV!$G:$G,D894),
SUMIFS(CANSCRN!$F:$F,CANSCRN!$A:$A,C894,CANSCRN!$G:$G,D894))))))))))))</f>
        <v>9775.6702535108507</v>
      </c>
    </row>
    <row r="895" spans="1:6" x14ac:dyDescent="0.2">
      <c r="A895" s="24" t="s">
        <v>103</v>
      </c>
      <c r="B895" s="24" t="s">
        <v>101</v>
      </c>
      <c r="C895" s="24" t="s">
        <v>60</v>
      </c>
      <c r="D895" s="24">
        <v>2011</v>
      </c>
      <c r="E895" s="24" t="s">
        <v>102</v>
      </c>
      <c r="F895" s="3">
        <f>IF(AND(A895="PSA Testing", E895= "Utilization Rate (per 100,000 patients)"),
SUMIFS(PSA!$D:$D,PSA!$A:$A,C895,PSA!$G:$G,D895),
IF(AND(A895="Colorectal Cancer Screening", E895="Utilization Rate (per 100,000 patients)"),
SUMIFS(COL!$D:$D,COL!$A:$A,C895,COL!$G:$G, D895),
IF(AND(A895="Cervical Cancer Screening", E895="Utilization Rate (per 100,000 patients)"),
SUMIFS(CERV!$D:$D,CERV!$A:$A,C895,CERV!$G:$G,D895),
IF(AND(A895="Cancer Screening for CKD patients", E895="Utilization Rate (per 100,000 patients)"),
SUMIFS(CANSCRN!$D:$D,CANSCRN!$A:$A,C895,CANSCRN!$G:$G,D895),
IF(AND(A895="PSA Testing", E895="Cost per service ($USD)"),
SUMIFS(PSA!$E:$E,PSA!$A:$A,C895,PSA!$G:$G,D895),
IF(AND(A895="Colorectal Cancer Screening", E895="Cost per service ($USD)"),
SUMIFS(COL!$E:$E,COL!$A:$A,C895,COL!$G:$G,D895),
IF(AND(A895="Cervical Cancer Screening", E895="Cost per service ($USD)"),
SUMIFS(CERV!$E:$E,CERV!$A:$A,C895,CERV!$G:$G,D895),
IF(AND(A895="Cancer Screening for CKD patients", E895="Cost per service ($USD)"),
SUMIFS(CANSCRN!$E:$E,CANSCRN!$A:$A,C895,CANSCRN!$G:$G,D895),
IF(AND(A895="PSA Testing", E895="Total Expenditure ($USD per 100,000 patients)"),
SUMIFS(PSA!$F:$F,PSA!$A:$A,C895,PSA!$G:$G,D895),
IF(AND(A895="Colorectal Cancer Screening", E895="Total Expenditure ($USD per 100,000 patients)"),
SUMIFS(COL!$F:$F,COL!$A:$A,C895,COL!$G:$G,D895),
IF(AND(A895="Cervical Cancer Screening", E895="Total Expenditure ($USD per 100,000 patients)"),
SUMIFS(CERV!$F:$F,CERV!$A:$A,C895,CERV!$G:$G,D895),
SUMIFS(CANSCRN!$F:$F,CANSCRN!$A:$A,C895,CANSCRN!$G:$G,D895))))))))))))</f>
        <v>8743.0683918669129</v>
      </c>
    </row>
    <row r="896" spans="1:6" x14ac:dyDescent="0.2">
      <c r="A896" s="24" t="s">
        <v>103</v>
      </c>
      <c r="B896" s="24" t="s">
        <v>101</v>
      </c>
      <c r="C896" s="24" t="s">
        <v>60</v>
      </c>
      <c r="D896" s="24">
        <v>2012</v>
      </c>
      <c r="E896" s="24" t="s">
        <v>102</v>
      </c>
      <c r="F896" s="3">
        <f>IF(AND(A896="PSA Testing", E896= "Utilization Rate (per 100,000 patients)"),
SUMIFS(PSA!$D:$D,PSA!$A:$A,C896,PSA!$G:$G,D896),
IF(AND(A896="Colorectal Cancer Screening", E896="Utilization Rate (per 100,000 patients)"),
SUMIFS(COL!$D:$D,COL!$A:$A,C896,COL!$G:$G, D896),
IF(AND(A896="Cervical Cancer Screening", E896="Utilization Rate (per 100,000 patients)"),
SUMIFS(CERV!$D:$D,CERV!$A:$A,C896,CERV!$G:$G,D896),
IF(AND(A896="Cancer Screening for CKD patients", E896="Utilization Rate (per 100,000 patients)"),
SUMIFS(CANSCRN!$D:$D,CANSCRN!$A:$A,C896,CANSCRN!$G:$G,D896),
IF(AND(A896="PSA Testing", E896="Cost per service ($USD)"),
SUMIFS(PSA!$E:$E,PSA!$A:$A,C896,PSA!$G:$G,D896),
IF(AND(A896="Colorectal Cancer Screening", E896="Cost per service ($USD)"),
SUMIFS(COL!$E:$E,COL!$A:$A,C896,COL!$G:$G,D896),
IF(AND(A896="Cervical Cancer Screening", E896="Cost per service ($USD)"),
SUMIFS(CERV!$E:$E,CERV!$A:$A,C896,CERV!$G:$G,D896),
IF(AND(A896="Cancer Screening for CKD patients", E896="Cost per service ($USD)"),
SUMIFS(CANSCRN!$E:$E,CANSCRN!$A:$A,C896,CANSCRN!$G:$G,D896),
IF(AND(A896="PSA Testing", E896="Total Expenditure ($USD per 100,000 patients)"),
SUMIFS(PSA!$F:$F,PSA!$A:$A,C896,PSA!$G:$G,D896),
IF(AND(A896="Colorectal Cancer Screening", E896="Total Expenditure ($USD per 100,000 patients)"),
SUMIFS(COL!$F:$F,COL!$A:$A,C896,COL!$G:$G,D896),
IF(AND(A896="Cervical Cancer Screening", E896="Total Expenditure ($USD per 100,000 patients)"),
SUMIFS(CERV!$F:$F,CERV!$A:$A,C896,CERV!$G:$G,D896),
SUMIFS(CANSCRN!$F:$F,CANSCRN!$A:$A,C896,CANSCRN!$G:$G,D896))))))))))))</f>
        <v>7958.5451701212351</v>
      </c>
    </row>
    <row r="897" spans="1:6" x14ac:dyDescent="0.2">
      <c r="A897" s="24" t="s">
        <v>103</v>
      </c>
      <c r="B897" s="24" t="s">
        <v>101</v>
      </c>
      <c r="C897" s="24" t="s">
        <v>60</v>
      </c>
      <c r="D897" s="24">
        <v>2013</v>
      </c>
      <c r="E897" s="24" t="s">
        <v>102</v>
      </c>
      <c r="F897" s="3">
        <f>IF(AND(A897="PSA Testing", E897= "Utilization Rate (per 100,000 patients)"),
SUMIFS(PSA!$D:$D,PSA!$A:$A,C897,PSA!$G:$G,D897),
IF(AND(A897="Colorectal Cancer Screening", E897="Utilization Rate (per 100,000 patients)"),
SUMIFS(COL!$D:$D,COL!$A:$A,C897,COL!$G:$G, D897),
IF(AND(A897="Cervical Cancer Screening", E897="Utilization Rate (per 100,000 patients)"),
SUMIFS(CERV!$D:$D,CERV!$A:$A,C897,CERV!$G:$G,D897),
IF(AND(A897="Cancer Screening for CKD patients", E897="Utilization Rate (per 100,000 patients)"),
SUMIFS(CANSCRN!$D:$D,CANSCRN!$A:$A,C897,CANSCRN!$G:$G,D897),
IF(AND(A897="PSA Testing", E897="Cost per service ($USD)"),
SUMIFS(PSA!$E:$E,PSA!$A:$A,C897,PSA!$G:$G,D897),
IF(AND(A897="Colorectal Cancer Screening", E897="Cost per service ($USD)"),
SUMIFS(COL!$E:$E,COL!$A:$A,C897,COL!$G:$G,D897),
IF(AND(A897="Cervical Cancer Screening", E897="Cost per service ($USD)"),
SUMIFS(CERV!$E:$E,CERV!$A:$A,C897,CERV!$G:$G,D897),
IF(AND(A897="Cancer Screening for CKD patients", E897="Cost per service ($USD)"),
SUMIFS(CANSCRN!$E:$E,CANSCRN!$A:$A,C897,CANSCRN!$G:$G,D897),
IF(AND(A897="PSA Testing", E897="Total Expenditure ($USD per 100,000 patients)"),
SUMIFS(PSA!$F:$F,PSA!$A:$A,C897,PSA!$G:$G,D897),
IF(AND(A897="Colorectal Cancer Screening", E897="Total Expenditure ($USD per 100,000 patients)"),
SUMIFS(COL!$F:$F,COL!$A:$A,C897,COL!$G:$G,D897),
IF(AND(A897="Cervical Cancer Screening", E897="Total Expenditure ($USD per 100,000 patients)"),
SUMIFS(CERV!$F:$F,CERV!$A:$A,C897,CERV!$G:$G,D897),
SUMIFS(CANSCRN!$F:$F,CANSCRN!$A:$A,C897,CANSCRN!$G:$G,D897))))))))))))</f>
        <v>7560.1374570446733</v>
      </c>
    </row>
    <row r="898" spans="1:6" x14ac:dyDescent="0.2">
      <c r="A898" s="24" t="s">
        <v>103</v>
      </c>
      <c r="B898" s="24" t="s">
        <v>101</v>
      </c>
      <c r="C898" s="24" t="s">
        <v>60</v>
      </c>
      <c r="D898" s="24">
        <v>2014</v>
      </c>
      <c r="E898" s="24" t="s">
        <v>102</v>
      </c>
      <c r="F898" s="3">
        <f>IF(AND(A898="PSA Testing", E898= "Utilization Rate (per 100,000 patients)"),
SUMIFS(PSA!$D:$D,PSA!$A:$A,C898,PSA!$G:$G,D898),
IF(AND(A898="Colorectal Cancer Screening", E898="Utilization Rate (per 100,000 patients)"),
SUMIFS(COL!$D:$D,COL!$A:$A,C898,COL!$G:$G, D898),
IF(AND(A898="Cervical Cancer Screening", E898="Utilization Rate (per 100,000 patients)"),
SUMIFS(CERV!$D:$D,CERV!$A:$A,C898,CERV!$G:$G,D898),
IF(AND(A898="Cancer Screening for CKD patients", E898="Utilization Rate (per 100,000 patients)"),
SUMIFS(CANSCRN!$D:$D,CANSCRN!$A:$A,C898,CANSCRN!$G:$G,D898),
IF(AND(A898="PSA Testing", E898="Cost per service ($USD)"),
SUMIFS(PSA!$E:$E,PSA!$A:$A,C898,PSA!$G:$G,D898),
IF(AND(A898="Colorectal Cancer Screening", E898="Cost per service ($USD)"),
SUMIFS(COL!$E:$E,COL!$A:$A,C898,COL!$G:$G,D898),
IF(AND(A898="Cervical Cancer Screening", E898="Cost per service ($USD)"),
SUMIFS(CERV!$E:$E,CERV!$A:$A,C898,CERV!$G:$G,D898),
IF(AND(A898="Cancer Screening for CKD patients", E898="Cost per service ($USD)"),
SUMIFS(CANSCRN!$E:$E,CANSCRN!$A:$A,C898,CANSCRN!$G:$G,D898),
IF(AND(A898="PSA Testing", E898="Total Expenditure ($USD per 100,000 patients)"),
SUMIFS(PSA!$F:$F,PSA!$A:$A,C898,PSA!$G:$G,D898),
IF(AND(A898="Colorectal Cancer Screening", E898="Total Expenditure ($USD per 100,000 patients)"),
SUMIFS(COL!$F:$F,COL!$A:$A,C898,COL!$G:$G,D898),
IF(AND(A898="Cervical Cancer Screening", E898="Total Expenditure ($USD per 100,000 patients)"),
SUMIFS(CERV!$F:$F,CERV!$A:$A,C898,CERV!$G:$G,D898),
SUMIFS(CANSCRN!$F:$F,CANSCRN!$A:$A,C898,CANSCRN!$G:$G,D898))))))))))))</f>
        <v>7447.604790419161</v>
      </c>
    </row>
    <row r="899" spans="1:6" x14ac:dyDescent="0.2">
      <c r="A899" s="24" t="s">
        <v>103</v>
      </c>
      <c r="B899" s="24" t="s">
        <v>101</v>
      </c>
      <c r="C899" s="24" t="s">
        <v>60</v>
      </c>
      <c r="D899" s="24">
        <v>2015</v>
      </c>
      <c r="E899" s="24" t="s">
        <v>102</v>
      </c>
      <c r="F899" s="3">
        <f>IF(AND(A899="PSA Testing", E899= "Utilization Rate (per 100,000 patients)"),
SUMIFS(PSA!$D:$D,PSA!$A:$A,C899,PSA!$G:$G,D899),
IF(AND(A899="Colorectal Cancer Screening", E899="Utilization Rate (per 100,000 patients)"),
SUMIFS(COL!$D:$D,COL!$A:$A,C899,COL!$G:$G, D899),
IF(AND(A899="Cervical Cancer Screening", E899="Utilization Rate (per 100,000 patients)"),
SUMIFS(CERV!$D:$D,CERV!$A:$A,C899,CERV!$G:$G,D899),
IF(AND(A899="Cancer Screening for CKD patients", E899="Utilization Rate (per 100,000 patients)"),
SUMIFS(CANSCRN!$D:$D,CANSCRN!$A:$A,C899,CANSCRN!$G:$G,D899),
IF(AND(A899="PSA Testing", E899="Cost per service ($USD)"),
SUMIFS(PSA!$E:$E,PSA!$A:$A,C899,PSA!$G:$G,D899),
IF(AND(A899="Colorectal Cancer Screening", E899="Cost per service ($USD)"),
SUMIFS(COL!$E:$E,COL!$A:$A,C899,COL!$G:$G,D899),
IF(AND(A899="Cervical Cancer Screening", E899="Cost per service ($USD)"),
SUMIFS(CERV!$E:$E,CERV!$A:$A,C899,CERV!$G:$G,D899),
IF(AND(A899="Cancer Screening for CKD patients", E899="Cost per service ($USD)"),
SUMIFS(CANSCRN!$E:$E,CANSCRN!$A:$A,C899,CANSCRN!$G:$G,D899),
IF(AND(A899="PSA Testing", E899="Total Expenditure ($USD per 100,000 patients)"),
SUMIFS(PSA!$F:$F,PSA!$A:$A,C899,PSA!$G:$G,D899),
IF(AND(A899="Colorectal Cancer Screening", E899="Total Expenditure ($USD per 100,000 patients)"),
SUMIFS(COL!$F:$F,COL!$A:$A,C899,COL!$G:$G,D899),
IF(AND(A899="Cervical Cancer Screening", E899="Total Expenditure ($USD per 100,000 patients)"),
SUMIFS(CERV!$F:$F,CERV!$A:$A,C899,CERV!$G:$G,D899),
SUMIFS(CANSCRN!$F:$F,CANSCRN!$A:$A,C899,CANSCRN!$G:$G,D899))))))))))))</f>
        <v>7746.6295741493686</v>
      </c>
    </row>
    <row r="900" spans="1:6" x14ac:dyDescent="0.2">
      <c r="A900" s="24" t="s">
        <v>103</v>
      </c>
      <c r="B900" s="24" t="s">
        <v>101</v>
      </c>
      <c r="C900" s="24" t="s">
        <v>60</v>
      </c>
      <c r="D900" s="24">
        <v>2016</v>
      </c>
      <c r="E900" s="24" t="s">
        <v>102</v>
      </c>
      <c r="F900" s="3">
        <f>IF(AND(A900="PSA Testing", E900= "Utilization Rate (per 100,000 patients)"),
SUMIFS(PSA!$D:$D,PSA!$A:$A,C900,PSA!$G:$G,D900),
IF(AND(A900="Colorectal Cancer Screening", E900="Utilization Rate (per 100,000 patients)"),
SUMIFS(COL!$D:$D,COL!$A:$A,C900,COL!$G:$G, D900),
IF(AND(A900="Cervical Cancer Screening", E900="Utilization Rate (per 100,000 patients)"),
SUMIFS(CERV!$D:$D,CERV!$A:$A,C900,CERV!$G:$G,D900),
IF(AND(A900="Cancer Screening for CKD patients", E900="Utilization Rate (per 100,000 patients)"),
SUMIFS(CANSCRN!$D:$D,CANSCRN!$A:$A,C900,CANSCRN!$G:$G,D900),
IF(AND(A900="PSA Testing", E900="Cost per service ($USD)"),
SUMIFS(PSA!$E:$E,PSA!$A:$A,C900,PSA!$G:$G,D900),
IF(AND(A900="Colorectal Cancer Screening", E900="Cost per service ($USD)"),
SUMIFS(COL!$E:$E,COL!$A:$A,C900,COL!$G:$G,D900),
IF(AND(A900="Cervical Cancer Screening", E900="Cost per service ($USD)"),
SUMIFS(CERV!$E:$E,CERV!$A:$A,C900,CERV!$G:$G,D900),
IF(AND(A900="Cancer Screening for CKD patients", E900="Cost per service ($USD)"),
SUMIFS(CANSCRN!$E:$E,CANSCRN!$A:$A,C900,CANSCRN!$G:$G,D900),
IF(AND(A900="PSA Testing", E900="Total Expenditure ($USD per 100,000 patients)"),
SUMIFS(PSA!$F:$F,PSA!$A:$A,C900,PSA!$G:$G,D900),
IF(AND(A900="Colorectal Cancer Screening", E900="Total Expenditure ($USD per 100,000 patients)"),
SUMIFS(COL!$F:$F,COL!$A:$A,C900,COL!$G:$G,D900),
IF(AND(A900="Cervical Cancer Screening", E900="Total Expenditure ($USD per 100,000 patients)"),
SUMIFS(CERV!$F:$F,CERV!$A:$A,C900,CERV!$G:$G,D900),
SUMIFS(CANSCRN!$F:$F,CANSCRN!$A:$A,C900,CANSCRN!$G:$G,D900))))))))))))</f>
        <v>8208.118412200045</v>
      </c>
    </row>
    <row r="901" spans="1:6" x14ac:dyDescent="0.2">
      <c r="A901" s="24" t="s">
        <v>103</v>
      </c>
      <c r="B901" s="24" t="s">
        <v>101</v>
      </c>
      <c r="C901" s="24" t="s">
        <v>60</v>
      </c>
      <c r="D901" s="24">
        <v>2017</v>
      </c>
      <c r="E901" s="24" t="s">
        <v>102</v>
      </c>
      <c r="F901" s="3">
        <f>IF(AND(A901="PSA Testing", E901= "Utilization Rate (per 100,000 patients)"),
SUMIFS(PSA!$D:$D,PSA!$A:$A,C901,PSA!$G:$G,D901),
IF(AND(A901="Colorectal Cancer Screening", E901="Utilization Rate (per 100,000 patients)"),
SUMIFS(COL!$D:$D,COL!$A:$A,C901,COL!$G:$G, D901),
IF(AND(A901="Cervical Cancer Screening", E901="Utilization Rate (per 100,000 patients)"),
SUMIFS(CERV!$D:$D,CERV!$A:$A,C901,CERV!$G:$G,D901),
IF(AND(A901="Cancer Screening for CKD patients", E901="Utilization Rate (per 100,000 patients)"),
SUMIFS(CANSCRN!$D:$D,CANSCRN!$A:$A,C901,CANSCRN!$G:$G,D901),
IF(AND(A901="PSA Testing", E901="Cost per service ($USD)"),
SUMIFS(PSA!$E:$E,PSA!$A:$A,C901,PSA!$G:$G,D901),
IF(AND(A901="Colorectal Cancer Screening", E901="Cost per service ($USD)"),
SUMIFS(COL!$E:$E,COL!$A:$A,C901,COL!$G:$G,D901),
IF(AND(A901="Cervical Cancer Screening", E901="Cost per service ($USD)"),
SUMIFS(CERV!$E:$E,CERV!$A:$A,C901,CERV!$G:$G,D901),
IF(AND(A901="Cancer Screening for CKD patients", E901="Cost per service ($USD)"),
SUMIFS(CANSCRN!$E:$E,CANSCRN!$A:$A,C901,CANSCRN!$G:$G,D901),
IF(AND(A901="PSA Testing", E901="Total Expenditure ($USD per 100,000 patients)"),
SUMIFS(PSA!$F:$F,PSA!$A:$A,C901,PSA!$G:$G,D901),
IF(AND(A901="Colorectal Cancer Screening", E901="Total Expenditure ($USD per 100,000 patients)"),
SUMIFS(COL!$F:$F,COL!$A:$A,C901,COL!$G:$G,D901),
IF(AND(A901="Cervical Cancer Screening", E901="Total Expenditure ($USD per 100,000 patients)"),
SUMIFS(CERV!$F:$F,CERV!$A:$A,C901,CERV!$G:$G,D901),
SUMIFS(CANSCRN!$F:$F,CANSCRN!$A:$A,C901,CANSCRN!$G:$G,D901))))))))))))</f>
        <v>8049.5356037151705</v>
      </c>
    </row>
    <row r="902" spans="1:6" x14ac:dyDescent="0.2">
      <c r="A902" s="24" t="s">
        <v>103</v>
      </c>
      <c r="B902" s="24" t="s">
        <v>101</v>
      </c>
      <c r="C902" s="24" t="s">
        <v>60</v>
      </c>
      <c r="D902" s="24">
        <v>2018</v>
      </c>
      <c r="E902" s="24" t="s">
        <v>102</v>
      </c>
      <c r="F902" s="3">
        <f>IF(AND(A902="PSA Testing", E902= "Utilization Rate (per 100,000 patients)"),
SUMIFS(PSA!$D:$D,PSA!$A:$A,C902,PSA!$G:$G,D902),
IF(AND(A902="Colorectal Cancer Screening", E902="Utilization Rate (per 100,000 patients)"),
SUMIFS(COL!$D:$D,COL!$A:$A,C902,COL!$G:$G, D902),
IF(AND(A902="Cervical Cancer Screening", E902="Utilization Rate (per 100,000 patients)"),
SUMIFS(CERV!$D:$D,CERV!$A:$A,C902,CERV!$G:$G,D902),
IF(AND(A902="Cancer Screening for CKD patients", E902="Utilization Rate (per 100,000 patients)"),
SUMIFS(CANSCRN!$D:$D,CANSCRN!$A:$A,C902,CANSCRN!$G:$G,D902),
IF(AND(A902="PSA Testing", E902="Cost per service ($USD)"),
SUMIFS(PSA!$E:$E,PSA!$A:$A,C902,PSA!$G:$G,D902),
IF(AND(A902="Colorectal Cancer Screening", E902="Cost per service ($USD)"),
SUMIFS(COL!$E:$E,COL!$A:$A,C902,COL!$G:$G,D902),
IF(AND(A902="Cervical Cancer Screening", E902="Cost per service ($USD)"),
SUMIFS(CERV!$E:$E,CERV!$A:$A,C902,CERV!$G:$G,D902),
IF(AND(A902="Cancer Screening for CKD patients", E902="Cost per service ($USD)"),
SUMIFS(CANSCRN!$E:$E,CANSCRN!$A:$A,C902,CANSCRN!$G:$G,D902),
IF(AND(A902="PSA Testing", E902="Total Expenditure ($USD per 100,000 patients)"),
SUMIFS(PSA!$F:$F,PSA!$A:$A,C902,PSA!$G:$G,D902),
IF(AND(A902="Colorectal Cancer Screening", E902="Total Expenditure ($USD per 100,000 patients)"),
SUMIFS(COL!$F:$F,COL!$A:$A,C902,COL!$G:$G,D902),
IF(AND(A902="Cervical Cancer Screening", E902="Total Expenditure ($USD per 100,000 patients)"),
SUMIFS(CERV!$F:$F,CERV!$A:$A,C902,CERV!$G:$G,D902),
SUMIFS(CANSCRN!$F:$F,CANSCRN!$A:$A,C902,CANSCRN!$G:$G,D902))))))))))))</f>
        <v>7842.4828967128306</v>
      </c>
    </row>
    <row r="903" spans="1:6" x14ac:dyDescent="0.2">
      <c r="A903" s="24" t="s">
        <v>103</v>
      </c>
      <c r="B903" s="24" t="s">
        <v>101</v>
      </c>
      <c r="C903" s="24" t="s">
        <v>60</v>
      </c>
      <c r="D903" s="24">
        <v>2019</v>
      </c>
      <c r="E903" s="24" t="s">
        <v>102</v>
      </c>
      <c r="F903" s="3">
        <f>IF(AND(A903="PSA Testing", E903= "Utilization Rate (per 100,000 patients)"),
SUMIFS(PSA!$D:$D,PSA!$A:$A,C903,PSA!$G:$G,D903),
IF(AND(A903="Colorectal Cancer Screening", E903="Utilization Rate (per 100,000 patients)"),
SUMIFS(COL!$D:$D,COL!$A:$A,C903,COL!$G:$G, D903),
IF(AND(A903="Cervical Cancer Screening", E903="Utilization Rate (per 100,000 patients)"),
SUMIFS(CERV!$D:$D,CERV!$A:$A,C903,CERV!$G:$G,D903),
IF(AND(A903="Cancer Screening for CKD patients", E903="Utilization Rate (per 100,000 patients)"),
SUMIFS(CANSCRN!$D:$D,CANSCRN!$A:$A,C903,CANSCRN!$G:$G,D903),
IF(AND(A903="PSA Testing", E903="Cost per service ($USD)"),
SUMIFS(PSA!$E:$E,PSA!$A:$A,C903,PSA!$G:$G,D903),
IF(AND(A903="Colorectal Cancer Screening", E903="Cost per service ($USD)"),
SUMIFS(COL!$E:$E,COL!$A:$A,C903,COL!$G:$G,D903),
IF(AND(A903="Cervical Cancer Screening", E903="Cost per service ($USD)"),
SUMIFS(CERV!$E:$E,CERV!$A:$A,C903,CERV!$G:$G,D903),
IF(AND(A903="Cancer Screening for CKD patients", E903="Cost per service ($USD)"),
SUMIFS(CANSCRN!$E:$E,CANSCRN!$A:$A,C903,CANSCRN!$G:$G,D903),
IF(AND(A903="PSA Testing", E903="Total Expenditure ($USD per 100,000 patients)"),
SUMIFS(PSA!$F:$F,PSA!$A:$A,C903,PSA!$G:$G,D903),
IF(AND(A903="Colorectal Cancer Screening", E903="Total Expenditure ($USD per 100,000 patients)"),
SUMIFS(COL!$F:$F,COL!$A:$A,C903,COL!$G:$G,D903),
IF(AND(A903="Cervical Cancer Screening", E903="Total Expenditure ($USD per 100,000 patients)"),
SUMIFS(CERV!$F:$F,CERV!$A:$A,C903,CERV!$G:$G,D903),
SUMIFS(CANSCRN!$F:$F,CANSCRN!$A:$A,C903,CANSCRN!$G:$G,D903))))))))))))</f>
        <v>7626.7635144573269</v>
      </c>
    </row>
    <row r="904" spans="1:6" x14ac:dyDescent="0.2">
      <c r="A904" s="24" t="s">
        <v>103</v>
      </c>
      <c r="B904" s="24" t="s">
        <v>101</v>
      </c>
      <c r="C904" s="24" t="s">
        <v>61</v>
      </c>
      <c r="D904" s="24">
        <v>2009</v>
      </c>
      <c r="E904" s="24" t="s">
        <v>102</v>
      </c>
      <c r="F904" s="3">
        <f>IF(AND(A904="PSA Testing", E904= "Utilization Rate (per 100,000 patients)"),
SUMIFS(PSA!$D:$D,PSA!$A:$A,C904,PSA!$G:$G,D904),
IF(AND(A904="Colorectal Cancer Screening", E904="Utilization Rate (per 100,000 patients)"),
SUMIFS(COL!$D:$D,COL!$A:$A,C904,COL!$G:$G, D904),
IF(AND(A904="Cervical Cancer Screening", E904="Utilization Rate (per 100,000 patients)"),
SUMIFS(CERV!$D:$D,CERV!$A:$A,C904,CERV!$G:$G,D904),
IF(AND(A904="Cancer Screening for CKD patients", E904="Utilization Rate (per 100,000 patients)"),
SUMIFS(CANSCRN!$D:$D,CANSCRN!$A:$A,C904,CANSCRN!$G:$G,D904),
IF(AND(A904="PSA Testing", E904="Cost per service ($USD)"),
SUMIFS(PSA!$E:$E,PSA!$A:$A,C904,PSA!$G:$G,D904),
IF(AND(A904="Colorectal Cancer Screening", E904="Cost per service ($USD)"),
SUMIFS(COL!$E:$E,COL!$A:$A,C904,COL!$G:$G,D904),
IF(AND(A904="Cervical Cancer Screening", E904="Cost per service ($USD)"),
SUMIFS(CERV!$E:$E,CERV!$A:$A,C904,CERV!$G:$G,D904),
IF(AND(A904="Cancer Screening for CKD patients", E904="Cost per service ($USD)"),
SUMIFS(CANSCRN!$E:$E,CANSCRN!$A:$A,C904,CANSCRN!$G:$G,D904),
IF(AND(A904="PSA Testing", E904="Total Expenditure ($USD per 100,000 patients)"),
SUMIFS(PSA!$F:$F,PSA!$A:$A,C904,PSA!$G:$G,D904),
IF(AND(A904="Colorectal Cancer Screening", E904="Total Expenditure ($USD per 100,000 patients)"),
SUMIFS(COL!$F:$F,COL!$A:$A,C904,COL!$G:$G,D904),
IF(AND(A904="Cervical Cancer Screening", E904="Total Expenditure ($USD per 100,000 patients)"),
SUMIFS(CERV!$F:$F,CERV!$A:$A,C904,CERV!$G:$G,D904),
SUMIFS(CANSCRN!$F:$F,CANSCRN!$A:$A,C904,CANSCRN!$G:$G,D904))))))))))))</f>
        <v>10193.596892425287</v>
      </c>
    </row>
    <row r="905" spans="1:6" x14ac:dyDescent="0.2">
      <c r="A905" s="24" t="s">
        <v>103</v>
      </c>
      <c r="B905" s="24" t="s">
        <v>101</v>
      </c>
      <c r="C905" s="24" t="s">
        <v>61</v>
      </c>
      <c r="D905" s="24">
        <v>2010</v>
      </c>
      <c r="E905" s="24" t="s">
        <v>102</v>
      </c>
      <c r="F905" s="3">
        <f>IF(AND(A905="PSA Testing", E905= "Utilization Rate (per 100,000 patients)"),
SUMIFS(PSA!$D:$D,PSA!$A:$A,C905,PSA!$G:$G,D905),
IF(AND(A905="Colorectal Cancer Screening", E905="Utilization Rate (per 100,000 patients)"),
SUMIFS(COL!$D:$D,COL!$A:$A,C905,COL!$G:$G, D905),
IF(AND(A905="Cervical Cancer Screening", E905="Utilization Rate (per 100,000 patients)"),
SUMIFS(CERV!$D:$D,CERV!$A:$A,C905,CERV!$G:$G,D905),
IF(AND(A905="Cancer Screening for CKD patients", E905="Utilization Rate (per 100,000 patients)"),
SUMIFS(CANSCRN!$D:$D,CANSCRN!$A:$A,C905,CANSCRN!$G:$G,D905),
IF(AND(A905="PSA Testing", E905="Cost per service ($USD)"),
SUMIFS(PSA!$E:$E,PSA!$A:$A,C905,PSA!$G:$G,D905),
IF(AND(A905="Colorectal Cancer Screening", E905="Cost per service ($USD)"),
SUMIFS(COL!$E:$E,COL!$A:$A,C905,COL!$G:$G,D905),
IF(AND(A905="Cervical Cancer Screening", E905="Cost per service ($USD)"),
SUMIFS(CERV!$E:$E,CERV!$A:$A,C905,CERV!$G:$G,D905),
IF(AND(A905="Cancer Screening for CKD patients", E905="Cost per service ($USD)"),
SUMIFS(CANSCRN!$E:$E,CANSCRN!$A:$A,C905,CANSCRN!$G:$G,D905),
IF(AND(A905="PSA Testing", E905="Total Expenditure ($USD per 100,000 patients)"),
SUMIFS(PSA!$F:$F,PSA!$A:$A,C905,PSA!$G:$G,D905),
IF(AND(A905="Colorectal Cancer Screening", E905="Total Expenditure ($USD per 100,000 patients)"),
SUMIFS(COL!$F:$F,COL!$A:$A,C905,COL!$G:$G,D905),
IF(AND(A905="Cervical Cancer Screening", E905="Total Expenditure ($USD per 100,000 patients)"),
SUMIFS(CERV!$F:$F,CERV!$A:$A,C905,CERV!$G:$G,D905),
SUMIFS(CANSCRN!$F:$F,CANSCRN!$A:$A,C905,CANSCRN!$G:$G,D905))))))))))))</f>
        <v>9550.7688184650433</v>
      </c>
    </row>
    <row r="906" spans="1:6" x14ac:dyDescent="0.2">
      <c r="A906" s="24" t="s">
        <v>103</v>
      </c>
      <c r="B906" s="24" t="s">
        <v>101</v>
      </c>
      <c r="C906" s="24" t="s">
        <v>61</v>
      </c>
      <c r="D906" s="24">
        <v>2011</v>
      </c>
      <c r="E906" s="24" t="s">
        <v>102</v>
      </c>
      <c r="F906" s="3">
        <f>IF(AND(A906="PSA Testing", E906= "Utilization Rate (per 100,000 patients)"),
SUMIFS(PSA!$D:$D,PSA!$A:$A,C906,PSA!$G:$G,D906),
IF(AND(A906="Colorectal Cancer Screening", E906="Utilization Rate (per 100,000 patients)"),
SUMIFS(COL!$D:$D,COL!$A:$A,C906,COL!$G:$G, D906),
IF(AND(A906="Cervical Cancer Screening", E906="Utilization Rate (per 100,000 patients)"),
SUMIFS(CERV!$D:$D,CERV!$A:$A,C906,CERV!$G:$G,D906),
IF(AND(A906="Cancer Screening for CKD patients", E906="Utilization Rate (per 100,000 patients)"),
SUMIFS(CANSCRN!$D:$D,CANSCRN!$A:$A,C906,CANSCRN!$G:$G,D906),
IF(AND(A906="PSA Testing", E906="Cost per service ($USD)"),
SUMIFS(PSA!$E:$E,PSA!$A:$A,C906,PSA!$G:$G,D906),
IF(AND(A906="Colorectal Cancer Screening", E906="Cost per service ($USD)"),
SUMIFS(COL!$E:$E,COL!$A:$A,C906,COL!$G:$G,D906),
IF(AND(A906="Cervical Cancer Screening", E906="Cost per service ($USD)"),
SUMIFS(CERV!$E:$E,CERV!$A:$A,C906,CERV!$G:$G,D906),
IF(AND(A906="Cancer Screening for CKD patients", E906="Cost per service ($USD)"),
SUMIFS(CANSCRN!$E:$E,CANSCRN!$A:$A,C906,CANSCRN!$G:$G,D906),
IF(AND(A906="PSA Testing", E906="Total Expenditure ($USD per 100,000 patients)"),
SUMIFS(PSA!$F:$F,PSA!$A:$A,C906,PSA!$G:$G,D906),
IF(AND(A906="Colorectal Cancer Screening", E906="Total Expenditure ($USD per 100,000 patients)"),
SUMIFS(COL!$F:$F,COL!$A:$A,C906,COL!$G:$G,D906),
IF(AND(A906="Cervical Cancer Screening", E906="Total Expenditure ($USD per 100,000 patients)"),
SUMIFS(CERV!$F:$F,CERV!$A:$A,C906,CERV!$G:$G,D906),
SUMIFS(CANSCRN!$F:$F,CANSCRN!$A:$A,C906,CANSCRN!$G:$G,D906))))))))))))</f>
        <v>9059.9993131160481</v>
      </c>
    </row>
    <row r="907" spans="1:6" x14ac:dyDescent="0.2">
      <c r="A907" s="24" t="s">
        <v>103</v>
      </c>
      <c r="B907" s="24" t="s">
        <v>101</v>
      </c>
      <c r="C907" s="24" t="s">
        <v>61</v>
      </c>
      <c r="D907" s="24">
        <v>2012</v>
      </c>
      <c r="E907" s="24" t="s">
        <v>102</v>
      </c>
      <c r="F907" s="3">
        <f>IF(AND(A907="PSA Testing", E907= "Utilization Rate (per 100,000 patients)"),
SUMIFS(PSA!$D:$D,PSA!$A:$A,C907,PSA!$G:$G,D907),
IF(AND(A907="Colorectal Cancer Screening", E907="Utilization Rate (per 100,000 patients)"),
SUMIFS(COL!$D:$D,COL!$A:$A,C907,COL!$G:$G, D907),
IF(AND(A907="Cervical Cancer Screening", E907="Utilization Rate (per 100,000 patients)"),
SUMIFS(CERV!$D:$D,CERV!$A:$A,C907,CERV!$G:$G,D907),
IF(AND(A907="Cancer Screening for CKD patients", E907="Utilization Rate (per 100,000 patients)"),
SUMIFS(CANSCRN!$D:$D,CANSCRN!$A:$A,C907,CANSCRN!$G:$G,D907),
IF(AND(A907="PSA Testing", E907="Cost per service ($USD)"),
SUMIFS(PSA!$E:$E,PSA!$A:$A,C907,PSA!$G:$G,D907),
IF(AND(A907="Colorectal Cancer Screening", E907="Cost per service ($USD)"),
SUMIFS(COL!$E:$E,COL!$A:$A,C907,COL!$G:$G,D907),
IF(AND(A907="Cervical Cancer Screening", E907="Cost per service ($USD)"),
SUMIFS(CERV!$E:$E,CERV!$A:$A,C907,CERV!$G:$G,D907),
IF(AND(A907="Cancer Screening for CKD patients", E907="Cost per service ($USD)"),
SUMIFS(CANSCRN!$E:$E,CANSCRN!$A:$A,C907,CANSCRN!$G:$G,D907),
IF(AND(A907="PSA Testing", E907="Total Expenditure ($USD per 100,000 patients)"),
SUMIFS(PSA!$F:$F,PSA!$A:$A,C907,PSA!$G:$G,D907),
IF(AND(A907="Colorectal Cancer Screening", E907="Total Expenditure ($USD per 100,000 patients)"),
SUMIFS(COL!$F:$F,COL!$A:$A,C907,COL!$G:$G,D907),
IF(AND(A907="Cervical Cancer Screening", E907="Total Expenditure ($USD per 100,000 patients)"),
SUMIFS(CERV!$F:$F,CERV!$A:$A,C907,CERV!$G:$G,D907),
SUMIFS(CANSCRN!$F:$F,CANSCRN!$A:$A,C907,CANSCRN!$G:$G,D907))))))))))))</f>
        <v>8570.55402509948</v>
      </c>
    </row>
    <row r="908" spans="1:6" x14ac:dyDescent="0.2">
      <c r="A908" s="24" t="s">
        <v>103</v>
      </c>
      <c r="B908" s="24" t="s">
        <v>101</v>
      </c>
      <c r="C908" s="24" t="s">
        <v>61</v>
      </c>
      <c r="D908" s="24">
        <v>2013</v>
      </c>
      <c r="E908" s="24" t="s">
        <v>102</v>
      </c>
      <c r="F908" s="3">
        <f>IF(AND(A908="PSA Testing", E908= "Utilization Rate (per 100,000 patients)"),
SUMIFS(PSA!$D:$D,PSA!$A:$A,C908,PSA!$G:$G,D908),
IF(AND(A908="Colorectal Cancer Screening", E908="Utilization Rate (per 100,000 patients)"),
SUMIFS(COL!$D:$D,COL!$A:$A,C908,COL!$G:$G, D908),
IF(AND(A908="Cervical Cancer Screening", E908="Utilization Rate (per 100,000 patients)"),
SUMIFS(CERV!$D:$D,CERV!$A:$A,C908,CERV!$G:$G,D908),
IF(AND(A908="Cancer Screening for CKD patients", E908="Utilization Rate (per 100,000 patients)"),
SUMIFS(CANSCRN!$D:$D,CANSCRN!$A:$A,C908,CANSCRN!$G:$G,D908),
IF(AND(A908="PSA Testing", E908="Cost per service ($USD)"),
SUMIFS(PSA!$E:$E,PSA!$A:$A,C908,PSA!$G:$G,D908),
IF(AND(A908="Colorectal Cancer Screening", E908="Cost per service ($USD)"),
SUMIFS(COL!$E:$E,COL!$A:$A,C908,COL!$G:$G,D908),
IF(AND(A908="Cervical Cancer Screening", E908="Cost per service ($USD)"),
SUMIFS(CERV!$E:$E,CERV!$A:$A,C908,CERV!$G:$G,D908),
IF(AND(A908="Cancer Screening for CKD patients", E908="Cost per service ($USD)"),
SUMIFS(CANSCRN!$E:$E,CANSCRN!$A:$A,C908,CANSCRN!$G:$G,D908),
IF(AND(A908="PSA Testing", E908="Total Expenditure ($USD per 100,000 patients)"),
SUMIFS(PSA!$F:$F,PSA!$A:$A,C908,PSA!$G:$G,D908),
IF(AND(A908="Colorectal Cancer Screening", E908="Total Expenditure ($USD per 100,000 patients)"),
SUMIFS(COL!$F:$F,COL!$A:$A,C908,COL!$G:$G,D908),
IF(AND(A908="Cervical Cancer Screening", E908="Total Expenditure ($USD per 100,000 patients)"),
SUMIFS(CERV!$F:$F,CERV!$A:$A,C908,CERV!$G:$G,D908),
SUMIFS(CANSCRN!$F:$F,CANSCRN!$A:$A,C908,CANSCRN!$G:$G,D908))))))))))))</f>
        <v>9209.5803001707554</v>
      </c>
    </row>
    <row r="909" spans="1:6" x14ac:dyDescent="0.2">
      <c r="A909" s="24" t="s">
        <v>103</v>
      </c>
      <c r="B909" s="24" t="s">
        <v>101</v>
      </c>
      <c r="C909" s="24" t="s">
        <v>61</v>
      </c>
      <c r="D909" s="24">
        <v>2014</v>
      </c>
      <c r="E909" s="24" t="s">
        <v>102</v>
      </c>
      <c r="F909" s="3">
        <f>IF(AND(A909="PSA Testing", E909= "Utilization Rate (per 100,000 patients)"),
SUMIFS(PSA!$D:$D,PSA!$A:$A,C909,PSA!$G:$G,D909),
IF(AND(A909="Colorectal Cancer Screening", E909="Utilization Rate (per 100,000 patients)"),
SUMIFS(COL!$D:$D,COL!$A:$A,C909,COL!$G:$G, D909),
IF(AND(A909="Cervical Cancer Screening", E909="Utilization Rate (per 100,000 patients)"),
SUMIFS(CERV!$D:$D,CERV!$A:$A,C909,CERV!$G:$G,D909),
IF(AND(A909="Cancer Screening for CKD patients", E909="Utilization Rate (per 100,000 patients)"),
SUMIFS(CANSCRN!$D:$D,CANSCRN!$A:$A,C909,CANSCRN!$G:$G,D909),
IF(AND(A909="PSA Testing", E909="Cost per service ($USD)"),
SUMIFS(PSA!$E:$E,PSA!$A:$A,C909,PSA!$G:$G,D909),
IF(AND(A909="Colorectal Cancer Screening", E909="Cost per service ($USD)"),
SUMIFS(COL!$E:$E,COL!$A:$A,C909,COL!$G:$G,D909),
IF(AND(A909="Cervical Cancer Screening", E909="Cost per service ($USD)"),
SUMIFS(CERV!$E:$E,CERV!$A:$A,C909,CERV!$G:$G,D909),
IF(AND(A909="Cancer Screening for CKD patients", E909="Cost per service ($USD)"),
SUMIFS(CANSCRN!$E:$E,CANSCRN!$A:$A,C909,CANSCRN!$G:$G,D909),
IF(AND(A909="PSA Testing", E909="Total Expenditure ($USD per 100,000 patients)"),
SUMIFS(PSA!$F:$F,PSA!$A:$A,C909,PSA!$G:$G,D909),
IF(AND(A909="Colorectal Cancer Screening", E909="Total Expenditure ($USD per 100,000 patients)"),
SUMIFS(COL!$F:$F,COL!$A:$A,C909,COL!$G:$G,D909),
IF(AND(A909="Cervical Cancer Screening", E909="Total Expenditure ($USD per 100,000 patients)"),
SUMIFS(CERV!$F:$F,CERV!$A:$A,C909,CERV!$G:$G,D909),
SUMIFS(CANSCRN!$F:$F,CANSCRN!$A:$A,C909,CANSCRN!$G:$G,D909))))))))))))</f>
        <v>8002.1040113433655</v>
      </c>
    </row>
    <row r="910" spans="1:6" x14ac:dyDescent="0.2">
      <c r="A910" s="24" t="s">
        <v>103</v>
      </c>
      <c r="B910" s="24" t="s">
        <v>101</v>
      </c>
      <c r="C910" s="24" t="s">
        <v>61</v>
      </c>
      <c r="D910" s="24">
        <v>2015</v>
      </c>
      <c r="E910" s="24" t="s">
        <v>102</v>
      </c>
      <c r="F910" s="3">
        <f>IF(AND(A910="PSA Testing", E910= "Utilization Rate (per 100,000 patients)"),
SUMIFS(PSA!$D:$D,PSA!$A:$A,C910,PSA!$G:$G,D910),
IF(AND(A910="Colorectal Cancer Screening", E910="Utilization Rate (per 100,000 patients)"),
SUMIFS(COL!$D:$D,COL!$A:$A,C910,COL!$G:$G, D910),
IF(AND(A910="Cervical Cancer Screening", E910="Utilization Rate (per 100,000 patients)"),
SUMIFS(CERV!$D:$D,CERV!$A:$A,C910,CERV!$G:$G,D910),
IF(AND(A910="Cancer Screening for CKD patients", E910="Utilization Rate (per 100,000 patients)"),
SUMIFS(CANSCRN!$D:$D,CANSCRN!$A:$A,C910,CANSCRN!$G:$G,D910),
IF(AND(A910="PSA Testing", E910="Cost per service ($USD)"),
SUMIFS(PSA!$E:$E,PSA!$A:$A,C910,PSA!$G:$G,D910),
IF(AND(A910="Colorectal Cancer Screening", E910="Cost per service ($USD)"),
SUMIFS(COL!$E:$E,COL!$A:$A,C910,COL!$G:$G,D910),
IF(AND(A910="Cervical Cancer Screening", E910="Cost per service ($USD)"),
SUMIFS(CERV!$E:$E,CERV!$A:$A,C910,CERV!$G:$G,D910),
IF(AND(A910="Cancer Screening for CKD patients", E910="Cost per service ($USD)"),
SUMIFS(CANSCRN!$E:$E,CANSCRN!$A:$A,C910,CANSCRN!$G:$G,D910),
IF(AND(A910="PSA Testing", E910="Total Expenditure ($USD per 100,000 patients)"),
SUMIFS(PSA!$F:$F,PSA!$A:$A,C910,PSA!$G:$G,D910),
IF(AND(A910="Colorectal Cancer Screening", E910="Total Expenditure ($USD per 100,000 patients)"),
SUMIFS(COL!$F:$F,COL!$A:$A,C910,COL!$G:$G,D910),
IF(AND(A910="Cervical Cancer Screening", E910="Total Expenditure ($USD per 100,000 patients)"),
SUMIFS(CERV!$F:$F,CERV!$A:$A,C910,CERV!$G:$G,D910),
SUMIFS(CANSCRN!$F:$F,CANSCRN!$A:$A,C910,CANSCRN!$G:$G,D910))))))))))))</f>
        <v>8325.2753472795448</v>
      </c>
    </row>
    <row r="911" spans="1:6" x14ac:dyDescent="0.2">
      <c r="A911" s="24" t="s">
        <v>103</v>
      </c>
      <c r="B911" s="24" t="s">
        <v>101</v>
      </c>
      <c r="C911" s="24" t="s">
        <v>61</v>
      </c>
      <c r="D911" s="24">
        <v>2016</v>
      </c>
      <c r="E911" s="24" t="s">
        <v>102</v>
      </c>
      <c r="F911" s="3">
        <f>IF(AND(A911="PSA Testing", E911= "Utilization Rate (per 100,000 patients)"),
SUMIFS(PSA!$D:$D,PSA!$A:$A,C911,PSA!$G:$G,D911),
IF(AND(A911="Colorectal Cancer Screening", E911="Utilization Rate (per 100,000 patients)"),
SUMIFS(COL!$D:$D,COL!$A:$A,C911,COL!$G:$G, D911),
IF(AND(A911="Cervical Cancer Screening", E911="Utilization Rate (per 100,000 patients)"),
SUMIFS(CERV!$D:$D,CERV!$A:$A,C911,CERV!$G:$G,D911),
IF(AND(A911="Cancer Screening for CKD patients", E911="Utilization Rate (per 100,000 patients)"),
SUMIFS(CANSCRN!$D:$D,CANSCRN!$A:$A,C911,CANSCRN!$G:$G,D911),
IF(AND(A911="PSA Testing", E911="Cost per service ($USD)"),
SUMIFS(PSA!$E:$E,PSA!$A:$A,C911,PSA!$G:$G,D911),
IF(AND(A911="Colorectal Cancer Screening", E911="Cost per service ($USD)"),
SUMIFS(COL!$E:$E,COL!$A:$A,C911,COL!$G:$G,D911),
IF(AND(A911="Cervical Cancer Screening", E911="Cost per service ($USD)"),
SUMIFS(CERV!$E:$E,CERV!$A:$A,C911,CERV!$G:$G,D911),
IF(AND(A911="Cancer Screening for CKD patients", E911="Cost per service ($USD)"),
SUMIFS(CANSCRN!$E:$E,CANSCRN!$A:$A,C911,CANSCRN!$G:$G,D911),
IF(AND(A911="PSA Testing", E911="Total Expenditure ($USD per 100,000 patients)"),
SUMIFS(PSA!$F:$F,PSA!$A:$A,C911,PSA!$G:$G,D911),
IF(AND(A911="Colorectal Cancer Screening", E911="Total Expenditure ($USD per 100,000 patients)"),
SUMIFS(COL!$F:$F,COL!$A:$A,C911,COL!$G:$G,D911),
IF(AND(A911="Cervical Cancer Screening", E911="Total Expenditure ($USD per 100,000 patients)"),
SUMIFS(CERV!$F:$F,CERV!$A:$A,C911,CERV!$G:$G,D911),
SUMIFS(CANSCRN!$F:$F,CANSCRN!$A:$A,C911,CANSCRN!$G:$G,D911))))))))))))</f>
        <v>8234.5663738710864</v>
      </c>
    </row>
    <row r="912" spans="1:6" x14ac:dyDescent="0.2">
      <c r="A912" s="24" t="s">
        <v>103</v>
      </c>
      <c r="B912" s="24" t="s">
        <v>101</v>
      </c>
      <c r="C912" s="24" t="s">
        <v>61</v>
      </c>
      <c r="D912" s="24">
        <v>2017</v>
      </c>
      <c r="E912" s="24" t="s">
        <v>102</v>
      </c>
      <c r="F912" s="3">
        <f>IF(AND(A912="PSA Testing", E912= "Utilization Rate (per 100,000 patients)"),
SUMIFS(PSA!$D:$D,PSA!$A:$A,C912,PSA!$G:$G,D912),
IF(AND(A912="Colorectal Cancer Screening", E912="Utilization Rate (per 100,000 patients)"),
SUMIFS(COL!$D:$D,COL!$A:$A,C912,COL!$G:$G, D912),
IF(AND(A912="Cervical Cancer Screening", E912="Utilization Rate (per 100,000 patients)"),
SUMIFS(CERV!$D:$D,CERV!$A:$A,C912,CERV!$G:$G,D912),
IF(AND(A912="Cancer Screening for CKD patients", E912="Utilization Rate (per 100,000 patients)"),
SUMIFS(CANSCRN!$D:$D,CANSCRN!$A:$A,C912,CANSCRN!$G:$G,D912),
IF(AND(A912="PSA Testing", E912="Cost per service ($USD)"),
SUMIFS(PSA!$E:$E,PSA!$A:$A,C912,PSA!$G:$G,D912),
IF(AND(A912="Colorectal Cancer Screening", E912="Cost per service ($USD)"),
SUMIFS(COL!$E:$E,COL!$A:$A,C912,COL!$G:$G,D912),
IF(AND(A912="Cervical Cancer Screening", E912="Cost per service ($USD)"),
SUMIFS(CERV!$E:$E,CERV!$A:$A,C912,CERV!$G:$G,D912),
IF(AND(A912="Cancer Screening for CKD patients", E912="Cost per service ($USD)"),
SUMIFS(CANSCRN!$E:$E,CANSCRN!$A:$A,C912,CANSCRN!$G:$G,D912),
IF(AND(A912="PSA Testing", E912="Total Expenditure ($USD per 100,000 patients)"),
SUMIFS(PSA!$F:$F,PSA!$A:$A,C912,PSA!$G:$G,D912),
IF(AND(A912="Colorectal Cancer Screening", E912="Total Expenditure ($USD per 100,000 patients)"),
SUMIFS(COL!$F:$F,COL!$A:$A,C912,COL!$G:$G,D912),
IF(AND(A912="Cervical Cancer Screening", E912="Total Expenditure ($USD per 100,000 patients)"),
SUMIFS(CERV!$F:$F,CERV!$A:$A,C912,CERV!$G:$G,D912),
SUMIFS(CANSCRN!$F:$F,CANSCRN!$A:$A,C912,CANSCRN!$G:$G,D912))))))))))))</f>
        <v>8338.95466492987</v>
      </c>
    </row>
    <row r="913" spans="1:6" x14ac:dyDescent="0.2">
      <c r="A913" s="24" t="s">
        <v>103</v>
      </c>
      <c r="B913" s="24" t="s">
        <v>101</v>
      </c>
      <c r="C913" s="24" t="s">
        <v>61</v>
      </c>
      <c r="D913" s="24">
        <v>2018</v>
      </c>
      <c r="E913" s="24" t="s">
        <v>102</v>
      </c>
      <c r="F913" s="3">
        <f>IF(AND(A913="PSA Testing", E913= "Utilization Rate (per 100,000 patients)"),
SUMIFS(PSA!$D:$D,PSA!$A:$A,C913,PSA!$G:$G,D913),
IF(AND(A913="Colorectal Cancer Screening", E913="Utilization Rate (per 100,000 patients)"),
SUMIFS(COL!$D:$D,COL!$A:$A,C913,COL!$G:$G, D913),
IF(AND(A913="Cervical Cancer Screening", E913="Utilization Rate (per 100,000 patients)"),
SUMIFS(CERV!$D:$D,CERV!$A:$A,C913,CERV!$G:$G,D913),
IF(AND(A913="Cancer Screening for CKD patients", E913="Utilization Rate (per 100,000 patients)"),
SUMIFS(CANSCRN!$D:$D,CANSCRN!$A:$A,C913,CANSCRN!$G:$G,D913),
IF(AND(A913="PSA Testing", E913="Cost per service ($USD)"),
SUMIFS(PSA!$E:$E,PSA!$A:$A,C913,PSA!$G:$G,D913),
IF(AND(A913="Colorectal Cancer Screening", E913="Cost per service ($USD)"),
SUMIFS(COL!$E:$E,COL!$A:$A,C913,COL!$G:$G,D913),
IF(AND(A913="Cervical Cancer Screening", E913="Cost per service ($USD)"),
SUMIFS(CERV!$E:$E,CERV!$A:$A,C913,CERV!$G:$G,D913),
IF(AND(A913="Cancer Screening for CKD patients", E913="Cost per service ($USD)"),
SUMIFS(CANSCRN!$E:$E,CANSCRN!$A:$A,C913,CANSCRN!$G:$G,D913),
IF(AND(A913="PSA Testing", E913="Total Expenditure ($USD per 100,000 patients)"),
SUMIFS(PSA!$F:$F,PSA!$A:$A,C913,PSA!$G:$G,D913),
IF(AND(A913="Colorectal Cancer Screening", E913="Total Expenditure ($USD per 100,000 patients)"),
SUMIFS(COL!$F:$F,COL!$A:$A,C913,COL!$G:$G,D913),
IF(AND(A913="Cervical Cancer Screening", E913="Total Expenditure ($USD per 100,000 patients)"),
SUMIFS(CERV!$F:$F,CERV!$A:$A,C913,CERV!$G:$G,D913),
SUMIFS(CANSCRN!$F:$F,CANSCRN!$A:$A,C913,CANSCRN!$G:$G,D913))))))))))))</f>
        <v>7716.6273988602261</v>
      </c>
    </row>
    <row r="914" spans="1:6" x14ac:dyDescent="0.2">
      <c r="A914" s="24" t="s">
        <v>103</v>
      </c>
      <c r="B914" s="24" t="s">
        <v>101</v>
      </c>
      <c r="C914" s="24" t="s">
        <v>61</v>
      </c>
      <c r="D914" s="24">
        <v>2019</v>
      </c>
      <c r="E914" s="24" t="s">
        <v>102</v>
      </c>
      <c r="F914" s="3">
        <f>IF(AND(A914="PSA Testing", E914= "Utilization Rate (per 100,000 patients)"),
SUMIFS(PSA!$D:$D,PSA!$A:$A,C914,PSA!$G:$G,D914),
IF(AND(A914="Colorectal Cancer Screening", E914="Utilization Rate (per 100,000 patients)"),
SUMIFS(COL!$D:$D,COL!$A:$A,C914,COL!$G:$G, D914),
IF(AND(A914="Cervical Cancer Screening", E914="Utilization Rate (per 100,000 patients)"),
SUMIFS(CERV!$D:$D,CERV!$A:$A,C914,CERV!$G:$G,D914),
IF(AND(A914="Cancer Screening for CKD patients", E914="Utilization Rate (per 100,000 patients)"),
SUMIFS(CANSCRN!$D:$D,CANSCRN!$A:$A,C914,CANSCRN!$G:$G,D914),
IF(AND(A914="PSA Testing", E914="Cost per service ($USD)"),
SUMIFS(PSA!$E:$E,PSA!$A:$A,C914,PSA!$G:$G,D914),
IF(AND(A914="Colorectal Cancer Screening", E914="Cost per service ($USD)"),
SUMIFS(COL!$E:$E,COL!$A:$A,C914,COL!$G:$G,D914),
IF(AND(A914="Cervical Cancer Screening", E914="Cost per service ($USD)"),
SUMIFS(CERV!$E:$E,CERV!$A:$A,C914,CERV!$G:$G,D914),
IF(AND(A914="Cancer Screening for CKD patients", E914="Cost per service ($USD)"),
SUMIFS(CANSCRN!$E:$E,CANSCRN!$A:$A,C914,CANSCRN!$G:$G,D914),
IF(AND(A914="PSA Testing", E914="Total Expenditure ($USD per 100,000 patients)"),
SUMIFS(PSA!$F:$F,PSA!$A:$A,C914,PSA!$G:$G,D914),
IF(AND(A914="Colorectal Cancer Screening", E914="Total Expenditure ($USD per 100,000 patients)"),
SUMIFS(COL!$F:$F,COL!$A:$A,C914,COL!$G:$G,D914),
IF(AND(A914="Cervical Cancer Screening", E914="Total Expenditure ($USD per 100,000 patients)"),
SUMIFS(CERV!$F:$F,CERV!$A:$A,C914,CERV!$G:$G,D914),
SUMIFS(CANSCRN!$F:$F,CANSCRN!$A:$A,C914,CANSCRN!$G:$G,D914))))))))))))</f>
        <v>7636.657459082624</v>
      </c>
    </row>
    <row r="915" spans="1:6" x14ac:dyDescent="0.2">
      <c r="A915" s="24" t="s">
        <v>103</v>
      </c>
      <c r="B915" s="24" t="s">
        <v>101</v>
      </c>
      <c r="C915" s="24" t="s">
        <v>62</v>
      </c>
      <c r="D915" s="24">
        <v>2009</v>
      </c>
      <c r="E915" s="24" t="s">
        <v>102</v>
      </c>
      <c r="F915" s="3">
        <f>IF(AND(A915="PSA Testing", E915= "Utilization Rate (per 100,000 patients)"),
SUMIFS(PSA!$D:$D,PSA!$A:$A,C915,PSA!$G:$G,D915),
IF(AND(A915="Colorectal Cancer Screening", E915="Utilization Rate (per 100,000 patients)"),
SUMIFS(COL!$D:$D,COL!$A:$A,C915,COL!$G:$G, D915),
IF(AND(A915="Cervical Cancer Screening", E915="Utilization Rate (per 100,000 patients)"),
SUMIFS(CERV!$D:$D,CERV!$A:$A,C915,CERV!$G:$G,D915),
IF(AND(A915="Cancer Screening for CKD patients", E915="Utilization Rate (per 100,000 patients)"),
SUMIFS(CANSCRN!$D:$D,CANSCRN!$A:$A,C915,CANSCRN!$G:$G,D915),
IF(AND(A915="PSA Testing", E915="Cost per service ($USD)"),
SUMIFS(PSA!$E:$E,PSA!$A:$A,C915,PSA!$G:$G,D915),
IF(AND(A915="Colorectal Cancer Screening", E915="Cost per service ($USD)"),
SUMIFS(COL!$E:$E,COL!$A:$A,C915,COL!$G:$G,D915),
IF(AND(A915="Cervical Cancer Screening", E915="Cost per service ($USD)"),
SUMIFS(CERV!$E:$E,CERV!$A:$A,C915,CERV!$G:$G,D915),
IF(AND(A915="Cancer Screening for CKD patients", E915="Cost per service ($USD)"),
SUMIFS(CANSCRN!$E:$E,CANSCRN!$A:$A,C915,CANSCRN!$G:$G,D915),
IF(AND(A915="PSA Testing", E915="Total Expenditure ($USD per 100,000 patients)"),
SUMIFS(PSA!$F:$F,PSA!$A:$A,C915,PSA!$G:$G,D915),
IF(AND(A915="Colorectal Cancer Screening", E915="Total Expenditure ($USD per 100,000 patients)"),
SUMIFS(COL!$F:$F,COL!$A:$A,C915,COL!$G:$G,D915),
IF(AND(A915="Cervical Cancer Screening", E915="Total Expenditure ($USD per 100,000 patients)"),
SUMIFS(CERV!$F:$F,CERV!$A:$A,C915,CERV!$G:$G,D915),
SUMIFS(CANSCRN!$F:$F,CANSCRN!$A:$A,C915,CANSCRN!$G:$G,D915))))))))))))</f>
        <v>8308.5211966539064</v>
      </c>
    </row>
    <row r="916" spans="1:6" x14ac:dyDescent="0.2">
      <c r="A916" s="24" t="s">
        <v>103</v>
      </c>
      <c r="B916" s="24" t="s">
        <v>101</v>
      </c>
      <c r="C916" s="24" t="s">
        <v>62</v>
      </c>
      <c r="D916" s="24">
        <v>2010</v>
      </c>
      <c r="E916" s="24" t="s">
        <v>102</v>
      </c>
      <c r="F916" s="3">
        <f>IF(AND(A916="PSA Testing", E916= "Utilization Rate (per 100,000 patients)"),
SUMIFS(PSA!$D:$D,PSA!$A:$A,C916,PSA!$G:$G,D916),
IF(AND(A916="Colorectal Cancer Screening", E916="Utilization Rate (per 100,000 patients)"),
SUMIFS(COL!$D:$D,COL!$A:$A,C916,COL!$G:$G, D916),
IF(AND(A916="Cervical Cancer Screening", E916="Utilization Rate (per 100,000 patients)"),
SUMIFS(CERV!$D:$D,CERV!$A:$A,C916,CERV!$G:$G,D916),
IF(AND(A916="Cancer Screening for CKD patients", E916="Utilization Rate (per 100,000 patients)"),
SUMIFS(CANSCRN!$D:$D,CANSCRN!$A:$A,C916,CANSCRN!$G:$G,D916),
IF(AND(A916="PSA Testing", E916="Cost per service ($USD)"),
SUMIFS(PSA!$E:$E,PSA!$A:$A,C916,PSA!$G:$G,D916),
IF(AND(A916="Colorectal Cancer Screening", E916="Cost per service ($USD)"),
SUMIFS(COL!$E:$E,COL!$A:$A,C916,COL!$G:$G,D916),
IF(AND(A916="Cervical Cancer Screening", E916="Cost per service ($USD)"),
SUMIFS(CERV!$E:$E,CERV!$A:$A,C916,CERV!$G:$G,D916),
IF(AND(A916="Cancer Screening for CKD patients", E916="Cost per service ($USD)"),
SUMIFS(CANSCRN!$E:$E,CANSCRN!$A:$A,C916,CANSCRN!$G:$G,D916),
IF(AND(A916="PSA Testing", E916="Total Expenditure ($USD per 100,000 patients)"),
SUMIFS(PSA!$F:$F,PSA!$A:$A,C916,PSA!$G:$G,D916),
IF(AND(A916="Colorectal Cancer Screening", E916="Total Expenditure ($USD per 100,000 patients)"),
SUMIFS(COL!$F:$F,COL!$A:$A,C916,COL!$G:$G,D916),
IF(AND(A916="Cervical Cancer Screening", E916="Total Expenditure ($USD per 100,000 patients)"),
SUMIFS(CERV!$F:$F,CERV!$A:$A,C916,CERV!$G:$G,D916),
SUMIFS(CANSCRN!$F:$F,CANSCRN!$A:$A,C916,CANSCRN!$G:$G,D916))))))))))))</f>
        <v>8062.1572212065812</v>
      </c>
    </row>
    <row r="917" spans="1:6" x14ac:dyDescent="0.2">
      <c r="A917" s="24" t="s">
        <v>103</v>
      </c>
      <c r="B917" s="24" t="s">
        <v>101</v>
      </c>
      <c r="C917" s="24" t="s">
        <v>62</v>
      </c>
      <c r="D917" s="24">
        <v>2011</v>
      </c>
      <c r="E917" s="24" t="s">
        <v>102</v>
      </c>
      <c r="F917" s="3">
        <f>IF(AND(A917="PSA Testing", E917= "Utilization Rate (per 100,000 patients)"),
SUMIFS(PSA!$D:$D,PSA!$A:$A,C917,PSA!$G:$G,D917),
IF(AND(A917="Colorectal Cancer Screening", E917="Utilization Rate (per 100,000 patients)"),
SUMIFS(COL!$D:$D,COL!$A:$A,C917,COL!$G:$G, D917),
IF(AND(A917="Cervical Cancer Screening", E917="Utilization Rate (per 100,000 patients)"),
SUMIFS(CERV!$D:$D,CERV!$A:$A,C917,CERV!$G:$G,D917),
IF(AND(A917="Cancer Screening for CKD patients", E917="Utilization Rate (per 100,000 patients)"),
SUMIFS(CANSCRN!$D:$D,CANSCRN!$A:$A,C917,CANSCRN!$G:$G,D917),
IF(AND(A917="PSA Testing", E917="Cost per service ($USD)"),
SUMIFS(PSA!$E:$E,PSA!$A:$A,C917,PSA!$G:$G,D917),
IF(AND(A917="Colorectal Cancer Screening", E917="Cost per service ($USD)"),
SUMIFS(COL!$E:$E,COL!$A:$A,C917,COL!$G:$G,D917),
IF(AND(A917="Cervical Cancer Screening", E917="Cost per service ($USD)"),
SUMIFS(CERV!$E:$E,CERV!$A:$A,C917,CERV!$G:$G,D917),
IF(AND(A917="Cancer Screening for CKD patients", E917="Cost per service ($USD)"),
SUMIFS(CANSCRN!$E:$E,CANSCRN!$A:$A,C917,CANSCRN!$G:$G,D917),
IF(AND(A917="PSA Testing", E917="Total Expenditure ($USD per 100,000 patients)"),
SUMIFS(PSA!$F:$F,PSA!$A:$A,C917,PSA!$G:$G,D917),
IF(AND(A917="Colorectal Cancer Screening", E917="Total Expenditure ($USD per 100,000 patients)"),
SUMIFS(COL!$F:$F,COL!$A:$A,C917,COL!$G:$G,D917),
IF(AND(A917="Cervical Cancer Screening", E917="Total Expenditure ($USD per 100,000 patients)"),
SUMIFS(CERV!$F:$F,CERV!$A:$A,C917,CERV!$G:$G,D917),
SUMIFS(CANSCRN!$F:$F,CANSCRN!$A:$A,C917,CANSCRN!$G:$G,D917))))))))))))</f>
        <v>6978.3670621074671</v>
      </c>
    </row>
    <row r="918" spans="1:6" x14ac:dyDescent="0.2">
      <c r="A918" s="24" t="s">
        <v>103</v>
      </c>
      <c r="B918" s="24" t="s">
        <v>101</v>
      </c>
      <c r="C918" s="24" t="s">
        <v>62</v>
      </c>
      <c r="D918" s="24">
        <v>2012</v>
      </c>
      <c r="E918" s="24" t="s">
        <v>102</v>
      </c>
      <c r="F918" s="3">
        <f>IF(AND(A918="PSA Testing", E918= "Utilization Rate (per 100,000 patients)"),
SUMIFS(PSA!$D:$D,PSA!$A:$A,C918,PSA!$G:$G,D918),
IF(AND(A918="Colorectal Cancer Screening", E918="Utilization Rate (per 100,000 patients)"),
SUMIFS(COL!$D:$D,COL!$A:$A,C918,COL!$G:$G, D918),
IF(AND(A918="Cervical Cancer Screening", E918="Utilization Rate (per 100,000 patients)"),
SUMIFS(CERV!$D:$D,CERV!$A:$A,C918,CERV!$G:$G,D918),
IF(AND(A918="Cancer Screening for CKD patients", E918="Utilization Rate (per 100,000 patients)"),
SUMIFS(CANSCRN!$D:$D,CANSCRN!$A:$A,C918,CANSCRN!$G:$G,D918),
IF(AND(A918="PSA Testing", E918="Cost per service ($USD)"),
SUMIFS(PSA!$E:$E,PSA!$A:$A,C918,PSA!$G:$G,D918),
IF(AND(A918="Colorectal Cancer Screening", E918="Cost per service ($USD)"),
SUMIFS(COL!$E:$E,COL!$A:$A,C918,COL!$G:$G,D918),
IF(AND(A918="Cervical Cancer Screening", E918="Cost per service ($USD)"),
SUMIFS(CERV!$E:$E,CERV!$A:$A,C918,CERV!$G:$G,D918),
IF(AND(A918="Cancer Screening for CKD patients", E918="Cost per service ($USD)"),
SUMIFS(CANSCRN!$E:$E,CANSCRN!$A:$A,C918,CANSCRN!$G:$G,D918),
IF(AND(A918="PSA Testing", E918="Total Expenditure ($USD per 100,000 patients)"),
SUMIFS(PSA!$F:$F,PSA!$A:$A,C918,PSA!$G:$G,D918),
IF(AND(A918="Colorectal Cancer Screening", E918="Total Expenditure ($USD per 100,000 patients)"),
SUMIFS(COL!$F:$F,COL!$A:$A,C918,COL!$G:$G,D918),
IF(AND(A918="Cervical Cancer Screening", E918="Total Expenditure ($USD per 100,000 patients)"),
SUMIFS(CERV!$F:$F,CERV!$A:$A,C918,CERV!$G:$G,D918),
SUMIFS(CANSCRN!$F:$F,CANSCRN!$A:$A,C918,CANSCRN!$G:$G,D918))))))))))))</f>
        <v>6998.0506822612087</v>
      </c>
    </row>
    <row r="919" spans="1:6" x14ac:dyDescent="0.2">
      <c r="A919" s="24" t="s">
        <v>103</v>
      </c>
      <c r="B919" s="24" t="s">
        <v>101</v>
      </c>
      <c r="C919" s="24" t="s">
        <v>62</v>
      </c>
      <c r="D919" s="24">
        <v>2013</v>
      </c>
      <c r="E919" s="24" t="s">
        <v>102</v>
      </c>
      <c r="F919" s="3">
        <f>IF(AND(A919="PSA Testing", E919= "Utilization Rate (per 100,000 patients)"),
SUMIFS(PSA!$D:$D,PSA!$A:$A,C919,PSA!$G:$G,D919),
IF(AND(A919="Colorectal Cancer Screening", E919="Utilization Rate (per 100,000 patients)"),
SUMIFS(COL!$D:$D,COL!$A:$A,C919,COL!$G:$G, D919),
IF(AND(A919="Cervical Cancer Screening", E919="Utilization Rate (per 100,000 patients)"),
SUMIFS(CERV!$D:$D,CERV!$A:$A,C919,CERV!$G:$G,D919),
IF(AND(A919="Cancer Screening for CKD patients", E919="Utilization Rate (per 100,000 patients)"),
SUMIFS(CANSCRN!$D:$D,CANSCRN!$A:$A,C919,CANSCRN!$G:$G,D919),
IF(AND(A919="PSA Testing", E919="Cost per service ($USD)"),
SUMIFS(PSA!$E:$E,PSA!$A:$A,C919,PSA!$G:$G,D919),
IF(AND(A919="Colorectal Cancer Screening", E919="Cost per service ($USD)"),
SUMIFS(COL!$E:$E,COL!$A:$A,C919,COL!$G:$G,D919),
IF(AND(A919="Cervical Cancer Screening", E919="Cost per service ($USD)"),
SUMIFS(CERV!$E:$E,CERV!$A:$A,C919,CERV!$G:$G,D919),
IF(AND(A919="Cancer Screening for CKD patients", E919="Cost per service ($USD)"),
SUMIFS(CANSCRN!$E:$E,CANSCRN!$A:$A,C919,CANSCRN!$G:$G,D919),
IF(AND(A919="PSA Testing", E919="Total Expenditure ($USD per 100,000 patients)"),
SUMIFS(PSA!$F:$F,PSA!$A:$A,C919,PSA!$G:$G,D919),
IF(AND(A919="Colorectal Cancer Screening", E919="Total Expenditure ($USD per 100,000 patients)"),
SUMIFS(COL!$F:$F,COL!$A:$A,C919,COL!$G:$G,D919),
IF(AND(A919="Cervical Cancer Screening", E919="Total Expenditure ($USD per 100,000 patients)"),
SUMIFS(CERV!$F:$F,CERV!$A:$A,C919,CERV!$G:$G,D919),
SUMIFS(CANSCRN!$F:$F,CANSCRN!$A:$A,C919,CANSCRN!$G:$G,D919))))))))))))</f>
        <v>7288.4283246977548</v>
      </c>
    </row>
    <row r="920" spans="1:6" x14ac:dyDescent="0.2">
      <c r="A920" s="24" t="s">
        <v>103</v>
      </c>
      <c r="B920" s="24" t="s">
        <v>101</v>
      </c>
      <c r="C920" s="24" t="s">
        <v>62</v>
      </c>
      <c r="D920" s="24">
        <v>2014</v>
      </c>
      <c r="E920" s="24" t="s">
        <v>102</v>
      </c>
      <c r="F920" s="3">
        <f>IF(AND(A920="PSA Testing", E920= "Utilization Rate (per 100,000 patients)"),
SUMIFS(PSA!$D:$D,PSA!$A:$A,C920,PSA!$G:$G,D920),
IF(AND(A920="Colorectal Cancer Screening", E920="Utilization Rate (per 100,000 patients)"),
SUMIFS(COL!$D:$D,COL!$A:$A,C920,COL!$G:$G, D920),
IF(AND(A920="Cervical Cancer Screening", E920="Utilization Rate (per 100,000 patients)"),
SUMIFS(CERV!$D:$D,CERV!$A:$A,C920,CERV!$G:$G,D920),
IF(AND(A920="Cancer Screening for CKD patients", E920="Utilization Rate (per 100,000 patients)"),
SUMIFS(CANSCRN!$D:$D,CANSCRN!$A:$A,C920,CANSCRN!$G:$G,D920),
IF(AND(A920="PSA Testing", E920="Cost per service ($USD)"),
SUMIFS(PSA!$E:$E,PSA!$A:$A,C920,PSA!$G:$G,D920),
IF(AND(A920="Colorectal Cancer Screening", E920="Cost per service ($USD)"),
SUMIFS(COL!$E:$E,COL!$A:$A,C920,COL!$G:$G,D920),
IF(AND(A920="Cervical Cancer Screening", E920="Cost per service ($USD)"),
SUMIFS(CERV!$E:$E,CERV!$A:$A,C920,CERV!$G:$G,D920),
IF(AND(A920="Cancer Screening for CKD patients", E920="Cost per service ($USD)"),
SUMIFS(CANSCRN!$E:$E,CANSCRN!$A:$A,C920,CANSCRN!$G:$G,D920),
IF(AND(A920="PSA Testing", E920="Total Expenditure ($USD per 100,000 patients)"),
SUMIFS(PSA!$F:$F,PSA!$A:$A,C920,PSA!$G:$G,D920),
IF(AND(A920="Colorectal Cancer Screening", E920="Total Expenditure ($USD per 100,000 patients)"),
SUMIFS(COL!$F:$F,COL!$A:$A,C920,COL!$G:$G,D920),
IF(AND(A920="Cervical Cancer Screening", E920="Total Expenditure ($USD per 100,000 patients)"),
SUMIFS(CERV!$F:$F,CERV!$A:$A,C920,CERV!$G:$G,D920),
SUMIFS(CANSCRN!$F:$F,CANSCRN!$A:$A,C920,CANSCRN!$G:$G,D920))))))))))))</f>
        <v>5885.3288364249574</v>
      </c>
    </row>
    <row r="921" spans="1:6" x14ac:dyDescent="0.2">
      <c r="A921" s="24" t="s">
        <v>103</v>
      </c>
      <c r="B921" s="24" t="s">
        <v>101</v>
      </c>
      <c r="C921" s="24" t="s">
        <v>62</v>
      </c>
      <c r="D921" s="24">
        <v>2015</v>
      </c>
      <c r="E921" s="24" t="s">
        <v>102</v>
      </c>
      <c r="F921" s="3">
        <f>IF(AND(A921="PSA Testing", E921= "Utilization Rate (per 100,000 patients)"),
SUMIFS(PSA!$D:$D,PSA!$A:$A,C921,PSA!$G:$G,D921),
IF(AND(A921="Colorectal Cancer Screening", E921="Utilization Rate (per 100,000 patients)"),
SUMIFS(COL!$D:$D,COL!$A:$A,C921,COL!$G:$G, D921),
IF(AND(A921="Cervical Cancer Screening", E921="Utilization Rate (per 100,000 patients)"),
SUMIFS(CERV!$D:$D,CERV!$A:$A,C921,CERV!$G:$G,D921),
IF(AND(A921="Cancer Screening for CKD patients", E921="Utilization Rate (per 100,000 patients)"),
SUMIFS(CANSCRN!$D:$D,CANSCRN!$A:$A,C921,CANSCRN!$G:$G,D921),
IF(AND(A921="PSA Testing", E921="Cost per service ($USD)"),
SUMIFS(PSA!$E:$E,PSA!$A:$A,C921,PSA!$G:$G,D921),
IF(AND(A921="Colorectal Cancer Screening", E921="Cost per service ($USD)"),
SUMIFS(COL!$E:$E,COL!$A:$A,C921,COL!$G:$G,D921),
IF(AND(A921="Cervical Cancer Screening", E921="Cost per service ($USD)"),
SUMIFS(CERV!$E:$E,CERV!$A:$A,C921,CERV!$G:$G,D921),
IF(AND(A921="Cancer Screening for CKD patients", E921="Cost per service ($USD)"),
SUMIFS(CANSCRN!$E:$E,CANSCRN!$A:$A,C921,CANSCRN!$G:$G,D921),
IF(AND(A921="PSA Testing", E921="Total Expenditure ($USD per 100,000 patients)"),
SUMIFS(PSA!$F:$F,PSA!$A:$A,C921,PSA!$G:$G,D921),
IF(AND(A921="Colorectal Cancer Screening", E921="Total Expenditure ($USD per 100,000 patients)"),
SUMIFS(COL!$F:$F,COL!$A:$A,C921,COL!$G:$G,D921),
IF(AND(A921="Cervical Cancer Screening", E921="Total Expenditure ($USD per 100,000 patients)"),
SUMIFS(CERV!$F:$F,CERV!$A:$A,C921,CERV!$G:$G,D921),
SUMIFS(CANSCRN!$F:$F,CANSCRN!$A:$A,C921,CANSCRN!$G:$G,D921))))))))))))</f>
        <v>6604.847893281275</v>
      </c>
    </row>
    <row r="922" spans="1:6" x14ac:dyDescent="0.2">
      <c r="A922" s="24" t="s">
        <v>103</v>
      </c>
      <c r="B922" s="24" t="s">
        <v>101</v>
      </c>
      <c r="C922" s="24" t="s">
        <v>62</v>
      </c>
      <c r="D922" s="24">
        <v>2016</v>
      </c>
      <c r="E922" s="24" t="s">
        <v>102</v>
      </c>
      <c r="F922" s="3">
        <f>IF(AND(A922="PSA Testing", E922= "Utilization Rate (per 100,000 patients)"),
SUMIFS(PSA!$D:$D,PSA!$A:$A,C922,PSA!$G:$G,D922),
IF(AND(A922="Colorectal Cancer Screening", E922="Utilization Rate (per 100,000 patients)"),
SUMIFS(COL!$D:$D,COL!$A:$A,C922,COL!$G:$G, D922),
IF(AND(A922="Cervical Cancer Screening", E922="Utilization Rate (per 100,000 patients)"),
SUMIFS(CERV!$D:$D,CERV!$A:$A,C922,CERV!$G:$G,D922),
IF(AND(A922="Cancer Screening for CKD patients", E922="Utilization Rate (per 100,000 patients)"),
SUMIFS(CANSCRN!$D:$D,CANSCRN!$A:$A,C922,CANSCRN!$G:$G,D922),
IF(AND(A922="PSA Testing", E922="Cost per service ($USD)"),
SUMIFS(PSA!$E:$E,PSA!$A:$A,C922,PSA!$G:$G,D922),
IF(AND(A922="Colorectal Cancer Screening", E922="Cost per service ($USD)"),
SUMIFS(COL!$E:$E,COL!$A:$A,C922,COL!$G:$G,D922),
IF(AND(A922="Cervical Cancer Screening", E922="Cost per service ($USD)"),
SUMIFS(CERV!$E:$E,CERV!$A:$A,C922,CERV!$G:$G,D922),
IF(AND(A922="Cancer Screening for CKD patients", E922="Cost per service ($USD)"),
SUMIFS(CANSCRN!$E:$E,CANSCRN!$A:$A,C922,CANSCRN!$G:$G,D922),
IF(AND(A922="PSA Testing", E922="Total Expenditure ($USD per 100,000 patients)"),
SUMIFS(PSA!$F:$F,PSA!$A:$A,C922,PSA!$G:$G,D922),
IF(AND(A922="Colorectal Cancer Screening", E922="Total Expenditure ($USD per 100,000 patients)"),
SUMIFS(COL!$F:$F,COL!$A:$A,C922,COL!$G:$G,D922),
IF(AND(A922="Cervical Cancer Screening", E922="Total Expenditure ($USD per 100,000 patients)"),
SUMIFS(CERV!$F:$F,CERV!$A:$A,C922,CERV!$G:$G,D922),
SUMIFS(CANSCRN!$F:$F,CANSCRN!$A:$A,C922,CANSCRN!$G:$G,D922))))))))))))</f>
        <v>5598.114319387154</v>
      </c>
    </row>
    <row r="923" spans="1:6" x14ac:dyDescent="0.2">
      <c r="A923" s="24" t="s">
        <v>103</v>
      </c>
      <c r="B923" s="24" t="s">
        <v>101</v>
      </c>
      <c r="C923" s="24" t="s">
        <v>62</v>
      </c>
      <c r="D923" s="24">
        <v>2017</v>
      </c>
      <c r="E923" s="24" t="s">
        <v>102</v>
      </c>
      <c r="F923" s="3">
        <f>IF(AND(A923="PSA Testing", E923= "Utilization Rate (per 100,000 patients)"),
SUMIFS(PSA!$D:$D,PSA!$A:$A,C923,PSA!$G:$G,D923),
IF(AND(A923="Colorectal Cancer Screening", E923="Utilization Rate (per 100,000 patients)"),
SUMIFS(COL!$D:$D,COL!$A:$A,C923,COL!$G:$G, D923),
IF(AND(A923="Cervical Cancer Screening", E923="Utilization Rate (per 100,000 patients)"),
SUMIFS(CERV!$D:$D,CERV!$A:$A,C923,CERV!$G:$G,D923),
IF(AND(A923="Cancer Screening for CKD patients", E923="Utilization Rate (per 100,000 patients)"),
SUMIFS(CANSCRN!$D:$D,CANSCRN!$A:$A,C923,CANSCRN!$G:$G,D923),
IF(AND(A923="PSA Testing", E923="Cost per service ($USD)"),
SUMIFS(PSA!$E:$E,PSA!$A:$A,C923,PSA!$G:$G,D923),
IF(AND(A923="Colorectal Cancer Screening", E923="Cost per service ($USD)"),
SUMIFS(COL!$E:$E,COL!$A:$A,C923,COL!$G:$G,D923),
IF(AND(A923="Cervical Cancer Screening", E923="Cost per service ($USD)"),
SUMIFS(CERV!$E:$E,CERV!$A:$A,C923,CERV!$G:$G,D923),
IF(AND(A923="Cancer Screening for CKD patients", E923="Cost per service ($USD)"),
SUMIFS(CANSCRN!$E:$E,CANSCRN!$A:$A,C923,CANSCRN!$G:$G,D923),
IF(AND(A923="PSA Testing", E923="Total Expenditure ($USD per 100,000 patients)"),
SUMIFS(PSA!$F:$F,PSA!$A:$A,C923,PSA!$G:$G,D923),
IF(AND(A923="Colorectal Cancer Screening", E923="Total Expenditure ($USD per 100,000 patients)"),
SUMIFS(COL!$F:$F,COL!$A:$A,C923,COL!$G:$G,D923),
IF(AND(A923="Cervical Cancer Screening", E923="Total Expenditure ($USD per 100,000 patients)"),
SUMIFS(CERV!$F:$F,CERV!$A:$A,C923,CERV!$G:$G,D923),
SUMIFS(CANSCRN!$F:$F,CANSCRN!$A:$A,C923,CANSCRN!$G:$G,D923))))))))))))</f>
        <v>7080</v>
      </c>
    </row>
    <row r="924" spans="1:6" x14ac:dyDescent="0.2">
      <c r="A924" s="24" t="s">
        <v>103</v>
      </c>
      <c r="B924" s="24" t="s">
        <v>101</v>
      </c>
      <c r="C924" s="24" t="s">
        <v>62</v>
      </c>
      <c r="D924" s="24">
        <v>2018</v>
      </c>
      <c r="E924" s="24" t="s">
        <v>102</v>
      </c>
      <c r="F924" s="3">
        <f>IF(AND(A924="PSA Testing", E924= "Utilization Rate (per 100,000 patients)"),
SUMIFS(PSA!$D:$D,PSA!$A:$A,C924,PSA!$G:$G,D924),
IF(AND(A924="Colorectal Cancer Screening", E924="Utilization Rate (per 100,000 patients)"),
SUMIFS(COL!$D:$D,COL!$A:$A,C924,COL!$G:$G, D924),
IF(AND(A924="Cervical Cancer Screening", E924="Utilization Rate (per 100,000 patients)"),
SUMIFS(CERV!$D:$D,CERV!$A:$A,C924,CERV!$G:$G,D924),
IF(AND(A924="Cancer Screening for CKD patients", E924="Utilization Rate (per 100,000 patients)"),
SUMIFS(CANSCRN!$D:$D,CANSCRN!$A:$A,C924,CANSCRN!$G:$G,D924),
IF(AND(A924="PSA Testing", E924="Cost per service ($USD)"),
SUMIFS(PSA!$E:$E,PSA!$A:$A,C924,PSA!$G:$G,D924),
IF(AND(A924="Colorectal Cancer Screening", E924="Cost per service ($USD)"),
SUMIFS(COL!$E:$E,COL!$A:$A,C924,COL!$G:$G,D924),
IF(AND(A924="Cervical Cancer Screening", E924="Cost per service ($USD)"),
SUMIFS(CERV!$E:$E,CERV!$A:$A,C924,CERV!$G:$G,D924),
IF(AND(A924="Cancer Screening for CKD patients", E924="Cost per service ($USD)"),
SUMIFS(CANSCRN!$E:$E,CANSCRN!$A:$A,C924,CANSCRN!$G:$G,D924),
IF(AND(A924="PSA Testing", E924="Total Expenditure ($USD per 100,000 patients)"),
SUMIFS(PSA!$F:$F,PSA!$A:$A,C924,PSA!$G:$G,D924),
IF(AND(A924="Colorectal Cancer Screening", E924="Total Expenditure ($USD per 100,000 patients)"),
SUMIFS(COL!$F:$F,COL!$A:$A,C924,COL!$G:$G,D924),
IF(AND(A924="Cervical Cancer Screening", E924="Total Expenditure ($USD per 100,000 patients)"),
SUMIFS(CERV!$F:$F,CERV!$A:$A,C924,CERV!$G:$G,D924),
SUMIFS(CANSCRN!$F:$F,CANSCRN!$A:$A,C924,CANSCRN!$G:$G,D924))))))))))))</f>
        <v>6743.9409905163329</v>
      </c>
    </row>
    <row r="925" spans="1:6" x14ac:dyDescent="0.2">
      <c r="A925" s="24" t="s">
        <v>103</v>
      </c>
      <c r="B925" s="24" t="s">
        <v>101</v>
      </c>
      <c r="C925" s="24" t="s">
        <v>62</v>
      </c>
      <c r="D925" s="24">
        <v>2019</v>
      </c>
      <c r="E925" s="24" t="s">
        <v>102</v>
      </c>
      <c r="F925" s="3">
        <f>IF(AND(A925="PSA Testing", E925= "Utilization Rate (per 100,000 patients)"),
SUMIFS(PSA!$D:$D,PSA!$A:$A,C925,PSA!$G:$G,D925),
IF(AND(A925="Colorectal Cancer Screening", E925="Utilization Rate (per 100,000 patients)"),
SUMIFS(COL!$D:$D,COL!$A:$A,C925,COL!$G:$G, D925),
IF(AND(A925="Cervical Cancer Screening", E925="Utilization Rate (per 100,000 patients)"),
SUMIFS(CERV!$D:$D,CERV!$A:$A,C925,CERV!$G:$G,D925),
IF(AND(A925="Cancer Screening for CKD patients", E925="Utilization Rate (per 100,000 patients)"),
SUMIFS(CANSCRN!$D:$D,CANSCRN!$A:$A,C925,CANSCRN!$G:$G,D925),
IF(AND(A925="PSA Testing", E925="Cost per service ($USD)"),
SUMIFS(PSA!$E:$E,PSA!$A:$A,C925,PSA!$G:$G,D925),
IF(AND(A925="Colorectal Cancer Screening", E925="Cost per service ($USD)"),
SUMIFS(COL!$E:$E,COL!$A:$A,C925,COL!$G:$G,D925),
IF(AND(A925="Cervical Cancer Screening", E925="Cost per service ($USD)"),
SUMIFS(CERV!$E:$E,CERV!$A:$A,C925,CERV!$G:$G,D925),
IF(AND(A925="Cancer Screening for CKD patients", E925="Cost per service ($USD)"),
SUMIFS(CANSCRN!$E:$E,CANSCRN!$A:$A,C925,CANSCRN!$G:$G,D925),
IF(AND(A925="PSA Testing", E925="Total Expenditure ($USD per 100,000 patients)"),
SUMIFS(PSA!$F:$F,PSA!$A:$A,C925,PSA!$G:$G,D925),
IF(AND(A925="Colorectal Cancer Screening", E925="Total Expenditure ($USD per 100,000 patients)"),
SUMIFS(COL!$F:$F,COL!$A:$A,C925,COL!$G:$G,D925),
IF(AND(A925="Cervical Cancer Screening", E925="Total Expenditure ($USD per 100,000 patients)"),
SUMIFS(CERV!$F:$F,CERV!$A:$A,C925,CERV!$G:$G,D925),
SUMIFS(CANSCRN!$F:$F,CANSCRN!$A:$A,C925,CANSCRN!$G:$G,D925))))))))))))</f>
        <v>6364.9851632047476</v>
      </c>
    </row>
    <row r="926" spans="1:6" x14ac:dyDescent="0.2">
      <c r="A926" s="24" t="s">
        <v>103</v>
      </c>
      <c r="B926" s="24" t="s">
        <v>101</v>
      </c>
      <c r="C926" s="24" t="s">
        <v>63</v>
      </c>
      <c r="D926" s="24">
        <v>2009</v>
      </c>
      <c r="E926" s="24" t="s">
        <v>102</v>
      </c>
      <c r="F926" s="3">
        <f>IF(AND(A926="PSA Testing", E926= "Utilization Rate (per 100,000 patients)"),
SUMIFS(PSA!$D:$D,PSA!$A:$A,C926,PSA!$G:$G,D926),
IF(AND(A926="Colorectal Cancer Screening", E926="Utilization Rate (per 100,000 patients)"),
SUMIFS(COL!$D:$D,COL!$A:$A,C926,COL!$G:$G, D926),
IF(AND(A926="Cervical Cancer Screening", E926="Utilization Rate (per 100,000 patients)"),
SUMIFS(CERV!$D:$D,CERV!$A:$A,C926,CERV!$G:$G,D926),
IF(AND(A926="Cancer Screening for CKD patients", E926="Utilization Rate (per 100,000 patients)"),
SUMIFS(CANSCRN!$D:$D,CANSCRN!$A:$A,C926,CANSCRN!$G:$G,D926),
IF(AND(A926="PSA Testing", E926="Cost per service ($USD)"),
SUMIFS(PSA!$E:$E,PSA!$A:$A,C926,PSA!$G:$G,D926),
IF(AND(A926="Colorectal Cancer Screening", E926="Cost per service ($USD)"),
SUMIFS(COL!$E:$E,COL!$A:$A,C926,COL!$G:$G,D926),
IF(AND(A926="Cervical Cancer Screening", E926="Cost per service ($USD)"),
SUMIFS(CERV!$E:$E,CERV!$A:$A,C926,CERV!$G:$G,D926),
IF(AND(A926="Cancer Screening for CKD patients", E926="Cost per service ($USD)"),
SUMIFS(CANSCRN!$E:$E,CANSCRN!$A:$A,C926,CANSCRN!$G:$G,D926),
IF(AND(A926="PSA Testing", E926="Total Expenditure ($USD per 100,000 patients)"),
SUMIFS(PSA!$F:$F,PSA!$A:$A,C926,PSA!$G:$G,D926),
IF(AND(A926="Colorectal Cancer Screening", E926="Total Expenditure ($USD per 100,000 patients)"),
SUMIFS(COL!$F:$F,COL!$A:$A,C926,COL!$G:$G,D926),
IF(AND(A926="Cervical Cancer Screening", E926="Total Expenditure ($USD per 100,000 patients)"),
SUMIFS(CERV!$F:$F,CERV!$A:$A,C926,CERV!$G:$G,D926),
SUMIFS(CANSCRN!$F:$F,CANSCRN!$A:$A,C926,CANSCRN!$G:$G,D926))))))))))))</f>
        <v>8238.0396732788795</v>
      </c>
    </row>
    <row r="927" spans="1:6" x14ac:dyDescent="0.2">
      <c r="A927" s="24" t="s">
        <v>103</v>
      </c>
      <c r="B927" s="24" t="s">
        <v>101</v>
      </c>
      <c r="C927" s="24" t="s">
        <v>63</v>
      </c>
      <c r="D927" s="24">
        <v>2010</v>
      </c>
      <c r="E927" s="24" t="s">
        <v>102</v>
      </c>
      <c r="F927" s="3">
        <f>IF(AND(A927="PSA Testing", E927= "Utilization Rate (per 100,000 patients)"),
SUMIFS(PSA!$D:$D,PSA!$A:$A,C927,PSA!$G:$G,D927),
IF(AND(A927="Colorectal Cancer Screening", E927="Utilization Rate (per 100,000 patients)"),
SUMIFS(COL!$D:$D,COL!$A:$A,C927,COL!$G:$G, D927),
IF(AND(A927="Cervical Cancer Screening", E927="Utilization Rate (per 100,000 patients)"),
SUMIFS(CERV!$D:$D,CERV!$A:$A,C927,CERV!$G:$G,D927),
IF(AND(A927="Cancer Screening for CKD patients", E927="Utilization Rate (per 100,000 patients)"),
SUMIFS(CANSCRN!$D:$D,CANSCRN!$A:$A,C927,CANSCRN!$G:$G,D927),
IF(AND(A927="PSA Testing", E927="Cost per service ($USD)"),
SUMIFS(PSA!$E:$E,PSA!$A:$A,C927,PSA!$G:$G,D927),
IF(AND(A927="Colorectal Cancer Screening", E927="Cost per service ($USD)"),
SUMIFS(COL!$E:$E,COL!$A:$A,C927,COL!$G:$G,D927),
IF(AND(A927="Cervical Cancer Screening", E927="Cost per service ($USD)"),
SUMIFS(CERV!$E:$E,CERV!$A:$A,C927,CERV!$G:$G,D927),
IF(AND(A927="Cancer Screening for CKD patients", E927="Cost per service ($USD)"),
SUMIFS(CANSCRN!$E:$E,CANSCRN!$A:$A,C927,CANSCRN!$G:$G,D927),
IF(AND(A927="PSA Testing", E927="Total Expenditure ($USD per 100,000 patients)"),
SUMIFS(PSA!$F:$F,PSA!$A:$A,C927,PSA!$G:$G,D927),
IF(AND(A927="Colorectal Cancer Screening", E927="Total Expenditure ($USD per 100,000 patients)"),
SUMIFS(COL!$F:$F,COL!$A:$A,C927,COL!$G:$G,D927),
IF(AND(A927="Cervical Cancer Screening", E927="Total Expenditure ($USD per 100,000 patients)"),
SUMIFS(CERV!$F:$F,CERV!$A:$A,C927,CERV!$G:$G,D927),
SUMIFS(CANSCRN!$F:$F,CANSCRN!$A:$A,C927,CANSCRN!$G:$G,D927))))))))))))</f>
        <v>7597.6845151953685</v>
      </c>
    </row>
    <row r="928" spans="1:6" x14ac:dyDescent="0.2">
      <c r="A928" s="24" t="s">
        <v>103</v>
      </c>
      <c r="B928" s="24" t="s">
        <v>101</v>
      </c>
      <c r="C928" s="24" t="s">
        <v>63</v>
      </c>
      <c r="D928" s="24">
        <v>2011</v>
      </c>
      <c r="E928" s="24" t="s">
        <v>102</v>
      </c>
      <c r="F928" s="3">
        <f>IF(AND(A928="PSA Testing", E928= "Utilization Rate (per 100,000 patients)"),
SUMIFS(PSA!$D:$D,PSA!$A:$A,C928,PSA!$G:$G,D928),
IF(AND(A928="Colorectal Cancer Screening", E928="Utilization Rate (per 100,000 patients)"),
SUMIFS(COL!$D:$D,COL!$A:$A,C928,COL!$G:$G, D928),
IF(AND(A928="Cervical Cancer Screening", E928="Utilization Rate (per 100,000 patients)"),
SUMIFS(CERV!$D:$D,CERV!$A:$A,C928,CERV!$G:$G,D928),
IF(AND(A928="Cancer Screening for CKD patients", E928="Utilization Rate (per 100,000 patients)"),
SUMIFS(CANSCRN!$D:$D,CANSCRN!$A:$A,C928,CANSCRN!$G:$G,D928),
IF(AND(A928="PSA Testing", E928="Cost per service ($USD)"),
SUMIFS(PSA!$E:$E,PSA!$A:$A,C928,PSA!$G:$G,D928),
IF(AND(A928="Colorectal Cancer Screening", E928="Cost per service ($USD)"),
SUMIFS(COL!$E:$E,COL!$A:$A,C928,COL!$G:$G,D928),
IF(AND(A928="Cervical Cancer Screening", E928="Cost per service ($USD)"),
SUMIFS(CERV!$E:$E,CERV!$A:$A,C928,CERV!$G:$G,D928),
IF(AND(A928="Cancer Screening for CKD patients", E928="Cost per service ($USD)"),
SUMIFS(CANSCRN!$E:$E,CANSCRN!$A:$A,C928,CANSCRN!$G:$G,D928),
IF(AND(A928="PSA Testing", E928="Total Expenditure ($USD per 100,000 patients)"),
SUMIFS(PSA!$F:$F,PSA!$A:$A,C928,PSA!$G:$G,D928),
IF(AND(A928="Colorectal Cancer Screening", E928="Total Expenditure ($USD per 100,000 patients)"),
SUMIFS(COL!$F:$F,COL!$A:$A,C928,COL!$G:$G,D928),
IF(AND(A928="Cervical Cancer Screening", E928="Total Expenditure ($USD per 100,000 patients)"),
SUMIFS(CERV!$F:$F,CERV!$A:$A,C928,CERV!$G:$G,D928),
SUMIFS(CANSCRN!$F:$F,CANSCRN!$A:$A,C928,CANSCRN!$G:$G,D928))))))))))))</f>
        <v>5959.1233686284168</v>
      </c>
    </row>
    <row r="929" spans="1:6" x14ac:dyDescent="0.2">
      <c r="A929" s="24" t="s">
        <v>103</v>
      </c>
      <c r="B929" s="24" t="s">
        <v>101</v>
      </c>
      <c r="C929" s="24" t="s">
        <v>63</v>
      </c>
      <c r="D929" s="24">
        <v>2012</v>
      </c>
      <c r="E929" s="24" t="s">
        <v>102</v>
      </c>
      <c r="F929" s="3">
        <f>IF(AND(A929="PSA Testing", E929= "Utilization Rate (per 100,000 patients)"),
SUMIFS(PSA!$D:$D,PSA!$A:$A,C929,PSA!$G:$G,D929),
IF(AND(A929="Colorectal Cancer Screening", E929="Utilization Rate (per 100,000 patients)"),
SUMIFS(COL!$D:$D,COL!$A:$A,C929,COL!$G:$G, D929),
IF(AND(A929="Cervical Cancer Screening", E929="Utilization Rate (per 100,000 patients)"),
SUMIFS(CERV!$D:$D,CERV!$A:$A,C929,CERV!$G:$G,D929),
IF(AND(A929="Cancer Screening for CKD patients", E929="Utilization Rate (per 100,000 patients)"),
SUMIFS(CANSCRN!$D:$D,CANSCRN!$A:$A,C929,CANSCRN!$G:$G,D929),
IF(AND(A929="PSA Testing", E929="Cost per service ($USD)"),
SUMIFS(PSA!$E:$E,PSA!$A:$A,C929,PSA!$G:$G,D929),
IF(AND(A929="Colorectal Cancer Screening", E929="Cost per service ($USD)"),
SUMIFS(COL!$E:$E,COL!$A:$A,C929,COL!$G:$G,D929),
IF(AND(A929="Cervical Cancer Screening", E929="Cost per service ($USD)"),
SUMIFS(CERV!$E:$E,CERV!$A:$A,C929,CERV!$G:$G,D929),
IF(AND(A929="Cancer Screening for CKD patients", E929="Cost per service ($USD)"),
SUMIFS(CANSCRN!$E:$E,CANSCRN!$A:$A,C929,CANSCRN!$G:$G,D929),
IF(AND(A929="PSA Testing", E929="Total Expenditure ($USD per 100,000 patients)"),
SUMIFS(PSA!$F:$F,PSA!$A:$A,C929,PSA!$G:$G,D929),
IF(AND(A929="Colorectal Cancer Screening", E929="Total Expenditure ($USD per 100,000 patients)"),
SUMIFS(COL!$F:$F,COL!$A:$A,C929,COL!$G:$G,D929),
IF(AND(A929="Cervical Cancer Screening", E929="Total Expenditure ($USD per 100,000 patients)"),
SUMIFS(CERV!$F:$F,CERV!$A:$A,C929,CERV!$G:$G,D929),
SUMIFS(CANSCRN!$F:$F,CANSCRN!$A:$A,C929,CANSCRN!$G:$G,D929))))))))))))</f>
        <v>5793.6317931529802</v>
      </c>
    </row>
    <row r="930" spans="1:6" x14ac:dyDescent="0.2">
      <c r="A930" s="24" t="s">
        <v>103</v>
      </c>
      <c r="B930" s="24" t="s">
        <v>101</v>
      </c>
      <c r="C930" s="24" t="s">
        <v>63</v>
      </c>
      <c r="D930" s="24">
        <v>2013</v>
      </c>
      <c r="E930" s="24" t="s">
        <v>102</v>
      </c>
      <c r="F930" s="3">
        <f>IF(AND(A930="PSA Testing", E930= "Utilization Rate (per 100,000 patients)"),
SUMIFS(PSA!$D:$D,PSA!$A:$A,C930,PSA!$G:$G,D930),
IF(AND(A930="Colorectal Cancer Screening", E930="Utilization Rate (per 100,000 patients)"),
SUMIFS(COL!$D:$D,COL!$A:$A,C930,COL!$G:$G, D930),
IF(AND(A930="Cervical Cancer Screening", E930="Utilization Rate (per 100,000 patients)"),
SUMIFS(CERV!$D:$D,CERV!$A:$A,C930,CERV!$G:$G,D930),
IF(AND(A930="Cancer Screening for CKD patients", E930="Utilization Rate (per 100,000 patients)"),
SUMIFS(CANSCRN!$D:$D,CANSCRN!$A:$A,C930,CANSCRN!$G:$G,D930),
IF(AND(A930="PSA Testing", E930="Cost per service ($USD)"),
SUMIFS(PSA!$E:$E,PSA!$A:$A,C930,PSA!$G:$G,D930),
IF(AND(A930="Colorectal Cancer Screening", E930="Cost per service ($USD)"),
SUMIFS(COL!$E:$E,COL!$A:$A,C930,COL!$G:$G,D930),
IF(AND(A930="Cervical Cancer Screening", E930="Cost per service ($USD)"),
SUMIFS(CERV!$E:$E,CERV!$A:$A,C930,CERV!$G:$G,D930),
IF(AND(A930="Cancer Screening for CKD patients", E930="Cost per service ($USD)"),
SUMIFS(CANSCRN!$E:$E,CANSCRN!$A:$A,C930,CANSCRN!$G:$G,D930),
IF(AND(A930="PSA Testing", E930="Total Expenditure ($USD per 100,000 patients)"),
SUMIFS(PSA!$F:$F,PSA!$A:$A,C930,PSA!$G:$G,D930),
IF(AND(A930="Colorectal Cancer Screening", E930="Total Expenditure ($USD per 100,000 patients)"),
SUMIFS(COL!$F:$F,COL!$A:$A,C930,COL!$G:$G,D930),
IF(AND(A930="Cervical Cancer Screening", E930="Total Expenditure ($USD per 100,000 patients)"),
SUMIFS(CERV!$F:$F,CERV!$A:$A,C930,CERV!$G:$G,D930),
SUMIFS(CANSCRN!$F:$F,CANSCRN!$A:$A,C930,CANSCRN!$G:$G,D930))))))))))))</f>
        <v>5574.5164960182028</v>
      </c>
    </row>
    <row r="931" spans="1:6" x14ac:dyDescent="0.2">
      <c r="A931" s="24" t="s">
        <v>103</v>
      </c>
      <c r="B931" s="24" t="s">
        <v>101</v>
      </c>
      <c r="C931" s="24" t="s">
        <v>63</v>
      </c>
      <c r="D931" s="24">
        <v>2014</v>
      </c>
      <c r="E931" s="24" t="s">
        <v>102</v>
      </c>
      <c r="F931" s="3">
        <f>IF(AND(A931="PSA Testing", E931= "Utilization Rate (per 100,000 patients)"),
SUMIFS(PSA!$D:$D,PSA!$A:$A,C931,PSA!$G:$G,D931),
IF(AND(A931="Colorectal Cancer Screening", E931="Utilization Rate (per 100,000 patients)"),
SUMIFS(COL!$D:$D,COL!$A:$A,C931,COL!$G:$G, D931),
IF(AND(A931="Cervical Cancer Screening", E931="Utilization Rate (per 100,000 patients)"),
SUMIFS(CERV!$D:$D,CERV!$A:$A,C931,CERV!$G:$G,D931),
IF(AND(A931="Cancer Screening for CKD patients", E931="Utilization Rate (per 100,000 patients)"),
SUMIFS(CANSCRN!$D:$D,CANSCRN!$A:$A,C931,CANSCRN!$G:$G,D931),
IF(AND(A931="PSA Testing", E931="Cost per service ($USD)"),
SUMIFS(PSA!$E:$E,PSA!$A:$A,C931,PSA!$G:$G,D931),
IF(AND(A931="Colorectal Cancer Screening", E931="Cost per service ($USD)"),
SUMIFS(COL!$E:$E,COL!$A:$A,C931,COL!$G:$G,D931),
IF(AND(A931="Cervical Cancer Screening", E931="Cost per service ($USD)"),
SUMIFS(CERV!$E:$E,CERV!$A:$A,C931,CERV!$G:$G,D931),
IF(AND(A931="Cancer Screening for CKD patients", E931="Cost per service ($USD)"),
SUMIFS(CANSCRN!$E:$E,CANSCRN!$A:$A,C931,CANSCRN!$G:$G,D931),
IF(AND(A931="PSA Testing", E931="Total Expenditure ($USD per 100,000 patients)"),
SUMIFS(PSA!$F:$F,PSA!$A:$A,C931,PSA!$G:$G,D931),
IF(AND(A931="Colorectal Cancer Screening", E931="Total Expenditure ($USD per 100,000 patients)"),
SUMIFS(COL!$F:$F,COL!$A:$A,C931,COL!$G:$G,D931),
IF(AND(A931="Cervical Cancer Screening", E931="Total Expenditure ($USD per 100,000 patients)"),
SUMIFS(CERV!$F:$F,CERV!$A:$A,C931,CERV!$G:$G,D931),
SUMIFS(CANSCRN!$F:$F,CANSCRN!$A:$A,C931,CANSCRN!$G:$G,D931))))))))))))</f>
        <v>4857.4445617740239</v>
      </c>
    </row>
    <row r="932" spans="1:6" x14ac:dyDescent="0.2">
      <c r="A932" s="24" t="s">
        <v>103</v>
      </c>
      <c r="B932" s="24" t="s">
        <v>101</v>
      </c>
      <c r="C932" s="24" t="s">
        <v>63</v>
      </c>
      <c r="D932" s="24">
        <v>2015</v>
      </c>
      <c r="E932" s="24" t="s">
        <v>102</v>
      </c>
      <c r="F932" s="3">
        <f>IF(AND(A932="PSA Testing", E932= "Utilization Rate (per 100,000 patients)"),
SUMIFS(PSA!$D:$D,PSA!$A:$A,C932,PSA!$G:$G,D932),
IF(AND(A932="Colorectal Cancer Screening", E932="Utilization Rate (per 100,000 patients)"),
SUMIFS(COL!$D:$D,COL!$A:$A,C932,COL!$G:$G, D932),
IF(AND(A932="Cervical Cancer Screening", E932="Utilization Rate (per 100,000 patients)"),
SUMIFS(CERV!$D:$D,CERV!$A:$A,C932,CERV!$G:$G,D932),
IF(AND(A932="Cancer Screening for CKD patients", E932="Utilization Rate (per 100,000 patients)"),
SUMIFS(CANSCRN!$D:$D,CANSCRN!$A:$A,C932,CANSCRN!$G:$G,D932),
IF(AND(A932="PSA Testing", E932="Cost per service ($USD)"),
SUMIFS(PSA!$E:$E,PSA!$A:$A,C932,PSA!$G:$G,D932),
IF(AND(A932="Colorectal Cancer Screening", E932="Cost per service ($USD)"),
SUMIFS(COL!$E:$E,COL!$A:$A,C932,COL!$G:$G,D932),
IF(AND(A932="Cervical Cancer Screening", E932="Cost per service ($USD)"),
SUMIFS(CERV!$E:$E,CERV!$A:$A,C932,CERV!$G:$G,D932),
IF(AND(A932="Cancer Screening for CKD patients", E932="Cost per service ($USD)"),
SUMIFS(CANSCRN!$E:$E,CANSCRN!$A:$A,C932,CANSCRN!$G:$G,D932),
IF(AND(A932="PSA Testing", E932="Total Expenditure ($USD per 100,000 patients)"),
SUMIFS(PSA!$F:$F,PSA!$A:$A,C932,PSA!$G:$G,D932),
IF(AND(A932="Colorectal Cancer Screening", E932="Total Expenditure ($USD per 100,000 patients)"),
SUMIFS(COL!$F:$F,COL!$A:$A,C932,COL!$G:$G,D932),
IF(AND(A932="Cervical Cancer Screening", E932="Total Expenditure ($USD per 100,000 patients)"),
SUMIFS(CERV!$F:$F,CERV!$A:$A,C932,CERV!$G:$G,D932),
SUMIFS(CANSCRN!$F:$F,CANSCRN!$A:$A,C932,CANSCRN!$G:$G,D932))))))))))))</f>
        <v>4808.8293259755619</v>
      </c>
    </row>
    <row r="933" spans="1:6" x14ac:dyDescent="0.2">
      <c r="A933" s="24" t="s">
        <v>103</v>
      </c>
      <c r="B933" s="24" t="s">
        <v>101</v>
      </c>
      <c r="C933" s="24" t="s">
        <v>63</v>
      </c>
      <c r="D933" s="24">
        <v>2016</v>
      </c>
      <c r="E933" s="24" t="s">
        <v>102</v>
      </c>
      <c r="F933" s="3">
        <f>IF(AND(A933="PSA Testing", E933= "Utilization Rate (per 100,000 patients)"),
SUMIFS(PSA!$D:$D,PSA!$A:$A,C933,PSA!$G:$G,D933),
IF(AND(A933="Colorectal Cancer Screening", E933="Utilization Rate (per 100,000 patients)"),
SUMIFS(COL!$D:$D,COL!$A:$A,C933,COL!$G:$G, D933),
IF(AND(A933="Cervical Cancer Screening", E933="Utilization Rate (per 100,000 patients)"),
SUMIFS(CERV!$D:$D,CERV!$A:$A,C933,CERV!$G:$G,D933),
IF(AND(A933="Cancer Screening for CKD patients", E933="Utilization Rate (per 100,000 patients)"),
SUMIFS(CANSCRN!$D:$D,CANSCRN!$A:$A,C933,CANSCRN!$G:$G,D933),
IF(AND(A933="PSA Testing", E933="Cost per service ($USD)"),
SUMIFS(PSA!$E:$E,PSA!$A:$A,C933,PSA!$G:$G,D933),
IF(AND(A933="Colorectal Cancer Screening", E933="Cost per service ($USD)"),
SUMIFS(COL!$E:$E,COL!$A:$A,C933,COL!$G:$G,D933),
IF(AND(A933="Cervical Cancer Screening", E933="Cost per service ($USD)"),
SUMIFS(CERV!$E:$E,CERV!$A:$A,C933,CERV!$G:$G,D933),
IF(AND(A933="Cancer Screening for CKD patients", E933="Cost per service ($USD)"),
SUMIFS(CANSCRN!$E:$E,CANSCRN!$A:$A,C933,CANSCRN!$G:$G,D933),
IF(AND(A933="PSA Testing", E933="Total Expenditure ($USD per 100,000 patients)"),
SUMIFS(PSA!$F:$F,PSA!$A:$A,C933,PSA!$G:$G,D933),
IF(AND(A933="Colorectal Cancer Screening", E933="Total Expenditure ($USD per 100,000 patients)"),
SUMIFS(COL!$F:$F,COL!$A:$A,C933,COL!$G:$G,D933),
IF(AND(A933="Cervical Cancer Screening", E933="Total Expenditure ($USD per 100,000 patients)"),
SUMIFS(CERV!$F:$F,CERV!$A:$A,C933,CERV!$G:$G,D933),
SUMIFS(CANSCRN!$F:$F,CANSCRN!$A:$A,C933,CANSCRN!$G:$G,D933))))))))))))</f>
        <v>5302.7453930048887</v>
      </c>
    </row>
    <row r="934" spans="1:6" x14ac:dyDescent="0.2">
      <c r="A934" s="24" t="s">
        <v>103</v>
      </c>
      <c r="B934" s="24" t="s">
        <v>101</v>
      </c>
      <c r="C934" s="24" t="s">
        <v>63</v>
      </c>
      <c r="D934" s="24">
        <v>2017</v>
      </c>
      <c r="E934" s="24" t="s">
        <v>102</v>
      </c>
      <c r="F934" s="3">
        <f>IF(AND(A934="PSA Testing", E934= "Utilization Rate (per 100,000 patients)"),
SUMIFS(PSA!$D:$D,PSA!$A:$A,C934,PSA!$G:$G,D934),
IF(AND(A934="Colorectal Cancer Screening", E934="Utilization Rate (per 100,000 patients)"),
SUMIFS(COL!$D:$D,COL!$A:$A,C934,COL!$G:$G, D934),
IF(AND(A934="Cervical Cancer Screening", E934="Utilization Rate (per 100,000 patients)"),
SUMIFS(CERV!$D:$D,CERV!$A:$A,C934,CERV!$G:$G,D934),
IF(AND(A934="Cancer Screening for CKD patients", E934="Utilization Rate (per 100,000 patients)"),
SUMIFS(CANSCRN!$D:$D,CANSCRN!$A:$A,C934,CANSCRN!$G:$G,D934),
IF(AND(A934="PSA Testing", E934="Cost per service ($USD)"),
SUMIFS(PSA!$E:$E,PSA!$A:$A,C934,PSA!$G:$G,D934),
IF(AND(A934="Colorectal Cancer Screening", E934="Cost per service ($USD)"),
SUMIFS(COL!$E:$E,COL!$A:$A,C934,COL!$G:$G,D934),
IF(AND(A934="Cervical Cancer Screening", E934="Cost per service ($USD)"),
SUMIFS(CERV!$E:$E,CERV!$A:$A,C934,CERV!$G:$G,D934),
IF(AND(A934="Cancer Screening for CKD patients", E934="Cost per service ($USD)"),
SUMIFS(CANSCRN!$E:$E,CANSCRN!$A:$A,C934,CANSCRN!$G:$G,D934),
IF(AND(A934="PSA Testing", E934="Total Expenditure ($USD per 100,000 patients)"),
SUMIFS(PSA!$F:$F,PSA!$A:$A,C934,PSA!$G:$G,D934),
IF(AND(A934="Colorectal Cancer Screening", E934="Total Expenditure ($USD per 100,000 patients)"),
SUMIFS(COL!$F:$F,COL!$A:$A,C934,COL!$G:$G,D934),
IF(AND(A934="Cervical Cancer Screening", E934="Total Expenditure ($USD per 100,000 patients)"),
SUMIFS(CERV!$F:$F,CERV!$A:$A,C934,CERV!$G:$G,D934),
SUMIFS(CANSCRN!$F:$F,CANSCRN!$A:$A,C934,CANSCRN!$G:$G,D934))))))))))))</f>
        <v>4592.6517571884988</v>
      </c>
    </row>
    <row r="935" spans="1:6" x14ac:dyDescent="0.2">
      <c r="A935" s="24" t="s">
        <v>103</v>
      </c>
      <c r="B935" s="24" t="s">
        <v>101</v>
      </c>
      <c r="C935" s="24" t="s">
        <v>63</v>
      </c>
      <c r="D935" s="24">
        <v>2018</v>
      </c>
      <c r="E935" s="24" t="s">
        <v>102</v>
      </c>
      <c r="F935" s="3">
        <f>IF(AND(A935="PSA Testing", E935= "Utilization Rate (per 100,000 patients)"),
SUMIFS(PSA!$D:$D,PSA!$A:$A,C935,PSA!$G:$G,D935),
IF(AND(A935="Colorectal Cancer Screening", E935="Utilization Rate (per 100,000 patients)"),
SUMIFS(COL!$D:$D,COL!$A:$A,C935,COL!$G:$G, D935),
IF(AND(A935="Cervical Cancer Screening", E935="Utilization Rate (per 100,000 patients)"),
SUMIFS(CERV!$D:$D,CERV!$A:$A,C935,CERV!$G:$G,D935),
IF(AND(A935="Cancer Screening for CKD patients", E935="Utilization Rate (per 100,000 patients)"),
SUMIFS(CANSCRN!$D:$D,CANSCRN!$A:$A,C935,CANSCRN!$G:$G,D935),
IF(AND(A935="PSA Testing", E935="Cost per service ($USD)"),
SUMIFS(PSA!$E:$E,PSA!$A:$A,C935,PSA!$G:$G,D935),
IF(AND(A935="Colorectal Cancer Screening", E935="Cost per service ($USD)"),
SUMIFS(COL!$E:$E,COL!$A:$A,C935,COL!$G:$G,D935),
IF(AND(A935="Cervical Cancer Screening", E935="Cost per service ($USD)"),
SUMIFS(CERV!$E:$E,CERV!$A:$A,C935,CERV!$G:$G,D935),
IF(AND(A935="Cancer Screening for CKD patients", E935="Cost per service ($USD)"),
SUMIFS(CANSCRN!$E:$E,CANSCRN!$A:$A,C935,CANSCRN!$G:$G,D935),
IF(AND(A935="PSA Testing", E935="Total Expenditure ($USD per 100,000 patients)"),
SUMIFS(PSA!$F:$F,PSA!$A:$A,C935,PSA!$G:$G,D935),
IF(AND(A935="Colorectal Cancer Screening", E935="Total Expenditure ($USD per 100,000 patients)"),
SUMIFS(COL!$F:$F,COL!$A:$A,C935,COL!$G:$G,D935),
IF(AND(A935="Cervical Cancer Screening", E935="Total Expenditure ($USD per 100,000 patients)"),
SUMIFS(CERV!$F:$F,CERV!$A:$A,C935,CERV!$G:$G,D935),
SUMIFS(CANSCRN!$F:$F,CANSCRN!$A:$A,C935,CANSCRN!$G:$G,D935))))))))))))</f>
        <v>6169.1242852843816</v>
      </c>
    </row>
    <row r="936" spans="1:6" x14ac:dyDescent="0.2">
      <c r="A936" s="24" t="s">
        <v>103</v>
      </c>
      <c r="B936" s="24" t="s">
        <v>101</v>
      </c>
      <c r="C936" s="24" t="s">
        <v>63</v>
      </c>
      <c r="D936" s="24">
        <v>2019</v>
      </c>
      <c r="E936" s="24" t="s">
        <v>102</v>
      </c>
      <c r="F936" s="3">
        <f>IF(AND(A936="PSA Testing", E936= "Utilization Rate (per 100,000 patients)"),
SUMIFS(PSA!$D:$D,PSA!$A:$A,C936,PSA!$G:$G,D936),
IF(AND(A936="Colorectal Cancer Screening", E936="Utilization Rate (per 100,000 patients)"),
SUMIFS(COL!$D:$D,COL!$A:$A,C936,COL!$G:$G, D936),
IF(AND(A936="Cervical Cancer Screening", E936="Utilization Rate (per 100,000 patients)"),
SUMIFS(CERV!$D:$D,CERV!$A:$A,C936,CERV!$G:$G,D936),
IF(AND(A936="Cancer Screening for CKD patients", E936="Utilization Rate (per 100,000 patients)"),
SUMIFS(CANSCRN!$D:$D,CANSCRN!$A:$A,C936,CANSCRN!$G:$G,D936),
IF(AND(A936="PSA Testing", E936="Cost per service ($USD)"),
SUMIFS(PSA!$E:$E,PSA!$A:$A,C936,PSA!$G:$G,D936),
IF(AND(A936="Colorectal Cancer Screening", E936="Cost per service ($USD)"),
SUMIFS(COL!$E:$E,COL!$A:$A,C936,COL!$G:$G,D936),
IF(AND(A936="Cervical Cancer Screening", E936="Cost per service ($USD)"),
SUMIFS(CERV!$E:$E,CERV!$A:$A,C936,CERV!$G:$G,D936),
IF(AND(A936="Cancer Screening for CKD patients", E936="Cost per service ($USD)"),
SUMIFS(CANSCRN!$E:$E,CANSCRN!$A:$A,C936,CANSCRN!$G:$G,D936),
IF(AND(A936="PSA Testing", E936="Total Expenditure ($USD per 100,000 patients)"),
SUMIFS(PSA!$F:$F,PSA!$A:$A,C936,PSA!$G:$G,D936),
IF(AND(A936="Colorectal Cancer Screening", E936="Total Expenditure ($USD per 100,000 patients)"),
SUMIFS(COL!$F:$F,COL!$A:$A,C936,COL!$G:$G,D936),
IF(AND(A936="Cervical Cancer Screening", E936="Total Expenditure ($USD per 100,000 patients)"),
SUMIFS(CERV!$F:$F,CERV!$A:$A,C936,CERV!$G:$G,D936),
SUMIFS(CANSCRN!$F:$F,CANSCRN!$A:$A,C936,CANSCRN!$G:$G,D936))))))))))))</f>
        <v>6137.8923766816142</v>
      </c>
    </row>
    <row r="937" spans="1:6" x14ac:dyDescent="0.2">
      <c r="A937" s="24" t="s">
        <v>103</v>
      </c>
      <c r="B937" s="24" t="s">
        <v>101</v>
      </c>
      <c r="C937" s="24" t="s">
        <v>64</v>
      </c>
      <c r="D937" s="24">
        <v>2009</v>
      </c>
      <c r="E937" s="24" t="s">
        <v>102</v>
      </c>
      <c r="F937" s="3">
        <f>IF(AND(A937="PSA Testing", E937= "Utilization Rate (per 100,000 patients)"),
SUMIFS(PSA!$D:$D,PSA!$A:$A,C937,PSA!$G:$G,D937),
IF(AND(A937="Colorectal Cancer Screening", E937="Utilization Rate (per 100,000 patients)"),
SUMIFS(COL!$D:$D,COL!$A:$A,C937,COL!$G:$G, D937),
IF(AND(A937="Cervical Cancer Screening", E937="Utilization Rate (per 100,000 patients)"),
SUMIFS(CERV!$D:$D,CERV!$A:$A,C937,CERV!$G:$G,D937),
IF(AND(A937="Cancer Screening for CKD patients", E937="Utilization Rate (per 100,000 patients)"),
SUMIFS(CANSCRN!$D:$D,CANSCRN!$A:$A,C937,CANSCRN!$G:$G,D937),
IF(AND(A937="PSA Testing", E937="Cost per service ($USD)"),
SUMIFS(PSA!$E:$E,PSA!$A:$A,C937,PSA!$G:$G,D937),
IF(AND(A937="Colorectal Cancer Screening", E937="Cost per service ($USD)"),
SUMIFS(COL!$E:$E,COL!$A:$A,C937,COL!$G:$G,D937),
IF(AND(A937="Cervical Cancer Screening", E937="Cost per service ($USD)"),
SUMIFS(CERV!$E:$E,CERV!$A:$A,C937,CERV!$G:$G,D937),
IF(AND(A937="Cancer Screening for CKD patients", E937="Cost per service ($USD)"),
SUMIFS(CANSCRN!$E:$E,CANSCRN!$A:$A,C937,CANSCRN!$G:$G,D937),
IF(AND(A937="PSA Testing", E937="Total Expenditure ($USD per 100,000 patients)"),
SUMIFS(PSA!$F:$F,PSA!$A:$A,C937,PSA!$G:$G,D937),
IF(AND(A937="Colorectal Cancer Screening", E937="Total Expenditure ($USD per 100,000 patients)"),
SUMIFS(COL!$F:$F,COL!$A:$A,C937,COL!$G:$G,D937),
IF(AND(A937="Cervical Cancer Screening", E937="Total Expenditure ($USD per 100,000 patients)"),
SUMIFS(CERV!$F:$F,CERV!$A:$A,C937,CERV!$G:$G,D937),
SUMIFS(CANSCRN!$F:$F,CANSCRN!$A:$A,C937,CANSCRN!$G:$G,D937))))))))))))</f>
        <v>10074.616115928668</v>
      </c>
    </row>
    <row r="938" spans="1:6" x14ac:dyDescent="0.2">
      <c r="A938" s="24" t="s">
        <v>103</v>
      </c>
      <c r="B938" s="24" t="s">
        <v>101</v>
      </c>
      <c r="C938" s="24" t="s">
        <v>64</v>
      </c>
      <c r="D938" s="24">
        <v>2010</v>
      </c>
      <c r="E938" s="24" t="s">
        <v>102</v>
      </c>
      <c r="F938" s="3">
        <f>IF(AND(A938="PSA Testing", E938= "Utilization Rate (per 100,000 patients)"),
SUMIFS(PSA!$D:$D,PSA!$A:$A,C938,PSA!$G:$G,D938),
IF(AND(A938="Colorectal Cancer Screening", E938="Utilization Rate (per 100,000 patients)"),
SUMIFS(COL!$D:$D,COL!$A:$A,C938,COL!$G:$G, D938),
IF(AND(A938="Cervical Cancer Screening", E938="Utilization Rate (per 100,000 patients)"),
SUMIFS(CERV!$D:$D,CERV!$A:$A,C938,CERV!$G:$G,D938),
IF(AND(A938="Cancer Screening for CKD patients", E938="Utilization Rate (per 100,000 patients)"),
SUMIFS(CANSCRN!$D:$D,CANSCRN!$A:$A,C938,CANSCRN!$G:$G,D938),
IF(AND(A938="PSA Testing", E938="Cost per service ($USD)"),
SUMIFS(PSA!$E:$E,PSA!$A:$A,C938,PSA!$G:$G,D938),
IF(AND(A938="Colorectal Cancer Screening", E938="Cost per service ($USD)"),
SUMIFS(COL!$E:$E,COL!$A:$A,C938,COL!$G:$G,D938),
IF(AND(A938="Cervical Cancer Screening", E938="Cost per service ($USD)"),
SUMIFS(CERV!$E:$E,CERV!$A:$A,C938,CERV!$G:$G,D938),
IF(AND(A938="Cancer Screening for CKD patients", E938="Cost per service ($USD)"),
SUMIFS(CANSCRN!$E:$E,CANSCRN!$A:$A,C938,CANSCRN!$G:$G,D938),
IF(AND(A938="PSA Testing", E938="Total Expenditure ($USD per 100,000 patients)"),
SUMIFS(PSA!$F:$F,PSA!$A:$A,C938,PSA!$G:$G,D938),
IF(AND(A938="Colorectal Cancer Screening", E938="Total Expenditure ($USD per 100,000 patients)"),
SUMIFS(COL!$F:$F,COL!$A:$A,C938,COL!$G:$G,D938),
IF(AND(A938="Cervical Cancer Screening", E938="Total Expenditure ($USD per 100,000 patients)"),
SUMIFS(CERV!$F:$F,CERV!$A:$A,C938,CERV!$G:$G,D938),
SUMIFS(CANSCRN!$F:$F,CANSCRN!$A:$A,C938,CANSCRN!$G:$G,D938))))))))))))</f>
        <v>9184.6978331711689</v>
      </c>
    </row>
    <row r="939" spans="1:6" x14ac:dyDescent="0.2">
      <c r="A939" s="24" t="s">
        <v>103</v>
      </c>
      <c r="B939" s="24" t="s">
        <v>101</v>
      </c>
      <c r="C939" s="24" t="s">
        <v>64</v>
      </c>
      <c r="D939" s="24">
        <v>2011</v>
      </c>
      <c r="E939" s="24" t="s">
        <v>102</v>
      </c>
      <c r="F939" s="3">
        <f>IF(AND(A939="PSA Testing", E939= "Utilization Rate (per 100,000 patients)"),
SUMIFS(PSA!$D:$D,PSA!$A:$A,C939,PSA!$G:$G,D939),
IF(AND(A939="Colorectal Cancer Screening", E939="Utilization Rate (per 100,000 patients)"),
SUMIFS(COL!$D:$D,COL!$A:$A,C939,COL!$G:$G, D939),
IF(AND(A939="Cervical Cancer Screening", E939="Utilization Rate (per 100,000 patients)"),
SUMIFS(CERV!$D:$D,CERV!$A:$A,C939,CERV!$G:$G,D939),
IF(AND(A939="Cancer Screening for CKD patients", E939="Utilization Rate (per 100,000 patients)"),
SUMIFS(CANSCRN!$D:$D,CANSCRN!$A:$A,C939,CANSCRN!$G:$G,D939),
IF(AND(A939="PSA Testing", E939="Cost per service ($USD)"),
SUMIFS(PSA!$E:$E,PSA!$A:$A,C939,PSA!$G:$G,D939),
IF(AND(A939="Colorectal Cancer Screening", E939="Cost per service ($USD)"),
SUMIFS(COL!$E:$E,COL!$A:$A,C939,COL!$G:$G,D939),
IF(AND(A939="Cervical Cancer Screening", E939="Cost per service ($USD)"),
SUMIFS(CERV!$E:$E,CERV!$A:$A,C939,CERV!$G:$G,D939),
IF(AND(A939="Cancer Screening for CKD patients", E939="Cost per service ($USD)"),
SUMIFS(CANSCRN!$E:$E,CANSCRN!$A:$A,C939,CANSCRN!$G:$G,D939),
IF(AND(A939="PSA Testing", E939="Total Expenditure ($USD per 100,000 patients)"),
SUMIFS(PSA!$F:$F,PSA!$A:$A,C939,PSA!$G:$G,D939),
IF(AND(A939="Colorectal Cancer Screening", E939="Total Expenditure ($USD per 100,000 patients)"),
SUMIFS(COL!$F:$F,COL!$A:$A,C939,COL!$G:$G,D939),
IF(AND(A939="Cervical Cancer Screening", E939="Total Expenditure ($USD per 100,000 patients)"),
SUMIFS(CERV!$F:$F,CERV!$A:$A,C939,CERV!$G:$G,D939),
SUMIFS(CANSCRN!$F:$F,CANSCRN!$A:$A,C939,CANSCRN!$G:$G,D939))))))))))))</f>
        <v>8712.1153816553015</v>
      </c>
    </row>
    <row r="940" spans="1:6" x14ac:dyDescent="0.2">
      <c r="A940" s="24" t="s">
        <v>103</v>
      </c>
      <c r="B940" s="24" t="s">
        <v>101</v>
      </c>
      <c r="C940" s="24" t="s">
        <v>64</v>
      </c>
      <c r="D940" s="24">
        <v>2012</v>
      </c>
      <c r="E940" s="24" t="s">
        <v>102</v>
      </c>
      <c r="F940" s="3">
        <f>IF(AND(A940="PSA Testing", E940= "Utilization Rate (per 100,000 patients)"),
SUMIFS(PSA!$D:$D,PSA!$A:$A,C940,PSA!$G:$G,D940),
IF(AND(A940="Colorectal Cancer Screening", E940="Utilization Rate (per 100,000 patients)"),
SUMIFS(COL!$D:$D,COL!$A:$A,C940,COL!$G:$G, D940),
IF(AND(A940="Cervical Cancer Screening", E940="Utilization Rate (per 100,000 patients)"),
SUMIFS(CERV!$D:$D,CERV!$A:$A,C940,CERV!$G:$G,D940),
IF(AND(A940="Cancer Screening for CKD patients", E940="Utilization Rate (per 100,000 patients)"),
SUMIFS(CANSCRN!$D:$D,CANSCRN!$A:$A,C940,CANSCRN!$G:$G,D940),
IF(AND(A940="PSA Testing", E940="Cost per service ($USD)"),
SUMIFS(PSA!$E:$E,PSA!$A:$A,C940,PSA!$G:$G,D940),
IF(AND(A940="Colorectal Cancer Screening", E940="Cost per service ($USD)"),
SUMIFS(COL!$E:$E,COL!$A:$A,C940,COL!$G:$G,D940),
IF(AND(A940="Cervical Cancer Screening", E940="Cost per service ($USD)"),
SUMIFS(CERV!$E:$E,CERV!$A:$A,C940,CERV!$G:$G,D940),
IF(AND(A940="Cancer Screening for CKD patients", E940="Cost per service ($USD)"),
SUMIFS(CANSCRN!$E:$E,CANSCRN!$A:$A,C940,CANSCRN!$G:$G,D940),
IF(AND(A940="PSA Testing", E940="Total Expenditure ($USD per 100,000 patients)"),
SUMIFS(PSA!$F:$F,PSA!$A:$A,C940,PSA!$G:$G,D940),
IF(AND(A940="Colorectal Cancer Screening", E940="Total Expenditure ($USD per 100,000 patients)"),
SUMIFS(COL!$F:$F,COL!$A:$A,C940,COL!$G:$G,D940),
IF(AND(A940="Cervical Cancer Screening", E940="Total Expenditure ($USD per 100,000 patients)"),
SUMIFS(CERV!$F:$F,CERV!$A:$A,C940,CERV!$G:$G,D940),
SUMIFS(CANSCRN!$F:$F,CANSCRN!$A:$A,C940,CANSCRN!$G:$G,D940))))))))))))</f>
        <v>8576.5167160515994</v>
      </c>
    </row>
    <row r="941" spans="1:6" x14ac:dyDescent="0.2">
      <c r="A941" s="24" t="s">
        <v>103</v>
      </c>
      <c r="B941" s="24" t="s">
        <v>101</v>
      </c>
      <c r="C941" s="24" t="s">
        <v>64</v>
      </c>
      <c r="D941" s="24">
        <v>2013</v>
      </c>
      <c r="E941" s="24" t="s">
        <v>102</v>
      </c>
      <c r="F941" s="3">
        <f>IF(AND(A941="PSA Testing", E941= "Utilization Rate (per 100,000 patients)"),
SUMIFS(PSA!$D:$D,PSA!$A:$A,C941,PSA!$G:$G,D941),
IF(AND(A941="Colorectal Cancer Screening", E941="Utilization Rate (per 100,000 patients)"),
SUMIFS(COL!$D:$D,COL!$A:$A,C941,COL!$G:$G, D941),
IF(AND(A941="Cervical Cancer Screening", E941="Utilization Rate (per 100,000 patients)"),
SUMIFS(CERV!$D:$D,CERV!$A:$A,C941,CERV!$G:$G,D941),
IF(AND(A941="Cancer Screening for CKD patients", E941="Utilization Rate (per 100,000 patients)"),
SUMIFS(CANSCRN!$D:$D,CANSCRN!$A:$A,C941,CANSCRN!$G:$G,D941),
IF(AND(A941="PSA Testing", E941="Cost per service ($USD)"),
SUMIFS(PSA!$E:$E,PSA!$A:$A,C941,PSA!$G:$G,D941),
IF(AND(A941="Colorectal Cancer Screening", E941="Cost per service ($USD)"),
SUMIFS(COL!$E:$E,COL!$A:$A,C941,COL!$G:$G,D941),
IF(AND(A941="Cervical Cancer Screening", E941="Cost per service ($USD)"),
SUMIFS(CERV!$E:$E,CERV!$A:$A,C941,CERV!$G:$G,D941),
IF(AND(A941="Cancer Screening for CKD patients", E941="Cost per service ($USD)"),
SUMIFS(CANSCRN!$E:$E,CANSCRN!$A:$A,C941,CANSCRN!$G:$G,D941),
IF(AND(A941="PSA Testing", E941="Total Expenditure ($USD per 100,000 patients)"),
SUMIFS(PSA!$F:$F,PSA!$A:$A,C941,PSA!$G:$G,D941),
IF(AND(A941="Colorectal Cancer Screening", E941="Total Expenditure ($USD per 100,000 patients)"),
SUMIFS(COL!$F:$F,COL!$A:$A,C941,COL!$G:$G,D941),
IF(AND(A941="Cervical Cancer Screening", E941="Total Expenditure ($USD per 100,000 patients)"),
SUMIFS(CERV!$F:$F,CERV!$A:$A,C941,CERV!$G:$G,D941),
SUMIFS(CANSCRN!$F:$F,CANSCRN!$A:$A,C941,CANSCRN!$G:$G,D941))))))))))))</f>
        <v>9932.6942688150102</v>
      </c>
    </row>
    <row r="942" spans="1:6" x14ac:dyDescent="0.2">
      <c r="A942" s="24" t="s">
        <v>103</v>
      </c>
      <c r="B942" s="24" t="s">
        <v>101</v>
      </c>
      <c r="C942" s="24" t="s">
        <v>64</v>
      </c>
      <c r="D942" s="24">
        <v>2014</v>
      </c>
      <c r="E942" s="24" t="s">
        <v>102</v>
      </c>
      <c r="F942" s="3">
        <f>IF(AND(A942="PSA Testing", E942= "Utilization Rate (per 100,000 patients)"),
SUMIFS(PSA!$D:$D,PSA!$A:$A,C942,PSA!$G:$G,D942),
IF(AND(A942="Colorectal Cancer Screening", E942="Utilization Rate (per 100,000 patients)"),
SUMIFS(COL!$D:$D,COL!$A:$A,C942,COL!$G:$G, D942),
IF(AND(A942="Cervical Cancer Screening", E942="Utilization Rate (per 100,000 patients)"),
SUMIFS(CERV!$D:$D,CERV!$A:$A,C942,CERV!$G:$G,D942),
IF(AND(A942="Cancer Screening for CKD patients", E942="Utilization Rate (per 100,000 patients)"),
SUMIFS(CANSCRN!$D:$D,CANSCRN!$A:$A,C942,CANSCRN!$G:$G,D942),
IF(AND(A942="PSA Testing", E942="Cost per service ($USD)"),
SUMIFS(PSA!$E:$E,PSA!$A:$A,C942,PSA!$G:$G,D942),
IF(AND(A942="Colorectal Cancer Screening", E942="Cost per service ($USD)"),
SUMIFS(COL!$E:$E,COL!$A:$A,C942,COL!$G:$G,D942),
IF(AND(A942="Cervical Cancer Screening", E942="Cost per service ($USD)"),
SUMIFS(CERV!$E:$E,CERV!$A:$A,C942,CERV!$G:$G,D942),
IF(AND(A942="Cancer Screening for CKD patients", E942="Cost per service ($USD)"),
SUMIFS(CANSCRN!$E:$E,CANSCRN!$A:$A,C942,CANSCRN!$G:$G,D942),
IF(AND(A942="PSA Testing", E942="Total Expenditure ($USD per 100,000 patients)"),
SUMIFS(PSA!$F:$F,PSA!$A:$A,C942,PSA!$G:$G,D942),
IF(AND(A942="Colorectal Cancer Screening", E942="Total Expenditure ($USD per 100,000 patients)"),
SUMIFS(COL!$F:$F,COL!$A:$A,C942,COL!$G:$G,D942),
IF(AND(A942="Cervical Cancer Screening", E942="Total Expenditure ($USD per 100,000 patients)"),
SUMIFS(CERV!$F:$F,CERV!$A:$A,C942,CERV!$G:$G,D942),
SUMIFS(CANSCRN!$F:$F,CANSCRN!$A:$A,C942,CANSCRN!$G:$G,D942))))))))))))</f>
        <v>9741.2066864008357</v>
      </c>
    </row>
    <row r="943" spans="1:6" x14ac:dyDescent="0.2">
      <c r="A943" s="24" t="s">
        <v>103</v>
      </c>
      <c r="B943" s="24" t="s">
        <v>101</v>
      </c>
      <c r="C943" s="24" t="s">
        <v>64</v>
      </c>
      <c r="D943" s="24">
        <v>2015</v>
      </c>
      <c r="E943" s="24" t="s">
        <v>102</v>
      </c>
      <c r="F943" s="3">
        <f>IF(AND(A943="PSA Testing", E943= "Utilization Rate (per 100,000 patients)"),
SUMIFS(PSA!$D:$D,PSA!$A:$A,C943,PSA!$G:$G,D943),
IF(AND(A943="Colorectal Cancer Screening", E943="Utilization Rate (per 100,000 patients)"),
SUMIFS(COL!$D:$D,COL!$A:$A,C943,COL!$G:$G, D943),
IF(AND(A943="Cervical Cancer Screening", E943="Utilization Rate (per 100,000 patients)"),
SUMIFS(CERV!$D:$D,CERV!$A:$A,C943,CERV!$G:$G,D943),
IF(AND(A943="Cancer Screening for CKD patients", E943="Utilization Rate (per 100,000 patients)"),
SUMIFS(CANSCRN!$D:$D,CANSCRN!$A:$A,C943,CANSCRN!$G:$G,D943),
IF(AND(A943="PSA Testing", E943="Cost per service ($USD)"),
SUMIFS(PSA!$E:$E,PSA!$A:$A,C943,PSA!$G:$G,D943),
IF(AND(A943="Colorectal Cancer Screening", E943="Cost per service ($USD)"),
SUMIFS(COL!$E:$E,COL!$A:$A,C943,COL!$G:$G,D943),
IF(AND(A943="Cervical Cancer Screening", E943="Cost per service ($USD)"),
SUMIFS(CERV!$E:$E,CERV!$A:$A,C943,CERV!$G:$G,D943),
IF(AND(A943="Cancer Screening for CKD patients", E943="Cost per service ($USD)"),
SUMIFS(CANSCRN!$E:$E,CANSCRN!$A:$A,C943,CANSCRN!$G:$G,D943),
IF(AND(A943="PSA Testing", E943="Total Expenditure ($USD per 100,000 patients)"),
SUMIFS(PSA!$F:$F,PSA!$A:$A,C943,PSA!$G:$G,D943),
IF(AND(A943="Colorectal Cancer Screening", E943="Total Expenditure ($USD per 100,000 patients)"),
SUMIFS(COL!$F:$F,COL!$A:$A,C943,COL!$G:$G,D943),
IF(AND(A943="Cervical Cancer Screening", E943="Total Expenditure ($USD per 100,000 patients)"),
SUMIFS(CERV!$F:$F,CERV!$A:$A,C943,CERV!$G:$G,D943),
SUMIFS(CANSCRN!$F:$F,CANSCRN!$A:$A,C943,CANSCRN!$G:$G,D943))))))))))))</f>
        <v>9326.9458244617945</v>
      </c>
    </row>
    <row r="944" spans="1:6" x14ac:dyDescent="0.2">
      <c r="A944" s="24" t="s">
        <v>103</v>
      </c>
      <c r="B944" s="24" t="s">
        <v>101</v>
      </c>
      <c r="C944" s="24" t="s">
        <v>64</v>
      </c>
      <c r="D944" s="24">
        <v>2016</v>
      </c>
      <c r="E944" s="24" t="s">
        <v>102</v>
      </c>
      <c r="F944" s="3">
        <f>IF(AND(A944="PSA Testing", E944= "Utilization Rate (per 100,000 patients)"),
SUMIFS(PSA!$D:$D,PSA!$A:$A,C944,PSA!$G:$G,D944),
IF(AND(A944="Colorectal Cancer Screening", E944="Utilization Rate (per 100,000 patients)"),
SUMIFS(COL!$D:$D,COL!$A:$A,C944,COL!$G:$G, D944),
IF(AND(A944="Cervical Cancer Screening", E944="Utilization Rate (per 100,000 patients)"),
SUMIFS(CERV!$D:$D,CERV!$A:$A,C944,CERV!$G:$G,D944),
IF(AND(A944="Cancer Screening for CKD patients", E944="Utilization Rate (per 100,000 patients)"),
SUMIFS(CANSCRN!$D:$D,CANSCRN!$A:$A,C944,CANSCRN!$G:$G,D944),
IF(AND(A944="PSA Testing", E944="Cost per service ($USD)"),
SUMIFS(PSA!$E:$E,PSA!$A:$A,C944,PSA!$G:$G,D944),
IF(AND(A944="Colorectal Cancer Screening", E944="Cost per service ($USD)"),
SUMIFS(COL!$E:$E,COL!$A:$A,C944,COL!$G:$G,D944),
IF(AND(A944="Cervical Cancer Screening", E944="Cost per service ($USD)"),
SUMIFS(CERV!$E:$E,CERV!$A:$A,C944,CERV!$G:$G,D944),
IF(AND(A944="Cancer Screening for CKD patients", E944="Cost per service ($USD)"),
SUMIFS(CANSCRN!$E:$E,CANSCRN!$A:$A,C944,CANSCRN!$G:$G,D944),
IF(AND(A944="PSA Testing", E944="Total Expenditure ($USD per 100,000 patients)"),
SUMIFS(PSA!$F:$F,PSA!$A:$A,C944,PSA!$G:$G,D944),
IF(AND(A944="Colorectal Cancer Screening", E944="Total Expenditure ($USD per 100,000 patients)"),
SUMIFS(COL!$F:$F,COL!$A:$A,C944,COL!$G:$G,D944),
IF(AND(A944="Cervical Cancer Screening", E944="Total Expenditure ($USD per 100,000 patients)"),
SUMIFS(CERV!$F:$F,CERV!$A:$A,C944,CERV!$G:$G,D944),
SUMIFS(CANSCRN!$F:$F,CANSCRN!$A:$A,C944,CANSCRN!$G:$G,D944))))))))))))</f>
        <v>9449.2938755233827</v>
      </c>
    </row>
    <row r="945" spans="1:6" x14ac:dyDescent="0.2">
      <c r="A945" s="24" t="s">
        <v>103</v>
      </c>
      <c r="B945" s="24" t="s">
        <v>101</v>
      </c>
      <c r="C945" s="24" t="s">
        <v>64</v>
      </c>
      <c r="D945" s="24">
        <v>2017</v>
      </c>
      <c r="E945" s="24" t="s">
        <v>102</v>
      </c>
      <c r="F945" s="3">
        <f>IF(AND(A945="PSA Testing", E945= "Utilization Rate (per 100,000 patients)"),
SUMIFS(PSA!$D:$D,PSA!$A:$A,C945,PSA!$G:$G,D945),
IF(AND(A945="Colorectal Cancer Screening", E945="Utilization Rate (per 100,000 patients)"),
SUMIFS(COL!$D:$D,COL!$A:$A,C945,COL!$G:$G, D945),
IF(AND(A945="Cervical Cancer Screening", E945="Utilization Rate (per 100,000 patients)"),
SUMIFS(CERV!$D:$D,CERV!$A:$A,C945,CERV!$G:$G,D945),
IF(AND(A945="Cancer Screening for CKD patients", E945="Utilization Rate (per 100,000 patients)"),
SUMIFS(CANSCRN!$D:$D,CANSCRN!$A:$A,C945,CANSCRN!$G:$G,D945),
IF(AND(A945="PSA Testing", E945="Cost per service ($USD)"),
SUMIFS(PSA!$E:$E,PSA!$A:$A,C945,PSA!$G:$G,D945),
IF(AND(A945="Colorectal Cancer Screening", E945="Cost per service ($USD)"),
SUMIFS(COL!$E:$E,COL!$A:$A,C945,COL!$G:$G,D945),
IF(AND(A945="Cervical Cancer Screening", E945="Cost per service ($USD)"),
SUMIFS(CERV!$E:$E,CERV!$A:$A,C945,CERV!$G:$G,D945),
IF(AND(A945="Cancer Screening for CKD patients", E945="Cost per service ($USD)"),
SUMIFS(CANSCRN!$E:$E,CANSCRN!$A:$A,C945,CANSCRN!$G:$G,D945),
IF(AND(A945="PSA Testing", E945="Total Expenditure ($USD per 100,000 patients)"),
SUMIFS(PSA!$F:$F,PSA!$A:$A,C945,PSA!$G:$G,D945),
IF(AND(A945="Colorectal Cancer Screening", E945="Total Expenditure ($USD per 100,000 patients)"),
SUMIFS(COL!$F:$F,COL!$A:$A,C945,COL!$G:$G,D945),
IF(AND(A945="Cervical Cancer Screening", E945="Total Expenditure ($USD per 100,000 patients)"),
SUMIFS(CERV!$F:$F,CERV!$A:$A,C945,CERV!$G:$G,D945),
SUMIFS(CANSCRN!$F:$F,CANSCRN!$A:$A,C945,CANSCRN!$G:$G,D945))))))))))))</f>
        <v>9193.3100627449312</v>
      </c>
    </row>
    <row r="946" spans="1:6" x14ac:dyDescent="0.2">
      <c r="A946" s="24" t="s">
        <v>103</v>
      </c>
      <c r="B946" s="24" t="s">
        <v>101</v>
      </c>
      <c r="C946" s="24" t="s">
        <v>64</v>
      </c>
      <c r="D946" s="24">
        <v>2018</v>
      </c>
      <c r="E946" s="24" t="s">
        <v>102</v>
      </c>
      <c r="F946" s="3">
        <f>IF(AND(A946="PSA Testing", E946= "Utilization Rate (per 100,000 patients)"),
SUMIFS(PSA!$D:$D,PSA!$A:$A,C946,PSA!$G:$G,D946),
IF(AND(A946="Colorectal Cancer Screening", E946="Utilization Rate (per 100,000 patients)"),
SUMIFS(COL!$D:$D,COL!$A:$A,C946,COL!$G:$G, D946),
IF(AND(A946="Cervical Cancer Screening", E946="Utilization Rate (per 100,000 patients)"),
SUMIFS(CERV!$D:$D,CERV!$A:$A,C946,CERV!$G:$G,D946),
IF(AND(A946="Cancer Screening for CKD patients", E946="Utilization Rate (per 100,000 patients)"),
SUMIFS(CANSCRN!$D:$D,CANSCRN!$A:$A,C946,CANSCRN!$G:$G,D946),
IF(AND(A946="PSA Testing", E946="Cost per service ($USD)"),
SUMIFS(PSA!$E:$E,PSA!$A:$A,C946,PSA!$G:$G,D946),
IF(AND(A946="Colorectal Cancer Screening", E946="Cost per service ($USD)"),
SUMIFS(COL!$E:$E,COL!$A:$A,C946,COL!$G:$G,D946),
IF(AND(A946="Cervical Cancer Screening", E946="Cost per service ($USD)"),
SUMIFS(CERV!$E:$E,CERV!$A:$A,C946,CERV!$G:$G,D946),
IF(AND(A946="Cancer Screening for CKD patients", E946="Cost per service ($USD)"),
SUMIFS(CANSCRN!$E:$E,CANSCRN!$A:$A,C946,CANSCRN!$G:$G,D946),
IF(AND(A946="PSA Testing", E946="Total Expenditure ($USD per 100,000 patients)"),
SUMIFS(PSA!$F:$F,PSA!$A:$A,C946,PSA!$G:$G,D946),
IF(AND(A946="Colorectal Cancer Screening", E946="Total Expenditure ($USD per 100,000 patients)"),
SUMIFS(COL!$F:$F,COL!$A:$A,C946,COL!$G:$G,D946),
IF(AND(A946="Cervical Cancer Screening", E946="Total Expenditure ($USD per 100,000 patients)"),
SUMIFS(CERV!$F:$F,CERV!$A:$A,C946,CERV!$G:$G,D946),
SUMIFS(CANSCRN!$F:$F,CANSCRN!$A:$A,C946,CANSCRN!$G:$G,D946))))))))))))</f>
        <v>9202.8658846548569</v>
      </c>
    </row>
    <row r="947" spans="1:6" x14ac:dyDescent="0.2">
      <c r="A947" s="24" t="s">
        <v>103</v>
      </c>
      <c r="B947" s="24" t="s">
        <v>101</v>
      </c>
      <c r="C947" s="24" t="s">
        <v>64</v>
      </c>
      <c r="D947" s="24">
        <v>2019</v>
      </c>
      <c r="E947" s="24" t="s">
        <v>102</v>
      </c>
      <c r="F947" s="3">
        <f>IF(AND(A947="PSA Testing", E947= "Utilization Rate (per 100,000 patients)"),
SUMIFS(PSA!$D:$D,PSA!$A:$A,C947,PSA!$G:$G,D947),
IF(AND(A947="Colorectal Cancer Screening", E947="Utilization Rate (per 100,000 patients)"),
SUMIFS(COL!$D:$D,COL!$A:$A,C947,COL!$G:$G, D947),
IF(AND(A947="Cervical Cancer Screening", E947="Utilization Rate (per 100,000 patients)"),
SUMIFS(CERV!$D:$D,CERV!$A:$A,C947,CERV!$G:$G,D947),
IF(AND(A947="Cancer Screening for CKD patients", E947="Utilization Rate (per 100,000 patients)"),
SUMIFS(CANSCRN!$D:$D,CANSCRN!$A:$A,C947,CANSCRN!$G:$G,D947),
IF(AND(A947="PSA Testing", E947="Cost per service ($USD)"),
SUMIFS(PSA!$E:$E,PSA!$A:$A,C947,PSA!$G:$G,D947),
IF(AND(A947="Colorectal Cancer Screening", E947="Cost per service ($USD)"),
SUMIFS(COL!$E:$E,COL!$A:$A,C947,COL!$G:$G,D947),
IF(AND(A947="Cervical Cancer Screening", E947="Cost per service ($USD)"),
SUMIFS(CERV!$E:$E,CERV!$A:$A,C947,CERV!$G:$G,D947),
IF(AND(A947="Cancer Screening for CKD patients", E947="Cost per service ($USD)"),
SUMIFS(CANSCRN!$E:$E,CANSCRN!$A:$A,C947,CANSCRN!$G:$G,D947),
IF(AND(A947="PSA Testing", E947="Total Expenditure ($USD per 100,000 patients)"),
SUMIFS(PSA!$F:$F,PSA!$A:$A,C947,PSA!$G:$G,D947),
IF(AND(A947="Colorectal Cancer Screening", E947="Total Expenditure ($USD per 100,000 patients)"),
SUMIFS(COL!$F:$F,COL!$A:$A,C947,COL!$G:$G,D947),
IF(AND(A947="Cervical Cancer Screening", E947="Total Expenditure ($USD per 100,000 patients)"),
SUMIFS(CERV!$F:$F,CERV!$A:$A,C947,CERV!$G:$G,D947),
SUMIFS(CANSCRN!$F:$F,CANSCRN!$A:$A,C947,CANSCRN!$G:$G,D947))))))))))))</f>
        <v>8519.8681242408475</v>
      </c>
    </row>
    <row r="948" spans="1:6" x14ac:dyDescent="0.2">
      <c r="A948" s="24" t="s">
        <v>103</v>
      </c>
      <c r="B948" s="24" t="s">
        <v>101</v>
      </c>
      <c r="C948" s="24" t="s">
        <v>65</v>
      </c>
      <c r="D948" s="24">
        <v>2009</v>
      </c>
      <c r="E948" s="24" t="s">
        <v>102</v>
      </c>
      <c r="F948" s="3">
        <f>IF(AND(A948="PSA Testing", E948= "Utilization Rate (per 100,000 patients)"),
SUMIFS(PSA!$D:$D,PSA!$A:$A,C948,PSA!$G:$G,D948),
IF(AND(A948="Colorectal Cancer Screening", E948="Utilization Rate (per 100,000 patients)"),
SUMIFS(COL!$D:$D,COL!$A:$A,C948,COL!$G:$G, D948),
IF(AND(A948="Cervical Cancer Screening", E948="Utilization Rate (per 100,000 patients)"),
SUMIFS(CERV!$D:$D,CERV!$A:$A,C948,CERV!$G:$G,D948),
IF(AND(A948="Cancer Screening for CKD patients", E948="Utilization Rate (per 100,000 patients)"),
SUMIFS(CANSCRN!$D:$D,CANSCRN!$A:$A,C948,CANSCRN!$G:$G,D948),
IF(AND(A948="PSA Testing", E948="Cost per service ($USD)"),
SUMIFS(PSA!$E:$E,PSA!$A:$A,C948,PSA!$G:$G,D948),
IF(AND(A948="Colorectal Cancer Screening", E948="Cost per service ($USD)"),
SUMIFS(COL!$E:$E,COL!$A:$A,C948,COL!$G:$G,D948),
IF(AND(A948="Cervical Cancer Screening", E948="Cost per service ($USD)"),
SUMIFS(CERV!$E:$E,CERV!$A:$A,C948,CERV!$G:$G,D948),
IF(AND(A948="Cancer Screening for CKD patients", E948="Cost per service ($USD)"),
SUMIFS(CANSCRN!$E:$E,CANSCRN!$A:$A,C948,CANSCRN!$G:$G,D948),
IF(AND(A948="PSA Testing", E948="Total Expenditure ($USD per 100,000 patients)"),
SUMIFS(PSA!$F:$F,PSA!$A:$A,C948,PSA!$G:$G,D948),
IF(AND(A948="Colorectal Cancer Screening", E948="Total Expenditure ($USD per 100,000 patients)"),
SUMIFS(COL!$F:$F,COL!$A:$A,C948,COL!$G:$G,D948),
IF(AND(A948="Cervical Cancer Screening", E948="Total Expenditure ($USD per 100,000 patients)"),
SUMIFS(CERV!$F:$F,CERV!$A:$A,C948,CERV!$G:$G,D948),
SUMIFS(CANSCRN!$F:$F,CANSCRN!$A:$A,C948,CANSCRN!$G:$G,D948))))))))))))</f>
        <v>10659.85749177449</v>
      </c>
    </row>
    <row r="949" spans="1:6" x14ac:dyDescent="0.2">
      <c r="A949" s="24" t="s">
        <v>103</v>
      </c>
      <c r="B949" s="24" t="s">
        <v>101</v>
      </c>
      <c r="C949" s="24" t="s">
        <v>65</v>
      </c>
      <c r="D949" s="24">
        <v>2010</v>
      </c>
      <c r="E949" s="24" t="s">
        <v>102</v>
      </c>
      <c r="F949" s="3">
        <f>IF(AND(A949="PSA Testing", E949= "Utilization Rate (per 100,000 patients)"),
SUMIFS(PSA!$D:$D,PSA!$A:$A,C949,PSA!$G:$G,D949),
IF(AND(A949="Colorectal Cancer Screening", E949="Utilization Rate (per 100,000 patients)"),
SUMIFS(COL!$D:$D,COL!$A:$A,C949,COL!$G:$G, D949),
IF(AND(A949="Cervical Cancer Screening", E949="Utilization Rate (per 100,000 patients)"),
SUMIFS(CERV!$D:$D,CERV!$A:$A,C949,CERV!$G:$G,D949),
IF(AND(A949="Cancer Screening for CKD patients", E949="Utilization Rate (per 100,000 patients)"),
SUMIFS(CANSCRN!$D:$D,CANSCRN!$A:$A,C949,CANSCRN!$G:$G,D949),
IF(AND(A949="PSA Testing", E949="Cost per service ($USD)"),
SUMIFS(PSA!$E:$E,PSA!$A:$A,C949,PSA!$G:$G,D949),
IF(AND(A949="Colorectal Cancer Screening", E949="Cost per service ($USD)"),
SUMIFS(COL!$E:$E,COL!$A:$A,C949,COL!$G:$G,D949),
IF(AND(A949="Cervical Cancer Screening", E949="Cost per service ($USD)"),
SUMIFS(CERV!$E:$E,CERV!$A:$A,C949,CERV!$G:$G,D949),
IF(AND(A949="Cancer Screening for CKD patients", E949="Cost per service ($USD)"),
SUMIFS(CANSCRN!$E:$E,CANSCRN!$A:$A,C949,CANSCRN!$G:$G,D949),
IF(AND(A949="PSA Testing", E949="Total Expenditure ($USD per 100,000 patients)"),
SUMIFS(PSA!$F:$F,PSA!$A:$A,C949,PSA!$G:$G,D949),
IF(AND(A949="Colorectal Cancer Screening", E949="Total Expenditure ($USD per 100,000 patients)"),
SUMIFS(COL!$F:$F,COL!$A:$A,C949,COL!$G:$G,D949),
IF(AND(A949="Cervical Cancer Screening", E949="Total Expenditure ($USD per 100,000 patients)"),
SUMIFS(CERV!$F:$F,CERV!$A:$A,C949,CERV!$G:$G,D949),
SUMIFS(CANSCRN!$F:$F,CANSCRN!$A:$A,C949,CANSCRN!$G:$G,D949))))))))))))</f>
        <v>9851.8042491869692</v>
      </c>
    </row>
    <row r="950" spans="1:6" x14ac:dyDescent="0.2">
      <c r="A950" s="24" t="s">
        <v>103</v>
      </c>
      <c r="B950" s="24" t="s">
        <v>101</v>
      </c>
      <c r="C950" s="24" t="s">
        <v>65</v>
      </c>
      <c r="D950" s="24">
        <v>2011</v>
      </c>
      <c r="E950" s="24" t="s">
        <v>102</v>
      </c>
      <c r="F950" s="3">
        <f>IF(AND(A950="PSA Testing", E950= "Utilization Rate (per 100,000 patients)"),
SUMIFS(PSA!$D:$D,PSA!$A:$A,C950,PSA!$G:$G,D950),
IF(AND(A950="Colorectal Cancer Screening", E950="Utilization Rate (per 100,000 patients)"),
SUMIFS(COL!$D:$D,COL!$A:$A,C950,COL!$G:$G, D950),
IF(AND(A950="Cervical Cancer Screening", E950="Utilization Rate (per 100,000 patients)"),
SUMIFS(CERV!$D:$D,CERV!$A:$A,C950,CERV!$G:$G,D950),
IF(AND(A950="Cancer Screening for CKD patients", E950="Utilization Rate (per 100,000 patients)"),
SUMIFS(CANSCRN!$D:$D,CANSCRN!$A:$A,C950,CANSCRN!$G:$G,D950),
IF(AND(A950="PSA Testing", E950="Cost per service ($USD)"),
SUMIFS(PSA!$E:$E,PSA!$A:$A,C950,PSA!$G:$G,D950),
IF(AND(A950="Colorectal Cancer Screening", E950="Cost per service ($USD)"),
SUMIFS(COL!$E:$E,COL!$A:$A,C950,COL!$G:$G,D950),
IF(AND(A950="Cervical Cancer Screening", E950="Cost per service ($USD)"),
SUMIFS(CERV!$E:$E,CERV!$A:$A,C950,CERV!$G:$G,D950),
IF(AND(A950="Cancer Screening for CKD patients", E950="Cost per service ($USD)"),
SUMIFS(CANSCRN!$E:$E,CANSCRN!$A:$A,C950,CANSCRN!$G:$G,D950),
IF(AND(A950="PSA Testing", E950="Total Expenditure ($USD per 100,000 patients)"),
SUMIFS(PSA!$F:$F,PSA!$A:$A,C950,PSA!$G:$G,D950),
IF(AND(A950="Colorectal Cancer Screening", E950="Total Expenditure ($USD per 100,000 patients)"),
SUMIFS(COL!$F:$F,COL!$A:$A,C950,COL!$G:$G,D950),
IF(AND(A950="Cervical Cancer Screening", E950="Total Expenditure ($USD per 100,000 patients)"),
SUMIFS(CERV!$F:$F,CERV!$A:$A,C950,CERV!$G:$G,D950),
SUMIFS(CANSCRN!$F:$F,CANSCRN!$A:$A,C950,CANSCRN!$G:$G,D950))))))))))))</f>
        <v>9285.7781353356586</v>
      </c>
    </row>
    <row r="951" spans="1:6" x14ac:dyDescent="0.2">
      <c r="A951" s="24" t="s">
        <v>103</v>
      </c>
      <c r="B951" s="24" t="s">
        <v>101</v>
      </c>
      <c r="C951" s="24" t="s">
        <v>65</v>
      </c>
      <c r="D951" s="24">
        <v>2012</v>
      </c>
      <c r="E951" s="24" t="s">
        <v>102</v>
      </c>
      <c r="F951" s="3">
        <f>IF(AND(A951="PSA Testing", E951= "Utilization Rate (per 100,000 patients)"),
SUMIFS(PSA!$D:$D,PSA!$A:$A,C951,PSA!$G:$G,D951),
IF(AND(A951="Colorectal Cancer Screening", E951="Utilization Rate (per 100,000 patients)"),
SUMIFS(COL!$D:$D,COL!$A:$A,C951,COL!$G:$G, D951),
IF(AND(A951="Cervical Cancer Screening", E951="Utilization Rate (per 100,000 patients)"),
SUMIFS(CERV!$D:$D,CERV!$A:$A,C951,CERV!$G:$G,D951),
IF(AND(A951="Cancer Screening for CKD patients", E951="Utilization Rate (per 100,000 patients)"),
SUMIFS(CANSCRN!$D:$D,CANSCRN!$A:$A,C951,CANSCRN!$G:$G,D951),
IF(AND(A951="PSA Testing", E951="Cost per service ($USD)"),
SUMIFS(PSA!$E:$E,PSA!$A:$A,C951,PSA!$G:$G,D951),
IF(AND(A951="Colorectal Cancer Screening", E951="Cost per service ($USD)"),
SUMIFS(COL!$E:$E,COL!$A:$A,C951,COL!$G:$G,D951),
IF(AND(A951="Cervical Cancer Screening", E951="Cost per service ($USD)"),
SUMIFS(CERV!$E:$E,CERV!$A:$A,C951,CERV!$G:$G,D951),
IF(AND(A951="Cancer Screening for CKD patients", E951="Cost per service ($USD)"),
SUMIFS(CANSCRN!$E:$E,CANSCRN!$A:$A,C951,CANSCRN!$G:$G,D951),
IF(AND(A951="PSA Testing", E951="Total Expenditure ($USD per 100,000 patients)"),
SUMIFS(PSA!$F:$F,PSA!$A:$A,C951,PSA!$G:$G,D951),
IF(AND(A951="Colorectal Cancer Screening", E951="Total Expenditure ($USD per 100,000 patients)"),
SUMIFS(COL!$F:$F,COL!$A:$A,C951,COL!$G:$G,D951),
IF(AND(A951="Cervical Cancer Screening", E951="Total Expenditure ($USD per 100,000 patients)"),
SUMIFS(CERV!$F:$F,CERV!$A:$A,C951,CERV!$G:$G,D951),
SUMIFS(CANSCRN!$F:$F,CANSCRN!$A:$A,C951,CANSCRN!$G:$G,D951))))))))))))</f>
        <v>8806.2825413848586</v>
      </c>
    </row>
    <row r="952" spans="1:6" x14ac:dyDescent="0.2">
      <c r="A952" s="24" t="s">
        <v>103</v>
      </c>
      <c r="B952" s="24" t="s">
        <v>101</v>
      </c>
      <c r="C952" s="24" t="s">
        <v>65</v>
      </c>
      <c r="D952" s="24">
        <v>2013</v>
      </c>
      <c r="E952" s="24" t="s">
        <v>102</v>
      </c>
      <c r="F952" s="3">
        <f>IF(AND(A952="PSA Testing", E952= "Utilization Rate (per 100,000 patients)"),
SUMIFS(PSA!$D:$D,PSA!$A:$A,C952,PSA!$G:$G,D952),
IF(AND(A952="Colorectal Cancer Screening", E952="Utilization Rate (per 100,000 patients)"),
SUMIFS(COL!$D:$D,COL!$A:$A,C952,COL!$G:$G, D952),
IF(AND(A952="Cervical Cancer Screening", E952="Utilization Rate (per 100,000 patients)"),
SUMIFS(CERV!$D:$D,CERV!$A:$A,C952,CERV!$G:$G,D952),
IF(AND(A952="Cancer Screening for CKD patients", E952="Utilization Rate (per 100,000 patients)"),
SUMIFS(CANSCRN!$D:$D,CANSCRN!$A:$A,C952,CANSCRN!$G:$G,D952),
IF(AND(A952="PSA Testing", E952="Cost per service ($USD)"),
SUMIFS(PSA!$E:$E,PSA!$A:$A,C952,PSA!$G:$G,D952),
IF(AND(A952="Colorectal Cancer Screening", E952="Cost per service ($USD)"),
SUMIFS(COL!$E:$E,COL!$A:$A,C952,COL!$G:$G,D952),
IF(AND(A952="Cervical Cancer Screening", E952="Cost per service ($USD)"),
SUMIFS(CERV!$E:$E,CERV!$A:$A,C952,CERV!$G:$G,D952),
IF(AND(A952="Cancer Screening for CKD patients", E952="Cost per service ($USD)"),
SUMIFS(CANSCRN!$E:$E,CANSCRN!$A:$A,C952,CANSCRN!$G:$G,D952),
IF(AND(A952="PSA Testing", E952="Total Expenditure ($USD per 100,000 patients)"),
SUMIFS(PSA!$F:$F,PSA!$A:$A,C952,PSA!$G:$G,D952),
IF(AND(A952="Colorectal Cancer Screening", E952="Total Expenditure ($USD per 100,000 patients)"),
SUMIFS(COL!$F:$F,COL!$A:$A,C952,COL!$G:$G,D952),
IF(AND(A952="Cervical Cancer Screening", E952="Total Expenditure ($USD per 100,000 patients)"),
SUMIFS(CERV!$F:$F,CERV!$A:$A,C952,CERV!$G:$G,D952),
SUMIFS(CANSCRN!$F:$F,CANSCRN!$A:$A,C952,CANSCRN!$G:$G,D952))))))))))))</f>
        <v>8574.6964039425438</v>
      </c>
    </row>
    <row r="953" spans="1:6" x14ac:dyDescent="0.2">
      <c r="A953" s="24" t="s">
        <v>103</v>
      </c>
      <c r="B953" s="24" t="s">
        <v>101</v>
      </c>
      <c r="C953" s="24" t="s">
        <v>65</v>
      </c>
      <c r="D953" s="24">
        <v>2014</v>
      </c>
      <c r="E953" s="24" t="s">
        <v>102</v>
      </c>
      <c r="F953" s="3">
        <f>IF(AND(A953="PSA Testing", E953= "Utilization Rate (per 100,000 patients)"),
SUMIFS(PSA!$D:$D,PSA!$A:$A,C953,PSA!$G:$G,D953),
IF(AND(A953="Colorectal Cancer Screening", E953="Utilization Rate (per 100,000 patients)"),
SUMIFS(COL!$D:$D,COL!$A:$A,C953,COL!$G:$G, D953),
IF(AND(A953="Cervical Cancer Screening", E953="Utilization Rate (per 100,000 patients)"),
SUMIFS(CERV!$D:$D,CERV!$A:$A,C953,CERV!$G:$G,D953),
IF(AND(A953="Cancer Screening for CKD patients", E953="Utilization Rate (per 100,000 patients)"),
SUMIFS(CANSCRN!$D:$D,CANSCRN!$A:$A,C953,CANSCRN!$G:$G,D953),
IF(AND(A953="PSA Testing", E953="Cost per service ($USD)"),
SUMIFS(PSA!$E:$E,PSA!$A:$A,C953,PSA!$G:$G,D953),
IF(AND(A953="Colorectal Cancer Screening", E953="Cost per service ($USD)"),
SUMIFS(COL!$E:$E,COL!$A:$A,C953,COL!$G:$G,D953),
IF(AND(A953="Cervical Cancer Screening", E953="Cost per service ($USD)"),
SUMIFS(CERV!$E:$E,CERV!$A:$A,C953,CERV!$G:$G,D953),
IF(AND(A953="Cancer Screening for CKD patients", E953="Cost per service ($USD)"),
SUMIFS(CANSCRN!$E:$E,CANSCRN!$A:$A,C953,CANSCRN!$G:$G,D953),
IF(AND(A953="PSA Testing", E953="Total Expenditure ($USD per 100,000 patients)"),
SUMIFS(PSA!$F:$F,PSA!$A:$A,C953,PSA!$G:$G,D953),
IF(AND(A953="Colorectal Cancer Screening", E953="Total Expenditure ($USD per 100,000 patients)"),
SUMIFS(COL!$F:$F,COL!$A:$A,C953,COL!$G:$G,D953),
IF(AND(A953="Cervical Cancer Screening", E953="Total Expenditure ($USD per 100,000 patients)"),
SUMIFS(CERV!$F:$F,CERV!$A:$A,C953,CERV!$G:$G,D953),
SUMIFS(CANSCRN!$F:$F,CANSCRN!$A:$A,C953,CANSCRN!$G:$G,D953))))))))))))</f>
        <v>7219.3882388637094</v>
      </c>
    </row>
    <row r="954" spans="1:6" x14ac:dyDescent="0.2">
      <c r="A954" s="24" t="s">
        <v>103</v>
      </c>
      <c r="B954" s="24" t="s">
        <v>101</v>
      </c>
      <c r="C954" s="24" t="s">
        <v>65</v>
      </c>
      <c r="D954" s="24">
        <v>2015</v>
      </c>
      <c r="E954" s="24" t="s">
        <v>102</v>
      </c>
      <c r="F954" s="3">
        <f>IF(AND(A954="PSA Testing", E954= "Utilization Rate (per 100,000 patients)"),
SUMIFS(PSA!$D:$D,PSA!$A:$A,C954,PSA!$G:$G,D954),
IF(AND(A954="Colorectal Cancer Screening", E954="Utilization Rate (per 100,000 patients)"),
SUMIFS(COL!$D:$D,COL!$A:$A,C954,COL!$G:$G, D954),
IF(AND(A954="Cervical Cancer Screening", E954="Utilization Rate (per 100,000 patients)"),
SUMIFS(CERV!$D:$D,CERV!$A:$A,C954,CERV!$G:$G,D954),
IF(AND(A954="Cancer Screening for CKD patients", E954="Utilization Rate (per 100,000 patients)"),
SUMIFS(CANSCRN!$D:$D,CANSCRN!$A:$A,C954,CANSCRN!$G:$G,D954),
IF(AND(A954="PSA Testing", E954="Cost per service ($USD)"),
SUMIFS(PSA!$E:$E,PSA!$A:$A,C954,PSA!$G:$G,D954),
IF(AND(A954="Colorectal Cancer Screening", E954="Cost per service ($USD)"),
SUMIFS(COL!$E:$E,COL!$A:$A,C954,COL!$G:$G,D954),
IF(AND(A954="Cervical Cancer Screening", E954="Cost per service ($USD)"),
SUMIFS(CERV!$E:$E,CERV!$A:$A,C954,CERV!$G:$G,D954),
IF(AND(A954="Cancer Screening for CKD patients", E954="Cost per service ($USD)"),
SUMIFS(CANSCRN!$E:$E,CANSCRN!$A:$A,C954,CANSCRN!$G:$G,D954),
IF(AND(A954="PSA Testing", E954="Total Expenditure ($USD per 100,000 patients)"),
SUMIFS(PSA!$F:$F,PSA!$A:$A,C954,PSA!$G:$G,D954),
IF(AND(A954="Colorectal Cancer Screening", E954="Total Expenditure ($USD per 100,000 patients)"),
SUMIFS(COL!$F:$F,COL!$A:$A,C954,COL!$G:$G,D954),
IF(AND(A954="Cervical Cancer Screening", E954="Total Expenditure ($USD per 100,000 patients)"),
SUMIFS(CERV!$F:$F,CERV!$A:$A,C954,CERV!$G:$G,D954),
SUMIFS(CANSCRN!$F:$F,CANSCRN!$A:$A,C954,CANSCRN!$G:$G,D954))))))))))))</f>
        <v>7558.0772936516441</v>
      </c>
    </row>
    <row r="955" spans="1:6" x14ac:dyDescent="0.2">
      <c r="A955" s="24" t="s">
        <v>103</v>
      </c>
      <c r="B955" s="24" t="s">
        <v>101</v>
      </c>
      <c r="C955" s="24" t="s">
        <v>65</v>
      </c>
      <c r="D955" s="24">
        <v>2016</v>
      </c>
      <c r="E955" s="24" t="s">
        <v>102</v>
      </c>
      <c r="F955" s="3">
        <f>IF(AND(A955="PSA Testing", E955= "Utilization Rate (per 100,000 patients)"),
SUMIFS(PSA!$D:$D,PSA!$A:$A,C955,PSA!$G:$G,D955),
IF(AND(A955="Colorectal Cancer Screening", E955="Utilization Rate (per 100,000 patients)"),
SUMIFS(COL!$D:$D,COL!$A:$A,C955,COL!$G:$G, D955),
IF(AND(A955="Cervical Cancer Screening", E955="Utilization Rate (per 100,000 patients)"),
SUMIFS(CERV!$D:$D,CERV!$A:$A,C955,CERV!$G:$G,D955),
IF(AND(A955="Cancer Screening for CKD patients", E955="Utilization Rate (per 100,000 patients)"),
SUMIFS(CANSCRN!$D:$D,CANSCRN!$A:$A,C955,CANSCRN!$G:$G,D955),
IF(AND(A955="PSA Testing", E955="Cost per service ($USD)"),
SUMIFS(PSA!$E:$E,PSA!$A:$A,C955,PSA!$G:$G,D955),
IF(AND(A955="Colorectal Cancer Screening", E955="Cost per service ($USD)"),
SUMIFS(COL!$E:$E,COL!$A:$A,C955,COL!$G:$G,D955),
IF(AND(A955="Cervical Cancer Screening", E955="Cost per service ($USD)"),
SUMIFS(CERV!$E:$E,CERV!$A:$A,C955,CERV!$G:$G,D955),
IF(AND(A955="Cancer Screening for CKD patients", E955="Cost per service ($USD)"),
SUMIFS(CANSCRN!$E:$E,CANSCRN!$A:$A,C955,CANSCRN!$G:$G,D955),
IF(AND(A955="PSA Testing", E955="Total Expenditure ($USD per 100,000 patients)"),
SUMIFS(PSA!$F:$F,PSA!$A:$A,C955,PSA!$G:$G,D955),
IF(AND(A955="Colorectal Cancer Screening", E955="Total Expenditure ($USD per 100,000 patients)"),
SUMIFS(COL!$F:$F,COL!$A:$A,C955,COL!$G:$G,D955),
IF(AND(A955="Cervical Cancer Screening", E955="Total Expenditure ($USD per 100,000 patients)"),
SUMIFS(CERV!$F:$F,CERV!$A:$A,C955,CERV!$G:$G,D955),
SUMIFS(CANSCRN!$F:$F,CANSCRN!$A:$A,C955,CANSCRN!$G:$G,D955))))))))))))</f>
        <v>7776.8332231352915</v>
      </c>
    </row>
    <row r="956" spans="1:6" x14ac:dyDescent="0.2">
      <c r="A956" s="24" t="s">
        <v>103</v>
      </c>
      <c r="B956" s="24" t="s">
        <v>101</v>
      </c>
      <c r="C956" s="24" t="s">
        <v>65</v>
      </c>
      <c r="D956" s="24">
        <v>2017</v>
      </c>
      <c r="E956" s="24" t="s">
        <v>102</v>
      </c>
      <c r="F956" s="3">
        <f>IF(AND(A956="PSA Testing", E956= "Utilization Rate (per 100,000 patients)"),
SUMIFS(PSA!$D:$D,PSA!$A:$A,C956,PSA!$G:$G,D956),
IF(AND(A956="Colorectal Cancer Screening", E956="Utilization Rate (per 100,000 patients)"),
SUMIFS(COL!$D:$D,COL!$A:$A,C956,COL!$G:$G, D956),
IF(AND(A956="Cervical Cancer Screening", E956="Utilization Rate (per 100,000 patients)"),
SUMIFS(CERV!$D:$D,CERV!$A:$A,C956,CERV!$G:$G,D956),
IF(AND(A956="Cancer Screening for CKD patients", E956="Utilization Rate (per 100,000 patients)"),
SUMIFS(CANSCRN!$D:$D,CANSCRN!$A:$A,C956,CANSCRN!$G:$G,D956),
IF(AND(A956="PSA Testing", E956="Cost per service ($USD)"),
SUMIFS(PSA!$E:$E,PSA!$A:$A,C956,PSA!$G:$G,D956),
IF(AND(A956="Colorectal Cancer Screening", E956="Cost per service ($USD)"),
SUMIFS(COL!$E:$E,COL!$A:$A,C956,COL!$G:$G,D956),
IF(AND(A956="Cervical Cancer Screening", E956="Cost per service ($USD)"),
SUMIFS(CERV!$E:$E,CERV!$A:$A,C956,CERV!$G:$G,D956),
IF(AND(A956="Cancer Screening for CKD patients", E956="Cost per service ($USD)"),
SUMIFS(CANSCRN!$E:$E,CANSCRN!$A:$A,C956,CANSCRN!$G:$G,D956),
IF(AND(A956="PSA Testing", E956="Total Expenditure ($USD per 100,000 patients)"),
SUMIFS(PSA!$F:$F,PSA!$A:$A,C956,PSA!$G:$G,D956),
IF(AND(A956="Colorectal Cancer Screening", E956="Total Expenditure ($USD per 100,000 patients)"),
SUMIFS(COL!$F:$F,COL!$A:$A,C956,COL!$G:$G,D956),
IF(AND(A956="Cervical Cancer Screening", E956="Total Expenditure ($USD per 100,000 patients)"),
SUMIFS(CERV!$F:$F,CERV!$A:$A,C956,CERV!$G:$G,D956),
SUMIFS(CANSCRN!$F:$F,CANSCRN!$A:$A,C956,CANSCRN!$G:$G,D956))))))))))))</f>
        <v>7969.2111812026169</v>
      </c>
    </row>
    <row r="957" spans="1:6" x14ac:dyDescent="0.2">
      <c r="A957" s="24" t="s">
        <v>103</v>
      </c>
      <c r="B957" s="24" t="s">
        <v>101</v>
      </c>
      <c r="C957" s="24" t="s">
        <v>65</v>
      </c>
      <c r="D957" s="24">
        <v>2018</v>
      </c>
      <c r="E957" s="24" t="s">
        <v>102</v>
      </c>
      <c r="F957" s="3">
        <f>IF(AND(A957="PSA Testing", E957= "Utilization Rate (per 100,000 patients)"),
SUMIFS(PSA!$D:$D,PSA!$A:$A,C957,PSA!$G:$G,D957),
IF(AND(A957="Colorectal Cancer Screening", E957="Utilization Rate (per 100,000 patients)"),
SUMIFS(COL!$D:$D,COL!$A:$A,C957,COL!$G:$G, D957),
IF(AND(A957="Cervical Cancer Screening", E957="Utilization Rate (per 100,000 patients)"),
SUMIFS(CERV!$D:$D,CERV!$A:$A,C957,CERV!$G:$G,D957),
IF(AND(A957="Cancer Screening for CKD patients", E957="Utilization Rate (per 100,000 patients)"),
SUMIFS(CANSCRN!$D:$D,CANSCRN!$A:$A,C957,CANSCRN!$G:$G,D957),
IF(AND(A957="PSA Testing", E957="Cost per service ($USD)"),
SUMIFS(PSA!$E:$E,PSA!$A:$A,C957,PSA!$G:$G,D957),
IF(AND(A957="Colorectal Cancer Screening", E957="Cost per service ($USD)"),
SUMIFS(COL!$E:$E,COL!$A:$A,C957,COL!$G:$G,D957),
IF(AND(A957="Cervical Cancer Screening", E957="Cost per service ($USD)"),
SUMIFS(CERV!$E:$E,CERV!$A:$A,C957,CERV!$G:$G,D957),
IF(AND(A957="Cancer Screening for CKD patients", E957="Cost per service ($USD)"),
SUMIFS(CANSCRN!$E:$E,CANSCRN!$A:$A,C957,CANSCRN!$G:$G,D957),
IF(AND(A957="PSA Testing", E957="Total Expenditure ($USD per 100,000 patients)"),
SUMIFS(PSA!$F:$F,PSA!$A:$A,C957,PSA!$G:$G,D957),
IF(AND(A957="Colorectal Cancer Screening", E957="Total Expenditure ($USD per 100,000 patients)"),
SUMIFS(COL!$F:$F,COL!$A:$A,C957,COL!$G:$G,D957),
IF(AND(A957="Cervical Cancer Screening", E957="Total Expenditure ($USD per 100,000 patients)"),
SUMIFS(CERV!$F:$F,CERV!$A:$A,C957,CERV!$G:$G,D957),
SUMIFS(CANSCRN!$F:$F,CANSCRN!$A:$A,C957,CANSCRN!$G:$G,D957))))))))))))</f>
        <v>7516.4347757214146</v>
      </c>
    </row>
    <row r="958" spans="1:6" x14ac:dyDescent="0.2">
      <c r="A958" s="24" t="s">
        <v>103</v>
      </c>
      <c r="B958" s="24" t="s">
        <v>101</v>
      </c>
      <c r="C958" s="24" t="s">
        <v>65</v>
      </c>
      <c r="D958" s="24">
        <v>2019</v>
      </c>
      <c r="E958" s="24" t="s">
        <v>102</v>
      </c>
      <c r="F958" s="3">
        <f>IF(AND(A958="PSA Testing", E958= "Utilization Rate (per 100,000 patients)"),
SUMIFS(PSA!$D:$D,PSA!$A:$A,C958,PSA!$G:$G,D958),
IF(AND(A958="Colorectal Cancer Screening", E958="Utilization Rate (per 100,000 patients)"),
SUMIFS(COL!$D:$D,COL!$A:$A,C958,COL!$G:$G, D958),
IF(AND(A958="Cervical Cancer Screening", E958="Utilization Rate (per 100,000 patients)"),
SUMIFS(CERV!$D:$D,CERV!$A:$A,C958,CERV!$G:$G,D958),
IF(AND(A958="Cancer Screening for CKD patients", E958="Utilization Rate (per 100,000 patients)"),
SUMIFS(CANSCRN!$D:$D,CANSCRN!$A:$A,C958,CANSCRN!$G:$G,D958),
IF(AND(A958="PSA Testing", E958="Cost per service ($USD)"),
SUMIFS(PSA!$E:$E,PSA!$A:$A,C958,PSA!$G:$G,D958),
IF(AND(A958="Colorectal Cancer Screening", E958="Cost per service ($USD)"),
SUMIFS(COL!$E:$E,COL!$A:$A,C958,COL!$G:$G,D958),
IF(AND(A958="Cervical Cancer Screening", E958="Cost per service ($USD)"),
SUMIFS(CERV!$E:$E,CERV!$A:$A,C958,CERV!$G:$G,D958),
IF(AND(A958="Cancer Screening for CKD patients", E958="Cost per service ($USD)"),
SUMIFS(CANSCRN!$E:$E,CANSCRN!$A:$A,C958,CANSCRN!$G:$G,D958),
IF(AND(A958="PSA Testing", E958="Total Expenditure ($USD per 100,000 patients)"),
SUMIFS(PSA!$F:$F,PSA!$A:$A,C958,PSA!$G:$G,D958),
IF(AND(A958="Colorectal Cancer Screening", E958="Total Expenditure ($USD per 100,000 patients)"),
SUMIFS(COL!$F:$F,COL!$A:$A,C958,COL!$G:$G,D958),
IF(AND(A958="Cervical Cancer Screening", E958="Total Expenditure ($USD per 100,000 patients)"),
SUMIFS(CERV!$F:$F,CERV!$A:$A,C958,CERV!$G:$G,D958),
SUMIFS(CANSCRN!$F:$F,CANSCRN!$A:$A,C958,CANSCRN!$G:$G,D958))))))))))))</f>
        <v>7552.9865125240849</v>
      </c>
    </row>
    <row r="959" spans="1:6" x14ac:dyDescent="0.2">
      <c r="A959" s="24" t="s">
        <v>103</v>
      </c>
      <c r="B959" s="24" t="s">
        <v>101</v>
      </c>
      <c r="C959" s="24" t="s">
        <v>66</v>
      </c>
      <c r="D959" s="24">
        <v>2009</v>
      </c>
      <c r="E959" s="24" t="s">
        <v>102</v>
      </c>
      <c r="F959" s="3">
        <f>IF(AND(A959="PSA Testing", E959= "Utilization Rate (per 100,000 patients)"),
SUMIFS(PSA!$D:$D,PSA!$A:$A,C959,PSA!$G:$G,D959),
IF(AND(A959="Colorectal Cancer Screening", E959="Utilization Rate (per 100,000 patients)"),
SUMIFS(COL!$D:$D,COL!$A:$A,C959,COL!$G:$G, D959),
IF(AND(A959="Cervical Cancer Screening", E959="Utilization Rate (per 100,000 patients)"),
SUMIFS(CERV!$D:$D,CERV!$A:$A,C959,CERV!$G:$G,D959),
IF(AND(A959="Cancer Screening for CKD patients", E959="Utilization Rate (per 100,000 patients)"),
SUMIFS(CANSCRN!$D:$D,CANSCRN!$A:$A,C959,CANSCRN!$G:$G,D959),
IF(AND(A959="PSA Testing", E959="Cost per service ($USD)"),
SUMIFS(PSA!$E:$E,PSA!$A:$A,C959,PSA!$G:$G,D959),
IF(AND(A959="Colorectal Cancer Screening", E959="Cost per service ($USD)"),
SUMIFS(COL!$E:$E,COL!$A:$A,C959,COL!$G:$G,D959),
IF(AND(A959="Cervical Cancer Screening", E959="Cost per service ($USD)"),
SUMIFS(CERV!$E:$E,CERV!$A:$A,C959,CERV!$G:$G,D959),
IF(AND(A959="Cancer Screening for CKD patients", E959="Cost per service ($USD)"),
SUMIFS(CANSCRN!$E:$E,CANSCRN!$A:$A,C959,CANSCRN!$G:$G,D959),
IF(AND(A959="PSA Testing", E959="Total Expenditure ($USD per 100,000 patients)"),
SUMIFS(PSA!$F:$F,PSA!$A:$A,C959,PSA!$G:$G,D959),
IF(AND(A959="Colorectal Cancer Screening", E959="Total Expenditure ($USD per 100,000 patients)"),
SUMIFS(COL!$F:$F,COL!$A:$A,C959,COL!$G:$G,D959),
IF(AND(A959="Cervical Cancer Screening", E959="Total Expenditure ($USD per 100,000 patients)"),
SUMIFS(CERV!$F:$F,CERV!$A:$A,C959,CERV!$G:$G,D959),
SUMIFS(CANSCRN!$F:$F,CANSCRN!$A:$A,C959,CANSCRN!$G:$G,D959))))))))))))</f>
        <v>8553.0478801940517</v>
      </c>
    </row>
    <row r="960" spans="1:6" x14ac:dyDescent="0.2">
      <c r="A960" s="24" t="s">
        <v>103</v>
      </c>
      <c r="B960" s="24" t="s">
        <v>101</v>
      </c>
      <c r="C960" s="24" t="s">
        <v>66</v>
      </c>
      <c r="D960" s="24">
        <v>2010</v>
      </c>
      <c r="E960" s="24" t="s">
        <v>102</v>
      </c>
      <c r="F960" s="3">
        <f>IF(AND(A960="PSA Testing", E960= "Utilization Rate (per 100,000 patients)"),
SUMIFS(PSA!$D:$D,PSA!$A:$A,C960,PSA!$G:$G,D960),
IF(AND(A960="Colorectal Cancer Screening", E960="Utilization Rate (per 100,000 patients)"),
SUMIFS(COL!$D:$D,COL!$A:$A,C960,COL!$G:$G, D960),
IF(AND(A960="Cervical Cancer Screening", E960="Utilization Rate (per 100,000 patients)"),
SUMIFS(CERV!$D:$D,CERV!$A:$A,C960,CERV!$G:$G,D960),
IF(AND(A960="Cancer Screening for CKD patients", E960="Utilization Rate (per 100,000 patients)"),
SUMIFS(CANSCRN!$D:$D,CANSCRN!$A:$A,C960,CANSCRN!$G:$G,D960),
IF(AND(A960="PSA Testing", E960="Cost per service ($USD)"),
SUMIFS(PSA!$E:$E,PSA!$A:$A,C960,PSA!$G:$G,D960),
IF(AND(A960="Colorectal Cancer Screening", E960="Cost per service ($USD)"),
SUMIFS(COL!$E:$E,COL!$A:$A,C960,COL!$G:$G,D960),
IF(AND(A960="Cervical Cancer Screening", E960="Cost per service ($USD)"),
SUMIFS(CERV!$E:$E,CERV!$A:$A,C960,CERV!$G:$G,D960),
IF(AND(A960="Cancer Screening for CKD patients", E960="Cost per service ($USD)"),
SUMIFS(CANSCRN!$E:$E,CANSCRN!$A:$A,C960,CANSCRN!$G:$G,D960),
IF(AND(A960="PSA Testing", E960="Total Expenditure ($USD per 100,000 patients)"),
SUMIFS(PSA!$F:$F,PSA!$A:$A,C960,PSA!$G:$G,D960),
IF(AND(A960="Colorectal Cancer Screening", E960="Total Expenditure ($USD per 100,000 patients)"),
SUMIFS(COL!$F:$F,COL!$A:$A,C960,COL!$G:$G,D960),
IF(AND(A960="Cervical Cancer Screening", E960="Total Expenditure ($USD per 100,000 patients)"),
SUMIFS(CERV!$F:$F,CERV!$A:$A,C960,CERV!$G:$G,D960),
SUMIFS(CANSCRN!$F:$F,CANSCRN!$A:$A,C960,CANSCRN!$G:$G,D960))))))))))))</f>
        <v>8700.0814995925011</v>
      </c>
    </row>
    <row r="961" spans="1:6" x14ac:dyDescent="0.2">
      <c r="A961" s="24" t="s">
        <v>103</v>
      </c>
      <c r="B961" s="24" t="s">
        <v>101</v>
      </c>
      <c r="C961" s="24" t="s">
        <v>66</v>
      </c>
      <c r="D961" s="24">
        <v>2011</v>
      </c>
      <c r="E961" s="24" t="s">
        <v>102</v>
      </c>
      <c r="F961" s="3">
        <f>IF(AND(A961="PSA Testing", E961= "Utilization Rate (per 100,000 patients)"),
SUMIFS(PSA!$D:$D,PSA!$A:$A,C961,PSA!$G:$G,D961),
IF(AND(A961="Colorectal Cancer Screening", E961="Utilization Rate (per 100,000 patients)"),
SUMIFS(COL!$D:$D,COL!$A:$A,C961,COL!$G:$G, D961),
IF(AND(A961="Cervical Cancer Screening", E961="Utilization Rate (per 100,000 patients)"),
SUMIFS(CERV!$D:$D,CERV!$A:$A,C961,CERV!$G:$G,D961),
IF(AND(A961="Cancer Screening for CKD patients", E961="Utilization Rate (per 100,000 patients)"),
SUMIFS(CANSCRN!$D:$D,CANSCRN!$A:$A,C961,CANSCRN!$G:$G,D961),
IF(AND(A961="PSA Testing", E961="Cost per service ($USD)"),
SUMIFS(PSA!$E:$E,PSA!$A:$A,C961,PSA!$G:$G,D961),
IF(AND(A961="Colorectal Cancer Screening", E961="Cost per service ($USD)"),
SUMIFS(COL!$E:$E,COL!$A:$A,C961,COL!$G:$G,D961),
IF(AND(A961="Cervical Cancer Screening", E961="Cost per service ($USD)"),
SUMIFS(CERV!$E:$E,CERV!$A:$A,C961,CERV!$G:$G,D961),
IF(AND(A961="Cancer Screening for CKD patients", E961="Cost per service ($USD)"),
SUMIFS(CANSCRN!$E:$E,CANSCRN!$A:$A,C961,CANSCRN!$G:$G,D961),
IF(AND(A961="PSA Testing", E961="Total Expenditure ($USD per 100,000 patients)"),
SUMIFS(PSA!$F:$F,PSA!$A:$A,C961,PSA!$G:$G,D961),
IF(AND(A961="Colorectal Cancer Screening", E961="Total Expenditure ($USD per 100,000 patients)"),
SUMIFS(COL!$F:$F,COL!$A:$A,C961,COL!$G:$G,D961),
IF(AND(A961="Cervical Cancer Screening", E961="Total Expenditure ($USD per 100,000 patients)"),
SUMIFS(CERV!$F:$F,CERV!$A:$A,C961,CERV!$G:$G,D961),
SUMIFS(CANSCRN!$F:$F,CANSCRN!$A:$A,C961,CANSCRN!$G:$G,D961))))))))))))</f>
        <v>7841.3744880631311</v>
      </c>
    </row>
    <row r="962" spans="1:6" x14ac:dyDescent="0.2">
      <c r="A962" s="24" t="s">
        <v>103</v>
      </c>
      <c r="B962" s="24" t="s">
        <v>101</v>
      </c>
      <c r="C962" s="24" t="s">
        <v>66</v>
      </c>
      <c r="D962" s="24">
        <v>2012</v>
      </c>
      <c r="E962" s="24" t="s">
        <v>102</v>
      </c>
      <c r="F962" s="3">
        <f>IF(AND(A962="PSA Testing", E962= "Utilization Rate (per 100,000 patients)"),
SUMIFS(PSA!$D:$D,PSA!$A:$A,C962,PSA!$G:$G,D962),
IF(AND(A962="Colorectal Cancer Screening", E962="Utilization Rate (per 100,000 patients)"),
SUMIFS(COL!$D:$D,COL!$A:$A,C962,COL!$G:$G, D962),
IF(AND(A962="Cervical Cancer Screening", E962="Utilization Rate (per 100,000 patients)"),
SUMIFS(CERV!$D:$D,CERV!$A:$A,C962,CERV!$G:$G,D962),
IF(AND(A962="Cancer Screening for CKD patients", E962="Utilization Rate (per 100,000 patients)"),
SUMIFS(CANSCRN!$D:$D,CANSCRN!$A:$A,C962,CANSCRN!$G:$G,D962),
IF(AND(A962="PSA Testing", E962="Cost per service ($USD)"),
SUMIFS(PSA!$E:$E,PSA!$A:$A,C962,PSA!$G:$G,D962),
IF(AND(A962="Colorectal Cancer Screening", E962="Cost per service ($USD)"),
SUMIFS(COL!$E:$E,COL!$A:$A,C962,COL!$G:$G,D962),
IF(AND(A962="Cervical Cancer Screening", E962="Cost per service ($USD)"),
SUMIFS(CERV!$E:$E,CERV!$A:$A,C962,CERV!$G:$G,D962),
IF(AND(A962="Cancer Screening for CKD patients", E962="Cost per service ($USD)"),
SUMIFS(CANSCRN!$E:$E,CANSCRN!$A:$A,C962,CANSCRN!$G:$G,D962),
IF(AND(A962="PSA Testing", E962="Total Expenditure ($USD per 100,000 patients)"),
SUMIFS(PSA!$F:$F,PSA!$A:$A,C962,PSA!$G:$G,D962),
IF(AND(A962="Colorectal Cancer Screening", E962="Total Expenditure ($USD per 100,000 patients)"),
SUMIFS(COL!$F:$F,COL!$A:$A,C962,COL!$G:$G,D962),
IF(AND(A962="Cervical Cancer Screening", E962="Total Expenditure ($USD per 100,000 patients)"),
SUMIFS(CERV!$F:$F,CERV!$A:$A,C962,CERV!$G:$G,D962),
SUMIFS(CANSCRN!$F:$F,CANSCRN!$A:$A,C962,CANSCRN!$G:$G,D962))))))))))))</f>
        <v>8130.7955100048803</v>
      </c>
    </row>
    <row r="963" spans="1:6" x14ac:dyDescent="0.2">
      <c r="A963" s="24" t="s">
        <v>103</v>
      </c>
      <c r="B963" s="24" t="s">
        <v>101</v>
      </c>
      <c r="C963" s="24" t="s">
        <v>66</v>
      </c>
      <c r="D963" s="24">
        <v>2013</v>
      </c>
      <c r="E963" s="24" t="s">
        <v>102</v>
      </c>
      <c r="F963" s="3">
        <f>IF(AND(A963="PSA Testing", E963= "Utilization Rate (per 100,000 patients)"),
SUMIFS(PSA!$D:$D,PSA!$A:$A,C963,PSA!$G:$G,D963),
IF(AND(A963="Colorectal Cancer Screening", E963="Utilization Rate (per 100,000 patients)"),
SUMIFS(COL!$D:$D,COL!$A:$A,C963,COL!$G:$G, D963),
IF(AND(A963="Cervical Cancer Screening", E963="Utilization Rate (per 100,000 patients)"),
SUMIFS(CERV!$D:$D,CERV!$A:$A,C963,CERV!$G:$G,D963),
IF(AND(A963="Cancer Screening for CKD patients", E963="Utilization Rate (per 100,000 patients)"),
SUMIFS(CANSCRN!$D:$D,CANSCRN!$A:$A,C963,CANSCRN!$G:$G,D963),
IF(AND(A963="PSA Testing", E963="Cost per service ($USD)"),
SUMIFS(PSA!$E:$E,PSA!$A:$A,C963,PSA!$G:$G,D963),
IF(AND(A963="Colorectal Cancer Screening", E963="Cost per service ($USD)"),
SUMIFS(COL!$E:$E,COL!$A:$A,C963,COL!$G:$G,D963),
IF(AND(A963="Cervical Cancer Screening", E963="Cost per service ($USD)"),
SUMIFS(CERV!$E:$E,CERV!$A:$A,C963,CERV!$G:$G,D963),
IF(AND(A963="Cancer Screening for CKD patients", E963="Cost per service ($USD)"),
SUMIFS(CANSCRN!$E:$E,CANSCRN!$A:$A,C963,CANSCRN!$G:$G,D963),
IF(AND(A963="PSA Testing", E963="Total Expenditure ($USD per 100,000 patients)"),
SUMIFS(PSA!$F:$F,PSA!$A:$A,C963,PSA!$G:$G,D963),
IF(AND(A963="Colorectal Cancer Screening", E963="Total Expenditure ($USD per 100,000 patients)"),
SUMIFS(COL!$F:$F,COL!$A:$A,C963,COL!$G:$G,D963),
IF(AND(A963="Cervical Cancer Screening", E963="Total Expenditure ($USD per 100,000 patients)"),
SUMIFS(CERV!$F:$F,CERV!$A:$A,C963,CERV!$G:$G,D963),
SUMIFS(CANSCRN!$F:$F,CANSCRN!$A:$A,C963,CANSCRN!$G:$G,D963))))))))))))</f>
        <v>7841.9982573337211</v>
      </c>
    </row>
    <row r="964" spans="1:6" x14ac:dyDescent="0.2">
      <c r="A964" s="24" t="s">
        <v>103</v>
      </c>
      <c r="B964" s="24" t="s">
        <v>101</v>
      </c>
      <c r="C964" s="24" t="s">
        <v>66</v>
      </c>
      <c r="D964" s="24">
        <v>2014</v>
      </c>
      <c r="E964" s="24" t="s">
        <v>102</v>
      </c>
      <c r="F964" s="3">
        <f>IF(AND(A964="PSA Testing", E964= "Utilization Rate (per 100,000 patients)"),
SUMIFS(PSA!$D:$D,PSA!$A:$A,C964,PSA!$G:$G,D964),
IF(AND(A964="Colorectal Cancer Screening", E964="Utilization Rate (per 100,000 patients)"),
SUMIFS(COL!$D:$D,COL!$A:$A,C964,COL!$G:$G, D964),
IF(AND(A964="Cervical Cancer Screening", E964="Utilization Rate (per 100,000 patients)"),
SUMIFS(CERV!$D:$D,CERV!$A:$A,C964,CERV!$G:$G,D964),
IF(AND(A964="Cancer Screening for CKD patients", E964="Utilization Rate (per 100,000 patients)"),
SUMIFS(CANSCRN!$D:$D,CANSCRN!$A:$A,C964,CANSCRN!$G:$G,D964),
IF(AND(A964="PSA Testing", E964="Cost per service ($USD)"),
SUMIFS(PSA!$E:$E,PSA!$A:$A,C964,PSA!$G:$G,D964),
IF(AND(A964="Colorectal Cancer Screening", E964="Cost per service ($USD)"),
SUMIFS(COL!$E:$E,COL!$A:$A,C964,COL!$G:$G,D964),
IF(AND(A964="Cervical Cancer Screening", E964="Cost per service ($USD)"),
SUMIFS(CERV!$E:$E,CERV!$A:$A,C964,CERV!$G:$G,D964),
IF(AND(A964="Cancer Screening for CKD patients", E964="Cost per service ($USD)"),
SUMIFS(CANSCRN!$E:$E,CANSCRN!$A:$A,C964,CANSCRN!$G:$G,D964),
IF(AND(A964="PSA Testing", E964="Total Expenditure ($USD per 100,000 patients)"),
SUMIFS(PSA!$F:$F,PSA!$A:$A,C964,PSA!$G:$G,D964),
IF(AND(A964="Colorectal Cancer Screening", E964="Total Expenditure ($USD per 100,000 patients)"),
SUMIFS(COL!$F:$F,COL!$A:$A,C964,COL!$G:$G,D964),
IF(AND(A964="Cervical Cancer Screening", E964="Total Expenditure ($USD per 100,000 patients)"),
SUMIFS(CERV!$F:$F,CERV!$A:$A,C964,CERV!$G:$G,D964),
SUMIFS(CANSCRN!$F:$F,CANSCRN!$A:$A,C964,CANSCRN!$G:$G,D964))))))))))))</f>
        <v>6664.2165870390791</v>
      </c>
    </row>
    <row r="965" spans="1:6" x14ac:dyDescent="0.2">
      <c r="A965" s="24" t="s">
        <v>103</v>
      </c>
      <c r="B965" s="24" t="s">
        <v>101</v>
      </c>
      <c r="C965" s="24" t="s">
        <v>66</v>
      </c>
      <c r="D965" s="24">
        <v>2015</v>
      </c>
      <c r="E965" s="24" t="s">
        <v>102</v>
      </c>
      <c r="F965" s="3">
        <f>IF(AND(A965="PSA Testing", E965= "Utilization Rate (per 100,000 patients)"),
SUMIFS(PSA!$D:$D,PSA!$A:$A,C965,PSA!$G:$G,D965),
IF(AND(A965="Colorectal Cancer Screening", E965="Utilization Rate (per 100,000 patients)"),
SUMIFS(COL!$D:$D,COL!$A:$A,C965,COL!$G:$G, D965),
IF(AND(A965="Cervical Cancer Screening", E965="Utilization Rate (per 100,000 patients)"),
SUMIFS(CERV!$D:$D,CERV!$A:$A,C965,CERV!$G:$G,D965),
IF(AND(A965="Cancer Screening for CKD patients", E965="Utilization Rate (per 100,000 patients)"),
SUMIFS(CANSCRN!$D:$D,CANSCRN!$A:$A,C965,CANSCRN!$G:$G,D965),
IF(AND(A965="PSA Testing", E965="Cost per service ($USD)"),
SUMIFS(PSA!$E:$E,PSA!$A:$A,C965,PSA!$G:$G,D965),
IF(AND(A965="Colorectal Cancer Screening", E965="Cost per service ($USD)"),
SUMIFS(COL!$E:$E,COL!$A:$A,C965,COL!$G:$G,D965),
IF(AND(A965="Cervical Cancer Screening", E965="Cost per service ($USD)"),
SUMIFS(CERV!$E:$E,CERV!$A:$A,C965,CERV!$G:$G,D965),
IF(AND(A965="Cancer Screening for CKD patients", E965="Cost per service ($USD)"),
SUMIFS(CANSCRN!$E:$E,CANSCRN!$A:$A,C965,CANSCRN!$G:$G,D965),
IF(AND(A965="PSA Testing", E965="Total Expenditure ($USD per 100,000 patients)"),
SUMIFS(PSA!$F:$F,PSA!$A:$A,C965,PSA!$G:$G,D965),
IF(AND(A965="Colorectal Cancer Screening", E965="Total Expenditure ($USD per 100,000 patients)"),
SUMIFS(COL!$F:$F,COL!$A:$A,C965,COL!$G:$G,D965),
IF(AND(A965="Cervical Cancer Screening", E965="Total Expenditure ($USD per 100,000 patients)"),
SUMIFS(CERV!$F:$F,CERV!$A:$A,C965,CERV!$G:$G,D965),
SUMIFS(CANSCRN!$F:$F,CANSCRN!$A:$A,C965,CANSCRN!$G:$G,D965))))))))))))</f>
        <v>6578.5123966942156</v>
      </c>
    </row>
    <row r="966" spans="1:6" x14ac:dyDescent="0.2">
      <c r="A966" s="24" t="s">
        <v>103</v>
      </c>
      <c r="B966" s="24" t="s">
        <v>101</v>
      </c>
      <c r="C966" s="24" t="s">
        <v>66</v>
      </c>
      <c r="D966" s="24">
        <v>2016</v>
      </c>
      <c r="E966" s="24" t="s">
        <v>102</v>
      </c>
      <c r="F966" s="3">
        <f>IF(AND(A966="PSA Testing", E966= "Utilization Rate (per 100,000 patients)"),
SUMIFS(PSA!$D:$D,PSA!$A:$A,C966,PSA!$G:$G,D966),
IF(AND(A966="Colorectal Cancer Screening", E966="Utilization Rate (per 100,000 patients)"),
SUMIFS(COL!$D:$D,COL!$A:$A,C966,COL!$G:$G, D966),
IF(AND(A966="Cervical Cancer Screening", E966="Utilization Rate (per 100,000 patients)"),
SUMIFS(CERV!$D:$D,CERV!$A:$A,C966,CERV!$G:$G,D966),
IF(AND(A966="Cancer Screening for CKD patients", E966="Utilization Rate (per 100,000 patients)"),
SUMIFS(CANSCRN!$D:$D,CANSCRN!$A:$A,C966,CANSCRN!$G:$G,D966),
IF(AND(A966="PSA Testing", E966="Cost per service ($USD)"),
SUMIFS(PSA!$E:$E,PSA!$A:$A,C966,PSA!$G:$G,D966),
IF(AND(A966="Colorectal Cancer Screening", E966="Cost per service ($USD)"),
SUMIFS(COL!$E:$E,COL!$A:$A,C966,COL!$G:$G,D966),
IF(AND(A966="Cervical Cancer Screening", E966="Cost per service ($USD)"),
SUMIFS(CERV!$E:$E,CERV!$A:$A,C966,CERV!$G:$G,D966),
IF(AND(A966="Cancer Screening for CKD patients", E966="Cost per service ($USD)"),
SUMIFS(CANSCRN!$E:$E,CANSCRN!$A:$A,C966,CANSCRN!$G:$G,D966),
IF(AND(A966="PSA Testing", E966="Total Expenditure ($USD per 100,000 patients)"),
SUMIFS(PSA!$F:$F,PSA!$A:$A,C966,PSA!$G:$G,D966),
IF(AND(A966="Colorectal Cancer Screening", E966="Total Expenditure ($USD per 100,000 patients)"),
SUMIFS(COL!$F:$F,COL!$A:$A,C966,COL!$G:$G,D966),
IF(AND(A966="Cervical Cancer Screening", E966="Total Expenditure ($USD per 100,000 patients)"),
SUMIFS(CERV!$F:$F,CERV!$A:$A,C966,CERV!$G:$G,D966),
SUMIFS(CANSCRN!$F:$F,CANSCRN!$A:$A,C966,CANSCRN!$G:$G,D966))))))))))))</f>
        <v>6808.2970893275351</v>
      </c>
    </row>
    <row r="967" spans="1:6" x14ac:dyDescent="0.2">
      <c r="A967" s="24" t="s">
        <v>103</v>
      </c>
      <c r="B967" s="24" t="s">
        <v>101</v>
      </c>
      <c r="C967" s="24" t="s">
        <v>66</v>
      </c>
      <c r="D967" s="24">
        <v>2017</v>
      </c>
      <c r="E967" s="24" t="s">
        <v>102</v>
      </c>
      <c r="F967" s="3">
        <f>IF(AND(A967="PSA Testing", E967= "Utilization Rate (per 100,000 patients)"),
SUMIFS(PSA!$D:$D,PSA!$A:$A,C967,PSA!$G:$G,D967),
IF(AND(A967="Colorectal Cancer Screening", E967="Utilization Rate (per 100,000 patients)"),
SUMIFS(COL!$D:$D,COL!$A:$A,C967,COL!$G:$G, D967),
IF(AND(A967="Cervical Cancer Screening", E967="Utilization Rate (per 100,000 patients)"),
SUMIFS(CERV!$D:$D,CERV!$A:$A,C967,CERV!$G:$G,D967),
IF(AND(A967="Cancer Screening for CKD patients", E967="Utilization Rate (per 100,000 patients)"),
SUMIFS(CANSCRN!$D:$D,CANSCRN!$A:$A,C967,CANSCRN!$G:$G,D967),
IF(AND(A967="PSA Testing", E967="Cost per service ($USD)"),
SUMIFS(PSA!$E:$E,PSA!$A:$A,C967,PSA!$G:$G,D967),
IF(AND(A967="Colorectal Cancer Screening", E967="Cost per service ($USD)"),
SUMIFS(COL!$E:$E,COL!$A:$A,C967,COL!$G:$G,D967),
IF(AND(A967="Cervical Cancer Screening", E967="Cost per service ($USD)"),
SUMIFS(CERV!$E:$E,CERV!$A:$A,C967,CERV!$G:$G,D967),
IF(AND(A967="Cancer Screening for CKD patients", E967="Cost per service ($USD)"),
SUMIFS(CANSCRN!$E:$E,CANSCRN!$A:$A,C967,CANSCRN!$G:$G,D967),
IF(AND(A967="PSA Testing", E967="Total Expenditure ($USD per 100,000 patients)"),
SUMIFS(PSA!$F:$F,PSA!$A:$A,C967,PSA!$G:$G,D967),
IF(AND(A967="Colorectal Cancer Screening", E967="Total Expenditure ($USD per 100,000 patients)"),
SUMIFS(COL!$F:$F,COL!$A:$A,C967,COL!$G:$G,D967),
IF(AND(A967="Cervical Cancer Screening", E967="Total Expenditure ($USD per 100,000 patients)"),
SUMIFS(CERV!$F:$F,CERV!$A:$A,C967,CERV!$G:$G,D967),
SUMIFS(CANSCRN!$F:$F,CANSCRN!$A:$A,C967,CANSCRN!$G:$G,D967))))))))))))</f>
        <v>6497.119014504271</v>
      </c>
    </row>
    <row r="968" spans="1:6" x14ac:dyDescent="0.2">
      <c r="A968" s="24" t="s">
        <v>103</v>
      </c>
      <c r="B968" s="24" t="s">
        <v>101</v>
      </c>
      <c r="C968" s="24" t="s">
        <v>66</v>
      </c>
      <c r="D968" s="24">
        <v>2018</v>
      </c>
      <c r="E968" s="24" t="s">
        <v>102</v>
      </c>
      <c r="F968" s="3">
        <f>IF(AND(A968="PSA Testing", E968= "Utilization Rate (per 100,000 patients)"),
SUMIFS(PSA!$D:$D,PSA!$A:$A,C968,PSA!$G:$G,D968),
IF(AND(A968="Colorectal Cancer Screening", E968="Utilization Rate (per 100,000 patients)"),
SUMIFS(COL!$D:$D,COL!$A:$A,C968,COL!$G:$G, D968),
IF(AND(A968="Cervical Cancer Screening", E968="Utilization Rate (per 100,000 patients)"),
SUMIFS(CERV!$D:$D,CERV!$A:$A,C968,CERV!$G:$G,D968),
IF(AND(A968="Cancer Screening for CKD patients", E968="Utilization Rate (per 100,000 patients)"),
SUMIFS(CANSCRN!$D:$D,CANSCRN!$A:$A,C968,CANSCRN!$G:$G,D968),
IF(AND(A968="PSA Testing", E968="Cost per service ($USD)"),
SUMIFS(PSA!$E:$E,PSA!$A:$A,C968,PSA!$G:$G,D968),
IF(AND(A968="Colorectal Cancer Screening", E968="Cost per service ($USD)"),
SUMIFS(COL!$E:$E,COL!$A:$A,C968,COL!$G:$G,D968),
IF(AND(A968="Cervical Cancer Screening", E968="Cost per service ($USD)"),
SUMIFS(CERV!$E:$E,CERV!$A:$A,C968,CERV!$G:$G,D968),
IF(AND(A968="Cancer Screening for CKD patients", E968="Cost per service ($USD)"),
SUMIFS(CANSCRN!$E:$E,CANSCRN!$A:$A,C968,CANSCRN!$G:$G,D968),
IF(AND(A968="PSA Testing", E968="Total Expenditure ($USD per 100,000 patients)"),
SUMIFS(PSA!$F:$F,PSA!$A:$A,C968,PSA!$G:$G,D968),
IF(AND(A968="Colorectal Cancer Screening", E968="Total Expenditure ($USD per 100,000 patients)"),
SUMIFS(COL!$F:$F,COL!$A:$A,C968,COL!$G:$G,D968),
IF(AND(A968="Cervical Cancer Screening", E968="Total Expenditure ($USD per 100,000 patients)"),
SUMIFS(CERV!$F:$F,CERV!$A:$A,C968,CERV!$G:$G,D968),
SUMIFS(CANSCRN!$F:$F,CANSCRN!$A:$A,C968,CANSCRN!$G:$G,D968))))))))))))</f>
        <v>7076.3196600751753</v>
      </c>
    </row>
    <row r="969" spans="1:6" x14ac:dyDescent="0.2">
      <c r="A969" s="24" t="s">
        <v>103</v>
      </c>
      <c r="B969" s="24" t="s">
        <v>101</v>
      </c>
      <c r="C969" s="24" t="s">
        <v>66</v>
      </c>
      <c r="D969" s="24">
        <v>2019</v>
      </c>
      <c r="E969" s="24" t="s">
        <v>102</v>
      </c>
      <c r="F969" s="3">
        <f>IF(AND(A969="PSA Testing", E969= "Utilization Rate (per 100,000 patients)"),
SUMIFS(PSA!$D:$D,PSA!$A:$A,C969,PSA!$G:$G,D969),
IF(AND(A969="Colorectal Cancer Screening", E969="Utilization Rate (per 100,000 patients)"),
SUMIFS(COL!$D:$D,COL!$A:$A,C969,COL!$G:$G, D969),
IF(AND(A969="Cervical Cancer Screening", E969="Utilization Rate (per 100,000 patients)"),
SUMIFS(CERV!$D:$D,CERV!$A:$A,C969,CERV!$G:$G,D969),
IF(AND(A969="Cancer Screening for CKD patients", E969="Utilization Rate (per 100,000 patients)"),
SUMIFS(CANSCRN!$D:$D,CANSCRN!$A:$A,C969,CANSCRN!$G:$G,D969),
IF(AND(A969="PSA Testing", E969="Cost per service ($USD)"),
SUMIFS(PSA!$E:$E,PSA!$A:$A,C969,PSA!$G:$G,D969),
IF(AND(A969="Colorectal Cancer Screening", E969="Cost per service ($USD)"),
SUMIFS(COL!$E:$E,COL!$A:$A,C969,COL!$G:$G,D969),
IF(AND(A969="Cervical Cancer Screening", E969="Cost per service ($USD)"),
SUMIFS(CERV!$E:$E,CERV!$A:$A,C969,CERV!$G:$G,D969),
IF(AND(A969="Cancer Screening for CKD patients", E969="Cost per service ($USD)"),
SUMIFS(CANSCRN!$E:$E,CANSCRN!$A:$A,C969,CANSCRN!$G:$G,D969),
IF(AND(A969="PSA Testing", E969="Total Expenditure ($USD per 100,000 patients)"),
SUMIFS(PSA!$F:$F,PSA!$A:$A,C969,PSA!$G:$G,D969),
IF(AND(A969="Colorectal Cancer Screening", E969="Total Expenditure ($USD per 100,000 patients)"),
SUMIFS(COL!$F:$F,COL!$A:$A,C969,COL!$G:$G,D969),
IF(AND(A969="Cervical Cancer Screening", E969="Total Expenditure ($USD per 100,000 patients)"),
SUMIFS(CERV!$F:$F,CERV!$A:$A,C969,CERV!$G:$G,D969),
SUMIFS(CANSCRN!$F:$F,CANSCRN!$A:$A,C969,CANSCRN!$G:$G,D969))))))))))))</f>
        <v>6790.6836055656377</v>
      </c>
    </row>
    <row r="970" spans="1:6" x14ac:dyDescent="0.2">
      <c r="A970" s="24" t="s">
        <v>103</v>
      </c>
      <c r="B970" s="24" t="s">
        <v>101</v>
      </c>
      <c r="C970" s="24" t="s">
        <v>67</v>
      </c>
      <c r="D970" s="24">
        <v>2009</v>
      </c>
      <c r="E970" s="24" t="s">
        <v>102</v>
      </c>
      <c r="F970" s="3">
        <f>IF(AND(A970="PSA Testing", E970= "Utilization Rate (per 100,000 patients)"),
SUMIFS(PSA!$D:$D,PSA!$A:$A,C970,PSA!$G:$G,D970),
IF(AND(A970="Colorectal Cancer Screening", E970="Utilization Rate (per 100,000 patients)"),
SUMIFS(COL!$D:$D,COL!$A:$A,C970,COL!$G:$G, D970),
IF(AND(A970="Cervical Cancer Screening", E970="Utilization Rate (per 100,000 patients)"),
SUMIFS(CERV!$D:$D,CERV!$A:$A,C970,CERV!$G:$G,D970),
IF(AND(A970="Cancer Screening for CKD patients", E970="Utilization Rate (per 100,000 patients)"),
SUMIFS(CANSCRN!$D:$D,CANSCRN!$A:$A,C970,CANSCRN!$G:$G,D970),
IF(AND(A970="PSA Testing", E970="Cost per service ($USD)"),
SUMIFS(PSA!$E:$E,PSA!$A:$A,C970,PSA!$G:$G,D970),
IF(AND(A970="Colorectal Cancer Screening", E970="Cost per service ($USD)"),
SUMIFS(COL!$E:$E,COL!$A:$A,C970,COL!$G:$G,D970),
IF(AND(A970="Cervical Cancer Screening", E970="Cost per service ($USD)"),
SUMIFS(CERV!$E:$E,CERV!$A:$A,C970,CERV!$G:$G,D970),
IF(AND(A970="Cancer Screening for CKD patients", E970="Cost per service ($USD)"),
SUMIFS(CANSCRN!$E:$E,CANSCRN!$A:$A,C970,CANSCRN!$G:$G,D970),
IF(AND(A970="PSA Testing", E970="Total Expenditure ($USD per 100,000 patients)"),
SUMIFS(PSA!$F:$F,PSA!$A:$A,C970,PSA!$G:$G,D970),
IF(AND(A970="Colorectal Cancer Screening", E970="Total Expenditure ($USD per 100,000 patients)"),
SUMIFS(COL!$F:$F,COL!$A:$A,C970,COL!$G:$G,D970),
IF(AND(A970="Cervical Cancer Screening", E970="Total Expenditure ($USD per 100,000 patients)"),
SUMIFS(CERV!$F:$F,CERV!$A:$A,C970,CERV!$G:$G,D970),
SUMIFS(CANSCRN!$F:$F,CANSCRN!$A:$A,C970,CANSCRN!$G:$G,D970))))))))))))</f>
        <v>8203.5080074082143</v>
      </c>
    </row>
    <row r="971" spans="1:6" x14ac:dyDescent="0.2">
      <c r="A971" s="24" t="s">
        <v>103</v>
      </c>
      <c r="B971" s="24" t="s">
        <v>101</v>
      </c>
      <c r="C971" s="24" t="s">
        <v>67</v>
      </c>
      <c r="D971" s="24">
        <v>2010</v>
      </c>
      <c r="E971" s="24" t="s">
        <v>102</v>
      </c>
      <c r="F971" s="3">
        <f>IF(AND(A971="PSA Testing", E971= "Utilization Rate (per 100,000 patients)"),
SUMIFS(PSA!$D:$D,PSA!$A:$A,C971,PSA!$G:$G,D971),
IF(AND(A971="Colorectal Cancer Screening", E971="Utilization Rate (per 100,000 patients)"),
SUMIFS(COL!$D:$D,COL!$A:$A,C971,COL!$G:$G, D971),
IF(AND(A971="Cervical Cancer Screening", E971="Utilization Rate (per 100,000 patients)"),
SUMIFS(CERV!$D:$D,CERV!$A:$A,C971,CERV!$G:$G,D971),
IF(AND(A971="Cancer Screening for CKD patients", E971="Utilization Rate (per 100,000 patients)"),
SUMIFS(CANSCRN!$D:$D,CANSCRN!$A:$A,C971,CANSCRN!$G:$G,D971),
IF(AND(A971="PSA Testing", E971="Cost per service ($USD)"),
SUMIFS(PSA!$E:$E,PSA!$A:$A,C971,PSA!$G:$G,D971),
IF(AND(A971="Colorectal Cancer Screening", E971="Cost per service ($USD)"),
SUMIFS(COL!$E:$E,COL!$A:$A,C971,COL!$G:$G,D971),
IF(AND(A971="Cervical Cancer Screening", E971="Cost per service ($USD)"),
SUMIFS(CERV!$E:$E,CERV!$A:$A,C971,CERV!$G:$G,D971),
IF(AND(A971="Cancer Screening for CKD patients", E971="Cost per service ($USD)"),
SUMIFS(CANSCRN!$E:$E,CANSCRN!$A:$A,C971,CANSCRN!$G:$G,D971),
IF(AND(A971="PSA Testing", E971="Total Expenditure ($USD per 100,000 patients)"),
SUMIFS(PSA!$F:$F,PSA!$A:$A,C971,PSA!$G:$G,D971),
IF(AND(A971="Colorectal Cancer Screening", E971="Total Expenditure ($USD per 100,000 patients)"),
SUMIFS(COL!$F:$F,COL!$A:$A,C971,COL!$G:$G,D971),
IF(AND(A971="Cervical Cancer Screening", E971="Total Expenditure ($USD per 100,000 patients)"),
SUMIFS(CERV!$F:$F,CERV!$A:$A,C971,CERV!$G:$G,D971),
SUMIFS(CANSCRN!$F:$F,CANSCRN!$A:$A,C971,CANSCRN!$G:$G,D971))))))))))))</f>
        <v>7337.2409462005444</v>
      </c>
    </row>
    <row r="972" spans="1:6" x14ac:dyDescent="0.2">
      <c r="A972" s="24" t="s">
        <v>103</v>
      </c>
      <c r="B972" s="24" t="s">
        <v>101</v>
      </c>
      <c r="C972" s="24" t="s">
        <v>67</v>
      </c>
      <c r="D972" s="24">
        <v>2011</v>
      </c>
      <c r="E972" s="24" t="s">
        <v>102</v>
      </c>
      <c r="F972" s="3">
        <f>IF(AND(A972="PSA Testing", E972= "Utilization Rate (per 100,000 patients)"),
SUMIFS(PSA!$D:$D,PSA!$A:$A,C972,PSA!$G:$G,D972),
IF(AND(A972="Colorectal Cancer Screening", E972="Utilization Rate (per 100,000 patients)"),
SUMIFS(COL!$D:$D,COL!$A:$A,C972,COL!$G:$G, D972),
IF(AND(A972="Cervical Cancer Screening", E972="Utilization Rate (per 100,000 patients)"),
SUMIFS(CERV!$D:$D,CERV!$A:$A,C972,CERV!$G:$G,D972),
IF(AND(A972="Cancer Screening for CKD patients", E972="Utilization Rate (per 100,000 patients)"),
SUMIFS(CANSCRN!$D:$D,CANSCRN!$A:$A,C972,CANSCRN!$G:$G,D972),
IF(AND(A972="PSA Testing", E972="Cost per service ($USD)"),
SUMIFS(PSA!$E:$E,PSA!$A:$A,C972,PSA!$G:$G,D972),
IF(AND(A972="Colorectal Cancer Screening", E972="Cost per service ($USD)"),
SUMIFS(COL!$E:$E,COL!$A:$A,C972,COL!$G:$G,D972),
IF(AND(A972="Cervical Cancer Screening", E972="Cost per service ($USD)"),
SUMIFS(CERV!$E:$E,CERV!$A:$A,C972,CERV!$G:$G,D972),
IF(AND(A972="Cancer Screening for CKD patients", E972="Cost per service ($USD)"),
SUMIFS(CANSCRN!$E:$E,CANSCRN!$A:$A,C972,CANSCRN!$G:$G,D972),
IF(AND(A972="PSA Testing", E972="Total Expenditure ($USD per 100,000 patients)"),
SUMIFS(PSA!$F:$F,PSA!$A:$A,C972,PSA!$G:$G,D972),
IF(AND(A972="Colorectal Cancer Screening", E972="Total Expenditure ($USD per 100,000 patients)"),
SUMIFS(COL!$F:$F,COL!$A:$A,C972,COL!$G:$G,D972),
IF(AND(A972="Cervical Cancer Screening", E972="Total Expenditure ($USD per 100,000 patients)"),
SUMIFS(CERV!$F:$F,CERV!$A:$A,C972,CERV!$G:$G,D972),
SUMIFS(CANSCRN!$F:$F,CANSCRN!$A:$A,C972,CANSCRN!$G:$G,D972))))))))))))</f>
        <v>6825.7261410788378</v>
      </c>
    </row>
    <row r="973" spans="1:6" x14ac:dyDescent="0.2">
      <c r="A973" s="24" t="s">
        <v>103</v>
      </c>
      <c r="B973" s="24" t="s">
        <v>101</v>
      </c>
      <c r="C973" s="24" t="s">
        <v>67</v>
      </c>
      <c r="D973" s="24">
        <v>2012</v>
      </c>
      <c r="E973" s="24" t="s">
        <v>102</v>
      </c>
      <c r="F973" s="3">
        <f>IF(AND(A973="PSA Testing", E973= "Utilization Rate (per 100,000 patients)"),
SUMIFS(PSA!$D:$D,PSA!$A:$A,C973,PSA!$G:$G,D973),
IF(AND(A973="Colorectal Cancer Screening", E973="Utilization Rate (per 100,000 patients)"),
SUMIFS(COL!$D:$D,COL!$A:$A,C973,COL!$G:$G, D973),
IF(AND(A973="Cervical Cancer Screening", E973="Utilization Rate (per 100,000 patients)"),
SUMIFS(CERV!$D:$D,CERV!$A:$A,C973,CERV!$G:$G,D973),
IF(AND(A973="Cancer Screening for CKD patients", E973="Utilization Rate (per 100,000 patients)"),
SUMIFS(CANSCRN!$D:$D,CANSCRN!$A:$A,C973,CANSCRN!$G:$G,D973),
IF(AND(A973="PSA Testing", E973="Cost per service ($USD)"),
SUMIFS(PSA!$E:$E,PSA!$A:$A,C973,PSA!$G:$G,D973),
IF(AND(A973="Colorectal Cancer Screening", E973="Cost per service ($USD)"),
SUMIFS(COL!$E:$E,COL!$A:$A,C973,COL!$G:$G,D973),
IF(AND(A973="Cervical Cancer Screening", E973="Cost per service ($USD)"),
SUMIFS(CERV!$E:$E,CERV!$A:$A,C973,CERV!$G:$G,D973),
IF(AND(A973="Cancer Screening for CKD patients", E973="Cost per service ($USD)"),
SUMIFS(CANSCRN!$E:$E,CANSCRN!$A:$A,C973,CANSCRN!$G:$G,D973),
IF(AND(A973="PSA Testing", E973="Total Expenditure ($USD per 100,000 patients)"),
SUMIFS(PSA!$F:$F,PSA!$A:$A,C973,PSA!$G:$G,D973),
IF(AND(A973="Colorectal Cancer Screening", E973="Total Expenditure ($USD per 100,000 patients)"),
SUMIFS(COL!$F:$F,COL!$A:$A,C973,COL!$G:$G,D973),
IF(AND(A973="Cervical Cancer Screening", E973="Total Expenditure ($USD per 100,000 patients)"),
SUMIFS(CERV!$F:$F,CERV!$A:$A,C973,CERV!$G:$G,D973),
SUMIFS(CANSCRN!$F:$F,CANSCRN!$A:$A,C973,CANSCRN!$G:$G,D973))))))))))))</f>
        <v>6903.7656903765692</v>
      </c>
    </row>
    <row r="974" spans="1:6" x14ac:dyDescent="0.2">
      <c r="A974" s="24" t="s">
        <v>103</v>
      </c>
      <c r="B974" s="24" t="s">
        <v>101</v>
      </c>
      <c r="C974" s="24" t="s">
        <v>67</v>
      </c>
      <c r="D974" s="24">
        <v>2013</v>
      </c>
      <c r="E974" s="24" t="s">
        <v>102</v>
      </c>
      <c r="F974" s="3">
        <f>IF(AND(A974="PSA Testing", E974= "Utilization Rate (per 100,000 patients)"),
SUMIFS(PSA!$D:$D,PSA!$A:$A,C974,PSA!$G:$G,D974),
IF(AND(A974="Colorectal Cancer Screening", E974="Utilization Rate (per 100,000 patients)"),
SUMIFS(COL!$D:$D,COL!$A:$A,C974,COL!$G:$G, D974),
IF(AND(A974="Cervical Cancer Screening", E974="Utilization Rate (per 100,000 patients)"),
SUMIFS(CERV!$D:$D,CERV!$A:$A,C974,CERV!$G:$G,D974),
IF(AND(A974="Cancer Screening for CKD patients", E974="Utilization Rate (per 100,000 patients)"),
SUMIFS(CANSCRN!$D:$D,CANSCRN!$A:$A,C974,CANSCRN!$G:$G,D974),
IF(AND(A974="PSA Testing", E974="Cost per service ($USD)"),
SUMIFS(PSA!$E:$E,PSA!$A:$A,C974,PSA!$G:$G,D974),
IF(AND(A974="Colorectal Cancer Screening", E974="Cost per service ($USD)"),
SUMIFS(COL!$E:$E,COL!$A:$A,C974,COL!$G:$G,D974),
IF(AND(A974="Cervical Cancer Screening", E974="Cost per service ($USD)"),
SUMIFS(CERV!$E:$E,CERV!$A:$A,C974,CERV!$G:$G,D974),
IF(AND(A974="Cancer Screening for CKD patients", E974="Cost per service ($USD)"),
SUMIFS(CANSCRN!$E:$E,CANSCRN!$A:$A,C974,CANSCRN!$G:$G,D974),
IF(AND(A974="PSA Testing", E974="Total Expenditure ($USD per 100,000 patients)"),
SUMIFS(PSA!$F:$F,PSA!$A:$A,C974,PSA!$G:$G,D974),
IF(AND(A974="Colorectal Cancer Screening", E974="Total Expenditure ($USD per 100,000 patients)"),
SUMIFS(COL!$F:$F,COL!$A:$A,C974,COL!$G:$G,D974),
IF(AND(A974="Cervical Cancer Screening", E974="Total Expenditure ($USD per 100,000 patients)"),
SUMIFS(CERV!$F:$F,CERV!$A:$A,C974,CERV!$G:$G,D974),
SUMIFS(CANSCRN!$F:$F,CANSCRN!$A:$A,C974,CANSCRN!$G:$G,D974))))))))))))</f>
        <v>6335.6931624697545</v>
      </c>
    </row>
    <row r="975" spans="1:6" x14ac:dyDescent="0.2">
      <c r="A975" s="24" t="s">
        <v>103</v>
      </c>
      <c r="B975" s="24" t="s">
        <v>101</v>
      </c>
      <c r="C975" s="24" t="s">
        <v>67</v>
      </c>
      <c r="D975" s="24">
        <v>2014</v>
      </c>
      <c r="E975" s="24" t="s">
        <v>102</v>
      </c>
      <c r="F975" s="3">
        <f>IF(AND(A975="PSA Testing", E975= "Utilization Rate (per 100,000 patients)"),
SUMIFS(PSA!$D:$D,PSA!$A:$A,C975,PSA!$G:$G,D975),
IF(AND(A975="Colorectal Cancer Screening", E975="Utilization Rate (per 100,000 patients)"),
SUMIFS(COL!$D:$D,COL!$A:$A,C975,COL!$G:$G, D975),
IF(AND(A975="Cervical Cancer Screening", E975="Utilization Rate (per 100,000 patients)"),
SUMIFS(CERV!$D:$D,CERV!$A:$A,C975,CERV!$G:$G,D975),
IF(AND(A975="Cancer Screening for CKD patients", E975="Utilization Rate (per 100,000 patients)"),
SUMIFS(CANSCRN!$D:$D,CANSCRN!$A:$A,C975,CANSCRN!$G:$G,D975),
IF(AND(A975="PSA Testing", E975="Cost per service ($USD)"),
SUMIFS(PSA!$E:$E,PSA!$A:$A,C975,PSA!$G:$G,D975),
IF(AND(A975="Colorectal Cancer Screening", E975="Cost per service ($USD)"),
SUMIFS(COL!$E:$E,COL!$A:$A,C975,COL!$G:$G,D975),
IF(AND(A975="Cervical Cancer Screening", E975="Cost per service ($USD)"),
SUMIFS(CERV!$E:$E,CERV!$A:$A,C975,CERV!$G:$G,D975),
IF(AND(A975="Cancer Screening for CKD patients", E975="Cost per service ($USD)"),
SUMIFS(CANSCRN!$E:$E,CANSCRN!$A:$A,C975,CANSCRN!$G:$G,D975),
IF(AND(A975="PSA Testing", E975="Total Expenditure ($USD per 100,000 patients)"),
SUMIFS(PSA!$F:$F,PSA!$A:$A,C975,PSA!$G:$G,D975),
IF(AND(A975="Colorectal Cancer Screening", E975="Total Expenditure ($USD per 100,000 patients)"),
SUMIFS(COL!$F:$F,COL!$A:$A,C975,COL!$G:$G,D975),
IF(AND(A975="Cervical Cancer Screening", E975="Total Expenditure ($USD per 100,000 patients)"),
SUMIFS(CERV!$F:$F,CERV!$A:$A,C975,CERV!$G:$G,D975),
SUMIFS(CANSCRN!$F:$F,CANSCRN!$A:$A,C975,CANSCRN!$G:$G,D975))))))))))))</f>
        <v>5737.0065322351602</v>
      </c>
    </row>
    <row r="976" spans="1:6" x14ac:dyDescent="0.2">
      <c r="A976" s="24" t="s">
        <v>103</v>
      </c>
      <c r="B976" s="24" t="s">
        <v>101</v>
      </c>
      <c r="C976" s="24" t="s">
        <v>67</v>
      </c>
      <c r="D976" s="24">
        <v>2015</v>
      </c>
      <c r="E976" s="24" t="s">
        <v>102</v>
      </c>
      <c r="F976" s="3">
        <f>IF(AND(A976="PSA Testing", E976= "Utilization Rate (per 100,000 patients)"),
SUMIFS(PSA!$D:$D,PSA!$A:$A,C976,PSA!$G:$G,D976),
IF(AND(A976="Colorectal Cancer Screening", E976="Utilization Rate (per 100,000 patients)"),
SUMIFS(COL!$D:$D,COL!$A:$A,C976,COL!$G:$G, D976),
IF(AND(A976="Cervical Cancer Screening", E976="Utilization Rate (per 100,000 patients)"),
SUMIFS(CERV!$D:$D,CERV!$A:$A,C976,CERV!$G:$G,D976),
IF(AND(A976="Cancer Screening for CKD patients", E976="Utilization Rate (per 100,000 patients)"),
SUMIFS(CANSCRN!$D:$D,CANSCRN!$A:$A,C976,CANSCRN!$G:$G,D976),
IF(AND(A976="PSA Testing", E976="Cost per service ($USD)"),
SUMIFS(PSA!$E:$E,PSA!$A:$A,C976,PSA!$G:$G,D976),
IF(AND(A976="Colorectal Cancer Screening", E976="Cost per service ($USD)"),
SUMIFS(COL!$E:$E,COL!$A:$A,C976,COL!$G:$G,D976),
IF(AND(A976="Cervical Cancer Screening", E976="Cost per service ($USD)"),
SUMIFS(CERV!$E:$E,CERV!$A:$A,C976,CERV!$G:$G,D976),
IF(AND(A976="Cancer Screening for CKD patients", E976="Cost per service ($USD)"),
SUMIFS(CANSCRN!$E:$E,CANSCRN!$A:$A,C976,CANSCRN!$G:$G,D976),
IF(AND(A976="PSA Testing", E976="Total Expenditure ($USD per 100,000 patients)"),
SUMIFS(PSA!$F:$F,PSA!$A:$A,C976,PSA!$G:$G,D976),
IF(AND(A976="Colorectal Cancer Screening", E976="Total Expenditure ($USD per 100,000 patients)"),
SUMIFS(COL!$F:$F,COL!$A:$A,C976,COL!$G:$G,D976),
IF(AND(A976="Cervical Cancer Screening", E976="Total Expenditure ($USD per 100,000 patients)"),
SUMIFS(CERV!$F:$F,CERV!$A:$A,C976,CERV!$G:$G,D976),
SUMIFS(CANSCRN!$F:$F,CANSCRN!$A:$A,C976,CANSCRN!$G:$G,D976))))))))))))</f>
        <v>5558.4415584415583</v>
      </c>
    </row>
    <row r="977" spans="1:6" x14ac:dyDescent="0.2">
      <c r="A977" s="24" t="s">
        <v>103</v>
      </c>
      <c r="B977" s="24" t="s">
        <v>101</v>
      </c>
      <c r="C977" s="24" t="s">
        <v>67</v>
      </c>
      <c r="D977" s="24">
        <v>2016</v>
      </c>
      <c r="E977" s="24" t="s">
        <v>102</v>
      </c>
      <c r="F977" s="3">
        <f>IF(AND(A977="PSA Testing", E977= "Utilization Rate (per 100,000 patients)"),
SUMIFS(PSA!$D:$D,PSA!$A:$A,C977,PSA!$G:$G,D977),
IF(AND(A977="Colorectal Cancer Screening", E977="Utilization Rate (per 100,000 patients)"),
SUMIFS(COL!$D:$D,COL!$A:$A,C977,COL!$G:$G, D977),
IF(AND(A977="Cervical Cancer Screening", E977="Utilization Rate (per 100,000 patients)"),
SUMIFS(CERV!$D:$D,CERV!$A:$A,C977,CERV!$G:$G,D977),
IF(AND(A977="Cancer Screening for CKD patients", E977="Utilization Rate (per 100,000 patients)"),
SUMIFS(CANSCRN!$D:$D,CANSCRN!$A:$A,C977,CANSCRN!$G:$G,D977),
IF(AND(A977="PSA Testing", E977="Cost per service ($USD)"),
SUMIFS(PSA!$E:$E,PSA!$A:$A,C977,PSA!$G:$G,D977),
IF(AND(A977="Colorectal Cancer Screening", E977="Cost per service ($USD)"),
SUMIFS(COL!$E:$E,COL!$A:$A,C977,COL!$G:$G,D977),
IF(AND(A977="Cervical Cancer Screening", E977="Cost per service ($USD)"),
SUMIFS(CERV!$E:$E,CERV!$A:$A,C977,CERV!$G:$G,D977),
IF(AND(A977="Cancer Screening for CKD patients", E977="Cost per service ($USD)"),
SUMIFS(CANSCRN!$E:$E,CANSCRN!$A:$A,C977,CANSCRN!$G:$G,D977),
IF(AND(A977="PSA Testing", E977="Total Expenditure ($USD per 100,000 patients)"),
SUMIFS(PSA!$F:$F,PSA!$A:$A,C977,PSA!$G:$G,D977),
IF(AND(A977="Colorectal Cancer Screening", E977="Total Expenditure ($USD per 100,000 patients)"),
SUMIFS(COL!$F:$F,COL!$A:$A,C977,COL!$G:$G,D977),
IF(AND(A977="Cervical Cancer Screening", E977="Total Expenditure ($USD per 100,000 patients)"),
SUMIFS(CERV!$F:$F,CERV!$A:$A,C977,CERV!$G:$G,D977),
SUMIFS(CANSCRN!$F:$F,CANSCRN!$A:$A,C977,CANSCRN!$G:$G,D977))))))))))))</f>
        <v>5236.0282148670649</v>
      </c>
    </row>
    <row r="978" spans="1:6" x14ac:dyDescent="0.2">
      <c r="A978" s="24" t="s">
        <v>103</v>
      </c>
      <c r="B978" s="24" t="s">
        <v>101</v>
      </c>
      <c r="C978" s="24" t="s">
        <v>67</v>
      </c>
      <c r="D978" s="24">
        <v>2017</v>
      </c>
      <c r="E978" s="24" t="s">
        <v>102</v>
      </c>
      <c r="F978" s="3">
        <f>IF(AND(A978="PSA Testing", E978= "Utilization Rate (per 100,000 patients)"),
SUMIFS(PSA!$D:$D,PSA!$A:$A,C978,PSA!$G:$G,D978),
IF(AND(A978="Colorectal Cancer Screening", E978="Utilization Rate (per 100,000 patients)"),
SUMIFS(COL!$D:$D,COL!$A:$A,C978,COL!$G:$G, D978),
IF(AND(A978="Cervical Cancer Screening", E978="Utilization Rate (per 100,000 patients)"),
SUMIFS(CERV!$D:$D,CERV!$A:$A,C978,CERV!$G:$G,D978),
IF(AND(A978="Cancer Screening for CKD patients", E978="Utilization Rate (per 100,000 patients)"),
SUMIFS(CANSCRN!$D:$D,CANSCRN!$A:$A,C978,CANSCRN!$G:$G,D978),
IF(AND(A978="PSA Testing", E978="Cost per service ($USD)"),
SUMIFS(PSA!$E:$E,PSA!$A:$A,C978,PSA!$G:$G,D978),
IF(AND(A978="Colorectal Cancer Screening", E978="Cost per service ($USD)"),
SUMIFS(COL!$E:$E,COL!$A:$A,C978,COL!$G:$G,D978),
IF(AND(A978="Cervical Cancer Screening", E978="Cost per service ($USD)"),
SUMIFS(CERV!$E:$E,CERV!$A:$A,C978,CERV!$G:$G,D978),
IF(AND(A978="Cancer Screening for CKD patients", E978="Cost per service ($USD)"),
SUMIFS(CANSCRN!$E:$E,CANSCRN!$A:$A,C978,CANSCRN!$G:$G,D978),
IF(AND(A978="PSA Testing", E978="Total Expenditure ($USD per 100,000 patients)"),
SUMIFS(PSA!$F:$F,PSA!$A:$A,C978,PSA!$G:$G,D978),
IF(AND(A978="Colorectal Cancer Screening", E978="Total Expenditure ($USD per 100,000 patients)"),
SUMIFS(COL!$F:$F,COL!$A:$A,C978,COL!$G:$G,D978),
IF(AND(A978="Cervical Cancer Screening", E978="Total Expenditure ($USD per 100,000 patients)"),
SUMIFS(CERV!$F:$F,CERV!$A:$A,C978,CERV!$G:$G,D978),
SUMIFS(CANSCRN!$F:$F,CANSCRN!$A:$A,C978,CANSCRN!$G:$G,D978))))))))))))</f>
        <v>5921.416712783619</v>
      </c>
    </row>
    <row r="979" spans="1:6" x14ac:dyDescent="0.2">
      <c r="A979" s="24" t="s">
        <v>103</v>
      </c>
      <c r="B979" s="24" t="s">
        <v>101</v>
      </c>
      <c r="C979" s="24" t="s">
        <v>67</v>
      </c>
      <c r="D979" s="24">
        <v>2018</v>
      </c>
      <c r="E979" s="24" t="s">
        <v>102</v>
      </c>
      <c r="F979" s="3">
        <f>IF(AND(A979="PSA Testing", E979= "Utilization Rate (per 100,000 patients)"),
SUMIFS(PSA!$D:$D,PSA!$A:$A,C979,PSA!$G:$G,D979),
IF(AND(A979="Colorectal Cancer Screening", E979="Utilization Rate (per 100,000 patients)"),
SUMIFS(COL!$D:$D,COL!$A:$A,C979,COL!$G:$G, D979),
IF(AND(A979="Cervical Cancer Screening", E979="Utilization Rate (per 100,000 patients)"),
SUMIFS(CERV!$D:$D,CERV!$A:$A,C979,CERV!$G:$G,D979),
IF(AND(A979="Cancer Screening for CKD patients", E979="Utilization Rate (per 100,000 patients)"),
SUMIFS(CANSCRN!$D:$D,CANSCRN!$A:$A,C979,CANSCRN!$G:$G,D979),
IF(AND(A979="PSA Testing", E979="Cost per service ($USD)"),
SUMIFS(PSA!$E:$E,PSA!$A:$A,C979,PSA!$G:$G,D979),
IF(AND(A979="Colorectal Cancer Screening", E979="Cost per service ($USD)"),
SUMIFS(COL!$E:$E,COL!$A:$A,C979,COL!$G:$G,D979),
IF(AND(A979="Cervical Cancer Screening", E979="Cost per service ($USD)"),
SUMIFS(CERV!$E:$E,CERV!$A:$A,C979,CERV!$G:$G,D979),
IF(AND(A979="Cancer Screening for CKD patients", E979="Cost per service ($USD)"),
SUMIFS(CANSCRN!$E:$E,CANSCRN!$A:$A,C979,CANSCRN!$G:$G,D979),
IF(AND(A979="PSA Testing", E979="Total Expenditure ($USD per 100,000 patients)"),
SUMIFS(PSA!$F:$F,PSA!$A:$A,C979,PSA!$G:$G,D979),
IF(AND(A979="Colorectal Cancer Screening", E979="Total Expenditure ($USD per 100,000 patients)"),
SUMIFS(COL!$F:$F,COL!$A:$A,C979,COL!$G:$G,D979),
IF(AND(A979="Cervical Cancer Screening", E979="Total Expenditure ($USD per 100,000 patients)"),
SUMIFS(CERV!$F:$F,CERV!$A:$A,C979,CERV!$G:$G,D979),
SUMIFS(CANSCRN!$F:$F,CANSCRN!$A:$A,C979,CANSCRN!$G:$G,D979))))))))))))</f>
        <v>6109.1188524590161</v>
      </c>
    </row>
    <row r="980" spans="1:6" x14ac:dyDescent="0.2">
      <c r="A980" s="24" t="s">
        <v>103</v>
      </c>
      <c r="B980" s="24" t="s">
        <v>101</v>
      </c>
      <c r="C980" s="24" t="s">
        <v>67</v>
      </c>
      <c r="D980" s="24">
        <v>2019</v>
      </c>
      <c r="E980" s="24" t="s">
        <v>102</v>
      </c>
      <c r="F980" s="3">
        <f>IF(AND(A980="PSA Testing", E980= "Utilization Rate (per 100,000 patients)"),
SUMIFS(PSA!$D:$D,PSA!$A:$A,C980,PSA!$G:$G,D980),
IF(AND(A980="Colorectal Cancer Screening", E980="Utilization Rate (per 100,000 patients)"),
SUMIFS(COL!$D:$D,COL!$A:$A,C980,COL!$G:$G, D980),
IF(AND(A980="Cervical Cancer Screening", E980="Utilization Rate (per 100,000 patients)"),
SUMIFS(CERV!$D:$D,CERV!$A:$A,C980,CERV!$G:$G,D980),
IF(AND(A980="Cancer Screening for CKD patients", E980="Utilization Rate (per 100,000 patients)"),
SUMIFS(CANSCRN!$D:$D,CANSCRN!$A:$A,C980,CANSCRN!$G:$G,D980),
IF(AND(A980="PSA Testing", E980="Cost per service ($USD)"),
SUMIFS(PSA!$E:$E,PSA!$A:$A,C980,PSA!$G:$G,D980),
IF(AND(A980="Colorectal Cancer Screening", E980="Cost per service ($USD)"),
SUMIFS(COL!$E:$E,COL!$A:$A,C980,COL!$G:$G,D980),
IF(AND(A980="Cervical Cancer Screening", E980="Cost per service ($USD)"),
SUMIFS(CERV!$E:$E,CERV!$A:$A,C980,CERV!$G:$G,D980),
IF(AND(A980="Cancer Screening for CKD patients", E980="Cost per service ($USD)"),
SUMIFS(CANSCRN!$E:$E,CANSCRN!$A:$A,C980,CANSCRN!$G:$G,D980),
IF(AND(A980="PSA Testing", E980="Total Expenditure ($USD per 100,000 patients)"),
SUMIFS(PSA!$F:$F,PSA!$A:$A,C980,PSA!$G:$G,D980),
IF(AND(A980="Colorectal Cancer Screening", E980="Total Expenditure ($USD per 100,000 patients)"),
SUMIFS(COL!$F:$F,COL!$A:$A,C980,COL!$G:$G,D980),
IF(AND(A980="Cervical Cancer Screening", E980="Total Expenditure ($USD per 100,000 patients)"),
SUMIFS(CERV!$F:$F,CERV!$A:$A,C980,CERV!$G:$G,D980),
SUMIFS(CANSCRN!$F:$F,CANSCRN!$A:$A,C980,CANSCRN!$G:$G,D980))))))))))))</f>
        <v>5991.2207853837936</v>
      </c>
    </row>
    <row r="981" spans="1:6" x14ac:dyDescent="0.2">
      <c r="A981" s="24" t="s">
        <v>103</v>
      </c>
      <c r="B981" s="24" t="s">
        <v>101</v>
      </c>
      <c r="C981" s="24" t="s">
        <v>68</v>
      </c>
      <c r="D981" s="24">
        <v>2009</v>
      </c>
      <c r="E981" s="24" t="s">
        <v>102</v>
      </c>
      <c r="F981" s="3">
        <f>IF(AND(A981="PSA Testing", E981= "Utilization Rate (per 100,000 patients)"),
SUMIFS(PSA!$D:$D,PSA!$A:$A,C981,PSA!$G:$G,D981),
IF(AND(A981="Colorectal Cancer Screening", E981="Utilization Rate (per 100,000 patients)"),
SUMIFS(COL!$D:$D,COL!$A:$A,C981,COL!$G:$G, D981),
IF(AND(A981="Cervical Cancer Screening", E981="Utilization Rate (per 100,000 patients)"),
SUMIFS(CERV!$D:$D,CERV!$A:$A,C981,CERV!$G:$G,D981),
IF(AND(A981="Cancer Screening for CKD patients", E981="Utilization Rate (per 100,000 patients)"),
SUMIFS(CANSCRN!$D:$D,CANSCRN!$A:$A,C981,CANSCRN!$G:$G,D981),
IF(AND(A981="PSA Testing", E981="Cost per service ($USD)"),
SUMIFS(PSA!$E:$E,PSA!$A:$A,C981,PSA!$G:$G,D981),
IF(AND(A981="Colorectal Cancer Screening", E981="Cost per service ($USD)"),
SUMIFS(COL!$E:$E,COL!$A:$A,C981,COL!$G:$G,D981),
IF(AND(A981="Cervical Cancer Screening", E981="Cost per service ($USD)"),
SUMIFS(CERV!$E:$E,CERV!$A:$A,C981,CERV!$G:$G,D981),
IF(AND(A981="Cancer Screening for CKD patients", E981="Cost per service ($USD)"),
SUMIFS(CANSCRN!$E:$E,CANSCRN!$A:$A,C981,CANSCRN!$G:$G,D981),
IF(AND(A981="PSA Testing", E981="Total Expenditure ($USD per 100,000 patients)"),
SUMIFS(PSA!$F:$F,PSA!$A:$A,C981,PSA!$G:$G,D981),
IF(AND(A981="Colorectal Cancer Screening", E981="Total Expenditure ($USD per 100,000 patients)"),
SUMIFS(COL!$F:$F,COL!$A:$A,C981,COL!$G:$G,D981),
IF(AND(A981="Cervical Cancer Screening", E981="Total Expenditure ($USD per 100,000 patients)"),
SUMIFS(CERV!$F:$F,CERV!$A:$A,C981,CERV!$G:$G,D981),
SUMIFS(CANSCRN!$F:$F,CANSCRN!$A:$A,C981,CANSCRN!$G:$G,D981))))))))))))</f>
        <v>9149.9181182075317</v>
      </c>
    </row>
    <row r="982" spans="1:6" x14ac:dyDescent="0.2">
      <c r="A982" s="24" t="s">
        <v>103</v>
      </c>
      <c r="B982" s="24" t="s">
        <v>101</v>
      </c>
      <c r="C982" s="24" t="s">
        <v>68</v>
      </c>
      <c r="D982" s="24">
        <v>2010</v>
      </c>
      <c r="E982" s="24" t="s">
        <v>102</v>
      </c>
      <c r="F982" s="3">
        <f>IF(AND(A982="PSA Testing", E982= "Utilization Rate (per 100,000 patients)"),
SUMIFS(PSA!$D:$D,PSA!$A:$A,C982,PSA!$G:$G,D982),
IF(AND(A982="Colorectal Cancer Screening", E982="Utilization Rate (per 100,000 patients)"),
SUMIFS(COL!$D:$D,COL!$A:$A,C982,COL!$G:$G, D982),
IF(AND(A982="Cervical Cancer Screening", E982="Utilization Rate (per 100,000 patients)"),
SUMIFS(CERV!$D:$D,CERV!$A:$A,C982,CERV!$G:$G,D982),
IF(AND(A982="Cancer Screening for CKD patients", E982="Utilization Rate (per 100,000 patients)"),
SUMIFS(CANSCRN!$D:$D,CANSCRN!$A:$A,C982,CANSCRN!$G:$G,D982),
IF(AND(A982="PSA Testing", E982="Cost per service ($USD)"),
SUMIFS(PSA!$E:$E,PSA!$A:$A,C982,PSA!$G:$G,D982),
IF(AND(A982="Colorectal Cancer Screening", E982="Cost per service ($USD)"),
SUMIFS(COL!$E:$E,COL!$A:$A,C982,COL!$G:$G,D982),
IF(AND(A982="Cervical Cancer Screening", E982="Cost per service ($USD)"),
SUMIFS(CERV!$E:$E,CERV!$A:$A,C982,CERV!$G:$G,D982),
IF(AND(A982="Cancer Screening for CKD patients", E982="Cost per service ($USD)"),
SUMIFS(CANSCRN!$E:$E,CANSCRN!$A:$A,C982,CANSCRN!$G:$G,D982),
IF(AND(A982="PSA Testing", E982="Total Expenditure ($USD per 100,000 patients)"),
SUMIFS(PSA!$F:$F,PSA!$A:$A,C982,PSA!$G:$G,D982),
IF(AND(A982="Colorectal Cancer Screening", E982="Total Expenditure ($USD per 100,000 patients)"),
SUMIFS(COL!$F:$F,COL!$A:$A,C982,COL!$G:$G,D982),
IF(AND(A982="Cervical Cancer Screening", E982="Total Expenditure ($USD per 100,000 patients)"),
SUMIFS(CERV!$F:$F,CERV!$A:$A,C982,CERV!$G:$G,D982),
SUMIFS(CANSCRN!$F:$F,CANSCRN!$A:$A,C982,CANSCRN!$G:$G,D982))))))))))))</f>
        <v>8882.6849183477425</v>
      </c>
    </row>
    <row r="983" spans="1:6" x14ac:dyDescent="0.2">
      <c r="A983" s="24" t="s">
        <v>103</v>
      </c>
      <c r="B983" s="24" t="s">
        <v>101</v>
      </c>
      <c r="C983" s="24" t="s">
        <v>68</v>
      </c>
      <c r="D983" s="24">
        <v>2011</v>
      </c>
      <c r="E983" s="24" t="s">
        <v>102</v>
      </c>
      <c r="F983" s="3">
        <f>IF(AND(A983="PSA Testing", E983= "Utilization Rate (per 100,000 patients)"),
SUMIFS(PSA!$D:$D,PSA!$A:$A,C983,PSA!$G:$G,D983),
IF(AND(A983="Colorectal Cancer Screening", E983="Utilization Rate (per 100,000 patients)"),
SUMIFS(COL!$D:$D,COL!$A:$A,C983,COL!$G:$G, D983),
IF(AND(A983="Cervical Cancer Screening", E983="Utilization Rate (per 100,000 patients)"),
SUMIFS(CERV!$D:$D,CERV!$A:$A,C983,CERV!$G:$G,D983),
IF(AND(A983="Cancer Screening for CKD patients", E983="Utilization Rate (per 100,000 patients)"),
SUMIFS(CANSCRN!$D:$D,CANSCRN!$A:$A,C983,CANSCRN!$G:$G,D983),
IF(AND(A983="PSA Testing", E983="Cost per service ($USD)"),
SUMIFS(PSA!$E:$E,PSA!$A:$A,C983,PSA!$G:$G,D983),
IF(AND(A983="Colorectal Cancer Screening", E983="Cost per service ($USD)"),
SUMIFS(COL!$E:$E,COL!$A:$A,C983,COL!$G:$G,D983),
IF(AND(A983="Cervical Cancer Screening", E983="Cost per service ($USD)"),
SUMIFS(CERV!$E:$E,CERV!$A:$A,C983,CERV!$G:$G,D983),
IF(AND(A983="Cancer Screening for CKD patients", E983="Cost per service ($USD)"),
SUMIFS(CANSCRN!$E:$E,CANSCRN!$A:$A,C983,CANSCRN!$G:$G,D983),
IF(AND(A983="PSA Testing", E983="Total Expenditure ($USD per 100,000 patients)"),
SUMIFS(PSA!$F:$F,PSA!$A:$A,C983,PSA!$G:$G,D983),
IF(AND(A983="Colorectal Cancer Screening", E983="Total Expenditure ($USD per 100,000 patients)"),
SUMIFS(COL!$F:$F,COL!$A:$A,C983,COL!$G:$G,D983),
IF(AND(A983="Cervical Cancer Screening", E983="Total Expenditure ($USD per 100,000 patients)"),
SUMIFS(CERV!$F:$F,CERV!$A:$A,C983,CERV!$G:$G,D983),
SUMIFS(CANSCRN!$F:$F,CANSCRN!$A:$A,C983,CANSCRN!$G:$G,D983))))))))))))</f>
        <v>7439.2393905049748</v>
      </c>
    </row>
    <row r="984" spans="1:6" x14ac:dyDescent="0.2">
      <c r="A984" s="24" t="s">
        <v>103</v>
      </c>
      <c r="B984" s="24" t="s">
        <v>101</v>
      </c>
      <c r="C984" s="24" t="s">
        <v>68</v>
      </c>
      <c r="D984" s="24">
        <v>2012</v>
      </c>
      <c r="E984" s="24" t="s">
        <v>102</v>
      </c>
      <c r="F984" s="3">
        <f>IF(AND(A984="PSA Testing", E984= "Utilization Rate (per 100,000 patients)"),
SUMIFS(PSA!$D:$D,PSA!$A:$A,C984,PSA!$G:$G,D984),
IF(AND(A984="Colorectal Cancer Screening", E984="Utilization Rate (per 100,000 patients)"),
SUMIFS(COL!$D:$D,COL!$A:$A,C984,COL!$G:$G, D984),
IF(AND(A984="Cervical Cancer Screening", E984="Utilization Rate (per 100,000 patients)"),
SUMIFS(CERV!$D:$D,CERV!$A:$A,C984,CERV!$G:$G,D984),
IF(AND(A984="Cancer Screening for CKD patients", E984="Utilization Rate (per 100,000 patients)"),
SUMIFS(CANSCRN!$D:$D,CANSCRN!$A:$A,C984,CANSCRN!$G:$G,D984),
IF(AND(A984="PSA Testing", E984="Cost per service ($USD)"),
SUMIFS(PSA!$E:$E,PSA!$A:$A,C984,PSA!$G:$G,D984),
IF(AND(A984="Colorectal Cancer Screening", E984="Cost per service ($USD)"),
SUMIFS(COL!$E:$E,COL!$A:$A,C984,COL!$G:$G,D984),
IF(AND(A984="Cervical Cancer Screening", E984="Cost per service ($USD)"),
SUMIFS(CERV!$E:$E,CERV!$A:$A,C984,CERV!$G:$G,D984),
IF(AND(A984="Cancer Screening for CKD patients", E984="Cost per service ($USD)"),
SUMIFS(CANSCRN!$E:$E,CANSCRN!$A:$A,C984,CANSCRN!$G:$G,D984),
IF(AND(A984="PSA Testing", E984="Total Expenditure ($USD per 100,000 patients)"),
SUMIFS(PSA!$F:$F,PSA!$A:$A,C984,PSA!$G:$G,D984),
IF(AND(A984="Colorectal Cancer Screening", E984="Total Expenditure ($USD per 100,000 patients)"),
SUMIFS(COL!$F:$F,COL!$A:$A,C984,COL!$G:$G,D984),
IF(AND(A984="Cervical Cancer Screening", E984="Total Expenditure ($USD per 100,000 patients)"),
SUMIFS(CERV!$F:$F,CERV!$A:$A,C984,CERV!$G:$G,D984),
SUMIFS(CANSCRN!$F:$F,CANSCRN!$A:$A,C984,CANSCRN!$G:$G,D984))))))))))))</f>
        <v>7239.6929553051878</v>
      </c>
    </row>
    <row r="985" spans="1:6" x14ac:dyDescent="0.2">
      <c r="A985" s="24" t="s">
        <v>103</v>
      </c>
      <c r="B985" s="24" t="s">
        <v>101</v>
      </c>
      <c r="C985" s="24" t="s">
        <v>68</v>
      </c>
      <c r="D985" s="24">
        <v>2013</v>
      </c>
      <c r="E985" s="24" t="s">
        <v>102</v>
      </c>
      <c r="F985" s="3">
        <f>IF(AND(A985="PSA Testing", E985= "Utilization Rate (per 100,000 patients)"),
SUMIFS(PSA!$D:$D,PSA!$A:$A,C985,PSA!$G:$G,D985),
IF(AND(A985="Colorectal Cancer Screening", E985="Utilization Rate (per 100,000 patients)"),
SUMIFS(COL!$D:$D,COL!$A:$A,C985,COL!$G:$G, D985),
IF(AND(A985="Cervical Cancer Screening", E985="Utilization Rate (per 100,000 patients)"),
SUMIFS(CERV!$D:$D,CERV!$A:$A,C985,CERV!$G:$G,D985),
IF(AND(A985="Cancer Screening for CKD patients", E985="Utilization Rate (per 100,000 patients)"),
SUMIFS(CANSCRN!$D:$D,CANSCRN!$A:$A,C985,CANSCRN!$G:$G,D985),
IF(AND(A985="PSA Testing", E985="Cost per service ($USD)"),
SUMIFS(PSA!$E:$E,PSA!$A:$A,C985,PSA!$G:$G,D985),
IF(AND(A985="Colorectal Cancer Screening", E985="Cost per service ($USD)"),
SUMIFS(COL!$E:$E,COL!$A:$A,C985,COL!$G:$G,D985),
IF(AND(A985="Cervical Cancer Screening", E985="Cost per service ($USD)"),
SUMIFS(CERV!$E:$E,CERV!$A:$A,C985,CERV!$G:$G,D985),
IF(AND(A985="Cancer Screening for CKD patients", E985="Cost per service ($USD)"),
SUMIFS(CANSCRN!$E:$E,CANSCRN!$A:$A,C985,CANSCRN!$G:$G,D985),
IF(AND(A985="PSA Testing", E985="Total Expenditure ($USD per 100,000 patients)"),
SUMIFS(PSA!$F:$F,PSA!$A:$A,C985,PSA!$G:$G,D985),
IF(AND(A985="Colorectal Cancer Screening", E985="Total Expenditure ($USD per 100,000 patients)"),
SUMIFS(COL!$F:$F,COL!$A:$A,C985,COL!$G:$G,D985),
IF(AND(A985="Cervical Cancer Screening", E985="Total Expenditure ($USD per 100,000 patients)"),
SUMIFS(CERV!$F:$F,CERV!$A:$A,C985,CERV!$G:$G,D985),
SUMIFS(CANSCRN!$F:$F,CANSCRN!$A:$A,C985,CANSCRN!$G:$G,D985))))))))))))</f>
        <v>6880.0046252131933</v>
      </c>
    </row>
    <row r="986" spans="1:6" x14ac:dyDescent="0.2">
      <c r="A986" s="24" t="s">
        <v>103</v>
      </c>
      <c r="B986" s="24" t="s">
        <v>101</v>
      </c>
      <c r="C986" s="24" t="s">
        <v>68</v>
      </c>
      <c r="D986" s="24">
        <v>2014</v>
      </c>
      <c r="E986" s="24" t="s">
        <v>102</v>
      </c>
      <c r="F986" s="3">
        <f>IF(AND(A986="PSA Testing", E986= "Utilization Rate (per 100,000 patients)"),
SUMIFS(PSA!$D:$D,PSA!$A:$A,C986,PSA!$G:$G,D986),
IF(AND(A986="Colorectal Cancer Screening", E986="Utilization Rate (per 100,000 patients)"),
SUMIFS(COL!$D:$D,COL!$A:$A,C986,COL!$G:$G, D986),
IF(AND(A986="Cervical Cancer Screening", E986="Utilization Rate (per 100,000 patients)"),
SUMIFS(CERV!$D:$D,CERV!$A:$A,C986,CERV!$G:$G,D986),
IF(AND(A986="Cancer Screening for CKD patients", E986="Utilization Rate (per 100,000 patients)"),
SUMIFS(CANSCRN!$D:$D,CANSCRN!$A:$A,C986,CANSCRN!$G:$G,D986),
IF(AND(A986="PSA Testing", E986="Cost per service ($USD)"),
SUMIFS(PSA!$E:$E,PSA!$A:$A,C986,PSA!$G:$G,D986),
IF(AND(A986="Colorectal Cancer Screening", E986="Cost per service ($USD)"),
SUMIFS(COL!$E:$E,COL!$A:$A,C986,COL!$G:$G,D986),
IF(AND(A986="Cervical Cancer Screening", E986="Cost per service ($USD)"),
SUMIFS(CERV!$E:$E,CERV!$A:$A,C986,CERV!$G:$G,D986),
IF(AND(A986="Cancer Screening for CKD patients", E986="Cost per service ($USD)"),
SUMIFS(CANSCRN!$E:$E,CANSCRN!$A:$A,C986,CANSCRN!$G:$G,D986),
IF(AND(A986="PSA Testing", E986="Total Expenditure ($USD per 100,000 patients)"),
SUMIFS(PSA!$F:$F,PSA!$A:$A,C986,PSA!$G:$G,D986),
IF(AND(A986="Colorectal Cancer Screening", E986="Total Expenditure ($USD per 100,000 patients)"),
SUMIFS(COL!$F:$F,COL!$A:$A,C986,COL!$G:$G,D986),
IF(AND(A986="Cervical Cancer Screening", E986="Total Expenditure ($USD per 100,000 patients)"),
SUMIFS(CERV!$F:$F,CERV!$A:$A,C986,CERV!$G:$G,D986),
SUMIFS(CANSCRN!$F:$F,CANSCRN!$A:$A,C986,CANSCRN!$G:$G,D986))))))))))))</f>
        <v>6383.6295231395097</v>
      </c>
    </row>
    <row r="987" spans="1:6" x14ac:dyDescent="0.2">
      <c r="A987" s="24" t="s">
        <v>103</v>
      </c>
      <c r="B987" s="24" t="s">
        <v>101</v>
      </c>
      <c r="C987" s="24" t="s">
        <v>68</v>
      </c>
      <c r="D987" s="24">
        <v>2015</v>
      </c>
      <c r="E987" s="24" t="s">
        <v>102</v>
      </c>
      <c r="F987" s="3">
        <f>IF(AND(A987="PSA Testing", E987= "Utilization Rate (per 100,000 patients)"),
SUMIFS(PSA!$D:$D,PSA!$A:$A,C987,PSA!$G:$G,D987),
IF(AND(A987="Colorectal Cancer Screening", E987="Utilization Rate (per 100,000 patients)"),
SUMIFS(COL!$D:$D,COL!$A:$A,C987,COL!$G:$G, D987),
IF(AND(A987="Cervical Cancer Screening", E987="Utilization Rate (per 100,000 patients)"),
SUMIFS(CERV!$D:$D,CERV!$A:$A,C987,CERV!$G:$G,D987),
IF(AND(A987="Cancer Screening for CKD patients", E987="Utilization Rate (per 100,000 patients)"),
SUMIFS(CANSCRN!$D:$D,CANSCRN!$A:$A,C987,CANSCRN!$G:$G,D987),
IF(AND(A987="PSA Testing", E987="Cost per service ($USD)"),
SUMIFS(PSA!$E:$E,PSA!$A:$A,C987,PSA!$G:$G,D987),
IF(AND(A987="Colorectal Cancer Screening", E987="Cost per service ($USD)"),
SUMIFS(COL!$E:$E,COL!$A:$A,C987,COL!$G:$G,D987),
IF(AND(A987="Cervical Cancer Screening", E987="Cost per service ($USD)"),
SUMIFS(CERV!$E:$E,CERV!$A:$A,C987,CERV!$G:$G,D987),
IF(AND(A987="Cancer Screening for CKD patients", E987="Cost per service ($USD)"),
SUMIFS(CANSCRN!$E:$E,CANSCRN!$A:$A,C987,CANSCRN!$G:$G,D987),
IF(AND(A987="PSA Testing", E987="Total Expenditure ($USD per 100,000 patients)"),
SUMIFS(PSA!$F:$F,PSA!$A:$A,C987,PSA!$G:$G,D987),
IF(AND(A987="Colorectal Cancer Screening", E987="Total Expenditure ($USD per 100,000 patients)"),
SUMIFS(COL!$F:$F,COL!$A:$A,C987,COL!$G:$G,D987),
IF(AND(A987="Cervical Cancer Screening", E987="Total Expenditure ($USD per 100,000 patients)"),
SUMIFS(CERV!$F:$F,CERV!$A:$A,C987,CERV!$G:$G,D987),
SUMIFS(CANSCRN!$F:$F,CANSCRN!$A:$A,C987,CANSCRN!$G:$G,D987))))))))))))</f>
        <v>6360.3209336250911</v>
      </c>
    </row>
    <row r="988" spans="1:6" x14ac:dyDescent="0.2">
      <c r="A988" s="24" t="s">
        <v>103</v>
      </c>
      <c r="B988" s="24" t="s">
        <v>101</v>
      </c>
      <c r="C988" s="24" t="s">
        <v>68</v>
      </c>
      <c r="D988" s="24">
        <v>2016</v>
      </c>
      <c r="E988" s="24" t="s">
        <v>102</v>
      </c>
      <c r="F988" s="3">
        <f>IF(AND(A988="PSA Testing", E988= "Utilization Rate (per 100,000 patients)"),
SUMIFS(PSA!$D:$D,PSA!$A:$A,C988,PSA!$G:$G,D988),
IF(AND(A988="Colorectal Cancer Screening", E988="Utilization Rate (per 100,000 patients)"),
SUMIFS(COL!$D:$D,COL!$A:$A,C988,COL!$G:$G, D988),
IF(AND(A988="Cervical Cancer Screening", E988="Utilization Rate (per 100,000 patients)"),
SUMIFS(CERV!$D:$D,CERV!$A:$A,C988,CERV!$G:$G,D988),
IF(AND(A988="Cancer Screening for CKD patients", E988="Utilization Rate (per 100,000 patients)"),
SUMIFS(CANSCRN!$D:$D,CANSCRN!$A:$A,C988,CANSCRN!$G:$G,D988),
IF(AND(A988="PSA Testing", E988="Cost per service ($USD)"),
SUMIFS(PSA!$E:$E,PSA!$A:$A,C988,PSA!$G:$G,D988),
IF(AND(A988="Colorectal Cancer Screening", E988="Cost per service ($USD)"),
SUMIFS(COL!$E:$E,COL!$A:$A,C988,COL!$G:$G,D988),
IF(AND(A988="Cervical Cancer Screening", E988="Cost per service ($USD)"),
SUMIFS(CERV!$E:$E,CERV!$A:$A,C988,CERV!$G:$G,D988),
IF(AND(A988="Cancer Screening for CKD patients", E988="Cost per service ($USD)"),
SUMIFS(CANSCRN!$E:$E,CANSCRN!$A:$A,C988,CANSCRN!$G:$G,D988),
IF(AND(A988="PSA Testing", E988="Total Expenditure ($USD per 100,000 patients)"),
SUMIFS(PSA!$F:$F,PSA!$A:$A,C988,PSA!$G:$G,D988),
IF(AND(A988="Colorectal Cancer Screening", E988="Total Expenditure ($USD per 100,000 patients)"),
SUMIFS(COL!$F:$F,COL!$A:$A,C988,COL!$G:$G,D988),
IF(AND(A988="Cervical Cancer Screening", E988="Total Expenditure ($USD per 100,000 patients)"),
SUMIFS(CERV!$F:$F,CERV!$A:$A,C988,CERV!$G:$G,D988),
SUMIFS(CANSCRN!$F:$F,CANSCRN!$A:$A,C988,CANSCRN!$G:$G,D988))))))))))))</f>
        <v>6736.6096079514073</v>
      </c>
    </row>
    <row r="989" spans="1:6" x14ac:dyDescent="0.2">
      <c r="A989" s="24" t="s">
        <v>103</v>
      </c>
      <c r="B989" s="24" t="s">
        <v>101</v>
      </c>
      <c r="C989" s="24" t="s">
        <v>68</v>
      </c>
      <c r="D989" s="24">
        <v>2017</v>
      </c>
      <c r="E989" s="24" t="s">
        <v>102</v>
      </c>
      <c r="F989" s="3">
        <f>IF(AND(A989="PSA Testing", E989= "Utilization Rate (per 100,000 patients)"),
SUMIFS(PSA!$D:$D,PSA!$A:$A,C989,PSA!$G:$G,D989),
IF(AND(A989="Colorectal Cancer Screening", E989="Utilization Rate (per 100,000 patients)"),
SUMIFS(COL!$D:$D,COL!$A:$A,C989,COL!$G:$G, D989),
IF(AND(A989="Cervical Cancer Screening", E989="Utilization Rate (per 100,000 patients)"),
SUMIFS(CERV!$D:$D,CERV!$A:$A,C989,CERV!$G:$G,D989),
IF(AND(A989="Cancer Screening for CKD patients", E989="Utilization Rate (per 100,000 patients)"),
SUMIFS(CANSCRN!$D:$D,CANSCRN!$A:$A,C989,CANSCRN!$G:$G,D989),
IF(AND(A989="PSA Testing", E989="Cost per service ($USD)"),
SUMIFS(PSA!$E:$E,PSA!$A:$A,C989,PSA!$G:$G,D989),
IF(AND(A989="Colorectal Cancer Screening", E989="Cost per service ($USD)"),
SUMIFS(COL!$E:$E,COL!$A:$A,C989,COL!$G:$G,D989),
IF(AND(A989="Cervical Cancer Screening", E989="Cost per service ($USD)"),
SUMIFS(CERV!$E:$E,CERV!$A:$A,C989,CERV!$G:$G,D989),
IF(AND(A989="Cancer Screening for CKD patients", E989="Cost per service ($USD)"),
SUMIFS(CANSCRN!$E:$E,CANSCRN!$A:$A,C989,CANSCRN!$G:$G,D989),
IF(AND(A989="PSA Testing", E989="Total Expenditure ($USD per 100,000 patients)"),
SUMIFS(PSA!$F:$F,PSA!$A:$A,C989,PSA!$G:$G,D989),
IF(AND(A989="Colorectal Cancer Screening", E989="Total Expenditure ($USD per 100,000 patients)"),
SUMIFS(COL!$F:$F,COL!$A:$A,C989,COL!$G:$G,D989),
IF(AND(A989="Cervical Cancer Screening", E989="Total Expenditure ($USD per 100,000 patients)"),
SUMIFS(CERV!$F:$F,CERV!$A:$A,C989,CERV!$G:$G,D989),
SUMIFS(CANSCRN!$F:$F,CANSCRN!$A:$A,C989,CANSCRN!$G:$G,D989))))))))))))</f>
        <v>6803.3389559275111</v>
      </c>
    </row>
    <row r="990" spans="1:6" x14ac:dyDescent="0.2">
      <c r="A990" s="24" t="s">
        <v>103</v>
      </c>
      <c r="B990" s="24" t="s">
        <v>101</v>
      </c>
      <c r="C990" s="24" t="s">
        <v>68</v>
      </c>
      <c r="D990" s="24">
        <v>2018</v>
      </c>
      <c r="E990" s="24" t="s">
        <v>102</v>
      </c>
      <c r="F990" s="3">
        <f>IF(AND(A990="PSA Testing", E990= "Utilization Rate (per 100,000 patients)"),
SUMIFS(PSA!$D:$D,PSA!$A:$A,C990,PSA!$G:$G,D990),
IF(AND(A990="Colorectal Cancer Screening", E990="Utilization Rate (per 100,000 patients)"),
SUMIFS(COL!$D:$D,COL!$A:$A,C990,COL!$G:$G, D990),
IF(AND(A990="Cervical Cancer Screening", E990="Utilization Rate (per 100,000 patients)"),
SUMIFS(CERV!$D:$D,CERV!$A:$A,C990,CERV!$G:$G,D990),
IF(AND(A990="Cancer Screening for CKD patients", E990="Utilization Rate (per 100,000 patients)"),
SUMIFS(CANSCRN!$D:$D,CANSCRN!$A:$A,C990,CANSCRN!$G:$G,D990),
IF(AND(A990="PSA Testing", E990="Cost per service ($USD)"),
SUMIFS(PSA!$E:$E,PSA!$A:$A,C990,PSA!$G:$G,D990),
IF(AND(A990="Colorectal Cancer Screening", E990="Cost per service ($USD)"),
SUMIFS(COL!$E:$E,COL!$A:$A,C990,COL!$G:$G,D990),
IF(AND(A990="Cervical Cancer Screening", E990="Cost per service ($USD)"),
SUMIFS(CERV!$E:$E,CERV!$A:$A,C990,CERV!$G:$G,D990),
IF(AND(A990="Cancer Screening for CKD patients", E990="Cost per service ($USD)"),
SUMIFS(CANSCRN!$E:$E,CANSCRN!$A:$A,C990,CANSCRN!$G:$G,D990),
IF(AND(A990="PSA Testing", E990="Total Expenditure ($USD per 100,000 patients)"),
SUMIFS(PSA!$F:$F,PSA!$A:$A,C990,PSA!$G:$G,D990),
IF(AND(A990="Colorectal Cancer Screening", E990="Total Expenditure ($USD per 100,000 patients)"),
SUMIFS(COL!$F:$F,COL!$A:$A,C990,COL!$G:$G,D990),
IF(AND(A990="Cervical Cancer Screening", E990="Total Expenditure ($USD per 100,000 patients)"),
SUMIFS(CERV!$F:$F,CERV!$A:$A,C990,CERV!$G:$G,D990),
SUMIFS(CANSCRN!$F:$F,CANSCRN!$A:$A,C990,CANSCRN!$G:$G,D990))))))))))))</f>
        <v>6778.7742899850527</v>
      </c>
    </row>
    <row r="991" spans="1:6" x14ac:dyDescent="0.2">
      <c r="A991" s="24" t="s">
        <v>103</v>
      </c>
      <c r="B991" s="24" t="s">
        <v>101</v>
      </c>
      <c r="C991" s="24" t="s">
        <v>68</v>
      </c>
      <c r="D991" s="24">
        <v>2019</v>
      </c>
      <c r="E991" s="24" t="s">
        <v>102</v>
      </c>
      <c r="F991" s="3">
        <f>IF(AND(A991="PSA Testing", E991= "Utilization Rate (per 100,000 patients)"),
SUMIFS(PSA!$D:$D,PSA!$A:$A,C991,PSA!$G:$G,D991),
IF(AND(A991="Colorectal Cancer Screening", E991="Utilization Rate (per 100,000 patients)"),
SUMIFS(COL!$D:$D,COL!$A:$A,C991,COL!$G:$G, D991),
IF(AND(A991="Cervical Cancer Screening", E991="Utilization Rate (per 100,000 patients)"),
SUMIFS(CERV!$D:$D,CERV!$A:$A,C991,CERV!$G:$G,D991),
IF(AND(A991="Cancer Screening for CKD patients", E991="Utilization Rate (per 100,000 patients)"),
SUMIFS(CANSCRN!$D:$D,CANSCRN!$A:$A,C991,CANSCRN!$G:$G,D991),
IF(AND(A991="PSA Testing", E991="Cost per service ($USD)"),
SUMIFS(PSA!$E:$E,PSA!$A:$A,C991,PSA!$G:$G,D991),
IF(AND(A991="Colorectal Cancer Screening", E991="Cost per service ($USD)"),
SUMIFS(COL!$E:$E,COL!$A:$A,C991,COL!$G:$G,D991),
IF(AND(A991="Cervical Cancer Screening", E991="Cost per service ($USD)"),
SUMIFS(CERV!$E:$E,CERV!$A:$A,C991,CERV!$G:$G,D991),
IF(AND(A991="Cancer Screening for CKD patients", E991="Cost per service ($USD)"),
SUMIFS(CANSCRN!$E:$E,CANSCRN!$A:$A,C991,CANSCRN!$G:$G,D991),
IF(AND(A991="PSA Testing", E991="Total Expenditure ($USD per 100,000 patients)"),
SUMIFS(PSA!$F:$F,PSA!$A:$A,C991,PSA!$G:$G,D991),
IF(AND(A991="Colorectal Cancer Screening", E991="Total Expenditure ($USD per 100,000 patients)"),
SUMIFS(COL!$F:$F,COL!$A:$A,C991,COL!$G:$G,D991),
IF(AND(A991="Cervical Cancer Screening", E991="Total Expenditure ($USD per 100,000 patients)"),
SUMIFS(CERV!$F:$F,CERV!$A:$A,C991,CERV!$G:$G,D991),
SUMIFS(CANSCRN!$F:$F,CANSCRN!$A:$A,C991,CANSCRN!$G:$G,D991))))))))))))</f>
        <v>6515.7990611644364</v>
      </c>
    </row>
    <row r="992" spans="1:6" x14ac:dyDescent="0.2">
      <c r="A992" s="24" t="s">
        <v>103</v>
      </c>
      <c r="B992" s="24" t="s">
        <v>101</v>
      </c>
      <c r="C992" s="24" t="s">
        <v>70</v>
      </c>
      <c r="D992" s="24">
        <v>2009</v>
      </c>
      <c r="E992" s="24" t="s">
        <v>102</v>
      </c>
      <c r="F992" s="3">
        <f>IF(AND(A992="PSA Testing", E992= "Utilization Rate (per 100,000 patients)"),
SUMIFS(PSA!$D:$D,PSA!$A:$A,C992,PSA!$G:$G,D992),
IF(AND(A992="Colorectal Cancer Screening", E992="Utilization Rate (per 100,000 patients)"),
SUMIFS(COL!$D:$D,COL!$A:$A,C992,COL!$G:$G, D992),
IF(AND(A992="Cervical Cancer Screening", E992="Utilization Rate (per 100,000 patients)"),
SUMIFS(CERV!$D:$D,CERV!$A:$A,C992,CERV!$G:$G,D992),
IF(AND(A992="Cancer Screening for CKD patients", E992="Utilization Rate (per 100,000 patients)"),
SUMIFS(CANSCRN!$D:$D,CANSCRN!$A:$A,C992,CANSCRN!$G:$G,D992),
IF(AND(A992="PSA Testing", E992="Cost per service ($USD)"),
SUMIFS(PSA!$E:$E,PSA!$A:$A,C992,PSA!$G:$G,D992),
IF(AND(A992="Colorectal Cancer Screening", E992="Cost per service ($USD)"),
SUMIFS(COL!$E:$E,COL!$A:$A,C992,COL!$G:$G,D992),
IF(AND(A992="Cervical Cancer Screening", E992="Cost per service ($USD)"),
SUMIFS(CERV!$E:$E,CERV!$A:$A,C992,CERV!$G:$G,D992),
IF(AND(A992="Cancer Screening for CKD patients", E992="Cost per service ($USD)"),
SUMIFS(CANSCRN!$E:$E,CANSCRN!$A:$A,C992,CANSCRN!$G:$G,D992),
IF(AND(A992="PSA Testing", E992="Total Expenditure ($USD per 100,000 patients)"),
SUMIFS(PSA!$F:$F,PSA!$A:$A,C992,PSA!$G:$G,D992),
IF(AND(A992="Colorectal Cancer Screening", E992="Total Expenditure ($USD per 100,000 patients)"),
SUMIFS(COL!$F:$F,COL!$A:$A,C992,COL!$G:$G,D992),
IF(AND(A992="Cervical Cancer Screening", E992="Total Expenditure ($USD per 100,000 patients)"),
SUMIFS(CERV!$F:$F,CERV!$A:$A,C992,CERV!$G:$G,D992),
SUMIFS(CANSCRN!$F:$F,CANSCRN!$A:$A,C992,CANSCRN!$G:$G,D992))))))))))))</f>
        <v>18134.787472035794</v>
      </c>
    </row>
    <row r="993" spans="1:6" x14ac:dyDescent="0.2">
      <c r="A993" s="24" t="s">
        <v>103</v>
      </c>
      <c r="B993" s="24" t="s">
        <v>101</v>
      </c>
      <c r="C993" s="24" t="s">
        <v>70</v>
      </c>
      <c r="D993" s="24">
        <v>2010</v>
      </c>
      <c r="E993" s="24" t="s">
        <v>102</v>
      </c>
      <c r="F993" s="3">
        <f>IF(AND(A993="PSA Testing", E993= "Utilization Rate (per 100,000 patients)"),
SUMIFS(PSA!$D:$D,PSA!$A:$A,C993,PSA!$G:$G,D993),
IF(AND(A993="Colorectal Cancer Screening", E993="Utilization Rate (per 100,000 patients)"),
SUMIFS(COL!$D:$D,COL!$A:$A,C993,COL!$G:$G, D993),
IF(AND(A993="Cervical Cancer Screening", E993="Utilization Rate (per 100,000 patients)"),
SUMIFS(CERV!$D:$D,CERV!$A:$A,C993,CERV!$G:$G,D993),
IF(AND(A993="Cancer Screening for CKD patients", E993="Utilization Rate (per 100,000 patients)"),
SUMIFS(CANSCRN!$D:$D,CANSCRN!$A:$A,C993,CANSCRN!$G:$G,D993),
IF(AND(A993="PSA Testing", E993="Cost per service ($USD)"),
SUMIFS(PSA!$E:$E,PSA!$A:$A,C993,PSA!$G:$G,D993),
IF(AND(A993="Colorectal Cancer Screening", E993="Cost per service ($USD)"),
SUMIFS(COL!$E:$E,COL!$A:$A,C993,COL!$G:$G,D993),
IF(AND(A993="Cervical Cancer Screening", E993="Cost per service ($USD)"),
SUMIFS(CERV!$E:$E,CERV!$A:$A,C993,CERV!$G:$G,D993),
IF(AND(A993="Cancer Screening for CKD patients", E993="Cost per service ($USD)"),
SUMIFS(CANSCRN!$E:$E,CANSCRN!$A:$A,C993,CANSCRN!$G:$G,D993),
IF(AND(A993="PSA Testing", E993="Total Expenditure ($USD per 100,000 patients)"),
SUMIFS(PSA!$F:$F,PSA!$A:$A,C993,PSA!$G:$G,D993),
IF(AND(A993="Colorectal Cancer Screening", E993="Total Expenditure ($USD per 100,000 patients)"),
SUMIFS(COL!$F:$F,COL!$A:$A,C993,COL!$G:$G,D993),
IF(AND(A993="Cervical Cancer Screening", E993="Total Expenditure ($USD per 100,000 patients)"),
SUMIFS(CERV!$F:$F,CERV!$A:$A,C993,CERV!$G:$G,D993),
SUMIFS(CANSCRN!$F:$F,CANSCRN!$A:$A,C993,CANSCRN!$G:$G,D993))))))))))))</f>
        <v>17686.09742747674</v>
      </c>
    </row>
    <row r="994" spans="1:6" x14ac:dyDescent="0.2">
      <c r="A994" s="24" t="s">
        <v>103</v>
      </c>
      <c r="B994" s="24" t="s">
        <v>101</v>
      </c>
      <c r="C994" s="24" t="s">
        <v>70</v>
      </c>
      <c r="D994" s="24">
        <v>2011</v>
      </c>
      <c r="E994" s="24" t="s">
        <v>102</v>
      </c>
      <c r="F994" s="3">
        <f>IF(AND(A994="PSA Testing", E994= "Utilization Rate (per 100,000 patients)"),
SUMIFS(PSA!$D:$D,PSA!$A:$A,C994,PSA!$G:$G,D994),
IF(AND(A994="Colorectal Cancer Screening", E994="Utilization Rate (per 100,000 patients)"),
SUMIFS(COL!$D:$D,COL!$A:$A,C994,COL!$G:$G, D994),
IF(AND(A994="Cervical Cancer Screening", E994="Utilization Rate (per 100,000 patients)"),
SUMIFS(CERV!$D:$D,CERV!$A:$A,C994,CERV!$G:$G,D994),
IF(AND(A994="Cancer Screening for CKD patients", E994="Utilization Rate (per 100,000 patients)"),
SUMIFS(CANSCRN!$D:$D,CANSCRN!$A:$A,C994,CANSCRN!$G:$G,D994),
IF(AND(A994="PSA Testing", E994="Cost per service ($USD)"),
SUMIFS(PSA!$E:$E,PSA!$A:$A,C994,PSA!$G:$G,D994),
IF(AND(A994="Colorectal Cancer Screening", E994="Cost per service ($USD)"),
SUMIFS(COL!$E:$E,COL!$A:$A,C994,COL!$G:$G,D994),
IF(AND(A994="Cervical Cancer Screening", E994="Cost per service ($USD)"),
SUMIFS(CERV!$E:$E,CERV!$A:$A,C994,CERV!$G:$G,D994),
IF(AND(A994="Cancer Screening for CKD patients", E994="Cost per service ($USD)"),
SUMIFS(CANSCRN!$E:$E,CANSCRN!$A:$A,C994,CANSCRN!$G:$G,D994),
IF(AND(A994="PSA Testing", E994="Total Expenditure ($USD per 100,000 patients)"),
SUMIFS(PSA!$F:$F,PSA!$A:$A,C994,PSA!$G:$G,D994),
IF(AND(A994="Colorectal Cancer Screening", E994="Total Expenditure ($USD per 100,000 patients)"),
SUMIFS(COL!$F:$F,COL!$A:$A,C994,COL!$G:$G,D994),
IF(AND(A994="Cervical Cancer Screening", E994="Total Expenditure ($USD per 100,000 patients)"),
SUMIFS(CERV!$F:$F,CERV!$A:$A,C994,CERV!$G:$G,D994),
SUMIFS(CANSCRN!$F:$F,CANSCRN!$A:$A,C994,CANSCRN!$G:$G,D994))))))))))))</f>
        <v>17608.476286579215</v>
      </c>
    </row>
    <row r="995" spans="1:6" x14ac:dyDescent="0.2">
      <c r="A995" s="24" t="s">
        <v>103</v>
      </c>
      <c r="B995" s="24" t="s">
        <v>101</v>
      </c>
      <c r="C995" s="24" t="s">
        <v>70</v>
      </c>
      <c r="D995" s="24">
        <v>2012</v>
      </c>
      <c r="E995" s="24" t="s">
        <v>102</v>
      </c>
      <c r="F995" s="3">
        <f>IF(AND(A995="PSA Testing", E995= "Utilization Rate (per 100,000 patients)"),
SUMIFS(PSA!$D:$D,PSA!$A:$A,C995,PSA!$G:$G,D995),
IF(AND(A995="Colorectal Cancer Screening", E995="Utilization Rate (per 100,000 patients)"),
SUMIFS(COL!$D:$D,COL!$A:$A,C995,COL!$G:$G, D995),
IF(AND(A995="Cervical Cancer Screening", E995="Utilization Rate (per 100,000 patients)"),
SUMIFS(CERV!$D:$D,CERV!$A:$A,C995,CERV!$G:$G,D995),
IF(AND(A995="Cancer Screening for CKD patients", E995="Utilization Rate (per 100,000 patients)"),
SUMIFS(CANSCRN!$D:$D,CANSCRN!$A:$A,C995,CANSCRN!$G:$G,D995),
IF(AND(A995="PSA Testing", E995="Cost per service ($USD)"),
SUMIFS(PSA!$E:$E,PSA!$A:$A,C995,PSA!$G:$G,D995),
IF(AND(A995="Colorectal Cancer Screening", E995="Cost per service ($USD)"),
SUMIFS(COL!$E:$E,COL!$A:$A,C995,COL!$G:$G,D995),
IF(AND(A995="Cervical Cancer Screening", E995="Cost per service ($USD)"),
SUMIFS(CERV!$E:$E,CERV!$A:$A,C995,CERV!$G:$G,D995),
IF(AND(A995="Cancer Screening for CKD patients", E995="Cost per service ($USD)"),
SUMIFS(CANSCRN!$E:$E,CANSCRN!$A:$A,C995,CANSCRN!$G:$G,D995),
IF(AND(A995="PSA Testing", E995="Total Expenditure ($USD per 100,000 patients)"),
SUMIFS(PSA!$F:$F,PSA!$A:$A,C995,PSA!$G:$G,D995),
IF(AND(A995="Colorectal Cancer Screening", E995="Total Expenditure ($USD per 100,000 patients)"),
SUMIFS(COL!$F:$F,COL!$A:$A,C995,COL!$G:$G,D995),
IF(AND(A995="Cervical Cancer Screening", E995="Total Expenditure ($USD per 100,000 patients)"),
SUMIFS(CERV!$F:$F,CERV!$A:$A,C995,CERV!$G:$G,D995),
SUMIFS(CANSCRN!$F:$F,CANSCRN!$A:$A,C995,CANSCRN!$G:$G,D995))))))))))))</f>
        <v>16707.382470356912</v>
      </c>
    </row>
    <row r="996" spans="1:6" x14ac:dyDescent="0.2">
      <c r="A996" s="24" t="s">
        <v>103</v>
      </c>
      <c r="B996" s="24" t="s">
        <v>101</v>
      </c>
      <c r="C996" s="24" t="s">
        <v>70</v>
      </c>
      <c r="D996" s="24">
        <v>2013</v>
      </c>
      <c r="E996" s="24" t="s">
        <v>102</v>
      </c>
      <c r="F996" s="3">
        <f>IF(AND(A996="PSA Testing", E996= "Utilization Rate (per 100,000 patients)"),
SUMIFS(PSA!$D:$D,PSA!$A:$A,C996,PSA!$G:$G,D996),
IF(AND(A996="Colorectal Cancer Screening", E996="Utilization Rate (per 100,000 patients)"),
SUMIFS(COL!$D:$D,COL!$A:$A,C996,COL!$G:$G, D996),
IF(AND(A996="Cervical Cancer Screening", E996="Utilization Rate (per 100,000 patients)"),
SUMIFS(CERV!$D:$D,CERV!$A:$A,C996,CERV!$G:$G,D996),
IF(AND(A996="Cancer Screening for CKD patients", E996="Utilization Rate (per 100,000 patients)"),
SUMIFS(CANSCRN!$D:$D,CANSCRN!$A:$A,C996,CANSCRN!$G:$G,D996),
IF(AND(A996="PSA Testing", E996="Cost per service ($USD)"),
SUMIFS(PSA!$E:$E,PSA!$A:$A,C996,PSA!$G:$G,D996),
IF(AND(A996="Colorectal Cancer Screening", E996="Cost per service ($USD)"),
SUMIFS(COL!$E:$E,COL!$A:$A,C996,COL!$G:$G,D996),
IF(AND(A996="Cervical Cancer Screening", E996="Cost per service ($USD)"),
SUMIFS(CERV!$E:$E,CERV!$A:$A,C996,CERV!$G:$G,D996),
IF(AND(A996="Cancer Screening for CKD patients", E996="Cost per service ($USD)"),
SUMIFS(CANSCRN!$E:$E,CANSCRN!$A:$A,C996,CANSCRN!$G:$G,D996),
IF(AND(A996="PSA Testing", E996="Total Expenditure ($USD per 100,000 patients)"),
SUMIFS(PSA!$F:$F,PSA!$A:$A,C996,PSA!$G:$G,D996),
IF(AND(A996="Colorectal Cancer Screening", E996="Total Expenditure ($USD per 100,000 patients)"),
SUMIFS(COL!$F:$F,COL!$A:$A,C996,COL!$G:$G,D996),
IF(AND(A996="Cervical Cancer Screening", E996="Total Expenditure ($USD per 100,000 patients)"),
SUMIFS(CERV!$F:$F,CERV!$A:$A,C996,CERV!$G:$G,D996),
SUMIFS(CANSCRN!$F:$F,CANSCRN!$A:$A,C996,CANSCRN!$G:$G,D996))))))))))))</f>
        <v>16154.201826378454</v>
      </c>
    </row>
    <row r="997" spans="1:6" x14ac:dyDescent="0.2">
      <c r="A997" s="24" t="s">
        <v>103</v>
      </c>
      <c r="B997" s="24" t="s">
        <v>101</v>
      </c>
      <c r="C997" s="24" t="s">
        <v>70</v>
      </c>
      <c r="D997" s="24">
        <v>2014</v>
      </c>
      <c r="E997" s="24" t="s">
        <v>102</v>
      </c>
      <c r="F997" s="3">
        <f>IF(AND(A997="PSA Testing", E997= "Utilization Rate (per 100,000 patients)"),
SUMIFS(PSA!$D:$D,PSA!$A:$A,C997,PSA!$G:$G,D997),
IF(AND(A997="Colorectal Cancer Screening", E997="Utilization Rate (per 100,000 patients)"),
SUMIFS(COL!$D:$D,COL!$A:$A,C997,COL!$G:$G, D997),
IF(AND(A997="Cervical Cancer Screening", E997="Utilization Rate (per 100,000 patients)"),
SUMIFS(CERV!$D:$D,CERV!$A:$A,C997,CERV!$G:$G,D997),
IF(AND(A997="Cancer Screening for CKD patients", E997="Utilization Rate (per 100,000 patients)"),
SUMIFS(CANSCRN!$D:$D,CANSCRN!$A:$A,C997,CANSCRN!$G:$G,D997),
IF(AND(A997="PSA Testing", E997="Cost per service ($USD)"),
SUMIFS(PSA!$E:$E,PSA!$A:$A,C997,PSA!$G:$G,D997),
IF(AND(A997="Colorectal Cancer Screening", E997="Cost per service ($USD)"),
SUMIFS(COL!$E:$E,COL!$A:$A,C997,COL!$G:$G,D997),
IF(AND(A997="Cervical Cancer Screening", E997="Cost per service ($USD)"),
SUMIFS(CERV!$E:$E,CERV!$A:$A,C997,CERV!$G:$G,D997),
IF(AND(A997="Cancer Screening for CKD patients", E997="Cost per service ($USD)"),
SUMIFS(CANSCRN!$E:$E,CANSCRN!$A:$A,C997,CANSCRN!$G:$G,D997),
IF(AND(A997="PSA Testing", E997="Total Expenditure ($USD per 100,000 patients)"),
SUMIFS(PSA!$F:$F,PSA!$A:$A,C997,PSA!$G:$G,D997),
IF(AND(A997="Colorectal Cancer Screening", E997="Total Expenditure ($USD per 100,000 patients)"),
SUMIFS(COL!$F:$F,COL!$A:$A,C997,COL!$G:$G,D997),
IF(AND(A997="Cervical Cancer Screening", E997="Total Expenditure ($USD per 100,000 patients)"),
SUMIFS(CERV!$F:$F,CERV!$A:$A,C997,CERV!$G:$G,D997),
SUMIFS(CANSCRN!$F:$F,CANSCRN!$A:$A,C997,CANSCRN!$G:$G,D997))))))))))))</f>
        <v>12769.502156017248</v>
      </c>
    </row>
    <row r="998" spans="1:6" x14ac:dyDescent="0.2">
      <c r="A998" s="24" t="s">
        <v>103</v>
      </c>
      <c r="B998" s="24" t="s">
        <v>101</v>
      </c>
      <c r="C998" s="24" t="s">
        <v>70</v>
      </c>
      <c r="D998" s="24">
        <v>2015</v>
      </c>
      <c r="E998" s="24" t="s">
        <v>102</v>
      </c>
      <c r="F998" s="3">
        <f>IF(AND(A998="PSA Testing", E998= "Utilization Rate (per 100,000 patients)"),
SUMIFS(PSA!$D:$D,PSA!$A:$A,C998,PSA!$G:$G,D998),
IF(AND(A998="Colorectal Cancer Screening", E998="Utilization Rate (per 100,000 patients)"),
SUMIFS(COL!$D:$D,COL!$A:$A,C998,COL!$G:$G, D998),
IF(AND(A998="Cervical Cancer Screening", E998="Utilization Rate (per 100,000 patients)"),
SUMIFS(CERV!$D:$D,CERV!$A:$A,C998,CERV!$G:$G,D998),
IF(AND(A998="Cancer Screening for CKD patients", E998="Utilization Rate (per 100,000 patients)"),
SUMIFS(CANSCRN!$D:$D,CANSCRN!$A:$A,C998,CANSCRN!$G:$G,D998),
IF(AND(A998="PSA Testing", E998="Cost per service ($USD)"),
SUMIFS(PSA!$E:$E,PSA!$A:$A,C998,PSA!$G:$G,D998),
IF(AND(A998="Colorectal Cancer Screening", E998="Cost per service ($USD)"),
SUMIFS(COL!$E:$E,COL!$A:$A,C998,COL!$G:$G,D998),
IF(AND(A998="Cervical Cancer Screening", E998="Cost per service ($USD)"),
SUMIFS(CERV!$E:$E,CERV!$A:$A,C998,CERV!$G:$G,D998),
IF(AND(A998="Cancer Screening for CKD patients", E998="Cost per service ($USD)"),
SUMIFS(CANSCRN!$E:$E,CANSCRN!$A:$A,C998,CANSCRN!$G:$G,D998),
IF(AND(A998="PSA Testing", E998="Total Expenditure ($USD per 100,000 patients)"),
SUMIFS(PSA!$F:$F,PSA!$A:$A,C998,PSA!$G:$G,D998),
IF(AND(A998="Colorectal Cancer Screening", E998="Total Expenditure ($USD per 100,000 patients)"),
SUMIFS(COL!$F:$F,COL!$A:$A,C998,COL!$G:$G,D998),
IF(AND(A998="Cervical Cancer Screening", E998="Total Expenditure ($USD per 100,000 patients)"),
SUMIFS(CERV!$F:$F,CERV!$A:$A,C998,CERV!$G:$G,D998),
SUMIFS(CANSCRN!$F:$F,CANSCRN!$A:$A,C998,CANSCRN!$G:$G,D998))))))))))))</f>
        <v>12160.633484162896</v>
      </c>
    </row>
    <row r="999" spans="1:6" x14ac:dyDescent="0.2">
      <c r="A999" s="24" t="s">
        <v>103</v>
      </c>
      <c r="B999" s="24" t="s">
        <v>101</v>
      </c>
      <c r="C999" s="24" t="s">
        <v>70</v>
      </c>
      <c r="D999" s="24">
        <v>2016</v>
      </c>
      <c r="E999" s="24" t="s">
        <v>102</v>
      </c>
      <c r="F999" s="3">
        <f>IF(AND(A999="PSA Testing", E999= "Utilization Rate (per 100,000 patients)"),
SUMIFS(PSA!$D:$D,PSA!$A:$A,C999,PSA!$G:$G,D999),
IF(AND(A999="Colorectal Cancer Screening", E999="Utilization Rate (per 100,000 patients)"),
SUMIFS(COL!$D:$D,COL!$A:$A,C999,COL!$G:$G, D999),
IF(AND(A999="Cervical Cancer Screening", E999="Utilization Rate (per 100,000 patients)"),
SUMIFS(CERV!$D:$D,CERV!$A:$A,C999,CERV!$G:$G,D999),
IF(AND(A999="Cancer Screening for CKD patients", E999="Utilization Rate (per 100,000 patients)"),
SUMIFS(CANSCRN!$D:$D,CANSCRN!$A:$A,C999,CANSCRN!$G:$G,D999),
IF(AND(A999="PSA Testing", E999="Cost per service ($USD)"),
SUMIFS(PSA!$E:$E,PSA!$A:$A,C999,PSA!$G:$G,D999),
IF(AND(A999="Colorectal Cancer Screening", E999="Cost per service ($USD)"),
SUMIFS(COL!$E:$E,COL!$A:$A,C999,COL!$G:$G,D999),
IF(AND(A999="Cervical Cancer Screening", E999="Cost per service ($USD)"),
SUMIFS(CERV!$E:$E,CERV!$A:$A,C999,CERV!$G:$G,D999),
IF(AND(A999="Cancer Screening for CKD patients", E999="Cost per service ($USD)"),
SUMIFS(CANSCRN!$E:$E,CANSCRN!$A:$A,C999,CANSCRN!$G:$G,D999),
IF(AND(A999="PSA Testing", E999="Total Expenditure ($USD per 100,000 patients)"),
SUMIFS(PSA!$F:$F,PSA!$A:$A,C999,PSA!$G:$G,D999),
IF(AND(A999="Colorectal Cancer Screening", E999="Total Expenditure ($USD per 100,000 patients)"),
SUMIFS(COL!$F:$F,COL!$A:$A,C999,COL!$G:$G,D999),
IF(AND(A999="Cervical Cancer Screening", E999="Total Expenditure ($USD per 100,000 patients)"),
SUMIFS(CERV!$F:$F,CERV!$A:$A,C999,CERV!$G:$G,D999),
SUMIFS(CANSCRN!$F:$F,CANSCRN!$A:$A,C999,CANSCRN!$G:$G,D999))))))))))))</f>
        <v>11614.936954413191</v>
      </c>
    </row>
    <row r="1000" spans="1:6" x14ac:dyDescent="0.2">
      <c r="A1000" s="24" t="s">
        <v>103</v>
      </c>
      <c r="B1000" s="24" t="s">
        <v>101</v>
      </c>
      <c r="C1000" s="24" t="s">
        <v>70</v>
      </c>
      <c r="D1000" s="24">
        <v>2017</v>
      </c>
      <c r="E1000" s="24" t="s">
        <v>102</v>
      </c>
      <c r="F1000" s="3">
        <f>IF(AND(A1000="PSA Testing", E1000= "Utilization Rate (per 100,000 patients)"),
SUMIFS(PSA!$D:$D,PSA!$A:$A,C1000,PSA!$G:$G,D1000),
IF(AND(A1000="Colorectal Cancer Screening", E1000="Utilization Rate (per 100,000 patients)"),
SUMIFS(COL!$D:$D,COL!$A:$A,C1000,COL!$G:$G, D1000),
IF(AND(A1000="Cervical Cancer Screening", E1000="Utilization Rate (per 100,000 patients)"),
SUMIFS(CERV!$D:$D,CERV!$A:$A,C1000,CERV!$G:$G,D1000),
IF(AND(A1000="Cancer Screening for CKD patients", E1000="Utilization Rate (per 100,000 patients)"),
SUMIFS(CANSCRN!$D:$D,CANSCRN!$A:$A,C1000,CANSCRN!$G:$G,D1000),
IF(AND(A1000="PSA Testing", E1000="Cost per service ($USD)"),
SUMIFS(PSA!$E:$E,PSA!$A:$A,C1000,PSA!$G:$G,D1000),
IF(AND(A1000="Colorectal Cancer Screening", E1000="Cost per service ($USD)"),
SUMIFS(COL!$E:$E,COL!$A:$A,C1000,COL!$G:$G,D1000),
IF(AND(A1000="Cervical Cancer Screening", E1000="Cost per service ($USD)"),
SUMIFS(CERV!$E:$E,CERV!$A:$A,C1000,CERV!$G:$G,D1000),
IF(AND(A1000="Cancer Screening for CKD patients", E1000="Cost per service ($USD)"),
SUMIFS(CANSCRN!$E:$E,CANSCRN!$A:$A,C1000,CANSCRN!$G:$G,D1000),
IF(AND(A1000="PSA Testing", E1000="Total Expenditure ($USD per 100,000 patients)"),
SUMIFS(PSA!$F:$F,PSA!$A:$A,C1000,PSA!$G:$G,D1000),
IF(AND(A1000="Colorectal Cancer Screening", E1000="Total Expenditure ($USD per 100,000 patients)"),
SUMIFS(COL!$F:$F,COL!$A:$A,C1000,COL!$G:$G,D1000),
IF(AND(A1000="Cervical Cancer Screening", E1000="Total Expenditure ($USD per 100,000 patients)"),
SUMIFS(CERV!$F:$F,CERV!$A:$A,C1000,CERV!$G:$G,D1000),
SUMIFS(CANSCRN!$F:$F,CANSCRN!$A:$A,C1000,CANSCRN!$G:$G,D1000))))))))))))</f>
        <v>12121.212121212122</v>
      </c>
    </row>
    <row r="1001" spans="1:6" x14ac:dyDescent="0.2">
      <c r="A1001" s="24" t="s">
        <v>103</v>
      </c>
      <c r="B1001" s="24" t="s">
        <v>101</v>
      </c>
      <c r="C1001" s="24" t="s">
        <v>70</v>
      </c>
      <c r="D1001" s="24">
        <v>2018</v>
      </c>
      <c r="E1001" s="24" t="s">
        <v>102</v>
      </c>
      <c r="F1001" s="3">
        <f>IF(AND(A1001="PSA Testing", E1001= "Utilization Rate (per 100,000 patients)"),
SUMIFS(PSA!$D:$D,PSA!$A:$A,C1001,PSA!$G:$G,D1001),
IF(AND(A1001="Colorectal Cancer Screening", E1001="Utilization Rate (per 100,000 patients)"),
SUMIFS(COL!$D:$D,COL!$A:$A,C1001,COL!$G:$G, D1001),
IF(AND(A1001="Cervical Cancer Screening", E1001="Utilization Rate (per 100,000 patients)"),
SUMIFS(CERV!$D:$D,CERV!$A:$A,C1001,CERV!$G:$G,D1001),
IF(AND(A1001="Cancer Screening for CKD patients", E1001="Utilization Rate (per 100,000 patients)"),
SUMIFS(CANSCRN!$D:$D,CANSCRN!$A:$A,C1001,CANSCRN!$G:$G,D1001),
IF(AND(A1001="PSA Testing", E1001="Cost per service ($USD)"),
SUMIFS(PSA!$E:$E,PSA!$A:$A,C1001,PSA!$G:$G,D1001),
IF(AND(A1001="Colorectal Cancer Screening", E1001="Cost per service ($USD)"),
SUMIFS(COL!$E:$E,COL!$A:$A,C1001,COL!$G:$G,D1001),
IF(AND(A1001="Cervical Cancer Screening", E1001="Cost per service ($USD)"),
SUMIFS(CERV!$E:$E,CERV!$A:$A,C1001,CERV!$G:$G,D1001),
IF(AND(A1001="Cancer Screening for CKD patients", E1001="Cost per service ($USD)"),
SUMIFS(CANSCRN!$E:$E,CANSCRN!$A:$A,C1001,CANSCRN!$G:$G,D1001),
IF(AND(A1001="PSA Testing", E1001="Total Expenditure ($USD per 100,000 patients)"),
SUMIFS(PSA!$F:$F,PSA!$A:$A,C1001,PSA!$G:$G,D1001),
IF(AND(A1001="Colorectal Cancer Screening", E1001="Total Expenditure ($USD per 100,000 patients)"),
SUMIFS(COL!$F:$F,COL!$A:$A,C1001,COL!$G:$G,D1001),
IF(AND(A1001="Cervical Cancer Screening", E1001="Total Expenditure ($USD per 100,000 patients)"),
SUMIFS(CERV!$F:$F,CERV!$A:$A,C1001,CERV!$G:$G,D1001),
SUMIFS(CANSCRN!$F:$F,CANSCRN!$A:$A,C1001,CANSCRN!$G:$G,D1001))))))))))))</f>
        <v>10800.480506716172</v>
      </c>
    </row>
    <row r="1002" spans="1:6" x14ac:dyDescent="0.2">
      <c r="A1002" s="24" t="s">
        <v>103</v>
      </c>
      <c r="B1002" s="24" t="s">
        <v>101</v>
      </c>
      <c r="C1002" s="24" t="s">
        <v>70</v>
      </c>
      <c r="D1002" s="24">
        <v>2019</v>
      </c>
      <c r="E1002" s="24" t="s">
        <v>102</v>
      </c>
      <c r="F1002" s="3">
        <f>IF(AND(A1002="PSA Testing", E1002= "Utilization Rate (per 100,000 patients)"),
SUMIFS(PSA!$D:$D,PSA!$A:$A,C1002,PSA!$G:$G,D1002),
IF(AND(A1002="Colorectal Cancer Screening", E1002="Utilization Rate (per 100,000 patients)"),
SUMIFS(COL!$D:$D,COL!$A:$A,C1002,COL!$G:$G, D1002),
IF(AND(A1002="Cervical Cancer Screening", E1002="Utilization Rate (per 100,000 patients)"),
SUMIFS(CERV!$D:$D,CERV!$A:$A,C1002,CERV!$G:$G,D1002),
IF(AND(A1002="Cancer Screening for CKD patients", E1002="Utilization Rate (per 100,000 patients)"),
SUMIFS(CANSCRN!$D:$D,CANSCRN!$A:$A,C1002,CANSCRN!$G:$G,D1002),
IF(AND(A1002="PSA Testing", E1002="Cost per service ($USD)"),
SUMIFS(PSA!$E:$E,PSA!$A:$A,C1002,PSA!$G:$G,D1002),
IF(AND(A1002="Colorectal Cancer Screening", E1002="Cost per service ($USD)"),
SUMIFS(COL!$E:$E,COL!$A:$A,C1002,COL!$G:$G,D1002),
IF(AND(A1002="Cervical Cancer Screening", E1002="Cost per service ($USD)"),
SUMIFS(CERV!$E:$E,CERV!$A:$A,C1002,CERV!$G:$G,D1002),
IF(AND(A1002="Cancer Screening for CKD patients", E1002="Cost per service ($USD)"),
SUMIFS(CANSCRN!$E:$E,CANSCRN!$A:$A,C1002,CANSCRN!$G:$G,D1002),
IF(AND(A1002="PSA Testing", E1002="Total Expenditure ($USD per 100,000 patients)"),
SUMIFS(PSA!$F:$F,PSA!$A:$A,C1002,PSA!$G:$G,D1002),
IF(AND(A1002="Colorectal Cancer Screening", E1002="Total Expenditure ($USD per 100,000 patients)"),
SUMIFS(COL!$F:$F,COL!$A:$A,C1002,COL!$G:$G,D1002),
IF(AND(A1002="Cervical Cancer Screening", E1002="Total Expenditure ($USD per 100,000 patients)"),
SUMIFS(CERV!$F:$F,CERV!$A:$A,C1002,CERV!$G:$G,D1002),
SUMIFS(CANSCRN!$F:$F,CANSCRN!$A:$A,C1002,CANSCRN!$G:$G,D1002))))))))))))</f>
        <v>9722.7497151538173</v>
      </c>
    </row>
    <row r="1003" spans="1:6" x14ac:dyDescent="0.2">
      <c r="A1003" s="24" t="s">
        <v>103</v>
      </c>
      <c r="B1003" s="24" t="s">
        <v>101</v>
      </c>
      <c r="C1003" s="24" t="s">
        <v>71</v>
      </c>
      <c r="D1003" s="24">
        <v>2009</v>
      </c>
      <c r="E1003" s="24" t="s">
        <v>102</v>
      </c>
      <c r="F1003" s="3">
        <f>IF(AND(A1003="PSA Testing", E1003= "Utilization Rate (per 100,000 patients)"),
SUMIFS(PSA!$D:$D,PSA!$A:$A,C1003,PSA!$G:$G,D1003),
IF(AND(A1003="Colorectal Cancer Screening", E1003="Utilization Rate (per 100,000 patients)"),
SUMIFS(COL!$D:$D,COL!$A:$A,C1003,COL!$G:$G, D1003),
IF(AND(A1003="Cervical Cancer Screening", E1003="Utilization Rate (per 100,000 patients)"),
SUMIFS(CERV!$D:$D,CERV!$A:$A,C1003,CERV!$G:$G,D1003),
IF(AND(A1003="Cancer Screening for CKD patients", E1003="Utilization Rate (per 100,000 patients)"),
SUMIFS(CANSCRN!$D:$D,CANSCRN!$A:$A,C1003,CANSCRN!$G:$G,D1003),
IF(AND(A1003="PSA Testing", E1003="Cost per service ($USD)"),
SUMIFS(PSA!$E:$E,PSA!$A:$A,C1003,PSA!$G:$G,D1003),
IF(AND(A1003="Colorectal Cancer Screening", E1003="Cost per service ($USD)"),
SUMIFS(COL!$E:$E,COL!$A:$A,C1003,COL!$G:$G,D1003),
IF(AND(A1003="Cervical Cancer Screening", E1003="Cost per service ($USD)"),
SUMIFS(CERV!$E:$E,CERV!$A:$A,C1003,CERV!$G:$G,D1003),
IF(AND(A1003="Cancer Screening for CKD patients", E1003="Cost per service ($USD)"),
SUMIFS(CANSCRN!$E:$E,CANSCRN!$A:$A,C1003,CANSCRN!$G:$G,D1003),
IF(AND(A1003="PSA Testing", E1003="Total Expenditure ($USD per 100,000 patients)"),
SUMIFS(PSA!$F:$F,PSA!$A:$A,C1003,PSA!$G:$G,D1003),
IF(AND(A1003="Colorectal Cancer Screening", E1003="Total Expenditure ($USD per 100,000 patients)"),
SUMIFS(COL!$F:$F,COL!$A:$A,C1003,COL!$G:$G,D1003),
IF(AND(A1003="Cervical Cancer Screening", E1003="Total Expenditure ($USD per 100,000 patients)"),
SUMIFS(CERV!$F:$F,CERV!$A:$A,C1003,CERV!$G:$G,D1003),
SUMIFS(CANSCRN!$F:$F,CANSCRN!$A:$A,C1003,CANSCRN!$G:$G,D1003))))))))))))</f>
        <v>12003.012048192772</v>
      </c>
    </row>
    <row r="1004" spans="1:6" x14ac:dyDescent="0.2">
      <c r="A1004" s="24" t="s">
        <v>103</v>
      </c>
      <c r="B1004" s="24" t="s">
        <v>101</v>
      </c>
      <c r="C1004" s="24" t="s">
        <v>71</v>
      </c>
      <c r="D1004" s="24">
        <v>2010</v>
      </c>
      <c r="E1004" s="24" t="s">
        <v>102</v>
      </c>
      <c r="F1004" s="3">
        <f>IF(AND(A1004="PSA Testing", E1004= "Utilization Rate (per 100,000 patients)"),
SUMIFS(PSA!$D:$D,PSA!$A:$A,C1004,PSA!$G:$G,D1004),
IF(AND(A1004="Colorectal Cancer Screening", E1004="Utilization Rate (per 100,000 patients)"),
SUMIFS(COL!$D:$D,COL!$A:$A,C1004,COL!$G:$G, D1004),
IF(AND(A1004="Cervical Cancer Screening", E1004="Utilization Rate (per 100,000 patients)"),
SUMIFS(CERV!$D:$D,CERV!$A:$A,C1004,CERV!$G:$G,D1004),
IF(AND(A1004="Cancer Screening for CKD patients", E1004="Utilization Rate (per 100,000 patients)"),
SUMIFS(CANSCRN!$D:$D,CANSCRN!$A:$A,C1004,CANSCRN!$G:$G,D1004),
IF(AND(A1004="PSA Testing", E1004="Cost per service ($USD)"),
SUMIFS(PSA!$E:$E,PSA!$A:$A,C1004,PSA!$G:$G,D1004),
IF(AND(A1004="Colorectal Cancer Screening", E1004="Cost per service ($USD)"),
SUMIFS(COL!$E:$E,COL!$A:$A,C1004,COL!$G:$G,D1004),
IF(AND(A1004="Cervical Cancer Screening", E1004="Cost per service ($USD)"),
SUMIFS(CERV!$E:$E,CERV!$A:$A,C1004,CERV!$G:$G,D1004),
IF(AND(A1004="Cancer Screening for CKD patients", E1004="Cost per service ($USD)"),
SUMIFS(CANSCRN!$E:$E,CANSCRN!$A:$A,C1004,CANSCRN!$G:$G,D1004),
IF(AND(A1004="PSA Testing", E1004="Total Expenditure ($USD per 100,000 patients)"),
SUMIFS(PSA!$F:$F,PSA!$A:$A,C1004,PSA!$G:$G,D1004),
IF(AND(A1004="Colorectal Cancer Screening", E1004="Total Expenditure ($USD per 100,000 patients)"),
SUMIFS(COL!$F:$F,COL!$A:$A,C1004,COL!$G:$G,D1004),
IF(AND(A1004="Cervical Cancer Screening", E1004="Total Expenditure ($USD per 100,000 patients)"),
SUMIFS(CERV!$F:$F,CERV!$A:$A,C1004,CERV!$G:$G,D1004),
SUMIFS(CANSCRN!$F:$F,CANSCRN!$A:$A,C1004,CANSCRN!$G:$G,D1004))))))))))))</f>
        <v>11009.561304836896</v>
      </c>
    </row>
    <row r="1005" spans="1:6" x14ac:dyDescent="0.2">
      <c r="A1005" s="24" t="s">
        <v>103</v>
      </c>
      <c r="B1005" s="24" t="s">
        <v>101</v>
      </c>
      <c r="C1005" s="24" t="s">
        <v>71</v>
      </c>
      <c r="D1005" s="24">
        <v>2011</v>
      </c>
      <c r="E1005" s="24" t="s">
        <v>102</v>
      </c>
      <c r="F1005" s="3">
        <f>IF(AND(A1005="PSA Testing", E1005= "Utilization Rate (per 100,000 patients)"),
SUMIFS(PSA!$D:$D,PSA!$A:$A,C1005,PSA!$G:$G,D1005),
IF(AND(A1005="Colorectal Cancer Screening", E1005="Utilization Rate (per 100,000 patients)"),
SUMIFS(COL!$D:$D,COL!$A:$A,C1005,COL!$G:$G, D1005),
IF(AND(A1005="Cervical Cancer Screening", E1005="Utilization Rate (per 100,000 patients)"),
SUMIFS(CERV!$D:$D,CERV!$A:$A,C1005,CERV!$G:$G,D1005),
IF(AND(A1005="Cancer Screening for CKD patients", E1005="Utilization Rate (per 100,000 patients)"),
SUMIFS(CANSCRN!$D:$D,CANSCRN!$A:$A,C1005,CANSCRN!$G:$G,D1005),
IF(AND(A1005="PSA Testing", E1005="Cost per service ($USD)"),
SUMIFS(PSA!$E:$E,PSA!$A:$A,C1005,PSA!$G:$G,D1005),
IF(AND(A1005="Colorectal Cancer Screening", E1005="Cost per service ($USD)"),
SUMIFS(COL!$E:$E,COL!$A:$A,C1005,COL!$G:$G,D1005),
IF(AND(A1005="Cervical Cancer Screening", E1005="Cost per service ($USD)"),
SUMIFS(CERV!$E:$E,CERV!$A:$A,C1005,CERV!$G:$G,D1005),
IF(AND(A1005="Cancer Screening for CKD patients", E1005="Cost per service ($USD)"),
SUMIFS(CANSCRN!$E:$E,CANSCRN!$A:$A,C1005,CANSCRN!$G:$G,D1005),
IF(AND(A1005="PSA Testing", E1005="Total Expenditure ($USD per 100,000 patients)"),
SUMIFS(PSA!$F:$F,PSA!$A:$A,C1005,PSA!$G:$G,D1005),
IF(AND(A1005="Colorectal Cancer Screening", E1005="Total Expenditure ($USD per 100,000 patients)"),
SUMIFS(COL!$F:$F,COL!$A:$A,C1005,COL!$G:$G,D1005),
IF(AND(A1005="Cervical Cancer Screening", E1005="Total Expenditure ($USD per 100,000 patients)"),
SUMIFS(CERV!$F:$F,CERV!$A:$A,C1005,CERV!$G:$G,D1005),
SUMIFS(CANSCRN!$F:$F,CANSCRN!$A:$A,C1005,CANSCRN!$G:$G,D1005))))))))))))</f>
        <v>10138.061721710883</v>
      </c>
    </row>
    <row r="1006" spans="1:6" x14ac:dyDescent="0.2">
      <c r="A1006" s="24" t="s">
        <v>103</v>
      </c>
      <c r="B1006" s="24" t="s">
        <v>101</v>
      </c>
      <c r="C1006" s="24" t="s">
        <v>71</v>
      </c>
      <c r="D1006" s="24">
        <v>2012</v>
      </c>
      <c r="E1006" s="24" t="s">
        <v>102</v>
      </c>
      <c r="F1006" s="3">
        <f>IF(AND(A1006="PSA Testing", E1006= "Utilization Rate (per 100,000 patients)"),
SUMIFS(PSA!$D:$D,PSA!$A:$A,C1006,PSA!$G:$G,D1006),
IF(AND(A1006="Colorectal Cancer Screening", E1006="Utilization Rate (per 100,000 patients)"),
SUMIFS(COL!$D:$D,COL!$A:$A,C1006,COL!$G:$G, D1006),
IF(AND(A1006="Cervical Cancer Screening", E1006="Utilization Rate (per 100,000 patients)"),
SUMIFS(CERV!$D:$D,CERV!$A:$A,C1006,CERV!$G:$G,D1006),
IF(AND(A1006="Cancer Screening for CKD patients", E1006="Utilization Rate (per 100,000 patients)"),
SUMIFS(CANSCRN!$D:$D,CANSCRN!$A:$A,C1006,CANSCRN!$G:$G,D1006),
IF(AND(A1006="PSA Testing", E1006="Cost per service ($USD)"),
SUMIFS(PSA!$E:$E,PSA!$A:$A,C1006,PSA!$G:$G,D1006),
IF(AND(A1006="Colorectal Cancer Screening", E1006="Cost per service ($USD)"),
SUMIFS(COL!$E:$E,COL!$A:$A,C1006,COL!$G:$G,D1006),
IF(AND(A1006="Cervical Cancer Screening", E1006="Cost per service ($USD)"),
SUMIFS(CERV!$E:$E,CERV!$A:$A,C1006,CERV!$G:$G,D1006),
IF(AND(A1006="Cancer Screening for CKD patients", E1006="Cost per service ($USD)"),
SUMIFS(CANSCRN!$E:$E,CANSCRN!$A:$A,C1006,CANSCRN!$G:$G,D1006),
IF(AND(A1006="PSA Testing", E1006="Total Expenditure ($USD per 100,000 patients)"),
SUMIFS(PSA!$F:$F,PSA!$A:$A,C1006,PSA!$G:$G,D1006),
IF(AND(A1006="Colorectal Cancer Screening", E1006="Total Expenditure ($USD per 100,000 patients)"),
SUMIFS(COL!$F:$F,COL!$A:$A,C1006,COL!$G:$G,D1006),
IF(AND(A1006="Cervical Cancer Screening", E1006="Total Expenditure ($USD per 100,000 patients)"),
SUMIFS(CERV!$F:$F,CERV!$A:$A,C1006,CERV!$G:$G,D1006),
SUMIFS(CANSCRN!$F:$F,CANSCRN!$A:$A,C1006,CANSCRN!$G:$G,D1006))))))))))))</f>
        <v>9760.3676551044973</v>
      </c>
    </row>
    <row r="1007" spans="1:6" x14ac:dyDescent="0.2">
      <c r="A1007" s="24" t="s">
        <v>103</v>
      </c>
      <c r="B1007" s="24" t="s">
        <v>101</v>
      </c>
      <c r="C1007" s="24" t="s">
        <v>71</v>
      </c>
      <c r="D1007" s="24">
        <v>2013</v>
      </c>
      <c r="E1007" s="24" t="s">
        <v>102</v>
      </c>
      <c r="F1007" s="3">
        <f>IF(AND(A1007="PSA Testing", E1007= "Utilization Rate (per 100,000 patients)"),
SUMIFS(PSA!$D:$D,PSA!$A:$A,C1007,PSA!$G:$G,D1007),
IF(AND(A1007="Colorectal Cancer Screening", E1007="Utilization Rate (per 100,000 patients)"),
SUMIFS(COL!$D:$D,COL!$A:$A,C1007,COL!$G:$G, D1007),
IF(AND(A1007="Cervical Cancer Screening", E1007="Utilization Rate (per 100,000 patients)"),
SUMIFS(CERV!$D:$D,CERV!$A:$A,C1007,CERV!$G:$G,D1007),
IF(AND(A1007="Cancer Screening for CKD patients", E1007="Utilization Rate (per 100,000 patients)"),
SUMIFS(CANSCRN!$D:$D,CANSCRN!$A:$A,C1007,CANSCRN!$G:$G,D1007),
IF(AND(A1007="PSA Testing", E1007="Cost per service ($USD)"),
SUMIFS(PSA!$E:$E,PSA!$A:$A,C1007,PSA!$G:$G,D1007),
IF(AND(A1007="Colorectal Cancer Screening", E1007="Cost per service ($USD)"),
SUMIFS(COL!$E:$E,COL!$A:$A,C1007,COL!$G:$G,D1007),
IF(AND(A1007="Cervical Cancer Screening", E1007="Cost per service ($USD)"),
SUMIFS(CERV!$E:$E,CERV!$A:$A,C1007,CERV!$G:$G,D1007),
IF(AND(A1007="Cancer Screening for CKD patients", E1007="Cost per service ($USD)"),
SUMIFS(CANSCRN!$E:$E,CANSCRN!$A:$A,C1007,CANSCRN!$G:$G,D1007),
IF(AND(A1007="PSA Testing", E1007="Total Expenditure ($USD per 100,000 patients)"),
SUMIFS(PSA!$F:$F,PSA!$A:$A,C1007,PSA!$G:$G,D1007),
IF(AND(A1007="Colorectal Cancer Screening", E1007="Total Expenditure ($USD per 100,000 patients)"),
SUMIFS(COL!$F:$F,COL!$A:$A,C1007,COL!$G:$G,D1007),
IF(AND(A1007="Cervical Cancer Screening", E1007="Total Expenditure ($USD per 100,000 patients)"),
SUMIFS(CERV!$F:$F,CERV!$A:$A,C1007,CERV!$G:$G,D1007),
SUMIFS(CANSCRN!$F:$F,CANSCRN!$A:$A,C1007,CANSCRN!$G:$G,D1007))))))))))))</f>
        <v>9328.1680089713536</v>
      </c>
    </row>
    <row r="1008" spans="1:6" x14ac:dyDescent="0.2">
      <c r="A1008" s="24" t="s">
        <v>103</v>
      </c>
      <c r="B1008" s="24" t="s">
        <v>101</v>
      </c>
      <c r="C1008" s="24" t="s">
        <v>71</v>
      </c>
      <c r="D1008" s="24">
        <v>2014</v>
      </c>
      <c r="E1008" s="24" t="s">
        <v>102</v>
      </c>
      <c r="F1008" s="3">
        <f>IF(AND(A1008="PSA Testing", E1008= "Utilization Rate (per 100,000 patients)"),
SUMIFS(PSA!$D:$D,PSA!$A:$A,C1008,PSA!$G:$G,D1008),
IF(AND(A1008="Colorectal Cancer Screening", E1008="Utilization Rate (per 100,000 patients)"),
SUMIFS(COL!$D:$D,COL!$A:$A,C1008,COL!$G:$G, D1008),
IF(AND(A1008="Cervical Cancer Screening", E1008="Utilization Rate (per 100,000 patients)"),
SUMIFS(CERV!$D:$D,CERV!$A:$A,C1008,CERV!$G:$G,D1008),
IF(AND(A1008="Cancer Screening for CKD patients", E1008="Utilization Rate (per 100,000 patients)"),
SUMIFS(CANSCRN!$D:$D,CANSCRN!$A:$A,C1008,CANSCRN!$G:$G,D1008),
IF(AND(A1008="PSA Testing", E1008="Cost per service ($USD)"),
SUMIFS(PSA!$E:$E,PSA!$A:$A,C1008,PSA!$G:$G,D1008),
IF(AND(A1008="Colorectal Cancer Screening", E1008="Cost per service ($USD)"),
SUMIFS(COL!$E:$E,COL!$A:$A,C1008,COL!$G:$G,D1008),
IF(AND(A1008="Cervical Cancer Screening", E1008="Cost per service ($USD)"),
SUMIFS(CERV!$E:$E,CERV!$A:$A,C1008,CERV!$G:$G,D1008),
IF(AND(A1008="Cancer Screening for CKD patients", E1008="Cost per service ($USD)"),
SUMIFS(CANSCRN!$E:$E,CANSCRN!$A:$A,C1008,CANSCRN!$G:$G,D1008),
IF(AND(A1008="PSA Testing", E1008="Total Expenditure ($USD per 100,000 patients)"),
SUMIFS(PSA!$F:$F,PSA!$A:$A,C1008,PSA!$G:$G,D1008),
IF(AND(A1008="Colorectal Cancer Screening", E1008="Total Expenditure ($USD per 100,000 patients)"),
SUMIFS(COL!$F:$F,COL!$A:$A,C1008,COL!$G:$G,D1008),
IF(AND(A1008="Cervical Cancer Screening", E1008="Total Expenditure ($USD per 100,000 patients)"),
SUMIFS(CERV!$F:$F,CERV!$A:$A,C1008,CERV!$G:$G,D1008),
SUMIFS(CANSCRN!$F:$F,CANSCRN!$A:$A,C1008,CANSCRN!$G:$G,D1008))))))))))))</f>
        <v>9060.6262491672223</v>
      </c>
    </row>
    <row r="1009" spans="1:6" x14ac:dyDescent="0.2">
      <c r="A1009" s="24" t="s">
        <v>103</v>
      </c>
      <c r="B1009" s="24" t="s">
        <v>101</v>
      </c>
      <c r="C1009" s="24" t="s">
        <v>71</v>
      </c>
      <c r="D1009" s="24">
        <v>2015</v>
      </c>
      <c r="E1009" s="24" t="s">
        <v>102</v>
      </c>
      <c r="F1009" s="3">
        <f>IF(AND(A1009="PSA Testing", E1009= "Utilization Rate (per 100,000 patients)"),
SUMIFS(PSA!$D:$D,PSA!$A:$A,C1009,PSA!$G:$G,D1009),
IF(AND(A1009="Colorectal Cancer Screening", E1009="Utilization Rate (per 100,000 patients)"),
SUMIFS(COL!$D:$D,COL!$A:$A,C1009,COL!$G:$G, D1009),
IF(AND(A1009="Cervical Cancer Screening", E1009="Utilization Rate (per 100,000 patients)"),
SUMIFS(CERV!$D:$D,CERV!$A:$A,C1009,CERV!$G:$G,D1009),
IF(AND(A1009="Cancer Screening for CKD patients", E1009="Utilization Rate (per 100,000 patients)"),
SUMIFS(CANSCRN!$D:$D,CANSCRN!$A:$A,C1009,CANSCRN!$G:$G,D1009),
IF(AND(A1009="PSA Testing", E1009="Cost per service ($USD)"),
SUMIFS(PSA!$E:$E,PSA!$A:$A,C1009,PSA!$G:$G,D1009),
IF(AND(A1009="Colorectal Cancer Screening", E1009="Cost per service ($USD)"),
SUMIFS(COL!$E:$E,COL!$A:$A,C1009,COL!$G:$G,D1009),
IF(AND(A1009="Cervical Cancer Screening", E1009="Cost per service ($USD)"),
SUMIFS(CERV!$E:$E,CERV!$A:$A,C1009,CERV!$G:$G,D1009),
IF(AND(A1009="Cancer Screening for CKD patients", E1009="Cost per service ($USD)"),
SUMIFS(CANSCRN!$E:$E,CANSCRN!$A:$A,C1009,CANSCRN!$G:$G,D1009),
IF(AND(A1009="PSA Testing", E1009="Total Expenditure ($USD per 100,000 patients)"),
SUMIFS(PSA!$F:$F,PSA!$A:$A,C1009,PSA!$G:$G,D1009),
IF(AND(A1009="Colorectal Cancer Screening", E1009="Total Expenditure ($USD per 100,000 patients)"),
SUMIFS(COL!$F:$F,COL!$A:$A,C1009,COL!$G:$G,D1009),
IF(AND(A1009="Cervical Cancer Screening", E1009="Total Expenditure ($USD per 100,000 patients)"),
SUMIFS(CERV!$F:$F,CERV!$A:$A,C1009,CERV!$G:$G,D1009),
SUMIFS(CANSCRN!$F:$F,CANSCRN!$A:$A,C1009,CANSCRN!$G:$G,D1009))))))))))))</f>
        <v>8640.2040490993149</v>
      </c>
    </row>
    <row r="1010" spans="1:6" x14ac:dyDescent="0.2">
      <c r="A1010" s="24" t="s">
        <v>103</v>
      </c>
      <c r="B1010" s="24" t="s">
        <v>101</v>
      </c>
      <c r="C1010" s="24" t="s">
        <v>71</v>
      </c>
      <c r="D1010" s="24">
        <v>2016</v>
      </c>
      <c r="E1010" s="24" t="s">
        <v>102</v>
      </c>
      <c r="F1010" s="3">
        <f>IF(AND(A1010="PSA Testing", E1010= "Utilization Rate (per 100,000 patients)"),
SUMIFS(PSA!$D:$D,PSA!$A:$A,C1010,PSA!$G:$G,D1010),
IF(AND(A1010="Colorectal Cancer Screening", E1010="Utilization Rate (per 100,000 patients)"),
SUMIFS(COL!$D:$D,COL!$A:$A,C1010,COL!$G:$G, D1010),
IF(AND(A1010="Cervical Cancer Screening", E1010="Utilization Rate (per 100,000 patients)"),
SUMIFS(CERV!$D:$D,CERV!$A:$A,C1010,CERV!$G:$G,D1010),
IF(AND(A1010="Cancer Screening for CKD patients", E1010="Utilization Rate (per 100,000 patients)"),
SUMIFS(CANSCRN!$D:$D,CANSCRN!$A:$A,C1010,CANSCRN!$G:$G,D1010),
IF(AND(A1010="PSA Testing", E1010="Cost per service ($USD)"),
SUMIFS(PSA!$E:$E,PSA!$A:$A,C1010,PSA!$G:$G,D1010),
IF(AND(A1010="Colorectal Cancer Screening", E1010="Cost per service ($USD)"),
SUMIFS(COL!$E:$E,COL!$A:$A,C1010,COL!$G:$G,D1010),
IF(AND(A1010="Cervical Cancer Screening", E1010="Cost per service ($USD)"),
SUMIFS(CERV!$E:$E,CERV!$A:$A,C1010,CERV!$G:$G,D1010),
IF(AND(A1010="Cancer Screening for CKD patients", E1010="Cost per service ($USD)"),
SUMIFS(CANSCRN!$E:$E,CANSCRN!$A:$A,C1010,CANSCRN!$G:$G,D1010),
IF(AND(A1010="PSA Testing", E1010="Total Expenditure ($USD per 100,000 patients)"),
SUMIFS(PSA!$F:$F,PSA!$A:$A,C1010,PSA!$G:$G,D1010),
IF(AND(A1010="Colorectal Cancer Screening", E1010="Total Expenditure ($USD per 100,000 patients)"),
SUMIFS(COL!$F:$F,COL!$A:$A,C1010,COL!$G:$G,D1010),
IF(AND(A1010="Cervical Cancer Screening", E1010="Total Expenditure ($USD per 100,000 patients)"),
SUMIFS(CERV!$F:$F,CERV!$A:$A,C1010,CERV!$G:$G,D1010),
SUMIFS(CANSCRN!$F:$F,CANSCRN!$A:$A,C1010,CANSCRN!$G:$G,D1010))))))))))))</f>
        <v>8617.1392364961193</v>
      </c>
    </row>
    <row r="1011" spans="1:6" x14ac:dyDescent="0.2">
      <c r="A1011" s="24" t="s">
        <v>103</v>
      </c>
      <c r="B1011" s="24" t="s">
        <v>101</v>
      </c>
      <c r="C1011" s="24" t="s">
        <v>71</v>
      </c>
      <c r="D1011" s="24">
        <v>2017</v>
      </c>
      <c r="E1011" s="24" t="s">
        <v>102</v>
      </c>
      <c r="F1011" s="3">
        <f>IF(AND(A1011="PSA Testing", E1011= "Utilization Rate (per 100,000 patients)"),
SUMIFS(PSA!$D:$D,PSA!$A:$A,C1011,PSA!$G:$G,D1011),
IF(AND(A1011="Colorectal Cancer Screening", E1011="Utilization Rate (per 100,000 patients)"),
SUMIFS(COL!$D:$D,COL!$A:$A,C1011,COL!$G:$G, D1011),
IF(AND(A1011="Cervical Cancer Screening", E1011="Utilization Rate (per 100,000 patients)"),
SUMIFS(CERV!$D:$D,CERV!$A:$A,C1011,CERV!$G:$G,D1011),
IF(AND(A1011="Cancer Screening for CKD patients", E1011="Utilization Rate (per 100,000 patients)"),
SUMIFS(CANSCRN!$D:$D,CANSCRN!$A:$A,C1011,CANSCRN!$G:$G,D1011),
IF(AND(A1011="PSA Testing", E1011="Cost per service ($USD)"),
SUMIFS(PSA!$E:$E,PSA!$A:$A,C1011,PSA!$G:$G,D1011),
IF(AND(A1011="Colorectal Cancer Screening", E1011="Cost per service ($USD)"),
SUMIFS(COL!$E:$E,COL!$A:$A,C1011,COL!$G:$G,D1011),
IF(AND(A1011="Cervical Cancer Screening", E1011="Cost per service ($USD)"),
SUMIFS(CERV!$E:$E,CERV!$A:$A,C1011,CERV!$G:$G,D1011),
IF(AND(A1011="Cancer Screening for CKD patients", E1011="Cost per service ($USD)"),
SUMIFS(CANSCRN!$E:$E,CANSCRN!$A:$A,C1011,CANSCRN!$G:$G,D1011),
IF(AND(A1011="PSA Testing", E1011="Total Expenditure ($USD per 100,000 patients)"),
SUMIFS(PSA!$F:$F,PSA!$A:$A,C1011,PSA!$G:$G,D1011),
IF(AND(A1011="Colorectal Cancer Screening", E1011="Total Expenditure ($USD per 100,000 patients)"),
SUMIFS(COL!$F:$F,COL!$A:$A,C1011,COL!$G:$G,D1011),
IF(AND(A1011="Cervical Cancer Screening", E1011="Total Expenditure ($USD per 100,000 patients)"),
SUMIFS(CERV!$F:$F,CERV!$A:$A,C1011,CERV!$G:$G,D1011),
SUMIFS(CANSCRN!$F:$F,CANSCRN!$A:$A,C1011,CANSCRN!$G:$G,D1011))))))))))))</f>
        <v>8922.030350601779</v>
      </c>
    </row>
    <row r="1012" spans="1:6" x14ac:dyDescent="0.2">
      <c r="A1012" s="24" t="s">
        <v>103</v>
      </c>
      <c r="B1012" s="24" t="s">
        <v>101</v>
      </c>
      <c r="C1012" s="24" t="s">
        <v>71</v>
      </c>
      <c r="D1012" s="24">
        <v>2018</v>
      </c>
      <c r="E1012" s="24" t="s">
        <v>102</v>
      </c>
      <c r="F1012" s="3">
        <f>IF(AND(A1012="PSA Testing", E1012= "Utilization Rate (per 100,000 patients)"),
SUMIFS(PSA!$D:$D,PSA!$A:$A,C1012,PSA!$G:$G,D1012),
IF(AND(A1012="Colorectal Cancer Screening", E1012="Utilization Rate (per 100,000 patients)"),
SUMIFS(COL!$D:$D,COL!$A:$A,C1012,COL!$G:$G, D1012),
IF(AND(A1012="Cervical Cancer Screening", E1012="Utilization Rate (per 100,000 patients)"),
SUMIFS(CERV!$D:$D,CERV!$A:$A,C1012,CERV!$G:$G,D1012),
IF(AND(A1012="Cancer Screening for CKD patients", E1012="Utilization Rate (per 100,000 patients)"),
SUMIFS(CANSCRN!$D:$D,CANSCRN!$A:$A,C1012,CANSCRN!$G:$G,D1012),
IF(AND(A1012="PSA Testing", E1012="Cost per service ($USD)"),
SUMIFS(PSA!$E:$E,PSA!$A:$A,C1012,PSA!$G:$G,D1012),
IF(AND(A1012="Colorectal Cancer Screening", E1012="Cost per service ($USD)"),
SUMIFS(COL!$E:$E,COL!$A:$A,C1012,COL!$G:$G,D1012),
IF(AND(A1012="Cervical Cancer Screening", E1012="Cost per service ($USD)"),
SUMIFS(CERV!$E:$E,CERV!$A:$A,C1012,CERV!$G:$G,D1012),
IF(AND(A1012="Cancer Screening for CKD patients", E1012="Cost per service ($USD)"),
SUMIFS(CANSCRN!$E:$E,CANSCRN!$A:$A,C1012,CANSCRN!$G:$G,D1012),
IF(AND(A1012="PSA Testing", E1012="Total Expenditure ($USD per 100,000 patients)"),
SUMIFS(PSA!$F:$F,PSA!$A:$A,C1012,PSA!$G:$G,D1012),
IF(AND(A1012="Colorectal Cancer Screening", E1012="Total Expenditure ($USD per 100,000 patients)"),
SUMIFS(COL!$F:$F,COL!$A:$A,C1012,COL!$G:$G,D1012),
IF(AND(A1012="Cervical Cancer Screening", E1012="Total Expenditure ($USD per 100,000 patients)"),
SUMIFS(CERV!$F:$F,CERV!$A:$A,C1012,CERV!$G:$G,D1012),
SUMIFS(CANSCRN!$F:$F,CANSCRN!$A:$A,C1012,CANSCRN!$G:$G,D1012))))))))))))</f>
        <v>8401.8677511673432</v>
      </c>
    </row>
    <row r="1013" spans="1:6" x14ac:dyDescent="0.2">
      <c r="A1013" s="24" t="s">
        <v>103</v>
      </c>
      <c r="B1013" s="24" t="s">
        <v>101</v>
      </c>
      <c r="C1013" s="24" t="s">
        <v>71</v>
      </c>
      <c r="D1013" s="24">
        <v>2019</v>
      </c>
      <c r="E1013" s="24" t="s">
        <v>102</v>
      </c>
      <c r="F1013" s="3">
        <f>IF(AND(A1013="PSA Testing", E1013= "Utilization Rate (per 100,000 patients)"),
SUMIFS(PSA!$D:$D,PSA!$A:$A,C1013,PSA!$G:$G,D1013),
IF(AND(A1013="Colorectal Cancer Screening", E1013="Utilization Rate (per 100,000 patients)"),
SUMIFS(COL!$D:$D,COL!$A:$A,C1013,COL!$G:$G, D1013),
IF(AND(A1013="Cervical Cancer Screening", E1013="Utilization Rate (per 100,000 patients)"),
SUMIFS(CERV!$D:$D,CERV!$A:$A,C1013,CERV!$G:$G,D1013),
IF(AND(A1013="Cancer Screening for CKD patients", E1013="Utilization Rate (per 100,000 patients)"),
SUMIFS(CANSCRN!$D:$D,CANSCRN!$A:$A,C1013,CANSCRN!$G:$G,D1013),
IF(AND(A1013="PSA Testing", E1013="Cost per service ($USD)"),
SUMIFS(PSA!$E:$E,PSA!$A:$A,C1013,PSA!$G:$G,D1013),
IF(AND(A1013="Colorectal Cancer Screening", E1013="Cost per service ($USD)"),
SUMIFS(COL!$E:$E,COL!$A:$A,C1013,COL!$G:$G,D1013),
IF(AND(A1013="Cervical Cancer Screening", E1013="Cost per service ($USD)"),
SUMIFS(CERV!$E:$E,CERV!$A:$A,C1013,CERV!$G:$G,D1013),
IF(AND(A1013="Cancer Screening for CKD patients", E1013="Cost per service ($USD)"),
SUMIFS(CANSCRN!$E:$E,CANSCRN!$A:$A,C1013,CANSCRN!$G:$G,D1013),
IF(AND(A1013="PSA Testing", E1013="Total Expenditure ($USD per 100,000 patients)"),
SUMIFS(PSA!$F:$F,PSA!$A:$A,C1013,PSA!$G:$G,D1013),
IF(AND(A1013="Colorectal Cancer Screening", E1013="Total Expenditure ($USD per 100,000 patients)"),
SUMIFS(COL!$F:$F,COL!$A:$A,C1013,COL!$G:$G,D1013),
IF(AND(A1013="Cervical Cancer Screening", E1013="Total Expenditure ($USD per 100,000 patients)"),
SUMIFS(CERV!$F:$F,CERV!$A:$A,C1013,CERV!$G:$G,D1013),
SUMIFS(CANSCRN!$F:$F,CANSCRN!$A:$A,C1013,CANSCRN!$G:$G,D1013))))))))))))</f>
        <v>7966.4824822393593</v>
      </c>
    </row>
    <row r="1014" spans="1:6" x14ac:dyDescent="0.2">
      <c r="A1014" s="24" t="s">
        <v>103</v>
      </c>
      <c r="B1014" s="24" t="s">
        <v>101</v>
      </c>
      <c r="C1014" s="24" t="s">
        <v>72</v>
      </c>
      <c r="D1014" s="24">
        <v>2009</v>
      </c>
      <c r="E1014" s="24" t="s">
        <v>102</v>
      </c>
      <c r="F1014" s="3">
        <f>IF(AND(A1014="PSA Testing", E1014= "Utilization Rate (per 100,000 patients)"),
SUMIFS(PSA!$D:$D,PSA!$A:$A,C1014,PSA!$G:$G,D1014),
IF(AND(A1014="Colorectal Cancer Screening", E1014="Utilization Rate (per 100,000 patients)"),
SUMIFS(COL!$D:$D,COL!$A:$A,C1014,COL!$G:$G, D1014),
IF(AND(A1014="Cervical Cancer Screening", E1014="Utilization Rate (per 100,000 patients)"),
SUMIFS(CERV!$D:$D,CERV!$A:$A,C1014,CERV!$G:$G,D1014),
IF(AND(A1014="Cancer Screening for CKD patients", E1014="Utilization Rate (per 100,000 patients)"),
SUMIFS(CANSCRN!$D:$D,CANSCRN!$A:$A,C1014,CANSCRN!$G:$G,D1014),
IF(AND(A1014="PSA Testing", E1014="Cost per service ($USD)"),
SUMIFS(PSA!$E:$E,PSA!$A:$A,C1014,PSA!$G:$G,D1014),
IF(AND(A1014="Colorectal Cancer Screening", E1014="Cost per service ($USD)"),
SUMIFS(COL!$E:$E,COL!$A:$A,C1014,COL!$G:$G,D1014),
IF(AND(A1014="Cervical Cancer Screening", E1014="Cost per service ($USD)"),
SUMIFS(CERV!$E:$E,CERV!$A:$A,C1014,CERV!$G:$G,D1014),
IF(AND(A1014="Cancer Screening for CKD patients", E1014="Cost per service ($USD)"),
SUMIFS(CANSCRN!$E:$E,CANSCRN!$A:$A,C1014,CANSCRN!$G:$G,D1014),
IF(AND(A1014="PSA Testing", E1014="Total Expenditure ($USD per 100,000 patients)"),
SUMIFS(PSA!$F:$F,PSA!$A:$A,C1014,PSA!$G:$G,D1014),
IF(AND(A1014="Colorectal Cancer Screening", E1014="Total Expenditure ($USD per 100,000 patients)"),
SUMIFS(COL!$F:$F,COL!$A:$A,C1014,COL!$G:$G,D1014),
IF(AND(A1014="Cervical Cancer Screening", E1014="Total Expenditure ($USD per 100,000 patients)"),
SUMIFS(CERV!$F:$F,CERV!$A:$A,C1014,CERV!$G:$G,D1014),
SUMIFS(CANSCRN!$F:$F,CANSCRN!$A:$A,C1014,CANSCRN!$G:$G,D1014))))))))))))</f>
        <v>7040.9982174688048</v>
      </c>
    </row>
    <row r="1015" spans="1:6" x14ac:dyDescent="0.2">
      <c r="A1015" s="24" t="s">
        <v>103</v>
      </c>
      <c r="B1015" s="24" t="s">
        <v>101</v>
      </c>
      <c r="C1015" s="24" t="s">
        <v>72</v>
      </c>
      <c r="D1015" s="24">
        <v>2010</v>
      </c>
      <c r="E1015" s="24" t="s">
        <v>102</v>
      </c>
      <c r="F1015" s="3">
        <f>IF(AND(A1015="PSA Testing", E1015= "Utilization Rate (per 100,000 patients)"),
SUMIFS(PSA!$D:$D,PSA!$A:$A,C1015,PSA!$G:$G,D1015),
IF(AND(A1015="Colorectal Cancer Screening", E1015="Utilization Rate (per 100,000 patients)"),
SUMIFS(COL!$D:$D,COL!$A:$A,C1015,COL!$G:$G, D1015),
IF(AND(A1015="Cervical Cancer Screening", E1015="Utilization Rate (per 100,000 patients)"),
SUMIFS(CERV!$D:$D,CERV!$A:$A,C1015,CERV!$G:$G,D1015),
IF(AND(A1015="Cancer Screening for CKD patients", E1015="Utilization Rate (per 100,000 patients)"),
SUMIFS(CANSCRN!$D:$D,CANSCRN!$A:$A,C1015,CANSCRN!$G:$G,D1015),
IF(AND(A1015="PSA Testing", E1015="Cost per service ($USD)"),
SUMIFS(PSA!$E:$E,PSA!$A:$A,C1015,PSA!$G:$G,D1015),
IF(AND(A1015="Colorectal Cancer Screening", E1015="Cost per service ($USD)"),
SUMIFS(COL!$E:$E,COL!$A:$A,C1015,COL!$G:$G,D1015),
IF(AND(A1015="Cervical Cancer Screening", E1015="Cost per service ($USD)"),
SUMIFS(CERV!$E:$E,CERV!$A:$A,C1015,CERV!$G:$G,D1015),
IF(AND(A1015="Cancer Screening for CKD patients", E1015="Cost per service ($USD)"),
SUMIFS(CANSCRN!$E:$E,CANSCRN!$A:$A,C1015,CANSCRN!$G:$G,D1015),
IF(AND(A1015="PSA Testing", E1015="Total Expenditure ($USD per 100,000 patients)"),
SUMIFS(PSA!$F:$F,PSA!$A:$A,C1015,PSA!$G:$G,D1015),
IF(AND(A1015="Colorectal Cancer Screening", E1015="Total Expenditure ($USD per 100,000 patients)"),
SUMIFS(COL!$F:$F,COL!$A:$A,C1015,COL!$G:$G,D1015),
IF(AND(A1015="Cervical Cancer Screening", E1015="Total Expenditure ($USD per 100,000 patients)"),
SUMIFS(CERV!$F:$F,CERV!$A:$A,C1015,CERV!$G:$G,D1015),
SUMIFS(CANSCRN!$F:$F,CANSCRN!$A:$A,C1015,CANSCRN!$G:$G,D1015))))))))))))</f>
        <v>7971.5864246250985</v>
      </c>
    </row>
    <row r="1016" spans="1:6" x14ac:dyDescent="0.2">
      <c r="A1016" s="24" t="s">
        <v>103</v>
      </c>
      <c r="B1016" s="24" t="s">
        <v>101</v>
      </c>
      <c r="C1016" s="24" t="s">
        <v>72</v>
      </c>
      <c r="D1016" s="24">
        <v>2011</v>
      </c>
      <c r="E1016" s="24" t="s">
        <v>102</v>
      </c>
      <c r="F1016" s="3">
        <f>IF(AND(A1016="PSA Testing", E1016= "Utilization Rate (per 100,000 patients)"),
SUMIFS(PSA!$D:$D,PSA!$A:$A,C1016,PSA!$G:$G,D1016),
IF(AND(A1016="Colorectal Cancer Screening", E1016="Utilization Rate (per 100,000 patients)"),
SUMIFS(COL!$D:$D,COL!$A:$A,C1016,COL!$G:$G, D1016),
IF(AND(A1016="Cervical Cancer Screening", E1016="Utilization Rate (per 100,000 patients)"),
SUMIFS(CERV!$D:$D,CERV!$A:$A,C1016,CERV!$G:$G,D1016),
IF(AND(A1016="Cancer Screening for CKD patients", E1016="Utilization Rate (per 100,000 patients)"),
SUMIFS(CANSCRN!$D:$D,CANSCRN!$A:$A,C1016,CANSCRN!$G:$G,D1016),
IF(AND(A1016="PSA Testing", E1016="Cost per service ($USD)"),
SUMIFS(PSA!$E:$E,PSA!$A:$A,C1016,PSA!$G:$G,D1016),
IF(AND(A1016="Colorectal Cancer Screening", E1016="Cost per service ($USD)"),
SUMIFS(COL!$E:$E,COL!$A:$A,C1016,COL!$G:$G,D1016),
IF(AND(A1016="Cervical Cancer Screening", E1016="Cost per service ($USD)"),
SUMIFS(CERV!$E:$E,CERV!$A:$A,C1016,CERV!$G:$G,D1016),
IF(AND(A1016="Cancer Screening for CKD patients", E1016="Cost per service ($USD)"),
SUMIFS(CANSCRN!$E:$E,CANSCRN!$A:$A,C1016,CANSCRN!$G:$G,D1016),
IF(AND(A1016="PSA Testing", E1016="Total Expenditure ($USD per 100,000 patients)"),
SUMIFS(PSA!$F:$F,PSA!$A:$A,C1016,PSA!$G:$G,D1016),
IF(AND(A1016="Colorectal Cancer Screening", E1016="Total Expenditure ($USD per 100,000 patients)"),
SUMIFS(COL!$F:$F,COL!$A:$A,C1016,COL!$G:$G,D1016),
IF(AND(A1016="Cervical Cancer Screening", E1016="Total Expenditure ($USD per 100,000 patients)"),
SUMIFS(CERV!$F:$F,CERV!$A:$A,C1016,CERV!$G:$G,D1016),
SUMIFS(CANSCRN!$F:$F,CANSCRN!$A:$A,C1016,CANSCRN!$G:$G,D1016))))))))))))</f>
        <v>6815.3655514250313</v>
      </c>
    </row>
    <row r="1017" spans="1:6" x14ac:dyDescent="0.2">
      <c r="A1017" s="24" t="s">
        <v>103</v>
      </c>
      <c r="B1017" s="24" t="s">
        <v>101</v>
      </c>
      <c r="C1017" s="24" t="s">
        <v>72</v>
      </c>
      <c r="D1017" s="24">
        <v>2012</v>
      </c>
      <c r="E1017" s="24" t="s">
        <v>102</v>
      </c>
      <c r="F1017" s="3">
        <f>IF(AND(A1017="PSA Testing", E1017= "Utilization Rate (per 100,000 patients)"),
SUMIFS(PSA!$D:$D,PSA!$A:$A,C1017,PSA!$G:$G,D1017),
IF(AND(A1017="Colorectal Cancer Screening", E1017="Utilization Rate (per 100,000 patients)"),
SUMIFS(COL!$D:$D,COL!$A:$A,C1017,COL!$G:$G, D1017),
IF(AND(A1017="Cervical Cancer Screening", E1017="Utilization Rate (per 100,000 patients)"),
SUMIFS(CERV!$D:$D,CERV!$A:$A,C1017,CERV!$G:$G,D1017),
IF(AND(A1017="Cancer Screening for CKD patients", E1017="Utilization Rate (per 100,000 patients)"),
SUMIFS(CANSCRN!$D:$D,CANSCRN!$A:$A,C1017,CANSCRN!$G:$G,D1017),
IF(AND(A1017="PSA Testing", E1017="Cost per service ($USD)"),
SUMIFS(PSA!$E:$E,PSA!$A:$A,C1017,PSA!$G:$G,D1017),
IF(AND(A1017="Colorectal Cancer Screening", E1017="Cost per service ($USD)"),
SUMIFS(COL!$E:$E,COL!$A:$A,C1017,COL!$G:$G,D1017),
IF(AND(A1017="Cervical Cancer Screening", E1017="Cost per service ($USD)"),
SUMIFS(CERV!$E:$E,CERV!$A:$A,C1017,CERV!$G:$G,D1017),
IF(AND(A1017="Cancer Screening for CKD patients", E1017="Cost per service ($USD)"),
SUMIFS(CANSCRN!$E:$E,CANSCRN!$A:$A,C1017,CANSCRN!$G:$G,D1017),
IF(AND(A1017="PSA Testing", E1017="Total Expenditure ($USD per 100,000 patients)"),
SUMIFS(PSA!$F:$F,PSA!$A:$A,C1017,PSA!$G:$G,D1017),
IF(AND(A1017="Colorectal Cancer Screening", E1017="Total Expenditure ($USD per 100,000 patients)"),
SUMIFS(COL!$F:$F,COL!$A:$A,C1017,COL!$G:$G,D1017),
IF(AND(A1017="Cervical Cancer Screening", E1017="Total Expenditure ($USD per 100,000 patients)"),
SUMIFS(CERV!$F:$F,CERV!$A:$A,C1017,CERV!$G:$G,D1017),
SUMIFS(CANSCRN!$F:$F,CANSCRN!$A:$A,C1017,CANSCRN!$G:$G,D1017))))))))))))</f>
        <v>7180.7425540595677</v>
      </c>
    </row>
    <row r="1018" spans="1:6" x14ac:dyDescent="0.2">
      <c r="A1018" s="24" t="s">
        <v>103</v>
      </c>
      <c r="B1018" s="24" t="s">
        <v>101</v>
      </c>
      <c r="C1018" s="24" t="s">
        <v>72</v>
      </c>
      <c r="D1018" s="24">
        <v>2013</v>
      </c>
      <c r="E1018" s="24" t="s">
        <v>102</v>
      </c>
      <c r="F1018" s="3">
        <f>IF(AND(A1018="PSA Testing", E1018= "Utilization Rate (per 100,000 patients)"),
SUMIFS(PSA!$D:$D,PSA!$A:$A,C1018,PSA!$G:$G,D1018),
IF(AND(A1018="Colorectal Cancer Screening", E1018="Utilization Rate (per 100,000 patients)"),
SUMIFS(COL!$D:$D,COL!$A:$A,C1018,COL!$G:$G, D1018),
IF(AND(A1018="Cervical Cancer Screening", E1018="Utilization Rate (per 100,000 patients)"),
SUMIFS(CERV!$D:$D,CERV!$A:$A,C1018,CERV!$G:$G,D1018),
IF(AND(A1018="Cancer Screening for CKD patients", E1018="Utilization Rate (per 100,000 patients)"),
SUMIFS(CANSCRN!$D:$D,CANSCRN!$A:$A,C1018,CANSCRN!$G:$G,D1018),
IF(AND(A1018="PSA Testing", E1018="Cost per service ($USD)"),
SUMIFS(PSA!$E:$E,PSA!$A:$A,C1018,PSA!$G:$G,D1018),
IF(AND(A1018="Colorectal Cancer Screening", E1018="Cost per service ($USD)"),
SUMIFS(COL!$E:$E,COL!$A:$A,C1018,COL!$G:$G,D1018),
IF(AND(A1018="Cervical Cancer Screening", E1018="Cost per service ($USD)"),
SUMIFS(CERV!$E:$E,CERV!$A:$A,C1018,CERV!$G:$G,D1018),
IF(AND(A1018="Cancer Screening for CKD patients", E1018="Cost per service ($USD)"),
SUMIFS(CANSCRN!$E:$E,CANSCRN!$A:$A,C1018,CANSCRN!$G:$G,D1018),
IF(AND(A1018="PSA Testing", E1018="Total Expenditure ($USD per 100,000 patients)"),
SUMIFS(PSA!$F:$F,PSA!$A:$A,C1018,PSA!$G:$G,D1018),
IF(AND(A1018="Colorectal Cancer Screening", E1018="Total Expenditure ($USD per 100,000 patients)"),
SUMIFS(COL!$F:$F,COL!$A:$A,C1018,COL!$G:$G,D1018),
IF(AND(A1018="Cervical Cancer Screening", E1018="Total Expenditure ($USD per 100,000 patients)"),
SUMIFS(CERV!$F:$F,CERV!$A:$A,C1018,CERV!$G:$G,D1018),
SUMIFS(CANSCRN!$F:$F,CANSCRN!$A:$A,C1018,CANSCRN!$G:$G,D1018))))))))))))</f>
        <v>8315.2042542905492</v>
      </c>
    </row>
    <row r="1019" spans="1:6" x14ac:dyDescent="0.2">
      <c r="A1019" s="24" t="s">
        <v>103</v>
      </c>
      <c r="B1019" s="24" t="s">
        <v>101</v>
      </c>
      <c r="C1019" s="24" t="s">
        <v>72</v>
      </c>
      <c r="D1019" s="24">
        <v>2014</v>
      </c>
      <c r="E1019" s="24" t="s">
        <v>102</v>
      </c>
      <c r="F1019" s="3">
        <f>IF(AND(A1019="PSA Testing", E1019= "Utilization Rate (per 100,000 patients)"),
SUMIFS(PSA!$D:$D,PSA!$A:$A,C1019,PSA!$G:$G,D1019),
IF(AND(A1019="Colorectal Cancer Screening", E1019="Utilization Rate (per 100,000 patients)"),
SUMIFS(COL!$D:$D,COL!$A:$A,C1019,COL!$G:$G, D1019),
IF(AND(A1019="Cervical Cancer Screening", E1019="Utilization Rate (per 100,000 patients)"),
SUMIFS(CERV!$D:$D,CERV!$A:$A,C1019,CERV!$G:$G,D1019),
IF(AND(A1019="Cancer Screening for CKD patients", E1019="Utilization Rate (per 100,000 patients)"),
SUMIFS(CANSCRN!$D:$D,CANSCRN!$A:$A,C1019,CANSCRN!$G:$G,D1019),
IF(AND(A1019="PSA Testing", E1019="Cost per service ($USD)"),
SUMIFS(PSA!$E:$E,PSA!$A:$A,C1019,PSA!$G:$G,D1019),
IF(AND(A1019="Colorectal Cancer Screening", E1019="Cost per service ($USD)"),
SUMIFS(COL!$E:$E,COL!$A:$A,C1019,COL!$G:$G,D1019),
IF(AND(A1019="Cervical Cancer Screening", E1019="Cost per service ($USD)"),
SUMIFS(CERV!$E:$E,CERV!$A:$A,C1019,CERV!$G:$G,D1019),
IF(AND(A1019="Cancer Screening for CKD patients", E1019="Cost per service ($USD)"),
SUMIFS(CANSCRN!$E:$E,CANSCRN!$A:$A,C1019,CANSCRN!$G:$G,D1019),
IF(AND(A1019="PSA Testing", E1019="Total Expenditure ($USD per 100,000 patients)"),
SUMIFS(PSA!$F:$F,PSA!$A:$A,C1019,PSA!$G:$G,D1019),
IF(AND(A1019="Colorectal Cancer Screening", E1019="Total Expenditure ($USD per 100,000 patients)"),
SUMIFS(COL!$F:$F,COL!$A:$A,C1019,COL!$G:$G,D1019),
IF(AND(A1019="Cervical Cancer Screening", E1019="Total Expenditure ($USD per 100,000 patients)"),
SUMIFS(CERV!$F:$F,CERV!$A:$A,C1019,CERV!$G:$G,D1019),
SUMIFS(CANSCRN!$F:$F,CANSCRN!$A:$A,C1019,CANSCRN!$G:$G,D1019))))))))))))</f>
        <v>7453.0136098509392</v>
      </c>
    </row>
    <row r="1020" spans="1:6" x14ac:dyDescent="0.2">
      <c r="A1020" s="24" t="s">
        <v>103</v>
      </c>
      <c r="B1020" s="24" t="s">
        <v>101</v>
      </c>
      <c r="C1020" s="24" t="s">
        <v>72</v>
      </c>
      <c r="D1020" s="24">
        <v>2015</v>
      </c>
      <c r="E1020" s="24" t="s">
        <v>102</v>
      </c>
      <c r="F1020" s="3">
        <f>IF(AND(A1020="PSA Testing", E1020= "Utilization Rate (per 100,000 patients)"),
SUMIFS(PSA!$D:$D,PSA!$A:$A,C1020,PSA!$G:$G,D1020),
IF(AND(A1020="Colorectal Cancer Screening", E1020="Utilization Rate (per 100,000 patients)"),
SUMIFS(COL!$D:$D,COL!$A:$A,C1020,COL!$G:$G, D1020),
IF(AND(A1020="Cervical Cancer Screening", E1020="Utilization Rate (per 100,000 patients)"),
SUMIFS(CERV!$D:$D,CERV!$A:$A,C1020,CERV!$G:$G,D1020),
IF(AND(A1020="Cancer Screening for CKD patients", E1020="Utilization Rate (per 100,000 patients)"),
SUMIFS(CANSCRN!$D:$D,CANSCRN!$A:$A,C1020,CANSCRN!$G:$G,D1020),
IF(AND(A1020="PSA Testing", E1020="Cost per service ($USD)"),
SUMIFS(PSA!$E:$E,PSA!$A:$A,C1020,PSA!$G:$G,D1020),
IF(AND(A1020="Colorectal Cancer Screening", E1020="Cost per service ($USD)"),
SUMIFS(COL!$E:$E,COL!$A:$A,C1020,COL!$G:$G,D1020),
IF(AND(A1020="Cervical Cancer Screening", E1020="Cost per service ($USD)"),
SUMIFS(CERV!$E:$E,CERV!$A:$A,C1020,CERV!$G:$G,D1020),
IF(AND(A1020="Cancer Screening for CKD patients", E1020="Cost per service ($USD)"),
SUMIFS(CANSCRN!$E:$E,CANSCRN!$A:$A,C1020,CANSCRN!$G:$G,D1020),
IF(AND(A1020="PSA Testing", E1020="Total Expenditure ($USD per 100,000 patients)"),
SUMIFS(PSA!$F:$F,PSA!$A:$A,C1020,PSA!$G:$G,D1020),
IF(AND(A1020="Colorectal Cancer Screening", E1020="Total Expenditure ($USD per 100,000 patients)"),
SUMIFS(COL!$F:$F,COL!$A:$A,C1020,COL!$G:$G,D1020),
IF(AND(A1020="Cervical Cancer Screening", E1020="Total Expenditure ($USD per 100,000 patients)"),
SUMIFS(CERV!$F:$F,CERV!$A:$A,C1020,CERV!$G:$G,D1020),
SUMIFS(CANSCRN!$F:$F,CANSCRN!$A:$A,C1020,CANSCRN!$G:$G,D1020))))))))))))</f>
        <v>7679.4227547996388</v>
      </c>
    </row>
    <row r="1021" spans="1:6" x14ac:dyDescent="0.2">
      <c r="A1021" s="24" t="s">
        <v>103</v>
      </c>
      <c r="B1021" s="24" t="s">
        <v>101</v>
      </c>
      <c r="C1021" s="24" t="s">
        <v>72</v>
      </c>
      <c r="D1021" s="24">
        <v>2016</v>
      </c>
      <c r="E1021" s="24" t="s">
        <v>102</v>
      </c>
      <c r="F1021" s="3">
        <f>IF(AND(A1021="PSA Testing", E1021= "Utilization Rate (per 100,000 patients)"),
SUMIFS(PSA!$D:$D,PSA!$A:$A,C1021,PSA!$G:$G,D1021),
IF(AND(A1021="Colorectal Cancer Screening", E1021="Utilization Rate (per 100,000 patients)"),
SUMIFS(COL!$D:$D,COL!$A:$A,C1021,COL!$G:$G, D1021),
IF(AND(A1021="Cervical Cancer Screening", E1021="Utilization Rate (per 100,000 patients)"),
SUMIFS(CERV!$D:$D,CERV!$A:$A,C1021,CERV!$G:$G,D1021),
IF(AND(A1021="Cancer Screening for CKD patients", E1021="Utilization Rate (per 100,000 patients)"),
SUMIFS(CANSCRN!$D:$D,CANSCRN!$A:$A,C1021,CANSCRN!$G:$G,D1021),
IF(AND(A1021="PSA Testing", E1021="Cost per service ($USD)"),
SUMIFS(PSA!$E:$E,PSA!$A:$A,C1021,PSA!$G:$G,D1021),
IF(AND(A1021="Colorectal Cancer Screening", E1021="Cost per service ($USD)"),
SUMIFS(COL!$E:$E,COL!$A:$A,C1021,COL!$G:$G,D1021),
IF(AND(A1021="Cervical Cancer Screening", E1021="Cost per service ($USD)"),
SUMIFS(CERV!$E:$E,CERV!$A:$A,C1021,CERV!$G:$G,D1021),
IF(AND(A1021="Cancer Screening for CKD patients", E1021="Cost per service ($USD)"),
SUMIFS(CANSCRN!$E:$E,CANSCRN!$A:$A,C1021,CANSCRN!$G:$G,D1021),
IF(AND(A1021="PSA Testing", E1021="Total Expenditure ($USD per 100,000 patients)"),
SUMIFS(PSA!$F:$F,PSA!$A:$A,C1021,PSA!$G:$G,D1021),
IF(AND(A1021="Colorectal Cancer Screening", E1021="Total Expenditure ($USD per 100,000 patients)"),
SUMIFS(COL!$F:$F,COL!$A:$A,C1021,COL!$G:$G,D1021),
IF(AND(A1021="Cervical Cancer Screening", E1021="Total Expenditure ($USD per 100,000 patients)"),
SUMIFS(CERV!$F:$F,CERV!$A:$A,C1021,CERV!$G:$G,D1021),
SUMIFS(CANSCRN!$F:$F,CANSCRN!$A:$A,C1021,CANSCRN!$G:$G,D1021))))))))))))</f>
        <v>7870.1865819769746</v>
      </c>
    </row>
    <row r="1022" spans="1:6" x14ac:dyDescent="0.2">
      <c r="A1022" s="24" t="s">
        <v>103</v>
      </c>
      <c r="B1022" s="24" t="s">
        <v>101</v>
      </c>
      <c r="C1022" s="24" t="s">
        <v>72</v>
      </c>
      <c r="D1022" s="24">
        <v>2017</v>
      </c>
      <c r="E1022" s="24" t="s">
        <v>102</v>
      </c>
      <c r="F1022" s="3">
        <f>IF(AND(A1022="PSA Testing", E1022= "Utilization Rate (per 100,000 patients)"),
SUMIFS(PSA!$D:$D,PSA!$A:$A,C1022,PSA!$G:$G,D1022),
IF(AND(A1022="Colorectal Cancer Screening", E1022="Utilization Rate (per 100,000 patients)"),
SUMIFS(COL!$D:$D,COL!$A:$A,C1022,COL!$G:$G, D1022),
IF(AND(A1022="Cervical Cancer Screening", E1022="Utilization Rate (per 100,000 patients)"),
SUMIFS(CERV!$D:$D,CERV!$A:$A,C1022,CERV!$G:$G,D1022),
IF(AND(A1022="Cancer Screening for CKD patients", E1022="Utilization Rate (per 100,000 patients)"),
SUMIFS(CANSCRN!$D:$D,CANSCRN!$A:$A,C1022,CANSCRN!$G:$G,D1022),
IF(AND(A1022="PSA Testing", E1022="Cost per service ($USD)"),
SUMIFS(PSA!$E:$E,PSA!$A:$A,C1022,PSA!$G:$G,D1022),
IF(AND(A1022="Colorectal Cancer Screening", E1022="Cost per service ($USD)"),
SUMIFS(COL!$E:$E,COL!$A:$A,C1022,COL!$G:$G,D1022),
IF(AND(A1022="Cervical Cancer Screening", E1022="Cost per service ($USD)"),
SUMIFS(CERV!$E:$E,CERV!$A:$A,C1022,CERV!$G:$G,D1022),
IF(AND(A1022="Cancer Screening for CKD patients", E1022="Cost per service ($USD)"),
SUMIFS(CANSCRN!$E:$E,CANSCRN!$A:$A,C1022,CANSCRN!$G:$G,D1022),
IF(AND(A1022="PSA Testing", E1022="Total Expenditure ($USD per 100,000 patients)"),
SUMIFS(PSA!$F:$F,PSA!$A:$A,C1022,PSA!$G:$G,D1022),
IF(AND(A1022="Colorectal Cancer Screening", E1022="Total Expenditure ($USD per 100,000 patients)"),
SUMIFS(COL!$F:$F,COL!$A:$A,C1022,COL!$G:$G,D1022),
IF(AND(A1022="Cervical Cancer Screening", E1022="Total Expenditure ($USD per 100,000 patients)"),
SUMIFS(CERV!$F:$F,CERV!$A:$A,C1022,CERV!$G:$G,D1022),
SUMIFS(CANSCRN!$F:$F,CANSCRN!$A:$A,C1022,CANSCRN!$G:$G,D1022))))))))))))</f>
        <v>7528.7405998789873</v>
      </c>
    </row>
    <row r="1023" spans="1:6" x14ac:dyDescent="0.2">
      <c r="A1023" s="24" t="s">
        <v>103</v>
      </c>
      <c r="B1023" s="24" t="s">
        <v>101</v>
      </c>
      <c r="C1023" s="24" t="s">
        <v>72</v>
      </c>
      <c r="D1023" s="24">
        <v>2018</v>
      </c>
      <c r="E1023" s="24" t="s">
        <v>102</v>
      </c>
      <c r="F1023" s="3">
        <f>IF(AND(A1023="PSA Testing", E1023= "Utilization Rate (per 100,000 patients)"),
SUMIFS(PSA!$D:$D,PSA!$A:$A,C1023,PSA!$G:$G,D1023),
IF(AND(A1023="Colorectal Cancer Screening", E1023="Utilization Rate (per 100,000 patients)"),
SUMIFS(COL!$D:$D,COL!$A:$A,C1023,COL!$G:$G, D1023),
IF(AND(A1023="Cervical Cancer Screening", E1023="Utilization Rate (per 100,000 patients)"),
SUMIFS(CERV!$D:$D,CERV!$A:$A,C1023,CERV!$G:$G,D1023),
IF(AND(A1023="Cancer Screening for CKD patients", E1023="Utilization Rate (per 100,000 patients)"),
SUMIFS(CANSCRN!$D:$D,CANSCRN!$A:$A,C1023,CANSCRN!$G:$G,D1023),
IF(AND(A1023="PSA Testing", E1023="Cost per service ($USD)"),
SUMIFS(PSA!$E:$E,PSA!$A:$A,C1023,PSA!$G:$G,D1023),
IF(AND(A1023="Colorectal Cancer Screening", E1023="Cost per service ($USD)"),
SUMIFS(COL!$E:$E,COL!$A:$A,C1023,COL!$G:$G,D1023),
IF(AND(A1023="Cervical Cancer Screening", E1023="Cost per service ($USD)"),
SUMIFS(CERV!$E:$E,CERV!$A:$A,C1023,CERV!$G:$G,D1023),
IF(AND(A1023="Cancer Screening for CKD patients", E1023="Cost per service ($USD)"),
SUMIFS(CANSCRN!$E:$E,CANSCRN!$A:$A,C1023,CANSCRN!$G:$G,D1023),
IF(AND(A1023="PSA Testing", E1023="Total Expenditure ($USD per 100,000 patients)"),
SUMIFS(PSA!$F:$F,PSA!$A:$A,C1023,PSA!$G:$G,D1023),
IF(AND(A1023="Colorectal Cancer Screening", E1023="Total Expenditure ($USD per 100,000 patients)"),
SUMIFS(COL!$F:$F,COL!$A:$A,C1023,COL!$G:$G,D1023),
IF(AND(A1023="Cervical Cancer Screening", E1023="Total Expenditure ($USD per 100,000 patients)"),
SUMIFS(CERV!$F:$F,CERV!$A:$A,C1023,CERV!$G:$G,D1023),
SUMIFS(CANSCRN!$F:$F,CANSCRN!$A:$A,C1023,CANSCRN!$G:$G,D1023))))))))))))</f>
        <v>7215.6124283146455</v>
      </c>
    </row>
    <row r="1024" spans="1:6" x14ac:dyDescent="0.2">
      <c r="A1024" s="24" t="s">
        <v>103</v>
      </c>
      <c r="B1024" s="24" t="s">
        <v>101</v>
      </c>
      <c r="C1024" s="24" t="s">
        <v>72</v>
      </c>
      <c r="D1024" s="24">
        <v>2019</v>
      </c>
      <c r="E1024" s="24" t="s">
        <v>102</v>
      </c>
      <c r="F1024" s="3">
        <f>IF(AND(A1024="PSA Testing", E1024= "Utilization Rate (per 100,000 patients)"),
SUMIFS(PSA!$D:$D,PSA!$A:$A,C1024,PSA!$G:$G,D1024),
IF(AND(A1024="Colorectal Cancer Screening", E1024="Utilization Rate (per 100,000 patients)"),
SUMIFS(COL!$D:$D,COL!$A:$A,C1024,COL!$G:$G, D1024),
IF(AND(A1024="Cervical Cancer Screening", E1024="Utilization Rate (per 100,000 patients)"),
SUMIFS(CERV!$D:$D,CERV!$A:$A,C1024,CERV!$G:$G,D1024),
IF(AND(A1024="Cancer Screening for CKD patients", E1024="Utilization Rate (per 100,000 patients)"),
SUMIFS(CANSCRN!$D:$D,CANSCRN!$A:$A,C1024,CANSCRN!$G:$G,D1024),
IF(AND(A1024="PSA Testing", E1024="Cost per service ($USD)"),
SUMIFS(PSA!$E:$E,PSA!$A:$A,C1024,PSA!$G:$G,D1024),
IF(AND(A1024="Colorectal Cancer Screening", E1024="Cost per service ($USD)"),
SUMIFS(COL!$E:$E,COL!$A:$A,C1024,COL!$G:$G,D1024),
IF(AND(A1024="Cervical Cancer Screening", E1024="Cost per service ($USD)"),
SUMIFS(CERV!$E:$E,CERV!$A:$A,C1024,CERV!$G:$G,D1024),
IF(AND(A1024="Cancer Screening for CKD patients", E1024="Cost per service ($USD)"),
SUMIFS(CANSCRN!$E:$E,CANSCRN!$A:$A,C1024,CANSCRN!$G:$G,D1024),
IF(AND(A1024="PSA Testing", E1024="Total Expenditure ($USD per 100,000 patients)"),
SUMIFS(PSA!$F:$F,PSA!$A:$A,C1024,PSA!$G:$G,D1024),
IF(AND(A1024="Colorectal Cancer Screening", E1024="Total Expenditure ($USD per 100,000 patients)"),
SUMIFS(COL!$F:$F,COL!$A:$A,C1024,COL!$G:$G,D1024),
IF(AND(A1024="Cervical Cancer Screening", E1024="Total Expenditure ($USD per 100,000 patients)"),
SUMIFS(CERV!$F:$F,CERV!$A:$A,C1024,CERV!$G:$G,D1024),
SUMIFS(CANSCRN!$F:$F,CANSCRN!$A:$A,C1024,CANSCRN!$G:$G,D1024))))))))))))</f>
        <v>7167.0620128769906</v>
      </c>
    </row>
    <row r="1025" spans="1:6" x14ac:dyDescent="0.2">
      <c r="A1025" s="24" t="s">
        <v>103</v>
      </c>
      <c r="B1025" s="24" t="s">
        <v>101</v>
      </c>
      <c r="C1025" s="24" t="s">
        <v>73</v>
      </c>
      <c r="D1025" s="24">
        <v>2009</v>
      </c>
      <c r="E1025" s="24" t="s">
        <v>102</v>
      </c>
      <c r="F1025" s="3">
        <f>IF(AND(A1025="PSA Testing", E1025= "Utilization Rate (per 100,000 patients)"),
SUMIFS(PSA!$D:$D,PSA!$A:$A,C1025,PSA!$G:$G,D1025),
IF(AND(A1025="Colorectal Cancer Screening", E1025="Utilization Rate (per 100,000 patients)"),
SUMIFS(COL!$D:$D,COL!$A:$A,C1025,COL!$G:$G, D1025),
IF(AND(A1025="Cervical Cancer Screening", E1025="Utilization Rate (per 100,000 patients)"),
SUMIFS(CERV!$D:$D,CERV!$A:$A,C1025,CERV!$G:$G,D1025),
IF(AND(A1025="Cancer Screening for CKD patients", E1025="Utilization Rate (per 100,000 patients)"),
SUMIFS(CANSCRN!$D:$D,CANSCRN!$A:$A,C1025,CANSCRN!$G:$G,D1025),
IF(AND(A1025="PSA Testing", E1025="Cost per service ($USD)"),
SUMIFS(PSA!$E:$E,PSA!$A:$A,C1025,PSA!$G:$G,D1025),
IF(AND(A1025="Colorectal Cancer Screening", E1025="Cost per service ($USD)"),
SUMIFS(COL!$E:$E,COL!$A:$A,C1025,COL!$G:$G,D1025),
IF(AND(A1025="Cervical Cancer Screening", E1025="Cost per service ($USD)"),
SUMIFS(CERV!$E:$E,CERV!$A:$A,C1025,CERV!$G:$G,D1025),
IF(AND(A1025="Cancer Screening for CKD patients", E1025="Cost per service ($USD)"),
SUMIFS(CANSCRN!$E:$E,CANSCRN!$A:$A,C1025,CANSCRN!$G:$G,D1025),
IF(AND(A1025="PSA Testing", E1025="Total Expenditure ($USD per 100,000 patients)"),
SUMIFS(PSA!$F:$F,PSA!$A:$A,C1025,PSA!$G:$G,D1025),
IF(AND(A1025="Colorectal Cancer Screening", E1025="Total Expenditure ($USD per 100,000 patients)"),
SUMIFS(COL!$F:$F,COL!$A:$A,C1025,COL!$G:$G,D1025),
IF(AND(A1025="Cervical Cancer Screening", E1025="Total Expenditure ($USD per 100,000 patients)"),
SUMIFS(CERV!$F:$F,CERV!$A:$A,C1025,CERV!$G:$G,D1025),
SUMIFS(CANSCRN!$F:$F,CANSCRN!$A:$A,C1025,CANSCRN!$G:$G,D1025))))))))))))</f>
        <v>9119.7134591541544</v>
      </c>
    </row>
    <row r="1026" spans="1:6" x14ac:dyDescent="0.2">
      <c r="A1026" s="24" t="s">
        <v>103</v>
      </c>
      <c r="B1026" s="24" t="s">
        <v>101</v>
      </c>
      <c r="C1026" s="24" t="s">
        <v>73</v>
      </c>
      <c r="D1026" s="24">
        <v>2010</v>
      </c>
      <c r="E1026" s="24" t="s">
        <v>102</v>
      </c>
      <c r="F1026" s="3">
        <f>IF(AND(A1026="PSA Testing", E1026= "Utilization Rate (per 100,000 patients)"),
SUMIFS(PSA!$D:$D,PSA!$A:$A,C1026,PSA!$G:$G,D1026),
IF(AND(A1026="Colorectal Cancer Screening", E1026="Utilization Rate (per 100,000 patients)"),
SUMIFS(COL!$D:$D,COL!$A:$A,C1026,COL!$G:$G, D1026),
IF(AND(A1026="Cervical Cancer Screening", E1026="Utilization Rate (per 100,000 patients)"),
SUMIFS(CERV!$D:$D,CERV!$A:$A,C1026,CERV!$G:$G,D1026),
IF(AND(A1026="Cancer Screening for CKD patients", E1026="Utilization Rate (per 100,000 patients)"),
SUMIFS(CANSCRN!$D:$D,CANSCRN!$A:$A,C1026,CANSCRN!$G:$G,D1026),
IF(AND(A1026="PSA Testing", E1026="Cost per service ($USD)"),
SUMIFS(PSA!$E:$E,PSA!$A:$A,C1026,PSA!$G:$G,D1026),
IF(AND(A1026="Colorectal Cancer Screening", E1026="Cost per service ($USD)"),
SUMIFS(COL!$E:$E,COL!$A:$A,C1026,COL!$G:$G,D1026),
IF(AND(A1026="Cervical Cancer Screening", E1026="Cost per service ($USD)"),
SUMIFS(CERV!$E:$E,CERV!$A:$A,C1026,CERV!$G:$G,D1026),
IF(AND(A1026="Cancer Screening for CKD patients", E1026="Cost per service ($USD)"),
SUMIFS(CANSCRN!$E:$E,CANSCRN!$A:$A,C1026,CANSCRN!$G:$G,D1026),
IF(AND(A1026="PSA Testing", E1026="Total Expenditure ($USD per 100,000 patients)"),
SUMIFS(PSA!$F:$F,PSA!$A:$A,C1026,PSA!$G:$G,D1026),
IF(AND(A1026="Colorectal Cancer Screening", E1026="Total Expenditure ($USD per 100,000 patients)"),
SUMIFS(COL!$F:$F,COL!$A:$A,C1026,COL!$G:$G,D1026),
IF(AND(A1026="Cervical Cancer Screening", E1026="Total Expenditure ($USD per 100,000 patients)"),
SUMIFS(CERV!$F:$F,CERV!$A:$A,C1026,CERV!$G:$G,D1026),
SUMIFS(CANSCRN!$F:$F,CANSCRN!$A:$A,C1026,CANSCRN!$G:$G,D1026))))))))))))</f>
        <v>8876.6473746600659</v>
      </c>
    </row>
    <row r="1027" spans="1:6" x14ac:dyDescent="0.2">
      <c r="A1027" s="24" t="s">
        <v>103</v>
      </c>
      <c r="B1027" s="24" t="s">
        <v>101</v>
      </c>
      <c r="C1027" s="24" t="s">
        <v>73</v>
      </c>
      <c r="D1027" s="24">
        <v>2011</v>
      </c>
      <c r="E1027" s="24" t="s">
        <v>102</v>
      </c>
      <c r="F1027" s="3">
        <f>IF(AND(A1027="PSA Testing", E1027= "Utilization Rate (per 100,000 patients)"),
SUMIFS(PSA!$D:$D,PSA!$A:$A,C1027,PSA!$G:$G,D1027),
IF(AND(A1027="Colorectal Cancer Screening", E1027="Utilization Rate (per 100,000 patients)"),
SUMIFS(COL!$D:$D,COL!$A:$A,C1027,COL!$G:$G, D1027),
IF(AND(A1027="Cervical Cancer Screening", E1027="Utilization Rate (per 100,000 patients)"),
SUMIFS(CERV!$D:$D,CERV!$A:$A,C1027,CERV!$G:$G,D1027),
IF(AND(A1027="Cancer Screening for CKD patients", E1027="Utilization Rate (per 100,000 patients)"),
SUMIFS(CANSCRN!$D:$D,CANSCRN!$A:$A,C1027,CANSCRN!$G:$G,D1027),
IF(AND(A1027="PSA Testing", E1027="Cost per service ($USD)"),
SUMIFS(PSA!$E:$E,PSA!$A:$A,C1027,PSA!$G:$G,D1027),
IF(AND(A1027="Colorectal Cancer Screening", E1027="Cost per service ($USD)"),
SUMIFS(COL!$E:$E,COL!$A:$A,C1027,COL!$G:$G,D1027),
IF(AND(A1027="Cervical Cancer Screening", E1027="Cost per service ($USD)"),
SUMIFS(CERV!$E:$E,CERV!$A:$A,C1027,CERV!$G:$G,D1027),
IF(AND(A1027="Cancer Screening for CKD patients", E1027="Cost per service ($USD)"),
SUMIFS(CANSCRN!$E:$E,CANSCRN!$A:$A,C1027,CANSCRN!$G:$G,D1027),
IF(AND(A1027="PSA Testing", E1027="Total Expenditure ($USD per 100,000 patients)"),
SUMIFS(PSA!$F:$F,PSA!$A:$A,C1027,PSA!$G:$G,D1027),
IF(AND(A1027="Colorectal Cancer Screening", E1027="Total Expenditure ($USD per 100,000 patients)"),
SUMIFS(COL!$F:$F,COL!$A:$A,C1027,COL!$G:$G,D1027),
IF(AND(A1027="Cervical Cancer Screening", E1027="Total Expenditure ($USD per 100,000 patients)"),
SUMIFS(CERV!$F:$F,CERV!$A:$A,C1027,CERV!$G:$G,D1027),
SUMIFS(CANSCRN!$F:$F,CANSCRN!$A:$A,C1027,CANSCRN!$G:$G,D1027))))))))))))</f>
        <v>8588.9851882423063</v>
      </c>
    </row>
    <row r="1028" spans="1:6" x14ac:dyDescent="0.2">
      <c r="A1028" s="24" t="s">
        <v>103</v>
      </c>
      <c r="B1028" s="24" t="s">
        <v>101</v>
      </c>
      <c r="C1028" s="24" t="s">
        <v>73</v>
      </c>
      <c r="D1028" s="24">
        <v>2012</v>
      </c>
      <c r="E1028" s="24" t="s">
        <v>102</v>
      </c>
      <c r="F1028" s="3">
        <f>IF(AND(A1028="PSA Testing", E1028= "Utilization Rate (per 100,000 patients)"),
SUMIFS(PSA!$D:$D,PSA!$A:$A,C1028,PSA!$G:$G,D1028),
IF(AND(A1028="Colorectal Cancer Screening", E1028="Utilization Rate (per 100,000 patients)"),
SUMIFS(COL!$D:$D,COL!$A:$A,C1028,COL!$G:$G, D1028),
IF(AND(A1028="Cervical Cancer Screening", E1028="Utilization Rate (per 100,000 patients)"),
SUMIFS(CERV!$D:$D,CERV!$A:$A,C1028,CERV!$G:$G,D1028),
IF(AND(A1028="Cancer Screening for CKD patients", E1028="Utilization Rate (per 100,000 patients)"),
SUMIFS(CANSCRN!$D:$D,CANSCRN!$A:$A,C1028,CANSCRN!$G:$G,D1028),
IF(AND(A1028="PSA Testing", E1028="Cost per service ($USD)"),
SUMIFS(PSA!$E:$E,PSA!$A:$A,C1028,PSA!$G:$G,D1028),
IF(AND(A1028="Colorectal Cancer Screening", E1028="Cost per service ($USD)"),
SUMIFS(COL!$E:$E,COL!$A:$A,C1028,COL!$G:$G,D1028),
IF(AND(A1028="Cervical Cancer Screening", E1028="Cost per service ($USD)"),
SUMIFS(CERV!$E:$E,CERV!$A:$A,C1028,CERV!$G:$G,D1028),
IF(AND(A1028="Cancer Screening for CKD patients", E1028="Cost per service ($USD)"),
SUMIFS(CANSCRN!$E:$E,CANSCRN!$A:$A,C1028,CANSCRN!$G:$G,D1028),
IF(AND(A1028="PSA Testing", E1028="Total Expenditure ($USD per 100,000 patients)"),
SUMIFS(PSA!$F:$F,PSA!$A:$A,C1028,PSA!$G:$G,D1028),
IF(AND(A1028="Colorectal Cancer Screening", E1028="Total Expenditure ($USD per 100,000 patients)"),
SUMIFS(COL!$F:$F,COL!$A:$A,C1028,COL!$G:$G,D1028),
IF(AND(A1028="Cervical Cancer Screening", E1028="Total Expenditure ($USD per 100,000 patients)"),
SUMIFS(CERV!$F:$F,CERV!$A:$A,C1028,CERV!$G:$G,D1028),
SUMIFS(CANSCRN!$F:$F,CANSCRN!$A:$A,C1028,CANSCRN!$G:$G,D1028))))))))))))</f>
        <v>8894.1299790356388</v>
      </c>
    </row>
    <row r="1029" spans="1:6" x14ac:dyDescent="0.2">
      <c r="A1029" s="24" t="s">
        <v>103</v>
      </c>
      <c r="B1029" s="24" t="s">
        <v>101</v>
      </c>
      <c r="C1029" s="24" t="s">
        <v>73</v>
      </c>
      <c r="D1029" s="24">
        <v>2013</v>
      </c>
      <c r="E1029" s="24" t="s">
        <v>102</v>
      </c>
      <c r="F1029" s="3">
        <f>IF(AND(A1029="PSA Testing", E1029= "Utilization Rate (per 100,000 patients)"),
SUMIFS(PSA!$D:$D,PSA!$A:$A,C1029,PSA!$G:$G,D1029),
IF(AND(A1029="Colorectal Cancer Screening", E1029="Utilization Rate (per 100,000 patients)"),
SUMIFS(COL!$D:$D,COL!$A:$A,C1029,COL!$G:$G, D1029),
IF(AND(A1029="Cervical Cancer Screening", E1029="Utilization Rate (per 100,000 patients)"),
SUMIFS(CERV!$D:$D,CERV!$A:$A,C1029,CERV!$G:$G,D1029),
IF(AND(A1029="Cancer Screening for CKD patients", E1029="Utilization Rate (per 100,000 patients)"),
SUMIFS(CANSCRN!$D:$D,CANSCRN!$A:$A,C1029,CANSCRN!$G:$G,D1029),
IF(AND(A1029="PSA Testing", E1029="Cost per service ($USD)"),
SUMIFS(PSA!$E:$E,PSA!$A:$A,C1029,PSA!$G:$G,D1029),
IF(AND(A1029="Colorectal Cancer Screening", E1029="Cost per service ($USD)"),
SUMIFS(COL!$E:$E,COL!$A:$A,C1029,COL!$G:$G,D1029),
IF(AND(A1029="Cervical Cancer Screening", E1029="Cost per service ($USD)"),
SUMIFS(CERV!$E:$E,CERV!$A:$A,C1029,CERV!$G:$G,D1029),
IF(AND(A1029="Cancer Screening for CKD patients", E1029="Cost per service ($USD)"),
SUMIFS(CANSCRN!$E:$E,CANSCRN!$A:$A,C1029,CANSCRN!$G:$G,D1029),
IF(AND(A1029="PSA Testing", E1029="Total Expenditure ($USD per 100,000 patients)"),
SUMIFS(PSA!$F:$F,PSA!$A:$A,C1029,PSA!$G:$G,D1029),
IF(AND(A1029="Colorectal Cancer Screening", E1029="Total Expenditure ($USD per 100,000 patients)"),
SUMIFS(COL!$F:$F,COL!$A:$A,C1029,COL!$G:$G,D1029),
IF(AND(A1029="Cervical Cancer Screening", E1029="Total Expenditure ($USD per 100,000 patients)"),
SUMIFS(CERV!$F:$F,CERV!$A:$A,C1029,CERV!$G:$G,D1029),
SUMIFS(CANSCRN!$F:$F,CANSCRN!$A:$A,C1029,CANSCRN!$G:$G,D1029))))))))))))</f>
        <v>8538.1497254861715</v>
      </c>
    </row>
    <row r="1030" spans="1:6" x14ac:dyDescent="0.2">
      <c r="A1030" s="24" t="s">
        <v>103</v>
      </c>
      <c r="B1030" s="24" t="s">
        <v>101</v>
      </c>
      <c r="C1030" s="24" t="s">
        <v>73</v>
      </c>
      <c r="D1030" s="24">
        <v>2014</v>
      </c>
      <c r="E1030" s="24" t="s">
        <v>102</v>
      </c>
      <c r="F1030" s="3">
        <f>IF(AND(A1030="PSA Testing", E1030= "Utilization Rate (per 100,000 patients)"),
SUMIFS(PSA!$D:$D,PSA!$A:$A,C1030,PSA!$G:$G,D1030),
IF(AND(A1030="Colorectal Cancer Screening", E1030="Utilization Rate (per 100,000 patients)"),
SUMIFS(COL!$D:$D,COL!$A:$A,C1030,COL!$G:$G, D1030),
IF(AND(A1030="Cervical Cancer Screening", E1030="Utilization Rate (per 100,000 patients)"),
SUMIFS(CERV!$D:$D,CERV!$A:$A,C1030,CERV!$G:$G,D1030),
IF(AND(A1030="Cancer Screening for CKD patients", E1030="Utilization Rate (per 100,000 patients)"),
SUMIFS(CANSCRN!$D:$D,CANSCRN!$A:$A,C1030,CANSCRN!$G:$G,D1030),
IF(AND(A1030="PSA Testing", E1030="Cost per service ($USD)"),
SUMIFS(PSA!$E:$E,PSA!$A:$A,C1030,PSA!$G:$G,D1030),
IF(AND(A1030="Colorectal Cancer Screening", E1030="Cost per service ($USD)"),
SUMIFS(COL!$E:$E,COL!$A:$A,C1030,COL!$G:$G,D1030),
IF(AND(A1030="Cervical Cancer Screening", E1030="Cost per service ($USD)"),
SUMIFS(CERV!$E:$E,CERV!$A:$A,C1030,CERV!$G:$G,D1030),
IF(AND(A1030="Cancer Screening for CKD patients", E1030="Cost per service ($USD)"),
SUMIFS(CANSCRN!$E:$E,CANSCRN!$A:$A,C1030,CANSCRN!$G:$G,D1030),
IF(AND(A1030="PSA Testing", E1030="Total Expenditure ($USD per 100,000 patients)"),
SUMIFS(PSA!$F:$F,PSA!$A:$A,C1030,PSA!$G:$G,D1030),
IF(AND(A1030="Colorectal Cancer Screening", E1030="Total Expenditure ($USD per 100,000 patients)"),
SUMIFS(COL!$F:$F,COL!$A:$A,C1030,COL!$G:$G,D1030),
IF(AND(A1030="Cervical Cancer Screening", E1030="Total Expenditure ($USD per 100,000 patients)"),
SUMIFS(CERV!$F:$F,CERV!$A:$A,C1030,CERV!$G:$G,D1030),
SUMIFS(CANSCRN!$F:$F,CANSCRN!$A:$A,C1030,CANSCRN!$G:$G,D1030))))))))))))</f>
        <v>8368.3105981112276</v>
      </c>
    </row>
    <row r="1031" spans="1:6" x14ac:dyDescent="0.2">
      <c r="A1031" s="24" t="s">
        <v>103</v>
      </c>
      <c r="B1031" s="24" t="s">
        <v>101</v>
      </c>
      <c r="C1031" s="24" t="s">
        <v>73</v>
      </c>
      <c r="D1031" s="24">
        <v>2015</v>
      </c>
      <c r="E1031" s="24" t="s">
        <v>102</v>
      </c>
      <c r="F1031" s="3">
        <f>IF(AND(A1031="PSA Testing", E1031= "Utilization Rate (per 100,000 patients)"),
SUMIFS(PSA!$D:$D,PSA!$A:$A,C1031,PSA!$G:$G,D1031),
IF(AND(A1031="Colorectal Cancer Screening", E1031="Utilization Rate (per 100,000 patients)"),
SUMIFS(COL!$D:$D,COL!$A:$A,C1031,COL!$G:$G, D1031),
IF(AND(A1031="Cervical Cancer Screening", E1031="Utilization Rate (per 100,000 patients)"),
SUMIFS(CERV!$D:$D,CERV!$A:$A,C1031,CERV!$G:$G,D1031),
IF(AND(A1031="Cancer Screening for CKD patients", E1031="Utilization Rate (per 100,000 patients)"),
SUMIFS(CANSCRN!$D:$D,CANSCRN!$A:$A,C1031,CANSCRN!$G:$G,D1031),
IF(AND(A1031="PSA Testing", E1031="Cost per service ($USD)"),
SUMIFS(PSA!$E:$E,PSA!$A:$A,C1031,PSA!$G:$G,D1031),
IF(AND(A1031="Colorectal Cancer Screening", E1031="Cost per service ($USD)"),
SUMIFS(COL!$E:$E,COL!$A:$A,C1031,COL!$G:$G,D1031),
IF(AND(A1031="Cervical Cancer Screening", E1031="Cost per service ($USD)"),
SUMIFS(CERV!$E:$E,CERV!$A:$A,C1031,CERV!$G:$G,D1031),
IF(AND(A1031="Cancer Screening for CKD patients", E1031="Cost per service ($USD)"),
SUMIFS(CANSCRN!$E:$E,CANSCRN!$A:$A,C1031,CANSCRN!$G:$G,D1031),
IF(AND(A1031="PSA Testing", E1031="Total Expenditure ($USD per 100,000 patients)"),
SUMIFS(PSA!$F:$F,PSA!$A:$A,C1031,PSA!$G:$G,D1031),
IF(AND(A1031="Colorectal Cancer Screening", E1031="Total Expenditure ($USD per 100,000 patients)"),
SUMIFS(COL!$F:$F,COL!$A:$A,C1031,COL!$G:$G,D1031),
IF(AND(A1031="Cervical Cancer Screening", E1031="Total Expenditure ($USD per 100,000 patients)"),
SUMIFS(CERV!$F:$F,CERV!$A:$A,C1031,CERV!$G:$G,D1031),
SUMIFS(CANSCRN!$F:$F,CANSCRN!$A:$A,C1031,CANSCRN!$G:$G,D1031))))))))))))</f>
        <v>8867.7639046538025</v>
      </c>
    </row>
    <row r="1032" spans="1:6" x14ac:dyDescent="0.2">
      <c r="A1032" s="24" t="s">
        <v>103</v>
      </c>
      <c r="B1032" s="24" t="s">
        <v>101</v>
      </c>
      <c r="C1032" s="24" t="s">
        <v>73</v>
      </c>
      <c r="D1032" s="24">
        <v>2016</v>
      </c>
      <c r="E1032" s="24" t="s">
        <v>102</v>
      </c>
      <c r="F1032" s="3">
        <f>IF(AND(A1032="PSA Testing", E1032= "Utilization Rate (per 100,000 patients)"),
SUMIFS(PSA!$D:$D,PSA!$A:$A,C1032,PSA!$G:$G,D1032),
IF(AND(A1032="Colorectal Cancer Screening", E1032="Utilization Rate (per 100,000 patients)"),
SUMIFS(COL!$D:$D,COL!$A:$A,C1032,COL!$G:$G, D1032),
IF(AND(A1032="Cervical Cancer Screening", E1032="Utilization Rate (per 100,000 patients)"),
SUMIFS(CERV!$D:$D,CERV!$A:$A,C1032,CERV!$G:$G,D1032),
IF(AND(A1032="Cancer Screening for CKD patients", E1032="Utilization Rate (per 100,000 patients)"),
SUMIFS(CANSCRN!$D:$D,CANSCRN!$A:$A,C1032,CANSCRN!$G:$G,D1032),
IF(AND(A1032="PSA Testing", E1032="Cost per service ($USD)"),
SUMIFS(PSA!$E:$E,PSA!$A:$A,C1032,PSA!$G:$G,D1032),
IF(AND(A1032="Colorectal Cancer Screening", E1032="Cost per service ($USD)"),
SUMIFS(COL!$E:$E,COL!$A:$A,C1032,COL!$G:$G,D1032),
IF(AND(A1032="Cervical Cancer Screening", E1032="Cost per service ($USD)"),
SUMIFS(CERV!$E:$E,CERV!$A:$A,C1032,CERV!$G:$G,D1032),
IF(AND(A1032="Cancer Screening for CKD patients", E1032="Cost per service ($USD)"),
SUMIFS(CANSCRN!$E:$E,CANSCRN!$A:$A,C1032,CANSCRN!$G:$G,D1032),
IF(AND(A1032="PSA Testing", E1032="Total Expenditure ($USD per 100,000 patients)"),
SUMIFS(PSA!$F:$F,PSA!$A:$A,C1032,PSA!$G:$G,D1032),
IF(AND(A1032="Colorectal Cancer Screening", E1032="Total Expenditure ($USD per 100,000 patients)"),
SUMIFS(COL!$F:$F,COL!$A:$A,C1032,COL!$G:$G,D1032),
IF(AND(A1032="Cervical Cancer Screening", E1032="Total Expenditure ($USD per 100,000 patients)"),
SUMIFS(CERV!$F:$F,CERV!$A:$A,C1032,CERV!$G:$G,D1032),
SUMIFS(CANSCRN!$F:$F,CANSCRN!$A:$A,C1032,CANSCRN!$G:$G,D1032))))))))))))</f>
        <v>9071.2742980561561</v>
      </c>
    </row>
    <row r="1033" spans="1:6" x14ac:dyDescent="0.2">
      <c r="A1033" s="24" t="s">
        <v>103</v>
      </c>
      <c r="B1033" s="24" t="s">
        <v>101</v>
      </c>
      <c r="C1033" s="24" t="s">
        <v>73</v>
      </c>
      <c r="D1033" s="24">
        <v>2017</v>
      </c>
      <c r="E1033" s="24" t="s">
        <v>102</v>
      </c>
      <c r="F1033" s="3">
        <f>IF(AND(A1033="PSA Testing", E1033= "Utilization Rate (per 100,000 patients)"),
SUMIFS(PSA!$D:$D,PSA!$A:$A,C1033,PSA!$G:$G,D1033),
IF(AND(A1033="Colorectal Cancer Screening", E1033="Utilization Rate (per 100,000 patients)"),
SUMIFS(COL!$D:$D,COL!$A:$A,C1033,COL!$G:$G, D1033),
IF(AND(A1033="Cervical Cancer Screening", E1033="Utilization Rate (per 100,000 patients)"),
SUMIFS(CERV!$D:$D,CERV!$A:$A,C1033,CERV!$G:$G,D1033),
IF(AND(A1033="Cancer Screening for CKD patients", E1033="Utilization Rate (per 100,000 patients)"),
SUMIFS(CANSCRN!$D:$D,CANSCRN!$A:$A,C1033,CANSCRN!$G:$G,D1033),
IF(AND(A1033="PSA Testing", E1033="Cost per service ($USD)"),
SUMIFS(PSA!$E:$E,PSA!$A:$A,C1033,PSA!$G:$G,D1033),
IF(AND(A1033="Colorectal Cancer Screening", E1033="Cost per service ($USD)"),
SUMIFS(COL!$E:$E,COL!$A:$A,C1033,COL!$G:$G,D1033),
IF(AND(A1033="Cervical Cancer Screening", E1033="Cost per service ($USD)"),
SUMIFS(CERV!$E:$E,CERV!$A:$A,C1033,CERV!$G:$G,D1033),
IF(AND(A1033="Cancer Screening for CKD patients", E1033="Cost per service ($USD)"),
SUMIFS(CANSCRN!$E:$E,CANSCRN!$A:$A,C1033,CANSCRN!$G:$G,D1033),
IF(AND(A1033="PSA Testing", E1033="Total Expenditure ($USD per 100,000 patients)"),
SUMIFS(PSA!$F:$F,PSA!$A:$A,C1033,PSA!$G:$G,D1033),
IF(AND(A1033="Colorectal Cancer Screening", E1033="Total Expenditure ($USD per 100,000 patients)"),
SUMIFS(COL!$F:$F,COL!$A:$A,C1033,COL!$G:$G,D1033),
IF(AND(A1033="Cervical Cancer Screening", E1033="Total Expenditure ($USD per 100,000 patients)"),
SUMIFS(CERV!$F:$F,CERV!$A:$A,C1033,CERV!$G:$G,D1033),
SUMIFS(CANSCRN!$F:$F,CANSCRN!$A:$A,C1033,CANSCRN!$G:$G,D1033))))))))))))</f>
        <v>8760.8112138383549</v>
      </c>
    </row>
    <row r="1034" spans="1:6" x14ac:dyDescent="0.2">
      <c r="A1034" s="24" t="s">
        <v>103</v>
      </c>
      <c r="B1034" s="24" t="s">
        <v>101</v>
      </c>
      <c r="C1034" s="24" t="s">
        <v>73</v>
      </c>
      <c r="D1034" s="24">
        <v>2018</v>
      </c>
      <c r="E1034" s="24" t="s">
        <v>102</v>
      </c>
      <c r="F1034" s="3">
        <f>IF(AND(A1034="PSA Testing", E1034= "Utilization Rate (per 100,000 patients)"),
SUMIFS(PSA!$D:$D,PSA!$A:$A,C1034,PSA!$G:$G,D1034),
IF(AND(A1034="Colorectal Cancer Screening", E1034="Utilization Rate (per 100,000 patients)"),
SUMIFS(COL!$D:$D,COL!$A:$A,C1034,COL!$G:$G, D1034),
IF(AND(A1034="Cervical Cancer Screening", E1034="Utilization Rate (per 100,000 patients)"),
SUMIFS(CERV!$D:$D,CERV!$A:$A,C1034,CERV!$G:$G,D1034),
IF(AND(A1034="Cancer Screening for CKD patients", E1034="Utilization Rate (per 100,000 patients)"),
SUMIFS(CANSCRN!$D:$D,CANSCRN!$A:$A,C1034,CANSCRN!$G:$G,D1034),
IF(AND(A1034="PSA Testing", E1034="Cost per service ($USD)"),
SUMIFS(PSA!$E:$E,PSA!$A:$A,C1034,PSA!$G:$G,D1034),
IF(AND(A1034="Colorectal Cancer Screening", E1034="Cost per service ($USD)"),
SUMIFS(COL!$E:$E,COL!$A:$A,C1034,COL!$G:$G,D1034),
IF(AND(A1034="Cervical Cancer Screening", E1034="Cost per service ($USD)"),
SUMIFS(CERV!$E:$E,CERV!$A:$A,C1034,CERV!$G:$G,D1034),
IF(AND(A1034="Cancer Screening for CKD patients", E1034="Cost per service ($USD)"),
SUMIFS(CANSCRN!$E:$E,CANSCRN!$A:$A,C1034,CANSCRN!$G:$G,D1034),
IF(AND(A1034="PSA Testing", E1034="Total Expenditure ($USD per 100,000 patients)"),
SUMIFS(PSA!$F:$F,PSA!$A:$A,C1034,PSA!$G:$G,D1034),
IF(AND(A1034="Colorectal Cancer Screening", E1034="Total Expenditure ($USD per 100,000 patients)"),
SUMIFS(COL!$F:$F,COL!$A:$A,C1034,COL!$G:$G,D1034),
IF(AND(A1034="Cervical Cancer Screening", E1034="Total Expenditure ($USD per 100,000 patients)"),
SUMIFS(CERV!$F:$F,CERV!$A:$A,C1034,CERV!$G:$G,D1034),
SUMIFS(CANSCRN!$F:$F,CANSCRN!$A:$A,C1034,CANSCRN!$G:$G,D1034))))))))))))</f>
        <v>8534.4387030833004</v>
      </c>
    </row>
    <row r="1035" spans="1:6" x14ac:dyDescent="0.2">
      <c r="A1035" s="24" t="s">
        <v>103</v>
      </c>
      <c r="B1035" s="24" t="s">
        <v>101</v>
      </c>
      <c r="C1035" s="24" t="s">
        <v>73</v>
      </c>
      <c r="D1035" s="24">
        <v>2019</v>
      </c>
      <c r="E1035" s="24" t="s">
        <v>102</v>
      </c>
      <c r="F1035" s="3">
        <f>IF(AND(A1035="PSA Testing", E1035= "Utilization Rate (per 100,000 patients)"),
SUMIFS(PSA!$D:$D,PSA!$A:$A,C1035,PSA!$G:$G,D1035),
IF(AND(A1035="Colorectal Cancer Screening", E1035="Utilization Rate (per 100,000 patients)"),
SUMIFS(COL!$D:$D,COL!$A:$A,C1035,COL!$G:$G, D1035),
IF(AND(A1035="Cervical Cancer Screening", E1035="Utilization Rate (per 100,000 patients)"),
SUMIFS(CERV!$D:$D,CERV!$A:$A,C1035,CERV!$G:$G,D1035),
IF(AND(A1035="Cancer Screening for CKD patients", E1035="Utilization Rate (per 100,000 patients)"),
SUMIFS(CANSCRN!$D:$D,CANSCRN!$A:$A,C1035,CANSCRN!$G:$G,D1035),
IF(AND(A1035="PSA Testing", E1035="Cost per service ($USD)"),
SUMIFS(PSA!$E:$E,PSA!$A:$A,C1035,PSA!$G:$G,D1035),
IF(AND(A1035="Colorectal Cancer Screening", E1035="Cost per service ($USD)"),
SUMIFS(COL!$E:$E,COL!$A:$A,C1035,COL!$G:$G,D1035),
IF(AND(A1035="Cervical Cancer Screening", E1035="Cost per service ($USD)"),
SUMIFS(CERV!$E:$E,CERV!$A:$A,C1035,CERV!$G:$G,D1035),
IF(AND(A1035="Cancer Screening for CKD patients", E1035="Cost per service ($USD)"),
SUMIFS(CANSCRN!$E:$E,CANSCRN!$A:$A,C1035,CANSCRN!$G:$G,D1035),
IF(AND(A1035="PSA Testing", E1035="Total Expenditure ($USD per 100,000 patients)"),
SUMIFS(PSA!$F:$F,PSA!$A:$A,C1035,PSA!$G:$G,D1035),
IF(AND(A1035="Colorectal Cancer Screening", E1035="Total Expenditure ($USD per 100,000 patients)"),
SUMIFS(COL!$F:$F,COL!$A:$A,C1035,COL!$G:$G,D1035),
IF(AND(A1035="Cervical Cancer Screening", E1035="Total Expenditure ($USD per 100,000 patients)"),
SUMIFS(CERV!$F:$F,CERV!$A:$A,C1035,CERV!$G:$G,D1035),
SUMIFS(CANSCRN!$F:$F,CANSCRN!$A:$A,C1035,CANSCRN!$G:$G,D1035))))))))))))</f>
        <v>8012.3727798842538</v>
      </c>
    </row>
    <row r="1036" spans="1:6" x14ac:dyDescent="0.2">
      <c r="A1036" s="24" t="s">
        <v>103</v>
      </c>
      <c r="B1036" s="24" t="s">
        <v>101</v>
      </c>
      <c r="C1036" s="24" t="s">
        <v>74</v>
      </c>
      <c r="D1036" s="24">
        <v>2009</v>
      </c>
      <c r="E1036" s="24" t="s">
        <v>102</v>
      </c>
      <c r="F1036" s="3">
        <f>IF(AND(A1036="PSA Testing", E1036= "Utilization Rate (per 100,000 patients)"),
SUMIFS(PSA!$D:$D,PSA!$A:$A,C1036,PSA!$G:$G,D1036),
IF(AND(A1036="Colorectal Cancer Screening", E1036="Utilization Rate (per 100,000 patients)"),
SUMIFS(COL!$D:$D,COL!$A:$A,C1036,COL!$G:$G, D1036),
IF(AND(A1036="Cervical Cancer Screening", E1036="Utilization Rate (per 100,000 patients)"),
SUMIFS(CERV!$D:$D,CERV!$A:$A,C1036,CERV!$G:$G,D1036),
IF(AND(A1036="Cancer Screening for CKD patients", E1036="Utilization Rate (per 100,000 patients)"),
SUMIFS(CANSCRN!$D:$D,CANSCRN!$A:$A,C1036,CANSCRN!$G:$G,D1036),
IF(AND(A1036="PSA Testing", E1036="Cost per service ($USD)"),
SUMIFS(PSA!$E:$E,PSA!$A:$A,C1036,PSA!$G:$G,D1036),
IF(AND(A1036="Colorectal Cancer Screening", E1036="Cost per service ($USD)"),
SUMIFS(COL!$E:$E,COL!$A:$A,C1036,COL!$G:$G,D1036),
IF(AND(A1036="Cervical Cancer Screening", E1036="Cost per service ($USD)"),
SUMIFS(CERV!$E:$E,CERV!$A:$A,C1036,CERV!$G:$G,D1036),
IF(AND(A1036="Cancer Screening for CKD patients", E1036="Cost per service ($USD)"),
SUMIFS(CANSCRN!$E:$E,CANSCRN!$A:$A,C1036,CANSCRN!$G:$G,D1036),
IF(AND(A1036="PSA Testing", E1036="Total Expenditure ($USD per 100,000 patients)"),
SUMIFS(PSA!$F:$F,PSA!$A:$A,C1036,PSA!$G:$G,D1036),
IF(AND(A1036="Colorectal Cancer Screening", E1036="Total Expenditure ($USD per 100,000 patients)"),
SUMIFS(COL!$F:$F,COL!$A:$A,C1036,COL!$G:$G,D1036),
IF(AND(A1036="Cervical Cancer Screening", E1036="Total Expenditure ($USD per 100,000 patients)"),
SUMIFS(CERV!$F:$F,CERV!$A:$A,C1036,CERV!$G:$G,D1036),
SUMIFS(CANSCRN!$F:$F,CANSCRN!$A:$A,C1036,CANSCRN!$G:$G,D1036))))))))))))</f>
        <v>8429.3109026205111</v>
      </c>
    </row>
    <row r="1037" spans="1:6" x14ac:dyDescent="0.2">
      <c r="A1037" s="24" t="s">
        <v>103</v>
      </c>
      <c r="B1037" s="24" t="s">
        <v>101</v>
      </c>
      <c r="C1037" s="24" t="s">
        <v>74</v>
      </c>
      <c r="D1037" s="24">
        <v>2010</v>
      </c>
      <c r="E1037" s="24" t="s">
        <v>102</v>
      </c>
      <c r="F1037" s="3">
        <f>IF(AND(A1037="PSA Testing", E1037= "Utilization Rate (per 100,000 patients)"),
SUMIFS(PSA!$D:$D,PSA!$A:$A,C1037,PSA!$G:$G,D1037),
IF(AND(A1037="Colorectal Cancer Screening", E1037="Utilization Rate (per 100,000 patients)"),
SUMIFS(COL!$D:$D,COL!$A:$A,C1037,COL!$G:$G, D1037),
IF(AND(A1037="Cervical Cancer Screening", E1037="Utilization Rate (per 100,000 patients)"),
SUMIFS(CERV!$D:$D,CERV!$A:$A,C1037,CERV!$G:$G,D1037),
IF(AND(A1037="Cancer Screening for CKD patients", E1037="Utilization Rate (per 100,000 patients)"),
SUMIFS(CANSCRN!$D:$D,CANSCRN!$A:$A,C1037,CANSCRN!$G:$G,D1037),
IF(AND(A1037="PSA Testing", E1037="Cost per service ($USD)"),
SUMIFS(PSA!$E:$E,PSA!$A:$A,C1037,PSA!$G:$G,D1037),
IF(AND(A1037="Colorectal Cancer Screening", E1037="Cost per service ($USD)"),
SUMIFS(COL!$E:$E,COL!$A:$A,C1037,COL!$G:$G,D1037),
IF(AND(A1037="Cervical Cancer Screening", E1037="Cost per service ($USD)"),
SUMIFS(CERV!$E:$E,CERV!$A:$A,C1037,CERV!$G:$G,D1037),
IF(AND(A1037="Cancer Screening for CKD patients", E1037="Cost per service ($USD)"),
SUMIFS(CANSCRN!$E:$E,CANSCRN!$A:$A,C1037,CANSCRN!$G:$G,D1037),
IF(AND(A1037="PSA Testing", E1037="Total Expenditure ($USD per 100,000 patients)"),
SUMIFS(PSA!$F:$F,PSA!$A:$A,C1037,PSA!$G:$G,D1037),
IF(AND(A1037="Colorectal Cancer Screening", E1037="Total Expenditure ($USD per 100,000 patients)"),
SUMIFS(COL!$F:$F,COL!$A:$A,C1037,COL!$G:$G,D1037),
IF(AND(A1037="Cervical Cancer Screening", E1037="Total Expenditure ($USD per 100,000 patients)"),
SUMIFS(CERV!$F:$F,CERV!$A:$A,C1037,CERV!$G:$G,D1037),
SUMIFS(CANSCRN!$F:$F,CANSCRN!$A:$A,C1037,CANSCRN!$G:$G,D1037))))))))))))</f>
        <v>7583.7686329468715</v>
      </c>
    </row>
    <row r="1038" spans="1:6" x14ac:dyDescent="0.2">
      <c r="A1038" s="24" t="s">
        <v>103</v>
      </c>
      <c r="B1038" s="24" t="s">
        <v>101</v>
      </c>
      <c r="C1038" s="24" t="s">
        <v>74</v>
      </c>
      <c r="D1038" s="24">
        <v>2011</v>
      </c>
      <c r="E1038" s="24" t="s">
        <v>102</v>
      </c>
      <c r="F1038" s="3">
        <f>IF(AND(A1038="PSA Testing", E1038= "Utilization Rate (per 100,000 patients)"),
SUMIFS(PSA!$D:$D,PSA!$A:$A,C1038,PSA!$G:$G,D1038),
IF(AND(A1038="Colorectal Cancer Screening", E1038="Utilization Rate (per 100,000 patients)"),
SUMIFS(COL!$D:$D,COL!$A:$A,C1038,COL!$G:$G, D1038),
IF(AND(A1038="Cervical Cancer Screening", E1038="Utilization Rate (per 100,000 patients)"),
SUMIFS(CERV!$D:$D,CERV!$A:$A,C1038,CERV!$G:$G,D1038),
IF(AND(A1038="Cancer Screening for CKD patients", E1038="Utilization Rate (per 100,000 patients)"),
SUMIFS(CANSCRN!$D:$D,CANSCRN!$A:$A,C1038,CANSCRN!$G:$G,D1038),
IF(AND(A1038="PSA Testing", E1038="Cost per service ($USD)"),
SUMIFS(PSA!$E:$E,PSA!$A:$A,C1038,PSA!$G:$G,D1038),
IF(AND(A1038="Colorectal Cancer Screening", E1038="Cost per service ($USD)"),
SUMIFS(COL!$E:$E,COL!$A:$A,C1038,COL!$G:$G,D1038),
IF(AND(A1038="Cervical Cancer Screening", E1038="Cost per service ($USD)"),
SUMIFS(CERV!$E:$E,CERV!$A:$A,C1038,CERV!$G:$G,D1038),
IF(AND(A1038="Cancer Screening for CKD patients", E1038="Cost per service ($USD)"),
SUMIFS(CANSCRN!$E:$E,CANSCRN!$A:$A,C1038,CANSCRN!$G:$G,D1038),
IF(AND(A1038="PSA Testing", E1038="Total Expenditure ($USD per 100,000 patients)"),
SUMIFS(PSA!$F:$F,PSA!$A:$A,C1038,PSA!$G:$G,D1038),
IF(AND(A1038="Colorectal Cancer Screening", E1038="Total Expenditure ($USD per 100,000 patients)"),
SUMIFS(COL!$F:$F,COL!$A:$A,C1038,COL!$G:$G,D1038),
IF(AND(A1038="Cervical Cancer Screening", E1038="Total Expenditure ($USD per 100,000 patients)"),
SUMIFS(CERV!$F:$F,CERV!$A:$A,C1038,CERV!$G:$G,D1038),
SUMIFS(CANSCRN!$F:$F,CANSCRN!$A:$A,C1038,CANSCRN!$G:$G,D1038))))))))))))</f>
        <v>7057.7863268413876</v>
      </c>
    </row>
    <row r="1039" spans="1:6" x14ac:dyDescent="0.2">
      <c r="A1039" s="24" t="s">
        <v>103</v>
      </c>
      <c r="B1039" s="24" t="s">
        <v>101</v>
      </c>
      <c r="C1039" s="24" t="s">
        <v>74</v>
      </c>
      <c r="D1039" s="24">
        <v>2012</v>
      </c>
      <c r="E1039" s="24" t="s">
        <v>102</v>
      </c>
      <c r="F1039" s="3">
        <f>IF(AND(A1039="PSA Testing", E1039= "Utilization Rate (per 100,000 patients)"),
SUMIFS(PSA!$D:$D,PSA!$A:$A,C1039,PSA!$G:$G,D1039),
IF(AND(A1039="Colorectal Cancer Screening", E1039="Utilization Rate (per 100,000 patients)"),
SUMIFS(COL!$D:$D,COL!$A:$A,C1039,COL!$G:$G, D1039),
IF(AND(A1039="Cervical Cancer Screening", E1039="Utilization Rate (per 100,000 patients)"),
SUMIFS(CERV!$D:$D,CERV!$A:$A,C1039,CERV!$G:$G,D1039),
IF(AND(A1039="Cancer Screening for CKD patients", E1039="Utilization Rate (per 100,000 patients)"),
SUMIFS(CANSCRN!$D:$D,CANSCRN!$A:$A,C1039,CANSCRN!$G:$G,D1039),
IF(AND(A1039="PSA Testing", E1039="Cost per service ($USD)"),
SUMIFS(PSA!$E:$E,PSA!$A:$A,C1039,PSA!$G:$G,D1039),
IF(AND(A1039="Colorectal Cancer Screening", E1039="Cost per service ($USD)"),
SUMIFS(COL!$E:$E,COL!$A:$A,C1039,COL!$G:$G,D1039),
IF(AND(A1039="Cervical Cancer Screening", E1039="Cost per service ($USD)"),
SUMIFS(CERV!$E:$E,CERV!$A:$A,C1039,CERV!$G:$G,D1039),
IF(AND(A1039="Cancer Screening for CKD patients", E1039="Cost per service ($USD)"),
SUMIFS(CANSCRN!$E:$E,CANSCRN!$A:$A,C1039,CANSCRN!$G:$G,D1039),
IF(AND(A1039="PSA Testing", E1039="Total Expenditure ($USD per 100,000 patients)"),
SUMIFS(PSA!$F:$F,PSA!$A:$A,C1039,PSA!$G:$G,D1039),
IF(AND(A1039="Colorectal Cancer Screening", E1039="Total Expenditure ($USD per 100,000 patients)"),
SUMIFS(COL!$F:$F,COL!$A:$A,C1039,COL!$G:$G,D1039),
IF(AND(A1039="Cervical Cancer Screening", E1039="Total Expenditure ($USD per 100,000 patients)"),
SUMIFS(CERV!$F:$F,CERV!$A:$A,C1039,CERV!$G:$G,D1039),
SUMIFS(CANSCRN!$F:$F,CANSCRN!$A:$A,C1039,CANSCRN!$G:$G,D1039))))))))))))</f>
        <v>6583.2328106151981</v>
      </c>
    </row>
    <row r="1040" spans="1:6" x14ac:dyDescent="0.2">
      <c r="A1040" s="24" t="s">
        <v>103</v>
      </c>
      <c r="B1040" s="24" t="s">
        <v>101</v>
      </c>
      <c r="C1040" s="24" t="s">
        <v>74</v>
      </c>
      <c r="D1040" s="24">
        <v>2013</v>
      </c>
      <c r="E1040" s="24" t="s">
        <v>102</v>
      </c>
      <c r="F1040" s="3">
        <f>IF(AND(A1040="PSA Testing", E1040= "Utilization Rate (per 100,000 patients)"),
SUMIFS(PSA!$D:$D,PSA!$A:$A,C1040,PSA!$G:$G,D1040),
IF(AND(A1040="Colorectal Cancer Screening", E1040="Utilization Rate (per 100,000 patients)"),
SUMIFS(COL!$D:$D,COL!$A:$A,C1040,COL!$G:$G, D1040),
IF(AND(A1040="Cervical Cancer Screening", E1040="Utilization Rate (per 100,000 patients)"),
SUMIFS(CERV!$D:$D,CERV!$A:$A,C1040,CERV!$G:$G,D1040),
IF(AND(A1040="Cancer Screening for CKD patients", E1040="Utilization Rate (per 100,000 patients)"),
SUMIFS(CANSCRN!$D:$D,CANSCRN!$A:$A,C1040,CANSCRN!$G:$G,D1040),
IF(AND(A1040="PSA Testing", E1040="Cost per service ($USD)"),
SUMIFS(PSA!$E:$E,PSA!$A:$A,C1040,PSA!$G:$G,D1040),
IF(AND(A1040="Colorectal Cancer Screening", E1040="Cost per service ($USD)"),
SUMIFS(COL!$E:$E,COL!$A:$A,C1040,COL!$G:$G,D1040),
IF(AND(A1040="Cervical Cancer Screening", E1040="Cost per service ($USD)"),
SUMIFS(CERV!$E:$E,CERV!$A:$A,C1040,CERV!$G:$G,D1040),
IF(AND(A1040="Cancer Screening for CKD patients", E1040="Cost per service ($USD)"),
SUMIFS(CANSCRN!$E:$E,CANSCRN!$A:$A,C1040,CANSCRN!$G:$G,D1040),
IF(AND(A1040="PSA Testing", E1040="Total Expenditure ($USD per 100,000 patients)"),
SUMIFS(PSA!$F:$F,PSA!$A:$A,C1040,PSA!$G:$G,D1040),
IF(AND(A1040="Colorectal Cancer Screening", E1040="Total Expenditure ($USD per 100,000 patients)"),
SUMIFS(COL!$F:$F,COL!$A:$A,C1040,COL!$G:$G,D1040),
IF(AND(A1040="Cervical Cancer Screening", E1040="Total Expenditure ($USD per 100,000 patients)"),
SUMIFS(CERV!$F:$F,CERV!$A:$A,C1040,CERV!$G:$G,D1040),
SUMIFS(CANSCRN!$F:$F,CANSCRN!$A:$A,C1040,CANSCRN!$G:$G,D1040))))))))))))</f>
        <v>8945.706181730402</v>
      </c>
    </row>
    <row r="1041" spans="1:6" x14ac:dyDescent="0.2">
      <c r="A1041" s="24" t="s">
        <v>103</v>
      </c>
      <c r="B1041" s="24" t="s">
        <v>101</v>
      </c>
      <c r="C1041" s="24" t="s">
        <v>74</v>
      </c>
      <c r="D1041" s="24">
        <v>2014</v>
      </c>
      <c r="E1041" s="24" t="s">
        <v>102</v>
      </c>
      <c r="F1041" s="3">
        <f>IF(AND(A1041="PSA Testing", E1041= "Utilization Rate (per 100,000 patients)"),
SUMIFS(PSA!$D:$D,PSA!$A:$A,C1041,PSA!$G:$G,D1041),
IF(AND(A1041="Colorectal Cancer Screening", E1041="Utilization Rate (per 100,000 patients)"),
SUMIFS(COL!$D:$D,COL!$A:$A,C1041,COL!$G:$G, D1041),
IF(AND(A1041="Cervical Cancer Screening", E1041="Utilization Rate (per 100,000 patients)"),
SUMIFS(CERV!$D:$D,CERV!$A:$A,C1041,CERV!$G:$G,D1041),
IF(AND(A1041="Cancer Screening for CKD patients", E1041="Utilization Rate (per 100,000 patients)"),
SUMIFS(CANSCRN!$D:$D,CANSCRN!$A:$A,C1041,CANSCRN!$G:$G,D1041),
IF(AND(A1041="PSA Testing", E1041="Cost per service ($USD)"),
SUMIFS(PSA!$E:$E,PSA!$A:$A,C1041,PSA!$G:$G,D1041),
IF(AND(A1041="Colorectal Cancer Screening", E1041="Cost per service ($USD)"),
SUMIFS(COL!$E:$E,COL!$A:$A,C1041,COL!$G:$G,D1041),
IF(AND(A1041="Cervical Cancer Screening", E1041="Cost per service ($USD)"),
SUMIFS(CERV!$E:$E,CERV!$A:$A,C1041,CERV!$G:$G,D1041),
IF(AND(A1041="Cancer Screening for CKD patients", E1041="Cost per service ($USD)"),
SUMIFS(CANSCRN!$E:$E,CANSCRN!$A:$A,C1041,CANSCRN!$G:$G,D1041),
IF(AND(A1041="PSA Testing", E1041="Total Expenditure ($USD per 100,000 patients)"),
SUMIFS(PSA!$F:$F,PSA!$A:$A,C1041,PSA!$G:$G,D1041),
IF(AND(A1041="Colorectal Cancer Screening", E1041="Total Expenditure ($USD per 100,000 patients)"),
SUMIFS(COL!$F:$F,COL!$A:$A,C1041,COL!$G:$G,D1041),
IF(AND(A1041="Cervical Cancer Screening", E1041="Total Expenditure ($USD per 100,000 patients)"),
SUMIFS(CERV!$F:$F,CERV!$A:$A,C1041,CERV!$G:$G,D1041),
SUMIFS(CANSCRN!$F:$F,CANSCRN!$A:$A,C1041,CANSCRN!$G:$G,D1041))))))))))))</f>
        <v>7861.1390044469945</v>
      </c>
    </row>
    <row r="1042" spans="1:6" x14ac:dyDescent="0.2">
      <c r="A1042" s="24" t="s">
        <v>103</v>
      </c>
      <c r="B1042" s="24" t="s">
        <v>101</v>
      </c>
      <c r="C1042" s="24" t="s">
        <v>74</v>
      </c>
      <c r="D1042" s="24">
        <v>2015</v>
      </c>
      <c r="E1042" s="24" t="s">
        <v>102</v>
      </c>
      <c r="F1042" s="3">
        <f>IF(AND(A1042="PSA Testing", E1042= "Utilization Rate (per 100,000 patients)"),
SUMIFS(PSA!$D:$D,PSA!$A:$A,C1042,PSA!$G:$G,D1042),
IF(AND(A1042="Colorectal Cancer Screening", E1042="Utilization Rate (per 100,000 patients)"),
SUMIFS(COL!$D:$D,COL!$A:$A,C1042,COL!$G:$G, D1042),
IF(AND(A1042="Cervical Cancer Screening", E1042="Utilization Rate (per 100,000 patients)"),
SUMIFS(CERV!$D:$D,CERV!$A:$A,C1042,CERV!$G:$G,D1042),
IF(AND(A1042="Cancer Screening for CKD patients", E1042="Utilization Rate (per 100,000 patients)"),
SUMIFS(CANSCRN!$D:$D,CANSCRN!$A:$A,C1042,CANSCRN!$G:$G,D1042),
IF(AND(A1042="PSA Testing", E1042="Cost per service ($USD)"),
SUMIFS(PSA!$E:$E,PSA!$A:$A,C1042,PSA!$G:$G,D1042),
IF(AND(A1042="Colorectal Cancer Screening", E1042="Cost per service ($USD)"),
SUMIFS(COL!$E:$E,COL!$A:$A,C1042,COL!$G:$G,D1042),
IF(AND(A1042="Cervical Cancer Screening", E1042="Cost per service ($USD)"),
SUMIFS(CERV!$E:$E,CERV!$A:$A,C1042,CERV!$G:$G,D1042),
IF(AND(A1042="Cancer Screening for CKD patients", E1042="Cost per service ($USD)"),
SUMIFS(CANSCRN!$E:$E,CANSCRN!$A:$A,C1042,CANSCRN!$G:$G,D1042),
IF(AND(A1042="PSA Testing", E1042="Total Expenditure ($USD per 100,000 patients)"),
SUMIFS(PSA!$F:$F,PSA!$A:$A,C1042,PSA!$G:$G,D1042),
IF(AND(A1042="Colorectal Cancer Screening", E1042="Total Expenditure ($USD per 100,000 patients)"),
SUMIFS(COL!$F:$F,COL!$A:$A,C1042,COL!$G:$G,D1042),
IF(AND(A1042="Cervical Cancer Screening", E1042="Total Expenditure ($USD per 100,000 patients)"),
SUMIFS(CERV!$F:$F,CERV!$A:$A,C1042,CERV!$G:$G,D1042),
SUMIFS(CANSCRN!$F:$F,CANSCRN!$A:$A,C1042,CANSCRN!$G:$G,D1042))))))))))))</f>
        <v>8757.8791249536516</v>
      </c>
    </row>
    <row r="1043" spans="1:6" x14ac:dyDescent="0.2">
      <c r="A1043" s="24" t="s">
        <v>103</v>
      </c>
      <c r="B1043" s="24" t="s">
        <v>101</v>
      </c>
      <c r="C1043" s="24" t="s">
        <v>74</v>
      </c>
      <c r="D1043" s="24">
        <v>2016</v>
      </c>
      <c r="E1043" s="24" t="s">
        <v>102</v>
      </c>
      <c r="F1043" s="3">
        <f>IF(AND(A1043="PSA Testing", E1043= "Utilization Rate (per 100,000 patients)"),
SUMIFS(PSA!$D:$D,PSA!$A:$A,C1043,PSA!$G:$G,D1043),
IF(AND(A1043="Colorectal Cancer Screening", E1043="Utilization Rate (per 100,000 patients)"),
SUMIFS(COL!$D:$D,COL!$A:$A,C1043,COL!$G:$G, D1043),
IF(AND(A1043="Cervical Cancer Screening", E1043="Utilization Rate (per 100,000 patients)"),
SUMIFS(CERV!$D:$D,CERV!$A:$A,C1043,CERV!$G:$G,D1043),
IF(AND(A1043="Cancer Screening for CKD patients", E1043="Utilization Rate (per 100,000 patients)"),
SUMIFS(CANSCRN!$D:$D,CANSCRN!$A:$A,C1043,CANSCRN!$G:$G,D1043),
IF(AND(A1043="PSA Testing", E1043="Cost per service ($USD)"),
SUMIFS(PSA!$E:$E,PSA!$A:$A,C1043,PSA!$G:$G,D1043),
IF(AND(A1043="Colorectal Cancer Screening", E1043="Cost per service ($USD)"),
SUMIFS(COL!$E:$E,COL!$A:$A,C1043,COL!$G:$G,D1043),
IF(AND(A1043="Cervical Cancer Screening", E1043="Cost per service ($USD)"),
SUMIFS(CERV!$E:$E,CERV!$A:$A,C1043,CERV!$G:$G,D1043),
IF(AND(A1043="Cancer Screening for CKD patients", E1043="Cost per service ($USD)"),
SUMIFS(CANSCRN!$E:$E,CANSCRN!$A:$A,C1043,CANSCRN!$G:$G,D1043),
IF(AND(A1043="PSA Testing", E1043="Total Expenditure ($USD per 100,000 patients)"),
SUMIFS(PSA!$F:$F,PSA!$A:$A,C1043,PSA!$G:$G,D1043),
IF(AND(A1043="Colorectal Cancer Screening", E1043="Total Expenditure ($USD per 100,000 patients)"),
SUMIFS(COL!$F:$F,COL!$A:$A,C1043,COL!$G:$G,D1043),
IF(AND(A1043="Cervical Cancer Screening", E1043="Total Expenditure ($USD per 100,000 patients)"),
SUMIFS(CERV!$F:$F,CERV!$A:$A,C1043,CERV!$G:$G,D1043),
SUMIFS(CANSCRN!$F:$F,CANSCRN!$A:$A,C1043,CANSCRN!$G:$G,D1043))))))))))))</f>
        <v>8550.1591354539396</v>
      </c>
    </row>
    <row r="1044" spans="1:6" x14ac:dyDescent="0.2">
      <c r="A1044" s="24" t="s">
        <v>103</v>
      </c>
      <c r="B1044" s="24" t="s">
        <v>101</v>
      </c>
      <c r="C1044" s="24" t="s">
        <v>74</v>
      </c>
      <c r="D1044" s="24">
        <v>2017</v>
      </c>
      <c r="E1044" s="24" t="s">
        <v>102</v>
      </c>
      <c r="F1044" s="3">
        <f>IF(AND(A1044="PSA Testing", E1044= "Utilization Rate (per 100,000 patients)"),
SUMIFS(PSA!$D:$D,PSA!$A:$A,C1044,PSA!$G:$G,D1044),
IF(AND(A1044="Colorectal Cancer Screening", E1044="Utilization Rate (per 100,000 patients)"),
SUMIFS(COL!$D:$D,COL!$A:$A,C1044,COL!$G:$G, D1044),
IF(AND(A1044="Cervical Cancer Screening", E1044="Utilization Rate (per 100,000 patients)"),
SUMIFS(CERV!$D:$D,CERV!$A:$A,C1044,CERV!$G:$G,D1044),
IF(AND(A1044="Cancer Screening for CKD patients", E1044="Utilization Rate (per 100,000 patients)"),
SUMIFS(CANSCRN!$D:$D,CANSCRN!$A:$A,C1044,CANSCRN!$G:$G,D1044),
IF(AND(A1044="PSA Testing", E1044="Cost per service ($USD)"),
SUMIFS(PSA!$E:$E,PSA!$A:$A,C1044,PSA!$G:$G,D1044),
IF(AND(A1044="Colorectal Cancer Screening", E1044="Cost per service ($USD)"),
SUMIFS(COL!$E:$E,COL!$A:$A,C1044,COL!$G:$G,D1044),
IF(AND(A1044="Cervical Cancer Screening", E1044="Cost per service ($USD)"),
SUMIFS(CERV!$E:$E,CERV!$A:$A,C1044,CERV!$G:$G,D1044),
IF(AND(A1044="Cancer Screening for CKD patients", E1044="Cost per service ($USD)"),
SUMIFS(CANSCRN!$E:$E,CANSCRN!$A:$A,C1044,CANSCRN!$G:$G,D1044),
IF(AND(A1044="PSA Testing", E1044="Total Expenditure ($USD per 100,000 patients)"),
SUMIFS(PSA!$F:$F,PSA!$A:$A,C1044,PSA!$G:$G,D1044),
IF(AND(A1044="Colorectal Cancer Screening", E1044="Total Expenditure ($USD per 100,000 patients)"),
SUMIFS(COL!$F:$F,COL!$A:$A,C1044,COL!$G:$G,D1044),
IF(AND(A1044="Cervical Cancer Screening", E1044="Total Expenditure ($USD per 100,000 patients)"),
SUMIFS(CERV!$F:$F,CERV!$A:$A,C1044,CERV!$G:$G,D1044),
SUMIFS(CANSCRN!$F:$F,CANSCRN!$A:$A,C1044,CANSCRN!$G:$G,D1044))))))))))))</f>
        <v>8955.6231816205727</v>
      </c>
    </row>
    <row r="1045" spans="1:6" x14ac:dyDescent="0.2">
      <c r="A1045" s="24" t="s">
        <v>103</v>
      </c>
      <c r="B1045" s="24" t="s">
        <v>101</v>
      </c>
      <c r="C1045" s="24" t="s">
        <v>74</v>
      </c>
      <c r="D1045" s="24">
        <v>2018</v>
      </c>
      <c r="E1045" s="24" t="s">
        <v>102</v>
      </c>
      <c r="F1045" s="3">
        <f>IF(AND(A1045="PSA Testing", E1045= "Utilization Rate (per 100,000 patients)"),
SUMIFS(PSA!$D:$D,PSA!$A:$A,C1045,PSA!$G:$G,D1045),
IF(AND(A1045="Colorectal Cancer Screening", E1045="Utilization Rate (per 100,000 patients)"),
SUMIFS(COL!$D:$D,COL!$A:$A,C1045,COL!$G:$G, D1045),
IF(AND(A1045="Cervical Cancer Screening", E1045="Utilization Rate (per 100,000 patients)"),
SUMIFS(CERV!$D:$D,CERV!$A:$A,C1045,CERV!$G:$G,D1045),
IF(AND(A1045="Cancer Screening for CKD patients", E1045="Utilization Rate (per 100,000 patients)"),
SUMIFS(CANSCRN!$D:$D,CANSCRN!$A:$A,C1045,CANSCRN!$G:$G,D1045),
IF(AND(A1045="PSA Testing", E1045="Cost per service ($USD)"),
SUMIFS(PSA!$E:$E,PSA!$A:$A,C1045,PSA!$G:$G,D1045),
IF(AND(A1045="Colorectal Cancer Screening", E1045="Cost per service ($USD)"),
SUMIFS(COL!$E:$E,COL!$A:$A,C1045,COL!$G:$G,D1045),
IF(AND(A1045="Cervical Cancer Screening", E1045="Cost per service ($USD)"),
SUMIFS(CERV!$E:$E,CERV!$A:$A,C1045,CERV!$G:$G,D1045),
IF(AND(A1045="Cancer Screening for CKD patients", E1045="Cost per service ($USD)"),
SUMIFS(CANSCRN!$E:$E,CANSCRN!$A:$A,C1045,CANSCRN!$G:$G,D1045),
IF(AND(A1045="PSA Testing", E1045="Total Expenditure ($USD per 100,000 patients)"),
SUMIFS(PSA!$F:$F,PSA!$A:$A,C1045,PSA!$G:$G,D1045),
IF(AND(A1045="Colorectal Cancer Screening", E1045="Total Expenditure ($USD per 100,000 patients)"),
SUMIFS(COL!$F:$F,COL!$A:$A,C1045,COL!$G:$G,D1045),
IF(AND(A1045="Cervical Cancer Screening", E1045="Total Expenditure ($USD per 100,000 patients)"),
SUMIFS(CERV!$F:$F,CERV!$A:$A,C1045,CERV!$G:$G,D1045),
SUMIFS(CANSCRN!$F:$F,CANSCRN!$A:$A,C1045,CANSCRN!$G:$G,D1045))))))))))))</f>
        <v>8656.3714675911342</v>
      </c>
    </row>
    <row r="1046" spans="1:6" x14ac:dyDescent="0.2">
      <c r="A1046" s="24" t="s">
        <v>103</v>
      </c>
      <c r="B1046" s="24" t="s">
        <v>101</v>
      </c>
      <c r="C1046" s="24" t="s">
        <v>74</v>
      </c>
      <c r="D1046" s="24">
        <v>2019</v>
      </c>
      <c r="E1046" s="24" t="s">
        <v>102</v>
      </c>
      <c r="F1046" s="3">
        <f>IF(AND(A1046="PSA Testing", E1046= "Utilization Rate (per 100,000 patients)"),
SUMIFS(PSA!$D:$D,PSA!$A:$A,C1046,PSA!$G:$G,D1046),
IF(AND(A1046="Colorectal Cancer Screening", E1046="Utilization Rate (per 100,000 patients)"),
SUMIFS(COL!$D:$D,COL!$A:$A,C1046,COL!$G:$G, D1046),
IF(AND(A1046="Cervical Cancer Screening", E1046="Utilization Rate (per 100,000 patients)"),
SUMIFS(CERV!$D:$D,CERV!$A:$A,C1046,CERV!$G:$G,D1046),
IF(AND(A1046="Cancer Screening for CKD patients", E1046="Utilization Rate (per 100,000 patients)"),
SUMIFS(CANSCRN!$D:$D,CANSCRN!$A:$A,C1046,CANSCRN!$G:$G,D1046),
IF(AND(A1046="PSA Testing", E1046="Cost per service ($USD)"),
SUMIFS(PSA!$E:$E,PSA!$A:$A,C1046,PSA!$G:$G,D1046),
IF(AND(A1046="Colorectal Cancer Screening", E1046="Cost per service ($USD)"),
SUMIFS(COL!$E:$E,COL!$A:$A,C1046,COL!$G:$G,D1046),
IF(AND(A1046="Cervical Cancer Screening", E1046="Cost per service ($USD)"),
SUMIFS(CERV!$E:$E,CERV!$A:$A,C1046,CERV!$G:$G,D1046),
IF(AND(A1046="Cancer Screening for CKD patients", E1046="Cost per service ($USD)"),
SUMIFS(CANSCRN!$E:$E,CANSCRN!$A:$A,C1046,CANSCRN!$G:$G,D1046),
IF(AND(A1046="PSA Testing", E1046="Total Expenditure ($USD per 100,000 patients)"),
SUMIFS(PSA!$F:$F,PSA!$A:$A,C1046,PSA!$G:$G,D1046),
IF(AND(A1046="Colorectal Cancer Screening", E1046="Total Expenditure ($USD per 100,000 patients)"),
SUMIFS(COL!$F:$F,COL!$A:$A,C1046,COL!$G:$G,D1046),
IF(AND(A1046="Cervical Cancer Screening", E1046="Total Expenditure ($USD per 100,000 patients)"),
SUMIFS(CERV!$F:$F,CERV!$A:$A,C1046,CERV!$G:$G,D1046),
SUMIFS(CANSCRN!$F:$F,CANSCRN!$A:$A,C1046,CANSCRN!$G:$G,D1046))))))))))))</f>
        <v>8184.9057582121286</v>
      </c>
    </row>
    <row r="1047" spans="1:6" x14ac:dyDescent="0.2">
      <c r="A1047" s="24" t="s">
        <v>103</v>
      </c>
      <c r="B1047" s="24" t="s">
        <v>101</v>
      </c>
      <c r="C1047" s="24" t="s">
        <v>75</v>
      </c>
      <c r="D1047" s="24">
        <v>2009</v>
      </c>
      <c r="E1047" s="24" t="s">
        <v>102</v>
      </c>
      <c r="F1047" s="3">
        <f>IF(AND(A1047="PSA Testing", E1047= "Utilization Rate (per 100,000 patients)"),
SUMIFS(PSA!$D:$D,PSA!$A:$A,C1047,PSA!$G:$G,D1047),
IF(AND(A1047="Colorectal Cancer Screening", E1047="Utilization Rate (per 100,000 patients)"),
SUMIFS(COL!$D:$D,COL!$A:$A,C1047,COL!$G:$G, D1047),
IF(AND(A1047="Cervical Cancer Screening", E1047="Utilization Rate (per 100,000 patients)"),
SUMIFS(CERV!$D:$D,CERV!$A:$A,C1047,CERV!$G:$G,D1047),
IF(AND(A1047="Cancer Screening for CKD patients", E1047="Utilization Rate (per 100,000 patients)"),
SUMIFS(CANSCRN!$D:$D,CANSCRN!$A:$A,C1047,CANSCRN!$G:$G,D1047),
IF(AND(A1047="PSA Testing", E1047="Cost per service ($USD)"),
SUMIFS(PSA!$E:$E,PSA!$A:$A,C1047,PSA!$G:$G,D1047),
IF(AND(A1047="Colorectal Cancer Screening", E1047="Cost per service ($USD)"),
SUMIFS(COL!$E:$E,COL!$A:$A,C1047,COL!$G:$G,D1047),
IF(AND(A1047="Cervical Cancer Screening", E1047="Cost per service ($USD)"),
SUMIFS(CERV!$E:$E,CERV!$A:$A,C1047,CERV!$G:$G,D1047),
IF(AND(A1047="Cancer Screening for CKD patients", E1047="Cost per service ($USD)"),
SUMIFS(CANSCRN!$E:$E,CANSCRN!$A:$A,C1047,CANSCRN!$G:$G,D1047),
IF(AND(A1047="PSA Testing", E1047="Total Expenditure ($USD per 100,000 patients)"),
SUMIFS(PSA!$F:$F,PSA!$A:$A,C1047,PSA!$G:$G,D1047),
IF(AND(A1047="Colorectal Cancer Screening", E1047="Total Expenditure ($USD per 100,000 patients)"),
SUMIFS(COL!$F:$F,COL!$A:$A,C1047,COL!$G:$G,D1047),
IF(AND(A1047="Cervical Cancer Screening", E1047="Total Expenditure ($USD per 100,000 patients)"),
SUMIFS(CERV!$F:$F,CERV!$A:$A,C1047,CERV!$G:$G,D1047),
SUMIFS(CANSCRN!$F:$F,CANSCRN!$A:$A,C1047,CANSCRN!$G:$G,D1047))))))))))))</f>
        <v>9812.1818500965419</v>
      </c>
    </row>
    <row r="1048" spans="1:6" x14ac:dyDescent="0.2">
      <c r="A1048" s="24" t="s">
        <v>103</v>
      </c>
      <c r="B1048" s="24" t="s">
        <v>101</v>
      </c>
      <c r="C1048" s="24" t="s">
        <v>75</v>
      </c>
      <c r="D1048" s="24">
        <v>2010</v>
      </c>
      <c r="E1048" s="24" t="s">
        <v>102</v>
      </c>
      <c r="F1048" s="3">
        <f>IF(AND(A1048="PSA Testing", E1048= "Utilization Rate (per 100,000 patients)"),
SUMIFS(PSA!$D:$D,PSA!$A:$A,C1048,PSA!$G:$G,D1048),
IF(AND(A1048="Colorectal Cancer Screening", E1048="Utilization Rate (per 100,000 patients)"),
SUMIFS(COL!$D:$D,COL!$A:$A,C1048,COL!$G:$G, D1048),
IF(AND(A1048="Cervical Cancer Screening", E1048="Utilization Rate (per 100,000 patients)"),
SUMIFS(CERV!$D:$D,CERV!$A:$A,C1048,CERV!$G:$G,D1048),
IF(AND(A1048="Cancer Screening for CKD patients", E1048="Utilization Rate (per 100,000 patients)"),
SUMIFS(CANSCRN!$D:$D,CANSCRN!$A:$A,C1048,CANSCRN!$G:$G,D1048),
IF(AND(A1048="PSA Testing", E1048="Cost per service ($USD)"),
SUMIFS(PSA!$E:$E,PSA!$A:$A,C1048,PSA!$G:$G,D1048),
IF(AND(A1048="Colorectal Cancer Screening", E1048="Cost per service ($USD)"),
SUMIFS(COL!$E:$E,COL!$A:$A,C1048,COL!$G:$G,D1048),
IF(AND(A1048="Cervical Cancer Screening", E1048="Cost per service ($USD)"),
SUMIFS(CERV!$E:$E,CERV!$A:$A,C1048,CERV!$G:$G,D1048),
IF(AND(A1048="Cancer Screening for CKD patients", E1048="Cost per service ($USD)"),
SUMIFS(CANSCRN!$E:$E,CANSCRN!$A:$A,C1048,CANSCRN!$G:$G,D1048),
IF(AND(A1048="PSA Testing", E1048="Total Expenditure ($USD per 100,000 patients)"),
SUMIFS(PSA!$F:$F,PSA!$A:$A,C1048,PSA!$G:$G,D1048),
IF(AND(A1048="Colorectal Cancer Screening", E1048="Total Expenditure ($USD per 100,000 patients)"),
SUMIFS(COL!$F:$F,COL!$A:$A,C1048,COL!$G:$G,D1048),
IF(AND(A1048="Cervical Cancer Screening", E1048="Total Expenditure ($USD per 100,000 patients)"),
SUMIFS(CERV!$F:$F,CERV!$A:$A,C1048,CERV!$G:$G,D1048),
SUMIFS(CANSCRN!$F:$F,CANSCRN!$A:$A,C1048,CANSCRN!$G:$G,D1048))))))))))))</f>
        <v>10084.360804672291</v>
      </c>
    </row>
    <row r="1049" spans="1:6" x14ac:dyDescent="0.2">
      <c r="A1049" s="24" t="s">
        <v>103</v>
      </c>
      <c r="B1049" s="24" t="s">
        <v>101</v>
      </c>
      <c r="C1049" s="24" t="s">
        <v>75</v>
      </c>
      <c r="D1049" s="24">
        <v>2011</v>
      </c>
      <c r="E1049" s="24" t="s">
        <v>102</v>
      </c>
      <c r="F1049" s="3">
        <f>IF(AND(A1049="PSA Testing", E1049= "Utilization Rate (per 100,000 patients)"),
SUMIFS(PSA!$D:$D,PSA!$A:$A,C1049,PSA!$G:$G,D1049),
IF(AND(A1049="Colorectal Cancer Screening", E1049="Utilization Rate (per 100,000 patients)"),
SUMIFS(COL!$D:$D,COL!$A:$A,C1049,COL!$G:$G, D1049),
IF(AND(A1049="Cervical Cancer Screening", E1049="Utilization Rate (per 100,000 patients)"),
SUMIFS(CERV!$D:$D,CERV!$A:$A,C1049,CERV!$G:$G,D1049),
IF(AND(A1049="Cancer Screening for CKD patients", E1049="Utilization Rate (per 100,000 patients)"),
SUMIFS(CANSCRN!$D:$D,CANSCRN!$A:$A,C1049,CANSCRN!$G:$G,D1049),
IF(AND(A1049="PSA Testing", E1049="Cost per service ($USD)"),
SUMIFS(PSA!$E:$E,PSA!$A:$A,C1049,PSA!$G:$G,D1049),
IF(AND(A1049="Colorectal Cancer Screening", E1049="Cost per service ($USD)"),
SUMIFS(COL!$E:$E,COL!$A:$A,C1049,COL!$G:$G,D1049),
IF(AND(A1049="Cervical Cancer Screening", E1049="Cost per service ($USD)"),
SUMIFS(CERV!$E:$E,CERV!$A:$A,C1049,CERV!$G:$G,D1049),
IF(AND(A1049="Cancer Screening for CKD patients", E1049="Cost per service ($USD)"),
SUMIFS(CANSCRN!$E:$E,CANSCRN!$A:$A,C1049,CANSCRN!$G:$G,D1049),
IF(AND(A1049="PSA Testing", E1049="Total Expenditure ($USD per 100,000 patients)"),
SUMIFS(PSA!$F:$F,PSA!$A:$A,C1049,PSA!$G:$G,D1049),
IF(AND(A1049="Colorectal Cancer Screening", E1049="Total Expenditure ($USD per 100,000 patients)"),
SUMIFS(COL!$F:$F,COL!$A:$A,C1049,COL!$G:$G,D1049),
IF(AND(A1049="Cervical Cancer Screening", E1049="Total Expenditure ($USD per 100,000 patients)"),
SUMIFS(CERV!$F:$F,CERV!$A:$A,C1049,CERV!$G:$G,D1049),
SUMIFS(CANSCRN!$F:$F,CANSCRN!$A:$A,C1049,CANSCRN!$G:$G,D1049))))))))))))</f>
        <v>10192.889561270802</v>
      </c>
    </row>
    <row r="1050" spans="1:6" x14ac:dyDescent="0.2">
      <c r="A1050" s="24" t="s">
        <v>103</v>
      </c>
      <c r="B1050" s="24" t="s">
        <v>101</v>
      </c>
      <c r="C1050" s="24" t="s">
        <v>75</v>
      </c>
      <c r="D1050" s="24">
        <v>2012</v>
      </c>
      <c r="E1050" s="24" t="s">
        <v>102</v>
      </c>
      <c r="F1050" s="3">
        <f>IF(AND(A1050="PSA Testing", E1050= "Utilization Rate (per 100,000 patients)"),
SUMIFS(PSA!$D:$D,PSA!$A:$A,C1050,PSA!$G:$G,D1050),
IF(AND(A1050="Colorectal Cancer Screening", E1050="Utilization Rate (per 100,000 patients)"),
SUMIFS(COL!$D:$D,COL!$A:$A,C1050,COL!$G:$G, D1050),
IF(AND(A1050="Cervical Cancer Screening", E1050="Utilization Rate (per 100,000 patients)"),
SUMIFS(CERV!$D:$D,CERV!$A:$A,C1050,CERV!$G:$G,D1050),
IF(AND(A1050="Cancer Screening for CKD patients", E1050="Utilization Rate (per 100,000 patients)"),
SUMIFS(CANSCRN!$D:$D,CANSCRN!$A:$A,C1050,CANSCRN!$G:$G,D1050),
IF(AND(A1050="PSA Testing", E1050="Cost per service ($USD)"),
SUMIFS(PSA!$E:$E,PSA!$A:$A,C1050,PSA!$G:$G,D1050),
IF(AND(A1050="Colorectal Cancer Screening", E1050="Cost per service ($USD)"),
SUMIFS(COL!$E:$E,COL!$A:$A,C1050,COL!$G:$G,D1050),
IF(AND(A1050="Cervical Cancer Screening", E1050="Cost per service ($USD)"),
SUMIFS(CERV!$E:$E,CERV!$A:$A,C1050,CERV!$G:$G,D1050),
IF(AND(A1050="Cancer Screening for CKD patients", E1050="Cost per service ($USD)"),
SUMIFS(CANSCRN!$E:$E,CANSCRN!$A:$A,C1050,CANSCRN!$G:$G,D1050),
IF(AND(A1050="PSA Testing", E1050="Total Expenditure ($USD per 100,000 patients)"),
SUMIFS(PSA!$F:$F,PSA!$A:$A,C1050,PSA!$G:$G,D1050),
IF(AND(A1050="Colorectal Cancer Screening", E1050="Total Expenditure ($USD per 100,000 patients)"),
SUMIFS(COL!$F:$F,COL!$A:$A,C1050,COL!$G:$G,D1050),
IF(AND(A1050="Cervical Cancer Screening", E1050="Total Expenditure ($USD per 100,000 patients)"),
SUMIFS(CERV!$F:$F,CERV!$A:$A,C1050,CERV!$G:$G,D1050),
SUMIFS(CANSCRN!$F:$F,CANSCRN!$A:$A,C1050,CANSCRN!$G:$G,D1050))))))))))))</f>
        <v>9055.8918324031129</v>
      </c>
    </row>
    <row r="1051" spans="1:6" x14ac:dyDescent="0.2">
      <c r="A1051" s="24" t="s">
        <v>103</v>
      </c>
      <c r="B1051" s="24" t="s">
        <v>101</v>
      </c>
      <c r="C1051" s="24" t="s">
        <v>75</v>
      </c>
      <c r="D1051" s="24">
        <v>2013</v>
      </c>
      <c r="E1051" s="24" t="s">
        <v>102</v>
      </c>
      <c r="F1051" s="3">
        <f>IF(AND(A1051="PSA Testing", E1051= "Utilization Rate (per 100,000 patients)"),
SUMIFS(PSA!$D:$D,PSA!$A:$A,C1051,PSA!$G:$G,D1051),
IF(AND(A1051="Colorectal Cancer Screening", E1051="Utilization Rate (per 100,000 patients)"),
SUMIFS(COL!$D:$D,COL!$A:$A,C1051,COL!$G:$G, D1051),
IF(AND(A1051="Cervical Cancer Screening", E1051="Utilization Rate (per 100,000 patients)"),
SUMIFS(CERV!$D:$D,CERV!$A:$A,C1051,CERV!$G:$G,D1051),
IF(AND(A1051="Cancer Screening for CKD patients", E1051="Utilization Rate (per 100,000 patients)"),
SUMIFS(CANSCRN!$D:$D,CANSCRN!$A:$A,C1051,CANSCRN!$G:$G,D1051),
IF(AND(A1051="PSA Testing", E1051="Cost per service ($USD)"),
SUMIFS(PSA!$E:$E,PSA!$A:$A,C1051,PSA!$G:$G,D1051),
IF(AND(A1051="Colorectal Cancer Screening", E1051="Cost per service ($USD)"),
SUMIFS(COL!$E:$E,COL!$A:$A,C1051,COL!$G:$G,D1051),
IF(AND(A1051="Cervical Cancer Screening", E1051="Cost per service ($USD)"),
SUMIFS(CERV!$E:$E,CERV!$A:$A,C1051,CERV!$G:$G,D1051),
IF(AND(A1051="Cancer Screening for CKD patients", E1051="Cost per service ($USD)"),
SUMIFS(CANSCRN!$E:$E,CANSCRN!$A:$A,C1051,CANSCRN!$G:$G,D1051),
IF(AND(A1051="PSA Testing", E1051="Total Expenditure ($USD per 100,000 patients)"),
SUMIFS(PSA!$F:$F,PSA!$A:$A,C1051,PSA!$G:$G,D1051),
IF(AND(A1051="Colorectal Cancer Screening", E1051="Total Expenditure ($USD per 100,000 patients)"),
SUMIFS(COL!$F:$F,COL!$A:$A,C1051,COL!$G:$G,D1051),
IF(AND(A1051="Cervical Cancer Screening", E1051="Total Expenditure ($USD per 100,000 patients)"),
SUMIFS(CERV!$F:$F,CERV!$A:$A,C1051,CERV!$G:$G,D1051),
SUMIFS(CANSCRN!$F:$F,CANSCRN!$A:$A,C1051,CANSCRN!$G:$G,D1051))))))))))))</f>
        <v>8575.3111142898015</v>
      </c>
    </row>
    <row r="1052" spans="1:6" x14ac:dyDescent="0.2">
      <c r="A1052" s="24" t="s">
        <v>103</v>
      </c>
      <c r="B1052" s="24" t="s">
        <v>101</v>
      </c>
      <c r="C1052" s="24" t="s">
        <v>75</v>
      </c>
      <c r="D1052" s="24">
        <v>2014</v>
      </c>
      <c r="E1052" s="24" t="s">
        <v>102</v>
      </c>
      <c r="F1052" s="3">
        <f>IF(AND(A1052="PSA Testing", E1052= "Utilization Rate (per 100,000 patients)"),
SUMIFS(PSA!$D:$D,PSA!$A:$A,C1052,PSA!$G:$G,D1052),
IF(AND(A1052="Colorectal Cancer Screening", E1052="Utilization Rate (per 100,000 patients)"),
SUMIFS(COL!$D:$D,COL!$A:$A,C1052,COL!$G:$G, D1052),
IF(AND(A1052="Cervical Cancer Screening", E1052="Utilization Rate (per 100,000 patients)"),
SUMIFS(CERV!$D:$D,CERV!$A:$A,C1052,CERV!$G:$G,D1052),
IF(AND(A1052="Cancer Screening for CKD patients", E1052="Utilization Rate (per 100,000 patients)"),
SUMIFS(CANSCRN!$D:$D,CANSCRN!$A:$A,C1052,CANSCRN!$G:$G,D1052),
IF(AND(A1052="PSA Testing", E1052="Cost per service ($USD)"),
SUMIFS(PSA!$E:$E,PSA!$A:$A,C1052,PSA!$G:$G,D1052),
IF(AND(A1052="Colorectal Cancer Screening", E1052="Cost per service ($USD)"),
SUMIFS(COL!$E:$E,COL!$A:$A,C1052,COL!$G:$G,D1052),
IF(AND(A1052="Cervical Cancer Screening", E1052="Cost per service ($USD)"),
SUMIFS(CERV!$E:$E,CERV!$A:$A,C1052,CERV!$G:$G,D1052),
IF(AND(A1052="Cancer Screening for CKD patients", E1052="Cost per service ($USD)"),
SUMIFS(CANSCRN!$E:$E,CANSCRN!$A:$A,C1052,CANSCRN!$G:$G,D1052),
IF(AND(A1052="PSA Testing", E1052="Total Expenditure ($USD per 100,000 patients)"),
SUMIFS(PSA!$F:$F,PSA!$A:$A,C1052,PSA!$G:$G,D1052),
IF(AND(A1052="Colorectal Cancer Screening", E1052="Total Expenditure ($USD per 100,000 patients)"),
SUMIFS(COL!$F:$F,COL!$A:$A,C1052,COL!$G:$G,D1052),
IF(AND(A1052="Cervical Cancer Screening", E1052="Total Expenditure ($USD per 100,000 patients)"),
SUMIFS(CERV!$F:$F,CERV!$A:$A,C1052,CERV!$G:$G,D1052),
SUMIFS(CANSCRN!$F:$F,CANSCRN!$A:$A,C1052,CANSCRN!$G:$G,D1052))))))))))))</f>
        <v>7684.7588133162226</v>
      </c>
    </row>
    <row r="1053" spans="1:6" x14ac:dyDescent="0.2">
      <c r="A1053" s="24" t="s">
        <v>103</v>
      </c>
      <c r="B1053" s="24" t="s">
        <v>101</v>
      </c>
      <c r="C1053" s="24" t="s">
        <v>75</v>
      </c>
      <c r="D1053" s="24">
        <v>2015</v>
      </c>
      <c r="E1053" s="24" t="s">
        <v>102</v>
      </c>
      <c r="F1053" s="3">
        <f>IF(AND(A1053="PSA Testing", E1053= "Utilization Rate (per 100,000 patients)"),
SUMIFS(PSA!$D:$D,PSA!$A:$A,C1053,PSA!$G:$G,D1053),
IF(AND(A1053="Colorectal Cancer Screening", E1053="Utilization Rate (per 100,000 patients)"),
SUMIFS(COL!$D:$D,COL!$A:$A,C1053,COL!$G:$G, D1053),
IF(AND(A1053="Cervical Cancer Screening", E1053="Utilization Rate (per 100,000 patients)"),
SUMIFS(CERV!$D:$D,CERV!$A:$A,C1053,CERV!$G:$G,D1053),
IF(AND(A1053="Cancer Screening for CKD patients", E1053="Utilization Rate (per 100,000 patients)"),
SUMIFS(CANSCRN!$D:$D,CANSCRN!$A:$A,C1053,CANSCRN!$G:$G,D1053),
IF(AND(A1053="PSA Testing", E1053="Cost per service ($USD)"),
SUMIFS(PSA!$E:$E,PSA!$A:$A,C1053,PSA!$G:$G,D1053),
IF(AND(A1053="Colorectal Cancer Screening", E1053="Cost per service ($USD)"),
SUMIFS(COL!$E:$E,COL!$A:$A,C1053,COL!$G:$G,D1053),
IF(AND(A1053="Cervical Cancer Screening", E1053="Cost per service ($USD)"),
SUMIFS(CERV!$E:$E,CERV!$A:$A,C1053,CERV!$G:$G,D1053),
IF(AND(A1053="Cancer Screening for CKD patients", E1053="Cost per service ($USD)"),
SUMIFS(CANSCRN!$E:$E,CANSCRN!$A:$A,C1053,CANSCRN!$G:$G,D1053),
IF(AND(A1053="PSA Testing", E1053="Total Expenditure ($USD per 100,000 patients)"),
SUMIFS(PSA!$F:$F,PSA!$A:$A,C1053,PSA!$G:$G,D1053),
IF(AND(A1053="Colorectal Cancer Screening", E1053="Total Expenditure ($USD per 100,000 patients)"),
SUMIFS(COL!$F:$F,COL!$A:$A,C1053,COL!$G:$G,D1053),
IF(AND(A1053="Cervical Cancer Screening", E1053="Total Expenditure ($USD per 100,000 patients)"),
SUMIFS(CERV!$F:$F,CERV!$A:$A,C1053,CERV!$G:$G,D1053),
SUMIFS(CANSCRN!$F:$F,CANSCRN!$A:$A,C1053,CANSCRN!$G:$G,D1053))))))))))))</f>
        <v>7826.2723912425363</v>
      </c>
    </row>
    <row r="1054" spans="1:6" x14ac:dyDescent="0.2">
      <c r="A1054" s="24" t="s">
        <v>103</v>
      </c>
      <c r="B1054" s="24" t="s">
        <v>101</v>
      </c>
      <c r="C1054" s="24" t="s">
        <v>75</v>
      </c>
      <c r="D1054" s="24">
        <v>2016</v>
      </c>
      <c r="E1054" s="24" t="s">
        <v>102</v>
      </c>
      <c r="F1054" s="3">
        <f>IF(AND(A1054="PSA Testing", E1054= "Utilization Rate (per 100,000 patients)"),
SUMIFS(PSA!$D:$D,PSA!$A:$A,C1054,PSA!$G:$G,D1054),
IF(AND(A1054="Colorectal Cancer Screening", E1054="Utilization Rate (per 100,000 patients)"),
SUMIFS(COL!$D:$D,COL!$A:$A,C1054,COL!$G:$G, D1054),
IF(AND(A1054="Cervical Cancer Screening", E1054="Utilization Rate (per 100,000 patients)"),
SUMIFS(CERV!$D:$D,CERV!$A:$A,C1054,CERV!$G:$G,D1054),
IF(AND(A1054="Cancer Screening for CKD patients", E1054="Utilization Rate (per 100,000 patients)"),
SUMIFS(CANSCRN!$D:$D,CANSCRN!$A:$A,C1054,CANSCRN!$G:$G,D1054),
IF(AND(A1054="PSA Testing", E1054="Cost per service ($USD)"),
SUMIFS(PSA!$E:$E,PSA!$A:$A,C1054,PSA!$G:$G,D1054),
IF(AND(A1054="Colorectal Cancer Screening", E1054="Cost per service ($USD)"),
SUMIFS(COL!$E:$E,COL!$A:$A,C1054,COL!$G:$G,D1054),
IF(AND(A1054="Cervical Cancer Screening", E1054="Cost per service ($USD)"),
SUMIFS(CERV!$E:$E,CERV!$A:$A,C1054,CERV!$G:$G,D1054),
IF(AND(A1054="Cancer Screening for CKD patients", E1054="Cost per service ($USD)"),
SUMIFS(CANSCRN!$E:$E,CANSCRN!$A:$A,C1054,CANSCRN!$G:$G,D1054),
IF(AND(A1054="PSA Testing", E1054="Total Expenditure ($USD per 100,000 patients)"),
SUMIFS(PSA!$F:$F,PSA!$A:$A,C1054,PSA!$G:$G,D1054),
IF(AND(A1054="Colorectal Cancer Screening", E1054="Total Expenditure ($USD per 100,000 patients)"),
SUMIFS(COL!$F:$F,COL!$A:$A,C1054,COL!$G:$G,D1054),
IF(AND(A1054="Cervical Cancer Screening", E1054="Total Expenditure ($USD per 100,000 patients)"),
SUMIFS(CERV!$F:$F,CERV!$A:$A,C1054,CERV!$G:$G,D1054),
SUMIFS(CANSCRN!$F:$F,CANSCRN!$A:$A,C1054,CANSCRN!$G:$G,D1054))))))))))))</f>
        <v>7752.7958993476241</v>
      </c>
    </row>
    <row r="1055" spans="1:6" x14ac:dyDescent="0.2">
      <c r="A1055" s="24" t="s">
        <v>103</v>
      </c>
      <c r="B1055" s="24" t="s">
        <v>101</v>
      </c>
      <c r="C1055" s="24" t="s">
        <v>75</v>
      </c>
      <c r="D1055" s="24">
        <v>2017</v>
      </c>
      <c r="E1055" s="24" t="s">
        <v>102</v>
      </c>
      <c r="F1055" s="3">
        <f>IF(AND(A1055="PSA Testing", E1055= "Utilization Rate (per 100,000 patients)"),
SUMIFS(PSA!$D:$D,PSA!$A:$A,C1055,PSA!$G:$G,D1055),
IF(AND(A1055="Colorectal Cancer Screening", E1055="Utilization Rate (per 100,000 patients)"),
SUMIFS(COL!$D:$D,COL!$A:$A,C1055,COL!$G:$G, D1055),
IF(AND(A1055="Cervical Cancer Screening", E1055="Utilization Rate (per 100,000 patients)"),
SUMIFS(CERV!$D:$D,CERV!$A:$A,C1055,CERV!$G:$G,D1055),
IF(AND(A1055="Cancer Screening for CKD patients", E1055="Utilization Rate (per 100,000 patients)"),
SUMIFS(CANSCRN!$D:$D,CANSCRN!$A:$A,C1055,CANSCRN!$G:$G,D1055),
IF(AND(A1055="PSA Testing", E1055="Cost per service ($USD)"),
SUMIFS(PSA!$E:$E,PSA!$A:$A,C1055,PSA!$G:$G,D1055),
IF(AND(A1055="Colorectal Cancer Screening", E1055="Cost per service ($USD)"),
SUMIFS(COL!$E:$E,COL!$A:$A,C1055,COL!$G:$G,D1055),
IF(AND(A1055="Cervical Cancer Screening", E1055="Cost per service ($USD)"),
SUMIFS(CERV!$E:$E,CERV!$A:$A,C1055,CERV!$G:$G,D1055),
IF(AND(A1055="Cancer Screening for CKD patients", E1055="Cost per service ($USD)"),
SUMIFS(CANSCRN!$E:$E,CANSCRN!$A:$A,C1055,CANSCRN!$G:$G,D1055),
IF(AND(A1055="PSA Testing", E1055="Total Expenditure ($USD per 100,000 patients)"),
SUMIFS(PSA!$F:$F,PSA!$A:$A,C1055,PSA!$G:$G,D1055),
IF(AND(A1055="Colorectal Cancer Screening", E1055="Total Expenditure ($USD per 100,000 patients)"),
SUMIFS(COL!$F:$F,COL!$A:$A,C1055,COL!$G:$G,D1055),
IF(AND(A1055="Cervical Cancer Screening", E1055="Total Expenditure ($USD per 100,000 patients)"),
SUMIFS(CERV!$F:$F,CERV!$A:$A,C1055,CERV!$G:$G,D1055),
SUMIFS(CANSCRN!$F:$F,CANSCRN!$A:$A,C1055,CANSCRN!$G:$G,D1055))))))))))))</f>
        <v>7387.673548849838</v>
      </c>
    </row>
    <row r="1056" spans="1:6" x14ac:dyDescent="0.2">
      <c r="A1056" s="24" t="s">
        <v>103</v>
      </c>
      <c r="B1056" s="24" t="s">
        <v>101</v>
      </c>
      <c r="C1056" s="24" t="s">
        <v>75</v>
      </c>
      <c r="D1056" s="24">
        <v>2018</v>
      </c>
      <c r="E1056" s="24" t="s">
        <v>102</v>
      </c>
      <c r="F1056" s="3">
        <f>IF(AND(A1056="PSA Testing", E1056= "Utilization Rate (per 100,000 patients)"),
SUMIFS(PSA!$D:$D,PSA!$A:$A,C1056,PSA!$G:$G,D1056),
IF(AND(A1056="Colorectal Cancer Screening", E1056="Utilization Rate (per 100,000 patients)"),
SUMIFS(COL!$D:$D,COL!$A:$A,C1056,COL!$G:$G, D1056),
IF(AND(A1056="Cervical Cancer Screening", E1056="Utilization Rate (per 100,000 patients)"),
SUMIFS(CERV!$D:$D,CERV!$A:$A,C1056,CERV!$G:$G,D1056),
IF(AND(A1056="Cancer Screening for CKD patients", E1056="Utilization Rate (per 100,000 patients)"),
SUMIFS(CANSCRN!$D:$D,CANSCRN!$A:$A,C1056,CANSCRN!$G:$G,D1056),
IF(AND(A1056="PSA Testing", E1056="Cost per service ($USD)"),
SUMIFS(PSA!$E:$E,PSA!$A:$A,C1056,PSA!$G:$G,D1056),
IF(AND(A1056="Colorectal Cancer Screening", E1056="Cost per service ($USD)"),
SUMIFS(COL!$E:$E,COL!$A:$A,C1056,COL!$G:$G,D1056),
IF(AND(A1056="Cervical Cancer Screening", E1056="Cost per service ($USD)"),
SUMIFS(CERV!$E:$E,CERV!$A:$A,C1056,CERV!$G:$G,D1056),
IF(AND(A1056="Cancer Screening for CKD patients", E1056="Cost per service ($USD)"),
SUMIFS(CANSCRN!$E:$E,CANSCRN!$A:$A,C1056,CANSCRN!$G:$G,D1056),
IF(AND(A1056="PSA Testing", E1056="Total Expenditure ($USD per 100,000 patients)"),
SUMIFS(PSA!$F:$F,PSA!$A:$A,C1056,PSA!$G:$G,D1056),
IF(AND(A1056="Colorectal Cancer Screening", E1056="Total Expenditure ($USD per 100,000 patients)"),
SUMIFS(COL!$F:$F,COL!$A:$A,C1056,COL!$G:$G,D1056),
IF(AND(A1056="Cervical Cancer Screening", E1056="Total Expenditure ($USD per 100,000 patients)"),
SUMIFS(CERV!$F:$F,CERV!$A:$A,C1056,CERV!$G:$G,D1056),
SUMIFS(CANSCRN!$F:$F,CANSCRN!$A:$A,C1056,CANSCRN!$G:$G,D1056))))))))))))</f>
        <v>7353.2366295656366</v>
      </c>
    </row>
    <row r="1057" spans="1:6" x14ac:dyDescent="0.2">
      <c r="A1057" s="24" t="s">
        <v>103</v>
      </c>
      <c r="B1057" s="24" t="s">
        <v>101</v>
      </c>
      <c r="C1057" s="24" t="s">
        <v>75</v>
      </c>
      <c r="D1057" s="24">
        <v>2019</v>
      </c>
      <c r="E1057" s="24" t="s">
        <v>102</v>
      </c>
      <c r="F1057" s="3">
        <f>IF(AND(A1057="PSA Testing", E1057= "Utilization Rate (per 100,000 patients)"),
SUMIFS(PSA!$D:$D,PSA!$A:$A,C1057,PSA!$G:$G,D1057),
IF(AND(A1057="Colorectal Cancer Screening", E1057="Utilization Rate (per 100,000 patients)"),
SUMIFS(COL!$D:$D,COL!$A:$A,C1057,COL!$G:$G, D1057),
IF(AND(A1057="Cervical Cancer Screening", E1057="Utilization Rate (per 100,000 patients)"),
SUMIFS(CERV!$D:$D,CERV!$A:$A,C1057,CERV!$G:$G,D1057),
IF(AND(A1057="Cancer Screening for CKD patients", E1057="Utilization Rate (per 100,000 patients)"),
SUMIFS(CANSCRN!$D:$D,CANSCRN!$A:$A,C1057,CANSCRN!$G:$G,D1057),
IF(AND(A1057="PSA Testing", E1057="Cost per service ($USD)"),
SUMIFS(PSA!$E:$E,PSA!$A:$A,C1057,PSA!$G:$G,D1057),
IF(AND(A1057="Colorectal Cancer Screening", E1057="Cost per service ($USD)"),
SUMIFS(COL!$E:$E,COL!$A:$A,C1057,COL!$G:$G,D1057),
IF(AND(A1057="Cervical Cancer Screening", E1057="Cost per service ($USD)"),
SUMIFS(CERV!$E:$E,CERV!$A:$A,C1057,CERV!$G:$G,D1057),
IF(AND(A1057="Cancer Screening for CKD patients", E1057="Cost per service ($USD)"),
SUMIFS(CANSCRN!$E:$E,CANSCRN!$A:$A,C1057,CANSCRN!$G:$G,D1057),
IF(AND(A1057="PSA Testing", E1057="Total Expenditure ($USD per 100,000 patients)"),
SUMIFS(PSA!$F:$F,PSA!$A:$A,C1057,PSA!$G:$G,D1057),
IF(AND(A1057="Colorectal Cancer Screening", E1057="Total Expenditure ($USD per 100,000 patients)"),
SUMIFS(COL!$F:$F,COL!$A:$A,C1057,COL!$G:$G,D1057),
IF(AND(A1057="Cervical Cancer Screening", E1057="Total Expenditure ($USD per 100,000 patients)"),
SUMIFS(CERV!$F:$F,CERV!$A:$A,C1057,CERV!$G:$G,D1057),
SUMIFS(CANSCRN!$F:$F,CANSCRN!$A:$A,C1057,CANSCRN!$G:$G,D1057))))))))))))</f>
        <v>6466.8999708369784</v>
      </c>
    </row>
    <row r="1058" spans="1:6" x14ac:dyDescent="0.2">
      <c r="A1058" s="24" t="s">
        <v>103</v>
      </c>
      <c r="B1058" s="24" t="s">
        <v>101</v>
      </c>
      <c r="C1058" s="24" t="s">
        <v>76</v>
      </c>
      <c r="D1058" s="24">
        <v>2009</v>
      </c>
      <c r="E1058" s="24" t="s">
        <v>102</v>
      </c>
      <c r="F1058" s="3">
        <f>IF(AND(A1058="PSA Testing", E1058= "Utilization Rate (per 100,000 patients)"),
SUMIFS(PSA!$D:$D,PSA!$A:$A,C1058,PSA!$G:$G,D1058),
IF(AND(A1058="Colorectal Cancer Screening", E1058="Utilization Rate (per 100,000 patients)"),
SUMIFS(COL!$D:$D,COL!$A:$A,C1058,COL!$G:$G, D1058),
IF(AND(A1058="Cervical Cancer Screening", E1058="Utilization Rate (per 100,000 patients)"),
SUMIFS(CERV!$D:$D,CERV!$A:$A,C1058,CERV!$G:$G,D1058),
IF(AND(A1058="Cancer Screening for CKD patients", E1058="Utilization Rate (per 100,000 patients)"),
SUMIFS(CANSCRN!$D:$D,CANSCRN!$A:$A,C1058,CANSCRN!$G:$G,D1058),
IF(AND(A1058="PSA Testing", E1058="Cost per service ($USD)"),
SUMIFS(PSA!$E:$E,PSA!$A:$A,C1058,PSA!$G:$G,D1058),
IF(AND(A1058="Colorectal Cancer Screening", E1058="Cost per service ($USD)"),
SUMIFS(COL!$E:$E,COL!$A:$A,C1058,COL!$G:$G,D1058),
IF(AND(A1058="Cervical Cancer Screening", E1058="Cost per service ($USD)"),
SUMIFS(CERV!$E:$E,CERV!$A:$A,C1058,CERV!$G:$G,D1058),
IF(AND(A1058="Cancer Screening for CKD patients", E1058="Cost per service ($USD)"),
SUMIFS(CANSCRN!$E:$E,CANSCRN!$A:$A,C1058,CANSCRN!$G:$G,D1058),
IF(AND(A1058="PSA Testing", E1058="Total Expenditure ($USD per 100,000 patients)"),
SUMIFS(PSA!$F:$F,PSA!$A:$A,C1058,PSA!$G:$G,D1058),
IF(AND(A1058="Colorectal Cancer Screening", E1058="Total Expenditure ($USD per 100,000 patients)"),
SUMIFS(COL!$F:$F,COL!$A:$A,C1058,COL!$G:$G,D1058),
IF(AND(A1058="Cervical Cancer Screening", E1058="Total Expenditure ($USD per 100,000 patients)"),
SUMIFS(CERV!$F:$F,CERV!$A:$A,C1058,CERV!$G:$G,D1058),
SUMIFS(CANSCRN!$F:$F,CANSCRN!$A:$A,C1058,CANSCRN!$G:$G,D1058))))))))))))</f>
        <v>10047.375869070325</v>
      </c>
    </row>
    <row r="1059" spans="1:6" x14ac:dyDescent="0.2">
      <c r="A1059" s="24" t="s">
        <v>103</v>
      </c>
      <c r="B1059" s="24" t="s">
        <v>101</v>
      </c>
      <c r="C1059" s="24" t="s">
        <v>76</v>
      </c>
      <c r="D1059" s="24">
        <v>2010</v>
      </c>
      <c r="E1059" s="24" t="s">
        <v>102</v>
      </c>
      <c r="F1059" s="3">
        <f>IF(AND(A1059="PSA Testing", E1059= "Utilization Rate (per 100,000 patients)"),
SUMIFS(PSA!$D:$D,PSA!$A:$A,C1059,PSA!$G:$G,D1059),
IF(AND(A1059="Colorectal Cancer Screening", E1059="Utilization Rate (per 100,000 patients)"),
SUMIFS(COL!$D:$D,COL!$A:$A,C1059,COL!$G:$G, D1059),
IF(AND(A1059="Cervical Cancer Screening", E1059="Utilization Rate (per 100,000 patients)"),
SUMIFS(CERV!$D:$D,CERV!$A:$A,C1059,CERV!$G:$G,D1059),
IF(AND(A1059="Cancer Screening for CKD patients", E1059="Utilization Rate (per 100,000 patients)"),
SUMIFS(CANSCRN!$D:$D,CANSCRN!$A:$A,C1059,CANSCRN!$G:$G,D1059),
IF(AND(A1059="PSA Testing", E1059="Cost per service ($USD)"),
SUMIFS(PSA!$E:$E,PSA!$A:$A,C1059,PSA!$G:$G,D1059),
IF(AND(A1059="Colorectal Cancer Screening", E1059="Cost per service ($USD)"),
SUMIFS(COL!$E:$E,COL!$A:$A,C1059,COL!$G:$G,D1059),
IF(AND(A1059="Cervical Cancer Screening", E1059="Cost per service ($USD)"),
SUMIFS(CERV!$E:$E,CERV!$A:$A,C1059,CERV!$G:$G,D1059),
IF(AND(A1059="Cancer Screening for CKD patients", E1059="Cost per service ($USD)"),
SUMIFS(CANSCRN!$E:$E,CANSCRN!$A:$A,C1059,CANSCRN!$G:$G,D1059),
IF(AND(A1059="PSA Testing", E1059="Total Expenditure ($USD per 100,000 patients)"),
SUMIFS(PSA!$F:$F,PSA!$A:$A,C1059,PSA!$G:$G,D1059),
IF(AND(A1059="Colorectal Cancer Screening", E1059="Total Expenditure ($USD per 100,000 patients)"),
SUMIFS(COL!$F:$F,COL!$A:$A,C1059,COL!$G:$G,D1059),
IF(AND(A1059="Cervical Cancer Screening", E1059="Total Expenditure ($USD per 100,000 patients)"),
SUMIFS(CERV!$F:$F,CERV!$A:$A,C1059,CERV!$G:$G,D1059),
SUMIFS(CANSCRN!$F:$F,CANSCRN!$A:$A,C1059,CANSCRN!$G:$G,D1059))))))))))))</f>
        <v>9246.9879518072285</v>
      </c>
    </row>
    <row r="1060" spans="1:6" x14ac:dyDescent="0.2">
      <c r="A1060" s="24" t="s">
        <v>103</v>
      </c>
      <c r="B1060" s="24" t="s">
        <v>101</v>
      </c>
      <c r="C1060" s="24" t="s">
        <v>76</v>
      </c>
      <c r="D1060" s="24">
        <v>2011</v>
      </c>
      <c r="E1060" s="24" t="s">
        <v>102</v>
      </c>
      <c r="F1060" s="3">
        <f>IF(AND(A1060="PSA Testing", E1060= "Utilization Rate (per 100,000 patients)"),
SUMIFS(PSA!$D:$D,PSA!$A:$A,C1060,PSA!$G:$G,D1060),
IF(AND(A1060="Colorectal Cancer Screening", E1060="Utilization Rate (per 100,000 patients)"),
SUMIFS(COL!$D:$D,COL!$A:$A,C1060,COL!$G:$G, D1060),
IF(AND(A1060="Cervical Cancer Screening", E1060="Utilization Rate (per 100,000 patients)"),
SUMIFS(CERV!$D:$D,CERV!$A:$A,C1060,CERV!$G:$G,D1060),
IF(AND(A1060="Cancer Screening for CKD patients", E1060="Utilization Rate (per 100,000 patients)"),
SUMIFS(CANSCRN!$D:$D,CANSCRN!$A:$A,C1060,CANSCRN!$G:$G,D1060),
IF(AND(A1060="PSA Testing", E1060="Cost per service ($USD)"),
SUMIFS(PSA!$E:$E,PSA!$A:$A,C1060,PSA!$G:$G,D1060),
IF(AND(A1060="Colorectal Cancer Screening", E1060="Cost per service ($USD)"),
SUMIFS(COL!$E:$E,COL!$A:$A,C1060,COL!$G:$G,D1060),
IF(AND(A1060="Cervical Cancer Screening", E1060="Cost per service ($USD)"),
SUMIFS(CERV!$E:$E,CERV!$A:$A,C1060,CERV!$G:$G,D1060),
IF(AND(A1060="Cancer Screening for CKD patients", E1060="Cost per service ($USD)"),
SUMIFS(CANSCRN!$E:$E,CANSCRN!$A:$A,C1060,CANSCRN!$G:$G,D1060),
IF(AND(A1060="PSA Testing", E1060="Total Expenditure ($USD per 100,000 patients)"),
SUMIFS(PSA!$F:$F,PSA!$A:$A,C1060,PSA!$G:$G,D1060),
IF(AND(A1060="Colorectal Cancer Screening", E1060="Total Expenditure ($USD per 100,000 patients)"),
SUMIFS(COL!$F:$F,COL!$A:$A,C1060,COL!$G:$G,D1060),
IF(AND(A1060="Cervical Cancer Screening", E1060="Total Expenditure ($USD per 100,000 patients)"),
SUMIFS(CERV!$F:$F,CERV!$A:$A,C1060,CERV!$G:$G,D1060),
SUMIFS(CANSCRN!$F:$F,CANSCRN!$A:$A,C1060,CANSCRN!$G:$G,D1060))))))))))))</f>
        <v>8556.6900659434159</v>
      </c>
    </row>
    <row r="1061" spans="1:6" x14ac:dyDescent="0.2">
      <c r="A1061" s="24" t="s">
        <v>103</v>
      </c>
      <c r="B1061" s="24" t="s">
        <v>101</v>
      </c>
      <c r="C1061" s="24" t="s">
        <v>76</v>
      </c>
      <c r="D1061" s="24">
        <v>2012</v>
      </c>
      <c r="E1061" s="24" t="s">
        <v>102</v>
      </c>
      <c r="F1061" s="3">
        <f>IF(AND(A1061="PSA Testing", E1061= "Utilization Rate (per 100,000 patients)"),
SUMIFS(PSA!$D:$D,PSA!$A:$A,C1061,PSA!$G:$G,D1061),
IF(AND(A1061="Colorectal Cancer Screening", E1061="Utilization Rate (per 100,000 patients)"),
SUMIFS(COL!$D:$D,COL!$A:$A,C1061,COL!$G:$G, D1061),
IF(AND(A1061="Cervical Cancer Screening", E1061="Utilization Rate (per 100,000 patients)"),
SUMIFS(CERV!$D:$D,CERV!$A:$A,C1061,CERV!$G:$G,D1061),
IF(AND(A1061="Cancer Screening for CKD patients", E1061="Utilization Rate (per 100,000 patients)"),
SUMIFS(CANSCRN!$D:$D,CANSCRN!$A:$A,C1061,CANSCRN!$G:$G,D1061),
IF(AND(A1061="PSA Testing", E1061="Cost per service ($USD)"),
SUMIFS(PSA!$E:$E,PSA!$A:$A,C1061,PSA!$G:$G,D1061),
IF(AND(A1061="Colorectal Cancer Screening", E1061="Cost per service ($USD)"),
SUMIFS(COL!$E:$E,COL!$A:$A,C1061,COL!$G:$G,D1061),
IF(AND(A1061="Cervical Cancer Screening", E1061="Cost per service ($USD)"),
SUMIFS(CERV!$E:$E,CERV!$A:$A,C1061,CERV!$G:$G,D1061),
IF(AND(A1061="Cancer Screening for CKD patients", E1061="Cost per service ($USD)"),
SUMIFS(CANSCRN!$E:$E,CANSCRN!$A:$A,C1061,CANSCRN!$G:$G,D1061),
IF(AND(A1061="PSA Testing", E1061="Total Expenditure ($USD per 100,000 patients)"),
SUMIFS(PSA!$F:$F,PSA!$A:$A,C1061,PSA!$G:$G,D1061),
IF(AND(A1061="Colorectal Cancer Screening", E1061="Total Expenditure ($USD per 100,000 patients)"),
SUMIFS(COL!$F:$F,COL!$A:$A,C1061,COL!$G:$G,D1061),
IF(AND(A1061="Cervical Cancer Screening", E1061="Total Expenditure ($USD per 100,000 patients)"),
SUMIFS(CERV!$F:$F,CERV!$A:$A,C1061,CERV!$G:$G,D1061),
SUMIFS(CANSCRN!$F:$F,CANSCRN!$A:$A,C1061,CANSCRN!$G:$G,D1061))))))))))))</f>
        <v>8301.4795161217789</v>
      </c>
    </row>
    <row r="1062" spans="1:6" x14ac:dyDescent="0.2">
      <c r="A1062" s="24" t="s">
        <v>103</v>
      </c>
      <c r="B1062" s="24" t="s">
        <v>101</v>
      </c>
      <c r="C1062" s="24" t="s">
        <v>76</v>
      </c>
      <c r="D1062" s="24">
        <v>2013</v>
      </c>
      <c r="E1062" s="24" t="s">
        <v>102</v>
      </c>
      <c r="F1062" s="3">
        <f>IF(AND(A1062="PSA Testing", E1062= "Utilization Rate (per 100,000 patients)"),
SUMIFS(PSA!$D:$D,PSA!$A:$A,C1062,PSA!$G:$G,D1062),
IF(AND(A1062="Colorectal Cancer Screening", E1062="Utilization Rate (per 100,000 patients)"),
SUMIFS(COL!$D:$D,COL!$A:$A,C1062,COL!$G:$G, D1062),
IF(AND(A1062="Cervical Cancer Screening", E1062="Utilization Rate (per 100,000 patients)"),
SUMIFS(CERV!$D:$D,CERV!$A:$A,C1062,CERV!$G:$G,D1062),
IF(AND(A1062="Cancer Screening for CKD patients", E1062="Utilization Rate (per 100,000 patients)"),
SUMIFS(CANSCRN!$D:$D,CANSCRN!$A:$A,C1062,CANSCRN!$G:$G,D1062),
IF(AND(A1062="PSA Testing", E1062="Cost per service ($USD)"),
SUMIFS(PSA!$E:$E,PSA!$A:$A,C1062,PSA!$G:$G,D1062),
IF(AND(A1062="Colorectal Cancer Screening", E1062="Cost per service ($USD)"),
SUMIFS(COL!$E:$E,COL!$A:$A,C1062,COL!$G:$G,D1062),
IF(AND(A1062="Cervical Cancer Screening", E1062="Cost per service ($USD)"),
SUMIFS(CERV!$E:$E,CERV!$A:$A,C1062,CERV!$G:$G,D1062),
IF(AND(A1062="Cancer Screening for CKD patients", E1062="Cost per service ($USD)"),
SUMIFS(CANSCRN!$E:$E,CANSCRN!$A:$A,C1062,CANSCRN!$G:$G,D1062),
IF(AND(A1062="PSA Testing", E1062="Total Expenditure ($USD per 100,000 patients)"),
SUMIFS(PSA!$F:$F,PSA!$A:$A,C1062,PSA!$G:$G,D1062),
IF(AND(A1062="Colorectal Cancer Screening", E1062="Total Expenditure ($USD per 100,000 patients)"),
SUMIFS(COL!$F:$F,COL!$A:$A,C1062,COL!$G:$G,D1062),
IF(AND(A1062="Cervical Cancer Screening", E1062="Total Expenditure ($USD per 100,000 patients)"),
SUMIFS(CERV!$F:$F,CERV!$A:$A,C1062,CERV!$G:$G,D1062),
SUMIFS(CANSCRN!$F:$F,CANSCRN!$A:$A,C1062,CANSCRN!$G:$G,D1062))))))))))))</f>
        <v>7740.8256880733943</v>
      </c>
    </row>
    <row r="1063" spans="1:6" x14ac:dyDescent="0.2">
      <c r="A1063" s="24" t="s">
        <v>103</v>
      </c>
      <c r="B1063" s="24" t="s">
        <v>101</v>
      </c>
      <c r="C1063" s="24" t="s">
        <v>76</v>
      </c>
      <c r="D1063" s="24">
        <v>2014</v>
      </c>
      <c r="E1063" s="24" t="s">
        <v>102</v>
      </c>
      <c r="F1063" s="3">
        <f>IF(AND(A1063="PSA Testing", E1063= "Utilization Rate (per 100,000 patients)"),
SUMIFS(PSA!$D:$D,PSA!$A:$A,C1063,PSA!$G:$G,D1063),
IF(AND(A1063="Colorectal Cancer Screening", E1063="Utilization Rate (per 100,000 patients)"),
SUMIFS(COL!$D:$D,COL!$A:$A,C1063,COL!$G:$G, D1063),
IF(AND(A1063="Cervical Cancer Screening", E1063="Utilization Rate (per 100,000 patients)"),
SUMIFS(CERV!$D:$D,CERV!$A:$A,C1063,CERV!$G:$G,D1063),
IF(AND(A1063="Cancer Screening for CKD patients", E1063="Utilization Rate (per 100,000 patients)"),
SUMIFS(CANSCRN!$D:$D,CANSCRN!$A:$A,C1063,CANSCRN!$G:$G,D1063),
IF(AND(A1063="PSA Testing", E1063="Cost per service ($USD)"),
SUMIFS(PSA!$E:$E,PSA!$A:$A,C1063,PSA!$G:$G,D1063),
IF(AND(A1063="Colorectal Cancer Screening", E1063="Cost per service ($USD)"),
SUMIFS(COL!$E:$E,COL!$A:$A,C1063,COL!$G:$G,D1063),
IF(AND(A1063="Cervical Cancer Screening", E1063="Cost per service ($USD)"),
SUMIFS(CERV!$E:$E,CERV!$A:$A,C1063,CERV!$G:$G,D1063),
IF(AND(A1063="Cancer Screening for CKD patients", E1063="Cost per service ($USD)"),
SUMIFS(CANSCRN!$E:$E,CANSCRN!$A:$A,C1063,CANSCRN!$G:$G,D1063),
IF(AND(A1063="PSA Testing", E1063="Total Expenditure ($USD per 100,000 patients)"),
SUMIFS(PSA!$F:$F,PSA!$A:$A,C1063,PSA!$G:$G,D1063),
IF(AND(A1063="Colorectal Cancer Screening", E1063="Total Expenditure ($USD per 100,000 patients)"),
SUMIFS(COL!$F:$F,COL!$A:$A,C1063,COL!$G:$G,D1063),
IF(AND(A1063="Cervical Cancer Screening", E1063="Total Expenditure ($USD per 100,000 patients)"),
SUMIFS(CERV!$F:$F,CERV!$A:$A,C1063,CERV!$G:$G,D1063),
SUMIFS(CANSCRN!$F:$F,CANSCRN!$A:$A,C1063,CANSCRN!$G:$G,D1063))))))))))))</f>
        <v>7053.0140687598996</v>
      </c>
    </row>
    <row r="1064" spans="1:6" x14ac:dyDescent="0.2">
      <c r="A1064" s="24" t="s">
        <v>103</v>
      </c>
      <c r="B1064" s="24" t="s">
        <v>101</v>
      </c>
      <c r="C1064" s="24" t="s">
        <v>76</v>
      </c>
      <c r="D1064" s="24">
        <v>2015</v>
      </c>
      <c r="E1064" s="24" t="s">
        <v>102</v>
      </c>
      <c r="F1064" s="3">
        <f>IF(AND(A1064="PSA Testing", E1064= "Utilization Rate (per 100,000 patients)"),
SUMIFS(PSA!$D:$D,PSA!$A:$A,C1064,PSA!$G:$G,D1064),
IF(AND(A1064="Colorectal Cancer Screening", E1064="Utilization Rate (per 100,000 patients)"),
SUMIFS(COL!$D:$D,COL!$A:$A,C1064,COL!$G:$G, D1064),
IF(AND(A1064="Cervical Cancer Screening", E1064="Utilization Rate (per 100,000 patients)"),
SUMIFS(CERV!$D:$D,CERV!$A:$A,C1064,CERV!$G:$G,D1064),
IF(AND(A1064="Cancer Screening for CKD patients", E1064="Utilization Rate (per 100,000 patients)"),
SUMIFS(CANSCRN!$D:$D,CANSCRN!$A:$A,C1064,CANSCRN!$G:$G,D1064),
IF(AND(A1064="PSA Testing", E1064="Cost per service ($USD)"),
SUMIFS(PSA!$E:$E,PSA!$A:$A,C1064,PSA!$G:$G,D1064),
IF(AND(A1064="Colorectal Cancer Screening", E1064="Cost per service ($USD)"),
SUMIFS(COL!$E:$E,COL!$A:$A,C1064,COL!$G:$G,D1064),
IF(AND(A1064="Cervical Cancer Screening", E1064="Cost per service ($USD)"),
SUMIFS(CERV!$E:$E,CERV!$A:$A,C1064,CERV!$G:$G,D1064),
IF(AND(A1064="Cancer Screening for CKD patients", E1064="Cost per service ($USD)"),
SUMIFS(CANSCRN!$E:$E,CANSCRN!$A:$A,C1064,CANSCRN!$G:$G,D1064),
IF(AND(A1064="PSA Testing", E1064="Total Expenditure ($USD per 100,000 patients)"),
SUMIFS(PSA!$F:$F,PSA!$A:$A,C1064,PSA!$G:$G,D1064),
IF(AND(A1064="Colorectal Cancer Screening", E1064="Total Expenditure ($USD per 100,000 patients)"),
SUMIFS(COL!$F:$F,COL!$A:$A,C1064,COL!$G:$G,D1064),
IF(AND(A1064="Cervical Cancer Screening", E1064="Total Expenditure ($USD per 100,000 patients)"),
SUMIFS(CERV!$F:$F,CERV!$A:$A,C1064,CERV!$G:$G,D1064),
SUMIFS(CANSCRN!$F:$F,CANSCRN!$A:$A,C1064,CANSCRN!$G:$G,D1064))))))))))))</f>
        <v>7135.7676435250487</v>
      </c>
    </row>
    <row r="1065" spans="1:6" x14ac:dyDescent="0.2">
      <c r="A1065" s="24" t="s">
        <v>103</v>
      </c>
      <c r="B1065" s="24" t="s">
        <v>101</v>
      </c>
      <c r="C1065" s="24" t="s">
        <v>76</v>
      </c>
      <c r="D1065" s="24">
        <v>2016</v>
      </c>
      <c r="E1065" s="24" t="s">
        <v>102</v>
      </c>
      <c r="F1065" s="3">
        <f>IF(AND(A1065="PSA Testing", E1065= "Utilization Rate (per 100,000 patients)"),
SUMIFS(PSA!$D:$D,PSA!$A:$A,C1065,PSA!$G:$G,D1065),
IF(AND(A1065="Colorectal Cancer Screening", E1065="Utilization Rate (per 100,000 patients)"),
SUMIFS(COL!$D:$D,COL!$A:$A,C1065,COL!$G:$G, D1065),
IF(AND(A1065="Cervical Cancer Screening", E1065="Utilization Rate (per 100,000 patients)"),
SUMIFS(CERV!$D:$D,CERV!$A:$A,C1065,CERV!$G:$G,D1065),
IF(AND(A1065="Cancer Screening for CKD patients", E1065="Utilization Rate (per 100,000 patients)"),
SUMIFS(CANSCRN!$D:$D,CANSCRN!$A:$A,C1065,CANSCRN!$G:$G,D1065),
IF(AND(A1065="PSA Testing", E1065="Cost per service ($USD)"),
SUMIFS(PSA!$E:$E,PSA!$A:$A,C1065,PSA!$G:$G,D1065),
IF(AND(A1065="Colorectal Cancer Screening", E1065="Cost per service ($USD)"),
SUMIFS(COL!$E:$E,COL!$A:$A,C1065,COL!$G:$G,D1065),
IF(AND(A1065="Cervical Cancer Screening", E1065="Cost per service ($USD)"),
SUMIFS(CERV!$E:$E,CERV!$A:$A,C1065,CERV!$G:$G,D1065),
IF(AND(A1065="Cancer Screening for CKD patients", E1065="Cost per service ($USD)"),
SUMIFS(CANSCRN!$E:$E,CANSCRN!$A:$A,C1065,CANSCRN!$G:$G,D1065),
IF(AND(A1065="PSA Testing", E1065="Total Expenditure ($USD per 100,000 patients)"),
SUMIFS(PSA!$F:$F,PSA!$A:$A,C1065,PSA!$G:$G,D1065),
IF(AND(A1065="Colorectal Cancer Screening", E1065="Total Expenditure ($USD per 100,000 patients)"),
SUMIFS(COL!$F:$F,COL!$A:$A,C1065,COL!$G:$G,D1065),
IF(AND(A1065="Cervical Cancer Screening", E1065="Total Expenditure ($USD per 100,000 patients)"),
SUMIFS(CERV!$F:$F,CERV!$A:$A,C1065,CERV!$G:$G,D1065),
SUMIFS(CANSCRN!$F:$F,CANSCRN!$A:$A,C1065,CANSCRN!$G:$G,D1065))))))))))))</f>
        <v>7302.7023964647897</v>
      </c>
    </row>
    <row r="1066" spans="1:6" x14ac:dyDescent="0.2">
      <c r="A1066" s="24" t="s">
        <v>103</v>
      </c>
      <c r="B1066" s="24" t="s">
        <v>101</v>
      </c>
      <c r="C1066" s="24" t="s">
        <v>76</v>
      </c>
      <c r="D1066" s="24">
        <v>2017</v>
      </c>
      <c r="E1066" s="24" t="s">
        <v>102</v>
      </c>
      <c r="F1066" s="3">
        <f>IF(AND(A1066="PSA Testing", E1066= "Utilization Rate (per 100,000 patients)"),
SUMIFS(PSA!$D:$D,PSA!$A:$A,C1066,PSA!$G:$G,D1066),
IF(AND(A1066="Colorectal Cancer Screening", E1066="Utilization Rate (per 100,000 patients)"),
SUMIFS(COL!$D:$D,COL!$A:$A,C1066,COL!$G:$G, D1066),
IF(AND(A1066="Cervical Cancer Screening", E1066="Utilization Rate (per 100,000 patients)"),
SUMIFS(CERV!$D:$D,CERV!$A:$A,C1066,CERV!$G:$G,D1066),
IF(AND(A1066="Cancer Screening for CKD patients", E1066="Utilization Rate (per 100,000 patients)"),
SUMIFS(CANSCRN!$D:$D,CANSCRN!$A:$A,C1066,CANSCRN!$G:$G,D1066),
IF(AND(A1066="PSA Testing", E1066="Cost per service ($USD)"),
SUMIFS(PSA!$E:$E,PSA!$A:$A,C1066,PSA!$G:$G,D1066),
IF(AND(A1066="Colorectal Cancer Screening", E1066="Cost per service ($USD)"),
SUMIFS(COL!$E:$E,COL!$A:$A,C1066,COL!$G:$G,D1066),
IF(AND(A1066="Cervical Cancer Screening", E1066="Cost per service ($USD)"),
SUMIFS(CERV!$E:$E,CERV!$A:$A,C1066,CERV!$G:$G,D1066),
IF(AND(A1066="Cancer Screening for CKD patients", E1066="Cost per service ($USD)"),
SUMIFS(CANSCRN!$E:$E,CANSCRN!$A:$A,C1066,CANSCRN!$G:$G,D1066),
IF(AND(A1066="PSA Testing", E1066="Total Expenditure ($USD per 100,000 patients)"),
SUMIFS(PSA!$F:$F,PSA!$A:$A,C1066,PSA!$G:$G,D1066),
IF(AND(A1066="Colorectal Cancer Screening", E1066="Total Expenditure ($USD per 100,000 patients)"),
SUMIFS(COL!$F:$F,COL!$A:$A,C1066,COL!$G:$G,D1066),
IF(AND(A1066="Cervical Cancer Screening", E1066="Total Expenditure ($USD per 100,000 patients)"),
SUMIFS(CERV!$F:$F,CERV!$A:$A,C1066,CERV!$G:$G,D1066),
SUMIFS(CANSCRN!$F:$F,CANSCRN!$A:$A,C1066,CANSCRN!$G:$G,D1066))))))))))))</f>
        <v>7383.0623862902748</v>
      </c>
    </row>
    <row r="1067" spans="1:6" x14ac:dyDescent="0.2">
      <c r="A1067" s="24" t="s">
        <v>103</v>
      </c>
      <c r="B1067" s="24" t="s">
        <v>101</v>
      </c>
      <c r="C1067" s="24" t="s">
        <v>76</v>
      </c>
      <c r="D1067" s="24">
        <v>2018</v>
      </c>
      <c r="E1067" s="24" t="s">
        <v>102</v>
      </c>
      <c r="F1067" s="3">
        <f>IF(AND(A1067="PSA Testing", E1067= "Utilization Rate (per 100,000 patients)"),
SUMIFS(PSA!$D:$D,PSA!$A:$A,C1067,PSA!$G:$G,D1067),
IF(AND(A1067="Colorectal Cancer Screening", E1067="Utilization Rate (per 100,000 patients)"),
SUMIFS(COL!$D:$D,COL!$A:$A,C1067,COL!$G:$G, D1067),
IF(AND(A1067="Cervical Cancer Screening", E1067="Utilization Rate (per 100,000 patients)"),
SUMIFS(CERV!$D:$D,CERV!$A:$A,C1067,CERV!$G:$G,D1067),
IF(AND(A1067="Cancer Screening for CKD patients", E1067="Utilization Rate (per 100,000 patients)"),
SUMIFS(CANSCRN!$D:$D,CANSCRN!$A:$A,C1067,CANSCRN!$G:$G,D1067),
IF(AND(A1067="PSA Testing", E1067="Cost per service ($USD)"),
SUMIFS(PSA!$E:$E,PSA!$A:$A,C1067,PSA!$G:$G,D1067),
IF(AND(A1067="Colorectal Cancer Screening", E1067="Cost per service ($USD)"),
SUMIFS(COL!$E:$E,COL!$A:$A,C1067,COL!$G:$G,D1067),
IF(AND(A1067="Cervical Cancer Screening", E1067="Cost per service ($USD)"),
SUMIFS(CERV!$E:$E,CERV!$A:$A,C1067,CERV!$G:$G,D1067),
IF(AND(A1067="Cancer Screening for CKD patients", E1067="Cost per service ($USD)"),
SUMIFS(CANSCRN!$E:$E,CANSCRN!$A:$A,C1067,CANSCRN!$G:$G,D1067),
IF(AND(A1067="PSA Testing", E1067="Total Expenditure ($USD per 100,000 patients)"),
SUMIFS(PSA!$F:$F,PSA!$A:$A,C1067,PSA!$G:$G,D1067),
IF(AND(A1067="Colorectal Cancer Screening", E1067="Total Expenditure ($USD per 100,000 patients)"),
SUMIFS(COL!$F:$F,COL!$A:$A,C1067,COL!$G:$G,D1067),
IF(AND(A1067="Cervical Cancer Screening", E1067="Total Expenditure ($USD per 100,000 patients)"),
SUMIFS(CERV!$F:$F,CERV!$A:$A,C1067,CERV!$G:$G,D1067),
SUMIFS(CANSCRN!$F:$F,CANSCRN!$A:$A,C1067,CANSCRN!$G:$G,D1067))))))))))))</f>
        <v>7468.940316686967</v>
      </c>
    </row>
    <row r="1068" spans="1:6" x14ac:dyDescent="0.2">
      <c r="A1068" s="24" t="s">
        <v>103</v>
      </c>
      <c r="B1068" s="24" t="s">
        <v>101</v>
      </c>
      <c r="C1068" s="24" t="s">
        <v>76</v>
      </c>
      <c r="D1068" s="24">
        <v>2019</v>
      </c>
      <c r="E1068" s="24" t="s">
        <v>102</v>
      </c>
      <c r="F1068" s="3">
        <f>IF(AND(A1068="PSA Testing", E1068= "Utilization Rate (per 100,000 patients)"),
SUMIFS(PSA!$D:$D,PSA!$A:$A,C1068,PSA!$G:$G,D1068),
IF(AND(A1068="Colorectal Cancer Screening", E1068="Utilization Rate (per 100,000 patients)"),
SUMIFS(COL!$D:$D,COL!$A:$A,C1068,COL!$G:$G, D1068),
IF(AND(A1068="Cervical Cancer Screening", E1068="Utilization Rate (per 100,000 patients)"),
SUMIFS(CERV!$D:$D,CERV!$A:$A,C1068,CERV!$G:$G,D1068),
IF(AND(A1068="Cancer Screening for CKD patients", E1068="Utilization Rate (per 100,000 patients)"),
SUMIFS(CANSCRN!$D:$D,CANSCRN!$A:$A,C1068,CANSCRN!$G:$G,D1068),
IF(AND(A1068="PSA Testing", E1068="Cost per service ($USD)"),
SUMIFS(PSA!$E:$E,PSA!$A:$A,C1068,PSA!$G:$G,D1068),
IF(AND(A1068="Colorectal Cancer Screening", E1068="Cost per service ($USD)"),
SUMIFS(COL!$E:$E,COL!$A:$A,C1068,COL!$G:$G,D1068),
IF(AND(A1068="Cervical Cancer Screening", E1068="Cost per service ($USD)"),
SUMIFS(CERV!$E:$E,CERV!$A:$A,C1068,CERV!$G:$G,D1068),
IF(AND(A1068="Cancer Screening for CKD patients", E1068="Cost per service ($USD)"),
SUMIFS(CANSCRN!$E:$E,CANSCRN!$A:$A,C1068,CANSCRN!$G:$G,D1068),
IF(AND(A1068="PSA Testing", E1068="Total Expenditure ($USD per 100,000 patients)"),
SUMIFS(PSA!$F:$F,PSA!$A:$A,C1068,PSA!$G:$G,D1068),
IF(AND(A1068="Colorectal Cancer Screening", E1068="Total Expenditure ($USD per 100,000 patients)"),
SUMIFS(COL!$F:$F,COL!$A:$A,C1068,COL!$G:$G,D1068),
IF(AND(A1068="Cervical Cancer Screening", E1068="Total Expenditure ($USD per 100,000 patients)"),
SUMIFS(CERV!$F:$F,CERV!$A:$A,C1068,CERV!$G:$G,D1068),
SUMIFS(CANSCRN!$F:$F,CANSCRN!$A:$A,C1068,CANSCRN!$G:$G,D1068))))))))))))</f>
        <v>7366.7019774011296</v>
      </c>
    </row>
    <row r="1069" spans="1:6" x14ac:dyDescent="0.2">
      <c r="A1069" s="24" t="s">
        <v>103</v>
      </c>
      <c r="B1069" s="24" t="s">
        <v>101</v>
      </c>
      <c r="C1069" s="24" t="s">
        <v>77</v>
      </c>
      <c r="D1069" s="24">
        <v>2009</v>
      </c>
      <c r="E1069" s="24" t="s">
        <v>102</v>
      </c>
      <c r="F1069" s="3">
        <f>IF(AND(A1069="PSA Testing", E1069= "Utilization Rate (per 100,000 patients)"),
SUMIFS(PSA!$D:$D,PSA!$A:$A,C1069,PSA!$G:$G,D1069),
IF(AND(A1069="Colorectal Cancer Screening", E1069="Utilization Rate (per 100,000 patients)"),
SUMIFS(COL!$D:$D,COL!$A:$A,C1069,COL!$G:$G, D1069),
IF(AND(A1069="Cervical Cancer Screening", E1069="Utilization Rate (per 100,000 patients)"),
SUMIFS(CERV!$D:$D,CERV!$A:$A,C1069,CERV!$G:$G,D1069),
IF(AND(A1069="Cancer Screening for CKD patients", E1069="Utilization Rate (per 100,000 patients)"),
SUMIFS(CANSCRN!$D:$D,CANSCRN!$A:$A,C1069,CANSCRN!$G:$G,D1069),
IF(AND(A1069="PSA Testing", E1069="Cost per service ($USD)"),
SUMIFS(PSA!$E:$E,PSA!$A:$A,C1069,PSA!$G:$G,D1069),
IF(AND(A1069="Colorectal Cancer Screening", E1069="Cost per service ($USD)"),
SUMIFS(COL!$E:$E,COL!$A:$A,C1069,COL!$G:$G,D1069),
IF(AND(A1069="Cervical Cancer Screening", E1069="Cost per service ($USD)"),
SUMIFS(CERV!$E:$E,CERV!$A:$A,C1069,CERV!$G:$G,D1069),
IF(AND(A1069="Cancer Screening for CKD patients", E1069="Cost per service ($USD)"),
SUMIFS(CANSCRN!$E:$E,CANSCRN!$A:$A,C1069,CANSCRN!$G:$G,D1069),
IF(AND(A1069="PSA Testing", E1069="Total Expenditure ($USD per 100,000 patients)"),
SUMIFS(PSA!$F:$F,PSA!$A:$A,C1069,PSA!$G:$G,D1069),
IF(AND(A1069="Colorectal Cancer Screening", E1069="Total Expenditure ($USD per 100,000 patients)"),
SUMIFS(COL!$F:$F,COL!$A:$A,C1069,COL!$G:$G,D1069),
IF(AND(A1069="Cervical Cancer Screening", E1069="Total Expenditure ($USD per 100,000 patients)"),
SUMIFS(CERV!$F:$F,CERV!$A:$A,C1069,CERV!$G:$G,D1069),
SUMIFS(CANSCRN!$F:$F,CANSCRN!$A:$A,C1069,CANSCRN!$G:$G,D1069))))))))))))</f>
        <v>7159.7167584579065</v>
      </c>
    </row>
    <row r="1070" spans="1:6" x14ac:dyDescent="0.2">
      <c r="A1070" s="24" t="s">
        <v>103</v>
      </c>
      <c r="B1070" s="24" t="s">
        <v>101</v>
      </c>
      <c r="C1070" s="24" t="s">
        <v>77</v>
      </c>
      <c r="D1070" s="24">
        <v>2010</v>
      </c>
      <c r="E1070" s="24" t="s">
        <v>102</v>
      </c>
      <c r="F1070" s="3">
        <f>IF(AND(A1070="PSA Testing", E1070= "Utilization Rate (per 100,000 patients)"),
SUMIFS(PSA!$D:$D,PSA!$A:$A,C1070,PSA!$G:$G,D1070),
IF(AND(A1070="Colorectal Cancer Screening", E1070="Utilization Rate (per 100,000 patients)"),
SUMIFS(COL!$D:$D,COL!$A:$A,C1070,COL!$G:$G, D1070),
IF(AND(A1070="Cervical Cancer Screening", E1070="Utilization Rate (per 100,000 patients)"),
SUMIFS(CERV!$D:$D,CERV!$A:$A,C1070,CERV!$G:$G,D1070),
IF(AND(A1070="Cancer Screening for CKD patients", E1070="Utilization Rate (per 100,000 patients)"),
SUMIFS(CANSCRN!$D:$D,CANSCRN!$A:$A,C1070,CANSCRN!$G:$G,D1070),
IF(AND(A1070="PSA Testing", E1070="Cost per service ($USD)"),
SUMIFS(PSA!$E:$E,PSA!$A:$A,C1070,PSA!$G:$G,D1070),
IF(AND(A1070="Colorectal Cancer Screening", E1070="Cost per service ($USD)"),
SUMIFS(COL!$E:$E,COL!$A:$A,C1070,COL!$G:$G,D1070),
IF(AND(A1070="Cervical Cancer Screening", E1070="Cost per service ($USD)"),
SUMIFS(CERV!$E:$E,CERV!$A:$A,C1070,CERV!$G:$G,D1070),
IF(AND(A1070="Cancer Screening for CKD patients", E1070="Cost per service ($USD)"),
SUMIFS(CANSCRN!$E:$E,CANSCRN!$A:$A,C1070,CANSCRN!$G:$G,D1070),
IF(AND(A1070="PSA Testing", E1070="Total Expenditure ($USD per 100,000 patients)"),
SUMIFS(PSA!$F:$F,PSA!$A:$A,C1070,PSA!$G:$G,D1070),
IF(AND(A1070="Colorectal Cancer Screening", E1070="Total Expenditure ($USD per 100,000 patients)"),
SUMIFS(COL!$F:$F,COL!$A:$A,C1070,COL!$G:$G,D1070),
IF(AND(A1070="Cervical Cancer Screening", E1070="Total Expenditure ($USD per 100,000 patients)"),
SUMIFS(CERV!$F:$F,CERV!$A:$A,C1070,CERV!$G:$G,D1070),
SUMIFS(CANSCRN!$F:$F,CANSCRN!$A:$A,C1070,CANSCRN!$G:$G,D1070))))))))))))</f>
        <v>5236.8117058144007</v>
      </c>
    </row>
    <row r="1071" spans="1:6" x14ac:dyDescent="0.2">
      <c r="A1071" s="24" t="s">
        <v>103</v>
      </c>
      <c r="B1071" s="24" t="s">
        <v>101</v>
      </c>
      <c r="C1071" s="24" t="s">
        <v>77</v>
      </c>
      <c r="D1071" s="24">
        <v>2011</v>
      </c>
      <c r="E1071" s="24" t="s">
        <v>102</v>
      </c>
      <c r="F1071" s="3">
        <f>IF(AND(A1071="PSA Testing", E1071= "Utilization Rate (per 100,000 patients)"),
SUMIFS(PSA!$D:$D,PSA!$A:$A,C1071,PSA!$G:$G,D1071),
IF(AND(A1071="Colorectal Cancer Screening", E1071="Utilization Rate (per 100,000 patients)"),
SUMIFS(COL!$D:$D,COL!$A:$A,C1071,COL!$G:$G, D1071),
IF(AND(A1071="Cervical Cancer Screening", E1071="Utilization Rate (per 100,000 patients)"),
SUMIFS(CERV!$D:$D,CERV!$A:$A,C1071,CERV!$G:$G,D1071),
IF(AND(A1071="Cancer Screening for CKD patients", E1071="Utilization Rate (per 100,000 patients)"),
SUMIFS(CANSCRN!$D:$D,CANSCRN!$A:$A,C1071,CANSCRN!$G:$G,D1071),
IF(AND(A1071="PSA Testing", E1071="Cost per service ($USD)"),
SUMIFS(PSA!$E:$E,PSA!$A:$A,C1071,PSA!$G:$G,D1071),
IF(AND(A1071="Colorectal Cancer Screening", E1071="Cost per service ($USD)"),
SUMIFS(COL!$E:$E,COL!$A:$A,C1071,COL!$G:$G,D1071),
IF(AND(A1071="Cervical Cancer Screening", E1071="Cost per service ($USD)"),
SUMIFS(CERV!$E:$E,CERV!$A:$A,C1071,CERV!$G:$G,D1071),
IF(AND(A1071="Cancer Screening for CKD patients", E1071="Cost per service ($USD)"),
SUMIFS(CANSCRN!$E:$E,CANSCRN!$A:$A,C1071,CANSCRN!$G:$G,D1071),
IF(AND(A1071="PSA Testing", E1071="Total Expenditure ($USD per 100,000 patients)"),
SUMIFS(PSA!$F:$F,PSA!$A:$A,C1071,PSA!$G:$G,D1071),
IF(AND(A1071="Colorectal Cancer Screening", E1071="Total Expenditure ($USD per 100,000 patients)"),
SUMIFS(COL!$F:$F,COL!$A:$A,C1071,COL!$G:$G,D1071),
IF(AND(A1071="Cervical Cancer Screening", E1071="Total Expenditure ($USD per 100,000 patients)"),
SUMIFS(CERV!$F:$F,CERV!$A:$A,C1071,CERV!$G:$G,D1071),
SUMIFS(CANSCRN!$F:$F,CANSCRN!$A:$A,C1071,CANSCRN!$G:$G,D1071))))))))))))</f>
        <v>5530.5910819218807</v>
      </c>
    </row>
    <row r="1072" spans="1:6" x14ac:dyDescent="0.2">
      <c r="A1072" s="24" t="s">
        <v>103</v>
      </c>
      <c r="B1072" s="24" t="s">
        <v>101</v>
      </c>
      <c r="C1072" s="24" t="s">
        <v>77</v>
      </c>
      <c r="D1072" s="24">
        <v>2012</v>
      </c>
      <c r="E1072" s="24" t="s">
        <v>102</v>
      </c>
      <c r="F1072" s="3">
        <f>IF(AND(A1072="PSA Testing", E1072= "Utilization Rate (per 100,000 patients)"),
SUMIFS(PSA!$D:$D,PSA!$A:$A,C1072,PSA!$G:$G,D1072),
IF(AND(A1072="Colorectal Cancer Screening", E1072="Utilization Rate (per 100,000 patients)"),
SUMIFS(COL!$D:$D,COL!$A:$A,C1072,COL!$G:$G, D1072),
IF(AND(A1072="Cervical Cancer Screening", E1072="Utilization Rate (per 100,000 patients)"),
SUMIFS(CERV!$D:$D,CERV!$A:$A,C1072,CERV!$G:$G,D1072),
IF(AND(A1072="Cancer Screening for CKD patients", E1072="Utilization Rate (per 100,000 patients)"),
SUMIFS(CANSCRN!$D:$D,CANSCRN!$A:$A,C1072,CANSCRN!$G:$G,D1072),
IF(AND(A1072="PSA Testing", E1072="Cost per service ($USD)"),
SUMIFS(PSA!$E:$E,PSA!$A:$A,C1072,PSA!$G:$G,D1072),
IF(AND(A1072="Colorectal Cancer Screening", E1072="Cost per service ($USD)"),
SUMIFS(COL!$E:$E,COL!$A:$A,C1072,COL!$G:$G,D1072),
IF(AND(A1072="Cervical Cancer Screening", E1072="Cost per service ($USD)"),
SUMIFS(CERV!$E:$E,CERV!$A:$A,C1072,CERV!$G:$G,D1072),
IF(AND(A1072="Cancer Screening for CKD patients", E1072="Cost per service ($USD)"),
SUMIFS(CANSCRN!$E:$E,CANSCRN!$A:$A,C1072,CANSCRN!$G:$G,D1072),
IF(AND(A1072="PSA Testing", E1072="Total Expenditure ($USD per 100,000 patients)"),
SUMIFS(PSA!$F:$F,PSA!$A:$A,C1072,PSA!$G:$G,D1072),
IF(AND(A1072="Colorectal Cancer Screening", E1072="Total Expenditure ($USD per 100,000 patients)"),
SUMIFS(COL!$F:$F,COL!$A:$A,C1072,COL!$G:$G,D1072),
IF(AND(A1072="Cervical Cancer Screening", E1072="Total Expenditure ($USD per 100,000 patients)"),
SUMIFS(CERV!$F:$F,CERV!$A:$A,C1072,CERV!$G:$G,D1072),
SUMIFS(CANSCRN!$F:$F,CANSCRN!$A:$A,C1072,CANSCRN!$G:$G,D1072))))))))))))</f>
        <v>6362.829239419947</v>
      </c>
    </row>
    <row r="1073" spans="1:6" x14ac:dyDescent="0.2">
      <c r="A1073" s="24" t="s">
        <v>103</v>
      </c>
      <c r="B1073" s="24" t="s">
        <v>101</v>
      </c>
      <c r="C1073" s="24" t="s">
        <v>77</v>
      </c>
      <c r="D1073" s="24">
        <v>2013</v>
      </c>
      <c r="E1073" s="24" t="s">
        <v>102</v>
      </c>
      <c r="F1073" s="3">
        <f>IF(AND(A1073="PSA Testing", E1073= "Utilization Rate (per 100,000 patients)"),
SUMIFS(PSA!$D:$D,PSA!$A:$A,C1073,PSA!$G:$G,D1073),
IF(AND(A1073="Colorectal Cancer Screening", E1073="Utilization Rate (per 100,000 patients)"),
SUMIFS(COL!$D:$D,COL!$A:$A,C1073,COL!$G:$G, D1073),
IF(AND(A1073="Cervical Cancer Screening", E1073="Utilization Rate (per 100,000 patients)"),
SUMIFS(CERV!$D:$D,CERV!$A:$A,C1073,CERV!$G:$G,D1073),
IF(AND(A1073="Cancer Screening for CKD patients", E1073="Utilization Rate (per 100,000 patients)"),
SUMIFS(CANSCRN!$D:$D,CANSCRN!$A:$A,C1073,CANSCRN!$G:$G,D1073),
IF(AND(A1073="PSA Testing", E1073="Cost per service ($USD)"),
SUMIFS(PSA!$E:$E,PSA!$A:$A,C1073,PSA!$G:$G,D1073),
IF(AND(A1073="Colorectal Cancer Screening", E1073="Cost per service ($USD)"),
SUMIFS(COL!$E:$E,COL!$A:$A,C1073,COL!$G:$G,D1073),
IF(AND(A1073="Cervical Cancer Screening", E1073="Cost per service ($USD)"),
SUMIFS(CERV!$E:$E,CERV!$A:$A,C1073,CERV!$G:$G,D1073),
IF(AND(A1073="Cancer Screening for CKD patients", E1073="Cost per service ($USD)"),
SUMIFS(CANSCRN!$E:$E,CANSCRN!$A:$A,C1073,CANSCRN!$G:$G,D1073),
IF(AND(A1073="PSA Testing", E1073="Total Expenditure ($USD per 100,000 patients)"),
SUMIFS(PSA!$F:$F,PSA!$A:$A,C1073,PSA!$G:$G,D1073),
IF(AND(A1073="Colorectal Cancer Screening", E1073="Total Expenditure ($USD per 100,000 patients)"),
SUMIFS(COL!$F:$F,COL!$A:$A,C1073,COL!$G:$G,D1073),
IF(AND(A1073="Cervical Cancer Screening", E1073="Total Expenditure ($USD per 100,000 patients)"),
SUMIFS(CERV!$F:$F,CERV!$A:$A,C1073,CERV!$G:$G,D1073),
SUMIFS(CANSCRN!$F:$F,CANSCRN!$A:$A,C1073,CANSCRN!$G:$G,D1073))))))))))))</f>
        <v>5592.105263157895</v>
      </c>
    </row>
    <row r="1074" spans="1:6" x14ac:dyDescent="0.2">
      <c r="A1074" s="24" t="s">
        <v>103</v>
      </c>
      <c r="B1074" s="24" t="s">
        <v>101</v>
      </c>
      <c r="C1074" s="24" t="s">
        <v>77</v>
      </c>
      <c r="D1074" s="24">
        <v>2014</v>
      </c>
      <c r="E1074" s="24" t="s">
        <v>102</v>
      </c>
      <c r="F1074" s="3">
        <f>IF(AND(A1074="PSA Testing", E1074= "Utilization Rate (per 100,000 patients)"),
SUMIFS(PSA!$D:$D,PSA!$A:$A,C1074,PSA!$G:$G,D1074),
IF(AND(A1074="Colorectal Cancer Screening", E1074="Utilization Rate (per 100,000 patients)"),
SUMIFS(COL!$D:$D,COL!$A:$A,C1074,COL!$G:$G, D1074),
IF(AND(A1074="Cervical Cancer Screening", E1074="Utilization Rate (per 100,000 patients)"),
SUMIFS(CERV!$D:$D,CERV!$A:$A,C1074,CERV!$G:$G,D1074),
IF(AND(A1074="Cancer Screening for CKD patients", E1074="Utilization Rate (per 100,000 patients)"),
SUMIFS(CANSCRN!$D:$D,CANSCRN!$A:$A,C1074,CANSCRN!$G:$G,D1074),
IF(AND(A1074="PSA Testing", E1074="Cost per service ($USD)"),
SUMIFS(PSA!$E:$E,PSA!$A:$A,C1074,PSA!$G:$G,D1074),
IF(AND(A1074="Colorectal Cancer Screening", E1074="Cost per service ($USD)"),
SUMIFS(COL!$E:$E,COL!$A:$A,C1074,COL!$G:$G,D1074),
IF(AND(A1074="Cervical Cancer Screening", E1074="Cost per service ($USD)"),
SUMIFS(CERV!$E:$E,CERV!$A:$A,C1074,CERV!$G:$G,D1074),
IF(AND(A1074="Cancer Screening for CKD patients", E1074="Cost per service ($USD)"),
SUMIFS(CANSCRN!$E:$E,CANSCRN!$A:$A,C1074,CANSCRN!$G:$G,D1074),
IF(AND(A1074="PSA Testing", E1074="Total Expenditure ($USD per 100,000 patients)"),
SUMIFS(PSA!$F:$F,PSA!$A:$A,C1074,PSA!$G:$G,D1074),
IF(AND(A1074="Colorectal Cancer Screening", E1074="Total Expenditure ($USD per 100,000 patients)"),
SUMIFS(COL!$F:$F,COL!$A:$A,C1074,COL!$G:$G,D1074),
IF(AND(A1074="Cervical Cancer Screening", E1074="Total Expenditure ($USD per 100,000 patients)"),
SUMIFS(CERV!$F:$F,CERV!$A:$A,C1074,CERV!$G:$G,D1074),
SUMIFS(CANSCRN!$F:$F,CANSCRN!$A:$A,C1074,CANSCRN!$G:$G,D1074))))))))))))</f>
        <v>5293.5188327112319</v>
      </c>
    </row>
    <row r="1075" spans="1:6" x14ac:dyDescent="0.2">
      <c r="A1075" s="24" t="s">
        <v>103</v>
      </c>
      <c r="B1075" s="24" t="s">
        <v>101</v>
      </c>
      <c r="C1075" s="24" t="s">
        <v>77</v>
      </c>
      <c r="D1075" s="24">
        <v>2015</v>
      </c>
      <c r="E1075" s="24" t="s">
        <v>102</v>
      </c>
      <c r="F1075" s="3">
        <f>IF(AND(A1075="PSA Testing", E1075= "Utilization Rate (per 100,000 patients)"),
SUMIFS(PSA!$D:$D,PSA!$A:$A,C1075,PSA!$G:$G,D1075),
IF(AND(A1075="Colorectal Cancer Screening", E1075="Utilization Rate (per 100,000 patients)"),
SUMIFS(COL!$D:$D,COL!$A:$A,C1075,COL!$G:$G, D1075),
IF(AND(A1075="Cervical Cancer Screening", E1075="Utilization Rate (per 100,000 patients)"),
SUMIFS(CERV!$D:$D,CERV!$A:$A,C1075,CERV!$G:$G,D1075),
IF(AND(A1075="Cancer Screening for CKD patients", E1075="Utilization Rate (per 100,000 patients)"),
SUMIFS(CANSCRN!$D:$D,CANSCRN!$A:$A,C1075,CANSCRN!$G:$G,D1075),
IF(AND(A1075="PSA Testing", E1075="Cost per service ($USD)"),
SUMIFS(PSA!$E:$E,PSA!$A:$A,C1075,PSA!$G:$G,D1075),
IF(AND(A1075="Colorectal Cancer Screening", E1075="Cost per service ($USD)"),
SUMIFS(COL!$E:$E,COL!$A:$A,C1075,COL!$G:$G,D1075),
IF(AND(A1075="Cervical Cancer Screening", E1075="Cost per service ($USD)"),
SUMIFS(CERV!$E:$E,CERV!$A:$A,C1075,CERV!$G:$G,D1075),
IF(AND(A1075="Cancer Screening for CKD patients", E1075="Cost per service ($USD)"),
SUMIFS(CANSCRN!$E:$E,CANSCRN!$A:$A,C1075,CANSCRN!$G:$G,D1075),
IF(AND(A1075="PSA Testing", E1075="Total Expenditure ($USD per 100,000 patients)"),
SUMIFS(PSA!$F:$F,PSA!$A:$A,C1075,PSA!$G:$G,D1075),
IF(AND(A1075="Colorectal Cancer Screening", E1075="Total Expenditure ($USD per 100,000 patients)"),
SUMIFS(COL!$F:$F,COL!$A:$A,C1075,COL!$G:$G,D1075),
IF(AND(A1075="Cervical Cancer Screening", E1075="Total Expenditure ($USD per 100,000 patients)"),
SUMIFS(CERV!$F:$F,CERV!$A:$A,C1075,CERV!$G:$G,D1075),
SUMIFS(CANSCRN!$F:$F,CANSCRN!$A:$A,C1075,CANSCRN!$G:$G,D1075))))))))))))</f>
        <v>5685.3582554517134</v>
      </c>
    </row>
    <row r="1076" spans="1:6" x14ac:dyDescent="0.2">
      <c r="A1076" s="24" t="s">
        <v>103</v>
      </c>
      <c r="B1076" s="24" t="s">
        <v>101</v>
      </c>
      <c r="C1076" s="24" t="s">
        <v>77</v>
      </c>
      <c r="D1076" s="24">
        <v>2016</v>
      </c>
      <c r="E1076" s="24" t="s">
        <v>102</v>
      </c>
      <c r="F1076" s="3">
        <f>IF(AND(A1076="PSA Testing", E1076= "Utilization Rate (per 100,000 patients)"),
SUMIFS(PSA!$D:$D,PSA!$A:$A,C1076,PSA!$G:$G,D1076),
IF(AND(A1076="Colorectal Cancer Screening", E1076="Utilization Rate (per 100,000 patients)"),
SUMIFS(COL!$D:$D,COL!$A:$A,C1076,COL!$G:$G, D1076),
IF(AND(A1076="Cervical Cancer Screening", E1076="Utilization Rate (per 100,000 patients)"),
SUMIFS(CERV!$D:$D,CERV!$A:$A,C1076,CERV!$G:$G,D1076),
IF(AND(A1076="Cancer Screening for CKD patients", E1076="Utilization Rate (per 100,000 patients)"),
SUMIFS(CANSCRN!$D:$D,CANSCRN!$A:$A,C1076,CANSCRN!$G:$G,D1076),
IF(AND(A1076="PSA Testing", E1076="Cost per service ($USD)"),
SUMIFS(PSA!$E:$E,PSA!$A:$A,C1076,PSA!$G:$G,D1076),
IF(AND(A1076="Colorectal Cancer Screening", E1076="Cost per service ($USD)"),
SUMIFS(COL!$E:$E,COL!$A:$A,C1076,COL!$G:$G,D1076),
IF(AND(A1076="Cervical Cancer Screening", E1076="Cost per service ($USD)"),
SUMIFS(CERV!$E:$E,CERV!$A:$A,C1076,CERV!$G:$G,D1076),
IF(AND(A1076="Cancer Screening for CKD patients", E1076="Cost per service ($USD)"),
SUMIFS(CANSCRN!$E:$E,CANSCRN!$A:$A,C1076,CANSCRN!$G:$G,D1076),
IF(AND(A1076="PSA Testing", E1076="Total Expenditure ($USD per 100,000 patients)"),
SUMIFS(PSA!$F:$F,PSA!$A:$A,C1076,PSA!$G:$G,D1076),
IF(AND(A1076="Colorectal Cancer Screening", E1076="Total Expenditure ($USD per 100,000 patients)"),
SUMIFS(COL!$F:$F,COL!$A:$A,C1076,COL!$G:$G,D1076),
IF(AND(A1076="Cervical Cancer Screening", E1076="Total Expenditure ($USD per 100,000 patients)"),
SUMIFS(CERV!$F:$F,CERV!$A:$A,C1076,CERV!$G:$G,D1076),
SUMIFS(CANSCRN!$F:$F,CANSCRN!$A:$A,C1076,CANSCRN!$G:$G,D1076))))))))))))</f>
        <v>6502.9558890404724</v>
      </c>
    </row>
    <row r="1077" spans="1:6" x14ac:dyDescent="0.2">
      <c r="A1077" s="24" t="s">
        <v>103</v>
      </c>
      <c r="B1077" s="24" t="s">
        <v>101</v>
      </c>
      <c r="C1077" s="24" t="s">
        <v>77</v>
      </c>
      <c r="D1077" s="24">
        <v>2017</v>
      </c>
      <c r="E1077" s="24" t="s">
        <v>102</v>
      </c>
      <c r="F1077" s="3">
        <f>IF(AND(A1077="PSA Testing", E1077= "Utilization Rate (per 100,000 patients)"),
SUMIFS(PSA!$D:$D,PSA!$A:$A,C1077,PSA!$G:$G,D1077),
IF(AND(A1077="Colorectal Cancer Screening", E1077="Utilization Rate (per 100,000 patients)"),
SUMIFS(COL!$D:$D,COL!$A:$A,C1077,COL!$G:$G, D1077),
IF(AND(A1077="Cervical Cancer Screening", E1077="Utilization Rate (per 100,000 patients)"),
SUMIFS(CERV!$D:$D,CERV!$A:$A,C1077,CERV!$G:$G,D1077),
IF(AND(A1077="Cancer Screening for CKD patients", E1077="Utilization Rate (per 100,000 patients)"),
SUMIFS(CANSCRN!$D:$D,CANSCRN!$A:$A,C1077,CANSCRN!$G:$G,D1077),
IF(AND(A1077="PSA Testing", E1077="Cost per service ($USD)"),
SUMIFS(PSA!$E:$E,PSA!$A:$A,C1077,PSA!$G:$G,D1077),
IF(AND(A1077="Colorectal Cancer Screening", E1077="Cost per service ($USD)"),
SUMIFS(COL!$E:$E,COL!$A:$A,C1077,COL!$G:$G,D1077),
IF(AND(A1077="Cervical Cancer Screening", E1077="Cost per service ($USD)"),
SUMIFS(CERV!$E:$E,CERV!$A:$A,C1077,CERV!$G:$G,D1077),
IF(AND(A1077="Cancer Screening for CKD patients", E1077="Cost per service ($USD)"),
SUMIFS(CANSCRN!$E:$E,CANSCRN!$A:$A,C1077,CANSCRN!$G:$G,D1077),
IF(AND(A1077="PSA Testing", E1077="Total Expenditure ($USD per 100,000 patients)"),
SUMIFS(PSA!$F:$F,PSA!$A:$A,C1077,PSA!$G:$G,D1077),
IF(AND(A1077="Colorectal Cancer Screening", E1077="Total Expenditure ($USD per 100,000 patients)"),
SUMIFS(COL!$F:$F,COL!$A:$A,C1077,COL!$G:$G,D1077),
IF(AND(A1077="Cervical Cancer Screening", E1077="Total Expenditure ($USD per 100,000 patients)"),
SUMIFS(CERV!$F:$F,CERV!$A:$A,C1077,CERV!$G:$G,D1077),
SUMIFS(CANSCRN!$F:$F,CANSCRN!$A:$A,C1077,CANSCRN!$G:$G,D1077))))))))))))</f>
        <v>7248.062015503876</v>
      </c>
    </row>
    <row r="1078" spans="1:6" x14ac:dyDescent="0.2">
      <c r="A1078" s="24" t="s">
        <v>103</v>
      </c>
      <c r="B1078" s="24" t="s">
        <v>101</v>
      </c>
      <c r="C1078" s="24" t="s">
        <v>77</v>
      </c>
      <c r="D1078" s="24">
        <v>2018</v>
      </c>
      <c r="E1078" s="24" t="s">
        <v>102</v>
      </c>
      <c r="F1078" s="3">
        <f>IF(AND(A1078="PSA Testing", E1078= "Utilization Rate (per 100,000 patients)"),
SUMIFS(PSA!$D:$D,PSA!$A:$A,C1078,PSA!$G:$G,D1078),
IF(AND(A1078="Colorectal Cancer Screening", E1078="Utilization Rate (per 100,000 patients)"),
SUMIFS(COL!$D:$D,COL!$A:$A,C1078,COL!$G:$G, D1078),
IF(AND(A1078="Cervical Cancer Screening", E1078="Utilization Rate (per 100,000 patients)"),
SUMIFS(CERV!$D:$D,CERV!$A:$A,C1078,CERV!$G:$G,D1078),
IF(AND(A1078="Cancer Screening for CKD patients", E1078="Utilization Rate (per 100,000 patients)"),
SUMIFS(CANSCRN!$D:$D,CANSCRN!$A:$A,C1078,CANSCRN!$G:$G,D1078),
IF(AND(A1078="PSA Testing", E1078="Cost per service ($USD)"),
SUMIFS(PSA!$E:$E,PSA!$A:$A,C1078,PSA!$G:$G,D1078),
IF(AND(A1078="Colorectal Cancer Screening", E1078="Cost per service ($USD)"),
SUMIFS(COL!$E:$E,COL!$A:$A,C1078,COL!$G:$G,D1078),
IF(AND(A1078="Cervical Cancer Screening", E1078="Cost per service ($USD)"),
SUMIFS(CERV!$E:$E,CERV!$A:$A,C1078,CERV!$G:$G,D1078),
IF(AND(A1078="Cancer Screening for CKD patients", E1078="Cost per service ($USD)"),
SUMIFS(CANSCRN!$E:$E,CANSCRN!$A:$A,C1078,CANSCRN!$G:$G,D1078),
IF(AND(A1078="PSA Testing", E1078="Total Expenditure ($USD per 100,000 patients)"),
SUMIFS(PSA!$F:$F,PSA!$A:$A,C1078,PSA!$G:$G,D1078),
IF(AND(A1078="Colorectal Cancer Screening", E1078="Total Expenditure ($USD per 100,000 patients)"),
SUMIFS(COL!$F:$F,COL!$A:$A,C1078,COL!$G:$G,D1078),
IF(AND(A1078="Cervical Cancer Screening", E1078="Total Expenditure ($USD per 100,000 patients)"),
SUMIFS(CERV!$F:$F,CERV!$A:$A,C1078,CERV!$G:$G,D1078),
SUMIFS(CANSCRN!$F:$F,CANSCRN!$A:$A,C1078,CANSCRN!$G:$G,D1078))))))))))))</f>
        <v>5679.7020484171326</v>
      </c>
    </row>
    <row r="1079" spans="1:6" x14ac:dyDescent="0.2">
      <c r="A1079" s="24" t="s">
        <v>103</v>
      </c>
      <c r="B1079" s="24" t="s">
        <v>101</v>
      </c>
      <c r="C1079" s="24" t="s">
        <v>77</v>
      </c>
      <c r="D1079" s="24">
        <v>2019</v>
      </c>
      <c r="E1079" s="24" t="s">
        <v>102</v>
      </c>
      <c r="F1079" s="3">
        <f>IF(AND(A1079="PSA Testing", E1079= "Utilization Rate (per 100,000 patients)"),
SUMIFS(PSA!$D:$D,PSA!$A:$A,C1079,PSA!$G:$G,D1079),
IF(AND(A1079="Colorectal Cancer Screening", E1079="Utilization Rate (per 100,000 patients)"),
SUMIFS(COL!$D:$D,COL!$A:$A,C1079,COL!$G:$G, D1079),
IF(AND(A1079="Cervical Cancer Screening", E1079="Utilization Rate (per 100,000 patients)"),
SUMIFS(CERV!$D:$D,CERV!$A:$A,C1079,CERV!$G:$G,D1079),
IF(AND(A1079="Cancer Screening for CKD patients", E1079="Utilization Rate (per 100,000 patients)"),
SUMIFS(CANSCRN!$D:$D,CANSCRN!$A:$A,C1079,CANSCRN!$G:$G,D1079),
IF(AND(A1079="PSA Testing", E1079="Cost per service ($USD)"),
SUMIFS(PSA!$E:$E,PSA!$A:$A,C1079,PSA!$G:$G,D1079),
IF(AND(A1079="Colorectal Cancer Screening", E1079="Cost per service ($USD)"),
SUMIFS(COL!$E:$E,COL!$A:$A,C1079,COL!$G:$G,D1079),
IF(AND(A1079="Cervical Cancer Screening", E1079="Cost per service ($USD)"),
SUMIFS(CERV!$E:$E,CERV!$A:$A,C1079,CERV!$G:$G,D1079),
IF(AND(A1079="Cancer Screening for CKD patients", E1079="Cost per service ($USD)"),
SUMIFS(CANSCRN!$E:$E,CANSCRN!$A:$A,C1079,CANSCRN!$G:$G,D1079),
IF(AND(A1079="PSA Testing", E1079="Total Expenditure ($USD per 100,000 patients)"),
SUMIFS(PSA!$F:$F,PSA!$A:$A,C1079,PSA!$G:$G,D1079),
IF(AND(A1079="Colorectal Cancer Screening", E1079="Total Expenditure ($USD per 100,000 patients)"),
SUMIFS(COL!$F:$F,COL!$A:$A,C1079,COL!$G:$G,D1079),
IF(AND(A1079="Cervical Cancer Screening", E1079="Total Expenditure ($USD per 100,000 patients)"),
SUMIFS(CERV!$F:$F,CERV!$A:$A,C1079,CERV!$G:$G,D1079),
SUMIFS(CANSCRN!$F:$F,CANSCRN!$A:$A,C1079,CANSCRN!$G:$G,D1079))))))))))))</f>
        <v>6993.0069930069931</v>
      </c>
    </row>
    <row r="1080" spans="1:6" x14ac:dyDescent="0.2">
      <c r="A1080" s="24" t="s">
        <v>103</v>
      </c>
      <c r="B1080" s="24" t="s">
        <v>101</v>
      </c>
      <c r="C1080" s="24" t="s">
        <v>78</v>
      </c>
      <c r="D1080" s="24">
        <v>2009</v>
      </c>
      <c r="E1080" s="24" t="s">
        <v>102</v>
      </c>
      <c r="F1080" s="3">
        <f>IF(AND(A1080="PSA Testing", E1080= "Utilization Rate (per 100,000 patients)"),
SUMIFS(PSA!$D:$D,PSA!$A:$A,C1080,PSA!$G:$G,D1080),
IF(AND(A1080="Colorectal Cancer Screening", E1080="Utilization Rate (per 100,000 patients)"),
SUMIFS(COL!$D:$D,COL!$A:$A,C1080,COL!$G:$G, D1080),
IF(AND(A1080="Cervical Cancer Screening", E1080="Utilization Rate (per 100,000 patients)"),
SUMIFS(CERV!$D:$D,CERV!$A:$A,C1080,CERV!$G:$G,D1080),
IF(AND(A1080="Cancer Screening for CKD patients", E1080="Utilization Rate (per 100,000 patients)"),
SUMIFS(CANSCRN!$D:$D,CANSCRN!$A:$A,C1080,CANSCRN!$G:$G,D1080),
IF(AND(A1080="PSA Testing", E1080="Cost per service ($USD)"),
SUMIFS(PSA!$E:$E,PSA!$A:$A,C1080,PSA!$G:$G,D1080),
IF(AND(A1080="Colorectal Cancer Screening", E1080="Cost per service ($USD)"),
SUMIFS(COL!$E:$E,COL!$A:$A,C1080,COL!$G:$G,D1080),
IF(AND(A1080="Cervical Cancer Screening", E1080="Cost per service ($USD)"),
SUMIFS(CERV!$E:$E,CERV!$A:$A,C1080,CERV!$G:$G,D1080),
IF(AND(A1080="Cancer Screening for CKD patients", E1080="Cost per service ($USD)"),
SUMIFS(CANSCRN!$E:$E,CANSCRN!$A:$A,C1080,CANSCRN!$G:$G,D1080),
IF(AND(A1080="PSA Testing", E1080="Total Expenditure ($USD per 100,000 patients)"),
SUMIFS(PSA!$F:$F,PSA!$A:$A,C1080,PSA!$G:$G,D1080),
IF(AND(A1080="Colorectal Cancer Screening", E1080="Total Expenditure ($USD per 100,000 patients)"),
SUMIFS(COL!$F:$F,COL!$A:$A,C1080,COL!$G:$G,D1080),
IF(AND(A1080="Cervical Cancer Screening", E1080="Total Expenditure ($USD per 100,000 patients)"),
SUMIFS(CERV!$F:$F,CERV!$A:$A,C1080,CERV!$G:$G,D1080),
SUMIFS(CANSCRN!$F:$F,CANSCRN!$A:$A,C1080,CANSCRN!$G:$G,D1080))))))))))))</f>
        <v>9030.2427942638078</v>
      </c>
    </row>
    <row r="1081" spans="1:6" x14ac:dyDescent="0.2">
      <c r="A1081" s="24" t="s">
        <v>103</v>
      </c>
      <c r="B1081" s="24" t="s">
        <v>101</v>
      </c>
      <c r="C1081" s="24" t="s">
        <v>78</v>
      </c>
      <c r="D1081" s="24">
        <v>2010</v>
      </c>
      <c r="E1081" s="24" t="s">
        <v>102</v>
      </c>
      <c r="F1081" s="3">
        <f>IF(AND(A1081="PSA Testing", E1081= "Utilization Rate (per 100,000 patients)"),
SUMIFS(PSA!$D:$D,PSA!$A:$A,C1081,PSA!$G:$G,D1081),
IF(AND(A1081="Colorectal Cancer Screening", E1081="Utilization Rate (per 100,000 patients)"),
SUMIFS(COL!$D:$D,COL!$A:$A,C1081,COL!$G:$G, D1081),
IF(AND(A1081="Cervical Cancer Screening", E1081="Utilization Rate (per 100,000 patients)"),
SUMIFS(CERV!$D:$D,CERV!$A:$A,C1081,CERV!$G:$G,D1081),
IF(AND(A1081="Cancer Screening for CKD patients", E1081="Utilization Rate (per 100,000 patients)"),
SUMIFS(CANSCRN!$D:$D,CANSCRN!$A:$A,C1081,CANSCRN!$G:$G,D1081),
IF(AND(A1081="PSA Testing", E1081="Cost per service ($USD)"),
SUMIFS(PSA!$E:$E,PSA!$A:$A,C1081,PSA!$G:$G,D1081),
IF(AND(A1081="Colorectal Cancer Screening", E1081="Cost per service ($USD)"),
SUMIFS(COL!$E:$E,COL!$A:$A,C1081,COL!$G:$G,D1081),
IF(AND(A1081="Cervical Cancer Screening", E1081="Cost per service ($USD)"),
SUMIFS(CERV!$E:$E,CERV!$A:$A,C1081,CERV!$G:$G,D1081),
IF(AND(A1081="Cancer Screening for CKD patients", E1081="Cost per service ($USD)"),
SUMIFS(CANSCRN!$E:$E,CANSCRN!$A:$A,C1081,CANSCRN!$G:$G,D1081),
IF(AND(A1081="PSA Testing", E1081="Total Expenditure ($USD per 100,000 patients)"),
SUMIFS(PSA!$F:$F,PSA!$A:$A,C1081,PSA!$G:$G,D1081),
IF(AND(A1081="Colorectal Cancer Screening", E1081="Total Expenditure ($USD per 100,000 patients)"),
SUMIFS(COL!$F:$F,COL!$A:$A,C1081,COL!$G:$G,D1081),
IF(AND(A1081="Cervical Cancer Screening", E1081="Total Expenditure ($USD per 100,000 patients)"),
SUMIFS(CERV!$F:$F,CERV!$A:$A,C1081,CERV!$G:$G,D1081),
SUMIFS(CANSCRN!$F:$F,CANSCRN!$A:$A,C1081,CANSCRN!$G:$G,D1081))))))))))))</f>
        <v>8836.7114857181095</v>
      </c>
    </row>
    <row r="1082" spans="1:6" x14ac:dyDescent="0.2">
      <c r="A1082" s="24" t="s">
        <v>103</v>
      </c>
      <c r="B1082" s="24" t="s">
        <v>101</v>
      </c>
      <c r="C1082" s="24" t="s">
        <v>78</v>
      </c>
      <c r="D1082" s="24">
        <v>2011</v>
      </c>
      <c r="E1082" s="24" t="s">
        <v>102</v>
      </c>
      <c r="F1082" s="3">
        <f>IF(AND(A1082="PSA Testing", E1082= "Utilization Rate (per 100,000 patients)"),
SUMIFS(PSA!$D:$D,PSA!$A:$A,C1082,PSA!$G:$G,D1082),
IF(AND(A1082="Colorectal Cancer Screening", E1082="Utilization Rate (per 100,000 patients)"),
SUMIFS(COL!$D:$D,COL!$A:$A,C1082,COL!$G:$G, D1082),
IF(AND(A1082="Cervical Cancer Screening", E1082="Utilization Rate (per 100,000 patients)"),
SUMIFS(CERV!$D:$D,CERV!$A:$A,C1082,CERV!$G:$G,D1082),
IF(AND(A1082="Cancer Screening for CKD patients", E1082="Utilization Rate (per 100,000 patients)"),
SUMIFS(CANSCRN!$D:$D,CANSCRN!$A:$A,C1082,CANSCRN!$G:$G,D1082),
IF(AND(A1082="PSA Testing", E1082="Cost per service ($USD)"),
SUMIFS(PSA!$E:$E,PSA!$A:$A,C1082,PSA!$G:$G,D1082),
IF(AND(A1082="Colorectal Cancer Screening", E1082="Cost per service ($USD)"),
SUMIFS(COL!$E:$E,COL!$A:$A,C1082,COL!$G:$G,D1082),
IF(AND(A1082="Cervical Cancer Screening", E1082="Cost per service ($USD)"),
SUMIFS(CERV!$E:$E,CERV!$A:$A,C1082,CERV!$G:$G,D1082),
IF(AND(A1082="Cancer Screening for CKD patients", E1082="Cost per service ($USD)"),
SUMIFS(CANSCRN!$E:$E,CANSCRN!$A:$A,C1082,CANSCRN!$G:$G,D1082),
IF(AND(A1082="PSA Testing", E1082="Total Expenditure ($USD per 100,000 patients)"),
SUMIFS(PSA!$F:$F,PSA!$A:$A,C1082,PSA!$G:$G,D1082),
IF(AND(A1082="Colorectal Cancer Screening", E1082="Total Expenditure ($USD per 100,000 patients)"),
SUMIFS(COL!$F:$F,COL!$A:$A,C1082,COL!$G:$G,D1082),
IF(AND(A1082="Cervical Cancer Screening", E1082="Total Expenditure ($USD per 100,000 patients)"),
SUMIFS(CERV!$F:$F,CERV!$A:$A,C1082,CERV!$G:$G,D1082),
SUMIFS(CANSCRN!$F:$F,CANSCRN!$A:$A,C1082,CANSCRN!$G:$G,D1082))))))))))))</f>
        <v>8281.3816343723665</v>
      </c>
    </row>
    <row r="1083" spans="1:6" x14ac:dyDescent="0.2">
      <c r="A1083" s="24" t="s">
        <v>103</v>
      </c>
      <c r="B1083" s="24" t="s">
        <v>101</v>
      </c>
      <c r="C1083" s="24" t="s">
        <v>78</v>
      </c>
      <c r="D1083" s="24">
        <v>2012</v>
      </c>
      <c r="E1083" s="24" t="s">
        <v>102</v>
      </c>
      <c r="F1083" s="3">
        <f>IF(AND(A1083="PSA Testing", E1083= "Utilization Rate (per 100,000 patients)"),
SUMIFS(PSA!$D:$D,PSA!$A:$A,C1083,PSA!$G:$G,D1083),
IF(AND(A1083="Colorectal Cancer Screening", E1083="Utilization Rate (per 100,000 patients)"),
SUMIFS(COL!$D:$D,COL!$A:$A,C1083,COL!$G:$G, D1083),
IF(AND(A1083="Cervical Cancer Screening", E1083="Utilization Rate (per 100,000 patients)"),
SUMIFS(CERV!$D:$D,CERV!$A:$A,C1083,CERV!$G:$G,D1083),
IF(AND(A1083="Cancer Screening for CKD patients", E1083="Utilization Rate (per 100,000 patients)"),
SUMIFS(CANSCRN!$D:$D,CANSCRN!$A:$A,C1083,CANSCRN!$G:$G,D1083),
IF(AND(A1083="PSA Testing", E1083="Cost per service ($USD)"),
SUMIFS(PSA!$E:$E,PSA!$A:$A,C1083,PSA!$G:$G,D1083),
IF(AND(A1083="Colorectal Cancer Screening", E1083="Cost per service ($USD)"),
SUMIFS(COL!$E:$E,COL!$A:$A,C1083,COL!$G:$G,D1083),
IF(AND(A1083="Cervical Cancer Screening", E1083="Cost per service ($USD)"),
SUMIFS(CERV!$E:$E,CERV!$A:$A,C1083,CERV!$G:$G,D1083),
IF(AND(A1083="Cancer Screening for CKD patients", E1083="Cost per service ($USD)"),
SUMIFS(CANSCRN!$E:$E,CANSCRN!$A:$A,C1083,CANSCRN!$G:$G,D1083),
IF(AND(A1083="PSA Testing", E1083="Total Expenditure ($USD per 100,000 patients)"),
SUMIFS(PSA!$F:$F,PSA!$A:$A,C1083,PSA!$G:$G,D1083),
IF(AND(A1083="Colorectal Cancer Screening", E1083="Total Expenditure ($USD per 100,000 patients)"),
SUMIFS(COL!$F:$F,COL!$A:$A,C1083,COL!$G:$G,D1083),
IF(AND(A1083="Cervical Cancer Screening", E1083="Total Expenditure ($USD per 100,000 patients)"),
SUMIFS(CERV!$F:$F,CERV!$A:$A,C1083,CERV!$G:$G,D1083),
SUMIFS(CANSCRN!$F:$F,CANSCRN!$A:$A,C1083,CANSCRN!$G:$G,D1083))))))))))))</f>
        <v>7361.8626004262997</v>
      </c>
    </row>
    <row r="1084" spans="1:6" x14ac:dyDescent="0.2">
      <c r="A1084" s="24" t="s">
        <v>103</v>
      </c>
      <c r="B1084" s="24" t="s">
        <v>101</v>
      </c>
      <c r="C1084" s="24" t="s">
        <v>78</v>
      </c>
      <c r="D1084" s="24">
        <v>2013</v>
      </c>
      <c r="E1084" s="24" t="s">
        <v>102</v>
      </c>
      <c r="F1084" s="3">
        <f>IF(AND(A1084="PSA Testing", E1084= "Utilization Rate (per 100,000 patients)"),
SUMIFS(PSA!$D:$D,PSA!$A:$A,C1084,PSA!$G:$G,D1084),
IF(AND(A1084="Colorectal Cancer Screening", E1084="Utilization Rate (per 100,000 patients)"),
SUMIFS(COL!$D:$D,COL!$A:$A,C1084,COL!$G:$G, D1084),
IF(AND(A1084="Cervical Cancer Screening", E1084="Utilization Rate (per 100,000 patients)"),
SUMIFS(CERV!$D:$D,CERV!$A:$A,C1084,CERV!$G:$G,D1084),
IF(AND(A1084="Cancer Screening for CKD patients", E1084="Utilization Rate (per 100,000 patients)"),
SUMIFS(CANSCRN!$D:$D,CANSCRN!$A:$A,C1084,CANSCRN!$G:$G,D1084),
IF(AND(A1084="PSA Testing", E1084="Cost per service ($USD)"),
SUMIFS(PSA!$E:$E,PSA!$A:$A,C1084,PSA!$G:$G,D1084),
IF(AND(A1084="Colorectal Cancer Screening", E1084="Cost per service ($USD)"),
SUMIFS(COL!$E:$E,COL!$A:$A,C1084,COL!$G:$G,D1084),
IF(AND(A1084="Cervical Cancer Screening", E1084="Cost per service ($USD)"),
SUMIFS(CERV!$E:$E,CERV!$A:$A,C1084,CERV!$G:$G,D1084),
IF(AND(A1084="Cancer Screening for CKD patients", E1084="Cost per service ($USD)"),
SUMIFS(CANSCRN!$E:$E,CANSCRN!$A:$A,C1084,CANSCRN!$G:$G,D1084),
IF(AND(A1084="PSA Testing", E1084="Total Expenditure ($USD per 100,000 patients)"),
SUMIFS(PSA!$F:$F,PSA!$A:$A,C1084,PSA!$G:$G,D1084),
IF(AND(A1084="Colorectal Cancer Screening", E1084="Total Expenditure ($USD per 100,000 patients)"),
SUMIFS(COL!$F:$F,COL!$A:$A,C1084,COL!$G:$G,D1084),
IF(AND(A1084="Cervical Cancer Screening", E1084="Total Expenditure ($USD per 100,000 patients)"),
SUMIFS(CERV!$F:$F,CERV!$A:$A,C1084,CERV!$G:$G,D1084),
SUMIFS(CANSCRN!$F:$F,CANSCRN!$A:$A,C1084,CANSCRN!$G:$G,D1084))))))))))))</f>
        <v>7275.5931640949066</v>
      </c>
    </row>
    <row r="1085" spans="1:6" x14ac:dyDescent="0.2">
      <c r="A1085" s="24" t="s">
        <v>103</v>
      </c>
      <c r="B1085" s="24" t="s">
        <v>101</v>
      </c>
      <c r="C1085" s="24" t="s">
        <v>78</v>
      </c>
      <c r="D1085" s="24">
        <v>2014</v>
      </c>
      <c r="E1085" s="24" t="s">
        <v>102</v>
      </c>
      <c r="F1085" s="3">
        <f>IF(AND(A1085="PSA Testing", E1085= "Utilization Rate (per 100,000 patients)"),
SUMIFS(PSA!$D:$D,PSA!$A:$A,C1085,PSA!$G:$G,D1085),
IF(AND(A1085="Colorectal Cancer Screening", E1085="Utilization Rate (per 100,000 patients)"),
SUMIFS(COL!$D:$D,COL!$A:$A,C1085,COL!$G:$G, D1085),
IF(AND(A1085="Cervical Cancer Screening", E1085="Utilization Rate (per 100,000 patients)"),
SUMIFS(CERV!$D:$D,CERV!$A:$A,C1085,CERV!$G:$G,D1085),
IF(AND(A1085="Cancer Screening for CKD patients", E1085="Utilization Rate (per 100,000 patients)"),
SUMIFS(CANSCRN!$D:$D,CANSCRN!$A:$A,C1085,CANSCRN!$G:$G,D1085),
IF(AND(A1085="PSA Testing", E1085="Cost per service ($USD)"),
SUMIFS(PSA!$E:$E,PSA!$A:$A,C1085,PSA!$G:$G,D1085),
IF(AND(A1085="Colorectal Cancer Screening", E1085="Cost per service ($USD)"),
SUMIFS(COL!$E:$E,COL!$A:$A,C1085,COL!$G:$G,D1085),
IF(AND(A1085="Cervical Cancer Screening", E1085="Cost per service ($USD)"),
SUMIFS(CERV!$E:$E,CERV!$A:$A,C1085,CERV!$G:$G,D1085),
IF(AND(A1085="Cancer Screening for CKD patients", E1085="Cost per service ($USD)"),
SUMIFS(CANSCRN!$E:$E,CANSCRN!$A:$A,C1085,CANSCRN!$G:$G,D1085),
IF(AND(A1085="PSA Testing", E1085="Total Expenditure ($USD per 100,000 patients)"),
SUMIFS(PSA!$F:$F,PSA!$A:$A,C1085,PSA!$G:$G,D1085),
IF(AND(A1085="Colorectal Cancer Screening", E1085="Total Expenditure ($USD per 100,000 patients)"),
SUMIFS(COL!$F:$F,COL!$A:$A,C1085,COL!$G:$G,D1085),
IF(AND(A1085="Cervical Cancer Screening", E1085="Total Expenditure ($USD per 100,000 patients)"),
SUMIFS(CERV!$F:$F,CERV!$A:$A,C1085,CERV!$G:$G,D1085),
SUMIFS(CANSCRN!$F:$F,CANSCRN!$A:$A,C1085,CANSCRN!$G:$G,D1085))))))))))))</f>
        <v>7113.4020618556697</v>
      </c>
    </row>
    <row r="1086" spans="1:6" x14ac:dyDescent="0.2">
      <c r="A1086" s="24" t="s">
        <v>103</v>
      </c>
      <c r="B1086" s="24" t="s">
        <v>101</v>
      </c>
      <c r="C1086" s="24" t="s">
        <v>78</v>
      </c>
      <c r="D1086" s="24">
        <v>2015</v>
      </c>
      <c r="E1086" s="24" t="s">
        <v>102</v>
      </c>
      <c r="F1086" s="3">
        <f>IF(AND(A1086="PSA Testing", E1086= "Utilization Rate (per 100,000 patients)"),
SUMIFS(PSA!$D:$D,PSA!$A:$A,C1086,PSA!$G:$G,D1086),
IF(AND(A1086="Colorectal Cancer Screening", E1086="Utilization Rate (per 100,000 patients)"),
SUMIFS(COL!$D:$D,COL!$A:$A,C1086,COL!$G:$G, D1086),
IF(AND(A1086="Cervical Cancer Screening", E1086="Utilization Rate (per 100,000 patients)"),
SUMIFS(CERV!$D:$D,CERV!$A:$A,C1086,CERV!$G:$G,D1086),
IF(AND(A1086="Cancer Screening for CKD patients", E1086="Utilization Rate (per 100,000 patients)"),
SUMIFS(CANSCRN!$D:$D,CANSCRN!$A:$A,C1086,CANSCRN!$G:$G,D1086),
IF(AND(A1086="PSA Testing", E1086="Cost per service ($USD)"),
SUMIFS(PSA!$E:$E,PSA!$A:$A,C1086,PSA!$G:$G,D1086),
IF(AND(A1086="Colorectal Cancer Screening", E1086="Cost per service ($USD)"),
SUMIFS(COL!$E:$E,COL!$A:$A,C1086,COL!$G:$G,D1086),
IF(AND(A1086="Cervical Cancer Screening", E1086="Cost per service ($USD)"),
SUMIFS(CERV!$E:$E,CERV!$A:$A,C1086,CERV!$G:$G,D1086),
IF(AND(A1086="Cancer Screening for CKD patients", E1086="Cost per service ($USD)"),
SUMIFS(CANSCRN!$E:$E,CANSCRN!$A:$A,C1086,CANSCRN!$G:$G,D1086),
IF(AND(A1086="PSA Testing", E1086="Total Expenditure ($USD per 100,000 patients)"),
SUMIFS(PSA!$F:$F,PSA!$A:$A,C1086,PSA!$G:$G,D1086),
IF(AND(A1086="Colorectal Cancer Screening", E1086="Total Expenditure ($USD per 100,000 patients)"),
SUMIFS(COL!$F:$F,COL!$A:$A,C1086,COL!$G:$G,D1086),
IF(AND(A1086="Cervical Cancer Screening", E1086="Total Expenditure ($USD per 100,000 patients)"),
SUMIFS(CERV!$F:$F,CERV!$A:$A,C1086,CERV!$G:$G,D1086),
SUMIFS(CANSCRN!$F:$F,CANSCRN!$A:$A,C1086,CANSCRN!$G:$G,D1086))))))))))))</f>
        <v>6934.8725017229499</v>
      </c>
    </row>
    <row r="1087" spans="1:6" x14ac:dyDescent="0.2">
      <c r="A1087" s="24" t="s">
        <v>103</v>
      </c>
      <c r="B1087" s="24" t="s">
        <v>101</v>
      </c>
      <c r="C1087" s="24" t="s">
        <v>78</v>
      </c>
      <c r="D1087" s="24">
        <v>2016</v>
      </c>
      <c r="E1087" s="24" t="s">
        <v>102</v>
      </c>
      <c r="F1087" s="3">
        <f>IF(AND(A1087="PSA Testing", E1087= "Utilization Rate (per 100,000 patients)"),
SUMIFS(PSA!$D:$D,PSA!$A:$A,C1087,PSA!$G:$G,D1087),
IF(AND(A1087="Colorectal Cancer Screening", E1087="Utilization Rate (per 100,000 patients)"),
SUMIFS(COL!$D:$D,COL!$A:$A,C1087,COL!$G:$G, D1087),
IF(AND(A1087="Cervical Cancer Screening", E1087="Utilization Rate (per 100,000 patients)"),
SUMIFS(CERV!$D:$D,CERV!$A:$A,C1087,CERV!$G:$G,D1087),
IF(AND(A1087="Cancer Screening for CKD patients", E1087="Utilization Rate (per 100,000 patients)"),
SUMIFS(CANSCRN!$D:$D,CANSCRN!$A:$A,C1087,CANSCRN!$G:$G,D1087),
IF(AND(A1087="PSA Testing", E1087="Cost per service ($USD)"),
SUMIFS(PSA!$E:$E,PSA!$A:$A,C1087,PSA!$G:$G,D1087),
IF(AND(A1087="Colorectal Cancer Screening", E1087="Cost per service ($USD)"),
SUMIFS(COL!$E:$E,COL!$A:$A,C1087,COL!$G:$G,D1087),
IF(AND(A1087="Cervical Cancer Screening", E1087="Cost per service ($USD)"),
SUMIFS(CERV!$E:$E,CERV!$A:$A,C1087,CERV!$G:$G,D1087),
IF(AND(A1087="Cancer Screening for CKD patients", E1087="Cost per service ($USD)"),
SUMIFS(CANSCRN!$E:$E,CANSCRN!$A:$A,C1087,CANSCRN!$G:$G,D1087),
IF(AND(A1087="PSA Testing", E1087="Total Expenditure ($USD per 100,000 patients)"),
SUMIFS(PSA!$F:$F,PSA!$A:$A,C1087,PSA!$G:$G,D1087),
IF(AND(A1087="Colorectal Cancer Screening", E1087="Total Expenditure ($USD per 100,000 patients)"),
SUMIFS(COL!$F:$F,COL!$A:$A,C1087,COL!$G:$G,D1087),
IF(AND(A1087="Cervical Cancer Screening", E1087="Total Expenditure ($USD per 100,000 patients)"),
SUMIFS(CERV!$F:$F,CERV!$A:$A,C1087,CERV!$G:$G,D1087),
SUMIFS(CANSCRN!$F:$F,CANSCRN!$A:$A,C1087,CANSCRN!$G:$G,D1087))))))))))))</f>
        <v>7398.1444130697864</v>
      </c>
    </row>
    <row r="1088" spans="1:6" x14ac:dyDescent="0.2">
      <c r="A1088" s="24" t="s">
        <v>103</v>
      </c>
      <c r="B1088" s="24" t="s">
        <v>101</v>
      </c>
      <c r="C1088" s="24" t="s">
        <v>78</v>
      </c>
      <c r="D1088" s="24">
        <v>2017</v>
      </c>
      <c r="E1088" s="24" t="s">
        <v>102</v>
      </c>
      <c r="F1088" s="3">
        <f>IF(AND(A1088="PSA Testing", E1088= "Utilization Rate (per 100,000 patients)"),
SUMIFS(PSA!$D:$D,PSA!$A:$A,C1088,PSA!$G:$G,D1088),
IF(AND(A1088="Colorectal Cancer Screening", E1088="Utilization Rate (per 100,000 patients)"),
SUMIFS(COL!$D:$D,COL!$A:$A,C1088,COL!$G:$G, D1088),
IF(AND(A1088="Cervical Cancer Screening", E1088="Utilization Rate (per 100,000 patients)"),
SUMIFS(CERV!$D:$D,CERV!$A:$A,C1088,CERV!$G:$G,D1088),
IF(AND(A1088="Cancer Screening for CKD patients", E1088="Utilization Rate (per 100,000 patients)"),
SUMIFS(CANSCRN!$D:$D,CANSCRN!$A:$A,C1088,CANSCRN!$G:$G,D1088),
IF(AND(A1088="PSA Testing", E1088="Cost per service ($USD)"),
SUMIFS(PSA!$E:$E,PSA!$A:$A,C1088,PSA!$G:$G,D1088),
IF(AND(A1088="Colorectal Cancer Screening", E1088="Cost per service ($USD)"),
SUMIFS(COL!$E:$E,COL!$A:$A,C1088,COL!$G:$G,D1088),
IF(AND(A1088="Cervical Cancer Screening", E1088="Cost per service ($USD)"),
SUMIFS(CERV!$E:$E,CERV!$A:$A,C1088,CERV!$G:$G,D1088),
IF(AND(A1088="Cancer Screening for CKD patients", E1088="Cost per service ($USD)"),
SUMIFS(CANSCRN!$E:$E,CANSCRN!$A:$A,C1088,CANSCRN!$G:$G,D1088),
IF(AND(A1088="PSA Testing", E1088="Total Expenditure ($USD per 100,000 patients)"),
SUMIFS(PSA!$F:$F,PSA!$A:$A,C1088,PSA!$G:$G,D1088),
IF(AND(A1088="Colorectal Cancer Screening", E1088="Total Expenditure ($USD per 100,000 patients)"),
SUMIFS(COL!$F:$F,COL!$A:$A,C1088,COL!$G:$G,D1088),
IF(AND(A1088="Cervical Cancer Screening", E1088="Total Expenditure ($USD per 100,000 patients)"),
SUMIFS(CERV!$F:$F,CERV!$A:$A,C1088,CERV!$G:$G,D1088),
SUMIFS(CANSCRN!$F:$F,CANSCRN!$A:$A,C1088,CANSCRN!$G:$G,D1088))))))))))))</f>
        <v>7644.424201017232</v>
      </c>
    </row>
    <row r="1089" spans="1:6" x14ac:dyDescent="0.2">
      <c r="A1089" s="24" t="s">
        <v>103</v>
      </c>
      <c r="B1089" s="24" t="s">
        <v>101</v>
      </c>
      <c r="C1089" s="24" t="s">
        <v>78</v>
      </c>
      <c r="D1089" s="24">
        <v>2018</v>
      </c>
      <c r="E1089" s="24" t="s">
        <v>102</v>
      </c>
      <c r="F1089" s="3">
        <f>IF(AND(A1089="PSA Testing", E1089= "Utilization Rate (per 100,000 patients)"),
SUMIFS(PSA!$D:$D,PSA!$A:$A,C1089,PSA!$G:$G,D1089),
IF(AND(A1089="Colorectal Cancer Screening", E1089="Utilization Rate (per 100,000 patients)"),
SUMIFS(COL!$D:$D,COL!$A:$A,C1089,COL!$G:$G, D1089),
IF(AND(A1089="Cervical Cancer Screening", E1089="Utilization Rate (per 100,000 patients)"),
SUMIFS(CERV!$D:$D,CERV!$A:$A,C1089,CERV!$G:$G,D1089),
IF(AND(A1089="Cancer Screening for CKD patients", E1089="Utilization Rate (per 100,000 patients)"),
SUMIFS(CANSCRN!$D:$D,CANSCRN!$A:$A,C1089,CANSCRN!$G:$G,D1089),
IF(AND(A1089="PSA Testing", E1089="Cost per service ($USD)"),
SUMIFS(PSA!$E:$E,PSA!$A:$A,C1089,PSA!$G:$G,D1089),
IF(AND(A1089="Colorectal Cancer Screening", E1089="Cost per service ($USD)"),
SUMIFS(COL!$E:$E,COL!$A:$A,C1089,COL!$G:$G,D1089),
IF(AND(A1089="Cervical Cancer Screening", E1089="Cost per service ($USD)"),
SUMIFS(CERV!$E:$E,CERV!$A:$A,C1089,CERV!$G:$G,D1089),
IF(AND(A1089="Cancer Screening for CKD patients", E1089="Cost per service ($USD)"),
SUMIFS(CANSCRN!$E:$E,CANSCRN!$A:$A,C1089,CANSCRN!$G:$G,D1089),
IF(AND(A1089="PSA Testing", E1089="Total Expenditure ($USD per 100,000 patients)"),
SUMIFS(PSA!$F:$F,PSA!$A:$A,C1089,PSA!$G:$G,D1089),
IF(AND(A1089="Colorectal Cancer Screening", E1089="Total Expenditure ($USD per 100,000 patients)"),
SUMIFS(COL!$F:$F,COL!$A:$A,C1089,COL!$G:$G,D1089),
IF(AND(A1089="Cervical Cancer Screening", E1089="Total Expenditure ($USD per 100,000 patients)"),
SUMIFS(CERV!$F:$F,CERV!$A:$A,C1089,CERV!$G:$G,D1089),
SUMIFS(CANSCRN!$F:$F,CANSCRN!$A:$A,C1089,CANSCRN!$G:$G,D1089))))))))))))</f>
        <v>7068.6796404572833</v>
      </c>
    </row>
    <row r="1090" spans="1:6" x14ac:dyDescent="0.2">
      <c r="A1090" s="24" t="s">
        <v>103</v>
      </c>
      <c r="B1090" s="24" t="s">
        <v>101</v>
      </c>
      <c r="C1090" s="24" t="s">
        <v>78</v>
      </c>
      <c r="D1090" s="24">
        <v>2019</v>
      </c>
      <c r="E1090" s="24" t="s">
        <v>102</v>
      </c>
      <c r="F1090" s="3">
        <f>IF(AND(A1090="PSA Testing", E1090= "Utilization Rate (per 100,000 patients)"),
SUMIFS(PSA!$D:$D,PSA!$A:$A,C1090,PSA!$G:$G,D1090),
IF(AND(A1090="Colorectal Cancer Screening", E1090="Utilization Rate (per 100,000 patients)"),
SUMIFS(COL!$D:$D,COL!$A:$A,C1090,COL!$G:$G, D1090),
IF(AND(A1090="Cervical Cancer Screening", E1090="Utilization Rate (per 100,000 patients)"),
SUMIFS(CERV!$D:$D,CERV!$A:$A,C1090,CERV!$G:$G,D1090),
IF(AND(A1090="Cancer Screening for CKD patients", E1090="Utilization Rate (per 100,000 patients)"),
SUMIFS(CANSCRN!$D:$D,CANSCRN!$A:$A,C1090,CANSCRN!$G:$G,D1090),
IF(AND(A1090="PSA Testing", E1090="Cost per service ($USD)"),
SUMIFS(PSA!$E:$E,PSA!$A:$A,C1090,PSA!$G:$G,D1090),
IF(AND(A1090="Colorectal Cancer Screening", E1090="Cost per service ($USD)"),
SUMIFS(COL!$E:$E,COL!$A:$A,C1090,COL!$G:$G,D1090),
IF(AND(A1090="Cervical Cancer Screening", E1090="Cost per service ($USD)"),
SUMIFS(CERV!$E:$E,CERV!$A:$A,C1090,CERV!$G:$G,D1090),
IF(AND(A1090="Cancer Screening for CKD patients", E1090="Cost per service ($USD)"),
SUMIFS(CANSCRN!$E:$E,CANSCRN!$A:$A,C1090,CANSCRN!$G:$G,D1090),
IF(AND(A1090="PSA Testing", E1090="Total Expenditure ($USD per 100,000 patients)"),
SUMIFS(PSA!$F:$F,PSA!$A:$A,C1090,PSA!$G:$G,D1090),
IF(AND(A1090="Colorectal Cancer Screening", E1090="Total Expenditure ($USD per 100,000 patients)"),
SUMIFS(COL!$F:$F,COL!$A:$A,C1090,COL!$G:$G,D1090),
IF(AND(A1090="Cervical Cancer Screening", E1090="Total Expenditure ($USD per 100,000 patients)"),
SUMIFS(CERV!$F:$F,CERV!$A:$A,C1090,CERV!$G:$G,D1090),
SUMIFS(CANSCRN!$F:$F,CANSCRN!$A:$A,C1090,CANSCRN!$G:$G,D1090))))))))))))</f>
        <v>6922.2748054864851</v>
      </c>
    </row>
    <row r="1091" spans="1:6" x14ac:dyDescent="0.2">
      <c r="A1091" s="24" t="s">
        <v>103</v>
      </c>
      <c r="B1091" s="24" t="s">
        <v>101</v>
      </c>
      <c r="C1091" s="24" t="s">
        <v>79</v>
      </c>
      <c r="D1091" s="24">
        <v>2009</v>
      </c>
      <c r="E1091" s="24" t="s">
        <v>102</v>
      </c>
      <c r="F1091" s="3">
        <f>IF(AND(A1091="PSA Testing", E1091= "Utilization Rate (per 100,000 patients)"),
SUMIFS(PSA!$D:$D,PSA!$A:$A,C1091,PSA!$G:$G,D1091),
IF(AND(A1091="Colorectal Cancer Screening", E1091="Utilization Rate (per 100,000 patients)"),
SUMIFS(COL!$D:$D,COL!$A:$A,C1091,COL!$G:$G, D1091),
IF(AND(A1091="Cervical Cancer Screening", E1091="Utilization Rate (per 100,000 patients)"),
SUMIFS(CERV!$D:$D,CERV!$A:$A,C1091,CERV!$G:$G,D1091),
IF(AND(A1091="Cancer Screening for CKD patients", E1091="Utilization Rate (per 100,000 patients)"),
SUMIFS(CANSCRN!$D:$D,CANSCRN!$A:$A,C1091,CANSCRN!$G:$G,D1091),
IF(AND(A1091="PSA Testing", E1091="Cost per service ($USD)"),
SUMIFS(PSA!$E:$E,PSA!$A:$A,C1091,PSA!$G:$G,D1091),
IF(AND(A1091="Colorectal Cancer Screening", E1091="Cost per service ($USD)"),
SUMIFS(COL!$E:$E,COL!$A:$A,C1091,COL!$G:$G,D1091),
IF(AND(A1091="Cervical Cancer Screening", E1091="Cost per service ($USD)"),
SUMIFS(CERV!$E:$E,CERV!$A:$A,C1091,CERV!$G:$G,D1091),
IF(AND(A1091="Cancer Screening for CKD patients", E1091="Cost per service ($USD)"),
SUMIFS(CANSCRN!$E:$E,CANSCRN!$A:$A,C1091,CANSCRN!$G:$G,D1091),
IF(AND(A1091="PSA Testing", E1091="Total Expenditure ($USD per 100,000 patients)"),
SUMIFS(PSA!$F:$F,PSA!$A:$A,C1091,PSA!$G:$G,D1091),
IF(AND(A1091="Colorectal Cancer Screening", E1091="Total Expenditure ($USD per 100,000 patients)"),
SUMIFS(COL!$F:$F,COL!$A:$A,C1091,COL!$G:$G,D1091),
IF(AND(A1091="Cervical Cancer Screening", E1091="Total Expenditure ($USD per 100,000 patients)"),
SUMIFS(CERV!$F:$F,CERV!$A:$A,C1091,CERV!$G:$G,D1091),
SUMIFS(CANSCRN!$F:$F,CANSCRN!$A:$A,C1091,CANSCRN!$G:$G,D1091))))))))))))</f>
        <v>9117.8298541293461</v>
      </c>
    </row>
    <row r="1092" spans="1:6" x14ac:dyDescent="0.2">
      <c r="A1092" s="24" t="s">
        <v>103</v>
      </c>
      <c r="B1092" s="24" t="s">
        <v>101</v>
      </c>
      <c r="C1092" s="24" t="s">
        <v>79</v>
      </c>
      <c r="D1092" s="24">
        <v>2010</v>
      </c>
      <c r="E1092" s="24" t="s">
        <v>102</v>
      </c>
      <c r="F1092" s="3">
        <f>IF(AND(A1092="PSA Testing", E1092= "Utilization Rate (per 100,000 patients)"),
SUMIFS(PSA!$D:$D,PSA!$A:$A,C1092,PSA!$G:$G,D1092),
IF(AND(A1092="Colorectal Cancer Screening", E1092="Utilization Rate (per 100,000 patients)"),
SUMIFS(COL!$D:$D,COL!$A:$A,C1092,COL!$G:$G, D1092),
IF(AND(A1092="Cervical Cancer Screening", E1092="Utilization Rate (per 100,000 patients)"),
SUMIFS(CERV!$D:$D,CERV!$A:$A,C1092,CERV!$G:$G,D1092),
IF(AND(A1092="Cancer Screening for CKD patients", E1092="Utilization Rate (per 100,000 patients)"),
SUMIFS(CANSCRN!$D:$D,CANSCRN!$A:$A,C1092,CANSCRN!$G:$G,D1092),
IF(AND(A1092="PSA Testing", E1092="Cost per service ($USD)"),
SUMIFS(PSA!$E:$E,PSA!$A:$A,C1092,PSA!$G:$G,D1092),
IF(AND(A1092="Colorectal Cancer Screening", E1092="Cost per service ($USD)"),
SUMIFS(COL!$E:$E,COL!$A:$A,C1092,COL!$G:$G,D1092),
IF(AND(A1092="Cervical Cancer Screening", E1092="Cost per service ($USD)"),
SUMIFS(CERV!$E:$E,CERV!$A:$A,C1092,CERV!$G:$G,D1092),
IF(AND(A1092="Cancer Screening for CKD patients", E1092="Cost per service ($USD)"),
SUMIFS(CANSCRN!$E:$E,CANSCRN!$A:$A,C1092,CANSCRN!$G:$G,D1092),
IF(AND(A1092="PSA Testing", E1092="Total Expenditure ($USD per 100,000 patients)"),
SUMIFS(PSA!$F:$F,PSA!$A:$A,C1092,PSA!$G:$G,D1092),
IF(AND(A1092="Colorectal Cancer Screening", E1092="Total Expenditure ($USD per 100,000 patients)"),
SUMIFS(COL!$F:$F,COL!$A:$A,C1092,COL!$G:$G,D1092),
IF(AND(A1092="Cervical Cancer Screening", E1092="Total Expenditure ($USD per 100,000 patients)"),
SUMIFS(CERV!$F:$F,CERV!$A:$A,C1092,CERV!$G:$G,D1092),
SUMIFS(CANSCRN!$F:$F,CANSCRN!$A:$A,C1092,CANSCRN!$G:$G,D1092))))))))))))</f>
        <v>8963.4405985765552</v>
      </c>
    </row>
    <row r="1093" spans="1:6" x14ac:dyDescent="0.2">
      <c r="A1093" s="24" t="s">
        <v>103</v>
      </c>
      <c r="B1093" s="24" t="s">
        <v>101</v>
      </c>
      <c r="C1093" s="24" t="s">
        <v>79</v>
      </c>
      <c r="D1093" s="24">
        <v>2011</v>
      </c>
      <c r="E1093" s="24" t="s">
        <v>102</v>
      </c>
      <c r="F1093" s="3">
        <f>IF(AND(A1093="PSA Testing", E1093= "Utilization Rate (per 100,000 patients)"),
SUMIFS(PSA!$D:$D,PSA!$A:$A,C1093,PSA!$G:$G,D1093),
IF(AND(A1093="Colorectal Cancer Screening", E1093="Utilization Rate (per 100,000 patients)"),
SUMIFS(COL!$D:$D,COL!$A:$A,C1093,COL!$G:$G, D1093),
IF(AND(A1093="Cervical Cancer Screening", E1093="Utilization Rate (per 100,000 patients)"),
SUMIFS(CERV!$D:$D,CERV!$A:$A,C1093,CERV!$G:$G,D1093),
IF(AND(A1093="Cancer Screening for CKD patients", E1093="Utilization Rate (per 100,000 patients)"),
SUMIFS(CANSCRN!$D:$D,CANSCRN!$A:$A,C1093,CANSCRN!$G:$G,D1093),
IF(AND(A1093="PSA Testing", E1093="Cost per service ($USD)"),
SUMIFS(PSA!$E:$E,PSA!$A:$A,C1093,PSA!$G:$G,D1093),
IF(AND(A1093="Colorectal Cancer Screening", E1093="Cost per service ($USD)"),
SUMIFS(COL!$E:$E,COL!$A:$A,C1093,COL!$G:$G,D1093),
IF(AND(A1093="Cervical Cancer Screening", E1093="Cost per service ($USD)"),
SUMIFS(CERV!$E:$E,CERV!$A:$A,C1093,CERV!$G:$G,D1093),
IF(AND(A1093="Cancer Screening for CKD patients", E1093="Cost per service ($USD)"),
SUMIFS(CANSCRN!$E:$E,CANSCRN!$A:$A,C1093,CANSCRN!$G:$G,D1093),
IF(AND(A1093="PSA Testing", E1093="Total Expenditure ($USD per 100,000 patients)"),
SUMIFS(PSA!$F:$F,PSA!$A:$A,C1093,PSA!$G:$G,D1093),
IF(AND(A1093="Colorectal Cancer Screening", E1093="Total Expenditure ($USD per 100,000 patients)"),
SUMIFS(COL!$F:$F,COL!$A:$A,C1093,COL!$G:$G,D1093),
IF(AND(A1093="Cervical Cancer Screening", E1093="Total Expenditure ($USD per 100,000 patients)"),
SUMIFS(CERV!$F:$F,CERV!$A:$A,C1093,CERV!$G:$G,D1093),
SUMIFS(CANSCRN!$F:$F,CANSCRN!$A:$A,C1093,CANSCRN!$G:$G,D1093))))))))))))</f>
        <v>8670.2725860868632</v>
      </c>
    </row>
    <row r="1094" spans="1:6" x14ac:dyDescent="0.2">
      <c r="A1094" s="24" t="s">
        <v>103</v>
      </c>
      <c r="B1094" s="24" t="s">
        <v>101</v>
      </c>
      <c r="C1094" s="24" t="s">
        <v>79</v>
      </c>
      <c r="D1094" s="24">
        <v>2012</v>
      </c>
      <c r="E1094" s="24" t="s">
        <v>102</v>
      </c>
      <c r="F1094" s="3">
        <f>IF(AND(A1094="PSA Testing", E1094= "Utilization Rate (per 100,000 patients)"),
SUMIFS(PSA!$D:$D,PSA!$A:$A,C1094,PSA!$G:$G,D1094),
IF(AND(A1094="Colorectal Cancer Screening", E1094="Utilization Rate (per 100,000 patients)"),
SUMIFS(COL!$D:$D,COL!$A:$A,C1094,COL!$G:$G, D1094),
IF(AND(A1094="Cervical Cancer Screening", E1094="Utilization Rate (per 100,000 patients)"),
SUMIFS(CERV!$D:$D,CERV!$A:$A,C1094,CERV!$G:$G,D1094),
IF(AND(A1094="Cancer Screening for CKD patients", E1094="Utilization Rate (per 100,000 patients)"),
SUMIFS(CANSCRN!$D:$D,CANSCRN!$A:$A,C1094,CANSCRN!$G:$G,D1094),
IF(AND(A1094="PSA Testing", E1094="Cost per service ($USD)"),
SUMIFS(PSA!$E:$E,PSA!$A:$A,C1094,PSA!$G:$G,D1094),
IF(AND(A1094="Colorectal Cancer Screening", E1094="Cost per service ($USD)"),
SUMIFS(COL!$E:$E,COL!$A:$A,C1094,COL!$G:$G,D1094),
IF(AND(A1094="Cervical Cancer Screening", E1094="Cost per service ($USD)"),
SUMIFS(CERV!$E:$E,CERV!$A:$A,C1094,CERV!$G:$G,D1094),
IF(AND(A1094="Cancer Screening for CKD patients", E1094="Cost per service ($USD)"),
SUMIFS(CANSCRN!$E:$E,CANSCRN!$A:$A,C1094,CANSCRN!$G:$G,D1094),
IF(AND(A1094="PSA Testing", E1094="Total Expenditure ($USD per 100,000 patients)"),
SUMIFS(PSA!$F:$F,PSA!$A:$A,C1094,PSA!$G:$G,D1094),
IF(AND(A1094="Colorectal Cancer Screening", E1094="Total Expenditure ($USD per 100,000 patients)"),
SUMIFS(COL!$F:$F,COL!$A:$A,C1094,COL!$G:$G,D1094),
IF(AND(A1094="Cervical Cancer Screening", E1094="Total Expenditure ($USD per 100,000 patients)"),
SUMIFS(CERV!$F:$F,CERV!$A:$A,C1094,CERV!$G:$G,D1094),
SUMIFS(CANSCRN!$F:$F,CANSCRN!$A:$A,C1094,CANSCRN!$G:$G,D1094))))))))))))</f>
        <v>8118.2057572415661</v>
      </c>
    </row>
    <row r="1095" spans="1:6" x14ac:dyDescent="0.2">
      <c r="A1095" s="24" t="s">
        <v>103</v>
      </c>
      <c r="B1095" s="24" t="s">
        <v>101</v>
      </c>
      <c r="C1095" s="24" t="s">
        <v>79</v>
      </c>
      <c r="D1095" s="24">
        <v>2013</v>
      </c>
      <c r="E1095" s="24" t="s">
        <v>102</v>
      </c>
      <c r="F1095" s="3">
        <f>IF(AND(A1095="PSA Testing", E1095= "Utilization Rate (per 100,000 patients)"),
SUMIFS(PSA!$D:$D,PSA!$A:$A,C1095,PSA!$G:$G,D1095),
IF(AND(A1095="Colorectal Cancer Screening", E1095="Utilization Rate (per 100,000 patients)"),
SUMIFS(COL!$D:$D,COL!$A:$A,C1095,COL!$G:$G, D1095),
IF(AND(A1095="Cervical Cancer Screening", E1095="Utilization Rate (per 100,000 patients)"),
SUMIFS(CERV!$D:$D,CERV!$A:$A,C1095,CERV!$G:$G,D1095),
IF(AND(A1095="Cancer Screening for CKD patients", E1095="Utilization Rate (per 100,000 patients)"),
SUMIFS(CANSCRN!$D:$D,CANSCRN!$A:$A,C1095,CANSCRN!$G:$G,D1095),
IF(AND(A1095="PSA Testing", E1095="Cost per service ($USD)"),
SUMIFS(PSA!$E:$E,PSA!$A:$A,C1095,PSA!$G:$G,D1095),
IF(AND(A1095="Colorectal Cancer Screening", E1095="Cost per service ($USD)"),
SUMIFS(COL!$E:$E,COL!$A:$A,C1095,COL!$G:$G,D1095),
IF(AND(A1095="Cervical Cancer Screening", E1095="Cost per service ($USD)"),
SUMIFS(CERV!$E:$E,CERV!$A:$A,C1095,CERV!$G:$G,D1095),
IF(AND(A1095="Cancer Screening for CKD patients", E1095="Cost per service ($USD)"),
SUMIFS(CANSCRN!$E:$E,CANSCRN!$A:$A,C1095,CANSCRN!$G:$G,D1095),
IF(AND(A1095="PSA Testing", E1095="Total Expenditure ($USD per 100,000 patients)"),
SUMIFS(PSA!$F:$F,PSA!$A:$A,C1095,PSA!$G:$G,D1095),
IF(AND(A1095="Colorectal Cancer Screening", E1095="Total Expenditure ($USD per 100,000 patients)"),
SUMIFS(COL!$F:$F,COL!$A:$A,C1095,COL!$G:$G,D1095),
IF(AND(A1095="Cervical Cancer Screening", E1095="Total Expenditure ($USD per 100,000 patients)"),
SUMIFS(CERV!$F:$F,CERV!$A:$A,C1095,CERV!$G:$G,D1095),
SUMIFS(CANSCRN!$F:$F,CANSCRN!$A:$A,C1095,CANSCRN!$G:$G,D1095))))))))))))</f>
        <v>7759.3996778375831</v>
      </c>
    </row>
    <row r="1096" spans="1:6" x14ac:dyDescent="0.2">
      <c r="A1096" s="24" t="s">
        <v>103</v>
      </c>
      <c r="B1096" s="24" t="s">
        <v>101</v>
      </c>
      <c r="C1096" s="24" t="s">
        <v>79</v>
      </c>
      <c r="D1096" s="24">
        <v>2014</v>
      </c>
      <c r="E1096" s="24" t="s">
        <v>102</v>
      </c>
      <c r="F1096" s="3">
        <f>IF(AND(A1096="PSA Testing", E1096= "Utilization Rate (per 100,000 patients)"),
SUMIFS(PSA!$D:$D,PSA!$A:$A,C1096,PSA!$G:$G,D1096),
IF(AND(A1096="Colorectal Cancer Screening", E1096="Utilization Rate (per 100,000 patients)"),
SUMIFS(COL!$D:$D,COL!$A:$A,C1096,COL!$G:$G, D1096),
IF(AND(A1096="Cervical Cancer Screening", E1096="Utilization Rate (per 100,000 patients)"),
SUMIFS(CERV!$D:$D,CERV!$A:$A,C1096,CERV!$G:$G,D1096),
IF(AND(A1096="Cancer Screening for CKD patients", E1096="Utilization Rate (per 100,000 patients)"),
SUMIFS(CANSCRN!$D:$D,CANSCRN!$A:$A,C1096,CANSCRN!$G:$G,D1096),
IF(AND(A1096="PSA Testing", E1096="Cost per service ($USD)"),
SUMIFS(PSA!$E:$E,PSA!$A:$A,C1096,PSA!$G:$G,D1096),
IF(AND(A1096="Colorectal Cancer Screening", E1096="Cost per service ($USD)"),
SUMIFS(COL!$E:$E,COL!$A:$A,C1096,COL!$G:$G,D1096),
IF(AND(A1096="Cervical Cancer Screening", E1096="Cost per service ($USD)"),
SUMIFS(CERV!$E:$E,CERV!$A:$A,C1096,CERV!$G:$G,D1096),
IF(AND(A1096="Cancer Screening for CKD patients", E1096="Cost per service ($USD)"),
SUMIFS(CANSCRN!$E:$E,CANSCRN!$A:$A,C1096,CANSCRN!$G:$G,D1096),
IF(AND(A1096="PSA Testing", E1096="Total Expenditure ($USD per 100,000 patients)"),
SUMIFS(PSA!$F:$F,PSA!$A:$A,C1096,PSA!$G:$G,D1096),
IF(AND(A1096="Colorectal Cancer Screening", E1096="Total Expenditure ($USD per 100,000 patients)"),
SUMIFS(COL!$F:$F,COL!$A:$A,C1096,COL!$G:$G,D1096),
IF(AND(A1096="Cervical Cancer Screening", E1096="Total Expenditure ($USD per 100,000 patients)"),
SUMIFS(CERV!$F:$F,CERV!$A:$A,C1096,CERV!$G:$G,D1096),
SUMIFS(CANSCRN!$F:$F,CANSCRN!$A:$A,C1096,CANSCRN!$G:$G,D1096))))))))))))</f>
        <v>7319.3143664958479</v>
      </c>
    </row>
    <row r="1097" spans="1:6" x14ac:dyDescent="0.2">
      <c r="A1097" s="24" t="s">
        <v>103</v>
      </c>
      <c r="B1097" s="24" t="s">
        <v>101</v>
      </c>
      <c r="C1097" s="24" t="s">
        <v>79</v>
      </c>
      <c r="D1097" s="24">
        <v>2015</v>
      </c>
      <c r="E1097" s="24" t="s">
        <v>102</v>
      </c>
      <c r="F1097" s="3">
        <f>IF(AND(A1097="PSA Testing", E1097= "Utilization Rate (per 100,000 patients)"),
SUMIFS(PSA!$D:$D,PSA!$A:$A,C1097,PSA!$G:$G,D1097),
IF(AND(A1097="Colorectal Cancer Screening", E1097="Utilization Rate (per 100,000 patients)"),
SUMIFS(COL!$D:$D,COL!$A:$A,C1097,COL!$G:$G, D1097),
IF(AND(A1097="Cervical Cancer Screening", E1097="Utilization Rate (per 100,000 patients)"),
SUMIFS(CERV!$D:$D,CERV!$A:$A,C1097,CERV!$G:$G,D1097),
IF(AND(A1097="Cancer Screening for CKD patients", E1097="Utilization Rate (per 100,000 patients)"),
SUMIFS(CANSCRN!$D:$D,CANSCRN!$A:$A,C1097,CANSCRN!$G:$G,D1097),
IF(AND(A1097="PSA Testing", E1097="Cost per service ($USD)"),
SUMIFS(PSA!$E:$E,PSA!$A:$A,C1097,PSA!$G:$G,D1097),
IF(AND(A1097="Colorectal Cancer Screening", E1097="Cost per service ($USD)"),
SUMIFS(COL!$E:$E,COL!$A:$A,C1097,COL!$G:$G,D1097),
IF(AND(A1097="Cervical Cancer Screening", E1097="Cost per service ($USD)"),
SUMIFS(CERV!$E:$E,CERV!$A:$A,C1097,CERV!$G:$G,D1097),
IF(AND(A1097="Cancer Screening for CKD patients", E1097="Cost per service ($USD)"),
SUMIFS(CANSCRN!$E:$E,CANSCRN!$A:$A,C1097,CANSCRN!$G:$G,D1097),
IF(AND(A1097="PSA Testing", E1097="Total Expenditure ($USD per 100,000 patients)"),
SUMIFS(PSA!$F:$F,PSA!$A:$A,C1097,PSA!$G:$G,D1097),
IF(AND(A1097="Colorectal Cancer Screening", E1097="Total Expenditure ($USD per 100,000 patients)"),
SUMIFS(COL!$F:$F,COL!$A:$A,C1097,COL!$G:$G,D1097),
IF(AND(A1097="Cervical Cancer Screening", E1097="Total Expenditure ($USD per 100,000 patients)"),
SUMIFS(CERV!$F:$F,CERV!$A:$A,C1097,CERV!$G:$G,D1097),
SUMIFS(CANSCRN!$F:$F,CANSCRN!$A:$A,C1097,CANSCRN!$G:$G,D1097))))))))))))</f>
        <v>7077.2195049651691</v>
      </c>
    </row>
    <row r="1098" spans="1:6" x14ac:dyDescent="0.2">
      <c r="A1098" s="24" t="s">
        <v>103</v>
      </c>
      <c r="B1098" s="24" t="s">
        <v>101</v>
      </c>
      <c r="C1098" s="24" t="s">
        <v>79</v>
      </c>
      <c r="D1098" s="24">
        <v>2016</v>
      </c>
      <c r="E1098" s="24" t="s">
        <v>102</v>
      </c>
      <c r="F1098" s="3">
        <f>IF(AND(A1098="PSA Testing", E1098= "Utilization Rate (per 100,000 patients)"),
SUMIFS(PSA!$D:$D,PSA!$A:$A,C1098,PSA!$G:$G,D1098),
IF(AND(A1098="Colorectal Cancer Screening", E1098="Utilization Rate (per 100,000 patients)"),
SUMIFS(COL!$D:$D,COL!$A:$A,C1098,COL!$G:$G, D1098),
IF(AND(A1098="Cervical Cancer Screening", E1098="Utilization Rate (per 100,000 patients)"),
SUMIFS(CERV!$D:$D,CERV!$A:$A,C1098,CERV!$G:$G,D1098),
IF(AND(A1098="Cancer Screening for CKD patients", E1098="Utilization Rate (per 100,000 patients)"),
SUMIFS(CANSCRN!$D:$D,CANSCRN!$A:$A,C1098,CANSCRN!$G:$G,D1098),
IF(AND(A1098="PSA Testing", E1098="Cost per service ($USD)"),
SUMIFS(PSA!$E:$E,PSA!$A:$A,C1098,PSA!$G:$G,D1098),
IF(AND(A1098="Colorectal Cancer Screening", E1098="Cost per service ($USD)"),
SUMIFS(COL!$E:$E,COL!$A:$A,C1098,COL!$G:$G,D1098),
IF(AND(A1098="Cervical Cancer Screening", E1098="Cost per service ($USD)"),
SUMIFS(CERV!$E:$E,CERV!$A:$A,C1098,CERV!$G:$G,D1098),
IF(AND(A1098="Cancer Screening for CKD patients", E1098="Cost per service ($USD)"),
SUMIFS(CANSCRN!$E:$E,CANSCRN!$A:$A,C1098,CANSCRN!$G:$G,D1098),
IF(AND(A1098="PSA Testing", E1098="Total Expenditure ($USD per 100,000 patients)"),
SUMIFS(PSA!$F:$F,PSA!$A:$A,C1098,PSA!$G:$G,D1098),
IF(AND(A1098="Colorectal Cancer Screening", E1098="Total Expenditure ($USD per 100,000 patients)"),
SUMIFS(COL!$F:$F,COL!$A:$A,C1098,COL!$G:$G,D1098),
IF(AND(A1098="Cervical Cancer Screening", E1098="Total Expenditure ($USD per 100,000 patients)"),
SUMIFS(CERV!$F:$F,CERV!$A:$A,C1098,CERV!$G:$G,D1098),
SUMIFS(CANSCRN!$F:$F,CANSCRN!$A:$A,C1098,CANSCRN!$G:$G,D1098))))))))))))</f>
        <v>6469.6471883439699</v>
      </c>
    </row>
    <row r="1099" spans="1:6" x14ac:dyDescent="0.2">
      <c r="A1099" s="24" t="s">
        <v>103</v>
      </c>
      <c r="B1099" s="24" t="s">
        <v>101</v>
      </c>
      <c r="C1099" s="24" t="s">
        <v>79</v>
      </c>
      <c r="D1099" s="24">
        <v>2017</v>
      </c>
      <c r="E1099" s="24" t="s">
        <v>102</v>
      </c>
      <c r="F1099" s="3">
        <f>IF(AND(A1099="PSA Testing", E1099= "Utilization Rate (per 100,000 patients)"),
SUMIFS(PSA!$D:$D,PSA!$A:$A,C1099,PSA!$G:$G,D1099),
IF(AND(A1099="Colorectal Cancer Screening", E1099="Utilization Rate (per 100,000 patients)"),
SUMIFS(COL!$D:$D,COL!$A:$A,C1099,COL!$G:$G, D1099),
IF(AND(A1099="Cervical Cancer Screening", E1099="Utilization Rate (per 100,000 patients)"),
SUMIFS(CERV!$D:$D,CERV!$A:$A,C1099,CERV!$G:$G,D1099),
IF(AND(A1099="Cancer Screening for CKD patients", E1099="Utilization Rate (per 100,000 patients)"),
SUMIFS(CANSCRN!$D:$D,CANSCRN!$A:$A,C1099,CANSCRN!$G:$G,D1099),
IF(AND(A1099="PSA Testing", E1099="Cost per service ($USD)"),
SUMIFS(PSA!$E:$E,PSA!$A:$A,C1099,PSA!$G:$G,D1099),
IF(AND(A1099="Colorectal Cancer Screening", E1099="Cost per service ($USD)"),
SUMIFS(COL!$E:$E,COL!$A:$A,C1099,COL!$G:$G,D1099),
IF(AND(A1099="Cervical Cancer Screening", E1099="Cost per service ($USD)"),
SUMIFS(CERV!$E:$E,CERV!$A:$A,C1099,CERV!$G:$G,D1099),
IF(AND(A1099="Cancer Screening for CKD patients", E1099="Cost per service ($USD)"),
SUMIFS(CANSCRN!$E:$E,CANSCRN!$A:$A,C1099,CANSCRN!$G:$G,D1099),
IF(AND(A1099="PSA Testing", E1099="Total Expenditure ($USD per 100,000 patients)"),
SUMIFS(PSA!$F:$F,PSA!$A:$A,C1099,PSA!$G:$G,D1099),
IF(AND(A1099="Colorectal Cancer Screening", E1099="Total Expenditure ($USD per 100,000 patients)"),
SUMIFS(COL!$F:$F,COL!$A:$A,C1099,COL!$G:$G,D1099),
IF(AND(A1099="Cervical Cancer Screening", E1099="Total Expenditure ($USD per 100,000 patients)"),
SUMIFS(CERV!$F:$F,CERV!$A:$A,C1099,CERV!$G:$G,D1099),
SUMIFS(CANSCRN!$F:$F,CANSCRN!$A:$A,C1099,CANSCRN!$G:$G,D1099))))))))))))</f>
        <v>6574.4148388046515</v>
      </c>
    </row>
    <row r="1100" spans="1:6" x14ac:dyDescent="0.2">
      <c r="A1100" s="24" t="s">
        <v>103</v>
      </c>
      <c r="B1100" s="24" t="s">
        <v>101</v>
      </c>
      <c r="C1100" s="24" t="s">
        <v>79</v>
      </c>
      <c r="D1100" s="24">
        <v>2018</v>
      </c>
      <c r="E1100" s="24" t="s">
        <v>102</v>
      </c>
      <c r="F1100" s="3">
        <f>IF(AND(A1100="PSA Testing", E1100= "Utilization Rate (per 100,000 patients)"),
SUMIFS(PSA!$D:$D,PSA!$A:$A,C1100,PSA!$G:$G,D1100),
IF(AND(A1100="Colorectal Cancer Screening", E1100="Utilization Rate (per 100,000 patients)"),
SUMIFS(COL!$D:$D,COL!$A:$A,C1100,COL!$G:$G, D1100),
IF(AND(A1100="Cervical Cancer Screening", E1100="Utilization Rate (per 100,000 patients)"),
SUMIFS(CERV!$D:$D,CERV!$A:$A,C1100,CERV!$G:$G,D1100),
IF(AND(A1100="Cancer Screening for CKD patients", E1100="Utilization Rate (per 100,000 patients)"),
SUMIFS(CANSCRN!$D:$D,CANSCRN!$A:$A,C1100,CANSCRN!$G:$G,D1100),
IF(AND(A1100="PSA Testing", E1100="Cost per service ($USD)"),
SUMIFS(PSA!$E:$E,PSA!$A:$A,C1100,PSA!$G:$G,D1100),
IF(AND(A1100="Colorectal Cancer Screening", E1100="Cost per service ($USD)"),
SUMIFS(COL!$E:$E,COL!$A:$A,C1100,COL!$G:$G,D1100),
IF(AND(A1100="Cervical Cancer Screening", E1100="Cost per service ($USD)"),
SUMIFS(CERV!$E:$E,CERV!$A:$A,C1100,CERV!$G:$G,D1100),
IF(AND(A1100="Cancer Screening for CKD patients", E1100="Cost per service ($USD)"),
SUMIFS(CANSCRN!$E:$E,CANSCRN!$A:$A,C1100,CANSCRN!$G:$G,D1100),
IF(AND(A1100="PSA Testing", E1100="Total Expenditure ($USD per 100,000 patients)"),
SUMIFS(PSA!$F:$F,PSA!$A:$A,C1100,PSA!$G:$G,D1100),
IF(AND(A1100="Colorectal Cancer Screening", E1100="Total Expenditure ($USD per 100,000 patients)"),
SUMIFS(COL!$F:$F,COL!$A:$A,C1100,COL!$G:$G,D1100),
IF(AND(A1100="Cervical Cancer Screening", E1100="Total Expenditure ($USD per 100,000 patients)"),
SUMIFS(CERV!$F:$F,CERV!$A:$A,C1100,CERV!$G:$G,D1100),
SUMIFS(CANSCRN!$F:$F,CANSCRN!$A:$A,C1100,CANSCRN!$G:$G,D1100))))))))))))</f>
        <v>6409.9540858082146</v>
      </c>
    </row>
    <row r="1101" spans="1:6" x14ac:dyDescent="0.2">
      <c r="A1101" s="24" t="s">
        <v>103</v>
      </c>
      <c r="B1101" s="24" t="s">
        <v>101</v>
      </c>
      <c r="C1101" s="24" t="s">
        <v>79</v>
      </c>
      <c r="D1101" s="24">
        <v>2019</v>
      </c>
      <c r="E1101" s="24" t="s">
        <v>102</v>
      </c>
      <c r="F1101" s="3">
        <f>IF(AND(A1101="PSA Testing", E1101= "Utilization Rate (per 100,000 patients)"),
SUMIFS(PSA!$D:$D,PSA!$A:$A,C1101,PSA!$G:$G,D1101),
IF(AND(A1101="Colorectal Cancer Screening", E1101="Utilization Rate (per 100,000 patients)"),
SUMIFS(COL!$D:$D,COL!$A:$A,C1101,COL!$G:$G, D1101),
IF(AND(A1101="Cervical Cancer Screening", E1101="Utilization Rate (per 100,000 patients)"),
SUMIFS(CERV!$D:$D,CERV!$A:$A,C1101,CERV!$G:$G,D1101),
IF(AND(A1101="Cancer Screening for CKD patients", E1101="Utilization Rate (per 100,000 patients)"),
SUMIFS(CANSCRN!$D:$D,CANSCRN!$A:$A,C1101,CANSCRN!$G:$G,D1101),
IF(AND(A1101="PSA Testing", E1101="Cost per service ($USD)"),
SUMIFS(PSA!$E:$E,PSA!$A:$A,C1101,PSA!$G:$G,D1101),
IF(AND(A1101="Colorectal Cancer Screening", E1101="Cost per service ($USD)"),
SUMIFS(COL!$E:$E,COL!$A:$A,C1101,COL!$G:$G,D1101),
IF(AND(A1101="Cervical Cancer Screening", E1101="Cost per service ($USD)"),
SUMIFS(CERV!$E:$E,CERV!$A:$A,C1101,CERV!$G:$G,D1101),
IF(AND(A1101="Cancer Screening for CKD patients", E1101="Cost per service ($USD)"),
SUMIFS(CANSCRN!$E:$E,CANSCRN!$A:$A,C1101,CANSCRN!$G:$G,D1101),
IF(AND(A1101="PSA Testing", E1101="Total Expenditure ($USD per 100,000 patients)"),
SUMIFS(PSA!$F:$F,PSA!$A:$A,C1101,PSA!$G:$G,D1101),
IF(AND(A1101="Colorectal Cancer Screening", E1101="Total Expenditure ($USD per 100,000 patients)"),
SUMIFS(COL!$F:$F,COL!$A:$A,C1101,COL!$G:$G,D1101),
IF(AND(A1101="Cervical Cancer Screening", E1101="Total Expenditure ($USD per 100,000 patients)"),
SUMIFS(CERV!$F:$F,CERV!$A:$A,C1101,CERV!$G:$G,D1101),
SUMIFS(CANSCRN!$F:$F,CANSCRN!$A:$A,C1101,CANSCRN!$G:$G,D1101))))))))))))</f>
        <v>6002.2967972438428</v>
      </c>
    </row>
    <row r="1102" spans="1:6" x14ac:dyDescent="0.2">
      <c r="A1102" s="24" t="s">
        <v>103</v>
      </c>
      <c r="B1102" s="24" t="s">
        <v>101</v>
      </c>
      <c r="C1102" s="24" t="s">
        <v>80</v>
      </c>
      <c r="D1102" s="24">
        <v>2009</v>
      </c>
      <c r="E1102" s="24" t="s">
        <v>102</v>
      </c>
      <c r="F1102" s="3">
        <f>IF(AND(A1102="PSA Testing", E1102= "Utilization Rate (per 100,000 patients)"),
SUMIFS(PSA!$D:$D,PSA!$A:$A,C1102,PSA!$G:$G,D1102),
IF(AND(A1102="Colorectal Cancer Screening", E1102="Utilization Rate (per 100,000 patients)"),
SUMIFS(COL!$D:$D,COL!$A:$A,C1102,COL!$G:$G, D1102),
IF(AND(A1102="Cervical Cancer Screening", E1102="Utilization Rate (per 100,000 patients)"),
SUMIFS(CERV!$D:$D,CERV!$A:$A,C1102,CERV!$G:$G,D1102),
IF(AND(A1102="Cancer Screening for CKD patients", E1102="Utilization Rate (per 100,000 patients)"),
SUMIFS(CANSCRN!$D:$D,CANSCRN!$A:$A,C1102,CANSCRN!$G:$G,D1102),
IF(AND(A1102="PSA Testing", E1102="Cost per service ($USD)"),
SUMIFS(PSA!$E:$E,PSA!$A:$A,C1102,PSA!$G:$G,D1102),
IF(AND(A1102="Colorectal Cancer Screening", E1102="Cost per service ($USD)"),
SUMIFS(COL!$E:$E,COL!$A:$A,C1102,COL!$G:$G,D1102),
IF(AND(A1102="Cervical Cancer Screening", E1102="Cost per service ($USD)"),
SUMIFS(CERV!$E:$E,CERV!$A:$A,C1102,CERV!$G:$G,D1102),
IF(AND(A1102="Cancer Screening for CKD patients", E1102="Cost per service ($USD)"),
SUMIFS(CANSCRN!$E:$E,CANSCRN!$A:$A,C1102,CANSCRN!$G:$G,D1102),
IF(AND(A1102="PSA Testing", E1102="Total Expenditure ($USD per 100,000 patients)"),
SUMIFS(PSA!$F:$F,PSA!$A:$A,C1102,PSA!$G:$G,D1102),
IF(AND(A1102="Colorectal Cancer Screening", E1102="Total Expenditure ($USD per 100,000 patients)"),
SUMIFS(COL!$F:$F,COL!$A:$A,C1102,COL!$G:$G,D1102),
IF(AND(A1102="Cervical Cancer Screening", E1102="Total Expenditure ($USD per 100,000 patients)"),
SUMIFS(CERV!$F:$F,CERV!$A:$A,C1102,CERV!$G:$G,D1102),
SUMIFS(CANSCRN!$F:$F,CANSCRN!$A:$A,C1102,CANSCRN!$G:$G,D1102))))))))))))</f>
        <v>9968.6698946169181</v>
      </c>
    </row>
    <row r="1103" spans="1:6" x14ac:dyDescent="0.2">
      <c r="A1103" s="24" t="s">
        <v>103</v>
      </c>
      <c r="B1103" s="24" t="s">
        <v>101</v>
      </c>
      <c r="C1103" s="24" t="s">
        <v>80</v>
      </c>
      <c r="D1103" s="24">
        <v>2010</v>
      </c>
      <c r="E1103" s="24" t="s">
        <v>102</v>
      </c>
      <c r="F1103" s="3">
        <f>IF(AND(A1103="PSA Testing", E1103= "Utilization Rate (per 100,000 patients)"),
SUMIFS(PSA!$D:$D,PSA!$A:$A,C1103,PSA!$G:$G,D1103),
IF(AND(A1103="Colorectal Cancer Screening", E1103="Utilization Rate (per 100,000 patients)"),
SUMIFS(COL!$D:$D,COL!$A:$A,C1103,COL!$G:$G, D1103),
IF(AND(A1103="Cervical Cancer Screening", E1103="Utilization Rate (per 100,000 patients)"),
SUMIFS(CERV!$D:$D,CERV!$A:$A,C1103,CERV!$G:$G,D1103),
IF(AND(A1103="Cancer Screening for CKD patients", E1103="Utilization Rate (per 100,000 patients)"),
SUMIFS(CANSCRN!$D:$D,CANSCRN!$A:$A,C1103,CANSCRN!$G:$G,D1103),
IF(AND(A1103="PSA Testing", E1103="Cost per service ($USD)"),
SUMIFS(PSA!$E:$E,PSA!$A:$A,C1103,PSA!$G:$G,D1103),
IF(AND(A1103="Colorectal Cancer Screening", E1103="Cost per service ($USD)"),
SUMIFS(COL!$E:$E,COL!$A:$A,C1103,COL!$G:$G,D1103),
IF(AND(A1103="Cervical Cancer Screening", E1103="Cost per service ($USD)"),
SUMIFS(CERV!$E:$E,CERV!$A:$A,C1103,CERV!$G:$G,D1103),
IF(AND(A1103="Cancer Screening for CKD patients", E1103="Cost per service ($USD)"),
SUMIFS(CANSCRN!$E:$E,CANSCRN!$A:$A,C1103,CANSCRN!$G:$G,D1103),
IF(AND(A1103="PSA Testing", E1103="Total Expenditure ($USD per 100,000 patients)"),
SUMIFS(PSA!$F:$F,PSA!$A:$A,C1103,PSA!$G:$G,D1103),
IF(AND(A1103="Colorectal Cancer Screening", E1103="Total Expenditure ($USD per 100,000 patients)"),
SUMIFS(COL!$F:$F,COL!$A:$A,C1103,COL!$G:$G,D1103),
IF(AND(A1103="Cervical Cancer Screening", E1103="Total Expenditure ($USD per 100,000 patients)"),
SUMIFS(CERV!$F:$F,CERV!$A:$A,C1103,CERV!$G:$G,D1103),
SUMIFS(CANSCRN!$F:$F,CANSCRN!$A:$A,C1103,CANSCRN!$G:$G,D1103))))))))))))</f>
        <v>9028.7667331244666</v>
      </c>
    </row>
    <row r="1104" spans="1:6" x14ac:dyDescent="0.2">
      <c r="A1104" s="24" t="s">
        <v>103</v>
      </c>
      <c r="B1104" s="24" t="s">
        <v>101</v>
      </c>
      <c r="C1104" s="24" t="s">
        <v>80</v>
      </c>
      <c r="D1104" s="24">
        <v>2011</v>
      </c>
      <c r="E1104" s="24" t="s">
        <v>102</v>
      </c>
      <c r="F1104" s="3">
        <f>IF(AND(A1104="PSA Testing", E1104= "Utilization Rate (per 100,000 patients)"),
SUMIFS(PSA!$D:$D,PSA!$A:$A,C1104,PSA!$G:$G,D1104),
IF(AND(A1104="Colorectal Cancer Screening", E1104="Utilization Rate (per 100,000 patients)"),
SUMIFS(COL!$D:$D,COL!$A:$A,C1104,COL!$G:$G, D1104),
IF(AND(A1104="Cervical Cancer Screening", E1104="Utilization Rate (per 100,000 patients)"),
SUMIFS(CERV!$D:$D,CERV!$A:$A,C1104,CERV!$G:$G,D1104),
IF(AND(A1104="Cancer Screening for CKD patients", E1104="Utilization Rate (per 100,000 patients)"),
SUMIFS(CANSCRN!$D:$D,CANSCRN!$A:$A,C1104,CANSCRN!$G:$G,D1104),
IF(AND(A1104="PSA Testing", E1104="Cost per service ($USD)"),
SUMIFS(PSA!$E:$E,PSA!$A:$A,C1104,PSA!$G:$G,D1104),
IF(AND(A1104="Colorectal Cancer Screening", E1104="Cost per service ($USD)"),
SUMIFS(COL!$E:$E,COL!$A:$A,C1104,COL!$G:$G,D1104),
IF(AND(A1104="Cervical Cancer Screening", E1104="Cost per service ($USD)"),
SUMIFS(CERV!$E:$E,CERV!$A:$A,C1104,CERV!$G:$G,D1104),
IF(AND(A1104="Cancer Screening for CKD patients", E1104="Cost per service ($USD)"),
SUMIFS(CANSCRN!$E:$E,CANSCRN!$A:$A,C1104,CANSCRN!$G:$G,D1104),
IF(AND(A1104="PSA Testing", E1104="Total Expenditure ($USD per 100,000 patients)"),
SUMIFS(PSA!$F:$F,PSA!$A:$A,C1104,PSA!$G:$G,D1104),
IF(AND(A1104="Colorectal Cancer Screening", E1104="Total Expenditure ($USD per 100,000 patients)"),
SUMIFS(COL!$F:$F,COL!$A:$A,C1104,COL!$G:$G,D1104),
IF(AND(A1104="Cervical Cancer Screening", E1104="Total Expenditure ($USD per 100,000 patients)"),
SUMIFS(CERV!$F:$F,CERV!$A:$A,C1104,CERV!$G:$G,D1104),
SUMIFS(CANSCRN!$F:$F,CANSCRN!$A:$A,C1104,CANSCRN!$G:$G,D1104))))))))))))</f>
        <v>7737.2262773722623</v>
      </c>
    </row>
    <row r="1105" spans="1:6" x14ac:dyDescent="0.2">
      <c r="A1105" s="24" t="s">
        <v>103</v>
      </c>
      <c r="B1105" s="24" t="s">
        <v>101</v>
      </c>
      <c r="C1105" s="24" t="s">
        <v>80</v>
      </c>
      <c r="D1105" s="24">
        <v>2012</v>
      </c>
      <c r="E1105" s="24" t="s">
        <v>102</v>
      </c>
      <c r="F1105" s="3">
        <f>IF(AND(A1105="PSA Testing", E1105= "Utilization Rate (per 100,000 patients)"),
SUMIFS(PSA!$D:$D,PSA!$A:$A,C1105,PSA!$G:$G,D1105),
IF(AND(A1105="Colorectal Cancer Screening", E1105="Utilization Rate (per 100,000 patients)"),
SUMIFS(COL!$D:$D,COL!$A:$A,C1105,COL!$G:$G, D1105),
IF(AND(A1105="Cervical Cancer Screening", E1105="Utilization Rate (per 100,000 patients)"),
SUMIFS(CERV!$D:$D,CERV!$A:$A,C1105,CERV!$G:$G,D1105),
IF(AND(A1105="Cancer Screening for CKD patients", E1105="Utilization Rate (per 100,000 patients)"),
SUMIFS(CANSCRN!$D:$D,CANSCRN!$A:$A,C1105,CANSCRN!$G:$G,D1105),
IF(AND(A1105="PSA Testing", E1105="Cost per service ($USD)"),
SUMIFS(PSA!$E:$E,PSA!$A:$A,C1105,PSA!$G:$G,D1105),
IF(AND(A1105="Colorectal Cancer Screening", E1105="Cost per service ($USD)"),
SUMIFS(COL!$E:$E,COL!$A:$A,C1105,COL!$G:$G,D1105),
IF(AND(A1105="Cervical Cancer Screening", E1105="Cost per service ($USD)"),
SUMIFS(CERV!$E:$E,CERV!$A:$A,C1105,CERV!$G:$G,D1105),
IF(AND(A1105="Cancer Screening for CKD patients", E1105="Cost per service ($USD)"),
SUMIFS(CANSCRN!$E:$E,CANSCRN!$A:$A,C1105,CANSCRN!$G:$G,D1105),
IF(AND(A1105="PSA Testing", E1105="Total Expenditure ($USD per 100,000 patients)"),
SUMIFS(PSA!$F:$F,PSA!$A:$A,C1105,PSA!$G:$G,D1105),
IF(AND(A1105="Colorectal Cancer Screening", E1105="Total Expenditure ($USD per 100,000 patients)"),
SUMIFS(COL!$F:$F,COL!$A:$A,C1105,COL!$G:$G,D1105),
IF(AND(A1105="Cervical Cancer Screening", E1105="Total Expenditure ($USD per 100,000 patients)"),
SUMIFS(CERV!$F:$F,CERV!$A:$A,C1105,CERV!$G:$G,D1105),
SUMIFS(CANSCRN!$F:$F,CANSCRN!$A:$A,C1105,CANSCRN!$G:$G,D1105))))))))))))</f>
        <v>8757.575757575758</v>
      </c>
    </row>
    <row r="1106" spans="1:6" x14ac:dyDescent="0.2">
      <c r="A1106" s="24" t="s">
        <v>103</v>
      </c>
      <c r="B1106" s="24" t="s">
        <v>101</v>
      </c>
      <c r="C1106" s="24" t="s">
        <v>80</v>
      </c>
      <c r="D1106" s="24">
        <v>2013</v>
      </c>
      <c r="E1106" s="24" t="s">
        <v>102</v>
      </c>
      <c r="F1106" s="3">
        <f>IF(AND(A1106="PSA Testing", E1106= "Utilization Rate (per 100,000 patients)"),
SUMIFS(PSA!$D:$D,PSA!$A:$A,C1106,PSA!$G:$G,D1106),
IF(AND(A1106="Colorectal Cancer Screening", E1106="Utilization Rate (per 100,000 patients)"),
SUMIFS(COL!$D:$D,COL!$A:$A,C1106,COL!$G:$G, D1106),
IF(AND(A1106="Cervical Cancer Screening", E1106="Utilization Rate (per 100,000 patients)"),
SUMIFS(CERV!$D:$D,CERV!$A:$A,C1106,CERV!$G:$G,D1106),
IF(AND(A1106="Cancer Screening for CKD patients", E1106="Utilization Rate (per 100,000 patients)"),
SUMIFS(CANSCRN!$D:$D,CANSCRN!$A:$A,C1106,CANSCRN!$G:$G,D1106),
IF(AND(A1106="PSA Testing", E1106="Cost per service ($USD)"),
SUMIFS(PSA!$E:$E,PSA!$A:$A,C1106,PSA!$G:$G,D1106),
IF(AND(A1106="Colorectal Cancer Screening", E1106="Cost per service ($USD)"),
SUMIFS(COL!$E:$E,COL!$A:$A,C1106,COL!$G:$G,D1106),
IF(AND(A1106="Cervical Cancer Screening", E1106="Cost per service ($USD)"),
SUMIFS(CERV!$E:$E,CERV!$A:$A,C1106,CERV!$G:$G,D1106),
IF(AND(A1106="Cancer Screening for CKD patients", E1106="Cost per service ($USD)"),
SUMIFS(CANSCRN!$E:$E,CANSCRN!$A:$A,C1106,CANSCRN!$G:$G,D1106),
IF(AND(A1106="PSA Testing", E1106="Total Expenditure ($USD per 100,000 patients)"),
SUMIFS(PSA!$F:$F,PSA!$A:$A,C1106,PSA!$G:$G,D1106),
IF(AND(A1106="Colorectal Cancer Screening", E1106="Total Expenditure ($USD per 100,000 patients)"),
SUMIFS(COL!$F:$F,COL!$A:$A,C1106,COL!$G:$G,D1106),
IF(AND(A1106="Cervical Cancer Screening", E1106="Total Expenditure ($USD per 100,000 patients)"),
SUMIFS(CERV!$F:$F,CERV!$A:$A,C1106,CERV!$G:$G,D1106),
SUMIFS(CANSCRN!$F:$F,CANSCRN!$A:$A,C1106,CANSCRN!$G:$G,D1106))))))))))))</f>
        <v>8245.6639181120263</v>
      </c>
    </row>
    <row r="1107" spans="1:6" x14ac:dyDescent="0.2">
      <c r="A1107" s="24" t="s">
        <v>103</v>
      </c>
      <c r="B1107" s="24" t="s">
        <v>101</v>
      </c>
      <c r="C1107" s="24" t="s">
        <v>80</v>
      </c>
      <c r="D1107" s="24">
        <v>2014</v>
      </c>
      <c r="E1107" s="24" t="s">
        <v>102</v>
      </c>
      <c r="F1107" s="3">
        <f>IF(AND(A1107="PSA Testing", E1107= "Utilization Rate (per 100,000 patients)"),
SUMIFS(PSA!$D:$D,PSA!$A:$A,C1107,PSA!$G:$G,D1107),
IF(AND(A1107="Colorectal Cancer Screening", E1107="Utilization Rate (per 100,000 patients)"),
SUMIFS(COL!$D:$D,COL!$A:$A,C1107,COL!$G:$G, D1107),
IF(AND(A1107="Cervical Cancer Screening", E1107="Utilization Rate (per 100,000 patients)"),
SUMIFS(CERV!$D:$D,CERV!$A:$A,C1107,CERV!$G:$G,D1107),
IF(AND(A1107="Cancer Screening for CKD patients", E1107="Utilization Rate (per 100,000 patients)"),
SUMIFS(CANSCRN!$D:$D,CANSCRN!$A:$A,C1107,CANSCRN!$G:$G,D1107),
IF(AND(A1107="PSA Testing", E1107="Cost per service ($USD)"),
SUMIFS(PSA!$E:$E,PSA!$A:$A,C1107,PSA!$G:$G,D1107),
IF(AND(A1107="Colorectal Cancer Screening", E1107="Cost per service ($USD)"),
SUMIFS(COL!$E:$E,COL!$A:$A,C1107,COL!$G:$G,D1107),
IF(AND(A1107="Cervical Cancer Screening", E1107="Cost per service ($USD)"),
SUMIFS(CERV!$E:$E,CERV!$A:$A,C1107,CERV!$G:$G,D1107),
IF(AND(A1107="Cancer Screening for CKD patients", E1107="Cost per service ($USD)"),
SUMIFS(CANSCRN!$E:$E,CANSCRN!$A:$A,C1107,CANSCRN!$G:$G,D1107),
IF(AND(A1107="PSA Testing", E1107="Total Expenditure ($USD per 100,000 patients)"),
SUMIFS(PSA!$F:$F,PSA!$A:$A,C1107,PSA!$G:$G,D1107),
IF(AND(A1107="Colorectal Cancer Screening", E1107="Total Expenditure ($USD per 100,000 patients)"),
SUMIFS(COL!$F:$F,COL!$A:$A,C1107,COL!$G:$G,D1107),
IF(AND(A1107="Cervical Cancer Screening", E1107="Total Expenditure ($USD per 100,000 patients)"),
SUMIFS(CERV!$F:$F,CERV!$A:$A,C1107,CERV!$G:$G,D1107),
SUMIFS(CANSCRN!$F:$F,CANSCRN!$A:$A,C1107,CANSCRN!$G:$G,D1107))))))))))))</f>
        <v>7407.4074074074069</v>
      </c>
    </row>
    <row r="1108" spans="1:6" x14ac:dyDescent="0.2">
      <c r="A1108" s="24" t="s">
        <v>103</v>
      </c>
      <c r="B1108" s="24" t="s">
        <v>101</v>
      </c>
      <c r="C1108" s="24" t="s">
        <v>80</v>
      </c>
      <c r="D1108" s="24">
        <v>2015</v>
      </c>
      <c r="E1108" s="24" t="s">
        <v>102</v>
      </c>
      <c r="F1108" s="3">
        <f>IF(AND(A1108="PSA Testing", E1108= "Utilization Rate (per 100,000 patients)"),
SUMIFS(PSA!$D:$D,PSA!$A:$A,C1108,PSA!$G:$G,D1108),
IF(AND(A1108="Colorectal Cancer Screening", E1108="Utilization Rate (per 100,000 patients)"),
SUMIFS(COL!$D:$D,COL!$A:$A,C1108,COL!$G:$G, D1108),
IF(AND(A1108="Cervical Cancer Screening", E1108="Utilization Rate (per 100,000 patients)"),
SUMIFS(CERV!$D:$D,CERV!$A:$A,C1108,CERV!$G:$G,D1108),
IF(AND(A1108="Cancer Screening for CKD patients", E1108="Utilization Rate (per 100,000 patients)"),
SUMIFS(CANSCRN!$D:$D,CANSCRN!$A:$A,C1108,CANSCRN!$G:$G,D1108),
IF(AND(A1108="PSA Testing", E1108="Cost per service ($USD)"),
SUMIFS(PSA!$E:$E,PSA!$A:$A,C1108,PSA!$G:$G,D1108),
IF(AND(A1108="Colorectal Cancer Screening", E1108="Cost per service ($USD)"),
SUMIFS(COL!$E:$E,COL!$A:$A,C1108,COL!$G:$G,D1108),
IF(AND(A1108="Cervical Cancer Screening", E1108="Cost per service ($USD)"),
SUMIFS(CERV!$E:$E,CERV!$A:$A,C1108,CERV!$G:$G,D1108),
IF(AND(A1108="Cancer Screening for CKD patients", E1108="Cost per service ($USD)"),
SUMIFS(CANSCRN!$E:$E,CANSCRN!$A:$A,C1108,CANSCRN!$G:$G,D1108),
IF(AND(A1108="PSA Testing", E1108="Total Expenditure ($USD per 100,000 patients)"),
SUMIFS(PSA!$F:$F,PSA!$A:$A,C1108,PSA!$G:$G,D1108),
IF(AND(A1108="Colorectal Cancer Screening", E1108="Total Expenditure ($USD per 100,000 patients)"),
SUMIFS(COL!$F:$F,COL!$A:$A,C1108,COL!$G:$G,D1108),
IF(AND(A1108="Cervical Cancer Screening", E1108="Total Expenditure ($USD per 100,000 patients)"),
SUMIFS(CERV!$F:$F,CERV!$A:$A,C1108,CERV!$G:$G,D1108),
SUMIFS(CANSCRN!$F:$F,CANSCRN!$A:$A,C1108,CANSCRN!$G:$G,D1108))))))))))))</f>
        <v>7326.9513991163476</v>
      </c>
    </row>
    <row r="1109" spans="1:6" x14ac:dyDescent="0.2">
      <c r="A1109" s="24" t="s">
        <v>103</v>
      </c>
      <c r="B1109" s="24" t="s">
        <v>101</v>
      </c>
      <c r="C1109" s="24" t="s">
        <v>80</v>
      </c>
      <c r="D1109" s="24">
        <v>2016</v>
      </c>
      <c r="E1109" s="24" t="s">
        <v>102</v>
      </c>
      <c r="F1109" s="3">
        <f>IF(AND(A1109="PSA Testing", E1109= "Utilization Rate (per 100,000 patients)"),
SUMIFS(PSA!$D:$D,PSA!$A:$A,C1109,PSA!$G:$G,D1109),
IF(AND(A1109="Colorectal Cancer Screening", E1109="Utilization Rate (per 100,000 patients)"),
SUMIFS(COL!$D:$D,COL!$A:$A,C1109,COL!$G:$G, D1109),
IF(AND(A1109="Cervical Cancer Screening", E1109="Utilization Rate (per 100,000 patients)"),
SUMIFS(CERV!$D:$D,CERV!$A:$A,C1109,CERV!$G:$G,D1109),
IF(AND(A1109="Cancer Screening for CKD patients", E1109="Utilization Rate (per 100,000 patients)"),
SUMIFS(CANSCRN!$D:$D,CANSCRN!$A:$A,C1109,CANSCRN!$G:$G,D1109),
IF(AND(A1109="PSA Testing", E1109="Cost per service ($USD)"),
SUMIFS(PSA!$E:$E,PSA!$A:$A,C1109,PSA!$G:$G,D1109),
IF(AND(A1109="Colorectal Cancer Screening", E1109="Cost per service ($USD)"),
SUMIFS(COL!$E:$E,COL!$A:$A,C1109,COL!$G:$G,D1109),
IF(AND(A1109="Cervical Cancer Screening", E1109="Cost per service ($USD)"),
SUMIFS(CERV!$E:$E,CERV!$A:$A,C1109,CERV!$G:$G,D1109),
IF(AND(A1109="Cancer Screening for CKD patients", E1109="Cost per service ($USD)"),
SUMIFS(CANSCRN!$E:$E,CANSCRN!$A:$A,C1109,CANSCRN!$G:$G,D1109),
IF(AND(A1109="PSA Testing", E1109="Total Expenditure ($USD per 100,000 patients)"),
SUMIFS(PSA!$F:$F,PSA!$A:$A,C1109,PSA!$G:$G,D1109),
IF(AND(A1109="Colorectal Cancer Screening", E1109="Total Expenditure ($USD per 100,000 patients)"),
SUMIFS(COL!$F:$F,COL!$A:$A,C1109,COL!$G:$G,D1109),
IF(AND(A1109="Cervical Cancer Screening", E1109="Total Expenditure ($USD per 100,000 patients)"),
SUMIFS(CERV!$F:$F,CERV!$A:$A,C1109,CERV!$G:$G,D1109),
SUMIFS(CANSCRN!$F:$F,CANSCRN!$A:$A,C1109,CANSCRN!$G:$G,D1109))))))))))))</f>
        <v>6201.5503875968989</v>
      </c>
    </row>
    <row r="1110" spans="1:6" x14ac:dyDescent="0.2">
      <c r="A1110" s="24" t="s">
        <v>103</v>
      </c>
      <c r="B1110" s="24" t="s">
        <v>101</v>
      </c>
      <c r="C1110" s="24" t="s">
        <v>80</v>
      </c>
      <c r="D1110" s="24">
        <v>2017</v>
      </c>
      <c r="E1110" s="24" t="s">
        <v>102</v>
      </c>
      <c r="F1110" s="3">
        <f>IF(AND(A1110="PSA Testing", E1110= "Utilization Rate (per 100,000 patients)"),
SUMIFS(PSA!$D:$D,PSA!$A:$A,C1110,PSA!$G:$G,D1110),
IF(AND(A1110="Colorectal Cancer Screening", E1110="Utilization Rate (per 100,000 patients)"),
SUMIFS(COL!$D:$D,COL!$A:$A,C1110,COL!$G:$G, D1110),
IF(AND(A1110="Cervical Cancer Screening", E1110="Utilization Rate (per 100,000 patients)"),
SUMIFS(CERV!$D:$D,CERV!$A:$A,C1110,CERV!$G:$G,D1110),
IF(AND(A1110="Cancer Screening for CKD patients", E1110="Utilization Rate (per 100,000 patients)"),
SUMIFS(CANSCRN!$D:$D,CANSCRN!$A:$A,C1110,CANSCRN!$G:$G,D1110),
IF(AND(A1110="PSA Testing", E1110="Cost per service ($USD)"),
SUMIFS(PSA!$E:$E,PSA!$A:$A,C1110,PSA!$G:$G,D1110),
IF(AND(A1110="Colorectal Cancer Screening", E1110="Cost per service ($USD)"),
SUMIFS(COL!$E:$E,COL!$A:$A,C1110,COL!$G:$G,D1110),
IF(AND(A1110="Cervical Cancer Screening", E1110="Cost per service ($USD)"),
SUMIFS(CERV!$E:$E,CERV!$A:$A,C1110,CERV!$G:$G,D1110),
IF(AND(A1110="Cancer Screening for CKD patients", E1110="Cost per service ($USD)"),
SUMIFS(CANSCRN!$E:$E,CANSCRN!$A:$A,C1110,CANSCRN!$G:$G,D1110),
IF(AND(A1110="PSA Testing", E1110="Total Expenditure ($USD per 100,000 patients)"),
SUMIFS(PSA!$F:$F,PSA!$A:$A,C1110,PSA!$G:$G,D1110),
IF(AND(A1110="Colorectal Cancer Screening", E1110="Total Expenditure ($USD per 100,000 patients)"),
SUMIFS(COL!$F:$F,COL!$A:$A,C1110,COL!$G:$G,D1110),
IF(AND(A1110="Cervical Cancer Screening", E1110="Total Expenditure ($USD per 100,000 patients)"),
SUMIFS(CERV!$F:$F,CERV!$A:$A,C1110,CERV!$G:$G,D1110),
SUMIFS(CANSCRN!$F:$F,CANSCRN!$A:$A,C1110,CANSCRN!$G:$G,D1110))))))))))))</f>
        <v>7913.3301931229389</v>
      </c>
    </row>
    <row r="1111" spans="1:6" x14ac:dyDescent="0.2">
      <c r="A1111" s="24" t="s">
        <v>103</v>
      </c>
      <c r="B1111" s="24" t="s">
        <v>101</v>
      </c>
      <c r="C1111" s="24" t="s">
        <v>80</v>
      </c>
      <c r="D1111" s="24">
        <v>2018</v>
      </c>
      <c r="E1111" s="24" t="s">
        <v>102</v>
      </c>
      <c r="F1111" s="3">
        <f>IF(AND(A1111="PSA Testing", E1111= "Utilization Rate (per 100,000 patients)"),
SUMIFS(PSA!$D:$D,PSA!$A:$A,C1111,PSA!$G:$G,D1111),
IF(AND(A1111="Colorectal Cancer Screening", E1111="Utilization Rate (per 100,000 patients)"),
SUMIFS(COL!$D:$D,COL!$A:$A,C1111,COL!$G:$G, D1111),
IF(AND(A1111="Cervical Cancer Screening", E1111="Utilization Rate (per 100,000 patients)"),
SUMIFS(CERV!$D:$D,CERV!$A:$A,C1111,CERV!$G:$G,D1111),
IF(AND(A1111="Cancer Screening for CKD patients", E1111="Utilization Rate (per 100,000 patients)"),
SUMIFS(CANSCRN!$D:$D,CANSCRN!$A:$A,C1111,CANSCRN!$G:$G,D1111),
IF(AND(A1111="PSA Testing", E1111="Cost per service ($USD)"),
SUMIFS(PSA!$E:$E,PSA!$A:$A,C1111,PSA!$G:$G,D1111),
IF(AND(A1111="Colorectal Cancer Screening", E1111="Cost per service ($USD)"),
SUMIFS(COL!$E:$E,COL!$A:$A,C1111,COL!$G:$G,D1111),
IF(AND(A1111="Cervical Cancer Screening", E1111="Cost per service ($USD)"),
SUMIFS(CERV!$E:$E,CERV!$A:$A,C1111,CERV!$G:$G,D1111),
IF(AND(A1111="Cancer Screening for CKD patients", E1111="Cost per service ($USD)"),
SUMIFS(CANSCRN!$E:$E,CANSCRN!$A:$A,C1111,CANSCRN!$G:$G,D1111),
IF(AND(A1111="PSA Testing", E1111="Total Expenditure ($USD per 100,000 patients)"),
SUMIFS(PSA!$F:$F,PSA!$A:$A,C1111,PSA!$G:$G,D1111),
IF(AND(A1111="Colorectal Cancer Screening", E1111="Total Expenditure ($USD per 100,000 patients)"),
SUMIFS(COL!$F:$F,COL!$A:$A,C1111,COL!$G:$G,D1111),
IF(AND(A1111="Cervical Cancer Screening", E1111="Total Expenditure ($USD per 100,000 patients)"),
SUMIFS(CERV!$F:$F,CERV!$A:$A,C1111,CERV!$G:$G,D1111),
SUMIFS(CANSCRN!$F:$F,CANSCRN!$A:$A,C1111,CANSCRN!$G:$G,D1111))))))))))))</f>
        <v>8122.8138359891182</v>
      </c>
    </row>
    <row r="1112" spans="1:6" x14ac:dyDescent="0.2">
      <c r="A1112" s="24" t="s">
        <v>103</v>
      </c>
      <c r="B1112" s="24" t="s">
        <v>101</v>
      </c>
      <c r="C1112" s="24" t="s">
        <v>80</v>
      </c>
      <c r="D1112" s="24">
        <v>2019</v>
      </c>
      <c r="E1112" s="24" t="s">
        <v>102</v>
      </c>
      <c r="F1112" s="3">
        <f>IF(AND(A1112="PSA Testing", E1112= "Utilization Rate (per 100,000 patients)"),
SUMIFS(PSA!$D:$D,PSA!$A:$A,C1112,PSA!$G:$G,D1112),
IF(AND(A1112="Colorectal Cancer Screening", E1112="Utilization Rate (per 100,000 patients)"),
SUMIFS(COL!$D:$D,COL!$A:$A,C1112,COL!$G:$G, D1112),
IF(AND(A1112="Cervical Cancer Screening", E1112="Utilization Rate (per 100,000 patients)"),
SUMIFS(CERV!$D:$D,CERV!$A:$A,C1112,CERV!$G:$G,D1112),
IF(AND(A1112="Cancer Screening for CKD patients", E1112="Utilization Rate (per 100,000 patients)"),
SUMIFS(CANSCRN!$D:$D,CANSCRN!$A:$A,C1112,CANSCRN!$G:$G,D1112),
IF(AND(A1112="PSA Testing", E1112="Cost per service ($USD)"),
SUMIFS(PSA!$E:$E,PSA!$A:$A,C1112,PSA!$G:$G,D1112),
IF(AND(A1112="Colorectal Cancer Screening", E1112="Cost per service ($USD)"),
SUMIFS(COL!$E:$E,COL!$A:$A,C1112,COL!$G:$G,D1112),
IF(AND(A1112="Cervical Cancer Screening", E1112="Cost per service ($USD)"),
SUMIFS(CERV!$E:$E,CERV!$A:$A,C1112,CERV!$G:$G,D1112),
IF(AND(A1112="Cancer Screening for CKD patients", E1112="Cost per service ($USD)"),
SUMIFS(CANSCRN!$E:$E,CANSCRN!$A:$A,C1112,CANSCRN!$G:$G,D1112),
IF(AND(A1112="PSA Testing", E1112="Total Expenditure ($USD per 100,000 patients)"),
SUMIFS(PSA!$F:$F,PSA!$A:$A,C1112,PSA!$G:$G,D1112),
IF(AND(A1112="Colorectal Cancer Screening", E1112="Total Expenditure ($USD per 100,000 patients)"),
SUMIFS(COL!$F:$F,COL!$A:$A,C1112,COL!$G:$G,D1112),
IF(AND(A1112="Cervical Cancer Screening", E1112="Total Expenditure ($USD per 100,000 patients)"),
SUMIFS(CERV!$F:$F,CERV!$A:$A,C1112,CERV!$G:$G,D1112),
SUMIFS(CANSCRN!$F:$F,CANSCRN!$A:$A,C1112,CANSCRN!$G:$G,D1112))))))))))))</f>
        <v>7892.8571428571431</v>
      </c>
    </row>
    <row r="1113" spans="1:6" x14ac:dyDescent="0.2">
      <c r="A1113" s="24" t="s">
        <v>103</v>
      </c>
      <c r="B1113" s="24" t="s">
        <v>101</v>
      </c>
      <c r="C1113" s="24" t="s">
        <v>81</v>
      </c>
      <c r="D1113" s="24">
        <v>2009</v>
      </c>
      <c r="E1113" s="24" t="s">
        <v>102</v>
      </c>
      <c r="F1113" s="3">
        <f>IF(AND(A1113="PSA Testing", E1113= "Utilization Rate (per 100,000 patients)"),
SUMIFS(PSA!$D:$D,PSA!$A:$A,C1113,PSA!$G:$G,D1113),
IF(AND(A1113="Colorectal Cancer Screening", E1113="Utilization Rate (per 100,000 patients)"),
SUMIFS(COL!$D:$D,COL!$A:$A,C1113,COL!$G:$G, D1113),
IF(AND(A1113="Cervical Cancer Screening", E1113="Utilization Rate (per 100,000 patients)"),
SUMIFS(CERV!$D:$D,CERV!$A:$A,C1113,CERV!$G:$G,D1113),
IF(AND(A1113="Cancer Screening for CKD patients", E1113="Utilization Rate (per 100,000 patients)"),
SUMIFS(CANSCRN!$D:$D,CANSCRN!$A:$A,C1113,CANSCRN!$G:$G,D1113),
IF(AND(A1113="PSA Testing", E1113="Cost per service ($USD)"),
SUMIFS(PSA!$E:$E,PSA!$A:$A,C1113,PSA!$G:$G,D1113),
IF(AND(A1113="Colorectal Cancer Screening", E1113="Cost per service ($USD)"),
SUMIFS(COL!$E:$E,COL!$A:$A,C1113,COL!$G:$G,D1113),
IF(AND(A1113="Cervical Cancer Screening", E1113="Cost per service ($USD)"),
SUMIFS(CERV!$E:$E,CERV!$A:$A,C1113,CERV!$G:$G,D1113),
IF(AND(A1113="Cancer Screening for CKD patients", E1113="Cost per service ($USD)"),
SUMIFS(CANSCRN!$E:$E,CANSCRN!$A:$A,C1113,CANSCRN!$G:$G,D1113),
IF(AND(A1113="PSA Testing", E1113="Total Expenditure ($USD per 100,000 patients)"),
SUMIFS(PSA!$F:$F,PSA!$A:$A,C1113,PSA!$G:$G,D1113),
IF(AND(A1113="Colorectal Cancer Screening", E1113="Total Expenditure ($USD per 100,000 patients)"),
SUMIFS(COL!$F:$F,COL!$A:$A,C1113,COL!$G:$G,D1113),
IF(AND(A1113="Cervical Cancer Screening", E1113="Total Expenditure ($USD per 100,000 patients)"),
SUMIFS(CERV!$F:$F,CERV!$A:$A,C1113,CERV!$G:$G,D1113),
SUMIFS(CANSCRN!$F:$F,CANSCRN!$A:$A,C1113,CANSCRN!$G:$G,D1113))))))))))))</f>
        <v>8497.8540772532178</v>
      </c>
    </row>
    <row r="1114" spans="1:6" x14ac:dyDescent="0.2">
      <c r="A1114" s="24" t="s">
        <v>103</v>
      </c>
      <c r="B1114" s="24" t="s">
        <v>101</v>
      </c>
      <c r="C1114" s="24" t="s">
        <v>81</v>
      </c>
      <c r="D1114" s="24">
        <v>2010</v>
      </c>
      <c r="E1114" s="24" t="s">
        <v>102</v>
      </c>
      <c r="F1114" s="3">
        <f>IF(AND(A1114="PSA Testing", E1114= "Utilization Rate (per 100,000 patients)"),
SUMIFS(PSA!$D:$D,PSA!$A:$A,C1114,PSA!$G:$G,D1114),
IF(AND(A1114="Colorectal Cancer Screening", E1114="Utilization Rate (per 100,000 patients)"),
SUMIFS(COL!$D:$D,COL!$A:$A,C1114,COL!$G:$G, D1114),
IF(AND(A1114="Cervical Cancer Screening", E1114="Utilization Rate (per 100,000 patients)"),
SUMIFS(CERV!$D:$D,CERV!$A:$A,C1114,CERV!$G:$G,D1114),
IF(AND(A1114="Cancer Screening for CKD patients", E1114="Utilization Rate (per 100,000 patients)"),
SUMIFS(CANSCRN!$D:$D,CANSCRN!$A:$A,C1114,CANSCRN!$G:$G,D1114),
IF(AND(A1114="PSA Testing", E1114="Cost per service ($USD)"),
SUMIFS(PSA!$E:$E,PSA!$A:$A,C1114,PSA!$G:$G,D1114),
IF(AND(A1114="Colorectal Cancer Screening", E1114="Cost per service ($USD)"),
SUMIFS(COL!$E:$E,COL!$A:$A,C1114,COL!$G:$G,D1114),
IF(AND(A1114="Cervical Cancer Screening", E1114="Cost per service ($USD)"),
SUMIFS(CERV!$E:$E,CERV!$A:$A,C1114,CERV!$G:$G,D1114),
IF(AND(A1114="Cancer Screening for CKD patients", E1114="Cost per service ($USD)"),
SUMIFS(CANSCRN!$E:$E,CANSCRN!$A:$A,C1114,CANSCRN!$G:$G,D1114),
IF(AND(A1114="PSA Testing", E1114="Total Expenditure ($USD per 100,000 patients)"),
SUMIFS(PSA!$F:$F,PSA!$A:$A,C1114,PSA!$G:$G,D1114),
IF(AND(A1114="Colorectal Cancer Screening", E1114="Total Expenditure ($USD per 100,000 patients)"),
SUMIFS(COL!$F:$F,COL!$A:$A,C1114,COL!$G:$G,D1114),
IF(AND(A1114="Cervical Cancer Screening", E1114="Total Expenditure ($USD per 100,000 patients)"),
SUMIFS(CERV!$F:$F,CERV!$A:$A,C1114,CERV!$G:$G,D1114),
SUMIFS(CANSCRN!$F:$F,CANSCRN!$A:$A,C1114,CANSCRN!$G:$G,D1114))))))))))))</f>
        <v>8251.9964507542154</v>
      </c>
    </row>
    <row r="1115" spans="1:6" x14ac:dyDescent="0.2">
      <c r="A1115" s="24" t="s">
        <v>103</v>
      </c>
      <c r="B1115" s="24" t="s">
        <v>101</v>
      </c>
      <c r="C1115" s="24" t="s">
        <v>81</v>
      </c>
      <c r="D1115" s="24">
        <v>2011</v>
      </c>
      <c r="E1115" s="24" t="s">
        <v>102</v>
      </c>
      <c r="F1115" s="3">
        <f>IF(AND(A1115="PSA Testing", E1115= "Utilization Rate (per 100,000 patients)"),
SUMIFS(PSA!$D:$D,PSA!$A:$A,C1115,PSA!$G:$G,D1115),
IF(AND(A1115="Colorectal Cancer Screening", E1115="Utilization Rate (per 100,000 patients)"),
SUMIFS(COL!$D:$D,COL!$A:$A,C1115,COL!$G:$G, D1115),
IF(AND(A1115="Cervical Cancer Screening", E1115="Utilization Rate (per 100,000 patients)"),
SUMIFS(CERV!$D:$D,CERV!$A:$A,C1115,CERV!$G:$G,D1115),
IF(AND(A1115="Cancer Screening for CKD patients", E1115="Utilization Rate (per 100,000 patients)"),
SUMIFS(CANSCRN!$D:$D,CANSCRN!$A:$A,C1115,CANSCRN!$G:$G,D1115),
IF(AND(A1115="PSA Testing", E1115="Cost per service ($USD)"),
SUMIFS(PSA!$E:$E,PSA!$A:$A,C1115,PSA!$G:$G,D1115),
IF(AND(A1115="Colorectal Cancer Screening", E1115="Cost per service ($USD)"),
SUMIFS(COL!$E:$E,COL!$A:$A,C1115,COL!$G:$G,D1115),
IF(AND(A1115="Cervical Cancer Screening", E1115="Cost per service ($USD)"),
SUMIFS(CERV!$E:$E,CERV!$A:$A,C1115,CERV!$G:$G,D1115),
IF(AND(A1115="Cancer Screening for CKD patients", E1115="Cost per service ($USD)"),
SUMIFS(CANSCRN!$E:$E,CANSCRN!$A:$A,C1115,CANSCRN!$G:$G,D1115),
IF(AND(A1115="PSA Testing", E1115="Total Expenditure ($USD per 100,000 patients)"),
SUMIFS(PSA!$F:$F,PSA!$A:$A,C1115,PSA!$G:$G,D1115),
IF(AND(A1115="Colorectal Cancer Screening", E1115="Total Expenditure ($USD per 100,000 patients)"),
SUMIFS(COL!$F:$F,COL!$A:$A,C1115,COL!$G:$G,D1115),
IF(AND(A1115="Cervical Cancer Screening", E1115="Total Expenditure ($USD per 100,000 patients)"),
SUMIFS(CERV!$F:$F,CERV!$A:$A,C1115,CERV!$G:$G,D1115),
SUMIFS(CANSCRN!$F:$F,CANSCRN!$A:$A,C1115,CANSCRN!$G:$G,D1115))))))))))))</f>
        <v>8318.890814558059</v>
      </c>
    </row>
    <row r="1116" spans="1:6" x14ac:dyDescent="0.2">
      <c r="A1116" s="24" t="s">
        <v>103</v>
      </c>
      <c r="B1116" s="24" t="s">
        <v>101</v>
      </c>
      <c r="C1116" s="24" t="s">
        <v>81</v>
      </c>
      <c r="D1116" s="24">
        <v>2012</v>
      </c>
      <c r="E1116" s="24" t="s">
        <v>102</v>
      </c>
      <c r="F1116" s="3">
        <f>IF(AND(A1116="PSA Testing", E1116= "Utilization Rate (per 100,000 patients)"),
SUMIFS(PSA!$D:$D,PSA!$A:$A,C1116,PSA!$G:$G,D1116),
IF(AND(A1116="Colorectal Cancer Screening", E1116="Utilization Rate (per 100,000 patients)"),
SUMIFS(COL!$D:$D,COL!$A:$A,C1116,COL!$G:$G, D1116),
IF(AND(A1116="Cervical Cancer Screening", E1116="Utilization Rate (per 100,000 patients)"),
SUMIFS(CERV!$D:$D,CERV!$A:$A,C1116,CERV!$G:$G,D1116),
IF(AND(A1116="Cancer Screening for CKD patients", E1116="Utilization Rate (per 100,000 patients)"),
SUMIFS(CANSCRN!$D:$D,CANSCRN!$A:$A,C1116,CANSCRN!$G:$G,D1116),
IF(AND(A1116="PSA Testing", E1116="Cost per service ($USD)"),
SUMIFS(PSA!$E:$E,PSA!$A:$A,C1116,PSA!$G:$G,D1116),
IF(AND(A1116="Colorectal Cancer Screening", E1116="Cost per service ($USD)"),
SUMIFS(COL!$E:$E,COL!$A:$A,C1116,COL!$G:$G,D1116),
IF(AND(A1116="Cervical Cancer Screening", E1116="Cost per service ($USD)"),
SUMIFS(CERV!$E:$E,CERV!$A:$A,C1116,CERV!$G:$G,D1116),
IF(AND(A1116="Cancer Screening for CKD patients", E1116="Cost per service ($USD)"),
SUMIFS(CANSCRN!$E:$E,CANSCRN!$A:$A,C1116,CANSCRN!$G:$G,D1116),
IF(AND(A1116="PSA Testing", E1116="Total Expenditure ($USD per 100,000 patients)"),
SUMIFS(PSA!$F:$F,PSA!$A:$A,C1116,PSA!$G:$G,D1116),
IF(AND(A1116="Colorectal Cancer Screening", E1116="Total Expenditure ($USD per 100,000 patients)"),
SUMIFS(COL!$F:$F,COL!$A:$A,C1116,COL!$G:$G,D1116),
IF(AND(A1116="Cervical Cancer Screening", E1116="Total Expenditure ($USD per 100,000 patients)"),
SUMIFS(CERV!$F:$F,CERV!$A:$A,C1116,CERV!$G:$G,D1116),
SUMIFS(CANSCRN!$F:$F,CANSCRN!$A:$A,C1116,CANSCRN!$G:$G,D1116))))))))))))</f>
        <v>5929.9191374663069</v>
      </c>
    </row>
    <row r="1117" spans="1:6" x14ac:dyDescent="0.2">
      <c r="A1117" s="24" t="s">
        <v>103</v>
      </c>
      <c r="B1117" s="24" t="s">
        <v>101</v>
      </c>
      <c r="C1117" s="24" t="s">
        <v>81</v>
      </c>
      <c r="D1117" s="24">
        <v>2013</v>
      </c>
      <c r="E1117" s="24" t="s">
        <v>102</v>
      </c>
      <c r="F1117" s="3">
        <f>IF(AND(A1117="PSA Testing", E1117= "Utilization Rate (per 100,000 patients)"),
SUMIFS(PSA!$D:$D,PSA!$A:$A,C1117,PSA!$G:$G,D1117),
IF(AND(A1117="Colorectal Cancer Screening", E1117="Utilization Rate (per 100,000 patients)"),
SUMIFS(COL!$D:$D,COL!$A:$A,C1117,COL!$G:$G, D1117),
IF(AND(A1117="Cervical Cancer Screening", E1117="Utilization Rate (per 100,000 patients)"),
SUMIFS(CERV!$D:$D,CERV!$A:$A,C1117,CERV!$G:$G,D1117),
IF(AND(A1117="Cancer Screening for CKD patients", E1117="Utilization Rate (per 100,000 patients)"),
SUMIFS(CANSCRN!$D:$D,CANSCRN!$A:$A,C1117,CANSCRN!$G:$G,D1117),
IF(AND(A1117="PSA Testing", E1117="Cost per service ($USD)"),
SUMIFS(PSA!$E:$E,PSA!$A:$A,C1117,PSA!$G:$G,D1117),
IF(AND(A1117="Colorectal Cancer Screening", E1117="Cost per service ($USD)"),
SUMIFS(COL!$E:$E,COL!$A:$A,C1117,COL!$G:$G,D1117),
IF(AND(A1117="Cervical Cancer Screening", E1117="Cost per service ($USD)"),
SUMIFS(CERV!$E:$E,CERV!$A:$A,C1117,CERV!$G:$G,D1117),
IF(AND(A1117="Cancer Screening for CKD patients", E1117="Cost per service ($USD)"),
SUMIFS(CANSCRN!$E:$E,CANSCRN!$A:$A,C1117,CANSCRN!$G:$G,D1117),
IF(AND(A1117="PSA Testing", E1117="Total Expenditure ($USD per 100,000 patients)"),
SUMIFS(PSA!$F:$F,PSA!$A:$A,C1117,PSA!$G:$G,D1117),
IF(AND(A1117="Colorectal Cancer Screening", E1117="Total Expenditure ($USD per 100,000 patients)"),
SUMIFS(COL!$F:$F,COL!$A:$A,C1117,COL!$G:$G,D1117),
IF(AND(A1117="Cervical Cancer Screening", E1117="Total Expenditure ($USD per 100,000 patients)"),
SUMIFS(CERV!$F:$F,CERV!$A:$A,C1117,CERV!$G:$G,D1117),
SUMIFS(CANSCRN!$F:$F,CANSCRN!$A:$A,C1117,CANSCRN!$G:$G,D1117))))))))))))</f>
        <v>5912.1621621621625</v>
      </c>
    </row>
    <row r="1118" spans="1:6" x14ac:dyDescent="0.2">
      <c r="A1118" s="24" t="s">
        <v>103</v>
      </c>
      <c r="B1118" s="24" t="s">
        <v>101</v>
      </c>
      <c r="C1118" s="24" t="s">
        <v>81</v>
      </c>
      <c r="D1118" s="24">
        <v>2014</v>
      </c>
      <c r="E1118" s="24" t="s">
        <v>102</v>
      </c>
      <c r="F1118" s="3">
        <f>IF(AND(A1118="PSA Testing", E1118= "Utilization Rate (per 100,000 patients)"),
SUMIFS(PSA!$D:$D,PSA!$A:$A,C1118,PSA!$G:$G,D1118),
IF(AND(A1118="Colorectal Cancer Screening", E1118="Utilization Rate (per 100,000 patients)"),
SUMIFS(COL!$D:$D,COL!$A:$A,C1118,COL!$G:$G, D1118),
IF(AND(A1118="Cervical Cancer Screening", E1118="Utilization Rate (per 100,000 patients)"),
SUMIFS(CERV!$D:$D,CERV!$A:$A,C1118,CERV!$G:$G,D1118),
IF(AND(A1118="Cancer Screening for CKD patients", E1118="Utilization Rate (per 100,000 patients)"),
SUMIFS(CANSCRN!$D:$D,CANSCRN!$A:$A,C1118,CANSCRN!$G:$G,D1118),
IF(AND(A1118="PSA Testing", E1118="Cost per service ($USD)"),
SUMIFS(PSA!$E:$E,PSA!$A:$A,C1118,PSA!$G:$G,D1118),
IF(AND(A1118="Colorectal Cancer Screening", E1118="Cost per service ($USD)"),
SUMIFS(COL!$E:$E,COL!$A:$A,C1118,COL!$G:$G,D1118),
IF(AND(A1118="Cervical Cancer Screening", E1118="Cost per service ($USD)"),
SUMIFS(CERV!$E:$E,CERV!$A:$A,C1118,CERV!$G:$G,D1118),
IF(AND(A1118="Cancer Screening for CKD patients", E1118="Cost per service ($USD)"),
SUMIFS(CANSCRN!$E:$E,CANSCRN!$A:$A,C1118,CANSCRN!$G:$G,D1118),
IF(AND(A1118="PSA Testing", E1118="Total Expenditure ($USD per 100,000 patients)"),
SUMIFS(PSA!$F:$F,PSA!$A:$A,C1118,PSA!$G:$G,D1118),
IF(AND(A1118="Colorectal Cancer Screening", E1118="Total Expenditure ($USD per 100,000 patients)"),
SUMIFS(COL!$F:$F,COL!$A:$A,C1118,COL!$G:$G,D1118),
IF(AND(A1118="Cervical Cancer Screening", E1118="Total Expenditure ($USD per 100,000 patients)"),
SUMIFS(CERV!$F:$F,CERV!$A:$A,C1118,CERV!$G:$G,D1118),
SUMIFS(CANSCRN!$F:$F,CANSCRN!$A:$A,C1118,CANSCRN!$G:$G,D1118))))))))))))</f>
        <v>4798.6289631533846</v>
      </c>
    </row>
    <row r="1119" spans="1:6" x14ac:dyDescent="0.2">
      <c r="A1119" s="24" t="s">
        <v>103</v>
      </c>
      <c r="B1119" s="24" t="s">
        <v>101</v>
      </c>
      <c r="C1119" s="24" t="s">
        <v>81</v>
      </c>
      <c r="D1119" s="24">
        <v>2015</v>
      </c>
      <c r="E1119" s="24" t="s">
        <v>102</v>
      </c>
      <c r="F1119" s="3">
        <f>IF(AND(A1119="PSA Testing", E1119= "Utilization Rate (per 100,000 patients)"),
SUMIFS(PSA!$D:$D,PSA!$A:$A,C1119,PSA!$G:$G,D1119),
IF(AND(A1119="Colorectal Cancer Screening", E1119="Utilization Rate (per 100,000 patients)"),
SUMIFS(COL!$D:$D,COL!$A:$A,C1119,COL!$G:$G, D1119),
IF(AND(A1119="Cervical Cancer Screening", E1119="Utilization Rate (per 100,000 patients)"),
SUMIFS(CERV!$D:$D,CERV!$A:$A,C1119,CERV!$G:$G,D1119),
IF(AND(A1119="Cancer Screening for CKD patients", E1119="Utilization Rate (per 100,000 patients)"),
SUMIFS(CANSCRN!$D:$D,CANSCRN!$A:$A,C1119,CANSCRN!$G:$G,D1119),
IF(AND(A1119="PSA Testing", E1119="Cost per service ($USD)"),
SUMIFS(PSA!$E:$E,PSA!$A:$A,C1119,PSA!$G:$G,D1119),
IF(AND(A1119="Colorectal Cancer Screening", E1119="Cost per service ($USD)"),
SUMIFS(COL!$E:$E,COL!$A:$A,C1119,COL!$G:$G,D1119),
IF(AND(A1119="Cervical Cancer Screening", E1119="Cost per service ($USD)"),
SUMIFS(CERV!$E:$E,CERV!$A:$A,C1119,CERV!$G:$G,D1119),
IF(AND(A1119="Cancer Screening for CKD patients", E1119="Cost per service ($USD)"),
SUMIFS(CANSCRN!$E:$E,CANSCRN!$A:$A,C1119,CANSCRN!$G:$G,D1119),
IF(AND(A1119="PSA Testing", E1119="Total Expenditure ($USD per 100,000 patients)"),
SUMIFS(PSA!$F:$F,PSA!$A:$A,C1119,PSA!$G:$G,D1119),
IF(AND(A1119="Colorectal Cancer Screening", E1119="Total Expenditure ($USD per 100,000 patients)"),
SUMIFS(COL!$F:$F,COL!$A:$A,C1119,COL!$G:$G,D1119),
IF(AND(A1119="Cervical Cancer Screening", E1119="Total Expenditure ($USD per 100,000 patients)"),
SUMIFS(CERV!$F:$F,CERV!$A:$A,C1119,CERV!$G:$G,D1119),
SUMIFS(CANSCRN!$F:$F,CANSCRN!$A:$A,C1119,CANSCRN!$G:$G,D1119))))))))))))</f>
        <v>6203.7037037037035</v>
      </c>
    </row>
    <row r="1120" spans="1:6" x14ac:dyDescent="0.2">
      <c r="A1120" s="24" t="s">
        <v>103</v>
      </c>
      <c r="B1120" s="24" t="s">
        <v>101</v>
      </c>
      <c r="C1120" s="24" t="s">
        <v>81</v>
      </c>
      <c r="D1120" s="24">
        <v>2016</v>
      </c>
      <c r="E1120" s="24" t="s">
        <v>102</v>
      </c>
      <c r="F1120" s="3">
        <f>IF(AND(A1120="PSA Testing", E1120= "Utilization Rate (per 100,000 patients)"),
SUMIFS(PSA!$D:$D,PSA!$A:$A,C1120,PSA!$G:$G,D1120),
IF(AND(A1120="Colorectal Cancer Screening", E1120="Utilization Rate (per 100,000 patients)"),
SUMIFS(COL!$D:$D,COL!$A:$A,C1120,COL!$G:$G, D1120),
IF(AND(A1120="Cervical Cancer Screening", E1120="Utilization Rate (per 100,000 patients)"),
SUMIFS(CERV!$D:$D,CERV!$A:$A,C1120,CERV!$G:$G,D1120),
IF(AND(A1120="Cancer Screening for CKD patients", E1120="Utilization Rate (per 100,000 patients)"),
SUMIFS(CANSCRN!$D:$D,CANSCRN!$A:$A,C1120,CANSCRN!$G:$G,D1120),
IF(AND(A1120="PSA Testing", E1120="Cost per service ($USD)"),
SUMIFS(PSA!$E:$E,PSA!$A:$A,C1120,PSA!$G:$G,D1120),
IF(AND(A1120="Colorectal Cancer Screening", E1120="Cost per service ($USD)"),
SUMIFS(COL!$E:$E,COL!$A:$A,C1120,COL!$G:$G,D1120),
IF(AND(A1120="Cervical Cancer Screening", E1120="Cost per service ($USD)"),
SUMIFS(CERV!$E:$E,CERV!$A:$A,C1120,CERV!$G:$G,D1120),
IF(AND(A1120="Cancer Screening for CKD patients", E1120="Cost per service ($USD)"),
SUMIFS(CANSCRN!$E:$E,CANSCRN!$A:$A,C1120,CANSCRN!$G:$G,D1120),
IF(AND(A1120="PSA Testing", E1120="Total Expenditure ($USD per 100,000 patients)"),
SUMIFS(PSA!$F:$F,PSA!$A:$A,C1120,PSA!$G:$G,D1120),
IF(AND(A1120="Colorectal Cancer Screening", E1120="Total Expenditure ($USD per 100,000 patients)"),
SUMIFS(COL!$F:$F,COL!$A:$A,C1120,COL!$G:$G,D1120),
IF(AND(A1120="Cervical Cancer Screening", E1120="Total Expenditure ($USD per 100,000 patients)"),
SUMIFS(CERV!$F:$F,CERV!$A:$A,C1120,CERV!$G:$G,D1120),
SUMIFS(CANSCRN!$F:$F,CANSCRN!$A:$A,C1120,CANSCRN!$G:$G,D1120))))))))))))</f>
        <v>4562.3836126629421</v>
      </c>
    </row>
    <row r="1121" spans="1:6" x14ac:dyDescent="0.2">
      <c r="A1121" s="24" t="s">
        <v>103</v>
      </c>
      <c r="B1121" s="24" t="s">
        <v>101</v>
      </c>
      <c r="C1121" s="24" t="s">
        <v>81</v>
      </c>
      <c r="D1121" s="24">
        <v>2017</v>
      </c>
      <c r="E1121" s="24" t="s">
        <v>102</v>
      </c>
      <c r="F1121" s="3">
        <f>IF(AND(A1121="PSA Testing", E1121= "Utilization Rate (per 100,000 patients)"),
SUMIFS(PSA!$D:$D,PSA!$A:$A,C1121,PSA!$G:$G,D1121),
IF(AND(A1121="Colorectal Cancer Screening", E1121="Utilization Rate (per 100,000 patients)"),
SUMIFS(COL!$D:$D,COL!$A:$A,C1121,COL!$G:$G, D1121),
IF(AND(A1121="Cervical Cancer Screening", E1121="Utilization Rate (per 100,000 patients)"),
SUMIFS(CERV!$D:$D,CERV!$A:$A,C1121,CERV!$G:$G,D1121),
IF(AND(A1121="Cancer Screening for CKD patients", E1121="Utilization Rate (per 100,000 patients)"),
SUMIFS(CANSCRN!$D:$D,CANSCRN!$A:$A,C1121,CANSCRN!$G:$G,D1121),
IF(AND(A1121="PSA Testing", E1121="Cost per service ($USD)"),
SUMIFS(PSA!$E:$E,PSA!$A:$A,C1121,PSA!$G:$G,D1121),
IF(AND(A1121="Colorectal Cancer Screening", E1121="Cost per service ($USD)"),
SUMIFS(COL!$E:$E,COL!$A:$A,C1121,COL!$G:$G,D1121),
IF(AND(A1121="Cervical Cancer Screening", E1121="Cost per service ($USD)"),
SUMIFS(CERV!$E:$E,CERV!$A:$A,C1121,CERV!$G:$G,D1121),
IF(AND(A1121="Cancer Screening for CKD patients", E1121="Cost per service ($USD)"),
SUMIFS(CANSCRN!$E:$E,CANSCRN!$A:$A,C1121,CANSCRN!$G:$G,D1121),
IF(AND(A1121="PSA Testing", E1121="Total Expenditure ($USD per 100,000 patients)"),
SUMIFS(PSA!$F:$F,PSA!$A:$A,C1121,PSA!$G:$G,D1121),
IF(AND(A1121="Colorectal Cancer Screening", E1121="Total Expenditure ($USD per 100,000 patients)"),
SUMIFS(COL!$F:$F,COL!$A:$A,C1121,COL!$G:$G,D1121),
IF(AND(A1121="Cervical Cancer Screening", E1121="Total Expenditure ($USD per 100,000 patients)"),
SUMIFS(CERV!$F:$F,CERV!$A:$A,C1121,CERV!$G:$G,D1121),
SUMIFS(CANSCRN!$F:$F,CANSCRN!$A:$A,C1121,CANSCRN!$G:$G,D1121))))))))))))</f>
        <v>5795.6777996070723</v>
      </c>
    </row>
    <row r="1122" spans="1:6" x14ac:dyDescent="0.2">
      <c r="A1122" s="24" t="s">
        <v>103</v>
      </c>
      <c r="B1122" s="24" t="s">
        <v>101</v>
      </c>
      <c r="C1122" s="24" t="s">
        <v>81</v>
      </c>
      <c r="D1122" s="24">
        <v>2018</v>
      </c>
      <c r="E1122" s="24" t="s">
        <v>102</v>
      </c>
      <c r="F1122" s="3">
        <f>IF(AND(A1122="PSA Testing", E1122= "Utilization Rate (per 100,000 patients)"),
SUMIFS(PSA!$D:$D,PSA!$A:$A,C1122,PSA!$G:$G,D1122),
IF(AND(A1122="Colorectal Cancer Screening", E1122="Utilization Rate (per 100,000 patients)"),
SUMIFS(COL!$D:$D,COL!$A:$A,C1122,COL!$G:$G, D1122),
IF(AND(A1122="Cervical Cancer Screening", E1122="Utilization Rate (per 100,000 patients)"),
SUMIFS(CERV!$D:$D,CERV!$A:$A,C1122,CERV!$G:$G,D1122),
IF(AND(A1122="Cancer Screening for CKD patients", E1122="Utilization Rate (per 100,000 patients)"),
SUMIFS(CANSCRN!$D:$D,CANSCRN!$A:$A,C1122,CANSCRN!$G:$G,D1122),
IF(AND(A1122="PSA Testing", E1122="Cost per service ($USD)"),
SUMIFS(PSA!$E:$E,PSA!$A:$A,C1122,PSA!$G:$G,D1122),
IF(AND(A1122="Colorectal Cancer Screening", E1122="Cost per service ($USD)"),
SUMIFS(COL!$E:$E,COL!$A:$A,C1122,COL!$G:$G,D1122),
IF(AND(A1122="Cervical Cancer Screening", E1122="Cost per service ($USD)"),
SUMIFS(CERV!$E:$E,CERV!$A:$A,C1122,CERV!$G:$G,D1122),
IF(AND(A1122="Cancer Screening for CKD patients", E1122="Cost per service ($USD)"),
SUMIFS(CANSCRN!$E:$E,CANSCRN!$A:$A,C1122,CANSCRN!$G:$G,D1122),
IF(AND(A1122="PSA Testing", E1122="Total Expenditure ($USD per 100,000 patients)"),
SUMIFS(PSA!$F:$F,PSA!$A:$A,C1122,PSA!$G:$G,D1122),
IF(AND(A1122="Colorectal Cancer Screening", E1122="Total Expenditure ($USD per 100,000 patients)"),
SUMIFS(COL!$F:$F,COL!$A:$A,C1122,COL!$G:$G,D1122),
IF(AND(A1122="Cervical Cancer Screening", E1122="Total Expenditure ($USD per 100,000 patients)"),
SUMIFS(CERV!$F:$F,CERV!$A:$A,C1122,CERV!$G:$G,D1122),
SUMIFS(CANSCRN!$F:$F,CANSCRN!$A:$A,C1122,CANSCRN!$G:$G,D1122))))))))))))</f>
        <v>4562.0437956204378</v>
      </c>
    </row>
    <row r="1123" spans="1:6" x14ac:dyDescent="0.2">
      <c r="A1123" s="24" t="s">
        <v>103</v>
      </c>
      <c r="B1123" s="24" t="s">
        <v>101</v>
      </c>
      <c r="C1123" s="24" t="s">
        <v>81</v>
      </c>
      <c r="D1123" s="24">
        <v>2019</v>
      </c>
      <c r="E1123" s="24" t="s">
        <v>102</v>
      </c>
      <c r="F1123" s="3">
        <f>IF(AND(A1123="PSA Testing", E1123= "Utilization Rate (per 100,000 patients)"),
SUMIFS(PSA!$D:$D,PSA!$A:$A,C1123,PSA!$G:$G,D1123),
IF(AND(A1123="Colorectal Cancer Screening", E1123="Utilization Rate (per 100,000 patients)"),
SUMIFS(COL!$D:$D,COL!$A:$A,C1123,COL!$G:$G, D1123),
IF(AND(A1123="Cervical Cancer Screening", E1123="Utilization Rate (per 100,000 patients)"),
SUMIFS(CERV!$D:$D,CERV!$A:$A,C1123,CERV!$G:$G,D1123),
IF(AND(A1123="Cancer Screening for CKD patients", E1123="Utilization Rate (per 100,000 patients)"),
SUMIFS(CANSCRN!$D:$D,CANSCRN!$A:$A,C1123,CANSCRN!$G:$G,D1123),
IF(AND(A1123="PSA Testing", E1123="Cost per service ($USD)"),
SUMIFS(PSA!$E:$E,PSA!$A:$A,C1123,PSA!$G:$G,D1123),
IF(AND(A1123="Colorectal Cancer Screening", E1123="Cost per service ($USD)"),
SUMIFS(COL!$E:$E,COL!$A:$A,C1123,COL!$G:$G,D1123),
IF(AND(A1123="Cervical Cancer Screening", E1123="Cost per service ($USD)"),
SUMIFS(CERV!$E:$E,CERV!$A:$A,C1123,CERV!$G:$G,D1123),
IF(AND(A1123="Cancer Screening for CKD patients", E1123="Cost per service ($USD)"),
SUMIFS(CANSCRN!$E:$E,CANSCRN!$A:$A,C1123,CANSCRN!$G:$G,D1123),
IF(AND(A1123="PSA Testing", E1123="Total Expenditure ($USD per 100,000 patients)"),
SUMIFS(PSA!$F:$F,PSA!$A:$A,C1123,PSA!$G:$G,D1123),
IF(AND(A1123="Colorectal Cancer Screening", E1123="Total Expenditure ($USD per 100,000 patients)"),
SUMIFS(COL!$F:$F,COL!$A:$A,C1123,COL!$G:$G,D1123),
IF(AND(A1123="Cervical Cancer Screening", E1123="Total Expenditure ($USD per 100,000 patients)"),
SUMIFS(CERV!$F:$F,CERV!$A:$A,C1123,CERV!$G:$G,D1123),
SUMIFS(CANSCRN!$F:$F,CANSCRN!$A:$A,C1123,CANSCRN!$G:$G,D1123))))))))))))</f>
        <v>6104.1292639138237</v>
      </c>
    </row>
    <row r="1124" spans="1:6" x14ac:dyDescent="0.2">
      <c r="A1124" s="24" t="s">
        <v>105</v>
      </c>
      <c r="B1124" s="24" t="s">
        <v>101</v>
      </c>
      <c r="C1124" s="24" t="s">
        <v>30</v>
      </c>
      <c r="D1124" s="24">
        <v>2009</v>
      </c>
      <c r="E1124" s="24" t="s">
        <v>102</v>
      </c>
      <c r="F1124">
        <f>IF(AND(A1124="PSA Testing", E1124= "Utilization Rate (per 100,000 patients)"),
SUMIFS(PSA!$D:$D,PSA!$A:$A,C1124,PSA!$G:$G,D1124),
IF(AND(A1124="Colorectal Cancer Screening", E1124="Utilization Rate (per 100,000 patients)"),
SUMIFS(COL!$D:$D,COL!$A:$A,C1124,COL!$G:$G, D1124),
IF(AND(A1124="Cervical Cancer Screening", E1124="Utilization Rate (per 100,000 patients)"),
SUMIFS(CERV!$D:$D,CERV!$A:$A,C1124,CERV!$G:$G,D1124),
IF(AND(A1124="Cancer Screening for CKD patients", E1124="Utilization Rate (per 100,000 patients)"),
SUMIFS(CANSCRN!$D:$D,CANSCRN!$A:$A,C1124,CANSCRN!$G:$G,D1124),
IF(AND(A1124="PSA Testing", E1124="Cost per service ($USD)"),
SUMIFS(PSA!$E:$E,PSA!$A:$A,C1124,PSA!$G:$G,D1124),
IF(AND(A1124="Colorectal Cancer Screening", E1124="Cost per service ($USD)"),
SUMIFS(COL!$E:$E,COL!$A:$A,C1124,COL!$G:$G,D1124),
IF(AND(A1124="Cervical Cancer Screening", E1124="Cost per service ($USD)"),
SUMIFS(CERV!$E:$E,CERV!$A:$A,C1124,CERV!$G:$G,D1124),
IF(AND(A1124="Cancer Screening for CKD patients", E1124="Cost per service ($USD)"),
SUMIFS(CANSCRN!$E:$E,CANSCRN!$A:$A,C1124,CANSCRN!$G:$G,D1124),
IF(AND(A1124="PSA Testing", E1124="Total Expenditure ($USD per 100,000 patients)"),
SUMIFS(PSA!$F:$F,PSA!$A:$A,C1124,PSA!$G:$G,D1124),
IF(AND(A1124="Colorectal Cancer Screening", E1124="Total Expenditure ($USD per 100,000 patients)"),
SUMIFS(COL!$F:$F,COL!$A:$A,C1124,COL!$G:$G,D1124),
IF(AND(A1124="Cervical Cancer Screening", E1124="Total Expenditure ($USD per 100,000 patients)"),
SUMIFS(CERV!$F:$F,CERV!$A:$A,C1124,CERV!$G:$G,D1124),
SUMIFS(CANSCRN!$F:$F,CANSCRN!$A:$A,C1124,CANSCRN!$G:$G,D1124))))))))))))</f>
        <v>5642.6332288401254</v>
      </c>
    </row>
    <row r="1125" spans="1:6" x14ac:dyDescent="0.2">
      <c r="A1125" s="24" t="s">
        <v>105</v>
      </c>
      <c r="B1125" s="24" t="s">
        <v>101</v>
      </c>
      <c r="C1125" s="24" t="s">
        <v>30</v>
      </c>
      <c r="D1125" s="24">
        <v>2010</v>
      </c>
      <c r="E1125" s="24" t="s">
        <v>102</v>
      </c>
      <c r="F1125">
        <f>IF(AND(A1125="PSA Testing", E1125= "Utilization Rate (per 100,000 patients)"),
SUMIFS(PSA!$D:$D,PSA!$A:$A,C1125,PSA!$G:$G,D1125),
IF(AND(A1125="Colorectal Cancer Screening", E1125="Utilization Rate (per 100,000 patients)"),
SUMIFS(COL!$D:$D,COL!$A:$A,C1125,COL!$G:$G, D1125),
IF(AND(A1125="Cervical Cancer Screening", E1125="Utilization Rate (per 100,000 patients)"),
SUMIFS(CERV!$D:$D,CERV!$A:$A,C1125,CERV!$G:$G,D1125),
IF(AND(A1125="Cancer Screening for CKD patients", E1125="Utilization Rate (per 100,000 patients)"),
SUMIFS(CANSCRN!$D:$D,CANSCRN!$A:$A,C1125,CANSCRN!$G:$G,D1125),
IF(AND(A1125="PSA Testing", E1125="Cost per service ($USD)"),
SUMIFS(PSA!$E:$E,PSA!$A:$A,C1125,PSA!$G:$G,D1125),
IF(AND(A1125="Colorectal Cancer Screening", E1125="Cost per service ($USD)"),
SUMIFS(COL!$E:$E,COL!$A:$A,C1125,COL!$G:$G,D1125),
IF(AND(A1125="Cervical Cancer Screening", E1125="Cost per service ($USD)"),
SUMIFS(CERV!$E:$E,CERV!$A:$A,C1125,CERV!$G:$G,D1125),
IF(AND(A1125="Cancer Screening for CKD patients", E1125="Cost per service ($USD)"),
SUMIFS(CANSCRN!$E:$E,CANSCRN!$A:$A,C1125,CANSCRN!$G:$G,D1125),
IF(AND(A1125="PSA Testing", E1125="Total Expenditure ($USD per 100,000 patients)"),
SUMIFS(PSA!$F:$F,PSA!$A:$A,C1125,PSA!$G:$G,D1125),
IF(AND(A1125="Colorectal Cancer Screening", E1125="Total Expenditure ($USD per 100,000 patients)"),
SUMIFS(COL!$F:$F,COL!$A:$A,C1125,COL!$G:$G,D1125),
IF(AND(A1125="Cervical Cancer Screening", E1125="Total Expenditure ($USD per 100,000 patients)"),
SUMIFS(CERV!$F:$F,CERV!$A:$A,C1125,CERV!$G:$G,D1125),
SUMIFS(CANSCRN!$F:$F,CANSCRN!$A:$A,C1125,CANSCRN!$G:$G,D1125))))))))))))</f>
        <v>4761.9047619047615</v>
      </c>
    </row>
    <row r="1126" spans="1:6" x14ac:dyDescent="0.2">
      <c r="A1126" s="24" t="s">
        <v>105</v>
      </c>
      <c r="B1126" s="24" t="s">
        <v>101</v>
      </c>
      <c r="C1126" s="24" t="s">
        <v>30</v>
      </c>
      <c r="D1126" s="24">
        <v>2011</v>
      </c>
      <c r="E1126" s="24" t="s">
        <v>102</v>
      </c>
      <c r="F1126">
        <f>IF(AND(A1126="PSA Testing", E1126= "Utilization Rate (per 100,000 patients)"),
SUMIFS(PSA!$D:$D,PSA!$A:$A,C1126,PSA!$G:$G,D1126),
IF(AND(A1126="Colorectal Cancer Screening", E1126="Utilization Rate (per 100,000 patients)"),
SUMIFS(COL!$D:$D,COL!$A:$A,C1126,COL!$G:$G, D1126),
IF(AND(A1126="Cervical Cancer Screening", E1126="Utilization Rate (per 100,000 patients)"),
SUMIFS(CERV!$D:$D,CERV!$A:$A,C1126,CERV!$G:$G,D1126),
IF(AND(A1126="Cancer Screening for CKD patients", E1126="Utilization Rate (per 100,000 patients)"),
SUMIFS(CANSCRN!$D:$D,CANSCRN!$A:$A,C1126,CANSCRN!$G:$G,D1126),
IF(AND(A1126="PSA Testing", E1126="Cost per service ($USD)"),
SUMIFS(PSA!$E:$E,PSA!$A:$A,C1126,PSA!$G:$G,D1126),
IF(AND(A1126="Colorectal Cancer Screening", E1126="Cost per service ($USD)"),
SUMIFS(COL!$E:$E,COL!$A:$A,C1126,COL!$G:$G,D1126),
IF(AND(A1126="Cervical Cancer Screening", E1126="Cost per service ($USD)"),
SUMIFS(CERV!$E:$E,CERV!$A:$A,C1126,CERV!$G:$G,D1126),
IF(AND(A1126="Cancer Screening for CKD patients", E1126="Cost per service ($USD)"),
SUMIFS(CANSCRN!$E:$E,CANSCRN!$A:$A,C1126,CANSCRN!$G:$G,D1126),
IF(AND(A1126="PSA Testing", E1126="Total Expenditure ($USD per 100,000 patients)"),
SUMIFS(PSA!$F:$F,PSA!$A:$A,C1126,PSA!$G:$G,D1126),
IF(AND(A1126="Colorectal Cancer Screening", E1126="Total Expenditure ($USD per 100,000 patients)"),
SUMIFS(COL!$F:$F,COL!$A:$A,C1126,COL!$G:$G,D1126),
IF(AND(A1126="Cervical Cancer Screening", E1126="Total Expenditure ($USD per 100,000 patients)"),
SUMIFS(CERV!$F:$F,CERV!$A:$A,C1126,CERV!$G:$G,D1126),
SUMIFS(CANSCRN!$F:$F,CANSCRN!$A:$A,C1126,CANSCRN!$G:$G,D1126))))))))))))</f>
        <v>0</v>
      </c>
    </row>
    <row r="1127" spans="1:6" x14ac:dyDescent="0.2">
      <c r="A1127" s="24" t="s">
        <v>105</v>
      </c>
      <c r="B1127" s="24" t="s">
        <v>101</v>
      </c>
      <c r="C1127" s="24" t="s">
        <v>30</v>
      </c>
      <c r="D1127" s="24">
        <v>2012</v>
      </c>
      <c r="E1127" s="24" t="s">
        <v>102</v>
      </c>
      <c r="F1127">
        <f>IF(AND(A1127="PSA Testing", E1127= "Utilization Rate (per 100,000 patients)"),
SUMIFS(PSA!$D:$D,PSA!$A:$A,C1127,PSA!$G:$G,D1127),
IF(AND(A1127="Colorectal Cancer Screening", E1127="Utilization Rate (per 100,000 patients)"),
SUMIFS(COL!$D:$D,COL!$A:$A,C1127,COL!$G:$G, D1127),
IF(AND(A1127="Cervical Cancer Screening", E1127="Utilization Rate (per 100,000 patients)"),
SUMIFS(CERV!$D:$D,CERV!$A:$A,C1127,CERV!$G:$G,D1127),
IF(AND(A1127="Cancer Screening for CKD patients", E1127="Utilization Rate (per 100,000 patients)"),
SUMIFS(CANSCRN!$D:$D,CANSCRN!$A:$A,C1127,CANSCRN!$G:$G,D1127),
IF(AND(A1127="PSA Testing", E1127="Cost per service ($USD)"),
SUMIFS(PSA!$E:$E,PSA!$A:$A,C1127,PSA!$G:$G,D1127),
IF(AND(A1127="Colorectal Cancer Screening", E1127="Cost per service ($USD)"),
SUMIFS(COL!$E:$E,COL!$A:$A,C1127,COL!$G:$G,D1127),
IF(AND(A1127="Cervical Cancer Screening", E1127="Cost per service ($USD)"),
SUMIFS(CERV!$E:$E,CERV!$A:$A,C1127,CERV!$G:$G,D1127),
IF(AND(A1127="Cancer Screening for CKD patients", E1127="Cost per service ($USD)"),
SUMIFS(CANSCRN!$E:$E,CANSCRN!$A:$A,C1127,CANSCRN!$G:$G,D1127),
IF(AND(A1127="PSA Testing", E1127="Total Expenditure ($USD per 100,000 patients)"),
SUMIFS(PSA!$F:$F,PSA!$A:$A,C1127,PSA!$G:$G,D1127),
IF(AND(A1127="Colorectal Cancer Screening", E1127="Total Expenditure ($USD per 100,000 patients)"),
SUMIFS(COL!$F:$F,COL!$A:$A,C1127,COL!$G:$G,D1127),
IF(AND(A1127="Cervical Cancer Screening", E1127="Total Expenditure ($USD per 100,000 patients)"),
SUMIFS(CERV!$F:$F,CERV!$A:$A,C1127,CERV!$G:$G,D1127),
SUMIFS(CANSCRN!$F:$F,CANSCRN!$A:$A,C1127,CANSCRN!$G:$G,D1127))))))))))))</f>
        <v>0</v>
      </c>
    </row>
    <row r="1128" spans="1:6" x14ac:dyDescent="0.2">
      <c r="A1128" s="24" t="s">
        <v>105</v>
      </c>
      <c r="B1128" s="24" t="s">
        <v>101</v>
      </c>
      <c r="C1128" s="24" t="s">
        <v>30</v>
      </c>
      <c r="D1128" s="24">
        <v>2013</v>
      </c>
      <c r="E1128" s="24" t="s">
        <v>102</v>
      </c>
      <c r="F1128">
        <f>IF(AND(A1128="PSA Testing", E1128= "Utilization Rate (per 100,000 patients)"),
SUMIFS(PSA!$D:$D,PSA!$A:$A,C1128,PSA!$G:$G,D1128),
IF(AND(A1128="Colorectal Cancer Screening", E1128="Utilization Rate (per 100,000 patients)"),
SUMIFS(COL!$D:$D,COL!$A:$A,C1128,COL!$G:$G, D1128),
IF(AND(A1128="Cervical Cancer Screening", E1128="Utilization Rate (per 100,000 patients)"),
SUMIFS(CERV!$D:$D,CERV!$A:$A,C1128,CERV!$G:$G,D1128),
IF(AND(A1128="Cancer Screening for CKD patients", E1128="Utilization Rate (per 100,000 patients)"),
SUMIFS(CANSCRN!$D:$D,CANSCRN!$A:$A,C1128,CANSCRN!$G:$G,D1128),
IF(AND(A1128="PSA Testing", E1128="Cost per service ($USD)"),
SUMIFS(PSA!$E:$E,PSA!$A:$A,C1128,PSA!$G:$G,D1128),
IF(AND(A1128="Colorectal Cancer Screening", E1128="Cost per service ($USD)"),
SUMIFS(COL!$E:$E,COL!$A:$A,C1128,COL!$G:$G,D1128),
IF(AND(A1128="Cervical Cancer Screening", E1128="Cost per service ($USD)"),
SUMIFS(CERV!$E:$E,CERV!$A:$A,C1128,CERV!$G:$G,D1128),
IF(AND(A1128="Cancer Screening for CKD patients", E1128="Cost per service ($USD)"),
SUMIFS(CANSCRN!$E:$E,CANSCRN!$A:$A,C1128,CANSCRN!$G:$G,D1128),
IF(AND(A1128="PSA Testing", E1128="Total Expenditure ($USD per 100,000 patients)"),
SUMIFS(PSA!$F:$F,PSA!$A:$A,C1128,PSA!$G:$G,D1128),
IF(AND(A1128="Colorectal Cancer Screening", E1128="Total Expenditure ($USD per 100,000 patients)"),
SUMIFS(COL!$F:$F,COL!$A:$A,C1128,COL!$G:$G,D1128),
IF(AND(A1128="Cervical Cancer Screening", E1128="Total Expenditure ($USD per 100,000 patients)"),
SUMIFS(CERV!$F:$F,CERV!$A:$A,C1128,CERV!$G:$G,D1128),
SUMIFS(CANSCRN!$F:$F,CANSCRN!$A:$A,C1128,CANSCRN!$G:$G,D1128))))))))))))</f>
        <v>0</v>
      </c>
    </row>
    <row r="1129" spans="1:6" x14ac:dyDescent="0.2">
      <c r="A1129" s="24" t="s">
        <v>105</v>
      </c>
      <c r="B1129" s="24" t="s">
        <v>101</v>
      </c>
      <c r="C1129" s="24" t="s">
        <v>30</v>
      </c>
      <c r="D1129" s="24">
        <v>2014</v>
      </c>
      <c r="E1129" s="24" t="s">
        <v>102</v>
      </c>
      <c r="F1129">
        <f>IF(AND(A1129="PSA Testing", E1129= "Utilization Rate (per 100,000 patients)"),
SUMIFS(PSA!$D:$D,PSA!$A:$A,C1129,PSA!$G:$G,D1129),
IF(AND(A1129="Colorectal Cancer Screening", E1129="Utilization Rate (per 100,000 patients)"),
SUMIFS(COL!$D:$D,COL!$A:$A,C1129,COL!$G:$G, D1129),
IF(AND(A1129="Cervical Cancer Screening", E1129="Utilization Rate (per 100,000 patients)"),
SUMIFS(CERV!$D:$D,CERV!$A:$A,C1129,CERV!$G:$G,D1129),
IF(AND(A1129="Cancer Screening for CKD patients", E1129="Utilization Rate (per 100,000 patients)"),
SUMIFS(CANSCRN!$D:$D,CANSCRN!$A:$A,C1129,CANSCRN!$G:$G,D1129),
IF(AND(A1129="PSA Testing", E1129="Cost per service ($USD)"),
SUMIFS(PSA!$E:$E,PSA!$A:$A,C1129,PSA!$G:$G,D1129),
IF(AND(A1129="Colorectal Cancer Screening", E1129="Cost per service ($USD)"),
SUMIFS(COL!$E:$E,COL!$A:$A,C1129,COL!$G:$G,D1129),
IF(AND(A1129="Cervical Cancer Screening", E1129="Cost per service ($USD)"),
SUMIFS(CERV!$E:$E,CERV!$A:$A,C1129,CERV!$G:$G,D1129),
IF(AND(A1129="Cancer Screening for CKD patients", E1129="Cost per service ($USD)"),
SUMIFS(CANSCRN!$E:$E,CANSCRN!$A:$A,C1129,CANSCRN!$G:$G,D1129),
IF(AND(A1129="PSA Testing", E1129="Total Expenditure ($USD per 100,000 patients)"),
SUMIFS(PSA!$F:$F,PSA!$A:$A,C1129,PSA!$G:$G,D1129),
IF(AND(A1129="Colorectal Cancer Screening", E1129="Total Expenditure ($USD per 100,000 patients)"),
SUMIFS(COL!$F:$F,COL!$A:$A,C1129,COL!$G:$G,D1129),
IF(AND(A1129="Cervical Cancer Screening", E1129="Total Expenditure ($USD per 100,000 patients)"),
SUMIFS(CERV!$F:$F,CERV!$A:$A,C1129,CERV!$G:$G,D1129),
SUMIFS(CANSCRN!$F:$F,CANSCRN!$A:$A,C1129,CANSCRN!$G:$G,D1129))))))))))))</f>
        <v>0</v>
      </c>
    </row>
    <row r="1130" spans="1:6" x14ac:dyDescent="0.2">
      <c r="A1130" s="24" t="s">
        <v>105</v>
      </c>
      <c r="B1130" s="24" t="s">
        <v>101</v>
      </c>
      <c r="C1130" s="24" t="s">
        <v>30</v>
      </c>
      <c r="D1130" s="24">
        <v>2015</v>
      </c>
      <c r="E1130" s="24" t="s">
        <v>102</v>
      </c>
      <c r="F1130">
        <f>IF(AND(A1130="PSA Testing", E1130= "Utilization Rate (per 100,000 patients)"),
SUMIFS(PSA!$D:$D,PSA!$A:$A,C1130,PSA!$G:$G,D1130),
IF(AND(A1130="Colorectal Cancer Screening", E1130="Utilization Rate (per 100,000 patients)"),
SUMIFS(COL!$D:$D,COL!$A:$A,C1130,COL!$G:$G, D1130),
IF(AND(A1130="Cervical Cancer Screening", E1130="Utilization Rate (per 100,000 patients)"),
SUMIFS(CERV!$D:$D,CERV!$A:$A,C1130,CERV!$G:$G,D1130),
IF(AND(A1130="Cancer Screening for CKD patients", E1130="Utilization Rate (per 100,000 patients)"),
SUMIFS(CANSCRN!$D:$D,CANSCRN!$A:$A,C1130,CANSCRN!$G:$G,D1130),
IF(AND(A1130="PSA Testing", E1130="Cost per service ($USD)"),
SUMIFS(PSA!$E:$E,PSA!$A:$A,C1130,PSA!$G:$G,D1130),
IF(AND(A1130="Colorectal Cancer Screening", E1130="Cost per service ($USD)"),
SUMIFS(COL!$E:$E,COL!$A:$A,C1130,COL!$G:$G,D1130),
IF(AND(A1130="Cervical Cancer Screening", E1130="Cost per service ($USD)"),
SUMIFS(CERV!$E:$E,CERV!$A:$A,C1130,CERV!$G:$G,D1130),
IF(AND(A1130="Cancer Screening for CKD patients", E1130="Cost per service ($USD)"),
SUMIFS(CANSCRN!$E:$E,CANSCRN!$A:$A,C1130,CANSCRN!$G:$G,D1130),
IF(AND(A1130="PSA Testing", E1130="Total Expenditure ($USD per 100,000 patients)"),
SUMIFS(PSA!$F:$F,PSA!$A:$A,C1130,PSA!$G:$G,D1130),
IF(AND(A1130="Colorectal Cancer Screening", E1130="Total Expenditure ($USD per 100,000 patients)"),
SUMIFS(COL!$F:$F,COL!$A:$A,C1130,COL!$G:$G,D1130),
IF(AND(A1130="Cervical Cancer Screening", E1130="Total Expenditure ($USD per 100,000 patients)"),
SUMIFS(CERV!$F:$F,CERV!$A:$A,C1130,CERV!$G:$G,D1130),
SUMIFS(CANSCRN!$F:$F,CANSCRN!$A:$A,C1130,CANSCRN!$G:$G,D1130))))))))))))</f>
        <v>0</v>
      </c>
    </row>
    <row r="1131" spans="1:6" x14ac:dyDescent="0.2">
      <c r="A1131" s="24" t="s">
        <v>105</v>
      </c>
      <c r="B1131" s="24" t="s">
        <v>101</v>
      </c>
      <c r="C1131" s="24" t="s">
        <v>30</v>
      </c>
      <c r="D1131" s="24">
        <v>2016</v>
      </c>
      <c r="E1131" s="24" t="s">
        <v>102</v>
      </c>
      <c r="F1131">
        <f>IF(AND(A1131="PSA Testing", E1131= "Utilization Rate (per 100,000 patients)"),
SUMIFS(PSA!$D:$D,PSA!$A:$A,C1131,PSA!$G:$G,D1131),
IF(AND(A1131="Colorectal Cancer Screening", E1131="Utilization Rate (per 100,000 patients)"),
SUMIFS(COL!$D:$D,COL!$A:$A,C1131,COL!$G:$G, D1131),
IF(AND(A1131="Cervical Cancer Screening", E1131="Utilization Rate (per 100,000 patients)"),
SUMIFS(CERV!$D:$D,CERV!$A:$A,C1131,CERV!$G:$G,D1131),
IF(AND(A1131="Cancer Screening for CKD patients", E1131="Utilization Rate (per 100,000 patients)"),
SUMIFS(CANSCRN!$D:$D,CANSCRN!$A:$A,C1131,CANSCRN!$G:$G,D1131),
IF(AND(A1131="PSA Testing", E1131="Cost per service ($USD)"),
SUMIFS(PSA!$E:$E,PSA!$A:$A,C1131,PSA!$G:$G,D1131),
IF(AND(A1131="Colorectal Cancer Screening", E1131="Cost per service ($USD)"),
SUMIFS(COL!$E:$E,COL!$A:$A,C1131,COL!$G:$G,D1131),
IF(AND(A1131="Cervical Cancer Screening", E1131="Cost per service ($USD)"),
SUMIFS(CERV!$E:$E,CERV!$A:$A,C1131,CERV!$G:$G,D1131),
IF(AND(A1131="Cancer Screening for CKD patients", E1131="Cost per service ($USD)"),
SUMIFS(CANSCRN!$E:$E,CANSCRN!$A:$A,C1131,CANSCRN!$G:$G,D1131),
IF(AND(A1131="PSA Testing", E1131="Total Expenditure ($USD per 100,000 patients)"),
SUMIFS(PSA!$F:$F,PSA!$A:$A,C1131,PSA!$G:$G,D1131),
IF(AND(A1131="Colorectal Cancer Screening", E1131="Total Expenditure ($USD per 100,000 patients)"),
SUMIFS(COL!$F:$F,COL!$A:$A,C1131,COL!$G:$G,D1131),
IF(AND(A1131="Cervical Cancer Screening", E1131="Total Expenditure ($USD per 100,000 patients)"),
SUMIFS(CERV!$F:$F,CERV!$A:$A,C1131,CERV!$G:$G,D1131),
SUMIFS(CANSCRN!$F:$F,CANSCRN!$A:$A,C1131,CANSCRN!$G:$G,D1131))))))))))))</f>
        <v>0</v>
      </c>
    </row>
    <row r="1132" spans="1:6" x14ac:dyDescent="0.2">
      <c r="A1132" s="24" t="s">
        <v>105</v>
      </c>
      <c r="B1132" s="24" t="s">
        <v>101</v>
      </c>
      <c r="C1132" s="24" t="s">
        <v>30</v>
      </c>
      <c r="D1132" s="24">
        <v>2017</v>
      </c>
      <c r="E1132" s="24" t="s">
        <v>102</v>
      </c>
      <c r="F1132">
        <f>IF(AND(A1132="PSA Testing", E1132= "Utilization Rate (per 100,000 patients)"),
SUMIFS(PSA!$D:$D,PSA!$A:$A,C1132,PSA!$G:$G,D1132),
IF(AND(A1132="Colorectal Cancer Screening", E1132="Utilization Rate (per 100,000 patients)"),
SUMIFS(COL!$D:$D,COL!$A:$A,C1132,COL!$G:$G, D1132),
IF(AND(A1132="Cervical Cancer Screening", E1132="Utilization Rate (per 100,000 patients)"),
SUMIFS(CERV!$D:$D,CERV!$A:$A,C1132,CERV!$G:$G,D1132),
IF(AND(A1132="Cancer Screening for CKD patients", E1132="Utilization Rate (per 100,000 patients)"),
SUMIFS(CANSCRN!$D:$D,CANSCRN!$A:$A,C1132,CANSCRN!$G:$G,D1132),
IF(AND(A1132="PSA Testing", E1132="Cost per service ($USD)"),
SUMIFS(PSA!$E:$E,PSA!$A:$A,C1132,PSA!$G:$G,D1132),
IF(AND(A1132="Colorectal Cancer Screening", E1132="Cost per service ($USD)"),
SUMIFS(COL!$E:$E,COL!$A:$A,C1132,COL!$G:$G,D1132),
IF(AND(A1132="Cervical Cancer Screening", E1132="Cost per service ($USD)"),
SUMIFS(CERV!$E:$E,CERV!$A:$A,C1132,CERV!$G:$G,D1132),
IF(AND(A1132="Cancer Screening for CKD patients", E1132="Cost per service ($USD)"),
SUMIFS(CANSCRN!$E:$E,CANSCRN!$A:$A,C1132,CANSCRN!$G:$G,D1132),
IF(AND(A1132="PSA Testing", E1132="Total Expenditure ($USD per 100,000 patients)"),
SUMIFS(PSA!$F:$F,PSA!$A:$A,C1132,PSA!$G:$G,D1132),
IF(AND(A1132="Colorectal Cancer Screening", E1132="Total Expenditure ($USD per 100,000 patients)"),
SUMIFS(COL!$F:$F,COL!$A:$A,C1132,COL!$G:$G,D1132),
IF(AND(A1132="Cervical Cancer Screening", E1132="Total Expenditure ($USD per 100,000 patients)"),
SUMIFS(CERV!$F:$F,CERV!$A:$A,C1132,CERV!$G:$G,D1132),
SUMIFS(CANSCRN!$F:$F,CANSCRN!$A:$A,C1132,CANSCRN!$G:$G,D1132))))))))))))</f>
        <v>0</v>
      </c>
    </row>
    <row r="1133" spans="1:6" x14ac:dyDescent="0.2">
      <c r="A1133" s="24" t="s">
        <v>105</v>
      </c>
      <c r="B1133" s="24" t="s">
        <v>101</v>
      </c>
      <c r="C1133" s="24" t="s">
        <v>30</v>
      </c>
      <c r="D1133" s="24">
        <v>2018</v>
      </c>
      <c r="E1133" s="24" t="s">
        <v>102</v>
      </c>
      <c r="F1133">
        <f>IF(AND(A1133="PSA Testing", E1133= "Utilization Rate (per 100,000 patients)"),
SUMIFS(PSA!$D:$D,PSA!$A:$A,C1133,PSA!$G:$G,D1133),
IF(AND(A1133="Colorectal Cancer Screening", E1133="Utilization Rate (per 100,000 patients)"),
SUMIFS(COL!$D:$D,COL!$A:$A,C1133,COL!$G:$G, D1133),
IF(AND(A1133="Cervical Cancer Screening", E1133="Utilization Rate (per 100,000 patients)"),
SUMIFS(CERV!$D:$D,CERV!$A:$A,C1133,CERV!$G:$G,D1133),
IF(AND(A1133="Cancer Screening for CKD patients", E1133="Utilization Rate (per 100,000 patients)"),
SUMIFS(CANSCRN!$D:$D,CANSCRN!$A:$A,C1133,CANSCRN!$G:$G,D1133),
IF(AND(A1133="PSA Testing", E1133="Cost per service ($USD)"),
SUMIFS(PSA!$E:$E,PSA!$A:$A,C1133,PSA!$G:$G,D1133),
IF(AND(A1133="Colorectal Cancer Screening", E1133="Cost per service ($USD)"),
SUMIFS(COL!$E:$E,COL!$A:$A,C1133,COL!$G:$G,D1133),
IF(AND(A1133="Cervical Cancer Screening", E1133="Cost per service ($USD)"),
SUMIFS(CERV!$E:$E,CERV!$A:$A,C1133,CERV!$G:$G,D1133),
IF(AND(A1133="Cancer Screening for CKD patients", E1133="Cost per service ($USD)"),
SUMIFS(CANSCRN!$E:$E,CANSCRN!$A:$A,C1133,CANSCRN!$G:$G,D1133),
IF(AND(A1133="PSA Testing", E1133="Total Expenditure ($USD per 100,000 patients)"),
SUMIFS(PSA!$F:$F,PSA!$A:$A,C1133,PSA!$G:$G,D1133),
IF(AND(A1133="Colorectal Cancer Screening", E1133="Total Expenditure ($USD per 100,000 patients)"),
SUMIFS(COL!$F:$F,COL!$A:$A,C1133,COL!$G:$G,D1133),
IF(AND(A1133="Cervical Cancer Screening", E1133="Total Expenditure ($USD per 100,000 patients)"),
SUMIFS(CERV!$F:$F,CERV!$A:$A,C1133,CERV!$G:$G,D1133),
SUMIFS(CANSCRN!$F:$F,CANSCRN!$A:$A,C1133,CANSCRN!$G:$G,D1133))))))))))))</f>
        <v>0</v>
      </c>
    </row>
    <row r="1134" spans="1:6" x14ac:dyDescent="0.2">
      <c r="A1134" s="24" t="s">
        <v>105</v>
      </c>
      <c r="B1134" s="24" t="s">
        <v>101</v>
      </c>
      <c r="C1134" s="24" t="s">
        <v>30</v>
      </c>
      <c r="D1134" s="24">
        <v>2019</v>
      </c>
      <c r="E1134" s="24" t="s">
        <v>102</v>
      </c>
      <c r="F1134">
        <f>IF(AND(A1134="PSA Testing", E1134= "Utilization Rate (per 100,000 patients)"),
SUMIFS(PSA!$D:$D,PSA!$A:$A,C1134,PSA!$G:$G,D1134),
IF(AND(A1134="Colorectal Cancer Screening", E1134="Utilization Rate (per 100,000 patients)"),
SUMIFS(COL!$D:$D,COL!$A:$A,C1134,COL!$G:$G, D1134),
IF(AND(A1134="Cervical Cancer Screening", E1134="Utilization Rate (per 100,000 patients)"),
SUMIFS(CERV!$D:$D,CERV!$A:$A,C1134,CERV!$G:$G,D1134),
IF(AND(A1134="Cancer Screening for CKD patients", E1134="Utilization Rate (per 100,000 patients)"),
SUMIFS(CANSCRN!$D:$D,CANSCRN!$A:$A,C1134,CANSCRN!$G:$G,D1134),
IF(AND(A1134="PSA Testing", E1134="Cost per service ($USD)"),
SUMIFS(PSA!$E:$E,PSA!$A:$A,C1134,PSA!$G:$G,D1134),
IF(AND(A1134="Colorectal Cancer Screening", E1134="Cost per service ($USD)"),
SUMIFS(COL!$E:$E,COL!$A:$A,C1134,COL!$G:$G,D1134),
IF(AND(A1134="Cervical Cancer Screening", E1134="Cost per service ($USD)"),
SUMIFS(CERV!$E:$E,CERV!$A:$A,C1134,CERV!$G:$G,D1134),
IF(AND(A1134="Cancer Screening for CKD patients", E1134="Cost per service ($USD)"),
SUMIFS(CANSCRN!$E:$E,CANSCRN!$A:$A,C1134,CANSCRN!$G:$G,D1134),
IF(AND(A1134="PSA Testing", E1134="Total Expenditure ($USD per 100,000 patients)"),
SUMIFS(PSA!$F:$F,PSA!$A:$A,C1134,PSA!$G:$G,D1134),
IF(AND(A1134="Colorectal Cancer Screening", E1134="Total Expenditure ($USD per 100,000 patients)"),
SUMIFS(COL!$F:$F,COL!$A:$A,C1134,COL!$G:$G,D1134),
IF(AND(A1134="Cervical Cancer Screening", E1134="Total Expenditure ($USD per 100,000 patients)"),
SUMIFS(CERV!$F:$F,CERV!$A:$A,C1134,CERV!$G:$G,D1134),
SUMIFS(CANSCRN!$F:$F,CANSCRN!$A:$A,C1134,CANSCRN!$G:$G,D1134))))))))))))</f>
        <v>0</v>
      </c>
    </row>
    <row r="1135" spans="1:6" x14ac:dyDescent="0.2">
      <c r="A1135" s="24" t="s">
        <v>105</v>
      </c>
      <c r="B1135" s="24" t="s">
        <v>101</v>
      </c>
      <c r="C1135" s="24" t="s">
        <v>31</v>
      </c>
      <c r="D1135" s="24">
        <v>2009</v>
      </c>
      <c r="E1135" s="24" t="s">
        <v>102</v>
      </c>
      <c r="F1135">
        <f>IF(AND(A1135="PSA Testing", E1135= "Utilization Rate (per 100,000 patients)"),
SUMIFS(PSA!$D:$D,PSA!$A:$A,C1135,PSA!$G:$G,D1135),
IF(AND(A1135="Colorectal Cancer Screening", E1135="Utilization Rate (per 100,000 patients)"),
SUMIFS(COL!$D:$D,COL!$A:$A,C1135,COL!$G:$G, D1135),
IF(AND(A1135="Cervical Cancer Screening", E1135="Utilization Rate (per 100,000 patients)"),
SUMIFS(CERV!$D:$D,CERV!$A:$A,C1135,CERV!$G:$G,D1135),
IF(AND(A1135="Cancer Screening for CKD patients", E1135="Utilization Rate (per 100,000 patients)"),
SUMIFS(CANSCRN!$D:$D,CANSCRN!$A:$A,C1135,CANSCRN!$G:$G,D1135),
IF(AND(A1135="PSA Testing", E1135="Cost per service ($USD)"),
SUMIFS(PSA!$E:$E,PSA!$A:$A,C1135,PSA!$G:$G,D1135),
IF(AND(A1135="Colorectal Cancer Screening", E1135="Cost per service ($USD)"),
SUMIFS(COL!$E:$E,COL!$A:$A,C1135,COL!$G:$G,D1135),
IF(AND(A1135="Cervical Cancer Screening", E1135="Cost per service ($USD)"),
SUMIFS(CERV!$E:$E,CERV!$A:$A,C1135,CERV!$G:$G,D1135),
IF(AND(A1135="Cancer Screening for CKD patients", E1135="Cost per service ($USD)"),
SUMIFS(CANSCRN!$E:$E,CANSCRN!$A:$A,C1135,CANSCRN!$G:$G,D1135),
IF(AND(A1135="PSA Testing", E1135="Total Expenditure ($USD per 100,000 patients)"),
SUMIFS(PSA!$F:$F,PSA!$A:$A,C1135,PSA!$G:$G,D1135),
IF(AND(A1135="Colorectal Cancer Screening", E1135="Total Expenditure ($USD per 100,000 patients)"),
SUMIFS(COL!$F:$F,COL!$A:$A,C1135,COL!$G:$G,D1135),
IF(AND(A1135="Cervical Cancer Screening", E1135="Total Expenditure ($USD per 100,000 patients)"),
SUMIFS(CERV!$F:$F,CERV!$A:$A,C1135,CERV!$G:$G,D1135),
SUMIFS(CANSCRN!$F:$F,CANSCRN!$A:$A,C1135,CANSCRN!$G:$G,D1135))))))))))))</f>
        <v>9022.1336195879976</v>
      </c>
    </row>
    <row r="1136" spans="1:6" x14ac:dyDescent="0.2">
      <c r="A1136" s="24" t="s">
        <v>105</v>
      </c>
      <c r="B1136" s="24" t="s">
        <v>101</v>
      </c>
      <c r="C1136" s="24" t="s">
        <v>31</v>
      </c>
      <c r="D1136" s="24">
        <v>2010</v>
      </c>
      <c r="E1136" s="24" t="s">
        <v>102</v>
      </c>
      <c r="F1136">
        <f>IF(AND(A1136="PSA Testing", E1136= "Utilization Rate (per 100,000 patients)"),
SUMIFS(PSA!$D:$D,PSA!$A:$A,C1136,PSA!$G:$G,D1136),
IF(AND(A1136="Colorectal Cancer Screening", E1136="Utilization Rate (per 100,000 patients)"),
SUMIFS(COL!$D:$D,COL!$A:$A,C1136,COL!$G:$G, D1136),
IF(AND(A1136="Cervical Cancer Screening", E1136="Utilization Rate (per 100,000 patients)"),
SUMIFS(CERV!$D:$D,CERV!$A:$A,C1136,CERV!$G:$G,D1136),
IF(AND(A1136="Cancer Screening for CKD patients", E1136="Utilization Rate (per 100,000 patients)"),
SUMIFS(CANSCRN!$D:$D,CANSCRN!$A:$A,C1136,CANSCRN!$G:$G,D1136),
IF(AND(A1136="PSA Testing", E1136="Cost per service ($USD)"),
SUMIFS(PSA!$E:$E,PSA!$A:$A,C1136,PSA!$G:$G,D1136),
IF(AND(A1136="Colorectal Cancer Screening", E1136="Cost per service ($USD)"),
SUMIFS(COL!$E:$E,COL!$A:$A,C1136,COL!$G:$G,D1136),
IF(AND(A1136="Cervical Cancer Screening", E1136="Cost per service ($USD)"),
SUMIFS(CERV!$E:$E,CERV!$A:$A,C1136,CERV!$G:$G,D1136),
IF(AND(A1136="Cancer Screening for CKD patients", E1136="Cost per service ($USD)"),
SUMIFS(CANSCRN!$E:$E,CANSCRN!$A:$A,C1136,CANSCRN!$G:$G,D1136),
IF(AND(A1136="PSA Testing", E1136="Total Expenditure ($USD per 100,000 patients)"),
SUMIFS(PSA!$F:$F,PSA!$A:$A,C1136,PSA!$G:$G,D1136),
IF(AND(A1136="Colorectal Cancer Screening", E1136="Total Expenditure ($USD per 100,000 patients)"),
SUMIFS(COL!$F:$F,COL!$A:$A,C1136,COL!$G:$G,D1136),
IF(AND(A1136="Cervical Cancer Screening", E1136="Total Expenditure ($USD per 100,000 patients)"),
SUMIFS(CERV!$F:$F,CERV!$A:$A,C1136,CERV!$G:$G,D1136),
SUMIFS(CANSCRN!$F:$F,CANSCRN!$A:$A,C1136,CANSCRN!$G:$G,D1136))))))))))))</f>
        <v>7449.8567335243561</v>
      </c>
    </row>
    <row r="1137" spans="1:6" x14ac:dyDescent="0.2">
      <c r="A1137" s="24" t="s">
        <v>105</v>
      </c>
      <c r="B1137" s="24" t="s">
        <v>101</v>
      </c>
      <c r="C1137" s="24" t="s">
        <v>31</v>
      </c>
      <c r="D1137" s="24">
        <v>2011</v>
      </c>
      <c r="E1137" s="24" t="s">
        <v>102</v>
      </c>
      <c r="F1137">
        <f>IF(AND(A1137="PSA Testing", E1137= "Utilization Rate (per 100,000 patients)"),
SUMIFS(PSA!$D:$D,PSA!$A:$A,C1137,PSA!$G:$G,D1137),
IF(AND(A1137="Colorectal Cancer Screening", E1137="Utilization Rate (per 100,000 patients)"),
SUMIFS(COL!$D:$D,COL!$A:$A,C1137,COL!$G:$G, D1137),
IF(AND(A1137="Cervical Cancer Screening", E1137="Utilization Rate (per 100,000 patients)"),
SUMIFS(CERV!$D:$D,CERV!$A:$A,C1137,CERV!$G:$G,D1137),
IF(AND(A1137="Cancer Screening for CKD patients", E1137="Utilization Rate (per 100,000 patients)"),
SUMIFS(CANSCRN!$D:$D,CANSCRN!$A:$A,C1137,CANSCRN!$G:$G,D1137),
IF(AND(A1137="PSA Testing", E1137="Cost per service ($USD)"),
SUMIFS(PSA!$E:$E,PSA!$A:$A,C1137,PSA!$G:$G,D1137),
IF(AND(A1137="Colorectal Cancer Screening", E1137="Cost per service ($USD)"),
SUMIFS(COL!$E:$E,COL!$A:$A,C1137,COL!$G:$G,D1137),
IF(AND(A1137="Cervical Cancer Screening", E1137="Cost per service ($USD)"),
SUMIFS(CERV!$E:$E,CERV!$A:$A,C1137,CERV!$G:$G,D1137),
IF(AND(A1137="Cancer Screening for CKD patients", E1137="Cost per service ($USD)"),
SUMIFS(CANSCRN!$E:$E,CANSCRN!$A:$A,C1137,CANSCRN!$G:$G,D1137),
IF(AND(A1137="PSA Testing", E1137="Total Expenditure ($USD per 100,000 patients)"),
SUMIFS(PSA!$F:$F,PSA!$A:$A,C1137,PSA!$G:$G,D1137),
IF(AND(A1137="Colorectal Cancer Screening", E1137="Total Expenditure ($USD per 100,000 patients)"),
SUMIFS(COL!$F:$F,COL!$A:$A,C1137,COL!$G:$G,D1137),
IF(AND(A1137="Cervical Cancer Screening", E1137="Total Expenditure ($USD per 100,000 patients)"),
SUMIFS(CERV!$F:$F,CERV!$A:$A,C1137,CERV!$G:$G,D1137),
SUMIFS(CANSCRN!$F:$F,CANSCRN!$A:$A,C1137,CANSCRN!$G:$G,D1137))))))))))))</f>
        <v>6992.048258842884</v>
      </c>
    </row>
    <row r="1138" spans="1:6" x14ac:dyDescent="0.2">
      <c r="A1138" s="24" t="s">
        <v>105</v>
      </c>
      <c r="B1138" s="24" t="s">
        <v>101</v>
      </c>
      <c r="C1138" s="24" t="s">
        <v>31</v>
      </c>
      <c r="D1138" s="24">
        <v>2012</v>
      </c>
      <c r="E1138" s="24" t="s">
        <v>102</v>
      </c>
      <c r="F1138">
        <f>IF(AND(A1138="PSA Testing", E1138= "Utilization Rate (per 100,000 patients)"),
SUMIFS(PSA!$D:$D,PSA!$A:$A,C1138,PSA!$G:$G,D1138),
IF(AND(A1138="Colorectal Cancer Screening", E1138="Utilization Rate (per 100,000 patients)"),
SUMIFS(COL!$D:$D,COL!$A:$A,C1138,COL!$G:$G, D1138),
IF(AND(A1138="Cervical Cancer Screening", E1138="Utilization Rate (per 100,000 patients)"),
SUMIFS(CERV!$D:$D,CERV!$A:$A,C1138,CERV!$G:$G,D1138),
IF(AND(A1138="Cancer Screening for CKD patients", E1138="Utilization Rate (per 100,000 patients)"),
SUMIFS(CANSCRN!$D:$D,CANSCRN!$A:$A,C1138,CANSCRN!$G:$G,D1138),
IF(AND(A1138="PSA Testing", E1138="Cost per service ($USD)"),
SUMIFS(PSA!$E:$E,PSA!$A:$A,C1138,PSA!$G:$G,D1138),
IF(AND(A1138="Colorectal Cancer Screening", E1138="Cost per service ($USD)"),
SUMIFS(COL!$E:$E,COL!$A:$A,C1138,COL!$G:$G,D1138),
IF(AND(A1138="Cervical Cancer Screening", E1138="Cost per service ($USD)"),
SUMIFS(CERV!$E:$E,CERV!$A:$A,C1138,CERV!$G:$G,D1138),
IF(AND(A1138="Cancer Screening for CKD patients", E1138="Cost per service ($USD)"),
SUMIFS(CANSCRN!$E:$E,CANSCRN!$A:$A,C1138,CANSCRN!$G:$G,D1138),
IF(AND(A1138="PSA Testing", E1138="Total Expenditure ($USD per 100,000 patients)"),
SUMIFS(PSA!$F:$F,PSA!$A:$A,C1138,PSA!$G:$G,D1138),
IF(AND(A1138="Colorectal Cancer Screening", E1138="Total Expenditure ($USD per 100,000 patients)"),
SUMIFS(COL!$F:$F,COL!$A:$A,C1138,COL!$G:$G,D1138),
IF(AND(A1138="Cervical Cancer Screening", E1138="Total Expenditure ($USD per 100,000 patients)"),
SUMIFS(CERV!$F:$F,CERV!$A:$A,C1138,CERV!$G:$G,D1138),
SUMIFS(CANSCRN!$F:$F,CANSCRN!$A:$A,C1138,CANSCRN!$G:$G,D1138))))))))))))</f>
        <v>6478.7105580931384</v>
      </c>
    </row>
    <row r="1139" spans="1:6" x14ac:dyDescent="0.2">
      <c r="A1139" s="24" t="s">
        <v>105</v>
      </c>
      <c r="B1139" s="24" t="s">
        <v>101</v>
      </c>
      <c r="C1139" s="24" t="s">
        <v>31</v>
      </c>
      <c r="D1139" s="24">
        <v>2013</v>
      </c>
      <c r="E1139" s="24" t="s">
        <v>102</v>
      </c>
      <c r="F1139">
        <f>IF(AND(A1139="PSA Testing", E1139= "Utilization Rate (per 100,000 patients)"),
SUMIFS(PSA!$D:$D,PSA!$A:$A,C1139,PSA!$G:$G,D1139),
IF(AND(A1139="Colorectal Cancer Screening", E1139="Utilization Rate (per 100,000 patients)"),
SUMIFS(COL!$D:$D,COL!$A:$A,C1139,COL!$G:$G, D1139),
IF(AND(A1139="Cervical Cancer Screening", E1139="Utilization Rate (per 100,000 patients)"),
SUMIFS(CERV!$D:$D,CERV!$A:$A,C1139,CERV!$G:$G,D1139),
IF(AND(A1139="Cancer Screening for CKD patients", E1139="Utilization Rate (per 100,000 patients)"),
SUMIFS(CANSCRN!$D:$D,CANSCRN!$A:$A,C1139,CANSCRN!$G:$G,D1139),
IF(AND(A1139="PSA Testing", E1139="Cost per service ($USD)"),
SUMIFS(PSA!$E:$E,PSA!$A:$A,C1139,PSA!$G:$G,D1139),
IF(AND(A1139="Colorectal Cancer Screening", E1139="Cost per service ($USD)"),
SUMIFS(COL!$E:$E,COL!$A:$A,C1139,COL!$G:$G,D1139),
IF(AND(A1139="Cervical Cancer Screening", E1139="Cost per service ($USD)"),
SUMIFS(CERV!$E:$E,CERV!$A:$A,C1139,CERV!$G:$G,D1139),
IF(AND(A1139="Cancer Screening for CKD patients", E1139="Cost per service ($USD)"),
SUMIFS(CANSCRN!$E:$E,CANSCRN!$A:$A,C1139,CANSCRN!$G:$G,D1139),
IF(AND(A1139="PSA Testing", E1139="Total Expenditure ($USD per 100,000 patients)"),
SUMIFS(PSA!$F:$F,PSA!$A:$A,C1139,PSA!$G:$G,D1139),
IF(AND(A1139="Colorectal Cancer Screening", E1139="Total Expenditure ($USD per 100,000 patients)"),
SUMIFS(COL!$F:$F,COL!$A:$A,C1139,COL!$G:$G,D1139),
IF(AND(A1139="Cervical Cancer Screening", E1139="Total Expenditure ($USD per 100,000 patients)"),
SUMIFS(CERV!$F:$F,CERV!$A:$A,C1139,CERV!$G:$G,D1139),
SUMIFS(CANSCRN!$F:$F,CANSCRN!$A:$A,C1139,CANSCRN!$G:$G,D1139))))))))))))</f>
        <v>6474.4966778238504</v>
      </c>
    </row>
    <row r="1140" spans="1:6" x14ac:dyDescent="0.2">
      <c r="A1140" s="24" t="s">
        <v>105</v>
      </c>
      <c r="B1140" s="24" t="s">
        <v>101</v>
      </c>
      <c r="C1140" s="24" t="s">
        <v>31</v>
      </c>
      <c r="D1140" s="24">
        <v>2014</v>
      </c>
      <c r="E1140" s="24" t="s">
        <v>102</v>
      </c>
      <c r="F1140">
        <f>IF(AND(A1140="PSA Testing", E1140= "Utilization Rate (per 100,000 patients)"),
SUMIFS(PSA!$D:$D,PSA!$A:$A,C1140,PSA!$G:$G,D1140),
IF(AND(A1140="Colorectal Cancer Screening", E1140="Utilization Rate (per 100,000 patients)"),
SUMIFS(COL!$D:$D,COL!$A:$A,C1140,COL!$G:$G, D1140),
IF(AND(A1140="Cervical Cancer Screening", E1140="Utilization Rate (per 100,000 patients)"),
SUMIFS(CERV!$D:$D,CERV!$A:$A,C1140,CERV!$G:$G,D1140),
IF(AND(A1140="Cancer Screening for CKD patients", E1140="Utilization Rate (per 100,000 patients)"),
SUMIFS(CANSCRN!$D:$D,CANSCRN!$A:$A,C1140,CANSCRN!$G:$G,D1140),
IF(AND(A1140="PSA Testing", E1140="Cost per service ($USD)"),
SUMIFS(PSA!$E:$E,PSA!$A:$A,C1140,PSA!$G:$G,D1140),
IF(AND(A1140="Colorectal Cancer Screening", E1140="Cost per service ($USD)"),
SUMIFS(COL!$E:$E,COL!$A:$A,C1140,COL!$G:$G,D1140),
IF(AND(A1140="Cervical Cancer Screening", E1140="Cost per service ($USD)"),
SUMIFS(CERV!$E:$E,CERV!$A:$A,C1140,CERV!$G:$G,D1140),
IF(AND(A1140="Cancer Screening for CKD patients", E1140="Cost per service ($USD)"),
SUMIFS(CANSCRN!$E:$E,CANSCRN!$A:$A,C1140,CANSCRN!$G:$G,D1140),
IF(AND(A1140="PSA Testing", E1140="Total Expenditure ($USD per 100,000 patients)"),
SUMIFS(PSA!$F:$F,PSA!$A:$A,C1140,PSA!$G:$G,D1140),
IF(AND(A1140="Colorectal Cancer Screening", E1140="Total Expenditure ($USD per 100,000 patients)"),
SUMIFS(COL!$F:$F,COL!$A:$A,C1140,COL!$G:$G,D1140),
IF(AND(A1140="Cervical Cancer Screening", E1140="Total Expenditure ($USD per 100,000 patients)"),
SUMIFS(CERV!$F:$F,CERV!$A:$A,C1140,CERV!$G:$G,D1140),
SUMIFS(CANSCRN!$F:$F,CANSCRN!$A:$A,C1140,CANSCRN!$G:$G,D1140))))))))))))</f>
        <v>4917.018864034636</v>
      </c>
    </row>
    <row r="1141" spans="1:6" x14ac:dyDescent="0.2">
      <c r="A1141" s="24" t="s">
        <v>105</v>
      </c>
      <c r="B1141" s="24" t="s">
        <v>101</v>
      </c>
      <c r="C1141" s="24" t="s">
        <v>31</v>
      </c>
      <c r="D1141" s="24">
        <v>2015</v>
      </c>
      <c r="E1141" s="24" t="s">
        <v>102</v>
      </c>
      <c r="F1141">
        <f>IF(AND(A1141="PSA Testing", E1141= "Utilization Rate (per 100,000 patients)"),
SUMIFS(PSA!$D:$D,PSA!$A:$A,C1141,PSA!$G:$G,D1141),
IF(AND(A1141="Colorectal Cancer Screening", E1141="Utilization Rate (per 100,000 patients)"),
SUMIFS(COL!$D:$D,COL!$A:$A,C1141,COL!$G:$G, D1141),
IF(AND(A1141="Cervical Cancer Screening", E1141="Utilization Rate (per 100,000 patients)"),
SUMIFS(CERV!$D:$D,CERV!$A:$A,C1141,CERV!$G:$G,D1141),
IF(AND(A1141="Cancer Screening for CKD patients", E1141="Utilization Rate (per 100,000 patients)"),
SUMIFS(CANSCRN!$D:$D,CANSCRN!$A:$A,C1141,CANSCRN!$G:$G,D1141),
IF(AND(A1141="PSA Testing", E1141="Cost per service ($USD)"),
SUMIFS(PSA!$E:$E,PSA!$A:$A,C1141,PSA!$G:$G,D1141),
IF(AND(A1141="Colorectal Cancer Screening", E1141="Cost per service ($USD)"),
SUMIFS(COL!$E:$E,COL!$A:$A,C1141,COL!$G:$G,D1141),
IF(AND(A1141="Cervical Cancer Screening", E1141="Cost per service ($USD)"),
SUMIFS(CERV!$E:$E,CERV!$A:$A,C1141,CERV!$G:$G,D1141),
IF(AND(A1141="Cancer Screening for CKD patients", E1141="Cost per service ($USD)"),
SUMIFS(CANSCRN!$E:$E,CANSCRN!$A:$A,C1141,CANSCRN!$G:$G,D1141),
IF(AND(A1141="PSA Testing", E1141="Total Expenditure ($USD per 100,000 patients)"),
SUMIFS(PSA!$F:$F,PSA!$A:$A,C1141,PSA!$G:$G,D1141),
IF(AND(A1141="Colorectal Cancer Screening", E1141="Total Expenditure ($USD per 100,000 patients)"),
SUMIFS(COL!$F:$F,COL!$A:$A,C1141,COL!$G:$G,D1141),
IF(AND(A1141="Cervical Cancer Screening", E1141="Total Expenditure ($USD per 100,000 patients)"),
SUMIFS(CERV!$F:$F,CERV!$A:$A,C1141,CERV!$G:$G,D1141),
SUMIFS(CANSCRN!$F:$F,CANSCRN!$A:$A,C1141,CANSCRN!$G:$G,D1141))))))))))))</f>
        <v>4497.3544973544967</v>
      </c>
    </row>
    <row r="1142" spans="1:6" x14ac:dyDescent="0.2">
      <c r="A1142" s="24" t="s">
        <v>105</v>
      </c>
      <c r="B1142" s="24" t="s">
        <v>101</v>
      </c>
      <c r="C1142" s="24" t="s">
        <v>31</v>
      </c>
      <c r="D1142" s="24">
        <v>2016</v>
      </c>
      <c r="E1142" s="24" t="s">
        <v>102</v>
      </c>
      <c r="F1142">
        <f>IF(AND(A1142="PSA Testing", E1142= "Utilization Rate (per 100,000 patients)"),
SUMIFS(PSA!$D:$D,PSA!$A:$A,C1142,PSA!$G:$G,D1142),
IF(AND(A1142="Colorectal Cancer Screening", E1142="Utilization Rate (per 100,000 patients)"),
SUMIFS(COL!$D:$D,COL!$A:$A,C1142,COL!$G:$G, D1142),
IF(AND(A1142="Cervical Cancer Screening", E1142="Utilization Rate (per 100,000 patients)"),
SUMIFS(CERV!$D:$D,CERV!$A:$A,C1142,CERV!$G:$G,D1142),
IF(AND(A1142="Cancer Screening for CKD patients", E1142="Utilization Rate (per 100,000 patients)"),
SUMIFS(CANSCRN!$D:$D,CANSCRN!$A:$A,C1142,CANSCRN!$G:$G,D1142),
IF(AND(A1142="PSA Testing", E1142="Cost per service ($USD)"),
SUMIFS(PSA!$E:$E,PSA!$A:$A,C1142,PSA!$G:$G,D1142),
IF(AND(A1142="Colorectal Cancer Screening", E1142="Cost per service ($USD)"),
SUMIFS(COL!$E:$E,COL!$A:$A,C1142,COL!$G:$G,D1142),
IF(AND(A1142="Cervical Cancer Screening", E1142="Cost per service ($USD)"),
SUMIFS(CERV!$E:$E,CERV!$A:$A,C1142,CERV!$G:$G,D1142),
IF(AND(A1142="Cancer Screening for CKD patients", E1142="Cost per service ($USD)"),
SUMIFS(CANSCRN!$E:$E,CANSCRN!$A:$A,C1142,CANSCRN!$G:$G,D1142),
IF(AND(A1142="PSA Testing", E1142="Total Expenditure ($USD per 100,000 patients)"),
SUMIFS(PSA!$F:$F,PSA!$A:$A,C1142,PSA!$G:$G,D1142),
IF(AND(A1142="Colorectal Cancer Screening", E1142="Total Expenditure ($USD per 100,000 patients)"),
SUMIFS(COL!$F:$F,COL!$A:$A,C1142,COL!$G:$G,D1142),
IF(AND(A1142="Cervical Cancer Screening", E1142="Total Expenditure ($USD per 100,000 patients)"),
SUMIFS(CERV!$F:$F,CERV!$A:$A,C1142,CERV!$G:$G,D1142),
SUMIFS(CANSCRN!$F:$F,CANSCRN!$A:$A,C1142,CANSCRN!$G:$G,D1142))))))))))))</f>
        <v>4094.4003964321109</v>
      </c>
    </row>
    <row r="1143" spans="1:6" x14ac:dyDescent="0.2">
      <c r="A1143" s="24" t="s">
        <v>105</v>
      </c>
      <c r="B1143" s="24" t="s">
        <v>101</v>
      </c>
      <c r="C1143" s="24" t="s">
        <v>31</v>
      </c>
      <c r="D1143" s="24">
        <v>2017</v>
      </c>
      <c r="E1143" s="24" t="s">
        <v>102</v>
      </c>
      <c r="F1143">
        <f>IF(AND(A1143="PSA Testing", E1143= "Utilization Rate (per 100,000 patients)"),
SUMIFS(PSA!$D:$D,PSA!$A:$A,C1143,PSA!$G:$G,D1143),
IF(AND(A1143="Colorectal Cancer Screening", E1143="Utilization Rate (per 100,000 patients)"),
SUMIFS(COL!$D:$D,COL!$A:$A,C1143,COL!$G:$G, D1143),
IF(AND(A1143="Cervical Cancer Screening", E1143="Utilization Rate (per 100,000 patients)"),
SUMIFS(CERV!$D:$D,CERV!$A:$A,C1143,CERV!$G:$G,D1143),
IF(AND(A1143="Cancer Screening for CKD patients", E1143="Utilization Rate (per 100,000 patients)"),
SUMIFS(CANSCRN!$D:$D,CANSCRN!$A:$A,C1143,CANSCRN!$G:$G,D1143),
IF(AND(A1143="PSA Testing", E1143="Cost per service ($USD)"),
SUMIFS(PSA!$E:$E,PSA!$A:$A,C1143,PSA!$G:$G,D1143),
IF(AND(A1143="Colorectal Cancer Screening", E1143="Cost per service ($USD)"),
SUMIFS(COL!$E:$E,COL!$A:$A,C1143,COL!$G:$G,D1143),
IF(AND(A1143="Cervical Cancer Screening", E1143="Cost per service ($USD)"),
SUMIFS(CERV!$E:$E,CERV!$A:$A,C1143,CERV!$G:$G,D1143),
IF(AND(A1143="Cancer Screening for CKD patients", E1143="Cost per service ($USD)"),
SUMIFS(CANSCRN!$E:$E,CANSCRN!$A:$A,C1143,CANSCRN!$G:$G,D1143),
IF(AND(A1143="PSA Testing", E1143="Total Expenditure ($USD per 100,000 patients)"),
SUMIFS(PSA!$F:$F,PSA!$A:$A,C1143,PSA!$G:$G,D1143),
IF(AND(A1143="Colorectal Cancer Screening", E1143="Total Expenditure ($USD per 100,000 patients)"),
SUMIFS(COL!$F:$F,COL!$A:$A,C1143,COL!$G:$G,D1143),
IF(AND(A1143="Cervical Cancer Screening", E1143="Total Expenditure ($USD per 100,000 patients)"),
SUMIFS(CERV!$F:$F,CERV!$A:$A,C1143,CERV!$G:$G,D1143),
SUMIFS(CANSCRN!$F:$F,CANSCRN!$A:$A,C1143,CANSCRN!$G:$G,D1143))))))))))))</f>
        <v>4221.7826678204974</v>
      </c>
    </row>
    <row r="1144" spans="1:6" x14ac:dyDescent="0.2">
      <c r="A1144" s="24" t="s">
        <v>105</v>
      </c>
      <c r="B1144" s="24" t="s">
        <v>101</v>
      </c>
      <c r="C1144" s="24" t="s">
        <v>31</v>
      </c>
      <c r="D1144" s="24">
        <v>2018</v>
      </c>
      <c r="E1144" s="24" t="s">
        <v>102</v>
      </c>
      <c r="F1144">
        <f>IF(AND(A1144="PSA Testing", E1144= "Utilization Rate (per 100,000 patients)"),
SUMIFS(PSA!$D:$D,PSA!$A:$A,C1144,PSA!$G:$G,D1144),
IF(AND(A1144="Colorectal Cancer Screening", E1144="Utilization Rate (per 100,000 patients)"),
SUMIFS(COL!$D:$D,COL!$A:$A,C1144,COL!$G:$G, D1144),
IF(AND(A1144="Cervical Cancer Screening", E1144="Utilization Rate (per 100,000 patients)"),
SUMIFS(CERV!$D:$D,CERV!$A:$A,C1144,CERV!$G:$G,D1144),
IF(AND(A1144="Cancer Screening for CKD patients", E1144="Utilization Rate (per 100,000 patients)"),
SUMIFS(CANSCRN!$D:$D,CANSCRN!$A:$A,C1144,CANSCRN!$G:$G,D1144),
IF(AND(A1144="PSA Testing", E1144="Cost per service ($USD)"),
SUMIFS(PSA!$E:$E,PSA!$A:$A,C1144,PSA!$G:$G,D1144),
IF(AND(A1144="Colorectal Cancer Screening", E1144="Cost per service ($USD)"),
SUMIFS(COL!$E:$E,COL!$A:$A,C1144,COL!$G:$G,D1144),
IF(AND(A1144="Cervical Cancer Screening", E1144="Cost per service ($USD)"),
SUMIFS(CERV!$E:$E,CERV!$A:$A,C1144,CERV!$G:$G,D1144),
IF(AND(A1144="Cancer Screening for CKD patients", E1144="Cost per service ($USD)"),
SUMIFS(CANSCRN!$E:$E,CANSCRN!$A:$A,C1144,CANSCRN!$G:$G,D1144),
IF(AND(A1144="PSA Testing", E1144="Total Expenditure ($USD per 100,000 patients)"),
SUMIFS(PSA!$F:$F,PSA!$A:$A,C1144,PSA!$G:$G,D1144),
IF(AND(A1144="Colorectal Cancer Screening", E1144="Total Expenditure ($USD per 100,000 patients)"),
SUMIFS(COL!$F:$F,COL!$A:$A,C1144,COL!$G:$G,D1144),
IF(AND(A1144="Cervical Cancer Screening", E1144="Total Expenditure ($USD per 100,000 patients)"),
SUMIFS(CERV!$F:$F,CERV!$A:$A,C1144,CERV!$G:$G,D1144),
SUMIFS(CANSCRN!$F:$F,CANSCRN!$A:$A,C1144,CANSCRN!$G:$G,D1144))))))))))))</f>
        <v>7520.8607817303473</v>
      </c>
    </row>
    <row r="1145" spans="1:6" x14ac:dyDescent="0.2">
      <c r="A1145" s="24" t="s">
        <v>105</v>
      </c>
      <c r="B1145" s="24" t="s">
        <v>101</v>
      </c>
      <c r="C1145" s="24" t="s">
        <v>31</v>
      </c>
      <c r="D1145" s="24">
        <v>2019</v>
      </c>
      <c r="E1145" s="24" t="s">
        <v>102</v>
      </c>
      <c r="F1145">
        <f>IF(AND(A1145="PSA Testing", E1145= "Utilization Rate (per 100,000 patients)"),
SUMIFS(PSA!$D:$D,PSA!$A:$A,C1145,PSA!$G:$G,D1145),
IF(AND(A1145="Colorectal Cancer Screening", E1145="Utilization Rate (per 100,000 patients)"),
SUMIFS(COL!$D:$D,COL!$A:$A,C1145,COL!$G:$G, D1145),
IF(AND(A1145="Cervical Cancer Screening", E1145="Utilization Rate (per 100,000 patients)"),
SUMIFS(CERV!$D:$D,CERV!$A:$A,C1145,CERV!$G:$G,D1145),
IF(AND(A1145="Cancer Screening for CKD patients", E1145="Utilization Rate (per 100,000 patients)"),
SUMIFS(CANSCRN!$D:$D,CANSCRN!$A:$A,C1145,CANSCRN!$G:$G,D1145),
IF(AND(A1145="PSA Testing", E1145="Cost per service ($USD)"),
SUMIFS(PSA!$E:$E,PSA!$A:$A,C1145,PSA!$G:$G,D1145),
IF(AND(A1145="Colorectal Cancer Screening", E1145="Cost per service ($USD)"),
SUMIFS(COL!$E:$E,COL!$A:$A,C1145,COL!$G:$G,D1145),
IF(AND(A1145="Cervical Cancer Screening", E1145="Cost per service ($USD)"),
SUMIFS(CERV!$E:$E,CERV!$A:$A,C1145,CERV!$G:$G,D1145),
IF(AND(A1145="Cancer Screening for CKD patients", E1145="Cost per service ($USD)"),
SUMIFS(CANSCRN!$E:$E,CANSCRN!$A:$A,C1145,CANSCRN!$G:$G,D1145),
IF(AND(A1145="PSA Testing", E1145="Total Expenditure ($USD per 100,000 patients)"),
SUMIFS(PSA!$F:$F,PSA!$A:$A,C1145,PSA!$G:$G,D1145),
IF(AND(A1145="Colorectal Cancer Screening", E1145="Total Expenditure ($USD per 100,000 patients)"),
SUMIFS(COL!$F:$F,COL!$A:$A,C1145,COL!$G:$G,D1145),
IF(AND(A1145="Cervical Cancer Screening", E1145="Total Expenditure ($USD per 100,000 patients)"),
SUMIFS(CERV!$F:$F,CERV!$A:$A,C1145,CERV!$G:$G,D1145),
SUMIFS(CANSCRN!$F:$F,CANSCRN!$A:$A,C1145,CANSCRN!$G:$G,D1145))))))))))))</f>
        <v>6904.620760662694</v>
      </c>
    </row>
    <row r="1146" spans="1:6" x14ac:dyDescent="0.2">
      <c r="A1146" s="24" t="s">
        <v>105</v>
      </c>
      <c r="B1146" s="24" t="s">
        <v>101</v>
      </c>
      <c r="C1146" s="24" t="s">
        <v>32</v>
      </c>
      <c r="D1146" s="24">
        <v>2009</v>
      </c>
      <c r="E1146" s="24" t="s">
        <v>102</v>
      </c>
      <c r="F1146">
        <f>IF(AND(A1146="PSA Testing", E1146= "Utilization Rate (per 100,000 patients)"),
SUMIFS(PSA!$D:$D,PSA!$A:$A,C1146,PSA!$G:$G,D1146),
IF(AND(A1146="Colorectal Cancer Screening", E1146="Utilization Rate (per 100,000 patients)"),
SUMIFS(COL!$D:$D,COL!$A:$A,C1146,COL!$G:$G, D1146),
IF(AND(A1146="Cervical Cancer Screening", E1146="Utilization Rate (per 100,000 patients)"),
SUMIFS(CERV!$D:$D,CERV!$A:$A,C1146,CERV!$G:$G,D1146),
IF(AND(A1146="Cancer Screening for CKD patients", E1146="Utilization Rate (per 100,000 patients)"),
SUMIFS(CANSCRN!$D:$D,CANSCRN!$A:$A,C1146,CANSCRN!$G:$G,D1146),
IF(AND(A1146="PSA Testing", E1146="Cost per service ($USD)"),
SUMIFS(PSA!$E:$E,PSA!$A:$A,C1146,PSA!$G:$G,D1146),
IF(AND(A1146="Colorectal Cancer Screening", E1146="Cost per service ($USD)"),
SUMIFS(COL!$E:$E,COL!$A:$A,C1146,COL!$G:$G,D1146),
IF(AND(A1146="Cervical Cancer Screening", E1146="Cost per service ($USD)"),
SUMIFS(CERV!$E:$E,CERV!$A:$A,C1146,CERV!$G:$G,D1146),
IF(AND(A1146="Cancer Screening for CKD patients", E1146="Cost per service ($USD)"),
SUMIFS(CANSCRN!$E:$E,CANSCRN!$A:$A,C1146,CANSCRN!$G:$G,D1146),
IF(AND(A1146="PSA Testing", E1146="Total Expenditure ($USD per 100,000 patients)"),
SUMIFS(PSA!$F:$F,PSA!$A:$A,C1146,PSA!$G:$G,D1146),
IF(AND(A1146="Colorectal Cancer Screening", E1146="Total Expenditure ($USD per 100,000 patients)"),
SUMIFS(COL!$F:$F,COL!$A:$A,C1146,COL!$G:$G,D1146),
IF(AND(A1146="Cervical Cancer Screening", E1146="Total Expenditure ($USD per 100,000 patients)"),
SUMIFS(CERV!$F:$F,CERV!$A:$A,C1146,CERV!$G:$G,D1146),
SUMIFS(CANSCRN!$F:$F,CANSCRN!$A:$A,C1146,CANSCRN!$G:$G,D1146))))))))))))</f>
        <v>7731.5405123449627</v>
      </c>
    </row>
    <row r="1147" spans="1:6" x14ac:dyDescent="0.2">
      <c r="A1147" s="24" t="s">
        <v>105</v>
      </c>
      <c r="B1147" s="24" t="s">
        <v>101</v>
      </c>
      <c r="C1147" s="24" t="s">
        <v>32</v>
      </c>
      <c r="D1147" s="24">
        <v>2010</v>
      </c>
      <c r="E1147" s="24" t="s">
        <v>102</v>
      </c>
      <c r="F1147">
        <f>IF(AND(A1147="PSA Testing", E1147= "Utilization Rate (per 100,000 patients)"),
SUMIFS(PSA!$D:$D,PSA!$A:$A,C1147,PSA!$G:$G,D1147),
IF(AND(A1147="Colorectal Cancer Screening", E1147="Utilization Rate (per 100,000 patients)"),
SUMIFS(COL!$D:$D,COL!$A:$A,C1147,COL!$G:$G, D1147),
IF(AND(A1147="Cervical Cancer Screening", E1147="Utilization Rate (per 100,000 patients)"),
SUMIFS(CERV!$D:$D,CERV!$A:$A,C1147,CERV!$G:$G,D1147),
IF(AND(A1147="Cancer Screening for CKD patients", E1147="Utilization Rate (per 100,000 patients)"),
SUMIFS(CANSCRN!$D:$D,CANSCRN!$A:$A,C1147,CANSCRN!$G:$G,D1147),
IF(AND(A1147="PSA Testing", E1147="Cost per service ($USD)"),
SUMIFS(PSA!$E:$E,PSA!$A:$A,C1147,PSA!$G:$G,D1147),
IF(AND(A1147="Colorectal Cancer Screening", E1147="Cost per service ($USD)"),
SUMIFS(COL!$E:$E,COL!$A:$A,C1147,COL!$G:$G,D1147),
IF(AND(A1147="Cervical Cancer Screening", E1147="Cost per service ($USD)"),
SUMIFS(CERV!$E:$E,CERV!$A:$A,C1147,CERV!$G:$G,D1147),
IF(AND(A1147="Cancer Screening for CKD patients", E1147="Cost per service ($USD)"),
SUMIFS(CANSCRN!$E:$E,CANSCRN!$A:$A,C1147,CANSCRN!$G:$G,D1147),
IF(AND(A1147="PSA Testing", E1147="Total Expenditure ($USD per 100,000 patients)"),
SUMIFS(PSA!$F:$F,PSA!$A:$A,C1147,PSA!$G:$G,D1147),
IF(AND(A1147="Colorectal Cancer Screening", E1147="Total Expenditure ($USD per 100,000 patients)"),
SUMIFS(COL!$F:$F,COL!$A:$A,C1147,COL!$G:$G,D1147),
IF(AND(A1147="Cervical Cancer Screening", E1147="Total Expenditure ($USD per 100,000 patients)"),
SUMIFS(CERV!$F:$F,CERV!$A:$A,C1147,CERV!$G:$G,D1147),
SUMIFS(CANSCRN!$F:$F,CANSCRN!$A:$A,C1147,CANSCRN!$G:$G,D1147))))))))))))</f>
        <v>7262.1841778268681</v>
      </c>
    </row>
    <row r="1148" spans="1:6" x14ac:dyDescent="0.2">
      <c r="A1148" s="24" t="s">
        <v>105</v>
      </c>
      <c r="B1148" s="24" t="s">
        <v>101</v>
      </c>
      <c r="C1148" s="24" t="s">
        <v>32</v>
      </c>
      <c r="D1148" s="24">
        <v>2011</v>
      </c>
      <c r="E1148" s="24" t="s">
        <v>102</v>
      </c>
      <c r="F1148">
        <f>IF(AND(A1148="PSA Testing", E1148= "Utilization Rate (per 100,000 patients)"),
SUMIFS(PSA!$D:$D,PSA!$A:$A,C1148,PSA!$G:$G,D1148),
IF(AND(A1148="Colorectal Cancer Screening", E1148="Utilization Rate (per 100,000 patients)"),
SUMIFS(COL!$D:$D,COL!$A:$A,C1148,COL!$G:$G, D1148),
IF(AND(A1148="Cervical Cancer Screening", E1148="Utilization Rate (per 100,000 patients)"),
SUMIFS(CERV!$D:$D,CERV!$A:$A,C1148,CERV!$G:$G,D1148),
IF(AND(A1148="Cancer Screening for CKD patients", E1148="Utilization Rate (per 100,000 patients)"),
SUMIFS(CANSCRN!$D:$D,CANSCRN!$A:$A,C1148,CANSCRN!$G:$G,D1148),
IF(AND(A1148="PSA Testing", E1148="Cost per service ($USD)"),
SUMIFS(PSA!$E:$E,PSA!$A:$A,C1148,PSA!$G:$G,D1148),
IF(AND(A1148="Colorectal Cancer Screening", E1148="Cost per service ($USD)"),
SUMIFS(COL!$E:$E,COL!$A:$A,C1148,COL!$G:$G,D1148),
IF(AND(A1148="Cervical Cancer Screening", E1148="Cost per service ($USD)"),
SUMIFS(CERV!$E:$E,CERV!$A:$A,C1148,CERV!$G:$G,D1148),
IF(AND(A1148="Cancer Screening for CKD patients", E1148="Cost per service ($USD)"),
SUMIFS(CANSCRN!$E:$E,CANSCRN!$A:$A,C1148,CANSCRN!$G:$G,D1148),
IF(AND(A1148="PSA Testing", E1148="Total Expenditure ($USD per 100,000 patients)"),
SUMIFS(PSA!$F:$F,PSA!$A:$A,C1148,PSA!$G:$G,D1148),
IF(AND(A1148="Colorectal Cancer Screening", E1148="Total Expenditure ($USD per 100,000 patients)"),
SUMIFS(COL!$F:$F,COL!$A:$A,C1148,COL!$G:$G,D1148),
IF(AND(A1148="Cervical Cancer Screening", E1148="Total Expenditure ($USD per 100,000 patients)"),
SUMIFS(CERV!$F:$F,CERV!$A:$A,C1148,CERV!$G:$G,D1148),
SUMIFS(CANSCRN!$F:$F,CANSCRN!$A:$A,C1148,CANSCRN!$G:$G,D1148))))))))))))</f>
        <v>5192.0641620937104</v>
      </c>
    </row>
    <row r="1149" spans="1:6" x14ac:dyDescent="0.2">
      <c r="A1149" s="24" t="s">
        <v>105</v>
      </c>
      <c r="B1149" s="24" t="s">
        <v>101</v>
      </c>
      <c r="C1149" s="24" t="s">
        <v>32</v>
      </c>
      <c r="D1149" s="24">
        <v>2012</v>
      </c>
      <c r="E1149" s="24" t="s">
        <v>102</v>
      </c>
      <c r="F1149">
        <f>IF(AND(A1149="PSA Testing", E1149= "Utilization Rate (per 100,000 patients)"),
SUMIFS(PSA!$D:$D,PSA!$A:$A,C1149,PSA!$G:$G,D1149),
IF(AND(A1149="Colorectal Cancer Screening", E1149="Utilization Rate (per 100,000 patients)"),
SUMIFS(COL!$D:$D,COL!$A:$A,C1149,COL!$G:$G, D1149),
IF(AND(A1149="Cervical Cancer Screening", E1149="Utilization Rate (per 100,000 patients)"),
SUMIFS(CERV!$D:$D,CERV!$A:$A,C1149,CERV!$G:$G,D1149),
IF(AND(A1149="Cancer Screening for CKD patients", E1149="Utilization Rate (per 100,000 patients)"),
SUMIFS(CANSCRN!$D:$D,CANSCRN!$A:$A,C1149,CANSCRN!$G:$G,D1149),
IF(AND(A1149="PSA Testing", E1149="Cost per service ($USD)"),
SUMIFS(PSA!$E:$E,PSA!$A:$A,C1149,PSA!$G:$G,D1149),
IF(AND(A1149="Colorectal Cancer Screening", E1149="Cost per service ($USD)"),
SUMIFS(COL!$E:$E,COL!$A:$A,C1149,COL!$G:$G,D1149),
IF(AND(A1149="Cervical Cancer Screening", E1149="Cost per service ($USD)"),
SUMIFS(CERV!$E:$E,CERV!$A:$A,C1149,CERV!$G:$G,D1149),
IF(AND(A1149="Cancer Screening for CKD patients", E1149="Cost per service ($USD)"),
SUMIFS(CANSCRN!$E:$E,CANSCRN!$A:$A,C1149,CANSCRN!$G:$G,D1149),
IF(AND(A1149="PSA Testing", E1149="Total Expenditure ($USD per 100,000 patients)"),
SUMIFS(PSA!$F:$F,PSA!$A:$A,C1149,PSA!$G:$G,D1149),
IF(AND(A1149="Colorectal Cancer Screening", E1149="Total Expenditure ($USD per 100,000 patients)"),
SUMIFS(COL!$F:$F,COL!$A:$A,C1149,COL!$G:$G,D1149),
IF(AND(A1149="Cervical Cancer Screening", E1149="Total Expenditure ($USD per 100,000 patients)"),
SUMIFS(CERV!$F:$F,CERV!$A:$A,C1149,CERV!$G:$G,D1149),
SUMIFS(CANSCRN!$F:$F,CANSCRN!$A:$A,C1149,CANSCRN!$G:$G,D1149))))))))))))</f>
        <v>5276.0736196319021</v>
      </c>
    </row>
    <row r="1150" spans="1:6" x14ac:dyDescent="0.2">
      <c r="A1150" s="24" t="s">
        <v>105</v>
      </c>
      <c r="B1150" s="24" t="s">
        <v>101</v>
      </c>
      <c r="C1150" s="24" t="s">
        <v>32</v>
      </c>
      <c r="D1150" s="24">
        <v>2013</v>
      </c>
      <c r="E1150" s="24" t="s">
        <v>102</v>
      </c>
      <c r="F1150">
        <f>IF(AND(A1150="PSA Testing", E1150= "Utilization Rate (per 100,000 patients)"),
SUMIFS(PSA!$D:$D,PSA!$A:$A,C1150,PSA!$G:$G,D1150),
IF(AND(A1150="Colorectal Cancer Screening", E1150="Utilization Rate (per 100,000 patients)"),
SUMIFS(COL!$D:$D,COL!$A:$A,C1150,COL!$G:$G, D1150),
IF(AND(A1150="Cervical Cancer Screening", E1150="Utilization Rate (per 100,000 patients)"),
SUMIFS(CERV!$D:$D,CERV!$A:$A,C1150,CERV!$G:$G,D1150),
IF(AND(A1150="Cancer Screening for CKD patients", E1150="Utilization Rate (per 100,000 patients)"),
SUMIFS(CANSCRN!$D:$D,CANSCRN!$A:$A,C1150,CANSCRN!$G:$G,D1150),
IF(AND(A1150="PSA Testing", E1150="Cost per service ($USD)"),
SUMIFS(PSA!$E:$E,PSA!$A:$A,C1150,PSA!$G:$G,D1150),
IF(AND(A1150="Colorectal Cancer Screening", E1150="Cost per service ($USD)"),
SUMIFS(COL!$E:$E,COL!$A:$A,C1150,COL!$G:$G,D1150),
IF(AND(A1150="Cervical Cancer Screening", E1150="Cost per service ($USD)"),
SUMIFS(CERV!$E:$E,CERV!$A:$A,C1150,CERV!$G:$G,D1150),
IF(AND(A1150="Cancer Screening for CKD patients", E1150="Cost per service ($USD)"),
SUMIFS(CANSCRN!$E:$E,CANSCRN!$A:$A,C1150,CANSCRN!$G:$G,D1150),
IF(AND(A1150="PSA Testing", E1150="Total Expenditure ($USD per 100,000 patients)"),
SUMIFS(PSA!$F:$F,PSA!$A:$A,C1150,PSA!$G:$G,D1150),
IF(AND(A1150="Colorectal Cancer Screening", E1150="Total Expenditure ($USD per 100,000 patients)"),
SUMIFS(COL!$F:$F,COL!$A:$A,C1150,COL!$G:$G,D1150),
IF(AND(A1150="Cervical Cancer Screening", E1150="Total Expenditure ($USD per 100,000 patients)"),
SUMIFS(CERV!$F:$F,CERV!$A:$A,C1150,CERV!$G:$G,D1150),
SUMIFS(CANSCRN!$F:$F,CANSCRN!$A:$A,C1150,CANSCRN!$G:$G,D1150))))))))))))</f>
        <v>4263.8672887506482</v>
      </c>
    </row>
    <row r="1151" spans="1:6" x14ac:dyDescent="0.2">
      <c r="A1151" s="24" t="s">
        <v>105</v>
      </c>
      <c r="B1151" s="24" t="s">
        <v>101</v>
      </c>
      <c r="C1151" s="24" t="s">
        <v>32</v>
      </c>
      <c r="D1151" s="24">
        <v>2014</v>
      </c>
      <c r="E1151" s="24" t="s">
        <v>102</v>
      </c>
      <c r="F1151">
        <f>IF(AND(A1151="PSA Testing", E1151= "Utilization Rate (per 100,000 patients)"),
SUMIFS(PSA!$D:$D,PSA!$A:$A,C1151,PSA!$G:$G,D1151),
IF(AND(A1151="Colorectal Cancer Screening", E1151="Utilization Rate (per 100,000 patients)"),
SUMIFS(COL!$D:$D,COL!$A:$A,C1151,COL!$G:$G, D1151),
IF(AND(A1151="Cervical Cancer Screening", E1151="Utilization Rate (per 100,000 patients)"),
SUMIFS(CERV!$D:$D,CERV!$A:$A,C1151,CERV!$G:$G,D1151),
IF(AND(A1151="Cancer Screening for CKD patients", E1151="Utilization Rate (per 100,000 patients)"),
SUMIFS(CANSCRN!$D:$D,CANSCRN!$A:$A,C1151,CANSCRN!$G:$G,D1151),
IF(AND(A1151="PSA Testing", E1151="Cost per service ($USD)"),
SUMIFS(PSA!$E:$E,PSA!$A:$A,C1151,PSA!$G:$G,D1151),
IF(AND(A1151="Colorectal Cancer Screening", E1151="Cost per service ($USD)"),
SUMIFS(COL!$E:$E,COL!$A:$A,C1151,COL!$G:$G,D1151),
IF(AND(A1151="Cervical Cancer Screening", E1151="Cost per service ($USD)"),
SUMIFS(CERV!$E:$E,CERV!$A:$A,C1151,CERV!$G:$G,D1151),
IF(AND(A1151="Cancer Screening for CKD patients", E1151="Cost per service ($USD)"),
SUMIFS(CANSCRN!$E:$E,CANSCRN!$A:$A,C1151,CANSCRN!$G:$G,D1151),
IF(AND(A1151="PSA Testing", E1151="Total Expenditure ($USD per 100,000 patients)"),
SUMIFS(PSA!$F:$F,PSA!$A:$A,C1151,PSA!$G:$G,D1151),
IF(AND(A1151="Colorectal Cancer Screening", E1151="Total Expenditure ($USD per 100,000 patients)"),
SUMIFS(COL!$F:$F,COL!$A:$A,C1151,COL!$G:$G,D1151),
IF(AND(A1151="Cervical Cancer Screening", E1151="Total Expenditure ($USD per 100,000 patients)"),
SUMIFS(CERV!$F:$F,CERV!$A:$A,C1151,CERV!$G:$G,D1151),
SUMIFS(CANSCRN!$F:$F,CANSCRN!$A:$A,C1151,CANSCRN!$G:$G,D1151))))))))))))</f>
        <v>3876.3575605680867</v>
      </c>
    </row>
    <row r="1152" spans="1:6" x14ac:dyDescent="0.2">
      <c r="A1152" s="24" t="s">
        <v>105</v>
      </c>
      <c r="B1152" s="24" t="s">
        <v>101</v>
      </c>
      <c r="C1152" s="24" t="s">
        <v>32</v>
      </c>
      <c r="D1152" s="24">
        <v>2015</v>
      </c>
      <c r="E1152" s="24" t="s">
        <v>102</v>
      </c>
      <c r="F1152">
        <f>IF(AND(A1152="PSA Testing", E1152= "Utilization Rate (per 100,000 patients)"),
SUMIFS(PSA!$D:$D,PSA!$A:$A,C1152,PSA!$G:$G,D1152),
IF(AND(A1152="Colorectal Cancer Screening", E1152="Utilization Rate (per 100,000 patients)"),
SUMIFS(COL!$D:$D,COL!$A:$A,C1152,COL!$G:$G, D1152),
IF(AND(A1152="Cervical Cancer Screening", E1152="Utilization Rate (per 100,000 patients)"),
SUMIFS(CERV!$D:$D,CERV!$A:$A,C1152,CERV!$G:$G,D1152),
IF(AND(A1152="Cancer Screening for CKD patients", E1152="Utilization Rate (per 100,000 patients)"),
SUMIFS(CANSCRN!$D:$D,CANSCRN!$A:$A,C1152,CANSCRN!$G:$G,D1152),
IF(AND(A1152="PSA Testing", E1152="Cost per service ($USD)"),
SUMIFS(PSA!$E:$E,PSA!$A:$A,C1152,PSA!$G:$G,D1152),
IF(AND(A1152="Colorectal Cancer Screening", E1152="Cost per service ($USD)"),
SUMIFS(COL!$E:$E,COL!$A:$A,C1152,COL!$G:$G,D1152),
IF(AND(A1152="Cervical Cancer Screening", E1152="Cost per service ($USD)"),
SUMIFS(CERV!$E:$E,CERV!$A:$A,C1152,CERV!$G:$G,D1152),
IF(AND(A1152="Cancer Screening for CKD patients", E1152="Cost per service ($USD)"),
SUMIFS(CANSCRN!$E:$E,CANSCRN!$A:$A,C1152,CANSCRN!$G:$G,D1152),
IF(AND(A1152="PSA Testing", E1152="Total Expenditure ($USD per 100,000 patients)"),
SUMIFS(PSA!$F:$F,PSA!$A:$A,C1152,PSA!$G:$G,D1152),
IF(AND(A1152="Colorectal Cancer Screening", E1152="Total Expenditure ($USD per 100,000 patients)"),
SUMIFS(COL!$F:$F,COL!$A:$A,C1152,COL!$G:$G,D1152),
IF(AND(A1152="Cervical Cancer Screening", E1152="Total Expenditure ($USD per 100,000 patients)"),
SUMIFS(CERV!$F:$F,CERV!$A:$A,C1152,CERV!$G:$G,D1152),
SUMIFS(CANSCRN!$F:$F,CANSCRN!$A:$A,C1152,CANSCRN!$G:$G,D1152))))))))))))</f>
        <v>4809.5756256800869</v>
      </c>
    </row>
    <row r="1153" spans="1:6" x14ac:dyDescent="0.2">
      <c r="A1153" s="24" t="s">
        <v>105</v>
      </c>
      <c r="B1153" s="24" t="s">
        <v>101</v>
      </c>
      <c r="C1153" s="24" t="s">
        <v>32</v>
      </c>
      <c r="D1153" s="24">
        <v>2016</v>
      </c>
      <c r="E1153" s="24" t="s">
        <v>102</v>
      </c>
      <c r="F1153">
        <f>IF(AND(A1153="PSA Testing", E1153= "Utilization Rate (per 100,000 patients)"),
SUMIFS(PSA!$D:$D,PSA!$A:$A,C1153,PSA!$G:$G,D1153),
IF(AND(A1153="Colorectal Cancer Screening", E1153="Utilization Rate (per 100,000 patients)"),
SUMIFS(COL!$D:$D,COL!$A:$A,C1153,COL!$G:$G, D1153),
IF(AND(A1153="Cervical Cancer Screening", E1153="Utilization Rate (per 100,000 patients)"),
SUMIFS(CERV!$D:$D,CERV!$A:$A,C1153,CERV!$G:$G,D1153),
IF(AND(A1153="Cancer Screening for CKD patients", E1153="Utilization Rate (per 100,000 patients)"),
SUMIFS(CANSCRN!$D:$D,CANSCRN!$A:$A,C1153,CANSCRN!$G:$G,D1153),
IF(AND(A1153="PSA Testing", E1153="Cost per service ($USD)"),
SUMIFS(PSA!$E:$E,PSA!$A:$A,C1153,PSA!$G:$G,D1153),
IF(AND(A1153="Colorectal Cancer Screening", E1153="Cost per service ($USD)"),
SUMIFS(COL!$E:$E,COL!$A:$A,C1153,COL!$G:$G,D1153),
IF(AND(A1153="Cervical Cancer Screening", E1153="Cost per service ($USD)"),
SUMIFS(CERV!$E:$E,CERV!$A:$A,C1153,CERV!$G:$G,D1153),
IF(AND(A1153="Cancer Screening for CKD patients", E1153="Cost per service ($USD)"),
SUMIFS(CANSCRN!$E:$E,CANSCRN!$A:$A,C1153,CANSCRN!$G:$G,D1153),
IF(AND(A1153="PSA Testing", E1153="Total Expenditure ($USD per 100,000 patients)"),
SUMIFS(PSA!$F:$F,PSA!$A:$A,C1153,PSA!$G:$G,D1153),
IF(AND(A1153="Colorectal Cancer Screening", E1153="Total Expenditure ($USD per 100,000 patients)"),
SUMIFS(COL!$F:$F,COL!$A:$A,C1153,COL!$G:$G,D1153),
IF(AND(A1153="Cervical Cancer Screening", E1153="Total Expenditure ($USD per 100,000 patients)"),
SUMIFS(CERV!$F:$F,CERV!$A:$A,C1153,CERV!$G:$G,D1153),
SUMIFS(CANSCRN!$F:$F,CANSCRN!$A:$A,C1153,CANSCRN!$G:$G,D1153))))))))))))</f>
        <v>5390.2038903210687</v>
      </c>
    </row>
    <row r="1154" spans="1:6" x14ac:dyDescent="0.2">
      <c r="A1154" s="24" t="s">
        <v>105</v>
      </c>
      <c r="B1154" s="24" t="s">
        <v>101</v>
      </c>
      <c r="C1154" s="24" t="s">
        <v>32</v>
      </c>
      <c r="D1154" s="24">
        <v>2017</v>
      </c>
      <c r="E1154" s="24" t="s">
        <v>102</v>
      </c>
      <c r="F1154">
        <f>IF(AND(A1154="PSA Testing", E1154= "Utilization Rate (per 100,000 patients)"),
SUMIFS(PSA!$D:$D,PSA!$A:$A,C1154,PSA!$G:$G,D1154),
IF(AND(A1154="Colorectal Cancer Screening", E1154="Utilization Rate (per 100,000 patients)"),
SUMIFS(COL!$D:$D,COL!$A:$A,C1154,COL!$G:$G, D1154),
IF(AND(A1154="Cervical Cancer Screening", E1154="Utilization Rate (per 100,000 patients)"),
SUMIFS(CERV!$D:$D,CERV!$A:$A,C1154,CERV!$G:$G,D1154),
IF(AND(A1154="Cancer Screening for CKD patients", E1154="Utilization Rate (per 100,000 patients)"),
SUMIFS(CANSCRN!$D:$D,CANSCRN!$A:$A,C1154,CANSCRN!$G:$G,D1154),
IF(AND(A1154="PSA Testing", E1154="Cost per service ($USD)"),
SUMIFS(PSA!$E:$E,PSA!$A:$A,C1154,PSA!$G:$G,D1154),
IF(AND(A1154="Colorectal Cancer Screening", E1154="Cost per service ($USD)"),
SUMIFS(COL!$E:$E,COL!$A:$A,C1154,COL!$G:$G,D1154),
IF(AND(A1154="Cervical Cancer Screening", E1154="Cost per service ($USD)"),
SUMIFS(CERV!$E:$E,CERV!$A:$A,C1154,CERV!$G:$G,D1154),
IF(AND(A1154="Cancer Screening for CKD patients", E1154="Cost per service ($USD)"),
SUMIFS(CANSCRN!$E:$E,CANSCRN!$A:$A,C1154,CANSCRN!$G:$G,D1154),
IF(AND(A1154="PSA Testing", E1154="Total Expenditure ($USD per 100,000 patients)"),
SUMIFS(PSA!$F:$F,PSA!$A:$A,C1154,PSA!$G:$G,D1154),
IF(AND(A1154="Colorectal Cancer Screening", E1154="Total Expenditure ($USD per 100,000 patients)"),
SUMIFS(COL!$F:$F,COL!$A:$A,C1154,COL!$G:$G,D1154),
IF(AND(A1154="Cervical Cancer Screening", E1154="Total Expenditure ($USD per 100,000 patients)"),
SUMIFS(CERV!$F:$F,CERV!$A:$A,C1154,CERV!$G:$G,D1154),
SUMIFS(CANSCRN!$F:$F,CANSCRN!$A:$A,C1154,CANSCRN!$G:$G,D1154))))))))))))</f>
        <v>3355.9606437342691</v>
      </c>
    </row>
    <row r="1155" spans="1:6" x14ac:dyDescent="0.2">
      <c r="A1155" s="24" t="s">
        <v>105</v>
      </c>
      <c r="B1155" s="24" t="s">
        <v>101</v>
      </c>
      <c r="C1155" s="24" t="s">
        <v>32</v>
      </c>
      <c r="D1155" s="24">
        <v>2018</v>
      </c>
      <c r="E1155" s="24" t="s">
        <v>102</v>
      </c>
      <c r="F1155">
        <f>IF(AND(A1155="PSA Testing", E1155= "Utilization Rate (per 100,000 patients)"),
SUMIFS(PSA!$D:$D,PSA!$A:$A,C1155,PSA!$G:$G,D1155),
IF(AND(A1155="Colorectal Cancer Screening", E1155="Utilization Rate (per 100,000 patients)"),
SUMIFS(COL!$D:$D,COL!$A:$A,C1155,COL!$G:$G, D1155),
IF(AND(A1155="Cervical Cancer Screening", E1155="Utilization Rate (per 100,000 patients)"),
SUMIFS(CERV!$D:$D,CERV!$A:$A,C1155,CERV!$G:$G,D1155),
IF(AND(A1155="Cancer Screening for CKD patients", E1155="Utilization Rate (per 100,000 patients)"),
SUMIFS(CANSCRN!$D:$D,CANSCRN!$A:$A,C1155,CANSCRN!$G:$G,D1155),
IF(AND(A1155="PSA Testing", E1155="Cost per service ($USD)"),
SUMIFS(PSA!$E:$E,PSA!$A:$A,C1155,PSA!$G:$G,D1155),
IF(AND(A1155="Colorectal Cancer Screening", E1155="Cost per service ($USD)"),
SUMIFS(COL!$E:$E,COL!$A:$A,C1155,COL!$G:$G,D1155),
IF(AND(A1155="Cervical Cancer Screening", E1155="Cost per service ($USD)"),
SUMIFS(CERV!$E:$E,CERV!$A:$A,C1155,CERV!$G:$G,D1155),
IF(AND(A1155="Cancer Screening for CKD patients", E1155="Cost per service ($USD)"),
SUMIFS(CANSCRN!$E:$E,CANSCRN!$A:$A,C1155,CANSCRN!$G:$G,D1155),
IF(AND(A1155="PSA Testing", E1155="Total Expenditure ($USD per 100,000 patients)"),
SUMIFS(PSA!$F:$F,PSA!$A:$A,C1155,PSA!$G:$G,D1155),
IF(AND(A1155="Colorectal Cancer Screening", E1155="Total Expenditure ($USD per 100,000 patients)"),
SUMIFS(COL!$F:$F,COL!$A:$A,C1155,COL!$G:$G,D1155),
IF(AND(A1155="Cervical Cancer Screening", E1155="Total Expenditure ($USD per 100,000 patients)"),
SUMIFS(CERV!$F:$F,CERV!$A:$A,C1155,CERV!$G:$G,D1155),
SUMIFS(CANSCRN!$F:$F,CANSCRN!$A:$A,C1155,CANSCRN!$G:$G,D1155))))))))))))</f>
        <v>3007.5187969924809</v>
      </c>
    </row>
    <row r="1156" spans="1:6" x14ac:dyDescent="0.2">
      <c r="A1156" s="24" t="s">
        <v>105</v>
      </c>
      <c r="B1156" s="24" t="s">
        <v>101</v>
      </c>
      <c r="C1156" s="24" t="s">
        <v>32</v>
      </c>
      <c r="D1156" s="24">
        <v>2019</v>
      </c>
      <c r="E1156" s="24" t="s">
        <v>102</v>
      </c>
      <c r="F1156">
        <f>IF(AND(A1156="PSA Testing", E1156= "Utilization Rate (per 100,000 patients)"),
SUMIFS(PSA!$D:$D,PSA!$A:$A,C1156,PSA!$G:$G,D1156),
IF(AND(A1156="Colorectal Cancer Screening", E1156="Utilization Rate (per 100,000 patients)"),
SUMIFS(COL!$D:$D,COL!$A:$A,C1156,COL!$G:$G, D1156),
IF(AND(A1156="Cervical Cancer Screening", E1156="Utilization Rate (per 100,000 patients)"),
SUMIFS(CERV!$D:$D,CERV!$A:$A,C1156,CERV!$G:$G,D1156),
IF(AND(A1156="Cancer Screening for CKD patients", E1156="Utilization Rate (per 100,000 patients)"),
SUMIFS(CANSCRN!$D:$D,CANSCRN!$A:$A,C1156,CANSCRN!$G:$G,D1156),
IF(AND(A1156="PSA Testing", E1156="Cost per service ($USD)"),
SUMIFS(PSA!$E:$E,PSA!$A:$A,C1156,PSA!$G:$G,D1156),
IF(AND(A1156="Colorectal Cancer Screening", E1156="Cost per service ($USD)"),
SUMIFS(COL!$E:$E,COL!$A:$A,C1156,COL!$G:$G,D1156),
IF(AND(A1156="Cervical Cancer Screening", E1156="Cost per service ($USD)"),
SUMIFS(CERV!$E:$E,CERV!$A:$A,C1156,CERV!$G:$G,D1156),
IF(AND(A1156="Cancer Screening for CKD patients", E1156="Cost per service ($USD)"),
SUMIFS(CANSCRN!$E:$E,CANSCRN!$A:$A,C1156,CANSCRN!$G:$G,D1156),
IF(AND(A1156="PSA Testing", E1156="Total Expenditure ($USD per 100,000 patients)"),
SUMIFS(PSA!$F:$F,PSA!$A:$A,C1156,PSA!$G:$G,D1156),
IF(AND(A1156="Colorectal Cancer Screening", E1156="Total Expenditure ($USD per 100,000 patients)"),
SUMIFS(COL!$F:$F,COL!$A:$A,C1156,COL!$G:$G,D1156),
IF(AND(A1156="Cervical Cancer Screening", E1156="Total Expenditure ($USD per 100,000 patients)"),
SUMIFS(CERV!$F:$F,CERV!$A:$A,C1156,CERV!$G:$G,D1156),
SUMIFS(CANSCRN!$F:$F,CANSCRN!$A:$A,C1156,CANSCRN!$G:$G,D1156))))))))))))</f>
        <v>2848.5181119648737</v>
      </c>
    </row>
    <row r="1157" spans="1:6" x14ac:dyDescent="0.2">
      <c r="A1157" s="24" t="s">
        <v>105</v>
      </c>
      <c r="B1157" s="24" t="s">
        <v>101</v>
      </c>
      <c r="C1157" s="24" t="s">
        <v>33</v>
      </c>
      <c r="D1157" s="24">
        <v>2009</v>
      </c>
      <c r="E1157" s="24" t="s">
        <v>102</v>
      </c>
      <c r="F1157">
        <f>IF(AND(A1157="PSA Testing", E1157= "Utilization Rate (per 100,000 patients)"),
SUMIFS(PSA!$D:$D,PSA!$A:$A,C1157,PSA!$G:$G,D1157),
IF(AND(A1157="Colorectal Cancer Screening", E1157="Utilization Rate (per 100,000 patients)"),
SUMIFS(COL!$D:$D,COL!$A:$A,C1157,COL!$G:$G, D1157),
IF(AND(A1157="Cervical Cancer Screening", E1157="Utilization Rate (per 100,000 patients)"),
SUMIFS(CERV!$D:$D,CERV!$A:$A,C1157,CERV!$G:$G,D1157),
IF(AND(A1157="Cancer Screening for CKD patients", E1157="Utilization Rate (per 100,000 patients)"),
SUMIFS(CANSCRN!$D:$D,CANSCRN!$A:$A,C1157,CANSCRN!$G:$G,D1157),
IF(AND(A1157="PSA Testing", E1157="Cost per service ($USD)"),
SUMIFS(PSA!$E:$E,PSA!$A:$A,C1157,PSA!$G:$G,D1157),
IF(AND(A1157="Colorectal Cancer Screening", E1157="Cost per service ($USD)"),
SUMIFS(COL!$E:$E,COL!$A:$A,C1157,COL!$G:$G,D1157),
IF(AND(A1157="Cervical Cancer Screening", E1157="Cost per service ($USD)"),
SUMIFS(CERV!$E:$E,CERV!$A:$A,C1157,CERV!$G:$G,D1157),
IF(AND(A1157="Cancer Screening for CKD patients", E1157="Cost per service ($USD)"),
SUMIFS(CANSCRN!$E:$E,CANSCRN!$A:$A,C1157,CANSCRN!$G:$G,D1157),
IF(AND(A1157="PSA Testing", E1157="Total Expenditure ($USD per 100,000 patients)"),
SUMIFS(PSA!$F:$F,PSA!$A:$A,C1157,PSA!$G:$G,D1157),
IF(AND(A1157="Colorectal Cancer Screening", E1157="Total Expenditure ($USD per 100,000 patients)"),
SUMIFS(COL!$F:$F,COL!$A:$A,C1157,COL!$G:$G,D1157),
IF(AND(A1157="Cervical Cancer Screening", E1157="Total Expenditure ($USD per 100,000 patients)"),
SUMIFS(CERV!$F:$F,CERV!$A:$A,C1157,CERV!$G:$G,D1157),
SUMIFS(CANSCRN!$F:$F,CANSCRN!$A:$A,C1157,CANSCRN!$G:$G,D1157))))))))))))</f>
        <v>11535.245216193616</v>
      </c>
    </row>
    <row r="1158" spans="1:6" x14ac:dyDescent="0.2">
      <c r="A1158" s="24" t="s">
        <v>105</v>
      </c>
      <c r="B1158" s="24" t="s">
        <v>101</v>
      </c>
      <c r="C1158" s="24" t="s">
        <v>33</v>
      </c>
      <c r="D1158" s="24">
        <v>2010</v>
      </c>
      <c r="E1158" s="24" t="s">
        <v>102</v>
      </c>
      <c r="F1158">
        <f>IF(AND(A1158="PSA Testing", E1158= "Utilization Rate (per 100,000 patients)"),
SUMIFS(PSA!$D:$D,PSA!$A:$A,C1158,PSA!$G:$G,D1158),
IF(AND(A1158="Colorectal Cancer Screening", E1158="Utilization Rate (per 100,000 patients)"),
SUMIFS(COL!$D:$D,COL!$A:$A,C1158,COL!$G:$G, D1158),
IF(AND(A1158="Cervical Cancer Screening", E1158="Utilization Rate (per 100,000 patients)"),
SUMIFS(CERV!$D:$D,CERV!$A:$A,C1158,CERV!$G:$G,D1158),
IF(AND(A1158="Cancer Screening for CKD patients", E1158="Utilization Rate (per 100,000 patients)"),
SUMIFS(CANSCRN!$D:$D,CANSCRN!$A:$A,C1158,CANSCRN!$G:$G,D1158),
IF(AND(A1158="PSA Testing", E1158="Cost per service ($USD)"),
SUMIFS(PSA!$E:$E,PSA!$A:$A,C1158,PSA!$G:$G,D1158),
IF(AND(A1158="Colorectal Cancer Screening", E1158="Cost per service ($USD)"),
SUMIFS(COL!$E:$E,COL!$A:$A,C1158,COL!$G:$G,D1158),
IF(AND(A1158="Cervical Cancer Screening", E1158="Cost per service ($USD)"),
SUMIFS(CERV!$E:$E,CERV!$A:$A,C1158,CERV!$G:$G,D1158),
IF(AND(A1158="Cancer Screening for CKD patients", E1158="Cost per service ($USD)"),
SUMIFS(CANSCRN!$E:$E,CANSCRN!$A:$A,C1158,CANSCRN!$G:$G,D1158),
IF(AND(A1158="PSA Testing", E1158="Total Expenditure ($USD per 100,000 patients)"),
SUMIFS(PSA!$F:$F,PSA!$A:$A,C1158,PSA!$G:$G,D1158),
IF(AND(A1158="Colorectal Cancer Screening", E1158="Total Expenditure ($USD per 100,000 patients)"),
SUMIFS(COL!$F:$F,COL!$A:$A,C1158,COL!$G:$G,D1158),
IF(AND(A1158="Cervical Cancer Screening", E1158="Total Expenditure ($USD per 100,000 patients)"),
SUMIFS(CERV!$F:$F,CERV!$A:$A,C1158,CERV!$G:$G,D1158),
SUMIFS(CANSCRN!$F:$F,CANSCRN!$A:$A,C1158,CANSCRN!$G:$G,D1158))))))))))))</f>
        <v>9991.5776408528745</v>
      </c>
    </row>
    <row r="1159" spans="1:6" x14ac:dyDescent="0.2">
      <c r="A1159" s="24" t="s">
        <v>105</v>
      </c>
      <c r="B1159" s="24" t="s">
        <v>101</v>
      </c>
      <c r="C1159" s="24" t="s">
        <v>33</v>
      </c>
      <c r="D1159" s="24">
        <v>2011</v>
      </c>
      <c r="E1159" s="24" t="s">
        <v>102</v>
      </c>
      <c r="F1159">
        <f>IF(AND(A1159="PSA Testing", E1159= "Utilization Rate (per 100,000 patients)"),
SUMIFS(PSA!$D:$D,PSA!$A:$A,C1159,PSA!$G:$G,D1159),
IF(AND(A1159="Colorectal Cancer Screening", E1159="Utilization Rate (per 100,000 patients)"),
SUMIFS(COL!$D:$D,COL!$A:$A,C1159,COL!$G:$G, D1159),
IF(AND(A1159="Cervical Cancer Screening", E1159="Utilization Rate (per 100,000 patients)"),
SUMIFS(CERV!$D:$D,CERV!$A:$A,C1159,CERV!$G:$G,D1159),
IF(AND(A1159="Cancer Screening for CKD patients", E1159="Utilization Rate (per 100,000 patients)"),
SUMIFS(CANSCRN!$D:$D,CANSCRN!$A:$A,C1159,CANSCRN!$G:$G,D1159),
IF(AND(A1159="PSA Testing", E1159="Cost per service ($USD)"),
SUMIFS(PSA!$E:$E,PSA!$A:$A,C1159,PSA!$G:$G,D1159),
IF(AND(A1159="Colorectal Cancer Screening", E1159="Cost per service ($USD)"),
SUMIFS(COL!$E:$E,COL!$A:$A,C1159,COL!$G:$G,D1159),
IF(AND(A1159="Cervical Cancer Screening", E1159="Cost per service ($USD)"),
SUMIFS(CERV!$E:$E,CERV!$A:$A,C1159,CERV!$G:$G,D1159),
IF(AND(A1159="Cancer Screening for CKD patients", E1159="Cost per service ($USD)"),
SUMIFS(CANSCRN!$E:$E,CANSCRN!$A:$A,C1159,CANSCRN!$G:$G,D1159),
IF(AND(A1159="PSA Testing", E1159="Total Expenditure ($USD per 100,000 patients)"),
SUMIFS(PSA!$F:$F,PSA!$A:$A,C1159,PSA!$G:$G,D1159),
IF(AND(A1159="Colorectal Cancer Screening", E1159="Total Expenditure ($USD per 100,000 patients)"),
SUMIFS(COL!$F:$F,COL!$A:$A,C1159,COL!$G:$G,D1159),
IF(AND(A1159="Cervical Cancer Screening", E1159="Total Expenditure ($USD per 100,000 patients)"),
SUMIFS(CERV!$F:$F,CERV!$A:$A,C1159,CERV!$G:$G,D1159),
SUMIFS(CANSCRN!$F:$F,CANSCRN!$A:$A,C1159,CANSCRN!$G:$G,D1159))))))))))))</f>
        <v>8710.6085168637055</v>
      </c>
    </row>
    <row r="1160" spans="1:6" x14ac:dyDescent="0.2">
      <c r="A1160" s="24" t="s">
        <v>105</v>
      </c>
      <c r="B1160" s="24" t="s">
        <v>101</v>
      </c>
      <c r="C1160" s="24" t="s">
        <v>33</v>
      </c>
      <c r="D1160" s="24">
        <v>2012</v>
      </c>
      <c r="E1160" s="24" t="s">
        <v>102</v>
      </c>
      <c r="F1160">
        <f>IF(AND(A1160="PSA Testing", E1160= "Utilization Rate (per 100,000 patients)"),
SUMIFS(PSA!$D:$D,PSA!$A:$A,C1160,PSA!$G:$G,D1160),
IF(AND(A1160="Colorectal Cancer Screening", E1160="Utilization Rate (per 100,000 patients)"),
SUMIFS(COL!$D:$D,COL!$A:$A,C1160,COL!$G:$G, D1160),
IF(AND(A1160="Cervical Cancer Screening", E1160="Utilization Rate (per 100,000 patients)"),
SUMIFS(CERV!$D:$D,CERV!$A:$A,C1160,CERV!$G:$G,D1160),
IF(AND(A1160="Cancer Screening for CKD patients", E1160="Utilization Rate (per 100,000 patients)"),
SUMIFS(CANSCRN!$D:$D,CANSCRN!$A:$A,C1160,CANSCRN!$G:$G,D1160),
IF(AND(A1160="PSA Testing", E1160="Cost per service ($USD)"),
SUMIFS(PSA!$E:$E,PSA!$A:$A,C1160,PSA!$G:$G,D1160),
IF(AND(A1160="Colorectal Cancer Screening", E1160="Cost per service ($USD)"),
SUMIFS(COL!$E:$E,COL!$A:$A,C1160,COL!$G:$G,D1160),
IF(AND(A1160="Cervical Cancer Screening", E1160="Cost per service ($USD)"),
SUMIFS(CERV!$E:$E,CERV!$A:$A,C1160,CERV!$G:$G,D1160),
IF(AND(A1160="Cancer Screening for CKD patients", E1160="Cost per service ($USD)"),
SUMIFS(CANSCRN!$E:$E,CANSCRN!$A:$A,C1160,CANSCRN!$G:$G,D1160),
IF(AND(A1160="PSA Testing", E1160="Total Expenditure ($USD per 100,000 patients)"),
SUMIFS(PSA!$F:$F,PSA!$A:$A,C1160,PSA!$G:$G,D1160),
IF(AND(A1160="Colorectal Cancer Screening", E1160="Total Expenditure ($USD per 100,000 patients)"),
SUMIFS(COL!$F:$F,COL!$A:$A,C1160,COL!$G:$G,D1160),
IF(AND(A1160="Cervical Cancer Screening", E1160="Total Expenditure ($USD per 100,000 patients)"),
SUMIFS(CERV!$F:$F,CERV!$A:$A,C1160,CERV!$G:$G,D1160),
SUMIFS(CANSCRN!$F:$F,CANSCRN!$A:$A,C1160,CANSCRN!$G:$G,D1160))))))))))))</f>
        <v>7277.1536679083674</v>
      </c>
    </row>
    <row r="1161" spans="1:6" x14ac:dyDescent="0.2">
      <c r="A1161" s="24" t="s">
        <v>105</v>
      </c>
      <c r="B1161" s="24" t="s">
        <v>101</v>
      </c>
      <c r="C1161" s="24" t="s">
        <v>33</v>
      </c>
      <c r="D1161" s="24">
        <v>2013</v>
      </c>
      <c r="E1161" s="24" t="s">
        <v>102</v>
      </c>
      <c r="F1161">
        <f>IF(AND(A1161="PSA Testing", E1161= "Utilization Rate (per 100,000 patients)"),
SUMIFS(PSA!$D:$D,PSA!$A:$A,C1161,PSA!$G:$G,D1161),
IF(AND(A1161="Colorectal Cancer Screening", E1161="Utilization Rate (per 100,000 patients)"),
SUMIFS(COL!$D:$D,COL!$A:$A,C1161,COL!$G:$G, D1161),
IF(AND(A1161="Cervical Cancer Screening", E1161="Utilization Rate (per 100,000 patients)"),
SUMIFS(CERV!$D:$D,CERV!$A:$A,C1161,CERV!$G:$G,D1161),
IF(AND(A1161="Cancer Screening for CKD patients", E1161="Utilization Rate (per 100,000 patients)"),
SUMIFS(CANSCRN!$D:$D,CANSCRN!$A:$A,C1161,CANSCRN!$G:$G,D1161),
IF(AND(A1161="PSA Testing", E1161="Cost per service ($USD)"),
SUMIFS(PSA!$E:$E,PSA!$A:$A,C1161,PSA!$G:$G,D1161),
IF(AND(A1161="Colorectal Cancer Screening", E1161="Cost per service ($USD)"),
SUMIFS(COL!$E:$E,COL!$A:$A,C1161,COL!$G:$G,D1161),
IF(AND(A1161="Cervical Cancer Screening", E1161="Cost per service ($USD)"),
SUMIFS(CERV!$E:$E,CERV!$A:$A,C1161,CERV!$G:$G,D1161),
IF(AND(A1161="Cancer Screening for CKD patients", E1161="Cost per service ($USD)"),
SUMIFS(CANSCRN!$E:$E,CANSCRN!$A:$A,C1161,CANSCRN!$G:$G,D1161),
IF(AND(A1161="PSA Testing", E1161="Total Expenditure ($USD per 100,000 patients)"),
SUMIFS(PSA!$F:$F,PSA!$A:$A,C1161,PSA!$G:$G,D1161),
IF(AND(A1161="Colorectal Cancer Screening", E1161="Total Expenditure ($USD per 100,000 patients)"),
SUMIFS(COL!$F:$F,COL!$A:$A,C1161,COL!$G:$G,D1161),
IF(AND(A1161="Cervical Cancer Screening", E1161="Total Expenditure ($USD per 100,000 patients)"),
SUMIFS(CERV!$F:$F,CERV!$A:$A,C1161,CERV!$G:$G,D1161),
SUMIFS(CANSCRN!$F:$F,CANSCRN!$A:$A,C1161,CANSCRN!$G:$G,D1161))))))))))))</f>
        <v>6019.4952597142474</v>
      </c>
    </row>
    <row r="1162" spans="1:6" x14ac:dyDescent="0.2">
      <c r="A1162" s="24" t="s">
        <v>105</v>
      </c>
      <c r="B1162" s="24" t="s">
        <v>101</v>
      </c>
      <c r="C1162" s="24" t="s">
        <v>33</v>
      </c>
      <c r="D1162" s="24">
        <v>2014</v>
      </c>
      <c r="E1162" s="24" t="s">
        <v>102</v>
      </c>
      <c r="F1162">
        <f>IF(AND(A1162="PSA Testing", E1162= "Utilization Rate (per 100,000 patients)"),
SUMIFS(PSA!$D:$D,PSA!$A:$A,C1162,PSA!$G:$G,D1162),
IF(AND(A1162="Colorectal Cancer Screening", E1162="Utilization Rate (per 100,000 patients)"),
SUMIFS(COL!$D:$D,COL!$A:$A,C1162,COL!$G:$G, D1162),
IF(AND(A1162="Cervical Cancer Screening", E1162="Utilization Rate (per 100,000 patients)"),
SUMIFS(CERV!$D:$D,CERV!$A:$A,C1162,CERV!$G:$G,D1162),
IF(AND(A1162="Cancer Screening for CKD patients", E1162="Utilization Rate (per 100,000 patients)"),
SUMIFS(CANSCRN!$D:$D,CANSCRN!$A:$A,C1162,CANSCRN!$G:$G,D1162),
IF(AND(A1162="PSA Testing", E1162="Cost per service ($USD)"),
SUMIFS(PSA!$E:$E,PSA!$A:$A,C1162,PSA!$G:$G,D1162),
IF(AND(A1162="Colorectal Cancer Screening", E1162="Cost per service ($USD)"),
SUMIFS(COL!$E:$E,COL!$A:$A,C1162,COL!$G:$G,D1162),
IF(AND(A1162="Cervical Cancer Screening", E1162="Cost per service ($USD)"),
SUMIFS(CERV!$E:$E,CERV!$A:$A,C1162,CERV!$G:$G,D1162),
IF(AND(A1162="Cancer Screening for CKD patients", E1162="Cost per service ($USD)"),
SUMIFS(CANSCRN!$E:$E,CANSCRN!$A:$A,C1162,CANSCRN!$G:$G,D1162),
IF(AND(A1162="PSA Testing", E1162="Total Expenditure ($USD per 100,000 patients)"),
SUMIFS(PSA!$F:$F,PSA!$A:$A,C1162,PSA!$G:$G,D1162),
IF(AND(A1162="Colorectal Cancer Screening", E1162="Total Expenditure ($USD per 100,000 patients)"),
SUMIFS(COL!$F:$F,COL!$A:$A,C1162,COL!$G:$G,D1162),
IF(AND(A1162="Cervical Cancer Screening", E1162="Total Expenditure ($USD per 100,000 patients)"),
SUMIFS(CERV!$F:$F,CERV!$A:$A,C1162,CERV!$G:$G,D1162),
SUMIFS(CANSCRN!$F:$F,CANSCRN!$A:$A,C1162,CANSCRN!$G:$G,D1162))))))))))))</f>
        <v>4828.6693318103935</v>
      </c>
    </row>
    <row r="1163" spans="1:6" x14ac:dyDescent="0.2">
      <c r="A1163" s="24" t="s">
        <v>105</v>
      </c>
      <c r="B1163" s="24" t="s">
        <v>101</v>
      </c>
      <c r="C1163" s="24" t="s">
        <v>33</v>
      </c>
      <c r="D1163" s="24">
        <v>2015</v>
      </c>
      <c r="E1163" s="24" t="s">
        <v>102</v>
      </c>
      <c r="F1163">
        <f>IF(AND(A1163="PSA Testing", E1163= "Utilization Rate (per 100,000 patients)"),
SUMIFS(PSA!$D:$D,PSA!$A:$A,C1163,PSA!$G:$G,D1163),
IF(AND(A1163="Colorectal Cancer Screening", E1163="Utilization Rate (per 100,000 patients)"),
SUMIFS(COL!$D:$D,COL!$A:$A,C1163,COL!$G:$G, D1163),
IF(AND(A1163="Cervical Cancer Screening", E1163="Utilization Rate (per 100,000 patients)"),
SUMIFS(CERV!$D:$D,CERV!$A:$A,C1163,CERV!$G:$G,D1163),
IF(AND(A1163="Cancer Screening for CKD patients", E1163="Utilization Rate (per 100,000 patients)"),
SUMIFS(CANSCRN!$D:$D,CANSCRN!$A:$A,C1163,CANSCRN!$G:$G,D1163),
IF(AND(A1163="PSA Testing", E1163="Cost per service ($USD)"),
SUMIFS(PSA!$E:$E,PSA!$A:$A,C1163,PSA!$G:$G,D1163),
IF(AND(A1163="Colorectal Cancer Screening", E1163="Cost per service ($USD)"),
SUMIFS(COL!$E:$E,COL!$A:$A,C1163,COL!$G:$G,D1163),
IF(AND(A1163="Cervical Cancer Screening", E1163="Cost per service ($USD)"),
SUMIFS(CERV!$E:$E,CERV!$A:$A,C1163,CERV!$G:$G,D1163),
IF(AND(A1163="Cancer Screening for CKD patients", E1163="Cost per service ($USD)"),
SUMIFS(CANSCRN!$E:$E,CANSCRN!$A:$A,C1163,CANSCRN!$G:$G,D1163),
IF(AND(A1163="PSA Testing", E1163="Total Expenditure ($USD per 100,000 patients)"),
SUMIFS(PSA!$F:$F,PSA!$A:$A,C1163,PSA!$G:$G,D1163),
IF(AND(A1163="Colorectal Cancer Screening", E1163="Total Expenditure ($USD per 100,000 patients)"),
SUMIFS(COL!$F:$F,COL!$A:$A,C1163,COL!$G:$G,D1163),
IF(AND(A1163="Cervical Cancer Screening", E1163="Total Expenditure ($USD per 100,000 patients)"),
SUMIFS(CERV!$F:$F,CERV!$A:$A,C1163,CERV!$G:$G,D1163),
SUMIFS(CANSCRN!$F:$F,CANSCRN!$A:$A,C1163,CANSCRN!$G:$G,D1163))))))))))))</f>
        <v>4477.1797748742265</v>
      </c>
    </row>
    <row r="1164" spans="1:6" x14ac:dyDescent="0.2">
      <c r="A1164" s="24" t="s">
        <v>105</v>
      </c>
      <c r="B1164" s="24" t="s">
        <v>101</v>
      </c>
      <c r="C1164" s="24" t="s">
        <v>33</v>
      </c>
      <c r="D1164" s="24">
        <v>2016</v>
      </c>
      <c r="E1164" s="24" t="s">
        <v>102</v>
      </c>
      <c r="F1164">
        <f>IF(AND(A1164="PSA Testing", E1164= "Utilization Rate (per 100,000 patients)"),
SUMIFS(PSA!$D:$D,PSA!$A:$A,C1164,PSA!$G:$G,D1164),
IF(AND(A1164="Colorectal Cancer Screening", E1164="Utilization Rate (per 100,000 patients)"),
SUMIFS(COL!$D:$D,COL!$A:$A,C1164,COL!$G:$G, D1164),
IF(AND(A1164="Cervical Cancer Screening", E1164="Utilization Rate (per 100,000 patients)"),
SUMIFS(CERV!$D:$D,CERV!$A:$A,C1164,CERV!$G:$G,D1164),
IF(AND(A1164="Cancer Screening for CKD patients", E1164="Utilization Rate (per 100,000 patients)"),
SUMIFS(CANSCRN!$D:$D,CANSCRN!$A:$A,C1164,CANSCRN!$G:$G,D1164),
IF(AND(A1164="PSA Testing", E1164="Cost per service ($USD)"),
SUMIFS(PSA!$E:$E,PSA!$A:$A,C1164,PSA!$G:$G,D1164),
IF(AND(A1164="Colorectal Cancer Screening", E1164="Cost per service ($USD)"),
SUMIFS(COL!$E:$E,COL!$A:$A,C1164,COL!$G:$G,D1164),
IF(AND(A1164="Cervical Cancer Screening", E1164="Cost per service ($USD)"),
SUMIFS(CERV!$E:$E,CERV!$A:$A,C1164,CERV!$G:$G,D1164),
IF(AND(A1164="Cancer Screening for CKD patients", E1164="Cost per service ($USD)"),
SUMIFS(CANSCRN!$E:$E,CANSCRN!$A:$A,C1164,CANSCRN!$G:$G,D1164),
IF(AND(A1164="PSA Testing", E1164="Total Expenditure ($USD per 100,000 patients)"),
SUMIFS(PSA!$F:$F,PSA!$A:$A,C1164,PSA!$G:$G,D1164),
IF(AND(A1164="Colorectal Cancer Screening", E1164="Total Expenditure ($USD per 100,000 patients)"),
SUMIFS(COL!$F:$F,COL!$A:$A,C1164,COL!$G:$G,D1164),
IF(AND(A1164="Cervical Cancer Screening", E1164="Total Expenditure ($USD per 100,000 patients)"),
SUMIFS(CERV!$F:$F,CERV!$A:$A,C1164,CERV!$G:$G,D1164),
SUMIFS(CANSCRN!$F:$F,CANSCRN!$A:$A,C1164,CANSCRN!$G:$G,D1164))))))))))))</f>
        <v>3833.8926174496642</v>
      </c>
    </row>
    <row r="1165" spans="1:6" x14ac:dyDescent="0.2">
      <c r="A1165" s="24" t="s">
        <v>105</v>
      </c>
      <c r="B1165" s="24" t="s">
        <v>101</v>
      </c>
      <c r="C1165" s="24" t="s">
        <v>33</v>
      </c>
      <c r="D1165" s="24">
        <v>2017</v>
      </c>
      <c r="E1165" s="24" t="s">
        <v>102</v>
      </c>
      <c r="F1165">
        <f>IF(AND(A1165="PSA Testing", E1165= "Utilization Rate (per 100,000 patients)"),
SUMIFS(PSA!$D:$D,PSA!$A:$A,C1165,PSA!$G:$G,D1165),
IF(AND(A1165="Colorectal Cancer Screening", E1165="Utilization Rate (per 100,000 patients)"),
SUMIFS(COL!$D:$D,COL!$A:$A,C1165,COL!$G:$G, D1165),
IF(AND(A1165="Cervical Cancer Screening", E1165="Utilization Rate (per 100,000 patients)"),
SUMIFS(CERV!$D:$D,CERV!$A:$A,C1165,CERV!$G:$G,D1165),
IF(AND(A1165="Cancer Screening for CKD patients", E1165="Utilization Rate (per 100,000 patients)"),
SUMIFS(CANSCRN!$D:$D,CANSCRN!$A:$A,C1165,CANSCRN!$G:$G,D1165),
IF(AND(A1165="PSA Testing", E1165="Cost per service ($USD)"),
SUMIFS(PSA!$E:$E,PSA!$A:$A,C1165,PSA!$G:$G,D1165),
IF(AND(A1165="Colorectal Cancer Screening", E1165="Cost per service ($USD)"),
SUMIFS(COL!$E:$E,COL!$A:$A,C1165,COL!$G:$G,D1165),
IF(AND(A1165="Cervical Cancer Screening", E1165="Cost per service ($USD)"),
SUMIFS(CERV!$E:$E,CERV!$A:$A,C1165,CERV!$G:$G,D1165),
IF(AND(A1165="Cancer Screening for CKD patients", E1165="Cost per service ($USD)"),
SUMIFS(CANSCRN!$E:$E,CANSCRN!$A:$A,C1165,CANSCRN!$G:$G,D1165),
IF(AND(A1165="PSA Testing", E1165="Total Expenditure ($USD per 100,000 patients)"),
SUMIFS(PSA!$F:$F,PSA!$A:$A,C1165,PSA!$G:$G,D1165),
IF(AND(A1165="Colorectal Cancer Screening", E1165="Total Expenditure ($USD per 100,000 patients)"),
SUMIFS(COL!$F:$F,COL!$A:$A,C1165,COL!$G:$G,D1165),
IF(AND(A1165="Cervical Cancer Screening", E1165="Total Expenditure ($USD per 100,000 patients)"),
SUMIFS(CERV!$F:$F,CERV!$A:$A,C1165,CERV!$G:$G,D1165),
SUMIFS(CANSCRN!$F:$F,CANSCRN!$A:$A,C1165,CANSCRN!$G:$G,D1165))))))))))))</f>
        <v>3640.1070619724114</v>
      </c>
    </row>
    <row r="1166" spans="1:6" x14ac:dyDescent="0.2">
      <c r="A1166" s="24" t="s">
        <v>105</v>
      </c>
      <c r="B1166" s="24" t="s">
        <v>101</v>
      </c>
      <c r="C1166" s="24" t="s">
        <v>33</v>
      </c>
      <c r="D1166" s="24">
        <v>2018</v>
      </c>
      <c r="E1166" s="24" t="s">
        <v>102</v>
      </c>
      <c r="F1166">
        <f>IF(AND(A1166="PSA Testing", E1166= "Utilization Rate (per 100,000 patients)"),
SUMIFS(PSA!$D:$D,PSA!$A:$A,C1166,PSA!$G:$G,D1166),
IF(AND(A1166="Colorectal Cancer Screening", E1166="Utilization Rate (per 100,000 patients)"),
SUMIFS(COL!$D:$D,COL!$A:$A,C1166,COL!$G:$G, D1166),
IF(AND(A1166="Cervical Cancer Screening", E1166="Utilization Rate (per 100,000 patients)"),
SUMIFS(CERV!$D:$D,CERV!$A:$A,C1166,CERV!$G:$G,D1166),
IF(AND(A1166="Cancer Screening for CKD patients", E1166="Utilization Rate (per 100,000 patients)"),
SUMIFS(CANSCRN!$D:$D,CANSCRN!$A:$A,C1166,CANSCRN!$G:$G,D1166),
IF(AND(A1166="PSA Testing", E1166="Cost per service ($USD)"),
SUMIFS(PSA!$E:$E,PSA!$A:$A,C1166,PSA!$G:$G,D1166),
IF(AND(A1166="Colorectal Cancer Screening", E1166="Cost per service ($USD)"),
SUMIFS(COL!$E:$E,COL!$A:$A,C1166,COL!$G:$G,D1166),
IF(AND(A1166="Cervical Cancer Screening", E1166="Cost per service ($USD)"),
SUMIFS(CERV!$E:$E,CERV!$A:$A,C1166,CERV!$G:$G,D1166),
IF(AND(A1166="Cancer Screening for CKD patients", E1166="Cost per service ($USD)"),
SUMIFS(CANSCRN!$E:$E,CANSCRN!$A:$A,C1166,CANSCRN!$G:$G,D1166),
IF(AND(A1166="PSA Testing", E1166="Total Expenditure ($USD per 100,000 patients)"),
SUMIFS(PSA!$F:$F,PSA!$A:$A,C1166,PSA!$G:$G,D1166),
IF(AND(A1166="Colorectal Cancer Screening", E1166="Total Expenditure ($USD per 100,000 patients)"),
SUMIFS(COL!$F:$F,COL!$A:$A,C1166,COL!$G:$G,D1166),
IF(AND(A1166="Cervical Cancer Screening", E1166="Total Expenditure ($USD per 100,000 patients)"),
SUMIFS(CERV!$F:$F,CERV!$A:$A,C1166,CERV!$G:$G,D1166),
SUMIFS(CANSCRN!$F:$F,CANSCRN!$A:$A,C1166,CANSCRN!$G:$G,D1166))))))))))))</f>
        <v>3540.3130537507382</v>
      </c>
    </row>
    <row r="1167" spans="1:6" x14ac:dyDescent="0.2">
      <c r="A1167" s="24" t="s">
        <v>105</v>
      </c>
      <c r="B1167" s="24" t="s">
        <v>101</v>
      </c>
      <c r="C1167" s="24" t="s">
        <v>33</v>
      </c>
      <c r="D1167" s="24">
        <v>2019</v>
      </c>
      <c r="E1167" s="24" t="s">
        <v>102</v>
      </c>
      <c r="F1167">
        <f>IF(AND(A1167="PSA Testing", E1167= "Utilization Rate (per 100,000 patients)"),
SUMIFS(PSA!$D:$D,PSA!$A:$A,C1167,PSA!$G:$G,D1167),
IF(AND(A1167="Colorectal Cancer Screening", E1167="Utilization Rate (per 100,000 patients)"),
SUMIFS(COL!$D:$D,COL!$A:$A,C1167,COL!$G:$G, D1167),
IF(AND(A1167="Cervical Cancer Screening", E1167="Utilization Rate (per 100,000 patients)"),
SUMIFS(CERV!$D:$D,CERV!$A:$A,C1167,CERV!$G:$G,D1167),
IF(AND(A1167="Cancer Screening for CKD patients", E1167="Utilization Rate (per 100,000 patients)"),
SUMIFS(CANSCRN!$D:$D,CANSCRN!$A:$A,C1167,CANSCRN!$G:$G,D1167),
IF(AND(A1167="PSA Testing", E1167="Cost per service ($USD)"),
SUMIFS(PSA!$E:$E,PSA!$A:$A,C1167,PSA!$G:$G,D1167),
IF(AND(A1167="Colorectal Cancer Screening", E1167="Cost per service ($USD)"),
SUMIFS(COL!$E:$E,COL!$A:$A,C1167,COL!$G:$G,D1167),
IF(AND(A1167="Cervical Cancer Screening", E1167="Cost per service ($USD)"),
SUMIFS(CERV!$E:$E,CERV!$A:$A,C1167,CERV!$G:$G,D1167),
IF(AND(A1167="Cancer Screening for CKD patients", E1167="Cost per service ($USD)"),
SUMIFS(CANSCRN!$E:$E,CANSCRN!$A:$A,C1167,CANSCRN!$G:$G,D1167),
IF(AND(A1167="PSA Testing", E1167="Total Expenditure ($USD per 100,000 patients)"),
SUMIFS(PSA!$F:$F,PSA!$A:$A,C1167,PSA!$G:$G,D1167),
IF(AND(A1167="Colorectal Cancer Screening", E1167="Total Expenditure ($USD per 100,000 patients)"),
SUMIFS(COL!$F:$F,COL!$A:$A,C1167,COL!$G:$G,D1167),
IF(AND(A1167="Cervical Cancer Screening", E1167="Total Expenditure ($USD per 100,000 patients)"),
SUMIFS(CERV!$F:$F,CERV!$A:$A,C1167,CERV!$G:$G,D1167),
SUMIFS(CANSCRN!$F:$F,CANSCRN!$A:$A,C1167,CANSCRN!$G:$G,D1167))))))))))))</f>
        <v>3382.3094369391579</v>
      </c>
    </row>
    <row r="1168" spans="1:6" x14ac:dyDescent="0.2">
      <c r="A1168" s="24" t="s">
        <v>105</v>
      </c>
      <c r="B1168" s="24" t="s">
        <v>101</v>
      </c>
      <c r="C1168" s="24" t="s">
        <v>34</v>
      </c>
      <c r="D1168" s="24">
        <v>2009</v>
      </c>
      <c r="E1168" s="24" t="s">
        <v>102</v>
      </c>
      <c r="F1168">
        <f>IF(AND(A1168="PSA Testing", E1168= "Utilization Rate (per 100,000 patients)"),
SUMIFS(PSA!$D:$D,PSA!$A:$A,C1168,PSA!$G:$G,D1168),
IF(AND(A1168="Colorectal Cancer Screening", E1168="Utilization Rate (per 100,000 patients)"),
SUMIFS(COL!$D:$D,COL!$A:$A,C1168,COL!$G:$G, D1168),
IF(AND(A1168="Cervical Cancer Screening", E1168="Utilization Rate (per 100,000 patients)"),
SUMIFS(CERV!$D:$D,CERV!$A:$A,C1168,CERV!$G:$G,D1168),
IF(AND(A1168="Cancer Screening for CKD patients", E1168="Utilization Rate (per 100,000 patients)"),
SUMIFS(CANSCRN!$D:$D,CANSCRN!$A:$A,C1168,CANSCRN!$G:$G,D1168),
IF(AND(A1168="PSA Testing", E1168="Cost per service ($USD)"),
SUMIFS(PSA!$E:$E,PSA!$A:$A,C1168,PSA!$G:$G,D1168),
IF(AND(A1168="Colorectal Cancer Screening", E1168="Cost per service ($USD)"),
SUMIFS(COL!$E:$E,COL!$A:$A,C1168,COL!$G:$G,D1168),
IF(AND(A1168="Cervical Cancer Screening", E1168="Cost per service ($USD)"),
SUMIFS(CERV!$E:$E,CERV!$A:$A,C1168,CERV!$G:$G,D1168),
IF(AND(A1168="Cancer Screening for CKD patients", E1168="Cost per service ($USD)"),
SUMIFS(CANSCRN!$E:$E,CANSCRN!$A:$A,C1168,CANSCRN!$G:$G,D1168),
IF(AND(A1168="PSA Testing", E1168="Total Expenditure ($USD per 100,000 patients)"),
SUMIFS(PSA!$F:$F,PSA!$A:$A,C1168,PSA!$G:$G,D1168),
IF(AND(A1168="Colorectal Cancer Screening", E1168="Total Expenditure ($USD per 100,000 patients)"),
SUMIFS(COL!$F:$F,COL!$A:$A,C1168,COL!$G:$G,D1168),
IF(AND(A1168="Cervical Cancer Screening", E1168="Total Expenditure ($USD per 100,000 patients)"),
SUMIFS(CERV!$F:$F,CERV!$A:$A,C1168,CERV!$G:$G,D1168),
SUMIFS(CANSCRN!$F:$F,CANSCRN!$A:$A,C1168,CANSCRN!$G:$G,D1168))))))))))))</f>
        <v>7666.3273056350099</v>
      </c>
    </row>
    <row r="1169" spans="1:6" x14ac:dyDescent="0.2">
      <c r="A1169" s="24" t="s">
        <v>105</v>
      </c>
      <c r="B1169" s="24" t="s">
        <v>101</v>
      </c>
      <c r="C1169" s="24" t="s">
        <v>34</v>
      </c>
      <c r="D1169" s="24">
        <v>2010</v>
      </c>
      <c r="E1169" s="24" t="s">
        <v>102</v>
      </c>
      <c r="F1169">
        <f>IF(AND(A1169="PSA Testing", E1169= "Utilization Rate (per 100,000 patients)"),
SUMIFS(PSA!$D:$D,PSA!$A:$A,C1169,PSA!$G:$G,D1169),
IF(AND(A1169="Colorectal Cancer Screening", E1169="Utilization Rate (per 100,000 patients)"),
SUMIFS(COL!$D:$D,COL!$A:$A,C1169,COL!$G:$G, D1169),
IF(AND(A1169="Cervical Cancer Screening", E1169="Utilization Rate (per 100,000 patients)"),
SUMIFS(CERV!$D:$D,CERV!$A:$A,C1169,CERV!$G:$G,D1169),
IF(AND(A1169="Cancer Screening for CKD patients", E1169="Utilization Rate (per 100,000 patients)"),
SUMIFS(CANSCRN!$D:$D,CANSCRN!$A:$A,C1169,CANSCRN!$G:$G,D1169),
IF(AND(A1169="PSA Testing", E1169="Cost per service ($USD)"),
SUMIFS(PSA!$E:$E,PSA!$A:$A,C1169,PSA!$G:$G,D1169),
IF(AND(A1169="Colorectal Cancer Screening", E1169="Cost per service ($USD)"),
SUMIFS(COL!$E:$E,COL!$A:$A,C1169,COL!$G:$G,D1169),
IF(AND(A1169="Cervical Cancer Screening", E1169="Cost per service ($USD)"),
SUMIFS(CERV!$E:$E,CERV!$A:$A,C1169,CERV!$G:$G,D1169),
IF(AND(A1169="Cancer Screening for CKD patients", E1169="Cost per service ($USD)"),
SUMIFS(CANSCRN!$E:$E,CANSCRN!$A:$A,C1169,CANSCRN!$G:$G,D1169),
IF(AND(A1169="PSA Testing", E1169="Total Expenditure ($USD per 100,000 patients)"),
SUMIFS(PSA!$F:$F,PSA!$A:$A,C1169,PSA!$G:$G,D1169),
IF(AND(A1169="Colorectal Cancer Screening", E1169="Total Expenditure ($USD per 100,000 patients)"),
SUMIFS(COL!$F:$F,COL!$A:$A,C1169,COL!$G:$G,D1169),
IF(AND(A1169="Cervical Cancer Screening", E1169="Total Expenditure ($USD per 100,000 patients)"),
SUMIFS(CERV!$F:$F,CERV!$A:$A,C1169,CERV!$G:$G,D1169),
SUMIFS(CANSCRN!$F:$F,CANSCRN!$A:$A,C1169,CANSCRN!$G:$G,D1169))))))))))))</f>
        <v>6974.8662561824976</v>
      </c>
    </row>
    <row r="1170" spans="1:6" x14ac:dyDescent="0.2">
      <c r="A1170" s="24" t="s">
        <v>105</v>
      </c>
      <c r="B1170" s="24" t="s">
        <v>101</v>
      </c>
      <c r="C1170" s="24" t="s">
        <v>34</v>
      </c>
      <c r="D1170" s="24">
        <v>2011</v>
      </c>
      <c r="E1170" s="24" t="s">
        <v>102</v>
      </c>
      <c r="F1170">
        <f>IF(AND(A1170="PSA Testing", E1170= "Utilization Rate (per 100,000 patients)"),
SUMIFS(PSA!$D:$D,PSA!$A:$A,C1170,PSA!$G:$G,D1170),
IF(AND(A1170="Colorectal Cancer Screening", E1170="Utilization Rate (per 100,000 patients)"),
SUMIFS(COL!$D:$D,COL!$A:$A,C1170,COL!$G:$G, D1170),
IF(AND(A1170="Cervical Cancer Screening", E1170="Utilization Rate (per 100,000 patients)"),
SUMIFS(CERV!$D:$D,CERV!$A:$A,C1170,CERV!$G:$G,D1170),
IF(AND(A1170="Cancer Screening for CKD patients", E1170="Utilization Rate (per 100,000 patients)"),
SUMIFS(CANSCRN!$D:$D,CANSCRN!$A:$A,C1170,CANSCRN!$G:$G,D1170),
IF(AND(A1170="PSA Testing", E1170="Cost per service ($USD)"),
SUMIFS(PSA!$E:$E,PSA!$A:$A,C1170,PSA!$G:$G,D1170),
IF(AND(A1170="Colorectal Cancer Screening", E1170="Cost per service ($USD)"),
SUMIFS(COL!$E:$E,COL!$A:$A,C1170,COL!$G:$G,D1170),
IF(AND(A1170="Cervical Cancer Screening", E1170="Cost per service ($USD)"),
SUMIFS(CERV!$E:$E,CERV!$A:$A,C1170,CERV!$G:$G,D1170),
IF(AND(A1170="Cancer Screening for CKD patients", E1170="Cost per service ($USD)"),
SUMIFS(CANSCRN!$E:$E,CANSCRN!$A:$A,C1170,CANSCRN!$G:$G,D1170),
IF(AND(A1170="PSA Testing", E1170="Total Expenditure ($USD per 100,000 patients)"),
SUMIFS(PSA!$F:$F,PSA!$A:$A,C1170,PSA!$G:$G,D1170),
IF(AND(A1170="Colorectal Cancer Screening", E1170="Total Expenditure ($USD per 100,000 patients)"),
SUMIFS(COL!$F:$F,COL!$A:$A,C1170,COL!$G:$G,D1170),
IF(AND(A1170="Cervical Cancer Screening", E1170="Total Expenditure ($USD per 100,000 patients)"),
SUMIFS(CERV!$F:$F,CERV!$A:$A,C1170,CERV!$G:$G,D1170),
SUMIFS(CANSCRN!$F:$F,CANSCRN!$A:$A,C1170,CANSCRN!$G:$G,D1170))))))))))))</f>
        <v>5346.5851172273187</v>
      </c>
    </row>
    <row r="1171" spans="1:6" x14ac:dyDescent="0.2">
      <c r="A1171" s="24" t="s">
        <v>105</v>
      </c>
      <c r="B1171" s="24" t="s">
        <v>101</v>
      </c>
      <c r="C1171" s="24" t="s">
        <v>34</v>
      </c>
      <c r="D1171" s="24">
        <v>2012</v>
      </c>
      <c r="E1171" s="24" t="s">
        <v>102</v>
      </c>
      <c r="F1171">
        <f>IF(AND(A1171="PSA Testing", E1171= "Utilization Rate (per 100,000 patients)"),
SUMIFS(PSA!$D:$D,PSA!$A:$A,C1171,PSA!$G:$G,D1171),
IF(AND(A1171="Colorectal Cancer Screening", E1171="Utilization Rate (per 100,000 patients)"),
SUMIFS(COL!$D:$D,COL!$A:$A,C1171,COL!$G:$G, D1171),
IF(AND(A1171="Cervical Cancer Screening", E1171="Utilization Rate (per 100,000 patients)"),
SUMIFS(CERV!$D:$D,CERV!$A:$A,C1171,CERV!$G:$G,D1171),
IF(AND(A1171="Cancer Screening for CKD patients", E1171="Utilization Rate (per 100,000 patients)"),
SUMIFS(CANSCRN!$D:$D,CANSCRN!$A:$A,C1171,CANSCRN!$G:$G,D1171),
IF(AND(A1171="PSA Testing", E1171="Cost per service ($USD)"),
SUMIFS(PSA!$E:$E,PSA!$A:$A,C1171,PSA!$G:$G,D1171),
IF(AND(A1171="Colorectal Cancer Screening", E1171="Cost per service ($USD)"),
SUMIFS(COL!$E:$E,COL!$A:$A,C1171,COL!$G:$G,D1171),
IF(AND(A1171="Cervical Cancer Screening", E1171="Cost per service ($USD)"),
SUMIFS(CERV!$E:$E,CERV!$A:$A,C1171,CERV!$G:$G,D1171),
IF(AND(A1171="Cancer Screening for CKD patients", E1171="Cost per service ($USD)"),
SUMIFS(CANSCRN!$E:$E,CANSCRN!$A:$A,C1171,CANSCRN!$G:$G,D1171),
IF(AND(A1171="PSA Testing", E1171="Total Expenditure ($USD per 100,000 patients)"),
SUMIFS(PSA!$F:$F,PSA!$A:$A,C1171,PSA!$G:$G,D1171),
IF(AND(A1171="Colorectal Cancer Screening", E1171="Total Expenditure ($USD per 100,000 patients)"),
SUMIFS(COL!$F:$F,COL!$A:$A,C1171,COL!$G:$G,D1171),
IF(AND(A1171="Cervical Cancer Screening", E1171="Total Expenditure ($USD per 100,000 patients)"),
SUMIFS(CERV!$F:$F,CERV!$A:$A,C1171,CERV!$G:$G,D1171),
SUMIFS(CANSCRN!$F:$F,CANSCRN!$A:$A,C1171,CANSCRN!$G:$G,D1171))))))))))))</f>
        <v>4919.5049472618621</v>
      </c>
    </row>
    <row r="1172" spans="1:6" x14ac:dyDescent="0.2">
      <c r="A1172" s="24" t="s">
        <v>105</v>
      </c>
      <c r="B1172" s="24" t="s">
        <v>101</v>
      </c>
      <c r="C1172" s="24" t="s">
        <v>34</v>
      </c>
      <c r="D1172" s="24">
        <v>2013</v>
      </c>
      <c r="E1172" s="24" t="s">
        <v>102</v>
      </c>
      <c r="F1172">
        <f>IF(AND(A1172="PSA Testing", E1172= "Utilization Rate (per 100,000 patients)"),
SUMIFS(PSA!$D:$D,PSA!$A:$A,C1172,PSA!$G:$G,D1172),
IF(AND(A1172="Colorectal Cancer Screening", E1172="Utilization Rate (per 100,000 patients)"),
SUMIFS(COL!$D:$D,COL!$A:$A,C1172,COL!$G:$G, D1172),
IF(AND(A1172="Cervical Cancer Screening", E1172="Utilization Rate (per 100,000 patients)"),
SUMIFS(CERV!$D:$D,CERV!$A:$A,C1172,CERV!$G:$G,D1172),
IF(AND(A1172="Cancer Screening for CKD patients", E1172="Utilization Rate (per 100,000 patients)"),
SUMIFS(CANSCRN!$D:$D,CANSCRN!$A:$A,C1172,CANSCRN!$G:$G,D1172),
IF(AND(A1172="PSA Testing", E1172="Cost per service ($USD)"),
SUMIFS(PSA!$E:$E,PSA!$A:$A,C1172,PSA!$G:$G,D1172),
IF(AND(A1172="Colorectal Cancer Screening", E1172="Cost per service ($USD)"),
SUMIFS(COL!$E:$E,COL!$A:$A,C1172,COL!$G:$G,D1172),
IF(AND(A1172="Cervical Cancer Screening", E1172="Cost per service ($USD)"),
SUMIFS(CERV!$E:$E,CERV!$A:$A,C1172,CERV!$G:$G,D1172),
IF(AND(A1172="Cancer Screening for CKD patients", E1172="Cost per service ($USD)"),
SUMIFS(CANSCRN!$E:$E,CANSCRN!$A:$A,C1172,CANSCRN!$G:$G,D1172),
IF(AND(A1172="PSA Testing", E1172="Total Expenditure ($USD per 100,000 patients)"),
SUMIFS(PSA!$F:$F,PSA!$A:$A,C1172,PSA!$G:$G,D1172),
IF(AND(A1172="Colorectal Cancer Screening", E1172="Total Expenditure ($USD per 100,000 patients)"),
SUMIFS(COL!$F:$F,COL!$A:$A,C1172,COL!$G:$G,D1172),
IF(AND(A1172="Cervical Cancer Screening", E1172="Total Expenditure ($USD per 100,000 patients)"),
SUMIFS(CERV!$F:$F,CERV!$A:$A,C1172,CERV!$G:$G,D1172),
SUMIFS(CANSCRN!$F:$F,CANSCRN!$A:$A,C1172,CANSCRN!$G:$G,D1172))))))))))))</f>
        <v>4529.7967619703759</v>
      </c>
    </row>
    <row r="1173" spans="1:6" x14ac:dyDescent="0.2">
      <c r="A1173" s="24" t="s">
        <v>105</v>
      </c>
      <c r="B1173" s="24" t="s">
        <v>101</v>
      </c>
      <c r="C1173" s="24" t="s">
        <v>34</v>
      </c>
      <c r="D1173" s="24">
        <v>2014</v>
      </c>
      <c r="E1173" s="24" t="s">
        <v>102</v>
      </c>
      <c r="F1173">
        <f>IF(AND(A1173="PSA Testing", E1173= "Utilization Rate (per 100,000 patients)"),
SUMIFS(PSA!$D:$D,PSA!$A:$A,C1173,PSA!$G:$G,D1173),
IF(AND(A1173="Colorectal Cancer Screening", E1173="Utilization Rate (per 100,000 patients)"),
SUMIFS(COL!$D:$D,COL!$A:$A,C1173,COL!$G:$G, D1173),
IF(AND(A1173="Cervical Cancer Screening", E1173="Utilization Rate (per 100,000 patients)"),
SUMIFS(CERV!$D:$D,CERV!$A:$A,C1173,CERV!$G:$G,D1173),
IF(AND(A1173="Cancer Screening for CKD patients", E1173="Utilization Rate (per 100,000 patients)"),
SUMIFS(CANSCRN!$D:$D,CANSCRN!$A:$A,C1173,CANSCRN!$G:$G,D1173),
IF(AND(A1173="PSA Testing", E1173="Cost per service ($USD)"),
SUMIFS(PSA!$E:$E,PSA!$A:$A,C1173,PSA!$G:$G,D1173),
IF(AND(A1173="Colorectal Cancer Screening", E1173="Cost per service ($USD)"),
SUMIFS(COL!$E:$E,COL!$A:$A,C1173,COL!$G:$G,D1173),
IF(AND(A1173="Cervical Cancer Screening", E1173="Cost per service ($USD)"),
SUMIFS(CERV!$E:$E,CERV!$A:$A,C1173,CERV!$G:$G,D1173),
IF(AND(A1173="Cancer Screening for CKD patients", E1173="Cost per service ($USD)"),
SUMIFS(CANSCRN!$E:$E,CANSCRN!$A:$A,C1173,CANSCRN!$G:$G,D1173),
IF(AND(A1173="PSA Testing", E1173="Total Expenditure ($USD per 100,000 patients)"),
SUMIFS(PSA!$F:$F,PSA!$A:$A,C1173,PSA!$G:$G,D1173),
IF(AND(A1173="Colorectal Cancer Screening", E1173="Total Expenditure ($USD per 100,000 patients)"),
SUMIFS(COL!$F:$F,COL!$A:$A,C1173,COL!$G:$G,D1173),
IF(AND(A1173="Cervical Cancer Screening", E1173="Total Expenditure ($USD per 100,000 patients)"),
SUMIFS(CERV!$F:$F,CERV!$A:$A,C1173,CERV!$G:$G,D1173),
SUMIFS(CANSCRN!$F:$F,CANSCRN!$A:$A,C1173,CANSCRN!$G:$G,D1173))))))))))))</f>
        <v>3492.2199535309442</v>
      </c>
    </row>
    <row r="1174" spans="1:6" x14ac:dyDescent="0.2">
      <c r="A1174" s="24" t="s">
        <v>105</v>
      </c>
      <c r="B1174" s="24" t="s">
        <v>101</v>
      </c>
      <c r="C1174" s="24" t="s">
        <v>34</v>
      </c>
      <c r="D1174" s="24">
        <v>2015</v>
      </c>
      <c r="E1174" s="24" t="s">
        <v>102</v>
      </c>
      <c r="F1174">
        <f>IF(AND(A1174="PSA Testing", E1174= "Utilization Rate (per 100,000 patients)"),
SUMIFS(PSA!$D:$D,PSA!$A:$A,C1174,PSA!$G:$G,D1174),
IF(AND(A1174="Colorectal Cancer Screening", E1174="Utilization Rate (per 100,000 patients)"),
SUMIFS(COL!$D:$D,COL!$A:$A,C1174,COL!$G:$G, D1174),
IF(AND(A1174="Cervical Cancer Screening", E1174="Utilization Rate (per 100,000 patients)"),
SUMIFS(CERV!$D:$D,CERV!$A:$A,C1174,CERV!$G:$G,D1174),
IF(AND(A1174="Cancer Screening for CKD patients", E1174="Utilization Rate (per 100,000 patients)"),
SUMIFS(CANSCRN!$D:$D,CANSCRN!$A:$A,C1174,CANSCRN!$G:$G,D1174),
IF(AND(A1174="PSA Testing", E1174="Cost per service ($USD)"),
SUMIFS(PSA!$E:$E,PSA!$A:$A,C1174,PSA!$G:$G,D1174),
IF(AND(A1174="Colorectal Cancer Screening", E1174="Cost per service ($USD)"),
SUMIFS(COL!$E:$E,COL!$A:$A,C1174,COL!$G:$G,D1174),
IF(AND(A1174="Cervical Cancer Screening", E1174="Cost per service ($USD)"),
SUMIFS(CERV!$E:$E,CERV!$A:$A,C1174,CERV!$G:$G,D1174),
IF(AND(A1174="Cancer Screening for CKD patients", E1174="Cost per service ($USD)"),
SUMIFS(CANSCRN!$E:$E,CANSCRN!$A:$A,C1174,CANSCRN!$G:$G,D1174),
IF(AND(A1174="PSA Testing", E1174="Total Expenditure ($USD per 100,000 patients)"),
SUMIFS(PSA!$F:$F,PSA!$A:$A,C1174,PSA!$G:$G,D1174),
IF(AND(A1174="Colorectal Cancer Screening", E1174="Total Expenditure ($USD per 100,000 patients)"),
SUMIFS(COL!$F:$F,COL!$A:$A,C1174,COL!$G:$G,D1174),
IF(AND(A1174="Cervical Cancer Screening", E1174="Total Expenditure ($USD per 100,000 patients)"),
SUMIFS(CERV!$F:$F,CERV!$A:$A,C1174,CERV!$G:$G,D1174),
SUMIFS(CANSCRN!$F:$F,CANSCRN!$A:$A,C1174,CANSCRN!$G:$G,D1174))))))))))))</f>
        <v>4373.9827946989071</v>
      </c>
    </row>
    <row r="1175" spans="1:6" x14ac:dyDescent="0.2">
      <c r="A1175" s="24" t="s">
        <v>105</v>
      </c>
      <c r="B1175" s="24" t="s">
        <v>101</v>
      </c>
      <c r="C1175" s="24" t="s">
        <v>34</v>
      </c>
      <c r="D1175" s="24">
        <v>2016</v>
      </c>
      <c r="E1175" s="24" t="s">
        <v>102</v>
      </c>
      <c r="F1175">
        <f>IF(AND(A1175="PSA Testing", E1175= "Utilization Rate (per 100,000 patients)"),
SUMIFS(PSA!$D:$D,PSA!$A:$A,C1175,PSA!$G:$G,D1175),
IF(AND(A1175="Colorectal Cancer Screening", E1175="Utilization Rate (per 100,000 patients)"),
SUMIFS(COL!$D:$D,COL!$A:$A,C1175,COL!$G:$G, D1175),
IF(AND(A1175="Cervical Cancer Screening", E1175="Utilization Rate (per 100,000 patients)"),
SUMIFS(CERV!$D:$D,CERV!$A:$A,C1175,CERV!$G:$G,D1175),
IF(AND(A1175="Cancer Screening for CKD patients", E1175="Utilization Rate (per 100,000 patients)"),
SUMIFS(CANSCRN!$D:$D,CANSCRN!$A:$A,C1175,CANSCRN!$G:$G,D1175),
IF(AND(A1175="PSA Testing", E1175="Cost per service ($USD)"),
SUMIFS(PSA!$E:$E,PSA!$A:$A,C1175,PSA!$G:$G,D1175),
IF(AND(A1175="Colorectal Cancer Screening", E1175="Cost per service ($USD)"),
SUMIFS(COL!$E:$E,COL!$A:$A,C1175,COL!$G:$G,D1175),
IF(AND(A1175="Cervical Cancer Screening", E1175="Cost per service ($USD)"),
SUMIFS(CERV!$E:$E,CERV!$A:$A,C1175,CERV!$G:$G,D1175),
IF(AND(A1175="Cancer Screening for CKD patients", E1175="Cost per service ($USD)"),
SUMIFS(CANSCRN!$E:$E,CANSCRN!$A:$A,C1175,CANSCRN!$G:$G,D1175),
IF(AND(A1175="PSA Testing", E1175="Total Expenditure ($USD per 100,000 patients)"),
SUMIFS(PSA!$F:$F,PSA!$A:$A,C1175,PSA!$G:$G,D1175),
IF(AND(A1175="Colorectal Cancer Screening", E1175="Total Expenditure ($USD per 100,000 patients)"),
SUMIFS(COL!$F:$F,COL!$A:$A,C1175,COL!$G:$G,D1175),
IF(AND(A1175="Cervical Cancer Screening", E1175="Total Expenditure ($USD per 100,000 patients)"),
SUMIFS(CERV!$F:$F,CERV!$A:$A,C1175,CERV!$G:$G,D1175),
SUMIFS(CANSCRN!$F:$F,CANSCRN!$A:$A,C1175,CANSCRN!$G:$G,D1175))))))))))))</f>
        <v>4393.110671476783</v>
      </c>
    </row>
    <row r="1176" spans="1:6" x14ac:dyDescent="0.2">
      <c r="A1176" s="24" t="s">
        <v>105</v>
      </c>
      <c r="B1176" s="24" t="s">
        <v>101</v>
      </c>
      <c r="C1176" s="24" t="s">
        <v>34</v>
      </c>
      <c r="D1176" s="24">
        <v>2017</v>
      </c>
      <c r="E1176" s="24" t="s">
        <v>102</v>
      </c>
      <c r="F1176">
        <f>IF(AND(A1176="PSA Testing", E1176= "Utilization Rate (per 100,000 patients)"),
SUMIFS(PSA!$D:$D,PSA!$A:$A,C1176,PSA!$G:$G,D1176),
IF(AND(A1176="Colorectal Cancer Screening", E1176="Utilization Rate (per 100,000 patients)"),
SUMIFS(COL!$D:$D,COL!$A:$A,C1176,COL!$G:$G, D1176),
IF(AND(A1176="Cervical Cancer Screening", E1176="Utilization Rate (per 100,000 patients)"),
SUMIFS(CERV!$D:$D,CERV!$A:$A,C1176,CERV!$G:$G,D1176),
IF(AND(A1176="Cancer Screening for CKD patients", E1176="Utilization Rate (per 100,000 patients)"),
SUMIFS(CANSCRN!$D:$D,CANSCRN!$A:$A,C1176,CANSCRN!$G:$G,D1176),
IF(AND(A1176="PSA Testing", E1176="Cost per service ($USD)"),
SUMIFS(PSA!$E:$E,PSA!$A:$A,C1176,PSA!$G:$G,D1176),
IF(AND(A1176="Colorectal Cancer Screening", E1176="Cost per service ($USD)"),
SUMIFS(COL!$E:$E,COL!$A:$A,C1176,COL!$G:$G,D1176),
IF(AND(A1176="Cervical Cancer Screening", E1176="Cost per service ($USD)"),
SUMIFS(CERV!$E:$E,CERV!$A:$A,C1176,CERV!$G:$G,D1176),
IF(AND(A1176="Cancer Screening for CKD patients", E1176="Cost per service ($USD)"),
SUMIFS(CANSCRN!$E:$E,CANSCRN!$A:$A,C1176,CANSCRN!$G:$G,D1176),
IF(AND(A1176="PSA Testing", E1176="Total Expenditure ($USD per 100,000 patients)"),
SUMIFS(PSA!$F:$F,PSA!$A:$A,C1176,PSA!$G:$G,D1176),
IF(AND(A1176="Colorectal Cancer Screening", E1176="Total Expenditure ($USD per 100,000 patients)"),
SUMIFS(COL!$F:$F,COL!$A:$A,C1176,COL!$G:$G,D1176),
IF(AND(A1176="Cervical Cancer Screening", E1176="Total Expenditure ($USD per 100,000 patients)"),
SUMIFS(CERV!$F:$F,CERV!$A:$A,C1176,CERV!$G:$G,D1176),
SUMIFS(CANSCRN!$F:$F,CANSCRN!$A:$A,C1176,CANSCRN!$G:$G,D1176))))))))))))</f>
        <v>5227.5522755227548</v>
      </c>
    </row>
    <row r="1177" spans="1:6" x14ac:dyDescent="0.2">
      <c r="A1177" s="24" t="s">
        <v>105</v>
      </c>
      <c r="B1177" s="24" t="s">
        <v>101</v>
      </c>
      <c r="C1177" s="24" t="s">
        <v>34</v>
      </c>
      <c r="D1177" s="24">
        <v>2018</v>
      </c>
      <c r="E1177" s="24" t="s">
        <v>102</v>
      </c>
      <c r="F1177">
        <f>IF(AND(A1177="PSA Testing", E1177= "Utilization Rate (per 100,000 patients)"),
SUMIFS(PSA!$D:$D,PSA!$A:$A,C1177,PSA!$G:$G,D1177),
IF(AND(A1177="Colorectal Cancer Screening", E1177="Utilization Rate (per 100,000 patients)"),
SUMIFS(COL!$D:$D,COL!$A:$A,C1177,COL!$G:$G, D1177),
IF(AND(A1177="Cervical Cancer Screening", E1177="Utilization Rate (per 100,000 patients)"),
SUMIFS(CERV!$D:$D,CERV!$A:$A,C1177,CERV!$G:$G,D1177),
IF(AND(A1177="Cancer Screening for CKD patients", E1177="Utilization Rate (per 100,000 patients)"),
SUMIFS(CANSCRN!$D:$D,CANSCRN!$A:$A,C1177,CANSCRN!$G:$G,D1177),
IF(AND(A1177="PSA Testing", E1177="Cost per service ($USD)"),
SUMIFS(PSA!$E:$E,PSA!$A:$A,C1177,PSA!$G:$G,D1177),
IF(AND(A1177="Colorectal Cancer Screening", E1177="Cost per service ($USD)"),
SUMIFS(COL!$E:$E,COL!$A:$A,C1177,COL!$G:$G,D1177),
IF(AND(A1177="Cervical Cancer Screening", E1177="Cost per service ($USD)"),
SUMIFS(CERV!$E:$E,CERV!$A:$A,C1177,CERV!$G:$G,D1177),
IF(AND(A1177="Cancer Screening for CKD patients", E1177="Cost per service ($USD)"),
SUMIFS(CANSCRN!$E:$E,CANSCRN!$A:$A,C1177,CANSCRN!$G:$G,D1177),
IF(AND(A1177="PSA Testing", E1177="Total Expenditure ($USD per 100,000 patients)"),
SUMIFS(PSA!$F:$F,PSA!$A:$A,C1177,PSA!$G:$G,D1177),
IF(AND(A1177="Colorectal Cancer Screening", E1177="Total Expenditure ($USD per 100,000 patients)"),
SUMIFS(COL!$F:$F,COL!$A:$A,C1177,COL!$G:$G,D1177),
IF(AND(A1177="Cervical Cancer Screening", E1177="Total Expenditure ($USD per 100,000 patients)"),
SUMIFS(CERV!$F:$F,CERV!$A:$A,C1177,CERV!$G:$G,D1177),
SUMIFS(CANSCRN!$F:$F,CANSCRN!$A:$A,C1177,CANSCRN!$G:$G,D1177))))))))))))</f>
        <v>5041.0825646637832</v>
      </c>
    </row>
    <row r="1178" spans="1:6" x14ac:dyDescent="0.2">
      <c r="A1178" s="24" t="s">
        <v>105</v>
      </c>
      <c r="B1178" s="24" t="s">
        <v>101</v>
      </c>
      <c r="C1178" s="24" t="s">
        <v>34</v>
      </c>
      <c r="D1178" s="24">
        <v>2019</v>
      </c>
      <c r="E1178" s="24" t="s">
        <v>102</v>
      </c>
      <c r="F1178">
        <f>IF(AND(A1178="PSA Testing", E1178= "Utilization Rate (per 100,000 patients)"),
SUMIFS(PSA!$D:$D,PSA!$A:$A,C1178,PSA!$G:$G,D1178),
IF(AND(A1178="Colorectal Cancer Screening", E1178="Utilization Rate (per 100,000 patients)"),
SUMIFS(COL!$D:$D,COL!$A:$A,C1178,COL!$G:$G, D1178),
IF(AND(A1178="Cervical Cancer Screening", E1178="Utilization Rate (per 100,000 patients)"),
SUMIFS(CERV!$D:$D,CERV!$A:$A,C1178,CERV!$G:$G,D1178),
IF(AND(A1178="Cancer Screening for CKD patients", E1178="Utilization Rate (per 100,000 patients)"),
SUMIFS(CANSCRN!$D:$D,CANSCRN!$A:$A,C1178,CANSCRN!$G:$G,D1178),
IF(AND(A1178="PSA Testing", E1178="Cost per service ($USD)"),
SUMIFS(PSA!$E:$E,PSA!$A:$A,C1178,PSA!$G:$G,D1178),
IF(AND(A1178="Colorectal Cancer Screening", E1178="Cost per service ($USD)"),
SUMIFS(COL!$E:$E,COL!$A:$A,C1178,COL!$G:$G,D1178),
IF(AND(A1178="Cervical Cancer Screening", E1178="Cost per service ($USD)"),
SUMIFS(CERV!$E:$E,CERV!$A:$A,C1178,CERV!$G:$G,D1178),
IF(AND(A1178="Cancer Screening for CKD patients", E1178="Cost per service ($USD)"),
SUMIFS(CANSCRN!$E:$E,CANSCRN!$A:$A,C1178,CANSCRN!$G:$G,D1178),
IF(AND(A1178="PSA Testing", E1178="Total Expenditure ($USD per 100,000 patients)"),
SUMIFS(PSA!$F:$F,PSA!$A:$A,C1178,PSA!$G:$G,D1178),
IF(AND(A1178="Colorectal Cancer Screening", E1178="Total Expenditure ($USD per 100,000 patients)"),
SUMIFS(COL!$F:$F,COL!$A:$A,C1178,COL!$G:$G,D1178),
IF(AND(A1178="Cervical Cancer Screening", E1178="Total Expenditure ($USD per 100,000 patients)"),
SUMIFS(CERV!$F:$F,CERV!$A:$A,C1178,CERV!$G:$G,D1178),
SUMIFS(CANSCRN!$F:$F,CANSCRN!$A:$A,C1178,CANSCRN!$G:$G,D1178))))))))))))</f>
        <v>4701.5607706004075</v>
      </c>
    </row>
    <row r="1179" spans="1:6" x14ac:dyDescent="0.2">
      <c r="A1179" s="24" t="s">
        <v>105</v>
      </c>
      <c r="B1179" s="24" t="s">
        <v>101</v>
      </c>
      <c r="C1179" s="24" t="s">
        <v>35</v>
      </c>
      <c r="D1179" s="24">
        <v>2009</v>
      </c>
      <c r="E1179" s="24" t="s">
        <v>102</v>
      </c>
      <c r="F1179">
        <f>IF(AND(A1179="PSA Testing", E1179= "Utilization Rate (per 100,000 patients)"),
SUMIFS(PSA!$D:$D,PSA!$A:$A,C1179,PSA!$G:$G,D1179),
IF(AND(A1179="Colorectal Cancer Screening", E1179="Utilization Rate (per 100,000 patients)"),
SUMIFS(COL!$D:$D,COL!$A:$A,C1179,COL!$G:$G, D1179),
IF(AND(A1179="Cervical Cancer Screening", E1179="Utilization Rate (per 100,000 patients)"),
SUMIFS(CERV!$D:$D,CERV!$A:$A,C1179,CERV!$G:$G,D1179),
IF(AND(A1179="Cancer Screening for CKD patients", E1179="Utilization Rate (per 100,000 patients)"),
SUMIFS(CANSCRN!$D:$D,CANSCRN!$A:$A,C1179,CANSCRN!$G:$G,D1179),
IF(AND(A1179="PSA Testing", E1179="Cost per service ($USD)"),
SUMIFS(PSA!$E:$E,PSA!$A:$A,C1179,PSA!$G:$G,D1179),
IF(AND(A1179="Colorectal Cancer Screening", E1179="Cost per service ($USD)"),
SUMIFS(COL!$E:$E,COL!$A:$A,C1179,COL!$G:$G,D1179),
IF(AND(A1179="Cervical Cancer Screening", E1179="Cost per service ($USD)"),
SUMIFS(CERV!$E:$E,CERV!$A:$A,C1179,CERV!$G:$G,D1179),
IF(AND(A1179="Cancer Screening for CKD patients", E1179="Cost per service ($USD)"),
SUMIFS(CANSCRN!$E:$E,CANSCRN!$A:$A,C1179,CANSCRN!$G:$G,D1179),
IF(AND(A1179="PSA Testing", E1179="Total Expenditure ($USD per 100,000 patients)"),
SUMIFS(PSA!$F:$F,PSA!$A:$A,C1179,PSA!$G:$G,D1179),
IF(AND(A1179="Colorectal Cancer Screening", E1179="Total Expenditure ($USD per 100,000 patients)"),
SUMIFS(COL!$F:$F,COL!$A:$A,C1179,COL!$G:$G,D1179),
IF(AND(A1179="Cervical Cancer Screening", E1179="Total Expenditure ($USD per 100,000 patients)"),
SUMIFS(CERV!$F:$F,CERV!$A:$A,C1179,CERV!$G:$G,D1179),
SUMIFS(CANSCRN!$F:$F,CANSCRN!$A:$A,C1179,CANSCRN!$G:$G,D1179))))))))))))</f>
        <v>7999.7012249775917</v>
      </c>
    </row>
    <row r="1180" spans="1:6" x14ac:dyDescent="0.2">
      <c r="A1180" s="24" t="s">
        <v>105</v>
      </c>
      <c r="B1180" s="24" t="s">
        <v>101</v>
      </c>
      <c r="C1180" s="24" t="s">
        <v>35</v>
      </c>
      <c r="D1180" s="24">
        <v>2010</v>
      </c>
      <c r="E1180" s="24" t="s">
        <v>102</v>
      </c>
      <c r="F1180">
        <f>IF(AND(A1180="PSA Testing", E1180= "Utilization Rate (per 100,000 patients)"),
SUMIFS(PSA!$D:$D,PSA!$A:$A,C1180,PSA!$G:$G,D1180),
IF(AND(A1180="Colorectal Cancer Screening", E1180="Utilization Rate (per 100,000 patients)"),
SUMIFS(COL!$D:$D,COL!$A:$A,C1180,COL!$G:$G, D1180),
IF(AND(A1180="Cervical Cancer Screening", E1180="Utilization Rate (per 100,000 patients)"),
SUMIFS(CERV!$D:$D,CERV!$A:$A,C1180,CERV!$G:$G,D1180),
IF(AND(A1180="Cancer Screening for CKD patients", E1180="Utilization Rate (per 100,000 patients)"),
SUMIFS(CANSCRN!$D:$D,CANSCRN!$A:$A,C1180,CANSCRN!$G:$G,D1180),
IF(AND(A1180="PSA Testing", E1180="Cost per service ($USD)"),
SUMIFS(PSA!$E:$E,PSA!$A:$A,C1180,PSA!$G:$G,D1180),
IF(AND(A1180="Colorectal Cancer Screening", E1180="Cost per service ($USD)"),
SUMIFS(COL!$E:$E,COL!$A:$A,C1180,COL!$G:$G,D1180),
IF(AND(A1180="Cervical Cancer Screening", E1180="Cost per service ($USD)"),
SUMIFS(CERV!$E:$E,CERV!$A:$A,C1180,CERV!$G:$G,D1180),
IF(AND(A1180="Cancer Screening for CKD patients", E1180="Cost per service ($USD)"),
SUMIFS(CANSCRN!$E:$E,CANSCRN!$A:$A,C1180,CANSCRN!$G:$G,D1180),
IF(AND(A1180="PSA Testing", E1180="Total Expenditure ($USD per 100,000 patients)"),
SUMIFS(PSA!$F:$F,PSA!$A:$A,C1180,PSA!$G:$G,D1180),
IF(AND(A1180="Colorectal Cancer Screening", E1180="Total Expenditure ($USD per 100,000 patients)"),
SUMIFS(COL!$F:$F,COL!$A:$A,C1180,COL!$G:$G,D1180),
IF(AND(A1180="Cervical Cancer Screening", E1180="Total Expenditure ($USD per 100,000 patients)"),
SUMIFS(CERV!$F:$F,CERV!$A:$A,C1180,CERV!$G:$G,D1180),
SUMIFS(CANSCRN!$F:$F,CANSCRN!$A:$A,C1180,CANSCRN!$G:$G,D1180))))))))))))</f>
        <v>6964.235820061469</v>
      </c>
    </row>
    <row r="1181" spans="1:6" x14ac:dyDescent="0.2">
      <c r="A1181" s="24" t="s">
        <v>105</v>
      </c>
      <c r="B1181" s="24" t="s">
        <v>101</v>
      </c>
      <c r="C1181" s="24" t="s">
        <v>35</v>
      </c>
      <c r="D1181" s="24">
        <v>2011</v>
      </c>
      <c r="E1181" s="24" t="s">
        <v>102</v>
      </c>
      <c r="F1181">
        <f>IF(AND(A1181="PSA Testing", E1181= "Utilization Rate (per 100,000 patients)"),
SUMIFS(PSA!$D:$D,PSA!$A:$A,C1181,PSA!$G:$G,D1181),
IF(AND(A1181="Colorectal Cancer Screening", E1181="Utilization Rate (per 100,000 patients)"),
SUMIFS(COL!$D:$D,COL!$A:$A,C1181,COL!$G:$G, D1181),
IF(AND(A1181="Cervical Cancer Screening", E1181="Utilization Rate (per 100,000 patients)"),
SUMIFS(CERV!$D:$D,CERV!$A:$A,C1181,CERV!$G:$G,D1181),
IF(AND(A1181="Cancer Screening for CKD patients", E1181="Utilization Rate (per 100,000 patients)"),
SUMIFS(CANSCRN!$D:$D,CANSCRN!$A:$A,C1181,CANSCRN!$G:$G,D1181),
IF(AND(A1181="PSA Testing", E1181="Cost per service ($USD)"),
SUMIFS(PSA!$E:$E,PSA!$A:$A,C1181,PSA!$G:$G,D1181),
IF(AND(A1181="Colorectal Cancer Screening", E1181="Cost per service ($USD)"),
SUMIFS(COL!$E:$E,COL!$A:$A,C1181,COL!$G:$G,D1181),
IF(AND(A1181="Cervical Cancer Screening", E1181="Cost per service ($USD)"),
SUMIFS(CERV!$E:$E,CERV!$A:$A,C1181,CERV!$G:$G,D1181),
IF(AND(A1181="Cancer Screening for CKD patients", E1181="Cost per service ($USD)"),
SUMIFS(CANSCRN!$E:$E,CANSCRN!$A:$A,C1181,CANSCRN!$G:$G,D1181),
IF(AND(A1181="PSA Testing", E1181="Total Expenditure ($USD per 100,000 patients)"),
SUMIFS(PSA!$F:$F,PSA!$A:$A,C1181,PSA!$G:$G,D1181),
IF(AND(A1181="Colorectal Cancer Screening", E1181="Total Expenditure ($USD per 100,000 patients)"),
SUMIFS(COL!$F:$F,COL!$A:$A,C1181,COL!$G:$G,D1181),
IF(AND(A1181="Cervical Cancer Screening", E1181="Total Expenditure ($USD per 100,000 patients)"),
SUMIFS(CERV!$F:$F,CERV!$A:$A,C1181,CERV!$G:$G,D1181),
SUMIFS(CANSCRN!$F:$F,CANSCRN!$A:$A,C1181,CANSCRN!$G:$G,D1181))))))))))))</f>
        <v>5672.7437095073074</v>
      </c>
    </row>
    <row r="1182" spans="1:6" x14ac:dyDescent="0.2">
      <c r="A1182" s="24" t="s">
        <v>105</v>
      </c>
      <c r="B1182" s="24" t="s">
        <v>101</v>
      </c>
      <c r="C1182" s="24" t="s">
        <v>35</v>
      </c>
      <c r="D1182" s="24">
        <v>2012</v>
      </c>
      <c r="E1182" s="24" t="s">
        <v>102</v>
      </c>
      <c r="F1182">
        <f>IF(AND(A1182="PSA Testing", E1182= "Utilization Rate (per 100,000 patients)"),
SUMIFS(PSA!$D:$D,PSA!$A:$A,C1182,PSA!$G:$G,D1182),
IF(AND(A1182="Colorectal Cancer Screening", E1182="Utilization Rate (per 100,000 patients)"),
SUMIFS(COL!$D:$D,COL!$A:$A,C1182,COL!$G:$G, D1182),
IF(AND(A1182="Cervical Cancer Screening", E1182="Utilization Rate (per 100,000 patients)"),
SUMIFS(CERV!$D:$D,CERV!$A:$A,C1182,CERV!$G:$G,D1182),
IF(AND(A1182="Cancer Screening for CKD patients", E1182="Utilization Rate (per 100,000 patients)"),
SUMIFS(CANSCRN!$D:$D,CANSCRN!$A:$A,C1182,CANSCRN!$G:$G,D1182),
IF(AND(A1182="PSA Testing", E1182="Cost per service ($USD)"),
SUMIFS(PSA!$E:$E,PSA!$A:$A,C1182,PSA!$G:$G,D1182),
IF(AND(A1182="Colorectal Cancer Screening", E1182="Cost per service ($USD)"),
SUMIFS(COL!$E:$E,COL!$A:$A,C1182,COL!$G:$G,D1182),
IF(AND(A1182="Cervical Cancer Screening", E1182="Cost per service ($USD)"),
SUMIFS(CERV!$E:$E,CERV!$A:$A,C1182,CERV!$G:$G,D1182),
IF(AND(A1182="Cancer Screening for CKD patients", E1182="Cost per service ($USD)"),
SUMIFS(CANSCRN!$E:$E,CANSCRN!$A:$A,C1182,CANSCRN!$G:$G,D1182),
IF(AND(A1182="PSA Testing", E1182="Total Expenditure ($USD per 100,000 patients)"),
SUMIFS(PSA!$F:$F,PSA!$A:$A,C1182,PSA!$G:$G,D1182),
IF(AND(A1182="Colorectal Cancer Screening", E1182="Total Expenditure ($USD per 100,000 patients)"),
SUMIFS(COL!$F:$F,COL!$A:$A,C1182,COL!$G:$G,D1182),
IF(AND(A1182="Cervical Cancer Screening", E1182="Total Expenditure ($USD per 100,000 patients)"),
SUMIFS(CERV!$F:$F,CERV!$A:$A,C1182,CERV!$G:$G,D1182),
SUMIFS(CANSCRN!$F:$F,CANSCRN!$A:$A,C1182,CANSCRN!$G:$G,D1182))))))))))))</f>
        <v>4780.5642633228836</v>
      </c>
    </row>
    <row r="1183" spans="1:6" x14ac:dyDescent="0.2">
      <c r="A1183" s="24" t="s">
        <v>105</v>
      </c>
      <c r="B1183" s="24" t="s">
        <v>101</v>
      </c>
      <c r="C1183" s="24" t="s">
        <v>35</v>
      </c>
      <c r="D1183" s="24">
        <v>2013</v>
      </c>
      <c r="E1183" s="24" t="s">
        <v>102</v>
      </c>
      <c r="F1183">
        <f>IF(AND(A1183="PSA Testing", E1183= "Utilization Rate (per 100,000 patients)"),
SUMIFS(PSA!$D:$D,PSA!$A:$A,C1183,PSA!$G:$G,D1183),
IF(AND(A1183="Colorectal Cancer Screening", E1183="Utilization Rate (per 100,000 patients)"),
SUMIFS(COL!$D:$D,COL!$A:$A,C1183,COL!$G:$G, D1183),
IF(AND(A1183="Cervical Cancer Screening", E1183="Utilization Rate (per 100,000 patients)"),
SUMIFS(CERV!$D:$D,CERV!$A:$A,C1183,CERV!$G:$G,D1183),
IF(AND(A1183="Cancer Screening for CKD patients", E1183="Utilization Rate (per 100,000 patients)"),
SUMIFS(CANSCRN!$D:$D,CANSCRN!$A:$A,C1183,CANSCRN!$G:$G,D1183),
IF(AND(A1183="PSA Testing", E1183="Cost per service ($USD)"),
SUMIFS(PSA!$E:$E,PSA!$A:$A,C1183,PSA!$G:$G,D1183),
IF(AND(A1183="Colorectal Cancer Screening", E1183="Cost per service ($USD)"),
SUMIFS(COL!$E:$E,COL!$A:$A,C1183,COL!$G:$G,D1183),
IF(AND(A1183="Cervical Cancer Screening", E1183="Cost per service ($USD)"),
SUMIFS(CERV!$E:$E,CERV!$A:$A,C1183,CERV!$G:$G,D1183),
IF(AND(A1183="Cancer Screening for CKD patients", E1183="Cost per service ($USD)"),
SUMIFS(CANSCRN!$E:$E,CANSCRN!$A:$A,C1183,CANSCRN!$G:$G,D1183),
IF(AND(A1183="PSA Testing", E1183="Total Expenditure ($USD per 100,000 patients)"),
SUMIFS(PSA!$F:$F,PSA!$A:$A,C1183,PSA!$G:$G,D1183),
IF(AND(A1183="Colorectal Cancer Screening", E1183="Total Expenditure ($USD per 100,000 patients)"),
SUMIFS(COL!$F:$F,COL!$A:$A,C1183,COL!$G:$G,D1183),
IF(AND(A1183="Cervical Cancer Screening", E1183="Total Expenditure ($USD per 100,000 patients)"),
SUMIFS(CERV!$F:$F,CERV!$A:$A,C1183,CERV!$G:$G,D1183),
SUMIFS(CANSCRN!$F:$F,CANSCRN!$A:$A,C1183,CANSCRN!$G:$G,D1183))))))))))))</f>
        <v>4449.4037241090728</v>
      </c>
    </row>
    <row r="1184" spans="1:6" x14ac:dyDescent="0.2">
      <c r="A1184" s="24" t="s">
        <v>105</v>
      </c>
      <c r="B1184" s="24" t="s">
        <v>101</v>
      </c>
      <c r="C1184" s="24" t="s">
        <v>35</v>
      </c>
      <c r="D1184" s="24">
        <v>2014</v>
      </c>
      <c r="E1184" s="24" t="s">
        <v>102</v>
      </c>
      <c r="F1184">
        <f>IF(AND(A1184="PSA Testing", E1184= "Utilization Rate (per 100,000 patients)"),
SUMIFS(PSA!$D:$D,PSA!$A:$A,C1184,PSA!$G:$G,D1184),
IF(AND(A1184="Colorectal Cancer Screening", E1184="Utilization Rate (per 100,000 patients)"),
SUMIFS(COL!$D:$D,COL!$A:$A,C1184,COL!$G:$G, D1184),
IF(AND(A1184="Cervical Cancer Screening", E1184="Utilization Rate (per 100,000 patients)"),
SUMIFS(CERV!$D:$D,CERV!$A:$A,C1184,CERV!$G:$G,D1184),
IF(AND(A1184="Cancer Screening for CKD patients", E1184="Utilization Rate (per 100,000 patients)"),
SUMIFS(CANSCRN!$D:$D,CANSCRN!$A:$A,C1184,CANSCRN!$G:$G,D1184),
IF(AND(A1184="PSA Testing", E1184="Cost per service ($USD)"),
SUMIFS(PSA!$E:$E,PSA!$A:$A,C1184,PSA!$G:$G,D1184),
IF(AND(A1184="Colorectal Cancer Screening", E1184="Cost per service ($USD)"),
SUMIFS(COL!$E:$E,COL!$A:$A,C1184,COL!$G:$G,D1184),
IF(AND(A1184="Cervical Cancer Screening", E1184="Cost per service ($USD)"),
SUMIFS(CERV!$E:$E,CERV!$A:$A,C1184,CERV!$G:$G,D1184),
IF(AND(A1184="Cancer Screening for CKD patients", E1184="Cost per service ($USD)"),
SUMIFS(CANSCRN!$E:$E,CANSCRN!$A:$A,C1184,CANSCRN!$G:$G,D1184),
IF(AND(A1184="PSA Testing", E1184="Total Expenditure ($USD per 100,000 patients)"),
SUMIFS(PSA!$F:$F,PSA!$A:$A,C1184,PSA!$G:$G,D1184),
IF(AND(A1184="Colorectal Cancer Screening", E1184="Total Expenditure ($USD per 100,000 patients)"),
SUMIFS(COL!$F:$F,COL!$A:$A,C1184,COL!$G:$G,D1184),
IF(AND(A1184="Cervical Cancer Screening", E1184="Total Expenditure ($USD per 100,000 patients)"),
SUMIFS(CERV!$F:$F,CERV!$A:$A,C1184,CERV!$G:$G,D1184),
SUMIFS(CANSCRN!$F:$F,CANSCRN!$A:$A,C1184,CANSCRN!$G:$G,D1184))))))))))))</f>
        <v>3495.3111679454391</v>
      </c>
    </row>
    <row r="1185" spans="1:6" x14ac:dyDescent="0.2">
      <c r="A1185" s="24" t="s">
        <v>105</v>
      </c>
      <c r="B1185" s="24" t="s">
        <v>101</v>
      </c>
      <c r="C1185" s="24" t="s">
        <v>35</v>
      </c>
      <c r="D1185" s="24">
        <v>2015</v>
      </c>
      <c r="E1185" s="24" t="s">
        <v>102</v>
      </c>
      <c r="F1185">
        <f>IF(AND(A1185="PSA Testing", E1185= "Utilization Rate (per 100,000 patients)"),
SUMIFS(PSA!$D:$D,PSA!$A:$A,C1185,PSA!$G:$G,D1185),
IF(AND(A1185="Colorectal Cancer Screening", E1185="Utilization Rate (per 100,000 patients)"),
SUMIFS(COL!$D:$D,COL!$A:$A,C1185,COL!$G:$G, D1185),
IF(AND(A1185="Cervical Cancer Screening", E1185="Utilization Rate (per 100,000 patients)"),
SUMIFS(CERV!$D:$D,CERV!$A:$A,C1185,CERV!$G:$G,D1185),
IF(AND(A1185="Cancer Screening for CKD patients", E1185="Utilization Rate (per 100,000 patients)"),
SUMIFS(CANSCRN!$D:$D,CANSCRN!$A:$A,C1185,CANSCRN!$G:$G,D1185),
IF(AND(A1185="PSA Testing", E1185="Cost per service ($USD)"),
SUMIFS(PSA!$E:$E,PSA!$A:$A,C1185,PSA!$G:$G,D1185),
IF(AND(A1185="Colorectal Cancer Screening", E1185="Cost per service ($USD)"),
SUMIFS(COL!$E:$E,COL!$A:$A,C1185,COL!$G:$G,D1185),
IF(AND(A1185="Cervical Cancer Screening", E1185="Cost per service ($USD)"),
SUMIFS(CERV!$E:$E,CERV!$A:$A,C1185,CERV!$G:$G,D1185),
IF(AND(A1185="Cancer Screening for CKD patients", E1185="Cost per service ($USD)"),
SUMIFS(CANSCRN!$E:$E,CANSCRN!$A:$A,C1185,CANSCRN!$G:$G,D1185),
IF(AND(A1185="PSA Testing", E1185="Total Expenditure ($USD per 100,000 patients)"),
SUMIFS(PSA!$F:$F,PSA!$A:$A,C1185,PSA!$G:$G,D1185),
IF(AND(A1185="Colorectal Cancer Screening", E1185="Total Expenditure ($USD per 100,000 patients)"),
SUMIFS(COL!$F:$F,COL!$A:$A,C1185,COL!$G:$G,D1185),
IF(AND(A1185="Cervical Cancer Screening", E1185="Total Expenditure ($USD per 100,000 patients)"),
SUMIFS(CERV!$F:$F,CERV!$A:$A,C1185,CERV!$G:$G,D1185),
SUMIFS(CANSCRN!$F:$F,CANSCRN!$A:$A,C1185,CANSCRN!$G:$G,D1185))))))))))))</f>
        <v>4190.931780366056</v>
      </c>
    </row>
    <row r="1186" spans="1:6" x14ac:dyDescent="0.2">
      <c r="A1186" s="24" t="s">
        <v>105</v>
      </c>
      <c r="B1186" s="24" t="s">
        <v>101</v>
      </c>
      <c r="C1186" s="24" t="s">
        <v>35</v>
      </c>
      <c r="D1186" s="24">
        <v>2016</v>
      </c>
      <c r="E1186" s="24" t="s">
        <v>102</v>
      </c>
      <c r="F1186">
        <f>IF(AND(A1186="PSA Testing", E1186= "Utilization Rate (per 100,000 patients)"),
SUMIFS(PSA!$D:$D,PSA!$A:$A,C1186,PSA!$G:$G,D1186),
IF(AND(A1186="Colorectal Cancer Screening", E1186="Utilization Rate (per 100,000 patients)"),
SUMIFS(COL!$D:$D,COL!$A:$A,C1186,COL!$G:$G, D1186),
IF(AND(A1186="Cervical Cancer Screening", E1186="Utilization Rate (per 100,000 patients)"),
SUMIFS(CERV!$D:$D,CERV!$A:$A,C1186,CERV!$G:$G,D1186),
IF(AND(A1186="Cancer Screening for CKD patients", E1186="Utilization Rate (per 100,000 patients)"),
SUMIFS(CANSCRN!$D:$D,CANSCRN!$A:$A,C1186,CANSCRN!$G:$G,D1186),
IF(AND(A1186="PSA Testing", E1186="Cost per service ($USD)"),
SUMIFS(PSA!$E:$E,PSA!$A:$A,C1186,PSA!$G:$G,D1186),
IF(AND(A1186="Colorectal Cancer Screening", E1186="Cost per service ($USD)"),
SUMIFS(COL!$E:$E,COL!$A:$A,C1186,COL!$G:$G,D1186),
IF(AND(A1186="Cervical Cancer Screening", E1186="Cost per service ($USD)"),
SUMIFS(CERV!$E:$E,CERV!$A:$A,C1186,CERV!$G:$G,D1186),
IF(AND(A1186="Cancer Screening for CKD patients", E1186="Cost per service ($USD)"),
SUMIFS(CANSCRN!$E:$E,CANSCRN!$A:$A,C1186,CANSCRN!$G:$G,D1186),
IF(AND(A1186="PSA Testing", E1186="Total Expenditure ($USD per 100,000 patients)"),
SUMIFS(PSA!$F:$F,PSA!$A:$A,C1186,PSA!$G:$G,D1186),
IF(AND(A1186="Colorectal Cancer Screening", E1186="Total Expenditure ($USD per 100,000 patients)"),
SUMIFS(COL!$F:$F,COL!$A:$A,C1186,COL!$G:$G,D1186),
IF(AND(A1186="Cervical Cancer Screening", E1186="Total Expenditure ($USD per 100,000 patients)"),
SUMIFS(CERV!$F:$F,CERV!$A:$A,C1186,CERV!$G:$G,D1186),
SUMIFS(CANSCRN!$F:$F,CANSCRN!$A:$A,C1186,CANSCRN!$G:$G,D1186))))))))))))</f>
        <v>4109.1811414392059</v>
      </c>
    </row>
    <row r="1187" spans="1:6" x14ac:dyDescent="0.2">
      <c r="A1187" s="24" t="s">
        <v>105</v>
      </c>
      <c r="B1187" s="24" t="s">
        <v>101</v>
      </c>
      <c r="C1187" s="24" t="s">
        <v>35</v>
      </c>
      <c r="D1187" s="24">
        <v>2017</v>
      </c>
      <c r="E1187" s="24" t="s">
        <v>102</v>
      </c>
      <c r="F1187">
        <f>IF(AND(A1187="PSA Testing", E1187= "Utilization Rate (per 100,000 patients)"),
SUMIFS(PSA!$D:$D,PSA!$A:$A,C1187,PSA!$G:$G,D1187),
IF(AND(A1187="Colorectal Cancer Screening", E1187="Utilization Rate (per 100,000 patients)"),
SUMIFS(COL!$D:$D,COL!$A:$A,C1187,COL!$G:$G, D1187),
IF(AND(A1187="Cervical Cancer Screening", E1187="Utilization Rate (per 100,000 patients)"),
SUMIFS(CERV!$D:$D,CERV!$A:$A,C1187,CERV!$G:$G,D1187),
IF(AND(A1187="Cancer Screening for CKD patients", E1187="Utilization Rate (per 100,000 patients)"),
SUMIFS(CANSCRN!$D:$D,CANSCRN!$A:$A,C1187,CANSCRN!$G:$G,D1187),
IF(AND(A1187="PSA Testing", E1187="Cost per service ($USD)"),
SUMIFS(PSA!$E:$E,PSA!$A:$A,C1187,PSA!$G:$G,D1187),
IF(AND(A1187="Colorectal Cancer Screening", E1187="Cost per service ($USD)"),
SUMIFS(COL!$E:$E,COL!$A:$A,C1187,COL!$G:$G,D1187),
IF(AND(A1187="Cervical Cancer Screening", E1187="Cost per service ($USD)"),
SUMIFS(CERV!$E:$E,CERV!$A:$A,C1187,CERV!$G:$G,D1187),
IF(AND(A1187="Cancer Screening for CKD patients", E1187="Cost per service ($USD)"),
SUMIFS(CANSCRN!$E:$E,CANSCRN!$A:$A,C1187,CANSCRN!$G:$G,D1187),
IF(AND(A1187="PSA Testing", E1187="Total Expenditure ($USD per 100,000 patients)"),
SUMIFS(PSA!$F:$F,PSA!$A:$A,C1187,PSA!$G:$G,D1187),
IF(AND(A1187="Colorectal Cancer Screening", E1187="Total Expenditure ($USD per 100,000 patients)"),
SUMIFS(COL!$F:$F,COL!$A:$A,C1187,COL!$G:$G,D1187),
IF(AND(A1187="Cervical Cancer Screening", E1187="Total Expenditure ($USD per 100,000 patients)"),
SUMIFS(CERV!$F:$F,CERV!$A:$A,C1187,CERV!$G:$G,D1187),
SUMIFS(CANSCRN!$F:$F,CANSCRN!$A:$A,C1187,CANSCRN!$G:$G,D1187))))))))))))</f>
        <v>3922.155688622755</v>
      </c>
    </row>
    <row r="1188" spans="1:6" x14ac:dyDescent="0.2">
      <c r="A1188" s="24" t="s">
        <v>105</v>
      </c>
      <c r="B1188" s="24" t="s">
        <v>101</v>
      </c>
      <c r="C1188" s="24" t="s">
        <v>35</v>
      </c>
      <c r="D1188" s="24">
        <v>2018</v>
      </c>
      <c r="E1188" s="24" t="s">
        <v>102</v>
      </c>
      <c r="F1188">
        <f>IF(AND(A1188="PSA Testing", E1188= "Utilization Rate (per 100,000 patients)"),
SUMIFS(PSA!$D:$D,PSA!$A:$A,C1188,PSA!$G:$G,D1188),
IF(AND(A1188="Colorectal Cancer Screening", E1188="Utilization Rate (per 100,000 patients)"),
SUMIFS(COL!$D:$D,COL!$A:$A,C1188,COL!$G:$G, D1188),
IF(AND(A1188="Cervical Cancer Screening", E1188="Utilization Rate (per 100,000 patients)"),
SUMIFS(CERV!$D:$D,CERV!$A:$A,C1188,CERV!$G:$G,D1188),
IF(AND(A1188="Cancer Screening for CKD patients", E1188="Utilization Rate (per 100,000 patients)"),
SUMIFS(CANSCRN!$D:$D,CANSCRN!$A:$A,C1188,CANSCRN!$G:$G,D1188),
IF(AND(A1188="PSA Testing", E1188="Cost per service ($USD)"),
SUMIFS(PSA!$E:$E,PSA!$A:$A,C1188,PSA!$G:$G,D1188),
IF(AND(A1188="Colorectal Cancer Screening", E1188="Cost per service ($USD)"),
SUMIFS(COL!$E:$E,COL!$A:$A,C1188,COL!$G:$G,D1188),
IF(AND(A1188="Cervical Cancer Screening", E1188="Cost per service ($USD)"),
SUMIFS(CERV!$E:$E,CERV!$A:$A,C1188,CERV!$G:$G,D1188),
IF(AND(A1188="Cancer Screening for CKD patients", E1188="Cost per service ($USD)"),
SUMIFS(CANSCRN!$E:$E,CANSCRN!$A:$A,C1188,CANSCRN!$G:$G,D1188),
IF(AND(A1188="PSA Testing", E1188="Total Expenditure ($USD per 100,000 patients)"),
SUMIFS(PSA!$F:$F,PSA!$A:$A,C1188,PSA!$G:$G,D1188),
IF(AND(A1188="Colorectal Cancer Screening", E1188="Total Expenditure ($USD per 100,000 patients)"),
SUMIFS(COL!$F:$F,COL!$A:$A,C1188,COL!$G:$G,D1188),
IF(AND(A1188="Cervical Cancer Screening", E1188="Total Expenditure ($USD per 100,000 patients)"),
SUMIFS(CERV!$F:$F,CERV!$A:$A,C1188,CERV!$G:$G,D1188),
SUMIFS(CANSCRN!$F:$F,CANSCRN!$A:$A,C1188,CANSCRN!$G:$G,D1188))))))))))))</f>
        <v>3409.5238095238096</v>
      </c>
    </row>
    <row r="1189" spans="1:6" x14ac:dyDescent="0.2">
      <c r="A1189" s="24" t="s">
        <v>105</v>
      </c>
      <c r="B1189" s="24" t="s">
        <v>101</v>
      </c>
      <c r="C1189" s="24" t="s">
        <v>35</v>
      </c>
      <c r="D1189" s="24">
        <v>2019</v>
      </c>
      <c r="E1189" s="24" t="s">
        <v>102</v>
      </c>
      <c r="F1189">
        <f>IF(AND(A1189="PSA Testing", E1189= "Utilization Rate (per 100,000 patients)"),
SUMIFS(PSA!$D:$D,PSA!$A:$A,C1189,PSA!$G:$G,D1189),
IF(AND(A1189="Colorectal Cancer Screening", E1189="Utilization Rate (per 100,000 patients)"),
SUMIFS(COL!$D:$D,COL!$A:$A,C1189,COL!$G:$G, D1189),
IF(AND(A1189="Cervical Cancer Screening", E1189="Utilization Rate (per 100,000 patients)"),
SUMIFS(CERV!$D:$D,CERV!$A:$A,C1189,CERV!$G:$G,D1189),
IF(AND(A1189="Cancer Screening for CKD patients", E1189="Utilization Rate (per 100,000 patients)"),
SUMIFS(CANSCRN!$D:$D,CANSCRN!$A:$A,C1189,CANSCRN!$G:$G,D1189),
IF(AND(A1189="PSA Testing", E1189="Cost per service ($USD)"),
SUMIFS(PSA!$E:$E,PSA!$A:$A,C1189,PSA!$G:$G,D1189),
IF(AND(A1189="Colorectal Cancer Screening", E1189="Cost per service ($USD)"),
SUMIFS(COL!$E:$E,COL!$A:$A,C1189,COL!$G:$G,D1189),
IF(AND(A1189="Cervical Cancer Screening", E1189="Cost per service ($USD)"),
SUMIFS(CERV!$E:$E,CERV!$A:$A,C1189,CERV!$G:$G,D1189),
IF(AND(A1189="Cancer Screening for CKD patients", E1189="Cost per service ($USD)"),
SUMIFS(CANSCRN!$E:$E,CANSCRN!$A:$A,C1189,CANSCRN!$G:$G,D1189),
IF(AND(A1189="PSA Testing", E1189="Total Expenditure ($USD per 100,000 patients)"),
SUMIFS(PSA!$F:$F,PSA!$A:$A,C1189,PSA!$G:$G,D1189),
IF(AND(A1189="Colorectal Cancer Screening", E1189="Total Expenditure ($USD per 100,000 patients)"),
SUMIFS(COL!$F:$F,COL!$A:$A,C1189,COL!$G:$G,D1189),
IF(AND(A1189="Cervical Cancer Screening", E1189="Total Expenditure ($USD per 100,000 patients)"),
SUMIFS(CERV!$F:$F,CERV!$A:$A,C1189,CERV!$G:$G,D1189),
SUMIFS(CANSCRN!$F:$F,CANSCRN!$A:$A,C1189,CANSCRN!$G:$G,D1189))))))))))))</f>
        <v>2764.6190882969636</v>
      </c>
    </row>
    <row r="1190" spans="1:6" x14ac:dyDescent="0.2">
      <c r="A1190" s="24" t="s">
        <v>105</v>
      </c>
      <c r="B1190" s="24" t="s">
        <v>101</v>
      </c>
      <c r="C1190" s="24" t="s">
        <v>36</v>
      </c>
      <c r="D1190" s="24">
        <v>2009</v>
      </c>
      <c r="E1190" s="24" t="s">
        <v>102</v>
      </c>
      <c r="F1190">
        <f>IF(AND(A1190="PSA Testing", E1190= "Utilization Rate (per 100,000 patients)"),
SUMIFS(PSA!$D:$D,PSA!$A:$A,C1190,PSA!$G:$G,D1190),
IF(AND(A1190="Colorectal Cancer Screening", E1190="Utilization Rate (per 100,000 patients)"),
SUMIFS(COL!$D:$D,COL!$A:$A,C1190,COL!$G:$G, D1190),
IF(AND(A1190="Cervical Cancer Screening", E1190="Utilization Rate (per 100,000 patients)"),
SUMIFS(CERV!$D:$D,CERV!$A:$A,C1190,CERV!$G:$G,D1190),
IF(AND(A1190="Cancer Screening for CKD patients", E1190="Utilization Rate (per 100,000 patients)"),
SUMIFS(CANSCRN!$D:$D,CANSCRN!$A:$A,C1190,CANSCRN!$G:$G,D1190),
IF(AND(A1190="PSA Testing", E1190="Cost per service ($USD)"),
SUMIFS(PSA!$E:$E,PSA!$A:$A,C1190,PSA!$G:$G,D1190),
IF(AND(A1190="Colorectal Cancer Screening", E1190="Cost per service ($USD)"),
SUMIFS(COL!$E:$E,COL!$A:$A,C1190,COL!$G:$G,D1190),
IF(AND(A1190="Cervical Cancer Screening", E1190="Cost per service ($USD)"),
SUMIFS(CERV!$E:$E,CERV!$A:$A,C1190,CERV!$G:$G,D1190),
IF(AND(A1190="Cancer Screening for CKD patients", E1190="Cost per service ($USD)"),
SUMIFS(CANSCRN!$E:$E,CANSCRN!$A:$A,C1190,CANSCRN!$G:$G,D1190),
IF(AND(A1190="PSA Testing", E1190="Total Expenditure ($USD per 100,000 patients)"),
SUMIFS(PSA!$F:$F,PSA!$A:$A,C1190,PSA!$G:$G,D1190),
IF(AND(A1190="Colorectal Cancer Screening", E1190="Total Expenditure ($USD per 100,000 patients)"),
SUMIFS(COL!$F:$F,COL!$A:$A,C1190,COL!$G:$G,D1190),
IF(AND(A1190="Cervical Cancer Screening", E1190="Total Expenditure ($USD per 100,000 patients)"),
SUMIFS(CERV!$F:$F,CERV!$A:$A,C1190,CERV!$G:$G,D1190),
SUMIFS(CANSCRN!$F:$F,CANSCRN!$A:$A,C1190,CANSCRN!$G:$G,D1190))))))))))))</f>
        <v>10736.964753859598</v>
      </c>
    </row>
    <row r="1191" spans="1:6" x14ac:dyDescent="0.2">
      <c r="A1191" s="24" t="s">
        <v>105</v>
      </c>
      <c r="B1191" s="24" t="s">
        <v>101</v>
      </c>
      <c r="C1191" s="24" t="s">
        <v>36</v>
      </c>
      <c r="D1191" s="24">
        <v>2010</v>
      </c>
      <c r="E1191" s="24" t="s">
        <v>102</v>
      </c>
      <c r="F1191">
        <f>IF(AND(A1191="PSA Testing", E1191= "Utilization Rate (per 100,000 patients)"),
SUMIFS(PSA!$D:$D,PSA!$A:$A,C1191,PSA!$G:$G,D1191),
IF(AND(A1191="Colorectal Cancer Screening", E1191="Utilization Rate (per 100,000 patients)"),
SUMIFS(COL!$D:$D,COL!$A:$A,C1191,COL!$G:$G, D1191),
IF(AND(A1191="Cervical Cancer Screening", E1191="Utilization Rate (per 100,000 patients)"),
SUMIFS(CERV!$D:$D,CERV!$A:$A,C1191,CERV!$G:$G,D1191),
IF(AND(A1191="Cancer Screening for CKD patients", E1191="Utilization Rate (per 100,000 patients)"),
SUMIFS(CANSCRN!$D:$D,CANSCRN!$A:$A,C1191,CANSCRN!$G:$G,D1191),
IF(AND(A1191="PSA Testing", E1191="Cost per service ($USD)"),
SUMIFS(PSA!$E:$E,PSA!$A:$A,C1191,PSA!$G:$G,D1191),
IF(AND(A1191="Colorectal Cancer Screening", E1191="Cost per service ($USD)"),
SUMIFS(COL!$E:$E,COL!$A:$A,C1191,COL!$G:$G,D1191),
IF(AND(A1191="Cervical Cancer Screening", E1191="Cost per service ($USD)"),
SUMIFS(CERV!$E:$E,CERV!$A:$A,C1191,CERV!$G:$G,D1191),
IF(AND(A1191="Cancer Screening for CKD patients", E1191="Cost per service ($USD)"),
SUMIFS(CANSCRN!$E:$E,CANSCRN!$A:$A,C1191,CANSCRN!$G:$G,D1191),
IF(AND(A1191="PSA Testing", E1191="Total Expenditure ($USD per 100,000 patients)"),
SUMIFS(PSA!$F:$F,PSA!$A:$A,C1191,PSA!$G:$G,D1191),
IF(AND(A1191="Colorectal Cancer Screening", E1191="Total Expenditure ($USD per 100,000 patients)"),
SUMIFS(COL!$F:$F,COL!$A:$A,C1191,COL!$G:$G,D1191),
IF(AND(A1191="Cervical Cancer Screening", E1191="Total Expenditure ($USD per 100,000 patients)"),
SUMIFS(CERV!$F:$F,CERV!$A:$A,C1191,CERV!$G:$G,D1191),
SUMIFS(CANSCRN!$F:$F,CANSCRN!$A:$A,C1191,CANSCRN!$G:$G,D1191))))))))))))</f>
        <v>10590.571879198551</v>
      </c>
    </row>
    <row r="1192" spans="1:6" x14ac:dyDescent="0.2">
      <c r="A1192" s="24" t="s">
        <v>105</v>
      </c>
      <c r="B1192" s="24" t="s">
        <v>101</v>
      </c>
      <c r="C1192" s="24" t="s">
        <v>36</v>
      </c>
      <c r="D1192" s="24">
        <v>2011</v>
      </c>
      <c r="E1192" s="24" t="s">
        <v>102</v>
      </c>
      <c r="F1192">
        <f>IF(AND(A1192="PSA Testing", E1192= "Utilization Rate (per 100,000 patients)"),
SUMIFS(PSA!$D:$D,PSA!$A:$A,C1192,PSA!$G:$G,D1192),
IF(AND(A1192="Colorectal Cancer Screening", E1192="Utilization Rate (per 100,000 patients)"),
SUMIFS(COL!$D:$D,COL!$A:$A,C1192,COL!$G:$G, D1192),
IF(AND(A1192="Cervical Cancer Screening", E1192="Utilization Rate (per 100,000 patients)"),
SUMIFS(CERV!$D:$D,CERV!$A:$A,C1192,CERV!$G:$G,D1192),
IF(AND(A1192="Cancer Screening for CKD patients", E1192="Utilization Rate (per 100,000 patients)"),
SUMIFS(CANSCRN!$D:$D,CANSCRN!$A:$A,C1192,CANSCRN!$G:$G,D1192),
IF(AND(A1192="PSA Testing", E1192="Cost per service ($USD)"),
SUMIFS(PSA!$E:$E,PSA!$A:$A,C1192,PSA!$G:$G,D1192),
IF(AND(A1192="Colorectal Cancer Screening", E1192="Cost per service ($USD)"),
SUMIFS(COL!$E:$E,COL!$A:$A,C1192,COL!$G:$G,D1192),
IF(AND(A1192="Cervical Cancer Screening", E1192="Cost per service ($USD)"),
SUMIFS(CERV!$E:$E,CERV!$A:$A,C1192,CERV!$G:$G,D1192),
IF(AND(A1192="Cancer Screening for CKD patients", E1192="Cost per service ($USD)"),
SUMIFS(CANSCRN!$E:$E,CANSCRN!$A:$A,C1192,CANSCRN!$G:$G,D1192),
IF(AND(A1192="PSA Testing", E1192="Total Expenditure ($USD per 100,000 patients)"),
SUMIFS(PSA!$F:$F,PSA!$A:$A,C1192,PSA!$G:$G,D1192),
IF(AND(A1192="Colorectal Cancer Screening", E1192="Total Expenditure ($USD per 100,000 patients)"),
SUMIFS(COL!$F:$F,COL!$A:$A,C1192,COL!$G:$G,D1192),
IF(AND(A1192="Cervical Cancer Screening", E1192="Total Expenditure ($USD per 100,000 patients)"),
SUMIFS(CERV!$F:$F,CERV!$A:$A,C1192,CERV!$G:$G,D1192),
SUMIFS(CANSCRN!$F:$F,CANSCRN!$A:$A,C1192,CANSCRN!$G:$G,D1192))))))))))))</f>
        <v>8023.4723240986295</v>
      </c>
    </row>
    <row r="1193" spans="1:6" x14ac:dyDescent="0.2">
      <c r="A1193" s="24" t="s">
        <v>105</v>
      </c>
      <c r="B1193" s="24" t="s">
        <v>101</v>
      </c>
      <c r="C1193" s="24" t="s">
        <v>36</v>
      </c>
      <c r="D1193" s="24">
        <v>2012</v>
      </c>
      <c r="E1193" s="24" t="s">
        <v>102</v>
      </c>
      <c r="F1193">
        <f>IF(AND(A1193="PSA Testing", E1193= "Utilization Rate (per 100,000 patients)"),
SUMIFS(PSA!$D:$D,PSA!$A:$A,C1193,PSA!$G:$G,D1193),
IF(AND(A1193="Colorectal Cancer Screening", E1193="Utilization Rate (per 100,000 patients)"),
SUMIFS(COL!$D:$D,COL!$A:$A,C1193,COL!$G:$G, D1193),
IF(AND(A1193="Cervical Cancer Screening", E1193="Utilization Rate (per 100,000 patients)"),
SUMIFS(CERV!$D:$D,CERV!$A:$A,C1193,CERV!$G:$G,D1193),
IF(AND(A1193="Cancer Screening for CKD patients", E1193="Utilization Rate (per 100,000 patients)"),
SUMIFS(CANSCRN!$D:$D,CANSCRN!$A:$A,C1193,CANSCRN!$G:$G,D1193),
IF(AND(A1193="PSA Testing", E1193="Cost per service ($USD)"),
SUMIFS(PSA!$E:$E,PSA!$A:$A,C1193,PSA!$G:$G,D1193),
IF(AND(A1193="Colorectal Cancer Screening", E1193="Cost per service ($USD)"),
SUMIFS(COL!$E:$E,COL!$A:$A,C1193,COL!$G:$G,D1193),
IF(AND(A1193="Cervical Cancer Screening", E1193="Cost per service ($USD)"),
SUMIFS(CERV!$E:$E,CERV!$A:$A,C1193,CERV!$G:$G,D1193),
IF(AND(A1193="Cancer Screening for CKD patients", E1193="Cost per service ($USD)"),
SUMIFS(CANSCRN!$E:$E,CANSCRN!$A:$A,C1193,CANSCRN!$G:$G,D1193),
IF(AND(A1193="PSA Testing", E1193="Total Expenditure ($USD per 100,000 patients)"),
SUMIFS(PSA!$F:$F,PSA!$A:$A,C1193,PSA!$G:$G,D1193),
IF(AND(A1193="Colorectal Cancer Screening", E1193="Total Expenditure ($USD per 100,000 patients)"),
SUMIFS(COL!$F:$F,COL!$A:$A,C1193,COL!$G:$G,D1193),
IF(AND(A1193="Cervical Cancer Screening", E1193="Total Expenditure ($USD per 100,000 patients)"),
SUMIFS(CERV!$F:$F,CERV!$A:$A,C1193,CERV!$G:$G,D1193),
SUMIFS(CANSCRN!$F:$F,CANSCRN!$A:$A,C1193,CANSCRN!$G:$G,D1193))))))))))))</f>
        <v>9691.9283604736229</v>
      </c>
    </row>
    <row r="1194" spans="1:6" x14ac:dyDescent="0.2">
      <c r="A1194" s="24" t="s">
        <v>105</v>
      </c>
      <c r="B1194" s="24" t="s">
        <v>101</v>
      </c>
      <c r="C1194" s="24" t="s">
        <v>36</v>
      </c>
      <c r="D1194" s="24">
        <v>2013</v>
      </c>
      <c r="E1194" s="24" t="s">
        <v>102</v>
      </c>
      <c r="F1194">
        <f>IF(AND(A1194="PSA Testing", E1194= "Utilization Rate (per 100,000 patients)"),
SUMIFS(PSA!$D:$D,PSA!$A:$A,C1194,PSA!$G:$G,D1194),
IF(AND(A1194="Colorectal Cancer Screening", E1194="Utilization Rate (per 100,000 patients)"),
SUMIFS(COL!$D:$D,COL!$A:$A,C1194,COL!$G:$G, D1194),
IF(AND(A1194="Cervical Cancer Screening", E1194="Utilization Rate (per 100,000 patients)"),
SUMIFS(CERV!$D:$D,CERV!$A:$A,C1194,CERV!$G:$G,D1194),
IF(AND(A1194="Cancer Screening for CKD patients", E1194="Utilization Rate (per 100,000 patients)"),
SUMIFS(CANSCRN!$D:$D,CANSCRN!$A:$A,C1194,CANSCRN!$G:$G,D1194),
IF(AND(A1194="PSA Testing", E1194="Cost per service ($USD)"),
SUMIFS(PSA!$E:$E,PSA!$A:$A,C1194,PSA!$G:$G,D1194),
IF(AND(A1194="Colorectal Cancer Screening", E1194="Cost per service ($USD)"),
SUMIFS(COL!$E:$E,COL!$A:$A,C1194,COL!$G:$G,D1194),
IF(AND(A1194="Cervical Cancer Screening", E1194="Cost per service ($USD)"),
SUMIFS(CERV!$E:$E,CERV!$A:$A,C1194,CERV!$G:$G,D1194),
IF(AND(A1194="Cancer Screening for CKD patients", E1194="Cost per service ($USD)"),
SUMIFS(CANSCRN!$E:$E,CANSCRN!$A:$A,C1194,CANSCRN!$G:$G,D1194),
IF(AND(A1194="PSA Testing", E1194="Total Expenditure ($USD per 100,000 patients)"),
SUMIFS(PSA!$F:$F,PSA!$A:$A,C1194,PSA!$G:$G,D1194),
IF(AND(A1194="Colorectal Cancer Screening", E1194="Total Expenditure ($USD per 100,000 patients)"),
SUMIFS(COL!$F:$F,COL!$A:$A,C1194,COL!$G:$G,D1194),
IF(AND(A1194="Cervical Cancer Screening", E1194="Total Expenditure ($USD per 100,000 patients)"),
SUMIFS(CERV!$F:$F,CERV!$A:$A,C1194,CERV!$G:$G,D1194),
SUMIFS(CANSCRN!$F:$F,CANSCRN!$A:$A,C1194,CANSCRN!$G:$G,D1194))))))))))))</f>
        <v>8232.5532694623325</v>
      </c>
    </row>
    <row r="1195" spans="1:6" x14ac:dyDescent="0.2">
      <c r="A1195" s="24" t="s">
        <v>105</v>
      </c>
      <c r="B1195" s="24" t="s">
        <v>101</v>
      </c>
      <c r="C1195" s="24" t="s">
        <v>36</v>
      </c>
      <c r="D1195" s="24">
        <v>2014</v>
      </c>
      <c r="E1195" s="24" t="s">
        <v>102</v>
      </c>
      <c r="F1195">
        <f>IF(AND(A1195="PSA Testing", E1195= "Utilization Rate (per 100,000 patients)"),
SUMIFS(PSA!$D:$D,PSA!$A:$A,C1195,PSA!$G:$G,D1195),
IF(AND(A1195="Colorectal Cancer Screening", E1195="Utilization Rate (per 100,000 patients)"),
SUMIFS(COL!$D:$D,COL!$A:$A,C1195,COL!$G:$G, D1195),
IF(AND(A1195="Cervical Cancer Screening", E1195="Utilization Rate (per 100,000 patients)"),
SUMIFS(CERV!$D:$D,CERV!$A:$A,C1195,CERV!$G:$G,D1195),
IF(AND(A1195="Cancer Screening for CKD patients", E1195="Utilization Rate (per 100,000 patients)"),
SUMIFS(CANSCRN!$D:$D,CANSCRN!$A:$A,C1195,CANSCRN!$G:$G,D1195),
IF(AND(A1195="PSA Testing", E1195="Cost per service ($USD)"),
SUMIFS(PSA!$E:$E,PSA!$A:$A,C1195,PSA!$G:$G,D1195),
IF(AND(A1195="Colorectal Cancer Screening", E1195="Cost per service ($USD)"),
SUMIFS(COL!$E:$E,COL!$A:$A,C1195,COL!$G:$G,D1195),
IF(AND(A1195="Cervical Cancer Screening", E1195="Cost per service ($USD)"),
SUMIFS(CERV!$E:$E,CERV!$A:$A,C1195,CERV!$G:$G,D1195),
IF(AND(A1195="Cancer Screening for CKD patients", E1195="Cost per service ($USD)"),
SUMIFS(CANSCRN!$E:$E,CANSCRN!$A:$A,C1195,CANSCRN!$G:$G,D1195),
IF(AND(A1195="PSA Testing", E1195="Total Expenditure ($USD per 100,000 patients)"),
SUMIFS(PSA!$F:$F,PSA!$A:$A,C1195,PSA!$G:$G,D1195),
IF(AND(A1195="Colorectal Cancer Screening", E1195="Total Expenditure ($USD per 100,000 patients)"),
SUMIFS(COL!$F:$F,COL!$A:$A,C1195,COL!$G:$G,D1195),
IF(AND(A1195="Cervical Cancer Screening", E1195="Total Expenditure ($USD per 100,000 patients)"),
SUMIFS(CERV!$F:$F,CERV!$A:$A,C1195,CERV!$G:$G,D1195),
SUMIFS(CANSCRN!$F:$F,CANSCRN!$A:$A,C1195,CANSCRN!$G:$G,D1195))))))))))))</f>
        <v>6324.9694913236299</v>
      </c>
    </row>
    <row r="1196" spans="1:6" x14ac:dyDescent="0.2">
      <c r="A1196" s="24" t="s">
        <v>105</v>
      </c>
      <c r="B1196" s="24" t="s">
        <v>101</v>
      </c>
      <c r="C1196" s="24" t="s">
        <v>36</v>
      </c>
      <c r="D1196" s="24">
        <v>2015</v>
      </c>
      <c r="E1196" s="24" t="s">
        <v>102</v>
      </c>
      <c r="F1196">
        <f>IF(AND(A1196="PSA Testing", E1196= "Utilization Rate (per 100,000 patients)"),
SUMIFS(PSA!$D:$D,PSA!$A:$A,C1196,PSA!$G:$G,D1196),
IF(AND(A1196="Colorectal Cancer Screening", E1196="Utilization Rate (per 100,000 patients)"),
SUMIFS(COL!$D:$D,COL!$A:$A,C1196,COL!$G:$G, D1196),
IF(AND(A1196="Cervical Cancer Screening", E1196="Utilization Rate (per 100,000 patients)"),
SUMIFS(CERV!$D:$D,CERV!$A:$A,C1196,CERV!$G:$G,D1196),
IF(AND(A1196="Cancer Screening for CKD patients", E1196="Utilization Rate (per 100,000 patients)"),
SUMIFS(CANSCRN!$D:$D,CANSCRN!$A:$A,C1196,CANSCRN!$G:$G,D1196),
IF(AND(A1196="PSA Testing", E1196="Cost per service ($USD)"),
SUMIFS(PSA!$E:$E,PSA!$A:$A,C1196,PSA!$G:$G,D1196),
IF(AND(A1196="Colorectal Cancer Screening", E1196="Cost per service ($USD)"),
SUMIFS(COL!$E:$E,COL!$A:$A,C1196,COL!$G:$G,D1196),
IF(AND(A1196="Cervical Cancer Screening", E1196="Cost per service ($USD)"),
SUMIFS(CERV!$E:$E,CERV!$A:$A,C1196,CERV!$G:$G,D1196),
IF(AND(A1196="Cancer Screening for CKD patients", E1196="Cost per service ($USD)"),
SUMIFS(CANSCRN!$E:$E,CANSCRN!$A:$A,C1196,CANSCRN!$G:$G,D1196),
IF(AND(A1196="PSA Testing", E1196="Total Expenditure ($USD per 100,000 patients)"),
SUMIFS(PSA!$F:$F,PSA!$A:$A,C1196,PSA!$G:$G,D1196),
IF(AND(A1196="Colorectal Cancer Screening", E1196="Total Expenditure ($USD per 100,000 patients)"),
SUMIFS(COL!$F:$F,COL!$A:$A,C1196,COL!$G:$G,D1196),
IF(AND(A1196="Cervical Cancer Screening", E1196="Total Expenditure ($USD per 100,000 patients)"),
SUMIFS(CERV!$F:$F,CERV!$A:$A,C1196,CERV!$G:$G,D1196),
SUMIFS(CANSCRN!$F:$F,CANSCRN!$A:$A,C1196,CANSCRN!$G:$G,D1196))))))))))))</f>
        <v>6547.9018210609656</v>
      </c>
    </row>
    <row r="1197" spans="1:6" x14ac:dyDescent="0.2">
      <c r="A1197" s="24" t="s">
        <v>105</v>
      </c>
      <c r="B1197" s="24" t="s">
        <v>101</v>
      </c>
      <c r="C1197" s="24" t="s">
        <v>36</v>
      </c>
      <c r="D1197" s="24">
        <v>2016</v>
      </c>
      <c r="E1197" s="24" t="s">
        <v>102</v>
      </c>
      <c r="F1197">
        <f>IF(AND(A1197="PSA Testing", E1197= "Utilization Rate (per 100,000 patients)"),
SUMIFS(PSA!$D:$D,PSA!$A:$A,C1197,PSA!$G:$G,D1197),
IF(AND(A1197="Colorectal Cancer Screening", E1197="Utilization Rate (per 100,000 patients)"),
SUMIFS(COL!$D:$D,COL!$A:$A,C1197,COL!$G:$G, D1197),
IF(AND(A1197="Cervical Cancer Screening", E1197="Utilization Rate (per 100,000 patients)"),
SUMIFS(CERV!$D:$D,CERV!$A:$A,C1197,CERV!$G:$G,D1197),
IF(AND(A1197="Cancer Screening for CKD patients", E1197="Utilization Rate (per 100,000 patients)"),
SUMIFS(CANSCRN!$D:$D,CANSCRN!$A:$A,C1197,CANSCRN!$G:$G,D1197),
IF(AND(A1197="PSA Testing", E1197="Cost per service ($USD)"),
SUMIFS(PSA!$E:$E,PSA!$A:$A,C1197,PSA!$G:$G,D1197),
IF(AND(A1197="Colorectal Cancer Screening", E1197="Cost per service ($USD)"),
SUMIFS(COL!$E:$E,COL!$A:$A,C1197,COL!$G:$G,D1197),
IF(AND(A1197="Cervical Cancer Screening", E1197="Cost per service ($USD)"),
SUMIFS(CERV!$E:$E,CERV!$A:$A,C1197,CERV!$G:$G,D1197),
IF(AND(A1197="Cancer Screening for CKD patients", E1197="Cost per service ($USD)"),
SUMIFS(CANSCRN!$E:$E,CANSCRN!$A:$A,C1197,CANSCRN!$G:$G,D1197),
IF(AND(A1197="PSA Testing", E1197="Total Expenditure ($USD per 100,000 patients)"),
SUMIFS(PSA!$F:$F,PSA!$A:$A,C1197,PSA!$G:$G,D1197),
IF(AND(A1197="Colorectal Cancer Screening", E1197="Total Expenditure ($USD per 100,000 patients)"),
SUMIFS(COL!$F:$F,COL!$A:$A,C1197,COL!$G:$G,D1197),
IF(AND(A1197="Cervical Cancer Screening", E1197="Total Expenditure ($USD per 100,000 patients)"),
SUMIFS(CERV!$F:$F,CERV!$A:$A,C1197,CERV!$G:$G,D1197),
SUMIFS(CANSCRN!$F:$F,CANSCRN!$A:$A,C1197,CANSCRN!$G:$G,D1197))))))))))))</f>
        <v>6260.7581762139225</v>
      </c>
    </row>
    <row r="1198" spans="1:6" x14ac:dyDescent="0.2">
      <c r="A1198" s="24" t="s">
        <v>105</v>
      </c>
      <c r="B1198" s="24" t="s">
        <v>101</v>
      </c>
      <c r="C1198" s="24" t="s">
        <v>36</v>
      </c>
      <c r="D1198" s="24">
        <v>2017</v>
      </c>
      <c r="E1198" s="24" t="s">
        <v>102</v>
      </c>
      <c r="F1198">
        <f>IF(AND(A1198="PSA Testing", E1198= "Utilization Rate (per 100,000 patients)"),
SUMIFS(PSA!$D:$D,PSA!$A:$A,C1198,PSA!$G:$G,D1198),
IF(AND(A1198="Colorectal Cancer Screening", E1198="Utilization Rate (per 100,000 patients)"),
SUMIFS(COL!$D:$D,COL!$A:$A,C1198,COL!$G:$G, D1198),
IF(AND(A1198="Cervical Cancer Screening", E1198="Utilization Rate (per 100,000 patients)"),
SUMIFS(CERV!$D:$D,CERV!$A:$A,C1198,CERV!$G:$G,D1198),
IF(AND(A1198="Cancer Screening for CKD patients", E1198="Utilization Rate (per 100,000 patients)"),
SUMIFS(CANSCRN!$D:$D,CANSCRN!$A:$A,C1198,CANSCRN!$G:$G,D1198),
IF(AND(A1198="PSA Testing", E1198="Cost per service ($USD)"),
SUMIFS(PSA!$E:$E,PSA!$A:$A,C1198,PSA!$G:$G,D1198),
IF(AND(A1198="Colorectal Cancer Screening", E1198="Cost per service ($USD)"),
SUMIFS(COL!$E:$E,COL!$A:$A,C1198,COL!$G:$G,D1198),
IF(AND(A1198="Cervical Cancer Screening", E1198="Cost per service ($USD)"),
SUMIFS(CERV!$E:$E,CERV!$A:$A,C1198,CERV!$G:$G,D1198),
IF(AND(A1198="Cancer Screening for CKD patients", E1198="Cost per service ($USD)"),
SUMIFS(CANSCRN!$E:$E,CANSCRN!$A:$A,C1198,CANSCRN!$G:$G,D1198),
IF(AND(A1198="PSA Testing", E1198="Total Expenditure ($USD per 100,000 patients)"),
SUMIFS(PSA!$F:$F,PSA!$A:$A,C1198,PSA!$G:$G,D1198),
IF(AND(A1198="Colorectal Cancer Screening", E1198="Total Expenditure ($USD per 100,000 patients)"),
SUMIFS(COL!$F:$F,COL!$A:$A,C1198,COL!$G:$G,D1198),
IF(AND(A1198="Cervical Cancer Screening", E1198="Total Expenditure ($USD per 100,000 patients)"),
SUMIFS(CERV!$F:$F,CERV!$A:$A,C1198,CERV!$G:$G,D1198),
SUMIFS(CANSCRN!$F:$F,CANSCRN!$A:$A,C1198,CANSCRN!$G:$G,D1198))))))))))))</f>
        <v>6284.6580406654348</v>
      </c>
    </row>
    <row r="1199" spans="1:6" x14ac:dyDescent="0.2">
      <c r="A1199" s="24" t="s">
        <v>105</v>
      </c>
      <c r="B1199" s="24" t="s">
        <v>101</v>
      </c>
      <c r="C1199" s="24" t="s">
        <v>36</v>
      </c>
      <c r="D1199" s="24">
        <v>2018</v>
      </c>
      <c r="E1199" s="24" t="s">
        <v>102</v>
      </c>
      <c r="F1199">
        <f>IF(AND(A1199="PSA Testing", E1199= "Utilization Rate (per 100,000 patients)"),
SUMIFS(PSA!$D:$D,PSA!$A:$A,C1199,PSA!$G:$G,D1199),
IF(AND(A1199="Colorectal Cancer Screening", E1199="Utilization Rate (per 100,000 patients)"),
SUMIFS(COL!$D:$D,COL!$A:$A,C1199,COL!$G:$G, D1199),
IF(AND(A1199="Cervical Cancer Screening", E1199="Utilization Rate (per 100,000 patients)"),
SUMIFS(CERV!$D:$D,CERV!$A:$A,C1199,CERV!$G:$G,D1199),
IF(AND(A1199="Cancer Screening for CKD patients", E1199="Utilization Rate (per 100,000 patients)"),
SUMIFS(CANSCRN!$D:$D,CANSCRN!$A:$A,C1199,CANSCRN!$G:$G,D1199),
IF(AND(A1199="PSA Testing", E1199="Cost per service ($USD)"),
SUMIFS(PSA!$E:$E,PSA!$A:$A,C1199,PSA!$G:$G,D1199),
IF(AND(A1199="Colorectal Cancer Screening", E1199="Cost per service ($USD)"),
SUMIFS(COL!$E:$E,COL!$A:$A,C1199,COL!$G:$G,D1199),
IF(AND(A1199="Cervical Cancer Screening", E1199="Cost per service ($USD)"),
SUMIFS(CERV!$E:$E,CERV!$A:$A,C1199,CERV!$G:$G,D1199),
IF(AND(A1199="Cancer Screening for CKD patients", E1199="Cost per service ($USD)"),
SUMIFS(CANSCRN!$E:$E,CANSCRN!$A:$A,C1199,CANSCRN!$G:$G,D1199),
IF(AND(A1199="PSA Testing", E1199="Total Expenditure ($USD per 100,000 patients)"),
SUMIFS(PSA!$F:$F,PSA!$A:$A,C1199,PSA!$G:$G,D1199),
IF(AND(A1199="Colorectal Cancer Screening", E1199="Total Expenditure ($USD per 100,000 patients)"),
SUMIFS(COL!$F:$F,COL!$A:$A,C1199,COL!$G:$G,D1199),
IF(AND(A1199="Cervical Cancer Screening", E1199="Total Expenditure ($USD per 100,000 patients)"),
SUMIFS(CERV!$F:$F,CERV!$A:$A,C1199,CERV!$G:$G,D1199),
SUMIFS(CANSCRN!$F:$F,CANSCRN!$A:$A,C1199,CANSCRN!$G:$G,D1199))))))))))))</f>
        <v>6445.8761156969331</v>
      </c>
    </row>
    <row r="1200" spans="1:6" x14ac:dyDescent="0.2">
      <c r="A1200" s="24" t="s">
        <v>105</v>
      </c>
      <c r="B1200" s="24" t="s">
        <v>101</v>
      </c>
      <c r="C1200" s="24" t="s">
        <v>36</v>
      </c>
      <c r="D1200" s="24">
        <v>2019</v>
      </c>
      <c r="E1200" s="24" t="s">
        <v>102</v>
      </c>
      <c r="F1200">
        <f>IF(AND(A1200="PSA Testing", E1200= "Utilization Rate (per 100,000 patients)"),
SUMIFS(PSA!$D:$D,PSA!$A:$A,C1200,PSA!$G:$G,D1200),
IF(AND(A1200="Colorectal Cancer Screening", E1200="Utilization Rate (per 100,000 patients)"),
SUMIFS(COL!$D:$D,COL!$A:$A,C1200,COL!$G:$G, D1200),
IF(AND(A1200="Cervical Cancer Screening", E1200="Utilization Rate (per 100,000 patients)"),
SUMIFS(CERV!$D:$D,CERV!$A:$A,C1200,CERV!$G:$G,D1200),
IF(AND(A1200="Cancer Screening for CKD patients", E1200="Utilization Rate (per 100,000 patients)"),
SUMIFS(CANSCRN!$D:$D,CANSCRN!$A:$A,C1200,CANSCRN!$G:$G,D1200),
IF(AND(A1200="PSA Testing", E1200="Cost per service ($USD)"),
SUMIFS(PSA!$E:$E,PSA!$A:$A,C1200,PSA!$G:$G,D1200),
IF(AND(A1200="Colorectal Cancer Screening", E1200="Cost per service ($USD)"),
SUMIFS(COL!$E:$E,COL!$A:$A,C1200,COL!$G:$G,D1200),
IF(AND(A1200="Cervical Cancer Screening", E1200="Cost per service ($USD)"),
SUMIFS(CERV!$E:$E,CERV!$A:$A,C1200,CERV!$G:$G,D1200),
IF(AND(A1200="Cancer Screening for CKD patients", E1200="Cost per service ($USD)"),
SUMIFS(CANSCRN!$E:$E,CANSCRN!$A:$A,C1200,CANSCRN!$G:$G,D1200),
IF(AND(A1200="PSA Testing", E1200="Total Expenditure ($USD per 100,000 patients)"),
SUMIFS(PSA!$F:$F,PSA!$A:$A,C1200,PSA!$G:$G,D1200),
IF(AND(A1200="Colorectal Cancer Screening", E1200="Total Expenditure ($USD per 100,000 patients)"),
SUMIFS(COL!$F:$F,COL!$A:$A,C1200,COL!$G:$G,D1200),
IF(AND(A1200="Cervical Cancer Screening", E1200="Total Expenditure ($USD per 100,000 patients)"),
SUMIFS(CERV!$F:$F,CERV!$A:$A,C1200,CERV!$G:$G,D1200),
SUMIFS(CANSCRN!$F:$F,CANSCRN!$A:$A,C1200,CANSCRN!$G:$G,D1200))))))))))))</f>
        <v>6878.5181804351132</v>
      </c>
    </row>
    <row r="1201" spans="1:6" x14ac:dyDescent="0.2">
      <c r="A1201" s="24" t="s">
        <v>105</v>
      </c>
      <c r="B1201" s="24" t="s">
        <v>101</v>
      </c>
      <c r="C1201" s="24" t="s">
        <v>37</v>
      </c>
      <c r="D1201" s="24">
        <v>2009</v>
      </c>
      <c r="E1201" s="24" t="s">
        <v>102</v>
      </c>
      <c r="F1201">
        <f>IF(AND(A1201="PSA Testing", E1201= "Utilization Rate (per 100,000 patients)"),
SUMIFS(PSA!$D:$D,PSA!$A:$A,C1201,PSA!$G:$G,D1201),
IF(AND(A1201="Colorectal Cancer Screening", E1201="Utilization Rate (per 100,000 patients)"),
SUMIFS(COL!$D:$D,COL!$A:$A,C1201,COL!$G:$G, D1201),
IF(AND(A1201="Cervical Cancer Screening", E1201="Utilization Rate (per 100,000 patients)"),
SUMIFS(CERV!$D:$D,CERV!$A:$A,C1201,CERV!$G:$G,D1201),
IF(AND(A1201="Cancer Screening for CKD patients", E1201="Utilization Rate (per 100,000 patients)"),
SUMIFS(CANSCRN!$D:$D,CANSCRN!$A:$A,C1201,CANSCRN!$G:$G,D1201),
IF(AND(A1201="PSA Testing", E1201="Cost per service ($USD)"),
SUMIFS(PSA!$E:$E,PSA!$A:$A,C1201,PSA!$G:$G,D1201),
IF(AND(A1201="Colorectal Cancer Screening", E1201="Cost per service ($USD)"),
SUMIFS(COL!$E:$E,COL!$A:$A,C1201,COL!$G:$G,D1201),
IF(AND(A1201="Cervical Cancer Screening", E1201="Cost per service ($USD)"),
SUMIFS(CERV!$E:$E,CERV!$A:$A,C1201,CERV!$G:$G,D1201),
IF(AND(A1201="Cancer Screening for CKD patients", E1201="Cost per service ($USD)"),
SUMIFS(CANSCRN!$E:$E,CANSCRN!$A:$A,C1201,CANSCRN!$G:$G,D1201),
IF(AND(A1201="PSA Testing", E1201="Total Expenditure ($USD per 100,000 patients)"),
SUMIFS(PSA!$F:$F,PSA!$A:$A,C1201,PSA!$G:$G,D1201),
IF(AND(A1201="Colorectal Cancer Screening", E1201="Total Expenditure ($USD per 100,000 patients)"),
SUMIFS(COL!$F:$F,COL!$A:$A,C1201,COL!$G:$G,D1201),
IF(AND(A1201="Cervical Cancer Screening", E1201="Total Expenditure ($USD per 100,000 patients)"),
SUMIFS(CERV!$F:$F,CERV!$A:$A,C1201,CERV!$G:$G,D1201),
SUMIFS(CANSCRN!$F:$F,CANSCRN!$A:$A,C1201,CANSCRN!$G:$G,D1201))))))))))))</f>
        <v>13513.513513513515</v>
      </c>
    </row>
    <row r="1202" spans="1:6" x14ac:dyDescent="0.2">
      <c r="A1202" s="24" t="s">
        <v>105</v>
      </c>
      <c r="B1202" s="24" t="s">
        <v>101</v>
      </c>
      <c r="C1202" s="24" t="s">
        <v>37</v>
      </c>
      <c r="D1202" s="24">
        <v>2010</v>
      </c>
      <c r="E1202" s="24" t="s">
        <v>102</v>
      </c>
      <c r="F1202">
        <f>IF(AND(A1202="PSA Testing", E1202= "Utilization Rate (per 100,000 patients)"),
SUMIFS(PSA!$D:$D,PSA!$A:$A,C1202,PSA!$G:$G,D1202),
IF(AND(A1202="Colorectal Cancer Screening", E1202="Utilization Rate (per 100,000 patients)"),
SUMIFS(COL!$D:$D,COL!$A:$A,C1202,COL!$G:$G, D1202),
IF(AND(A1202="Cervical Cancer Screening", E1202="Utilization Rate (per 100,000 patients)"),
SUMIFS(CERV!$D:$D,CERV!$A:$A,C1202,CERV!$G:$G,D1202),
IF(AND(A1202="Cancer Screening for CKD patients", E1202="Utilization Rate (per 100,000 patients)"),
SUMIFS(CANSCRN!$D:$D,CANSCRN!$A:$A,C1202,CANSCRN!$G:$G,D1202),
IF(AND(A1202="PSA Testing", E1202="Cost per service ($USD)"),
SUMIFS(PSA!$E:$E,PSA!$A:$A,C1202,PSA!$G:$G,D1202),
IF(AND(A1202="Colorectal Cancer Screening", E1202="Cost per service ($USD)"),
SUMIFS(COL!$E:$E,COL!$A:$A,C1202,COL!$G:$G,D1202),
IF(AND(A1202="Cervical Cancer Screening", E1202="Cost per service ($USD)"),
SUMIFS(CERV!$E:$E,CERV!$A:$A,C1202,CERV!$G:$G,D1202),
IF(AND(A1202="Cancer Screening for CKD patients", E1202="Cost per service ($USD)"),
SUMIFS(CANSCRN!$E:$E,CANSCRN!$A:$A,C1202,CANSCRN!$G:$G,D1202),
IF(AND(A1202="PSA Testing", E1202="Total Expenditure ($USD per 100,000 patients)"),
SUMIFS(PSA!$F:$F,PSA!$A:$A,C1202,PSA!$G:$G,D1202),
IF(AND(A1202="Colorectal Cancer Screening", E1202="Total Expenditure ($USD per 100,000 patients)"),
SUMIFS(COL!$F:$F,COL!$A:$A,C1202,COL!$G:$G,D1202),
IF(AND(A1202="Cervical Cancer Screening", E1202="Total Expenditure ($USD per 100,000 patients)"),
SUMIFS(CERV!$F:$F,CERV!$A:$A,C1202,CERV!$G:$G,D1202),
SUMIFS(CANSCRN!$F:$F,CANSCRN!$A:$A,C1202,CANSCRN!$G:$G,D1202))))))))))))</f>
        <v>11588.330632090761</v>
      </c>
    </row>
    <row r="1203" spans="1:6" x14ac:dyDescent="0.2">
      <c r="A1203" s="24" t="s">
        <v>105</v>
      </c>
      <c r="B1203" s="24" t="s">
        <v>101</v>
      </c>
      <c r="C1203" s="24" t="s">
        <v>37</v>
      </c>
      <c r="D1203" s="24">
        <v>2011</v>
      </c>
      <c r="E1203" s="24" t="s">
        <v>102</v>
      </c>
      <c r="F1203">
        <f>IF(AND(A1203="PSA Testing", E1203= "Utilization Rate (per 100,000 patients)"),
SUMIFS(PSA!$D:$D,PSA!$A:$A,C1203,PSA!$G:$G,D1203),
IF(AND(A1203="Colorectal Cancer Screening", E1203="Utilization Rate (per 100,000 patients)"),
SUMIFS(COL!$D:$D,COL!$A:$A,C1203,COL!$G:$G, D1203),
IF(AND(A1203="Cervical Cancer Screening", E1203="Utilization Rate (per 100,000 patients)"),
SUMIFS(CERV!$D:$D,CERV!$A:$A,C1203,CERV!$G:$G,D1203),
IF(AND(A1203="Cancer Screening for CKD patients", E1203="Utilization Rate (per 100,000 patients)"),
SUMIFS(CANSCRN!$D:$D,CANSCRN!$A:$A,C1203,CANSCRN!$G:$G,D1203),
IF(AND(A1203="PSA Testing", E1203="Cost per service ($USD)"),
SUMIFS(PSA!$E:$E,PSA!$A:$A,C1203,PSA!$G:$G,D1203),
IF(AND(A1203="Colorectal Cancer Screening", E1203="Cost per service ($USD)"),
SUMIFS(COL!$E:$E,COL!$A:$A,C1203,COL!$G:$G,D1203),
IF(AND(A1203="Cervical Cancer Screening", E1203="Cost per service ($USD)"),
SUMIFS(CERV!$E:$E,CERV!$A:$A,C1203,CERV!$G:$G,D1203),
IF(AND(A1203="Cancer Screening for CKD patients", E1203="Cost per service ($USD)"),
SUMIFS(CANSCRN!$E:$E,CANSCRN!$A:$A,C1203,CANSCRN!$G:$G,D1203),
IF(AND(A1203="PSA Testing", E1203="Total Expenditure ($USD per 100,000 patients)"),
SUMIFS(PSA!$F:$F,PSA!$A:$A,C1203,PSA!$G:$G,D1203),
IF(AND(A1203="Colorectal Cancer Screening", E1203="Total Expenditure ($USD per 100,000 patients)"),
SUMIFS(COL!$F:$F,COL!$A:$A,C1203,COL!$G:$G,D1203),
IF(AND(A1203="Cervical Cancer Screening", E1203="Total Expenditure ($USD per 100,000 patients)"),
SUMIFS(CERV!$F:$F,CERV!$A:$A,C1203,CERV!$G:$G,D1203),
SUMIFS(CANSCRN!$F:$F,CANSCRN!$A:$A,C1203,CANSCRN!$G:$G,D1203))))))))))))</f>
        <v>10763.358778625954</v>
      </c>
    </row>
    <row r="1204" spans="1:6" x14ac:dyDescent="0.2">
      <c r="A1204" s="24" t="s">
        <v>105</v>
      </c>
      <c r="B1204" s="24" t="s">
        <v>101</v>
      </c>
      <c r="C1204" s="24" t="s">
        <v>37</v>
      </c>
      <c r="D1204" s="24">
        <v>2012</v>
      </c>
      <c r="E1204" s="24" t="s">
        <v>102</v>
      </c>
      <c r="F1204">
        <f>IF(AND(A1204="PSA Testing", E1204= "Utilization Rate (per 100,000 patients)"),
SUMIFS(PSA!$D:$D,PSA!$A:$A,C1204,PSA!$G:$G,D1204),
IF(AND(A1204="Colorectal Cancer Screening", E1204="Utilization Rate (per 100,000 patients)"),
SUMIFS(COL!$D:$D,COL!$A:$A,C1204,COL!$G:$G, D1204),
IF(AND(A1204="Cervical Cancer Screening", E1204="Utilization Rate (per 100,000 patients)"),
SUMIFS(CERV!$D:$D,CERV!$A:$A,C1204,CERV!$G:$G,D1204),
IF(AND(A1204="Cancer Screening for CKD patients", E1204="Utilization Rate (per 100,000 patients)"),
SUMIFS(CANSCRN!$D:$D,CANSCRN!$A:$A,C1204,CANSCRN!$G:$G,D1204),
IF(AND(A1204="PSA Testing", E1204="Cost per service ($USD)"),
SUMIFS(PSA!$E:$E,PSA!$A:$A,C1204,PSA!$G:$G,D1204),
IF(AND(A1204="Colorectal Cancer Screening", E1204="Cost per service ($USD)"),
SUMIFS(COL!$E:$E,COL!$A:$A,C1204,COL!$G:$G,D1204),
IF(AND(A1204="Cervical Cancer Screening", E1204="Cost per service ($USD)"),
SUMIFS(CERV!$E:$E,CERV!$A:$A,C1204,CERV!$G:$G,D1204),
IF(AND(A1204="Cancer Screening for CKD patients", E1204="Cost per service ($USD)"),
SUMIFS(CANSCRN!$E:$E,CANSCRN!$A:$A,C1204,CANSCRN!$G:$G,D1204),
IF(AND(A1204="PSA Testing", E1204="Total Expenditure ($USD per 100,000 patients)"),
SUMIFS(PSA!$F:$F,PSA!$A:$A,C1204,PSA!$G:$G,D1204),
IF(AND(A1204="Colorectal Cancer Screening", E1204="Total Expenditure ($USD per 100,000 patients)"),
SUMIFS(COL!$F:$F,COL!$A:$A,C1204,COL!$G:$G,D1204),
IF(AND(A1204="Cervical Cancer Screening", E1204="Total Expenditure ($USD per 100,000 patients)"),
SUMIFS(CERV!$F:$F,CERV!$A:$A,C1204,CERV!$G:$G,D1204),
SUMIFS(CANSCRN!$F:$F,CANSCRN!$A:$A,C1204,CANSCRN!$G:$G,D1204))))))))))))</f>
        <v>9959.0723055934504</v>
      </c>
    </row>
    <row r="1205" spans="1:6" x14ac:dyDescent="0.2">
      <c r="A1205" s="24" t="s">
        <v>105</v>
      </c>
      <c r="B1205" s="24" t="s">
        <v>101</v>
      </c>
      <c r="C1205" s="24" t="s">
        <v>37</v>
      </c>
      <c r="D1205" s="24">
        <v>2013</v>
      </c>
      <c r="E1205" s="24" t="s">
        <v>102</v>
      </c>
      <c r="F1205">
        <f>IF(AND(A1205="PSA Testing", E1205= "Utilization Rate (per 100,000 patients)"),
SUMIFS(PSA!$D:$D,PSA!$A:$A,C1205,PSA!$G:$G,D1205),
IF(AND(A1205="Colorectal Cancer Screening", E1205="Utilization Rate (per 100,000 patients)"),
SUMIFS(COL!$D:$D,COL!$A:$A,C1205,COL!$G:$G, D1205),
IF(AND(A1205="Cervical Cancer Screening", E1205="Utilization Rate (per 100,000 patients)"),
SUMIFS(CERV!$D:$D,CERV!$A:$A,C1205,CERV!$G:$G,D1205),
IF(AND(A1205="Cancer Screening for CKD patients", E1205="Utilization Rate (per 100,000 patients)"),
SUMIFS(CANSCRN!$D:$D,CANSCRN!$A:$A,C1205,CANSCRN!$G:$G,D1205),
IF(AND(A1205="PSA Testing", E1205="Cost per service ($USD)"),
SUMIFS(PSA!$E:$E,PSA!$A:$A,C1205,PSA!$G:$G,D1205),
IF(AND(A1205="Colorectal Cancer Screening", E1205="Cost per service ($USD)"),
SUMIFS(COL!$E:$E,COL!$A:$A,C1205,COL!$G:$G,D1205),
IF(AND(A1205="Cervical Cancer Screening", E1205="Cost per service ($USD)"),
SUMIFS(CERV!$E:$E,CERV!$A:$A,C1205,CERV!$G:$G,D1205),
IF(AND(A1205="Cancer Screening for CKD patients", E1205="Cost per service ($USD)"),
SUMIFS(CANSCRN!$E:$E,CANSCRN!$A:$A,C1205,CANSCRN!$G:$G,D1205),
IF(AND(A1205="PSA Testing", E1205="Total Expenditure ($USD per 100,000 patients)"),
SUMIFS(PSA!$F:$F,PSA!$A:$A,C1205,PSA!$G:$G,D1205),
IF(AND(A1205="Colorectal Cancer Screening", E1205="Total Expenditure ($USD per 100,000 patients)"),
SUMIFS(COL!$F:$F,COL!$A:$A,C1205,COL!$G:$G,D1205),
IF(AND(A1205="Cervical Cancer Screening", E1205="Total Expenditure ($USD per 100,000 patients)"),
SUMIFS(CERV!$F:$F,CERV!$A:$A,C1205,CERV!$G:$G,D1205),
SUMIFS(CANSCRN!$F:$F,CANSCRN!$A:$A,C1205,CANSCRN!$G:$G,D1205))))))))))))</f>
        <v>8729.1399229781764</v>
      </c>
    </row>
    <row r="1206" spans="1:6" x14ac:dyDescent="0.2">
      <c r="A1206" s="24" t="s">
        <v>105</v>
      </c>
      <c r="B1206" s="24" t="s">
        <v>101</v>
      </c>
      <c r="C1206" s="24" t="s">
        <v>37</v>
      </c>
      <c r="D1206" s="24">
        <v>2014</v>
      </c>
      <c r="E1206" s="24" t="s">
        <v>102</v>
      </c>
      <c r="F1206">
        <f>IF(AND(A1206="PSA Testing", E1206= "Utilization Rate (per 100,000 patients)"),
SUMIFS(PSA!$D:$D,PSA!$A:$A,C1206,PSA!$G:$G,D1206),
IF(AND(A1206="Colorectal Cancer Screening", E1206="Utilization Rate (per 100,000 patients)"),
SUMIFS(COL!$D:$D,COL!$A:$A,C1206,COL!$G:$G, D1206),
IF(AND(A1206="Cervical Cancer Screening", E1206="Utilization Rate (per 100,000 patients)"),
SUMIFS(CERV!$D:$D,CERV!$A:$A,C1206,CERV!$G:$G,D1206),
IF(AND(A1206="Cancer Screening for CKD patients", E1206="Utilization Rate (per 100,000 patients)"),
SUMIFS(CANSCRN!$D:$D,CANSCRN!$A:$A,C1206,CANSCRN!$G:$G,D1206),
IF(AND(A1206="PSA Testing", E1206="Cost per service ($USD)"),
SUMIFS(PSA!$E:$E,PSA!$A:$A,C1206,PSA!$G:$G,D1206),
IF(AND(A1206="Colorectal Cancer Screening", E1206="Cost per service ($USD)"),
SUMIFS(COL!$E:$E,COL!$A:$A,C1206,COL!$G:$G,D1206),
IF(AND(A1206="Cervical Cancer Screening", E1206="Cost per service ($USD)"),
SUMIFS(CERV!$E:$E,CERV!$A:$A,C1206,CERV!$G:$G,D1206),
IF(AND(A1206="Cancer Screening for CKD patients", E1206="Cost per service ($USD)"),
SUMIFS(CANSCRN!$E:$E,CANSCRN!$A:$A,C1206,CANSCRN!$G:$G,D1206),
IF(AND(A1206="PSA Testing", E1206="Total Expenditure ($USD per 100,000 patients)"),
SUMIFS(PSA!$F:$F,PSA!$A:$A,C1206,PSA!$G:$G,D1206),
IF(AND(A1206="Colorectal Cancer Screening", E1206="Total Expenditure ($USD per 100,000 patients)"),
SUMIFS(COL!$F:$F,COL!$A:$A,C1206,COL!$G:$G,D1206),
IF(AND(A1206="Cervical Cancer Screening", E1206="Total Expenditure ($USD per 100,000 patients)"),
SUMIFS(CERV!$F:$F,CERV!$A:$A,C1206,CERV!$G:$G,D1206),
SUMIFS(CANSCRN!$F:$F,CANSCRN!$A:$A,C1206,CANSCRN!$G:$G,D1206))))))))))))</f>
        <v>7196.4956195244058</v>
      </c>
    </row>
    <row r="1207" spans="1:6" x14ac:dyDescent="0.2">
      <c r="A1207" s="24" t="s">
        <v>105</v>
      </c>
      <c r="B1207" s="24" t="s">
        <v>101</v>
      </c>
      <c r="C1207" s="24" t="s">
        <v>37</v>
      </c>
      <c r="D1207" s="24">
        <v>2015</v>
      </c>
      <c r="E1207" s="24" t="s">
        <v>102</v>
      </c>
      <c r="F1207">
        <f>IF(AND(A1207="PSA Testing", E1207= "Utilization Rate (per 100,000 patients)"),
SUMIFS(PSA!$D:$D,PSA!$A:$A,C1207,PSA!$G:$G,D1207),
IF(AND(A1207="Colorectal Cancer Screening", E1207="Utilization Rate (per 100,000 patients)"),
SUMIFS(COL!$D:$D,COL!$A:$A,C1207,COL!$G:$G, D1207),
IF(AND(A1207="Cervical Cancer Screening", E1207="Utilization Rate (per 100,000 patients)"),
SUMIFS(CERV!$D:$D,CERV!$A:$A,C1207,CERV!$G:$G,D1207),
IF(AND(A1207="Cancer Screening for CKD patients", E1207="Utilization Rate (per 100,000 patients)"),
SUMIFS(CANSCRN!$D:$D,CANSCRN!$A:$A,C1207,CANSCRN!$G:$G,D1207),
IF(AND(A1207="PSA Testing", E1207="Cost per service ($USD)"),
SUMIFS(PSA!$E:$E,PSA!$A:$A,C1207,PSA!$G:$G,D1207),
IF(AND(A1207="Colorectal Cancer Screening", E1207="Cost per service ($USD)"),
SUMIFS(COL!$E:$E,COL!$A:$A,C1207,COL!$G:$G,D1207),
IF(AND(A1207="Cervical Cancer Screening", E1207="Cost per service ($USD)"),
SUMIFS(CERV!$E:$E,CERV!$A:$A,C1207,CERV!$G:$G,D1207),
IF(AND(A1207="Cancer Screening for CKD patients", E1207="Cost per service ($USD)"),
SUMIFS(CANSCRN!$E:$E,CANSCRN!$A:$A,C1207,CANSCRN!$G:$G,D1207),
IF(AND(A1207="PSA Testing", E1207="Total Expenditure ($USD per 100,000 patients)"),
SUMIFS(PSA!$F:$F,PSA!$A:$A,C1207,PSA!$G:$G,D1207),
IF(AND(A1207="Colorectal Cancer Screening", E1207="Total Expenditure ($USD per 100,000 patients)"),
SUMIFS(COL!$F:$F,COL!$A:$A,C1207,COL!$G:$G,D1207),
IF(AND(A1207="Cervical Cancer Screening", E1207="Total Expenditure ($USD per 100,000 patients)"),
SUMIFS(CERV!$F:$F,CERV!$A:$A,C1207,CERV!$G:$G,D1207),
SUMIFS(CANSCRN!$F:$F,CANSCRN!$A:$A,C1207,CANSCRN!$G:$G,D1207))))))))))))</f>
        <v>6174.2642815926138</v>
      </c>
    </row>
    <row r="1208" spans="1:6" x14ac:dyDescent="0.2">
      <c r="A1208" s="24" t="s">
        <v>105</v>
      </c>
      <c r="B1208" s="24" t="s">
        <v>101</v>
      </c>
      <c r="C1208" s="24" t="s">
        <v>37</v>
      </c>
      <c r="D1208" s="24">
        <v>2016</v>
      </c>
      <c r="E1208" s="24" t="s">
        <v>102</v>
      </c>
      <c r="F1208">
        <f>IF(AND(A1208="PSA Testing", E1208= "Utilization Rate (per 100,000 patients)"),
SUMIFS(PSA!$D:$D,PSA!$A:$A,C1208,PSA!$G:$G,D1208),
IF(AND(A1208="Colorectal Cancer Screening", E1208="Utilization Rate (per 100,000 patients)"),
SUMIFS(COL!$D:$D,COL!$A:$A,C1208,COL!$G:$G, D1208),
IF(AND(A1208="Cervical Cancer Screening", E1208="Utilization Rate (per 100,000 patients)"),
SUMIFS(CERV!$D:$D,CERV!$A:$A,C1208,CERV!$G:$G,D1208),
IF(AND(A1208="Cancer Screening for CKD patients", E1208="Utilization Rate (per 100,000 patients)"),
SUMIFS(CANSCRN!$D:$D,CANSCRN!$A:$A,C1208,CANSCRN!$G:$G,D1208),
IF(AND(A1208="PSA Testing", E1208="Cost per service ($USD)"),
SUMIFS(PSA!$E:$E,PSA!$A:$A,C1208,PSA!$G:$G,D1208),
IF(AND(A1208="Colorectal Cancer Screening", E1208="Cost per service ($USD)"),
SUMIFS(COL!$E:$E,COL!$A:$A,C1208,COL!$G:$G,D1208),
IF(AND(A1208="Cervical Cancer Screening", E1208="Cost per service ($USD)"),
SUMIFS(CERV!$E:$E,CERV!$A:$A,C1208,CERV!$G:$G,D1208),
IF(AND(A1208="Cancer Screening for CKD patients", E1208="Cost per service ($USD)"),
SUMIFS(CANSCRN!$E:$E,CANSCRN!$A:$A,C1208,CANSCRN!$G:$G,D1208),
IF(AND(A1208="PSA Testing", E1208="Total Expenditure ($USD per 100,000 patients)"),
SUMIFS(PSA!$F:$F,PSA!$A:$A,C1208,PSA!$G:$G,D1208),
IF(AND(A1208="Colorectal Cancer Screening", E1208="Total Expenditure ($USD per 100,000 patients)"),
SUMIFS(COL!$F:$F,COL!$A:$A,C1208,COL!$G:$G,D1208),
IF(AND(A1208="Cervical Cancer Screening", E1208="Total Expenditure ($USD per 100,000 patients)"),
SUMIFS(CERV!$F:$F,CERV!$A:$A,C1208,CERV!$G:$G,D1208),
SUMIFS(CANSCRN!$F:$F,CANSCRN!$A:$A,C1208,CANSCRN!$G:$G,D1208))))))))))))</f>
        <v>5429.8642533936654</v>
      </c>
    </row>
    <row r="1209" spans="1:6" x14ac:dyDescent="0.2">
      <c r="A1209" s="24" t="s">
        <v>105</v>
      </c>
      <c r="B1209" s="24" t="s">
        <v>101</v>
      </c>
      <c r="C1209" s="24" t="s">
        <v>37</v>
      </c>
      <c r="D1209" s="24">
        <v>2017</v>
      </c>
      <c r="E1209" s="24" t="s">
        <v>102</v>
      </c>
      <c r="F1209">
        <f>IF(AND(A1209="PSA Testing", E1209= "Utilization Rate (per 100,000 patients)"),
SUMIFS(PSA!$D:$D,PSA!$A:$A,C1209,PSA!$G:$G,D1209),
IF(AND(A1209="Colorectal Cancer Screening", E1209="Utilization Rate (per 100,000 patients)"),
SUMIFS(COL!$D:$D,COL!$A:$A,C1209,COL!$G:$G, D1209),
IF(AND(A1209="Cervical Cancer Screening", E1209="Utilization Rate (per 100,000 patients)"),
SUMIFS(CERV!$D:$D,CERV!$A:$A,C1209,CERV!$G:$G,D1209),
IF(AND(A1209="Cancer Screening for CKD patients", E1209="Utilization Rate (per 100,000 patients)"),
SUMIFS(CANSCRN!$D:$D,CANSCRN!$A:$A,C1209,CANSCRN!$G:$G,D1209),
IF(AND(A1209="PSA Testing", E1209="Cost per service ($USD)"),
SUMIFS(PSA!$E:$E,PSA!$A:$A,C1209,PSA!$G:$G,D1209),
IF(AND(A1209="Colorectal Cancer Screening", E1209="Cost per service ($USD)"),
SUMIFS(COL!$E:$E,COL!$A:$A,C1209,COL!$G:$G,D1209),
IF(AND(A1209="Cervical Cancer Screening", E1209="Cost per service ($USD)"),
SUMIFS(CERV!$E:$E,CERV!$A:$A,C1209,CERV!$G:$G,D1209),
IF(AND(A1209="Cancer Screening for CKD patients", E1209="Cost per service ($USD)"),
SUMIFS(CANSCRN!$E:$E,CANSCRN!$A:$A,C1209,CANSCRN!$G:$G,D1209),
IF(AND(A1209="PSA Testing", E1209="Total Expenditure ($USD per 100,000 patients)"),
SUMIFS(PSA!$F:$F,PSA!$A:$A,C1209,PSA!$G:$G,D1209),
IF(AND(A1209="Colorectal Cancer Screening", E1209="Total Expenditure ($USD per 100,000 patients)"),
SUMIFS(COL!$F:$F,COL!$A:$A,C1209,COL!$G:$G,D1209),
IF(AND(A1209="Cervical Cancer Screening", E1209="Total Expenditure ($USD per 100,000 patients)"),
SUMIFS(CERV!$F:$F,CERV!$A:$A,C1209,CERV!$G:$G,D1209),
SUMIFS(CANSCRN!$F:$F,CANSCRN!$A:$A,C1209,CANSCRN!$G:$G,D1209))))))))))))</f>
        <v>5671.5242221346989</v>
      </c>
    </row>
    <row r="1210" spans="1:6" x14ac:dyDescent="0.2">
      <c r="A1210" s="24" t="s">
        <v>105</v>
      </c>
      <c r="B1210" s="24" t="s">
        <v>101</v>
      </c>
      <c r="C1210" s="24" t="s">
        <v>37</v>
      </c>
      <c r="D1210" s="24">
        <v>2018</v>
      </c>
      <c r="E1210" s="24" t="s">
        <v>102</v>
      </c>
      <c r="F1210">
        <f>IF(AND(A1210="PSA Testing", E1210= "Utilization Rate (per 100,000 patients)"),
SUMIFS(PSA!$D:$D,PSA!$A:$A,C1210,PSA!$G:$G,D1210),
IF(AND(A1210="Colorectal Cancer Screening", E1210="Utilization Rate (per 100,000 patients)"),
SUMIFS(COL!$D:$D,COL!$A:$A,C1210,COL!$G:$G, D1210),
IF(AND(A1210="Cervical Cancer Screening", E1210="Utilization Rate (per 100,000 patients)"),
SUMIFS(CERV!$D:$D,CERV!$A:$A,C1210,CERV!$G:$G,D1210),
IF(AND(A1210="Cancer Screening for CKD patients", E1210="Utilization Rate (per 100,000 patients)"),
SUMIFS(CANSCRN!$D:$D,CANSCRN!$A:$A,C1210,CANSCRN!$G:$G,D1210),
IF(AND(A1210="PSA Testing", E1210="Cost per service ($USD)"),
SUMIFS(PSA!$E:$E,PSA!$A:$A,C1210,PSA!$G:$G,D1210),
IF(AND(A1210="Colorectal Cancer Screening", E1210="Cost per service ($USD)"),
SUMIFS(COL!$E:$E,COL!$A:$A,C1210,COL!$G:$G,D1210),
IF(AND(A1210="Cervical Cancer Screening", E1210="Cost per service ($USD)"),
SUMIFS(CERV!$E:$E,CERV!$A:$A,C1210,CERV!$G:$G,D1210),
IF(AND(A1210="Cancer Screening for CKD patients", E1210="Cost per service ($USD)"),
SUMIFS(CANSCRN!$E:$E,CANSCRN!$A:$A,C1210,CANSCRN!$G:$G,D1210),
IF(AND(A1210="PSA Testing", E1210="Total Expenditure ($USD per 100,000 patients)"),
SUMIFS(PSA!$F:$F,PSA!$A:$A,C1210,PSA!$G:$G,D1210),
IF(AND(A1210="Colorectal Cancer Screening", E1210="Total Expenditure ($USD per 100,000 patients)"),
SUMIFS(COL!$F:$F,COL!$A:$A,C1210,COL!$G:$G,D1210),
IF(AND(A1210="Cervical Cancer Screening", E1210="Total Expenditure ($USD per 100,000 patients)"),
SUMIFS(CERV!$F:$F,CERV!$A:$A,C1210,CERV!$G:$G,D1210),
SUMIFS(CANSCRN!$F:$F,CANSCRN!$A:$A,C1210,CANSCRN!$G:$G,D1210))))))))))))</f>
        <v>4813.5160981829777</v>
      </c>
    </row>
    <row r="1211" spans="1:6" x14ac:dyDescent="0.2">
      <c r="A1211" s="24" t="s">
        <v>105</v>
      </c>
      <c r="B1211" s="24" t="s">
        <v>101</v>
      </c>
      <c r="C1211" s="24" t="s">
        <v>37</v>
      </c>
      <c r="D1211" s="24">
        <v>2019</v>
      </c>
      <c r="E1211" s="24" t="s">
        <v>102</v>
      </c>
      <c r="F1211">
        <f>IF(AND(A1211="PSA Testing", E1211= "Utilization Rate (per 100,000 patients)"),
SUMIFS(PSA!$D:$D,PSA!$A:$A,C1211,PSA!$G:$G,D1211),
IF(AND(A1211="Colorectal Cancer Screening", E1211="Utilization Rate (per 100,000 patients)"),
SUMIFS(COL!$D:$D,COL!$A:$A,C1211,COL!$G:$G, D1211),
IF(AND(A1211="Cervical Cancer Screening", E1211="Utilization Rate (per 100,000 patients)"),
SUMIFS(CERV!$D:$D,CERV!$A:$A,C1211,CERV!$G:$G,D1211),
IF(AND(A1211="Cancer Screening for CKD patients", E1211="Utilization Rate (per 100,000 patients)"),
SUMIFS(CANSCRN!$D:$D,CANSCRN!$A:$A,C1211,CANSCRN!$G:$G,D1211),
IF(AND(A1211="PSA Testing", E1211="Cost per service ($USD)"),
SUMIFS(PSA!$E:$E,PSA!$A:$A,C1211,PSA!$G:$G,D1211),
IF(AND(A1211="Colorectal Cancer Screening", E1211="Cost per service ($USD)"),
SUMIFS(COL!$E:$E,COL!$A:$A,C1211,COL!$G:$G,D1211),
IF(AND(A1211="Cervical Cancer Screening", E1211="Cost per service ($USD)"),
SUMIFS(CERV!$E:$E,CERV!$A:$A,C1211,CERV!$G:$G,D1211),
IF(AND(A1211="Cancer Screening for CKD patients", E1211="Cost per service ($USD)"),
SUMIFS(CANSCRN!$E:$E,CANSCRN!$A:$A,C1211,CANSCRN!$G:$G,D1211),
IF(AND(A1211="PSA Testing", E1211="Total Expenditure ($USD per 100,000 patients)"),
SUMIFS(PSA!$F:$F,PSA!$A:$A,C1211,PSA!$G:$G,D1211),
IF(AND(A1211="Colorectal Cancer Screening", E1211="Total Expenditure ($USD per 100,000 patients)"),
SUMIFS(COL!$F:$F,COL!$A:$A,C1211,COL!$G:$G,D1211),
IF(AND(A1211="Cervical Cancer Screening", E1211="Total Expenditure ($USD per 100,000 patients)"),
SUMIFS(CERV!$F:$F,CERV!$A:$A,C1211,CERV!$G:$G,D1211),
SUMIFS(CANSCRN!$F:$F,CANSCRN!$A:$A,C1211,CANSCRN!$G:$G,D1211))))))))))))</f>
        <v>4696.3363658716498</v>
      </c>
    </row>
    <row r="1212" spans="1:6" x14ac:dyDescent="0.2">
      <c r="A1212" s="24" t="s">
        <v>105</v>
      </c>
      <c r="B1212" s="24" t="s">
        <v>101</v>
      </c>
      <c r="C1212" s="24" t="s">
        <v>38</v>
      </c>
      <c r="D1212" s="24">
        <v>2009</v>
      </c>
      <c r="E1212" s="24" t="s">
        <v>102</v>
      </c>
      <c r="F1212">
        <f>IF(AND(A1212="PSA Testing", E1212= "Utilization Rate (per 100,000 patients)"),
SUMIFS(PSA!$D:$D,PSA!$A:$A,C1212,PSA!$G:$G,D1212),
IF(AND(A1212="Colorectal Cancer Screening", E1212="Utilization Rate (per 100,000 patients)"),
SUMIFS(COL!$D:$D,COL!$A:$A,C1212,COL!$G:$G, D1212),
IF(AND(A1212="Cervical Cancer Screening", E1212="Utilization Rate (per 100,000 patients)"),
SUMIFS(CERV!$D:$D,CERV!$A:$A,C1212,CERV!$G:$G,D1212),
IF(AND(A1212="Cancer Screening for CKD patients", E1212="Utilization Rate (per 100,000 patients)"),
SUMIFS(CANSCRN!$D:$D,CANSCRN!$A:$A,C1212,CANSCRN!$G:$G,D1212),
IF(AND(A1212="PSA Testing", E1212="Cost per service ($USD)"),
SUMIFS(PSA!$E:$E,PSA!$A:$A,C1212,PSA!$G:$G,D1212),
IF(AND(A1212="Colorectal Cancer Screening", E1212="Cost per service ($USD)"),
SUMIFS(COL!$E:$E,COL!$A:$A,C1212,COL!$G:$G,D1212),
IF(AND(A1212="Cervical Cancer Screening", E1212="Cost per service ($USD)"),
SUMIFS(CERV!$E:$E,CERV!$A:$A,C1212,CERV!$G:$G,D1212),
IF(AND(A1212="Cancer Screening for CKD patients", E1212="Cost per service ($USD)"),
SUMIFS(CANSCRN!$E:$E,CANSCRN!$A:$A,C1212,CANSCRN!$G:$G,D1212),
IF(AND(A1212="PSA Testing", E1212="Total Expenditure ($USD per 100,000 patients)"),
SUMIFS(PSA!$F:$F,PSA!$A:$A,C1212,PSA!$G:$G,D1212),
IF(AND(A1212="Colorectal Cancer Screening", E1212="Total Expenditure ($USD per 100,000 patients)"),
SUMIFS(COL!$F:$F,COL!$A:$A,C1212,COL!$G:$G,D1212),
IF(AND(A1212="Cervical Cancer Screening", E1212="Total Expenditure ($USD per 100,000 patients)"),
SUMIFS(CERV!$F:$F,CERV!$A:$A,C1212,CERV!$G:$G,D1212),
SUMIFS(CANSCRN!$F:$F,CANSCRN!$A:$A,C1212,CANSCRN!$G:$G,D1212))))))))))))</f>
        <v>11352.040816326531</v>
      </c>
    </row>
    <row r="1213" spans="1:6" x14ac:dyDescent="0.2">
      <c r="A1213" s="24" t="s">
        <v>105</v>
      </c>
      <c r="B1213" s="24" t="s">
        <v>101</v>
      </c>
      <c r="C1213" s="24" t="s">
        <v>38</v>
      </c>
      <c r="D1213" s="24">
        <v>2010</v>
      </c>
      <c r="E1213" s="24" t="s">
        <v>102</v>
      </c>
      <c r="F1213">
        <f>IF(AND(A1213="PSA Testing", E1213= "Utilization Rate (per 100,000 patients)"),
SUMIFS(PSA!$D:$D,PSA!$A:$A,C1213,PSA!$G:$G,D1213),
IF(AND(A1213="Colorectal Cancer Screening", E1213="Utilization Rate (per 100,000 patients)"),
SUMIFS(COL!$D:$D,COL!$A:$A,C1213,COL!$G:$G, D1213),
IF(AND(A1213="Cervical Cancer Screening", E1213="Utilization Rate (per 100,000 patients)"),
SUMIFS(CERV!$D:$D,CERV!$A:$A,C1213,CERV!$G:$G,D1213),
IF(AND(A1213="Cancer Screening for CKD patients", E1213="Utilization Rate (per 100,000 patients)"),
SUMIFS(CANSCRN!$D:$D,CANSCRN!$A:$A,C1213,CANSCRN!$G:$G,D1213),
IF(AND(A1213="PSA Testing", E1213="Cost per service ($USD)"),
SUMIFS(PSA!$E:$E,PSA!$A:$A,C1213,PSA!$G:$G,D1213),
IF(AND(A1213="Colorectal Cancer Screening", E1213="Cost per service ($USD)"),
SUMIFS(COL!$E:$E,COL!$A:$A,C1213,COL!$G:$G,D1213),
IF(AND(A1213="Cervical Cancer Screening", E1213="Cost per service ($USD)"),
SUMIFS(CERV!$E:$E,CERV!$A:$A,C1213,CERV!$G:$G,D1213),
IF(AND(A1213="Cancer Screening for CKD patients", E1213="Cost per service ($USD)"),
SUMIFS(CANSCRN!$E:$E,CANSCRN!$A:$A,C1213,CANSCRN!$G:$G,D1213),
IF(AND(A1213="PSA Testing", E1213="Total Expenditure ($USD per 100,000 patients)"),
SUMIFS(PSA!$F:$F,PSA!$A:$A,C1213,PSA!$G:$G,D1213),
IF(AND(A1213="Colorectal Cancer Screening", E1213="Total Expenditure ($USD per 100,000 patients)"),
SUMIFS(COL!$F:$F,COL!$A:$A,C1213,COL!$G:$G,D1213),
IF(AND(A1213="Cervical Cancer Screening", E1213="Total Expenditure ($USD per 100,000 patients)"),
SUMIFS(CERV!$F:$F,CERV!$A:$A,C1213,CERV!$G:$G,D1213),
SUMIFS(CANSCRN!$F:$F,CANSCRN!$A:$A,C1213,CANSCRN!$G:$G,D1213))))))))))))</f>
        <v>9801.202034211743</v>
      </c>
    </row>
    <row r="1214" spans="1:6" x14ac:dyDescent="0.2">
      <c r="A1214" s="24" t="s">
        <v>105</v>
      </c>
      <c r="B1214" s="24" t="s">
        <v>101</v>
      </c>
      <c r="C1214" s="24" t="s">
        <v>38</v>
      </c>
      <c r="D1214" s="24">
        <v>2011</v>
      </c>
      <c r="E1214" s="24" t="s">
        <v>102</v>
      </c>
      <c r="F1214">
        <f>IF(AND(A1214="PSA Testing", E1214= "Utilization Rate (per 100,000 patients)"),
SUMIFS(PSA!$D:$D,PSA!$A:$A,C1214,PSA!$G:$G,D1214),
IF(AND(A1214="Colorectal Cancer Screening", E1214="Utilization Rate (per 100,000 patients)"),
SUMIFS(COL!$D:$D,COL!$A:$A,C1214,COL!$G:$G, D1214),
IF(AND(A1214="Cervical Cancer Screening", E1214="Utilization Rate (per 100,000 patients)"),
SUMIFS(CERV!$D:$D,CERV!$A:$A,C1214,CERV!$G:$G,D1214),
IF(AND(A1214="Cancer Screening for CKD patients", E1214="Utilization Rate (per 100,000 patients)"),
SUMIFS(CANSCRN!$D:$D,CANSCRN!$A:$A,C1214,CANSCRN!$G:$G,D1214),
IF(AND(A1214="PSA Testing", E1214="Cost per service ($USD)"),
SUMIFS(PSA!$E:$E,PSA!$A:$A,C1214,PSA!$G:$G,D1214),
IF(AND(A1214="Colorectal Cancer Screening", E1214="Cost per service ($USD)"),
SUMIFS(COL!$E:$E,COL!$A:$A,C1214,COL!$G:$G,D1214),
IF(AND(A1214="Cervical Cancer Screening", E1214="Cost per service ($USD)"),
SUMIFS(CERV!$E:$E,CERV!$A:$A,C1214,CERV!$G:$G,D1214),
IF(AND(A1214="Cancer Screening for CKD patients", E1214="Cost per service ($USD)"),
SUMIFS(CANSCRN!$E:$E,CANSCRN!$A:$A,C1214,CANSCRN!$G:$G,D1214),
IF(AND(A1214="PSA Testing", E1214="Total Expenditure ($USD per 100,000 patients)"),
SUMIFS(PSA!$F:$F,PSA!$A:$A,C1214,PSA!$G:$G,D1214),
IF(AND(A1214="Colorectal Cancer Screening", E1214="Total Expenditure ($USD per 100,000 patients)"),
SUMIFS(COL!$F:$F,COL!$A:$A,C1214,COL!$G:$G,D1214),
IF(AND(A1214="Cervical Cancer Screening", E1214="Total Expenditure ($USD per 100,000 patients)"),
SUMIFS(CERV!$F:$F,CERV!$A:$A,C1214,CERV!$G:$G,D1214),
SUMIFS(CANSCRN!$F:$F,CANSCRN!$A:$A,C1214,CANSCRN!$G:$G,D1214))))))))))))</f>
        <v>6509.6952908587264</v>
      </c>
    </row>
    <row r="1215" spans="1:6" x14ac:dyDescent="0.2">
      <c r="A1215" s="24" t="s">
        <v>105</v>
      </c>
      <c r="B1215" s="24" t="s">
        <v>101</v>
      </c>
      <c r="C1215" s="24" t="s">
        <v>38</v>
      </c>
      <c r="D1215" s="24">
        <v>2012</v>
      </c>
      <c r="E1215" s="24" t="s">
        <v>102</v>
      </c>
      <c r="F1215">
        <f>IF(AND(A1215="PSA Testing", E1215= "Utilization Rate (per 100,000 patients)"),
SUMIFS(PSA!$D:$D,PSA!$A:$A,C1215,PSA!$G:$G,D1215),
IF(AND(A1215="Colorectal Cancer Screening", E1215="Utilization Rate (per 100,000 patients)"),
SUMIFS(COL!$D:$D,COL!$A:$A,C1215,COL!$G:$G, D1215),
IF(AND(A1215="Cervical Cancer Screening", E1215="Utilization Rate (per 100,000 patients)"),
SUMIFS(CERV!$D:$D,CERV!$A:$A,C1215,CERV!$G:$G,D1215),
IF(AND(A1215="Cancer Screening for CKD patients", E1215="Utilization Rate (per 100,000 patients)"),
SUMIFS(CANSCRN!$D:$D,CANSCRN!$A:$A,C1215,CANSCRN!$G:$G,D1215),
IF(AND(A1215="PSA Testing", E1215="Cost per service ($USD)"),
SUMIFS(PSA!$E:$E,PSA!$A:$A,C1215,PSA!$G:$G,D1215),
IF(AND(A1215="Colorectal Cancer Screening", E1215="Cost per service ($USD)"),
SUMIFS(COL!$E:$E,COL!$A:$A,C1215,COL!$G:$G,D1215),
IF(AND(A1215="Cervical Cancer Screening", E1215="Cost per service ($USD)"),
SUMIFS(CERV!$E:$E,CERV!$A:$A,C1215,CERV!$G:$G,D1215),
IF(AND(A1215="Cancer Screening for CKD patients", E1215="Cost per service ($USD)"),
SUMIFS(CANSCRN!$E:$E,CANSCRN!$A:$A,C1215,CANSCRN!$G:$G,D1215),
IF(AND(A1215="PSA Testing", E1215="Total Expenditure ($USD per 100,000 patients)"),
SUMIFS(PSA!$F:$F,PSA!$A:$A,C1215,PSA!$G:$G,D1215),
IF(AND(A1215="Colorectal Cancer Screening", E1215="Total Expenditure ($USD per 100,000 patients)"),
SUMIFS(COL!$F:$F,COL!$A:$A,C1215,COL!$G:$G,D1215),
IF(AND(A1215="Cervical Cancer Screening", E1215="Total Expenditure ($USD per 100,000 patients)"),
SUMIFS(CERV!$F:$F,CERV!$A:$A,C1215,CERV!$G:$G,D1215),
SUMIFS(CANSCRN!$F:$F,CANSCRN!$A:$A,C1215,CANSCRN!$G:$G,D1215))))))))))))</f>
        <v>5365.4024051803881</v>
      </c>
    </row>
    <row r="1216" spans="1:6" x14ac:dyDescent="0.2">
      <c r="A1216" s="24" t="s">
        <v>105</v>
      </c>
      <c r="B1216" s="24" t="s">
        <v>101</v>
      </c>
      <c r="C1216" s="24" t="s">
        <v>38</v>
      </c>
      <c r="D1216" s="24">
        <v>2013</v>
      </c>
      <c r="E1216" s="24" t="s">
        <v>102</v>
      </c>
      <c r="F1216">
        <f>IF(AND(A1216="PSA Testing", E1216= "Utilization Rate (per 100,000 patients)"),
SUMIFS(PSA!$D:$D,PSA!$A:$A,C1216,PSA!$G:$G,D1216),
IF(AND(A1216="Colorectal Cancer Screening", E1216="Utilization Rate (per 100,000 patients)"),
SUMIFS(COL!$D:$D,COL!$A:$A,C1216,COL!$G:$G, D1216),
IF(AND(A1216="Cervical Cancer Screening", E1216="Utilization Rate (per 100,000 patients)"),
SUMIFS(CERV!$D:$D,CERV!$A:$A,C1216,CERV!$G:$G,D1216),
IF(AND(A1216="Cancer Screening for CKD patients", E1216="Utilization Rate (per 100,000 patients)"),
SUMIFS(CANSCRN!$D:$D,CANSCRN!$A:$A,C1216,CANSCRN!$G:$G,D1216),
IF(AND(A1216="PSA Testing", E1216="Cost per service ($USD)"),
SUMIFS(PSA!$E:$E,PSA!$A:$A,C1216,PSA!$G:$G,D1216),
IF(AND(A1216="Colorectal Cancer Screening", E1216="Cost per service ($USD)"),
SUMIFS(COL!$E:$E,COL!$A:$A,C1216,COL!$G:$G,D1216),
IF(AND(A1216="Cervical Cancer Screening", E1216="Cost per service ($USD)"),
SUMIFS(CERV!$E:$E,CERV!$A:$A,C1216,CERV!$G:$G,D1216),
IF(AND(A1216="Cancer Screening for CKD patients", E1216="Cost per service ($USD)"),
SUMIFS(CANSCRN!$E:$E,CANSCRN!$A:$A,C1216,CANSCRN!$G:$G,D1216),
IF(AND(A1216="PSA Testing", E1216="Total Expenditure ($USD per 100,000 patients)"),
SUMIFS(PSA!$F:$F,PSA!$A:$A,C1216,PSA!$G:$G,D1216),
IF(AND(A1216="Colorectal Cancer Screening", E1216="Total Expenditure ($USD per 100,000 patients)"),
SUMIFS(COL!$F:$F,COL!$A:$A,C1216,COL!$G:$G,D1216),
IF(AND(A1216="Cervical Cancer Screening", E1216="Total Expenditure ($USD per 100,000 patients)"),
SUMIFS(CERV!$F:$F,CERV!$A:$A,C1216,CERV!$G:$G,D1216),
SUMIFS(CANSCRN!$F:$F,CANSCRN!$A:$A,C1216,CANSCRN!$G:$G,D1216))))))))))))</f>
        <v>4871.7948717948721</v>
      </c>
    </row>
    <row r="1217" spans="1:6" x14ac:dyDescent="0.2">
      <c r="A1217" s="24" t="s">
        <v>105</v>
      </c>
      <c r="B1217" s="24" t="s">
        <v>101</v>
      </c>
      <c r="C1217" s="24" t="s">
        <v>38</v>
      </c>
      <c r="D1217" s="24">
        <v>2014</v>
      </c>
      <c r="E1217" s="24" t="s">
        <v>102</v>
      </c>
      <c r="F1217">
        <f>IF(AND(A1217="PSA Testing", E1217= "Utilization Rate (per 100,000 patients)"),
SUMIFS(PSA!$D:$D,PSA!$A:$A,C1217,PSA!$G:$G,D1217),
IF(AND(A1217="Colorectal Cancer Screening", E1217="Utilization Rate (per 100,000 patients)"),
SUMIFS(COL!$D:$D,COL!$A:$A,C1217,COL!$G:$G, D1217),
IF(AND(A1217="Cervical Cancer Screening", E1217="Utilization Rate (per 100,000 patients)"),
SUMIFS(CERV!$D:$D,CERV!$A:$A,C1217,CERV!$G:$G,D1217),
IF(AND(A1217="Cancer Screening for CKD patients", E1217="Utilization Rate (per 100,000 patients)"),
SUMIFS(CANSCRN!$D:$D,CANSCRN!$A:$A,C1217,CANSCRN!$G:$G,D1217),
IF(AND(A1217="PSA Testing", E1217="Cost per service ($USD)"),
SUMIFS(PSA!$E:$E,PSA!$A:$A,C1217,PSA!$G:$G,D1217),
IF(AND(A1217="Colorectal Cancer Screening", E1217="Cost per service ($USD)"),
SUMIFS(COL!$E:$E,COL!$A:$A,C1217,COL!$G:$G,D1217),
IF(AND(A1217="Cervical Cancer Screening", E1217="Cost per service ($USD)"),
SUMIFS(CERV!$E:$E,CERV!$A:$A,C1217,CERV!$G:$G,D1217),
IF(AND(A1217="Cancer Screening for CKD patients", E1217="Cost per service ($USD)"),
SUMIFS(CANSCRN!$E:$E,CANSCRN!$A:$A,C1217,CANSCRN!$G:$G,D1217),
IF(AND(A1217="PSA Testing", E1217="Total Expenditure ($USD per 100,000 patients)"),
SUMIFS(PSA!$F:$F,PSA!$A:$A,C1217,PSA!$G:$G,D1217),
IF(AND(A1217="Colorectal Cancer Screening", E1217="Total Expenditure ($USD per 100,000 patients)"),
SUMIFS(COL!$F:$F,COL!$A:$A,C1217,COL!$G:$G,D1217),
IF(AND(A1217="Cervical Cancer Screening", E1217="Total Expenditure ($USD per 100,000 patients)"),
SUMIFS(CERV!$F:$F,CERV!$A:$A,C1217,CERV!$G:$G,D1217),
SUMIFS(CANSCRN!$F:$F,CANSCRN!$A:$A,C1217,CANSCRN!$G:$G,D1217))))))))))))</f>
        <v>4197.4169741697415</v>
      </c>
    </row>
    <row r="1218" spans="1:6" x14ac:dyDescent="0.2">
      <c r="A1218" s="24" t="s">
        <v>105</v>
      </c>
      <c r="B1218" s="24" t="s">
        <v>101</v>
      </c>
      <c r="C1218" s="24" t="s">
        <v>38</v>
      </c>
      <c r="D1218" s="24">
        <v>2015</v>
      </c>
      <c r="E1218" s="24" t="s">
        <v>102</v>
      </c>
      <c r="F1218">
        <f>IF(AND(A1218="PSA Testing", E1218= "Utilization Rate (per 100,000 patients)"),
SUMIFS(PSA!$D:$D,PSA!$A:$A,C1218,PSA!$G:$G,D1218),
IF(AND(A1218="Colorectal Cancer Screening", E1218="Utilization Rate (per 100,000 patients)"),
SUMIFS(COL!$D:$D,COL!$A:$A,C1218,COL!$G:$G, D1218),
IF(AND(A1218="Cervical Cancer Screening", E1218="Utilization Rate (per 100,000 patients)"),
SUMIFS(CERV!$D:$D,CERV!$A:$A,C1218,CERV!$G:$G,D1218),
IF(AND(A1218="Cancer Screening for CKD patients", E1218="Utilization Rate (per 100,000 patients)"),
SUMIFS(CANSCRN!$D:$D,CANSCRN!$A:$A,C1218,CANSCRN!$G:$G,D1218),
IF(AND(A1218="PSA Testing", E1218="Cost per service ($USD)"),
SUMIFS(PSA!$E:$E,PSA!$A:$A,C1218,PSA!$G:$G,D1218),
IF(AND(A1218="Colorectal Cancer Screening", E1218="Cost per service ($USD)"),
SUMIFS(COL!$E:$E,COL!$A:$A,C1218,COL!$G:$G,D1218),
IF(AND(A1218="Cervical Cancer Screening", E1218="Cost per service ($USD)"),
SUMIFS(CERV!$E:$E,CERV!$A:$A,C1218,CERV!$G:$G,D1218),
IF(AND(A1218="Cancer Screening for CKD patients", E1218="Cost per service ($USD)"),
SUMIFS(CANSCRN!$E:$E,CANSCRN!$A:$A,C1218,CANSCRN!$G:$G,D1218),
IF(AND(A1218="PSA Testing", E1218="Total Expenditure ($USD per 100,000 patients)"),
SUMIFS(PSA!$F:$F,PSA!$A:$A,C1218,PSA!$G:$G,D1218),
IF(AND(A1218="Colorectal Cancer Screening", E1218="Total Expenditure ($USD per 100,000 patients)"),
SUMIFS(COL!$F:$F,COL!$A:$A,C1218,COL!$G:$G,D1218),
IF(AND(A1218="Cervical Cancer Screening", E1218="Total Expenditure ($USD per 100,000 patients)"),
SUMIFS(CERV!$F:$F,CERV!$A:$A,C1218,CERV!$G:$G,D1218),
SUMIFS(CANSCRN!$F:$F,CANSCRN!$A:$A,C1218,CANSCRN!$G:$G,D1218))))))))))))</f>
        <v>4798.2551799345692</v>
      </c>
    </row>
    <row r="1219" spans="1:6" x14ac:dyDescent="0.2">
      <c r="A1219" s="24" t="s">
        <v>105</v>
      </c>
      <c r="B1219" s="24" t="s">
        <v>101</v>
      </c>
      <c r="C1219" s="24" t="s">
        <v>38</v>
      </c>
      <c r="D1219" s="24">
        <v>2016</v>
      </c>
      <c r="E1219" s="24" t="s">
        <v>102</v>
      </c>
      <c r="F1219">
        <f>IF(AND(A1219="PSA Testing", E1219= "Utilization Rate (per 100,000 patients)"),
SUMIFS(PSA!$D:$D,PSA!$A:$A,C1219,PSA!$G:$G,D1219),
IF(AND(A1219="Colorectal Cancer Screening", E1219="Utilization Rate (per 100,000 patients)"),
SUMIFS(COL!$D:$D,COL!$A:$A,C1219,COL!$G:$G, D1219),
IF(AND(A1219="Cervical Cancer Screening", E1219="Utilization Rate (per 100,000 patients)"),
SUMIFS(CERV!$D:$D,CERV!$A:$A,C1219,CERV!$G:$G,D1219),
IF(AND(A1219="Cancer Screening for CKD patients", E1219="Utilization Rate (per 100,000 patients)"),
SUMIFS(CANSCRN!$D:$D,CANSCRN!$A:$A,C1219,CANSCRN!$G:$G,D1219),
IF(AND(A1219="PSA Testing", E1219="Cost per service ($USD)"),
SUMIFS(PSA!$E:$E,PSA!$A:$A,C1219,PSA!$G:$G,D1219),
IF(AND(A1219="Colorectal Cancer Screening", E1219="Cost per service ($USD)"),
SUMIFS(COL!$E:$E,COL!$A:$A,C1219,COL!$G:$G,D1219),
IF(AND(A1219="Cervical Cancer Screening", E1219="Cost per service ($USD)"),
SUMIFS(CERV!$E:$E,CERV!$A:$A,C1219,CERV!$G:$G,D1219),
IF(AND(A1219="Cancer Screening for CKD patients", E1219="Cost per service ($USD)"),
SUMIFS(CANSCRN!$E:$E,CANSCRN!$A:$A,C1219,CANSCRN!$G:$G,D1219),
IF(AND(A1219="PSA Testing", E1219="Total Expenditure ($USD per 100,000 patients)"),
SUMIFS(PSA!$F:$F,PSA!$A:$A,C1219,PSA!$G:$G,D1219),
IF(AND(A1219="Colorectal Cancer Screening", E1219="Total Expenditure ($USD per 100,000 patients)"),
SUMIFS(COL!$F:$F,COL!$A:$A,C1219,COL!$G:$G,D1219),
IF(AND(A1219="Cervical Cancer Screening", E1219="Total Expenditure ($USD per 100,000 patients)"),
SUMIFS(CERV!$F:$F,CERV!$A:$A,C1219,CERV!$G:$G,D1219),
SUMIFS(CANSCRN!$F:$F,CANSCRN!$A:$A,C1219,CANSCRN!$G:$G,D1219))))))))))))</f>
        <v>5085.74807806032</v>
      </c>
    </row>
    <row r="1220" spans="1:6" x14ac:dyDescent="0.2">
      <c r="A1220" s="24" t="s">
        <v>105</v>
      </c>
      <c r="B1220" s="24" t="s">
        <v>101</v>
      </c>
      <c r="C1220" s="24" t="s">
        <v>38</v>
      </c>
      <c r="D1220" s="24">
        <v>2017</v>
      </c>
      <c r="E1220" s="24" t="s">
        <v>102</v>
      </c>
      <c r="F1220">
        <f>IF(AND(A1220="PSA Testing", E1220= "Utilization Rate (per 100,000 patients)"),
SUMIFS(PSA!$D:$D,PSA!$A:$A,C1220,PSA!$G:$G,D1220),
IF(AND(A1220="Colorectal Cancer Screening", E1220="Utilization Rate (per 100,000 patients)"),
SUMIFS(COL!$D:$D,COL!$A:$A,C1220,COL!$G:$G, D1220),
IF(AND(A1220="Cervical Cancer Screening", E1220="Utilization Rate (per 100,000 patients)"),
SUMIFS(CERV!$D:$D,CERV!$A:$A,C1220,CERV!$G:$G,D1220),
IF(AND(A1220="Cancer Screening for CKD patients", E1220="Utilization Rate (per 100,000 patients)"),
SUMIFS(CANSCRN!$D:$D,CANSCRN!$A:$A,C1220,CANSCRN!$G:$G,D1220),
IF(AND(A1220="PSA Testing", E1220="Cost per service ($USD)"),
SUMIFS(PSA!$E:$E,PSA!$A:$A,C1220,PSA!$G:$G,D1220),
IF(AND(A1220="Colorectal Cancer Screening", E1220="Cost per service ($USD)"),
SUMIFS(COL!$E:$E,COL!$A:$A,C1220,COL!$G:$G,D1220),
IF(AND(A1220="Cervical Cancer Screening", E1220="Cost per service ($USD)"),
SUMIFS(CERV!$E:$E,CERV!$A:$A,C1220,CERV!$G:$G,D1220),
IF(AND(A1220="Cancer Screening for CKD patients", E1220="Cost per service ($USD)"),
SUMIFS(CANSCRN!$E:$E,CANSCRN!$A:$A,C1220,CANSCRN!$G:$G,D1220),
IF(AND(A1220="PSA Testing", E1220="Total Expenditure ($USD per 100,000 patients)"),
SUMIFS(PSA!$F:$F,PSA!$A:$A,C1220,PSA!$G:$G,D1220),
IF(AND(A1220="Colorectal Cancer Screening", E1220="Total Expenditure ($USD per 100,000 patients)"),
SUMIFS(COL!$F:$F,COL!$A:$A,C1220,COL!$G:$G,D1220),
IF(AND(A1220="Cervical Cancer Screening", E1220="Total Expenditure ($USD per 100,000 patients)"),
SUMIFS(CERV!$F:$F,CERV!$A:$A,C1220,CERV!$G:$G,D1220),
SUMIFS(CANSCRN!$F:$F,CANSCRN!$A:$A,C1220,CANSCRN!$G:$G,D1220))))))))))))</f>
        <v>5038.5299347954951</v>
      </c>
    </row>
    <row r="1221" spans="1:6" x14ac:dyDescent="0.2">
      <c r="A1221" s="24" t="s">
        <v>105</v>
      </c>
      <c r="B1221" s="24" t="s">
        <v>101</v>
      </c>
      <c r="C1221" s="24" t="s">
        <v>38</v>
      </c>
      <c r="D1221" s="24">
        <v>2018</v>
      </c>
      <c r="E1221" s="24" t="s">
        <v>102</v>
      </c>
      <c r="F1221">
        <f>IF(AND(A1221="PSA Testing", E1221= "Utilization Rate (per 100,000 patients)"),
SUMIFS(PSA!$D:$D,PSA!$A:$A,C1221,PSA!$G:$G,D1221),
IF(AND(A1221="Colorectal Cancer Screening", E1221="Utilization Rate (per 100,000 patients)"),
SUMIFS(COL!$D:$D,COL!$A:$A,C1221,COL!$G:$G, D1221),
IF(AND(A1221="Cervical Cancer Screening", E1221="Utilization Rate (per 100,000 patients)"),
SUMIFS(CERV!$D:$D,CERV!$A:$A,C1221,CERV!$G:$G,D1221),
IF(AND(A1221="Cancer Screening for CKD patients", E1221="Utilization Rate (per 100,000 patients)"),
SUMIFS(CANSCRN!$D:$D,CANSCRN!$A:$A,C1221,CANSCRN!$G:$G,D1221),
IF(AND(A1221="PSA Testing", E1221="Cost per service ($USD)"),
SUMIFS(PSA!$E:$E,PSA!$A:$A,C1221,PSA!$G:$G,D1221),
IF(AND(A1221="Colorectal Cancer Screening", E1221="Cost per service ($USD)"),
SUMIFS(COL!$E:$E,COL!$A:$A,C1221,COL!$G:$G,D1221),
IF(AND(A1221="Cervical Cancer Screening", E1221="Cost per service ($USD)"),
SUMIFS(CERV!$E:$E,CERV!$A:$A,C1221,CERV!$G:$G,D1221),
IF(AND(A1221="Cancer Screening for CKD patients", E1221="Cost per service ($USD)"),
SUMIFS(CANSCRN!$E:$E,CANSCRN!$A:$A,C1221,CANSCRN!$G:$G,D1221),
IF(AND(A1221="PSA Testing", E1221="Total Expenditure ($USD per 100,000 patients)"),
SUMIFS(PSA!$F:$F,PSA!$A:$A,C1221,PSA!$G:$G,D1221),
IF(AND(A1221="Colorectal Cancer Screening", E1221="Total Expenditure ($USD per 100,000 patients)"),
SUMIFS(COL!$F:$F,COL!$A:$A,C1221,COL!$G:$G,D1221),
IF(AND(A1221="Cervical Cancer Screening", E1221="Total Expenditure ($USD per 100,000 patients)"),
SUMIFS(CERV!$F:$F,CERV!$A:$A,C1221,CERV!$G:$G,D1221),
SUMIFS(CANSCRN!$F:$F,CANSCRN!$A:$A,C1221,CANSCRN!$G:$G,D1221))))))))))))</f>
        <v>5258.3447645176047</v>
      </c>
    </row>
    <row r="1222" spans="1:6" x14ac:dyDescent="0.2">
      <c r="A1222" s="24" t="s">
        <v>105</v>
      </c>
      <c r="B1222" s="24" t="s">
        <v>101</v>
      </c>
      <c r="C1222" s="24" t="s">
        <v>38</v>
      </c>
      <c r="D1222" s="24">
        <v>2019</v>
      </c>
      <c r="E1222" s="24" t="s">
        <v>102</v>
      </c>
      <c r="F1222">
        <f>IF(AND(A1222="PSA Testing", E1222= "Utilization Rate (per 100,000 patients)"),
SUMIFS(PSA!$D:$D,PSA!$A:$A,C1222,PSA!$G:$G,D1222),
IF(AND(A1222="Colorectal Cancer Screening", E1222="Utilization Rate (per 100,000 patients)"),
SUMIFS(COL!$D:$D,COL!$A:$A,C1222,COL!$G:$G, D1222),
IF(AND(A1222="Cervical Cancer Screening", E1222="Utilization Rate (per 100,000 patients)"),
SUMIFS(CERV!$D:$D,CERV!$A:$A,C1222,CERV!$G:$G,D1222),
IF(AND(A1222="Cancer Screening for CKD patients", E1222="Utilization Rate (per 100,000 patients)"),
SUMIFS(CANSCRN!$D:$D,CANSCRN!$A:$A,C1222,CANSCRN!$G:$G,D1222),
IF(AND(A1222="PSA Testing", E1222="Cost per service ($USD)"),
SUMIFS(PSA!$E:$E,PSA!$A:$A,C1222,PSA!$G:$G,D1222),
IF(AND(A1222="Colorectal Cancer Screening", E1222="Cost per service ($USD)"),
SUMIFS(COL!$E:$E,COL!$A:$A,C1222,COL!$G:$G,D1222),
IF(AND(A1222="Cervical Cancer Screening", E1222="Cost per service ($USD)"),
SUMIFS(CERV!$E:$E,CERV!$A:$A,C1222,CERV!$G:$G,D1222),
IF(AND(A1222="Cancer Screening for CKD patients", E1222="Cost per service ($USD)"),
SUMIFS(CANSCRN!$E:$E,CANSCRN!$A:$A,C1222,CANSCRN!$G:$G,D1222),
IF(AND(A1222="PSA Testing", E1222="Total Expenditure ($USD per 100,000 patients)"),
SUMIFS(PSA!$F:$F,PSA!$A:$A,C1222,PSA!$G:$G,D1222),
IF(AND(A1222="Colorectal Cancer Screening", E1222="Total Expenditure ($USD per 100,000 patients)"),
SUMIFS(COL!$F:$F,COL!$A:$A,C1222,COL!$G:$G,D1222),
IF(AND(A1222="Cervical Cancer Screening", E1222="Total Expenditure ($USD per 100,000 patients)"),
SUMIFS(CERV!$F:$F,CERV!$A:$A,C1222,CERV!$G:$G,D1222),
SUMIFS(CANSCRN!$F:$F,CANSCRN!$A:$A,C1222,CANSCRN!$G:$G,D1222))))))))))))</f>
        <v>4682.0132657042523</v>
      </c>
    </row>
    <row r="1223" spans="1:6" x14ac:dyDescent="0.2">
      <c r="A1223" s="24" t="s">
        <v>105</v>
      </c>
      <c r="B1223" s="24" t="s">
        <v>101</v>
      </c>
      <c r="C1223" s="24" t="s">
        <v>39</v>
      </c>
      <c r="D1223" s="24">
        <v>2009</v>
      </c>
      <c r="E1223" s="24" t="s">
        <v>102</v>
      </c>
      <c r="F1223">
        <f>IF(AND(A1223="PSA Testing", E1223= "Utilization Rate (per 100,000 patients)"),
SUMIFS(PSA!$D:$D,PSA!$A:$A,C1223,PSA!$G:$G,D1223),
IF(AND(A1223="Colorectal Cancer Screening", E1223="Utilization Rate (per 100,000 patients)"),
SUMIFS(COL!$D:$D,COL!$A:$A,C1223,COL!$G:$G, D1223),
IF(AND(A1223="Cervical Cancer Screening", E1223="Utilization Rate (per 100,000 patients)"),
SUMIFS(CERV!$D:$D,CERV!$A:$A,C1223,CERV!$G:$G,D1223),
IF(AND(A1223="Cancer Screening for CKD patients", E1223="Utilization Rate (per 100,000 patients)"),
SUMIFS(CANSCRN!$D:$D,CANSCRN!$A:$A,C1223,CANSCRN!$G:$G,D1223),
IF(AND(A1223="PSA Testing", E1223="Cost per service ($USD)"),
SUMIFS(PSA!$E:$E,PSA!$A:$A,C1223,PSA!$G:$G,D1223),
IF(AND(A1223="Colorectal Cancer Screening", E1223="Cost per service ($USD)"),
SUMIFS(COL!$E:$E,COL!$A:$A,C1223,COL!$G:$G,D1223),
IF(AND(A1223="Cervical Cancer Screening", E1223="Cost per service ($USD)"),
SUMIFS(CERV!$E:$E,CERV!$A:$A,C1223,CERV!$G:$G,D1223),
IF(AND(A1223="Cancer Screening for CKD patients", E1223="Cost per service ($USD)"),
SUMIFS(CANSCRN!$E:$E,CANSCRN!$A:$A,C1223,CANSCRN!$G:$G,D1223),
IF(AND(A1223="PSA Testing", E1223="Total Expenditure ($USD per 100,000 patients)"),
SUMIFS(PSA!$F:$F,PSA!$A:$A,C1223,PSA!$G:$G,D1223),
IF(AND(A1223="Colorectal Cancer Screening", E1223="Total Expenditure ($USD per 100,000 patients)"),
SUMIFS(COL!$F:$F,COL!$A:$A,C1223,COL!$G:$G,D1223),
IF(AND(A1223="Cervical Cancer Screening", E1223="Total Expenditure ($USD per 100,000 patients)"),
SUMIFS(CERV!$F:$F,CERV!$A:$A,C1223,CERV!$G:$G,D1223),
SUMIFS(CANSCRN!$F:$F,CANSCRN!$A:$A,C1223,CANSCRN!$G:$G,D1223))))))))))))</f>
        <v>13634.416891515697</v>
      </c>
    </row>
    <row r="1224" spans="1:6" x14ac:dyDescent="0.2">
      <c r="A1224" s="24" t="s">
        <v>105</v>
      </c>
      <c r="B1224" s="24" t="s">
        <v>101</v>
      </c>
      <c r="C1224" s="24" t="s">
        <v>39</v>
      </c>
      <c r="D1224" s="24">
        <v>2010</v>
      </c>
      <c r="E1224" s="24" t="s">
        <v>102</v>
      </c>
      <c r="F1224">
        <f>IF(AND(A1224="PSA Testing", E1224= "Utilization Rate (per 100,000 patients)"),
SUMIFS(PSA!$D:$D,PSA!$A:$A,C1224,PSA!$G:$G,D1224),
IF(AND(A1224="Colorectal Cancer Screening", E1224="Utilization Rate (per 100,000 patients)"),
SUMIFS(COL!$D:$D,COL!$A:$A,C1224,COL!$G:$G, D1224),
IF(AND(A1224="Cervical Cancer Screening", E1224="Utilization Rate (per 100,000 patients)"),
SUMIFS(CERV!$D:$D,CERV!$A:$A,C1224,CERV!$G:$G,D1224),
IF(AND(A1224="Cancer Screening for CKD patients", E1224="Utilization Rate (per 100,000 patients)"),
SUMIFS(CANSCRN!$D:$D,CANSCRN!$A:$A,C1224,CANSCRN!$G:$G,D1224),
IF(AND(A1224="PSA Testing", E1224="Cost per service ($USD)"),
SUMIFS(PSA!$E:$E,PSA!$A:$A,C1224,PSA!$G:$G,D1224),
IF(AND(A1224="Colorectal Cancer Screening", E1224="Cost per service ($USD)"),
SUMIFS(COL!$E:$E,COL!$A:$A,C1224,COL!$G:$G,D1224),
IF(AND(A1224="Cervical Cancer Screening", E1224="Cost per service ($USD)"),
SUMIFS(CERV!$E:$E,CERV!$A:$A,C1224,CERV!$G:$G,D1224),
IF(AND(A1224="Cancer Screening for CKD patients", E1224="Cost per service ($USD)"),
SUMIFS(CANSCRN!$E:$E,CANSCRN!$A:$A,C1224,CANSCRN!$G:$G,D1224),
IF(AND(A1224="PSA Testing", E1224="Total Expenditure ($USD per 100,000 patients)"),
SUMIFS(PSA!$F:$F,PSA!$A:$A,C1224,PSA!$G:$G,D1224),
IF(AND(A1224="Colorectal Cancer Screening", E1224="Total Expenditure ($USD per 100,000 patients)"),
SUMIFS(COL!$F:$F,COL!$A:$A,C1224,COL!$G:$G,D1224),
IF(AND(A1224="Cervical Cancer Screening", E1224="Total Expenditure ($USD per 100,000 patients)"),
SUMIFS(CERV!$F:$F,CERV!$A:$A,C1224,CERV!$G:$G,D1224),
SUMIFS(CANSCRN!$F:$F,CANSCRN!$A:$A,C1224,CANSCRN!$G:$G,D1224))))))))))))</f>
        <v>12746.6515942146</v>
      </c>
    </row>
    <row r="1225" spans="1:6" x14ac:dyDescent="0.2">
      <c r="A1225" s="24" t="s">
        <v>105</v>
      </c>
      <c r="B1225" s="24" t="s">
        <v>101</v>
      </c>
      <c r="C1225" s="24" t="s">
        <v>39</v>
      </c>
      <c r="D1225" s="24">
        <v>2011</v>
      </c>
      <c r="E1225" s="24" t="s">
        <v>102</v>
      </c>
      <c r="F1225">
        <f>IF(AND(A1225="PSA Testing", E1225= "Utilization Rate (per 100,000 patients)"),
SUMIFS(PSA!$D:$D,PSA!$A:$A,C1225,PSA!$G:$G,D1225),
IF(AND(A1225="Colorectal Cancer Screening", E1225="Utilization Rate (per 100,000 patients)"),
SUMIFS(COL!$D:$D,COL!$A:$A,C1225,COL!$G:$G, D1225),
IF(AND(A1225="Cervical Cancer Screening", E1225="Utilization Rate (per 100,000 patients)"),
SUMIFS(CERV!$D:$D,CERV!$A:$A,C1225,CERV!$G:$G,D1225),
IF(AND(A1225="Cancer Screening for CKD patients", E1225="Utilization Rate (per 100,000 patients)"),
SUMIFS(CANSCRN!$D:$D,CANSCRN!$A:$A,C1225,CANSCRN!$G:$G,D1225),
IF(AND(A1225="PSA Testing", E1225="Cost per service ($USD)"),
SUMIFS(PSA!$E:$E,PSA!$A:$A,C1225,PSA!$G:$G,D1225),
IF(AND(A1225="Colorectal Cancer Screening", E1225="Cost per service ($USD)"),
SUMIFS(COL!$E:$E,COL!$A:$A,C1225,COL!$G:$G,D1225),
IF(AND(A1225="Cervical Cancer Screening", E1225="Cost per service ($USD)"),
SUMIFS(CERV!$E:$E,CERV!$A:$A,C1225,CERV!$G:$G,D1225),
IF(AND(A1225="Cancer Screening for CKD patients", E1225="Cost per service ($USD)"),
SUMIFS(CANSCRN!$E:$E,CANSCRN!$A:$A,C1225,CANSCRN!$G:$G,D1225),
IF(AND(A1225="PSA Testing", E1225="Total Expenditure ($USD per 100,000 patients)"),
SUMIFS(PSA!$F:$F,PSA!$A:$A,C1225,PSA!$G:$G,D1225),
IF(AND(A1225="Colorectal Cancer Screening", E1225="Total Expenditure ($USD per 100,000 patients)"),
SUMIFS(COL!$F:$F,COL!$A:$A,C1225,COL!$G:$G,D1225),
IF(AND(A1225="Cervical Cancer Screening", E1225="Total Expenditure ($USD per 100,000 patients)"),
SUMIFS(CERV!$F:$F,CERV!$A:$A,C1225,CERV!$G:$G,D1225),
SUMIFS(CANSCRN!$F:$F,CANSCRN!$A:$A,C1225,CANSCRN!$G:$G,D1225))))))))))))</f>
        <v>12293.511879656966</v>
      </c>
    </row>
    <row r="1226" spans="1:6" x14ac:dyDescent="0.2">
      <c r="A1226" s="24" t="s">
        <v>105</v>
      </c>
      <c r="B1226" s="24" t="s">
        <v>101</v>
      </c>
      <c r="C1226" s="24" t="s">
        <v>39</v>
      </c>
      <c r="D1226" s="24">
        <v>2012</v>
      </c>
      <c r="E1226" s="24" t="s">
        <v>102</v>
      </c>
      <c r="F1226">
        <f>IF(AND(A1226="PSA Testing", E1226= "Utilization Rate (per 100,000 patients)"),
SUMIFS(PSA!$D:$D,PSA!$A:$A,C1226,PSA!$G:$G,D1226),
IF(AND(A1226="Colorectal Cancer Screening", E1226="Utilization Rate (per 100,000 patients)"),
SUMIFS(COL!$D:$D,COL!$A:$A,C1226,COL!$G:$G, D1226),
IF(AND(A1226="Cervical Cancer Screening", E1226="Utilization Rate (per 100,000 patients)"),
SUMIFS(CERV!$D:$D,CERV!$A:$A,C1226,CERV!$G:$G,D1226),
IF(AND(A1226="Cancer Screening for CKD patients", E1226="Utilization Rate (per 100,000 patients)"),
SUMIFS(CANSCRN!$D:$D,CANSCRN!$A:$A,C1226,CANSCRN!$G:$G,D1226),
IF(AND(A1226="PSA Testing", E1226="Cost per service ($USD)"),
SUMIFS(PSA!$E:$E,PSA!$A:$A,C1226,PSA!$G:$G,D1226),
IF(AND(A1226="Colorectal Cancer Screening", E1226="Cost per service ($USD)"),
SUMIFS(COL!$E:$E,COL!$A:$A,C1226,COL!$G:$G,D1226),
IF(AND(A1226="Cervical Cancer Screening", E1226="Cost per service ($USD)"),
SUMIFS(CERV!$E:$E,CERV!$A:$A,C1226,CERV!$G:$G,D1226),
IF(AND(A1226="Cancer Screening for CKD patients", E1226="Cost per service ($USD)"),
SUMIFS(CANSCRN!$E:$E,CANSCRN!$A:$A,C1226,CANSCRN!$G:$G,D1226),
IF(AND(A1226="PSA Testing", E1226="Total Expenditure ($USD per 100,000 patients)"),
SUMIFS(PSA!$F:$F,PSA!$A:$A,C1226,PSA!$G:$G,D1226),
IF(AND(A1226="Colorectal Cancer Screening", E1226="Total Expenditure ($USD per 100,000 patients)"),
SUMIFS(COL!$F:$F,COL!$A:$A,C1226,COL!$G:$G,D1226),
IF(AND(A1226="Cervical Cancer Screening", E1226="Total Expenditure ($USD per 100,000 patients)"),
SUMIFS(CERV!$F:$F,CERV!$A:$A,C1226,CERV!$G:$G,D1226),
SUMIFS(CANSCRN!$F:$F,CANSCRN!$A:$A,C1226,CANSCRN!$G:$G,D1226))))))))))))</f>
        <v>11359.367426078526</v>
      </c>
    </row>
    <row r="1227" spans="1:6" x14ac:dyDescent="0.2">
      <c r="A1227" s="24" t="s">
        <v>105</v>
      </c>
      <c r="B1227" s="24" t="s">
        <v>101</v>
      </c>
      <c r="C1227" s="24" t="s">
        <v>39</v>
      </c>
      <c r="D1227" s="24">
        <v>2013</v>
      </c>
      <c r="E1227" s="24" t="s">
        <v>102</v>
      </c>
      <c r="F1227">
        <f>IF(AND(A1227="PSA Testing", E1227= "Utilization Rate (per 100,000 patients)"),
SUMIFS(PSA!$D:$D,PSA!$A:$A,C1227,PSA!$G:$G,D1227),
IF(AND(A1227="Colorectal Cancer Screening", E1227="Utilization Rate (per 100,000 patients)"),
SUMIFS(COL!$D:$D,COL!$A:$A,C1227,COL!$G:$G, D1227),
IF(AND(A1227="Cervical Cancer Screening", E1227="Utilization Rate (per 100,000 patients)"),
SUMIFS(CERV!$D:$D,CERV!$A:$A,C1227,CERV!$G:$G,D1227),
IF(AND(A1227="Cancer Screening for CKD patients", E1227="Utilization Rate (per 100,000 patients)"),
SUMIFS(CANSCRN!$D:$D,CANSCRN!$A:$A,C1227,CANSCRN!$G:$G,D1227),
IF(AND(A1227="PSA Testing", E1227="Cost per service ($USD)"),
SUMIFS(PSA!$E:$E,PSA!$A:$A,C1227,PSA!$G:$G,D1227),
IF(AND(A1227="Colorectal Cancer Screening", E1227="Cost per service ($USD)"),
SUMIFS(COL!$E:$E,COL!$A:$A,C1227,COL!$G:$G,D1227),
IF(AND(A1227="Cervical Cancer Screening", E1227="Cost per service ($USD)"),
SUMIFS(CERV!$E:$E,CERV!$A:$A,C1227,CERV!$G:$G,D1227),
IF(AND(A1227="Cancer Screening for CKD patients", E1227="Cost per service ($USD)"),
SUMIFS(CANSCRN!$E:$E,CANSCRN!$A:$A,C1227,CANSCRN!$G:$G,D1227),
IF(AND(A1227="PSA Testing", E1227="Total Expenditure ($USD per 100,000 patients)"),
SUMIFS(PSA!$F:$F,PSA!$A:$A,C1227,PSA!$G:$G,D1227),
IF(AND(A1227="Colorectal Cancer Screening", E1227="Total Expenditure ($USD per 100,000 patients)"),
SUMIFS(COL!$F:$F,COL!$A:$A,C1227,COL!$G:$G,D1227),
IF(AND(A1227="Cervical Cancer Screening", E1227="Total Expenditure ($USD per 100,000 patients)"),
SUMIFS(CERV!$F:$F,CERV!$A:$A,C1227,CERV!$G:$G,D1227),
SUMIFS(CANSCRN!$F:$F,CANSCRN!$A:$A,C1227,CANSCRN!$G:$G,D1227))))))))))))</f>
        <v>10106.320100687708</v>
      </c>
    </row>
    <row r="1228" spans="1:6" x14ac:dyDescent="0.2">
      <c r="A1228" s="24" t="s">
        <v>105</v>
      </c>
      <c r="B1228" s="24" t="s">
        <v>101</v>
      </c>
      <c r="C1228" s="24" t="s">
        <v>39</v>
      </c>
      <c r="D1228" s="24">
        <v>2014</v>
      </c>
      <c r="E1228" s="24" t="s">
        <v>102</v>
      </c>
      <c r="F1228">
        <f>IF(AND(A1228="PSA Testing", E1228= "Utilization Rate (per 100,000 patients)"),
SUMIFS(PSA!$D:$D,PSA!$A:$A,C1228,PSA!$G:$G,D1228),
IF(AND(A1228="Colorectal Cancer Screening", E1228="Utilization Rate (per 100,000 patients)"),
SUMIFS(COL!$D:$D,COL!$A:$A,C1228,COL!$G:$G, D1228),
IF(AND(A1228="Cervical Cancer Screening", E1228="Utilization Rate (per 100,000 patients)"),
SUMIFS(CERV!$D:$D,CERV!$A:$A,C1228,CERV!$G:$G,D1228),
IF(AND(A1228="Cancer Screening for CKD patients", E1228="Utilization Rate (per 100,000 patients)"),
SUMIFS(CANSCRN!$D:$D,CANSCRN!$A:$A,C1228,CANSCRN!$G:$G,D1228),
IF(AND(A1228="PSA Testing", E1228="Cost per service ($USD)"),
SUMIFS(PSA!$E:$E,PSA!$A:$A,C1228,PSA!$G:$G,D1228),
IF(AND(A1228="Colorectal Cancer Screening", E1228="Cost per service ($USD)"),
SUMIFS(COL!$E:$E,COL!$A:$A,C1228,COL!$G:$G,D1228),
IF(AND(A1228="Cervical Cancer Screening", E1228="Cost per service ($USD)"),
SUMIFS(CERV!$E:$E,CERV!$A:$A,C1228,CERV!$G:$G,D1228),
IF(AND(A1228="Cancer Screening for CKD patients", E1228="Cost per service ($USD)"),
SUMIFS(CANSCRN!$E:$E,CANSCRN!$A:$A,C1228,CANSCRN!$G:$G,D1228),
IF(AND(A1228="PSA Testing", E1228="Total Expenditure ($USD per 100,000 patients)"),
SUMIFS(PSA!$F:$F,PSA!$A:$A,C1228,PSA!$G:$G,D1228),
IF(AND(A1228="Colorectal Cancer Screening", E1228="Total Expenditure ($USD per 100,000 patients)"),
SUMIFS(COL!$F:$F,COL!$A:$A,C1228,COL!$G:$G,D1228),
IF(AND(A1228="Cervical Cancer Screening", E1228="Total Expenditure ($USD per 100,000 patients)"),
SUMIFS(CERV!$F:$F,CERV!$A:$A,C1228,CERV!$G:$G,D1228),
SUMIFS(CANSCRN!$F:$F,CANSCRN!$A:$A,C1228,CANSCRN!$G:$G,D1228))))))))))))</f>
        <v>7243.9043390200204</v>
      </c>
    </row>
    <row r="1229" spans="1:6" x14ac:dyDescent="0.2">
      <c r="A1229" s="24" t="s">
        <v>105</v>
      </c>
      <c r="B1229" s="24" t="s">
        <v>101</v>
      </c>
      <c r="C1229" s="24" t="s">
        <v>39</v>
      </c>
      <c r="D1229" s="24">
        <v>2015</v>
      </c>
      <c r="E1229" s="24" t="s">
        <v>102</v>
      </c>
      <c r="F1229">
        <f>IF(AND(A1229="PSA Testing", E1229= "Utilization Rate (per 100,000 patients)"),
SUMIFS(PSA!$D:$D,PSA!$A:$A,C1229,PSA!$G:$G,D1229),
IF(AND(A1229="Colorectal Cancer Screening", E1229="Utilization Rate (per 100,000 patients)"),
SUMIFS(COL!$D:$D,COL!$A:$A,C1229,COL!$G:$G, D1229),
IF(AND(A1229="Cervical Cancer Screening", E1229="Utilization Rate (per 100,000 patients)"),
SUMIFS(CERV!$D:$D,CERV!$A:$A,C1229,CERV!$G:$G,D1229),
IF(AND(A1229="Cancer Screening for CKD patients", E1229="Utilization Rate (per 100,000 patients)"),
SUMIFS(CANSCRN!$D:$D,CANSCRN!$A:$A,C1229,CANSCRN!$G:$G,D1229),
IF(AND(A1229="PSA Testing", E1229="Cost per service ($USD)"),
SUMIFS(PSA!$E:$E,PSA!$A:$A,C1229,PSA!$G:$G,D1229),
IF(AND(A1229="Colorectal Cancer Screening", E1229="Cost per service ($USD)"),
SUMIFS(COL!$E:$E,COL!$A:$A,C1229,COL!$G:$G,D1229),
IF(AND(A1229="Cervical Cancer Screening", E1229="Cost per service ($USD)"),
SUMIFS(CERV!$E:$E,CERV!$A:$A,C1229,CERV!$G:$G,D1229),
IF(AND(A1229="Cancer Screening for CKD patients", E1229="Cost per service ($USD)"),
SUMIFS(CANSCRN!$E:$E,CANSCRN!$A:$A,C1229,CANSCRN!$G:$G,D1229),
IF(AND(A1229="PSA Testing", E1229="Total Expenditure ($USD per 100,000 patients)"),
SUMIFS(PSA!$F:$F,PSA!$A:$A,C1229,PSA!$G:$G,D1229),
IF(AND(A1229="Colorectal Cancer Screening", E1229="Total Expenditure ($USD per 100,000 patients)"),
SUMIFS(COL!$F:$F,COL!$A:$A,C1229,COL!$G:$G,D1229),
IF(AND(A1229="Cervical Cancer Screening", E1229="Total Expenditure ($USD per 100,000 patients)"),
SUMIFS(CERV!$F:$F,CERV!$A:$A,C1229,CERV!$G:$G,D1229),
SUMIFS(CANSCRN!$F:$F,CANSCRN!$A:$A,C1229,CANSCRN!$G:$G,D1229))))))))))))</f>
        <v>6350.7840199379907</v>
      </c>
    </row>
    <row r="1230" spans="1:6" x14ac:dyDescent="0.2">
      <c r="A1230" s="24" t="s">
        <v>105</v>
      </c>
      <c r="B1230" s="24" t="s">
        <v>101</v>
      </c>
      <c r="C1230" s="24" t="s">
        <v>39</v>
      </c>
      <c r="D1230" s="24">
        <v>2016</v>
      </c>
      <c r="E1230" s="24" t="s">
        <v>102</v>
      </c>
      <c r="F1230">
        <f>IF(AND(A1230="PSA Testing", E1230= "Utilization Rate (per 100,000 patients)"),
SUMIFS(PSA!$D:$D,PSA!$A:$A,C1230,PSA!$G:$G,D1230),
IF(AND(A1230="Colorectal Cancer Screening", E1230="Utilization Rate (per 100,000 patients)"),
SUMIFS(COL!$D:$D,COL!$A:$A,C1230,COL!$G:$G, D1230),
IF(AND(A1230="Cervical Cancer Screening", E1230="Utilization Rate (per 100,000 patients)"),
SUMIFS(CERV!$D:$D,CERV!$A:$A,C1230,CERV!$G:$G,D1230),
IF(AND(A1230="Cancer Screening for CKD patients", E1230="Utilization Rate (per 100,000 patients)"),
SUMIFS(CANSCRN!$D:$D,CANSCRN!$A:$A,C1230,CANSCRN!$G:$G,D1230),
IF(AND(A1230="PSA Testing", E1230="Cost per service ($USD)"),
SUMIFS(PSA!$E:$E,PSA!$A:$A,C1230,PSA!$G:$G,D1230),
IF(AND(A1230="Colorectal Cancer Screening", E1230="Cost per service ($USD)"),
SUMIFS(COL!$E:$E,COL!$A:$A,C1230,COL!$G:$G,D1230),
IF(AND(A1230="Cervical Cancer Screening", E1230="Cost per service ($USD)"),
SUMIFS(CERV!$E:$E,CERV!$A:$A,C1230,CERV!$G:$G,D1230),
IF(AND(A1230="Cancer Screening for CKD patients", E1230="Cost per service ($USD)"),
SUMIFS(CANSCRN!$E:$E,CANSCRN!$A:$A,C1230,CANSCRN!$G:$G,D1230),
IF(AND(A1230="PSA Testing", E1230="Total Expenditure ($USD per 100,000 patients)"),
SUMIFS(PSA!$F:$F,PSA!$A:$A,C1230,PSA!$G:$G,D1230),
IF(AND(A1230="Colorectal Cancer Screening", E1230="Total Expenditure ($USD per 100,000 patients)"),
SUMIFS(COL!$F:$F,COL!$A:$A,C1230,COL!$G:$G,D1230),
IF(AND(A1230="Cervical Cancer Screening", E1230="Total Expenditure ($USD per 100,000 patients)"),
SUMIFS(CERV!$F:$F,CERV!$A:$A,C1230,CERV!$G:$G,D1230),
SUMIFS(CANSCRN!$F:$F,CANSCRN!$A:$A,C1230,CANSCRN!$G:$G,D1230))))))))))))</f>
        <v>5820.7791688598982</v>
      </c>
    </row>
    <row r="1231" spans="1:6" x14ac:dyDescent="0.2">
      <c r="A1231" s="24" t="s">
        <v>105</v>
      </c>
      <c r="B1231" s="24" t="s">
        <v>101</v>
      </c>
      <c r="C1231" s="24" t="s">
        <v>39</v>
      </c>
      <c r="D1231" s="24">
        <v>2017</v>
      </c>
      <c r="E1231" s="24" t="s">
        <v>102</v>
      </c>
      <c r="F1231">
        <f>IF(AND(A1231="PSA Testing", E1231= "Utilization Rate (per 100,000 patients)"),
SUMIFS(PSA!$D:$D,PSA!$A:$A,C1231,PSA!$G:$G,D1231),
IF(AND(A1231="Colorectal Cancer Screening", E1231="Utilization Rate (per 100,000 patients)"),
SUMIFS(COL!$D:$D,COL!$A:$A,C1231,COL!$G:$G, D1231),
IF(AND(A1231="Cervical Cancer Screening", E1231="Utilization Rate (per 100,000 patients)"),
SUMIFS(CERV!$D:$D,CERV!$A:$A,C1231,CERV!$G:$G,D1231),
IF(AND(A1231="Cancer Screening for CKD patients", E1231="Utilization Rate (per 100,000 patients)"),
SUMIFS(CANSCRN!$D:$D,CANSCRN!$A:$A,C1231,CANSCRN!$G:$G,D1231),
IF(AND(A1231="PSA Testing", E1231="Cost per service ($USD)"),
SUMIFS(PSA!$E:$E,PSA!$A:$A,C1231,PSA!$G:$G,D1231),
IF(AND(A1231="Colorectal Cancer Screening", E1231="Cost per service ($USD)"),
SUMIFS(COL!$E:$E,COL!$A:$A,C1231,COL!$G:$G,D1231),
IF(AND(A1231="Cervical Cancer Screening", E1231="Cost per service ($USD)"),
SUMIFS(CERV!$E:$E,CERV!$A:$A,C1231,CERV!$G:$G,D1231),
IF(AND(A1231="Cancer Screening for CKD patients", E1231="Cost per service ($USD)"),
SUMIFS(CANSCRN!$E:$E,CANSCRN!$A:$A,C1231,CANSCRN!$G:$G,D1231),
IF(AND(A1231="PSA Testing", E1231="Total Expenditure ($USD per 100,000 patients)"),
SUMIFS(PSA!$F:$F,PSA!$A:$A,C1231,PSA!$G:$G,D1231),
IF(AND(A1231="Colorectal Cancer Screening", E1231="Total Expenditure ($USD per 100,000 patients)"),
SUMIFS(COL!$F:$F,COL!$A:$A,C1231,COL!$G:$G,D1231),
IF(AND(A1231="Cervical Cancer Screening", E1231="Total Expenditure ($USD per 100,000 patients)"),
SUMIFS(CERV!$F:$F,CERV!$A:$A,C1231,CERV!$G:$G,D1231),
SUMIFS(CANSCRN!$F:$F,CANSCRN!$A:$A,C1231,CANSCRN!$G:$G,D1231))))))))))))</f>
        <v>6466.8124677726219</v>
      </c>
    </row>
    <row r="1232" spans="1:6" x14ac:dyDescent="0.2">
      <c r="A1232" s="24" t="s">
        <v>105</v>
      </c>
      <c r="B1232" s="24" t="s">
        <v>101</v>
      </c>
      <c r="C1232" s="24" t="s">
        <v>39</v>
      </c>
      <c r="D1232" s="24">
        <v>2018</v>
      </c>
      <c r="E1232" s="24" t="s">
        <v>102</v>
      </c>
      <c r="F1232">
        <f>IF(AND(A1232="PSA Testing", E1232= "Utilization Rate (per 100,000 patients)"),
SUMIFS(PSA!$D:$D,PSA!$A:$A,C1232,PSA!$G:$G,D1232),
IF(AND(A1232="Colorectal Cancer Screening", E1232="Utilization Rate (per 100,000 patients)"),
SUMIFS(COL!$D:$D,COL!$A:$A,C1232,COL!$G:$G, D1232),
IF(AND(A1232="Cervical Cancer Screening", E1232="Utilization Rate (per 100,000 patients)"),
SUMIFS(CERV!$D:$D,CERV!$A:$A,C1232,CERV!$G:$G,D1232),
IF(AND(A1232="Cancer Screening for CKD patients", E1232="Utilization Rate (per 100,000 patients)"),
SUMIFS(CANSCRN!$D:$D,CANSCRN!$A:$A,C1232,CANSCRN!$G:$G,D1232),
IF(AND(A1232="PSA Testing", E1232="Cost per service ($USD)"),
SUMIFS(PSA!$E:$E,PSA!$A:$A,C1232,PSA!$G:$G,D1232),
IF(AND(A1232="Colorectal Cancer Screening", E1232="Cost per service ($USD)"),
SUMIFS(COL!$E:$E,COL!$A:$A,C1232,COL!$G:$G,D1232),
IF(AND(A1232="Cervical Cancer Screening", E1232="Cost per service ($USD)"),
SUMIFS(CERV!$E:$E,CERV!$A:$A,C1232,CERV!$G:$G,D1232),
IF(AND(A1232="Cancer Screening for CKD patients", E1232="Cost per service ($USD)"),
SUMIFS(CANSCRN!$E:$E,CANSCRN!$A:$A,C1232,CANSCRN!$G:$G,D1232),
IF(AND(A1232="PSA Testing", E1232="Total Expenditure ($USD per 100,000 patients)"),
SUMIFS(PSA!$F:$F,PSA!$A:$A,C1232,PSA!$G:$G,D1232),
IF(AND(A1232="Colorectal Cancer Screening", E1232="Total Expenditure ($USD per 100,000 patients)"),
SUMIFS(COL!$F:$F,COL!$A:$A,C1232,COL!$G:$G,D1232),
IF(AND(A1232="Cervical Cancer Screening", E1232="Total Expenditure ($USD per 100,000 patients)"),
SUMIFS(CERV!$F:$F,CERV!$A:$A,C1232,CERV!$G:$G,D1232),
SUMIFS(CANSCRN!$F:$F,CANSCRN!$A:$A,C1232,CANSCRN!$G:$G,D1232))))))))))))</f>
        <v>6604.2872914928594</v>
      </c>
    </row>
    <row r="1233" spans="1:6" x14ac:dyDescent="0.2">
      <c r="A1233" s="24" t="s">
        <v>105</v>
      </c>
      <c r="B1233" s="24" t="s">
        <v>101</v>
      </c>
      <c r="C1233" s="24" t="s">
        <v>39</v>
      </c>
      <c r="D1233" s="24">
        <v>2019</v>
      </c>
      <c r="E1233" s="24" t="s">
        <v>102</v>
      </c>
      <c r="F1233">
        <f>IF(AND(A1233="PSA Testing", E1233= "Utilization Rate (per 100,000 patients)"),
SUMIFS(PSA!$D:$D,PSA!$A:$A,C1233,PSA!$G:$G,D1233),
IF(AND(A1233="Colorectal Cancer Screening", E1233="Utilization Rate (per 100,000 patients)"),
SUMIFS(COL!$D:$D,COL!$A:$A,C1233,COL!$G:$G, D1233),
IF(AND(A1233="Cervical Cancer Screening", E1233="Utilization Rate (per 100,000 patients)"),
SUMIFS(CERV!$D:$D,CERV!$A:$A,C1233,CERV!$G:$G,D1233),
IF(AND(A1233="Cancer Screening for CKD patients", E1233="Utilization Rate (per 100,000 patients)"),
SUMIFS(CANSCRN!$D:$D,CANSCRN!$A:$A,C1233,CANSCRN!$G:$G,D1233),
IF(AND(A1233="PSA Testing", E1233="Cost per service ($USD)"),
SUMIFS(PSA!$E:$E,PSA!$A:$A,C1233,PSA!$G:$G,D1233),
IF(AND(A1233="Colorectal Cancer Screening", E1233="Cost per service ($USD)"),
SUMIFS(COL!$E:$E,COL!$A:$A,C1233,COL!$G:$G,D1233),
IF(AND(A1233="Cervical Cancer Screening", E1233="Cost per service ($USD)"),
SUMIFS(CERV!$E:$E,CERV!$A:$A,C1233,CERV!$G:$G,D1233),
IF(AND(A1233="Cancer Screening for CKD patients", E1233="Cost per service ($USD)"),
SUMIFS(CANSCRN!$E:$E,CANSCRN!$A:$A,C1233,CANSCRN!$G:$G,D1233),
IF(AND(A1233="PSA Testing", E1233="Total Expenditure ($USD per 100,000 patients)"),
SUMIFS(PSA!$F:$F,PSA!$A:$A,C1233,PSA!$G:$G,D1233),
IF(AND(A1233="Colorectal Cancer Screening", E1233="Total Expenditure ($USD per 100,000 patients)"),
SUMIFS(COL!$F:$F,COL!$A:$A,C1233,COL!$G:$G,D1233),
IF(AND(A1233="Cervical Cancer Screening", E1233="Total Expenditure ($USD per 100,000 patients)"),
SUMIFS(CERV!$F:$F,CERV!$A:$A,C1233,CERV!$G:$G,D1233),
SUMIFS(CANSCRN!$F:$F,CANSCRN!$A:$A,C1233,CANSCRN!$G:$G,D1233))))))))))))</f>
        <v>5712.5647825559427</v>
      </c>
    </row>
    <row r="1234" spans="1:6" x14ac:dyDescent="0.2">
      <c r="A1234" s="24" t="s">
        <v>105</v>
      </c>
      <c r="B1234" s="24" t="s">
        <v>101</v>
      </c>
      <c r="C1234" s="24" t="s">
        <v>40</v>
      </c>
      <c r="D1234" s="24">
        <v>2009</v>
      </c>
      <c r="E1234" s="24" t="s">
        <v>102</v>
      </c>
      <c r="F1234">
        <f>IF(AND(A1234="PSA Testing", E1234= "Utilization Rate (per 100,000 patients)"),
SUMIFS(PSA!$D:$D,PSA!$A:$A,C1234,PSA!$G:$G,D1234),
IF(AND(A1234="Colorectal Cancer Screening", E1234="Utilization Rate (per 100,000 patients)"),
SUMIFS(COL!$D:$D,COL!$A:$A,C1234,COL!$G:$G, D1234),
IF(AND(A1234="Cervical Cancer Screening", E1234="Utilization Rate (per 100,000 patients)"),
SUMIFS(CERV!$D:$D,CERV!$A:$A,C1234,CERV!$G:$G,D1234),
IF(AND(A1234="Cancer Screening for CKD patients", E1234="Utilization Rate (per 100,000 patients)"),
SUMIFS(CANSCRN!$D:$D,CANSCRN!$A:$A,C1234,CANSCRN!$G:$G,D1234),
IF(AND(A1234="PSA Testing", E1234="Cost per service ($USD)"),
SUMIFS(PSA!$E:$E,PSA!$A:$A,C1234,PSA!$G:$G,D1234),
IF(AND(A1234="Colorectal Cancer Screening", E1234="Cost per service ($USD)"),
SUMIFS(COL!$E:$E,COL!$A:$A,C1234,COL!$G:$G,D1234),
IF(AND(A1234="Cervical Cancer Screening", E1234="Cost per service ($USD)"),
SUMIFS(CERV!$E:$E,CERV!$A:$A,C1234,CERV!$G:$G,D1234),
IF(AND(A1234="Cancer Screening for CKD patients", E1234="Cost per service ($USD)"),
SUMIFS(CANSCRN!$E:$E,CANSCRN!$A:$A,C1234,CANSCRN!$G:$G,D1234),
IF(AND(A1234="PSA Testing", E1234="Total Expenditure ($USD per 100,000 patients)"),
SUMIFS(PSA!$F:$F,PSA!$A:$A,C1234,PSA!$G:$G,D1234),
IF(AND(A1234="Colorectal Cancer Screening", E1234="Total Expenditure ($USD per 100,000 patients)"),
SUMIFS(COL!$F:$F,COL!$A:$A,C1234,COL!$G:$G,D1234),
IF(AND(A1234="Cervical Cancer Screening", E1234="Total Expenditure ($USD per 100,000 patients)"),
SUMIFS(CERV!$F:$F,CERV!$A:$A,C1234,CERV!$G:$G,D1234),
SUMIFS(CANSCRN!$F:$F,CANSCRN!$A:$A,C1234,CANSCRN!$G:$G,D1234))))))))))))</f>
        <v>12443.155369355822</v>
      </c>
    </row>
    <row r="1235" spans="1:6" x14ac:dyDescent="0.2">
      <c r="A1235" s="24" t="s">
        <v>105</v>
      </c>
      <c r="B1235" s="24" t="s">
        <v>101</v>
      </c>
      <c r="C1235" s="24" t="s">
        <v>40</v>
      </c>
      <c r="D1235" s="24">
        <v>2010</v>
      </c>
      <c r="E1235" s="24" t="s">
        <v>102</v>
      </c>
      <c r="F1235">
        <f>IF(AND(A1235="PSA Testing", E1235= "Utilization Rate (per 100,000 patients)"),
SUMIFS(PSA!$D:$D,PSA!$A:$A,C1235,PSA!$G:$G,D1235),
IF(AND(A1235="Colorectal Cancer Screening", E1235="Utilization Rate (per 100,000 patients)"),
SUMIFS(COL!$D:$D,COL!$A:$A,C1235,COL!$G:$G, D1235),
IF(AND(A1235="Cervical Cancer Screening", E1235="Utilization Rate (per 100,000 patients)"),
SUMIFS(CERV!$D:$D,CERV!$A:$A,C1235,CERV!$G:$G,D1235),
IF(AND(A1235="Cancer Screening for CKD patients", E1235="Utilization Rate (per 100,000 patients)"),
SUMIFS(CANSCRN!$D:$D,CANSCRN!$A:$A,C1235,CANSCRN!$G:$G,D1235),
IF(AND(A1235="PSA Testing", E1235="Cost per service ($USD)"),
SUMIFS(PSA!$E:$E,PSA!$A:$A,C1235,PSA!$G:$G,D1235),
IF(AND(A1235="Colorectal Cancer Screening", E1235="Cost per service ($USD)"),
SUMIFS(COL!$E:$E,COL!$A:$A,C1235,COL!$G:$G,D1235),
IF(AND(A1235="Cervical Cancer Screening", E1235="Cost per service ($USD)"),
SUMIFS(CERV!$E:$E,CERV!$A:$A,C1235,CERV!$G:$G,D1235),
IF(AND(A1235="Cancer Screening for CKD patients", E1235="Cost per service ($USD)"),
SUMIFS(CANSCRN!$E:$E,CANSCRN!$A:$A,C1235,CANSCRN!$G:$G,D1235),
IF(AND(A1235="PSA Testing", E1235="Total Expenditure ($USD per 100,000 patients)"),
SUMIFS(PSA!$F:$F,PSA!$A:$A,C1235,PSA!$G:$G,D1235),
IF(AND(A1235="Colorectal Cancer Screening", E1235="Total Expenditure ($USD per 100,000 patients)"),
SUMIFS(COL!$F:$F,COL!$A:$A,C1235,COL!$G:$G,D1235),
IF(AND(A1235="Cervical Cancer Screening", E1235="Total Expenditure ($USD per 100,000 patients)"),
SUMIFS(CERV!$F:$F,CERV!$A:$A,C1235,CERV!$G:$G,D1235),
SUMIFS(CANSCRN!$F:$F,CANSCRN!$A:$A,C1235,CANSCRN!$G:$G,D1235))))))))))))</f>
        <v>15831.243452588806</v>
      </c>
    </row>
    <row r="1236" spans="1:6" x14ac:dyDescent="0.2">
      <c r="A1236" s="24" t="s">
        <v>105</v>
      </c>
      <c r="B1236" s="24" t="s">
        <v>101</v>
      </c>
      <c r="C1236" s="24" t="s">
        <v>40</v>
      </c>
      <c r="D1236" s="24">
        <v>2011</v>
      </c>
      <c r="E1236" s="24" t="s">
        <v>102</v>
      </c>
      <c r="F1236">
        <f>IF(AND(A1236="PSA Testing", E1236= "Utilization Rate (per 100,000 patients)"),
SUMIFS(PSA!$D:$D,PSA!$A:$A,C1236,PSA!$G:$G,D1236),
IF(AND(A1236="Colorectal Cancer Screening", E1236="Utilization Rate (per 100,000 patients)"),
SUMIFS(COL!$D:$D,COL!$A:$A,C1236,COL!$G:$G, D1236),
IF(AND(A1236="Cervical Cancer Screening", E1236="Utilization Rate (per 100,000 patients)"),
SUMIFS(CERV!$D:$D,CERV!$A:$A,C1236,CERV!$G:$G,D1236),
IF(AND(A1236="Cancer Screening for CKD patients", E1236="Utilization Rate (per 100,000 patients)"),
SUMIFS(CANSCRN!$D:$D,CANSCRN!$A:$A,C1236,CANSCRN!$G:$G,D1236),
IF(AND(A1236="PSA Testing", E1236="Cost per service ($USD)"),
SUMIFS(PSA!$E:$E,PSA!$A:$A,C1236,PSA!$G:$G,D1236),
IF(AND(A1236="Colorectal Cancer Screening", E1236="Cost per service ($USD)"),
SUMIFS(COL!$E:$E,COL!$A:$A,C1236,COL!$G:$G,D1236),
IF(AND(A1236="Cervical Cancer Screening", E1236="Cost per service ($USD)"),
SUMIFS(CERV!$E:$E,CERV!$A:$A,C1236,CERV!$G:$G,D1236),
IF(AND(A1236="Cancer Screening for CKD patients", E1236="Cost per service ($USD)"),
SUMIFS(CANSCRN!$E:$E,CANSCRN!$A:$A,C1236,CANSCRN!$G:$G,D1236),
IF(AND(A1236="PSA Testing", E1236="Total Expenditure ($USD per 100,000 patients)"),
SUMIFS(PSA!$F:$F,PSA!$A:$A,C1236,PSA!$G:$G,D1236),
IF(AND(A1236="Colorectal Cancer Screening", E1236="Total Expenditure ($USD per 100,000 patients)"),
SUMIFS(COL!$F:$F,COL!$A:$A,C1236,COL!$G:$G,D1236),
IF(AND(A1236="Cervical Cancer Screening", E1236="Total Expenditure ($USD per 100,000 patients)"),
SUMIFS(CERV!$F:$F,CERV!$A:$A,C1236,CERV!$G:$G,D1236),
SUMIFS(CANSCRN!$F:$F,CANSCRN!$A:$A,C1236,CANSCRN!$G:$G,D1236))))))))))))</f>
        <v>15863.123061627268</v>
      </c>
    </row>
    <row r="1237" spans="1:6" x14ac:dyDescent="0.2">
      <c r="A1237" s="24" t="s">
        <v>105</v>
      </c>
      <c r="B1237" s="24" t="s">
        <v>101</v>
      </c>
      <c r="C1237" s="24" t="s">
        <v>40</v>
      </c>
      <c r="D1237" s="24">
        <v>2012</v>
      </c>
      <c r="E1237" s="24" t="s">
        <v>102</v>
      </c>
      <c r="F1237">
        <f>IF(AND(A1237="PSA Testing", E1237= "Utilization Rate (per 100,000 patients)"),
SUMIFS(PSA!$D:$D,PSA!$A:$A,C1237,PSA!$G:$G,D1237),
IF(AND(A1237="Colorectal Cancer Screening", E1237="Utilization Rate (per 100,000 patients)"),
SUMIFS(COL!$D:$D,COL!$A:$A,C1237,COL!$G:$G, D1237),
IF(AND(A1237="Cervical Cancer Screening", E1237="Utilization Rate (per 100,000 patients)"),
SUMIFS(CERV!$D:$D,CERV!$A:$A,C1237,CERV!$G:$G,D1237),
IF(AND(A1237="Cancer Screening for CKD patients", E1237="Utilization Rate (per 100,000 patients)"),
SUMIFS(CANSCRN!$D:$D,CANSCRN!$A:$A,C1237,CANSCRN!$G:$G,D1237),
IF(AND(A1237="PSA Testing", E1237="Cost per service ($USD)"),
SUMIFS(PSA!$E:$E,PSA!$A:$A,C1237,PSA!$G:$G,D1237),
IF(AND(A1237="Colorectal Cancer Screening", E1237="Cost per service ($USD)"),
SUMIFS(COL!$E:$E,COL!$A:$A,C1237,COL!$G:$G,D1237),
IF(AND(A1237="Cervical Cancer Screening", E1237="Cost per service ($USD)"),
SUMIFS(CERV!$E:$E,CERV!$A:$A,C1237,CERV!$G:$G,D1237),
IF(AND(A1237="Cancer Screening for CKD patients", E1237="Cost per service ($USD)"),
SUMIFS(CANSCRN!$E:$E,CANSCRN!$A:$A,C1237,CANSCRN!$G:$G,D1237),
IF(AND(A1237="PSA Testing", E1237="Total Expenditure ($USD per 100,000 patients)"),
SUMIFS(PSA!$F:$F,PSA!$A:$A,C1237,PSA!$G:$G,D1237),
IF(AND(A1237="Colorectal Cancer Screening", E1237="Total Expenditure ($USD per 100,000 patients)"),
SUMIFS(COL!$F:$F,COL!$A:$A,C1237,COL!$G:$G,D1237),
IF(AND(A1237="Cervical Cancer Screening", E1237="Total Expenditure ($USD per 100,000 patients)"),
SUMIFS(CERV!$F:$F,CERV!$A:$A,C1237,CERV!$G:$G,D1237),
SUMIFS(CANSCRN!$F:$F,CANSCRN!$A:$A,C1237,CANSCRN!$G:$G,D1237))))))))))))</f>
        <v>14276.443867618429</v>
      </c>
    </row>
    <row r="1238" spans="1:6" x14ac:dyDescent="0.2">
      <c r="A1238" s="24" t="s">
        <v>105</v>
      </c>
      <c r="B1238" s="24" t="s">
        <v>101</v>
      </c>
      <c r="C1238" s="24" t="s">
        <v>40</v>
      </c>
      <c r="D1238" s="24">
        <v>2013</v>
      </c>
      <c r="E1238" s="24" t="s">
        <v>102</v>
      </c>
      <c r="F1238">
        <f>IF(AND(A1238="PSA Testing", E1238= "Utilization Rate (per 100,000 patients)"),
SUMIFS(PSA!$D:$D,PSA!$A:$A,C1238,PSA!$G:$G,D1238),
IF(AND(A1238="Colorectal Cancer Screening", E1238="Utilization Rate (per 100,000 patients)"),
SUMIFS(COL!$D:$D,COL!$A:$A,C1238,COL!$G:$G, D1238),
IF(AND(A1238="Cervical Cancer Screening", E1238="Utilization Rate (per 100,000 patients)"),
SUMIFS(CERV!$D:$D,CERV!$A:$A,C1238,CERV!$G:$G,D1238),
IF(AND(A1238="Cancer Screening for CKD patients", E1238="Utilization Rate (per 100,000 patients)"),
SUMIFS(CANSCRN!$D:$D,CANSCRN!$A:$A,C1238,CANSCRN!$G:$G,D1238),
IF(AND(A1238="PSA Testing", E1238="Cost per service ($USD)"),
SUMIFS(PSA!$E:$E,PSA!$A:$A,C1238,PSA!$G:$G,D1238),
IF(AND(A1238="Colorectal Cancer Screening", E1238="Cost per service ($USD)"),
SUMIFS(COL!$E:$E,COL!$A:$A,C1238,COL!$G:$G,D1238),
IF(AND(A1238="Cervical Cancer Screening", E1238="Cost per service ($USD)"),
SUMIFS(CERV!$E:$E,CERV!$A:$A,C1238,CERV!$G:$G,D1238),
IF(AND(A1238="Cancer Screening for CKD patients", E1238="Cost per service ($USD)"),
SUMIFS(CANSCRN!$E:$E,CANSCRN!$A:$A,C1238,CANSCRN!$G:$G,D1238),
IF(AND(A1238="PSA Testing", E1238="Total Expenditure ($USD per 100,000 patients)"),
SUMIFS(PSA!$F:$F,PSA!$A:$A,C1238,PSA!$G:$G,D1238),
IF(AND(A1238="Colorectal Cancer Screening", E1238="Total Expenditure ($USD per 100,000 patients)"),
SUMIFS(COL!$F:$F,COL!$A:$A,C1238,COL!$G:$G,D1238),
IF(AND(A1238="Cervical Cancer Screening", E1238="Total Expenditure ($USD per 100,000 patients)"),
SUMIFS(CERV!$F:$F,CERV!$A:$A,C1238,CERV!$G:$G,D1238),
SUMIFS(CANSCRN!$F:$F,CANSCRN!$A:$A,C1238,CANSCRN!$G:$G,D1238))))))))))))</f>
        <v>12523.116909081822</v>
      </c>
    </row>
    <row r="1239" spans="1:6" x14ac:dyDescent="0.2">
      <c r="A1239" s="24" t="s">
        <v>105</v>
      </c>
      <c r="B1239" s="24" t="s">
        <v>101</v>
      </c>
      <c r="C1239" s="24" t="s">
        <v>40</v>
      </c>
      <c r="D1239" s="24">
        <v>2014</v>
      </c>
      <c r="E1239" s="24" t="s">
        <v>102</v>
      </c>
      <c r="F1239">
        <f>IF(AND(A1239="PSA Testing", E1239= "Utilization Rate (per 100,000 patients)"),
SUMIFS(PSA!$D:$D,PSA!$A:$A,C1239,PSA!$G:$G,D1239),
IF(AND(A1239="Colorectal Cancer Screening", E1239="Utilization Rate (per 100,000 patients)"),
SUMIFS(COL!$D:$D,COL!$A:$A,C1239,COL!$G:$G, D1239),
IF(AND(A1239="Cervical Cancer Screening", E1239="Utilization Rate (per 100,000 patients)"),
SUMIFS(CERV!$D:$D,CERV!$A:$A,C1239,CERV!$G:$G,D1239),
IF(AND(A1239="Cancer Screening for CKD patients", E1239="Utilization Rate (per 100,000 patients)"),
SUMIFS(CANSCRN!$D:$D,CANSCRN!$A:$A,C1239,CANSCRN!$G:$G,D1239),
IF(AND(A1239="PSA Testing", E1239="Cost per service ($USD)"),
SUMIFS(PSA!$E:$E,PSA!$A:$A,C1239,PSA!$G:$G,D1239),
IF(AND(A1239="Colorectal Cancer Screening", E1239="Cost per service ($USD)"),
SUMIFS(COL!$E:$E,COL!$A:$A,C1239,COL!$G:$G,D1239),
IF(AND(A1239="Cervical Cancer Screening", E1239="Cost per service ($USD)"),
SUMIFS(CERV!$E:$E,CERV!$A:$A,C1239,CERV!$G:$G,D1239),
IF(AND(A1239="Cancer Screening for CKD patients", E1239="Cost per service ($USD)"),
SUMIFS(CANSCRN!$E:$E,CANSCRN!$A:$A,C1239,CANSCRN!$G:$G,D1239),
IF(AND(A1239="PSA Testing", E1239="Total Expenditure ($USD per 100,000 patients)"),
SUMIFS(PSA!$F:$F,PSA!$A:$A,C1239,PSA!$G:$G,D1239),
IF(AND(A1239="Colorectal Cancer Screening", E1239="Total Expenditure ($USD per 100,000 patients)"),
SUMIFS(COL!$F:$F,COL!$A:$A,C1239,COL!$G:$G,D1239),
IF(AND(A1239="Cervical Cancer Screening", E1239="Total Expenditure ($USD per 100,000 patients)"),
SUMIFS(CERV!$F:$F,CERV!$A:$A,C1239,CERV!$G:$G,D1239),
SUMIFS(CANSCRN!$F:$F,CANSCRN!$A:$A,C1239,CANSCRN!$G:$G,D1239))))))))))))</f>
        <v>5801.0584150739878</v>
      </c>
    </row>
    <row r="1240" spans="1:6" x14ac:dyDescent="0.2">
      <c r="A1240" s="24" t="s">
        <v>105</v>
      </c>
      <c r="B1240" s="24" t="s">
        <v>101</v>
      </c>
      <c r="C1240" s="24" t="s">
        <v>40</v>
      </c>
      <c r="D1240" s="24">
        <v>2015</v>
      </c>
      <c r="E1240" s="24" t="s">
        <v>102</v>
      </c>
      <c r="F1240">
        <f>IF(AND(A1240="PSA Testing", E1240= "Utilization Rate (per 100,000 patients)"),
SUMIFS(PSA!$D:$D,PSA!$A:$A,C1240,PSA!$G:$G,D1240),
IF(AND(A1240="Colorectal Cancer Screening", E1240="Utilization Rate (per 100,000 patients)"),
SUMIFS(COL!$D:$D,COL!$A:$A,C1240,COL!$G:$G, D1240),
IF(AND(A1240="Cervical Cancer Screening", E1240="Utilization Rate (per 100,000 patients)"),
SUMIFS(CERV!$D:$D,CERV!$A:$A,C1240,CERV!$G:$G,D1240),
IF(AND(A1240="Cancer Screening for CKD patients", E1240="Utilization Rate (per 100,000 patients)"),
SUMIFS(CANSCRN!$D:$D,CANSCRN!$A:$A,C1240,CANSCRN!$G:$G,D1240),
IF(AND(A1240="PSA Testing", E1240="Cost per service ($USD)"),
SUMIFS(PSA!$E:$E,PSA!$A:$A,C1240,PSA!$G:$G,D1240),
IF(AND(A1240="Colorectal Cancer Screening", E1240="Cost per service ($USD)"),
SUMIFS(COL!$E:$E,COL!$A:$A,C1240,COL!$G:$G,D1240),
IF(AND(A1240="Cervical Cancer Screening", E1240="Cost per service ($USD)"),
SUMIFS(CERV!$E:$E,CERV!$A:$A,C1240,CERV!$G:$G,D1240),
IF(AND(A1240="Cancer Screening for CKD patients", E1240="Cost per service ($USD)"),
SUMIFS(CANSCRN!$E:$E,CANSCRN!$A:$A,C1240,CANSCRN!$G:$G,D1240),
IF(AND(A1240="PSA Testing", E1240="Total Expenditure ($USD per 100,000 patients)"),
SUMIFS(PSA!$F:$F,PSA!$A:$A,C1240,PSA!$G:$G,D1240),
IF(AND(A1240="Colorectal Cancer Screening", E1240="Total Expenditure ($USD per 100,000 patients)"),
SUMIFS(COL!$F:$F,COL!$A:$A,C1240,COL!$G:$G,D1240),
IF(AND(A1240="Cervical Cancer Screening", E1240="Total Expenditure ($USD per 100,000 patients)"),
SUMIFS(CERV!$F:$F,CERV!$A:$A,C1240,CERV!$G:$G,D1240),
SUMIFS(CANSCRN!$F:$F,CANSCRN!$A:$A,C1240,CANSCRN!$G:$G,D1240))))))))))))</f>
        <v>6187.673298633069</v>
      </c>
    </row>
    <row r="1241" spans="1:6" x14ac:dyDescent="0.2">
      <c r="A1241" s="24" t="s">
        <v>105</v>
      </c>
      <c r="B1241" s="24" t="s">
        <v>101</v>
      </c>
      <c r="C1241" s="24" t="s">
        <v>40</v>
      </c>
      <c r="D1241" s="24">
        <v>2016</v>
      </c>
      <c r="E1241" s="24" t="s">
        <v>102</v>
      </c>
      <c r="F1241">
        <f>IF(AND(A1241="PSA Testing", E1241= "Utilization Rate (per 100,000 patients)"),
SUMIFS(PSA!$D:$D,PSA!$A:$A,C1241,PSA!$G:$G,D1241),
IF(AND(A1241="Colorectal Cancer Screening", E1241="Utilization Rate (per 100,000 patients)"),
SUMIFS(COL!$D:$D,COL!$A:$A,C1241,COL!$G:$G, D1241),
IF(AND(A1241="Cervical Cancer Screening", E1241="Utilization Rate (per 100,000 patients)"),
SUMIFS(CERV!$D:$D,CERV!$A:$A,C1241,CERV!$G:$G,D1241),
IF(AND(A1241="Cancer Screening for CKD patients", E1241="Utilization Rate (per 100,000 patients)"),
SUMIFS(CANSCRN!$D:$D,CANSCRN!$A:$A,C1241,CANSCRN!$G:$G,D1241),
IF(AND(A1241="PSA Testing", E1241="Cost per service ($USD)"),
SUMIFS(PSA!$E:$E,PSA!$A:$A,C1241,PSA!$G:$G,D1241),
IF(AND(A1241="Colorectal Cancer Screening", E1241="Cost per service ($USD)"),
SUMIFS(COL!$E:$E,COL!$A:$A,C1241,COL!$G:$G,D1241),
IF(AND(A1241="Cervical Cancer Screening", E1241="Cost per service ($USD)"),
SUMIFS(CERV!$E:$E,CERV!$A:$A,C1241,CERV!$G:$G,D1241),
IF(AND(A1241="Cancer Screening for CKD patients", E1241="Cost per service ($USD)"),
SUMIFS(CANSCRN!$E:$E,CANSCRN!$A:$A,C1241,CANSCRN!$G:$G,D1241),
IF(AND(A1241="PSA Testing", E1241="Total Expenditure ($USD per 100,000 patients)"),
SUMIFS(PSA!$F:$F,PSA!$A:$A,C1241,PSA!$G:$G,D1241),
IF(AND(A1241="Colorectal Cancer Screening", E1241="Total Expenditure ($USD per 100,000 patients)"),
SUMIFS(COL!$F:$F,COL!$A:$A,C1241,COL!$G:$G,D1241),
IF(AND(A1241="Cervical Cancer Screening", E1241="Total Expenditure ($USD per 100,000 patients)"),
SUMIFS(CERV!$F:$F,CERV!$A:$A,C1241,CERV!$G:$G,D1241),
SUMIFS(CANSCRN!$F:$F,CANSCRN!$A:$A,C1241,CANSCRN!$G:$G,D1241))))))))))))</f>
        <v>9554.968556832353</v>
      </c>
    </row>
    <row r="1242" spans="1:6" x14ac:dyDescent="0.2">
      <c r="A1242" s="24" t="s">
        <v>105</v>
      </c>
      <c r="B1242" s="24" t="s">
        <v>101</v>
      </c>
      <c r="C1242" s="24" t="s">
        <v>40</v>
      </c>
      <c r="D1242" s="24">
        <v>2017</v>
      </c>
      <c r="E1242" s="24" t="s">
        <v>102</v>
      </c>
      <c r="F1242">
        <f>IF(AND(A1242="PSA Testing", E1242= "Utilization Rate (per 100,000 patients)"),
SUMIFS(PSA!$D:$D,PSA!$A:$A,C1242,PSA!$G:$G,D1242),
IF(AND(A1242="Colorectal Cancer Screening", E1242="Utilization Rate (per 100,000 patients)"),
SUMIFS(COL!$D:$D,COL!$A:$A,C1242,COL!$G:$G, D1242),
IF(AND(A1242="Cervical Cancer Screening", E1242="Utilization Rate (per 100,000 patients)"),
SUMIFS(CERV!$D:$D,CERV!$A:$A,C1242,CERV!$G:$G,D1242),
IF(AND(A1242="Cancer Screening for CKD patients", E1242="Utilization Rate (per 100,000 patients)"),
SUMIFS(CANSCRN!$D:$D,CANSCRN!$A:$A,C1242,CANSCRN!$G:$G,D1242),
IF(AND(A1242="PSA Testing", E1242="Cost per service ($USD)"),
SUMIFS(PSA!$E:$E,PSA!$A:$A,C1242,PSA!$G:$G,D1242),
IF(AND(A1242="Colorectal Cancer Screening", E1242="Cost per service ($USD)"),
SUMIFS(COL!$E:$E,COL!$A:$A,C1242,COL!$G:$G,D1242),
IF(AND(A1242="Cervical Cancer Screening", E1242="Cost per service ($USD)"),
SUMIFS(CERV!$E:$E,CERV!$A:$A,C1242,CERV!$G:$G,D1242),
IF(AND(A1242="Cancer Screening for CKD patients", E1242="Cost per service ($USD)"),
SUMIFS(CANSCRN!$E:$E,CANSCRN!$A:$A,C1242,CANSCRN!$G:$G,D1242),
IF(AND(A1242="PSA Testing", E1242="Total Expenditure ($USD per 100,000 patients)"),
SUMIFS(PSA!$F:$F,PSA!$A:$A,C1242,PSA!$G:$G,D1242),
IF(AND(A1242="Colorectal Cancer Screening", E1242="Total Expenditure ($USD per 100,000 patients)"),
SUMIFS(COL!$F:$F,COL!$A:$A,C1242,COL!$G:$G,D1242),
IF(AND(A1242="Cervical Cancer Screening", E1242="Total Expenditure ($USD per 100,000 patients)"),
SUMIFS(CERV!$F:$F,CERV!$A:$A,C1242,CERV!$G:$G,D1242),
SUMIFS(CANSCRN!$F:$F,CANSCRN!$A:$A,C1242,CANSCRN!$G:$G,D1242))))))))))))</f>
        <v>7517.8541253479671</v>
      </c>
    </row>
    <row r="1243" spans="1:6" x14ac:dyDescent="0.2">
      <c r="A1243" s="24" t="s">
        <v>105</v>
      </c>
      <c r="B1243" s="24" t="s">
        <v>101</v>
      </c>
      <c r="C1243" s="24" t="s">
        <v>40</v>
      </c>
      <c r="D1243" s="24">
        <v>2018</v>
      </c>
      <c r="E1243" s="24" t="s">
        <v>102</v>
      </c>
      <c r="F1243">
        <f>IF(AND(A1243="PSA Testing", E1243= "Utilization Rate (per 100,000 patients)"),
SUMIFS(PSA!$D:$D,PSA!$A:$A,C1243,PSA!$G:$G,D1243),
IF(AND(A1243="Colorectal Cancer Screening", E1243="Utilization Rate (per 100,000 patients)"),
SUMIFS(COL!$D:$D,COL!$A:$A,C1243,COL!$G:$G, D1243),
IF(AND(A1243="Cervical Cancer Screening", E1243="Utilization Rate (per 100,000 patients)"),
SUMIFS(CERV!$D:$D,CERV!$A:$A,C1243,CERV!$G:$G,D1243),
IF(AND(A1243="Cancer Screening for CKD patients", E1243="Utilization Rate (per 100,000 patients)"),
SUMIFS(CANSCRN!$D:$D,CANSCRN!$A:$A,C1243,CANSCRN!$G:$G,D1243),
IF(AND(A1243="PSA Testing", E1243="Cost per service ($USD)"),
SUMIFS(PSA!$E:$E,PSA!$A:$A,C1243,PSA!$G:$G,D1243),
IF(AND(A1243="Colorectal Cancer Screening", E1243="Cost per service ($USD)"),
SUMIFS(COL!$E:$E,COL!$A:$A,C1243,COL!$G:$G,D1243),
IF(AND(A1243="Cervical Cancer Screening", E1243="Cost per service ($USD)"),
SUMIFS(CERV!$E:$E,CERV!$A:$A,C1243,CERV!$G:$G,D1243),
IF(AND(A1243="Cancer Screening for CKD patients", E1243="Cost per service ($USD)"),
SUMIFS(CANSCRN!$E:$E,CANSCRN!$A:$A,C1243,CANSCRN!$G:$G,D1243),
IF(AND(A1243="PSA Testing", E1243="Total Expenditure ($USD per 100,000 patients)"),
SUMIFS(PSA!$F:$F,PSA!$A:$A,C1243,PSA!$G:$G,D1243),
IF(AND(A1243="Colorectal Cancer Screening", E1243="Total Expenditure ($USD per 100,000 patients)"),
SUMIFS(COL!$F:$F,COL!$A:$A,C1243,COL!$G:$G,D1243),
IF(AND(A1243="Cervical Cancer Screening", E1243="Total Expenditure ($USD per 100,000 patients)"),
SUMIFS(CERV!$F:$F,CERV!$A:$A,C1243,CERV!$G:$G,D1243),
SUMIFS(CANSCRN!$F:$F,CANSCRN!$A:$A,C1243,CANSCRN!$G:$G,D1243))))))))))))</f>
        <v>6648.6633758574262</v>
      </c>
    </row>
    <row r="1244" spans="1:6" x14ac:dyDescent="0.2">
      <c r="A1244" s="24" t="s">
        <v>105</v>
      </c>
      <c r="B1244" s="24" t="s">
        <v>101</v>
      </c>
      <c r="C1244" s="24" t="s">
        <v>40</v>
      </c>
      <c r="D1244" s="24">
        <v>2019</v>
      </c>
      <c r="E1244" s="24" t="s">
        <v>102</v>
      </c>
      <c r="F1244">
        <f>IF(AND(A1244="PSA Testing", E1244= "Utilization Rate (per 100,000 patients)"),
SUMIFS(PSA!$D:$D,PSA!$A:$A,C1244,PSA!$G:$G,D1244),
IF(AND(A1244="Colorectal Cancer Screening", E1244="Utilization Rate (per 100,000 patients)"),
SUMIFS(COL!$D:$D,COL!$A:$A,C1244,COL!$G:$G, D1244),
IF(AND(A1244="Cervical Cancer Screening", E1244="Utilization Rate (per 100,000 patients)"),
SUMIFS(CERV!$D:$D,CERV!$A:$A,C1244,CERV!$G:$G,D1244),
IF(AND(A1244="Cancer Screening for CKD patients", E1244="Utilization Rate (per 100,000 patients)"),
SUMIFS(CANSCRN!$D:$D,CANSCRN!$A:$A,C1244,CANSCRN!$G:$G,D1244),
IF(AND(A1244="PSA Testing", E1244="Cost per service ($USD)"),
SUMIFS(PSA!$E:$E,PSA!$A:$A,C1244,PSA!$G:$G,D1244),
IF(AND(A1244="Colorectal Cancer Screening", E1244="Cost per service ($USD)"),
SUMIFS(COL!$E:$E,COL!$A:$A,C1244,COL!$G:$G,D1244),
IF(AND(A1244="Cervical Cancer Screening", E1244="Cost per service ($USD)"),
SUMIFS(CERV!$E:$E,CERV!$A:$A,C1244,CERV!$G:$G,D1244),
IF(AND(A1244="Cancer Screening for CKD patients", E1244="Cost per service ($USD)"),
SUMIFS(CANSCRN!$E:$E,CANSCRN!$A:$A,C1244,CANSCRN!$G:$G,D1244),
IF(AND(A1244="PSA Testing", E1244="Total Expenditure ($USD per 100,000 patients)"),
SUMIFS(PSA!$F:$F,PSA!$A:$A,C1244,PSA!$G:$G,D1244),
IF(AND(A1244="Colorectal Cancer Screening", E1244="Total Expenditure ($USD per 100,000 patients)"),
SUMIFS(COL!$F:$F,COL!$A:$A,C1244,COL!$G:$G,D1244),
IF(AND(A1244="Cervical Cancer Screening", E1244="Total Expenditure ($USD per 100,000 patients)"),
SUMIFS(CERV!$F:$F,CERV!$A:$A,C1244,CERV!$G:$G,D1244),
SUMIFS(CANSCRN!$F:$F,CANSCRN!$A:$A,C1244,CANSCRN!$G:$G,D1244))))))))))))</f>
        <v>5767.2928160773708</v>
      </c>
    </row>
    <row r="1245" spans="1:6" x14ac:dyDescent="0.2">
      <c r="A1245" s="24" t="s">
        <v>105</v>
      </c>
      <c r="B1245" s="24" t="s">
        <v>101</v>
      </c>
      <c r="C1245" s="24" t="s">
        <v>41</v>
      </c>
      <c r="D1245" s="24">
        <v>2009</v>
      </c>
      <c r="E1245" s="24" t="s">
        <v>102</v>
      </c>
      <c r="F1245">
        <f>IF(AND(A1245="PSA Testing", E1245= "Utilization Rate (per 100,000 patients)"),
SUMIFS(PSA!$D:$D,PSA!$A:$A,C1245,PSA!$G:$G,D1245),
IF(AND(A1245="Colorectal Cancer Screening", E1245="Utilization Rate (per 100,000 patients)"),
SUMIFS(COL!$D:$D,COL!$A:$A,C1245,COL!$G:$G, D1245),
IF(AND(A1245="Cervical Cancer Screening", E1245="Utilization Rate (per 100,000 patients)"),
SUMIFS(CERV!$D:$D,CERV!$A:$A,C1245,CERV!$G:$G,D1245),
IF(AND(A1245="Cancer Screening for CKD patients", E1245="Utilization Rate (per 100,000 patients)"),
SUMIFS(CANSCRN!$D:$D,CANSCRN!$A:$A,C1245,CANSCRN!$G:$G,D1245),
IF(AND(A1245="PSA Testing", E1245="Cost per service ($USD)"),
SUMIFS(PSA!$E:$E,PSA!$A:$A,C1245,PSA!$G:$G,D1245),
IF(AND(A1245="Colorectal Cancer Screening", E1245="Cost per service ($USD)"),
SUMIFS(COL!$E:$E,COL!$A:$A,C1245,COL!$G:$G,D1245),
IF(AND(A1245="Cervical Cancer Screening", E1245="Cost per service ($USD)"),
SUMIFS(CERV!$E:$E,CERV!$A:$A,C1245,CERV!$G:$G,D1245),
IF(AND(A1245="Cancer Screening for CKD patients", E1245="Cost per service ($USD)"),
SUMIFS(CANSCRN!$E:$E,CANSCRN!$A:$A,C1245,CANSCRN!$G:$G,D1245),
IF(AND(A1245="PSA Testing", E1245="Total Expenditure ($USD per 100,000 patients)"),
SUMIFS(PSA!$F:$F,PSA!$A:$A,C1245,PSA!$G:$G,D1245),
IF(AND(A1245="Colorectal Cancer Screening", E1245="Total Expenditure ($USD per 100,000 patients)"),
SUMIFS(COL!$F:$F,COL!$A:$A,C1245,COL!$G:$G,D1245),
IF(AND(A1245="Cervical Cancer Screening", E1245="Total Expenditure ($USD per 100,000 patients)"),
SUMIFS(CERV!$F:$F,CERV!$A:$A,C1245,CERV!$G:$G,D1245),
SUMIFS(CANSCRN!$F:$F,CANSCRN!$A:$A,C1245,CANSCRN!$G:$G,D1245))))))))))))</f>
        <v>13283.828382838283</v>
      </c>
    </row>
    <row r="1246" spans="1:6" x14ac:dyDescent="0.2">
      <c r="A1246" s="24" t="s">
        <v>105</v>
      </c>
      <c r="B1246" s="24" t="s">
        <v>101</v>
      </c>
      <c r="C1246" s="24" t="s">
        <v>41</v>
      </c>
      <c r="D1246" s="24">
        <v>2010</v>
      </c>
      <c r="E1246" s="24" t="s">
        <v>102</v>
      </c>
      <c r="F1246">
        <f>IF(AND(A1246="PSA Testing", E1246= "Utilization Rate (per 100,000 patients)"),
SUMIFS(PSA!$D:$D,PSA!$A:$A,C1246,PSA!$G:$G,D1246),
IF(AND(A1246="Colorectal Cancer Screening", E1246="Utilization Rate (per 100,000 patients)"),
SUMIFS(COL!$D:$D,COL!$A:$A,C1246,COL!$G:$G, D1246),
IF(AND(A1246="Cervical Cancer Screening", E1246="Utilization Rate (per 100,000 patients)"),
SUMIFS(CERV!$D:$D,CERV!$A:$A,C1246,CERV!$G:$G,D1246),
IF(AND(A1246="Cancer Screening for CKD patients", E1246="Utilization Rate (per 100,000 patients)"),
SUMIFS(CANSCRN!$D:$D,CANSCRN!$A:$A,C1246,CANSCRN!$G:$G,D1246),
IF(AND(A1246="PSA Testing", E1246="Cost per service ($USD)"),
SUMIFS(PSA!$E:$E,PSA!$A:$A,C1246,PSA!$G:$G,D1246),
IF(AND(A1246="Colorectal Cancer Screening", E1246="Cost per service ($USD)"),
SUMIFS(COL!$E:$E,COL!$A:$A,C1246,COL!$G:$G,D1246),
IF(AND(A1246="Cervical Cancer Screening", E1246="Cost per service ($USD)"),
SUMIFS(CERV!$E:$E,CERV!$A:$A,C1246,CERV!$G:$G,D1246),
IF(AND(A1246="Cancer Screening for CKD patients", E1246="Cost per service ($USD)"),
SUMIFS(CANSCRN!$E:$E,CANSCRN!$A:$A,C1246,CANSCRN!$G:$G,D1246),
IF(AND(A1246="PSA Testing", E1246="Total Expenditure ($USD per 100,000 patients)"),
SUMIFS(PSA!$F:$F,PSA!$A:$A,C1246,PSA!$G:$G,D1246),
IF(AND(A1246="Colorectal Cancer Screening", E1246="Total Expenditure ($USD per 100,000 patients)"),
SUMIFS(COL!$F:$F,COL!$A:$A,C1246,COL!$G:$G,D1246),
IF(AND(A1246="Cervical Cancer Screening", E1246="Total Expenditure ($USD per 100,000 patients)"),
SUMIFS(CERV!$F:$F,CERV!$A:$A,C1246,CERV!$G:$G,D1246),
SUMIFS(CANSCRN!$F:$F,CANSCRN!$A:$A,C1246,CANSCRN!$G:$G,D1246))))))))))))</f>
        <v>12302.904564315351</v>
      </c>
    </row>
    <row r="1247" spans="1:6" x14ac:dyDescent="0.2">
      <c r="A1247" s="24" t="s">
        <v>105</v>
      </c>
      <c r="B1247" s="24" t="s">
        <v>101</v>
      </c>
      <c r="C1247" s="24" t="s">
        <v>41</v>
      </c>
      <c r="D1247" s="24">
        <v>2011</v>
      </c>
      <c r="E1247" s="24" t="s">
        <v>102</v>
      </c>
      <c r="F1247">
        <f>IF(AND(A1247="PSA Testing", E1247= "Utilization Rate (per 100,000 patients)"),
SUMIFS(PSA!$D:$D,PSA!$A:$A,C1247,PSA!$G:$G,D1247),
IF(AND(A1247="Colorectal Cancer Screening", E1247="Utilization Rate (per 100,000 patients)"),
SUMIFS(COL!$D:$D,COL!$A:$A,C1247,COL!$G:$G, D1247),
IF(AND(A1247="Cervical Cancer Screening", E1247="Utilization Rate (per 100,000 patients)"),
SUMIFS(CERV!$D:$D,CERV!$A:$A,C1247,CERV!$G:$G,D1247),
IF(AND(A1247="Cancer Screening for CKD patients", E1247="Utilization Rate (per 100,000 patients)"),
SUMIFS(CANSCRN!$D:$D,CANSCRN!$A:$A,C1247,CANSCRN!$G:$G,D1247),
IF(AND(A1247="PSA Testing", E1247="Cost per service ($USD)"),
SUMIFS(PSA!$E:$E,PSA!$A:$A,C1247,PSA!$G:$G,D1247),
IF(AND(A1247="Colorectal Cancer Screening", E1247="Cost per service ($USD)"),
SUMIFS(COL!$E:$E,COL!$A:$A,C1247,COL!$G:$G,D1247),
IF(AND(A1247="Cervical Cancer Screening", E1247="Cost per service ($USD)"),
SUMIFS(CERV!$E:$E,CERV!$A:$A,C1247,CERV!$G:$G,D1247),
IF(AND(A1247="Cancer Screening for CKD patients", E1247="Cost per service ($USD)"),
SUMIFS(CANSCRN!$E:$E,CANSCRN!$A:$A,C1247,CANSCRN!$G:$G,D1247),
IF(AND(A1247="PSA Testing", E1247="Total Expenditure ($USD per 100,000 patients)"),
SUMIFS(PSA!$F:$F,PSA!$A:$A,C1247,PSA!$G:$G,D1247),
IF(AND(A1247="Colorectal Cancer Screening", E1247="Total Expenditure ($USD per 100,000 patients)"),
SUMIFS(COL!$F:$F,COL!$A:$A,C1247,COL!$G:$G,D1247),
IF(AND(A1247="Cervical Cancer Screening", E1247="Total Expenditure ($USD per 100,000 patients)"),
SUMIFS(CERV!$F:$F,CERV!$A:$A,C1247,CERV!$G:$G,D1247),
SUMIFS(CANSCRN!$F:$F,CANSCRN!$A:$A,C1247,CANSCRN!$G:$G,D1247))))))))))))</f>
        <v>9961.1542730299661</v>
      </c>
    </row>
    <row r="1248" spans="1:6" x14ac:dyDescent="0.2">
      <c r="A1248" s="24" t="s">
        <v>105</v>
      </c>
      <c r="B1248" s="24" t="s">
        <v>101</v>
      </c>
      <c r="C1248" s="24" t="s">
        <v>41</v>
      </c>
      <c r="D1248" s="24">
        <v>2012</v>
      </c>
      <c r="E1248" s="24" t="s">
        <v>102</v>
      </c>
      <c r="F1248">
        <f>IF(AND(A1248="PSA Testing", E1248= "Utilization Rate (per 100,000 patients)"),
SUMIFS(PSA!$D:$D,PSA!$A:$A,C1248,PSA!$G:$G,D1248),
IF(AND(A1248="Colorectal Cancer Screening", E1248="Utilization Rate (per 100,000 patients)"),
SUMIFS(COL!$D:$D,COL!$A:$A,C1248,COL!$G:$G, D1248),
IF(AND(A1248="Cervical Cancer Screening", E1248="Utilization Rate (per 100,000 patients)"),
SUMIFS(CERV!$D:$D,CERV!$A:$A,C1248,CERV!$G:$G,D1248),
IF(AND(A1248="Cancer Screening for CKD patients", E1248="Utilization Rate (per 100,000 patients)"),
SUMIFS(CANSCRN!$D:$D,CANSCRN!$A:$A,C1248,CANSCRN!$G:$G,D1248),
IF(AND(A1248="PSA Testing", E1248="Cost per service ($USD)"),
SUMIFS(PSA!$E:$E,PSA!$A:$A,C1248,PSA!$G:$G,D1248),
IF(AND(A1248="Colorectal Cancer Screening", E1248="Cost per service ($USD)"),
SUMIFS(COL!$E:$E,COL!$A:$A,C1248,COL!$G:$G,D1248),
IF(AND(A1248="Cervical Cancer Screening", E1248="Cost per service ($USD)"),
SUMIFS(CERV!$E:$E,CERV!$A:$A,C1248,CERV!$G:$G,D1248),
IF(AND(A1248="Cancer Screening for CKD patients", E1248="Cost per service ($USD)"),
SUMIFS(CANSCRN!$E:$E,CANSCRN!$A:$A,C1248,CANSCRN!$G:$G,D1248),
IF(AND(A1248="PSA Testing", E1248="Total Expenditure ($USD per 100,000 patients)"),
SUMIFS(PSA!$F:$F,PSA!$A:$A,C1248,PSA!$G:$G,D1248),
IF(AND(A1248="Colorectal Cancer Screening", E1248="Total Expenditure ($USD per 100,000 patients)"),
SUMIFS(COL!$F:$F,COL!$A:$A,C1248,COL!$G:$G,D1248),
IF(AND(A1248="Cervical Cancer Screening", E1248="Total Expenditure ($USD per 100,000 patients)"),
SUMIFS(CERV!$F:$F,CERV!$A:$A,C1248,CERV!$G:$G,D1248),
SUMIFS(CANSCRN!$F:$F,CANSCRN!$A:$A,C1248,CANSCRN!$G:$G,D1248))))))))))))</f>
        <v>8302.114803625378</v>
      </c>
    </row>
    <row r="1249" spans="1:6" x14ac:dyDescent="0.2">
      <c r="A1249" s="24" t="s">
        <v>105</v>
      </c>
      <c r="B1249" s="24" t="s">
        <v>101</v>
      </c>
      <c r="C1249" s="24" t="s">
        <v>41</v>
      </c>
      <c r="D1249" s="24">
        <v>2013</v>
      </c>
      <c r="E1249" s="24" t="s">
        <v>102</v>
      </c>
      <c r="F1249">
        <f>IF(AND(A1249="PSA Testing", E1249= "Utilization Rate (per 100,000 patients)"),
SUMIFS(PSA!$D:$D,PSA!$A:$A,C1249,PSA!$G:$G,D1249),
IF(AND(A1249="Colorectal Cancer Screening", E1249="Utilization Rate (per 100,000 patients)"),
SUMIFS(COL!$D:$D,COL!$A:$A,C1249,COL!$G:$G, D1249),
IF(AND(A1249="Cervical Cancer Screening", E1249="Utilization Rate (per 100,000 patients)"),
SUMIFS(CERV!$D:$D,CERV!$A:$A,C1249,CERV!$G:$G,D1249),
IF(AND(A1249="Cancer Screening for CKD patients", E1249="Utilization Rate (per 100,000 patients)"),
SUMIFS(CANSCRN!$D:$D,CANSCRN!$A:$A,C1249,CANSCRN!$G:$G,D1249),
IF(AND(A1249="PSA Testing", E1249="Cost per service ($USD)"),
SUMIFS(PSA!$E:$E,PSA!$A:$A,C1249,PSA!$G:$G,D1249),
IF(AND(A1249="Colorectal Cancer Screening", E1249="Cost per service ($USD)"),
SUMIFS(COL!$E:$E,COL!$A:$A,C1249,COL!$G:$G,D1249),
IF(AND(A1249="Cervical Cancer Screening", E1249="Cost per service ($USD)"),
SUMIFS(CERV!$E:$E,CERV!$A:$A,C1249,CERV!$G:$G,D1249),
IF(AND(A1249="Cancer Screening for CKD patients", E1249="Cost per service ($USD)"),
SUMIFS(CANSCRN!$E:$E,CANSCRN!$A:$A,C1249,CANSCRN!$G:$G,D1249),
IF(AND(A1249="PSA Testing", E1249="Total Expenditure ($USD per 100,000 patients)"),
SUMIFS(PSA!$F:$F,PSA!$A:$A,C1249,PSA!$G:$G,D1249),
IF(AND(A1249="Colorectal Cancer Screening", E1249="Total Expenditure ($USD per 100,000 patients)"),
SUMIFS(COL!$F:$F,COL!$A:$A,C1249,COL!$G:$G,D1249),
IF(AND(A1249="Cervical Cancer Screening", E1249="Total Expenditure ($USD per 100,000 patients)"),
SUMIFS(CERV!$F:$F,CERV!$A:$A,C1249,CERV!$G:$G,D1249),
SUMIFS(CANSCRN!$F:$F,CANSCRN!$A:$A,C1249,CANSCRN!$G:$G,D1249))))))))))))</f>
        <v>6580.3413772807535</v>
      </c>
    </row>
    <row r="1250" spans="1:6" x14ac:dyDescent="0.2">
      <c r="A1250" s="24" t="s">
        <v>105</v>
      </c>
      <c r="B1250" s="24" t="s">
        <v>101</v>
      </c>
      <c r="C1250" s="24" t="s">
        <v>41</v>
      </c>
      <c r="D1250" s="24">
        <v>2014</v>
      </c>
      <c r="E1250" s="24" t="s">
        <v>102</v>
      </c>
      <c r="F1250">
        <f>IF(AND(A1250="PSA Testing", E1250= "Utilization Rate (per 100,000 patients)"),
SUMIFS(PSA!$D:$D,PSA!$A:$A,C1250,PSA!$G:$G,D1250),
IF(AND(A1250="Colorectal Cancer Screening", E1250="Utilization Rate (per 100,000 patients)"),
SUMIFS(COL!$D:$D,COL!$A:$A,C1250,COL!$G:$G, D1250),
IF(AND(A1250="Cervical Cancer Screening", E1250="Utilization Rate (per 100,000 patients)"),
SUMIFS(CERV!$D:$D,CERV!$A:$A,C1250,CERV!$G:$G,D1250),
IF(AND(A1250="Cancer Screening for CKD patients", E1250="Utilization Rate (per 100,000 patients)"),
SUMIFS(CANSCRN!$D:$D,CANSCRN!$A:$A,C1250,CANSCRN!$G:$G,D1250),
IF(AND(A1250="PSA Testing", E1250="Cost per service ($USD)"),
SUMIFS(PSA!$E:$E,PSA!$A:$A,C1250,PSA!$G:$G,D1250),
IF(AND(A1250="Colorectal Cancer Screening", E1250="Cost per service ($USD)"),
SUMIFS(COL!$E:$E,COL!$A:$A,C1250,COL!$G:$G,D1250),
IF(AND(A1250="Cervical Cancer Screening", E1250="Cost per service ($USD)"),
SUMIFS(CERV!$E:$E,CERV!$A:$A,C1250,CERV!$G:$G,D1250),
IF(AND(A1250="Cancer Screening for CKD patients", E1250="Cost per service ($USD)"),
SUMIFS(CANSCRN!$E:$E,CANSCRN!$A:$A,C1250,CANSCRN!$G:$G,D1250),
IF(AND(A1250="PSA Testing", E1250="Total Expenditure ($USD per 100,000 patients)"),
SUMIFS(PSA!$F:$F,PSA!$A:$A,C1250,PSA!$G:$G,D1250),
IF(AND(A1250="Colorectal Cancer Screening", E1250="Total Expenditure ($USD per 100,000 patients)"),
SUMIFS(COL!$F:$F,COL!$A:$A,C1250,COL!$G:$G,D1250),
IF(AND(A1250="Cervical Cancer Screening", E1250="Total Expenditure ($USD per 100,000 patients)"),
SUMIFS(CERV!$F:$F,CERV!$A:$A,C1250,CERV!$G:$G,D1250),
SUMIFS(CANSCRN!$F:$F,CANSCRN!$A:$A,C1250,CANSCRN!$G:$G,D1250))))))))))))</f>
        <v>5982.2150363783348</v>
      </c>
    </row>
    <row r="1251" spans="1:6" x14ac:dyDescent="0.2">
      <c r="A1251" s="24" t="s">
        <v>105</v>
      </c>
      <c r="B1251" s="24" t="s">
        <v>101</v>
      </c>
      <c r="C1251" s="24" t="s">
        <v>41</v>
      </c>
      <c r="D1251" s="24">
        <v>2015</v>
      </c>
      <c r="E1251" s="24" t="s">
        <v>102</v>
      </c>
      <c r="F1251">
        <f>IF(AND(A1251="PSA Testing", E1251= "Utilization Rate (per 100,000 patients)"),
SUMIFS(PSA!$D:$D,PSA!$A:$A,C1251,PSA!$G:$G,D1251),
IF(AND(A1251="Colorectal Cancer Screening", E1251="Utilization Rate (per 100,000 patients)"),
SUMIFS(COL!$D:$D,COL!$A:$A,C1251,COL!$G:$G, D1251),
IF(AND(A1251="Cervical Cancer Screening", E1251="Utilization Rate (per 100,000 patients)"),
SUMIFS(CERV!$D:$D,CERV!$A:$A,C1251,CERV!$G:$G,D1251),
IF(AND(A1251="Cancer Screening for CKD patients", E1251="Utilization Rate (per 100,000 patients)"),
SUMIFS(CANSCRN!$D:$D,CANSCRN!$A:$A,C1251,CANSCRN!$G:$G,D1251),
IF(AND(A1251="PSA Testing", E1251="Cost per service ($USD)"),
SUMIFS(PSA!$E:$E,PSA!$A:$A,C1251,PSA!$G:$G,D1251),
IF(AND(A1251="Colorectal Cancer Screening", E1251="Cost per service ($USD)"),
SUMIFS(COL!$E:$E,COL!$A:$A,C1251,COL!$G:$G,D1251),
IF(AND(A1251="Cervical Cancer Screening", E1251="Cost per service ($USD)"),
SUMIFS(CERV!$E:$E,CERV!$A:$A,C1251,CERV!$G:$G,D1251),
IF(AND(A1251="Cancer Screening for CKD patients", E1251="Cost per service ($USD)"),
SUMIFS(CANSCRN!$E:$E,CANSCRN!$A:$A,C1251,CANSCRN!$G:$G,D1251),
IF(AND(A1251="PSA Testing", E1251="Total Expenditure ($USD per 100,000 patients)"),
SUMIFS(PSA!$F:$F,PSA!$A:$A,C1251,PSA!$G:$G,D1251),
IF(AND(A1251="Colorectal Cancer Screening", E1251="Total Expenditure ($USD per 100,000 patients)"),
SUMIFS(COL!$F:$F,COL!$A:$A,C1251,COL!$G:$G,D1251),
IF(AND(A1251="Cervical Cancer Screening", E1251="Total Expenditure ($USD per 100,000 patients)"),
SUMIFS(CERV!$F:$F,CERV!$A:$A,C1251,CERV!$G:$G,D1251),
SUMIFS(CANSCRN!$F:$F,CANSCRN!$A:$A,C1251,CANSCRN!$G:$G,D1251))))))))))))</f>
        <v>5071.8849840255589</v>
      </c>
    </row>
    <row r="1252" spans="1:6" x14ac:dyDescent="0.2">
      <c r="A1252" s="24" t="s">
        <v>105</v>
      </c>
      <c r="B1252" s="24" t="s">
        <v>101</v>
      </c>
      <c r="C1252" s="24" t="s">
        <v>41</v>
      </c>
      <c r="D1252" s="24">
        <v>2016</v>
      </c>
      <c r="E1252" s="24" t="s">
        <v>102</v>
      </c>
      <c r="F1252">
        <f>IF(AND(A1252="PSA Testing", E1252= "Utilization Rate (per 100,000 patients)"),
SUMIFS(PSA!$D:$D,PSA!$A:$A,C1252,PSA!$G:$G,D1252),
IF(AND(A1252="Colorectal Cancer Screening", E1252="Utilization Rate (per 100,000 patients)"),
SUMIFS(COL!$D:$D,COL!$A:$A,C1252,COL!$G:$G, D1252),
IF(AND(A1252="Cervical Cancer Screening", E1252="Utilization Rate (per 100,000 patients)"),
SUMIFS(CERV!$D:$D,CERV!$A:$A,C1252,CERV!$G:$G,D1252),
IF(AND(A1252="Cancer Screening for CKD patients", E1252="Utilization Rate (per 100,000 patients)"),
SUMIFS(CANSCRN!$D:$D,CANSCRN!$A:$A,C1252,CANSCRN!$G:$G,D1252),
IF(AND(A1252="PSA Testing", E1252="Cost per service ($USD)"),
SUMIFS(PSA!$E:$E,PSA!$A:$A,C1252,PSA!$G:$G,D1252),
IF(AND(A1252="Colorectal Cancer Screening", E1252="Cost per service ($USD)"),
SUMIFS(COL!$E:$E,COL!$A:$A,C1252,COL!$G:$G,D1252),
IF(AND(A1252="Cervical Cancer Screening", E1252="Cost per service ($USD)"),
SUMIFS(CERV!$E:$E,CERV!$A:$A,C1252,CERV!$G:$G,D1252),
IF(AND(A1252="Cancer Screening for CKD patients", E1252="Cost per service ($USD)"),
SUMIFS(CANSCRN!$E:$E,CANSCRN!$A:$A,C1252,CANSCRN!$G:$G,D1252),
IF(AND(A1252="PSA Testing", E1252="Total Expenditure ($USD per 100,000 patients)"),
SUMIFS(PSA!$F:$F,PSA!$A:$A,C1252,PSA!$G:$G,D1252),
IF(AND(A1252="Colorectal Cancer Screening", E1252="Total Expenditure ($USD per 100,000 patients)"),
SUMIFS(COL!$F:$F,COL!$A:$A,C1252,COL!$G:$G,D1252),
IF(AND(A1252="Cervical Cancer Screening", E1252="Total Expenditure ($USD per 100,000 patients)"),
SUMIFS(CERV!$F:$F,CERV!$A:$A,C1252,CERV!$G:$G,D1252),
SUMIFS(CANSCRN!$F:$F,CANSCRN!$A:$A,C1252,CANSCRN!$G:$G,D1252))))))))))))</f>
        <v>4851.5174589361468</v>
      </c>
    </row>
    <row r="1253" spans="1:6" x14ac:dyDescent="0.2">
      <c r="A1253" s="24" t="s">
        <v>105</v>
      </c>
      <c r="B1253" s="24" t="s">
        <v>101</v>
      </c>
      <c r="C1253" s="24" t="s">
        <v>41</v>
      </c>
      <c r="D1253" s="24">
        <v>2017</v>
      </c>
      <c r="E1253" s="24" t="s">
        <v>102</v>
      </c>
      <c r="F1253">
        <f>IF(AND(A1253="PSA Testing", E1253= "Utilization Rate (per 100,000 patients)"),
SUMIFS(PSA!$D:$D,PSA!$A:$A,C1253,PSA!$G:$G,D1253),
IF(AND(A1253="Colorectal Cancer Screening", E1253="Utilization Rate (per 100,000 patients)"),
SUMIFS(COL!$D:$D,COL!$A:$A,C1253,COL!$G:$G, D1253),
IF(AND(A1253="Cervical Cancer Screening", E1253="Utilization Rate (per 100,000 patients)"),
SUMIFS(CERV!$D:$D,CERV!$A:$A,C1253,CERV!$G:$G,D1253),
IF(AND(A1253="Cancer Screening for CKD patients", E1253="Utilization Rate (per 100,000 patients)"),
SUMIFS(CANSCRN!$D:$D,CANSCRN!$A:$A,C1253,CANSCRN!$G:$G,D1253),
IF(AND(A1253="PSA Testing", E1253="Cost per service ($USD)"),
SUMIFS(PSA!$E:$E,PSA!$A:$A,C1253,PSA!$G:$G,D1253),
IF(AND(A1253="Colorectal Cancer Screening", E1253="Cost per service ($USD)"),
SUMIFS(COL!$E:$E,COL!$A:$A,C1253,COL!$G:$G,D1253),
IF(AND(A1253="Cervical Cancer Screening", E1253="Cost per service ($USD)"),
SUMIFS(CERV!$E:$E,CERV!$A:$A,C1253,CERV!$G:$G,D1253),
IF(AND(A1253="Cancer Screening for CKD patients", E1253="Cost per service ($USD)"),
SUMIFS(CANSCRN!$E:$E,CANSCRN!$A:$A,C1253,CANSCRN!$G:$G,D1253),
IF(AND(A1253="PSA Testing", E1253="Total Expenditure ($USD per 100,000 patients)"),
SUMIFS(PSA!$F:$F,PSA!$A:$A,C1253,PSA!$G:$G,D1253),
IF(AND(A1253="Colorectal Cancer Screening", E1253="Total Expenditure ($USD per 100,000 patients)"),
SUMIFS(COL!$F:$F,COL!$A:$A,C1253,COL!$G:$G,D1253),
IF(AND(A1253="Cervical Cancer Screening", E1253="Total Expenditure ($USD per 100,000 patients)"),
SUMIFS(CERV!$F:$F,CERV!$A:$A,C1253,CERV!$G:$G,D1253),
SUMIFS(CANSCRN!$F:$F,CANSCRN!$A:$A,C1253,CANSCRN!$G:$G,D1253))))))))))))</f>
        <v>4228.8557213930353</v>
      </c>
    </row>
    <row r="1254" spans="1:6" x14ac:dyDescent="0.2">
      <c r="A1254" s="24" t="s">
        <v>105</v>
      </c>
      <c r="B1254" s="24" t="s">
        <v>101</v>
      </c>
      <c r="C1254" s="24" t="s">
        <v>41</v>
      </c>
      <c r="D1254" s="24">
        <v>2018</v>
      </c>
      <c r="E1254" s="24" t="s">
        <v>102</v>
      </c>
      <c r="F1254">
        <f>IF(AND(A1254="PSA Testing", E1254= "Utilization Rate (per 100,000 patients)"),
SUMIFS(PSA!$D:$D,PSA!$A:$A,C1254,PSA!$G:$G,D1254),
IF(AND(A1254="Colorectal Cancer Screening", E1254="Utilization Rate (per 100,000 patients)"),
SUMIFS(COL!$D:$D,COL!$A:$A,C1254,COL!$G:$G, D1254),
IF(AND(A1254="Cervical Cancer Screening", E1254="Utilization Rate (per 100,000 patients)"),
SUMIFS(CERV!$D:$D,CERV!$A:$A,C1254,CERV!$G:$G,D1254),
IF(AND(A1254="Cancer Screening for CKD patients", E1254="Utilization Rate (per 100,000 patients)"),
SUMIFS(CANSCRN!$D:$D,CANSCRN!$A:$A,C1254,CANSCRN!$G:$G,D1254),
IF(AND(A1254="PSA Testing", E1254="Cost per service ($USD)"),
SUMIFS(PSA!$E:$E,PSA!$A:$A,C1254,PSA!$G:$G,D1254),
IF(AND(A1254="Colorectal Cancer Screening", E1254="Cost per service ($USD)"),
SUMIFS(COL!$E:$E,COL!$A:$A,C1254,COL!$G:$G,D1254),
IF(AND(A1254="Cervical Cancer Screening", E1254="Cost per service ($USD)"),
SUMIFS(CERV!$E:$E,CERV!$A:$A,C1254,CERV!$G:$G,D1254),
IF(AND(A1254="Cancer Screening for CKD patients", E1254="Cost per service ($USD)"),
SUMIFS(CANSCRN!$E:$E,CANSCRN!$A:$A,C1254,CANSCRN!$G:$G,D1254),
IF(AND(A1254="PSA Testing", E1254="Total Expenditure ($USD per 100,000 patients)"),
SUMIFS(PSA!$F:$F,PSA!$A:$A,C1254,PSA!$G:$G,D1254),
IF(AND(A1254="Colorectal Cancer Screening", E1254="Total Expenditure ($USD per 100,000 patients)"),
SUMIFS(COL!$F:$F,COL!$A:$A,C1254,COL!$G:$G,D1254),
IF(AND(A1254="Cervical Cancer Screening", E1254="Total Expenditure ($USD per 100,000 patients)"),
SUMIFS(CERV!$F:$F,CERV!$A:$A,C1254,CERV!$G:$G,D1254),
SUMIFS(CANSCRN!$F:$F,CANSCRN!$A:$A,C1254,CANSCRN!$G:$G,D1254))))))))))))</f>
        <v>2839.0054664080412</v>
      </c>
    </row>
    <row r="1255" spans="1:6" x14ac:dyDescent="0.2">
      <c r="A1255" s="24" t="s">
        <v>105</v>
      </c>
      <c r="B1255" s="24" t="s">
        <v>101</v>
      </c>
      <c r="C1255" s="24" t="s">
        <v>41</v>
      </c>
      <c r="D1255" s="24">
        <v>2019</v>
      </c>
      <c r="E1255" s="24" t="s">
        <v>102</v>
      </c>
      <c r="F1255">
        <f>IF(AND(A1255="PSA Testing", E1255= "Utilization Rate (per 100,000 patients)"),
SUMIFS(PSA!$D:$D,PSA!$A:$A,C1255,PSA!$G:$G,D1255),
IF(AND(A1255="Colorectal Cancer Screening", E1255="Utilization Rate (per 100,000 patients)"),
SUMIFS(COL!$D:$D,COL!$A:$A,C1255,COL!$G:$G, D1255),
IF(AND(A1255="Cervical Cancer Screening", E1255="Utilization Rate (per 100,000 patients)"),
SUMIFS(CERV!$D:$D,CERV!$A:$A,C1255,CERV!$G:$G,D1255),
IF(AND(A1255="Cancer Screening for CKD patients", E1255="Utilization Rate (per 100,000 patients)"),
SUMIFS(CANSCRN!$D:$D,CANSCRN!$A:$A,C1255,CANSCRN!$G:$G,D1255),
IF(AND(A1255="PSA Testing", E1255="Cost per service ($USD)"),
SUMIFS(PSA!$E:$E,PSA!$A:$A,C1255,PSA!$G:$G,D1255),
IF(AND(A1255="Colorectal Cancer Screening", E1255="Cost per service ($USD)"),
SUMIFS(COL!$E:$E,COL!$A:$A,C1255,COL!$G:$G,D1255),
IF(AND(A1255="Cervical Cancer Screening", E1255="Cost per service ($USD)"),
SUMIFS(CERV!$E:$E,CERV!$A:$A,C1255,CERV!$G:$G,D1255),
IF(AND(A1255="Cancer Screening for CKD patients", E1255="Cost per service ($USD)"),
SUMIFS(CANSCRN!$E:$E,CANSCRN!$A:$A,C1255,CANSCRN!$G:$G,D1255),
IF(AND(A1255="PSA Testing", E1255="Total Expenditure ($USD per 100,000 patients)"),
SUMIFS(PSA!$F:$F,PSA!$A:$A,C1255,PSA!$G:$G,D1255),
IF(AND(A1255="Colorectal Cancer Screening", E1255="Total Expenditure ($USD per 100,000 patients)"),
SUMIFS(COL!$F:$F,COL!$A:$A,C1255,COL!$G:$G,D1255),
IF(AND(A1255="Cervical Cancer Screening", E1255="Total Expenditure ($USD per 100,000 patients)"),
SUMIFS(CERV!$F:$F,CERV!$A:$A,C1255,CERV!$G:$G,D1255),
SUMIFS(CANSCRN!$F:$F,CANSCRN!$A:$A,C1255,CANSCRN!$G:$G,D1255))))))))))))</f>
        <v>3176.7539897621195</v>
      </c>
    </row>
    <row r="1256" spans="1:6" x14ac:dyDescent="0.2">
      <c r="A1256" s="24" t="s">
        <v>105</v>
      </c>
      <c r="B1256" s="24" t="s">
        <v>101</v>
      </c>
      <c r="C1256" s="24" t="s">
        <v>42</v>
      </c>
      <c r="D1256" s="24">
        <v>2009</v>
      </c>
      <c r="E1256" s="24" t="s">
        <v>102</v>
      </c>
      <c r="F1256">
        <f>IF(AND(A1256="PSA Testing", E1256= "Utilization Rate (per 100,000 patients)"),
SUMIFS(PSA!$D:$D,PSA!$A:$A,C1256,PSA!$G:$G,D1256),
IF(AND(A1256="Colorectal Cancer Screening", E1256="Utilization Rate (per 100,000 patients)"),
SUMIFS(COL!$D:$D,COL!$A:$A,C1256,COL!$G:$G, D1256),
IF(AND(A1256="Cervical Cancer Screening", E1256="Utilization Rate (per 100,000 patients)"),
SUMIFS(CERV!$D:$D,CERV!$A:$A,C1256,CERV!$G:$G,D1256),
IF(AND(A1256="Cancer Screening for CKD patients", E1256="Utilization Rate (per 100,000 patients)"),
SUMIFS(CANSCRN!$D:$D,CANSCRN!$A:$A,C1256,CANSCRN!$G:$G,D1256),
IF(AND(A1256="PSA Testing", E1256="Cost per service ($USD)"),
SUMIFS(PSA!$E:$E,PSA!$A:$A,C1256,PSA!$G:$G,D1256),
IF(AND(A1256="Colorectal Cancer Screening", E1256="Cost per service ($USD)"),
SUMIFS(COL!$E:$E,COL!$A:$A,C1256,COL!$G:$G,D1256),
IF(AND(A1256="Cervical Cancer Screening", E1256="Cost per service ($USD)"),
SUMIFS(CERV!$E:$E,CERV!$A:$A,C1256,CERV!$G:$G,D1256),
IF(AND(A1256="Cancer Screening for CKD patients", E1256="Cost per service ($USD)"),
SUMIFS(CANSCRN!$E:$E,CANSCRN!$A:$A,C1256,CANSCRN!$G:$G,D1256),
IF(AND(A1256="PSA Testing", E1256="Total Expenditure ($USD per 100,000 patients)"),
SUMIFS(PSA!$F:$F,PSA!$A:$A,C1256,PSA!$G:$G,D1256),
IF(AND(A1256="Colorectal Cancer Screening", E1256="Total Expenditure ($USD per 100,000 patients)"),
SUMIFS(COL!$F:$F,COL!$A:$A,C1256,COL!$G:$G,D1256),
IF(AND(A1256="Cervical Cancer Screening", E1256="Total Expenditure ($USD per 100,000 patients)"),
SUMIFS(CERV!$F:$F,CERV!$A:$A,C1256,CERV!$G:$G,D1256),
SUMIFS(CANSCRN!$F:$F,CANSCRN!$A:$A,C1256,CANSCRN!$G:$G,D1256))))))))))))</f>
        <v>8344.3959795183</v>
      </c>
    </row>
    <row r="1257" spans="1:6" x14ac:dyDescent="0.2">
      <c r="A1257" s="24" t="s">
        <v>105</v>
      </c>
      <c r="B1257" s="24" t="s">
        <v>101</v>
      </c>
      <c r="C1257" s="24" t="s">
        <v>42</v>
      </c>
      <c r="D1257" s="24">
        <v>2010</v>
      </c>
      <c r="E1257" s="24" t="s">
        <v>102</v>
      </c>
      <c r="F1257">
        <f>IF(AND(A1257="PSA Testing", E1257= "Utilization Rate (per 100,000 patients)"),
SUMIFS(PSA!$D:$D,PSA!$A:$A,C1257,PSA!$G:$G,D1257),
IF(AND(A1257="Colorectal Cancer Screening", E1257="Utilization Rate (per 100,000 patients)"),
SUMIFS(COL!$D:$D,COL!$A:$A,C1257,COL!$G:$G, D1257),
IF(AND(A1257="Cervical Cancer Screening", E1257="Utilization Rate (per 100,000 patients)"),
SUMIFS(CERV!$D:$D,CERV!$A:$A,C1257,CERV!$G:$G,D1257),
IF(AND(A1257="Cancer Screening for CKD patients", E1257="Utilization Rate (per 100,000 patients)"),
SUMIFS(CANSCRN!$D:$D,CANSCRN!$A:$A,C1257,CANSCRN!$G:$G,D1257),
IF(AND(A1257="PSA Testing", E1257="Cost per service ($USD)"),
SUMIFS(PSA!$E:$E,PSA!$A:$A,C1257,PSA!$G:$G,D1257),
IF(AND(A1257="Colorectal Cancer Screening", E1257="Cost per service ($USD)"),
SUMIFS(COL!$E:$E,COL!$A:$A,C1257,COL!$G:$G,D1257),
IF(AND(A1257="Cervical Cancer Screening", E1257="Cost per service ($USD)"),
SUMIFS(CERV!$E:$E,CERV!$A:$A,C1257,CERV!$G:$G,D1257),
IF(AND(A1257="Cancer Screening for CKD patients", E1257="Cost per service ($USD)"),
SUMIFS(CANSCRN!$E:$E,CANSCRN!$A:$A,C1257,CANSCRN!$G:$G,D1257),
IF(AND(A1257="PSA Testing", E1257="Total Expenditure ($USD per 100,000 patients)"),
SUMIFS(PSA!$F:$F,PSA!$A:$A,C1257,PSA!$G:$G,D1257),
IF(AND(A1257="Colorectal Cancer Screening", E1257="Total Expenditure ($USD per 100,000 patients)"),
SUMIFS(COL!$F:$F,COL!$A:$A,C1257,COL!$G:$G,D1257),
IF(AND(A1257="Cervical Cancer Screening", E1257="Total Expenditure ($USD per 100,000 patients)"),
SUMIFS(CERV!$F:$F,CERV!$A:$A,C1257,CERV!$G:$G,D1257),
SUMIFS(CANSCRN!$F:$F,CANSCRN!$A:$A,C1257,CANSCRN!$G:$G,D1257))))))))))))</f>
        <v>7420.9680300053578</v>
      </c>
    </row>
    <row r="1258" spans="1:6" x14ac:dyDescent="0.2">
      <c r="A1258" s="24" t="s">
        <v>105</v>
      </c>
      <c r="B1258" s="24" t="s">
        <v>101</v>
      </c>
      <c r="C1258" s="24" t="s">
        <v>42</v>
      </c>
      <c r="D1258" s="24">
        <v>2011</v>
      </c>
      <c r="E1258" s="24" t="s">
        <v>102</v>
      </c>
      <c r="F1258">
        <f>IF(AND(A1258="PSA Testing", E1258= "Utilization Rate (per 100,000 patients)"),
SUMIFS(PSA!$D:$D,PSA!$A:$A,C1258,PSA!$G:$G,D1258),
IF(AND(A1258="Colorectal Cancer Screening", E1258="Utilization Rate (per 100,000 patients)"),
SUMIFS(COL!$D:$D,COL!$A:$A,C1258,COL!$G:$G, D1258),
IF(AND(A1258="Cervical Cancer Screening", E1258="Utilization Rate (per 100,000 patients)"),
SUMIFS(CERV!$D:$D,CERV!$A:$A,C1258,CERV!$G:$G,D1258),
IF(AND(A1258="Cancer Screening for CKD patients", E1258="Utilization Rate (per 100,000 patients)"),
SUMIFS(CANSCRN!$D:$D,CANSCRN!$A:$A,C1258,CANSCRN!$G:$G,D1258),
IF(AND(A1258="PSA Testing", E1258="Cost per service ($USD)"),
SUMIFS(PSA!$E:$E,PSA!$A:$A,C1258,PSA!$G:$G,D1258),
IF(AND(A1258="Colorectal Cancer Screening", E1258="Cost per service ($USD)"),
SUMIFS(COL!$E:$E,COL!$A:$A,C1258,COL!$G:$G,D1258),
IF(AND(A1258="Cervical Cancer Screening", E1258="Cost per service ($USD)"),
SUMIFS(CERV!$E:$E,CERV!$A:$A,C1258,CERV!$G:$G,D1258),
IF(AND(A1258="Cancer Screening for CKD patients", E1258="Cost per service ($USD)"),
SUMIFS(CANSCRN!$E:$E,CANSCRN!$A:$A,C1258,CANSCRN!$G:$G,D1258),
IF(AND(A1258="PSA Testing", E1258="Total Expenditure ($USD per 100,000 patients)"),
SUMIFS(PSA!$F:$F,PSA!$A:$A,C1258,PSA!$G:$G,D1258),
IF(AND(A1258="Colorectal Cancer Screening", E1258="Total Expenditure ($USD per 100,000 patients)"),
SUMIFS(COL!$F:$F,COL!$A:$A,C1258,COL!$G:$G,D1258),
IF(AND(A1258="Cervical Cancer Screening", E1258="Total Expenditure ($USD per 100,000 patients)"),
SUMIFS(CERV!$F:$F,CERV!$A:$A,C1258,CERV!$G:$G,D1258),
SUMIFS(CANSCRN!$F:$F,CANSCRN!$A:$A,C1258,CANSCRN!$G:$G,D1258))))))))))))</f>
        <v>6960.1677148846966</v>
      </c>
    </row>
    <row r="1259" spans="1:6" x14ac:dyDescent="0.2">
      <c r="A1259" s="24" t="s">
        <v>105</v>
      </c>
      <c r="B1259" s="24" t="s">
        <v>101</v>
      </c>
      <c r="C1259" s="24" t="s">
        <v>42</v>
      </c>
      <c r="D1259" s="24">
        <v>2012</v>
      </c>
      <c r="E1259" s="24" t="s">
        <v>102</v>
      </c>
      <c r="F1259">
        <f>IF(AND(A1259="PSA Testing", E1259= "Utilization Rate (per 100,000 patients)"),
SUMIFS(PSA!$D:$D,PSA!$A:$A,C1259,PSA!$G:$G,D1259),
IF(AND(A1259="Colorectal Cancer Screening", E1259="Utilization Rate (per 100,000 patients)"),
SUMIFS(COL!$D:$D,COL!$A:$A,C1259,COL!$G:$G, D1259),
IF(AND(A1259="Cervical Cancer Screening", E1259="Utilization Rate (per 100,000 patients)"),
SUMIFS(CERV!$D:$D,CERV!$A:$A,C1259,CERV!$G:$G,D1259),
IF(AND(A1259="Cancer Screening for CKD patients", E1259="Utilization Rate (per 100,000 patients)"),
SUMIFS(CANSCRN!$D:$D,CANSCRN!$A:$A,C1259,CANSCRN!$G:$G,D1259),
IF(AND(A1259="PSA Testing", E1259="Cost per service ($USD)"),
SUMIFS(PSA!$E:$E,PSA!$A:$A,C1259,PSA!$G:$G,D1259),
IF(AND(A1259="Colorectal Cancer Screening", E1259="Cost per service ($USD)"),
SUMIFS(COL!$E:$E,COL!$A:$A,C1259,COL!$G:$G,D1259),
IF(AND(A1259="Cervical Cancer Screening", E1259="Cost per service ($USD)"),
SUMIFS(CERV!$E:$E,CERV!$A:$A,C1259,CERV!$G:$G,D1259),
IF(AND(A1259="Cancer Screening for CKD patients", E1259="Cost per service ($USD)"),
SUMIFS(CANSCRN!$E:$E,CANSCRN!$A:$A,C1259,CANSCRN!$G:$G,D1259),
IF(AND(A1259="PSA Testing", E1259="Total Expenditure ($USD per 100,000 patients)"),
SUMIFS(PSA!$F:$F,PSA!$A:$A,C1259,PSA!$G:$G,D1259),
IF(AND(A1259="Colorectal Cancer Screening", E1259="Total Expenditure ($USD per 100,000 patients)"),
SUMIFS(COL!$F:$F,COL!$A:$A,C1259,COL!$G:$G,D1259),
IF(AND(A1259="Cervical Cancer Screening", E1259="Total Expenditure ($USD per 100,000 patients)"),
SUMIFS(CERV!$F:$F,CERV!$A:$A,C1259,CERV!$G:$G,D1259),
SUMIFS(CANSCRN!$F:$F,CANSCRN!$A:$A,C1259,CANSCRN!$G:$G,D1259))))))))))))</f>
        <v>4802.7842227378187</v>
      </c>
    </row>
    <row r="1260" spans="1:6" x14ac:dyDescent="0.2">
      <c r="A1260" s="24" t="s">
        <v>105</v>
      </c>
      <c r="B1260" s="24" t="s">
        <v>101</v>
      </c>
      <c r="C1260" s="24" t="s">
        <v>42</v>
      </c>
      <c r="D1260" s="24">
        <v>2013</v>
      </c>
      <c r="E1260" s="24" t="s">
        <v>102</v>
      </c>
      <c r="F1260">
        <f>IF(AND(A1260="PSA Testing", E1260= "Utilization Rate (per 100,000 patients)"),
SUMIFS(PSA!$D:$D,PSA!$A:$A,C1260,PSA!$G:$G,D1260),
IF(AND(A1260="Colorectal Cancer Screening", E1260="Utilization Rate (per 100,000 patients)"),
SUMIFS(COL!$D:$D,COL!$A:$A,C1260,COL!$G:$G, D1260),
IF(AND(A1260="Cervical Cancer Screening", E1260="Utilization Rate (per 100,000 patients)"),
SUMIFS(CERV!$D:$D,CERV!$A:$A,C1260,CERV!$G:$G,D1260),
IF(AND(A1260="Cancer Screening for CKD patients", E1260="Utilization Rate (per 100,000 patients)"),
SUMIFS(CANSCRN!$D:$D,CANSCRN!$A:$A,C1260,CANSCRN!$G:$G,D1260),
IF(AND(A1260="PSA Testing", E1260="Cost per service ($USD)"),
SUMIFS(PSA!$E:$E,PSA!$A:$A,C1260,PSA!$G:$G,D1260),
IF(AND(A1260="Colorectal Cancer Screening", E1260="Cost per service ($USD)"),
SUMIFS(COL!$E:$E,COL!$A:$A,C1260,COL!$G:$G,D1260),
IF(AND(A1260="Cervical Cancer Screening", E1260="Cost per service ($USD)"),
SUMIFS(CERV!$E:$E,CERV!$A:$A,C1260,CERV!$G:$G,D1260),
IF(AND(A1260="Cancer Screening for CKD patients", E1260="Cost per service ($USD)"),
SUMIFS(CANSCRN!$E:$E,CANSCRN!$A:$A,C1260,CANSCRN!$G:$G,D1260),
IF(AND(A1260="PSA Testing", E1260="Total Expenditure ($USD per 100,000 patients)"),
SUMIFS(PSA!$F:$F,PSA!$A:$A,C1260,PSA!$G:$G,D1260),
IF(AND(A1260="Colorectal Cancer Screening", E1260="Total Expenditure ($USD per 100,000 patients)"),
SUMIFS(COL!$F:$F,COL!$A:$A,C1260,COL!$G:$G,D1260),
IF(AND(A1260="Cervical Cancer Screening", E1260="Total Expenditure ($USD per 100,000 patients)"),
SUMIFS(CERV!$F:$F,CERV!$A:$A,C1260,CERV!$G:$G,D1260),
SUMIFS(CANSCRN!$F:$F,CANSCRN!$A:$A,C1260,CANSCRN!$G:$G,D1260))))))))))))</f>
        <v>3844.814072977445</v>
      </c>
    </row>
    <row r="1261" spans="1:6" x14ac:dyDescent="0.2">
      <c r="A1261" s="24" t="s">
        <v>105</v>
      </c>
      <c r="B1261" s="24" t="s">
        <v>101</v>
      </c>
      <c r="C1261" s="24" t="s">
        <v>42</v>
      </c>
      <c r="D1261" s="24">
        <v>2014</v>
      </c>
      <c r="E1261" s="24" t="s">
        <v>102</v>
      </c>
      <c r="F1261">
        <f>IF(AND(A1261="PSA Testing", E1261= "Utilization Rate (per 100,000 patients)"),
SUMIFS(PSA!$D:$D,PSA!$A:$A,C1261,PSA!$G:$G,D1261),
IF(AND(A1261="Colorectal Cancer Screening", E1261="Utilization Rate (per 100,000 patients)"),
SUMIFS(COL!$D:$D,COL!$A:$A,C1261,COL!$G:$G, D1261),
IF(AND(A1261="Cervical Cancer Screening", E1261="Utilization Rate (per 100,000 patients)"),
SUMIFS(CERV!$D:$D,CERV!$A:$A,C1261,CERV!$G:$G,D1261),
IF(AND(A1261="Cancer Screening for CKD patients", E1261="Utilization Rate (per 100,000 patients)"),
SUMIFS(CANSCRN!$D:$D,CANSCRN!$A:$A,C1261,CANSCRN!$G:$G,D1261),
IF(AND(A1261="PSA Testing", E1261="Cost per service ($USD)"),
SUMIFS(PSA!$E:$E,PSA!$A:$A,C1261,PSA!$G:$G,D1261),
IF(AND(A1261="Colorectal Cancer Screening", E1261="Cost per service ($USD)"),
SUMIFS(COL!$E:$E,COL!$A:$A,C1261,COL!$G:$G,D1261),
IF(AND(A1261="Cervical Cancer Screening", E1261="Cost per service ($USD)"),
SUMIFS(CERV!$E:$E,CERV!$A:$A,C1261,CERV!$G:$G,D1261),
IF(AND(A1261="Cancer Screening for CKD patients", E1261="Cost per service ($USD)"),
SUMIFS(CANSCRN!$E:$E,CANSCRN!$A:$A,C1261,CANSCRN!$G:$G,D1261),
IF(AND(A1261="PSA Testing", E1261="Total Expenditure ($USD per 100,000 patients)"),
SUMIFS(PSA!$F:$F,PSA!$A:$A,C1261,PSA!$G:$G,D1261),
IF(AND(A1261="Colorectal Cancer Screening", E1261="Total Expenditure ($USD per 100,000 patients)"),
SUMIFS(COL!$F:$F,COL!$A:$A,C1261,COL!$G:$G,D1261),
IF(AND(A1261="Cervical Cancer Screening", E1261="Total Expenditure ($USD per 100,000 patients)"),
SUMIFS(CERV!$F:$F,CERV!$A:$A,C1261,CERV!$G:$G,D1261),
SUMIFS(CANSCRN!$F:$F,CANSCRN!$A:$A,C1261,CANSCRN!$G:$G,D1261))))))))))))</f>
        <v>2785.8527131782948</v>
      </c>
    </row>
    <row r="1262" spans="1:6" x14ac:dyDescent="0.2">
      <c r="A1262" s="24" t="s">
        <v>105</v>
      </c>
      <c r="B1262" s="24" t="s">
        <v>101</v>
      </c>
      <c r="C1262" s="24" t="s">
        <v>42</v>
      </c>
      <c r="D1262" s="24">
        <v>2015</v>
      </c>
      <c r="E1262" s="24" t="s">
        <v>102</v>
      </c>
      <c r="F1262">
        <f>IF(AND(A1262="PSA Testing", E1262= "Utilization Rate (per 100,000 patients)"),
SUMIFS(PSA!$D:$D,PSA!$A:$A,C1262,PSA!$G:$G,D1262),
IF(AND(A1262="Colorectal Cancer Screening", E1262="Utilization Rate (per 100,000 patients)"),
SUMIFS(COL!$D:$D,COL!$A:$A,C1262,COL!$G:$G, D1262),
IF(AND(A1262="Cervical Cancer Screening", E1262="Utilization Rate (per 100,000 patients)"),
SUMIFS(CERV!$D:$D,CERV!$A:$A,C1262,CERV!$G:$G,D1262),
IF(AND(A1262="Cancer Screening for CKD patients", E1262="Utilization Rate (per 100,000 patients)"),
SUMIFS(CANSCRN!$D:$D,CANSCRN!$A:$A,C1262,CANSCRN!$G:$G,D1262),
IF(AND(A1262="PSA Testing", E1262="Cost per service ($USD)"),
SUMIFS(PSA!$E:$E,PSA!$A:$A,C1262,PSA!$G:$G,D1262),
IF(AND(A1262="Colorectal Cancer Screening", E1262="Cost per service ($USD)"),
SUMIFS(COL!$E:$E,COL!$A:$A,C1262,COL!$G:$G,D1262),
IF(AND(A1262="Cervical Cancer Screening", E1262="Cost per service ($USD)"),
SUMIFS(CERV!$E:$E,CERV!$A:$A,C1262,CERV!$G:$G,D1262),
IF(AND(A1262="Cancer Screening for CKD patients", E1262="Cost per service ($USD)"),
SUMIFS(CANSCRN!$E:$E,CANSCRN!$A:$A,C1262,CANSCRN!$G:$G,D1262),
IF(AND(A1262="PSA Testing", E1262="Total Expenditure ($USD per 100,000 patients)"),
SUMIFS(PSA!$F:$F,PSA!$A:$A,C1262,PSA!$G:$G,D1262),
IF(AND(A1262="Colorectal Cancer Screening", E1262="Total Expenditure ($USD per 100,000 patients)"),
SUMIFS(COL!$F:$F,COL!$A:$A,C1262,COL!$G:$G,D1262),
IF(AND(A1262="Cervical Cancer Screening", E1262="Total Expenditure ($USD per 100,000 patients)"),
SUMIFS(CERV!$F:$F,CERV!$A:$A,C1262,CERV!$G:$G,D1262),
SUMIFS(CANSCRN!$F:$F,CANSCRN!$A:$A,C1262,CANSCRN!$G:$G,D1262))))))))))))</f>
        <v>2015.4350119371497</v>
      </c>
    </row>
    <row r="1263" spans="1:6" x14ac:dyDescent="0.2">
      <c r="A1263" s="24" t="s">
        <v>105</v>
      </c>
      <c r="B1263" s="24" t="s">
        <v>101</v>
      </c>
      <c r="C1263" s="24" t="s">
        <v>42</v>
      </c>
      <c r="D1263" s="24">
        <v>2016</v>
      </c>
      <c r="E1263" s="24" t="s">
        <v>102</v>
      </c>
      <c r="F1263">
        <f>IF(AND(A1263="PSA Testing", E1263= "Utilization Rate (per 100,000 patients)"),
SUMIFS(PSA!$D:$D,PSA!$A:$A,C1263,PSA!$G:$G,D1263),
IF(AND(A1263="Colorectal Cancer Screening", E1263="Utilization Rate (per 100,000 patients)"),
SUMIFS(COL!$D:$D,COL!$A:$A,C1263,COL!$G:$G, D1263),
IF(AND(A1263="Cervical Cancer Screening", E1263="Utilization Rate (per 100,000 patients)"),
SUMIFS(CERV!$D:$D,CERV!$A:$A,C1263,CERV!$G:$G,D1263),
IF(AND(A1263="Cancer Screening for CKD patients", E1263="Utilization Rate (per 100,000 patients)"),
SUMIFS(CANSCRN!$D:$D,CANSCRN!$A:$A,C1263,CANSCRN!$G:$G,D1263),
IF(AND(A1263="PSA Testing", E1263="Cost per service ($USD)"),
SUMIFS(PSA!$E:$E,PSA!$A:$A,C1263,PSA!$G:$G,D1263),
IF(AND(A1263="Colorectal Cancer Screening", E1263="Cost per service ($USD)"),
SUMIFS(COL!$E:$E,COL!$A:$A,C1263,COL!$G:$G,D1263),
IF(AND(A1263="Cervical Cancer Screening", E1263="Cost per service ($USD)"),
SUMIFS(CERV!$E:$E,CERV!$A:$A,C1263,CERV!$G:$G,D1263),
IF(AND(A1263="Cancer Screening for CKD patients", E1263="Cost per service ($USD)"),
SUMIFS(CANSCRN!$E:$E,CANSCRN!$A:$A,C1263,CANSCRN!$G:$G,D1263),
IF(AND(A1263="PSA Testing", E1263="Total Expenditure ($USD per 100,000 patients)"),
SUMIFS(PSA!$F:$F,PSA!$A:$A,C1263,PSA!$G:$G,D1263),
IF(AND(A1263="Colorectal Cancer Screening", E1263="Total Expenditure ($USD per 100,000 patients)"),
SUMIFS(COL!$F:$F,COL!$A:$A,C1263,COL!$G:$G,D1263),
IF(AND(A1263="Cervical Cancer Screening", E1263="Total Expenditure ($USD per 100,000 patients)"),
SUMIFS(CERV!$F:$F,CERV!$A:$A,C1263,CERV!$G:$G,D1263),
SUMIFS(CANSCRN!$F:$F,CANSCRN!$A:$A,C1263,CANSCRN!$G:$G,D1263))))))))))))</f>
        <v>2551.1161132995685</v>
      </c>
    </row>
    <row r="1264" spans="1:6" x14ac:dyDescent="0.2">
      <c r="A1264" s="24" t="s">
        <v>105</v>
      </c>
      <c r="B1264" s="24" t="s">
        <v>101</v>
      </c>
      <c r="C1264" s="24" t="s">
        <v>42</v>
      </c>
      <c r="D1264" s="24">
        <v>2017</v>
      </c>
      <c r="E1264" s="24" t="s">
        <v>102</v>
      </c>
      <c r="F1264">
        <f>IF(AND(A1264="PSA Testing", E1264= "Utilization Rate (per 100,000 patients)"),
SUMIFS(PSA!$D:$D,PSA!$A:$A,C1264,PSA!$G:$G,D1264),
IF(AND(A1264="Colorectal Cancer Screening", E1264="Utilization Rate (per 100,000 patients)"),
SUMIFS(COL!$D:$D,COL!$A:$A,C1264,COL!$G:$G, D1264),
IF(AND(A1264="Cervical Cancer Screening", E1264="Utilization Rate (per 100,000 patients)"),
SUMIFS(CERV!$D:$D,CERV!$A:$A,C1264,CERV!$G:$G,D1264),
IF(AND(A1264="Cancer Screening for CKD patients", E1264="Utilization Rate (per 100,000 patients)"),
SUMIFS(CANSCRN!$D:$D,CANSCRN!$A:$A,C1264,CANSCRN!$G:$G,D1264),
IF(AND(A1264="PSA Testing", E1264="Cost per service ($USD)"),
SUMIFS(PSA!$E:$E,PSA!$A:$A,C1264,PSA!$G:$G,D1264),
IF(AND(A1264="Colorectal Cancer Screening", E1264="Cost per service ($USD)"),
SUMIFS(COL!$E:$E,COL!$A:$A,C1264,COL!$G:$G,D1264),
IF(AND(A1264="Cervical Cancer Screening", E1264="Cost per service ($USD)"),
SUMIFS(CERV!$E:$E,CERV!$A:$A,C1264,CERV!$G:$G,D1264),
IF(AND(A1264="Cancer Screening for CKD patients", E1264="Cost per service ($USD)"),
SUMIFS(CANSCRN!$E:$E,CANSCRN!$A:$A,C1264,CANSCRN!$G:$G,D1264),
IF(AND(A1264="PSA Testing", E1264="Total Expenditure ($USD per 100,000 patients)"),
SUMIFS(PSA!$F:$F,PSA!$A:$A,C1264,PSA!$G:$G,D1264),
IF(AND(A1264="Colorectal Cancer Screening", E1264="Total Expenditure ($USD per 100,000 patients)"),
SUMIFS(COL!$F:$F,COL!$A:$A,C1264,COL!$G:$G,D1264),
IF(AND(A1264="Cervical Cancer Screening", E1264="Total Expenditure ($USD per 100,000 patients)"),
SUMIFS(CERV!$F:$F,CERV!$A:$A,C1264,CERV!$G:$G,D1264),
SUMIFS(CANSCRN!$F:$F,CANSCRN!$A:$A,C1264,CANSCRN!$G:$G,D1264))))))))))))</f>
        <v>2069.4752402069475</v>
      </c>
    </row>
    <row r="1265" spans="1:6" x14ac:dyDescent="0.2">
      <c r="A1265" s="24" t="s">
        <v>105</v>
      </c>
      <c r="B1265" s="24" t="s">
        <v>101</v>
      </c>
      <c r="C1265" s="24" t="s">
        <v>42</v>
      </c>
      <c r="D1265" s="24">
        <v>2018</v>
      </c>
      <c r="E1265" s="24" t="s">
        <v>102</v>
      </c>
      <c r="F1265">
        <f>IF(AND(A1265="PSA Testing", E1265= "Utilization Rate (per 100,000 patients)"),
SUMIFS(PSA!$D:$D,PSA!$A:$A,C1265,PSA!$G:$G,D1265),
IF(AND(A1265="Colorectal Cancer Screening", E1265="Utilization Rate (per 100,000 patients)"),
SUMIFS(COL!$D:$D,COL!$A:$A,C1265,COL!$G:$G, D1265),
IF(AND(A1265="Cervical Cancer Screening", E1265="Utilization Rate (per 100,000 patients)"),
SUMIFS(CERV!$D:$D,CERV!$A:$A,C1265,CERV!$G:$G,D1265),
IF(AND(A1265="Cancer Screening for CKD patients", E1265="Utilization Rate (per 100,000 patients)"),
SUMIFS(CANSCRN!$D:$D,CANSCRN!$A:$A,C1265,CANSCRN!$G:$G,D1265),
IF(AND(A1265="PSA Testing", E1265="Cost per service ($USD)"),
SUMIFS(PSA!$E:$E,PSA!$A:$A,C1265,PSA!$G:$G,D1265),
IF(AND(A1265="Colorectal Cancer Screening", E1265="Cost per service ($USD)"),
SUMIFS(COL!$E:$E,COL!$A:$A,C1265,COL!$G:$G,D1265),
IF(AND(A1265="Cervical Cancer Screening", E1265="Cost per service ($USD)"),
SUMIFS(CERV!$E:$E,CERV!$A:$A,C1265,CERV!$G:$G,D1265),
IF(AND(A1265="Cancer Screening for CKD patients", E1265="Cost per service ($USD)"),
SUMIFS(CANSCRN!$E:$E,CANSCRN!$A:$A,C1265,CANSCRN!$G:$G,D1265),
IF(AND(A1265="PSA Testing", E1265="Total Expenditure ($USD per 100,000 patients)"),
SUMIFS(PSA!$F:$F,PSA!$A:$A,C1265,PSA!$G:$G,D1265),
IF(AND(A1265="Colorectal Cancer Screening", E1265="Total Expenditure ($USD per 100,000 patients)"),
SUMIFS(COL!$F:$F,COL!$A:$A,C1265,COL!$G:$G,D1265),
IF(AND(A1265="Cervical Cancer Screening", E1265="Total Expenditure ($USD per 100,000 patients)"),
SUMIFS(CERV!$F:$F,CERV!$A:$A,C1265,CERV!$G:$G,D1265),
SUMIFS(CANSCRN!$F:$F,CANSCRN!$A:$A,C1265,CANSCRN!$G:$G,D1265))))))))))))</f>
        <v>1681.8218395429308</v>
      </c>
    </row>
    <row r="1266" spans="1:6" x14ac:dyDescent="0.2">
      <c r="A1266" s="24" t="s">
        <v>105</v>
      </c>
      <c r="B1266" s="24" t="s">
        <v>101</v>
      </c>
      <c r="C1266" s="24" t="s">
        <v>42</v>
      </c>
      <c r="D1266" s="24">
        <v>2019</v>
      </c>
      <c r="E1266" s="24" t="s">
        <v>102</v>
      </c>
      <c r="F1266">
        <f>IF(AND(A1266="PSA Testing", E1266= "Utilization Rate (per 100,000 patients)"),
SUMIFS(PSA!$D:$D,PSA!$A:$A,C1266,PSA!$G:$G,D1266),
IF(AND(A1266="Colorectal Cancer Screening", E1266="Utilization Rate (per 100,000 patients)"),
SUMIFS(COL!$D:$D,COL!$A:$A,C1266,COL!$G:$G, D1266),
IF(AND(A1266="Cervical Cancer Screening", E1266="Utilization Rate (per 100,000 patients)"),
SUMIFS(CERV!$D:$D,CERV!$A:$A,C1266,CERV!$G:$G,D1266),
IF(AND(A1266="Cancer Screening for CKD patients", E1266="Utilization Rate (per 100,000 patients)"),
SUMIFS(CANSCRN!$D:$D,CANSCRN!$A:$A,C1266,CANSCRN!$G:$G,D1266),
IF(AND(A1266="PSA Testing", E1266="Cost per service ($USD)"),
SUMIFS(PSA!$E:$E,PSA!$A:$A,C1266,PSA!$G:$G,D1266),
IF(AND(A1266="Colorectal Cancer Screening", E1266="Cost per service ($USD)"),
SUMIFS(COL!$E:$E,COL!$A:$A,C1266,COL!$G:$G,D1266),
IF(AND(A1266="Cervical Cancer Screening", E1266="Cost per service ($USD)"),
SUMIFS(CERV!$E:$E,CERV!$A:$A,C1266,CERV!$G:$G,D1266),
IF(AND(A1266="Cancer Screening for CKD patients", E1266="Cost per service ($USD)"),
SUMIFS(CANSCRN!$E:$E,CANSCRN!$A:$A,C1266,CANSCRN!$G:$G,D1266),
IF(AND(A1266="PSA Testing", E1266="Total Expenditure ($USD per 100,000 patients)"),
SUMIFS(PSA!$F:$F,PSA!$A:$A,C1266,PSA!$G:$G,D1266),
IF(AND(A1266="Colorectal Cancer Screening", E1266="Total Expenditure ($USD per 100,000 patients)"),
SUMIFS(COL!$F:$F,COL!$A:$A,C1266,COL!$G:$G,D1266),
IF(AND(A1266="Cervical Cancer Screening", E1266="Total Expenditure ($USD per 100,000 patients)"),
SUMIFS(CERV!$F:$F,CERV!$A:$A,C1266,CERV!$G:$G,D1266),
SUMIFS(CANSCRN!$F:$F,CANSCRN!$A:$A,C1266,CANSCRN!$G:$G,D1266))))))))))))</f>
        <v>1865.6220953392644</v>
      </c>
    </row>
    <row r="1267" spans="1:6" x14ac:dyDescent="0.2">
      <c r="A1267" s="24" t="s">
        <v>105</v>
      </c>
      <c r="B1267" s="24" t="s">
        <v>101</v>
      </c>
      <c r="C1267" s="24" t="s">
        <v>43</v>
      </c>
      <c r="D1267" s="24">
        <v>2009</v>
      </c>
      <c r="E1267" s="24" t="s">
        <v>102</v>
      </c>
      <c r="F1267">
        <f>IF(AND(A1267="PSA Testing", E1267= "Utilization Rate (per 100,000 patients)"),
SUMIFS(PSA!$D:$D,PSA!$A:$A,C1267,PSA!$G:$G,D1267),
IF(AND(A1267="Colorectal Cancer Screening", E1267="Utilization Rate (per 100,000 patients)"),
SUMIFS(COL!$D:$D,COL!$A:$A,C1267,COL!$G:$G, D1267),
IF(AND(A1267="Cervical Cancer Screening", E1267="Utilization Rate (per 100,000 patients)"),
SUMIFS(CERV!$D:$D,CERV!$A:$A,C1267,CERV!$G:$G,D1267),
IF(AND(A1267="Cancer Screening for CKD patients", E1267="Utilization Rate (per 100,000 patients)"),
SUMIFS(CANSCRN!$D:$D,CANSCRN!$A:$A,C1267,CANSCRN!$G:$G,D1267),
IF(AND(A1267="PSA Testing", E1267="Cost per service ($USD)"),
SUMIFS(PSA!$E:$E,PSA!$A:$A,C1267,PSA!$G:$G,D1267),
IF(AND(A1267="Colorectal Cancer Screening", E1267="Cost per service ($USD)"),
SUMIFS(COL!$E:$E,COL!$A:$A,C1267,COL!$G:$G,D1267),
IF(AND(A1267="Cervical Cancer Screening", E1267="Cost per service ($USD)"),
SUMIFS(CERV!$E:$E,CERV!$A:$A,C1267,CERV!$G:$G,D1267),
IF(AND(A1267="Cancer Screening for CKD patients", E1267="Cost per service ($USD)"),
SUMIFS(CANSCRN!$E:$E,CANSCRN!$A:$A,C1267,CANSCRN!$G:$G,D1267),
IF(AND(A1267="PSA Testing", E1267="Total Expenditure ($USD per 100,000 patients)"),
SUMIFS(PSA!$F:$F,PSA!$A:$A,C1267,PSA!$G:$G,D1267),
IF(AND(A1267="Colorectal Cancer Screening", E1267="Total Expenditure ($USD per 100,000 patients)"),
SUMIFS(COL!$F:$F,COL!$A:$A,C1267,COL!$G:$G,D1267),
IF(AND(A1267="Cervical Cancer Screening", E1267="Total Expenditure ($USD per 100,000 patients)"),
SUMIFS(CERV!$F:$F,CERV!$A:$A,C1267,CERV!$G:$G,D1267),
SUMIFS(CANSCRN!$F:$F,CANSCRN!$A:$A,C1267,CANSCRN!$G:$G,D1267))))))))))))</f>
        <v>5249.2046659597027</v>
      </c>
    </row>
    <row r="1268" spans="1:6" x14ac:dyDescent="0.2">
      <c r="A1268" s="24" t="s">
        <v>105</v>
      </c>
      <c r="B1268" s="24" t="s">
        <v>101</v>
      </c>
      <c r="C1268" s="24" t="s">
        <v>43</v>
      </c>
      <c r="D1268" s="24">
        <v>2010</v>
      </c>
      <c r="E1268" s="24" t="s">
        <v>102</v>
      </c>
      <c r="F1268">
        <f>IF(AND(A1268="PSA Testing", E1268= "Utilization Rate (per 100,000 patients)"),
SUMIFS(PSA!$D:$D,PSA!$A:$A,C1268,PSA!$G:$G,D1268),
IF(AND(A1268="Colorectal Cancer Screening", E1268="Utilization Rate (per 100,000 patients)"),
SUMIFS(COL!$D:$D,COL!$A:$A,C1268,COL!$G:$G, D1268),
IF(AND(A1268="Cervical Cancer Screening", E1268="Utilization Rate (per 100,000 patients)"),
SUMIFS(CERV!$D:$D,CERV!$A:$A,C1268,CERV!$G:$G,D1268),
IF(AND(A1268="Cancer Screening for CKD patients", E1268="Utilization Rate (per 100,000 patients)"),
SUMIFS(CANSCRN!$D:$D,CANSCRN!$A:$A,C1268,CANSCRN!$G:$G,D1268),
IF(AND(A1268="PSA Testing", E1268="Cost per service ($USD)"),
SUMIFS(PSA!$E:$E,PSA!$A:$A,C1268,PSA!$G:$G,D1268),
IF(AND(A1268="Colorectal Cancer Screening", E1268="Cost per service ($USD)"),
SUMIFS(COL!$E:$E,COL!$A:$A,C1268,COL!$G:$G,D1268),
IF(AND(A1268="Cervical Cancer Screening", E1268="Cost per service ($USD)"),
SUMIFS(CERV!$E:$E,CERV!$A:$A,C1268,CERV!$G:$G,D1268),
IF(AND(A1268="Cancer Screening for CKD patients", E1268="Cost per service ($USD)"),
SUMIFS(CANSCRN!$E:$E,CANSCRN!$A:$A,C1268,CANSCRN!$G:$G,D1268),
IF(AND(A1268="PSA Testing", E1268="Total Expenditure ($USD per 100,000 patients)"),
SUMIFS(PSA!$F:$F,PSA!$A:$A,C1268,PSA!$G:$G,D1268),
IF(AND(A1268="Colorectal Cancer Screening", E1268="Total Expenditure ($USD per 100,000 patients)"),
SUMIFS(COL!$F:$F,COL!$A:$A,C1268,COL!$G:$G,D1268),
IF(AND(A1268="Cervical Cancer Screening", E1268="Total Expenditure ($USD per 100,000 patients)"),
SUMIFS(CERV!$F:$F,CERV!$A:$A,C1268,CERV!$G:$G,D1268),
SUMIFS(CANSCRN!$F:$F,CANSCRN!$A:$A,C1268,CANSCRN!$G:$G,D1268))))))))))))</f>
        <v>5159.2099959693678</v>
      </c>
    </row>
    <row r="1269" spans="1:6" x14ac:dyDescent="0.2">
      <c r="A1269" s="24" t="s">
        <v>105</v>
      </c>
      <c r="B1269" s="24" t="s">
        <v>101</v>
      </c>
      <c r="C1269" s="24" t="s">
        <v>43</v>
      </c>
      <c r="D1269" s="24">
        <v>2011</v>
      </c>
      <c r="E1269" s="24" t="s">
        <v>102</v>
      </c>
      <c r="F1269">
        <f>IF(AND(A1269="PSA Testing", E1269= "Utilization Rate (per 100,000 patients)"),
SUMIFS(PSA!$D:$D,PSA!$A:$A,C1269,PSA!$G:$G,D1269),
IF(AND(A1269="Colorectal Cancer Screening", E1269="Utilization Rate (per 100,000 patients)"),
SUMIFS(COL!$D:$D,COL!$A:$A,C1269,COL!$G:$G, D1269),
IF(AND(A1269="Cervical Cancer Screening", E1269="Utilization Rate (per 100,000 patients)"),
SUMIFS(CERV!$D:$D,CERV!$A:$A,C1269,CERV!$G:$G,D1269),
IF(AND(A1269="Cancer Screening for CKD patients", E1269="Utilization Rate (per 100,000 patients)"),
SUMIFS(CANSCRN!$D:$D,CANSCRN!$A:$A,C1269,CANSCRN!$G:$G,D1269),
IF(AND(A1269="PSA Testing", E1269="Cost per service ($USD)"),
SUMIFS(PSA!$E:$E,PSA!$A:$A,C1269,PSA!$G:$G,D1269),
IF(AND(A1269="Colorectal Cancer Screening", E1269="Cost per service ($USD)"),
SUMIFS(COL!$E:$E,COL!$A:$A,C1269,COL!$G:$G,D1269),
IF(AND(A1269="Cervical Cancer Screening", E1269="Cost per service ($USD)"),
SUMIFS(CERV!$E:$E,CERV!$A:$A,C1269,CERV!$G:$G,D1269),
IF(AND(A1269="Cancer Screening for CKD patients", E1269="Cost per service ($USD)"),
SUMIFS(CANSCRN!$E:$E,CANSCRN!$A:$A,C1269,CANSCRN!$G:$G,D1269),
IF(AND(A1269="PSA Testing", E1269="Total Expenditure ($USD per 100,000 patients)"),
SUMIFS(PSA!$F:$F,PSA!$A:$A,C1269,PSA!$G:$G,D1269),
IF(AND(A1269="Colorectal Cancer Screening", E1269="Total Expenditure ($USD per 100,000 patients)"),
SUMIFS(COL!$F:$F,COL!$A:$A,C1269,COL!$G:$G,D1269),
IF(AND(A1269="Cervical Cancer Screening", E1269="Total Expenditure ($USD per 100,000 patients)"),
SUMIFS(CERV!$F:$F,CERV!$A:$A,C1269,CERV!$G:$G,D1269),
SUMIFS(CANSCRN!$F:$F,CANSCRN!$A:$A,C1269,CANSCRN!$G:$G,D1269))))))))))))</f>
        <v>4817.9271708683473</v>
      </c>
    </row>
    <row r="1270" spans="1:6" x14ac:dyDescent="0.2">
      <c r="A1270" s="24" t="s">
        <v>105</v>
      </c>
      <c r="B1270" s="24" t="s">
        <v>101</v>
      </c>
      <c r="C1270" s="24" t="s">
        <v>43</v>
      </c>
      <c r="D1270" s="24">
        <v>2012</v>
      </c>
      <c r="E1270" s="24" t="s">
        <v>102</v>
      </c>
      <c r="F1270">
        <f>IF(AND(A1270="PSA Testing", E1270= "Utilization Rate (per 100,000 patients)"),
SUMIFS(PSA!$D:$D,PSA!$A:$A,C1270,PSA!$G:$G,D1270),
IF(AND(A1270="Colorectal Cancer Screening", E1270="Utilization Rate (per 100,000 patients)"),
SUMIFS(COL!$D:$D,COL!$A:$A,C1270,COL!$G:$G, D1270),
IF(AND(A1270="Cervical Cancer Screening", E1270="Utilization Rate (per 100,000 patients)"),
SUMIFS(CERV!$D:$D,CERV!$A:$A,C1270,CERV!$G:$G,D1270),
IF(AND(A1270="Cancer Screening for CKD patients", E1270="Utilization Rate (per 100,000 patients)"),
SUMIFS(CANSCRN!$D:$D,CANSCRN!$A:$A,C1270,CANSCRN!$G:$G,D1270),
IF(AND(A1270="PSA Testing", E1270="Cost per service ($USD)"),
SUMIFS(PSA!$E:$E,PSA!$A:$A,C1270,PSA!$G:$G,D1270),
IF(AND(A1270="Colorectal Cancer Screening", E1270="Cost per service ($USD)"),
SUMIFS(COL!$E:$E,COL!$A:$A,C1270,COL!$G:$G,D1270),
IF(AND(A1270="Cervical Cancer Screening", E1270="Cost per service ($USD)"),
SUMIFS(CERV!$E:$E,CERV!$A:$A,C1270,CERV!$G:$G,D1270),
IF(AND(A1270="Cancer Screening for CKD patients", E1270="Cost per service ($USD)"),
SUMIFS(CANSCRN!$E:$E,CANSCRN!$A:$A,C1270,CANSCRN!$G:$G,D1270),
IF(AND(A1270="PSA Testing", E1270="Total Expenditure ($USD per 100,000 patients)"),
SUMIFS(PSA!$F:$F,PSA!$A:$A,C1270,PSA!$G:$G,D1270),
IF(AND(A1270="Colorectal Cancer Screening", E1270="Total Expenditure ($USD per 100,000 patients)"),
SUMIFS(COL!$F:$F,COL!$A:$A,C1270,COL!$G:$G,D1270),
IF(AND(A1270="Cervical Cancer Screening", E1270="Total Expenditure ($USD per 100,000 patients)"),
SUMIFS(CERV!$F:$F,CERV!$A:$A,C1270,CERV!$G:$G,D1270),
SUMIFS(CANSCRN!$F:$F,CANSCRN!$A:$A,C1270,CANSCRN!$G:$G,D1270))))))))))))</f>
        <v>4124.0627130197681</v>
      </c>
    </row>
    <row r="1271" spans="1:6" x14ac:dyDescent="0.2">
      <c r="A1271" s="24" t="s">
        <v>105</v>
      </c>
      <c r="B1271" s="24" t="s">
        <v>101</v>
      </c>
      <c r="C1271" s="24" t="s">
        <v>43</v>
      </c>
      <c r="D1271" s="24">
        <v>2013</v>
      </c>
      <c r="E1271" s="24" t="s">
        <v>102</v>
      </c>
      <c r="F1271">
        <f>IF(AND(A1271="PSA Testing", E1271= "Utilization Rate (per 100,000 patients)"),
SUMIFS(PSA!$D:$D,PSA!$A:$A,C1271,PSA!$G:$G,D1271),
IF(AND(A1271="Colorectal Cancer Screening", E1271="Utilization Rate (per 100,000 patients)"),
SUMIFS(COL!$D:$D,COL!$A:$A,C1271,COL!$G:$G, D1271),
IF(AND(A1271="Cervical Cancer Screening", E1271="Utilization Rate (per 100,000 patients)"),
SUMIFS(CERV!$D:$D,CERV!$A:$A,C1271,CERV!$G:$G,D1271),
IF(AND(A1271="Cancer Screening for CKD patients", E1271="Utilization Rate (per 100,000 patients)"),
SUMIFS(CANSCRN!$D:$D,CANSCRN!$A:$A,C1271,CANSCRN!$G:$G,D1271),
IF(AND(A1271="PSA Testing", E1271="Cost per service ($USD)"),
SUMIFS(PSA!$E:$E,PSA!$A:$A,C1271,PSA!$G:$G,D1271),
IF(AND(A1271="Colorectal Cancer Screening", E1271="Cost per service ($USD)"),
SUMIFS(COL!$E:$E,COL!$A:$A,C1271,COL!$G:$G,D1271),
IF(AND(A1271="Cervical Cancer Screening", E1271="Cost per service ($USD)"),
SUMIFS(CERV!$E:$E,CERV!$A:$A,C1271,CERV!$G:$G,D1271),
IF(AND(A1271="Cancer Screening for CKD patients", E1271="Cost per service ($USD)"),
SUMIFS(CANSCRN!$E:$E,CANSCRN!$A:$A,C1271,CANSCRN!$G:$G,D1271),
IF(AND(A1271="PSA Testing", E1271="Total Expenditure ($USD per 100,000 patients)"),
SUMIFS(PSA!$F:$F,PSA!$A:$A,C1271,PSA!$G:$G,D1271),
IF(AND(A1271="Colorectal Cancer Screening", E1271="Total Expenditure ($USD per 100,000 patients)"),
SUMIFS(COL!$F:$F,COL!$A:$A,C1271,COL!$G:$G,D1271),
IF(AND(A1271="Cervical Cancer Screening", E1271="Total Expenditure ($USD per 100,000 patients)"),
SUMIFS(CERV!$F:$F,CERV!$A:$A,C1271,CERV!$G:$G,D1271),
SUMIFS(CANSCRN!$F:$F,CANSCRN!$A:$A,C1271,CANSCRN!$G:$G,D1271))))))))))))</f>
        <v>3486.0709392601616</v>
      </c>
    </row>
    <row r="1272" spans="1:6" x14ac:dyDescent="0.2">
      <c r="A1272" s="24" t="s">
        <v>105</v>
      </c>
      <c r="B1272" s="24" t="s">
        <v>101</v>
      </c>
      <c r="C1272" s="24" t="s">
        <v>43</v>
      </c>
      <c r="D1272" s="24">
        <v>2014</v>
      </c>
      <c r="E1272" s="24" t="s">
        <v>102</v>
      </c>
      <c r="F1272">
        <f>IF(AND(A1272="PSA Testing", E1272= "Utilization Rate (per 100,000 patients)"),
SUMIFS(PSA!$D:$D,PSA!$A:$A,C1272,PSA!$G:$G,D1272),
IF(AND(A1272="Colorectal Cancer Screening", E1272="Utilization Rate (per 100,000 patients)"),
SUMIFS(COL!$D:$D,COL!$A:$A,C1272,COL!$G:$G, D1272),
IF(AND(A1272="Cervical Cancer Screening", E1272="Utilization Rate (per 100,000 patients)"),
SUMIFS(CERV!$D:$D,CERV!$A:$A,C1272,CERV!$G:$G,D1272),
IF(AND(A1272="Cancer Screening for CKD patients", E1272="Utilization Rate (per 100,000 patients)"),
SUMIFS(CANSCRN!$D:$D,CANSCRN!$A:$A,C1272,CANSCRN!$G:$G,D1272),
IF(AND(A1272="PSA Testing", E1272="Cost per service ($USD)"),
SUMIFS(PSA!$E:$E,PSA!$A:$A,C1272,PSA!$G:$G,D1272),
IF(AND(A1272="Colorectal Cancer Screening", E1272="Cost per service ($USD)"),
SUMIFS(COL!$E:$E,COL!$A:$A,C1272,COL!$G:$G,D1272),
IF(AND(A1272="Cervical Cancer Screening", E1272="Cost per service ($USD)"),
SUMIFS(CERV!$E:$E,CERV!$A:$A,C1272,CERV!$G:$G,D1272),
IF(AND(A1272="Cancer Screening for CKD patients", E1272="Cost per service ($USD)"),
SUMIFS(CANSCRN!$E:$E,CANSCRN!$A:$A,C1272,CANSCRN!$G:$G,D1272),
IF(AND(A1272="PSA Testing", E1272="Total Expenditure ($USD per 100,000 patients)"),
SUMIFS(PSA!$F:$F,PSA!$A:$A,C1272,PSA!$G:$G,D1272),
IF(AND(A1272="Colorectal Cancer Screening", E1272="Total Expenditure ($USD per 100,000 patients)"),
SUMIFS(COL!$F:$F,COL!$A:$A,C1272,COL!$G:$G,D1272),
IF(AND(A1272="Cervical Cancer Screening", E1272="Total Expenditure ($USD per 100,000 patients)"),
SUMIFS(CERV!$F:$F,CERV!$A:$A,C1272,CERV!$G:$G,D1272),
SUMIFS(CANSCRN!$F:$F,CANSCRN!$A:$A,C1272,CANSCRN!$G:$G,D1272))))))))))))</f>
        <v>2328.8527664895282</v>
      </c>
    </row>
    <row r="1273" spans="1:6" x14ac:dyDescent="0.2">
      <c r="A1273" s="24" t="s">
        <v>105</v>
      </c>
      <c r="B1273" s="24" t="s">
        <v>101</v>
      </c>
      <c r="C1273" s="24" t="s">
        <v>43</v>
      </c>
      <c r="D1273" s="24">
        <v>2015</v>
      </c>
      <c r="E1273" s="24" t="s">
        <v>102</v>
      </c>
      <c r="F1273">
        <f>IF(AND(A1273="PSA Testing", E1273= "Utilization Rate (per 100,000 patients)"),
SUMIFS(PSA!$D:$D,PSA!$A:$A,C1273,PSA!$G:$G,D1273),
IF(AND(A1273="Colorectal Cancer Screening", E1273="Utilization Rate (per 100,000 patients)"),
SUMIFS(COL!$D:$D,COL!$A:$A,C1273,COL!$G:$G, D1273),
IF(AND(A1273="Cervical Cancer Screening", E1273="Utilization Rate (per 100,000 patients)"),
SUMIFS(CERV!$D:$D,CERV!$A:$A,C1273,CERV!$G:$G,D1273),
IF(AND(A1273="Cancer Screening for CKD patients", E1273="Utilization Rate (per 100,000 patients)"),
SUMIFS(CANSCRN!$D:$D,CANSCRN!$A:$A,C1273,CANSCRN!$G:$G,D1273),
IF(AND(A1273="PSA Testing", E1273="Cost per service ($USD)"),
SUMIFS(PSA!$E:$E,PSA!$A:$A,C1273,PSA!$G:$G,D1273),
IF(AND(A1273="Colorectal Cancer Screening", E1273="Cost per service ($USD)"),
SUMIFS(COL!$E:$E,COL!$A:$A,C1273,COL!$G:$G,D1273),
IF(AND(A1273="Cervical Cancer Screening", E1273="Cost per service ($USD)"),
SUMIFS(CERV!$E:$E,CERV!$A:$A,C1273,CERV!$G:$G,D1273),
IF(AND(A1273="Cancer Screening for CKD patients", E1273="Cost per service ($USD)"),
SUMIFS(CANSCRN!$E:$E,CANSCRN!$A:$A,C1273,CANSCRN!$G:$G,D1273),
IF(AND(A1273="PSA Testing", E1273="Total Expenditure ($USD per 100,000 patients)"),
SUMIFS(PSA!$F:$F,PSA!$A:$A,C1273,PSA!$G:$G,D1273),
IF(AND(A1273="Colorectal Cancer Screening", E1273="Total Expenditure ($USD per 100,000 patients)"),
SUMIFS(COL!$F:$F,COL!$A:$A,C1273,COL!$G:$G,D1273),
IF(AND(A1273="Cervical Cancer Screening", E1273="Total Expenditure ($USD per 100,000 patients)"),
SUMIFS(CERV!$F:$F,CERV!$A:$A,C1273,CERV!$G:$G,D1273),
SUMIFS(CANSCRN!$F:$F,CANSCRN!$A:$A,C1273,CANSCRN!$G:$G,D1273))))))))))))</f>
        <v>2352.5218321154875</v>
      </c>
    </row>
    <row r="1274" spans="1:6" x14ac:dyDescent="0.2">
      <c r="A1274" s="24" t="s">
        <v>105</v>
      </c>
      <c r="B1274" s="24" t="s">
        <v>101</v>
      </c>
      <c r="C1274" s="24" t="s">
        <v>43</v>
      </c>
      <c r="D1274" s="24">
        <v>2016</v>
      </c>
      <c r="E1274" s="24" t="s">
        <v>102</v>
      </c>
      <c r="F1274">
        <f>IF(AND(A1274="PSA Testing", E1274= "Utilization Rate (per 100,000 patients)"),
SUMIFS(PSA!$D:$D,PSA!$A:$A,C1274,PSA!$G:$G,D1274),
IF(AND(A1274="Colorectal Cancer Screening", E1274="Utilization Rate (per 100,000 patients)"),
SUMIFS(COL!$D:$D,COL!$A:$A,C1274,COL!$G:$G, D1274),
IF(AND(A1274="Cervical Cancer Screening", E1274="Utilization Rate (per 100,000 patients)"),
SUMIFS(CERV!$D:$D,CERV!$A:$A,C1274,CERV!$G:$G,D1274),
IF(AND(A1274="Cancer Screening for CKD patients", E1274="Utilization Rate (per 100,000 patients)"),
SUMIFS(CANSCRN!$D:$D,CANSCRN!$A:$A,C1274,CANSCRN!$G:$G,D1274),
IF(AND(A1274="PSA Testing", E1274="Cost per service ($USD)"),
SUMIFS(PSA!$E:$E,PSA!$A:$A,C1274,PSA!$G:$G,D1274),
IF(AND(A1274="Colorectal Cancer Screening", E1274="Cost per service ($USD)"),
SUMIFS(COL!$E:$E,COL!$A:$A,C1274,COL!$G:$G,D1274),
IF(AND(A1274="Cervical Cancer Screening", E1274="Cost per service ($USD)"),
SUMIFS(CERV!$E:$E,CERV!$A:$A,C1274,CERV!$G:$G,D1274),
IF(AND(A1274="Cancer Screening for CKD patients", E1274="Cost per service ($USD)"),
SUMIFS(CANSCRN!$E:$E,CANSCRN!$A:$A,C1274,CANSCRN!$G:$G,D1274),
IF(AND(A1274="PSA Testing", E1274="Total Expenditure ($USD per 100,000 patients)"),
SUMIFS(PSA!$F:$F,PSA!$A:$A,C1274,PSA!$G:$G,D1274),
IF(AND(A1274="Colorectal Cancer Screening", E1274="Total Expenditure ($USD per 100,000 patients)"),
SUMIFS(COL!$F:$F,COL!$A:$A,C1274,COL!$G:$G,D1274),
IF(AND(A1274="Cervical Cancer Screening", E1274="Total Expenditure ($USD per 100,000 patients)"),
SUMIFS(CERV!$F:$F,CERV!$A:$A,C1274,CERV!$G:$G,D1274),
SUMIFS(CANSCRN!$F:$F,CANSCRN!$A:$A,C1274,CANSCRN!$G:$G,D1274))))))))))))</f>
        <v>1764.4006227296313</v>
      </c>
    </row>
    <row r="1275" spans="1:6" x14ac:dyDescent="0.2">
      <c r="A1275" s="24" t="s">
        <v>105</v>
      </c>
      <c r="B1275" s="24" t="s">
        <v>101</v>
      </c>
      <c r="C1275" s="24" t="s">
        <v>43</v>
      </c>
      <c r="D1275" s="24">
        <v>2017</v>
      </c>
      <c r="E1275" s="24" t="s">
        <v>102</v>
      </c>
      <c r="F1275">
        <f>IF(AND(A1275="PSA Testing", E1275= "Utilization Rate (per 100,000 patients)"),
SUMIFS(PSA!$D:$D,PSA!$A:$A,C1275,PSA!$G:$G,D1275),
IF(AND(A1275="Colorectal Cancer Screening", E1275="Utilization Rate (per 100,000 patients)"),
SUMIFS(COL!$D:$D,COL!$A:$A,C1275,COL!$G:$G, D1275),
IF(AND(A1275="Cervical Cancer Screening", E1275="Utilization Rate (per 100,000 patients)"),
SUMIFS(CERV!$D:$D,CERV!$A:$A,C1275,CERV!$G:$G,D1275),
IF(AND(A1275="Cancer Screening for CKD patients", E1275="Utilization Rate (per 100,000 patients)"),
SUMIFS(CANSCRN!$D:$D,CANSCRN!$A:$A,C1275,CANSCRN!$G:$G,D1275),
IF(AND(A1275="PSA Testing", E1275="Cost per service ($USD)"),
SUMIFS(PSA!$E:$E,PSA!$A:$A,C1275,PSA!$G:$G,D1275),
IF(AND(A1275="Colorectal Cancer Screening", E1275="Cost per service ($USD)"),
SUMIFS(COL!$E:$E,COL!$A:$A,C1275,COL!$G:$G,D1275),
IF(AND(A1275="Cervical Cancer Screening", E1275="Cost per service ($USD)"),
SUMIFS(CERV!$E:$E,CERV!$A:$A,C1275,CERV!$G:$G,D1275),
IF(AND(A1275="Cancer Screening for CKD patients", E1275="Cost per service ($USD)"),
SUMIFS(CANSCRN!$E:$E,CANSCRN!$A:$A,C1275,CANSCRN!$G:$G,D1275),
IF(AND(A1275="PSA Testing", E1275="Total Expenditure ($USD per 100,000 patients)"),
SUMIFS(PSA!$F:$F,PSA!$A:$A,C1275,PSA!$G:$G,D1275),
IF(AND(A1275="Colorectal Cancer Screening", E1275="Total Expenditure ($USD per 100,000 patients)"),
SUMIFS(COL!$F:$F,COL!$A:$A,C1275,COL!$G:$G,D1275),
IF(AND(A1275="Cervical Cancer Screening", E1275="Total Expenditure ($USD per 100,000 patients)"),
SUMIFS(CERV!$F:$F,CERV!$A:$A,C1275,CERV!$G:$G,D1275),
SUMIFS(CANSCRN!$F:$F,CANSCRN!$A:$A,C1275,CANSCRN!$G:$G,D1275))))))))))))</f>
        <v>2096.1430967020683</v>
      </c>
    </row>
    <row r="1276" spans="1:6" x14ac:dyDescent="0.2">
      <c r="A1276" s="24" t="s">
        <v>105</v>
      </c>
      <c r="B1276" s="24" t="s">
        <v>101</v>
      </c>
      <c r="C1276" s="24" t="s">
        <v>43</v>
      </c>
      <c r="D1276" s="24">
        <v>2018</v>
      </c>
      <c r="E1276" s="24" t="s">
        <v>102</v>
      </c>
      <c r="F1276">
        <f>IF(AND(A1276="PSA Testing", E1276= "Utilization Rate (per 100,000 patients)"),
SUMIFS(PSA!$D:$D,PSA!$A:$A,C1276,PSA!$G:$G,D1276),
IF(AND(A1276="Colorectal Cancer Screening", E1276="Utilization Rate (per 100,000 patients)"),
SUMIFS(COL!$D:$D,COL!$A:$A,C1276,COL!$G:$G, D1276),
IF(AND(A1276="Cervical Cancer Screening", E1276="Utilization Rate (per 100,000 patients)"),
SUMIFS(CERV!$D:$D,CERV!$A:$A,C1276,CERV!$G:$G,D1276),
IF(AND(A1276="Cancer Screening for CKD patients", E1276="Utilization Rate (per 100,000 patients)"),
SUMIFS(CANSCRN!$D:$D,CANSCRN!$A:$A,C1276,CANSCRN!$G:$G,D1276),
IF(AND(A1276="PSA Testing", E1276="Cost per service ($USD)"),
SUMIFS(PSA!$E:$E,PSA!$A:$A,C1276,PSA!$G:$G,D1276),
IF(AND(A1276="Colorectal Cancer Screening", E1276="Cost per service ($USD)"),
SUMIFS(COL!$E:$E,COL!$A:$A,C1276,COL!$G:$G,D1276),
IF(AND(A1276="Cervical Cancer Screening", E1276="Cost per service ($USD)"),
SUMIFS(CERV!$E:$E,CERV!$A:$A,C1276,CERV!$G:$G,D1276),
IF(AND(A1276="Cancer Screening for CKD patients", E1276="Cost per service ($USD)"),
SUMIFS(CANSCRN!$E:$E,CANSCRN!$A:$A,C1276,CANSCRN!$G:$G,D1276),
IF(AND(A1276="PSA Testing", E1276="Total Expenditure ($USD per 100,000 patients)"),
SUMIFS(PSA!$F:$F,PSA!$A:$A,C1276,PSA!$G:$G,D1276),
IF(AND(A1276="Colorectal Cancer Screening", E1276="Total Expenditure ($USD per 100,000 patients)"),
SUMIFS(COL!$F:$F,COL!$A:$A,C1276,COL!$G:$G,D1276),
IF(AND(A1276="Cervical Cancer Screening", E1276="Total Expenditure ($USD per 100,000 patients)"),
SUMIFS(CERV!$F:$F,CERV!$A:$A,C1276,CERV!$G:$G,D1276),
SUMIFS(CANSCRN!$F:$F,CANSCRN!$A:$A,C1276,CANSCRN!$G:$G,D1276))))))))))))</f>
        <v>1685.8155266831311</v>
      </c>
    </row>
    <row r="1277" spans="1:6" x14ac:dyDescent="0.2">
      <c r="A1277" s="24" t="s">
        <v>105</v>
      </c>
      <c r="B1277" s="24" t="s">
        <v>101</v>
      </c>
      <c r="C1277" s="24" t="s">
        <v>43</v>
      </c>
      <c r="D1277" s="24">
        <v>2019</v>
      </c>
      <c r="E1277" s="24" t="s">
        <v>102</v>
      </c>
      <c r="F1277">
        <f>IF(AND(A1277="PSA Testing", E1277= "Utilization Rate (per 100,000 patients)"),
SUMIFS(PSA!$D:$D,PSA!$A:$A,C1277,PSA!$G:$G,D1277),
IF(AND(A1277="Colorectal Cancer Screening", E1277="Utilization Rate (per 100,000 patients)"),
SUMIFS(COL!$D:$D,COL!$A:$A,C1277,COL!$G:$G, D1277),
IF(AND(A1277="Cervical Cancer Screening", E1277="Utilization Rate (per 100,000 patients)"),
SUMIFS(CERV!$D:$D,CERV!$A:$A,C1277,CERV!$G:$G,D1277),
IF(AND(A1277="Cancer Screening for CKD patients", E1277="Utilization Rate (per 100,000 patients)"),
SUMIFS(CANSCRN!$D:$D,CANSCRN!$A:$A,C1277,CANSCRN!$G:$G,D1277),
IF(AND(A1277="PSA Testing", E1277="Cost per service ($USD)"),
SUMIFS(PSA!$E:$E,PSA!$A:$A,C1277,PSA!$G:$G,D1277),
IF(AND(A1277="Colorectal Cancer Screening", E1277="Cost per service ($USD)"),
SUMIFS(COL!$E:$E,COL!$A:$A,C1277,COL!$G:$G,D1277),
IF(AND(A1277="Cervical Cancer Screening", E1277="Cost per service ($USD)"),
SUMIFS(CERV!$E:$E,CERV!$A:$A,C1277,CERV!$G:$G,D1277),
IF(AND(A1277="Cancer Screening for CKD patients", E1277="Cost per service ($USD)"),
SUMIFS(CANSCRN!$E:$E,CANSCRN!$A:$A,C1277,CANSCRN!$G:$G,D1277),
IF(AND(A1277="PSA Testing", E1277="Total Expenditure ($USD per 100,000 patients)"),
SUMIFS(PSA!$F:$F,PSA!$A:$A,C1277,PSA!$G:$G,D1277),
IF(AND(A1277="Colorectal Cancer Screening", E1277="Total Expenditure ($USD per 100,000 patients)"),
SUMIFS(COL!$F:$F,COL!$A:$A,C1277,COL!$G:$G,D1277),
IF(AND(A1277="Cervical Cancer Screening", E1277="Total Expenditure ($USD per 100,000 patients)"),
SUMIFS(CERV!$F:$F,CERV!$A:$A,C1277,CERV!$G:$G,D1277),
SUMIFS(CANSCRN!$F:$F,CANSCRN!$A:$A,C1277,CANSCRN!$G:$G,D1277))))))))))))</f>
        <v>1296.6601178781925</v>
      </c>
    </row>
    <row r="1278" spans="1:6" x14ac:dyDescent="0.2">
      <c r="A1278" s="24" t="s">
        <v>105</v>
      </c>
      <c r="B1278" s="24" t="s">
        <v>101</v>
      </c>
      <c r="C1278" s="24" t="s">
        <v>44</v>
      </c>
      <c r="D1278" s="24">
        <v>2009</v>
      </c>
      <c r="E1278" s="24" t="s">
        <v>102</v>
      </c>
      <c r="F1278">
        <f>IF(AND(A1278="PSA Testing", E1278= "Utilization Rate (per 100,000 patients)"),
SUMIFS(PSA!$D:$D,PSA!$A:$A,C1278,PSA!$G:$G,D1278),
IF(AND(A1278="Colorectal Cancer Screening", E1278="Utilization Rate (per 100,000 patients)"),
SUMIFS(COL!$D:$D,COL!$A:$A,C1278,COL!$G:$G, D1278),
IF(AND(A1278="Cervical Cancer Screening", E1278="Utilization Rate (per 100,000 patients)"),
SUMIFS(CERV!$D:$D,CERV!$A:$A,C1278,CERV!$G:$G,D1278),
IF(AND(A1278="Cancer Screening for CKD patients", E1278="Utilization Rate (per 100,000 patients)"),
SUMIFS(CANSCRN!$D:$D,CANSCRN!$A:$A,C1278,CANSCRN!$G:$G,D1278),
IF(AND(A1278="PSA Testing", E1278="Cost per service ($USD)"),
SUMIFS(PSA!$E:$E,PSA!$A:$A,C1278,PSA!$G:$G,D1278),
IF(AND(A1278="Colorectal Cancer Screening", E1278="Cost per service ($USD)"),
SUMIFS(COL!$E:$E,COL!$A:$A,C1278,COL!$G:$G,D1278),
IF(AND(A1278="Cervical Cancer Screening", E1278="Cost per service ($USD)"),
SUMIFS(CERV!$E:$E,CERV!$A:$A,C1278,CERV!$G:$G,D1278),
IF(AND(A1278="Cancer Screening for CKD patients", E1278="Cost per service ($USD)"),
SUMIFS(CANSCRN!$E:$E,CANSCRN!$A:$A,C1278,CANSCRN!$G:$G,D1278),
IF(AND(A1278="PSA Testing", E1278="Total Expenditure ($USD per 100,000 patients)"),
SUMIFS(PSA!$F:$F,PSA!$A:$A,C1278,PSA!$G:$G,D1278),
IF(AND(A1278="Colorectal Cancer Screening", E1278="Total Expenditure ($USD per 100,000 patients)"),
SUMIFS(COL!$F:$F,COL!$A:$A,C1278,COL!$G:$G,D1278),
IF(AND(A1278="Cervical Cancer Screening", E1278="Total Expenditure ($USD per 100,000 patients)"),
SUMIFS(CERV!$F:$F,CERV!$A:$A,C1278,CERV!$G:$G,D1278),
SUMIFS(CANSCRN!$F:$F,CANSCRN!$A:$A,C1278,CANSCRN!$G:$G,D1278))))))))))))</f>
        <v>7200.3405566479496</v>
      </c>
    </row>
    <row r="1279" spans="1:6" x14ac:dyDescent="0.2">
      <c r="A1279" s="24" t="s">
        <v>105</v>
      </c>
      <c r="B1279" s="24" t="s">
        <v>101</v>
      </c>
      <c r="C1279" s="24" t="s">
        <v>44</v>
      </c>
      <c r="D1279" s="24">
        <v>2010</v>
      </c>
      <c r="E1279" s="24" t="s">
        <v>102</v>
      </c>
      <c r="F1279">
        <f>IF(AND(A1279="PSA Testing", E1279= "Utilization Rate (per 100,000 patients)"),
SUMIFS(PSA!$D:$D,PSA!$A:$A,C1279,PSA!$G:$G,D1279),
IF(AND(A1279="Colorectal Cancer Screening", E1279="Utilization Rate (per 100,000 patients)"),
SUMIFS(COL!$D:$D,COL!$A:$A,C1279,COL!$G:$G, D1279),
IF(AND(A1279="Cervical Cancer Screening", E1279="Utilization Rate (per 100,000 patients)"),
SUMIFS(CERV!$D:$D,CERV!$A:$A,C1279,CERV!$G:$G,D1279),
IF(AND(A1279="Cancer Screening for CKD patients", E1279="Utilization Rate (per 100,000 patients)"),
SUMIFS(CANSCRN!$D:$D,CANSCRN!$A:$A,C1279,CANSCRN!$G:$G,D1279),
IF(AND(A1279="PSA Testing", E1279="Cost per service ($USD)"),
SUMIFS(PSA!$E:$E,PSA!$A:$A,C1279,PSA!$G:$G,D1279),
IF(AND(A1279="Colorectal Cancer Screening", E1279="Cost per service ($USD)"),
SUMIFS(COL!$E:$E,COL!$A:$A,C1279,COL!$G:$G,D1279),
IF(AND(A1279="Cervical Cancer Screening", E1279="Cost per service ($USD)"),
SUMIFS(CERV!$E:$E,CERV!$A:$A,C1279,CERV!$G:$G,D1279),
IF(AND(A1279="Cancer Screening for CKD patients", E1279="Cost per service ($USD)"),
SUMIFS(CANSCRN!$E:$E,CANSCRN!$A:$A,C1279,CANSCRN!$G:$G,D1279),
IF(AND(A1279="PSA Testing", E1279="Total Expenditure ($USD per 100,000 patients)"),
SUMIFS(PSA!$F:$F,PSA!$A:$A,C1279,PSA!$G:$G,D1279),
IF(AND(A1279="Colorectal Cancer Screening", E1279="Total Expenditure ($USD per 100,000 patients)"),
SUMIFS(COL!$F:$F,COL!$A:$A,C1279,COL!$G:$G,D1279),
IF(AND(A1279="Cervical Cancer Screening", E1279="Total Expenditure ($USD per 100,000 patients)"),
SUMIFS(CERV!$F:$F,CERV!$A:$A,C1279,CERV!$G:$G,D1279),
SUMIFS(CANSCRN!$F:$F,CANSCRN!$A:$A,C1279,CANSCRN!$G:$G,D1279))))))))))))</f>
        <v>6420.7591679176503</v>
      </c>
    </row>
    <row r="1280" spans="1:6" x14ac:dyDescent="0.2">
      <c r="A1280" s="24" t="s">
        <v>105</v>
      </c>
      <c r="B1280" s="24" t="s">
        <v>101</v>
      </c>
      <c r="C1280" s="24" t="s">
        <v>44</v>
      </c>
      <c r="D1280" s="24">
        <v>2011</v>
      </c>
      <c r="E1280" s="24" t="s">
        <v>102</v>
      </c>
      <c r="F1280">
        <f>IF(AND(A1280="PSA Testing", E1280= "Utilization Rate (per 100,000 patients)"),
SUMIFS(PSA!$D:$D,PSA!$A:$A,C1280,PSA!$G:$G,D1280),
IF(AND(A1280="Colorectal Cancer Screening", E1280="Utilization Rate (per 100,000 patients)"),
SUMIFS(COL!$D:$D,COL!$A:$A,C1280,COL!$G:$G, D1280),
IF(AND(A1280="Cervical Cancer Screening", E1280="Utilization Rate (per 100,000 patients)"),
SUMIFS(CERV!$D:$D,CERV!$A:$A,C1280,CERV!$G:$G,D1280),
IF(AND(A1280="Cancer Screening for CKD patients", E1280="Utilization Rate (per 100,000 patients)"),
SUMIFS(CANSCRN!$D:$D,CANSCRN!$A:$A,C1280,CANSCRN!$G:$G,D1280),
IF(AND(A1280="PSA Testing", E1280="Cost per service ($USD)"),
SUMIFS(PSA!$E:$E,PSA!$A:$A,C1280,PSA!$G:$G,D1280),
IF(AND(A1280="Colorectal Cancer Screening", E1280="Cost per service ($USD)"),
SUMIFS(COL!$E:$E,COL!$A:$A,C1280,COL!$G:$G,D1280),
IF(AND(A1280="Cervical Cancer Screening", E1280="Cost per service ($USD)"),
SUMIFS(CERV!$E:$E,CERV!$A:$A,C1280,CERV!$G:$G,D1280),
IF(AND(A1280="Cancer Screening for CKD patients", E1280="Cost per service ($USD)"),
SUMIFS(CANSCRN!$E:$E,CANSCRN!$A:$A,C1280,CANSCRN!$G:$G,D1280),
IF(AND(A1280="PSA Testing", E1280="Total Expenditure ($USD per 100,000 patients)"),
SUMIFS(PSA!$F:$F,PSA!$A:$A,C1280,PSA!$G:$G,D1280),
IF(AND(A1280="Colorectal Cancer Screening", E1280="Total Expenditure ($USD per 100,000 patients)"),
SUMIFS(COL!$F:$F,COL!$A:$A,C1280,COL!$G:$G,D1280),
IF(AND(A1280="Cervical Cancer Screening", E1280="Total Expenditure ($USD per 100,000 patients)"),
SUMIFS(CERV!$F:$F,CERV!$A:$A,C1280,CERV!$G:$G,D1280),
SUMIFS(CANSCRN!$F:$F,CANSCRN!$A:$A,C1280,CANSCRN!$G:$G,D1280))))))))))))</f>
        <v>5245.3609968899373</v>
      </c>
    </row>
    <row r="1281" spans="1:6" x14ac:dyDescent="0.2">
      <c r="A1281" s="24" t="s">
        <v>105</v>
      </c>
      <c r="B1281" s="24" t="s">
        <v>101</v>
      </c>
      <c r="C1281" s="24" t="s">
        <v>44</v>
      </c>
      <c r="D1281" s="24">
        <v>2012</v>
      </c>
      <c r="E1281" s="24" t="s">
        <v>102</v>
      </c>
      <c r="F1281">
        <f>IF(AND(A1281="PSA Testing", E1281= "Utilization Rate (per 100,000 patients)"),
SUMIFS(PSA!$D:$D,PSA!$A:$A,C1281,PSA!$G:$G,D1281),
IF(AND(A1281="Colorectal Cancer Screening", E1281="Utilization Rate (per 100,000 patients)"),
SUMIFS(COL!$D:$D,COL!$A:$A,C1281,COL!$G:$G, D1281),
IF(AND(A1281="Cervical Cancer Screening", E1281="Utilization Rate (per 100,000 patients)"),
SUMIFS(CERV!$D:$D,CERV!$A:$A,C1281,CERV!$G:$G,D1281),
IF(AND(A1281="Cancer Screening for CKD patients", E1281="Utilization Rate (per 100,000 patients)"),
SUMIFS(CANSCRN!$D:$D,CANSCRN!$A:$A,C1281,CANSCRN!$G:$G,D1281),
IF(AND(A1281="PSA Testing", E1281="Cost per service ($USD)"),
SUMIFS(PSA!$E:$E,PSA!$A:$A,C1281,PSA!$G:$G,D1281),
IF(AND(A1281="Colorectal Cancer Screening", E1281="Cost per service ($USD)"),
SUMIFS(COL!$E:$E,COL!$A:$A,C1281,COL!$G:$G,D1281),
IF(AND(A1281="Cervical Cancer Screening", E1281="Cost per service ($USD)"),
SUMIFS(CERV!$E:$E,CERV!$A:$A,C1281,CERV!$G:$G,D1281),
IF(AND(A1281="Cancer Screening for CKD patients", E1281="Cost per service ($USD)"),
SUMIFS(CANSCRN!$E:$E,CANSCRN!$A:$A,C1281,CANSCRN!$G:$G,D1281),
IF(AND(A1281="PSA Testing", E1281="Total Expenditure ($USD per 100,000 patients)"),
SUMIFS(PSA!$F:$F,PSA!$A:$A,C1281,PSA!$G:$G,D1281),
IF(AND(A1281="Colorectal Cancer Screening", E1281="Total Expenditure ($USD per 100,000 patients)"),
SUMIFS(COL!$F:$F,COL!$A:$A,C1281,COL!$G:$G,D1281),
IF(AND(A1281="Cervical Cancer Screening", E1281="Total Expenditure ($USD per 100,000 patients)"),
SUMIFS(CERV!$F:$F,CERV!$A:$A,C1281,CERV!$G:$G,D1281),
SUMIFS(CANSCRN!$F:$F,CANSCRN!$A:$A,C1281,CANSCRN!$G:$G,D1281))))))))))))</f>
        <v>4840.1637804740622</v>
      </c>
    </row>
    <row r="1282" spans="1:6" x14ac:dyDescent="0.2">
      <c r="A1282" s="24" t="s">
        <v>105</v>
      </c>
      <c r="B1282" s="24" t="s">
        <v>101</v>
      </c>
      <c r="C1282" s="24" t="s">
        <v>44</v>
      </c>
      <c r="D1282" s="24">
        <v>2013</v>
      </c>
      <c r="E1282" s="24" t="s">
        <v>102</v>
      </c>
      <c r="F1282">
        <f>IF(AND(A1282="PSA Testing", E1282= "Utilization Rate (per 100,000 patients)"),
SUMIFS(PSA!$D:$D,PSA!$A:$A,C1282,PSA!$G:$G,D1282),
IF(AND(A1282="Colorectal Cancer Screening", E1282="Utilization Rate (per 100,000 patients)"),
SUMIFS(COL!$D:$D,COL!$A:$A,C1282,COL!$G:$G, D1282),
IF(AND(A1282="Cervical Cancer Screening", E1282="Utilization Rate (per 100,000 patients)"),
SUMIFS(CERV!$D:$D,CERV!$A:$A,C1282,CERV!$G:$G,D1282),
IF(AND(A1282="Cancer Screening for CKD patients", E1282="Utilization Rate (per 100,000 patients)"),
SUMIFS(CANSCRN!$D:$D,CANSCRN!$A:$A,C1282,CANSCRN!$G:$G,D1282),
IF(AND(A1282="PSA Testing", E1282="Cost per service ($USD)"),
SUMIFS(PSA!$E:$E,PSA!$A:$A,C1282,PSA!$G:$G,D1282),
IF(AND(A1282="Colorectal Cancer Screening", E1282="Cost per service ($USD)"),
SUMIFS(COL!$E:$E,COL!$A:$A,C1282,COL!$G:$G,D1282),
IF(AND(A1282="Cervical Cancer Screening", E1282="Cost per service ($USD)"),
SUMIFS(CERV!$E:$E,CERV!$A:$A,C1282,CERV!$G:$G,D1282),
IF(AND(A1282="Cancer Screening for CKD patients", E1282="Cost per service ($USD)"),
SUMIFS(CANSCRN!$E:$E,CANSCRN!$A:$A,C1282,CANSCRN!$G:$G,D1282),
IF(AND(A1282="PSA Testing", E1282="Total Expenditure ($USD per 100,000 patients)"),
SUMIFS(PSA!$F:$F,PSA!$A:$A,C1282,PSA!$G:$G,D1282),
IF(AND(A1282="Colorectal Cancer Screening", E1282="Total Expenditure ($USD per 100,000 patients)"),
SUMIFS(COL!$F:$F,COL!$A:$A,C1282,COL!$G:$G,D1282),
IF(AND(A1282="Cervical Cancer Screening", E1282="Total Expenditure ($USD per 100,000 patients)"),
SUMIFS(CERV!$F:$F,CERV!$A:$A,C1282,CERV!$G:$G,D1282),
SUMIFS(CANSCRN!$F:$F,CANSCRN!$A:$A,C1282,CANSCRN!$G:$G,D1282))))))))))))</f>
        <v>4236.8430267166223</v>
      </c>
    </row>
    <row r="1283" spans="1:6" x14ac:dyDescent="0.2">
      <c r="A1283" s="24" t="s">
        <v>105</v>
      </c>
      <c r="B1283" s="24" t="s">
        <v>101</v>
      </c>
      <c r="C1283" s="24" t="s">
        <v>44</v>
      </c>
      <c r="D1283" s="24">
        <v>2014</v>
      </c>
      <c r="E1283" s="24" t="s">
        <v>102</v>
      </c>
      <c r="F1283">
        <f>IF(AND(A1283="PSA Testing", E1283= "Utilization Rate (per 100,000 patients)"),
SUMIFS(PSA!$D:$D,PSA!$A:$A,C1283,PSA!$G:$G,D1283),
IF(AND(A1283="Colorectal Cancer Screening", E1283="Utilization Rate (per 100,000 patients)"),
SUMIFS(COL!$D:$D,COL!$A:$A,C1283,COL!$G:$G, D1283),
IF(AND(A1283="Cervical Cancer Screening", E1283="Utilization Rate (per 100,000 patients)"),
SUMIFS(CERV!$D:$D,CERV!$A:$A,C1283,CERV!$G:$G,D1283),
IF(AND(A1283="Cancer Screening for CKD patients", E1283="Utilization Rate (per 100,000 patients)"),
SUMIFS(CANSCRN!$D:$D,CANSCRN!$A:$A,C1283,CANSCRN!$G:$G,D1283),
IF(AND(A1283="PSA Testing", E1283="Cost per service ($USD)"),
SUMIFS(PSA!$E:$E,PSA!$A:$A,C1283,PSA!$G:$G,D1283),
IF(AND(A1283="Colorectal Cancer Screening", E1283="Cost per service ($USD)"),
SUMIFS(COL!$E:$E,COL!$A:$A,C1283,COL!$G:$G,D1283),
IF(AND(A1283="Cervical Cancer Screening", E1283="Cost per service ($USD)"),
SUMIFS(CERV!$E:$E,CERV!$A:$A,C1283,CERV!$G:$G,D1283),
IF(AND(A1283="Cancer Screening for CKD patients", E1283="Cost per service ($USD)"),
SUMIFS(CANSCRN!$E:$E,CANSCRN!$A:$A,C1283,CANSCRN!$G:$G,D1283),
IF(AND(A1283="PSA Testing", E1283="Total Expenditure ($USD per 100,000 patients)"),
SUMIFS(PSA!$F:$F,PSA!$A:$A,C1283,PSA!$G:$G,D1283),
IF(AND(A1283="Colorectal Cancer Screening", E1283="Total Expenditure ($USD per 100,000 patients)"),
SUMIFS(COL!$F:$F,COL!$A:$A,C1283,COL!$G:$G,D1283),
IF(AND(A1283="Cervical Cancer Screening", E1283="Total Expenditure ($USD per 100,000 patients)"),
SUMIFS(CERV!$F:$F,CERV!$A:$A,C1283,CERV!$G:$G,D1283),
SUMIFS(CANSCRN!$F:$F,CANSCRN!$A:$A,C1283,CANSCRN!$G:$G,D1283))))))))))))</f>
        <v>3399.298641337868</v>
      </c>
    </row>
    <row r="1284" spans="1:6" x14ac:dyDescent="0.2">
      <c r="A1284" s="24" t="s">
        <v>105</v>
      </c>
      <c r="B1284" s="24" t="s">
        <v>101</v>
      </c>
      <c r="C1284" s="24" t="s">
        <v>44</v>
      </c>
      <c r="D1284" s="24">
        <v>2015</v>
      </c>
      <c r="E1284" s="24" t="s">
        <v>102</v>
      </c>
      <c r="F1284">
        <f>IF(AND(A1284="PSA Testing", E1284= "Utilization Rate (per 100,000 patients)"),
SUMIFS(PSA!$D:$D,PSA!$A:$A,C1284,PSA!$G:$G,D1284),
IF(AND(A1284="Colorectal Cancer Screening", E1284="Utilization Rate (per 100,000 patients)"),
SUMIFS(COL!$D:$D,COL!$A:$A,C1284,COL!$G:$G, D1284),
IF(AND(A1284="Cervical Cancer Screening", E1284="Utilization Rate (per 100,000 patients)"),
SUMIFS(CERV!$D:$D,CERV!$A:$A,C1284,CERV!$G:$G,D1284),
IF(AND(A1284="Cancer Screening for CKD patients", E1284="Utilization Rate (per 100,000 patients)"),
SUMIFS(CANSCRN!$D:$D,CANSCRN!$A:$A,C1284,CANSCRN!$G:$G,D1284),
IF(AND(A1284="PSA Testing", E1284="Cost per service ($USD)"),
SUMIFS(PSA!$E:$E,PSA!$A:$A,C1284,PSA!$G:$G,D1284),
IF(AND(A1284="Colorectal Cancer Screening", E1284="Cost per service ($USD)"),
SUMIFS(COL!$E:$E,COL!$A:$A,C1284,COL!$G:$G,D1284),
IF(AND(A1284="Cervical Cancer Screening", E1284="Cost per service ($USD)"),
SUMIFS(CERV!$E:$E,CERV!$A:$A,C1284,CERV!$G:$G,D1284),
IF(AND(A1284="Cancer Screening for CKD patients", E1284="Cost per service ($USD)"),
SUMIFS(CANSCRN!$E:$E,CANSCRN!$A:$A,C1284,CANSCRN!$G:$G,D1284),
IF(AND(A1284="PSA Testing", E1284="Total Expenditure ($USD per 100,000 patients)"),
SUMIFS(PSA!$F:$F,PSA!$A:$A,C1284,PSA!$G:$G,D1284),
IF(AND(A1284="Colorectal Cancer Screening", E1284="Total Expenditure ($USD per 100,000 patients)"),
SUMIFS(COL!$F:$F,COL!$A:$A,C1284,COL!$G:$G,D1284),
IF(AND(A1284="Cervical Cancer Screening", E1284="Total Expenditure ($USD per 100,000 patients)"),
SUMIFS(CERV!$F:$F,CERV!$A:$A,C1284,CERV!$G:$G,D1284),
SUMIFS(CANSCRN!$F:$F,CANSCRN!$A:$A,C1284,CANSCRN!$G:$G,D1284))))))))))))</f>
        <v>3563.35980315401</v>
      </c>
    </row>
    <row r="1285" spans="1:6" x14ac:dyDescent="0.2">
      <c r="A1285" s="24" t="s">
        <v>105</v>
      </c>
      <c r="B1285" s="24" t="s">
        <v>101</v>
      </c>
      <c r="C1285" s="24" t="s">
        <v>44</v>
      </c>
      <c r="D1285" s="24">
        <v>2016</v>
      </c>
      <c r="E1285" s="24" t="s">
        <v>102</v>
      </c>
      <c r="F1285">
        <f>IF(AND(A1285="PSA Testing", E1285= "Utilization Rate (per 100,000 patients)"),
SUMIFS(PSA!$D:$D,PSA!$A:$A,C1285,PSA!$G:$G,D1285),
IF(AND(A1285="Colorectal Cancer Screening", E1285="Utilization Rate (per 100,000 patients)"),
SUMIFS(COL!$D:$D,COL!$A:$A,C1285,COL!$G:$G, D1285),
IF(AND(A1285="Cervical Cancer Screening", E1285="Utilization Rate (per 100,000 patients)"),
SUMIFS(CERV!$D:$D,CERV!$A:$A,C1285,CERV!$G:$G,D1285),
IF(AND(A1285="Cancer Screening for CKD patients", E1285="Utilization Rate (per 100,000 patients)"),
SUMIFS(CANSCRN!$D:$D,CANSCRN!$A:$A,C1285,CANSCRN!$G:$G,D1285),
IF(AND(A1285="PSA Testing", E1285="Cost per service ($USD)"),
SUMIFS(PSA!$E:$E,PSA!$A:$A,C1285,PSA!$G:$G,D1285),
IF(AND(A1285="Colorectal Cancer Screening", E1285="Cost per service ($USD)"),
SUMIFS(COL!$E:$E,COL!$A:$A,C1285,COL!$G:$G,D1285),
IF(AND(A1285="Cervical Cancer Screening", E1285="Cost per service ($USD)"),
SUMIFS(CERV!$E:$E,CERV!$A:$A,C1285,CERV!$G:$G,D1285),
IF(AND(A1285="Cancer Screening for CKD patients", E1285="Cost per service ($USD)"),
SUMIFS(CANSCRN!$E:$E,CANSCRN!$A:$A,C1285,CANSCRN!$G:$G,D1285),
IF(AND(A1285="PSA Testing", E1285="Total Expenditure ($USD per 100,000 patients)"),
SUMIFS(PSA!$F:$F,PSA!$A:$A,C1285,PSA!$G:$G,D1285),
IF(AND(A1285="Colorectal Cancer Screening", E1285="Total Expenditure ($USD per 100,000 patients)"),
SUMIFS(COL!$F:$F,COL!$A:$A,C1285,COL!$G:$G,D1285),
IF(AND(A1285="Cervical Cancer Screening", E1285="Total Expenditure ($USD per 100,000 patients)"),
SUMIFS(CERV!$F:$F,CERV!$A:$A,C1285,CERV!$G:$G,D1285),
SUMIFS(CANSCRN!$F:$F,CANSCRN!$A:$A,C1285,CANSCRN!$G:$G,D1285))))))))))))</f>
        <v>4513.3523463831998</v>
      </c>
    </row>
    <row r="1286" spans="1:6" x14ac:dyDescent="0.2">
      <c r="A1286" s="24" t="s">
        <v>105</v>
      </c>
      <c r="B1286" s="24" t="s">
        <v>101</v>
      </c>
      <c r="C1286" s="24" t="s">
        <v>44</v>
      </c>
      <c r="D1286" s="24">
        <v>2017</v>
      </c>
      <c r="E1286" s="24" t="s">
        <v>102</v>
      </c>
      <c r="F1286">
        <f>IF(AND(A1286="PSA Testing", E1286= "Utilization Rate (per 100,000 patients)"),
SUMIFS(PSA!$D:$D,PSA!$A:$A,C1286,PSA!$G:$G,D1286),
IF(AND(A1286="Colorectal Cancer Screening", E1286="Utilization Rate (per 100,000 patients)"),
SUMIFS(COL!$D:$D,COL!$A:$A,C1286,COL!$G:$G, D1286),
IF(AND(A1286="Cervical Cancer Screening", E1286="Utilization Rate (per 100,000 patients)"),
SUMIFS(CERV!$D:$D,CERV!$A:$A,C1286,CERV!$G:$G,D1286),
IF(AND(A1286="Cancer Screening for CKD patients", E1286="Utilization Rate (per 100,000 patients)"),
SUMIFS(CANSCRN!$D:$D,CANSCRN!$A:$A,C1286,CANSCRN!$G:$G,D1286),
IF(AND(A1286="PSA Testing", E1286="Cost per service ($USD)"),
SUMIFS(PSA!$E:$E,PSA!$A:$A,C1286,PSA!$G:$G,D1286),
IF(AND(A1286="Colorectal Cancer Screening", E1286="Cost per service ($USD)"),
SUMIFS(COL!$E:$E,COL!$A:$A,C1286,COL!$G:$G,D1286),
IF(AND(A1286="Cervical Cancer Screening", E1286="Cost per service ($USD)"),
SUMIFS(CERV!$E:$E,CERV!$A:$A,C1286,CERV!$G:$G,D1286),
IF(AND(A1286="Cancer Screening for CKD patients", E1286="Cost per service ($USD)"),
SUMIFS(CANSCRN!$E:$E,CANSCRN!$A:$A,C1286,CANSCRN!$G:$G,D1286),
IF(AND(A1286="PSA Testing", E1286="Total Expenditure ($USD per 100,000 patients)"),
SUMIFS(PSA!$F:$F,PSA!$A:$A,C1286,PSA!$G:$G,D1286),
IF(AND(A1286="Colorectal Cancer Screening", E1286="Total Expenditure ($USD per 100,000 patients)"),
SUMIFS(COL!$F:$F,COL!$A:$A,C1286,COL!$G:$G,D1286),
IF(AND(A1286="Cervical Cancer Screening", E1286="Total Expenditure ($USD per 100,000 patients)"),
SUMIFS(CERV!$F:$F,CERV!$A:$A,C1286,CERV!$G:$G,D1286),
SUMIFS(CANSCRN!$F:$F,CANSCRN!$A:$A,C1286,CANSCRN!$G:$G,D1286))))))))))))</f>
        <v>4035.1529899146308</v>
      </c>
    </row>
    <row r="1287" spans="1:6" x14ac:dyDescent="0.2">
      <c r="A1287" s="24" t="s">
        <v>105</v>
      </c>
      <c r="B1287" s="24" t="s">
        <v>101</v>
      </c>
      <c r="C1287" s="24" t="s">
        <v>44</v>
      </c>
      <c r="D1287" s="24">
        <v>2018</v>
      </c>
      <c r="E1287" s="24" t="s">
        <v>102</v>
      </c>
      <c r="F1287">
        <f>IF(AND(A1287="PSA Testing", E1287= "Utilization Rate (per 100,000 patients)"),
SUMIFS(PSA!$D:$D,PSA!$A:$A,C1287,PSA!$G:$G,D1287),
IF(AND(A1287="Colorectal Cancer Screening", E1287="Utilization Rate (per 100,000 patients)"),
SUMIFS(COL!$D:$D,COL!$A:$A,C1287,COL!$G:$G, D1287),
IF(AND(A1287="Cervical Cancer Screening", E1287="Utilization Rate (per 100,000 patients)"),
SUMIFS(CERV!$D:$D,CERV!$A:$A,C1287,CERV!$G:$G,D1287),
IF(AND(A1287="Cancer Screening for CKD patients", E1287="Utilization Rate (per 100,000 patients)"),
SUMIFS(CANSCRN!$D:$D,CANSCRN!$A:$A,C1287,CANSCRN!$G:$G,D1287),
IF(AND(A1287="PSA Testing", E1287="Cost per service ($USD)"),
SUMIFS(PSA!$E:$E,PSA!$A:$A,C1287,PSA!$G:$G,D1287),
IF(AND(A1287="Colorectal Cancer Screening", E1287="Cost per service ($USD)"),
SUMIFS(COL!$E:$E,COL!$A:$A,C1287,COL!$G:$G,D1287),
IF(AND(A1287="Cervical Cancer Screening", E1287="Cost per service ($USD)"),
SUMIFS(CERV!$E:$E,CERV!$A:$A,C1287,CERV!$G:$G,D1287),
IF(AND(A1287="Cancer Screening for CKD patients", E1287="Cost per service ($USD)"),
SUMIFS(CANSCRN!$E:$E,CANSCRN!$A:$A,C1287,CANSCRN!$G:$G,D1287),
IF(AND(A1287="PSA Testing", E1287="Total Expenditure ($USD per 100,000 patients)"),
SUMIFS(PSA!$F:$F,PSA!$A:$A,C1287,PSA!$G:$G,D1287),
IF(AND(A1287="Colorectal Cancer Screening", E1287="Total Expenditure ($USD per 100,000 patients)"),
SUMIFS(COL!$F:$F,COL!$A:$A,C1287,COL!$G:$G,D1287),
IF(AND(A1287="Cervical Cancer Screening", E1287="Total Expenditure ($USD per 100,000 patients)"),
SUMIFS(CERV!$F:$F,CERV!$A:$A,C1287,CERV!$G:$G,D1287),
SUMIFS(CANSCRN!$F:$F,CANSCRN!$A:$A,C1287,CANSCRN!$G:$G,D1287))))))))))))</f>
        <v>3807.4664788786008</v>
      </c>
    </row>
    <row r="1288" spans="1:6" x14ac:dyDescent="0.2">
      <c r="A1288" s="24" t="s">
        <v>105</v>
      </c>
      <c r="B1288" s="24" t="s">
        <v>101</v>
      </c>
      <c r="C1288" s="24" t="s">
        <v>44</v>
      </c>
      <c r="D1288" s="24">
        <v>2019</v>
      </c>
      <c r="E1288" s="24" t="s">
        <v>102</v>
      </c>
      <c r="F1288">
        <f>IF(AND(A1288="PSA Testing", E1288= "Utilization Rate (per 100,000 patients)"),
SUMIFS(PSA!$D:$D,PSA!$A:$A,C1288,PSA!$G:$G,D1288),
IF(AND(A1288="Colorectal Cancer Screening", E1288="Utilization Rate (per 100,000 patients)"),
SUMIFS(COL!$D:$D,COL!$A:$A,C1288,COL!$G:$G, D1288),
IF(AND(A1288="Cervical Cancer Screening", E1288="Utilization Rate (per 100,000 patients)"),
SUMIFS(CERV!$D:$D,CERV!$A:$A,C1288,CERV!$G:$G,D1288),
IF(AND(A1288="Cancer Screening for CKD patients", E1288="Utilization Rate (per 100,000 patients)"),
SUMIFS(CANSCRN!$D:$D,CANSCRN!$A:$A,C1288,CANSCRN!$G:$G,D1288),
IF(AND(A1288="PSA Testing", E1288="Cost per service ($USD)"),
SUMIFS(PSA!$E:$E,PSA!$A:$A,C1288,PSA!$G:$G,D1288),
IF(AND(A1288="Colorectal Cancer Screening", E1288="Cost per service ($USD)"),
SUMIFS(COL!$E:$E,COL!$A:$A,C1288,COL!$G:$G,D1288),
IF(AND(A1288="Cervical Cancer Screening", E1288="Cost per service ($USD)"),
SUMIFS(CERV!$E:$E,CERV!$A:$A,C1288,CERV!$G:$G,D1288),
IF(AND(A1288="Cancer Screening for CKD patients", E1288="Cost per service ($USD)"),
SUMIFS(CANSCRN!$E:$E,CANSCRN!$A:$A,C1288,CANSCRN!$G:$G,D1288),
IF(AND(A1288="PSA Testing", E1288="Total Expenditure ($USD per 100,000 patients)"),
SUMIFS(PSA!$F:$F,PSA!$A:$A,C1288,PSA!$G:$G,D1288),
IF(AND(A1288="Colorectal Cancer Screening", E1288="Total Expenditure ($USD per 100,000 patients)"),
SUMIFS(COL!$F:$F,COL!$A:$A,C1288,COL!$G:$G,D1288),
IF(AND(A1288="Cervical Cancer Screening", E1288="Total Expenditure ($USD per 100,000 patients)"),
SUMIFS(CERV!$F:$F,CERV!$A:$A,C1288,CERV!$G:$G,D1288),
SUMIFS(CANSCRN!$F:$F,CANSCRN!$A:$A,C1288,CANSCRN!$G:$G,D1288))))))))))))</f>
        <v>3444.1368836195279</v>
      </c>
    </row>
    <row r="1289" spans="1:6" x14ac:dyDescent="0.2">
      <c r="A1289" s="24" t="s">
        <v>105</v>
      </c>
      <c r="B1289" s="24" t="s">
        <v>101</v>
      </c>
      <c r="C1289" s="24" t="s">
        <v>45</v>
      </c>
      <c r="D1289" s="24">
        <v>2009</v>
      </c>
      <c r="E1289" s="24" t="s">
        <v>102</v>
      </c>
      <c r="F1289">
        <f>IF(AND(A1289="PSA Testing", E1289= "Utilization Rate (per 100,000 patients)"),
SUMIFS(PSA!$D:$D,PSA!$A:$A,C1289,PSA!$G:$G,D1289),
IF(AND(A1289="Colorectal Cancer Screening", E1289="Utilization Rate (per 100,000 patients)"),
SUMIFS(COL!$D:$D,COL!$A:$A,C1289,COL!$G:$G, D1289),
IF(AND(A1289="Cervical Cancer Screening", E1289="Utilization Rate (per 100,000 patients)"),
SUMIFS(CERV!$D:$D,CERV!$A:$A,C1289,CERV!$G:$G,D1289),
IF(AND(A1289="Cancer Screening for CKD patients", E1289="Utilization Rate (per 100,000 patients)"),
SUMIFS(CANSCRN!$D:$D,CANSCRN!$A:$A,C1289,CANSCRN!$G:$G,D1289),
IF(AND(A1289="PSA Testing", E1289="Cost per service ($USD)"),
SUMIFS(PSA!$E:$E,PSA!$A:$A,C1289,PSA!$G:$G,D1289),
IF(AND(A1289="Colorectal Cancer Screening", E1289="Cost per service ($USD)"),
SUMIFS(COL!$E:$E,COL!$A:$A,C1289,COL!$G:$G,D1289),
IF(AND(A1289="Cervical Cancer Screening", E1289="Cost per service ($USD)"),
SUMIFS(CERV!$E:$E,CERV!$A:$A,C1289,CERV!$G:$G,D1289),
IF(AND(A1289="Cancer Screening for CKD patients", E1289="Cost per service ($USD)"),
SUMIFS(CANSCRN!$E:$E,CANSCRN!$A:$A,C1289,CANSCRN!$G:$G,D1289),
IF(AND(A1289="PSA Testing", E1289="Total Expenditure ($USD per 100,000 patients)"),
SUMIFS(PSA!$F:$F,PSA!$A:$A,C1289,PSA!$G:$G,D1289),
IF(AND(A1289="Colorectal Cancer Screening", E1289="Total Expenditure ($USD per 100,000 patients)"),
SUMIFS(COL!$F:$F,COL!$A:$A,C1289,COL!$G:$G,D1289),
IF(AND(A1289="Cervical Cancer Screening", E1289="Total Expenditure ($USD per 100,000 patients)"),
SUMIFS(CERV!$F:$F,CERV!$A:$A,C1289,CERV!$G:$G,D1289),
SUMIFS(CANSCRN!$F:$F,CANSCRN!$A:$A,C1289,CANSCRN!$G:$G,D1289))))))))))))</f>
        <v>7963.1738800303719</v>
      </c>
    </row>
    <row r="1290" spans="1:6" x14ac:dyDescent="0.2">
      <c r="A1290" s="24" t="s">
        <v>105</v>
      </c>
      <c r="B1290" s="24" t="s">
        <v>101</v>
      </c>
      <c r="C1290" s="24" t="s">
        <v>45</v>
      </c>
      <c r="D1290" s="24">
        <v>2010</v>
      </c>
      <c r="E1290" s="24" t="s">
        <v>102</v>
      </c>
      <c r="F1290">
        <f>IF(AND(A1290="PSA Testing", E1290= "Utilization Rate (per 100,000 patients)"),
SUMIFS(PSA!$D:$D,PSA!$A:$A,C1290,PSA!$G:$G,D1290),
IF(AND(A1290="Colorectal Cancer Screening", E1290="Utilization Rate (per 100,000 patients)"),
SUMIFS(COL!$D:$D,COL!$A:$A,C1290,COL!$G:$G, D1290),
IF(AND(A1290="Cervical Cancer Screening", E1290="Utilization Rate (per 100,000 patients)"),
SUMIFS(CERV!$D:$D,CERV!$A:$A,C1290,CERV!$G:$G,D1290),
IF(AND(A1290="Cancer Screening for CKD patients", E1290="Utilization Rate (per 100,000 patients)"),
SUMIFS(CANSCRN!$D:$D,CANSCRN!$A:$A,C1290,CANSCRN!$G:$G,D1290),
IF(AND(A1290="PSA Testing", E1290="Cost per service ($USD)"),
SUMIFS(PSA!$E:$E,PSA!$A:$A,C1290,PSA!$G:$G,D1290),
IF(AND(A1290="Colorectal Cancer Screening", E1290="Cost per service ($USD)"),
SUMIFS(COL!$E:$E,COL!$A:$A,C1290,COL!$G:$G,D1290),
IF(AND(A1290="Cervical Cancer Screening", E1290="Cost per service ($USD)"),
SUMIFS(CERV!$E:$E,CERV!$A:$A,C1290,CERV!$G:$G,D1290),
IF(AND(A1290="Cancer Screening for CKD patients", E1290="Cost per service ($USD)"),
SUMIFS(CANSCRN!$E:$E,CANSCRN!$A:$A,C1290,CANSCRN!$G:$G,D1290),
IF(AND(A1290="PSA Testing", E1290="Total Expenditure ($USD per 100,000 patients)"),
SUMIFS(PSA!$F:$F,PSA!$A:$A,C1290,PSA!$G:$G,D1290),
IF(AND(A1290="Colorectal Cancer Screening", E1290="Total Expenditure ($USD per 100,000 patients)"),
SUMIFS(COL!$F:$F,COL!$A:$A,C1290,COL!$G:$G,D1290),
IF(AND(A1290="Cervical Cancer Screening", E1290="Total Expenditure ($USD per 100,000 patients)"),
SUMIFS(CERV!$F:$F,CERV!$A:$A,C1290,CERV!$G:$G,D1290),
SUMIFS(CANSCRN!$F:$F,CANSCRN!$A:$A,C1290,CANSCRN!$G:$G,D1290))))))))))))</f>
        <v>7444.4889422862998</v>
      </c>
    </row>
    <row r="1291" spans="1:6" x14ac:dyDescent="0.2">
      <c r="A1291" s="24" t="s">
        <v>105</v>
      </c>
      <c r="B1291" s="24" t="s">
        <v>101</v>
      </c>
      <c r="C1291" s="24" t="s">
        <v>45</v>
      </c>
      <c r="D1291" s="24">
        <v>2011</v>
      </c>
      <c r="E1291" s="24" t="s">
        <v>102</v>
      </c>
      <c r="F1291">
        <f>IF(AND(A1291="PSA Testing", E1291= "Utilization Rate (per 100,000 patients)"),
SUMIFS(PSA!$D:$D,PSA!$A:$A,C1291,PSA!$G:$G,D1291),
IF(AND(A1291="Colorectal Cancer Screening", E1291="Utilization Rate (per 100,000 patients)"),
SUMIFS(COL!$D:$D,COL!$A:$A,C1291,COL!$G:$G, D1291),
IF(AND(A1291="Cervical Cancer Screening", E1291="Utilization Rate (per 100,000 patients)"),
SUMIFS(CERV!$D:$D,CERV!$A:$A,C1291,CERV!$G:$G,D1291),
IF(AND(A1291="Cancer Screening for CKD patients", E1291="Utilization Rate (per 100,000 patients)"),
SUMIFS(CANSCRN!$D:$D,CANSCRN!$A:$A,C1291,CANSCRN!$G:$G,D1291),
IF(AND(A1291="PSA Testing", E1291="Cost per service ($USD)"),
SUMIFS(PSA!$E:$E,PSA!$A:$A,C1291,PSA!$G:$G,D1291),
IF(AND(A1291="Colorectal Cancer Screening", E1291="Cost per service ($USD)"),
SUMIFS(COL!$E:$E,COL!$A:$A,C1291,COL!$G:$G,D1291),
IF(AND(A1291="Cervical Cancer Screening", E1291="Cost per service ($USD)"),
SUMIFS(CERV!$E:$E,CERV!$A:$A,C1291,CERV!$G:$G,D1291),
IF(AND(A1291="Cancer Screening for CKD patients", E1291="Cost per service ($USD)"),
SUMIFS(CANSCRN!$E:$E,CANSCRN!$A:$A,C1291,CANSCRN!$G:$G,D1291),
IF(AND(A1291="PSA Testing", E1291="Total Expenditure ($USD per 100,000 patients)"),
SUMIFS(PSA!$F:$F,PSA!$A:$A,C1291,PSA!$G:$G,D1291),
IF(AND(A1291="Colorectal Cancer Screening", E1291="Total Expenditure ($USD per 100,000 patients)"),
SUMIFS(COL!$F:$F,COL!$A:$A,C1291,COL!$G:$G,D1291),
IF(AND(A1291="Cervical Cancer Screening", E1291="Total Expenditure ($USD per 100,000 patients)"),
SUMIFS(CERV!$F:$F,CERV!$A:$A,C1291,CERV!$G:$G,D1291),
SUMIFS(CANSCRN!$F:$F,CANSCRN!$A:$A,C1291,CANSCRN!$G:$G,D1291))))))))))))</f>
        <v>6651.3044836744266</v>
      </c>
    </row>
    <row r="1292" spans="1:6" x14ac:dyDescent="0.2">
      <c r="A1292" s="24" t="s">
        <v>105</v>
      </c>
      <c r="B1292" s="24" t="s">
        <v>101</v>
      </c>
      <c r="C1292" s="24" t="s">
        <v>45</v>
      </c>
      <c r="D1292" s="24">
        <v>2012</v>
      </c>
      <c r="E1292" s="24" t="s">
        <v>102</v>
      </c>
      <c r="F1292">
        <f>IF(AND(A1292="PSA Testing", E1292= "Utilization Rate (per 100,000 patients)"),
SUMIFS(PSA!$D:$D,PSA!$A:$A,C1292,PSA!$G:$G,D1292),
IF(AND(A1292="Colorectal Cancer Screening", E1292="Utilization Rate (per 100,000 patients)"),
SUMIFS(COL!$D:$D,COL!$A:$A,C1292,COL!$G:$G, D1292),
IF(AND(A1292="Cervical Cancer Screening", E1292="Utilization Rate (per 100,000 patients)"),
SUMIFS(CERV!$D:$D,CERV!$A:$A,C1292,CERV!$G:$G,D1292),
IF(AND(A1292="Cancer Screening for CKD patients", E1292="Utilization Rate (per 100,000 patients)"),
SUMIFS(CANSCRN!$D:$D,CANSCRN!$A:$A,C1292,CANSCRN!$G:$G,D1292),
IF(AND(A1292="PSA Testing", E1292="Cost per service ($USD)"),
SUMIFS(PSA!$E:$E,PSA!$A:$A,C1292,PSA!$G:$G,D1292),
IF(AND(A1292="Colorectal Cancer Screening", E1292="Cost per service ($USD)"),
SUMIFS(COL!$E:$E,COL!$A:$A,C1292,COL!$G:$G,D1292),
IF(AND(A1292="Cervical Cancer Screening", E1292="Cost per service ($USD)"),
SUMIFS(CERV!$E:$E,CERV!$A:$A,C1292,CERV!$G:$G,D1292),
IF(AND(A1292="Cancer Screening for CKD patients", E1292="Cost per service ($USD)"),
SUMIFS(CANSCRN!$E:$E,CANSCRN!$A:$A,C1292,CANSCRN!$G:$G,D1292),
IF(AND(A1292="PSA Testing", E1292="Total Expenditure ($USD per 100,000 patients)"),
SUMIFS(PSA!$F:$F,PSA!$A:$A,C1292,PSA!$G:$G,D1292),
IF(AND(A1292="Colorectal Cancer Screening", E1292="Total Expenditure ($USD per 100,000 patients)"),
SUMIFS(COL!$F:$F,COL!$A:$A,C1292,COL!$G:$G,D1292),
IF(AND(A1292="Cervical Cancer Screening", E1292="Total Expenditure ($USD per 100,000 patients)"),
SUMIFS(CERV!$F:$F,CERV!$A:$A,C1292,CERV!$G:$G,D1292),
SUMIFS(CANSCRN!$F:$F,CANSCRN!$A:$A,C1292,CANSCRN!$G:$G,D1292))))))))))))</f>
        <v>5480.5322819122721</v>
      </c>
    </row>
    <row r="1293" spans="1:6" x14ac:dyDescent="0.2">
      <c r="A1293" s="24" t="s">
        <v>105</v>
      </c>
      <c r="B1293" s="24" t="s">
        <v>101</v>
      </c>
      <c r="C1293" s="24" t="s">
        <v>45</v>
      </c>
      <c r="D1293" s="24">
        <v>2013</v>
      </c>
      <c r="E1293" s="24" t="s">
        <v>102</v>
      </c>
      <c r="F1293">
        <f>IF(AND(A1293="PSA Testing", E1293= "Utilization Rate (per 100,000 patients)"),
SUMIFS(PSA!$D:$D,PSA!$A:$A,C1293,PSA!$G:$G,D1293),
IF(AND(A1293="Colorectal Cancer Screening", E1293="Utilization Rate (per 100,000 patients)"),
SUMIFS(COL!$D:$D,COL!$A:$A,C1293,COL!$G:$G, D1293),
IF(AND(A1293="Cervical Cancer Screening", E1293="Utilization Rate (per 100,000 patients)"),
SUMIFS(CERV!$D:$D,CERV!$A:$A,C1293,CERV!$G:$G,D1293),
IF(AND(A1293="Cancer Screening for CKD patients", E1293="Utilization Rate (per 100,000 patients)"),
SUMIFS(CANSCRN!$D:$D,CANSCRN!$A:$A,C1293,CANSCRN!$G:$G,D1293),
IF(AND(A1293="PSA Testing", E1293="Cost per service ($USD)"),
SUMIFS(PSA!$E:$E,PSA!$A:$A,C1293,PSA!$G:$G,D1293),
IF(AND(A1293="Colorectal Cancer Screening", E1293="Cost per service ($USD)"),
SUMIFS(COL!$E:$E,COL!$A:$A,C1293,COL!$G:$G,D1293),
IF(AND(A1293="Cervical Cancer Screening", E1293="Cost per service ($USD)"),
SUMIFS(CERV!$E:$E,CERV!$A:$A,C1293,CERV!$G:$G,D1293),
IF(AND(A1293="Cancer Screening for CKD patients", E1293="Cost per service ($USD)"),
SUMIFS(CANSCRN!$E:$E,CANSCRN!$A:$A,C1293,CANSCRN!$G:$G,D1293),
IF(AND(A1293="PSA Testing", E1293="Total Expenditure ($USD per 100,000 patients)"),
SUMIFS(PSA!$F:$F,PSA!$A:$A,C1293,PSA!$G:$G,D1293),
IF(AND(A1293="Colorectal Cancer Screening", E1293="Total Expenditure ($USD per 100,000 patients)"),
SUMIFS(COL!$F:$F,COL!$A:$A,C1293,COL!$G:$G,D1293),
IF(AND(A1293="Cervical Cancer Screening", E1293="Total Expenditure ($USD per 100,000 patients)"),
SUMIFS(CERV!$F:$F,CERV!$A:$A,C1293,CERV!$G:$G,D1293),
SUMIFS(CANSCRN!$F:$F,CANSCRN!$A:$A,C1293,CANSCRN!$G:$G,D1293))))))))))))</f>
        <v>4642.5311834499544</v>
      </c>
    </row>
    <row r="1294" spans="1:6" x14ac:dyDescent="0.2">
      <c r="A1294" s="24" t="s">
        <v>105</v>
      </c>
      <c r="B1294" s="24" t="s">
        <v>101</v>
      </c>
      <c r="C1294" s="24" t="s">
        <v>45</v>
      </c>
      <c r="D1294" s="24">
        <v>2014</v>
      </c>
      <c r="E1294" s="24" t="s">
        <v>102</v>
      </c>
      <c r="F1294">
        <f>IF(AND(A1294="PSA Testing", E1294= "Utilization Rate (per 100,000 patients)"),
SUMIFS(PSA!$D:$D,PSA!$A:$A,C1294,PSA!$G:$G,D1294),
IF(AND(A1294="Colorectal Cancer Screening", E1294="Utilization Rate (per 100,000 patients)"),
SUMIFS(COL!$D:$D,COL!$A:$A,C1294,COL!$G:$G, D1294),
IF(AND(A1294="Cervical Cancer Screening", E1294="Utilization Rate (per 100,000 patients)"),
SUMIFS(CERV!$D:$D,CERV!$A:$A,C1294,CERV!$G:$G,D1294),
IF(AND(A1294="Cancer Screening for CKD patients", E1294="Utilization Rate (per 100,000 patients)"),
SUMIFS(CANSCRN!$D:$D,CANSCRN!$A:$A,C1294,CANSCRN!$G:$G,D1294),
IF(AND(A1294="PSA Testing", E1294="Cost per service ($USD)"),
SUMIFS(PSA!$E:$E,PSA!$A:$A,C1294,PSA!$G:$G,D1294),
IF(AND(A1294="Colorectal Cancer Screening", E1294="Cost per service ($USD)"),
SUMIFS(COL!$E:$E,COL!$A:$A,C1294,COL!$G:$G,D1294),
IF(AND(A1294="Cervical Cancer Screening", E1294="Cost per service ($USD)"),
SUMIFS(CERV!$E:$E,CERV!$A:$A,C1294,CERV!$G:$G,D1294),
IF(AND(A1294="Cancer Screening for CKD patients", E1294="Cost per service ($USD)"),
SUMIFS(CANSCRN!$E:$E,CANSCRN!$A:$A,C1294,CANSCRN!$G:$G,D1294),
IF(AND(A1294="PSA Testing", E1294="Total Expenditure ($USD per 100,000 patients)"),
SUMIFS(PSA!$F:$F,PSA!$A:$A,C1294,PSA!$G:$G,D1294),
IF(AND(A1294="Colorectal Cancer Screening", E1294="Total Expenditure ($USD per 100,000 patients)"),
SUMIFS(COL!$F:$F,COL!$A:$A,C1294,COL!$G:$G,D1294),
IF(AND(A1294="Cervical Cancer Screening", E1294="Total Expenditure ($USD per 100,000 patients)"),
SUMIFS(CERV!$F:$F,CERV!$A:$A,C1294,CERV!$G:$G,D1294),
SUMIFS(CANSCRN!$F:$F,CANSCRN!$A:$A,C1294,CANSCRN!$G:$G,D1294))))))))))))</f>
        <v>3770.9850679114761</v>
      </c>
    </row>
    <row r="1295" spans="1:6" x14ac:dyDescent="0.2">
      <c r="A1295" s="24" t="s">
        <v>105</v>
      </c>
      <c r="B1295" s="24" t="s">
        <v>101</v>
      </c>
      <c r="C1295" s="24" t="s">
        <v>45</v>
      </c>
      <c r="D1295" s="24">
        <v>2015</v>
      </c>
      <c r="E1295" s="24" t="s">
        <v>102</v>
      </c>
      <c r="F1295">
        <f>IF(AND(A1295="PSA Testing", E1295= "Utilization Rate (per 100,000 patients)"),
SUMIFS(PSA!$D:$D,PSA!$A:$A,C1295,PSA!$G:$G,D1295),
IF(AND(A1295="Colorectal Cancer Screening", E1295="Utilization Rate (per 100,000 patients)"),
SUMIFS(COL!$D:$D,COL!$A:$A,C1295,COL!$G:$G, D1295),
IF(AND(A1295="Cervical Cancer Screening", E1295="Utilization Rate (per 100,000 patients)"),
SUMIFS(CERV!$D:$D,CERV!$A:$A,C1295,CERV!$G:$G,D1295),
IF(AND(A1295="Cancer Screening for CKD patients", E1295="Utilization Rate (per 100,000 patients)"),
SUMIFS(CANSCRN!$D:$D,CANSCRN!$A:$A,C1295,CANSCRN!$G:$G,D1295),
IF(AND(A1295="PSA Testing", E1295="Cost per service ($USD)"),
SUMIFS(PSA!$E:$E,PSA!$A:$A,C1295,PSA!$G:$G,D1295),
IF(AND(A1295="Colorectal Cancer Screening", E1295="Cost per service ($USD)"),
SUMIFS(COL!$E:$E,COL!$A:$A,C1295,COL!$G:$G,D1295),
IF(AND(A1295="Cervical Cancer Screening", E1295="Cost per service ($USD)"),
SUMIFS(CERV!$E:$E,CERV!$A:$A,C1295,CERV!$G:$G,D1295),
IF(AND(A1295="Cancer Screening for CKD patients", E1295="Cost per service ($USD)"),
SUMIFS(CANSCRN!$E:$E,CANSCRN!$A:$A,C1295,CANSCRN!$G:$G,D1295),
IF(AND(A1295="PSA Testing", E1295="Total Expenditure ($USD per 100,000 patients)"),
SUMIFS(PSA!$F:$F,PSA!$A:$A,C1295,PSA!$G:$G,D1295),
IF(AND(A1295="Colorectal Cancer Screening", E1295="Total Expenditure ($USD per 100,000 patients)"),
SUMIFS(COL!$F:$F,COL!$A:$A,C1295,COL!$G:$G,D1295),
IF(AND(A1295="Cervical Cancer Screening", E1295="Total Expenditure ($USD per 100,000 patients)"),
SUMIFS(CERV!$F:$F,CERV!$A:$A,C1295,CERV!$G:$G,D1295),
SUMIFS(CANSCRN!$F:$F,CANSCRN!$A:$A,C1295,CANSCRN!$G:$G,D1295))))))))))))</f>
        <v>3647.2366432279691</v>
      </c>
    </row>
    <row r="1296" spans="1:6" x14ac:dyDescent="0.2">
      <c r="A1296" s="24" t="s">
        <v>105</v>
      </c>
      <c r="B1296" s="24" t="s">
        <v>101</v>
      </c>
      <c r="C1296" s="24" t="s">
        <v>45</v>
      </c>
      <c r="D1296" s="24">
        <v>2016</v>
      </c>
      <c r="E1296" s="24" t="s">
        <v>102</v>
      </c>
      <c r="F1296">
        <f>IF(AND(A1296="PSA Testing", E1296= "Utilization Rate (per 100,000 patients)"),
SUMIFS(PSA!$D:$D,PSA!$A:$A,C1296,PSA!$G:$G,D1296),
IF(AND(A1296="Colorectal Cancer Screening", E1296="Utilization Rate (per 100,000 patients)"),
SUMIFS(COL!$D:$D,COL!$A:$A,C1296,COL!$G:$G, D1296),
IF(AND(A1296="Cervical Cancer Screening", E1296="Utilization Rate (per 100,000 patients)"),
SUMIFS(CERV!$D:$D,CERV!$A:$A,C1296,CERV!$G:$G,D1296),
IF(AND(A1296="Cancer Screening for CKD patients", E1296="Utilization Rate (per 100,000 patients)"),
SUMIFS(CANSCRN!$D:$D,CANSCRN!$A:$A,C1296,CANSCRN!$G:$G,D1296),
IF(AND(A1296="PSA Testing", E1296="Cost per service ($USD)"),
SUMIFS(PSA!$E:$E,PSA!$A:$A,C1296,PSA!$G:$G,D1296),
IF(AND(A1296="Colorectal Cancer Screening", E1296="Cost per service ($USD)"),
SUMIFS(COL!$E:$E,COL!$A:$A,C1296,COL!$G:$G,D1296),
IF(AND(A1296="Cervical Cancer Screening", E1296="Cost per service ($USD)"),
SUMIFS(CERV!$E:$E,CERV!$A:$A,C1296,CERV!$G:$G,D1296),
IF(AND(A1296="Cancer Screening for CKD patients", E1296="Cost per service ($USD)"),
SUMIFS(CANSCRN!$E:$E,CANSCRN!$A:$A,C1296,CANSCRN!$G:$G,D1296),
IF(AND(A1296="PSA Testing", E1296="Total Expenditure ($USD per 100,000 patients)"),
SUMIFS(PSA!$F:$F,PSA!$A:$A,C1296,PSA!$G:$G,D1296),
IF(AND(A1296="Colorectal Cancer Screening", E1296="Total Expenditure ($USD per 100,000 patients)"),
SUMIFS(COL!$F:$F,COL!$A:$A,C1296,COL!$G:$G,D1296),
IF(AND(A1296="Cervical Cancer Screening", E1296="Total Expenditure ($USD per 100,000 patients)"),
SUMIFS(CERV!$F:$F,CERV!$A:$A,C1296,CERV!$G:$G,D1296),
SUMIFS(CANSCRN!$F:$F,CANSCRN!$A:$A,C1296,CANSCRN!$G:$G,D1296))))))))))))</f>
        <v>3469.4923944624852</v>
      </c>
    </row>
    <row r="1297" spans="1:6" x14ac:dyDescent="0.2">
      <c r="A1297" s="24" t="s">
        <v>105</v>
      </c>
      <c r="B1297" s="24" t="s">
        <v>101</v>
      </c>
      <c r="C1297" s="24" t="s">
        <v>45</v>
      </c>
      <c r="D1297" s="24">
        <v>2017</v>
      </c>
      <c r="E1297" s="24" t="s">
        <v>102</v>
      </c>
      <c r="F1297">
        <f>IF(AND(A1297="PSA Testing", E1297= "Utilization Rate (per 100,000 patients)"),
SUMIFS(PSA!$D:$D,PSA!$A:$A,C1297,PSA!$G:$G,D1297),
IF(AND(A1297="Colorectal Cancer Screening", E1297="Utilization Rate (per 100,000 patients)"),
SUMIFS(COL!$D:$D,COL!$A:$A,C1297,COL!$G:$G, D1297),
IF(AND(A1297="Cervical Cancer Screening", E1297="Utilization Rate (per 100,000 patients)"),
SUMIFS(CERV!$D:$D,CERV!$A:$A,C1297,CERV!$G:$G,D1297),
IF(AND(A1297="Cancer Screening for CKD patients", E1297="Utilization Rate (per 100,000 patients)"),
SUMIFS(CANSCRN!$D:$D,CANSCRN!$A:$A,C1297,CANSCRN!$G:$G,D1297),
IF(AND(A1297="PSA Testing", E1297="Cost per service ($USD)"),
SUMIFS(PSA!$E:$E,PSA!$A:$A,C1297,PSA!$G:$G,D1297),
IF(AND(A1297="Colorectal Cancer Screening", E1297="Cost per service ($USD)"),
SUMIFS(COL!$E:$E,COL!$A:$A,C1297,COL!$G:$G,D1297),
IF(AND(A1297="Cervical Cancer Screening", E1297="Cost per service ($USD)"),
SUMIFS(CERV!$E:$E,CERV!$A:$A,C1297,CERV!$G:$G,D1297),
IF(AND(A1297="Cancer Screening for CKD patients", E1297="Cost per service ($USD)"),
SUMIFS(CANSCRN!$E:$E,CANSCRN!$A:$A,C1297,CANSCRN!$G:$G,D1297),
IF(AND(A1297="PSA Testing", E1297="Total Expenditure ($USD per 100,000 patients)"),
SUMIFS(PSA!$F:$F,PSA!$A:$A,C1297,PSA!$G:$G,D1297),
IF(AND(A1297="Colorectal Cancer Screening", E1297="Total Expenditure ($USD per 100,000 patients)"),
SUMIFS(COL!$F:$F,COL!$A:$A,C1297,COL!$G:$G,D1297),
IF(AND(A1297="Cervical Cancer Screening", E1297="Total Expenditure ($USD per 100,000 patients)"),
SUMIFS(CERV!$F:$F,CERV!$A:$A,C1297,CERV!$G:$G,D1297),
SUMIFS(CANSCRN!$F:$F,CANSCRN!$A:$A,C1297,CANSCRN!$G:$G,D1297))))))))))))</f>
        <v>3074.4222206516361</v>
      </c>
    </row>
    <row r="1298" spans="1:6" x14ac:dyDescent="0.2">
      <c r="A1298" s="24" t="s">
        <v>105</v>
      </c>
      <c r="B1298" s="24" t="s">
        <v>101</v>
      </c>
      <c r="C1298" s="24" t="s">
        <v>45</v>
      </c>
      <c r="D1298" s="24">
        <v>2018</v>
      </c>
      <c r="E1298" s="24" t="s">
        <v>102</v>
      </c>
      <c r="F1298">
        <f>IF(AND(A1298="PSA Testing", E1298= "Utilization Rate (per 100,000 patients)"),
SUMIFS(PSA!$D:$D,PSA!$A:$A,C1298,PSA!$G:$G,D1298),
IF(AND(A1298="Colorectal Cancer Screening", E1298="Utilization Rate (per 100,000 patients)"),
SUMIFS(COL!$D:$D,COL!$A:$A,C1298,COL!$G:$G, D1298),
IF(AND(A1298="Cervical Cancer Screening", E1298="Utilization Rate (per 100,000 patients)"),
SUMIFS(CERV!$D:$D,CERV!$A:$A,C1298,CERV!$G:$G,D1298),
IF(AND(A1298="Cancer Screening for CKD patients", E1298="Utilization Rate (per 100,000 patients)"),
SUMIFS(CANSCRN!$D:$D,CANSCRN!$A:$A,C1298,CANSCRN!$G:$G,D1298),
IF(AND(A1298="PSA Testing", E1298="Cost per service ($USD)"),
SUMIFS(PSA!$E:$E,PSA!$A:$A,C1298,PSA!$G:$G,D1298),
IF(AND(A1298="Colorectal Cancer Screening", E1298="Cost per service ($USD)"),
SUMIFS(COL!$E:$E,COL!$A:$A,C1298,COL!$G:$G,D1298),
IF(AND(A1298="Cervical Cancer Screening", E1298="Cost per service ($USD)"),
SUMIFS(CERV!$E:$E,CERV!$A:$A,C1298,CERV!$G:$G,D1298),
IF(AND(A1298="Cancer Screening for CKD patients", E1298="Cost per service ($USD)"),
SUMIFS(CANSCRN!$E:$E,CANSCRN!$A:$A,C1298,CANSCRN!$G:$G,D1298),
IF(AND(A1298="PSA Testing", E1298="Total Expenditure ($USD per 100,000 patients)"),
SUMIFS(PSA!$F:$F,PSA!$A:$A,C1298,PSA!$G:$G,D1298),
IF(AND(A1298="Colorectal Cancer Screening", E1298="Total Expenditure ($USD per 100,000 patients)"),
SUMIFS(COL!$F:$F,COL!$A:$A,C1298,COL!$G:$G,D1298),
IF(AND(A1298="Cervical Cancer Screening", E1298="Total Expenditure ($USD per 100,000 patients)"),
SUMIFS(CERV!$F:$F,CERV!$A:$A,C1298,CERV!$G:$G,D1298),
SUMIFS(CANSCRN!$F:$F,CANSCRN!$A:$A,C1298,CANSCRN!$G:$G,D1298))))))))))))</f>
        <v>2657.5660760964274</v>
      </c>
    </row>
    <row r="1299" spans="1:6" x14ac:dyDescent="0.2">
      <c r="A1299" s="24" t="s">
        <v>105</v>
      </c>
      <c r="B1299" s="24" t="s">
        <v>101</v>
      </c>
      <c r="C1299" s="24" t="s">
        <v>45</v>
      </c>
      <c r="D1299" s="24">
        <v>2019</v>
      </c>
      <c r="E1299" s="24" t="s">
        <v>102</v>
      </c>
      <c r="F1299">
        <f>IF(AND(A1299="PSA Testing", E1299= "Utilization Rate (per 100,000 patients)"),
SUMIFS(PSA!$D:$D,PSA!$A:$A,C1299,PSA!$G:$G,D1299),
IF(AND(A1299="Colorectal Cancer Screening", E1299="Utilization Rate (per 100,000 patients)"),
SUMIFS(COL!$D:$D,COL!$A:$A,C1299,COL!$G:$G, D1299),
IF(AND(A1299="Cervical Cancer Screening", E1299="Utilization Rate (per 100,000 patients)"),
SUMIFS(CERV!$D:$D,CERV!$A:$A,C1299,CERV!$G:$G,D1299),
IF(AND(A1299="Cancer Screening for CKD patients", E1299="Utilization Rate (per 100,000 patients)"),
SUMIFS(CANSCRN!$D:$D,CANSCRN!$A:$A,C1299,CANSCRN!$G:$G,D1299),
IF(AND(A1299="PSA Testing", E1299="Cost per service ($USD)"),
SUMIFS(PSA!$E:$E,PSA!$A:$A,C1299,PSA!$G:$G,D1299),
IF(AND(A1299="Colorectal Cancer Screening", E1299="Cost per service ($USD)"),
SUMIFS(COL!$E:$E,COL!$A:$A,C1299,COL!$G:$G,D1299),
IF(AND(A1299="Cervical Cancer Screening", E1299="Cost per service ($USD)"),
SUMIFS(CERV!$E:$E,CERV!$A:$A,C1299,CERV!$G:$G,D1299),
IF(AND(A1299="Cancer Screening for CKD patients", E1299="Cost per service ($USD)"),
SUMIFS(CANSCRN!$E:$E,CANSCRN!$A:$A,C1299,CANSCRN!$G:$G,D1299),
IF(AND(A1299="PSA Testing", E1299="Total Expenditure ($USD per 100,000 patients)"),
SUMIFS(PSA!$F:$F,PSA!$A:$A,C1299,PSA!$G:$G,D1299),
IF(AND(A1299="Colorectal Cancer Screening", E1299="Total Expenditure ($USD per 100,000 patients)"),
SUMIFS(COL!$F:$F,COL!$A:$A,C1299,COL!$G:$G,D1299),
IF(AND(A1299="Cervical Cancer Screening", E1299="Total Expenditure ($USD per 100,000 patients)"),
SUMIFS(CERV!$F:$F,CERV!$A:$A,C1299,CERV!$G:$G,D1299),
SUMIFS(CANSCRN!$F:$F,CANSCRN!$A:$A,C1299,CANSCRN!$G:$G,D1299))))))))))))</f>
        <v>2348.6780297946584</v>
      </c>
    </row>
    <row r="1300" spans="1:6" x14ac:dyDescent="0.2">
      <c r="A1300" s="24" t="s">
        <v>105</v>
      </c>
      <c r="B1300" s="24" t="s">
        <v>101</v>
      </c>
      <c r="C1300" s="24" t="s">
        <v>46</v>
      </c>
      <c r="D1300" s="24">
        <v>2009</v>
      </c>
      <c r="E1300" s="24" t="s">
        <v>102</v>
      </c>
      <c r="F1300">
        <f>IF(AND(A1300="PSA Testing", E1300= "Utilization Rate (per 100,000 patients)"),
SUMIFS(PSA!$D:$D,PSA!$A:$A,C1300,PSA!$G:$G,D1300),
IF(AND(A1300="Colorectal Cancer Screening", E1300="Utilization Rate (per 100,000 patients)"),
SUMIFS(COL!$D:$D,COL!$A:$A,C1300,COL!$G:$G, D1300),
IF(AND(A1300="Cervical Cancer Screening", E1300="Utilization Rate (per 100,000 patients)"),
SUMIFS(CERV!$D:$D,CERV!$A:$A,C1300,CERV!$G:$G,D1300),
IF(AND(A1300="Cancer Screening for CKD patients", E1300="Utilization Rate (per 100,000 patients)"),
SUMIFS(CANSCRN!$D:$D,CANSCRN!$A:$A,C1300,CANSCRN!$G:$G,D1300),
IF(AND(A1300="PSA Testing", E1300="Cost per service ($USD)"),
SUMIFS(PSA!$E:$E,PSA!$A:$A,C1300,PSA!$G:$G,D1300),
IF(AND(A1300="Colorectal Cancer Screening", E1300="Cost per service ($USD)"),
SUMIFS(COL!$E:$E,COL!$A:$A,C1300,COL!$G:$G,D1300),
IF(AND(A1300="Cervical Cancer Screening", E1300="Cost per service ($USD)"),
SUMIFS(CERV!$E:$E,CERV!$A:$A,C1300,CERV!$G:$G,D1300),
IF(AND(A1300="Cancer Screening for CKD patients", E1300="Cost per service ($USD)"),
SUMIFS(CANSCRN!$E:$E,CANSCRN!$A:$A,C1300,CANSCRN!$G:$G,D1300),
IF(AND(A1300="PSA Testing", E1300="Total Expenditure ($USD per 100,000 patients)"),
SUMIFS(PSA!$F:$F,PSA!$A:$A,C1300,PSA!$G:$G,D1300),
IF(AND(A1300="Colorectal Cancer Screening", E1300="Total Expenditure ($USD per 100,000 patients)"),
SUMIFS(COL!$F:$F,COL!$A:$A,C1300,COL!$G:$G,D1300),
IF(AND(A1300="Cervical Cancer Screening", E1300="Total Expenditure ($USD per 100,000 patients)"),
SUMIFS(CERV!$F:$F,CERV!$A:$A,C1300,CERV!$G:$G,D1300),
SUMIFS(CANSCRN!$F:$F,CANSCRN!$A:$A,C1300,CANSCRN!$G:$G,D1300))))))))))))</f>
        <v>7851.8014955812368</v>
      </c>
    </row>
    <row r="1301" spans="1:6" x14ac:dyDescent="0.2">
      <c r="A1301" s="24" t="s">
        <v>105</v>
      </c>
      <c r="B1301" s="24" t="s">
        <v>101</v>
      </c>
      <c r="C1301" s="24" t="s">
        <v>46</v>
      </c>
      <c r="D1301" s="24">
        <v>2010</v>
      </c>
      <c r="E1301" s="24" t="s">
        <v>102</v>
      </c>
      <c r="F1301">
        <f>IF(AND(A1301="PSA Testing", E1301= "Utilization Rate (per 100,000 patients)"),
SUMIFS(PSA!$D:$D,PSA!$A:$A,C1301,PSA!$G:$G,D1301),
IF(AND(A1301="Colorectal Cancer Screening", E1301="Utilization Rate (per 100,000 patients)"),
SUMIFS(COL!$D:$D,COL!$A:$A,C1301,COL!$G:$G, D1301),
IF(AND(A1301="Cervical Cancer Screening", E1301="Utilization Rate (per 100,000 patients)"),
SUMIFS(CERV!$D:$D,CERV!$A:$A,C1301,CERV!$G:$G,D1301),
IF(AND(A1301="Cancer Screening for CKD patients", E1301="Utilization Rate (per 100,000 patients)"),
SUMIFS(CANSCRN!$D:$D,CANSCRN!$A:$A,C1301,CANSCRN!$G:$G,D1301),
IF(AND(A1301="PSA Testing", E1301="Cost per service ($USD)"),
SUMIFS(PSA!$E:$E,PSA!$A:$A,C1301,PSA!$G:$G,D1301),
IF(AND(A1301="Colorectal Cancer Screening", E1301="Cost per service ($USD)"),
SUMIFS(COL!$E:$E,COL!$A:$A,C1301,COL!$G:$G,D1301),
IF(AND(A1301="Cervical Cancer Screening", E1301="Cost per service ($USD)"),
SUMIFS(CERV!$E:$E,CERV!$A:$A,C1301,CERV!$G:$G,D1301),
IF(AND(A1301="Cancer Screening for CKD patients", E1301="Cost per service ($USD)"),
SUMIFS(CANSCRN!$E:$E,CANSCRN!$A:$A,C1301,CANSCRN!$G:$G,D1301),
IF(AND(A1301="PSA Testing", E1301="Total Expenditure ($USD per 100,000 patients)"),
SUMIFS(PSA!$F:$F,PSA!$A:$A,C1301,PSA!$G:$G,D1301),
IF(AND(A1301="Colorectal Cancer Screening", E1301="Total Expenditure ($USD per 100,000 patients)"),
SUMIFS(COL!$F:$F,COL!$A:$A,C1301,COL!$G:$G,D1301),
IF(AND(A1301="Cervical Cancer Screening", E1301="Total Expenditure ($USD per 100,000 patients)"),
SUMIFS(CERV!$F:$F,CERV!$A:$A,C1301,CERV!$G:$G,D1301),
SUMIFS(CANSCRN!$F:$F,CANSCRN!$A:$A,C1301,CANSCRN!$G:$G,D1301))))))))))))</f>
        <v>7496.7405475880059</v>
      </c>
    </row>
    <row r="1302" spans="1:6" x14ac:dyDescent="0.2">
      <c r="A1302" s="24" t="s">
        <v>105</v>
      </c>
      <c r="B1302" s="24" t="s">
        <v>101</v>
      </c>
      <c r="C1302" s="24" t="s">
        <v>46</v>
      </c>
      <c r="D1302" s="24">
        <v>2011</v>
      </c>
      <c r="E1302" s="24" t="s">
        <v>102</v>
      </c>
      <c r="F1302">
        <f>IF(AND(A1302="PSA Testing", E1302= "Utilization Rate (per 100,000 patients)"),
SUMIFS(PSA!$D:$D,PSA!$A:$A,C1302,PSA!$G:$G,D1302),
IF(AND(A1302="Colorectal Cancer Screening", E1302="Utilization Rate (per 100,000 patients)"),
SUMIFS(COL!$D:$D,COL!$A:$A,C1302,COL!$G:$G, D1302),
IF(AND(A1302="Cervical Cancer Screening", E1302="Utilization Rate (per 100,000 patients)"),
SUMIFS(CERV!$D:$D,CERV!$A:$A,C1302,CERV!$G:$G,D1302),
IF(AND(A1302="Cancer Screening for CKD patients", E1302="Utilization Rate (per 100,000 patients)"),
SUMIFS(CANSCRN!$D:$D,CANSCRN!$A:$A,C1302,CANSCRN!$G:$G,D1302),
IF(AND(A1302="PSA Testing", E1302="Cost per service ($USD)"),
SUMIFS(PSA!$E:$E,PSA!$A:$A,C1302,PSA!$G:$G,D1302),
IF(AND(A1302="Colorectal Cancer Screening", E1302="Cost per service ($USD)"),
SUMIFS(COL!$E:$E,COL!$A:$A,C1302,COL!$G:$G,D1302),
IF(AND(A1302="Cervical Cancer Screening", E1302="Cost per service ($USD)"),
SUMIFS(CERV!$E:$E,CERV!$A:$A,C1302,CERV!$G:$G,D1302),
IF(AND(A1302="Cancer Screening for CKD patients", E1302="Cost per service ($USD)"),
SUMIFS(CANSCRN!$E:$E,CANSCRN!$A:$A,C1302,CANSCRN!$G:$G,D1302),
IF(AND(A1302="PSA Testing", E1302="Total Expenditure ($USD per 100,000 patients)"),
SUMIFS(PSA!$F:$F,PSA!$A:$A,C1302,PSA!$G:$G,D1302),
IF(AND(A1302="Colorectal Cancer Screening", E1302="Total Expenditure ($USD per 100,000 patients)"),
SUMIFS(COL!$F:$F,COL!$A:$A,C1302,COL!$G:$G,D1302),
IF(AND(A1302="Cervical Cancer Screening", E1302="Total Expenditure ($USD per 100,000 patients)"),
SUMIFS(CERV!$F:$F,CERV!$A:$A,C1302,CERV!$G:$G,D1302),
SUMIFS(CANSCRN!$F:$F,CANSCRN!$A:$A,C1302,CANSCRN!$G:$G,D1302))))))))))))</f>
        <v>5968.3676514473291</v>
      </c>
    </row>
    <row r="1303" spans="1:6" x14ac:dyDescent="0.2">
      <c r="A1303" s="24" t="s">
        <v>105</v>
      </c>
      <c r="B1303" s="24" t="s">
        <v>101</v>
      </c>
      <c r="C1303" s="24" t="s">
        <v>46</v>
      </c>
      <c r="D1303" s="24">
        <v>2012</v>
      </c>
      <c r="E1303" s="24" t="s">
        <v>102</v>
      </c>
      <c r="F1303">
        <f>IF(AND(A1303="PSA Testing", E1303= "Utilization Rate (per 100,000 patients)"),
SUMIFS(PSA!$D:$D,PSA!$A:$A,C1303,PSA!$G:$G,D1303),
IF(AND(A1303="Colorectal Cancer Screening", E1303="Utilization Rate (per 100,000 patients)"),
SUMIFS(COL!$D:$D,COL!$A:$A,C1303,COL!$G:$G, D1303),
IF(AND(A1303="Cervical Cancer Screening", E1303="Utilization Rate (per 100,000 patients)"),
SUMIFS(CERV!$D:$D,CERV!$A:$A,C1303,CERV!$G:$G,D1303),
IF(AND(A1303="Cancer Screening for CKD patients", E1303="Utilization Rate (per 100,000 patients)"),
SUMIFS(CANSCRN!$D:$D,CANSCRN!$A:$A,C1303,CANSCRN!$G:$G,D1303),
IF(AND(A1303="PSA Testing", E1303="Cost per service ($USD)"),
SUMIFS(PSA!$E:$E,PSA!$A:$A,C1303,PSA!$G:$G,D1303),
IF(AND(A1303="Colorectal Cancer Screening", E1303="Cost per service ($USD)"),
SUMIFS(COL!$E:$E,COL!$A:$A,C1303,COL!$G:$G,D1303),
IF(AND(A1303="Cervical Cancer Screening", E1303="Cost per service ($USD)"),
SUMIFS(CERV!$E:$E,CERV!$A:$A,C1303,CERV!$G:$G,D1303),
IF(AND(A1303="Cancer Screening for CKD patients", E1303="Cost per service ($USD)"),
SUMIFS(CANSCRN!$E:$E,CANSCRN!$A:$A,C1303,CANSCRN!$G:$G,D1303),
IF(AND(A1303="PSA Testing", E1303="Total Expenditure ($USD per 100,000 patients)"),
SUMIFS(PSA!$F:$F,PSA!$A:$A,C1303,PSA!$G:$G,D1303),
IF(AND(A1303="Colorectal Cancer Screening", E1303="Total Expenditure ($USD per 100,000 patients)"),
SUMIFS(COL!$F:$F,COL!$A:$A,C1303,COL!$G:$G,D1303),
IF(AND(A1303="Cervical Cancer Screening", E1303="Total Expenditure ($USD per 100,000 patients)"),
SUMIFS(CERV!$F:$F,CERV!$A:$A,C1303,CERV!$G:$G,D1303),
SUMIFS(CANSCRN!$F:$F,CANSCRN!$A:$A,C1303,CANSCRN!$G:$G,D1303))))))))))))</f>
        <v>5894.3921408104788</v>
      </c>
    </row>
    <row r="1304" spans="1:6" x14ac:dyDescent="0.2">
      <c r="A1304" s="24" t="s">
        <v>105</v>
      </c>
      <c r="B1304" s="24" t="s">
        <v>101</v>
      </c>
      <c r="C1304" s="24" t="s">
        <v>46</v>
      </c>
      <c r="D1304" s="24">
        <v>2013</v>
      </c>
      <c r="E1304" s="24" t="s">
        <v>102</v>
      </c>
      <c r="F1304">
        <f>IF(AND(A1304="PSA Testing", E1304= "Utilization Rate (per 100,000 patients)"),
SUMIFS(PSA!$D:$D,PSA!$A:$A,C1304,PSA!$G:$G,D1304),
IF(AND(A1304="Colorectal Cancer Screening", E1304="Utilization Rate (per 100,000 patients)"),
SUMIFS(COL!$D:$D,COL!$A:$A,C1304,COL!$G:$G, D1304),
IF(AND(A1304="Cervical Cancer Screening", E1304="Utilization Rate (per 100,000 patients)"),
SUMIFS(CERV!$D:$D,CERV!$A:$A,C1304,CERV!$G:$G,D1304),
IF(AND(A1304="Cancer Screening for CKD patients", E1304="Utilization Rate (per 100,000 patients)"),
SUMIFS(CANSCRN!$D:$D,CANSCRN!$A:$A,C1304,CANSCRN!$G:$G,D1304),
IF(AND(A1304="PSA Testing", E1304="Cost per service ($USD)"),
SUMIFS(PSA!$E:$E,PSA!$A:$A,C1304,PSA!$G:$G,D1304),
IF(AND(A1304="Colorectal Cancer Screening", E1304="Cost per service ($USD)"),
SUMIFS(COL!$E:$E,COL!$A:$A,C1304,COL!$G:$G,D1304),
IF(AND(A1304="Cervical Cancer Screening", E1304="Cost per service ($USD)"),
SUMIFS(CERV!$E:$E,CERV!$A:$A,C1304,CERV!$G:$G,D1304),
IF(AND(A1304="Cancer Screening for CKD patients", E1304="Cost per service ($USD)"),
SUMIFS(CANSCRN!$E:$E,CANSCRN!$A:$A,C1304,CANSCRN!$G:$G,D1304),
IF(AND(A1304="PSA Testing", E1304="Total Expenditure ($USD per 100,000 patients)"),
SUMIFS(PSA!$F:$F,PSA!$A:$A,C1304,PSA!$G:$G,D1304),
IF(AND(A1304="Colorectal Cancer Screening", E1304="Total Expenditure ($USD per 100,000 patients)"),
SUMIFS(COL!$F:$F,COL!$A:$A,C1304,COL!$G:$G,D1304),
IF(AND(A1304="Cervical Cancer Screening", E1304="Total Expenditure ($USD per 100,000 patients)"),
SUMIFS(CERV!$F:$F,CERV!$A:$A,C1304,CERV!$G:$G,D1304),
SUMIFS(CANSCRN!$F:$F,CANSCRN!$A:$A,C1304,CANSCRN!$G:$G,D1304))))))))))))</f>
        <v>5188.8038024821763</v>
      </c>
    </row>
    <row r="1305" spans="1:6" x14ac:dyDescent="0.2">
      <c r="A1305" s="24" t="s">
        <v>105</v>
      </c>
      <c r="B1305" s="24" t="s">
        <v>101</v>
      </c>
      <c r="C1305" s="24" t="s">
        <v>46</v>
      </c>
      <c r="D1305" s="24">
        <v>2014</v>
      </c>
      <c r="E1305" s="24" t="s">
        <v>102</v>
      </c>
      <c r="F1305">
        <f>IF(AND(A1305="PSA Testing", E1305= "Utilization Rate (per 100,000 patients)"),
SUMIFS(PSA!$D:$D,PSA!$A:$A,C1305,PSA!$G:$G,D1305),
IF(AND(A1305="Colorectal Cancer Screening", E1305="Utilization Rate (per 100,000 patients)"),
SUMIFS(COL!$D:$D,COL!$A:$A,C1305,COL!$G:$G, D1305),
IF(AND(A1305="Cervical Cancer Screening", E1305="Utilization Rate (per 100,000 patients)"),
SUMIFS(CERV!$D:$D,CERV!$A:$A,C1305,CERV!$G:$G,D1305),
IF(AND(A1305="Cancer Screening for CKD patients", E1305="Utilization Rate (per 100,000 patients)"),
SUMIFS(CANSCRN!$D:$D,CANSCRN!$A:$A,C1305,CANSCRN!$G:$G,D1305),
IF(AND(A1305="PSA Testing", E1305="Cost per service ($USD)"),
SUMIFS(PSA!$E:$E,PSA!$A:$A,C1305,PSA!$G:$G,D1305),
IF(AND(A1305="Colorectal Cancer Screening", E1305="Cost per service ($USD)"),
SUMIFS(COL!$E:$E,COL!$A:$A,C1305,COL!$G:$G,D1305),
IF(AND(A1305="Cervical Cancer Screening", E1305="Cost per service ($USD)"),
SUMIFS(CERV!$E:$E,CERV!$A:$A,C1305,CERV!$G:$G,D1305),
IF(AND(A1305="Cancer Screening for CKD patients", E1305="Cost per service ($USD)"),
SUMIFS(CANSCRN!$E:$E,CANSCRN!$A:$A,C1305,CANSCRN!$G:$G,D1305),
IF(AND(A1305="PSA Testing", E1305="Total Expenditure ($USD per 100,000 patients)"),
SUMIFS(PSA!$F:$F,PSA!$A:$A,C1305,PSA!$G:$G,D1305),
IF(AND(A1305="Colorectal Cancer Screening", E1305="Total Expenditure ($USD per 100,000 patients)"),
SUMIFS(COL!$F:$F,COL!$A:$A,C1305,COL!$G:$G,D1305),
IF(AND(A1305="Cervical Cancer Screening", E1305="Total Expenditure ($USD per 100,000 patients)"),
SUMIFS(CERV!$F:$F,CERV!$A:$A,C1305,CERV!$G:$G,D1305),
SUMIFS(CANSCRN!$F:$F,CANSCRN!$A:$A,C1305,CANSCRN!$G:$G,D1305))))))))))))</f>
        <v>3963.8877133587248</v>
      </c>
    </row>
    <row r="1306" spans="1:6" x14ac:dyDescent="0.2">
      <c r="A1306" s="24" t="s">
        <v>105</v>
      </c>
      <c r="B1306" s="24" t="s">
        <v>101</v>
      </c>
      <c r="C1306" s="24" t="s">
        <v>46</v>
      </c>
      <c r="D1306" s="24">
        <v>2015</v>
      </c>
      <c r="E1306" s="24" t="s">
        <v>102</v>
      </c>
      <c r="F1306">
        <f>IF(AND(A1306="PSA Testing", E1306= "Utilization Rate (per 100,000 patients)"),
SUMIFS(PSA!$D:$D,PSA!$A:$A,C1306,PSA!$G:$G,D1306),
IF(AND(A1306="Colorectal Cancer Screening", E1306="Utilization Rate (per 100,000 patients)"),
SUMIFS(COL!$D:$D,COL!$A:$A,C1306,COL!$G:$G, D1306),
IF(AND(A1306="Cervical Cancer Screening", E1306="Utilization Rate (per 100,000 patients)"),
SUMIFS(CERV!$D:$D,CERV!$A:$A,C1306,CERV!$G:$G,D1306),
IF(AND(A1306="Cancer Screening for CKD patients", E1306="Utilization Rate (per 100,000 patients)"),
SUMIFS(CANSCRN!$D:$D,CANSCRN!$A:$A,C1306,CANSCRN!$G:$G,D1306),
IF(AND(A1306="PSA Testing", E1306="Cost per service ($USD)"),
SUMIFS(PSA!$E:$E,PSA!$A:$A,C1306,PSA!$G:$G,D1306),
IF(AND(A1306="Colorectal Cancer Screening", E1306="Cost per service ($USD)"),
SUMIFS(COL!$E:$E,COL!$A:$A,C1306,COL!$G:$G,D1306),
IF(AND(A1306="Cervical Cancer Screening", E1306="Cost per service ($USD)"),
SUMIFS(CERV!$E:$E,CERV!$A:$A,C1306,CERV!$G:$G,D1306),
IF(AND(A1306="Cancer Screening for CKD patients", E1306="Cost per service ($USD)"),
SUMIFS(CANSCRN!$E:$E,CANSCRN!$A:$A,C1306,CANSCRN!$G:$G,D1306),
IF(AND(A1306="PSA Testing", E1306="Total Expenditure ($USD per 100,000 patients)"),
SUMIFS(PSA!$F:$F,PSA!$A:$A,C1306,PSA!$G:$G,D1306),
IF(AND(A1306="Colorectal Cancer Screening", E1306="Total Expenditure ($USD per 100,000 patients)"),
SUMIFS(COL!$F:$F,COL!$A:$A,C1306,COL!$G:$G,D1306),
IF(AND(A1306="Cervical Cancer Screening", E1306="Total Expenditure ($USD per 100,000 patients)"),
SUMIFS(CERV!$F:$F,CERV!$A:$A,C1306,CERV!$G:$G,D1306),
SUMIFS(CANSCRN!$F:$F,CANSCRN!$A:$A,C1306,CANSCRN!$G:$G,D1306))))))))))))</f>
        <v>4269.7613312896874</v>
      </c>
    </row>
    <row r="1307" spans="1:6" x14ac:dyDescent="0.2">
      <c r="A1307" s="24" t="s">
        <v>105</v>
      </c>
      <c r="B1307" s="24" t="s">
        <v>101</v>
      </c>
      <c r="C1307" s="24" t="s">
        <v>46</v>
      </c>
      <c r="D1307" s="24">
        <v>2016</v>
      </c>
      <c r="E1307" s="24" t="s">
        <v>102</v>
      </c>
      <c r="F1307">
        <f>IF(AND(A1307="PSA Testing", E1307= "Utilization Rate (per 100,000 patients)"),
SUMIFS(PSA!$D:$D,PSA!$A:$A,C1307,PSA!$G:$G,D1307),
IF(AND(A1307="Colorectal Cancer Screening", E1307="Utilization Rate (per 100,000 patients)"),
SUMIFS(COL!$D:$D,COL!$A:$A,C1307,COL!$G:$G, D1307),
IF(AND(A1307="Cervical Cancer Screening", E1307="Utilization Rate (per 100,000 patients)"),
SUMIFS(CERV!$D:$D,CERV!$A:$A,C1307,CERV!$G:$G,D1307),
IF(AND(A1307="Cancer Screening for CKD patients", E1307="Utilization Rate (per 100,000 patients)"),
SUMIFS(CANSCRN!$D:$D,CANSCRN!$A:$A,C1307,CANSCRN!$G:$G,D1307),
IF(AND(A1307="PSA Testing", E1307="Cost per service ($USD)"),
SUMIFS(PSA!$E:$E,PSA!$A:$A,C1307,PSA!$G:$G,D1307),
IF(AND(A1307="Colorectal Cancer Screening", E1307="Cost per service ($USD)"),
SUMIFS(COL!$E:$E,COL!$A:$A,C1307,COL!$G:$G,D1307),
IF(AND(A1307="Cervical Cancer Screening", E1307="Cost per service ($USD)"),
SUMIFS(CERV!$E:$E,CERV!$A:$A,C1307,CERV!$G:$G,D1307),
IF(AND(A1307="Cancer Screening for CKD patients", E1307="Cost per service ($USD)"),
SUMIFS(CANSCRN!$E:$E,CANSCRN!$A:$A,C1307,CANSCRN!$G:$G,D1307),
IF(AND(A1307="PSA Testing", E1307="Total Expenditure ($USD per 100,000 patients)"),
SUMIFS(PSA!$F:$F,PSA!$A:$A,C1307,PSA!$G:$G,D1307),
IF(AND(A1307="Colorectal Cancer Screening", E1307="Total Expenditure ($USD per 100,000 patients)"),
SUMIFS(COL!$F:$F,COL!$A:$A,C1307,COL!$G:$G,D1307),
IF(AND(A1307="Cervical Cancer Screening", E1307="Total Expenditure ($USD per 100,000 patients)"),
SUMIFS(CERV!$F:$F,CERV!$A:$A,C1307,CERV!$G:$G,D1307),
SUMIFS(CANSCRN!$F:$F,CANSCRN!$A:$A,C1307,CANSCRN!$G:$G,D1307))))))))))))</f>
        <v>4667.1090466710903</v>
      </c>
    </row>
    <row r="1308" spans="1:6" x14ac:dyDescent="0.2">
      <c r="A1308" s="24" t="s">
        <v>105</v>
      </c>
      <c r="B1308" s="24" t="s">
        <v>101</v>
      </c>
      <c r="C1308" s="24" t="s">
        <v>46</v>
      </c>
      <c r="D1308" s="24">
        <v>2017</v>
      </c>
      <c r="E1308" s="24" t="s">
        <v>102</v>
      </c>
      <c r="F1308">
        <f>IF(AND(A1308="PSA Testing", E1308= "Utilization Rate (per 100,000 patients)"),
SUMIFS(PSA!$D:$D,PSA!$A:$A,C1308,PSA!$G:$G,D1308),
IF(AND(A1308="Colorectal Cancer Screening", E1308="Utilization Rate (per 100,000 patients)"),
SUMIFS(COL!$D:$D,COL!$A:$A,C1308,COL!$G:$G, D1308),
IF(AND(A1308="Cervical Cancer Screening", E1308="Utilization Rate (per 100,000 patients)"),
SUMIFS(CERV!$D:$D,CERV!$A:$A,C1308,CERV!$G:$G,D1308),
IF(AND(A1308="Cancer Screening for CKD patients", E1308="Utilization Rate (per 100,000 patients)"),
SUMIFS(CANSCRN!$D:$D,CANSCRN!$A:$A,C1308,CANSCRN!$G:$G,D1308),
IF(AND(A1308="PSA Testing", E1308="Cost per service ($USD)"),
SUMIFS(PSA!$E:$E,PSA!$A:$A,C1308,PSA!$G:$G,D1308),
IF(AND(A1308="Colorectal Cancer Screening", E1308="Cost per service ($USD)"),
SUMIFS(COL!$E:$E,COL!$A:$A,C1308,COL!$G:$G,D1308),
IF(AND(A1308="Cervical Cancer Screening", E1308="Cost per service ($USD)"),
SUMIFS(CERV!$E:$E,CERV!$A:$A,C1308,CERV!$G:$G,D1308),
IF(AND(A1308="Cancer Screening for CKD patients", E1308="Cost per service ($USD)"),
SUMIFS(CANSCRN!$E:$E,CANSCRN!$A:$A,C1308,CANSCRN!$G:$G,D1308),
IF(AND(A1308="PSA Testing", E1308="Total Expenditure ($USD per 100,000 patients)"),
SUMIFS(PSA!$F:$F,PSA!$A:$A,C1308,PSA!$G:$G,D1308),
IF(AND(A1308="Colorectal Cancer Screening", E1308="Total Expenditure ($USD per 100,000 patients)"),
SUMIFS(COL!$F:$F,COL!$A:$A,C1308,COL!$G:$G,D1308),
IF(AND(A1308="Cervical Cancer Screening", E1308="Total Expenditure ($USD per 100,000 patients)"),
SUMIFS(CERV!$F:$F,CERV!$A:$A,C1308,CERV!$G:$G,D1308),
SUMIFS(CANSCRN!$F:$F,CANSCRN!$A:$A,C1308,CANSCRN!$G:$G,D1308))))))))))))</f>
        <v>4401.5611448395493</v>
      </c>
    </row>
    <row r="1309" spans="1:6" x14ac:dyDescent="0.2">
      <c r="A1309" s="24" t="s">
        <v>105</v>
      </c>
      <c r="B1309" s="24" t="s">
        <v>101</v>
      </c>
      <c r="C1309" s="24" t="s">
        <v>46</v>
      </c>
      <c r="D1309" s="24">
        <v>2018</v>
      </c>
      <c r="E1309" s="24" t="s">
        <v>102</v>
      </c>
      <c r="F1309">
        <f>IF(AND(A1309="PSA Testing", E1309= "Utilization Rate (per 100,000 patients)"),
SUMIFS(PSA!$D:$D,PSA!$A:$A,C1309,PSA!$G:$G,D1309),
IF(AND(A1309="Colorectal Cancer Screening", E1309="Utilization Rate (per 100,000 patients)"),
SUMIFS(COL!$D:$D,COL!$A:$A,C1309,COL!$G:$G, D1309),
IF(AND(A1309="Cervical Cancer Screening", E1309="Utilization Rate (per 100,000 patients)"),
SUMIFS(CERV!$D:$D,CERV!$A:$A,C1309,CERV!$G:$G,D1309),
IF(AND(A1309="Cancer Screening for CKD patients", E1309="Utilization Rate (per 100,000 patients)"),
SUMIFS(CANSCRN!$D:$D,CANSCRN!$A:$A,C1309,CANSCRN!$G:$G,D1309),
IF(AND(A1309="PSA Testing", E1309="Cost per service ($USD)"),
SUMIFS(PSA!$E:$E,PSA!$A:$A,C1309,PSA!$G:$G,D1309),
IF(AND(A1309="Colorectal Cancer Screening", E1309="Cost per service ($USD)"),
SUMIFS(COL!$E:$E,COL!$A:$A,C1309,COL!$G:$G,D1309),
IF(AND(A1309="Cervical Cancer Screening", E1309="Cost per service ($USD)"),
SUMIFS(CERV!$E:$E,CERV!$A:$A,C1309,CERV!$G:$G,D1309),
IF(AND(A1309="Cancer Screening for CKD patients", E1309="Cost per service ($USD)"),
SUMIFS(CANSCRN!$E:$E,CANSCRN!$A:$A,C1309,CANSCRN!$G:$G,D1309),
IF(AND(A1309="PSA Testing", E1309="Total Expenditure ($USD per 100,000 patients)"),
SUMIFS(PSA!$F:$F,PSA!$A:$A,C1309,PSA!$G:$G,D1309),
IF(AND(A1309="Colorectal Cancer Screening", E1309="Total Expenditure ($USD per 100,000 patients)"),
SUMIFS(COL!$F:$F,COL!$A:$A,C1309,COL!$G:$G,D1309),
IF(AND(A1309="Cervical Cancer Screening", E1309="Total Expenditure ($USD per 100,000 patients)"),
SUMIFS(CERV!$F:$F,CERV!$A:$A,C1309,CERV!$G:$G,D1309),
SUMIFS(CANSCRN!$F:$F,CANSCRN!$A:$A,C1309,CANSCRN!$G:$G,D1309))))))))))))</f>
        <v>3262.5582599689278</v>
      </c>
    </row>
    <row r="1310" spans="1:6" x14ac:dyDescent="0.2">
      <c r="A1310" s="24" t="s">
        <v>105</v>
      </c>
      <c r="B1310" s="24" t="s">
        <v>101</v>
      </c>
      <c r="C1310" s="24" t="s">
        <v>46</v>
      </c>
      <c r="D1310" s="24">
        <v>2019</v>
      </c>
      <c r="E1310" s="24" t="s">
        <v>102</v>
      </c>
      <c r="F1310">
        <f>IF(AND(A1310="PSA Testing", E1310= "Utilization Rate (per 100,000 patients)"),
SUMIFS(PSA!$D:$D,PSA!$A:$A,C1310,PSA!$G:$G,D1310),
IF(AND(A1310="Colorectal Cancer Screening", E1310="Utilization Rate (per 100,000 patients)"),
SUMIFS(COL!$D:$D,COL!$A:$A,C1310,COL!$G:$G, D1310),
IF(AND(A1310="Cervical Cancer Screening", E1310="Utilization Rate (per 100,000 patients)"),
SUMIFS(CERV!$D:$D,CERV!$A:$A,C1310,CERV!$G:$G,D1310),
IF(AND(A1310="Cancer Screening for CKD patients", E1310="Utilization Rate (per 100,000 patients)"),
SUMIFS(CANSCRN!$D:$D,CANSCRN!$A:$A,C1310,CANSCRN!$G:$G,D1310),
IF(AND(A1310="PSA Testing", E1310="Cost per service ($USD)"),
SUMIFS(PSA!$E:$E,PSA!$A:$A,C1310,PSA!$G:$G,D1310),
IF(AND(A1310="Colorectal Cancer Screening", E1310="Cost per service ($USD)"),
SUMIFS(COL!$E:$E,COL!$A:$A,C1310,COL!$G:$G,D1310),
IF(AND(A1310="Cervical Cancer Screening", E1310="Cost per service ($USD)"),
SUMIFS(CERV!$E:$E,CERV!$A:$A,C1310,CERV!$G:$G,D1310),
IF(AND(A1310="Cancer Screening for CKD patients", E1310="Cost per service ($USD)"),
SUMIFS(CANSCRN!$E:$E,CANSCRN!$A:$A,C1310,CANSCRN!$G:$G,D1310),
IF(AND(A1310="PSA Testing", E1310="Total Expenditure ($USD per 100,000 patients)"),
SUMIFS(PSA!$F:$F,PSA!$A:$A,C1310,PSA!$G:$G,D1310),
IF(AND(A1310="Colorectal Cancer Screening", E1310="Total Expenditure ($USD per 100,000 patients)"),
SUMIFS(COL!$F:$F,COL!$A:$A,C1310,COL!$G:$G,D1310),
IF(AND(A1310="Cervical Cancer Screening", E1310="Total Expenditure ($USD per 100,000 patients)"),
SUMIFS(CERV!$F:$F,CERV!$A:$A,C1310,CERV!$G:$G,D1310),
SUMIFS(CANSCRN!$F:$F,CANSCRN!$A:$A,C1310,CANSCRN!$G:$G,D1310))))))))))))</f>
        <v>3130.7290932167539</v>
      </c>
    </row>
    <row r="1311" spans="1:6" x14ac:dyDescent="0.2">
      <c r="A1311" s="24" t="s">
        <v>105</v>
      </c>
      <c r="B1311" s="24" t="s">
        <v>101</v>
      </c>
      <c r="C1311" s="24" t="s">
        <v>47</v>
      </c>
      <c r="D1311" s="24">
        <v>2009</v>
      </c>
      <c r="E1311" s="24" t="s">
        <v>102</v>
      </c>
      <c r="F1311">
        <f>IF(AND(A1311="PSA Testing", E1311= "Utilization Rate (per 100,000 patients)"),
SUMIFS(PSA!$D:$D,PSA!$A:$A,C1311,PSA!$G:$G,D1311),
IF(AND(A1311="Colorectal Cancer Screening", E1311="Utilization Rate (per 100,000 patients)"),
SUMIFS(COL!$D:$D,COL!$A:$A,C1311,COL!$G:$G, D1311),
IF(AND(A1311="Cervical Cancer Screening", E1311="Utilization Rate (per 100,000 patients)"),
SUMIFS(CERV!$D:$D,CERV!$A:$A,C1311,CERV!$G:$G,D1311),
IF(AND(A1311="Cancer Screening for CKD patients", E1311="Utilization Rate (per 100,000 patients)"),
SUMIFS(CANSCRN!$D:$D,CANSCRN!$A:$A,C1311,CANSCRN!$G:$G,D1311),
IF(AND(A1311="PSA Testing", E1311="Cost per service ($USD)"),
SUMIFS(PSA!$E:$E,PSA!$A:$A,C1311,PSA!$G:$G,D1311),
IF(AND(A1311="Colorectal Cancer Screening", E1311="Cost per service ($USD)"),
SUMIFS(COL!$E:$E,COL!$A:$A,C1311,COL!$G:$G,D1311),
IF(AND(A1311="Cervical Cancer Screening", E1311="Cost per service ($USD)"),
SUMIFS(CERV!$E:$E,CERV!$A:$A,C1311,CERV!$G:$G,D1311),
IF(AND(A1311="Cancer Screening for CKD patients", E1311="Cost per service ($USD)"),
SUMIFS(CANSCRN!$E:$E,CANSCRN!$A:$A,C1311,CANSCRN!$G:$G,D1311),
IF(AND(A1311="PSA Testing", E1311="Total Expenditure ($USD per 100,000 patients)"),
SUMIFS(PSA!$F:$F,PSA!$A:$A,C1311,PSA!$G:$G,D1311),
IF(AND(A1311="Colorectal Cancer Screening", E1311="Total Expenditure ($USD per 100,000 patients)"),
SUMIFS(COL!$F:$F,COL!$A:$A,C1311,COL!$G:$G,D1311),
IF(AND(A1311="Cervical Cancer Screening", E1311="Total Expenditure ($USD per 100,000 patients)"),
SUMIFS(CERV!$F:$F,CERV!$A:$A,C1311,CERV!$G:$G,D1311),
SUMIFS(CANSCRN!$F:$F,CANSCRN!$A:$A,C1311,CANSCRN!$G:$G,D1311))))))))))))</f>
        <v>8064.1711229946523</v>
      </c>
    </row>
    <row r="1312" spans="1:6" x14ac:dyDescent="0.2">
      <c r="A1312" s="24" t="s">
        <v>105</v>
      </c>
      <c r="B1312" s="24" t="s">
        <v>101</v>
      </c>
      <c r="C1312" s="24" t="s">
        <v>47</v>
      </c>
      <c r="D1312" s="24">
        <v>2010</v>
      </c>
      <c r="E1312" s="24" t="s">
        <v>102</v>
      </c>
      <c r="F1312">
        <f>IF(AND(A1312="PSA Testing", E1312= "Utilization Rate (per 100,000 patients)"),
SUMIFS(PSA!$D:$D,PSA!$A:$A,C1312,PSA!$G:$G,D1312),
IF(AND(A1312="Colorectal Cancer Screening", E1312="Utilization Rate (per 100,000 patients)"),
SUMIFS(COL!$D:$D,COL!$A:$A,C1312,COL!$G:$G, D1312),
IF(AND(A1312="Cervical Cancer Screening", E1312="Utilization Rate (per 100,000 patients)"),
SUMIFS(CERV!$D:$D,CERV!$A:$A,C1312,CERV!$G:$G,D1312),
IF(AND(A1312="Cancer Screening for CKD patients", E1312="Utilization Rate (per 100,000 patients)"),
SUMIFS(CANSCRN!$D:$D,CANSCRN!$A:$A,C1312,CANSCRN!$G:$G,D1312),
IF(AND(A1312="PSA Testing", E1312="Cost per service ($USD)"),
SUMIFS(PSA!$E:$E,PSA!$A:$A,C1312,PSA!$G:$G,D1312),
IF(AND(A1312="Colorectal Cancer Screening", E1312="Cost per service ($USD)"),
SUMIFS(COL!$E:$E,COL!$A:$A,C1312,COL!$G:$G,D1312),
IF(AND(A1312="Cervical Cancer Screening", E1312="Cost per service ($USD)"),
SUMIFS(CERV!$E:$E,CERV!$A:$A,C1312,CERV!$G:$G,D1312),
IF(AND(A1312="Cancer Screening for CKD patients", E1312="Cost per service ($USD)"),
SUMIFS(CANSCRN!$E:$E,CANSCRN!$A:$A,C1312,CANSCRN!$G:$G,D1312),
IF(AND(A1312="PSA Testing", E1312="Total Expenditure ($USD per 100,000 patients)"),
SUMIFS(PSA!$F:$F,PSA!$A:$A,C1312,PSA!$G:$G,D1312),
IF(AND(A1312="Colorectal Cancer Screening", E1312="Total Expenditure ($USD per 100,000 patients)"),
SUMIFS(COL!$F:$F,COL!$A:$A,C1312,COL!$G:$G,D1312),
IF(AND(A1312="Cervical Cancer Screening", E1312="Total Expenditure ($USD per 100,000 patients)"),
SUMIFS(CERV!$F:$F,CERV!$A:$A,C1312,CERV!$G:$G,D1312),
SUMIFS(CANSCRN!$F:$F,CANSCRN!$A:$A,C1312,CANSCRN!$G:$G,D1312))))))))))))</f>
        <v>6734.0067340067335</v>
      </c>
    </row>
    <row r="1313" spans="1:6" x14ac:dyDescent="0.2">
      <c r="A1313" s="24" t="s">
        <v>105</v>
      </c>
      <c r="B1313" s="24" t="s">
        <v>101</v>
      </c>
      <c r="C1313" s="24" t="s">
        <v>47</v>
      </c>
      <c r="D1313" s="24">
        <v>2011</v>
      </c>
      <c r="E1313" s="24" t="s">
        <v>102</v>
      </c>
      <c r="F1313">
        <f>IF(AND(A1313="PSA Testing", E1313= "Utilization Rate (per 100,000 patients)"),
SUMIFS(PSA!$D:$D,PSA!$A:$A,C1313,PSA!$G:$G,D1313),
IF(AND(A1313="Colorectal Cancer Screening", E1313="Utilization Rate (per 100,000 patients)"),
SUMIFS(COL!$D:$D,COL!$A:$A,C1313,COL!$G:$G, D1313),
IF(AND(A1313="Cervical Cancer Screening", E1313="Utilization Rate (per 100,000 patients)"),
SUMIFS(CERV!$D:$D,CERV!$A:$A,C1313,CERV!$G:$G,D1313),
IF(AND(A1313="Cancer Screening for CKD patients", E1313="Utilization Rate (per 100,000 patients)"),
SUMIFS(CANSCRN!$D:$D,CANSCRN!$A:$A,C1313,CANSCRN!$G:$G,D1313),
IF(AND(A1313="PSA Testing", E1313="Cost per service ($USD)"),
SUMIFS(PSA!$E:$E,PSA!$A:$A,C1313,PSA!$G:$G,D1313),
IF(AND(A1313="Colorectal Cancer Screening", E1313="Cost per service ($USD)"),
SUMIFS(COL!$E:$E,COL!$A:$A,C1313,COL!$G:$G,D1313),
IF(AND(A1313="Cervical Cancer Screening", E1313="Cost per service ($USD)"),
SUMIFS(CERV!$E:$E,CERV!$A:$A,C1313,CERV!$G:$G,D1313),
IF(AND(A1313="Cancer Screening for CKD patients", E1313="Cost per service ($USD)"),
SUMIFS(CANSCRN!$E:$E,CANSCRN!$A:$A,C1313,CANSCRN!$G:$G,D1313),
IF(AND(A1313="PSA Testing", E1313="Total Expenditure ($USD per 100,000 patients)"),
SUMIFS(PSA!$F:$F,PSA!$A:$A,C1313,PSA!$G:$G,D1313),
IF(AND(A1313="Colorectal Cancer Screening", E1313="Total Expenditure ($USD per 100,000 patients)"),
SUMIFS(COL!$F:$F,COL!$A:$A,C1313,COL!$G:$G,D1313),
IF(AND(A1313="Cervical Cancer Screening", E1313="Total Expenditure ($USD per 100,000 patients)"),
SUMIFS(CERV!$F:$F,CERV!$A:$A,C1313,CERV!$G:$G,D1313),
SUMIFS(CANSCRN!$F:$F,CANSCRN!$A:$A,C1313,CANSCRN!$G:$G,D1313))))))))))))</f>
        <v>5624.3047830923251</v>
      </c>
    </row>
    <row r="1314" spans="1:6" x14ac:dyDescent="0.2">
      <c r="A1314" s="24" t="s">
        <v>105</v>
      </c>
      <c r="B1314" s="24" t="s">
        <v>101</v>
      </c>
      <c r="C1314" s="24" t="s">
        <v>47</v>
      </c>
      <c r="D1314" s="24">
        <v>2012</v>
      </c>
      <c r="E1314" s="24" t="s">
        <v>102</v>
      </c>
      <c r="F1314">
        <f>IF(AND(A1314="PSA Testing", E1314= "Utilization Rate (per 100,000 patients)"),
SUMIFS(PSA!$D:$D,PSA!$A:$A,C1314,PSA!$G:$G,D1314),
IF(AND(A1314="Colorectal Cancer Screening", E1314="Utilization Rate (per 100,000 patients)"),
SUMIFS(COL!$D:$D,COL!$A:$A,C1314,COL!$G:$G, D1314),
IF(AND(A1314="Cervical Cancer Screening", E1314="Utilization Rate (per 100,000 patients)"),
SUMIFS(CERV!$D:$D,CERV!$A:$A,C1314,CERV!$G:$G,D1314),
IF(AND(A1314="Cancer Screening for CKD patients", E1314="Utilization Rate (per 100,000 patients)"),
SUMIFS(CANSCRN!$D:$D,CANSCRN!$A:$A,C1314,CANSCRN!$G:$G,D1314),
IF(AND(A1314="PSA Testing", E1314="Cost per service ($USD)"),
SUMIFS(PSA!$E:$E,PSA!$A:$A,C1314,PSA!$G:$G,D1314),
IF(AND(A1314="Colorectal Cancer Screening", E1314="Cost per service ($USD)"),
SUMIFS(COL!$E:$E,COL!$A:$A,C1314,COL!$G:$G,D1314),
IF(AND(A1314="Cervical Cancer Screening", E1314="Cost per service ($USD)"),
SUMIFS(CERV!$E:$E,CERV!$A:$A,C1314,CERV!$G:$G,D1314),
IF(AND(A1314="Cancer Screening for CKD patients", E1314="Cost per service ($USD)"),
SUMIFS(CANSCRN!$E:$E,CANSCRN!$A:$A,C1314,CANSCRN!$G:$G,D1314),
IF(AND(A1314="PSA Testing", E1314="Total Expenditure ($USD per 100,000 patients)"),
SUMIFS(PSA!$F:$F,PSA!$A:$A,C1314,PSA!$G:$G,D1314),
IF(AND(A1314="Colorectal Cancer Screening", E1314="Total Expenditure ($USD per 100,000 patients)"),
SUMIFS(COL!$F:$F,COL!$A:$A,C1314,COL!$G:$G,D1314),
IF(AND(A1314="Cervical Cancer Screening", E1314="Total Expenditure ($USD per 100,000 patients)"),
SUMIFS(CERV!$F:$F,CERV!$A:$A,C1314,CERV!$G:$G,D1314),
SUMIFS(CANSCRN!$F:$F,CANSCRN!$A:$A,C1314,CANSCRN!$G:$G,D1314))))))))))))</f>
        <v>4703.6938612808926</v>
      </c>
    </row>
    <row r="1315" spans="1:6" x14ac:dyDescent="0.2">
      <c r="A1315" s="24" t="s">
        <v>105</v>
      </c>
      <c r="B1315" s="24" t="s">
        <v>101</v>
      </c>
      <c r="C1315" s="24" t="s">
        <v>47</v>
      </c>
      <c r="D1315" s="24">
        <v>2013</v>
      </c>
      <c r="E1315" s="24" t="s">
        <v>102</v>
      </c>
      <c r="F1315">
        <f>IF(AND(A1315="PSA Testing", E1315= "Utilization Rate (per 100,000 patients)"),
SUMIFS(PSA!$D:$D,PSA!$A:$A,C1315,PSA!$G:$G,D1315),
IF(AND(A1315="Colorectal Cancer Screening", E1315="Utilization Rate (per 100,000 patients)"),
SUMIFS(COL!$D:$D,COL!$A:$A,C1315,COL!$G:$G, D1315),
IF(AND(A1315="Cervical Cancer Screening", E1315="Utilization Rate (per 100,000 patients)"),
SUMIFS(CERV!$D:$D,CERV!$A:$A,C1315,CERV!$G:$G,D1315),
IF(AND(A1315="Cancer Screening for CKD patients", E1315="Utilization Rate (per 100,000 patients)"),
SUMIFS(CANSCRN!$D:$D,CANSCRN!$A:$A,C1315,CANSCRN!$G:$G,D1315),
IF(AND(A1315="PSA Testing", E1315="Cost per service ($USD)"),
SUMIFS(PSA!$E:$E,PSA!$A:$A,C1315,PSA!$G:$G,D1315),
IF(AND(A1315="Colorectal Cancer Screening", E1315="Cost per service ($USD)"),
SUMIFS(COL!$E:$E,COL!$A:$A,C1315,COL!$G:$G,D1315),
IF(AND(A1315="Cervical Cancer Screening", E1315="Cost per service ($USD)"),
SUMIFS(CERV!$E:$E,CERV!$A:$A,C1315,CERV!$G:$G,D1315),
IF(AND(A1315="Cancer Screening for CKD patients", E1315="Cost per service ($USD)"),
SUMIFS(CANSCRN!$E:$E,CANSCRN!$A:$A,C1315,CANSCRN!$G:$G,D1315),
IF(AND(A1315="PSA Testing", E1315="Total Expenditure ($USD per 100,000 patients)"),
SUMIFS(PSA!$F:$F,PSA!$A:$A,C1315,PSA!$G:$G,D1315),
IF(AND(A1315="Colorectal Cancer Screening", E1315="Total Expenditure ($USD per 100,000 patients)"),
SUMIFS(COL!$F:$F,COL!$A:$A,C1315,COL!$G:$G,D1315),
IF(AND(A1315="Cervical Cancer Screening", E1315="Total Expenditure ($USD per 100,000 patients)"),
SUMIFS(CERV!$F:$F,CERV!$A:$A,C1315,CERV!$G:$G,D1315),
SUMIFS(CANSCRN!$F:$F,CANSCRN!$A:$A,C1315,CANSCRN!$G:$G,D1315))))))))))))</f>
        <v>3898.401465849498</v>
      </c>
    </row>
    <row r="1316" spans="1:6" x14ac:dyDescent="0.2">
      <c r="A1316" s="24" t="s">
        <v>105</v>
      </c>
      <c r="B1316" s="24" t="s">
        <v>101</v>
      </c>
      <c r="C1316" s="24" t="s">
        <v>47</v>
      </c>
      <c r="D1316" s="24">
        <v>2014</v>
      </c>
      <c r="E1316" s="24" t="s">
        <v>102</v>
      </c>
      <c r="F1316">
        <f>IF(AND(A1316="PSA Testing", E1316= "Utilization Rate (per 100,000 patients)"),
SUMIFS(PSA!$D:$D,PSA!$A:$A,C1316,PSA!$G:$G,D1316),
IF(AND(A1316="Colorectal Cancer Screening", E1316="Utilization Rate (per 100,000 patients)"),
SUMIFS(COL!$D:$D,COL!$A:$A,C1316,COL!$G:$G, D1316),
IF(AND(A1316="Cervical Cancer Screening", E1316="Utilization Rate (per 100,000 patients)"),
SUMIFS(CERV!$D:$D,CERV!$A:$A,C1316,CERV!$G:$G,D1316),
IF(AND(A1316="Cancer Screening for CKD patients", E1316="Utilization Rate (per 100,000 patients)"),
SUMIFS(CANSCRN!$D:$D,CANSCRN!$A:$A,C1316,CANSCRN!$G:$G,D1316),
IF(AND(A1316="PSA Testing", E1316="Cost per service ($USD)"),
SUMIFS(PSA!$E:$E,PSA!$A:$A,C1316,PSA!$G:$G,D1316),
IF(AND(A1316="Colorectal Cancer Screening", E1316="Cost per service ($USD)"),
SUMIFS(COL!$E:$E,COL!$A:$A,C1316,COL!$G:$G,D1316),
IF(AND(A1316="Cervical Cancer Screening", E1316="Cost per service ($USD)"),
SUMIFS(CERV!$E:$E,CERV!$A:$A,C1316,CERV!$G:$G,D1316),
IF(AND(A1316="Cancer Screening for CKD patients", E1316="Cost per service ($USD)"),
SUMIFS(CANSCRN!$E:$E,CANSCRN!$A:$A,C1316,CANSCRN!$G:$G,D1316),
IF(AND(A1316="PSA Testing", E1316="Total Expenditure ($USD per 100,000 patients)"),
SUMIFS(PSA!$F:$F,PSA!$A:$A,C1316,PSA!$G:$G,D1316),
IF(AND(A1316="Colorectal Cancer Screening", E1316="Total Expenditure ($USD per 100,000 patients)"),
SUMIFS(COL!$F:$F,COL!$A:$A,C1316,COL!$G:$G,D1316),
IF(AND(A1316="Cervical Cancer Screening", E1316="Total Expenditure ($USD per 100,000 patients)"),
SUMIFS(CERV!$F:$F,CERV!$A:$A,C1316,CERV!$G:$G,D1316),
SUMIFS(CANSCRN!$F:$F,CANSCRN!$A:$A,C1316,CANSCRN!$G:$G,D1316))))))))))))</f>
        <v>3406.6907406145674</v>
      </c>
    </row>
    <row r="1317" spans="1:6" x14ac:dyDescent="0.2">
      <c r="A1317" s="24" t="s">
        <v>105</v>
      </c>
      <c r="B1317" s="24" t="s">
        <v>101</v>
      </c>
      <c r="C1317" s="24" t="s">
        <v>47</v>
      </c>
      <c r="D1317" s="24">
        <v>2015</v>
      </c>
      <c r="E1317" s="24" t="s">
        <v>102</v>
      </c>
      <c r="F1317">
        <f>IF(AND(A1317="PSA Testing", E1317= "Utilization Rate (per 100,000 patients)"),
SUMIFS(PSA!$D:$D,PSA!$A:$A,C1317,PSA!$G:$G,D1317),
IF(AND(A1317="Colorectal Cancer Screening", E1317="Utilization Rate (per 100,000 patients)"),
SUMIFS(COL!$D:$D,COL!$A:$A,C1317,COL!$G:$G, D1317),
IF(AND(A1317="Cervical Cancer Screening", E1317="Utilization Rate (per 100,000 patients)"),
SUMIFS(CERV!$D:$D,CERV!$A:$A,C1317,CERV!$G:$G,D1317),
IF(AND(A1317="Cancer Screening for CKD patients", E1317="Utilization Rate (per 100,000 patients)"),
SUMIFS(CANSCRN!$D:$D,CANSCRN!$A:$A,C1317,CANSCRN!$G:$G,D1317),
IF(AND(A1317="PSA Testing", E1317="Cost per service ($USD)"),
SUMIFS(PSA!$E:$E,PSA!$A:$A,C1317,PSA!$G:$G,D1317),
IF(AND(A1317="Colorectal Cancer Screening", E1317="Cost per service ($USD)"),
SUMIFS(COL!$E:$E,COL!$A:$A,C1317,COL!$G:$G,D1317),
IF(AND(A1317="Cervical Cancer Screening", E1317="Cost per service ($USD)"),
SUMIFS(CERV!$E:$E,CERV!$A:$A,C1317,CERV!$G:$G,D1317),
IF(AND(A1317="Cancer Screening for CKD patients", E1317="Cost per service ($USD)"),
SUMIFS(CANSCRN!$E:$E,CANSCRN!$A:$A,C1317,CANSCRN!$G:$G,D1317),
IF(AND(A1317="PSA Testing", E1317="Total Expenditure ($USD per 100,000 patients)"),
SUMIFS(PSA!$F:$F,PSA!$A:$A,C1317,PSA!$G:$G,D1317),
IF(AND(A1317="Colorectal Cancer Screening", E1317="Total Expenditure ($USD per 100,000 patients)"),
SUMIFS(COL!$F:$F,COL!$A:$A,C1317,COL!$G:$G,D1317),
IF(AND(A1317="Cervical Cancer Screening", E1317="Total Expenditure ($USD per 100,000 patients)"),
SUMIFS(CERV!$F:$F,CERV!$A:$A,C1317,CERV!$G:$G,D1317),
SUMIFS(CANSCRN!$F:$F,CANSCRN!$A:$A,C1317,CANSCRN!$G:$G,D1317))))))))))))</f>
        <v>2958.1774906494388</v>
      </c>
    </row>
    <row r="1318" spans="1:6" x14ac:dyDescent="0.2">
      <c r="A1318" s="24" t="s">
        <v>105</v>
      </c>
      <c r="B1318" s="24" t="s">
        <v>101</v>
      </c>
      <c r="C1318" s="24" t="s">
        <v>47</v>
      </c>
      <c r="D1318" s="24">
        <v>2016</v>
      </c>
      <c r="E1318" s="24" t="s">
        <v>102</v>
      </c>
      <c r="F1318">
        <f>IF(AND(A1318="PSA Testing", E1318= "Utilization Rate (per 100,000 patients)"),
SUMIFS(PSA!$D:$D,PSA!$A:$A,C1318,PSA!$G:$G,D1318),
IF(AND(A1318="Colorectal Cancer Screening", E1318="Utilization Rate (per 100,000 patients)"),
SUMIFS(COL!$D:$D,COL!$A:$A,C1318,COL!$G:$G, D1318),
IF(AND(A1318="Cervical Cancer Screening", E1318="Utilization Rate (per 100,000 patients)"),
SUMIFS(CERV!$D:$D,CERV!$A:$A,C1318,CERV!$G:$G,D1318),
IF(AND(A1318="Cancer Screening for CKD patients", E1318="Utilization Rate (per 100,000 patients)"),
SUMIFS(CANSCRN!$D:$D,CANSCRN!$A:$A,C1318,CANSCRN!$G:$G,D1318),
IF(AND(A1318="PSA Testing", E1318="Cost per service ($USD)"),
SUMIFS(PSA!$E:$E,PSA!$A:$A,C1318,PSA!$G:$G,D1318),
IF(AND(A1318="Colorectal Cancer Screening", E1318="Cost per service ($USD)"),
SUMIFS(COL!$E:$E,COL!$A:$A,C1318,COL!$G:$G,D1318),
IF(AND(A1318="Cervical Cancer Screening", E1318="Cost per service ($USD)"),
SUMIFS(CERV!$E:$E,CERV!$A:$A,C1318,CERV!$G:$G,D1318),
IF(AND(A1318="Cancer Screening for CKD patients", E1318="Cost per service ($USD)"),
SUMIFS(CANSCRN!$E:$E,CANSCRN!$A:$A,C1318,CANSCRN!$G:$G,D1318),
IF(AND(A1318="PSA Testing", E1318="Total Expenditure ($USD per 100,000 patients)"),
SUMIFS(PSA!$F:$F,PSA!$A:$A,C1318,PSA!$G:$G,D1318),
IF(AND(A1318="Colorectal Cancer Screening", E1318="Total Expenditure ($USD per 100,000 patients)"),
SUMIFS(COL!$F:$F,COL!$A:$A,C1318,COL!$G:$G,D1318),
IF(AND(A1318="Cervical Cancer Screening", E1318="Total Expenditure ($USD per 100,000 patients)"),
SUMIFS(CERV!$F:$F,CERV!$A:$A,C1318,CERV!$G:$G,D1318),
SUMIFS(CANSCRN!$F:$F,CANSCRN!$A:$A,C1318,CANSCRN!$G:$G,D1318))))))))))))</f>
        <v>8475.2581467077907</v>
      </c>
    </row>
    <row r="1319" spans="1:6" x14ac:dyDescent="0.2">
      <c r="A1319" s="24" t="s">
        <v>105</v>
      </c>
      <c r="B1319" s="24" t="s">
        <v>101</v>
      </c>
      <c r="C1319" s="24" t="s">
        <v>47</v>
      </c>
      <c r="D1319" s="24">
        <v>2017</v>
      </c>
      <c r="E1319" s="24" t="s">
        <v>102</v>
      </c>
      <c r="F1319">
        <f>IF(AND(A1319="PSA Testing", E1319= "Utilization Rate (per 100,000 patients)"),
SUMIFS(PSA!$D:$D,PSA!$A:$A,C1319,PSA!$G:$G,D1319),
IF(AND(A1319="Colorectal Cancer Screening", E1319="Utilization Rate (per 100,000 patients)"),
SUMIFS(COL!$D:$D,COL!$A:$A,C1319,COL!$G:$G, D1319),
IF(AND(A1319="Cervical Cancer Screening", E1319="Utilization Rate (per 100,000 patients)"),
SUMIFS(CERV!$D:$D,CERV!$A:$A,C1319,CERV!$G:$G,D1319),
IF(AND(A1319="Cancer Screening for CKD patients", E1319="Utilization Rate (per 100,000 patients)"),
SUMIFS(CANSCRN!$D:$D,CANSCRN!$A:$A,C1319,CANSCRN!$G:$G,D1319),
IF(AND(A1319="PSA Testing", E1319="Cost per service ($USD)"),
SUMIFS(PSA!$E:$E,PSA!$A:$A,C1319,PSA!$G:$G,D1319),
IF(AND(A1319="Colorectal Cancer Screening", E1319="Cost per service ($USD)"),
SUMIFS(COL!$E:$E,COL!$A:$A,C1319,COL!$G:$G,D1319),
IF(AND(A1319="Cervical Cancer Screening", E1319="Cost per service ($USD)"),
SUMIFS(CERV!$E:$E,CERV!$A:$A,C1319,CERV!$G:$G,D1319),
IF(AND(A1319="Cancer Screening for CKD patients", E1319="Cost per service ($USD)"),
SUMIFS(CANSCRN!$E:$E,CANSCRN!$A:$A,C1319,CANSCRN!$G:$G,D1319),
IF(AND(A1319="PSA Testing", E1319="Total Expenditure ($USD per 100,000 patients)"),
SUMIFS(PSA!$F:$F,PSA!$A:$A,C1319,PSA!$G:$G,D1319),
IF(AND(A1319="Colorectal Cancer Screening", E1319="Total Expenditure ($USD per 100,000 patients)"),
SUMIFS(COL!$F:$F,COL!$A:$A,C1319,COL!$G:$G,D1319),
IF(AND(A1319="Cervical Cancer Screening", E1319="Total Expenditure ($USD per 100,000 patients)"),
SUMIFS(CERV!$F:$F,CERV!$A:$A,C1319,CERV!$G:$G,D1319),
SUMIFS(CANSCRN!$F:$F,CANSCRN!$A:$A,C1319,CANSCRN!$G:$G,D1319))))))))))))</f>
        <v>7971.3891761461573</v>
      </c>
    </row>
    <row r="1320" spans="1:6" x14ac:dyDescent="0.2">
      <c r="A1320" s="24" t="s">
        <v>105</v>
      </c>
      <c r="B1320" s="24" t="s">
        <v>101</v>
      </c>
      <c r="C1320" s="24" t="s">
        <v>47</v>
      </c>
      <c r="D1320" s="24">
        <v>2018</v>
      </c>
      <c r="E1320" s="24" t="s">
        <v>102</v>
      </c>
      <c r="F1320">
        <f>IF(AND(A1320="PSA Testing", E1320= "Utilization Rate (per 100,000 patients)"),
SUMIFS(PSA!$D:$D,PSA!$A:$A,C1320,PSA!$G:$G,D1320),
IF(AND(A1320="Colorectal Cancer Screening", E1320="Utilization Rate (per 100,000 patients)"),
SUMIFS(COL!$D:$D,COL!$A:$A,C1320,COL!$G:$G, D1320),
IF(AND(A1320="Cervical Cancer Screening", E1320="Utilization Rate (per 100,000 patients)"),
SUMIFS(CERV!$D:$D,CERV!$A:$A,C1320,CERV!$G:$G,D1320),
IF(AND(A1320="Cancer Screening for CKD patients", E1320="Utilization Rate (per 100,000 patients)"),
SUMIFS(CANSCRN!$D:$D,CANSCRN!$A:$A,C1320,CANSCRN!$G:$G,D1320),
IF(AND(A1320="PSA Testing", E1320="Cost per service ($USD)"),
SUMIFS(PSA!$E:$E,PSA!$A:$A,C1320,PSA!$G:$G,D1320),
IF(AND(A1320="Colorectal Cancer Screening", E1320="Cost per service ($USD)"),
SUMIFS(COL!$E:$E,COL!$A:$A,C1320,COL!$G:$G,D1320),
IF(AND(A1320="Cervical Cancer Screening", E1320="Cost per service ($USD)"),
SUMIFS(CERV!$E:$E,CERV!$A:$A,C1320,CERV!$G:$G,D1320),
IF(AND(A1320="Cancer Screening for CKD patients", E1320="Cost per service ($USD)"),
SUMIFS(CANSCRN!$E:$E,CANSCRN!$A:$A,C1320,CANSCRN!$G:$G,D1320),
IF(AND(A1320="PSA Testing", E1320="Total Expenditure ($USD per 100,000 patients)"),
SUMIFS(PSA!$F:$F,PSA!$A:$A,C1320,PSA!$G:$G,D1320),
IF(AND(A1320="Colorectal Cancer Screening", E1320="Total Expenditure ($USD per 100,000 patients)"),
SUMIFS(COL!$F:$F,COL!$A:$A,C1320,COL!$G:$G,D1320),
IF(AND(A1320="Cervical Cancer Screening", E1320="Total Expenditure ($USD per 100,000 patients)"),
SUMIFS(CERV!$F:$F,CERV!$A:$A,C1320,CERV!$G:$G,D1320),
SUMIFS(CANSCRN!$F:$F,CANSCRN!$A:$A,C1320,CANSCRN!$G:$G,D1320))))))))))))</f>
        <v>7630.1978199434798</v>
      </c>
    </row>
    <row r="1321" spans="1:6" x14ac:dyDescent="0.2">
      <c r="A1321" s="24" t="s">
        <v>105</v>
      </c>
      <c r="B1321" s="24" t="s">
        <v>101</v>
      </c>
      <c r="C1321" s="24" t="s">
        <v>47</v>
      </c>
      <c r="D1321" s="24">
        <v>2019</v>
      </c>
      <c r="E1321" s="24" t="s">
        <v>102</v>
      </c>
      <c r="F1321">
        <f>IF(AND(A1321="PSA Testing", E1321= "Utilization Rate (per 100,000 patients)"),
SUMIFS(PSA!$D:$D,PSA!$A:$A,C1321,PSA!$G:$G,D1321),
IF(AND(A1321="Colorectal Cancer Screening", E1321="Utilization Rate (per 100,000 patients)"),
SUMIFS(COL!$D:$D,COL!$A:$A,C1321,COL!$G:$G, D1321),
IF(AND(A1321="Cervical Cancer Screening", E1321="Utilization Rate (per 100,000 patients)"),
SUMIFS(CERV!$D:$D,CERV!$A:$A,C1321,CERV!$G:$G,D1321),
IF(AND(A1321="Cancer Screening for CKD patients", E1321="Utilization Rate (per 100,000 patients)"),
SUMIFS(CANSCRN!$D:$D,CANSCRN!$A:$A,C1321,CANSCRN!$G:$G,D1321),
IF(AND(A1321="PSA Testing", E1321="Cost per service ($USD)"),
SUMIFS(PSA!$E:$E,PSA!$A:$A,C1321,PSA!$G:$G,D1321),
IF(AND(A1321="Colorectal Cancer Screening", E1321="Cost per service ($USD)"),
SUMIFS(COL!$E:$E,COL!$A:$A,C1321,COL!$G:$G,D1321),
IF(AND(A1321="Cervical Cancer Screening", E1321="Cost per service ($USD)"),
SUMIFS(CERV!$E:$E,CERV!$A:$A,C1321,CERV!$G:$G,D1321),
IF(AND(A1321="Cancer Screening for CKD patients", E1321="Cost per service ($USD)"),
SUMIFS(CANSCRN!$E:$E,CANSCRN!$A:$A,C1321,CANSCRN!$G:$G,D1321),
IF(AND(A1321="PSA Testing", E1321="Total Expenditure ($USD per 100,000 patients)"),
SUMIFS(PSA!$F:$F,PSA!$A:$A,C1321,PSA!$G:$G,D1321),
IF(AND(A1321="Colorectal Cancer Screening", E1321="Total Expenditure ($USD per 100,000 patients)"),
SUMIFS(COL!$F:$F,COL!$A:$A,C1321,COL!$G:$G,D1321),
IF(AND(A1321="Cervical Cancer Screening", E1321="Total Expenditure ($USD per 100,000 patients)"),
SUMIFS(CERV!$F:$F,CERV!$A:$A,C1321,CERV!$G:$G,D1321),
SUMIFS(CANSCRN!$F:$F,CANSCRN!$A:$A,C1321,CANSCRN!$G:$G,D1321))))))))))))</f>
        <v>6361.3505747126428</v>
      </c>
    </row>
    <row r="1322" spans="1:6" x14ac:dyDescent="0.2">
      <c r="A1322" s="24" t="s">
        <v>105</v>
      </c>
      <c r="B1322" s="24" t="s">
        <v>101</v>
      </c>
      <c r="C1322" s="24" t="s">
        <v>48</v>
      </c>
      <c r="D1322" s="24">
        <v>2009</v>
      </c>
      <c r="E1322" s="24" t="s">
        <v>102</v>
      </c>
      <c r="F1322">
        <f>IF(AND(A1322="PSA Testing", E1322= "Utilization Rate (per 100,000 patients)"),
SUMIFS(PSA!$D:$D,PSA!$A:$A,C1322,PSA!$G:$G,D1322),
IF(AND(A1322="Colorectal Cancer Screening", E1322="Utilization Rate (per 100,000 patients)"),
SUMIFS(COL!$D:$D,COL!$A:$A,C1322,COL!$G:$G, D1322),
IF(AND(A1322="Cervical Cancer Screening", E1322="Utilization Rate (per 100,000 patients)"),
SUMIFS(CERV!$D:$D,CERV!$A:$A,C1322,CERV!$G:$G,D1322),
IF(AND(A1322="Cancer Screening for CKD patients", E1322="Utilization Rate (per 100,000 patients)"),
SUMIFS(CANSCRN!$D:$D,CANSCRN!$A:$A,C1322,CANSCRN!$G:$G,D1322),
IF(AND(A1322="PSA Testing", E1322="Cost per service ($USD)"),
SUMIFS(PSA!$E:$E,PSA!$A:$A,C1322,PSA!$G:$G,D1322),
IF(AND(A1322="Colorectal Cancer Screening", E1322="Cost per service ($USD)"),
SUMIFS(COL!$E:$E,COL!$A:$A,C1322,COL!$G:$G,D1322),
IF(AND(A1322="Cervical Cancer Screening", E1322="Cost per service ($USD)"),
SUMIFS(CERV!$E:$E,CERV!$A:$A,C1322,CERV!$G:$G,D1322),
IF(AND(A1322="Cancer Screening for CKD patients", E1322="Cost per service ($USD)"),
SUMIFS(CANSCRN!$E:$E,CANSCRN!$A:$A,C1322,CANSCRN!$G:$G,D1322),
IF(AND(A1322="PSA Testing", E1322="Total Expenditure ($USD per 100,000 patients)"),
SUMIFS(PSA!$F:$F,PSA!$A:$A,C1322,PSA!$G:$G,D1322),
IF(AND(A1322="Colorectal Cancer Screening", E1322="Total Expenditure ($USD per 100,000 patients)"),
SUMIFS(COL!$F:$F,COL!$A:$A,C1322,COL!$G:$G,D1322),
IF(AND(A1322="Cervical Cancer Screening", E1322="Total Expenditure ($USD per 100,000 patients)"),
SUMIFS(CERV!$F:$F,CERV!$A:$A,C1322,CERV!$G:$G,D1322),
SUMIFS(CANSCRN!$F:$F,CANSCRN!$A:$A,C1322,CANSCRN!$G:$G,D1322))))))))))))</f>
        <v>11155.901378081935</v>
      </c>
    </row>
    <row r="1323" spans="1:6" x14ac:dyDescent="0.2">
      <c r="A1323" s="24" t="s">
        <v>105</v>
      </c>
      <c r="B1323" s="24" t="s">
        <v>101</v>
      </c>
      <c r="C1323" s="24" t="s">
        <v>48</v>
      </c>
      <c r="D1323" s="24">
        <v>2010</v>
      </c>
      <c r="E1323" s="24" t="s">
        <v>102</v>
      </c>
      <c r="F1323">
        <f>IF(AND(A1323="PSA Testing", E1323= "Utilization Rate (per 100,000 patients)"),
SUMIFS(PSA!$D:$D,PSA!$A:$A,C1323,PSA!$G:$G,D1323),
IF(AND(A1323="Colorectal Cancer Screening", E1323="Utilization Rate (per 100,000 patients)"),
SUMIFS(COL!$D:$D,COL!$A:$A,C1323,COL!$G:$G, D1323),
IF(AND(A1323="Cervical Cancer Screening", E1323="Utilization Rate (per 100,000 patients)"),
SUMIFS(CERV!$D:$D,CERV!$A:$A,C1323,CERV!$G:$G,D1323),
IF(AND(A1323="Cancer Screening for CKD patients", E1323="Utilization Rate (per 100,000 patients)"),
SUMIFS(CANSCRN!$D:$D,CANSCRN!$A:$A,C1323,CANSCRN!$G:$G,D1323),
IF(AND(A1323="PSA Testing", E1323="Cost per service ($USD)"),
SUMIFS(PSA!$E:$E,PSA!$A:$A,C1323,PSA!$G:$G,D1323),
IF(AND(A1323="Colorectal Cancer Screening", E1323="Cost per service ($USD)"),
SUMIFS(COL!$E:$E,COL!$A:$A,C1323,COL!$G:$G,D1323),
IF(AND(A1323="Cervical Cancer Screening", E1323="Cost per service ($USD)"),
SUMIFS(CERV!$E:$E,CERV!$A:$A,C1323,CERV!$G:$G,D1323),
IF(AND(A1323="Cancer Screening for CKD patients", E1323="Cost per service ($USD)"),
SUMIFS(CANSCRN!$E:$E,CANSCRN!$A:$A,C1323,CANSCRN!$G:$G,D1323),
IF(AND(A1323="PSA Testing", E1323="Total Expenditure ($USD per 100,000 patients)"),
SUMIFS(PSA!$F:$F,PSA!$A:$A,C1323,PSA!$G:$G,D1323),
IF(AND(A1323="Colorectal Cancer Screening", E1323="Total Expenditure ($USD per 100,000 patients)"),
SUMIFS(COL!$F:$F,COL!$A:$A,C1323,COL!$G:$G,D1323),
IF(AND(A1323="Cervical Cancer Screening", E1323="Total Expenditure ($USD per 100,000 patients)"),
SUMIFS(CERV!$F:$F,CERV!$A:$A,C1323,CERV!$G:$G,D1323),
SUMIFS(CANSCRN!$F:$F,CANSCRN!$A:$A,C1323,CANSCRN!$G:$G,D1323))))))))))))</f>
        <v>11082.501877480958</v>
      </c>
    </row>
    <row r="1324" spans="1:6" x14ac:dyDescent="0.2">
      <c r="A1324" s="24" t="s">
        <v>105</v>
      </c>
      <c r="B1324" s="24" t="s">
        <v>101</v>
      </c>
      <c r="C1324" s="24" t="s">
        <v>48</v>
      </c>
      <c r="D1324" s="24">
        <v>2011</v>
      </c>
      <c r="E1324" s="24" t="s">
        <v>102</v>
      </c>
      <c r="F1324">
        <f>IF(AND(A1324="PSA Testing", E1324= "Utilization Rate (per 100,000 patients)"),
SUMIFS(PSA!$D:$D,PSA!$A:$A,C1324,PSA!$G:$G,D1324),
IF(AND(A1324="Colorectal Cancer Screening", E1324="Utilization Rate (per 100,000 patients)"),
SUMIFS(COL!$D:$D,COL!$A:$A,C1324,COL!$G:$G, D1324),
IF(AND(A1324="Cervical Cancer Screening", E1324="Utilization Rate (per 100,000 patients)"),
SUMIFS(CERV!$D:$D,CERV!$A:$A,C1324,CERV!$G:$G,D1324),
IF(AND(A1324="Cancer Screening for CKD patients", E1324="Utilization Rate (per 100,000 patients)"),
SUMIFS(CANSCRN!$D:$D,CANSCRN!$A:$A,C1324,CANSCRN!$G:$G,D1324),
IF(AND(A1324="PSA Testing", E1324="Cost per service ($USD)"),
SUMIFS(PSA!$E:$E,PSA!$A:$A,C1324,PSA!$G:$G,D1324),
IF(AND(A1324="Colorectal Cancer Screening", E1324="Cost per service ($USD)"),
SUMIFS(COL!$E:$E,COL!$A:$A,C1324,COL!$G:$G,D1324),
IF(AND(A1324="Cervical Cancer Screening", E1324="Cost per service ($USD)"),
SUMIFS(CERV!$E:$E,CERV!$A:$A,C1324,CERV!$G:$G,D1324),
IF(AND(A1324="Cancer Screening for CKD patients", E1324="Cost per service ($USD)"),
SUMIFS(CANSCRN!$E:$E,CANSCRN!$A:$A,C1324,CANSCRN!$G:$G,D1324),
IF(AND(A1324="PSA Testing", E1324="Total Expenditure ($USD per 100,000 patients)"),
SUMIFS(PSA!$F:$F,PSA!$A:$A,C1324,PSA!$G:$G,D1324),
IF(AND(A1324="Colorectal Cancer Screening", E1324="Total Expenditure ($USD per 100,000 patients)"),
SUMIFS(COL!$F:$F,COL!$A:$A,C1324,COL!$G:$G,D1324),
IF(AND(A1324="Cervical Cancer Screening", E1324="Total Expenditure ($USD per 100,000 patients)"),
SUMIFS(CERV!$F:$F,CERV!$A:$A,C1324,CERV!$G:$G,D1324),
SUMIFS(CANSCRN!$F:$F,CANSCRN!$A:$A,C1324,CANSCRN!$G:$G,D1324))))))))))))</f>
        <v>8644.4633008061101</v>
      </c>
    </row>
    <row r="1325" spans="1:6" x14ac:dyDescent="0.2">
      <c r="A1325" s="24" t="s">
        <v>105</v>
      </c>
      <c r="B1325" s="24" t="s">
        <v>101</v>
      </c>
      <c r="C1325" s="24" t="s">
        <v>48</v>
      </c>
      <c r="D1325" s="24">
        <v>2012</v>
      </c>
      <c r="E1325" s="24" t="s">
        <v>102</v>
      </c>
      <c r="F1325">
        <f>IF(AND(A1325="PSA Testing", E1325= "Utilization Rate (per 100,000 patients)"),
SUMIFS(PSA!$D:$D,PSA!$A:$A,C1325,PSA!$G:$G,D1325),
IF(AND(A1325="Colorectal Cancer Screening", E1325="Utilization Rate (per 100,000 patients)"),
SUMIFS(COL!$D:$D,COL!$A:$A,C1325,COL!$G:$G, D1325),
IF(AND(A1325="Cervical Cancer Screening", E1325="Utilization Rate (per 100,000 patients)"),
SUMIFS(CERV!$D:$D,CERV!$A:$A,C1325,CERV!$G:$G,D1325),
IF(AND(A1325="Cancer Screening for CKD patients", E1325="Utilization Rate (per 100,000 patients)"),
SUMIFS(CANSCRN!$D:$D,CANSCRN!$A:$A,C1325,CANSCRN!$G:$G,D1325),
IF(AND(A1325="PSA Testing", E1325="Cost per service ($USD)"),
SUMIFS(PSA!$E:$E,PSA!$A:$A,C1325,PSA!$G:$G,D1325),
IF(AND(A1325="Colorectal Cancer Screening", E1325="Cost per service ($USD)"),
SUMIFS(COL!$E:$E,COL!$A:$A,C1325,COL!$G:$G,D1325),
IF(AND(A1325="Cervical Cancer Screening", E1325="Cost per service ($USD)"),
SUMIFS(CERV!$E:$E,CERV!$A:$A,C1325,CERV!$G:$G,D1325),
IF(AND(A1325="Cancer Screening for CKD patients", E1325="Cost per service ($USD)"),
SUMIFS(CANSCRN!$E:$E,CANSCRN!$A:$A,C1325,CANSCRN!$G:$G,D1325),
IF(AND(A1325="PSA Testing", E1325="Total Expenditure ($USD per 100,000 patients)"),
SUMIFS(PSA!$F:$F,PSA!$A:$A,C1325,PSA!$G:$G,D1325),
IF(AND(A1325="Colorectal Cancer Screening", E1325="Total Expenditure ($USD per 100,000 patients)"),
SUMIFS(COL!$F:$F,COL!$A:$A,C1325,COL!$G:$G,D1325),
IF(AND(A1325="Cervical Cancer Screening", E1325="Total Expenditure ($USD per 100,000 patients)"),
SUMIFS(CERV!$F:$F,CERV!$A:$A,C1325,CERV!$G:$G,D1325),
SUMIFS(CANSCRN!$F:$F,CANSCRN!$A:$A,C1325,CANSCRN!$G:$G,D1325))))))))))))</f>
        <v>7765.4030857259622</v>
      </c>
    </row>
    <row r="1326" spans="1:6" x14ac:dyDescent="0.2">
      <c r="A1326" s="24" t="s">
        <v>105</v>
      </c>
      <c r="B1326" s="24" t="s">
        <v>101</v>
      </c>
      <c r="C1326" s="24" t="s">
        <v>48</v>
      </c>
      <c r="D1326" s="24">
        <v>2013</v>
      </c>
      <c r="E1326" s="24" t="s">
        <v>102</v>
      </c>
      <c r="F1326">
        <f>IF(AND(A1326="PSA Testing", E1326= "Utilization Rate (per 100,000 patients)"),
SUMIFS(PSA!$D:$D,PSA!$A:$A,C1326,PSA!$G:$G,D1326),
IF(AND(A1326="Colorectal Cancer Screening", E1326="Utilization Rate (per 100,000 patients)"),
SUMIFS(COL!$D:$D,COL!$A:$A,C1326,COL!$G:$G, D1326),
IF(AND(A1326="Cervical Cancer Screening", E1326="Utilization Rate (per 100,000 patients)"),
SUMIFS(CERV!$D:$D,CERV!$A:$A,C1326,CERV!$G:$G,D1326),
IF(AND(A1326="Cancer Screening for CKD patients", E1326="Utilization Rate (per 100,000 patients)"),
SUMIFS(CANSCRN!$D:$D,CANSCRN!$A:$A,C1326,CANSCRN!$G:$G,D1326),
IF(AND(A1326="PSA Testing", E1326="Cost per service ($USD)"),
SUMIFS(PSA!$E:$E,PSA!$A:$A,C1326,PSA!$G:$G,D1326),
IF(AND(A1326="Colorectal Cancer Screening", E1326="Cost per service ($USD)"),
SUMIFS(COL!$E:$E,COL!$A:$A,C1326,COL!$G:$G,D1326),
IF(AND(A1326="Cervical Cancer Screening", E1326="Cost per service ($USD)"),
SUMIFS(CERV!$E:$E,CERV!$A:$A,C1326,CERV!$G:$G,D1326),
IF(AND(A1326="Cancer Screening for CKD patients", E1326="Cost per service ($USD)"),
SUMIFS(CANSCRN!$E:$E,CANSCRN!$A:$A,C1326,CANSCRN!$G:$G,D1326),
IF(AND(A1326="PSA Testing", E1326="Total Expenditure ($USD per 100,000 patients)"),
SUMIFS(PSA!$F:$F,PSA!$A:$A,C1326,PSA!$G:$G,D1326),
IF(AND(A1326="Colorectal Cancer Screening", E1326="Total Expenditure ($USD per 100,000 patients)"),
SUMIFS(COL!$F:$F,COL!$A:$A,C1326,COL!$G:$G,D1326),
IF(AND(A1326="Cervical Cancer Screening", E1326="Total Expenditure ($USD per 100,000 patients)"),
SUMIFS(CERV!$F:$F,CERV!$A:$A,C1326,CERV!$G:$G,D1326),
SUMIFS(CANSCRN!$F:$F,CANSCRN!$A:$A,C1326,CANSCRN!$G:$G,D1326))))))))))))</f>
        <v>7705.4108216432869</v>
      </c>
    </row>
    <row r="1327" spans="1:6" x14ac:dyDescent="0.2">
      <c r="A1327" s="24" t="s">
        <v>105</v>
      </c>
      <c r="B1327" s="24" t="s">
        <v>101</v>
      </c>
      <c r="C1327" s="24" t="s">
        <v>48</v>
      </c>
      <c r="D1327" s="24">
        <v>2014</v>
      </c>
      <c r="E1327" s="24" t="s">
        <v>102</v>
      </c>
      <c r="F1327">
        <f>IF(AND(A1327="PSA Testing", E1327= "Utilization Rate (per 100,000 patients)"),
SUMIFS(PSA!$D:$D,PSA!$A:$A,C1327,PSA!$G:$G,D1327),
IF(AND(A1327="Colorectal Cancer Screening", E1327="Utilization Rate (per 100,000 patients)"),
SUMIFS(COL!$D:$D,COL!$A:$A,C1327,COL!$G:$G, D1327),
IF(AND(A1327="Cervical Cancer Screening", E1327="Utilization Rate (per 100,000 patients)"),
SUMIFS(CERV!$D:$D,CERV!$A:$A,C1327,CERV!$G:$G,D1327),
IF(AND(A1327="Cancer Screening for CKD patients", E1327="Utilization Rate (per 100,000 patients)"),
SUMIFS(CANSCRN!$D:$D,CANSCRN!$A:$A,C1327,CANSCRN!$G:$G,D1327),
IF(AND(A1327="PSA Testing", E1327="Cost per service ($USD)"),
SUMIFS(PSA!$E:$E,PSA!$A:$A,C1327,PSA!$G:$G,D1327),
IF(AND(A1327="Colorectal Cancer Screening", E1327="Cost per service ($USD)"),
SUMIFS(COL!$E:$E,COL!$A:$A,C1327,COL!$G:$G,D1327),
IF(AND(A1327="Cervical Cancer Screening", E1327="Cost per service ($USD)"),
SUMIFS(CERV!$E:$E,CERV!$A:$A,C1327,CERV!$G:$G,D1327),
IF(AND(A1327="Cancer Screening for CKD patients", E1327="Cost per service ($USD)"),
SUMIFS(CANSCRN!$E:$E,CANSCRN!$A:$A,C1327,CANSCRN!$G:$G,D1327),
IF(AND(A1327="PSA Testing", E1327="Total Expenditure ($USD per 100,000 patients)"),
SUMIFS(PSA!$F:$F,PSA!$A:$A,C1327,PSA!$G:$G,D1327),
IF(AND(A1327="Colorectal Cancer Screening", E1327="Total Expenditure ($USD per 100,000 patients)"),
SUMIFS(COL!$F:$F,COL!$A:$A,C1327,COL!$G:$G,D1327),
IF(AND(A1327="Cervical Cancer Screening", E1327="Total Expenditure ($USD per 100,000 patients)"),
SUMIFS(CERV!$F:$F,CERV!$A:$A,C1327,CERV!$G:$G,D1327),
SUMIFS(CANSCRN!$F:$F,CANSCRN!$A:$A,C1327,CANSCRN!$G:$G,D1327))))))))))))</f>
        <v>7680.4322655345422</v>
      </c>
    </row>
    <row r="1328" spans="1:6" x14ac:dyDescent="0.2">
      <c r="A1328" s="24" t="s">
        <v>105</v>
      </c>
      <c r="B1328" s="24" t="s">
        <v>101</v>
      </c>
      <c r="C1328" s="24" t="s">
        <v>48</v>
      </c>
      <c r="D1328" s="24">
        <v>2015</v>
      </c>
      <c r="E1328" s="24" t="s">
        <v>102</v>
      </c>
      <c r="F1328">
        <f>IF(AND(A1328="PSA Testing", E1328= "Utilization Rate (per 100,000 patients)"),
SUMIFS(PSA!$D:$D,PSA!$A:$A,C1328,PSA!$G:$G,D1328),
IF(AND(A1328="Colorectal Cancer Screening", E1328="Utilization Rate (per 100,000 patients)"),
SUMIFS(COL!$D:$D,COL!$A:$A,C1328,COL!$G:$G, D1328),
IF(AND(A1328="Cervical Cancer Screening", E1328="Utilization Rate (per 100,000 patients)"),
SUMIFS(CERV!$D:$D,CERV!$A:$A,C1328,CERV!$G:$G,D1328),
IF(AND(A1328="Cancer Screening for CKD patients", E1328="Utilization Rate (per 100,000 patients)"),
SUMIFS(CANSCRN!$D:$D,CANSCRN!$A:$A,C1328,CANSCRN!$G:$G,D1328),
IF(AND(A1328="PSA Testing", E1328="Cost per service ($USD)"),
SUMIFS(PSA!$E:$E,PSA!$A:$A,C1328,PSA!$G:$G,D1328),
IF(AND(A1328="Colorectal Cancer Screening", E1328="Cost per service ($USD)"),
SUMIFS(COL!$E:$E,COL!$A:$A,C1328,COL!$G:$G,D1328),
IF(AND(A1328="Cervical Cancer Screening", E1328="Cost per service ($USD)"),
SUMIFS(CERV!$E:$E,CERV!$A:$A,C1328,CERV!$G:$G,D1328),
IF(AND(A1328="Cancer Screening for CKD patients", E1328="Cost per service ($USD)"),
SUMIFS(CANSCRN!$E:$E,CANSCRN!$A:$A,C1328,CANSCRN!$G:$G,D1328),
IF(AND(A1328="PSA Testing", E1328="Total Expenditure ($USD per 100,000 patients)"),
SUMIFS(PSA!$F:$F,PSA!$A:$A,C1328,PSA!$G:$G,D1328),
IF(AND(A1328="Colorectal Cancer Screening", E1328="Total Expenditure ($USD per 100,000 patients)"),
SUMIFS(COL!$F:$F,COL!$A:$A,C1328,COL!$G:$G,D1328),
IF(AND(A1328="Cervical Cancer Screening", E1328="Total Expenditure ($USD per 100,000 patients)"),
SUMIFS(CERV!$F:$F,CERV!$A:$A,C1328,CERV!$G:$G,D1328),
SUMIFS(CANSCRN!$F:$F,CANSCRN!$A:$A,C1328,CANSCRN!$G:$G,D1328))))))))))))</f>
        <v>8203.6775106082041</v>
      </c>
    </row>
    <row r="1329" spans="1:6" x14ac:dyDescent="0.2">
      <c r="A1329" s="24" t="s">
        <v>105</v>
      </c>
      <c r="B1329" s="24" t="s">
        <v>101</v>
      </c>
      <c r="C1329" s="24" t="s">
        <v>48</v>
      </c>
      <c r="D1329" s="24">
        <v>2016</v>
      </c>
      <c r="E1329" s="24" t="s">
        <v>102</v>
      </c>
      <c r="F1329">
        <f>IF(AND(A1329="PSA Testing", E1329= "Utilization Rate (per 100,000 patients)"),
SUMIFS(PSA!$D:$D,PSA!$A:$A,C1329,PSA!$G:$G,D1329),
IF(AND(A1329="Colorectal Cancer Screening", E1329="Utilization Rate (per 100,000 patients)"),
SUMIFS(COL!$D:$D,COL!$A:$A,C1329,COL!$G:$G, D1329),
IF(AND(A1329="Cervical Cancer Screening", E1329="Utilization Rate (per 100,000 patients)"),
SUMIFS(CERV!$D:$D,CERV!$A:$A,C1329,CERV!$G:$G,D1329),
IF(AND(A1329="Cancer Screening for CKD patients", E1329="Utilization Rate (per 100,000 patients)"),
SUMIFS(CANSCRN!$D:$D,CANSCRN!$A:$A,C1329,CANSCRN!$G:$G,D1329),
IF(AND(A1329="PSA Testing", E1329="Cost per service ($USD)"),
SUMIFS(PSA!$E:$E,PSA!$A:$A,C1329,PSA!$G:$G,D1329),
IF(AND(A1329="Colorectal Cancer Screening", E1329="Cost per service ($USD)"),
SUMIFS(COL!$E:$E,COL!$A:$A,C1329,COL!$G:$G,D1329),
IF(AND(A1329="Cervical Cancer Screening", E1329="Cost per service ($USD)"),
SUMIFS(CERV!$E:$E,CERV!$A:$A,C1329,CERV!$G:$G,D1329),
IF(AND(A1329="Cancer Screening for CKD patients", E1329="Cost per service ($USD)"),
SUMIFS(CANSCRN!$E:$E,CANSCRN!$A:$A,C1329,CANSCRN!$G:$G,D1329),
IF(AND(A1329="PSA Testing", E1329="Total Expenditure ($USD per 100,000 patients)"),
SUMIFS(PSA!$F:$F,PSA!$A:$A,C1329,PSA!$G:$G,D1329),
IF(AND(A1329="Colorectal Cancer Screening", E1329="Total Expenditure ($USD per 100,000 patients)"),
SUMIFS(COL!$F:$F,COL!$A:$A,C1329,COL!$G:$G,D1329),
IF(AND(A1329="Cervical Cancer Screening", E1329="Total Expenditure ($USD per 100,000 patients)"),
SUMIFS(CERV!$F:$F,CERV!$A:$A,C1329,CERV!$G:$G,D1329),
SUMIFS(CANSCRN!$F:$F,CANSCRN!$A:$A,C1329,CANSCRN!$G:$G,D1329))))))))))))</f>
        <v>8367.5038441824709</v>
      </c>
    </row>
    <row r="1330" spans="1:6" x14ac:dyDescent="0.2">
      <c r="A1330" s="24" t="s">
        <v>105</v>
      </c>
      <c r="B1330" s="24" t="s">
        <v>101</v>
      </c>
      <c r="C1330" s="24" t="s">
        <v>48</v>
      </c>
      <c r="D1330" s="24">
        <v>2017</v>
      </c>
      <c r="E1330" s="24" t="s">
        <v>102</v>
      </c>
      <c r="F1330">
        <f>IF(AND(A1330="PSA Testing", E1330= "Utilization Rate (per 100,000 patients)"),
SUMIFS(PSA!$D:$D,PSA!$A:$A,C1330,PSA!$G:$G,D1330),
IF(AND(A1330="Colorectal Cancer Screening", E1330="Utilization Rate (per 100,000 patients)"),
SUMIFS(COL!$D:$D,COL!$A:$A,C1330,COL!$G:$G, D1330),
IF(AND(A1330="Cervical Cancer Screening", E1330="Utilization Rate (per 100,000 patients)"),
SUMIFS(CERV!$D:$D,CERV!$A:$A,C1330,CERV!$G:$G,D1330),
IF(AND(A1330="Cancer Screening for CKD patients", E1330="Utilization Rate (per 100,000 patients)"),
SUMIFS(CANSCRN!$D:$D,CANSCRN!$A:$A,C1330,CANSCRN!$G:$G,D1330),
IF(AND(A1330="PSA Testing", E1330="Cost per service ($USD)"),
SUMIFS(PSA!$E:$E,PSA!$A:$A,C1330,PSA!$G:$G,D1330),
IF(AND(A1330="Colorectal Cancer Screening", E1330="Cost per service ($USD)"),
SUMIFS(COL!$E:$E,COL!$A:$A,C1330,COL!$G:$G,D1330),
IF(AND(A1330="Cervical Cancer Screening", E1330="Cost per service ($USD)"),
SUMIFS(CERV!$E:$E,CERV!$A:$A,C1330,CERV!$G:$G,D1330),
IF(AND(A1330="Cancer Screening for CKD patients", E1330="Cost per service ($USD)"),
SUMIFS(CANSCRN!$E:$E,CANSCRN!$A:$A,C1330,CANSCRN!$G:$G,D1330),
IF(AND(A1330="PSA Testing", E1330="Total Expenditure ($USD per 100,000 patients)"),
SUMIFS(PSA!$F:$F,PSA!$A:$A,C1330,PSA!$G:$G,D1330),
IF(AND(A1330="Colorectal Cancer Screening", E1330="Total Expenditure ($USD per 100,000 patients)"),
SUMIFS(COL!$F:$F,COL!$A:$A,C1330,COL!$G:$G,D1330),
IF(AND(A1330="Cervical Cancer Screening", E1330="Total Expenditure ($USD per 100,000 patients)"),
SUMIFS(CERV!$F:$F,CERV!$A:$A,C1330,CERV!$G:$G,D1330),
SUMIFS(CANSCRN!$F:$F,CANSCRN!$A:$A,C1330,CANSCRN!$G:$G,D1330))))))))))))</f>
        <v>8423.6605760297298</v>
      </c>
    </row>
    <row r="1331" spans="1:6" x14ac:dyDescent="0.2">
      <c r="A1331" s="24" t="s">
        <v>105</v>
      </c>
      <c r="B1331" s="24" t="s">
        <v>101</v>
      </c>
      <c r="C1331" s="24" t="s">
        <v>48</v>
      </c>
      <c r="D1331" s="24">
        <v>2018</v>
      </c>
      <c r="E1331" s="24" t="s">
        <v>102</v>
      </c>
      <c r="F1331">
        <f>IF(AND(A1331="PSA Testing", E1331= "Utilization Rate (per 100,000 patients)"),
SUMIFS(PSA!$D:$D,PSA!$A:$A,C1331,PSA!$G:$G,D1331),
IF(AND(A1331="Colorectal Cancer Screening", E1331="Utilization Rate (per 100,000 patients)"),
SUMIFS(COL!$D:$D,COL!$A:$A,C1331,COL!$G:$G, D1331),
IF(AND(A1331="Cervical Cancer Screening", E1331="Utilization Rate (per 100,000 patients)"),
SUMIFS(CERV!$D:$D,CERV!$A:$A,C1331,CERV!$G:$G,D1331),
IF(AND(A1331="Cancer Screening for CKD patients", E1331="Utilization Rate (per 100,000 patients)"),
SUMIFS(CANSCRN!$D:$D,CANSCRN!$A:$A,C1331,CANSCRN!$G:$G,D1331),
IF(AND(A1331="PSA Testing", E1331="Cost per service ($USD)"),
SUMIFS(PSA!$E:$E,PSA!$A:$A,C1331,PSA!$G:$G,D1331),
IF(AND(A1331="Colorectal Cancer Screening", E1331="Cost per service ($USD)"),
SUMIFS(COL!$E:$E,COL!$A:$A,C1331,COL!$G:$G,D1331),
IF(AND(A1331="Cervical Cancer Screening", E1331="Cost per service ($USD)"),
SUMIFS(CERV!$E:$E,CERV!$A:$A,C1331,CERV!$G:$G,D1331),
IF(AND(A1331="Cancer Screening for CKD patients", E1331="Cost per service ($USD)"),
SUMIFS(CANSCRN!$E:$E,CANSCRN!$A:$A,C1331,CANSCRN!$G:$G,D1331),
IF(AND(A1331="PSA Testing", E1331="Total Expenditure ($USD per 100,000 patients)"),
SUMIFS(PSA!$F:$F,PSA!$A:$A,C1331,PSA!$G:$G,D1331),
IF(AND(A1331="Colorectal Cancer Screening", E1331="Total Expenditure ($USD per 100,000 patients)"),
SUMIFS(COL!$F:$F,COL!$A:$A,C1331,COL!$G:$G,D1331),
IF(AND(A1331="Cervical Cancer Screening", E1331="Total Expenditure ($USD per 100,000 patients)"),
SUMIFS(CERV!$F:$F,CERV!$A:$A,C1331,CERV!$G:$G,D1331),
SUMIFS(CANSCRN!$F:$F,CANSCRN!$A:$A,C1331,CANSCRN!$G:$G,D1331))))))))))))</f>
        <v>8320.3842350614505</v>
      </c>
    </row>
    <row r="1332" spans="1:6" x14ac:dyDescent="0.2">
      <c r="A1332" s="24" t="s">
        <v>105</v>
      </c>
      <c r="B1332" s="24" t="s">
        <v>101</v>
      </c>
      <c r="C1332" s="24" t="s">
        <v>48</v>
      </c>
      <c r="D1332" s="24">
        <v>2019</v>
      </c>
      <c r="E1332" s="24" t="s">
        <v>102</v>
      </c>
      <c r="F1332">
        <f>IF(AND(A1332="PSA Testing", E1332= "Utilization Rate (per 100,000 patients)"),
SUMIFS(PSA!$D:$D,PSA!$A:$A,C1332,PSA!$G:$G,D1332),
IF(AND(A1332="Colorectal Cancer Screening", E1332="Utilization Rate (per 100,000 patients)"),
SUMIFS(COL!$D:$D,COL!$A:$A,C1332,COL!$G:$G, D1332),
IF(AND(A1332="Cervical Cancer Screening", E1332="Utilization Rate (per 100,000 patients)"),
SUMIFS(CERV!$D:$D,CERV!$A:$A,C1332,CERV!$G:$G,D1332),
IF(AND(A1332="Cancer Screening for CKD patients", E1332="Utilization Rate (per 100,000 patients)"),
SUMIFS(CANSCRN!$D:$D,CANSCRN!$A:$A,C1332,CANSCRN!$G:$G,D1332),
IF(AND(A1332="PSA Testing", E1332="Cost per service ($USD)"),
SUMIFS(PSA!$E:$E,PSA!$A:$A,C1332,PSA!$G:$G,D1332),
IF(AND(A1332="Colorectal Cancer Screening", E1332="Cost per service ($USD)"),
SUMIFS(COL!$E:$E,COL!$A:$A,C1332,COL!$G:$G,D1332),
IF(AND(A1332="Cervical Cancer Screening", E1332="Cost per service ($USD)"),
SUMIFS(CERV!$E:$E,CERV!$A:$A,C1332,CERV!$G:$G,D1332),
IF(AND(A1332="Cancer Screening for CKD patients", E1332="Cost per service ($USD)"),
SUMIFS(CANSCRN!$E:$E,CANSCRN!$A:$A,C1332,CANSCRN!$G:$G,D1332),
IF(AND(A1332="PSA Testing", E1332="Total Expenditure ($USD per 100,000 patients)"),
SUMIFS(PSA!$F:$F,PSA!$A:$A,C1332,PSA!$G:$G,D1332),
IF(AND(A1332="Colorectal Cancer Screening", E1332="Total Expenditure ($USD per 100,000 patients)"),
SUMIFS(COL!$F:$F,COL!$A:$A,C1332,COL!$G:$G,D1332),
IF(AND(A1332="Cervical Cancer Screening", E1332="Total Expenditure ($USD per 100,000 patients)"),
SUMIFS(CERV!$F:$F,CERV!$A:$A,C1332,CERV!$G:$G,D1332),
SUMIFS(CANSCRN!$F:$F,CANSCRN!$A:$A,C1332,CANSCRN!$G:$G,D1332))))))))))))</f>
        <v>8005.6510477984457</v>
      </c>
    </row>
    <row r="1333" spans="1:6" x14ac:dyDescent="0.2">
      <c r="A1333" s="24" t="s">
        <v>105</v>
      </c>
      <c r="B1333" s="24" t="s">
        <v>101</v>
      </c>
      <c r="C1333" s="24" t="s">
        <v>49</v>
      </c>
      <c r="D1333" s="24">
        <v>2009</v>
      </c>
      <c r="E1333" s="24" t="s">
        <v>102</v>
      </c>
      <c r="F1333">
        <f>IF(AND(A1333="PSA Testing", E1333= "Utilization Rate (per 100,000 patients)"),
SUMIFS(PSA!$D:$D,PSA!$A:$A,C1333,PSA!$G:$G,D1333),
IF(AND(A1333="Colorectal Cancer Screening", E1333="Utilization Rate (per 100,000 patients)"),
SUMIFS(COL!$D:$D,COL!$A:$A,C1333,COL!$G:$G, D1333),
IF(AND(A1333="Cervical Cancer Screening", E1333="Utilization Rate (per 100,000 patients)"),
SUMIFS(CERV!$D:$D,CERV!$A:$A,C1333,CERV!$G:$G,D1333),
IF(AND(A1333="Cancer Screening for CKD patients", E1333="Utilization Rate (per 100,000 patients)"),
SUMIFS(CANSCRN!$D:$D,CANSCRN!$A:$A,C1333,CANSCRN!$G:$G,D1333),
IF(AND(A1333="PSA Testing", E1333="Cost per service ($USD)"),
SUMIFS(PSA!$E:$E,PSA!$A:$A,C1333,PSA!$G:$G,D1333),
IF(AND(A1333="Colorectal Cancer Screening", E1333="Cost per service ($USD)"),
SUMIFS(COL!$E:$E,COL!$A:$A,C1333,COL!$G:$G,D1333),
IF(AND(A1333="Cervical Cancer Screening", E1333="Cost per service ($USD)"),
SUMIFS(CERV!$E:$E,CERV!$A:$A,C1333,CERV!$G:$G,D1333),
IF(AND(A1333="Cancer Screening for CKD patients", E1333="Cost per service ($USD)"),
SUMIFS(CANSCRN!$E:$E,CANSCRN!$A:$A,C1333,CANSCRN!$G:$G,D1333),
IF(AND(A1333="PSA Testing", E1333="Total Expenditure ($USD per 100,000 patients)"),
SUMIFS(PSA!$F:$F,PSA!$A:$A,C1333,PSA!$G:$G,D1333),
IF(AND(A1333="Colorectal Cancer Screening", E1333="Total Expenditure ($USD per 100,000 patients)"),
SUMIFS(COL!$F:$F,COL!$A:$A,C1333,COL!$G:$G,D1333),
IF(AND(A1333="Cervical Cancer Screening", E1333="Total Expenditure ($USD per 100,000 patients)"),
SUMIFS(CERV!$F:$F,CERV!$A:$A,C1333,CERV!$G:$G,D1333),
SUMIFS(CANSCRN!$F:$F,CANSCRN!$A:$A,C1333,CANSCRN!$G:$G,D1333))))))))))))</f>
        <v>9941.4822321749652</v>
      </c>
    </row>
    <row r="1334" spans="1:6" x14ac:dyDescent="0.2">
      <c r="A1334" s="24" t="s">
        <v>105</v>
      </c>
      <c r="B1334" s="24" t="s">
        <v>101</v>
      </c>
      <c r="C1334" s="24" t="s">
        <v>49</v>
      </c>
      <c r="D1334" s="24">
        <v>2010</v>
      </c>
      <c r="E1334" s="24" t="s">
        <v>102</v>
      </c>
      <c r="F1334">
        <f>IF(AND(A1334="PSA Testing", E1334= "Utilization Rate (per 100,000 patients)"),
SUMIFS(PSA!$D:$D,PSA!$A:$A,C1334,PSA!$G:$G,D1334),
IF(AND(A1334="Colorectal Cancer Screening", E1334="Utilization Rate (per 100,000 patients)"),
SUMIFS(COL!$D:$D,COL!$A:$A,C1334,COL!$G:$G, D1334),
IF(AND(A1334="Cervical Cancer Screening", E1334="Utilization Rate (per 100,000 patients)"),
SUMIFS(CERV!$D:$D,CERV!$A:$A,C1334,CERV!$G:$G,D1334),
IF(AND(A1334="Cancer Screening for CKD patients", E1334="Utilization Rate (per 100,000 patients)"),
SUMIFS(CANSCRN!$D:$D,CANSCRN!$A:$A,C1334,CANSCRN!$G:$G,D1334),
IF(AND(A1334="PSA Testing", E1334="Cost per service ($USD)"),
SUMIFS(PSA!$E:$E,PSA!$A:$A,C1334,PSA!$G:$G,D1334),
IF(AND(A1334="Colorectal Cancer Screening", E1334="Cost per service ($USD)"),
SUMIFS(COL!$E:$E,COL!$A:$A,C1334,COL!$G:$G,D1334),
IF(AND(A1334="Cervical Cancer Screening", E1334="Cost per service ($USD)"),
SUMIFS(CERV!$E:$E,CERV!$A:$A,C1334,CERV!$G:$G,D1334),
IF(AND(A1334="Cancer Screening for CKD patients", E1334="Cost per service ($USD)"),
SUMIFS(CANSCRN!$E:$E,CANSCRN!$A:$A,C1334,CANSCRN!$G:$G,D1334),
IF(AND(A1334="PSA Testing", E1334="Total Expenditure ($USD per 100,000 patients)"),
SUMIFS(PSA!$F:$F,PSA!$A:$A,C1334,PSA!$G:$G,D1334),
IF(AND(A1334="Colorectal Cancer Screening", E1334="Total Expenditure ($USD per 100,000 patients)"),
SUMIFS(COL!$F:$F,COL!$A:$A,C1334,COL!$G:$G,D1334),
IF(AND(A1334="Cervical Cancer Screening", E1334="Total Expenditure ($USD per 100,000 patients)"),
SUMIFS(CERV!$F:$F,CERV!$A:$A,C1334,CERV!$G:$G,D1334),
SUMIFS(CANSCRN!$F:$F,CANSCRN!$A:$A,C1334,CANSCRN!$G:$G,D1334))))))))))))</f>
        <v>9353.7633029875633</v>
      </c>
    </row>
    <row r="1335" spans="1:6" x14ac:dyDescent="0.2">
      <c r="A1335" s="24" t="s">
        <v>105</v>
      </c>
      <c r="B1335" s="24" t="s">
        <v>101</v>
      </c>
      <c r="C1335" s="24" t="s">
        <v>49</v>
      </c>
      <c r="D1335" s="24">
        <v>2011</v>
      </c>
      <c r="E1335" s="24" t="s">
        <v>102</v>
      </c>
      <c r="F1335">
        <f>IF(AND(A1335="PSA Testing", E1335= "Utilization Rate (per 100,000 patients)"),
SUMIFS(PSA!$D:$D,PSA!$A:$A,C1335,PSA!$G:$G,D1335),
IF(AND(A1335="Colorectal Cancer Screening", E1335="Utilization Rate (per 100,000 patients)"),
SUMIFS(COL!$D:$D,COL!$A:$A,C1335,COL!$G:$G, D1335),
IF(AND(A1335="Cervical Cancer Screening", E1335="Utilization Rate (per 100,000 patients)"),
SUMIFS(CERV!$D:$D,CERV!$A:$A,C1335,CERV!$G:$G,D1335),
IF(AND(A1335="Cancer Screening for CKD patients", E1335="Utilization Rate (per 100,000 patients)"),
SUMIFS(CANSCRN!$D:$D,CANSCRN!$A:$A,C1335,CANSCRN!$G:$G,D1335),
IF(AND(A1335="PSA Testing", E1335="Cost per service ($USD)"),
SUMIFS(PSA!$E:$E,PSA!$A:$A,C1335,PSA!$G:$G,D1335),
IF(AND(A1335="Colorectal Cancer Screening", E1335="Cost per service ($USD)"),
SUMIFS(COL!$E:$E,COL!$A:$A,C1335,COL!$G:$G,D1335),
IF(AND(A1335="Cervical Cancer Screening", E1335="Cost per service ($USD)"),
SUMIFS(CERV!$E:$E,CERV!$A:$A,C1335,CERV!$G:$G,D1335),
IF(AND(A1335="Cancer Screening for CKD patients", E1335="Cost per service ($USD)"),
SUMIFS(CANSCRN!$E:$E,CANSCRN!$A:$A,C1335,CANSCRN!$G:$G,D1335),
IF(AND(A1335="PSA Testing", E1335="Total Expenditure ($USD per 100,000 patients)"),
SUMIFS(PSA!$F:$F,PSA!$A:$A,C1335,PSA!$G:$G,D1335),
IF(AND(A1335="Colorectal Cancer Screening", E1335="Total Expenditure ($USD per 100,000 patients)"),
SUMIFS(COL!$F:$F,COL!$A:$A,C1335,COL!$G:$G,D1335),
IF(AND(A1335="Cervical Cancer Screening", E1335="Total Expenditure ($USD per 100,000 patients)"),
SUMIFS(CERV!$F:$F,CERV!$A:$A,C1335,CERV!$G:$G,D1335),
SUMIFS(CANSCRN!$F:$F,CANSCRN!$A:$A,C1335,CANSCRN!$G:$G,D1335))))))))))))</f>
        <v>6227.0279511069321</v>
      </c>
    </row>
    <row r="1336" spans="1:6" x14ac:dyDescent="0.2">
      <c r="A1336" s="24" t="s">
        <v>105</v>
      </c>
      <c r="B1336" s="24" t="s">
        <v>101</v>
      </c>
      <c r="C1336" s="24" t="s">
        <v>49</v>
      </c>
      <c r="D1336" s="24">
        <v>2012</v>
      </c>
      <c r="E1336" s="24" t="s">
        <v>102</v>
      </c>
      <c r="F1336">
        <f>IF(AND(A1336="PSA Testing", E1336= "Utilization Rate (per 100,000 patients)"),
SUMIFS(PSA!$D:$D,PSA!$A:$A,C1336,PSA!$G:$G,D1336),
IF(AND(A1336="Colorectal Cancer Screening", E1336="Utilization Rate (per 100,000 patients)"),
SUMIFS(COL!$D:$D,COL!$A:$A,C1336,COL!$G:$G, D1336),
IF(AND(A1336="Cervical Cancer Screening", E1336="Utilization Rate (per 100,000 patients)"),
SUMIFS(CERV!$D:$D,CERV!$A:$A,C1336,CERV!$G:$G,D1336),
IF(AND(A1336="Cancer Screening for CKD patients", E1336="Utilization Rate (per 100,000 patients)"),
SUMIFS(CANSCRN!$D:$D,CANSCRN!$A:$A,C1336,CANSCRN!$G:$G,D1336),
IF(AND(A1336="PSA Testing", E1336="Cost per service ($USD)"),
SUMIFS(PSA!$E:$E,PSA!$A:$A,C1336,PSA!$G:$G,D1336),
IF(AND(A1336="Colorectal Cancer Screening", E1336="Cost per service ($USD)"),
SUMIFS(COL!$E:$E,COL!$A:$A,C1336,COL!$G:$G,D1336),
IF(AND(A1336="Cervical Cancer Screening", E1336="Cost per service ($USD)"),
SUMIFS(CERV!$E:$E,CERV!$A:$A,C1336,CERV!$G:$G,D1336),
IF(AND(A1336="Cancer Screening for CKD patients", E1336="Cost per service ($USD)"),
SUMIFS(CANSCRN!$E:$E,CANSCRN!$A:$A,C1336,CANSCRN!$G:$G,D1336),
IF(AND(A1336="PSA Testing", E1336="Total Expenditure ($USD per 100,000 patients)"),
SUMIFS(PSA!$F:$F,PSA!$A:$A,C1336,PSA!$G:$G,D1336),
IF(AND(A1336="Colorectal Cancer Screening", E1336="Total Expenditure ($USD per 100,000 patients)"),
SUMIFS(COL!$F:$F,COL!$A:$A,C1336,COL!$G:$G,D1336),
IF(AND(A1336="Cervical Cancer Screening", E1336="Total Expenditure ($USD per 100,000 patients)"),
SUMIFS(CERV!$F:$F,CERV!$A:$A,C1336,CERV!$G:$G,D1336),
SUMIFS(CANSCRN!$F:$F,CANSCRN!$A:$A,C1336,CANSCRN!$G:$G,D1336))))))))))))</f>
        <v>5690.9309262774568</v>
      </c>
    </row>
    <row r="1337" spans="1:6" x14ac:dyDescent="0.2">
      <c r="A1337" s="24" t="s">
        <v>105</v>
      </c>
      <c r="B1337" s="24" t="s">
        <v>101</v>
      </c>
      <c r="C1337" s="24" t="s">
        <v>49</v>
      </c>
      <c r="D1337" s="24">
        <v>2013</v>
      </c>
      <c r="E1337" s="24" t="s">
        <v>102</v>
      </c>
      <c r="F1337">
        <f>IF(AND(A1337="PSA Testing", E1337= "Utilization Rate (per 100,000 patients)"),
SUMIFS(PSA!$D:$D,PSA!$A:$A,C1337,PSA!$G:$G,D1337),
IF(AND(A1337="Colorectal Cancer Screening", E1337="Utilization Rate (per 100,000 patients)"),
SUMIFS(COL!$D:$D,COL!$A:$A,C1337,COL!$G:$G, D1337),
IF(AND(A1337="Cervical Cancer Screening", E1337="Utilization Rate (per 100,000 patients)"),
SUMIFS(CERV!$D:$D,CERV!$A:$A,C1337,CERV!$G:$G,D1337),
IF(AND(A1337="Cancer Screening for CKD patients", E1337="Utilization Rate (per 100,000 patients)"),
SUMIFS(CANSCRN!$D:$D,CANSCRN!$A:$A,C1337,CANSCRN!$G:$G,D1337),
IF(AND(A1337="PSA Testing", E1337="Cost per service ($USD)"),
SUMIFS(PSA!$E:$E,PSA!$A:$A,C1337,PSA!$G:$G,D1337),
IF(AND(A1337="Colorectal Cancer Screening", E1337="Cost per service ($USD)"),
SUMIFS(COL!$E:$E,COL!$A:$A,C1337,COL!$G:$G,D1337),
IF(AND(A1337="Cervical Cancer Screening", E1337="Cost per service ($USD)"),
SUMIFS(CERV!$E:$E,CERV!$A:$A,C1337,CERV!$G:$G,D1337),
IF(AND(A1337="Cancer Screening for CKD patients", E1337="Cost per service ($USD)"),
SUMIFS(CANSCRN!$E:$E,CANSCRN!$A:$A,C1337,CANSCRN!$G:$G,D1337),
IF(AND(A1337="PSA Testing", E1337="Total Expenditure ($USD per 100,000 patients)"),
SUMIFS(PSA!$F:$F,PSA!$A:$A,C1337,PSA!$G:$G,D1337),
IF(AND(A1337="Colorectal Cancer Screening", E1337="Total Expenditure ($USD per 100,000 patients)"),
SUMIFS(COL!$F:$F,COL!$A:$A,C1337,COL!$G:$G,D1337),
IF(AND(A1337="Cervical Cancer Screening", E1337="Total Expenditure ($USD per 100,000 patients)"),
SUMIFS(CERV!$F:$F,CERV!$A:$A,C1337,CERV!$G:$G,D1337),
SUMIFS(CANSCRN!$F:$F,CANSCRN!$A:$A,C1337,CANSCRN!$G:$G,D1337))))))))))))</f>
        <v>5000</v>
      </c>
    </row>
    <row r="1338" spans="1:6" x14ac:dyDescent="0.2">
      <c r="A1338" s="24" t="s">
        <v>105</v>
      </c>
      <c r="B1338" s="24" t="s">
        <v>101</v>
      </c>
      <c r="C1338" s="24" t="s">
        <v>49</v>
      </c>
      <c r="D1338" s="24">
        <v>2014</v>
      </c>
      <c r="E1338" s="24" t="s">
        <v>102</v>
      </c>
      <c r="F1338">
        <f>IF(AND(A1338="PSA Testing", E1338= "Utilization Rate (per 100,000 patients)"),
SUMIFS(PSA!$D:$D,PSA!$A:$A,C1338,PSA!$G:$G,D1338),
IF(AND(A1338="Colorectal Cancer Screening", E1338="Utilization Rate (per 100,000 patients)"),
SUMIFS(COL!$D:$D,COL!$A:$A,C1338,COL!$G:$G, D1338),
IF(AND(A1338="Cervical Cancer Screening", E1338="Utilization Rate (per 100,000 patients)"),
SUMIFS(CERV!$D:$D,CERV!$A:$A,C1338,CERV!$G:$G,D1338),
IF(AND(A1338="Cancer Screening for CKD patients", E1338="Utilization Rate (per 100,000 patients)"),
SUMIFS(CANSCRN!$D:$D,CANSCRN!$A:$A,C1338,CANSCRN!$G:$G,D1338),
IF(AND(A1338="PSA Testing", E1338="Cost per service ($USD)"),
SUMIFS(PSA!$E:$E,PSA!$A:$A,C1338,PSA!$G:$G,D1338),
IF(AND(A1338="Colorectal Cancer Screening", E1338="Cost per service ($USD)"),
SUMIFS(COL!$E:$E,COL!$A:$A,C1338,COL!$G:$G,D1338),
IF(AND(A1338="Cervical Cancer Screening", E1338="Cost per service ($USD)"),
SUMIFS(CERV!$E:$E,CERV!$A:$A,C1338,CERV!$G:$G,D1338),
IF(AND(A1338="Cancer Screening for CKD patients", E1338="Cost per service ($USD)"),
SUMIFS(CANSCRN!$E:$E,CANSCRN!$A:$A,C1338,CANSCRN!$G:$G,D1338),
IF(AND(A1338="PSA Testing", E1338="Total Expenditure ($USD per 100,000 patients)"),
SUMIFS(PSA!$F:$F,PSA!$A:$A,C1338,PSA!$G:$G,D1338),
IF(AND(A1338="Colorectal Cancer Screening", E1338="Total Expenditure ($USD per 100,000 patients)"),
SUMIFS(COL!$F:$F,COL!$A:$A,C1338,COL!$G:$G,D1338),
IF(AND(A1338="Cervical Cancer Screening", E1338="Total Expenditure ($USD per 100,000 patients)"),
SUMIFS(CERV!$F:$F,CERV!$A:$A,C1338,CERV!$G:$G,D1338),
SUMIFS(CANSCRN!$F:$F,CANSCRN!$A:$A,C1338,CANSCRN!$G:$G,D1338))))))))))))</f>
        <v>4408.4290627057881</v>
      </c>
    </row>
    <row r="1339" spans="1:6" x14ac:dyDescent="0.2">
      <c r="A1339" s="24" t="s">
        <v>105</v>
      </c>
      <c r="B1339" s="24" t="s">
        <v>101</v>
      </c>
      <c r="C1339" s="24" t="s">
        <v>49</v>
      </c>
      <c r="D1339" s="24">
        <v>2015</v>
      </c>
      <c r="E1339" s="24" t="s">
        <v>102</v>
      </c>
      <c r="F1339">
        <f>IF(AND(A1339="PSA Testing", E1339= "Utilization Rate (per 100,000 patients)"),
SUMIFS(PSA!$D:$D,PSA!$A:$A,C1339,PSA!$G:$G,D1339),
IF(AND(A1339="Colorectal Cancer Screening", E1339="Utilization Rate (per 100,000 patients)"),
SUMIFS(COL!$D:$D,COL!$A:$A,C1339,COL!$G:$G, D1339),
IF(AND(A1339="Cervical Cancer Screening", E1339="Utilization Rate (per 100,000 patients)"),
SUMIFS(CERV!$D:$D,CERV!$A:$A,C1339,CERV!$G:$G,D1339),
IF(AND(A1339="Cancer Screening for CKD patients", E1339="Utilization Rate (per 100,000 patients)"),
SUMIFS(CANSCRN!$D:$D,CANSCRN!$A:$A,C1339,CANSCRN!$G:$G,D1339),
IF(AND(A1339="PSA Testing", E1339="Cost per service ($USD)"),
SUMIFS(PSA!$E:$E,PSA!$A:$A,C1339,PSA!$G:$G,D1339),
IF(AND(A1339="Colorectal Cancer Screening", E1339="Cost per service ($USD)"),
SUMIFS(COL!$E:$E,COL!$A:$A,C1339,COL!$G:$G,D1339),
IF(AND(A1339="Cervical Cancer Screening", E1339="Cost per service ($USD)"),
SUMIFS(CERV!$E:$E,CERV!$A:$A,C1339,CERV!$G:$G,D1339),
IF(AND(A1339="Cancer Screening for CKD patients", E1339="Cost per service ($USD)"),
SUMIFS(CANSCRN!$E:$E,CANSCRN!$A:$A,C1339,CANSCRN!$G:$G,D1339),
IF(AND(A1339="PSA Testing", E1339="Total Expenditure ($USD per 100,000 patients)"),
SUMIFS(PSA!$F:$F,PSA!$A:$A,C1339,PSA!$G:$G,D1339),
IF(AND(A1339="Colorectal Cancer Screening", E1339="Total Expenditure ($USD per 100,000 patients)"),
SUMIFS(COL!$F:$F,COL!$A:$A,C1339,COL!$G:$G,D1339),
IF(AND(A1339="Cervical Cancer Screening", E1339="Total Expenditure ($USD per 100,000 patients)"),
SUMIFS(CERV!$F:$F,CERV!$A:$A,C1339,CERV!$G:$G,D1339),
SUMIFS(CANSCRN!$F:$F,CANSCRN!$A:$A,C1339,CANSCRN!$G:$G,D1339))))))))))))</f>
        <v>4270.6754924635143</v>
      </c>
    </row>
    <row r="1340" spans="1:6" x14ac:dyDescent="0.2">
      <c r="A1340" s="24" t="s">
        <v>105</v>
      </c>
      <c r="B1340" s="24" t="s">
        <v>101</v>
      </c>
      <c r="C1340" s="24" t="s">
        <v>49</v>
      </c>
      <c r="D1340" s="24">
        <v>2016</v>
      </c>
      <c r="E1340" s="24" t="s">
        <v>102</v>
      </c>
      <c r="F1340">
        <f>IF(AND(A1340="PSA Testing", E1340= "Utilization Rate (per 100,000 patients)"),
SUMIFS(PSA!$D:$D,PSA!$A:$A,C1340,PSA!$G:$G,D1340),
IF(AND(A1340="Colorectal Cancer Screening", E1340="Utilization Rate (per 100,000 patients)"),
SUMIFS(COL!$D:$D,COL!$A:$A,C1340,COL!$G:$G, D1340),
IF(AND(A1340="Cervical Cancer Screening", E1340="Utilization Rate (per 100,000 patients)"),
SUMIFS(CERV!$D:$D,CERV!$A:$A,C1340,CERV!$G:$G,D1340),
IF(AND(A1340="Cancer Screening for CKD patients", E1340="Utilization Rate (per 100,000 patients)"),
SUMIFS(CANSCRN!$D:$D,CANSCRN!$A:$A,C1340,CANSCRN!$G:$G,D1340),
IF(AND(A1340="PSA Testing", E1340="Cost per service ($USD)"),
SUMIFS(PSA!$E:$E,PSA!$A:$A,C1340,PSA!$G:$G,D1340),
IF(AND(A1340="Colorectal Cancer Screening", E1340="Cost per service ($USD)"),
SUMIFS(COL!$E:$E,COL!$A:$A,C1340,COL!$G:$G,D1340),
IF(AND(A1340="Cervical Cancer Screening", E1340="Cost per service ($USD)"),
SUMIFS(CERV!$E:$E,CERV!$A:$A,C1340,CERV!$G:$G,D1340),
IF(AND(A1340="Cancer Screening for CKD patients", E1340="Cost per service ($USD)"),
SUMIFS(CANSCRN!$E:$E,CANSCRN!$A:$A,C1340,CANSCRN!$G:$G,D1340),
IF(AND(A1340="PSA Testing", E1340="Total Expenditure ($USD per 100,000 patients)"),
SUMIFS(PSA!$F:$F,PSA!$A:$A,C1340,PSA!$G:$G,D1340),
IF(AND(A1340="Colorectal Cancer Screening", E1340="Total Expenditure ($USD per 100,000 patients)"),
SUMIFS(COL!$F:$F,COL!$A:$A,C1340,COL!$G:$G,D1340),
IF(AND(A1340="Cervical Cancer Screening", E1340="Total Expenditure ($USD per 100,000 patients)"),
SUMIFS(CERV!$F:$F,CERV!$A:$A,C1340,CERV!$G:$G,D1340),
SUMIFS(CANSCRN!$F:$F,CANSCRN!$A:$A,C1340,CANSCRN!$G:$G,D1340))))))))))))</f>
        <v>4361.2637362637361</v>
      </c>
    </row>
    <row r="1341" spans="1:6" x14ac:dyDescent="0.2">
      <c r="A1341" s="24" t="s">
        <v>105</v>
      </c>
      <c r="B1341" s="24" t="s">
        <v>101</v>
      </c>
      <c r="C1341" s="24" t="s">
        <v>49</v>
      </c>
      <c r="D1341" s="24">
        <v>2017</v>
      </c>
      <c r="E1341" s="24" t="s">
        <v>102</v>
      </c>
      <c r="F1341">
        <f>IF(AND(A1341="PSA Testing", E1341= "Utilization Rate (per 100,000 patients)"),
SUMIFS(PSA!$D:$D,PSA!$A:$A,C1341,PSA!$G:$G,D1341),
IF(AND(A1341="Colorectal Cancer Screening", E1341="Utilization Rate (per 100,000 patients)"),
SUMIFS(COL!$D:$D,COL!$A:$A,C1341,COL!$G:$G, D1341),
IF(AND(A1341="Cervical Cancer Screening", E1341="Utilization Rate (per 100,000 patients)"),
SUMIFS(CERV!$D:$D,CERV!$A:$A,C1341,CERV!$G:$G,D1341),
IF(AND(A1341="Cancer Screening for CKD patients", E1341="Utilization Rate (per 100,000 patients)"),
SUMIFS(CANSCRN!$D:$D,CANSCRN!$A:$A,C1341,CANSCRN!$G:$G,D1341),
IF(AND(A1341="PSA Testing", E1341="Cost per service ($USD)"),
SUMIFS(PSA!$E:$E,PSA!$A:$A,C1341,PSA!$G:$G,D1341),
IF(AND(A1341="Colorectal Cancer Screening", E1341="Cost per service ($USD)"),
SUMIFS(COL!$E:$E,COL!$A:$A,C1341,COL!$G:$G,D1341),
IF(AND(A1341="Cervical Cancer Screening", E1341="Cost per service ($USD)"),
SUMIFS(CERV!$E:$E,CERV!$A:$A,C1341,CERV!$G:$G,D1341),
IF(AND(A1341="Cancer Screening for CKD patients", E1341="Cost per service ($USD)"),
SUMIFS(CANSCRN!$E:$E,CANSCRN!$A:$A,C1341,CANSCRN!$G:$G,D1341),
IF(AND(A1341="PSA Testing", E1341="Total Expenditure ($USD per 100,000 patients)"),
SUMIFS(PSA!$F:$F,PSA!$A:$A,C1341,PSA!$G:$G,D1341),
IF(AND(A1341="Colorectal Cancer Screening", E1341="Total Expenditure ($USD per 100,000 patients)"),
SUMIFS(COL!$F:$F,COL!$A:$A,C1341,COL!$G:$G,D1341),
IF(AND(A1341="Cervical Cancer Screening", E1341="Total Expenditure ($USD per 100,000 patients)"),
SUMIFS(CERV!$F:$F,CERV!$A:$A,C1341,CERV!$G:$G,D1341),
SUMIFS(CANSCRN!$F:$F,CANSCRN!$A:$A,C1341,CANSCRN!$G:$G,D1341))))))))))))</f>
        <v>4263.8347830727362</v>
      </c>
    </row>
    <row r="1342" spans="1:6" x14ac:dyDescent="0.2">
      <c r="A1342" s="24" t="s">
        <v>105</v>
      </c>
      <c r="B1342" s="24" t="s">
        <v>101</v>
      </c>
      <c r="C1342" s="24" t="s">
        <v>49</v>
      </c>
      <c r="D1342" s="24">
        <v>2018</v>
      </c>
      <c r="E1342" s="24" t="s">
        <v>102</v>
      </c>
      <c r="F1342">
        <f>IF(AND(A1342="PSA Testing", E1342= "Utilization Rate (per 100,000 patients)"),
SUMIFS(PSA!$D:$D,PSA!$A:$A,C1342,PSA!$G:$G,D1342),
IF(AND(A1342="Colorectal Cancer Screening", E1342="Utilization Rate (per 100,000 patients)"),
SUMIFS(COL!$D:$D,COL!$A:$A,C1342,COL!$G:$G, D1342),
IF(AND(A1342="Cervical Cancer Screening", E1342="Utilization Rate (per 100,000 patients)"),
SUMIFS(CERV!$D:$D,CERV!$A:$A,C1342,CERV!$G:$G,D1342),
IF(AND(A1342="Cancer Screening for CKD patients", E1342="Utilization Rate (per 100,000 patients)"),
SUMIFS(CANSCRN!$D:$D,CANSCRN!$A:$A,C1342,CANSCRN!$G:$G,D1342),
IF(AND(A1342="PSA Testing", E1342="Cost per service ($USD)"),
SUMIFS(PSA!$E:$E,PSA!$A:$A,C1342,PSA!$G:$G,D1342),
IF(AND(A1342="Colorectal Cancer Screening", E1342="Cost per service ($USD)"),
SUMIFS(COL!$E:$E,COL!$A:$A,C1342,COL!$G:$G,D1342),
IF(AND(A1342="Cervical Cancer Screening", E1342="Cost per service ($USD)"),
SUMIFS(CERV!$E:$E,CERV!$A:$A,C1342,CERV!$G:$G,D1342),
IF(AND(A1342="Cancer Screening for CKD patients", E1342="Cost per service ($USD)"),
SUMIFS(CANSCRN!$E:$E,CANSCRN!$A:$A,C1342,CANSCRN!$G:$G,D1342),
IF(AND(A1342="PSA Testing", E1342="Total Expenditure ($USD per 100,000 patients)"),
SUMIFS(PSA!$F:$F,PSA!$A:$A,C1342,PSA!$G:$G,D1342),
IF(AND(A1342="Colorectal Cancer Screening", E1342="Total Expenditure ($USD per 100,000 patients)"),
SUMIFS(COL!$F:$F,COL!$A:$A,C1342,COL!$G:$G,D1342),
IF(AND(A1342="Cervical Cancer Screening", E1342="Total Expenditure ($USD per 100,000 patients)"),
SUMIFS(CERV!$F:$F,CERV!$A:$A,C1342,CERV!$G:$G,D1342),
SUMIFS(CANSCRN!$F:$F,CANSCRN!$A:$A,C1342,CANSCRN!$G:$G,D1342))))))))))))</f>
        <v>4536.8857609651877</v>
      </c>
    </row>
    <row r="1343" spans="1:6" x14ac:dyDescent="0.2">
      <c r="A1343" s="24" t="s">
        <v>105</v>
      </c>
      <c r="B1343" s="24" t="s">
        <v>101</v>
      </c>
      <c r="C1343" s="24" t="s">
        <v>49</v>
      </c>
      <c r="D1343" s="24">
        <v>2019</v>
      </c>
      <c r="E1343" s="24" t="s">
        <v>102</v>
      </c>
      <c r="F1343">
        <f>IF(AND(A1343="PSA Testing", E1343= "Utilization Rate (per 100,000 patients)"),
SUMIFS(PSA!$D:$D,PSA!$A:$A,C1343,PSA!$G:$G,D1343),
IF(AND(A1343="Colorectal Cancer Screening", E1343="Utilization Rate (per 100,000 patients)"),
SUMIFS(COL!$D:$D,COL!$A:$A,C1343,COL!$G:$G, D1343),
IF(AND(A1343="Cervical Cancer Screening", E1343="Utilization Rate (per 100,000 patients)"),
SUMIFS(CERV!$D:$D,CERV!$A:$A,C1343,CERV!$G:$G,D1343),
IF(AND(A1343="Cancer Screening for CKD patients", E1343="Utilization Rate (per 100,000 patients)"),
SUMIFS(CANSCRN!$D:$D,CANSCRN!$A:$A,C1343,CANSCRN!$G:$G,D1343),
IF(AND(A1343="PSA Testing", E1343="Cost per service ($USD)"),
SUMIFS(PSA!$E:$E,PSA!$A:$A,C1343,PSA!$G:$G,D1343),
IF(AND(A1343="Colorectal Cancer Screening", E1343="Cost per service ($USD)"),
SUMIFS(COL!$E:$E,COL!$A:$A,C1343,COL!$G:$G,D1343),
IF(AND(A1343="Cervical Cancer Screening", E1343="Cost per service ($USD)"),
SUMIFS(CERV!$E:$E,CERV!$A:$A,C1343,CERV!$G:$G,D1343),
IF(AND(A1343="Cancer Screening for CKD patients", E1343="Cost per service ($USD)"),
SUMIFS(CANSCRN!$E:$E,CANSCRN!$A:$A,C1343,CANSCRN!$G:$G,D1343),
IF(AND(A1343="PSA Testing", E1343="Total Expenditure ($USD per 100,000 patients)"),
SUMIFS(PSA!$F:$F,PSA!$A:$A,C1343,PSA!$G:$G,D1343),
IF(AND(A1343="Colorectal Cancer Screening", E1343="Total Expenditure ($USD per 100,000 patients)"),
SUMIFS(COL!$F:$F,COL!$A:$A,C1343,COL!$G:$G,D1343),
IF(AND(A1343="Cervical Cancer Screening", E1343="Total Expenditure ($USD per 100,000 patients)"),
SUMIFS(CERV!$F:$F,CERV!$A:$A,C1343,CERV!$G:$G,D1343),
SUMIFS(CANSCRN!$F:$F,CANSCRN!$A:$A,C1343,CANSCRN!$G:$G,D1343))))))))))))</f>
        <v>4205.6243456914917</v>
      </c>
    </row>
    <row r="1344" spans="1:6" x14ac:dyDescent="0.2">
      <c r="A1344" s="24" t="s">
        <v>105</v>
      </c>
      <c r="B1344" s="24" t="s">
        <v>101</v>
      </c>
      <c r="C1344" s="24" t="s">
        <v>108</v>
      </c>
      <c r="D1344" s="24">
        <v>2009</v>
      </c>
      <c r="E1344" s="24" t="s">
        <v>102</v>
      </c>
      <c r="F1344">
        <f>IF(AND(A1344="PSA Testing", E1344= "Utilization Rate (per 100,000 patients)"),
SUMIFS(PSA!$D:$D,PSA!$A:$A,C1344,PSA!$G:$G,D1344),
IF(AND(A1344="Colorectal Cancer Screening", E1344="Utilization Rate (per 100,000 patients)"),
SUMIFS(COL!$D:$D,COL!$A:$A,C1344,COL!$G:$G, D1344),
IF(AND(A1344="Cervical Cancer Screening", E1344="Utilization Rate (per 100,000 patients)"),
SUMIFS(CERV!$D:$D,CERV!$A:$A,C1344,CERV!$G:$G,D1344),
IF(AND(A1344="Cancer Screening for CKD patients", E1344="Utilization Rate (per 100,000 patients)"),
SUMIFS(CANSCRN!$D:$D,CANSCRN!$A:$A,C1344,CANSCRN!$G:$G,D1344),
IF(AND(A1344="PSA Testing", E1344="Cost per service ($USD)"),
SUMIFS(PSA!$E:$E,PSA!$A:$A,C1344,PSA!$G:$G,D1344),
IF(AND(A1344="Colorectal Cancer Screening", E1344="Cost per service ($USD)"),
SUMIFS(COL!$E:$E,COL!$A:$A,C1344,COL!$G:$G,D1344),
IF(AND(A1344="Cervical Cancer Screening", E1344="Cost per service ($USD)"),
SUMIFS(CERV!$E:$E,CERV!$A:$A,C1344,CERV!$G:$G,D1344),
IF(AND(A1344="Cancer Screening for CKD patients", E1344="Cost per service ($USD)"),
SUMIFS(CANSCRN!$E:$E,CANSCRN!$A:$A,C1344,CANSCRN!$G:$G,D1344),
IF(AND(A1344="PSA Testing", E1344="Total Expenditure ($USD per 100,000 patients)"),
SUMIFS(PSA!$F:$F,PSA!$A:$A,C1344,PSA!$G:$G,D1344),
IF(AND(A1344="Colorectal Cancer Screening", E1344="Total Expenditure ($USD per 100,000 patients)"),
SUMIFS(COL!$F:$F,COL!$A:$A,C1344,COL!$G:$G,D1344),
IF(AND(A1344="Cervical Cancer Screening", E1344="Total Expenditure ($USD per 100,000 patients)"),
SUMIFS(CERV!$F:$F,CERV!$A:$A,C1344,CERV!$G:$G,D1344),
SUMIFS(CANSCRN!$F:$F,CANSCRN!$A:$A,C1344,CANSCRN!$G:$G,D1344))))))))))))</f>
        <v>0</v>
      </c>
    </row>
    <row r="1345" spans="1:6" x14ac:dyDescent="0.2">
      <c r="A1345" s="24" t="s">
        <v>105</v>
      </c>
      <c r="B1345" s="24" t="s">
        <v>101</v>
      </c>
      <c r="C1345" s="24" t="s">
        <v>108</v>
      </c>
      <c r="D1345" s="24">
        <v>2010</v>
      </c>
      <c r="E1345" s="24" t="s">
        <v>102</v>
      </c>
      <c r="F1345">
        <f>IF(AND(A1345="PSA Testing", E1345= "Utilization Rate (per 100,000 patients)"),
SUMIFS(PSA!$D:$D,PSA!$A:$A,C1345,PSA!$G:$G,D1345),
IF(AND(A1345="Colorectal Cancer Screening", E1345="Utilization Rate (per 100,000 patients)"),
SUMIFS(COL!$D:$D,COL!$A:$A,C1345,COL!$G:$G, D1345),
IF(AND(A1345="Cervical Cancer Screening", E1345="Utilization Rate (per 100,000 patients)"),
SUMIFS(CERV!$D:$D,CERV!$A:$A,C1345,CERV!$G:$G,D1345),
IF(AND(A1345="Cancer Screening for CKD patients", E1345="Utilization Rate (per 100,000 patients)"),
SUMIFS(CANSCRN!$D:$D,CANSCRN!$A:$A,C1345,CANSCRN!$G:$G,D1345),
IF(AND(A1345="PSA Testing", E1345="Cost per service ($USD)"),
SUMIFS(PSA!$E:$E,PSA!$A:$A,C1345,PSA!$G:$G,D1345),
IF(AND(A1345="Colorectal Cancer Screening", E1345="Cost per service ($USD)"),
SUMIFS(COL!$E:$E,COL!$A:$A,C1345,COL!$G:$G,D1345),
IF(AND(A1345="Cervical Cancer Screening", E1345="Cost per service ($USD)"),
SUMIFS(CERV!$E:$E,CERV!$A:$A,C1345,CERV!$G:$G,D1345),
IF(AND(A1345="Cancer Screening for CKD patients", E1345="Cost per service ($USD)"),
SUMIFS(CANSCRN!$E:$E,CANSCRN!$A:$A,C1345,CANSCRN!$G:$G,D1345),
IF(AND(A1345="PSA Testing", E1345="Total Expenditure ($USD per 100,000 patients)"),
SUMIFS(PSA!$F:$F,PSA!$A:$A,C1345,PSA!$G:$G,D1345),
IF(AND(A1345="Colorectal Cancer Screening", E1345="Total Expenditure ($USD per 100,000 patients)"),
SUMIFS(COL!$F:$F,COL!$A:$A,C1345,COL!$G:$G,D1345),
IF(AND(A1345="Cervical Cancer Screening", E1345="Total Expenditure ($USD per 100,000 patients)"),
SUMIFS(CERV!$F:$F,CERV!$A:$A,C1345,CERV!$G:$G,D1345),
SUMIFS(CANSCRN!$F:$F,CANSCRN!$A:$A,C1345,CANSCRN!$G:$G,D1345))))))))))))</f>
        <v>0</v>
      </c>
    </row>
    <row r="1346" spans="1:6" x14ac:dyDescent="0.2">
      <c r="A1346" s="24" t="s">
        <v>105</v>
      </c>
      <c r="B1346" s="24" t="s">
        <v>101</v>
      </c>
      <c r="C1346" s="24" t="s">
        <v>108</v>
      </c>
      <c r="D1346" s="24">
        <v>2011</v>
      </c>
      <c r="E1346" s="24" t="s">
        <v>102</v>
      </c>
      <c r="F1346">
        <f>IF(AND(A1346="PSA Testing", E1346= "Utilization Rate (per 100,000 patients)"),
SUMIFS(PSA!$D:$D,PSA!$A:$A,C1346,PSA!$G:$G,D1346),
IF(AND(A1346="Colorectal Cancer Screening", E1346="Utilization Rate (per 100,000 patients)"),
SUMIFS(COL!$D:$D,COL!$A:$A,C1346,COL!$G:$G, D1346),
IF(AND(A1346="Cervical Cancer Screening", E1346="Utilization Rate (per 100,000 patients)"),
SUMIFS(CERV!$D:$D,CERV!$A:$A,C1346,CERV!$G:$G,D1346),
IF(AND(A1346="Cancer Screening for CKD patients", E1346="Utilization Rate (per 100,000 patients)"),
SUMIFS(CANSCRN!$D:$D,CANSCRN!$A:$A,C1346,CANSCRN!$G:$G,D1346),
IF(AND(A1346="PSA Testing", E1346="Cost per service ($USD)"),
SUMIFS(PSA!$E:$E,PSA!$A:$A,C1346,PSA!$G:$G,D1346),
IF(AND(A1346="Colorectal Cancer Screening", E1346="Cost per service ($USD)"),
SUMIFS(COL!$E:$E,COL!$A:$A,C1346,COL!$G:$G,D1346),
IF(AND(A1346="Cervical Cancer Screening", E1346="Cost per service ($USD)"),
SUMIFS(CERV!$E:$E,CERV!$A:$A,C1346,CERV!$G:$G,D1346),
IF(AND(A1346="Cancer Screening for CKD patients", E1346="Cost per service ($USD)"),
SUMIFS(CANSCRN!$E:$E,CANSCRN!$A:$A,C1346,CANSCRN!$G:$G,D1346),
IF(AND(A1346="PSA Testing", E1346="Total Expenditure ($USD per 100,000 patients)"),
SUMIFS(PSA!$F:$F,PSA!$A:$A,C1346,PSA!$G:$G,D1346),
IF(AND(A1346="Colorectal Cancer Screening", E1346="Total Expenditure ($USD per 100,000 patients)"),
SUMIFS(COL!$F:$F,COL!$A:$A,C1346,COL!$G:$G,D1346),
IF(AND(A1346="Cervical Cancer Screening", E1346="Total Expenditure ($USD per 100,000 patients)"),
SUMIFS(CERV!$F:$F,CERV!$A:$A,C1346,CERV!$G:$G,D1346),
SUMIFS(CANSCRN!$F:$F,CANSCRN!$A:$A,C1346,CANSCRN!$G:$G,D1346))))))))))))</f>
        <v>0</v>
      </c>
    </row>
    <row r="1347" spans="1:6" x14ac:dyDescent="0.2">
      <c r="A1347" s="24" t="s">
        <v>105</v>
      </c>
      <c r="B1347" s="24" t="s">
        <v>101</v>
      </c>
      <c r="C1347" s="24" t="s">
        <v>108</v>
      </c>
      <c r="D1347" s="24">
        <v>2012</v>
      </c>
      <c r="E1347" s="24" t="s">
        <v>102</v>
      </c>
      <c r="F1347">
        <f>IF(AND(A1347="PSA Testing", E1347= "Utilization Rate (per 100,000 patients)"),
SUMIFS(PSA!$D:$D,PSA!$A:$A,C1347,PSA!$G:$G,D1347),
IF(AND(A1347="Colorectal Cancer Screening", E1347="Utilization Rate (per 100,000 patients)"),
SUMIFS(COL!$D:$D,COL!$A:$A,C1347,COL!$G:$G, D1347),
IF(AND(A1347="Cervical Cancer Screening", E1347="Utilization Rate (per 100,000 patients)"),
SUMIFS(CERV!$D:$D,CERV!$A:$A,C1347,CERV!$G:$G,D1347),
IF(AND(A1347="Cancer Screening for CKD patients", E1347="Utilization Rate (per 100,000 patients)"),
SUMIFS(CANSCRN!$D:$D,CANSCRN!$A:$A,C1347,CANSCRN!$G:$G,D1347),
IF(AND(A1347="PSA Testing", E1347="Cost per service ($USD)"),
SUMIFS(PSA!$E:$E,PSA!$A:$A,C1347,PSA!$G:$G,D1347),
IF(AND(A1347="Colorectal Cancer Screening", E1347="Cost per service ($USD)"),
SUMIFS(COL!$E:$E,COL!$A:$A,C1347,COL!$G:$G,D1347),
IF(AND(A1347="Cervical Cancer Screening", E1347="Cost per service ($USD)"),
SUMIFS(CERV!$E:$E,CERV!$A:$A,C1347,CERV!$G:$G,D1347),
IF(AND(A1347="Cancer Screening for CKD patients", E1347="Cost per service ($USD)"),
SUMIFS(CANSCRN!$E:$E,CANSCRN!$A:$A,C1347,CANSCRN!$G:$G,D1347),
IF(AND(A1347="PSA Testing", E1347="Total Expenditure ($USD per 100,000 patients)"),
SUMIFS(PSA!$F:$F,PSA!$A:$A,C1347,PSA!$G:$G,D1347),
IF(AND(A1347="Colorectal Cancer Screening", E1347="Total Expenditure ($USD per 100,000 patients)"),
SUMIFS(COL!$F:$F,COL!$A:$A,C1347,COL!$G:$G,D1347),
IF(AND(A1347="Cervical Cancer Screening", E1347="Total Expenditure ($USD per 100,000 patients)"),
SUMIFS(CERV!$F:$F,CERV!$A:$A,C1347,CERV!$G:$G,D1347),
SUMIFS(CANSCRN!$F:$F,CANSCRN!$A:$A,C1347,CANSCRN!$G:$G,D1347))))))))))))</f>
        <v>0</v>
      </c>
    </row>
    <row r="1348" spans="1:6" x14ac:dyDescent="0.2">
      <c r="A1348" s="24" t="s">
        <v>105</v>
      </c>
      <c r="B1348" s="24" t="s">
        <v>101</v>
      </c>
      <c r="C1348" s="24" t="s">
        <v>108</v>
      </c>
      <c r="D1348" s="24">
        <v>2013</v>
      </c>
      <c r="E1348" s="24" t="s">
        <v>102</v>
      </c>
      <c r="F1348">
        <f>IF(AND(A1348="PSA Testing", E1348= "Utilization Rate (per 100,000 patients)"),
SUMIFS(PSA!$D:$D,PSA!$A:$A,C1348,PSA!$G:$G,D1348),
IF(AND(A1348="Colorectal Cancer Screening", E1348="Utilization Rate (per 100,000 patients)"),
SUMIFS(COL!$D:$D,COL!$A:$A,C1348,COL!$G:$G, D1348),
IF(AND(A1348="Cervical Cancer Screening", E1348="Utilization Rate (per 100,000 patients)"),
SUMIFS(CERV!$D:$D,CERV!$A:$A,C1348,CERV!$G:$G,D1348),
IF(AND(A1348="Cancer Screening for CKD patients", E1348="Utilization Rate (per 100,000 patients)"),
SUMIFS(CANSCRN!$D:$D,CANSCRN!$A:$A,C1348,CANSCRN!$G:$G,D1348),
IF(AND(A1348="PSA Testing", E1348="Cost per service ($USD)"),
SUMIFS(PSA!$E:$E,PSA!$A:$A,C1348,PSA!$G:$G,D1348),
IF(AND(A1348="Colorectal Cancer Screening", E1348="Cost per service ($USD)"),
SUMIFS(COL!$E:$E,COL!$A:$A,C1348,COL!$G:$G,D1348),
IF(AND(A1348="Cervical Cancer Screening", E1348="Cost per service ($USD)"),
SUMIFS(CERV!$E:$E,CERV!$A:$A,C1348,CERV!$G:$G,D1348),
IF(AND(A1348="Cancer Screening for CKD patients", E1348="Cost per service ($USD)"),
SUMIFS(CANSCRN!$E:$E,CANSCRN!$A:$A,C1348,CANSCRN!$G:$G,D1348),
IF(AND(A1348="PSA Testing", E1348="Total Expenditure ($USD per 100,000 patients)"),
SUMIFS(PSA!$F:$F,PSA!$A:$A,C1348,PSA!$G:$G,D1348),
IF(AND(A1348="Colorectal Cancer Screening", E1348="Total Expenditure ($USD per 100,000 patients)"),
SUMIFS(COL!$F:$F,COL!$A:$A,C1348,COL!$G:$G,D1348),
IF(AND(A1348="Cervical Cancer Screening", E1348="Total Expenditure ($USD per 100,000 patients)"),
SUMIFS(CERV!$F:$F,CERV!$A:$A,C1348,CERV!$G:$G,D1348),
SUMIFS(CANSCRN!$F:$F,CANSCRN!$A:$A,C1348,CANSCRN!$G:$G,D1348))))))))))))</f>
        <v>0</v>
      </c>
    </row>
    <row r="1349" spans="1:6" x14ac:dyDescent="0.2">
      <c r="A1349" s="24" t="s">
        <v>105</v>
      </c>
      <c r="B1349" s="24" t="s">
        <v>101</v>
      </c>
      <c r="C1349" s="24" t="s">
        <v>108</v>
      </c>
      <c r="D1349" s="24">
        <v>2014</v>
      </c>
      <c r="E1349" s="24" t="s">
        <v>102</v>
      </c>
      <c r="F1349">
        <f>IF(AND(A1349="PSA Testing", E1349= "Utilization Rate (per 100,000 patients)"),
SUMIFS(PSA!$D:$D,PSA!$A:$A,C1349,PSA!$G:$G,D1349),
IF(AND(A1349="Colorectal Cancer Screening", E1349="Utilization Rate (per 100,000 patients)"),
SUMIFS(COL!$D:$D,COL!$A:$A,C1349,COL!$G:$G, D1349),
IF(AND(A1349="Cervical Cancer Screening", E1349="Utilization Rate (per 100,000 patients)"),
SUMIFS(CERV!$D:$D,CERV!$A:$A,C1349,CERV!$G:$G,D1349),
IF(AND(A1349="Cancer Screening for CKD patients", E1349="Utilization Rate (per 100,000 patients)"),
SUMIFS(CANSCRN!$D:$D,CANSCRN!$A:$A,C1349,CANSCRN!$G:$G,D1349),
IF(AND(A1349="PSA Testing", E1349="Cost per service ($USD)"),
SUMIFS(PSA!$E:$E,PSA!$A:$A,C1349,PSA!$G:$G,D1349),
IF(AND(A1349="Colorectal Cancer Screening", E1349="Cost per service ($USD)"),
SUMIFS(COL!$E:$E,COL!$A:$A,C1349,COL!$G:$G,D1349),
IF(AND(A1349="Cervical Cancer Screening", E1349="Cost per service ($USD)"),
SUMIFS(CERV!$E:$E,CERV!$A:$A,C1349,CERV!$G:$G,D1349),
IF(AND(A1349="Cancer Screening for CKD patients", E1349="Cost per service ($USD)"),
SUMIFS(CANSCRN!$E:$E,CANSCRN!$A:$A,C1349,CANSCRN!$G:$G,D1349),
IF(AND(A1349="PSA Testing", E1349="Total Expenditure ($USD per 100,000 patients)"),
SUMIFS(PSA!$F:$F,PSA!$A:$A,C1349,PSA!$G:$G,D1349),
IF(AND(A1349="Colorectal Cancer Screening", E1349="Total Expenditure ($USD per 100,000 patients)"),
SUMIFS(COL!$F:$F,COL!$A:$A,C1349,COL!$G:$G,D1349),
IF(AND(A1349="Cervical Cancer Screening", E1349="Total Expenditure ($USD per 100,000 patients)"),
SUMIFS(CERV!$F:$F,CERV!$A:$A,C1349,CERV!$G:$G,D1349),
SUMIFS(CANSCRN!$F:$F,CANSCRN!$A:$A,C1349,CANSCRN!$G:$G,D1349))))))))))))</f>
        <v>0</v>
      </c>
    </row>
    <row r="1350" spans="1:6" x14ac:dyDescent="0.2">
      <c r="A1350" s="24" t="s">
        <v>105</v>
      </c>
      <c r="B1350" s="24" t="s">
        <v>101</v>
      </c>
      <c r="C1350" s="24" t="s">
        <v>108</v>
      </c>
      <c r="D1350" s="24">
        <v>2015</v>
      </c>
      <c r="E1350" s="24" t="s">
        <v>102</v>
      </c>
      <c r="F1350">
        <f>IF(AND(A1350="PSA Testing", E1350= "Utilization Rate (per 100,000 patients)"),
SUMIFS(PSA!$D:$D,PSA!$A:$A,C1350,PSA!$G:$G,D1350),
IF(AND(A1350="Colorectal Cancer Screening", E1350="Utilization Rate (per 100,000 patients)"),
SUMIFS(COL!$D:$D,COL!$A:$A,C1350,COL!$G:$G, D1350),
IF(AND(A1350="Cervical Cancer Screening", E1350="Utilization Rate (per 100,000 patients)"),
SUMIFS(CERV!$D:$D,CERV!$A:$A,C1350,CERV!$G:$G,D1350),
IF(AND(A1350="Cancer Screening for CKD patients", E1350="Utilization Rate (per 100,000 patients)"),
SUMIFS(CANSCRN!$D:$D,CANSCRN!$A:$A,C1350,CANSCRN!$G:$G,D1350),
IF(AND(A1350="PSA Testing", E1350="Cost per service ($USD)"),
SUMIFS(PSA!$E:$E,PSA!$A:$A,C1350,PSA!$G:$G,D1350),
IF(AND(A1350="Colorectal Cancer Screening", E1350="Cost per service ($USD)"),
SUMIFS(COL!$E:$E,COL!$A:$A,C1350,COL!$G:$G,D1350),
IF(AND(A1350="Cervical Cancer Screening", E1350="Cost per service ($USD)"),
SUMIFS(CERV!$E:$E,CERV!$A:$A,C1350,CERV!$G:$G,D1350),
IF(AND(A1350="Cancer Screening for CKD patients", E1350="Cost per service ($USD)"),
SUMIFS(CANSCRN!$E:$E,CANSCRN!$A:$A,C1350,CANSCRN!$G:$G,D1350),
IF(AND(A1350="PSA Testing", E1350="Total Expenditure ($USD per 100,000 patients)"),
SUMIFS(PSA!$F:$F,PSA!$A:$A,C1350,PSA!$G:$G,D1350),
IF(AND(A1350="Colorectal Cancer Screening", E1350="Total Expenditure ($USD per 100,000 patients)"),
SUMIFS(COL!$F:$F,COL!$A:$A,C1350,COL!$G:$G,D1350),
IF(AND(A1350="Cervical Cancer Screening", E1350="Total Expenditure ($USD per 100,000 patients)"),
SUMIFS(CERV!$F:$F,CERV!$A:$A,C1350,CERV!$G:$G,D1350),
SUMIFS(CANSCRN!$F:$F,CANSCRN!$A:$A,C1350,CANSCRN!$G:$G,D1350))))))))))))</f>
        <v>0</v>
      </c>
    </row>
    <row r="1351" spans="1:6" x14ac:dyDescent="0.2">
      <c r="A1351" s="24" t="s">
        <v>105</v>
      </c>
      <c r="B1351" s="24" t="s">
        <v>101</v>
      </c>
      <c r="C1351" s="24" t="s">
        <v>108</v>
      </c>
      <c r="D1351" s="24">
        <v>2016</v>
      </c>
      <c r="E1351" s="24" t="s">
        <v>102</v>
      </c>
      <c r="F1351">
        <f>IF(AND(A1351="PSA Testing", E1351= "Utilization Rate (per 100,000 patients)"),
SUMIFS(PSA!$D:$D,PSA!$A:$A,C1351,PSA!$G:$G,D1351),
IF(AND(A1351="Colorectal Cancer Screening", E1351="Utilization Rate (per 100,000 patients)"),
SUMIFS(COL!$D:$D,COL!$A:$A,C1351,COL!$G:$G, D1351),
IF(AND(A1351="Cervical Cancer Screening", E1351="Utilization Rate (per 100,000 patients)"),
SUMIFS(CERV!$D:$D,CERV!$A:$A,C1351,CERV!$G:$G,D1351),
IF(AND(A1351="Cancer Screening for CKD patients", E1351="Utilization Rate (per 100,000 patients)"),
SUMIFS(CANSCRN!$D:$D,CANSCRN!$A:$A,C1351,CANSCRN!$G:$G,D1351),
IF(AND(A1351="PSA Testing", E1351="Cost per service ($USD)"),
SUMIFS(PSA!$E:$E,PSA!$A:$A,C1351,PSA!$G:$G,D1351),
IF(AND(A1351="Colorectal Cancer Screening", E1351="Cost per service ($USD)"),
SUMIFS(COL!$E:$E,COL!$A:$A,C1351,COL!$G:$G,D1351),
IF(AND(A1351="Cervical Cancer Screening", E1351="Cost per service ($USD)"),
SUMIFS(CERV!$E:$E,CERV!$A:$A,C1351,CERV!$G:$G,D1351),
IF(AND(A1351="Cancer Screening for CKD patients", E1351="Cost per service ($USD)"),
SUMIFS(CANSCRN!$E:$E,CANSCRN!$A:$A,C1351,CANSCRN!$G:$G,D1351),
IF(AND(A1351="PSA Testing", E1351="Total Expenditure ($USD per 100,000 patients)"),
SUMIFS(PSA!$F:$F,PSA!$A:$A,C1351,PSA!$G:$G,D1351),
IF(AND(A1351="Colorectal Cancer Screening", E1351="Total Expenditure ($USD per 100,000 patients)"),
SUMIFS(COL!$F:$F,COL!$A:$A,C1351,COL!$G:$G,D1351),
IF(AND(A1351="Cervical Cancer Screening", E1351="Total Expenditure ($USD per 100,000 patients)"),
SUMIFS(CERV!$F:$F,CERV!$A:$A,C1351,CERV!$G:$G,D1351),
SUMIFS(CANSCRN!$F:$F,CANSCRN!$A:$A,C1351,CANSCRN!$G:$G,D1351))))))))))))</f>
        <v>0</v>
      </c>
    </row>
    <row r="1352" spans="1:6" x14ac:dyDescent="0.2">
      <c r="A1352" s="24" t="s">
        <v>105</v>
      </c>
      <c r="B1352" s="24" t="s">
        <v>101</v>
      </c>
      <c r="C1352" s="24" t="s">
        <v>108</v>
      </c>
      <c r="D1352" s="24">
        <v>2017</v>
      </c>
      <c r="E1352" s="24" t="s">
        <v>102</v>
      </c>
      <c r="F1352">
        <f>IF(AND(A1352="PSA Testing", E1352= "Utilization Rate (per 100,000 patients)"),
SUMIFS(PSA!$D:$D,PSA!$A:$A,C1352,PSA!$G:$G,D1352),
IF(AND(A1352="Colorectal Cancer Screening", E1352="Utilization Rate (per 100,000 patients)"),
SUMIFS(COL!$D:$D,COL!$A:$A,C1352,COL!$G:$G, D1352),
IF(AND(A1352="Cervical Cancer Screening", E1352="Utilization Rate (per 100,000 patients)"),
SUMIFS(CERV!$D:$D,CERV!$A:$A,C1352,CERV!$G:$G,D1352),
IF(AND(A1352="Cancer Screening for CKD patients", E1352="Utilization Rate (per 100,000 patients)"),
SUMIFS(CANSCRN!$D:$D,CANSCRN!$A:$A,C1352,CANSCRN!$G:$G,D1352),
IF(AND(A1352="PSA Testing", E1352="Cost per service ($USD)"),
SUMIFS(PSA!$E:$E,PSA!$A:$A,C1352,PSA!$G:$G,D1352),
IF(AND(A1352="Colorectal Cancer Screening", E1352="Cost per service ($USD)"),
SUMIFS(COL!$E:$E,COL!$A:$A,C1352,COL!$G:$G,D1352),
IF(AND(A1352="Cervical Cancer Screening", E1352="Cost per service ($USD)"),
SUMIFS(CERV!$E:$E,CERV!$A:$A,C1352,CERV!$G:$G,D1352),
IF(AND(A1352="Cancer Screening for CKD patients", E1352="Cost per service ($USD)"),
SUMIFS(CANSCRN!$E:$E,CANSCRN!$A:$A,C1352,CANSCRN!$G:$G,D1352),
IF(AND(A1352="PSA Testing", E1352="Total Expenditure ($USD per 100,000 patients)"),
SUMIFS(PSA!$F:$F,PSA!$A:$A,C1352,PSA!$G:$G,D1352),
IF(AND(A1352="Colorectal Cancer Screening", E1352="Total Expenditure ($USD per 100,000 patients)"),
SUMIFS(COL!$F:$F,COL!$A:$A,C1352,COL!$G:$G,D1352),
IF(AND(A1352="Cervical Cancer Screening", E1352="Total Expenditure ($USD per 100,000 patients)"),
SUMIFS(CERV!$F:$F,CERV!$A:$A,C1352,CERV!$G:$G,D1352),
SUMIFS(CANSCRN!$F:$F,CANSCRN!$A:$A,C1352,CANSCRN!$G:$G,D1352))))))))))))</f>
        <v>0</v>
      </c>
    </row>
    <row r="1353" spans="1:6" x14ac:dyDescent="0.2">
      <c r="A1353" s="24" t="s">
        <v>105</v>
      </c>
      <c r="B1353" s="24" t="s">
        <v>101</v>
      </c>
      <c r="C1353" s="24" t="s">
        <v>108</v>
      </c>
      <c r="D1353" s="24">
        <v>2018</v>
      </c>
      <c r="E1353" s="24" t="s">
        <v>102</v>
      </c>
      <c r="F1353">
        <f>IF(AND(A1353="PSA Testing", E1353= "Utilization Rate (per 100,000 patients)"),
SUMIFS(PSA!$D:$D,PSA!$A:$A,C1353,PSA!$G:$G,D1353),
IF(AND(A1353="Colorectal Cancer Screening", E1353="Utilization Rate (per 100,000 patients)"),
SUMIFS(COL!$D:$D,COL!$A:$A,C1353,COL!$G:$G, D1353),
IF(AND(A1353="Cervical Cancer Screening", E1353="Utilization Rate (per 100,000 patients)"),
SUMIFS(CERV!$D:$D,CERV!$A:$A,C1353,CERV!$G:$G,D1353),
IF(AND(A1353="Cancer Screening for CKD patients", E1353="Utilization Rate (per 100,000 patients)"),
SUMIFS(CANSCRN!$D:$D,CANSCRN!$A:$A,C1353,CANSCRN!$G:$G,D1353),
IF(AND(A1353="PSA Testing", E1353="Cost per service ($USD)"),
SUMIFS(PSA!$E:$E,PSA!$A:$A,C1353,PSA!$G:$G,D1353),
IF(AND(A1353="Colorectal Cancer Screening", E1353="Cost per service ($USD)"),
SUMIFS(COL!$E:$E,COL!$A:$A,C1353,COL!$G:$G,D1353),
IF(AND(A1353="Cervical Cancer Screening", E1353="Cost per service ($USD)"),
SUMIFS(CERV!$E:$E,CERV!$A:$A,C1353,CERV!$G:$G,D1353),
IF(AND(A1353="Cancer Screening for CKD patients", E1353="Cost per service ($USD)"),
SUMIFS(CANSCRN!$E:$E,CANSCRN!$A:$A,C1353,CANSCRN!$G:$G,D1353),
IF(AND(A1353="PSA Testing", E1353="Total Expenditure ($USD per 100,000 patients)"),
SUMIFS(PSA!$F:$F,PSA!$A:$A,C1353,PSA!$G:$G,D1353),
IF(AND(A1353="Colorectal Cancer Screening", E1353="Total Expenditure ($USD per 100,000 patients)"),
SUMIFS(COL!$F:$F,COL!$A:$A,C1353,COL!$G:$G,D1353),
IF(AND(A1353="Cervical Cancer Screening", E1353="Total Expenditure ($USD per 100,000 patients)"),
SUMIFS(CERV!$F:$F,CERV!$A:$A,C1353,CERV!$G:$G,D1353),
SUMIFS(CANSCRN!$F:$F,CANSCRN!$A:$A,C1353,CANSCRN!$G:$G,D1353))))))))))))</f>
        <v>0</v>
      </c>
    </row>
    <row r="1354" spans="1:6" x14ac:dyDescent="0.2">
      <c r="A1354" s="24" t="s">
        <v>105</v>
      </c>
      <c r="B1354" s="24" t="s">
        <v>101</v>
      </c>
      <c r="C1354" s="24" t="s">
        <v>108</v>
      </c>
      <c r="D1354" s="24">
        <v>2019</v>
      </c>
      <c r="E1354" s="24" t="s">
        <v>102</v>
      </c>
      <c r="F1354">
        <f>IF(AND(A1354="PSA Testing", E1354= "Utilization Rate (per 100,000 patients)"),
SUMIFS(PSA!$D:$D,PSA!$A:$A,C1354,PSA!$G:$G,D1354),
IF(AND(A1354="Colorectal Cancer Screening", E1354="Utilization Rate (per 100,000 patients)"),
SUMIFS(COL!$D:$D,COL!$A:$A,C1354,COL!$G:$G, D1354),
IF(AND(A1354="Cervical Cancer Screening", E1354="Utilization Rate (per 100,000 patients)"),
SUMIFS(CERV!$D:$D,CERV!$A:$A,C1354,CERV!$G:$G,D1354),
IF(AND(A1354="Cancer Screening for CKD patients", E1354="Utilization Rate (per 100,000 patients)"),
SUMIFS(CANSCRN!$D:$D,CANSCRN!$A:$A,C1354,CANSCRN!$G:$G,D1354),
IF(AND(A1354="PSA Testing", E1354="Cost per service ($USD)"),
SUMIFS(PSA!$E:$E,PSA!$A:$A,C1354,PSA!$G:$G,D1354),
IF(AND(A1354="Colorectal Cancer Screening", E1354="Cost per service ($USD)"),
SUMIFS(COL!$E:$E,COL!$A:$A,C1354,COL!$G:$G,D1354),
IF(AND(A1354="Cervical Cancer Screening", E1354="Cost per service ($USD)"),
SUMIFS(CERV!$E:$E,CERV!$A:$A,C1354,CERV!$G:$G,D1354),
IF(AND(A1354="Cancer Screening for CKD patients", E1354="Cost per service ($USD)"),
SUMIFS(CANSCRN!$E:$E,CANSCRN!$A:$A,C1354,CANSCRN!$G:$G,D1354),
IF(AND(A1354="PSA Testing", E1354="Total Expenditure ($USD per 100,000 patients)"),
SUMIFS(PSA!$F:$F,PSA!$A:$A,C1354,PSA!$G:$G,D1354),
IF(AND(A1354="Colorectal Cancer Screening", E1354="Total Expenditure ($USD per 100,000 patients)"),
SUMIFS(COL!$F:$F,COL!$A:$A,C1354,COL!$G:$G,D1354),
IF(AND(A1354="Cervical Cancer Screening", E1354="Total Expenditure ($USD per 100,000 patients)"),
SUMIFS(CERV!$F:$F,CERV!$A:$A,C1354,CERV!$G:$G,D1354),
SUMIFS(CANSCRN!$F:$F,CANSCRN!$A:$A,C1354,CANSCRN!$G:$G,D1354))))))))))))</f>
        <v>0</v>
      </c>
    </row>
    <row r="1355" spans="1:6" x14ac:dyDescent="0.2">
      <c r="A1355" s="24" t="s">
        <v>105</v>
      </c>
      <c r="B1355" s="24" t="s">
        <v>101</v>
      </c>
      <c r="C1355" s="24" t="s">
        <v>50</v>
      </c>
      <c r="D1355" s="24">
        <v>2009</v>
      </c>
      <c r="E1355" s="24" t="s">
        <v>102</v>
      </c>
      <c r="F1355">
        <f>IF(AND(A1355="PSA Testing", E1355= "Utilization Rate (per 100,000 patients)"),
SUMIFS(PSA!$D:$D,PSA!$A:$A,C1355,PSA!$G:$G,D1355),
IF(AND(A1355="Colorectal Cancer Screening", E1355="Utilization Rate (per 100,000 patients)"),
SUMIFS(COL!$D:$D,COL!$A:$A,C1355,COL!$G:$G, D1355),
IF(AND(A1355="Cervical Cancer Screening", E1355="Utilization Rate (per 100,000 patients)"),
SUMIFS(CERV!$D:$D,CERV!$A:$A,C1355,CERV!$G:$G,D1355),
IF(AND(A1355="Cancer Screening for CKD patients", E1355="Utilization Rate (per 100,000 patients)"),
SUMIFS(CANSCRN!$D:$D,CANSCRN!$A:$A,C1355,CANSCRN!$G:$G,D1355),
IF(AND(A1355="PSA Testing", E1355="Cost per service ($USD)"),
SUMIFS(PSA!$E:$E,PSA!$A:$A,C1355,PSA!$G:$G,D1355),
IF(AND(A1355="Colorectal Cancer Screening", E1355="Cost per service ($USD)"),
SUMIFS(COL!$E:$E,COL!$A:$A,C1355,COL!$G:$G,D1355),
IF(AND(A1355="Cervical Cancer Screening", E1355="Cost per service ($USD)"),
SUMIFS(CERV!$E:$E,CERV!$A:$A,C1355,CERV!$G:$G,D1355),
IF(AND(A1355="Cancer Screening for CKD patients", E1355="Cost per service ($USD)"),
SUMIFS(CANSCRN!$E:$E,CANSCRN!$A:$A,C1355,CANSCRN!$G:$G,D1355),
IF(AND(A1355="PSA Testing", E1355="Total Expenditure ($USD per 100,000 patients)"),
SUMIFS(PSA!$F:$F,PSA!$A:$A,C1355,PSA!$G:$G,D1355),
IF(AND(A1355="Colorectal Cancer Screening", E1355="Total Expenditure ($USD per 100,000 patients)"),
SUMIFS(COL!$F:$F,COL!$A:$A,C1355,COL!$G:$G,D1355),
IF(AND(A1355="Cervical Cancer Screening", E1355="Total Expenditure ($USD per 100,000 patients)"),
SUMIFS(CERV!$F:$F,CERV!$A:$A,C1355,CERV!$G:$G,D1355),
SUMIFS(CANSCRN!$F:$F,CANSCRN!$A:$A,C1355,CANSCRN!$G:$G,D1355))))))))))))</f>
        <v>12435.633367662203</v>
      </c>
    </row>
    <row r="1356" spans="1:6" x14ac:dyDescent="0.2">
      <c r="A1356" s="24" t="s">
        <v>105</v>
      </c>
      <c r="B1356" s="24" t="s">
        <v>101</v>
      </c>
      <c r="C1356" s="24" t="s">
        <v>50</v>
      </c>
      <c r="D1356" s="24">
        <v>2010</v>
      </c>
      <c r="E1356" s="24" t="s">
        <v>102</v>
      </c>
      <c r="F1356">
        <f>IF(AND(A1356="PSA Testing", E1356= "Utilization Rate (per 100,000 patients)"),
SUMIFS(PSA!$D:$D,PSA!$A:$A,C1356,PSA!$G:$G,D1356),
IF(AND(A1356="Colorectal Cancer Screening", E1356="Utilization Rate (per 100,000 patients)"),
SUMIFS(COL!$D:$D,COL!$A:$A,C1356,COL!$G:$G, D1356),
IF(AND(A1356="Cervical Cancer Screening", E1356="Utilization Rate (per 100,000 patients)"),
SUMIFS(CERV!$D:$D,CERV!$A:$A,C1356,CERV!$G:$G,D1356),
IF(AND(A1356="Cancer Screening for CKD patients", E1356="Utilization Rate (per 100,000 patients)"),
SUMIFS(CANSCRN!$D:$D,CANSCRN!$A:$A,C1356,CANSCRN!$G:$G,D1356),
IF(AND(A1356="PSA Testing", E1356="Cost per service ($USD)"),
SUMIFS(PSA!$E:$E,PSA!$A:$A,C1356,PSA!$G:$G,D1356),
IF(AND(A1356="Colorectal Cancer Screening", E1356="Cost per service ($USD)"),
SUMIFS(COL!$E:$E,COL!$A:$A,C1356,COL!$G:$G,D1356),
IF(AND(A1356="Cervical Cancer Screening", E1356="Cost per service ($USD)"),
SUMIFS(CERV!$E:$E,CERV!$A:$A,C1356,CERV!$G:$G,D1356),
IF(AND(A1356="Cancer Screening for CKD patients", E1356="Cost per service ($USD)"),
SUMIFS(CANSCRN!$E:$E,CANSCRN!$A:$A,C1356,CANSCRN!$G:$G,D1356),
IF(AND(A1356="PSA Testing", E1356="Total Expenditure ($USD per 100,000 patients)"),
SUMIFS(PSA!$F:$F,PSA!$A:$A,C1356,PSA!$G:$G,D1356),
IF(AND(A1356="Colorectal Cancer Screening", E1356="Total Expenditure ($USD per 100,000 patients)"),
SUMIFS(COL!$F:$F,COL!$A:$A,C1356,COL!$G:$G,D1356),
IF(AND(A1356="Cervical Cancer Screening", E1356="Total Expenditure ($USD per 100,000 patients)"),
SUMIFS(CERV!$F:$F,CERV!$A:$A,C1356,CERV!$G:$G,D1356),
SUMIFS(CANSCRN!$F:$F,CANSCRN!$A:$A,C1356,CANSCRN!$G:$G,D1356))))))))))))</f>
        <v>11346.086346086347</v>
      </c>
    </row>
    <row r="1357" spans="1:6" x14ac:dyDescent="0.2">
      <c r="A1357" s="24" t="s">
        <v>105</v>
      </c>
      <c r="B1357" s="24" t="s">
        <v>101</v>
      </c>
      <c r="C1357" s="24" t="s">
        <v>50</v>
      </c>
      <c r="D1357" s="24">
        <v>2011</v>
      </c>
      <c r="E1357" s="24" t="s">
        <v>102</v>
      </c>
      <c r="F1357">
        <f>IF(AND(A1357="PSA Testing", E1357= "Utilization Rate (per 100,000 patients)"),
SUMIFS(PSA!$D:$D,PSA!$A:$A,C1357,PSA!$G:$G,D1357),
IF(AND(A1357="Colorectal Cancer Screening", E1357="Utilization Rate (per 100,000 patients)"),
SUMIFS(COL!$D:$D,COL!$A:$A,C1357,COL!$G:$G, D1357),
IF(AND(A1357="Cervical Cancer Screening", E1357="Utilization Rate (per 100,000 patients)"),
SUMIFS(CERV!$D:$D,CERV!$A:$A,C1357,CERV!$G:$G,D1357),
IF(AND(A1357="Cancer Screening for CKD patients", E1357="Utilization Rate (per 100,000 patients)"),
SUMIFS(CANSCRN!$D:$D,CANSCRN!$A:$A,C1357,CANSCRN!$G:$G,D1357),
IF(AND(A1357="PSA Testing", E1357="Cost per service ($USD)"),
SUMIFS(PSA!$E:$E,PSA!$A:$A,C1357,PSA!$G:$G,D1357),
IF(AND(A1357="Colorectal Cancer Screening", E1357="Cost per service ($USD)"),
SUMIFS(COL!$E:$E,COL!$A:$A,C1357,COL!$G:$G,D1357),
IF(AND(A1357="Cervical Cancer Screening", E1357="Cost per service ($USD)"),
SUMIFS(CERV!$E:$E,CERV!$A:$A,C1357,CERV!$G:$G,D1357),
IF(AND(A1357="Cancer Screening for CKD patients", E1357="Cost per service ($USD)"),
SUMIFS(CANSCRN!$E:$E,CANSCRN!$A:$A,C1357,CANSCRN!$G:$G,D1357),
IF(AND(A1357="PSA Testing", E1357="Total Expenditure ($USD per 100,000 patients)"),
SUMIFS(PSA!$F:$F,PSA!$A:$A,C1357,PSA!$G:$G,D1357),
IF(AND(A1357="Colorectal Cancer Screening", E1357="Total Expenditure ($USD per 100,000 patients)"),
SUMIFS(COL!$F:$F,COL!$A:$A,C1357,COL!$G:$G,D1357),
IF(AND(A1357="Cervical Cancer Screening", E1357="Total Expenditure ($USD per 100,000 patients)"),
SUMIFS(CERV!$F:$F,CERV!$A:$A,C1357,CERV!$G:$G,D1357),
SUMIFS(CANSCRN!$F:$F,CANSCRN!$A:$A,C1357,CANSCRN!$G:$G,D1357))))))))))))</f>
        <v>8943.9419757941196</v>
      </c>
    </row>
    <row r="1358" spans="1:6" x14ac:dyDescent="0.2">
      <c r="A1358" s="24" t="s">
        <v>105</v>
      </c>
      <c r="B1358" s="24" t="s">
        <v>101</v>
      </c>
      <c r="C1358" s="24" t="s">
        <v>50</v>
      </c>
      <c r="D1358" s="24">
        <v>2012</v>
      </c>
      <c r="E1358" s="24" t="s">
        <v>102</v>
      </c>
      <c r="F1358">
        <f>IF(AND(A1358="PSA Testing", E1358= "Utilization Rate (per 100,000 patients)"),
SUMIFS(PSA!$D:$D,PSA!$A:$A,C1358,PSA!$G:$G,D1358),
IF(AND(A1358="Colorectal Cancer Screening", E1358="Utilization Rate (per 100,000 patients)"),
SUMIFS(COL!$D:$D,COL!$A:$A,C1358,COL!$G:$G, D1358),
IF(AND(A1358="Cervical Cancer Screening", E1358="Utilization Rate (per 100,000 patients)"),
SUMIFS(CERV!$D:$D,CERV!$A:$A,C1358,CERV!$G:$G,D1358),
IF(AND(A1358="Cancer Screening for CKD patients", E1358="Utilization Rate (per 100,000 patients)"),
SUMIFS(CANSCRN!$D:$D,CANSCRN!$A:$A,C1358,CANSCRN!$G:$G,D1358),
IF(AND(A1358="PSA Testing", E1358="Cost per service ($USD)"),
SUMIFS(PSA!$E:$E,PSA!$A:$A,C1358,PSA!$G:$G,D1358),
IF(AND(A1358="Colorectal Cancer Screening", E1358="Cost per service ($USD)"),
SUMIFS(COL!$E:$E,COL!$A:$A,C1358,COL!$G:$G,D1358),
IF(AND(A1358="Cervical Cancer Screening", E1358="Cost per service ($USD)"),
SUMIFS(CERV!$E:$E,CERV!$A:$A,C1358,CERV!$G:$G,D1358),
IF(AND(A1358="Cancer Screening for CKD patients", E1358="Cost per service ($USD)"),
SUMIFS(CANSCRN!$E:$E,CANSCRN!$A:$A,C1358,CANSCRN!$G:$G,D1358),
IF(AND(A1358="PSA Testing", E1358="Total Expenditure ($USD per 100,000 patients)"),
SUMIFS(PSA!$F:$F,PSA!$A:$A,C1358,PSA!$G:$G,D1358),
IF(AND(A1358="Colorectal Cancer Screening", E1358="Total Expenditure ($USD per 100,000 patients)"),
SUMIFS(COL!$F:$F,COL!$A:$A,C1358,COL!$G:$G,D1358),
IF(AND(A1358="Cervical Cancer Screening", E1358="Total Expenditure ($USD per 100,000 patients)"),
SUMIFS(CERV!$F:$F,CERV!$A:$A,C1358,CERV!$G:$G,D1358),
SUMIFS(CANSCRN!$F:$F,CANSCRN!$A:$A,C1358,CANSCRN!$G:$G,D1358))))))))))))</f>
        <v>8087.5958573800299</v>
      </c>
    </row>
    <row r="1359" spans="1:6" x14ac:dyDescent="0.2">
      <c r="A1359" s="24" t="s">
        <v>105</v>
      </c>
      <c r="B1359" s="24" t="s">
        <v>101</v>
      </c>
      <c r="C1359" s="24" t="s">
        <v>50</v>
      </c>
      <c r="D1359" s="24">
        <v>2013</v>
      </c>
      <c r="E1359" s="24" t="s">
        <v>102</v>
      </c>
      <c r="F1359">
        <f>IF(AND(A1359="PSA Testing", E1359= "Utilization Rate (per 100,000 patients)"),
SUMIFS(PSA!$D:$D,PSA!$A:$A,C1359,PSA!$G:$G,D1359),
IF(AND(A1359="Colorectal Cancer Screening", E1359="Utilization Rate (per 100,000 patients)"),
SUMIFS(COL!$D:$D,COL!$A:$A,C1359,COL!$G:$G, D1359),
IF(AND(A1359="Cervical Cancer Screening", E1359="Utilization Rate (per 100,000 patients)"),
SUMIFS(CERV!$D:$D,CERV!$A:$A,C1359,CERV!$G:$G,D1359),
IF(AND(A1359="Cancer Screening for CKD patients", E1359="Utilization Rate (per 100,000 patients)"),
SUMIFS(CANSCRN!$D:$D,CANSCRN!$A:$A,C1359,CANSCRN!$G:$G,D1359),
IF(AND(A1359="PSA Testing", E1359="Cost per service ($USD)"),
SUMIFS(PSA!$E:$E,PSA!$A:$A,C1359,PSA!$G:$G,D1359),
IF(AND(A1359="Colorectal Cancer Screening", E1359="Cost per service ($USD)"),
SUMIFS(COL!$E:$E,COL!$A:$A,C1359,COL!$G:$G,D1359),
IF(AND(A1359="Cervical Cancer Screening", E1359="Cost per service ($USD)"),
SUMIFS(CERV!$E:$E,CERV!$A:$A,C1359,CERV!$G:$G,D1359),
IF(AND(A1359="Cancer Screening for CKD patients", E1359="Cost per service ($USD)"),
SUMIFS(CANSCRN!$E:$E,CANSCRN!$A:$A,C1359,CANSCRN!$G:$G,D1359),
IF(AND(A1359="PSA Testing", E1359="Total Expenditure ($USD per 100,000 patients)"),
SUMIFS(PSA!$F:$F,PSA!$A:$A,C1359,PSA!$G:$G,D1359),
IF(AND(A1359="Colorectal Cancer Screening", E1359="Total Expenditure ($USD per 100,000 patients)"),
SUMIFS(COL!$F:$F,COL!$A:$A,C1359,COL!$G:$G,D1359),
IF(AND(A1359="Cervical Cancer Screening", E1359="Total Expenditure ($USD per 100,000 patients)"),
SUMIFS(CERV!$F:$F,CERV!$A:$A,C1359,CERV!$G:$G,D1359),
SUMIFS(CANSCRN!$F:$F,CANSCRN!$A:$A,C1359,CANSCRN!$G:$G,D1359))))))))))))</f>
        <v>7376.8133810052195</v>
      </c>
    </row>
    <row r="1360" spans="1:6" x14ac:dyDescent="0.2">
      <c r="A1360" s="24" t="s">
        <v>105</v>
      </c>
      <c r="B1360" s="24" t="s">
        <v>101</v>
      </c>
      <c r="C1360" s="24" t="s">
        <v>50</v>
      </c>
      <c r="D1360" s="24">
        <v>2014</v>
      </c>
      <c r="E1360" s="24" t="s">
        <v>102</v>
      </c>
      <c r="F1360">
        <f>IF(AND(A1360="PSA Testing", E1360= "Utilization Rate (per 100,000 patients)"),
SUMIFS(PSA!$D:$D,PSA!$A:$A,C1360,PSA!$G:$G,D1360),
IF(AND(A1360="Colorectal Cancer Screening", E1360="Utilization Rate (per 100,000 patients)"),
SUMIFS(COL!$D:$D,COL!$A:$A,C1360,COL!$G:$G, D1360),
IF(AND(A1360="Cervical Cancer Screening", E1360="Utilization Rate (per 100,000 patients)"),
SUMIFS(CERV!$D:$D,CERV!$A:$A,C1360,CERV!$G:$G,D1360),
IF(AND(A1360="Cancer Screening for CKD patients", E1360="Utilization Rate (per 100,000 patients)"),
SUMIFS(CANSCRN!$D:$D,CANSCRN!$A:$A,C1360,CANSCRN!$G:$G,D1360),
IF(AND(A1360="PSA Testing", E1360="Cost per service ($USD)"),
SUMIFS(PSA!$E:$E,PSA!$A:$A,C1360,PSA!$G:$G,D1360),
IF(AND(A1360="Colorectal Cancer Screening", E1360="Cost per service ($USD)"),
SUMIFS(COL!$E:$E,COL!$A:$A,C1360,COL!$G:$G,D1360),
IF(AND(A1360="Cervical Cancer Screening", E1360="Cost per service ($USD)"),
SUMIFS(CERV!$E:$E,CERV!$A:$A,C1360,CERV!$G:$G,D1360),
IF(AND(A1360="Cancer Screening for CKD patients", E1360="Cost per service ($USD)"),
SUMIFS(CANSCRN!$E:$E,CANSCRN!$A:$A,C1360,CANSCRN!$G:$G,D1360),
IF(AND(A1360="PSA Testing", E1360="Total Expenditure ($USD per 100,000 patients)"),
SUMIFS(PSA!$F:$F,PSA!$A:$A,C1360,PSA!$G:$G,D1360),
IF(AND(A1360="Colorectal Cancer Screening", E1360="Total Expenditure ($USD per 100,000 patients)"),
SUMIFS(COL!$F:$F,COL!$A:$A,C1360,COL!$G:$G,D1360),
IF(AND(A1360="Cervical Cancer Screening", E1360="Total Expenditure ($USD per 100,000 patients)"),
SUMIFS(CERV!$F:$F,CERV!$A:$A,C1360,CERV!$G:$G,D1360),
SUMIFS(CANSCRN!$F:$F,CANSCRN!$A:$A,C1360,CANSCRN!$G:$G,D1360))))))))))))</f>
        <v>6048.7038491751764</v>
      </c>
    </row>
    <row r="1361" spans="1:6" x14ac:dyDescent="0.2">
      <c r="A1361" s="24" t="s">
        <v>105</v>
      </c>
      <c r="B1361" s="24" t="s">
        <v>101</v>
      </c>
      <c r="C1361" s="24" t="s">
        <v>50</v>
      </c>
      <c r="D1361" s="24">
        <v>2015</v>
      </c>
      <c r="E1361" s="24" t="s">
        <v>102</v>
      </c>
      <c r="F1361">
        <f>IF(AND(A1361="PSA Testing", E1361= "Utilization Rate (per 100,000 patients)"),
SUMIFS(PSA!$D:$D,PSA!$A:$A,C1361,PSA!$G:$G,D1361),
IF(AND(A1361="Colorectal Cancer Screening", E1361="Utilization Rate (per 100,000 patients)"),
SUMIFS(COL!$D:$D,COL!$A:$A,C1361,COL!$G:$G, D1361),
IF(AND(A1361="Cervical Cancer Screening", E1361="Utilization Rate (per 100,000 patients)"),
SUMIFS(CERV!$D:$D,CERV!$A:$A,C1361,CERV!$G:$G,D1361),
IF(AND(A1361="Cancer Screening for CKD patients", E1361="Utilization Rate (per 100,000 patients)"),
SUMIFS(CANSCRN!$D:$D,CANSCRN!$A:$A,C1361,CANSCRN!$G:$G,D1361),
IF(AND(A1361="PSA Testing", E1361="Cost per service ($USD)"),
SUMIFS(PSA!$E:$E,PSA!$A:$A,C1361,PSA!$G:$G,D1361),
IF(AND(A1361="Colorectal Cancer Screening", E1361="Cost per service ($USD)"),
SUMIFS(COL!$E:$E,COL!$A:$A,C1361,COL!$G:$G,D1361),
IF(AND(A1361="Cervical Cancer Screening", E1361="Cost per service ($USD)"),
SUMIFS(CERV!$E:$E,CERV!$A:$A,C1361,CERV!$G:$G,D1361),
IF(AND(A1361="Cancer Screening for CKD patients", E1361="Cost per service ($USD)"),
SUMIFS(CANSCRN!$E:$E,CANSCRN!$A:$A,C1361,CANSCRN!$G:$G,D1361),
IF(AND(A1361="PSA Testing", E1361="Total Expenditure ($USD per 100,000 patients)"),
SUMIFS(PSA!$F:$F,PSA!$A:$A,C1361,PSA!$G:$G,D1361),
IF(AND(A1361="Colorectal Cancer Screening", E1361="Total Expenditure ($USD per 100,000 patients)"),
SUMIFS(COL!$F:$F,COL!$A:$A,C1361,COL!$G:$G,D1361),
IF(AND(A1361="Cervical Cancer Screening", E1361="Total Expenditure ($USD per 100,000 patients)"),
SUMIFS(CERV!$F:$F,CERV!$A:$A,C1361,CERV!$G:$G,D1361),
SUMIFS(CANSCRN!$F:$F,CANSCRN!$A:$A,C1361,CANSCRN!$G:$G,D1361))))))))))))</f>
        <v>5298.2528688100892</v>
      </c>
    </row>
    <row r="1362" spans="1:6" x14ac:dyDescent="0.2">
      <c r="A1362" s="24" t="s">
        <v>105</v>
      </c>
      <c r="B1362" s="24" t="s">
        <v>101</v>
      </c>
      <c r="C1362" s="24" t="s">
        <v>50</v>
      </c>
      <c r="D1362" s="24">
        <v>2016</v>
      </c>
      <c r="E1362" s="24" t="s">
        <v>102</v>
      </c>
      <c r="F1362">
        <f>IF(AND(A1362="PSA Testing", E1362= "Utilization Rate (per 100,000 patients)"),
SUMIFS(PSA!$D:$D,PSA!$A:$A,C1362,PSA!$G:$G,D1362),
IF(AND(A1362="Colorectal Cancer Screening", E1362="Utilization Rate (per 100,000 patients)"),
SUMIFS(COL!$D:$D,COL!$A:$A,C1362,COL!$G:$G, D1362),
IF(AND(A1362="Cervical Cancer Screening", E1362="Utilization Rate (per 100,000 patients)"),
SUMIFS(CERV!$D:$D,CERV!$A:$A,C1362,CERV!$G:$G,D1362),
IF(AND(A1362="Cancer Screening for CKD patients", E1362="Utilization Rate (per 100,000 patients)"),
SUMIFS(CANSCRN!$D:$D,CANSCRN!$A:$A,C1362,CANSCRN!$G:$G,D1362),
IF(AND(A1362="PSA Testing", E1362="Cost per service ($USD)"),
SUMIFS(PSA!$E:$E,PSA!$A:$A,C1362,PSA!$G:$G,D1362),
IF(AND(A1362="Colorectal Cancer Screening", E1362="Cost per service ($USD)"),
SUMIFS(COL!$E:$E,COL!$A:$A,C1362,COL!$G:$G,D1362),
IF(AND(A1362="Cervical Cancer Screening", E1362="Cost per service ($USD)"),
SUMIFS(CERV!$E:$E,CERV!$A:$A,C1362,CERV!$G:$G,D1362),
IF(AND(A1362="Cancer Screening for CKD patients", E1362="Cost per service ($USD)"),
SUMIFS(CANSCRN!$E:$E,CANSCRN!$A:$A,C1362,CANSCRN!$G:$G,D1362),
IF(AND(A1362="PSA Testing", E1362="Total Expenditure ($USD per 100,000 patients)"),
SUMIFS(PSA!$F:$F,PSA!$A:$A,C1362,PSA!$G:$G,D1362),
IF(AND(A1362="Colorectal Cancer Screening", E1362="Total Expenditure ($USD per 100,000 patients)"),
SUMIFS(COL!$F:$F,COL!$A:$A,C1362,COL!$G:$G,D1362),
IF(AND(A1362="Cervical Cancer Screening", E1362="Total Expenditure ($USD per 100,000 patients)"),
SUMIFS(CERV!$F:$F,CERV!$A:$A,C1362,CERV!$G:$G,D1362),
SUMIFS(CANSCRN!$F:$F,CANSCRN!$A:$A,C1362,CANSCRN!$G:$G,D1362))))))))))))</f>
        <v>5752.8453262018784</v>
      </c>
    </row>
    <row r="1363" spans="1:6" x14ac:dyDescent="0.2">
      <c r="A1363" s="24" t="s">
        <v>105</v>
      </c>
      <c r="B1363" s="24" t="s">
        <v>101</v>
      </c>
      <c r="C1363" s="24" t="s">
        <v>50</v>
      </c>
      <c r="D1363" s="24">
        <v>2017</v>
      </c>
      <c r="E1363" s="24" t="s">
        <v>102</v>
      </c>
      <c r="F1363">
        <f>IF(AND(A1363="PSA Testing", E1363= "Utilization Rate (per 100,000 patients)"),
SUMIFS(PSA!$D:$D,PSA!$A:$A,C1363,PSA!$G:$G,D1363),
IF(AND(A1363="Colorectal Cancer Screening", E1363="Utilization Rate (per 100,000 patients)"),
SUMIFS(COL!$D:$D,COL!$A:$A,C1363,COL!$G:$G, D1363),
IF(AND(A1363="Cervical Cancer Screening", E1363="Utilization Rate (per 100,000 patients)"),
SUMIFS(CERV!$D:$D,CERV!$A:$A,C1363,CERV!$G:$G,D1363),
IF(AND(A1363="Cancer Screening for CKD patients", E1363="Utilization Rate (per 100,000 patients)"),
SUMIFS(CANSCRN!$D:$D,CANSCRN!$A:$A,C1363,CANSCRN!$G:$G,D1363),
IF(AND(A1363="PSA Testing", E1363="Cost per service ($USD)"),
SUMIFS(PSA!$E:$E,PSA!$A:$A,C1363,PSA!$G:$G,D1363),
IF(AND(A1363="Colorectal Cancer Screening", E1363="Cost per service ($USD)"),
SUMIFS(COL!$E:$E,COL!$A:$A,C1363,COL!$G:$G,D1363),
IF(AND(A1363="Cervical Cancer Screening", E1363="Cost per service ($USD)"),
SUMIFS(CERV!$E:$E,CERV!$A:$A,C1363,CERV!$G:$G,D1363),
IF(AND(A1363="Cancer Screening for CKD patients", E1363="Cost per service ($USD)"),
SUMIFS(CANSCRN!$E:$E,CANSCRN!$A:$A,C1363,CANSCRN!$G:$G,D1363),
IF(AND(A1363="PSA Testing", E1363="Total Expenditure ($USD per 100,000 patients)"),
SUMIFS(PSA!$F:$F,PSA!$A:$A,C1363,PSA!$G:$G,D1363),
IF(AND(A1363="Colorectal Cancer Screening", E1363="Total Expenditure ($USD per 100,000 patients)"),
SUMIFS(COL!$F:$F,COL!$A:$A,C1363,COL!$G:$G,D1363),
IF(AND(A1363="Cervical Cancer Screening", E1363="Total Expenditure ($USD per 100,000 patients)"),
SUMIFS(CERV!$F:$F,CERV!$A:$A,C1363,CERV!$G:$G,D1363),
SUMIFS(CANSCRN!$F:$F,CANSCRN!$A:$A,C1363,CANSCRN!$G:$G,D1363))))))))))))</f>
        <v>5494.8466410033525</v>
      </c>
    </row>
    <row r="1364" spans="1:6" x14ac:dyDescent="0.2">
      <c r="A1364" s="24" t="s">
        <v>105</v>
      </c>
      <c r="B1364" s="24" t="s">
        <v>101</v>
      </c>
      <c r="C1364" s="24" t="s">
        <v>50</v>
      </c>
      <c r="D1364" s="24">
        <v>2018</v>
      </c>
      <c r="E1364" s="24" t="s">
        <v>102</v>
      </c>
      <c r="F1364">
        <f>IF(AND(A1364="PSA Testing", E1364= "Utilization Rate (per 100,000 patients)"),
SUMIFS(PSA!$D:$D,PSA!$A:$A,C1364,PSA!$G:$G,D1364),
IF(AND(A1364="Colorectal Cancer Screening", E1364="Utilization Rate (per 100,000 patients)"),
SUMIFS(COL!$D:$D,COL!$A:$A,C1364,COL!$G:$G, D1364),
IF(AND(A1364="Cervical Cancer Screening", E1364="Utilization Rate (per 100,000 patients)"),
SUMIFS(CERV!$D:$D,CERV!$A:$A,C1364,CERV!$G:$G,D1364),
IF(AND(A1364="Cancer Screening for CKD patients", E1364="Utilization Rate (per 100,000 patients)"),
SUMIFS(CANSCRN!$D:$D,CANSCRN!$A:$A,C1364,CANSCRN!$G:$G,D1364),
IF(AND(A1364="PSA Testing", E1364="Cost per service ($USD)"),
SUMIFS(PSA!$E:$E,PSA!$A:$A,C1364,PSA!$G:$G,D1364),
IF(AND(A1364="Colorectal Cancer Screening", E1364="Cost per service ($USD)"),
SUMIFS(COL!$E:$E,COL!$A:$A,C1364,COL!$G:$G,D1364),
IF(AND(A1364="Cervical Cancer Screening", E1364="Cost per service ($USD)"),
SUMIFS(CERV!$E:$E,CERV!$A:$A,C1364,CERV!$G:$G,D1364),
IF(AND(A1364="Cancer Screening for CKD patients", E1364="Cost per service ($USD)"),
SUMIFS(CANSCRN!$E:$E,CANSCRN!$A:$A,C1364,CANSCRN!$G:$G,D1364),
IF(AND(A1364="PSA Testing", E1364="Total Expenditure ($USD per 100,000 patients)"),
SUMIFS(PSA!$F:$F,PSA!$A:$A,C1364,PSA!$G:$G,D1364),
IF(AND(A1364="Colorectal Cancer Screening", E1364="Total Expenditure ($USD per 100,000 patients)"),
SUMIFS(COL!$F:$F,COL!$A:$A,C1364,COL!$G:$G,D1364),
IF(AND(A1364="Cervical Cancer Screening", E1364="Total Expenditure ($USD per 100,000 patients)"),
SUMIFS(CERV!$F:$F,CERV!$A:$A,C1364,CERV!$G:$G,D1364),
SUMIFS(CANSCRN!$F:$F,CANSCRN!$A:$A,C1364,CANSCRN!$G:$G,D1364))))))))))))</f>
        <v>5547.2512871616009</v>
      </c>
    </row>
    <row r="1365" spans="1:6" x14ac:dyDescent="0.2">
      <c r="A1365" s="24" t="s">
        <v>105</v>
      </c>
      <c r="B1365" s="24" t="s">
        <v>101</v>
      </c>
      <c r="C1365" s="24" t="s">
        <v>50</v>
      </c>
      <c r="D1365" s="24">
        <v>2019</v>
      </c>
      <c r="E1365" s="24" t="s">
        <v>102</v>
      </c>
      <c r="F1365">
        <f>IF(AND(A1365="PSA Testing", E1365= "Utilization Rate (per 100,000 patients)"),
SUMIFS(PSA!$D:$D,PSA!$A:$A,C1365,PSA!$G:$G,D1365),
IF(AND(A1365="Colorectal Cancer Screening", E1365="Utilization Rate (per 100,000 patients)"),
SUMIFS(COL!$D:$D,COL!$A:$A,C1365,COL!$G:$G, D1365),
IF(AND(A1365="Cervical Cancer Screening", E1365="Utilization Rate (per 100,000 patients)"),
SUMIFS(CERV!$D:$D,CERV!$A:$A,C1365,CERV!$G:$G,D1365),
IF(AND(A1365="Cancer Screening for CKD patients", E1365="Utilization Rate (per 100,000 patients)"),
SUMIFS(CANSCRN!$D:$D,CANSCRN!$A:$A,C1365,CANSCRN!$G:$G,D1365),
IF(AND(A1365="PSA Testing", E1365="Cost per service ($USD)"),
SUMIFS(PSA!$E:$E,PSA!$A:$A,C1365,PSA!$G:$G,D1365),
IF(AND(A1365="Colorectal Cancer Screening", E1365="Cost per service ($USD)"),
SUMIFS(COL!$E:$E,COL!$A:$A,C1365,COL!$G:$G,D1365),
IF(AND(A1365="Cervical Cancer Screening", E1365="Cost per service ($USD)"),
SUMIFS(CERV!$E:$E,CERV!$A:$A,C1365,CERV!$G:$G,D1365),
IF(AND(A1365="Cancer Screening for CKD patients", E1365="Cost per service ($USD)"),
SUMIFS(CANSCRN!$E:$E,CANSCRN!$A:$A,C1365,CANSCRN!$G:$G,D1365),
IF(AND(A1365="PSA Testing", E1365="Total Expenditure ($USD per 100,000 patients)"),
SUMIFS(PSA!$F:$F,PSA!$A:$A,C1365,PSA!$G:$G,D1365),
IF(AND(A1365="Colorectal Cancer Screening", E1365="Total Expenditure ($USD per 100,000 patients)"),
SUMIFS(COL!$F:$F,COL!$A:$A,C1365,COL!$G:$G,D1365),
IF(AND(A1365="Cervical Cancer Screening", E1365="Total Expenditure ($USD per 100,000 patients)"),
SUMIFS(CERV!$F:$F,CERV!$A:$A,C1365,CERV!$G:$G,D1365),
SUMIFS(CANSCRN!$F:$F,CANSCRN!$A:$A,C1365,CANSCRN!$G:$G,D1365))))))))))))</f>
        <v>5452.9201430274134</v>
      </c>
    </row>
    <row r="1366" spans="1:6" x14ac:dyDescent="0.2">
      <c r="A1366" s="24" t="s">
        <v>105</v>
      </c>
      <c r="B1366" s="24" t="s">
        <v>101</v>
      </c>
      <c r="C1366" s="24" t="s">
        <v>52</v>
      </c>
      <c r="D1366" s="24">
        <v>2009</v>
      </c>
      <c r="E1366" s="24" t="s">
        <v>102</v>
      </c>
      <c r="F1366">
        <f>IF(AND(A1366="PSA Testing", E1366= "Utilization Rate (per 100,000 patients)"),
SUMIFS(PSA!$D:$D,PSA!$A:$A,C1366,PSA!$G:$G,D1366),
IF(AND(A1366="Colorectal Cancer Screening", E1366="Utilization Rate (per 100,000 patients)"),
SUMIFS(COL!$D:$D,COL!$A:$A,C1366,COL!$G:$G, D1366),
IF(AND(A1366="Cervical Cancer Screening", E1366="Utilization Rate (per 100,000 patients)"),
SUMIFS(CERV!$D:$D,CERV!$A:$A,C1366,CERV!$G:$G,D1366),
IF(AND(A1366="Cancer Screening for CKD patients", E1366="Utilization Rate (per 100,000 patients)"),
SUMIFS(CANSCRN!$D:$D,CANSCRN!$A:$A,C1366,CANSCRN!$G:$G,D1366),
IF(AND(A1366="PSA Testing", E1366="Cost per service ($USD)"),
SUMIFS(PSA!$E:$E,PSA!$A:$A,C1366,PSA!$G:$G,D1366),
IF(AND(A1366="Colorectal Cancer Screening", E1366="Cost per service ($USD)"),
SUMIFS(COL!$E:$E,COL!$A:$A,C1366,COL!$G:$G,D1366),
IF(AND(A1366="Cervical Cancer Screening", E1366="Cost per service ($USD)"),
SUMIFS(CERV!$E:$E,CERV!$A:$A,C1366,CERV!$G:$G,D1366),
IF(AND(A1366="Cancer Screening for CKD patients", E1366="Cost per service ($USD)"),
SUMIFS(CANSCRN!$E:$E,CANSCRN!$A:$A,C1366,CANSCRN!$G:$G,D1366),
IF(AND(A1366="PSA Testing", E1366="Total Expenditure ($USD per 100,000 patients)"),
SUMIFS(PSA!$F:$F,PSA!$A:$A,C1366,PSA!$G:$G,D1366),
IF(AND(A1366="Colorectal Cancer Screening", E1366="Total Expenditure ($USD per 100,000 patients)"),
SUMIFS(COL!$F:$F,COL!$A:$A,C1366,COL!$G:$G,D1366),
IF(AND(A1366="Cervical Cancer Screening", E1366="Total Expenditure ($USD per 100,000 patients)"),
SUMIFS(CERV!$F:$F,CERV!$A:$A,C1366,CERV!$G:$G,D1366),
SUMIFS(CANSCRN!$F:$F,CANSCRN!$A:$A,C1366,CANSCRN!$G:$G,D1366))))))))))))</f>
        <v>9142.6403641881643</v>
      </c>
    </row>
    <row r="1367" spans="1:6" x14ac:dyDescent="0.2">
      <c r="A1367" s="24" t="s">
        <v>105</v>
      </c>
      <c r="B1367" s="24" t="s">
        <v>101</v>
      </c>
      <c r="C1367" s="24" t="s">
        <v>52</v>
      </c>
      <c r="D1367" s="24">
        <v>2010</v>
      </c>
      <c r="E1367" s="24" t="s">
        <v>102</v>
      </c>
      <c r="F1367">
        <f>IF(AND(A1367="PSA Testing", E1367= "Utilization Rate (per 100,000 patients)"),
SUMIFS(PSA!$D:$D,PSA!$A:$A,C1367,PSA!$G:$G,D1367),
IF(AND(A1367="Colorectal Cancer Screening", E1367="Utilization Rate (per 100,000 patients)"),
SUMIFS(COL!$D:$D,COL!$A:$A,C1367,COL!$G:$G, D1367),
IF(AND(A1367="Cervical Cancer Screening", E1367="Utilization Rate (per 100,000 patients)"),
SUMIFS(CERV!$D:$D,CERV!$A:$A,C1367,CERV!$G:$G,D1367),
IF(AND(A1367="Cancer Screening for CKD patients", E1367="Utilization Rate (per 100,000 patients)"),
SUMIFS(CANSCRN!$D:$D,CANSCRN!$A:$A,C1367,CANSCRN!$G:$G,D1367),
IF(AND(A1367="PSA Testing", E1367="Cost per service ($USD)"),
SUMIFS(PSA!$E:$E,PSA!$A:$A,C1367,PSA!$G:$G,D1367),
IF(AND(A1367="Colorectal Cancer Screening", E1367="Cost per service ($USD)"),
SUMIFS(COL!$E:$E,COL!$A:$A,C1367,COL!$G:$G,D1367),
IF(AND(A1367="Cervical Cancer Screening", E1367="Cost per service ($USD)"),
SUMIFS(CERV!$E:$E,CERV!$A:$A,C1367,CERV!$G:$G,D1367),
IF(AND(A1367="Cancer Screening for CKD patients", E1367="Cost per service ($USD)"),
SUMIFS(CANSCRN!$E:$E,CANSCRN!$A:$A,C1367,CANSCRN!$G:$G,D1367),
IF(AND(A1367="PSA Testing", E1367="Total Expenditure ($USD per 100,000 patients)"),
SUMIFS(PSA!$F:$F,PSA!$A:$A,C1367,PSA!$G:$G,D1367),
IF(AND(A1367="Colorectal Cancer Screening", E1367="Total Expenditure ($USD per 100,000 patients)"),
SUMIFS(COL!$F:$F,COL!$A:$A,C1367,COL!$G:$G,D1367),
IF(AND(A1367="Cervical Cancer Screening", E1367="Total Expenditure ($USD per 100,000 patients)"),
SUMIFS(CERV!$F:$F,CERV!$A:$A,C1367,CERV!$G:$G,D1367),
SUMIFS(CANSCRN!$F:$F,CANSCRN!$A:$A,C1367,CANSCRN!$G:$G,D1367))))))))))))</f>
        <v>7976.4628963713631</v>
      </c>
    </row>
    <row r="1368" spans="1:6" x14ac:dyDescent="0.2">
      <c r="A1368" s="24" t="s">
        <v>105</v>
      </c>
      <c r="B1368" s="24" t="s">
        <v>101</v>
      </c>
      <c r="C1368" s="24" t="s">
        <v>52</v>
      </c>
      <c r="D1368" s="24">
        <v>2011</v>
      </c>
      <c r="E1368" s="24" t="s">
        <v>102</v>
      </c>
      <c r="F1368">
        <f>IF(AND(A1368="PSA Testing", E1368= "Utilization Rate (per 100,000 patients)"),
SUMIFS(PSA!$D:$D,PSA!$A:$A,C1368,PSA!$G:$G,D1368),
IF(AND(A1368="Colorectal Cancer Screening", E1368="Utilization Rate (per 100,000 patients)"),
SUMIFS(COL!$D:$D,COL!$A:$A,C1368,COL!$G:$G, D1368),
IF(AND(A1368="Cervical Cancer Screening", E1368="Utilization Rate (per 100,000 patients)"),
SUMIFS(CERV!$D:$D,CERV!$A:$A,C1368,CERV!$G:$G,D1368),
IF(AND(A1368="Cancer Screening for CKD patients", E1368="Utilization Rate (per 100,000 patients)"),
SUMIFS(CANSCRN!$D:$D,CANSCRN!$A:$A,C1368,CANSCRN!$G:$G,D1368),
IF(AND(A1368="PSA Testing", E1368="Cost per service ($USD)"),
SUMIFS(PSA!$E:$E,PSA!$A:$A,C1368,PSA!$G:$G,D1368),
IF(AND(A1368="Colorectal Cancer Screening", E1368="Cost per service ($USD)"),
SUMIFS(COL!$E:$E,COL!$A:$A,C1368,COL!$G:$G,D1368),
IF(AND(A1368="Cervical Cancer Screening", E1368="Cost per service ($USD)"),
SUMIFS(CERV!$E:$E,CERV!$A:$A,C1368,CERV!$G:$G,D1368),
IF(AND(A1368="Cancer Screening for CKD patients", E1368="Cost per service ($USD)"),
SUMIFS(CANSCRN!$E:$E,CANSCRN!$A:$A,C1368,CANSCRN!$G:$G,D1368),
IF(AND(A1368="PSA Testing", E1368="Total Expenditure ($USD per 100,000 patients)"),
SUMIFS(PSA!$F:$F,PSA!$A:$A,C1368,PSA!$G:$G,D1368),
IF(AND(A1368="Colorectal Cancer Screening", E1368="Total Expenditure ($USD per 100,000 patients)"),
SUMIFS(COL!$F:$F,COL!$A:$A,C1368,COL!$G:$G,D1368),
IF(AND(A1368="Cervical Cancer Screening", E1368="Total Expenditure ($USD per 100,000 patients)"),
SUMIFS(CERV!$F:$F,CERV!$A:$A,C1368,CERV!$G:$G,D1368),
SUMIFS(CANSCRN!$F:$F,CANSCRN!$A:$A,C1368,CANSCRN!$G:$G,D1368))))))))))))</f>
        <v>4917.7274138466319</v>
      </c>
    </row>
    <row r="1369" spans="1:6" x14ac:dyDescent="0.2">
      <c r="A1369" s="24" t="s">
        <v>105</v>
      </c>
      <c r="B1369" s="24" t="s">
        <v>101</v>
      </c>
      <c r="C1369" s="24" t="s">
        <v>52</v>
      </c>
      <c r="D1369" s="24">
        <v>2012</v>
      </c>
      <c r="E1369" s="24" t="s">
        <v>102</v>
      </c>
      <c r="F1369">
        <f>IF(AND(A1369="PSA Testing", E1369= "Utilization Rate (per 100,000 patients)"),
SUMIFS(PSA!$D:$D,PSA!$A:$A,C1369,PSA!$G:$G,D1369),
IF(AND(A1369="Colorectal Cancer Screening", E1369="Utilization Rate (per 100,000 patients)"),
SUMIFS(COL!$D:$D,COL!$A:$A,C1369,COL!$G:$G, D1369),
IF(AND(A1369="Cervical Cancer Screening", E1369="Utilization Rate (per 100,000 patients)"),
SUMIFS(CERV!$D:$D,CERV!$A:$A,C1369,CERV!$G:$G,D1369),
IF(AND(A1369="Cancer Screening for CKD patients", E1369="Utilization Rate (per 100,000 patients)"),
SUMIFS(CANSCRN!$D:$D,CANSCRN!$A:$A,C1369,CANSCRN!$G:$G,D1369),
IF(AND(A1369="PSA Testing", E1369="Cost per service ($USD)"),
SUMIFS(PSA!$E:$E,PSA!$A:$A,C1369,PSA!$G:$G,D1369),
IF(AND(A1369="Colorectal Cancer Screening", E1369="Cost per service ($USD)"),
SUMIFS(COL!$E:$E,COL!$A:$A,C1369,COL!$G:$G,D1369),
IF(AND(A1369="Cervical Cancer Screening", E1369="Cost per service ($USD)"),
SUMIFS(CERV!$E:$E,CERV!$A:$A,C1369,CERV!$G:$G,D1369),
IF(AND(A1369="Cancer Screening for CKD patients", E1369="Cost per service ($USD)"),
SUMIFS(CANSCRN!$E:$E,CANSCRN!$A:$A,C1369,CANSCRN!$G:$G,D1369),
IF(AND(A1369="PSA Testing", E1369="Total Expenditure ($USD per 100,000 patients)"),
SUMIFS(PSA!$F:$F,PSA!$A:$A,C1369,PSA!$G:$G,D1369),
IF(AND(A1369="Colorectal Cancer Screening", E1369="Total Expenditure ($USD per 100,000 patients)"),
SUMIFS(COL!$F:$F,COL!$A:$A,C1369,COL!$G:$G,D1369),
IF(AND(A1369="Cervical Cancer Screening", E1369="Total Expenditure ($USD per 100,000 patients)"),
SUMIFS(CERV!$F:$F,CERV!$A:$A,C1369,CERV!$G:$G,D1369),
SUMIFS(CANSCRN!$F:$F,CANSCRN!$A:$A,C1369,CANSCRN!$G:$G,D1369))))))))))))</f>
        <v>3823.1924259784118</v>
      </c>
    </row>
    <row r="1370" spans="1:6" x14ac:dyDescent="0.2">
      <c r="A1370" s="24" t="s">
        <v>105</v>
      </c>
      <c r="B1370" s="24" t="s">
        <v>101</v>
      </c>
      <c r="C1370" s="24" t="s">
        <v>52</v>
      </c>
      <c r="D1370" s="24">
        <v>2013</v>
      </c>
      <c r="E1370" s="24" t="s">
        <v>102</v>
      </c>
      <c r="F1370">
        <f>IF(AND(A1370="PSA Testing", E1370= "Utilization Rate (per 100,000 patients)"),
SUMIFS(PSA!$D:$D,PSA!$A:$A,C1370,PSA!$G:$G,D1370),
IF(AND(A1370="Colorectal Cancer Screening", E1370="Utilization Rate (per 100,000 patients)"),
SUMIFS(COL!$D:$D,COL!$A:$A,C1370,COL!$G:$G, D1370),
IF(AND(A1370="Cervical Cancer Screening", E1370="Utilization Rate (per 100,000 patients)"),
SUMIFS(CERV!$D:$D,CERV!$A:$A,C1370,CERV!$G:$G,D1370),
IF(AND(A1370="Cancer Screening for CKD patients", E1370="Utilization Rate (per 100,000 patients)"),
SUMIFS(CANSCRN!$D:$D,CANSCRN!$A:$A,C1370,CANSCRN!$G:$G,D1370),
IF(AND(A1370="PSA Testing", E1370="Cost per service ($USD)"),
SUMIFS(PSA!$E:$E,PSA!$A:$A,C1370,PSA!$G:$G,D1370),
IF(AND(A1370="Colorectal Cancer Screening", E1370="Cost per service ($USD)"),
SUMIFS(COL!$E:$E,COL!$A:$A,C1370,COL!$G:$G,D1370),
IF(AND(A1370="Cervical Cancer Screening", E1370="Cost per service ($USD)"),
SUMIFS(CERV!$E:$E,CERV!$A:$A,C1370,CERV!$G:$G,D1370),
IF(AND(A1370="Cancer Screening for CKD patients", E1370="Cost per service ($USD)"),
SUMIFS(CANSCRN!$E:$E,CANSCRN!$A:$A,C1370,CANSCRN!$G:$G,D1370),
IF(AND(A1370="PSA Testing", E1370="Total Expenditure ($USD per 100,000 patients)"),
SUMIFS(PSA!$F:$F,PSA!$A:$A,C1370,PSA!$G:$G,D1370),
IF(AND(A1370="Colorectal Cancer Screening", E1370="Total Expenditure ($USD per 100,000 patients)"),
SUMIFS(COL!$F:$F,COL!$A:$A,C1370,COL!$G:$G,D1370),
IF(AND(A1370="Cervical Cancer Screening", E1370="Total Expenditure ($USD per 100,000 patients)"),
SUMIFS(CERV!$F:$F,CERV!$A:$A,C1370,CERV!$G:$G,D1370),
SUMIFS(CANSCRN!$F:$F,CANSCRN!$A:$A,C1370,CANSCRN!$G:$G,D1370))))))))))))</f>
        <v>3423.7438861716319</v>
      </c>
    </row>
    <row r="1371" spans="1:6" x14ac:dyDescent="0.2">
      <c r="A1371" s="24" t="s">
        <v>105</v>
      </c>
      <c r="B1371" s="24" t="s">
        <v>101</v>
      </c>
      <c r="C1371" s="24" t="s">
        <v>52</v>
      </c>
      <c r="D1371" s="24">
        <v>2014</v>
      </c>
      <c r="E1371" s="24" t="s">
        <v>102</v>
      </c>
      <c r="F1371">
        <f>IF(AND(A1371="PSA Testing", E1371= "Utilization Rate (per 100,000 patients)"),
SUMIFS(PSA!$D:$D,PSA!$A:$A,C1371,PSA!$G:$G,D1371),
IF(AND(A1371="Colorectal Cancer Screening", E1371="Utilization Rate (per 100,000 patients)"),
SUMIFS(COL!$D:$D,COL!$A:$A,C1371,COL!$G:$G, D1371),
IF(AND(A1371="Cervical Cancer Screening", E1371="Utilization Rate (per 100,000 patients)"),
SUMIFS(CERV!$D:$D,CERV!$A:$A,C1371,CERV!$G:$G,D1371),
IF(AND(A1371="Cancer Screening for CKD patients", E1371="Utilization Rate (per 100,000 patients)"),
SUMIFS(CANSCRN!$D:$D,CANSCRN!$A:$A,C1371,CANSCRN!$G:$G,D1371),
IF(AND(A1371="PSA Testing", E1371="Cost per service ($USD)"),
SUMIFS(PSA!$E:$E,PSA!$A:$A,C1371,PSA!$G:$G,D1371),
IF(AND(A1371="Colorectal Cancer Screening", E1371="Cost per service ($USD)"),
SUMIFS(COL!$E:$E,COL!$A:$A,C1371,COL!$G:$G,D1371),
IF(AND(A1371="Cervical Cancer Screening", E1371="Cost per service ($USD)"),
SUMIFS(CERV!$E:$E,CERV!$A:$A,C1371,CERV!$G:$G,D1371),
IF(AND(A1371="Cancer Screening for CKD patients", E1371="Cost per service ($USD)"),
SUMIFS(CANSCRN!$E:$E,CANSCRN!$A:$A,C1371,CANSCRN!$G:$G,D1371),
IF(AND(A1371="PSA Testing", E1371="Total Expenditure ($USD per 100,000 patients)"),
SUMIFS(PSA!$F:$F,PSA!$A:$A,C1371,PSA!$G:$G,D1371),
IF(AND(A1371="Colorectal Cancer Screening", E1371="Total Expenditure ($USD per 100,000 patients)"),
SUMIFS(COL!$F:$F,COL!$A:$A,C1371,COL!$G:$G,D1371),
IF(AND(A1371="Cervical Cancer Screening", E1371="Total Expenditure ($USD per 100,000 patients)"),
SUMIFS(CERV!$F:$F,CERV!$A:$A,C1371,CERV!$G:$G,D1371),
SUMIFS(CANSCRN!$F:$F,CANSCRN!$A:$A,C1371,CANSCRN!$G:$G,D1371))))))))))))</f>
        <v>2556.1475686248064</v>
      </c>
    </row>
    <row r="1372" spans="1:6" x14ac:dyDescent="0.2">
      <c r="A1372" s="24" t="s">
        <v>105</v>
      </c>
      <c r="B1372" s="24" t="s">
        <v>101</v>
      </c>
      <c r="C1372" s="24" t="s">
        <v>52</v>
      </c>
      <c r="D1372" s="24">
        <v>2015</v>
      </c>
      <c r="E1372" s="24" t="s">
        <v>102</v>
      </c>
      <c r="F1372">
        <f>IF(AND(A1372="PSA Testing", E1372= "Utilization Rate (per 100,000 patients)"),
SUMIFS(PSA!$D:$D,PSA!$A:$A,C1372,PSA!$G:$G,D1372),
IF(AND(A1372="Colorectal Cancer Screening", E1372="Utilization Rate (per 100,000 patients)"),
SUMIFS(COL!$D:$D,COL!$A:$A,C1372,COL!$G:$G, D1372),
IF(AND(A1372="Cervical Cancer Screening", E1372="Utilization Rate (per 100,000 patients)"),
SUMIFS(CERV!$D:$D,CERV!$A:$A,C1372,CERV!$G:$G,D1372),
IF(AND(A1372="Cancer Screening for CKD patients", E1372="Utilization Rate (per 100,000 patients)"),
SUMIFS(CANSCRN!$D:$D,CANSCRN!$A:$A,C1372,CANSCRN!$G:$G,D1372),
IF(AND(A1372="PSA Testing", E1372="Cost per service ($USD)"),
SUMIFS(PSA!$E:$E,PSA!$A:$A,C1372,PSA!$G:$G,D1372),
IF(AND(A1372="Colorectal Cancer Screening", E1372="Cost per service ($USD)"),
SUMIFS(COL!$E:$E,COL!$A:$A,C1372,COL!$G:$G,D1372),
IF(AND(A1372="Cervical Cancer Screening", E1372="Cost per service ($USD)"),
SUMIFS(CERV!$E:$E,CERV!$A:$A,C1372,CERV!$G:$G,D1372),
IF(AND(A1372="Cancer Screening for CKD patients", E1372="Cost per service ($USD)"),
SUMIFS(CANSCRN!$E:$E,CANSCRN!$A:$A,C1372,CANSCRN!$G:$G,D1372),
IF(AND(A1372="PSA Testing", E1372="Total Expenditure ($USD per 100,000 patients)"),
SUMIFS(PSA!$F:$F,PSA!$A:$A,C1372,PSA!$G:$G,D1372),
IF(AND(A1372="Colorectal Cancer Screening", E1372="Total Expenditure ($USD per 100,000 patients)"),
SUMIFS(COL!$F:$F,COL!$A:$A,C1372,COL!$G:$G,D1372),
IF(AND(A1372="Cervical Cancer Screening", E1372="Total Expenditure ($USD per 100,000 patients)"),
SUMIFS(CERV!$F:$F,CERV!$A:$A,C1372,CERV!$G:$G,D1372),
SUMIFS(CANSCRN!$F:$F,CANSCRN!$A:$A,C1372,CANSCRN!$G:$G,D1372))))))))))))</f>
        <v>3704.3161898462045</v>
      </c>
    </row>
    <row r="1373" spans="1:6" x14ac:dyDescent="0.2">
      <c r="A1373" s="24" t="s">
        <v>105</v>
      </c>
      <c r="B1373" s="24" t="s">
        <v>101</v>
      </c>
      <c r="C1373" s="24" t="s">
        <v>52</v>
      </c>
      <c r="D1373" s="24">
        <v>2016</v>
      </c>
      <c r="E1373" s="24" t="s">
        <v>102</v>
      </c>
      <c r="F1373">
        <f>IF(AND(A1373="PSA Testing", E1373= "Utilization Rate (per 100,000 patients)"),
SUMIFS(PSA!$D:$D,PSA!$A:$A,C1373,PSA!$G:$G,D1373),
IF(AND(A1373="Colorectal Cancer Screening", E1373="Utilization Rate (per 100,000 patients)"),
SUMIFS(COL!$D:$D,COL!$A:$A,C1373,COL!$G:$G, D1373),
IF(AND(A1373="Cervical Cancer Screening", E1373="Utilization Rate (per 100,000 patients)"),
SUMIFS(CERV!$D:$D,CERV!$A:$A,C1373,CERV!$G:$G,D1373),
IF(AND(A1373="Cancer Screening for CKD patients", E1373="Utilization Rate (per 100,000 patients)"),
SUMIFS(CANSCRN!$D:$D,CANSCRN!$A:$A,C1373,CANSCRN!$G:$G,D1373),
IF(AND(A1373="PSA Testing", E1373="Cost per service ($USD)"),
SUMIFS(PSA!$E:$E,PSA!$A:$A,C1373,PSA!$G:$G,D1373),
IF(AND(A1373="Colorectal Cancer Screening", E1373="Cost per service ($USD)"),
SUMIFS(COL!$E:$E,COL!$A:$A,C1373,COL!$G:$G,D1373),
IF(AND(A1373="Cervical Cancer Screening", E1373="Cost per service ($USD)"),
SUMIFS(CERV!$E:$E,CERV!$A:$A,C1373,CERV!$G:$G,D1373),
IF(AND(A1373="Cancer Screening for CKD patients", E1373="Cost per service ($USD)"),
SUMIFS(CANSCRN!$E:$E,CANSCRN!$A:$A,C1373,CANSCRN!$G:$G,D1373),
IF(AND(A1373="PSA Testing", E1373="Total Expenditure ($USD per 100,000 patients)"),
SUMIFS(PSA!$F:$F,PSA!$A:$A,C1373,PSA!$G:$G,D1373),
IF(AND(A1373="Colorectal Cancer Screening", E1373="Total Expenditure ($USD per 100,000 patients)"),
SUMIFS(COL!$F:$F,COL!$A:$A,C1373,COL!$G:$G,D1373),
IF(AND(A1373="Cervical Cancer Screening", E1373="Total Expenditure ($USD per 100,000 patients)"),
SUMIFS(CERV!$F:$F,CERV!$A:$A,C1373,CERV!$G:$G,D1373),
SUMIFS(CANSCRN!$F:$F,CANSCRN!$A:$A,C1373,CANSCRN!$G:$G,D1373))))))))))))</f>
        <v>3301.7270572299353</v>
      </c>
    </row>
    <row r="1374" spans="1:6" x14ac:dyDescent="0.2">
      <c r="A1374" s="24" t="s">
        <v>105</v>
      </c>
      <c r="B1374" s="24" t="s">
        <v>101</v>
      </c>
      <c r="C1374" s="24" t="s">
        <v>52</v>
      </c>
      <c r="D1374" s="24">
        <v>2017</v>
      </c>
      <c r="E1374" s="24" t="s">
        <v>102</v>
      </c>
      <c r="F1374">
        <f>IF(AND(A1374="PSA Testing", E1374= "Utilization Rate (per 100,000 patients)"),
SUMIFS(PSA!$D:$D,PSA!$A:$A,C1374,PSA!$G:$G,D1374),
IF(AND(A1374="Colorectal Cancer Screening", E1374="Utilization Rate (per 100,000 patients)"),
SUMIFS(COL!$D:$D,COL!$A:$A,C1374,COL!$G:$G, D1374),
IF(AND(A1374="Cervical Cancer Screening", E1374="Utilization Rate (per 100,000 patients)"),
SUMIFS(CERV!$D:$D,CERV!$A:$A,C1374,CERV!$G:$G,D1374),
IF(AND(A1374="Cancer Screening for CKD patients", E1374="Utilization Rate (per 100,000 patients)"),
SUMIFS(CANSCRN!$D:$D,CANSCRN!$A:$A,C1374,CANSCRN!$G:$G,D1374),
IF(AND(A1374="PSA Testing", E1374="Cost per service ($USD)"),
SUMIFS(PSA!$E:$E,PSA!$A:$A,C1374,PSA!$G:$G,D1374),
IF(AND(A1374="Colorectal Cancer Screening", E1374="Cost per service ($USD)"),
SUMIFS(COL!$E:$E,COL!$A:$A,C1374,COL!$G:$G,D1374),
IF(AND(A1374="Cervical Cancer Screening", E1374="Cost per service ($USD)"),
SUMIFS(CERV!$E:$E,CERV!$A:$A,C1374,CERV!$G:$G,D1374),
IF(AND(A1374="Cancer Screening for CKD patients", E1374="Cost per service ($USD)"),
SUMIFS(CANSCRN!$E:$E,CANSCRN!$A:$A,C1374,CANSCRN!$G:$G,D1374),
IF(AND(A1374="PSA Testing", E1374="Total Expenditure ($USD per 100,000 patients)"),
SUMIFS(PSA!$F:$F,PSA!$A:$A,C1374,PSA!$G:$G,D1374),
IF(AND(A1374="Colorectal Cancer Screening", E1374="Total Expenditure ($USD per 100,000 patients)"),
SUMIFS(COL!$F:$F,COL!$A:$A,C1374,COL!$G:$G,D1374),
IF(AND(A1374="Cervical Cancer Screening", E1374="Total Expenditure ($USD per 100,000 patients)"),
SUMIFS(CERV!$F:$F,CERV!$A:$A,C1374,CERV!$G:$G,D1374),
SUMIFS(CANSCRN!$F:$F,CANSCRN!$A:$A,C1374,CANSCRN!$G:$G,D1374))))))))))))</f>
        <v>3279.8086778271272</v>
      </c>
    </row>
    <row r="1375" spans="1:6" x14ac:dyDescent="0.2">
      <c r="A1375" s="24" t="s">
        <v>105</v>
      </c>
      <c r="B1375" s="24" t="s">
        <v>101</v>
      </c>
      <c r="C1375" s="24" t="s">
        <v>52</v>
      </c>
      <c r="D1375" s="24">
        <v>2018</v>
      </c>
      <c r="E1375" s="24" t="s">
        <v>102</v>
      </c>
      <c r="F1375">
        <f>IF(AND(A1375="PSA Testing", E1375= "Utilization Rate (per 100,000 patients)"),
SUMIFS(PSA!$D:$D,PSA!$A:$A,C1375,PSA!$G:$G,D1375),
IF(AND(A1375="Colorectal Cancer Screening", E1375="Utilization Rate (per 100,000 patients)"),
SUMIFS(COL!$D:$D,COL!$A:$A,C1375,COL!$G:$G, D1375),
IF(AND(A1375="Cervical Cancer Screening", E1375="Utilization Rate (per 100,000 patients)"),
SUMIFS(CERV!$D:$D,CERV!$A:$A,C1375,CERV!$G:$G,D1375),
IF(AND(A1375="Cancer Screening for CKD patients", E1375="Utilization Rate (per 100,000 patients)"),
SUMIFS(CANSCRN!$D:$D,CANSCRN!$A:$A,C1375,CANSCRN!$G:$G,D1375),
IF(AND(A1375="PSA Testing", E1375="Cost per service ($USD)"),
SUMIFS(PSA!$E:$E,PSA!$A:$A,C1375,PSA!$G:$G,D1375),
IF(AND(A1375="Colorectal Cancer Screening", E1375="Cost per service ($USD)"),
SUMIFS(COL!$E:$E,COL!$A:$A,C1375,COL!$G:$G,D1375),
IF(AND(A1375="Cervical Cancer Screening", E1375="Cost per service ($USD)"),
SUMIFS(CERV!$E:$E,CERV!$A:$A,C1375,CERV!$G:$G,D1375),
IF(AND(A1375="Cancer Screening for CKD patients", E1375="Cost per service ($USD)"),
SUMIFS(CANSCRN!$E:$E,CANSCRN!$A:$A,C1375,CANSCRN!$G:$G,D1375),
IF(AND(A1375="PSA Testing", E1375="Total Expenditure ($USD per 100,000 patients)"),
SUMIFS(PSA!$F:$F,PSA!$A:$A,C1375,PSA!$G:$G,D1375),
IF(AND(A1375="Colorectal Cancer Screening", E1375="Total Expenditure ($USD per 100,000 patients)"),
SUMIFS(COL!$F:$F,COL!$A:$A,C1375,COL!$G:$G,D1375),
IF(AND(A1375="Cervical Cancer Screening", E1375="Total Expenditure ($USD per 100,000 patients)"),
SUMIFS(CERV!$F:$F,CERV!$A:$A,C1375,CERV!$G:$G,D1375),
SUMIFS(CANSCRN!$F:$F,CANSCRN!$A:$A,C1375,CANSCRN!$G:$G,D1375))))))))))))</f>
        <v>3008.9153046062406</v>
      </c>
    </row>
    <row r="1376" spans="1:6" x14ac:dyDescent="0.2">
      <c r="A1376" s="24" t="s">
        <v>105</v>
      </c>
      <c r="B1376" s="24" t="s">
        <v>101</v>
      </c>
      <c r="C1376" s="24" t="s">
        <v>52</v>
      </c>
      <c r="D1376" s="24">
        <v>2019</v>
      </c>
      <c r="E1376" s="24" t="s">
        <v>102</v>
      </c>
      <c r="F1376">
        <f>IF(AND(A1376="PSA Testing", E1376= "Utilization Rate (per 100,000 patients)"),
SUMIFS(PSA!$D:$D,PSA!$A:$A,C1376,PSA!$G:$G,D1376),
IF(AND(A1376="Colorectal Cancer Screening", E1376="Utilization Rate (per 100,000 patients)"),
SUMIFS(COL!$D:$D,COL!$A:$A,C1376,COL!$G:$G, D1376),
IF(AND(A1376="Cervical Cancer Screening", E1376="Utilization Rate (per 100,000 patients)"),
SUMIFS(CERV!$D:$D,CERV!$A:$A,C1376,CERV!$G:$G,D1376),
IF(AND(A1376="Cancer Screening for CKD patients", E1376="Utilization Rate (per 100,000 patients)"),
SUMIFS(CANSCRN!$D:$D,CANSCRN!$A:$A,C1376,CANSCRN!$G:$G,D1376),
IF(AND(A1376="PSA Testing", E1376="Cost per service ($USD)"),
SUMIFS(PSA!$E:$E,PSA!$A:$A,C1376,PSA!$G:$G,D1376),
IF(AND(A1376="Colorectal Cancer Screening", E1376="Cost per service ($USD)"),
SUMIFS(COL!$E:$E,COL!$A:$A,C1376,COL!$G:$G,D1376),
IF(AND(A1376="Cervical Cancer Screening", E1376="Cost per service ($USD)"),
SUMIFS(CERV!$E:$E,CERV!$A:$A,C1376,CERV!$G:$G,D1376),
IF(AND(A1376="Cancer Screening for CKD patients", E1376="Cost per service ($USD)"),
SUMIFS(CANSCRN!$E:$E,CANSCRN!$A:$A,C1376,CANSCRN!$G:$G,D1376),
IF(AND(A1376="PSA Testing", E1376="Total Expenditure ($USD per 100,000 patients)"),
SUMIFS(PSA!$F:$F,PSA!$A:$A,C1376,PSA!$G:$G,D1376),
IF(AND(A1376="Colorectal Cancer Screening", E1376="Total Expenditure ($USD per 100,000 patients)"),
SUMIFS(COL!$F:$F,COL!$A:$A,C1376,COL!$G:$G,D1376),
IF(AND(A1376="Cervical Cancer Screening", E1376="Total Expenditure ($USD per 100,000 patients)"),
SUMIFS(CERV!$F:$F,CERV!$A:$A,C1376,CERV!$G:$G,D1376),
SUMIFS(CANSCRN!$F:$F,CANSCRN!$A:$A,C1376,CANSCRN!$G:$G,D1376))))))))))))</f>
        <v>2691.7605864974289</v>
      </c>
    </row>
    <row r="1377" spans="1:6" x14ac:dyDescent="0.2">
      <c r="A1377" s="24" t="s">
        <v>105</v>
      </c>
      <c r="B1377" s="24" t="s">
        <v>101</v>
      </c>
      <c r="C1377" s="24" t="s">
        <v>53</v>
      </c>
      <c r="D1377" s="24">
        <v>2009</v>
      </c>
      <c r="E1377" s="24" t="s">
        <v>102</v>
      </c>
      <c r="F1377">
        <f>IF(AND(A1377="PSA Testing", E1377= "Utilization Rate (per 100,000 patients)"),
SUMIFS(PSA!$D:$D,PSA!$A:$A,C1377,PSA!$G:$G,D1377),
IF(AND(A1377="Colorectal Cancer Screening", E1377="Utilization Rate (per 100,000 patients)"),
SUMIFS(COL!$D:$D,COL!$A:$A,C1377,COL!$G:$G, D1377),
IF(AND(A1377="Cervical Cancer Screening", E1377="Utilization Rate (per 100,000 patients)"),
SUMIFS(CERV!$D:$D,CERV!$A:$A,C1377,CERV!$G:$G,D1377),
IF(AND(A1377="Cancer Screening for CKD patients", E1377="Utilization Rate (per 100,000 patients)"),
SUMIFS(CANSCRN!$D:$D,CANSCRN!$A:$A,C1377,CANSCRN!$G:$G,D1377),
IF(AND(A1377="PSA Testing", E1377="Cost per service ($USD)"),
SUMIFS(PSA!$E:$E,PSA!$A:$A,C1377,PSA!$G:$G,D1377),
IF(AND(A1377="Colorectal Cancer Screening", E1377="Cost per service ($USD)"),
SUMIFS(COL!$E:$E,COL!$A:$A,C1377,COL!$G:$G,D1377),
IF(AND(A1377="Cervical Cancer Screening", E1377="Cost per service ($USD)"),
SUMIFS(CERV!$E:$E,CERV!$A:$A,C1377,CERV!$G:$G,D1377),
IF(AND(A1377="Cancer Screening for CKD patients", E1377="Cost per service ($USD)"),
SUMIFS(CANSCRN!$E:$E,CANSCRN!$A:$A,C1377,CANSCRN!$G:$G,D1377),
IF(AND(A1377="PSA Testing", E1377="Total Expenditure ($USD per 100,000 patients)"),
SUMIFS(PSA!$F:$F,PSA!$A:$A,C1377,PSA!$G:$G,D1377),
IF(AND(A1377="Colorectal Cancer Screening", E1377="Total Expenditure ($USD per 100,000 patients)"),
SUMIFS(COL!$F:$F,COL!$A:$A,C1377,COL!$G:$G,D1377),
IF(AND(A1377="Cervical Cancer Screening", E1377="Total Expenditure ($USD per 100,000 patients)"),
SUMIFS(CERV!$F:$F,CERV!$A:$A,C1377,CERV!$G:$G,D1377),
SUMIFS(CANSCRN!$F:$F,CANSCRN!$A:$A,C1377,CANSCRN!$G:$G,D1377))))))))))))</f>
        <v>8388.119276825546</v>
      </c>
    </row>
    <row r="1378" spans="1:6" x14ac:dyDescent="0.2">
      <c r="A1378" s="24" t="s">
        <v>105</v>
      </c>
      <c r="B1378" s="24" t="s">
        <v>101</v>
      </c>
      <c r="C1378" s="24" t="s">
        <v>53</v>
      </c>
      <c r="D1378" s="24">
        <v>2010</v>
      </c>
      <c r="E1378" s="24" t="s">
        <v>102</v>
      </c>
      <c r="F1378">
        <f>IF(AND(A1378="PSA Testing", E1378= "Utilization Rate (per 100,000 patients)"),
SUMIFS(PSA!$D:$D,PSA!$A:$A,C1378,PSA!$G:$G,D1378),
IF(AND(A1378="Colorectal Cancer Screening", E1378="Utilization Rate (per 100,000 patients)"),
SUMIFS(COL!$D:$D,COL!$A:$A,C1378,COL!$G:$G, D1378),
IF(AND(A1378="Cervical Cancer Screening", E1378="Utilization Rate (per 100,000 patients)"),
SUMIFS(CERV!$D:$D,CERV!$A:$A,C1378,CERV!$G:$G,D1378),
IF(AND(A1378="Cancer Screening for CKD patients", E1378="Utilization Rate (per 100,000 patients)"),
SUMIFS(CANSCRN!$D:$D,CANSCRN!$A:$A,C1378,CANSCRN!$G:$G,D1378),
IF(AND(A1378="PSA Testing", E1378="Cost per service ($USD)"),
SUMIFS(PSA!$E:$E,PSA!$A:$A,C1378,PSA!$G:$G,D1378),
IF(AND(A1378="Colorectal Cancer Screening", E1378="Cost per service ($USD)"),
SUMIFS(COL!$E:$E,COL!$A:$A,C1378,COL!$G:$G,D1378),
IF(AND(A1378="Cervical Cancer Screening", E1378="Cost per service ($USD)"),
SUMIFS(CERV!$E:$E,CERV!$A:$A,C1378,CERV!$G:$G,D1378),
IF(AND(A1378="Cancer Screening for CKD patients", E1378="Cost per service ($USD)"),
SUMIFS(CANSCRN!$E:$E,CANSCRN!$A:$A,C1378,CANSCRN!$G:$G,D1378),
IF(AND(A1378="PSA Testing", E1378="Total Expenditure ($USD per 100,000 patients)"),
SUMIFS(PSA!$F:$F,PSA!$A:$A,C1378,PSA!$G:$G,D1378),
IF(AND(A1378="Colorectal Cancer Screening", E1378="Total Expenditure ($USD per 100,000 patients)"),
SUMIFS(COL!$F:$F,COL!$A:$A,C1378,COL!$G:$G,D1378),
IF(AND(A1378="Cervical Cancer Screening", E1378="Total Expenditure ($USD per 100,000 patients)"),
SUMIFS(CERV!$F:$F,CERV!$A:$A,C1378,CERV!$G:$G,D1378),
SUMIFS(CANSCRN!$F:$F,CANSCRN!$A:$A,C1378,CANSCRN!$G:$G,D1378))))))))))))</f>
        <v>7303.0353688534378</v>
      </c>
    </row>
    <row r="1379" spans="1:6" x14ac:dyDescent="0.2">
      <c r="A1379" s="24" t="s">
        <v>105</v>
      </c>
      <c r="B1379" s="24" t="s">
        <v>101</v>
      </c>
      <c r="C1379" s="24" t="s">
        <v>53</v>
      </c>
      <c r="D1379" s="24">
        <v>2011</v>
      </c>
      <c r="E1379" s="24" t="s">
        <v>102</v>
      </c>
      <c r="F1379">
        <f>IF(AND(A1379="PSA Testing", E1379= "Utilization Rate (per 100,000 patients)"),
SUMIFS(PSA!$D:$D,PSA!$A:$A,C1379,PSA!$G:$G,D1379),
IF(AND(A1379="Colorectal Cancer Screening", E1379="Utilization Rate (per 100,000 patients)"),
SUMIFS(COL!$D:$D,COL!$A:$A,C1379,COL!$G:$G, D1379),
IF(AND(A1379="Cervical Cancer Screening", E1379="Utilization Rate (per 100,000 patients)"),
SUMIFS(CERV!$D:$D,CERV!$A:$A,C1379,CERV!$G:$G,D1379),
IF(AND(A1379="Cancer Screening for CKD patients", E1379="Utilization Rate (per 100,000 patients)"),
SUMIFS(CANSCRN!$D:$D,CANSCRN!$A:$A,C1379,CANSCRN!$G:$G,D1379),
IF(AND(A1379="PSA Testing", E1379="Cost per service ($USD)"),
SUMIFS(PSA!$E:$E,PSA!$A:$A,C1379,PSA!$G:$G,D1379),
IF(AND(A1379="Colorectal Cancer Screening", E1379="Cost per service ($USD)"),
SUMIFS(COL!$E:$E,COL!$A:$A,C1379,COL!$G:$G,D1379),
IF(AND(A1379="Cervical Cancer Screening", E1379="Cost per service ($USD)"),
SUMIFS(CERV!$E:$E,CERV!$A:$A,C1379,CERV!$G:$G,D1379),
IF(AND(A1379="Cancer Screening for CKD patients", E1379="Cost per service ($USD)"),
SUMIFS(CANSCRN!$E:$E,CANSCRN!$A:$A,C1379,CANSCRN!$G:$G,D1379),
IF(AND(A1379="PSA Testing", E1379="Total Expenditure ($USD per 100,000 patients)"),
SUMIFS(PSA!$F:$F,PSA!$A:$A,C1379,PSA!$G:$G,D1379),
IF(AND(A1379="Colorectal Cancer Screening", E1379="Total Expenditure ($USD per 100,000 patients)"),
SUMIFS(COL!$F:$F,COL!$A:$A,C1379,COL!$G:$G,D1379),
IF(AND(A1379="Cervical Cancer Screening", E1379="Total Expenditure ($USD per 100,000 patients)"),
SUMIFS(CERV!$F:$F,CERV!$A:$A,C1379,CERV!$G:$G,D1379),
SUMIFS(CANSCRN!$F:$F,CANSCRN!$A:$A,C1379,CANSCRN!$G:$G,D1379))))))))))))</f>
        <v>6880.5411571637278</v>
      </c>
    </row>
    <row r="1380" spans="1:6" x14ac:dyDescent="0.2">
      <c r="A1380" s="24" t="s">
        <v>105</v>
      </c>
      <c r="B1380" s="24" t="s">
        <v>101</v>
      </c>
      <c r="C1380" s="24" t="s">
        <v>53</v>
      </c>
      <c r="D1380" s="24">
        <v>2012</v>
      </c>
      <c r="E1380" s="24" t="s">
        <v>102</v>
      </c>
      <c r="F1380">
        <f>IF(AND(A1380="PSA Testing", E1380= "Utilization Rate (per 100,000 patients)"),
SUMIFS(PSA!$D:$D,PSA!$A:$A,C1380,PSA!$G:$G,D1380),
IF(AND(A1380="Colorectal Cancer Screening", E1380="Utilization Rate (per 100,000 patients)"),
SUMIFS(COL!$D:$D,COL!$A:$A,C1380,COL!$G:$G, D1380),
IF(AND(A1380="Cervical Cancer Screening", E1380="Utilization Rate (per 100,000 patients)"),
SUMIFS(CERV!$D:$D,CERV!$A:$A,C1380,CERV!$G:$G,D1380),
IF(AND(A1380="Cancer Screening for CKD patients", E1380="Utilization Rate (per 100,000 patients)"),
SUMIFS(CANSCRN!$D:$D,CANSCRN!$A:$A,C1380,CANSCRN!$G:$G,D1380),
IF(AND(A1380="PSA Testing", E1380="Cost per service ($USD)"),
SUMIFS(PSA!$E:$E,PSA!$A:$A,C1380,PSA!$G:$G,D1380),
IF(AND(A1380="Colorectal Cancer Screening", E1380="Cost per service ($USD)"),
SUMIFS(COL!$E:$E,COL!$A:$A,C1380,COL!$G:$G,D1380),
IF(AND(A1380="Cervical Cancer Screening", E1380="Cost per service ($USD)"),
SUMIFS(CERV!$E:$E,CERV!$A:$A,C1380,CERV!$G:$G,D1380),
IF(AND(A1380="Cancer Screening for CKD patients", E1380="Cost per service ($USD)"),
SUMIFS(CANSCRN!$E:$E,CANSCRN!$A:$A,C1380,CANSCRN!$G:$G,D1380),
IF(AND(A1380="PSA Testing", E1380="Total Expenditure ($USD per 100,000 patients)"),
SUMIFS(PSA!$F:$F,PSA!$A:$A,C1380,PSA!$G:$G,D1380),
IF(AND(A1380="Colorectal Cancer Screening", E1380="Total Expenditure ($USD per 100,000 patients)"),
SUMIFS(COL!$F:$F,COL!$A:$A,C1380,COL!$G:$G,D1380),
IF(AND(A1380="Cervical Cancer Screening", E1380="Total Expenditure ($USD per 100,000 patients)"),
SUMIFS(CERV!$F:$F,CERV!$A:$A,C1380,CERV!$G:$G,D1380),
SUMIFS(CANSCRN!$F:$F,CANSCRN!$A:$A,C1380,CANSCRN!$G:$G,D1380))))))))))))</f>
        <v>5389.7657510618174</v>
      </c>
    </row>
    <row r="1381" spans="1:6" x14ac:dyDescent="0.2">
      <c r="A1381" s="24" t="s">
        <v>105</v>
      </c>
      <c r="B1381" s="24" t="s">
        <v>101</v>
      </c>
      <c r="C1381" s="24" t="s">
        <v>53</v>
      </c>
      <c r="D1381" s="24">
        <v>2013</v>
      </c>
      <c r="E1381" s="24" t="s">
        <v>102</v>
      </c>
      <c r="F1381">
        <f>IF(AND(A1381="PSA Testing", E1381= "Utilization Rate (per 100,000 patients)"),
SUMIFS(PSA!$D:$D,PSA!$A:$A,C1381,PSA!$G:$G,D1381),
IF(AND(A1381="Colorectal Cancer Screening", E1381="Utilization Rate (per 100,000 patients)"),
SUMIFS(COL!$D:$D,COL!$A:$A,C1381,COL!$G:$G, D1381),
IF(AND(A1381="Cervical Cancer Screening", E1381="Utilization Rate (per 100,000 patients)"),
SUMIFS(CERV!$D:$D,CERV!$A:$A,C1381,CERV!$G:$G,D1381),
IF(AND(A1381="Cancer Screening for CKD patients", E1381="Utilization Rate (per 100,000 patients)"),
SUMIFS(CANSCRN!$D:$D,CANSCRN!$A:$A,C1381,CANSCRN!$G:$G,D1381),
IF(AND(A1381="PSA Testing", E1381="Cost per service ($USD)"),
SUMIFS(PSA!$E:$E,PSA!$A:$A,C1381,PSA!$G:$G,D1381),
IF(AND(A1381="Colorectal Cancer Screening", E1381="Cost per service ($USD)"),
SUMIFS(COL!$E:$E,COL!$A:$A,C1381,COL!$G:$G,D1381),
IF(AND(A1381="Cervical Cancer Screening", E1381="Cost per service ($USD)"),
SUMIFS(CERV!$E:$E,CERV!$A:$A,C1381,CERV!$G:$G,D1381),
IF(AND(A1381="Cancer Screening for CKD patients", E1381="Cost per service ($USD)"),
SUMIFS(CANSCRN!$E:$E,CANSCRN!$A:$A,C1381,CANSCRN!$G:$G,D1381),
IF(AND(A1381="PSA Testing", E1381="Total Expenditure ($USD per 100,000 patients)"),
SUMIFS(PSA!$F:$F,PSA!$A:$A,C1381,PSA!$G:$G,D1381),
IF(AND(A1381="Colorectal Cancer Screening", E1381="Total Expenditure ($USD per 100,000 patients)"),
SUMIFS(COL!$F:$F,COL!$A:$A,C1381,COL!$G:$G,D1381),
IF(AND(A1381="Cervical Cancer Screening", E1381="Total Expenditure ($USD per 100,000 patients)"),
SUMIFS(CERV!$F:$F,CERV!$A:$A,C1381,CERV!$G:$G,D1381),
SUMIFS(CANSCRN!$F:$F,CANSCRN!$A:$A,C1381,CANSCRN!$G:$G,D1381))))))))))))</f>
        <v>4172.354650145262</v>
      </c>
    </row>
    <row r="1382" spans="1:6" x14ac:dyDescent="0.2">
      <c r="A1382" s="24" t="s">
        <v>105</v>
      </c>
      <c r="B1382" s="24" t="s">
        <v>101</v>
      </c>
      <c r="C1382" s="24" t="s">
        <v>53</v>
      </c>
      <c r="D1382" s="24">
        <v>2014</v>
      </c>
      <c r="E1382" s="24" t="s">
        <v>102</v>
      </c>
      <c r="F1382">
        <f>IF(AND(A1382="PSA Testing", E1382= "Utilization Rate (per 100,000 patients)"),
SUMIFS(PSA!$D:$D,PSA!$A:$A,C1382,PSA!$G:$G,D1382),
IF(AND(A1382="Colorectal Cancer Screening", E1382="Utilization Rate (per 100,000 patients)"),
SUMIFS(COL!$D:$D,COL!$A:$A,C1382,COL!$G:$G, D1382),
IF(AND(A1382="Cervical Cancer Screening", E1382="Utilization Rate (per 100,000 patients)"),
SUMIFS(CERV!$D:$D,CERV!$A:$A,C1382,CERV!$G:$G,D1382),
IF(AND(A1382="Cancer Screening for CKD patients", E1382="Utilization Rate (per 100,000 patients)"),
SUMIFS(CANSCRN!$D:$D,CANSCRN!$A:$A,C1382,CANSCRN!$G:$G,D1382),
IF(AND(A1382="PSA Testing", E1382="Cost per service ($USD)"),
SUMIFS(PSA!$E:$E,PSA!$A:$A,C1382,PSA!$G:$G,D1382),
IF(AND(A1382="Colorectal Cancer Screening", E1382="Cost per service ($USD)"),
SUMIFS(COL!$E:$E,COL!$A:$A,C1382,COL!$G:$G,D1382),
IF(AND(A1382="Cervical Cancer Screening", E1382="Cost per service ($USD)"),
SUMIFS(CERV!$E:$E,CERV!$A:$A,C1382,CERV!$G:$G,D1382),
IF(AND(A1382="Cancer Screening for CKD patients", E1382="Cost per service ($USD)"),
SUMIFS(CANSCRN!$E:$E,CANSCRN!$A:$A,C1382,CANSCRN!$G:$G,D1382),
IF(AND(A1382="PSA Testing", E1382="Total Expenditure ($USD per 100,000 patients)"),
SUMIFS(PSA!$F:$F,PSA!$A:$A,C1382,PSA!$G:$G,D1382),
IF(AND(A1382="Colorectal Cancer Screening", E1382="Total Expenditure ($USD per 100,000 patients)"),
SUMIFS(COL!$F:$F,COL!$A:$A,C1382,COL!$G:$G,D1382),
IF(AND(A1382="Cervical Cancer Screening", E1382="Total Expenditure ($USD per 100,000 patients)"),
SUMIFS(CERV!$F:$F,CERV!$A:$A,C1382,CERV!$G:$G,D1382),
SUMIFS(CANSCRN!$F:$F,CANSCRN!$A:$A,C1382,CANSCRN!$G:$G,D1382))))))))))))</f>
        <v>3019.3881947436453</v>
      </c>
    </row>
    <row r="1383" spans="1:6" x14ac:dyDescent="0.2">
      <c r="A1383" s="24" t="s">
        <v>105</v>
      </c>
      <c r="B1383" s="24" t="s">
        <v>101</v>
      </c>
      <c r="C1383" s="24" t="s">
        <v>53</v>
      </c>
      <c r="D1383" s="24">
        <v>2015</v>
      </c>
      <c r="E1383" s="24" t="s">
        <v>102</v>
      </c>
      <c r="F1383">
        <f>IF(AND(A1383="PSA Testing", E1383= "Utilization Rate (per 100,000 patients)"),
SUMIFS(PSA!$D:$D,PSA!$A:$A,C1383,PSA!$G:$G,D1383),
IF(AND(A1383="Colorectal Cancer Screening", E1383="Utilization Rate (per 100,000 patients)"),
SUMIFS(COL!$D:$D,COL!$A:$A,C1383,COL!$G:$G, D1383),
IF(AND(A1383="Cervical Cancer Screening", E1383="Utilization Rate (per 100,000 patients)"),
SUMIFS(CERV!$D:$D,CERV!$A:$A,C1383,CERV!$G:$G,D1383),
IF(AND(A1383="Cancer Screening for CKD patients", E1383="Utilization Rate (per 100,000 patients)"),
SUMIFS(CANSCRN!$D:$D,CANSCRN!$A:$A,C1383,CANSCRN!$G:$G,D1383),
IF(AND(A1383="PSA Testing", E1383="Cost per service ($USD)"),
SUMIFS(PSA!$E:$E,PSA!$A:$A,C1383,PSA!$G:$G,D1383),
IF(AND(A1383="Colorectal Cancer Screening", E1383="Cost per service ($USD)"),
SUMIFS(COL!$E:$E,COL!$A:$A,C1383,COL!$G:$G,D1383),
IF(AND(A1383="Cervical Cancer Screening", E1383="Cost per service ($USD)"),
SUMIFS(CERV!$E:$E,CERV!$A:$A,C1383,CERV!$G:$G,D1383),
IF(AND(A1383="Cancer Screening for CKD patients", E1383="Cost per service ($USD)"),
SUMIFS(CANSCRN!$E:$E,CANSCRN!$A:$A,C1383,CANSCRN!$G:$G,D1383),
IF(AND(A1383="PSA Testing", E1383="Total Expenditure ($USD per 100,000 patients)"),
SUMIFS(PSA!$F:$F,PSA!$A:$A,C1383,PSA!$G:$G,D1383),
IF(AND(A1383="Colorectal Cancer Screening", E1383="Total Expenditure ($USD per 100,000 patients)"),
SUMIFS(COL!$F:$F,COL!$A:$A,C1383,COL!$G:$G,D1383),
IF(AND(A1383="Cervical Cancer Screening", E1383="Total Expenditure ($USD per 100,000 patients)"),
SUMIFS(CERV!$F:$F,CERV!$A:$A,C1383,CERV!$G:$G,D1383),
SUMIFS(CANSCRN!$F:$F,CANSCRN!$A:$A,C1383,CANSCRN!$G:$G,D1383))))))))))))</f>
        <v>2566.4115263394865</v>
      </c>
    </row>
    <row r="1384" spans="1:6" x14ac:dyDescent="0.2">
      <c r="A1384" s="24" t="s">
        <v>105</v>
      </c>
      <c r="B1384" s="24" t="s">
        <v>101</v>
      </c>
      <c r="C1384" s="24" t="s">
        <v>53</v>
      </c>
      <c r="D1384" s="24">
        <v>2016</v>
      </c>
      <c r="E1384" s="24" t="s">
        <v>102</v>
      </c>
      <c r="F1384">
        <f>IF(AND(A1384="PSA Testing", E1384= "Utilization Rate (per 100,000 patients)"),
SUMIFS(PSA!$D:$D,PSA!$A:$A,C1384,PSA!$G:$G,D1384),
IF(AND(A1384="Colorectal Cancer Screening", E1384="Utilization Rate (per 100,000 patients)"),
SUMIFS(COL!$D:$D,COL!$A:$A,C1384,COL!$G:$G, D1384),
IF(AND(A1384="Cervical Cancer Screening", E1384="Utilization Rate (per 100,000 patients)"),
SUMIFS(CERV!$D:$D,CERV!$A:$A,C1384,CERV!$G:$G,D1384),
IF(AND(A1384="Cancer Screening for CKD patients", E1384="Utilization Rate (per 100,000 patients)"),
SUMIFS(CANSCRN!$D:$D,CANSCRN!$A:$A,C1384,CANSCRN!$G:$G,D1384),
IF(AND(A1384="PSA Testing", E1384="Cost per service ($USD)"),
SUMIFS(PSA!$E:$E,PSA!$A:$A,C1384,PSA!$G:$G,D1384),
IF(AND(A1384="Colorectal Cancer Screening", E1384="Cost per service ($USD)"),
SUMIFS(COL!$E:$E,COL!$A:$A,C1384,COL!$G:$G,D1384),
IF(AND(A1384="Cervical Cancer Screening", E1384="Cost per service ($USD)"),
SUMIFS(CERV!$E:$E,CERV!$A:$A,C1384,CERV!$G:$G,D1384),
IF(AND(A1384="Cancer Screening for CKD patients", E1384="Cost per service ($USD)"),
SUMIFS(CANSCRN!$E:$E,CANSCRN!$A:$A,C1384,CANSCRN!$G:$G,D1384),
IF(AND(A1384="PSA Testing", E1384="Total Expenditure ($USD per 100,000 patients)"),
SUMIFS(PSA!$F:$F,PSA!$A:$A,C1384,PSA!$G:$G,D1384),
IF(AND(A1384="Colorectal Cancer Screening", E1384="Total Expenditure ($USD per 100,000 patients)"),
SUMIFS(COL!$F:$F,COL!$A:$A,C1384,COL!$G:$G,D1384),
IF(AND(A1384="Cervical Cancer Screening", E1384="Total Expenditure ($USD per 100,000 patients)"),
SUMIFS(CERV!$F:$F,CERV!$A:$A,C1384,CERV!$G:$G,D1384),
SUMIFS(CANSCRN!$F:$F,CANSCRN!$A:$A,C1384,CANSCRN!$G:$G,D1384))))))))))))</f>
        <v>2042.0917505573948</v>
      </c>
    </row>
    <row r="1385" spans="1:6" x14ac:dyDescent="0.2">
      <c r="A1385" s="24" t="s">
        <v>105</v>
      </c>
      <c r="B1385" s="24" t="s">
        <v>101</v>
      </c>
      <c r="C1385" s="24" t="s">
        <v>53</v>
      </c>
      <c r="D1385" s="24">
        <v>2017</v>
      </c>
      <c r="E1385" s="24" t="s">
        <v>102</v>
      </c>
      <c r="F1385">
        <f>IF(AND(A1385="PSA Testing", E1385= "Utilization Rate (per 100,000 patients)"),
SUMIFS(PSA!$D:$D,PSA!$A:$A,C1385,PSA!$G:$G,D1385),
IF(AND(A1385="Colorectal Cancer Screening", E1385="Utilization Rate (per 100,000 patients)"),
SUMIFS(COL!$D:$D,COL!$A:$A,C1385,COL!$G:$G, D1385),
IF(AND(A1385="Cervical Cancer Screening", E1385="Utilization Rate (per 100,000 patients)"),
SUMIFS(CERV!$D:$D,CERV!$A:$A,C1385,CERV!$G:$G,D1385),
IF(AND(A1385="Cancer Screening for CKD patients", E1385="Utilization Rate (per 100,000 patients)"),
SUMIFS(CANSCRN!$D:$D,CANSCRN!$A:$A,C1385,CANSCRN!$G:$G,D1385),
IF(AND(A1385="PSA Testing", E1385="Cost per service ($USD)"),
SUMIFS(PSA!$E:$E,PSA!$A:$A,C1385,PSA!$G:$G,D1385),
IF(AND(A1385="Colorectal Cancer Screening", E1385="Cost per service ($USD)"),
SUMIFS(COL!$E:$E,COL!$A:$A,C1385,COL!$G:$G,D1385),
IF(AND(A1385="Cervical Cancer Screening", E1385="Cost per service ($USD)"),
SUMIFS(CERV!$E:$E,CERV!$A:$A,C1385,CERV!$G:$G,D1385),
IF(AND(A1385="Cancer Screening for CKD patients", E1385="Cost per service ($USD)"),
SUMIFS(CANSCRN!$E:$E,CANSCRN!$A:$A,C1385,CANSCRN!$G:$G,D1385),
IF(AND(A1385="PSA Testing", E1385="Total Expenditure ($USD per 100,000 patients)"),
SUMIFS(PSA!$F:$F,PSA!$A:$A,C1385,PSA!$G:$G,D1385),
IF(AND(A1385="Colorectal Cancer Screening", E1385="Total Expenditure ($USD per 100,000 patients)"),
SUMIFS(COL!$F:$F,COL!$A:$A,C1385,COL!$G:$G,D1385),
IF(AND(A1385="Cervical Cancer Screening", E1385="Total Expenditure ($USD per 100,000 patients)"),
SUMIFS(CERV!$F:$F,CERV!$A:$A,C1385,CERV!$G:$G,D1385),
SUMIFS(CANSCRN!$F:$F,CANSCRN!$A:$A,C1385,CANSCRN!$G:$G,D1385))))))))))))</f>
        <v>1924.5434477222555</v>
      </c>
    </row>
    <row r="1386" spans="1:6" x14ac:dyDescent="0.2">
      <c r="A1386" s="24" t="s">
        <v>105</v>
      </c>
      <c r="B1386" s="24" t="s">
        <v>101</v>
      </c>
      <c r="C1386" s="24" t="s">
        <v>53</v>
      </c>
      <c r="D1386" s="24">
        <v>2018</v>
      </c>
      <c r="E1386" s="24" t="s">
        <v>102</v>
      </c>
      <c r="F1386">
        <f>IF(AND(A1386="PSA Testing", E1386= "Utilization Rate (per 100,000 patients)"),
SUMIFS(PSA!$D:$D,PSA!$A:$A,C1386,PSA!$G:$G,D1386),
IF(AND(A1386="Colorectal Cancer Screening", E1386="Utilization Rate (per 100,000 patients)"),
SUMIFS(COL!$D:$D,COL!$A:$A,C1386,COL!$G:$G, D1386),
IF(AND(A1386="Cervical Cancer Screening", E1386="Utilization Rate (per 100,000 patients)"),
SUMIFS(CERV!$D:$D,CERV!$A:$A,C1386,CERV!$G:$G,D1386),
IF(AND(A1386="Cancer Screening for CKD patients", E1386="Utilization Rate (per 100,000 patients)"),
SUMIFS(CANSCRN!$D:$D,CANSCRN!$A:$A,C1386,CANSCRN!$G:$G,D1386),
IF(AND(A1386="PSA Testing", E1386="Cost per service ($USD)"),
SUMIFS(PSA!$E:$E,PSA!$A:$A,C1386,PSA!$G:$G,D1386),
IF(AND(A1386="Colorectal Cancer Screening", E1386="Cost per service ($USD)"),
SUMIFS(COL!$E:$E,COL!$A:$A,C1386,COL!$G:$G,D1386),
IF(AND(A1386="Cervical Cancer Screening", E1386="Cost per service ($USD)"),
SUMIFS(CERV!$E:$E,CERV!$A:$A,C1386,CERV!$G:$G,D1386),
IF(AND(A1386="Cancer Screening for CKD patients", E1386="Cost per service ($USD)"),
SUMIFS(CANSCRN!$E:$E,CANSCRN!$A:$A,C1386,CANSCRN!$G:$G,D1386),
IF(AND(A1386="PSA Testing", E1386="Total Expenditure ($USD per 100,000 patients)"),
SUMIFS(PSA!$F:$F,PSA!$A:$A,C1386,PSA!$G:$G,D1386),
IF(AND(A1386="Colorectal Cancer Screening", E1386="Total Expenditure ($USD per 100,000 patients)"),
SUMIFS(COL!$F:$F,COL!$A:$A,C1386,COL!$G:$G,D1386),
IF(AND(A1386="Cervical Cancer Screening", E1386="Total Expenditure ($USD per 100,000 patients)"),
SUMIFS(CERV!$F:$F,CERV!$A:$A,C1386,CERV!$G:$G,D1386),
SUMIFS(CANSCRN!$F:$F,CANSCRN!$A:$A,C1386,CANSCRN!$G:$G,D1386))))))))))))</f>
        <v>1717.724066432216</v>
      </c>
    </row>
    <row r="1387" spans="1:6" x14ac:dyDescent="0.2">
      <c r="A1387" s="24" t="s">
        <v>105</v>
      </c>
      <c r="B1387" s="24" t="s">
        <v>101</v>
      </c>
      <c r="C1387" s="24" t="s">
        <v>53</v>
      </c>
      <c r="D1387" s="24">
        <v>2019</v>
      </c>
      <c r="E1387" s="24" t="s">
        <v>102</v>
      </c>
      <c r="F1387">
        <f>IF(AND(A1387="PSA Testing", E1387= "Utilization Rate (per 100,000 patients)"),
SUMIFS(PSA!$D:$D,PSA!$A:$A,C1387,PSA!$G:$G,D1387),
IF(AND(A1387="Colorectal Cancer Screening", E1387="Utilization Rate (per 100,000 patients)"),
SUMIFS(COL!$D:$D,COL!$A:$A,C1387,COL!$G:$G, D1387),
IF(AND(A1387="Cervical Cancer Screening", E1387="Utilization Rate (per 100,000 patients)"),
SUMIFS(CERV!$D:$D,CERV!$A:$A,C1387,CERV!$G:$G,D1387),
IF(AND(A1387="Cancer Screening for CKD patients", E1387="Utilization Rate (per 100,000 patients)"),
SUMIFS(CANSCRN!$D:$D,CANSCRN!$A:$A,C1387,CANSCRN!$G:$G,D1387),
IF(AND(A1387="PSA Testing", E1387="Cost per service ($USD)"),
SUMIFS(PSA!$E:$E,PSA!$A:$A,C1387,PSA!$G:$G,D1387),
IF(AND(A1387="Colorectal Cancer Screening", E1387="Cost per service ($USD)"),
SUMIFS(COL!$E:$E,COL!$A:$A,C1387,COL!$G:$G,D1387),
IF(AND(A1387="Cervical Cancer Screening", E1387="Cost per service ($USD)"),
SUMIFS(CERV!$E:$E,CERV!$A:$A,C1387,CERV!$G:$G,D1387),
IF(AND(A1387="Cancer Screening for CKD patients", E1387="Cost per service ($USD)"),
SUMIFS(CANSCRN!$E:$E,CANSCRN!$A:$A,C1387,CANSCRN!$G:$G,D1387),
IF(AND(A1387="PSA Testing", E1387="Total Expenditure ($USD per 100,000 patients)"),
SUMIFS(PSA!$F:$F,PSA!$A:$A,C1387,PSA!$G:$G,D1387),
IF(AND(A1387="Colorectal Cancer Screening", E1387="Total Expenditure ($USD per 100,000 patients)"),
SUMIFS(COL!$F:$F,COL!$A:$A,C1387,COL!$G:$G,D1387),
IF(AND(A1387="Cervical Cancer Screening", E1387="Total Expenditure ($USD per 100,000 patients)"),
SUMIFS(CERV!$F:$F,CERV!$A:$A,C1387,CERV!$G:$G,D1387),
SUMIFS(CANSCRN!$F:$F,CANSCRN!$A:$A,C1387,CANSCRN!$G:$G,D1387))))))))))))</f>
        <v>1375.3289752950166</v>
      </c>
    </row>
    <row r="1388" spans="1:6" x14ac:dyDescent="0.2">
      <c r="A1388" s="24" t="s">
        <v>105</v>
      </c>
      <c r="B1388" s="24" t="s">
        <v>101</v>
      </c>
      <c r="C1388" s="24" t="s">
        <v>54</v>
      </c>
      <c r="D1388" s="24">
        <v>2009</v>
      </c>
      <c r="E1388" s="24" t="s">
        <v>102</v>
      </c>
      <c r="F1388">
        <f>IF(AND(A1388="PSA Testing", E1388= "Utilization Rate (per 100,000 patients)"),
SUMIFS(PSA!$D:$D,PSA!$A:$A,C1388,PSA!$G:$G,D1388),
IF(AND(A1388="Colorectal Cancer Screening", E1388="Utilization Rate (per 100,000 patients)"),
SUMIFS(COL!$D:$D,COL!$A:$A,C1388,COL!$G:$G, D1388),
IF(AND(A1388="Cervical Cancer Screening", E1388="Utilization Rate (per 100,000 patients)"),
SUMIFS(CERV!$D:$D,CERV!$A:$A,C1388,CERV!$G:$G,D1388),
IF(AND(A1388="Cancer Screening for CKD patients", E1388="Utilization Rate (per 100,000 patients)"),
SUMIFS(CANSCRN!$D:$D,CANSCRN!$A:$A,C1388,CANSCRN!$G:$G,D1388),
IF(AND(A1388="PSA Testing", E1388="Cost per service ($USD)"),
SUMIFS(PSA!$E:$E,PSA!$A:$A,C1388,PSA!$G:$G,D1388),
IF(AND(A1388="Colorectal Cancer Screening", E1388="Cost per service ($USD)"),
SUMIFS(COL!$E:$E,COL!$A:$A,C1388,COL!$G:$G,D1388),
IF(AND(A1388="Cervical Cancer Screening", E1388="Cost per service ($USD)"),
SUMIFS(CERV!$E:$E,CERV!$A:$A,C1388,CERV!$G:$G,D1388),
IF(AND(A1388="Cancer Screening for CKD patients", E1388="Cost per service ($USD)"),
SUMIFS(CANSCRN!$E:$E,CANSCRN!$A:$A,C1388,CANSCRN!$G:$G,D1388),
IF(AND(A1388="PSA Testing", E1388="Total Expenditure ($USD per 100,000 patients)"),
SUMIFS(PSA!$F:$F,PSA!$A:$A,C1388,PSA!$G:$G,D1388),
IF(AND(A1388="Colorectal Cancer Screening", E1388="Total Expenditure ($USD per 100,000 patients)"),
SUMIFS(COL!$F:$F,COL!$A:$A,C1388,COL!$G:$G,D1388),
IF(AND(A1388="Cervical Cancer Screening", E1388="Total Expenditure ($USD per 100,000 patients)"),
SUMIFS(CERV!$F:$F,CERV!$A:$A,C1388,CERV!$G:$G,D1388),
SUMIFS(CANSCRN!$F:$F,CANSCRN!$A:$A,C1388,CANSCRN!$G:$G,D1388))))))))))))</f>
        <v>11054.384017758046</v>
      </c>
    </row>
    <row r="1389" spans="1:6" x14ac:dyDescent="0.2">
      <c r="A1389" s="24" t="s">
        <v>105</v>
      </c>
      <c r="B1389" s="24" t="s">
        <v>101</v>
      </c>
      <c r="C1389" s="24" t="s">
        <v>54</v>
      </c>
      <c r="D1389" s="24">
        <v>2010</v>
      </c>
      <c r="E1389" s="24" t="s">
        <v>102</v>
      </c>
      <c r="F1389">
        <f>IF(AND(A1389="PSA Testing", E1389= "Utilization Rate (per 100,000 patients)"),
SUMIFS(PSA!$D:$D,PSA!$A:$A,C1389,PSA!$G:$G,D1389),
IF(AND(A1389="Colorectal Cancer Screening", E1389="Utilization Rate (per 100,000 patients)"),
SUMIFS(COL!$D:$D,COL!$A:$A,C1389,COL!$G:$G, D1389),
IF(AND(A1389="Cervical Cancer Screening", E1389="Utilization Rate (per 100,000 patients)"),
SUMIFS(CERV!$D:$D,CERV!$A:$A,C1389,CERV!$G:$G,D1389),
IF(AND(A1389="Cancer Screening for CKD patients", E1389="Utilization Rate (per 100,000 patients)"),
SUMIFS(CANSCRN!$D:$D,CANSCRN!$A:$A,C1389,CANSCRN!$G:$G,D1389),
IF(AND(A1389="PSA Testing", E1389="Cost per service ($USD)"),
SUMIFS(PSA!$E:$E,PSA!$A:$A,C1389,PSA!$G:$G,D1389),
IF(AND(A1389="Colorectal Cancer Screening", E1389="Cost per service ($USD)"),
SUMIFS(COL!$E:$E,COL!$A:$A,C1389,COL!$G:$G,D1389),
IF(AND(A1389="Cervical Cancer Screening", E1389="Cost per service ($USD)"),
SUMIFS(CERV!$E:$E,CERV!$A:$A,C1389,CERV!$G:$G,D1389),
IF(AND(A1389="Cancer Screening for CKD patients", E1389="Cost per service ($USD)"),
SUMIFS(CANSCRN!$E:$E,CANSCRN!$A:$A,C1389,CANSCRN!$G:$G,D1389),
IF(AND(A1389="PSA Testing", E1389="Total Expenditure ($USD per 100,000 patients)"),
SUMIFS(PSA!$F:$F,PSA!$A:$A,C1389,PSA!$G:$G,D1389),
IF(AND(A1389="Colorectal Cancer Screening", E1389="Total Expenditure ($USD per 100,000 patients)"),
SUMIFS(COL!$F:$F,COL!$A:$A,C1389,COL!$G:$G,D1389),
IF(AND(A1389="Cervical Cancer Screening", E1389="Total Expenditure ($USD per 100,000 patients)"),
SUMIFS(CERV!$F:$F,CERV!$A:$A,C1389,CERV!$G:$G,D1389),
SUMIFS(CANSCRN!$F:$F,CANSCRN!$A:$A,C1389,CANSCRN!$G:$G,D1389))))))))))))</f>
        <v>10374.149659863946</v>
      </c>
    </row>
    <row r="1390" spans="1:6" x14ac:dyDescent="0.2">
      <c r="A1390" s="24" t="s">
        <v>105</v>
      </c>
      <c r="B1390" s="24" t="s">
        <v>101</v>
      </c>
      <c r="C1390" s="24" t="s">
        <v>54</v>
      </c>
      <c r="D1390" s="24">
        <v>2011</v>
      </c>
      <c r="E1390" s="24" t="s">
        <v>102</v>
      </c>
      <c r="F1390">
        <f>IF(AND(A1390="PSA Testing", E1390= "Utilization Rate (per 100,000 patients)"),
SUMIFS(PSA!$D:$D,PSA!$A:$A,C1390,PSA!$G:$G,D1390),
IF(AND(A1390="Colorectal Cancer Screening", E1390="Utilization Rate (per 100,000 patients)"),
SUMIFS(COL!$D:$D,COL!$A:$A,C1390,COL!$G:$G, D1390),
IF(AND(A1390="Cervical Cancer Screening", E1390="Utilization Rate (per 100,000 patients)"),
SUMIFS(CERV!$D:$D,CERV!$A:$A,C1390,CERV!$G:$G,D1390),
IF(AND(A1390="Cancer Screening for CKD patients", E1390="Utilization Rate (per 100,000 patients)"),
SUMIFS(CANSCRN!$D:$D,CANSCRN!$A:$A,C1390,CANSCRN!$G:$G,D1390),
IF(AND(A1390="PSA Testing", E1390="Cost per service ($USD)"),
SUMIFS(PSA!$E:$E,PSA!$A:$A,C1390,PSA!$G:$G,D1390),
IF(AND(A1390="Colorectal Cancer Screening", E1390="Cost per service ($USD)"),
SUMIFS(COL!$E:$E,COL!$A:$A,C1390,COL!$G:$G,D1390),
IF(AND(A1390="Cervical Cancer Screening", E1390="Cost per service ($USD)"),
SUMIFS(CERV!$E:$E,CERV!$A:$A,C1390,CERV!$G:$G,D1390),
IF(AND(A1390="Cancer Screening for CKD patients", E1390="Cost per service ($USD)"),
SUMIFS(CANSCRN!$E:$E,CANSCRN!$A:$A,C1390,CANSCRN!$G:$G,D1390),
IF(AND(A1390="PSA Testing", E1390="Total Expenditure ($USD per 100,000 patients)"),
SUMIFS(PSA!$F:$F,PSA!$A:$A,C1390,PSA!$G:$G,D1390),
IF(AND(A1390="Colorectal Cancer Screening", E1390="Total Expenditure ($USD per 100,000 patients)"),
SUMIFS(COL!$F:$F,COL!$A:$A,C1390,COL!$G:$G,D1390),
IF(AND(A1390="Cervical Cancer Screening", E1390="Total Expenditure ($USD per 100,000 patients)"),
SUMIFS(CERV!$F:$F,CERV!$A:$A,C1390,CERV!$G:$G,D1390),
SUMIFS(CANSCRN!$F:$F,CANSCRN!$A:$A,C1390,CANSCRN!$G:$G,D1390))))))))))))</f>
        <v>8687.4088478366557</v>
      </c>
    </row>
    <row r="1391" spans="1:6" x14ac:dyDescent="0.2">
      <c r="A1391" s="24" t="s">
        <v>105</v>
      </c>
      <c r="B1391" s="24" t="s">
        <v>101</v>
      </c>
      <c r="C1391" s="24" t="s">
        <v>54</v>
      </c>
      <c r="D1391" s="24">
        <v>2012</v>
      </c>
      <c r="E1391" s="24" t="s">
        <v>102</v>
      </c>
      <c r="F1391">
        <f>IF(AND(A1391="PSA Testing", E1391= "Utilization Rate (per 100,000 patients)"),
SUMIFS(PSA!$D:$D,PSA!$A:$A,C1391,PSA!$G:$G,D1391),
IF(AND(A1391="Colorectal Cancer Screening", E1391="Utilization Rate (per 100,000 patients)"),
SUMIFS(COL!$D:$D,COL!$A:$A,C1391,COL!$G:$G, D1391),
IF(AND(A1391="Cervical Cancer Screening", E1391="Utilization Rate (per 100,000 patients)"),
SUMIFS(CERV!$D:$D,CERV!$A:$A,C1391,CERV!$G:$G,D1391),
IF(AND(A1391="Cancer Screening for CKD patients", E1391="Utilization Rate (per 100,000 patients)"),
SUMIFS(CANSCRN!$D:$D,CANSCRN!$A:$A,C1391,CANSCRN!$G:$G,D1391),
IF(AND(A1391="PSA Testing", E1391="Cost per service ($USD)"),
SUMIFS(PSA!$E:$E,PSA!$A:$A,C1391,PSA!$G:$G,D1391),
IF(AND(A1391="Colorectal Cancer Screening", E1391="Cost per service ($USD)"),
SUMIFS(COL!$E:$E,COL!$A:$A,C1391,COL!$G:$G,D1391),
IF(AND(A1391="Cervical Cancer Screening", E1391="Cost per service ($USD)"),
SUMIFS(CERV!$E:$E,CERV!$A:$A,C1391,CERV!$G:$G,D1391),
IF(AND(A1391="Cancer Screening for CKD patients", E1391="Cost per service ($USD)"),
SUMIFS(CANSCRN!$E:$E,CANSCRN!$A:$A,C1391,CANSCRN!$G:$G,D1391),
IF(AND(A1391="PSA Testing", E1391="Total Expenditure ($USD per 100,000 patients)"),
SUMIFS(PSA!$F:$F,PSA!$A:$A,C1391,PSA!$G:$G,D1391),
IF(AND(A1391="Colorectal Cancer Screening", E1391="Total Expenditure ($USD per 100,000 patients)"),
SUMIFS(COL!$F:$F,COL!$A:$A,C1391,COL!$G:$G,D1391),
IF(AND(A1391="Cervical Cancer Screening", E1391="Total Expenditure ($USD per 100,000 patients)"),
SUMIFS(CERV!$F:$F,CERV!$A:$A,C1391,CERV!$G:$G,D1391),
SUMIFS(CANSCRN!$F:$F,CANSCRN!$A:$A,C1391,CANSCRN!$G:$G,D1391))))))))))))</f>
        <v>7993.5730066278365</v>
      </c>
    </row>
    <row r="1392" spans="1:6" x14ac:dyDescent="0.2">
      <c r="A1392" s="24" t="s">
        <v>105</v>
      </c>
      <c r="B1392" s="24" t="s">
        <v>101</v>
      </c>
      <c r="C1392" s="24" t="s">
        <v>54</v>
      </c>
      <c r="D1392" s="24">
        <v>2013</v>
      </c>
      <c r="E1392" s="24" t="s">
        <v>102</v>
      </c>
      <c r="F1392">
        <f>IF(AND(A1392="PSA Testing", E1392= "Utilization Rate (per 100,000 patients)"),
SUMIFS(PSA!$D:$D,PSA!$A:$A,C1392,PSA!$G:$G,D1392),
IF(AND(A1392="Colorectal Cancer Screening", E1392="Utilization Rate (per 100,000 patients)"),
SUMIFS(COL!$D:$D,COL!$A:$A,C1392,COL!$G:$G, D1392),
IF(AND(A1392="Cervical Cancer Screening", E1392="Utilization Rate (per 100,000 patients)"),
SUMIFS(CERV!$D:$D,CERV!$A:$A,C1392,CERV!$G:$G,D1392),
IF(AND(A1392="Cancer Screening for CKD patients", E1392="Utilization Rate (per 100,000 patients)"),
SUMIFS(CANSCRN!$D:$D,CANSCRN!$A:$A,C1392,CANSCRN!$G:$G,D1392),
IF(AND(A1392="PSA Testing", E1392="Cost per service ($USD)"),
SUMIFS(PSA!$E:$E,PSA!$A:$A,C1392,PSA!$G:$G,D1392),
IF(AND(A1392="Colorectal Cancer Screening", E1392="Cost per service ($USD)"),
SUMIFS(COL!$E:$E,COL!$A:$A,C1392,COL!$G:$G,D1392),
IF(AND(A1392="Cervical Cancer Screening", E1392="Cost per service ($USD)"),
SUMIFS(CERV!$E:$E,CERV!$A:$A,C1392,CERV!$G:$G,D1392),
IF(AND(A1392="Cancer Screening for CKD patients", E1392="Cost per service ($USD)"),
SUMIFS(CANSCRN!$E:$E,CANSCRN!$A:$A,C1392,CANSCRN!$G:$G,D1392),
IF(AND(A1392="PSA Testing", E1392="Total Expenditure ($USD per 100,000 patients)"),
SUMIFS(PSA!$F:$F,PSA!$A:$A,C1392,PSA!$G:$G,D1392),
IF(AND(A1392="Colorectal Cancer Screening", E1392="Total Expenditure ($USD per 100,000 patients)"),
SUMIFS(COL!$F:$F,COL!$A:$A,C1392,COL!$G:$G,D1392),
IF(AND(A1392="Cervical Cancer Screening", E1392="Total Expenditure ($USD per 100,000 patients)"),
SUMIFS(CERV!$F:$F,CERV!$A:$A,C1392,CERV!$G:$G,D1392),
SUMIFS(CANSCRN!$F:$F,CANSCRN!$A:$A,C1392,CANSCRN!$G:$G,D1392))))))))))))</f>
        <v>7103.2233470286756</v>
      </c>
    </row>
    <row r="1393" spans="1:6" x14ac:dyDescent="0.2">
      <c r="A1393" s="24" t="s">
        <v>105</v>
      </c>
      <c r="B1393" s="24" t="s">
        <v>101</v>
      </c>
      <c r="C1393" s="24" t="s">
        <v>54</v>
      </c>
      <c r="D1393" s="24">
        <v>2014</v>
      </c>
      <c r="E1393" s="24" t="s">
        <v>102</v>
      </c>
      <c r="F1393">
        <f>IF(AND(A1393="PSA Testing", E1393= "Utilization Rate (per 100,000 patients)"),
SUMIFS(PSA!$D:$D,PSA!$A:$A,C1393,PSA!$G:$G,D1393),
IF(AND(A1393="Colorectal Cancer Screening", E1393="Utilization Rate (per 100,000 patients)"),
SUMIFS(COL!$D:$D,COL!$A:$A,C1393,COL!$G:$G, D1393),
IF(AND(A1393="Cervical Cancer Screening", E1393="Utilization Rate (per 100,000 patients)"),
SUMIFS(CERV!$D:$D,CERV!$A:$A,C1393,CERV!$G:$G,D1393),
IF(AND(A1393="Cancer Screening for CKD patients", E1393="Utilization Rate (per 100,000 patients)"),
SUMIFS(CANSCRN!$D:$D,CANSCRN!$A:$A,C1393,CANSCRN!$G:$G,D1393),
IF(AND(A1393="PSA Testing", E1393="Cost per service ($USD)"),
SUMIFS(PSA!$E:$E,PSA!$A:$A,C1393,PSA!$G:$G,D1393),
IF(AND(A1393="Colorectal Cancer Screening", E1393="Cost per service ($USD)"),
SUMIFS(COL!$E:$E,COL!$A:$A,C1393,COL!$G:$G,D1393),
IF(AND(A1393="Cervical Cancer Screening", E1393="Cost per service ($USD)"),
SUMIFS(CERV!$E:$E,CERV!$A:$A,C1393,CERV!$G:$G,D1393),
IF(AND(A1393="Cancer Screening for CKD patients", E1393="Cost per service ($USD)"),
SUMIFS(CANSCRN!$E:$E,CANSCRN!$A:$A,C1393,CANSCRN!$G:$G,D1393),
IF(AND(A1393="PSA Testing", E1393="Total Expenditure ($USD per 100,000 patients)"),
SUMIFS(PSA!$F:$F,PSA!$A:$A,C1393,PSA!$G:$G,D1393),
IF(AND(A1393="Colorectal Cancer Screening", E1393="Total Expenditure ($USD per 100,000 patients)"),
SUMIFS(COL!$F:$F,COL!$A:$A,C1393,COL!$G:$G,D1393),
IF(AND(A1393="Cervical Cancer Screening", E1393="Total Expenditure ($USD per 100,000 patients)"),
SUMIFS(CERV!$F:$F,CERV!$A:$A,C1393,CERV!$G:$G,D1393),
SUMIFS(CANSCRN!$F:$F,CANSCRN!$A:$A,C1393,CANSCRN!$G:$G,D1393))))))))))))</f>
        <v>5995.0938811068572</v>
      </c>
    </row>
    <row r="1394" spans="1:6" x14ac:dyDescent="0.2">
      <c r="A1394" s="24" t="s">
        <v>105</v>
      </c>
      <c r="B1394" s="24" t="s">
        <v>101</v>
      </c>
      <c r="C1394" s="24" t="s">
        <v>54</v>
      </c>
      <c r="D1394" s="24">
        <v>2015</v>
      </c>
      <c r="E1394" s="24" t="s">
        <v>102</v>
      </c>
      <c r="F1394">
        <f>IF(AND(A1394="PSA Testing", E1394= "Utilization Rate (per 100,000 patients)"),
SUMIFS(PSA!$D:$D,PSA!$A:$A,C1394,PSA!$G:$G,D1394),
IF(AND(A1394="Colorectal Cancer Screening", E1394="Utilization Rate (per 100,000 patients)"),
SUMIFS(COL!$D:$D,COL!$A:$A,C1394,COL!$G:$G, D1394),
IF(AND(A1394="Cervical Cancer Screening", E1394="Utilization Rate (per 100,000 patients)"),
SUMIFS(CERV!$D:$D,CERV!$A:$A,C1394,CERV!$G:$G,D1394),
IF(AND(A1394="Cancer Screening for CKD patients", E1394="Utilization Rate (per 100,000 patients)"),
SUMIFS(CANSCRN!$D:$D,CANSCRN!$A:$A,C1394,CANSCRN!$G:$G,D1394),
IF(AND(A1394="PSA Testing", E1394="Cost per service ($USD)"),
SUMIFS(PSA!$E:$E,PSA!$A:$A,C1394,PSA!$G:$G,D1394),
IF(AND(A1394="Colorectal Cancer Screening", E1394="Cost per service ($USD)"),
SUMIFS(COL!$E:$E,COL!$A:$A,C1394,COL!$G:$G,D1394),
IF(AND(A1394="Cervical Cancer Screening", E1394="Cost per service ($USD)"),
SUMIFS(CERV!$E:$E,CERV!$A:$A,C1394,CERV!$G:$G,D1394),
IF(AND(A1394="Cancer Screening for CKD patients", E1394="Cost per service ($USD)"),
SUMIFS(CANSCRN!$E:$E,CANSCRN!$A:$A,C1394,CANSCRN!$G:$G,D1394),
IF(AND(A1394="PSA Testing", E1394="Total Expenditure ($USD per 100,000 patients)"),
SUMIFS(PSA!$F:$F,PSA!$A:$A,C1394,PSA!$G:$G,D1394),
IF(AND(A1394="Colorectal Cancer Screening", E1394="Total Expenditure ($USD per 100,000 patients)"),
SUMIFS(COL!$F:$F,COL!$A:$A,C1394,COL!$G:$G,D1394),
IF(AND(A1394="Cervical Cancer Screening", E1394="Total Expenditure ($USD per 100,000 patients)"),
SUMIFS(CERV!$F:$F,CERV!$A:$A,C1394,CERV!$G:$G,D1394),
SUMIFS(CANSCRN!$F:$F,CANSCRN!$A:$A,C1394,CANSCRN!$G:$G,D1394))))))))))))</f>
        <v>5718.8759547901573</v>
      </c>
    </row>
    <row r="1395" spans="1:6" x14ac:dyDescent="0.2">
      <c r="A1395" s="24" t="s">
        <v>105</v>
      </c>
      <c r="B1395" s="24" t="s">
        <v>101</v>
      </c>
      <c r="C1395" s="24" t="s">
        <v>54</v>
      </c>
      <c r="D1395" s="24">
        <v>2016</v>
      </c>
      <c r="E1395" s="24" t="s">
        <v>102</v>
      </c>
      <c r="F1395">
        <f>IF(AND(A1395="PSA Testing", E1395= "Utilization Rate (per 100,000 patients)"),
SUMIFS(PSA!$D:$D,PSA!$A:$A,C1395,PSA!$G:$G,D1395),
IF(AND(A1395="Colorectal Cancer Screening", E1395="Utilization Rate (per 100,000 patients)"),
SUMIFS(COL!$D:$D,COL!$A:$A,C1395,COL!$G:$G, D1395),
IF(AND(A1395="Cervical Cancer Screening", E1395="Utilization Rate (per 100,000 patients)"),
SUMIFS(CERV!$D:$D,CERV!$A:$A,C1395,CERV!$G:$G,D1395),
IF(AND(A1395="Cancer Screening for CKD patients", E1395="Utilization Rate (per 100,000 patients)"),
SUMIFS(CANSCRN!$D:$D,CANSCRN!$A:$A,C1395,CANSCRN!$G:$G,D1395),
IF(AND(A1395="PSA Testing", E1395="Cost per service ($USD)"),
SUMIFS(PSA!$E:$E,PSA!$A:$A,C1395,PSA!$G:$G,D1395),
IF(AND(A1395="Colorectal Cancer Screening", E1395="Cost per service ($USD)"),
SUMIFS(COL!$E:$E,COL!$A:$A,C1395,COL!$G:$G,D1395),
IF(AND(A1395="Cervical Cancer Screening", E1395="Cost per service ($USD)"),
SUMIFS(CERV!$E:$E,CERV!$A:$A,C1395,CERV!$G:$G,D1395),
IF(AND(A1395="Cancer Screening for CKD patients", E1395="Cost per service ($USD)"),
SUMIFS(CANSCRN!$E:$E,CANSCRN!$A:$A,C1395,CANSCRN!$G:$G,D1395),
IF(AND(A1395="PSA Testing", E1395="Total Expenditure ($USD per 100,000 patients)"),
SUMIFS(PSA!$F:$F,PSA!$A:$A,C1395,PSA!$G:$G,D1395),
IF(AND(A1395="Colorectal Cancer Screening", E1395="Total Expenditure ($USD per 100,000 patients)"),
SUMIFS(COL!$F:$F,COL!$A:$A,C1395,COL!$G:$G,D1395),
IF(AND(A1395="Cervical Cancer Screening", E1395="Total Expenditure ($USD per 100,000 patients)"),
SUMIFS(CERV!$F:$F,CERV!$A:$A,C1395,CERV!$G:$G,D1395),
SUMIFS(CANSCRN!$F:$F,CANSCRN!$A:$A,C1395,CANSCRN!$G:$G,D1395))))))))))))</f>
        <v>5960.2298302751078</v>
      </c>
    </row>
    <row r="1396" spans="1:6" x14ac:dyDescent="0.2">
      <c r="A1396" s="24" t="s">
        <v>105</v>
      </c>
      <c r="B1396" s="24" t="s">
        <v>101</v>
      </c>
      <c r="C1396" s="24" t="s">
        <v>54</v>
      </c>
      <c r="D1396" s="24">
        <v>2017</v>
      </c>
      <c r="E1396" s="24" t="s">
        <v>102</v>
      </c>
      <c r="F1396">
        <f>IF(AND(A1396="PSA Testing", E1396= "Utilization Rate (per 100,000 patients)"),
SUMIFS(PSA!$D:$D,PSA!$A:$A,C1396,PSA!$G:$G,D1396),
IF(AND(A1396="Colorectal Cancer Screening", E1396="Utilization Rate (per 100,000 patients)"),
SUMIFS(COL!$D:$D,COL!$A:$A,C1396,COL!$G:$G, D1396),
IF(AND(A1396="Cervical Cancer Screening", E1396="Utilization Rate (per 100,000 patients)"),
SUMIFS(CERV!$D:$D,CERV!$A:$A,C1396,CERV!$G:$G,D1396),
IF(AND(A1396="Cancer Screening for CKD patients", E1396="Utilization Rate (per 100,000 patients)"),
SUMIFS(CANSCRN!$D:$D,CANSCRN!$A:$A,C1396,CANSCRN!$G:$G,D1396),
IF(AND(A1396="PSA Testing", E1396="Cost per service ($USD)"),
SUMIFS(PSA!$E:$E,PSA!$A:$A,C1396,PSA!$G:$G,D1396),
IF(AND(A1396="Colorectal Cancer Screening", E1396="Cost per service ($USD)"),
SUMIFS(COL!$E:$E,COL!$A:$A,C1396,COL!$G:$G,D1396),
IF(AND(A1396="Cervical Cancer Screening", E1396="Cost per service ($USD)"),
SUMIFS(CERV!$E:$E,CERV!$A:$A,C1396,CERV!$G:$G,D1396),
IF(AND(A1396="Cancer Screening for CKD patients", E1396="Cost per service ($USD)"),
SUMIFS(CANSCRN!$E:$E,CANSCRN!$A:$A,C1396,CANSCRN!$G:$G,D1396),
IF(AND(A1396="PSA Testing", E1396="Total Expenditure ($USD per 100,000 patients)"),
SUMIFS(PSA!$F:$F,PSA!$A:$A,C1396,PSA!$G:$G,D1396),
IF(AND(A1396="Colorectal Cancer Screening", E1396="Total Expenditure ($USD per 100,000 patients)"),
SUMIFS(COL!$F:$F,COL!$A:$A,C1396,COL!$G:$G,D1396),
IF(AND(A1396="Cervical Cancer Screening", E1396="Total Expenditure ($USD per 100,000 patients)"),
SUMIFS(CERV!$F:$F,CERV!$A:$A,C1396,CERV!$G:$G,D1396),
SUMIFS(CANSCRN!$F:$F,CANSCRN!$A:$A,C1396,CANSCRN!$G:$G,D1396))))))))))))</f>
        <v>4738.8146201993668</v>
      </c>
    </row>
    <row r="1397" spans="1:6" x14ac:dyDescent="0.2">
      <c r="A1397" s="24" t="s">
        <v>105</v>
      </c>
      <c r="B1397" s="24" t="s">
        <v>101</v>
      </c>
      <c r="C1397" s="24" t="s">
        <v>54</v>
      </c>
      <c r="D1397" s="24">
        <v>2018</v>
      </c>
      <c r="E1397" s="24" t="s">
        <v>102</v>
      </c>
      <c r="F1397">
        <f>IF(AND(A1397="PSA Testing", E1397= "Utilization Rate (per 100,000 patients)"),
SUMIFS(PSA!$D:$D,PSA!$A:$A,C1397,PSA!$G:$G,D1397),
IF(AND(A1397="Colorectal Cancer Screening", E1397="Utilization Rate (per 100,000 patients)"),
SUMIFS(COL!$D:$D,COL!$A:$A,C1397,COL!$G:$G, D1397),
IF(AND(A1397="Cervical Cancer Screening", E1397="Utilization Rate (per 100,000 patients)"),
SUMIFS(CERV!$D:$D,CERV!$A:$A,C1397,CERV!$G:$G,D1397),
IF(AND(A1397="Cancer Screening for CKD patients", E1397="Utilization Rate (per 100,000 patients)"),
SUMIFS(CANSCRN!$D:$D,CANSCRN!$A:$A,C1397,CANSCRN!$G:$G,D1397),
IF(AND(A1397="PSA Testing", E1397="Cost per service ($USD)"),
SUMIFS(PSA!$E:$E,PSA!$A:$A,C1397,PSA!$G:$G,D1397),
IF(AND(A1397="Colorectal Cancer Screening", E1397="Cost per service ($USD)"),
SUMIFS(COL!$E:$E,COL!$A:$A,C1397,COL!$G:$G,D1397),
IF(AND(A1397="Cervical Cancer Screening", E1397="Cost per service ($USD)"),
SUMIFS(CERV!$E:$E,CERV!$A:$A,C1397,CERV!$G:$G,D1397),
IF(AND(A1397="Cancer Screening for CKD patients", E1397="Cost per service ($USD)"),
SUMIFS(CANSCRN!$E:$E,CANSCRN!$A:$A,C1397,CANSCRN!$G:$G,D1397),
IF(AND(A1397="PSA Testing", E1397="Total Expenditure ($USD per 100,000 patients)"),
SUMIFS(PSA!$F:$F,PSA!$A:$A,C1397,PSA!$G:$G,D1397),
IF(AND(A1397="Colorectal Cancer Screening", E1397="Total Expenditure ($USD per 100,000 patients)"),
SUMIFS(COL!$F:$F,COL!$A:$A,C1397,COL!$G:$G,D1397),
IF(AND(A1397="Cervical Cancer Screening", E1397="Total Expenditure ($USD per 100,000 patients)"),
SUMIFS(CERV!$F:$F,CERV!$A:$A,C1397,CERV!$G:$G,D1397),
SUMIFS(CANSCRN!$F:$F,CANSCRN!$A:$A,C1397,CANSCRN!$G:$G,D1397))))))))))))</f>
        <v>4608.6998974759554</v>
      </c>
    </row>
    <row r="1398" spans="1:6" x14ac:dyDescent="0.2">
      <c r="A1398" s="24" t="s">
        <v>105</v>
      </c>
      <c r="B1398" s="24" t="s">
        <v>101</v>
      </c>
      <c r="C1398" s="24" t="s">
        <v>54</v>
      </c>
      <c r="D1398" s="24">
        <v>2019</v>
      </c>
      <c r="E1398" s="24" t="s">
        <v>102</v>
      </c>
      <c r="F1398">
        <f>IF(AND(A1398="PSA Testing", E1398= "Utilization Rate (per 100,000 patients)"),
SUMIFS(PSA!$D:$D,PSA!$A:$A,C1398,PSA!$G:$G,D1398),
IF(AND(A1398="Colorectal Cancer Screening", E1398="Utilization Rate (per 100,000 patients)"),
SUMIFS(COL!$D:$D,COL!$A:$A,C1398,COL!$G:$G, D1398),
IF(AND(A1398="Cervical Cancer Screening", E1398="Utilization Rate (per 100,000 patients)"),
SUMIFS(CERV!$D:$D,CERV!$A:$A,C1398,CERV!$G:$G,D1398),
IF(AND(A1398="Cancer Screening for CKD patients", E1398="Utilization Rate (per 100,000 patients)"),
SUMIFS(CANSCRN!$D:$D,CANSCRN!$A:$A,C1398,CANSCRN!$G:$G,D1398),
IF(AND(A1398="PSA Testing", E1398="Cost per service ($USD)"),
SUMIFS(PSA!$E:$E,PSA!$A:$A,C1398,PSA!$G:$G,D1398),
IF(AND(A1398="Colorectal Cancer Screening", E1398="Cost per service ($USD)"),
SUMIFS(COL!$E:$E,COL!$A:$A,C1398,COL!$G:$G,D1398),
IF(AND(A1398="Cervical Cancer Screening", E1398="Cost per service ($USD)"),
SUMIFS(CERV!$E:$E,CERV!$A:$A,C1398,CERV!$G:$G,D1398),
IF(AND(A1398="Cancer Screening for CKD patients", E1398="Cost per service ($USD)"),
SUMIFS(CANSCRN!$E:$E,CANSCRN!$A:$A,C1398,CANSCRN!$G:$G,D1398),
IF(AND(A1398="PSA Testing", E1398="Total Expenditure ($USD per 100,000 patients)"),
SUMIFS(PSA!$F:$F,PSA!$A:$A,C1398,PSA!$G:$G,D1398),
IF(AND(A1398="Colorectal Cancer Screening", E1398="Total Expenditure ($USD per 100,000 patients)"),
SUMIFS(COL!$F:$F,COL!$A:$A,C1398,COL!$G:$G,D1398),
IF(AND(A1398="Cervical Cancer Screening", E1398="Total Expenditure ($USD per 100,000 patients)"),
SUMIFS(CERV!$F:$F,CERV!$A:$A,C1398,CERV!$G:$G,D1398),
SUMIFS(CANSCRN!$F:$F,CANSCRN!$A:$A,C1398,CANSCRN!$G:$G,D1398))))))))))))</f>
        <v>4282.8265813189591</v>
      </c>
    </row>
    <row r="1399" spans="1:6" x14ac:dyDescent="0.2">
      <c r="A1399" s="24" t="s">
        <v>105</v>
      </c>
      <c r="B1399" s="24" t="s">
        <v>101</v>
      </c>
      <c r="C1399" s="24" t="s">
        <v>55</v>
      </c>
      <c r="D1399" s="24">
        <v>2009</v>
      </c>
      <c r="E1399" s="24" t="s">
        <v>102</v>
      </c>
      <c r="F1399">
        <f>IF(AND(A1399="PSA Testing", E1399= "Utilization Rate (per 100,000 patients)"),
SUMIFS(PSA!$D:$D,PSA!$A:$A,C1399,PSA!$G:$G,D1399),
IF(AND(A1399="Colorectal Cancer Screening", E1399="Utilization Rate (per 100,000 patients)"),
SUMIFS(COL!$D:$D,COL!$A:$A,C1399,COL!$G:$G, D1399),
IF(AND(A1399="Cervical Cancer Screening", E1399="Utilization Rate (per 100,000 patients)"),
SUMIFS(CERV!$D:$D,CERV!$A:$A,C1399,CERV!$G:$G,D1399),
IF(AND(A1399="Cancer Screening for CKD patients", E1399="Utilization Rate (per 100,000 patients)"),
SUMIFS(CANSCRN!$D:$D,CANSCRN!$A:$A,C1399,CANSCRN!$G:$G,D1399),
IF(AND(A1399="PSA Testing", E1399="Cost per service ($USD)"),
SUMIFS(PSA!$E:$E,PSA!$A:$A,C1399,PSA!$G:$G,D1399),
IF(AND(A1399="Colorectal Cancer Screening", E1399="Cost per service ($USD)"),
SUMIFS(COL!$E:$E,COL!$A:$A,C1399,COL!$G:$G,D1399),
IF(AND(A1399="Cervical Cancer Screening", E1399="Cost per service ($USD)"),
SUMIFS(CERV!$E:$E,CERV!$A:$A,C1399,CERV!$G:$G,D1399),
IF(AND(A1399="Cancer Screening for CKD patients", E1399="Cost per service ($USD)"),
SUMIFS(CANSCRN!$E:$E,CANSCRN!$A:$A,C1399,CANSCRN!$G:$G,D1399),
IF(AND(A1399="PSA Testing", E1399="Total Expenditure ($USD per 100,000 patients)"),
SUMIFS(PSA!$F:$F,PSA!$A:$A,C1399,PSA!$G:$G,D1399),
IF(AND(A1399="Colorectal Cancer Screening", E1399="Total Expenditure ($USD per 100,000 patients)"),
SUMIFS(COL!$F:$F,COL!$A:$A,C1399,COL!$G:$G,D1399),
IF(AND(A1399="Cervical Cancer Screening", E1399="Total Expenditure ($USD per 100,000 patients)"),
SUMIFS(CERV!$F:$F,CERV!$A:$A,C1399,CERV!$G:$G,D1399),
SUMIFS(CANSCRN!$F:$F,CANSCRN!$A:$A,C1399,CANSCRN!$G:$G,D1399))))))))))))</f>
        <v>9956.917185256103</v>
      </c>
    </row>
    <row r="1400" spans="1:6" x14ac:dyDescent="0.2">
      <c r="A1400" s="24" t="s">
        <v>105</v>
      </c>
      <c r="B1400" s="24" t="s">
        <v>101</v>
      </c>
      <c r="C1400" s="24" t="s">
        <v>55</v>
      </c>
      <c r="D1400" s="24">
        <v>2010</v>
      </c>
      <c r="E1400" s="24" t="s">
        <v>102</v>
      </c>
      <c r="F1400">
        <f>IF(AND(A1400="PSA Testing", E1400= "Utilization Rate (per 100,000 patients)"),
SUMIFS(PSA!$D:$D,PSA!$A:$A,C1400,PSA!$G:$G,D1400),
IF(AND(A1400="Colorectal Cancer Screening", E1400="Utilization Rate (per 100,000 patients)"),
SUMIFS(COL!$D:$D,COL!$A:$A,C1400,COL!$G:$G, D1400),
IF(AND(A1400="Cervical Cancer Screening", E1400="Utilization Rate (per 100,000 patients)"),
SUMIFS(CERV!$D:$D,CERV!$A:$A,C1400,CERV!$G:$G,D1400),
IF(AND(A1400="Cancer Screening for CKD patients", E1400="Utilization Rate (per 100,000 patients)"),
SUMIFS(CANSCRN!$D:$D,CANSCRN!$A:$A,C1400,CANSCRN!$G:$G,D1400),
IF(AND(A1400="PSA Testing", E1400="Cost per service ($USD)"),
SUMIFS(PSA!$E:$E,PSA!$A:$A,C1400,PSA!$G:$G,D1400),
IF(AND(A1400="Colorectal Cancer Screening", E1400="Cost per service ($USD)"),
SUMIFS(COL!$E:$E,COL!$A:$A,C1400,COL!$G:$G,D1400),
IF(AND(A1400="Cervical Cancer Screening", E1400="Cost per service ($USD)"),
SUMIFS(CERV!$E:$E,CERV!$A:$A,C1400,CERV!$G:$G,D1400),
IF(AND(A1400="Cancer Screening for CKD patients", E1400="Cost per service ($USD)"),
SUMIFS(CANSCRN!$E:$E,CANSCRN!$A:$A,C1400,CANSCRN!$G:$G,D1400),
IF(AND(A1400="PSA Testing", E1400="Total Expenditure ($USD per 100,000 patients)"),
SUMIFS(PSA!$F:$F,PSA!$A:$A,C1400,PSA!$G:$G,D1400),
IF(AND(A1400="Colorectal Cancer Screening", E1400="Total Expenditure ($USD per 100,000 patients)"),
SUMIFS(COL!$F:$F,COL!$A:$A,C1400,COL!$G:$G,D1400),
IF(AND(A1400="Cervical Cancer Screening", E1400="Total Expenditure ($USD per 100,000 patients)"),
SUMIFS(CERV!$F:$F,CERV!$A:$A,C1400,CERV!$G:$G,D1400),
SUMIFS(CANSCRN!$F:$F,CANSCRN!$A:$A,C1400,CANSCRN!$G:$G,D1400))))))))))))</f>
        <v>9295.1200619674673</v>
      </c>
    </row>
    <row r="1401" spans="1:6" x14ac:dyDescent="0.2">
      <c r="A1401" s="24" t="s">
        <v>105</v>
      </c>
      <c r="B1401" s="24" t="s">
        <v>101</v>
      </c>
      <c r="C1401" s="24" t="s">
        <v>55</v>
      </c>
      <c r="D1401" s="24">
        <v>2011</v>
      </c>
      <c r="E1401" s="24" t="s">
        <v>102</v>
      </c>
      <c r="F1401">
        <f>IF(AND(A1401="PSA Testing", E1401= "Utilization Rate (per 100,000 patients)"),
SUMIFS(PSA!$D:$D,PSA!$A:$A,C1401,PSA!$G:$G,D1401),
IF(AND(A1401="Colorectal Cancer Screening", E1401="Utilization Rate (per 100,000 patients)"),
SUMIFS(COL!$D:$D,COL!$A:$A,C1401,COL!$G:$G, D1401),
IF(AND(A1401="Cervical Cancer Screening", E1401="Utilization Rate (per 100,000 patients)"),
SUMIFS(CERV!$D:$D,CERV!$A:$A,C1401,CERV!$G:$G,D1401),
IF(AND(A1401="Cancer Screening for CKD patients", E1401="Utilization Rate (per 100,000 patients)"),
SUMIFS(CANSCRN!$D:$D,CANSCRN!$A:$A,C1401,CANSCRN!$G:$G,D1401),
IF(AND(A1401="PSA Testing", E1401="Cost per service ($USD)"),
SUMIFS(PSA!$E:$E,PSA!$A:$A,C1401,PSA!$G:$G,D1401),
IF(AND(A1401="Colorectal Cancer Screening", E1401="Cost per service ($USD)"),
SUMIFS(COL!$E:$E,COL!$A:$A,C1401,COL!$G:$G,D1401),
IF(AND(A1401="Cervical Cancer Screening", E1401="Cost per service ($USD)"),
SUMIFS(CERV!$E:$E,CERV!$A:$A,C1401,CERV!$G:$G,D1401),
IF(AND(A1401="Cancer Screening for CKD patients", E1401="Cost per service ($USD)"),
SUMIFS(CANSCRN!$E:$E,CANSCRN!$A:$A,C1401,CANSCRN!$G:$G,D1401),
IF(AND(A1401="PSA Testing", E1401="Total Expenditure ($USD per 100,000 patients)"),
SUMIFS(PSA!$F:$F,PSA!$A:$A,C1401,PSA!$G:$G,D1401),
IF(AND(A1401="Colorectal Cancer Screening", E1401="Total Expenditure ($USD per 100,000 patients)"),
SUMIFS(COL!$F:$F,COL!$A:$A,C1401,COL!$G:$G,D1401),
IF(AND(A1401="Cervical Cancer Screening", E1401="Total Expenditure ($USD per 100,000 patients)"),
SUMIFS(CERV!$F:$F,CERV!$A:$A,C1401,CERV!$G:$G,D1401),
SUMIFS(CANSCRN!$F:$F,CANSCRN!$A:$A,C1401,CANSCRN!$G:$G,D1401))))))))))))</f>
        <v>7942.139737991266</v>
      </c>
    </row>
    <row r="1402" spans="1:6" x14ac:dyDescent="0.2">
      <c r="A1402" s="24" t="s">
        <v>105</v>
      </c>
      <c r="B1402" s="24" t="s">
        <v>101</v>
      </c>
      <c r="C1402" s="24" t="s">
        <v>55</v>
      </c>
      <c r="D1402" s="24">
        <v>2012</v>
      </c>
      <c r="E1402" s="24" t="s">
        <v>102</v>
      </c>
      <c r="F1402">
        <f>IF(AND(A1402="PSA Testing", E1402= "Utilization Rate (per 100,000 patients)"),
SUMIFS(PSA!$D:$D,PSA!$A:$A,C1402,PSA!$G:$G,D1402),
IF(AND(A1402="Colorectal Cancer Screening", E1402="Utilization Rate (per 100,000 patients)"),
SUMIFS(COL!$D:$D,COL!$A:$A,C1402,COL!$G:$G, D1402),
IF(AND(A1402="Cervical Cancer Screening", E1402="Utilization Rate (per 100,000 patients)"),
SUMIFS(CERV!$D:$D,CERV!$A:$A,C1402,CERV!$G:$G,D1402),
IF(AND(A1402="Cancer Screening for CKD patients", E1402="Utilization Rate (per 100,000 patients)"),
SUMIFS(CANSCRN!$D:$D,CANSCRN!$A:$A,C1402,CANSCRN!$G:$G,D1402),
IF(AND(A1402="PSA Testing", E1402="Cost per service ($USD)"),
SUMIFS(PSA!$E:$E,PSA!$A:$A,C1402,PSA!$G:$G,D1402),
IF(AND(A1402="Colorectal Cancer Screening", E1402="Cost per service ($USD)"),
SUMIFS(COL!$E:$E,COL!$A:$A,C1402,COL!$G:$G,D1402),
IF(AND(A1402="Cervical Cancer Screening", E1402="Cost per service ($USD)"),
SUMIFS(CERV!$E:$E,CERV!$A:$A,C1402,CERV!$G:$G,D1402),
IF(AND(A1402="Cancer Screening for CKD patients", E1402="Cost per service ($USD)"),
SUMIFS(CANSCRN!$E:$E,CANSCRN!$A:$A,C1402,CANSCRN!$G:$G,D1402),
IF(AND(A1402="PSA Testing", E1402="Total Expenditure ($USD per 100,000 patients)"),
SUMIFS(PSA!$F:$F,PSA!$A:$A,C1402,PSA!$G:$G,D1402),
IF(AND(A1402="Colorectal Cancer Screening", E1402="Total Expenditure ($USD per 100,000 patients)"),
SUMIFS(COL!$F:$F,COL!$A:$A,C1402,COL!$G:$G,D1402),
IF(AND(A1402="Cervical Cancer Screening", E1402="Total Expenditure ($USD per 100,000 patients)"),
SUMIFS(CERV!$F:$F,CERV!$A:$A,C1402,CERV!$G:$G,D1402),
SUMIFS(CANSCRN!$F:$F,CANSCRN!$A:$A,C1402,CANSCRN!$G:$G,D1402))))))))))))</f>
        <v>7270.0729927007296</v>
      </c>
    </row>
    <row r="1403" spans="1:6" x14ac:dyDescent="0.2">
      <c r="A1403" s="24" t="s">
        <v>105</v>
      </c>
      <c r="B1403" s="24" t="s">
        <v>101</v>
      </c>
      <c r="C1403" s="24" t="s">
        <v>55</v>
      </c>
      <c r="D1403" s="24">
        <v>2013</v>
      </c>
      <c r="E1403" s="24" t="s">
        <v>102</v>
      </c>
      <c r="F1403">
        <f>IF(AND(A1403="PSA Testing", E1403= "Utilization Rate (per 100,000 patients)"),
SUMIFS(PSA!$D:$D,PSA!$A:$A,C1403,PSA!$G:$G,D1403),
IF(AND(A1403="Colorectal Cancer Screening", E1403="Utilization Rate (per 100,000 patients)"),
SUMIFS(COL!$D:$D,COL!$A:$A,C1403,COL!$G:$G, D1403),
IF(AND(A1403="Cervical Cancer Screening", E1403="Utilization Rate (per 100,000 patients)"),
SUMIFS(CERV!$D:$D,CERV!$A:$A,C1403,CERV!$G:$G,D1403),
IF(AND(A1403="Cancer Screening for CKD patients", E1403="Utilization Rate (per 100,000 patients)"),
SUMIFS(CANSCRN!$D:$D,CANSCRN!$A:$A,C1403,CANSCRN!$G:$G,D1403),
IF(AND(A1403="PSA Testing", E1403="Cost per service ($USD)"),
SUMIFS(PSA!$E:$E,PSA!$A:$A,C1403,PSA!$G:$G,D1403),
IF(AND(A1403="Colorectal Cancer Screening", E1403="Cost per service ($USD)"),
SUMIFS(COL!$E:$E,COL!$A:$A,C1403,COL!$G:$G,D1403),
IF(AND(A1403="Cervical Cancer Screening", E1403="Cost per service ($USD)"),
SUMIFS(CERV!$E:$E,CERV!$A:$A,C1403,CERV!$G:$G,D1403),
IF(AND(A1403="Cancer Screening for CKD patients", E1403="Cost per service ($USD)"),
SUMIFS(CANSCRN!$E:$E,CANSCRN!$A:$A,C1403,CANSCRN!$G:$G,D1403),
IF(AND(A1403="PSA Testing", E1403="Total Expenditure ($USD per 100,000 patients)"),
SUMIFS(PSA!$F:$F,PSA!$A:$A,C1403,PSA!$G:$G,D1403),
IF(AND(A1403="Colorectal Cancer Screening", E1403="Total Expenditure ($USD per 100,000 patients)"),
SUMIFS(COL!$F:$F,COL!$A:$A,C1403,COL!$G:$G,D1403),
IF(AND(A1403="Cervical Cancer Screening", E1403="Total Expenditure ($USD per 100,000 patients)"),
SUMIFS(CERV!$F:$F,CERV!$A:$A,C1403,CERV!$G:$G,D1403),
SUMIFS(CANSCRN!$F:$F,CANSCRN!$A:$A,C1403,CANSCRN!$G:$G,D1403))))))))))))</f>
        <v>7189.1891891891892</v>
      </c>
    </row>
    <row r="1404" spans="1:6" x14ac:dyDescent="0.2">
      <c r="A1404" s="24" t="s">
        <v>105</v>
      </c>
      <c r="B1404" s="24" t="s">
        <v>101</v>
      </c>
      <c r="C1404" s="24" t="s">
        <v>55</v>
      </c>
      <c r="D1404" s="24">
        <v>2014</v>
      </c>
      <c r="E1404" s="24" t="s">
        <v>102</v>
      </c>
      <c r="F1404">
        <f>IF(AND(A1404="PSA Testing", E1404= "Utilization Rate (per 100,000 patients)"),
SUMIFS(PSA!$D:$D,PSA!$A:$A,C1404,PSA!$G:$G,D1404),
IF(AND(A1404="Colorectal Cancer Screening", E1404="Utilization Rate (per 100,000 patients)"),
SUMIFS(COL!$D:$D,COL!$A:$A,C1404,COL!$G:$G, D1404),
IF(AND(A1404="Cervical Cancer Screening", E1404="Utilization Rate (per 100,000 patients)"),
SUMIFS(CERV!$D:$D,CERV!$A:$A,C1404,CERV!$G:$G,D1404),
IF(AND(A1404="Cancer Screening for CKD patients", E1404="Utilization Rate (per 100,000 patients)"),
SUMIFS(CANSCRN!$D:$D,CANSCRN!$A:$A,C1404,CANSCRN!$G:$G,D1404),
IF(AND(A1404="PSA Testing", E1404="Cost per service ($USD)"),
SUMIFS(PSA!$E:$E,PSA!$A:$A,C1404,PSA!$G:$G,D1404),
IF(AND(A1404="Colorectal Cancer Screening", E1404="Cost per service ($USD)"),
SUMIFS(COL!$E:$E,COL!$A:$A,C1404,COL!$G:$G,D1404),
IF(AND(A1404="Cervical Cancer Screening", E1404="Cost per service ($USD)"),
SUMIFS(CERV!$E:$E,CERV!$A:$A,C1404,CERV!$G:$G,D1404),
IF(AND(A1404="Cancer Screening for CKD patients", E1404="Cost per service ($USD)"),
SUMIFS(CANSCRN!$E:$E,CANSCRN!$A:$A,C1404,CANSCRN!$G:$G,D1404),
IF(AND(A1404="PSA Testing", E1404="Total Expenditure ($USD per 100,000 patients)"),
SUMIFS(PSA!$F:$F,PSA!$A:$A,C1404,PSA!$G:$G,D1404),
IF(AND(A1404="Colorectal Cancer Screening", E1404="Total Expenditure ($USD per 100,000 patients)"),
SUMIFS(COL!$F:$F,COL!$A:$A,C1404,COL!$G:$G,D1404),
IF(AND(A1404="Cervical Cancer Screening", E1404="Total Expenditure ($USD per 100,000 patients)"),
SUMIFS(CERV!$F:$F,CERV!$A:$A,C1404,CERV!$G:$G,D1404),
SUMIFS(CANSCRN!$F:$F,CANSCRN!$A:$A,C1404,CANSCRN!$G:$G,D1404))))))))))))</f>
        <v>6102.7837259100643</v>
      </c>
    </row>
    <row r="1405" spans="1:6" x14ac:dyDescent="0.2">
      <c r="A1405" s="24" t="s">
        <v>105</v>
      </c>
      <c r="B1405" s="24" t="s">
        <v>101</v>
      </c>
      <c r="C1405" s="24" t="s">
        <v>55</v>
      </c>
      <c r="D1405" s="24">
        <v>2015</v>
      </c>
      <c r="E1405" s="24" t="s">
        <v>102</v>
      </c>
      <c r="F1405">
        <f>IF(AND(A1405="PSA Testing", E1405= "Utilization Rate (per 100,000 patients)"),
SUMIFS(PSA!$D:$D,PSA!$A:$A,C1405,PSA!$G:$G,D1405),
IF(AND(A1405="Colorectal Cancer Screening", E1405="Utilization Rate (per 100,000 patients)"),
SUMIFS(COL!$D:$D,COL!$A:$A,C1405,COL!$G:$G, D1405),
IF(AND(A1405="Cervical Cancer Screening", E1405="Utilization Rate (per 100,000 patients)"),
SUMIFS(CERV!$D:$D,CERV!$A:$A,C1405,CERV!$G:$G,D1405),
IF(AND(A1405="Cancer Screening for CKD patients", E1405="Utilization Rate (per 100,000 patients)"),
SUMIFS(CANSCRN!$D:$D,CANSCRN!$A:$A,C1405,CANSCRN!$G:$G,D1405),
IF(AND(A1405="PSA Testing", E1405="Cost per service ($USD)"),
SUMIFS(PSA!$E:$E,PSA!$A:$A,C1405,PSA!$G:$G,D1405),
IF(AND(A1405="Colorectal Cancer Screening", E1405="Cost per service ($USD)"),
SUMIFS(COL!$E:$E,COL!$A:$A,C1405,COL!$G:$G,D1405),
IF(AND(A1405="Cervical Cancer Screening", E1405="Cost per service ($USD)"),
SUMIFS(CERV!$E:$E,CERV!$A:$A,C1405,CERV!$G:$G,D1405),
IF(AND(A1405="Cancer Screening for CKD patients", E1405="Cost per service ($USD)"),
SUMIFS(CANSCRN!$E:$E,CANSCRN!$A:$A,C1405,CANSCRN!$G:$G,D1405),
IF(AND(A1405="PSA Testing", E1405="Total Expenditure ($USD per 100,000 patients)"),
SUMIFS(PSA!$F:$F,PSA!$A:$A,C1405,PSA!$G:$G,D1405),
IF(AND(A1405="Colorectal Cancer Screening", E1405="Total Expenditure ($USD per 100,000 patients)"),
SUMIFS(COL!$F:$F,COL!$A:$A,C1405,COL!$G:$G,D1405),
IF(AND(A1405="Cervical Cancer Screening", E1405="Total Expenditure ($USD per 100,000 patients)"),
SUMIFS(CERV!$F:$F,CERV!$A:$A,C1405,CERV!$G:$G,D1405),
SUMIFS(CANSCRN!$F:$F,CANSCRN!$A:$A,C1405,CANSCRN!$G:$G,D1405))))))))))))</f>
        <v>7454.4829955341811</v>
      </c>
    </row>
    <row r="1406" spans="1:6" x14ac:dyDescent="0.2">
      <c r="A1406" s="24" t="s">
        <v>105</v>
      </c>
      <c r="B1406" s="24" t="s">
        <v>101</v>
      </c>
      <c r="C1406" s="24" t="s">
        <v>55</v>
      </c>
      <c r="D1406" s="24">
        <v>2016</v>
      </c>
      <c r="E1406" s="24" t="s">
        <v>102</v>
      </c>
      <c r="F1406">
        <f>IF(AND(A1406="PSA Testing", E1406= "Utilization Rate (per 100,000 patients)"),
SUMIFS(PSA!$D:$D,PSA!$A:$A,C1406,PSA!$G:$G,D1406),
IF(AND(A1406="Colorectal Cancer Screening", E1406="Utilization Rate (per 100,000 patients)"),
SUMIFS(COL!$D:$D,COL!$A:$A,C1406,COL!$G:$G, D1406),
IF(AND(A1406="Cervical Cancer Screening", E1406="Utilization Rate (per 100,000 patients)"),
SUMIFS(CERV!$D:$D,CERV!$A:$A,C1406,CERV!$G:$G,D1406),
IF(AND(A1406="Cancer Screening for CKD patients", E1406="Utilization Rate (per 100,000 patients)"),
SUMIFS(CANSCRN!$D:$D,CANSCRN!$A:$A,C1406,CANSCRN!$G:$G,D1406),
IF(AND(A1406="PSA Testing", E1406="Cost per service ($USD)"),
SUMIFS(PSA!$E:$E,PSA!$A:$A,C1406,PSA!$G:$G,D1406),
IF(AND(A1406="Colorectal Cancer Screening", E1406="Cost per service ($USD)"),
SUMIFS(COL!$E:$E,COL!$A:$A,C1406,COL!$G:$G,D1406),
IF(AND(A1406="Cervical Cancer Screening", E1406="Cost per service ($USD)"),
SUMIFS(CERV!$E:$E,CERV!$A:$A,C1406,CERV!$G:$G,D1406),
IF(AND(A1406="Cancer Screening for CKD patients", E1406="Cost per service ($USD)"),
SUMIFS(CANSCRN!$E:$E,CANSCRN!$A:$A,C1406,CANSCRN!$G:$G,D1406),
IF(AND(A1406="PSA Testing", E1406="Total Expenditure ($USD per 100,000 patients)"),
SUMIFS(PSA!$F:$F,PSA!$A:$A,C1406,PSA!$G:$G,D1406),
IF(AND(A1406="Colorectal Cancer Screening", E1406="Total Expenditure ($USD per 100,000 patients)"),
SUMIFS(COL!$F:$F,COL!$A:$A,C1406,COL!$G:$G,D1406),
IF(AND(A1406="Cervical Cancer Screening", E1406="Total Expenditure ($USD per 100,000 patients)"),
SUMIFS(CERV!$F:$F,CERV!$A:$A,C1406,CERV!$G:$G,D1406),
SUMIFS(CANSCRN!$F:$F,CANSCRN!$A:$A,C1406,CANSCRN!$G:$G,D1406))))))))))))</f>
        <v>8083.303918108013</v>
      </c>
    </row>
    <row r="1407" spans="1:6" x14ac:dyDescent="0.2">
      <c r="A1407" s="24" t="s">
        <v>105</v>
      </c>
      <c r="B1407" s="24" t="s">
        <v>101</v>
      </c>
      <c r="C1407" s="24" t="s">
        <v>55</v>
      </c>
      <c r="D1407" s="24">
        <v>2017</v>
      </c>
      <c r="E1407" s="24" t="s">
        <v>102</v>
      </c>
      <c r="F1407">
        <f>IF(AND(A1407="PSA Testing", E1407= "Utilization Rate (per 100,000 patients)"),
SUMIFS(PSA!$D:$D,PSA!$A:$A,C1407,PSA!$G:$G,D1407),
IF(AND(A1407="Colorectal Cancer Screening", E1407="Utilization Rate (per 100,000 patients)"),
SUMIFS(COL!$D:$D,COL!$A:$A,C1407,COL!$G:$G, D1407),
IF(AND(A1407="Cervical Cancer Screening", E1407="Utilization Rate (per 100,000 patients)"),
SUMIFS(CERV!$D:$D,CERV!$A:$A,C1407,CERV!$G:$G,D1407),
IF(AND(A1407="Cancer Screening for CKD patients", E1407="Utilization Rate (per 100,000 patients)"),
SUMIFS(CANSCRN!$D:$D,CANSCRN!$A:$A,C1407,CANSCRN!$G:$G,D1407),
IF(AND(A1407="PSA Testing", E1407="Cost per service ($USD)"),
SUMIFS(PSA!$E:$E,PSA!$A:$A,C1407,PSA!$G:$G,D1407),
IF(AND(A1407="Colorectal Cancer Screening", E1407="Cost per service ($USD)"),
SUMIFS(COL!$E:$E,COL!$A:$A,C1407,COL!$G:$G,D1407),
IF(AND(A1407="Cervical Cancer Screening", E1407="Cost per service ($USD)"),
SUMIFS(CERV!$E:$E,CERV!$A:$A,C1407,CERV!$G:$G,D1407),
IF(AND(A1407="Cancer Screening for CKD patients", E1407="Cost per service ($USD)"),
SUMIFS(CANSCRN!$E:$E,CANSCRN!$A:$A,C1407,CANSCRN!$G:$G,D1407),
IF(AND(A1407="PSA Testing", E1407="Total Expenditure ($USD per 100,000 patients)"),
SUMIFS(PSA!$F:$F,PSA!$A:$A,C1407,PSA!$G:$G,D1407),
IF(AND(A1407="Colorectal Cancer Screening", E1407="Total Expenditure ($USD per 100,000 patients)"),
SUMIFS(COL!$F:$F,COL!$A:$A,C1407,COL!$G:$G,D1407),
IF(AND(A1407="Cervical Cancer Screening", E1407="Total Expenditure ($USD per 100,000 patients)"),
SUMIFS(CERV!$F:$F,CERV!$A:$A,C1407,CERV!$G:$G,D1407),
SUMIFS(CANSCRN!$F:$F,CANSCRN!$A:$A,C1407,CANSCRN!$G:$G,D1407))))))))))))</f>
        <v>9591.5557595227165</v>
      </c>
    </row>
    <row r="1408" spans="1:6" x14ac:dyDescent="0.2">
      <c r="A1408" s="24" t="s">
        <v>105</v>
      </c>
      <c r="B1408" s="24" t="s">
        <v>101</v>
      </c>
      <c r="C1408" s="24" t="s">
        <v>55</v>
      </c>
      <c r="D1408" s="24">
        <v>2018</v>
      </c>
      <c r="E1408" s="24" t="s">
        <v>102</v>
      </c>
      <c r="F1408">
        <f>IF(AND(A1408="PSA Testing", E1408= "Utilization Rate (per 100,000 patients)"),
SUMIFS(PSA!$D:$D,PSA!$A:$A,C1408,PSA!$G:$G,D1408),
IF(AND(A1408="Colorectal Cancer Screening", E1408="Utilization Rate (per 100,000 patients)"),
SUMIFS(COL!$D:$D,COL!$A:$A,C1408,COL!$G:$G, D1408),
IF(AND(A1408="Cervical Cancer Screening", E1408="Utilization Rate (per 100,000 patients)"),
SUMIFS(CERV!$D:$D,CERV!$A:$A,C1408,CERV!$G:$G,D1408),
IF(AND(A1408="Cancer Screening for CKD patients", E1408="Utilization Rate (per 100,000 patients)"),
SUMIFS(CANSCRN!$D:$D,CANSCRN!$A:$A,C1408,CANSCRN!$G:$G,D1408),
IF(AND(A1408="PSA Testing", E1408="Cost per service ($USD)"),
SUMIFS(PSA!$E:$E,PSA!$A:$A,C1408,PSA!$G:$G,D1408),
IF(AND(A1408="Colorectal Cancer Screening", E1408="Cost per service ($USD)"),
SUMIFS(COL!$E:$E,COL!$A:$A,C1408,COL!$G:$G,D1408),
IF(AND(A1408="Cervical Cancer Screening", E1408="Cost per service ($USD)"),
SUMIFS(CERV!$E:$E,CERV!$A:$A,C1408,CERV!$G:$G,D1408),
IF(AND(A1408="Cancer Screening for CKD patients", E1408="Cost per service ($USD)"),
SUMIFS(CANSCRN!$E:$E,CANSCRN!$A:$A,C1408,CANSCRN!$G:$G,D1408),
IF(AND(A1408="PSA Testing", E1408="Total Expenditure ($USD per 100,000 patients)"),
SUMIFS(PSA!$F:$F,PSA!$A:$A,C1408,PSA!$G:$G,D1408),
IF(AND(A1408="Colorectal Cancer Screening", E1408="Total Expenditure ($USD per 100,000 patients)"),
SUMIFS(COL!$F:$F,COL!$A:$A,C1408,COL!$G:$G,D1408),
IF(AND(A1408="Cervical Cancer Screening", E1408="Total Expenditure ($USD per 100,000 patients)"),
SUMIFS(CERV!$F:$F,CERV!$A:$A,C1408,CERV!$G:$G,D1408),
SUMIFS(CANSCRN!$F:$F,CANSCRN!$A:$A,C1408,CANSCRN!$G:$G,D1408))))))))))))</f>
        <v>7656.6125290023201</v>
      </c>
    </row>
    <row r="1409" spans="1:6" x14ac:dyDescent="0.2">
      <c r="A1409" s="24" t="s">
        <v>105</v>
      </c>
      <c r="B1409" s="24" t="s">
        <v>101</v>
      </c>
      <c r="C1409" s="24" t="s">
        <v>55</v>
      </c>
      <c r="D1409" s="24">
        <v>2019</v>
      </c>
      <c r="E1409" s="24" t="s">
        <v>102</v>
      </c>
      <c r="F1409">
        <f>IF(AND(A1409="PSA Testing", E1409= "Utilization Rate (per 100,000 patients)"),
SUMIFS(PSA!$D:$D,PSA!$A:$A,C1409,PSA!$G:$G,D1409),
IF(AND(A1409="Colorectal Cancer Screening", E1409="Utilization Rate (per 100,000 patients)"),
SUMIFS(COL!$D:$D,COL!$A:$A,C1409,COL!$G:$G, D1409),
IF(AND(A1409="Cervical Cancer Screening", E1409="Utilization Rate (per 100,000 patients)"),
SUMIFS(CERV!$D:$D,CERV!$A:$A,C1409,CERV!$G:$G,D1409),
IF(AND(A1409="Cancer Screening for CKD patients", E1409="Utilization Rate (per 100,000 patients)"),
SUMIFS(CANSCRN!$D:$D,CANSCRN!$A:$A,C1409,CANSCRN!$G:$G,D1409),
IF(AND(A1409="PSA Testing", E1409="Cost per service ($USD)"),
SUMIFS(PSA!$E:$E,PSA!$A:$A,C1409,PSA!$G:$G,D1409),
IF(AND(A1409="Colorectal Cancer Screening", E1409="Cost per service ($USD)"),
SUMIFS(COL!$E:$E,COL!$A:$A,C1409,COL!$G:$G,D1409),
IF(AND(A1409="Cervical Cancer Screening", E1409="Cost per service ($USD)"),
SUMIFS(CERV!$E:$E,CERV!$A:$A,C1409,CERV!$G:$G,D1409),
IF(AND(A1409="Cancer Screening for CKD patients", E1409="Cost per service ($USD)"),
SUMIFS(CANSCRN!$E:$E,CANSCRN!$A:$A,C1409,CANSCRN!$G:$G,D1409),
IF(AND(A1409="PSA Testing", E1409="Total Expenditure ($USD per 100,000 patients)"),
SUMIFS(PSA!$F:$F,PSA!$A:$A,C1409,PSA!$G:$G,D1409),
IF(AND(A1409="Colorectal Cancer Screening", E1409="Total Expenditure ($USD per 100,000 patients)"),
SUMIFS(COL!$F:$F,COL!$A:$A,C1409,COL!$G:$G,D1409),
IF(AND(A1409="Cervical Cancer Screening", E1409="Total Expenditure ($USD per 100,000 patients)"),
SUMIFS(CERV!$F:$F,CERV!$A:$A,C1409,CERV!$G:$G,D1409),
SUMIFS(CANSCRN!$F:$F,CANSCRN!$A:$A,C1409,CANSCRN!$G:$G,D1409))))))))))))</f>
        <v>7781.4569536423833</v>
      </c>
    </row>
    <row r="1410" spans="1:6" x14ac:dyDescent="0.2">
      <c r="A1410" s="24" t="s">
        <v>105</v>
      </c>
      <c r="B1410" s="24" t="s">
        <v>101</v>
      </c>
      <c r="C1410" s="24" t="s">
        <v>56</v>
      </c>
      <c r="D1410" s="24">
        <v>2009</v>
      </c>
      <c r="E1410" s="24" t="s">
        <v>102</v>
      </c>
      <c r="F1410">
        <f>IF(AND(A1410="PSA Testing", E1410= "Utilization Rate (per 100,000 patients)"),
SUMIFS(PSA!$D:$D,PSA!$A:$A,C1410,PSA!$G:$G,D1410),
IF(AND(A1410="Colorectal Cancer Screening", E1410="Utilization Rate (per 100,000 patients)"),
SUMIFS(COL!$D:$D,COL!$A:$A,C1410,COL!$G:$G, D1410),
IF(AND(A1410="Cervical Cancer Screening", E1410="Utilization Rate (per 100,000 patients)"),
SUMIFS(CERV!$D:$D,CERV!$A:$A,C1410,CERV!$G:$G,D1410),
IF(AND(A1410="Cancer Screening for CKD patients", E1410="Utilization Rate (per 100,000 patients)"),
SUMIFS(CANSCRN!$D:$D,CANSCRN!$A:$A,C1410,CANSCRN!$G:$G,D1410),
IF(AND(A1410="PSA Testing", E1410="Cost per service ($USD)"),
SUMIFS(PSA!$E:$E,PSA!$A:$A,C1410,PSA!$G:$G,D1410),
IF(AND(A1410="Colorectal Cancer Screening", E1410="Cost per service ($USD)"),
SUMIFS(COL!$E:$E,COL!$A:$A,C1410,COL!$G:$G,D1410),
IF(AND(A1410="Cervical Cancer Screening", E1410="Cost per service ($USD)"),
SUMIFS(CERV!$E:$E,CERV!$A:$A,C1410,CERV!$G:$G,D1410),
IF(AND(A1410="Cancer Screening for CKD patients", E1410="Cost per service ($USD)"),
SUMIFS(CANSCRN!$E:$E,CANSCRN!$A:$A,C1410,CANSCRN!$G:$G,D1410),
IF(AND(A1410="PSA Testing", E1410="Total Expenditure ($USD per 100,000 patients)"),
SUMIFS(PSA!$F:$F,PSA!$A:$A,C1410,PSA!$G:$G,D1410),
IF(AND(A1410="Colorectal Cancer Screening", E1410="Total Expenditure ($USD per 100,000 patients)"),
SUMIFS(COL!$F:$F,COL!$A:$A,C1410,COL!$G:$G,D1410),
IF(AND(A1410="Cervical Cancer Screening", E1410="Total Expenditure ($USD per 100,000 patients)"),
SUMIFS(CERV!$F:$F,CERV!$A:$A,C1410,CERV!$G:$G,D1410),
SUMIFS(CANSCRN!$F:$F,CANSCRN!$A:$A,C1410,CANSCRN!$G:$G,D1410))))))))))))</f>
        <v>6351.1084481725584</v>
      </c>
    </row>
    <row r="1411" spans="1:6" x14ac:dyDescent="0.2">
      <c r="A1411" s="24" t="s">
        <v>105</v>
      </c>
      <c r="B1411" s="24" t="s">
        <v>101</v>
      </c>
      <c r="C1411" s="24" t="s">
        <v>56</v>
      </c>
      <c r="D1411" s="24">
        <v>2010</v>
      </c>
      <c r="E1411" s="24" t="s">
        <v>102</v>
      </c>
      <c r="F1411">
        <f>IF(AND(A1411="PSA Testing", E1411= "Utilization Rate (per 100,000 patients)"),
SUMIFS(PSA!$D:$D,PSA!$A:$A,C1411,PSA!$G:$G,D1411),
IF(AND(A1411="Colorectal Cancer Screening", E1411="Utilization Rate (per 100,000 patients)"),
SUMIFS(COL!$D:$D,COL!$A:$A,C1411,COL!$G:$G, D1411),
IF(AND(A1411="Cervical Cancer Screening", E1411="Utilization Rate (per 100,000 patients)"),
SUMIFS(CERV!$D:$D,CERV!$A:$A,C1411,CERV!$G:$G,D1411),
IF(AND(A1411="Cancer Screening for CKD patients", E1411="Utilization Rate (per 100,000 patients)"),
SUMIFS(CANSCRN!$D:$D,CANSCRN!$A:$A,C1411,CANSCRN!$G:$G,D1411),
IF(AND(A1411="PSA Testing", E1411="Cost per service ($USD)"),
SUMIFS(PSA!$E:$E,PSA!$A:$A,C1411,PSA!$G:$G,D1411),
IF(AND(A1411="Colorectal Cancer Screening", E1411="Cost per service ($USD)"),
SUMIFS(COL!$E:$E,COL!$A:$A,C1411,COL!$G:$G,D1411),
IF(AND(A1411="Cervical Cancer Screening", E1411="Cost per service ($USD)"),
SUMIFS(CERV!$E:$E,CERV!$A:$A,C1411,CERV!$G:$G,D1411),
IF(AND(A1411="Cancer Screening for CKD patients", E1411="Cost per service ($USD)"),
SUMIFS(CANSCRN!$E:$E,CANSCRN!$A:$A,C1411,CANSCRN!$G:$G,D1411),
IF(AND(A1411="PSA Testing", E1411="Total Expenditure ($USD per 100,000 patients)"),
SUMIFS(PSA!$F:$F,PSA!$A:$A,C1411,PSA!$G:$G,D1411),
IF(AND(A1411="Colorectal Cancer Screening", E1411="Total Expenditure ($USD per 100,000 patients)"),
SUMIFS(COL!$F:$F,COL!$A:$A,C1411,COL!$G:$G,D1411),
IF(AND(A1411="Cervical Cancer Screening", E1411="Total Expenditure ($USD per 100,000 patients)"),
SUMIFS(CERV!$F:$F,CERV!$A:$A,C1411,CERV!$G:$G,D1411),
SUMIFS(CANSCRN!$F:$F,CANSCRN!$A:$A,C1411,CANSCRN!$G:$G,D1411))))))))))))</f>
        <v>6031.9042871385846</v>
      </c>
    </row>
    <row r="1412" spans="1:6" x14ac:dyDescent="0.2">
      <c r="A1412" s="24" t="s">
        <v>105</v>
      </c>
      <c r="B1412" s="24" t="s">
        <v>101</v>
      </c>
      <c r="C1412" s="24" t="s">
        <v>56</v>
      </c>
      <c r="D1412" s="24">
        <v>2011</v>
      </c>
      <c r="E1412" s="24" t="s">
        <v>102</v>
      </c>
      <c r="F1412">
        <f>IF(AND(A1412="PSA Testing", E1412= "Utilization Rate (per 100,000 patients)"),
SUMIFS(PSA!$D:$D,PSA!$A:$A,C1412,PSA!$G:$G,D1412),
IF(AND(A1412="Colorectal Cancer Screening", E1412="Utilization Rate (per 100,000 patients)"),
SUMIFS(COL!$D:$D,COL!$A:$A,C1412,COL!$G:$G, D1412),
IF(AND(A1412="Cervical Cancer Screening", E1412="Utilization Rate (per 100,000 patients)"),
SUMIFS(CERV!$D:$D,CERV!$A:$A,C1412,CERV!$G:$G,D1412),
IF(AND(A1412="Cancer Screening for CKD patients", E1412="Utilization Rate (per 100,000 patients)"),
SUMIFS(CANSCRN!$D:$D,CANSCRN!$A:$A,C1412,CANSCRN!$G:$G,D1412),
IF(AND(A1412="PSA Testing", E1412="Cost per service ($USD)"),
SUMIFS(PSA!$E:$E,PSA!$A:$A,C1412,PSA!$G:$G,D1412),
IF(AND(A1412="Colorectal Cancer Screening", E1412="Cost per service ($USD)"),
SUMIFS(COL!$E:$E,COL!$A:$A,C1412,COL!$G:$G,D1412),
IF(AND(A1412="Cervical Cancer Screening", E1412="Cost per service ($USD)"),
SUMIFS(CERV!$E:$E,CERV!$A:$A,C1412,CERV!$G:$G,D1412),
IF(AND(A1412="Cancer Screening for CKD patients", E1412="Cost per service ($USD)"),
SUMIFS(CANSCRN!$E:$E,CANSCRN!$A:$A,C1412,CANSCRN!$G:$G,D1412),
IF(AND(A1412="PSA Testing", E1412="Total Expenditure ($USD per 100,000 patients)"),
SUMIFS(PSA!$F:$F,PSA!$A:$A,C1412,PSA!$G:$G,D1412),
IF(AND(A1412="Colorectal Cancer Screening", E1412="Total Expenditure ($USD per 100,000 patients)"),
SUMIFS(COL!$F:$F,COL!$A:$A,C1412,COL!$G:$G,D1412),
IF(AND(A1412="Cervical Cancer Screening", E1412="Total Expenditure ($USD per 100,000 patients)"),
SUMIFS(CERV!$F:$F,CERV!$A:$A,C1412,CERV!$G:$G,D1412),
SUMIFS(CANSCRN!$F:$F,CANSCRN!$A:$A,C1412,CANSCRN!$G:$G,D1412))))))))))))</f>
        <v>5268.7038988408849</v>
      </c>
    </row>
    <row r="1413" spans="1:6" x14ac:dyDescent="0.2">
      <c r="A1413" s="24" t="s">
        <v>105</v>
      </c>
      <c r="B1413" s="24" t="s">
        <v>101</v>
      </c>
      <c r="C1413" s="24" t="s">
        <v>56</v>
      </c>
      <c r="D1413" s="24">
        <v>2012</v>
      </c>
      <c r="E1413" s="24" t="s">
        <v>102</v>
      </c>
      <c r="F1413">
        <f>IF(AND(A1413="PSA Testing", E1413= "Utilization Rate (per 100,000 patients)"),
SUMIFS(PSA!$D:$D,PSA!$A:$A,C1413,PSA!$G:$G,D1413),
IF(AND(A1413="Colorectal Cancer Screening", E1413="Utilization Rate (per 100,000 patients)"),
SUMIFS(COL!$D:$D,COL!$A:$A,C1413,COL!$G:$G, D1413),
IF(AND(A1413="Cervical Cancer Screening", E1413="Utilization Rate (per 100,000 patients)"),
SUMIFS(CERV!$D:$D,CERV!$A:$A,C1413,CERV!$G:$G,D1413),
IF(AND(A1413="Cancer Screening for CKD patients", E1413="Utilization Rate (per 100,000 patients)"),
SUMIFS(CANSCRN!$D:$D,CANSCRN!$A:$A,C1413,CANSCRN!$G:$G,D1413),
IF(AND(A1413="PSA Testing", E1413="Cost per service ($USD)"),
SUMIFS(PSA!$E:$E,PSA!$A:$A,C1413,PSA!$G:$G,D1413),
IF(AND(A1413="Colorectal Cancer Screening", E1413="Cost per service ($USD)"),
SUMIFS(COL!$E:$E,COL!$A:$A,C1413,COL!$G:$G,D1413),
IF(AND(A1413="Cervical Cancer Screening", E1413="Cost per service ($USD)"),
SUMIFS(CERV!$E:$E,CERV!$A:$A,C1413,CERV!$G:$G,D1413),
IF(AND(A1413="Cancer Screening for CKD patients", E1413="Cost per service ($USD)"),
SUMIFS(CANSCRN!$E:$E,CANSCRN!$A:$A,C1413,CANSCRN!$G:$G,D1413),
IF(AND(A1413="PSA Testing", E1413="Total Expenditure ($USD per 100,000 patients)"),
SUMIFS(PSA!$F:$F,PSA!$A:$A,C1413,PSA!$G:$G,D1413),
IF(AND(A1413="Colorectal Cancer Screening", E1413="Total Expenditure ($USD per 100,000 patients)"),
SUMIFS(COL!$F:$F,COL!$A:$A,C1413,COL!$G:$G,D1413),
IF(AND(A1413="Cervical Cancer Screening", E1413="Total Expenditure ($USD per 100,000 patients)"),
SUMIFS(CERV!$F:$F,CERV!$A:$A,C1413,CERV!$G:$G,D1413),
SUMIFS(CANSCRN!$F:$F,CANSCRN!$A:$A,C1413,CANSCRN!$G:$G,D1413))))))))))))</f>
        <v>4380.7463493780424</v>
      </c>
    </row>
    <row r="1414" spans="1:6" x14ac:dyDescent="0.2">
      <c r="A1414" s="24" t="s">
        <v>105</v>
      </c>
      <c r="B1414" s="24" t="s">
        <v>101</v>
      </c>
      <c r="C1414" s="24" t="s">
        <v>56</v>
      </c>
      <c r="D1414" s="24">
        <v>2013</v>
      </c>
      <c r="E1414" s="24" t="s">
        <v>102</v>
      </c>
      <c r="F1414">
        <f>IF(AND(A1414="PSA Testing", E1414= "Utilization Rate (per 100,000 patients)"),
SUMIFS(PSA!$D:$D,PSA!$A:$A,C1414,PSA!$G:$G,D1414),
IF(AND(A1414="Colorectal Cancer Screening", E1414="Utilization Rate (per 100,000 patients)"),
SUMIFS(COL!$D:$D,COL!$A:$A,C1414,COL!$G:$G, D1414),
IF(AND(A1414="Cervical Cancer Screening", E1414="Utilization Rate (per 100,000 patients)"),
SUMIFS(CERV!$D:$D,CERV!$A:$A,C1414,CERV!$G:$G,D1414),
IF(AND(A1414="Cancer Screening for CKD patients", E1414="Utilization Rate (per 100,000 patients)"),
SUMIFS(CANSCRN!$D:$D,CANSCRN!$A:$A,C1414,CANSCRN!$G:$G,D1414),
IF(AND(A1414="PSA Testing", E1414="Cost per service ($USD)"),
SUMIFS(PSA!$E:$E,PSA!$A:$A,C1414,PSA!$G:$G,D1414),
IF(AND(A1414="Colorectal Cancer Screening", E1414="Cost per service ($USD)"),
SUMIFS(COL!$E:$E,COL!$A:$A,C1414,COL!$G:$G,D1414),
IF(AND(A1414="Cervical Cancer Screening", E1414="Cost per service ($USD)"),
SUMIFS(CERV!$E:$E,CERV!$A:$A,C1414,CERV!$G:$G,D1414),
IF(AND(A1414="Cancer Screening for CKD patients", E1414="Cost per service ($USD)"),
SUMIFS(CANSCRN!$E:$E,CANSCRN!$A:$A,C1414,CANSCRN!$G:$G,D1414),
IF(AND(A1414="PSA Testing", E1414="Total Expenditure ($USD per 100,000 patients)"),
SUMIFS(PSA!$F:$F,PSA!$A:$A,C1414,PSA!$G:$G,D1414),
IF(AND(A1414="Colorectal Cancer Screening", E1414="Total Expenditure ($USD per 100,000 patients)"),
SUMIFS(COL!$F:$F,COL!$A:$A,C1414,COL!$G:$G,D1414),
IF(AND(A1414="Cervical Cancer Screening", E1414="Total Expenditure ($USD per 100,000 patients)"),
SUMIFS(CERV!$F:$F,CERV!$A:$A,C1414,CERV!$G:$G,D1414),
SUMIFS(CANSCRN!$F:$F,CANSCRN!$A:$A,C1414,CANSCRN!$G:$G,D1414))))))))))))</f>
        <v>2878.0743066457353</v>
      </c>
    </row>
    <row r="1415" spans="1:6" x14ac:dyDescent="0.2">
      <c r="A1415" s="24" t="s">
        <v>105</v>
      </c>
      <c r="B1415" s="24" t="s">
        <v>101</v>
      </c>
      <c r="C1415" s="24" t="s">
        <v>56</v>
      </c>
      <c r="D1415" s="24">
        <v>2014</v>
      </c>
      <c r="E1415" s="24" t="s">
        <v>102</v>
      </c>
      <c r="F1415">
        <f>IF(AND(A1415="PSA Testing", E1415= "Utilization Rate (per 100,000 patients)"),
SUMIFS(PSA!$D:$D,PSA!$A:$A,C1415,PSA!$G:$G,D1415),
IF(AND(A1415="Colorectal Cancer Screening", E1415="Utilization Rate (per 100,000 patients)"),
SUMIFS(COL!$D:$D,COL!$A:$A,C1415,COL!$G:$G, D1415),
IF(AND(A1415="Cervical Cancer Screening", E1415="Utilization Rate (per 100,000 patients)"),
SUMIFS(CERV!$D:$D,CERV!$A:$A,C1415,CERV!$G:$G,D1415),
IF(AND(A1415="Cancer Screening for CKD patients", E1415="Utilization Rate (per 100,000 patients)"),
SUMIFS(CANSCRN!$D:$D,CANSCRN!$A:$A,C1415,CANSCRN!$G:$G,D1415),
IF(AND(A1415="PSA Testing", E1415="Cost per service ($USD)"),
SUMIFS(PSA!$E:$E,PSA!$A:$A,C1415,PSA!$G:$G,D1415),
IF(AND(A1415="Colorectal Cancer Screening", E1415="Cost per service ($USD)"),
SUMIFS(COL!$E:$E,COL!$A:$A,C1415,COL!$G:$G,D1415),
IF(AND(A1415="Cervical Cancer Screening", E1415="Cost per service ($USD)"),
SUMIFS(CERV!$E:$E,CERV!$A:$A,C1415,CERV!$G:$G,D1415),
IF(AND(A1415="Cancer Screening for CKD patients", E1415="Cost per service ($USD)"),
SUMIFS(CANSCRN!$E:$E,CANSCRN!$A:$A,C1415,CANSCRN!$G:$G,D1415),
IF(AND(A1415="PSA Testing", E1415="Total Expenditure ($USD per 100,000 patients)"),
SUMIFS(PSA!$F:$F,PSA!$A:$A,C1415,PSA!$G:$G,D1415),
IF(AND(A1415="Colorectal Cancer Screening", E1415="Total Expenditure ($USD per 100,000 patients)"),
SUMIFS(COL!$F:$F,COL!$A:$A,C1415,COL!$G:$G,D1415),
IF(AND(A1415="Cervical Cancer Screening", E1415="Total Expenditure ($USD per 100,000 patients)"),
SUMIFS(CERV!$F:$F,CERV!$A:$A,C1415,CERV!$G:$G,D1415),
SUMIFS(CANSCRN!$F:$F,CANSCRN!$A:$A,C1415,CANSCRN!$G:$G,D1415))))))))))))</f>
        <v>2405.4982817869418</v>
      </c>
    </row>
    <row r="1416" spans="1:6" x14ac:dyDescent="0.2">
      <c r="A1416" s="24" t="s">
        <v>105</v>
      </c>
      <c r="B1416" s="24" t="s">
        <v>101</v>
      </c>
      <c r="C1416" s="24" t="s">
        <v>56</v>
      </c>
      <c r="D1416" s="24">
        <v>2015</v>
      </c>
      <c r="E1416" s="24" t="s">
        <v>102</v>
      </c>
      <c r="F1416">
        <f>IF(AND(A1416="PSA Testing", E1416= "Utilization Rate (per 100,000 patients)"),
SUMIFS(PSA!$D:$D,PSA!$A:$A,C1416,PSA!$G:$G,D1416),
IF(AND(A1416="Colorectal Cancer Screening", E1416="Utilization Rate (per 100,000 patients)"),
SUMIFS(COL!$D:$D,COL!$A:$A,C1416,COL!$G:$G, D1416),
IF(AND(A1416="Cervical Cancer Screening", E1416="Utilization Rate (per 100,000 patients)"),
SUMIFS(CERV!$D:$D,CERV!$A:$A,C1416,CERV!$G:$G,D1416),
IF(AND(A1416="Cancer Screening for CKD patients", E1416="Utilization Rate (per 100,000 patients)"),
SUMIFS(CANSCRN!$D:$D,CANSCRN!$A:$A,C1416,CANSCRN!$G:$G,D1416),
IF(AND(A1416="PSA Testing", E1416="Cost per service ($USD)"),
SUMIFS(PSA!$E:$E,PSA!$A:$A,C1416,PSA!$G:$G,D1416),
IF(AND(A1416="Colorectal Cancer Screening", E1416="Cost per service ($USD)"),
SUMIFS(COL!$E:$E,COL!$A:$A,C1416,COL!$G:$G,D1416),
IF(AND(A1416="Cervical Cancer Screening", E1416="Cost per service ($USD)"),
SUMIFS(CERV!$E:$E,CERV!$A:$A,C1416,CERV!$G:$G,D1416),
IF(AND(A1416="Cancer Screening for CKD patients", E1416="Cost per service ($USD)"),
SUMIFS(CANSCRN!$E:$E,CANSCRN!$A:$A,C1416,CANSCRN!$G:$G,D1416),
IF(AND(A1416="PSA Testing", E1416="Total Expenditure ($USD per 100,000 patients)"),
SUMIFS(PSA!$F:$F,PSA!$A:$A,C1416,PSA!$G:$G,D1416),
IF(AND(A1416="Colorectal Cancer Screening", E1416="Total Expenditure ($USD per 100,000 patients)"),
SUMIFS(COL!$F:$F,COL!$A:$A,C1416,COL!$G:$G,D1416),
IF(AND(A1416="Cervical Cancer Screening", E1416="Total Expenditure ($USD per 100,000 patients)"),
SUMIFS(CERV!$F:$F,CERV!$A:$A,C1416,CERV!$G:$G,D1416),
SUMIFS(CANSCRN!$F:$F,CANSCRN!$A:$A,C1416,CANSCRN!$G:$G,D1416))))))))))))</f>
        <v>1956.521739130435</v>
      </c>
    </row>
    <row r="1417" spans="1:6" x14ac:dyDescent="0.2">
      <c r="A1417" s="24" t="s">
        <v>105</v>
      </c>
      <c r="B1417" s="24" t="s">
        <v>101</v>
      </c>
      <c r="C1417" s="24" t="s">
        <v>56</v>
      </c>
      <c r="D1417" s="24">
        <v>2016</v>
      </c>
      <c r="E1417" s="24" t="s">
        <v>102</v>
      </c>
      <c r="F1417">
        <f>IF(AND(A1417="PSA Testing", E1417= "Utilization Rate (per 100,000 patients)"),
SUMIFS(PSA!$D:$D,PSA!$A:$A,C1417,PSA!$G:$G,D1417),
IF(AND(A1417="Colorectal Cancer Screening", E1417="Utilization Rate (per 100,000 patients)"),
SUMIFS(COL!$D:$D,COL!$A:$A,C1417,COL!$G:$G, D1417),
IF(AND(A1417="Cervical Cancer Screening", E1417="Utilization Rate (per 100,000 patients)"),
SUMIFS(CERV!$D:$D,CERV!$A:$A,C1417,CERV!$G:$G,D1417),
IF(AND(A1417="Cancer Screening for CKD patients", E1417="Utilization Rate (per 100,000 patients)"),
SUMIFS(CANSCRN!$D:$D,CANSCRN!$A:$A,C1417,CANSCRN!$G:$G,D1417),
IF(AND(A1417="PSA Testing", E1417="Cost per service ($USD)"),
SUMIFS(PSA!$E:$E,PSA!$A:$A,C1417,PSA!$G:$G,D1417),
IF(AND(A1417="Colorectal Cancer Screening", E1417="Cost per service ($USD)"),
SUMIFS(COL!$E:$E,COL!$A:$A,C1417,COL!$G:$G,D1417),
IF(AND(A1417="Cervical Cancer Screening", E1417="Cost per service ($USD)"),
SUMIFS(CERV!$E:$E,CERV!$A:$A,C1417,CERV!$G:$G,D1417),
IF(AND(A1417="Cancer Screening for CKD patients", E1417="Cost per service ($USD)"),
SUMIFS(CANSCRN!$E:$E,CANSCRN!$A:$A,C1417,CANSCRN!$G:$G,D1417),
IF(AND(A1417="PSA Testing", E1417="Total Expenditure ($USD per 100,000 patients)"),
SUMIFS(PSA!$F:$F,PSA!$A:$A,C1417,PSA!$G:$G,D1417),
IF(AND(A1417="Colorectal Cancer Screening", E1417="Total Expenditure ($USD per 100,000 patients)"),
SUMIFS(COL!$F:$F,COL!$A:$A,C1417,COL!$G:$G,D1417),
IF(AND(A1417="Cervical Cancer Screening", E1417="Total Expenditure ($USD per 100,000 patients)"),
SUMIFS(CERV!$F:$F,CERV!$A:$A,C1417,CERV!$G:$G,D1417),
SUMIFS(CANSCRN!$F:$F,CANSCRN!$A:$A,C1417,CANSCRN!$G:$G,D1417))))))))))))</f>
        <v>1446.6546112115732</v>
      </c>
    </row>
    <row r="1418" spans="1:6" x14ac:dyDescent="0.2">
      <c r="A1418" s="24" t="s">
        <v>105</v>
      </c>
      <c r="B1418" s="24" t="s">
        <v>101</v>
      </c>
      <c r="C1418" s="24" t="s">
        <v>56</v>
      </c>
      <c r="D1418" s="24">
        <v>2017</v>
      </c>
      <c r="E1418" s="24" t="s">
        <v>102</v>
      </c>
      <c r="F1418">
        <f>IF(AND(A1418="PSA Testing", E1418= "Utilization Rate (per 100,000 patients)"),
SUMIFS(PSA!$D:$D,PSA!$A:$A,C1418,PSA!$G:$G,D1418),
IF(AND(A1418="Colorectal Cancer Screening", E1418="Utilization Rate (per 100,000 patients)"),
SUMIFS(COL!$D:$D,COL!$A:$A,C1418,COL!$G:$G, D1418),
IF(AND(A1418="Cervical Cancer Screening", E1418="Utilization Rate (per 100,000 patients)"),
SUMIFS(CERV!$D:$D,CERV!$A:$A,C1418,CERV!$G:$G,D1418),
IF(AND(A1418="Cancer Screening for CKD patients", E1418="Utilization Rate (per 100,000 patients)"),
SUMIFS(CANSCRN!$D:$D,CANSCRN!$A:$A,C1418,CANSCRN!$G:$G,D1418),
IF(AND(A1418="PSA Testing", E1418="Cost per service ($USD)"),
SUMIFS(PSA!$E:$E,PSA!$A:$A,C1418,PSA!$G:$G,D1418),
IF(AND(A1418="Colorectal Cancer Screening", E1418="Cost per service ($USD)"),
SUMIFS(COL!$E:$E,COL!$A:$A,C1418,COL!$G:$G,D1418),
IF(AND(A1418="Cervical Cancer Screening", E1418="Cost per service ($USD)"),
SUMIFS(CERV!$E:$E,CERV!$A:$A,C1418,CERV!$G:$G,D1418),
IF(AND(A1418="Cancer Screening for CKD patients", E1418="Cost per service ($USD)"),
SUMIFS(CANSCRN!$E:$E,CANSCRN!$A:$A,C1418,CANSCRN!$G:$G,D1418),
IF(AND(A1418="PSA Testing", E1418="Total Expenditure ($USD per 100,000 patients)"),
SUMIFS(PSA!$F:$F,PSA!$A:$A,C1418,PSA!$G:$G,D1418),
IF(AND(A1418="Colorectal Cancer Screening", E1418="Total Expenditure ($USD per 100,000 patients)"),
SUMIFS(COL!$F:$F,COL!$A:$A,C1418,COL!$G:$G,D1418),
IF(AND(A1418="Cervical Cancer Screening", E1418="Total Expenditure ($USD per 100,000 patients)"),
SUMIFS(CERV!$F:$F,CERV!$A:$A,C1418,CERV!$G:$G,D1418),
SUMIFS(CANSCRN!$F:$F,CANSCRN!$A:$A,C1418,CANSCRN!$G:$G,D1418))))))))))))</f>
        <v>1293.5323383084576</v>
      </c>
    </row>
    <row r="1419" spans="1:6" x14ac:dyDescent="0.2">
      <c r="A1419" s="24" t="s">
        <v>105</v>
      </c>
      <c r="B1419" s="24" t="s">
        <v>101</v>
      </c>
      <c r="C1419" s="24" t="s">
        <v>56</v>
      </c>
      <c r="D1419" s="24">
        <v>2018</v>
      </c>
      <c r="E1419" s="24" t="s">
        <v>102</v>
      </c>
      <c r="F1419">
        <f>IF(AND(A1419="PSA Testing", E1419= "Utilization Rate (per 100,000 patients)"),
SUMIFS(PSA!$D:$D,PSA!$A:$A,C1419,PSA!$G:$G,D1419),
IF(AND(A1419="Colorectal Cancer Screening", E1419="Utilization Rate (per 100,000 patients)"),
SUMIFS(COL!$D:$D,COL!$A:$A,C1419,COL!$G:$G, D1419),
IF(AND(A1419="Cervical Cancer Screening", E1419="Utilization Rate (per 100,000 patients)"),
SUMIFS(CERV!$D:$D,CERV!$A:$A,C1419,CERV!$G:$G,D1419),
IF(AND(A1419="Cancer Screening for CKD patients", E1419="Utilization Rate (per 100,000 patients)"),
SUMIFS(CANSCRN!$D:$D,CANSCRN!$A:$A,C1419,CANSCRN!$G:$G,D1419),
IF(AND(A1419="PSA Testing", E1419="Cost per service ($USD)"),
SUMIFS(PSA!$E:$E,PSA!$A:$A,C1419,PSA!$G:$G,D1419),
IF(AND(A1419="Colorectal Cancer Screening", E1419="Cost per service ($USD)"),
SUMIFS(COL!$E:$E,COL!$A:$A,C1419,COL!$G:$G,D1419),
IF(AND(A1419="Cervical Cancer Screening", E1419="Cost per service ($USD)"),
SUMIFS(CERV!$E:$E,CERV!$A:$A,C1419,CERV!$G:$G,D1419),
IF(AND(A1419="Cancer Screening for CKD patients", E1419="Cost per service ($USD)"),
SUMIFS(CANSCRN!$E:$E,CANSCRN!$A:$A,C1419,CANSCRN!$G:$G,D1419),
IF(AND(A1419="PSA Testing", E1419="Total Expenditure ($USD per 100,000 patients)"),
SUMIFS(PSA!$F:$F,PSA!$A:$A,C1419,PSA!$G:$G,D1419),
IF(AND(A1419="Colorectal Cancer Screening", E1419="Total Expenditure ($USD per 100,000 patients)"),
SUMIFS(COL!$F:$F,COL!$A:$A,C1419,COL!$G:$G,D1419),
IF(AND(A1419="Cervical Cancer Screening", E1419="Total Expenditure ($USD per 100,000 patients)"),
SUMIFS(CERV!$F:$F,CERV!$A:$A,C1419,CERV!$G:$G,D1419),
SUMIFS(CANSCRN!$F:$F,CANSCRN!$A:$A,C1419,CANSCRN!$G:$G,D1419))))))))))))</f>
        <v>2488.038277511962</v>
      </c>
    </row>
    <row r="1420" spans="1:6" x14ac:dyDescent="0.2">
      <c r="A1420" s="24" t="s">
        <v>105</v>
      </c>
      <c r="B1420" s="24" t="s">
        <v>101</v>
      </c>
      <c r="C1420" s="24" t="s">
        <v>56</v>
      </c>
      <c r="D1420" s="24">
        <v>2019</v>
      </c>
      <c r="E1420" s="24" t="s">
        <v>102</v>
      </c>
      <c r="F1420">
        <f>IF(AND(A1420="PSA Testing", E1420= "Utilization Rate (per 100,000 patients)"),
SUMIFS(PSA!$D:$D,PSA!$A:$A,C1420,PSA!$G:$G,D1420),
IF(AND(A1420="Colorectal Cancer Screening", E1420="Utilization Rate (per 100,000 patients)"),
SUMIFS(COL!$D:$D,COL!$A:$A,C1420,COL!$G:$G, D1420),
IF(AND(A1420="Cervical Cancer Screening", E1420="Utilization Rate (per 100,000 patients)"),
SUMIFS(CERV!$D:$D,CERV!$A:$A,C1420,CERV!$G:$G,D1420),
IF(AND(A1420="Cancer Screening for CKD patients", E1420="Utilization Rate (per 100,000 patients)"),
SUMIFS(CANSCRN!$D:$D,CANSCRN!$A:$A,C1420,CANSCRN!$G:$G,D1420),
IF(AND(A1420="PSA Testing", E1420="Cost per service ($USD)"),
SUMIFS(PSA!$E:$E,PSA!$A:$A,C1420,PSA!$G:$G,D1420),
IF(AND(A1420="Colorectal Cancer Screening", E1420="Cost per service ($USD)"),
SUMIFS(COL!$E:$E,COL!$A:$A,C1420,COL!$G:$G,D1420),
IF(AND(A1420="Cervical Cancer Screening", E1420="Cost per service ($USD)"),
SUMIFS(CERV!$E:$E,CERV!$A:$A,C1420,CERV!$G:$G,D1420),
IF(AND(A1420="Cancer Screening for CKD patients", E1420="Cost per service ($USD)"),
SUMIFS(CANSCRN!$E:$E,CANSCRN!$A:$A,C1420,CANSCRN!$G:$G,D1420),
IF(AND(A1420="PSA Testing", E1420="Total Expenditure ($USD per 100,000 patients)"),
SUMIFS(PSA!$F:$F,PSA!$A:$A,C1420,PSA!$G:$G,D1420),
IF(AND(A1420="Colorectal Cancer Screening", E1420="Total Expenditure ($USD per 100,000 patients)"),
SUMIFS(COL!$F:$F,COL!$A:$A,C1420,COL!$G:$G,D1420),
IF(AND(A1420="Cervical Cancer Screening", E1420="Total Expenditure ($USD per 100,000 patients)"),
SUMIFS(CERV!$F:$F,CERV!$A:$A,C1420,CERV!$G:$G,D1420),
SUMIFS(CANSCRN!$F:$F,CANSCRN!$A:$A,C1420,CANSCRN!$G:$G,D1420))))))))))))</f>
        <v>1368.6911890504705</v>
      </c>
    </row>
    <row r="1421" spans="1:6" x14ac:dyDescent="0.2">
      <c r="A1421" s="24" t="s">
        <v>105</v>
      </c>
      <c r="B1421" s="24" t="s">
        <v>101</v>
      </c>
      <c r="C1421" s="24" t="s">
        <v>57</v>
      </c>
      <c r="D1421" s="24">
        <v>2009</v>
      </c>
      <c r="E1421" s="24" t="s">
        <v>102</v>
      </c>
      <c r="F1421">
        <f>IF(AND(A1421="PSA Testing", E1421= "Utilization Rate (per 100,000 patients)"),
SUMIFS(PSA!$D:$D,PSA!$A:$A,C1421,PSA!$G:$G,D1421),
IF(AND(A1421="Colorectal Cancer Screening", E1421="Utilization Rate (per 100,000 patients)"),
SUMIFS(COL!$D:$D,COL!$A:$A,C1421,COL!$G:$G, D1421),
IF(AND(A1421="Cervical Cancer Screening", E1421="Utilization Rate (per 100,000 patients)"),
SUMIFS(CERV!$D:$D,CERV!$A:$A,C1421,CERV!$G:$G,D1421),
IF(AND(A1421="Cancer Screening for CKD patients", E1421="Utilization Rate (per 100,000 patients)"),
SUMIFS(CANSCRN!$D:$D,CANSCRN!$A:$A,C1421,CANSCRN!$G:$G,D1421),
IF(AND(A1421="PSA Testing", E1421="Cost per service ($USD)"),
SUMIFS(PSA!$E:$E,PSA!$A:$A,C1421,PSA!$G:$G,D1421),
IF(AND(A1421="Colorectal Cancer Screening", E1421="Cost per service ($USD)"),
SUMIFS(COL!$E:$E,COL!$A:$A,C1421,COL!$G:$G,D1421),
IF(AND(A1421="Cervical Cancer Screening", E1421="Cost per service ($USD)"),
SUMIFS(CERV!$E:$E,CERV!$A:$A,C1421,CERV!$G:$G,D1421),
IF(AND(A1421="Cancer Screening for CKD patients", E1421="Cost per service ($USD)"),
SUMIFS(CANSCRN!$E:$E,CANSCRN!$A:$A,C1421,CANSCRN!$G:$G,D1421),
IF(AND(A1421="PSA Testing", E1421="Total Expenditure ($USD per 100,000 patients)"),
SUMIFS(PSA!$F:$F,PSA!$A:$A,C1421,PSA!$G:$G,D1421),
IF(AND(A1421="Colorectal Cancer Screening", E1421="Total Expenditure ($USD per 100,000 patients)"),
SUMIFS(COL!$F:$F,COL!$A:$A,C1421,COL!$G:$G,D1421),
IF(AND(A1421="Cervical Cancer Screening", E1421="Total Expenditure ($USD per 100,000 patients)"),
SUMIFS(CERV!$F:$F,CERV!$A:$A,C1421,CERV!$G:$G,D1421),
SUMIFS(CANSCRN!$F:$F,CANSCRN!$A:$A,C1421,CANSCRN!$G:$G,D1421))))))))))))</f>
        <v>11123.831775700935</v>
      </c>
    </row>
    <row r="1422" spans="1:6" x14ac:dyDescent="0.2">
      <c r="A1422" s="24" t="s">
        <v>105</v>
      </c>
      <c r="B1422" s="24" t="s">
        <v>101</v>
      </c>
      <c r="C1422" s="24" t="s">
        <v>57</v>
      </c>
      <c r="D1422" s="24">
        <v>2010</v>
      </c>
      <c r="E1422" s="24" t="s">
        <v>102</v>
      </c>
      <c r="F1422">
        <f>IF(AND(A1422="PSA Testing", E1422= "Utilization Rate (per 100,000 patients)"),
SUMIFS(PSA!$D:$D,PSA!$A:$A,C1422,PSA!$G:$G,D1422),
IF(AND(A1422="Colorectal Cancer Screening", E1422="Utilization Rate (per 100,000 patients)"),
SUMIFS(COL!$D:$D,COL!$A:$A,C1422,COL!$G:$G, D1422),
IF(AND(A1422="Cervical Cancer Screening", E1422="Utilization Rate (per 100,000 patients)"),
SUMIFS(CERV!$D:$D,CERV!$A:$A,C1422,CERV!$G:$G,D1422),
IF(AND(A1422="Cancer Screening for CKD patients", E1422="Utilization Rate (per 100,000 patients)"),
SUMIFS(CANSCRN!$D:$D,CANSCRN!$A:$A,C1422,CANSCRN!$G:$G,D1422),
IF(AND(A1422="PSA Testing", E1422="Cost per service ($USD)"),
SUMIFS(PSA!$E:$E,PSA!$A:$A,C1422,PSA!$G:$G,D1422),
IF(AND(A1422="Colorectal Cancer Screening", E1422="Cost per service ($USD)"),
SUMIFS(COL!$E:$E,COL!$A:$A,C1422,COL!$G:$G,D1422),
IF(AND(A1422="Cervical Cancer Screening", E1422="Cost per service ($USD)"),
SUMIFS(CERV!$E:$E,CERV!$A:$A,C1422,CERV!$G:$G,D1422),
IF(AND(A1422="Cancer Screening for CKD patients", E1422="Cost per service ($USD)"),
SUMIFS(CANSCRN!$E:$E,CANSCRN!$A:$A,C1422,CANSCRN!$G:$G,D1422),
IF(AND(A1422="PSA Testing", E1422="Total Expenditure ($USD per 100,000 patients)"),
SUMIFS(PSA!$F:$F,PSA!$A:$A,C1422,PSA!$G:$G,D1422),
IF(AND(A1422="Colorectal Cancer Screening", E1422="Total Expenditure ($USD per 100,000 patients)"),
SUMIFS(COL!$F:$F,COL!$A:$A,C1422,COL!$G:$G,D1422),
IF(AND(A1422="Cervical Cancer Screening", E1422="Total Expenditure ($USD per 100,000 patients)"),
SUMIFS(CERV!$F:$F,CERV!$A:$A,C1422,CERV!$G:$G,D1422),
SUMIFS(CANSCRN!$F:$F,CANSCRN!$A:$A,C1422,CANSCRN!$G:$G,D1422))))))))))))</f>
        <v>9916.1044801937387</v>
      </c>
    </row>
    <row r="1423" spans="1:6" x14ac:dyDescent="0.2">
      <c r="A1423" s="24" t="s">
        <v>105</v>
      </c>
      <c r="B1423" s="24" t="s">
        <v>101</v>
      </c>
      <c r="C1423" s="24" t="s">
        <v>57</v>
      </c>
      <c r="D1423" s="24">
        <v>2011</v>
      </c>
      <c r="E1423" s="24" t="s">
        <v>102</v>
      </c>
      <c r="F1423">
        <f>IF(AND(A1423="PSA Testing", E1423= "Utilization Rate (per 100,000 patients)"),
SUMIFS(PSA!$D:$D,PSA!$A:$A,C1423,PSA!$G:$G,D1423),
IF(AND(A1423="Colorectal Cancer Screening", E1423="Utilization Rate (per 100,000 patients)"),
SUMIFS(COL!$D:$D,COL!$A:$A,C1423,COL!$G:$G, D1423),
IF(AND(A1423="Cervical Cancer Screening", E1423="Utilization Rate (per 100,000 patients)"),
SUMIFS(CERV!$D:$D,CERV!$A:$A,C1423,CERV!$G:$G,D1423),
IF(AND(A1423="Cancer Screening for CKD patients", E1423="Utilization Rate (per 100,000 patients)"),
SUMIFS(CANSCRN!$D:$D,CANSCRN!$A:$A,C1423,CANSCRN!$G:$G,D1423),
IF(AND(A1423="PSA Testing", E1423="Cost per service ($USD)"),
SUMIFS(PSA!$E:$E,PSA!$A:$A,C1423,PSA!$G:$G,D1423),
IF(AND(A1423="Colorectal Cancer Screening", E1423="Cost per service ($USD)"),
SUMIFS(COL!$E:$E,COL!$A:$A,C1423,COL!$G:$G,D1423),
IF(AND(A1423="Cervical Cancer Screening", E1423="Cost per service ($USD)"),
SUMIFS(CERV!$E:$E,CERV!$A:$A,C1423,CERV!$G:$G,D1423),
IF(AND(A1423="Cancer Screening for CKD patients", E1423="Cost per service ($USD)"),
SUMIFS(CANSCRN!$E:$E,CANSCRN!$A:$A,C1423,CANSCRN!$G:$G,D1423),
IF(AND(A1423="PSA Testing", E1423="Total Expenditure ($USD per 100,000 patients)"),
SUMIFS(PSA!$F:$F,PSA!$A:$A,C1423,PSA!$G:$G,D1423),
IF(AND(A1423="Colorectal Cancer Screening", E1423="Total Expenditure ($USD per 100,000 patients)"),
SUMIFS(COL!$F:$F,COL!$A:$A,C1423,COL!$G:$G,D1423),
IF(AND(A1423="Cervical Cancer Screening", E1423="Total Expenditure ($USD per 100,000 patients)"),
SUMIFS(CERV!$F:$F,CERV!$A:$A,C1423,CERV!$G:$G,D1423),
SUMIFS(CANSCRN!$F:$F,CANSCRN!$A:$A,C1423,CANSCRN!$G:$G,D1423))))))))))))</f>
        <v>8512.4659971775091</v>
      </c>
    </row>
    <row r="1424" spans="1:6" x14ac:dyDescent="0.2">
      <c r="A1424" s="24" t="s">
        <v>105</v>
      </c>
      <c r="B1424" s="24" t="s">
        <v>101</v>
      </c>
      <c r="C1424" s="24" t="s">
        <v>57</v>
      </c>
      <c r="D1424" s="24">
        <v>2012</v>
      </c>
      <c r="E1424" s="24" t="s">
        <v>102</v>
      </c>
      <c r="F1424">
        <f>IF(AND(A1424="PSA Testing", E1424= "Utilization Rate (per 100,000 patients)"),
SUMIFS(PSA!$D:$D,PSA!$A:$A,C1424,PSA!$G:$G,D1424),
IF(AND(A1424="Colorectal Cancer Screening", E1424="Utilization Rate (per 100,000 patients)"),
SUMIFS(COL!$D:$D,COL!$A:$A,C1424,COL!$G:$G, D1424),
IF(AND(A1424="Cervical Cancer Screening", E1424="Utilization Rate (per 100,000 patients)"),
SUMIFS(CERV!$D:$D,CERV!$A:$A,C1424,CERV!$G:$G,D1424),
IF(AND(A1424="Cancer Screening for CKD patients", E1424="Utilization Rate (per 100,000 patients)"),
SUMIFS(CANSCRN!$D:$D,CANSCRN!$A:$A,C1424,CANSCRN!$G:$G,D1424),
IF(AND(A1424="PSA Testing", E1424="Cost per service ($USD)"),
SUMIFS(PSA!$E:$E,PSA!$A:$A,C1424,PSA!$G:$G,D1424),
IF(AND(A1424="Colorectal Cancer Screening", E1424="Cost per service ($USD)"),
SUMIFS(COL!$E:$E,COL!$A:$A,C1424,COL!$G:$G,D1424),
IF(AND(A1424="Cervical Cancer Screening", E1424="Cost per service ($USD)"),
SUMIFS(CERV!$E:$E,CERV!$A:$A,C1424,CERV!$G:$G,D1424),
IF(AND(A1424="Cancer Screening for CKD patients", E1424="Cost per service ($USD)"),
SUMIFS(CANSCRN!$E:$E,CANSCRN!$A:$A,C1424,CANSCRN!$G:$G,D1424),
IF(AND(A1424="PSA Testing", E1424="Total Expenditure ($USD per 100,000 patients)"),
SUMIFS(PSA!$F:$F,PSA!$A:$A,C1424,PSA!$G:$G,D1424),
IF(AND(A1424="Colorectal Cancer Screening", E1424="Total Expenditure ($USD per 100,000 patients)"),
SUMIFS(COL!$F:$F,COL!$A:$A,C1424,COL!$G:$G,D1424),
IF(AND(A1424="Cervical Cancer Screening", E1424="Total Expenditure ($USD per 100,000 patients)"),
SUMIFS(CERV!$F:$F,CERV!$A:$A,C1424,CERV!$G:$G,D1424),
SUMIFS(CANSCRN!$F:$F,CANSCRN!$A:$A,C1424,CANSCRN!$G:$G,D1424))))))))))))</f>
        <v>6666.2176497331156</v>
      </c>
    </row>
    <row r="1425" spans="1:6" x14ac:dyDescent="0.2">
      <c r="A1425" s="24" t="s">
        <v>105</v>
      </c>
      <c r="B1425" s="24" t="s">
        <v>101</v>
      </c>
      <c r="C1425" s="24" t="s">
        <v>57</v>
      </c>
      <c r="D1425" s="24">
        <v>2013</v>
      </c>
      <c r="E1425" s="24" t="s">
        <v>102</v>
      </c>
      <c r="F1425">
        <f>IF(AND(A1425="PSA Testing", E1425= "Utilization Rate (per 100,000 patients)"),
SUMIFS(PSA!$D:$D,PSA!$A:$A,C1425,PSA!$G:$G,D1425),
IF(AND(A1425="Colorectal Cancer Screening", E1425="Utilization Rate (per 100,000 patients)"),
SUMIFS(COL!$D:$D,COL!$A:$A,C1425,COL!$G:$G, D1425),
IF(AND(A1425="Cervical Cancer Screening", E1425="Utilization Rate (per 100,000 patients)"),
SUMIFS(CERV!$D:$D,CERV!$A:$A,C1425,CERV!$G:$G,D1425),
IF(AND(A1425="Cancer Screening for CKD patients", E1425="Utilization Rate (per 100,000 patients)"),
SUMIFS(CANSCRN!$D:$D,CANSCRN!$A:$A,C1425,CANSCRN!$G:$G,D1425),
IF(AND(A1425="PSA Testing", E1425="Cost per service ($USD)"),
SUMIFS(PSA!$E:$E,PSA!$A:$A,C1425,PSA!$G:$G,D1425),
IF(AND(A1425="Colorectal Cancer Screening", E1425="Cost per service ($USD)"),
SUMIFS(COL!$E:$E,COL!$A:$A,C1425,COL!$G:$G,D1425),
IF(AND(A1425="Cervical Cancer Screening", E1425="Cost per service ($USD)"),
SUMIFS(CERV!$E:$E,CERV!$A:$A,C1425,CERV!$G:$G,D1425),
IF(AND(A1425="Cancer Screening for CKD patients", E1425="Cost per service ($USD)"),
SUMIFS(CANSCRN!$E:$E,CANSCRN!$A:$A,C1425,CANSCRN!$G:$G,D1425),
IF(AND(A1425="PSA Testing", E1425="Total Expenditure ($USD per 100,000 patients)"),
SUMIFS(PSA!$F:$F,PSA!$A:$A,C1425,PSA!$G:$G,D1425),
IF(AND(A1425="Colorectal Cancer Screening", E1425="Total Expenditure ($USD per 100,000 patients)"),
SUMIFS(COL!$F:$F,COL!$A:$A,C1425,COL!$G:$G,D1425),
IF(AND(A1425="Cervical Cancer Screening", E1425="Total Expenditure ($USD per 100,000 patients)"),
SUMIFS(CERV!$F:$F,CERV!$A:$A,C1425,CERV!$G:$G,D1425),
SUMIFS(CANSCRN!$F:$F,CANSCRN!$A:$A,C1425,CANSCRN!$G:$G,D1425))))))))))))</f>
        <v>5541.5375770545215</v>
      </c>
    </row>
    <row r="1426" spans="1:6" x14ac:dyDescent="0.2">
      <c r="A1426" s="24" t="s">
        <v>105</v>
      </c>
      <c r="B1426" s="24" t="s">
        <v>101</v>
      </c>
      <c r="C1426" s="24" t="s">
        <v>57</v>
      </c>
      <c r="D1426" s="24">
        <v>2014</v>
      </c>
      <c r="E1426" s="24" t="s">
        <v>102</v>
      </c>
      <c r="F1426">
        <f>IF(AND(A1426="PSA Testing", E1426= "Utilization Rate (per 100,000 patients)"),
SUMIFS(PSA!$D:$D,PSA!$A:$A,C1426,PSA!$G:$G,D1426),
IF(AND(A1426="Colorectal Cancer Screening", E1426="Utilization Rate (per 100,000 patients)"),
SUMIFS(COL!$D:$D,COL!$A:$A,C1426,COL!$G:$G, D1426),
IF(AND(A1426="Cervical Cancer Screening", E1426="Utilization Rate (per 100,000 patients)"),
SUMIFS(CERV!$D:$D,CERV!$A:$A,C1426,CERV!$G:$G,D1426),
IF(AND(A1426="Cancer Screening for CKD patients", E1426="Utilization Rate (per 100,000 patients)"),
SUMIFS(CANSCRN!$D:$D,CANSCRN!$A:$A,C1426,CANSCRN!$G:$G,D1426),
IF(AND(A1426="PSA Testing", E1426="Cost per service ($USD)"),
SUMIFS(PSA!$E:$E,PSA!$A:$A,C1426,PSA!$G:$G,D1426),
IF(AND(A1426="Colorectal Cancer Screening", E1426="Cost per service ($USD)"),
SUMIFS(COL!$E:$E,COL!$A:$A,C1426,COL!$G:$G,D1426),
IF(AND(A1426="Cervical Cancer Screening", E1426="Cost per service ($USD)"),
SUMIFS(CERV!$E:$E,CERV!$A:$A,C1426,CERV!$G:$G,D1426),
IF(AND(A1426="Cancer Screening for CKD patients", E1426="Cost per service ($USD)"),
SUMIFS(CANSCRN!$E:$E,CANSCRN!$A:$A,C1426,CANSCRN!$G:$G,D1426),
IF(AND(A1426="PSA Testing", E1426="Total Expenditure ($USD per 100,000 patients)"),
SUMIFS(PSA!$F:$F,PSA!$A:$A,C1426,PSA!$G:$G,D1426),
IF(AND(A1426="Colorectal Cancer Screening", E1426="Total Expenditure ($USD per 100,000 patients)"),
SUMIFS(COL!$F:$F,COL!$A:$A,C1426,COL!$G:$G,D1426),
IF(AND(A1426="Cervical Cancer Screening", E1426="Total Expenditure ($USD per 100,000 patients)"),
SUMIFS(CERV!$F:$F,CERV!$A:$A,C1426,CERV!$G:$G,D1426),
SUMIFS(CANSCRN!$F:$F,CANSCRN!$A:$A,C1426,CANSCRN!$G:$G,D1426))))))))))))</f>
        <v>4277.3556894594358</v>
      </c>
    </row>
    <row r="1427" spans="1:6" x14ac:dyDescent="0.2">
      <c r="A1427" s="24" t="s">
        <v>105</v>
      </c>
      <c r="B1427" s="24" t="s">
        <v>101</v>
      </c>
      <c r="C1427" s="24" t="s">
        <v>57</v>
      </c>
      <c r="D1427" s="24">
        <v>2015</v>
      </c>
      <c r="E1427" s="24" t="s">
        <v>102</v>
      </c>
      <c r="F1427">
        <f>IF(AND(A1427="PSA Testing", E1427= "Utilization Rate (per 100,000 patients)"),
SUMIFS(PSA!$D:$D,PSA!$A:$A,C1427,PSA!$G:$G,D1427),
IF(AND(A1427="Colorectal Cancer Screening", E1427="Utilization Rate (per 100,000 patients)"),
SUMIFS(COL!$D:$D,COL!$A:$A,C1427,COL!$G:$G, D1427),
IF(AND(A1427="Cervical Cancer Screening", E1427="Utilization Rate (per 100,000 patients)"),
SUMIFS(CERV!$D:$D,CERV!$A:$A,C1427,CERV!$G:$G,D1427),
IF(AND(A1427="Cancer Screening for CKD patients", E1427="Utilization Rate (per 100,000 patients)"),
SUMIFS(CANSCRN!$D:$D,CANSCRN!$A:$A,C1427,CANSCRN!$G:$G,D1427),
IF(AND(A1427="PSA Testing", E1427="Cost per service ($USD)"),
SUMIFS(PSA!$E:$E,PSA!$A:$A,C1427,PSA!$G:$G,D1427),
IF(AND(A1427="Colorectal Cancer Screening", E1427="Cost per service ($USD)"),
SUMIFS(COL!$E:$E,COL!$A:$A,C1427,COL!$G:$G,D1427),
IF(AND(A1427="Cervical Cancer Screening", E1427="Cost per service ($USD)"),
SUMIFS(CERV!$E:$E,CERV!$A:$A,C1427,CERV!$G:$G,D1427),
IF(AND(A1427="Cancer Screening for CKD patients", E1427="Cost per service ($USD)"),
SUMIFS(CANSCRN!$E:$E,CANSCRN!$A:$A,C1427,CANSCRN!$G:$G,D1427),
IF(AND(A1427="PSA Testing", E1427="Total Expenditure ($USD per 100,000 patients)"),
SUMIFS(PSA!$F:$F,PSA!$A:$A,C1427,PSA!$G:$G,D1427),
IF(AND(A1427="Colorectal Cancer Screening", E1427="Total Expenditure ($USD per 100,000 patients)"),
SUMIFS(COL!$F:$F,COL!$A:$A,C1427,COL!$G:$G,D1427),
IF(AND(A1427="Cervical Cancer Screening", E1427="Total Expenditure ($USD per 100,000 patients)"),
SUMIFS(CERV!$F:$F,CERV!$A:$A,C1427,CERV!$G:$G,D1427),
SUMIFS(CANSCRN!$F:$F,CANSCRN!$A:$A,C1427,CANSCRN!$G:$G,D1427))))))))))))</f>
        <v>4756.6937638565178</v>
      </c>
    </row>
    <row r="1428" spans="1:6" x14ac:dyDescent="0.2">
      <c r="A1428" s="24" t="s">
        <v>105</v>
      </c>
      <c r="B1428" s="24" t="s">
        <v>101</v>
      </c>
      <c r="C1428" s="24" t="s">
        <v>57</v>
      </c>
      <c r="D1428" s="24">
        <v>2016</v>
      </c>
      <c r="E1428" s="24" t="s">
        <v>102</v>
      </c>
      <c r="F1428">
        <f>IF(AND(A1428="PSA Testing", E1428= "Utilization Rate (per 100,000 patients)"),
SUMIFS(PSA!$D:$D,PSA!$A:$A,C1428,PSA!$G:$G,D1428),
IF(AND(A1428="Colorectal Cancer Screening", E1428="Utilization Rate (per 100,000 patients)"),
SUMIFS(COL!$D:$D,COL!$A:$A,C1428,COL!$G:$G, D1428),
IF(AND(A1428="Cervical Cancer Screening", E1428="Utilization Rate (per 100,000 patients)"),
SUMIFS(CERV!$D:$D,CERV!$A:$A,C1428,CERV!$G:$G,D1428),
IF(AND(A1428="Cancer Screening for CKD patients", E1428="Utilization Rate (per 100,000 patients)"),
SUMIFS(CANSCRN!$D:$D,CANSCRN!$A:$A,C1428,CANSCRN!$G:$G,D1428),
IF(AND(A1428="PSA Testing", E1428="Cost per service ($USD)"),
SUMIFS(PSA!$E:$E,PSA!$A:$A,C1428,PSA!$G:$G,D1428),
IF(AND(A1428="Colorectal Cancer Screening", E1428="Cost per service ($USD)"),
SUMIFS(COL!$E:$E,COL!$A:$A,C1428,COL!$G:$G,D1428),
IF(AND(A1428="Cervical Cancer Screening", E1428="Cost per service ($USD)"),
SUMIFS(CERV!$E:$E,CERV!$A:$A,C1428,CERV!$G:$G,D1428),
IF(AND(A1428="Cancer Screening for CKD patients", E1428="Cost per service ($USD)"),
SUMIFS(CANSCRN!$E:$E,CANSCRN!$A:$A,C1428,CANSCRN!$G:$G,D1428),
IF(AND(A1428="PSA Testing", E1428="Total Expenditure ($USD per 100,000 patients)"),
SUMIFS(PSA!$F:$F,PSA!$A:$A,C1428,PSA!$G:$G,D1428),
IF(AND(A1428="Colorectal Cancer Screening", E1428="Total Expenditure ($USD per 100,000 patients)"),
SUMIFS(COL!$F:$F,COL!$A:$A,C1428,COL!$G:$G,D1428),
IF(AND(A1428="Cervical Cancer Screening", E1428="Total Expenditure ($USD per 100,000 patients)"),
SUMIFS(CERV!$F:$F,CERV!$A:$A,C1428,CERV!$G:$G,D1428),
SUMIFS(CANSCRN!$F:$F,CANSCRN!$A:$A,C1428,CANSCRN!$G:$G,D1428))))))))))))</f>
        <v>4394.0881093614416</v>
      </c>
    </row>
    <row r="1429" spans="1:6" x14ac:dyDescent="0.2">
      <c r="A1429" s="24" t="s">
        <v>105</v>
      </c>
      <c r="B1429" s="24" t="s">
        <v>101</v>
      </c>
      <c r="C1429" s="24" t="s">
        <v>57</v>
      </c>
      <c r="D1429" s="24">
        <v>2017</v>
      </c>
      <c r="E1429" s="24" t="s">
        <v>102</v>
      </c>
      <c r="F1429">
        <f>IF(AND(A1429="PSA Testing", E1429= "Utilization Rate (per 100,000 patients)"),
SUMIFS(PSA!$D:$D,PSA!$A:$A,C1429,PSA!$G:$G,D1429),
IF(AND(A1429="Colorectal Cancer Screening", E1429="Utilization Rate (per 100,000 patients)"),
SUMIFS(COL!$D:$D,COL!$A:$A,C1429,COL!$G:$G, D1429),
IF(AND(A1429="Cervical Cancer Screening", E1429="Utilization Rate (per 100,000 patients)"),
SUMIFS(CERV!$D:$D,CERV!$A:$A,C1429,CERV!$G:$G,D1429),
IF(AND(A1429="Cancer Screening for CKD patients", E1429="Utilization Rate (per 100,000 patients)"),
SUMIFS(CANSCRN!$D:$D,CANSCRN!$A:$A,C1429,CANSCRN!$G:$G,D1429),
IF(AND(A1429="PSA Testing", E1429="Cost per service ($USD)"),
SUMIFS(PSA!$E:$E,PSA!$A:$A,C1429,PSA!$G:$G,D1429),
IF(AND(A1429="Colorectal Cancer Screening", E1429="Cost per service ($USD)"),
SUMIFS(COL!$E:$E,COL!$A:$A,C1429,COL!$G:$G,D1429),
IF(AND(A1429="Cervical Cancer Screening", E1429="Cost per service ($USD)"),
SUMIFS(CERV!$E:$E,CERV!$A:$A,C1429,CERV!$G:$G,D1429),
IF(AND(A1429="Cancer Screening for CKD patients", E1429="Cost per service ($USD)"),
SUMIFS(CANSCRN!$E:$E,CANSCRN!$A:$A,C1429,CANSCRN!$G:$G,D1429),
IF(AND(A1429="PSA Testing", E1429="Total Expenditure ($USD per 100,000 patients)"),
SUMIFS(PSA!$F:$F,PSA!$A:$A,C1429,PSA!$G:$G,D1429),
IF(AND(A1429="Colorectal Cancer Screening", E1429="Total Expenditure ($USD per 100,000 patients)"),
SUMIFS(COL!$F:$F,COL!$A:$A,C1429,COL!$G:$G,D1429),
IF(AND(A1429="Cervical Cancer Screening", E1429="Total Expenditure ($USD per 100,000 patients)"),
SUMIFS(CERV!$F:$F,CERV!$A:$A,C1429,CERV!$G:$G,D1429),
SUMIFS(CANSCRN!$F:$F,CANSCRN!$A:$A,C1429,CANSCRN!$G:$G,D1429))))))))))))</f>
        <v>4071.1258960041187</v>
      </c>
    </row>
    <row r="1430" spans="1:6" x14ac:dyDescent="0.2">
      <c r="A1430" s="24" t="s">
        <v>105</v>
      </c>
      <c r="B1430" s="24" t="s">
        <v>101</v>
      </c>
      <c r="C1430" s="24" t="s">
        <v>57</v>
      </c>
      <c r="D1430" s="24">
        <v>2018</v>
      </c>
      <c r="E1430" s="24" t="s">
        <v>102</v>
      </c>
      <c r="F1430">
        <f>IF(AND(A1430="PSA Testing", E1430= "Utilization Rate (per 100,000 patients)"),
SUMIFS(PSA!$D:$D,PSA!$A:$A,C1430,PSA!$G:$G,D1430),
IF(AND(A1430="Colorectal Cancer Screening", E1430="Utilization Rate (per 100,000 patients)"),
SUMIFS(COL!$D:$D,COL!$A:$A,C1430,COL!$G:$G, D1430),
IF(AND(A1430="Cervical Cancer Screening", E1430="Utilization Rate (per 100,000 patients)"),
SUMIFS(CERV!$D:$D,CERV!$A:$A,C1430,CERV!$G:$G,D1430),
IF(AND(A1430="Cancer Screening for CKD patients", E1430="Utilization Rate (per 100,000 patients)"),
SUMIFS(CANSCRN!$D:$D,CANSCRN!$A:$A,C1430,CANSCRN!$G:$G,D1430),
IF(AND(A1430="PSA Testing", E1430="Cost per service ($USD)"),
SUMIFS(PSA!$E:$E,PSA!$A:$A,C1430,PSA!$G:$G,D1430),
IF(AND(A1430="Colorectal Cancer Screening", E1430="Cost per service ($USD)"),
SUMIFS(COL!$E:$E,COL!$A:$A,C1430,COL!$G:$G,D1430),
IF(AND(A1430="Cervical Cancer Screening", E1430="Cost per service ($USD)"),
SUMIFS(CERV!$E:$E,CERV!$A:$A,C1430,CERV!$G:$G,D1430),
IF(AND(A1430="Cancer Screening for CKD patients", E1430="Cost per service ($USD)"),
SUMIFS(CANSCRN!$E:$E,CANSCRN!$A:$A,C1430,CANSCRN!$G:$G,D1430),
IF(AND(A1430="PSA Testing", E1430="Total Expenditure ($USD per 100,000 patients)"),
SUMIFS(PSA!$F:$F,PSA!$A:$A,C1430,PSA!$G:$G,D1430),
IF(AND(A1430="Colorectal Cancer Screening", E1430="Total Expenditure ($USD per 100,000 patients)"),
SUMIFS(COL!$F:$F,COL!$A:$A,C1430,COL!$G:$G,D1430),
IF(AND(A1430="Cervical Cancer Screening", E1430="Total Expenditure ($USD per 100,000 patients)"),
SUMIFS(CERV!$F:$F,CERV!$A:$A,C1430,CERV!$G:$G,D1430),
SUMIFS(CANSCRN!$F:$F,CANSCRN!$A:$A,C1430,CANSCRN!$G:$G,D1430))))))))))))</f>
        <v>3609.6779041226268</v>
      </c>
    </row>
    <row r="1431" spans="1:6" x14ac:dyDescent="0.2">
      <c r="A1431" s="24" t="s">
        <v>105</v>
      </c>
      <c r="B1431" s="24" t="s">
        <v>101</v>
      </c>
      <c r="C1431" s="24" t="s">
        <v>57</v>
      </c>
      <c r="D1431" s="24">
        <v>2019</v>
      </c>
      <c r="E1431" s="24" t="s">
        <v>102</v>
      </c>
      <c r="F1431">
        <f>IF(AND(A1431="PSA Testing", E1431= "Utilization Rate (per 100,000 patients)"),
SUMIFS(PSA!$D:$D,PSA!$A:$A,C1431,PSA!$G:$G,D1431),
IF(AND(A1431="Colorectal Cancer Screening", E1431="Utilization Rate (per 100,000 patients)"),
SUMIFS(COL!$D:$D,COL!$A:$A,C1431,COL!$G:$G, D1431),
IF(AND(A1431="Cervical Cancer Screening", E1431="Utilization Rate (per 100,000 patients)"),
SUMIFS(CERV!$D:$D,CERV!$A:$A,C1431,CERV!$G:$G,D1431),
IF(AND(A1431="Cancer Screening for CKD patients", E1431="Utilization Rate (per 100,000 patients)"),
SUMIFS(CANSCRN!$D:$D,CANSCRN!$A:$A,C1431,CANSCRN!$G:$G,D1431),
IF(AND(A1431="PSA Testing", E1431="Cost per service ($USD)"),
SUMIFS(PSA!$E:$E,PSA!$A:$A,C1431,PSA!$G:$G,D1431),
IF(AND(A1431="Colorectal Cancer Screening", E1431="Cost per service ($USD)"),
SUMIFS(COL!$E:$E,COL!$A:$A,C1431,COL!$G:$G,D1431),
IF(AND(A1431="Cervical Cancer Screening", E1431="Cost per service ($USD)"),
SUMIFS(CERV!$E:$E,CERV!$A:$A,C1431,CERV!$G:$G,D1431),
IF(AND(A1431="Cancer Screening for CKD patients", E1431="Cost per service ($USD)"),
SUMIFS(CANSCRN!$E:$E,CANSCRN!$A:$A,C1431,CANSCRN!$G:$G,D1431),
IF(AND(A1431="PSA Testing", E1431="Total Expenditure ($USD per 100,000 patients)"),
SUMIFS(PSA!$F:$F,PSA!$A:$A,C1431,PSA!$G:$G,D1431),
IF(AND(A1431="Colorectal Cancer Screening", E1431="Total Expenditure ($USD per 100,000 patients)"),
SUMIFS(COL!$F:$F,COL!$A:$A,C1431,COL!$G:$G,D1431),
IF(AND(A1431="Cervical Cancer Screening", E1431="Total Expenditure ($USD per 100,000 patients)"),
SUMIFS(CERV!$F:$F,CERV!$A:$A,C1431,CERV!$G:$G,D1431),
SUMIFS(CANSCRN!$F:$F,CANSCRN!$A:$A,C1431,CANSCRN!$G:$G,D1431))))))))))))</f>
        <v>3116.2311099090571</v>
      </c>
    </row>
    <row r="1432" spans="1:6" x14ac:dyDescent="0.2">
      <c r="A1432" s="24" t="s">
        <v>105</v>
      </c>
      <c r="B1432" s="24" t="s">
        <v>101</v>
      </c>
      <c r="C1432" s="24" t="s">
        <v>58</v>
      </c>
      <c r="D1432" s="24">
        <v>2009</v>
      </c>
      <c r="E1432" s="24" t="s">
        <v>102</v>
      </c>
      <c r="F1432">
        <f>IF(AND(A1432="PSA Testing", E1432= "Utilization Rate (per 100,000 patients)"),
SUMIFS(PSA!$D:$D,PSA!$A:$A,C1432,PSA!$G:$G,D1432),
IF(AND(A1432="Colorectal Cancer Screening", E1432="Utilization Rate (per 100,000 patients)"),
SUMIFS(COL!$D:$D,COL!$A:$A,C1432,COL!$G:$G, D1432),
IF(AND(A1432="Cervical Cancer Screening", E1432="Utilization Rate (per 100,000 patients)"),
SUMIFS(CERV!$D:$D,CERV!$A:$A,C1432,CERV!$G:$G,D1432),
IF(AND(A1432="Cancer Screening for CKD patients", E1432="Utilization Rate (per 100,000 patients)"),
SUMIFS(CANSCRN!$D:$D,CANSCRN!$A:$A,C1432,CANSCRN!$G:$G,D1432),
IF(AND(A1432="PSA Testing", E1432="Cost per service ($USD)"),
SUMIFS(PSA!$E:$E,PSA!$A:$A,C1432,PSA!$G:$G,D1432),
IF(AND(A1432="Colorectal Cancer Screening", E1432="Cost per service ($USD)"),
SUMIFS(COL!$E:$E,COL!$A:$A,C1432,COL!$G:$G,D1432),
IF(AND(A1432="Cervical Cancer Screening", E1432="Cost per service ($USD)"),
SUMIFS(CERV!$E:$E,CERV!$A:$A,C1432,CERV!$G:$G,D1432),
IF(AND(A1432="Cancer Screening for CKD patients", E1432="Cost per service ($USD)"),
SUMIFS(CANSCRN!$E:$E,CANSCRN!$A:$A,C1432,CANSCRN!$G:$G,D1432),
IF(AND(A1432="PSA Testing", E1432="Total Expenditure ($USD per 100,000 patients)"),
SUMIFS(PSA!$F:$F,PSA!$A:$A,C1432,PSA!$G:$G,D1432),
IF(AND(A1432="Colorectal Cancer Screening", E1432="Total Expenditure ($USD per 100,000 patients)"),
SUMIFS(COL!$F:$F,COL!$A:$A,C1432,COL!$G:$G,D1432),
IF(AND(A1432="Cervical Cancer Screening", E1432="Total Expenditure ($USD per 100,000 patients)"),
SUMIFS(CERV!$F:$F,CERV!$A:$A,C1432,CERV!$G:$G,D1432),
SUMIFS(CANSCRN!$F:$F,CANSCRN!$A:$A,C1432,CANSCRN!$G:$G,D1432))))))))))))</f>
        <v>7625.2723311546843</v>
      </c>
    </row>
    <row r="1433" spans="1:6" x14ac:dyDescent="0.2">
      <c r="A1433" s="24" t="s">
        <v>105</v>
      </c>
      <c r="B1433" s="24" t="s">
        <v>101</v>
      </c>
      <c r="C1433" s="24" t="s">
        <v>58</v>
      </c>
      <c r="D1433" s="24">
        <v>2010</v>
      </c>
      <c r="E1433" s="24" t="s">
        <v>102</v>
      </c>
      <c r="F1433">
        <f>IF(AND(A1433="PSA Testing", E1433= "Utilization Rate (per 100,000 patients)"),
SUMIFS(PSA!$D:$D,PSA!$A:$A,C1433,PSA!$G:$G,D1433),
IF(AND(A1433="Colorectal Cancer Screening", E1433="Utilization Rate (per 100,000 patients)"),
SUMIFS(COL!$D:$D,COL!$A:$A,C1433,COL!$G:$G, D1433),
IF(AND(A1433="Cervical Cancer Screening", E1433="Utilization Rate (per 100,000 patients)"),
SUMIFS(CERV!$D:$D,CERV!$A:$A,C1433,CERV!$G:$G,D1433),
IF(AND(A1433="Cancer Screening for CKD patients", E1433="Utilization Rate (per 100,000 patients)"),
SUMIFS(CANSCRN!$D:$D,CANSCRN!$A:$A,C1433,CANSCRN!$G:$G,D1433),
IF(AND(A1433="PSA Testing", E1433="Cost per service ($USD)"),
SUMIFS(PSA!$E:$E,PSA!$A:$A,C1433,PSA!$G:$G,D1433),
IF(AND(A1433="Colorectal Cancer Screening", E1433="Cost per service ($USD)"),
SUMIFS(COL!$E:$E,COL!$A:$A,C1433,COL!$G:$G,D1433),
IF(AND(A1433="Cervical Cancer Screening", E1433="Cost per service ($USD)"),
SUMIFS(CERV!$E:$E,CERV!$A:$A,C1433,CERV!$G:$G,D1433),
IF(AND(A1433="Cancer Screening for CKD patients", E1433="Cost per service ($USD)"),
SUMIFS(CANSCRN!$E:$E,CANSCRN!$A:$A,C1433,CANSCRN!$G:$G,D1433),
IF(AND(A1433="PSA Testing", E1433="Total Expenditure ($USD per 100,000 patients)"),
SUMIFS(PSA!$F:$F,PSA!$A:$A,C1433,PSA!$G:$G,D1433),
IF(AND(A1433="Colorectal Cancer Screening", E1433="Total Expenditure ($USD per 100,000 patients)"),
SUMIFS(COL!$F:$F,COL!$A:$A,C1433,COL!$G:$G,D1433),
IF(AND(A1433="Cervical Cancer Screening", E1433="Total Expenditure ($USD per 100,000 patients)"),
SUMIFS(CERV!$F:$F,CERV!$A:$A,C1433,CERV!$G:$G,D1433),
SUMIFS(CANSCRN!$F:$F,CANSCRN!$A:$A,C1433,CANSCRN!$G:$G,D1433))))))))))))</f>
        <v>6519.898391193904</v>
      </c>
    </row>
    <row r="1434" spans="1:6" x14ac:dyDescent="0.2">
      <c r="A1434" s="24" t="s">
        <v>105</v>
      </c>
      <c r="B1434" s="24" t="s">
        <v>101</v>
      </c>
      <c r="C1434" s="24" t="s">
        <v>58</v>
      </c>
      <c r="D1434" s="24">
        <v>2011</v>
      </c>
      <c r="E1434" s="24" t="s">
        <v>102</v>
      </c>
      <c r="F1434">
        <f>IF(AND(A1434="PSA Testing", E1434= "Utilization Rate (per 100,000 patients)"),
SUMIFS(PSA!$D:$D,PSA!$A:$A,C1434,PSA!$G:$G,D1434),
IF(AND(A1434="Colorectal Cancer Screening", E1434="Utilization Rate (per 100,000 patients)"),
SUMIFS(COL!$D:$D,COL!$A:$A,C1434,COL!$G:$G, D1434),
IF(AND(A1434="Cervical Cancer Screening", E1434="Utilization Rate (per 100,000 patients)"),
SUMIFS(CERV!$D:$D,CERV!$A:$A,C1434,CERV!$G:$G,D1434),
IF(AND(A1434="Cancer Screening for CKD patients", E1434="Utilization Rate (per 100,000 patients)"),
SUMIFS(CANSCRN!$D:$D,CANSCRN!$A:$A,C1434,CANSCRN!$G:$G,D1434),
IF(AND(A1434="PSA Testing", E1434="Cost per service ($USD)"),
SUMIFS(PSA!$E:$E,PSA!$A:$A,C1434,PSA!$G:$G,D1434),
IF(AND(A1434="Colorectal Cancer Screening", E1434="Cost per service ($USD)"),
SUMIFS(COL!$E:$E,COL!$A:$A,C1434,COL!$G:$G,D1434),
IF(AND(A1434="Cervical Cancer Screening", E1434="Cost per service ($USD)"),
SUMIFS(CERV!$E:$E,CERV!$A:$A,C1434,CERV!$G:$G,D1434),
IF(AND(A1434="Cancer Screening for CKD patients", E1434="Cost per service ($USD)"),
SUMIFS(CANSCRN!$E:$E,CANSCRN!$A:$A,C1434,CANSCRN!$G:$G,D1434),
IF(AND(A1434="PSA Testing", E1434="Total Expenditure ($USD per 100,000 patients)"),
SUMIFS(PSA!$F:$F,PSA!$A:$A,C1434,PSA!$G:$G,D1434),
IF(AND(A1434="Colorectal Cancer Screening", E1434="Total Expenditure ($USD per 100,000 patients)"),
SUMIFS(COL!$F:$F,COL!$A:$A,C1434,COL!$G:$G,D1434),
IF(AND(A1434="Cervical Cancer Screening", E1434="Total Expenditure ($USD per 100,000 patients)"),
SUMIFS(CERV!$F:$F,CERV!$A:$A,C1434,CERV!$G:$G,D1434),
SUMIFS(CANSCRN!$F:$F,CANSCRN!$A:$A,C1434,CANSCRN!$G:$G,D1434))))))))))))</f>
        <v>6262.5250501002001</v>
      </c>
    </row>
    <row r="1435" spans="1:6" x14ac:dyDescent="0.2">
      <c r="A1435" s="24" t="s">
        <v>105</v>
      </c>
      <c r="B1435" s="24" t="s">
        <v>101</v>
      </c>
      <c r="C1435" s="24" t="s">
        <v>58</v>
      </c>
      <c r="D1435" s="24">
        <v>2012</v>
      </c>
      <c r="E1435" s="24" t="s">
        <v>102</v>
      </c>
      <c r="F1435">
        <f>IF(AND(A1435="PSA Testing", E1435= "Utilization Rate (per 100,000 patients)"),
SUMIFS(PSA!$D:$D,PSA!$A:$A,C1435,PSA!$G:$G,D1435),
IF(AND(A1435="Colorectal Cancer Screening", E1435="Utilization Rate (per 100,000 patients)"),
SUMIFS(COL!$D:$D,COL!$A:$A,C1435,COL!$G:$G, D1435),
IF(AND(A1435="Cervical Cancer Screening", E1435="Utilization Rate (per 100,000 patients)"),
SUMIFS(CERV!$D:$D,CERV!$A:$A,C1435,CERV!$G:$G,D1435),
IF(AND(A1435="Cancer Screening for CKD patients", E1435="Utilization Rate (per 100,000 patients)"),
SUMIFS(CANSCRN!$D:$D,CANSCRN!$A:$A,C1435,CANSCRN!$G:$G,D1435),
IF(AND(A1435="PSA Testing", E1435="Cost per service ($USD)"),
SUMIFS(PSA!$E:$E,PSA!$A:$A,C1435,PSA!$G:$G,D1435),
IF(AND(A1435="Colorectal Cancer Screening", E1435="Cost per service ($USD)"),
SUMIFS(COL!$E:$E,COL!$A:$A,C1435,COL!$G:$G,D1435),
IF(AND(A1435="Cervical Cancer Screening", E1435="Cost per service ($USD)"),
SUMIFS(CERV!$E:$E,CERV!$A:$A,C1435,CERV!$G:$G,D1435),
IF(AND(A1435="Cancer Screening for CKD patients", E1435="Cost per service ($USD)"),
SUMIFS(CANSCRN!$E:$E,CANSCRN!$A:$A,C1435,CANSCRN!$G:$G,D1435),
IF(AND(A1435="PSA Testing", E1435="Total Expenditure ($USD per 100,000 patients)"),
SUMIFS(PSA!$F:$F,PSA!$A:$A,C1435,PSA!$G:$G,D1435),
IF(AND(A1435="Colorectal Cancer Screening", E1435="Total Expenditure ($USD per 100,000 patients)"),
SUMIFS(COL!$F:$F,COL!$A:$A,C1435,COL!$G:$G,D1435),
IF(AND(A1435="Cervical Cancer Screening", E1435="Total Expenditure ($USD per 100,000 patients)"),
SUMIFS(CERV!$F:$F,CERV!$A:$A,C1435,CERV!$G:$G,D1435),
SUMIFS(CANSCRN!$F:$F,CANSCRN!$A:$A,C1435,CANSCRN!$G:$G,D1435))))))))))))</f>
        <v>5128.2051282051279</v>
      </c>
    </row>
    <row r="1436" spans="1:6" x14ac:dyDescent="0.2">
      <c r="A1436" s="24" t="s">
        <v>105</v>
      </c>
      <c r="B1436" s="24" t="s">
        <v>101</v>
      </c>
      <c r="C1436" s="24" t="s">
        <v>58</v>
      </c>
      <c r="D1436" s="24">
        <v>2013</v>
      </c>
      <c r="E1436" s="24" t="s">
        <v>102</v>
      </c>
      <c r="F1436">
        <f>IF(AND(A1436="PSA Testing", E1436= "Utilization Rate (per 100,000 patients)"),
SUMIFS(PSA!$D:$D,PSA!$A:$A,C1436,PSA!$G:$G,D1436),
IF(AND(A1436="Colorectal Cancer Screening", E1436="Utilization Rate (per 100,000 patients)"),
SUMIFS(COL!$D:$D,COL!$A:$A,C1436,COL!$G:$G, D1436),
IF(AND(A1436="Cervical Cancer Screening", E1436="Utilization Rate (per 100,000 patients)"),
SUMIFS(CERV!$D:$D,CERV!$A:$A,C1436,CERV!$G:$G,D1436),
IF(AND(A1436="Cancer Screening for CKD patients", E1436="Utilization Rate (per 100,000 patients)"),
SUMIFS(CANSCRN!$D:$D,CANSCRN!$A:$A,C1436,CANSCRN!$G:$G,D1436),
IF(AND(A1436="PSA Testing", E1436="Cost per service ($USD)"),
SUMIFS(PSA!$E:$E,PSA!$A:$A,C1436,PSA!$G:$G,D1436),
IF(AND(A1436="Colorectal Cancer Screening", E1436="Cost per service ($USD)"),
SUMIFS(COL!$E:$E,COL!$A:$A,C1436,COL!$G:$G,D1436),
IF(AND(A1436="Cervical Cancer Screening", E1436="Cost per service ($USD)"),
SUMIFS(CERV!$E:$E,CERV!$A:$A,C1436,CERV!$G:$G,D1436),
IF(AND(A1436="Cancer Screening for CKD patients", E1436="Cost per service ($USD)"),
SUMIFS(CANSCRN!$E:$E,CANSCRN!$A:$A,C1436,CANSCRN!$G:$G,D1436),
IF(AND(A1436="PSA Testing", E1436="Total Expenditure ($USD per 100,000 patients)"),
SUMIFS(PSA!$F:$F,PSA!$A:$A,C1436,PSA!$G:$G,D1436),
IF(AND(A1436="Colorectal Cancer Screening", E1436="Total Expenditure ($USD per 100,000 patients)"),
SUMIFS(COL!$F:$F,COL!$A:$A,C1436,COL!$G:$G,D1436),
IF(AND(A1436="Cervical Cancer Screening", E1436="Total Expenditure ($USD per 100,000 patients)"),
SUMIFS(CERV!$F:$F,CERV!$A:$A,C1436,CERV!$G:$G,D1436),
SUMIFS(CANSCRN!$F:$F,CANSCRN!$A:$A,C1436,CANSCRN!$G:$G,D1436))))))))))))</f>
        <v>4118.2170542635658</v>
      </c>
    </row>
    <row r="1437" spans="1:6" x14ac:dyDescent="0.2">
      <c r="A1437" s="24" t="s">
        <v>105</v>
      </c>
      <c r="B1437" s="24" t="s">
        <v>101</v>
      </c>
      <c r="C1437" s="24" t="s">
        <v>58</v>
      </c>
      <c r="D1437" s="24">
        <v>2014</v>
      </c>
      <c r="E1437" s="24" t="s">
        <v>102</v>
      </c>
      <c r="F1437">
        <f>IF(AND(A1437="PSA Testing", E1437= "Utilization Rate (per 100,000 patients)"),
SUMIFS(PSA!$D:$D,PSA!$A:$A,C1437,PSA!$G:$G,D1437),
IF(AND(A1437="Colorectal Cancer Screening", E1437="Utilization Rate (per 100,000 patients)"),
SUMIFS(COL!$D:$D,COL!$A:$A,C1437,COL!$G:$G, D1437),
IF(AND(A1437="Cervical Cancer Screening", E1437="Utilization Rate (per 100,000 patients)"),
SUMIFS(CERV!$D:$D,CERV!$A:$A,C1437,CERV!$G:$G,D1437),
IF(AND(A1437="Cancer Screening for CKD patients", E1437="Utilization Rate (per 100,000 patients)"),
SUMIFS(CANSCRN!$D:$D,CANSCRN!$A:$A,C1437,CANSCRN!$G:$G,D1437),
IF(AND(A1437="PSA Testing", E1437="Cost per service ($USD)"),
SUMIFS(PSA!$E:$E,PSA!$A:$A,C1437,PSA!$G:$G,D1437),
IF(AND(A1437="Colorectal Cancer Screening", E1437="Cost per service ($USD)"),
SUMIFS(COL!$E:$E,COL!$A:$A,C1437,COL!$G:$G,D1437),
IF(AND(A1437="Cervical Cancer Screening", E1437="Cost per service ($USD)"),
SUMIFS(CERV!$E:$E,CERV!$A:$A,C1437,CERV!$G:$G,D1437),
IF(AND(A1437="Cancer Screening for CKD patients", E1437="Cost per service ($USD)"),
SUMIFS(CANSCRN!$E:$E,CANSCRN!$A:$A,C1437,CANSCRN!$G:$G,D1437),
IF(AND(A1437="PSA Testing", E1437="Total Expenditure ($USD per 100,000 patients)"),
SUMIFS(PSA!$F:$F,PSA!$A:$A,C1437,PSA!$G:$G,D1437),
IF(AND(A1437="Colorectal Cancer Screening", E1437="Total Expenditure ($USD per 100,000 patients)"),
SUMIFS(COL!$F:$F,COL!$A:$A,C1437,COL!$G:$G,D1437),
IF(AND(A1437="Cervical Cancer Screening", E1437="Total Expenditure ($USD per 100,000 patients)"),
SUMIFS(CERV!$F:$F,CERV!$A:$A,C1437,CERV!$G:$G,D1437),
SUMIFS(CANSCRN!$F:$F,CANSCRN!$A:$A,C1437,CANSCRN!$G:$G,D1437))))))))))))</f>
        <v>2889.2160471107841</v>
      </c>
    </row>
    <row r="1438" spans="1:6" x14ac:dyDescent="0.2">
      <c r="A1438" s="24" t="s">
        <v>105</v>
      </c>
      <c r="B1438" s="24" t="s">
        <v>101</v>
      </c>
      <c r="C1438" s="24" t="s">
        <v>58</v>
      </c>
      <c r="D1438" s="24">
        <v>2015</v>
      </c>
      <c r="E1438" s="24" t="s">
        <v>102</v>
      </c>
      <c r="F1438">
        <f>IF(AND(A1438="PSA Testing", E1438= "Utilization Rate (per 100,000 patients)"),
SUMIFS(PSA!$D:$D,PSA!$A:$A,C1438,PSA!$G:$G,D1438),
IF(AND(A1438="Colorectal Cancer Screening", E1438="Utilization Rate (per 100,000 patients)"),
SUMIFS(COL!$D:$D,COL!$A:$A,C1438,COL!$G:$G, D1438),
IF(AND(A1438="Cervical Cancer Screening", E1438="Utilization Rate (per 100,000 patients)"),
SUMIFS(CERV!$D:$D,CERV!$A:$A,C1438,CERV!$G:$G,D1438),
IF(AND(A1438="Cancer Screening for CKD patients", E1438="Utilization Rate (per 100,000 patients)"),
SUMIFS(CANSCRN!$D:$D,CANSCRN!$A:$A,C1438,CANSCRN!$G:$G,D1438),
IF(AND(A1438="PSA Testing", E1438="Cost per service ($USD)"),
SUMIFS(PSA!$E:$E,PSA!$A:$A,C1438,PSA!$G:$G,D1438),
IF(AND(A1438="Colorectal Cancer Screening", E1438="Cost per service ($USD)"),
SUMIFS(COL!$E:$E,COL!$A:$A,C1438,COL!$G:$G,D1438),
IF(AND(A1438="Cervical Cancer Screening", E1438="Cost per service ($USD)"),
SUMIFS(CERV!$E:$E,CERV!$A:$A,C1438,CERV!$G:$G,D1438),
IF(AND(A1438="Cancer Screening for CKD patients", E1438="Cost per service ($USD)"),
SUMIFS(CANSCRN!$E:$E,CANSCRN!$A:$A,C1438,CANSCRN!$G:$G,D1438),
IF(AND(A1438="PSA Testing", E1438="Total Expenditure ($USD per 100,000 patients)"),
SUMIFS(PSA!$F:$F,PSA!$A:$A,C1438,PSA!$G:$G,D1438),
IF(AND(A1438="Colorectal Cancer Screening", E1438="Total Expenditure ($USD per 100,000 patients)"),
SUMIFS(COL!$F:$F,COL!$A:$A,C1438,COL!$G:$G,D1438),
IF(AND(A1438="Cervical Cancer Screening", E1438="Total Expenditure ($USD per 100,000 patients)"),
SUMIFS(CERV!$F:$F,CERV!$A:$A,C1438,CERV!$G:$G,D1438),
SUMIFS(CANSCRN!$F:$F,CANSCRN!$A:$A,C1438,CANSCRN!$G:$G,D1438))))))))))))</f>
        <v>1962.8567114600635</v>
      </c>
    </row>
    <row r="1439" spans="1:6" x14ac:dyDescent="0.2">
      <c r="A1439" s="24" t="s">
        <v>105</v>
      </c>
      <c r="B1439" s="24" t="s">
        <v>101</v>
      </c>
      <c r="C1439" s="24" t="s">
        <v>58</v>
      </c>
      <c r="D1439" s="24">
        <v>2016</v>
      </c>
      <c r="E1439" s="24" t="s">
        <v>102</v>
      </c>
      <c r="F1439">
        <f>IF(AND(A1439="PSA Testing", E1439= "Utilization Rate (per 100,000 patients)"),
SUMIFS(PSA!$D:$D,PSA!$A:$A,C1439,PSA!$G:$G,D1439),
IF(AND(A1439="Colorectal Cancer Screening", E1439="Utilization Rate (per 100,000 patients)"),
SUMIFS(COL!$D:$D,COL!$A:$A,C1439,COL!$G:$G, D1439),
IF(AND(A1439="Cervical Cancer Screening", E1439="Utilization Rate (per 100,000 patients)"),
SUMIFS(CERV!$D:$D,CERV!$A:$A,C1439,CERV!$G:$G,D1439),
IF(AND(A1439="Cancer Screening for CKD patients", E1439="Utilization Rate (per 100,000 patients)"),
SUMIFS(CANSCRN!$D:$D,CANSCRN!$A:$A,C1439,CANSCRN!$G:$G,D1439),
IF(AND(A1439="PSA Testing", E1439="Cost per service ($USD)"),
SUMIFS(PSA!$E:$E,PSA!$A:$A,C1439,PSA!$G:$G,D1439),
IF(AND(A1439="Colorectal Cancer Screening", E1439="Cost per service ($USD)"),
SUMIFS(COL!$E:$E,COL!$A:$A,C1439,COL!$G:$G,D1439),
IF(AND(A1439="Cervical Cancer Screening", E1439="Cost per service ($USD)"),
SUMIFS(CERV!$E:$E,CERV!$A:$A,C1439,CERV!$G:$G,D1439),
IF(AND(A1439="Cancer Screening for CKD patients", E1439="Cost per service ($USD)"),
SUMIFS(CANSCRN!$E:$E,CANSCRN!$A:$A,C1439,CANSCRN!$G:$G,D1439),
IF(AND(A1439="PSA Testing", E1439="Total Expenditure ($USD per 100,000 patients)"),
SUMIFS(PSA!$F:$F,PSA!$A:$A,C1439,PSA!$G:$G,D1439),
IF(AND(A1439="Colorectal Cancer Screening", E1439="Total Expenditure ($USD per 100,000 patients)"),
SUMIFS(COL!$F:$F,COL!$A:$A,C1439,COL!$G:$G,D1439),
IF(AND(A1439="Cervical Cancer Screening", E1439="Total Expenditure ($USD per 100,000 patients)"),
SUMIFS(CERV!$F:$F,CERV!$A:$A,C1439,CERV!$G:$G,D1439),
SUMIFS(CANSCRN!$F:$F,CANSCRN!$A:$A,C1439,CANSCRN!$G:$G,D1439))))))))))))</f>
        <v>1507.7224810002454</v>
      </c>
    </row>
    <row r="1440" spans="1:6" x14ac:dyDescent="0.2">
      <c r="A1440" s="24" t="s">
        <v>105</v>
      </c>
      <c r="B1440" s="24" t="s">
        <v>101</v>
      </c>
      <c r="C1440" s="24" t="s">
        <v>58</v>
      </c>
      <c r="D1440" s="24">
        <v>2017</v>
      </c>
      <c r="E1440" s="24" t="s">
        <v>102</v>
      </c>
      <c r="F1440">
        <f>IF(AND(A1440="PSA Testing", E1440= "Utilization Rate (per 100,000 patients)"),
SUMIFS(PSA!$D:$D,PSA!$A:$A,C1440,PSA!$G:$G,D1440),
IF(AND(A1440="Colorectal Cancer Screening", E1440="Utilization Rate (per 100,000 patients)"),
SUMIFS(COL!$D:$D,COL!$A:$A,C1440,COL!$G:$G, D1440),
IF(AND(A1440="Cervical Cancer Screening", E1440="Utilization Rate (per 100,000 patients)"),
SUMIFS(CERV!$D:$D,CERV!$A:$A,C1440,CERV!$G:$G,D1440),
IF(AND(A1440="Cancer Screening for CKD patients", E1440="Utilization Rate (per 100,000 patients)"),
SUMIFS(CANSCRN!$D:$D,CANSCRN!$A:$A,C1440,CANSCRN!$G:$G,D1440),
IF(AND(A1440="PSA Testing", E1440="Cost per service ($USD)"),
SUMIFS(PSA!$E:$E,PSA!$A:$A,C1440,PSA!$G:$G,D1440),
IF(AND(A1440="Colorectal Cancer Screening", E1440="Cost per service ($USD)"),
SUMIFS(COL!$E:$E,COL!$A:$A,C1440,COL!$G:$G,D1440),
IF(AND(A1440="Cervical Cancer Screening", E1440="Cost per service ($USD)"),
SUMIFS(CERV!$E:$E,CERV!$A:$A,C1440,CERV!$G:$G,D1440),
IF(AND(A1440="Cancer Screening for CKD patients", E1440="Cost per service ($USD)"),
SUMIFS(CANSCRN!$E:$E,CANSCRN!$A:$A,C1440,CANSCRN!$G:$G,D1440),
IF(AND(A1440="PSA Testing", E1440="Total Expenditure ($USD per 100,000 patients)"),
SUMIFS(PSA!$F:$F,PSA!$A:$A,C1440,PSA!$G:$G,D1440),
IF(AND(A1440="Colorectal Cancer Screening", E1440="Total Expenditure ($USD per 100,000 patients)"),
SUMIFS(COL!$F:$F,COL!$A:$A,C1440,COL!$G:$G,D1440),
IF(AND(A1440="Cervical Cancer Screening", E1440="Total Expenditure ($USD per 100,000 patients)"),
SUMIFS(CERV!$F:$F,CERV!$A:$A,C1440,CERV!$G:$G,D1440),
SUMIFS(CANSCRN!$F:$F,CANSCRN!$A:$A,C1440,CANSCRN!$G:$G,D1440))))))))))))</f>
        <v>1438.6792452830189</v>
      </c>
    </row>
    <row r="1441" spans="1:6" x14ac:dyDescent="0.2">
      <c r="A1441" s="24" t="s">
        <v>105</v>
      </c>
      <c r="B1441" s="24" t="s">
        <v>101</v>
      </c>
      <c r="C1441" s="24" t="s">
        <v>58</v>
      </c>
      <c r="D1441" s="24">
        <v>2018</v>
      </c>
      <c r="E1441" s="24" t="s">
        <v>102</v>
      </c>
      <c r="F1441">
        <f>IF(AND(A1441="PSA Testing", E1441= "Utilization Rate (per 100,000 patients)"),
SUMIFS(PSA!$D:$D,PSA!$A:$A,C1441,PSA!$G:$G,D1441),
IF(AND(A1441="Colorectal Cancer Screening", E1441="Utilization Rate (per 100,000 patients)"),
SUMIFS(COL!$D:$D,COL!$A:$A,C1441,COL!$G:$G, D1441),
IF(AND(A1441="Cervical Cancer Screening", E1441="Utilization Rate (per 100,000 patients)"),
SUMIFS(CERV!$D:$D,CERV!$A:$A,C1441,CERV!$G:$G,D1441),
IF(AND(A1441="Cancer Screening for CKD patients", E1441="Utilization Rate (per 100,000 patients)"),
SUMIFS(CANSCRN!$D:$D,CANSCRN!$A:$A,C1441,CANSCRN!$G:$G,D1441),
IF(AND(A1441="PSA Testing", E1441="Cost per service ($USD)"),
SUMIFS(PSA!$E:$E,PSA!$A:$A,C1441,PSA!$G:$G,D1441),
IF(AND(A1441="Colorectal Cancer Screening", E1441="Cost per service ($USD)"),
SUMIFS(COL!$E:$E,COL!$A:$A,C1441,COL!$G:$G,D1441),
IF(AND(A1441="Cervical Cancer Screening", E1441="Cost per service ($USD)"),
SUMIFS(CERV!$E:$E,CERV!$A:$A,C1441,CERV!$G:$G,D1441),
IF(AND(A1441="Cancer Screening for CKD patients", E1441="Cost per service ($USD)"),
SUMIFS(CANSCRN!$E:$E,CANSCRN!$A:$A,C1441,CANSCRN!$G:$G,D1441),
IF(AND(A1441="PSA Testing", E1441="Total Expenditure ($USD per 100,000 patients)"),
SUMIFS(PSA!$F:$F,PSA!$A:$A,C1441,PSA!$G:$G,D1441),
IF(AND(A1441="Colorectal Cancer Screening", E1441="Total Expenditure ($USD per 100,000 patients)"),
SUMIFS(COL!$F:$F,COL!$A:$A,C1441,COL!$G:$G,D1441),
IF(AND(A1441="Cervical Cancer Screening", E1441="Total Expenditure ($USD per 100,000 patients)"),
SUMIFS(CERV!$F:$F,CERV!$A:$A,C1441,CERV!$G:$G,D1441),
SUMIFS(CANSCRN!$F:$F,CANSCRN!$A:$A,C1441,CANSCRN!$G:$G,D1441))))))))))))</f>
        <v>1118.4431271669837</v>
      </c>
    </row>
    <row r="1442" spans="1:6" x14ac:dyDescent="0.2">
      <c r="A1442" s="24" t="s">
        <v>105</v>
      </c>
      <c r="B1442" s="24" t="s">
        <v>101</v>
      </c>
      <c r="C1442" s="24" t="s">
        <v>58</v>
      </c>
      <c r="D1442" s="24">
        <v>2019</v>
      </c>
      <c r="E1442" s="24" t="s">
        <v>102</v>
      </c>
      <c r="F1442">
        <f>IF(AND(A1442="PSA Testing", E1442= "Utilization Rate (per 100,000 patients)"),
SUMIFS(PSA!$D:$D,PSA!$A:$A,C1442,PSA!$G:$G,D1442),
IF(AND(A1442="Colorectal Cancer Screening", E1442="Utilization Rate (per 100,000 patients)"),
SUMIFS(COL!$D:$D,COL!$A:$A,C1442,COL!$G:$G, D1442),
IF(AND(A1442="Cervical Cancer Screening", E1442="Utilization Rate (per 100,000 patients)"),
SUMIFS(CERV!$D:$D,CERV!$A:$A,C1442,CERV!$G:$G,D1442),
IF(AND(A1442="Cancer Screening for CKD patients", E1442="Utilization Rate (per 100,000 patients)"),
SUMIFS(CANSCRN!$D:$D,CANSCRN!$A:$A,C1442,CANSCRN!$G:$G,D1442),
IF(AND(A1442="PSA Testing", E1442="Cost per service ($USD)"),
SUMIFS(PSA!$E:$E,PSA!$A:$A,C1442,PSA!$G:$G,D1442),
IF(AND(A1442="Colorectal Cancer Screening", E1442="Cost per service ($USD)"),
SUMIFS(COL!$E:$E,COL!$A:$A,C1442,COL!$G:$G,D1442),
IF(AND(A1442="Cervical Cancer Screening", E1442="Cost per service ($USD)"),
SUMIFS(CERV!$E:$E,CERV!$A:$A,C1442,CERV!$G:$G,D1442),
IF(AND(A1442="Cancer Screening for CKD patients", E1442="Cost per service ($USD)"),
SUMIFS(CANSCRN!$E:$E,CANSCRN!$A:$A,C1442,CANSCRN!$G:$G,D1442),
IF(AND(A1442="PSA Testing", E1442="Total Expenditure ($USD per 100,000 patients)"),
SUMIFS(PSA!$F:$F,PSA!$A:$A,C1442,PSA!$G:$G,D1442),
IF(AND(A1442="Colorectal Cancer Screening", E1442="Total Expenditure ($USD per 100,000 patients)"),
SUMIFS(COL!$F:$F,COL!$A:$A,C1442,COL!$G:$G,D1442),
IF(AND(A1442="Cervical Cancer Screening", E1442="Total Expenditure ($USD per 100,000 patients)"),
SUMIFS(CERV!$F:$F,CERV!$A:$A,C1442,CERV!$G:$G,D1442),
SUMIFS(CANSCRN!$F:$F,CANSCRN!$A:$A,C1442,CANSCRN!$G:$G,D1442))))))))))))</f>
        <v>984.91198658843257</v>
      </c>
    </row>
    <row r="1443" spans="1:6" x14ac:dyDescent="0.2">
      <c r="A1443" s="24" t="s">
        <v>105</v>
      </c>
      <c r="B1443" s="24" t="s">
        <v>101</v>
      </c>
      <c r="C1443" s="24" t="s">
        <v>59</v>
      </c>
      <c r="D1443" s="24">
        <v>2009</v>
      </c>
      <c r="E1443" s="24" t="s">
        <v>102</v>
      </c>
      <c r="F1443">
        <f>IF(AND(A1443="PSA Testing", E1443= "Utilization Rate (per 100,000 patients)"),
SUMIFS(PSA!$D:$D,PSA!$A:$A,C1443,PSA!$G:$G,D1443),
IF(AND(A1443="Colorectal Cancer Screening", E1443="Utilization Rate (per 100,000 patients)"),
SUMIFS(COL!$D:$D,COL!$A:$A,C1443,COL!$G:$G, D1443),
IF(AND(A1443="Cervical Cancer Screening", E1443="Utilization Rate (per 100,000 patients)"),
SUMIFS(CERV!$D:$D,CERV!$A:$A,C1443,CERV!$G:$G,D1443),
IF(AND(A1443="Cancer Screening for CKD patients", E1443="Utilization Rate (per 100,000 patients)"),
SUMIFS(CANSCRN!$D:$D,CANSCRN!$A:$A,C1443,CANSCRN!$G:$G,D1443),
IF(AND(A1443="PSA Testing", E1443="Cost per service ($USD)"),
SUMIFS(PSA!$E:$E,PSA!$A:$A,C1443,PSA!$G:$G,D1443),
IF(AND(A1443="Colorectal Cancer Screening", E1443="Cost per service ($USD)"),
SUMIFS(COL!$E:$E,COL!$A:$A,C1443,COL!$G:$G,D1443),
IF(AND(A1443="Cervical Cancer Screening", E1443="Cost per service ($USD)"),
SUMIFS(CERV!$E:$E,CERV!$A:$A,C1443,CERV!$G:$G,D1443),
IF(AND(A1443="Cancer Screening for CKD patients", E1443="Cost per service ($USD)"),
SUMIFS(CANSCRN!$E:$E,CANSCRN!$A:$A,C1443,CANSCRN!$G:$G,D1443),
IF(AND(A1443="PSA Testing", E1443="Total Expenditure ($USD per 100,000 patients)"),
SUMIFS(PSA!$F:$F,PSA!$A:$A,C1443,PSA!$G:$G,D1443),
IF(AND(A1443="Colorectal Cancer Screening", E1443="Total Expenditure ($USD per 100,000 patients)"),
SUMIFS(COL!$F:$F,COL!$A:$A,C1443,COL!$G:$G,D1443),
IF(AND(A1443="Cervical Cancer Screening", E1443="Total Expenditure ($USD per 100,000 patients)"),
SUMIFS(CERV!$F:$F,CERV!$A:$A,C1443,CERV!$G:$G,D1443),
SUMIFS(CANSCRN!$F:$F,CANSCRN!$A:$A,C1443,CANSCRN!$G:$G,D1443))))))))))))</f>
        <v>8690.8008926357561</v>
      </c>
    </row>
    <row r="1444" spans="1:6" x14ac:dyDescent="0.2">
      <c r="A1444" s="24" t="s">
        <v>105</v>
      </c>
      <c r="B1444" s="24" t="s">
        <v>101</v>
      </c>
      <c r="C1444" s="24" t="s">
        <v>59</v>
      </c>
      <c r="D1444" s="24">
        <v>2010</v>
      </c>
      <c r="E1444" s="24" t="s">
        <v>102</v>
      </c>
      <c r="F1444">
        <f>IF(AND(A1444="PSA Testing", E1444= "Utilization Rate (per 100,000 patients)"),
SUMIFS(PSA!$D:$D,PSA!$A:$A,C1444,PSA!$G:$G,D1444),
IF(AND(A1444="Colorectal Cancer Screening", E1444="Utilization Rate (per 100,000 patients)"),
SUMIFS(COL!$D:$D,COL!$A:$A,C1444,COL!$G:$G, D1444),
IF(AND(A1444="Cervical Cancer Screening", E1444="Utilization Rate (per 100,000 patients)"),
SUMIFS(CERV!$D:$D,CERV!$A:$A,C1444,CERV!$G:$G,D1444),
IF(AND(A1444="Cancer Screening for CKD patients", E1444="Utilization Rate (per 100,000 patients)"),
SUMIFS(CANSCRN!$D:$D,CANSCRN!$A:$A,C1444,CANSCRN!$G:$G,D1444),
IF(AND(A1444="PSA Testing", E1444="Cost per service ($USD)"),
SUMIFS(PSA!$E:$E,PSA!$A:$A,C1444,PSA!$G:$G,D1444),
IF(AND(A1444="Colorectal Cancer Screening", E1444="Cost per service ($USD)"),
SUMIFS(COL!$E:$E,COL!$A:$A,C1444,COL!$G:$G,D1444),
IF(AND(A1444="Cervical Cancer Screening", E1444="Cost per service ($USD)"),
SUMIFS(CERV!$E:$E,CERV!$A:$A,C1444,CERV!$G:$G,D1444),
IF(AND(A1444="Cancer Screening for CKD patients", E1444="Cost per service ($USD)"),
SUMIFS(CANSCRN!$E:$E,CANSCRN!$A:$A,C1444,CANSCRN!$G:$G,D1444),
IF(AND(A1444="PSA Testing", E1444="Total Expenditure ($USD per 100,000 patients)"),
SUMIFS(PSA!$F:$F,PSA!$A:$A,C1444,PSA!$G:$G,D1444),
IF(AND(A1444="Colorectal Cancer Screening", E1444="Total Expenditure ($USD per 100,000 patients)"),
SUMIFS(COL!$F:$F,COL!$A:$A,C1444,COL!$G:$G,D1444),
IF(AND(A1444="Cervical Cancer Screening", E1444="Total Expenditure ($USD per 100,000 patients)"),
SUMIFS(CERV!$F:$F,CERV!$A:$A,C1444,CERV!$G:$G,D1444),
SUMIFS(CANSCRN!$F:$F,CANSCRN!$A:$A,C1444,CANSCRN!$G:$G,D1444))))))))))))</f>
        <v>8007.8576380864342</v>
      </c>
    </row>
    <row r="1445" spans="1:6" x14ac:dyDescent="0.2">
      <c r="A1445" s="24" t="s">
        <v>105</v>
      </c>
      <c r="B1445" s="24" t="s">
        <v>101</v>
      </c>
      <c r="C1445" s="24" t="s">
        <v>59</v>
      </c>
      <c r="D1445" s="24">
        <v>2011</v>
      </c>
      <c r="E1445" s="24" t="s">
        <v>102</v>
      </c>
      <c r="F1445">
        <f>IF(AND(A1445="PSA Testing", E1445= "Utilization Rate (per 100,000 patients)"),
SUMIFS(PSA!$D:$D,PSA!$A:$A,C1445,PSA!$G:$G,D1445),
IF(AND(A1445="Colorectal Cancer Screening", E1445="Utilization Rate (per 100,000 patients)"),
SUMIFS(COL!$D:$D,COL!$A:$A,C1445,COL!$G:$G, D1445),
IF(AND(A1445="Cervical Cancer Screening", E1445="Utilization Rate (per 100,000 patients)"),
SUMIFS(CERV!$D:$D,CERV!$A:$A,C1445,CERV!$G:$G,D1445),
IF(AND(A1445="Cancer Screening for CKD patients", E1445="Utilization Rate (per 100,000 patients)"),
SUMIFS(CANSCRN!$D:$D,CANSCRN!$A:$A,C1445,CANSCRN!$G:$G,D1445),
IF(AND(A1445="PSA Testing", E1445="Cost per service ($USD)"),
SUMIFS(PSA!$E:$E,PSA!$A:$A,C1445,PSA!$G:$G,D1445),
IF(AND(A1445="Colorectal Cancer Screening", E1445="Cost per service ($USD)"),
SUMIFS(COL!$E:$E,COL!$A:$A,C1445,COL!$G:$G,D1445),
IF(AND(A1445="Cervical Cancer Screening", E1445="Cost per service ($USD)"),
SUMIFS(CERV!$E:$E,CERV!$A:$A,C1445,CERV!$G:$G,D1445),
IF(AND(A1445="Cancer Screening for CKD patients", E1445="Cost per service ($USD)"),
SUMIFS(CANSCRN!$E:$E,CANSCRN!$A:$A,C1445,CANSCRN!$G:$G,D1445),
IF(AND(A1445="PSA Testing", E1445="Total Expenditure ($USD per 100,000 patients)"),
SUMIFS(PSA!$F:$F,PSA!$A:$A,C1445,PSA!$G:$G,D1445),
IF(AND(A1445="Colorectal Cancer Screening", E1445="Total Expenditure ($USD per 100,000 patients)"),
SUMIFS(COL!$F:$F,COL!$A:$A,C1445,COL!$G:$G,D1445),
IF(AND(A1445="Cervical Cancer Screening", E1445="Total Expenditure ($USD per 100,000 patients)"),
SUMIFS(CERV!$F:$F,CERV!$A:$A,C1445,CERV!$G:$G,D1445),
SUMIFS(CANSCRN!$F:$F,CANSCRN!$A:$A,C1445,CANSCRN!$G:$G,D1445))))))))))))</f>
        <v>7104.3553255713668</v>
      </c>
    </row>
    <row r="1446" spans="1:6" x14ac:dyDescent="0.2">
      <c r="A1446" s="24" t="s">
        <v>105</v>
      </c>
      <c r="B1446" s="24" t="s">
        <v>101</v>
      </c>
      <c r="C1446" s="24" t="s">
        <v>59</v>
      </c>
      <c r="D1446" s="24">
        <v>2012</v>
      </c>
      <c r="E1446" s="24" t="s">
        <v>102</v>
      </c>
      <c r="F1446">
        <f>IF(AND(A1446="PSA Testing", E1446= "Utilization Rate (per 100,000 patients)"),
SUMIFS(PSA!$D:$D,PSA!$A:$A,C1446,PSA!$G:$G,D1446),
IF(AND(A1446="Colorectal Cancer Screening", E1446="Utilization Rate (per 100,000 patients)"),
SUMIFS(COL!$D:$D,COL!$A:$A,C1446,COL!$G:$G, D1446),
IF(AND(A1446="Cervical Cancer Screening", E1446="Utilization Rate (per 100,000 patients)"),
SUMIFS(CERV!$D:$D,CERV!$A:$A,C1446,CERV!$G:$G,D1446),
IF(AND(A1446="Cancer Screening for CKD patients", E1446="Utilization Rate (per 100,000 patients)"),
SUMIFS(CANSCRN!$D:$D,CANSCRN!$A:$A,C1446,CANSCRN!$G:$G,D1446),
IF(AND(A1446="PSA Testing", E1446="Cost per service ($USD)"),
SUMIFS(PSA!$E:$E,PSA!$A:$A,C1446,PSA!$G:$G,D1446),
IF(AND(A1446="Colorectal Cancer Screening", E1446="Cost per service ($USD)"),
SUMIFS(COL!$E:$E,COL!$A:$A,C1446,COL!$G:$G,D1446),
IF(AND(A1446="Cervical Cancer Screening", E1446="Cost per service ($USD)"),
SUMIFS(CERV!$E:$E,CERV!$A:$A,C1446,CERV!$G:$G,D1446),
IF(AND(A1446="Cancer Screening for CKD patients", E1446="Cost per service ($USD)"),
SUMIFS(CANSCRN!$E:$E,CANSCRN!$A:$A,C1446,CANSCRN!$G:$G,D1446),
IF(AND(A1446="PSA Testing", E1446="Total Expenditure ($USD per 100,000 patients)"),
SUMIFS(PSA!$F:$F,PSA!$A:$A,C1446,PSA!$G:$G,D1446),
IF(AND(A1446="Colorectal Cancer Screening", E1446="Total Expenditure ($USD per 100,000 patients)"),
SUMIFS(COL!$F:$F,COL!$A:$A,C1446,COL!$G:$G,D1446),
IF(AND(A1446="Cervical Cancer Screening", E1446="Total Expenditure ($USD per 100,000 patients)"),
SUMIFS(CERV!$F:$F,CERV!$A:$A,C1446,CERV!$G:$G,D1446),
SUMIFS(CANSCRN!$F:$F,CANSCRN!$A:$A,C1446,CANSCRN!$G:$G,D1446))))))))))))</f>
        <v>5503.6555645816406</v>
      </c>
    </row>
    <row r="1447" spans="1:6" x14ac:dyDescent="0.2">
      <c r="A1447" s="24" t="s">
        <v>105</v>
      </c>
      <c r="B1447" s="24" t="s">
        <v>101</v>
      </c>
      <c r="C1447" s="24" t="s">
        <v>59</v>
      </c>
      <c r="D1447" s="24">
        <v>2013</v>
      </c>
      <c r="E1447" s="24" t="s">
        <v>102</v>
      </c>
      <c r="F1447">
        <f>IF(AND(A1447="PSA Testing", E1447= "Utilization Rate (per 100,000 patients)"),
SUMIFS(PSA!$D:$D,PSA!$A:$A,C1447,PSA!$G:$G,D1447),
IF(AND(A1447="Colorectal Cancer Screening", E1447="Utilization Rate (per 100,000 patients)"),
SUMIFS(COL!$D:$D,COL!$A:$A,C1447,COL!$G:$G, D1447),
IF(AND(A1447="Cervical Cancer Screening", E1447="Utilization Rate (per 100,000 patients)"),
SUMIFS(CERV!$D:$D,CERV!$A:$A,C1447,CERV!$G:$G,D1447),
IF(AND(A1447="Cancer Screening for CKD patients", E1447="Utilization Rate (per 100,000 patients)"),
SUMIFS(CANSCRN!$D:$D,CANSCRN!$A:$A,C1447,CANSCRN!$G:$G,D1447),
IF(AND(A1447="PSA Testing", E1447="Cost per service ($USD)"),
SUMIFS(PSA!$E:$E,PSA!$A:$A,C1447,PSA!$G:$G,D1447),
IF(AND(A1447="Colorectal Cancer Screening", E1447="Cost per service ($USD)"),
SUMIFS(COL!$E:$E,COL!$A:$A,C1447,COL!$G:$G,D1447),
IF(AND(A1447="Cervical Cancer Screening", E1447="Cost per service ($USD)"),
SUMIFS(CERV!$E:$E,CERV!$A:$A,C1447,CERV!$G:$G,D1447),
IF(AND(A1447="Cancer Screening for CKD patients", E1447="Cost per service ($USD)"),
SUMIFS(CANSCRN!$E:$E,CANSCRN!$A:$A,C1447,CANSCRN!$G:$G,D1447),
IF(AND(A1447="PSA Testing", E1447="Total Expenditure ($USD per 100,000 patients)"),
SUMIFS(PSA!$F:$F,PSA!$A:$A,C1447,PSA!$G:$G,D1447),
IF(AND(A1447="Colorectal Cancer Screening", E1447="Total Expenditure ($USD per 100,000 patients)"),
SUMIFS(COL!$F:$F,COL!$A:$A,C1447,COL!$G:$G,D1447),
IF(AND(A1447="Cervical Cancer Screening", E1447="Total Expenditure ($USD per 100,000 patients)"),
SUMIFS(CERV!$F:$F,CERV!$A:$A,C1447,CERV!$G:$G,D1447),
SUMIFS(CANSCRN!$F:$F,CANSCRN!$A:$A,C1447,CANSCRN!$G:$G,D1447))))))))))))</f>
        <v>4505.4626317316051</v>
      </c>
    </row>
    <row r="1448" spans="1:6" x14ac:dyDescent="0.2">
      <c r="A1448" s="24" t="s">
        <v>105</v>
      </c>
      <c r="B1448" s="24" t="s">
        <v>101</v>
      </c>
      <c r="C1448" s="24" t="s">
        <v>59</v>
      </c>
      <c r="D1448" s="24">
        <v>2014</v>
      </c>
      <c r="E1448" s="24" t="s">
        <v>102</v>
      </c>
      <c r="F1448">
        <f>IF(AND(A1448="PSA Testing", E1448= "Utilization Rate (per 100,000 patients)"),
SUMIFS(PSA!$D:$D,PSA!$A:$A,C1448,PSA!$G:$G,D1448),
IF(AND(A1448="Colorectal Cancer Screening", E1448="Utilization Rate (per 100,000 patients)"),
SUMIFS(COL!$D:$D,COL!$A:$A,C1448,COL!$G:$G, D1448),
IF(AND(A1448="Cervical Cancer Screening", E1448="Utilization Rate (per 100,000 patients)"),
SUMIFS(CERV!$D:$D,CERV!$A:$A,C1448,CERV!$G:$G,D1448),
IF(AND(A1448="Cancer Screening for CKD patients", E1448="Utilization Rate (per 100,000 patients)"),
SUMIFS(CANSCRN!$D:$D,CANSCRN!$A:$A,C1448,CANSCRN!$G:$G,D1448),
IF(AND(A1448="PSA Testing", E1448="Cost per service ($USD)"),
SUMIFS(PSA!$E:$E,PSA!$A:$A,C1448,PSA!$G:$G,D1448),
IF(AND(A1448="Colorectal Cancer Screening", E1448="Cost per service ($USD)"),
SUMIFS(COL!$E:$E,COL!$A:$A,C1448,COL!$G:$G,D1448),
IF(AND(A1448="Cervical Cancer Screening", E1448="Cost per service ($USD)"),
SUMIFS(CERV!$E:$E,CERV!$A:$A,C1448,CERV!$G:$G,D1448),
IF(AND(A1448="Cancer Screening for CKD patients", E1448="Cost per service ($USD)"),
SUMIFS(CANSCRN!$E:$E,CANSCRN!$A:$A,C1448,CANSCRN!$G:$G,D1448),
IF(AND(A1448="PSA Testing", E1448="Total Expenditure ($USD per 100,000 patients)"),
SUMIFS(PSA!$F:$F,PSA!$A:$A,C1448,PSA!$G:$G,D1448),
IF(AND(A1448="Colorectal Cancer Screening", E1448="Total Expenditure ($USD per 100,000 patients)"),
SUMIFS(COL!$F:$F,COL!$A:$A,C1448,COL!$G:$G,D1448),
IF(AND(A1448="Cervical Cancer Screening", E1448="Total Expenditure ($USD per 100,000 patients)"),
SUMIFS(CERV!$F:$F,CERV!$A:$A,C1448,CERV!$G:$G,D1448),
SUMIFS(CANSCRN!$F:$F,CANSCRN!$A:$A,C1448,CANSCRN!$G:$G,D1448))))))))))))</f>
        <v>3711.2736660929431</v>
      </c>
    </row>
    <row r="1449" spans="1:6" x14ac:dyDescent="0.2">
      <c r="A1449" s="24" t="s">
        <v>105</v>
      </c>
      <c r="B1449" s="24" t="s">
        <v>101</v>
      </c>
      <c r="C1449" s="24" t="s">
        <v>59</v>
      </c>
      <c r="D1449" s="24">
        <v>2015</v>
      </c>
      <c r="E1449" s="24" t="s">
        <v>102</v>
      </c>
      <c r="F1449">
        <f>IF(AND(A1449="PSA Testing", E1449= "Utilization Rate (per 100,000 patients)"),
SUMIFS(PSA!$D:$D,PSA!$A:$A,C1449,PSA!$G:$G,D1449),
IF(AND(A1449="Colorectal Cancer Screening", E1449="Utilization Rate (per 100,000 patients)"),
SUMIFS(COL!$D:$D,COL!$A:$A,C1449,COL!$G:$G, D1449),
IF(AND(A1449="Cervical Cancer Screening", E1449="Utilization Rate (per 100,000 patients)"),
SUMIFS(CERV!$D:$D,CERV!$A:$A,C1449,CERV!$G:$G,D1449),
IF(AND(A1449="Cancer Screening for CKD patients", E1449="Utilization Rate (per 100,000 patients)"),
SUMIFS(CANSCRN!$D:$D,CANSCRN!$A:$A,C1449,CANSCRN!$G:$G,D1449),
IF(AND(A1449="PSA Testing", E1449="Cost per service ($USD)"),
SUMIFS(PSA!$E:$E,PSA!$A:$A,C1449,PSA!$G:$G,D1449),
IF(AND(A1449="Colorectal Cancer Screening", E1449="Cost per service ($USD)"),
SUMIFS(COL!$E:$E,COL!$A:$A,C1449,COL!$G:$G,D1449),
IF(AND(A1449="Cervical Cancer Screening", E1449="Cost per service ($USD)"),
SUMIFS(CERV!$E:$E,CERV!$A:$A,C1449,CERV!$G:$G,D1449),
IF(AND(A1449="Cancer Screening for CKD patients", E1449="Cost per service ($USD)"),
SUMIFS(CANSCRN!$E:$E,CANSCRN!$A:$A,C1449,CANSCRN!$G:$G,D1449),
IF(AND(A1449="PSA Testing", E1449="Total Expenditure ($USD per 100,000 patients)"),
SUMIFS(PSA!$F:$F,PSA!$A:$A,C1449,PSA!$G:$G,D1449),
IF(AND(A1449="Colorectal Cancer Screening", E1449="Total Expenditure ($USD per 100,000 patients)"),
SUMIFS(COL!$F:$F,COL!$A:$A,C1449,COL!$G:$G,D1449),
IF(AND(A1449="Cervical Cancer Screening", E1449="Total Expenditure ($USD per 100,000 patients)"),
SUMIFS(CERV!$F:$F,CERV!$A:$A,C1449,CERV!$G:$G,D1449),
SUMIFS(CANSCRN!$F:$F,CANSCRN!$A:$A,C1449,CANSCRN!$G:$G,D1449))))))))))))</f>
        <v>3230.9082693176688</v>
      </c>
    </row>
    <row r="1450" spans="1:6" x14ac:dyDescent="0.2">
      <c r="A1450" s="24" t="s">
        <v>105</v>
      </c>
      <c r="B1450" s="24" t="s">
        <v>101</v>
      </c>
      <c r="C1450" s="24" t="s">
        <v>59</v>
      </c>
      <c r="D1450" s="24">
        <v>2016</v>
      </c>
      <c r="E1450" s="24" t="s">
        <v>102</v>
      </c>
      <c r="F1450">
        <f>IF(AND(A1450="PSA Testing", E1450= "Utilization Rate (per 100,000 patients)"),
SUMIFS(PSA!$D:$D,PSA!$A:$A,C1450,PSA!$G:$G,D1450),
IF(AND(A1450="Colorectal Cancer Screening", E1450="Utilization Rate (per 100,000 patients)"),
SUMIFS(COL!$D:$D,COL!$A:$A,C1450,COL!$G:$G, D1450),
IF(AND(A1450="Cervical Cancer Screening", E1450="Utilization Rate (per 100,000 patients)"),
SUMIFS(CERV!$D:$D,CERV!$A:$A,C1450,CERV!$G:$G,D1450),
IF(AND(A1450="Cancer Screening for CKD patients", E1450="Utilization Rate (per 100,000 patients)"),
SUMIFS(CANSCRN!$D:$D,CANSCRN!$A:$A,C1450,CANSCRN!$G:$G,D1450),
IF(AND(A1450="PSA Testing", E1450="Cost per service ($USD)"),
SUMIFS(PSA!$E:$E,PSA!$A:$A,C1450,PSA!$G:$G,D1450),
IF(AND(A1450="Colorectal Cancer Screening", E1450="Cost per service ($USD)"),
SUMIFS(COL!$E:$E,COL!$A:$A,C1450,COL!$G:$G,D1450),
IF(AND(A1450="Cervical Cancer Screening", E1450="Cost per service ($USD)"),
SUMIFS(CERV!$E:$E,CERV!$A:$A,C1450,CERV!$G:$G,D1450),
IF(AND(A1450="Cancer Screening for CKD patients", E1450="Cost per service ($USD)"),
SUMIFS(CANSCRN!$E:$E,CANSCRN!$A:$A,C1450,CANSCRN!$G:$G,D1450),
IF(AND(A1450="PSA Testing", E1450="Total Expenditure ($USD per 100,000 patients)"),
SUMIFS(PSA!$F:$F,PSA!$A:$A,C1450,PSA!$G:$G,D1450),
IF(AND(A1450="Colorectal Cancer Screening", E1450="Total Expenditure ($USD per 100,000 patients)"),
SUMIFS(COL!$F:$F,COL!$A:$A,C1450,COL!$G:$G,D1450),
IF(AND(A1450="Cervical Cancer Screening", E1450="Total Expenditure ($USD per 100,000 patients)"),
SUMIFS(CERV!$F:$F,CERV!$A:$A,C1450,CERV!$G:$G,D1450),
SUMIFS(CANSCRN!$F:$F,CANSCRN!$A:$A,C1450,CANSCRN!$G:$G,D1450))))))))))))</f>
        <v>2764.8234510326447</v>
      </c>
    </row>
    <row r="1451" spans="1:6" x14ac:dyDescent="0.2">
      <c r="A1451" s="24" t="s">
        <v>105</v>
      </c>
      <c r="B1451" s="24" t="s">
        <v>101</v>
      </c>
      <c r="C1451" s="24" t="s">
        <v>59</v>
      </c>
      <c r="D1451" s="24">
        <v>2017</v>
      </c>
      <c r="E1451" s="24" t="s">
        <v>102</v>
      </c>
      <c r="F1451">
        <f>IF(AND(A1451="PSA Testing", E1451= "Utilization Rate (per 100,000 patients)"),
SUMIFS(PSA!$D:$D,PSA!$A:$A,C1451,PSA!$G:$G,D1451),
IF(AND(A1451="Colorectal Cancer Screening", E1451="Utilization Rate (per 100,000 patients)"),
SUMIFS(COL!$D:$D,COL!$A:$A,C1451,COL!$G:$G, D1451),
IF(AND(A1451="Cervical Cancer Screening", E1451="Utilization Rate (per 100,000 patients)"),
SUMIFS(CERV!$D:$D,CERV!$A:$A,C1451,CERV!$G:$G,D1451),
IF(AND(A1451="Cancer Screening for CKD patients", E1451="Utilization Rate (per 100,000 patients)"),
SUMIFS(CANSCRN!$D:$D,CANSCRN!$A:$A,C1451,CANSCRN!$G:$G,D1451),
IF(AND(A1451="PSA Testing", E1451="Cost per service ($USD)"),
SUMIFS(PSA!$E:$E,PSA!$A:$A,C1451,PSA!$G:$G,D1451),
IF(AND(A1451="Colorectal Cancer Screening", E1451="Cost per service ($USD)"),
SUMIFS(COL!$E:$E,COL!$A:$A,C1451,COL!$G:$G,D1451),
IF(AND(A1451="Cervical Cancer Screening", E1451="Cost per service ($USD)"),
SUMIFS(CERV!$E:$E,CERV!$A:$A,C1451,CERV!$G:$G,D1451),
IF(AND(A1451="Cancer Screening for CKD patients", E1451="Cost per service ($USD)"),
SUMIFS(CANSCRN!$E:$E,CANSCRN!$A:$A,C1451,CANSCRN!$G:$G,D1451),
IF(AND(A1451="PSA Testing", E1451="Total Expenditure ($USD per 100,000 patients)"),
SUMIFS(PSA!$F:$F,PSA!$A:$A,C1451,PSA!$G:$G,D1451),
IF(AND(A1451="Colorectal Cancer Screening", E1451="Total Expenditure ($USD per 100,000 patients)"),
SUMIFS(COL!$F:$F,COL!$A:$A,C1451,COL!$G:$G,D1451),
IF(AND(A1451="Cervical Cancer Screening", E1451="Total Expenditure ($USD per 100,000 patients)"),
SUMIFS(CERV!$F:$F,CERV!$A:$A,C1451,CERV!$G:$G,D1451),
SUMIFS(CANSCRN!$F:$F,CANSCRN!$A:$A,C1451,CANSCRN!$G:$G,D1451))))))))))))</f>
        <v>2380.9523809523807</v>
      </c>
    </row>
    <row r="1452" spans="1:6" x14ac:dyDescent="0.2">
      <c r="A1452" s="24" t="s">
        <v>105</v>
      </c>
      <c r="B1452" s="24" t="s">
        <v>101</v>
      </c>
      <c r="C1452" s="24" t="s">
        <v>59</v>
      </c>
      <c r="D1452" s="24">
        <v>2018</v>
      </c>
      <c r="E1452" s="24" t="s">
        <v>102</v>
      </c>
      <c r="F1452">
        <f>IF(AND(A1452="PSA Testing", E1452= "Utilization Rate (per 100,000 patients)"),
SUMIFS(PSA!$D:$D,PSA!$A:$A,C1452,PSA!$G:$G,D1452),
IF(AND(A1452="Colorectal Cancer Screening", E1452="Utilization Rate (per 100,000 patients)"),
SUMIFS(COL!$D:$D,COL!$A:$A,C1452,COL!$G:$G, D1452),
IF(AND(A1452="Cervical Cancer Screening", E1452="Utilization Rate (per 100,000 patients)"),
SUMIFS(CERV!$D:$D,CERV!$A:$A,C1452,CERV!$G:$G,D1452),
IF(AND(A1452="Cancer Screening for CKD patients", E1452="Utilization Rate (per 100,000 patients)"),
SUMIFS(CANSCRN!$D:$D,CANSCRN!$A:$A,C1452,CANSCRN!$G:$G,D1452),
IF(AND(A1452="PSA Testing", E1452="Cost per service ($USD)"),
SUMIFS(PSA!$E:$E,PSA!$A:$A,C1452,PSA!$G:$G,D1452),
IF(AND(A1452="Colorectal Cancer Screening", E1452="Cost per service ($USD)"),
SUMIFS(COL!$E:$E,COL!$A:$A,C1452,COL!$G:$G,D1452),
IF(AND(A1452="Cervical Cancer Screening", E1452="Cost per service ($USD)"),
SUMIFS(CERV!$E:$E,CERV!$A:$A,C1452,CERV!$G:$G,D1452),
IF(AND(A1452="Cancer Screening for CKD patients", E1452="Cost per service ($USD)"),
SUMIFS(CANSCRN!$E:$E,CANSCRN!$A:$A,C1452,CANSCRN!$G:$G,D1452),
IF(AND(A1452="PSA Testing", E1452="Total Expenditure ($USD per 100,000 patients)"),
SUMIFS(PSA!$F:$F,PSA!$A:$A,C1452,PSA!$G:$G,D1452),
IF(AND(A1452="Colorectal Cancer Screening", E1452="Total Expenditure ($USD per 100,000 patients)"),
SUMIFS(COL!$F:$F,COL!$A:$A,C1452,COL!$G:$G,D1452),
IF(AND(A1452="Cervical Cancer Screening", E1452="Total Expenditure ($USD per 100,000 patients)"),
SUMIFS(CERV!$F:$F,CERV!$A:$A,C1452,CERV!$G:$G,D1452),
SUMIFS(CANSCRN!$F:$F,CANSCRN!$A:$A,C1452,CANSCRN!$G:$G,D1452))))))))))))</f>
        <v>2419.2059095106183</v>
      </c>
    </row>
    <row r="1453" spans="1:6" x14ac:dyDescent="0.2">
      <c r="A1453" s="24" t="s">
        <v>105</v>
      </c>
      <c r="B1453" s="24" t="s">
        <v>101</v>
      </c>
      <c r="C1453" s="24" t="s">
        <v>59</v>
      </c>
      <c r="D1453" s="24">
        <v>2019</v>
      </c>
      <c r="E1453" s="24" t="s">
        <v>102</v>
      </c>
      <c r="F1453">
        <f>IF(AND(A1453="PSA Testing", E1453= "Utilization Rate (per 100,000 patients)"),
SUMIFS(PSA!$D:$D,PSA!$A:$A,C1453,PSA!$G:$G,D1453),
IF(AND(A1453="Colorectal Cancer Screening", E1453="Utilization Rate (per 100,000 patients)"),
SUMIFS(COL!$D:$D,COL!$A:$A,C1453,COL!$G:$G, D1453),
IF(AND(A1453="Cervical Cancer Screening", E1453="Utilization Rate (per 100,000 patients)"),
SUMIFS(CERV!$D:$D,CERV!$A:$A,C1453,CERV!$G:$G,D1453),
IF(AND(A1453="Cancer Screening for CKD patients", E1453="Utilization Rate (per 100,000 patients)"),
SUMIFS(CANSCRN!$D:$D,CANSCRN!$A:$A,C1453,CANSCRN!$G:$G,D1453),
IF(AND(A1453="PSA Testing", E1453="Cost per service ($USD)"),
SUMIFS(PSA!$E:$E,PSA!$A:$A,C1453,PSA!$G:$G,D1453),
IF(AND(A1453="Colorectal Cancer Screening", E1453="Cost per service ($USD)"),
SUMIFS(COL!$E:$E,COL!$A:$A,C1453,COL!$G:$G,D1453),
IF(AND(A1453="Cervical Cancer Screening", E1453="Cost per service ($USD)"),
SUMIFS(CERV!$E:$E,CERV!$A:$A,C1453,CERV!$G:$G,D1453),
IF(AND(A1453="Cancer Screening for CKD patients", E1453="Cost per service ($USD)"),
SUMIFS(CANSCRN!$E:$E,CANSCRN!$A:$A,C1453,CANSCRN!$G:$G,D1453),
IF(AND(A1453="PSA Testing", E1453="Total Expenditure ($USD per 100,000 patients)"),
SUMIFS(PSA!$F:$F,PSA!$A:$A,C1453,PSA!$G:$G,D1453),
IF(AND(A1453="Colorectal Cancer Screening", E1453="Total Expenditure ($USD per 100,000 patients)"),
SUMIFS(COL!$F:$F,COL!$A:$A,C1453,COL!$G:$G,D1453),
IF(AND(A1453="Cervical Cancer Screening", E1453="Total Expenditure ($USD per 100,000 patients)"),
SUMIFS(CERV!$F:$F,CERV!$A:$A,C1453,CERV!$G:$G,D1453),
SUMIFS(CANSCRN!$F:$F,CANSCRN!$A:$A,C1453,CANSCRN!$G:$G,D1453))))))))))))</f>
        <v>2216.9249106078664</v>
      </c>
    </row>
    <row r="1454" spans="1:6" x14ac:dyDescent="0.2">
      <c r="A1454" s="24" t="s">
        <v>105</v>
      </c>
      <c r="B1454" s="24" t="s">
        <v>101</v>
      </c>
      <c r="C1454" s="24" t="s">
        <v>60</v>
      </c>
      <c r="D1454" s="24">
        <v>2009</v>
      </c>
      <c r="E1454" s="24" t="s">
        <v>102</v>
      </c>
      <c r="F1454">
        <f>IF(AND(A1454="PSA Testing", E1454= "Utilization Rate (per 100,000 patients)"),
SUMIFS(PSA!$D:$D,PSA!$A:$A,C1454,PSA!$G:$G,D1454),
IF(AND(A1454="Colorectal Cancer Screening", E1454="Utilization Rate (per 100,000 patients)"),
SUMIFS(COL!$D:$D,COL!$A:$A,C1454,COL!$G:$G, D1454),
IF(AND(A1454="Cervical Cancer Screening", E1454="Utilization Rate (per 100,000 patients)"),
SUMIFS(CERV!$D:$D,CERV!$A:$A,C1454,CERV!$G:$G,D1454),
IF(AND(A1454="Cancer Screening for CKD patients", E1454="Utilization Rate (per 100,000 patients)"),
SUMIFS(CANSCRN!$D:$D,CANSCRN!$A:$A,C1454,CANSCRN!$G:$G,D1454),
IF(AND(A1454="PSA Testing", E1454="Cost per service ($USD)"),
SUMIFS(PSA!$E:$E,PSA!$A:$A,C1454,PSA!$G:$G,D1454),
IF(AND(A1454="Colorectal Cancer Screening", E1454="Cost per service ($USD)"),
SUMIFS(COL!$E:$E,COL!$A:$A,C1454,COL!$G:$G,D1454),
IF(AND(A1454="Cervical Cancer Screening", E1454="Cost per service ($USD)"),
SUMIFS(CERV!$E:$E,CERV!$A:$A,C1454,CERV!$G:$G,D1454),
IF(AND(A1454="Cancer Screening for CKD patients", E1454="Cost per service ($USD)"),
SUMIFS(CANSCRN!$E:$E,CANSCRN!$A:$A,C1454,CANSCRN!$G:$G,D1454),
IF(AND(A1454="PSA Testing", E1454="Total Expenditure ($USD per 100,000 patients)"),
SUMIFS(PSA!$F:$F,PSA!$A:$A,C1454,PSA!$G:$G,D1454),
IF(AND(A1454="Colorectal Cancer Screening", E1454="Total Expenditure ($USD per 100,000 patients)"),
SUMIFS(COL!$F:$F,COL!$A:$A,C1454,COL!$G:$G,D1454),
IF(AND(A1454="Cervical Cancer Screening", E1454="Total Expenditure ($USD per 100,000 patients)"),
SUMIFS(CERV!$F:$F,CERV!$A:$A,C1454,CERV!$G:$G,D1454),
SUMIFS(CANSCRN!$F:$F,CANSCRN!$A:$A,C1454,CANSCRN!$G:$G,D1454))))))))))))</f>
        <v>7906.8908184001475</v>
      </c>
    </row>
    <row r="1455" spans="1:6" x14ac:dyDescent="0.2">
      <c r="A1455" s="24" t="s">
        <v>105</v>
      </c>
      <c r="B1455" s="24" t="s">
        <v>101</v>
      </c>
      <c r="C1455" s="24" t="s">
        <v>60</v>
      </c>
      <c r="D1455" s="24">
        <v>2010</v>
      </c>
      <c r="E1455" s="24" t="s">
        <v>102</v>
      </c>
      <c r="F1455">
        <f>IF(AND(A1455="PSA Testing", E1455= "Utilization Rate (per 100,000 patients)"),
SUMIFS(PSA!$D:$D,PSA!$A:$A,C1455,PSA!$G:$G,D1455),
IF(AND(A1455="Colorectal Cancer Screening", E1455="Utilization Rate (per 100,000 patients)"),
SUMIFS(COL!$D:$D,COL!$A:$A,C1455,COL!$G:$G, D1455),
IF(AND(A1455="Cervical Cancer Screening", E1455="Utilization Rate (per 100,000 patients)"),
SUMIFS(CERV!$D:$D,CERV!$A:$A,C1455,CERV!$G:$G,D1455),
IF(AND(A1455="Cancer Screening for CKD patients", E1455="Utilization Rate (per 100,000 patients)"),
SUMIFS(CANSCRN!$D:$D,CANSCRN!$A:$A,C1455,CANSCRN!$G:$G,D1455),
IF(AND(A1455="PSA Testing", E1455="Cost per service ($USD)"),
SUMIFS(PSA!$E:$E,PSA!$A:$A,C1455,PSA!$G:$G,D1455),
IF(AND(A1455="Colorectal Cancer Screening", E1455="Cost per service ($USD)"),
SUMIFS(COL!$E:$E,COL!$A:$A,C1455,COL!$G:$G,D1455),
IF(AND(A1455="Cervical Cancer Screening", E1455="Cost per service ($USD)"),
SUMIFS(CERV!$E:$E,CERV!$A:$A,C1455,CERV!$G:$G,D1455),
IF(AND(A1455="Cancer Screening for CKD patients", E1455="Cost per service ($USD)"),
SUMIFS(CANSCRN!$E:$E,CANSCRN!$A:$A,C1455,CANSCRN!$G:$G,D1455),
IF(AND(A1455="PSA Testing", E1455="Total Expenditure ($USD per 100,000 patients)"),
SUMIFS(PSA!$F:$F,PSA!$A:$A,C1455,PSA!$G:$G,D1455),
IF(AND(A1455="Colorectal Cancer Screening", E1455="Total Expenditure ($USD per 100,000 patients)"),
SUMIFS(COL!$F:$F,COL!$A:$A,C1455,COL!$G:$G,D1455),
IF(AND(A1455="Cervical Cancer Screening", E1455="Total Expenditure ($USD per 100,000 patients)"),
SUMIFS(CERV!$F:$F,CERV!$A:$A,C1455,CERV!$G:$G,D1455),
SUMIFS(CANSCRN!$F:$F,CANSCRN!$A:$A,C1455,CANSCRN!$G:$G,D1455))))))))))))</f>
        <v>7981.453883093227</v>
      </c>
    </row>
    <row r="1456" spans="1:6" x14ac:dyDescent="0.2">
      <c r="A1456" s="24" t="s">
        <v>105</v>
      </c>
      <c r="B1456" s="24" t="s">
        <v>101</v>
      </c>
      <c r="C1456" s="24" t="s">
        <v>60</v>
      </c>
      <c r="D1456" s="24">
        <v>2011</v>
      </c>
      <c r="E1456" s="24" t="s">
        <v>102</v>
      </c>
      <c r="F1456">
        <f>IF(AND(A1456="PSA Testing", E1456= "Utilization Rate (per 100,000 patients)"),
SUMIFS(PSA!$D:$D,PSA!$A:$A,C1456,PSA!$G:$G,D1456),
IF(AND(A1456="Colorectal Cancer Screening", E1456="Utilization Rate (per 100,000 patients)"),
SUMIFS(COL!$D:$D,COL!$A:$A,C1456,COL!$G:$G, D1456),
IF(AND(A1456="Cervical Cancer Screening", E1456="Utilization Rate (per 100,000 patients)"),
SUMIFS(CERV!$D:$D,CERV!$A:$A,C1456,CERV!$G:$G,D1456),
IF(AND(A1456="Cancer Screening for CKD patients", E1456="Utilization Rate (per 100,000 patients)"),
SUMIFS(CANSCRN!$D:$D,CANSCRN!$A:$A,C1456,CANSCRN!$G:$G,D1456),
IF(AND(A1456="PSA Testing", E1456="Cost per service ($USD)"),
SUMIFS(PSA!$E:$E,PSA!$A:$A,C1456,PSA!$G:$G,D1456),
IF(AND(A1456="Colorectal Cancer Screening", E1456="Cost per service ($USD)"),
SUMIFS(COL!$E:$E,COL!$A:$A,C1456,COL!$G:$G,D1456),
IF(AND(A1456="Cervical Cancer Screening", E1456="Cost per service ($USD)"),
SUMIFS(CERV!$E:$E,CERV!$A:$A,C1456,CERV!$G:$G,D1456),
IF(AND(A1456="Cancer Screening for CKD patients", E1456="Cost per service ($USD)"),
SUMIFS(CANSCRN!$E:$E,CANSCRN!$A:$A,C1456,CANSCRN!$G:$G,D1456),
IF(AND(A1456="PSA Testing", E1456="Total Expenditure ($USD per 100,000 patients)"),
SUMIFS(PSA!$F:$F,PSA!$A:$A,C1456,PSA!$G:$G,D1456),
IF(AND(A1456="Colorectal Cancer Screening", E1456="Total Expenditure ($USD per 100,000 patients)"),
SUMIFS(COL!$F:$F,COL!$A:$A,C1456,COL!$G:$G,D1456),
IF(AND(A1456="Cervical Cancer Screening", E1456="Total Expenditure ($USD per 100,000 patients)"),
SUMIFS(CERV!$F:$F,CERV!$A:$A,C1456,CERV!$G:$G,D1456),
SUMIFS(CANSCRN!$F:$F,CANSCRN!$A:$A,C1456,CANSCRN!$G:$G,D1456))))))))))))</f>
        <v>6383.7129054520356</v>
      </c>
    </row>
    <row r="1457" spans="1:6" x14ac:dyDescent="0.2">
      <c r="A1457" s="24" t="s">
        <v>105</v>
      </c>
      <c r="B1457" s="24" t="s">
        <v>101</v>
      </c>
      <c r="C1457" s="24" t="s">
        <v>60</v>
      </c>
      <c r="D1457" s="24">
        <v>2012</v>
      </c>
      <c r="E1457" s="24" t="s">
        <v>102</v>
      </c>
      <c r="F1457">
        <f>IF(AND(A1457="PSA Testing", E1457= "Utilization Rate (per 100,000 patients)"),
SUMIFS(PSA!$D:$D,PSA!$A:$A,C1457,PSA!$G:$G,D1457),
IF(AND(A1457="Colorectal Cancer Screening", E1457="Utilization Rate (per 100,000 patients)"),
SUMIFS(COL!$D:$D,COL!$A:$A,C1457,COL!$G:$G, D1457),
IF(AND(A1457="Cervical Cancer Screening", E1457="Utilization Rate (per 100,000 patients)"),
SUMIFS(CERV!$D:$D,CERV!$A:$A,C1457,CERV!$G:$G,D1457),
IF(AND(A1457="Cancer Screening for CKD patients", E1457="Utilization Rate (per 100,000 patients)"),
SUMIFS(CANSCRN!$D:$D,CANSCRN!$A:$A,C1457,CANSCRN!$G:$G,D1457),
IF(AND(A1457="PSA Testing", E1457="Cost per service ($USD)"),
SUMIFS(PSA!$E:$E,PSA!$A:$A,C1457,PSA!$G:$G,D1457),
IF(AND(A1457="Colorectal Cancer Screening", E1457="Cost per service ($USD)"),
SUMIFS(COL!$E:$E,COL!$A:$A,C1457,COL!$G:$G,D1457),
IF(AND(A1457="Cervical Cancer Screening", E1457="Cost per service ($USD)"),
SUMIFS(CERV!$E:$E,CERV!$A:$A,C1457,CERV!$G:$G,D1457),
IF(AND(A1457="Cancer Screening for CKD patients", E1457="Cost per service ($USD)"),
SUMIFS(CANSCRN!$E:$E,CANSCRN!$A:$A,C1457,CANSCRN!$G:$G,D1457),
IF(AND(A1457="PSA Testing", E1457="Total Expenditure ($USD per 100,000 patients)"),
SUMIFS(PSA!$F:$F,PSA!$A:$A,C1457,PSA!$G:$G,D1457),
IF(AND(A1457="Colorectal Cancer Screening", E1457="Total Expenditure ($USD per 100,000 patients)"),
SUMIFS(COL!$F:$F,COL!$A:$A,C1457,COL!$G:$G,D1457),
IF(AND(A1457="Cervical Cancer Screening", E1457="Total Expenditure ($USD per 100,000 patients)"),
SUMIFS(CERV!$F:$F,CERV!$A:$A,C1457,CERV!$G:$G,D1457),
SUMIFS(CANSCRN!$F:$F,CANSCRN!$A:$A,C1457,CANSCRN!$G:$G,D1457))))))))))))</f>
        <v>4435.1918899348302</v>
      </c>
    </row>
    <row r="1458" spans="1:6" x14ac:dyDescent="0.2">
      <c r="A1458" s="24" t="s">
        <v>105</v>
      </c>
      <c r="B1458" s="24" t="s">
        <v>101</v>
      </c>
      <c r="C1458" s="24" t="s">
        <v>60</v>
      </c>
      <c r="D1458" s="24">
        <v>2013</v>
      </c>
      <c r="E1458" s="24" t="s">
        <v>102</v>
      </c>
      <c r="F1458">
        <f>IF(AND(A1458="PSA Testing", E1458= "Utilization Rate (per 100,000 patients)"),
SUMIFS(PSA!$D:$D,PSA!$A:$A,C1458,PSA!$G:$G,D1458),
IF(AND(A1458="Colorectal Cancer Screening", E1458="Utilization Rate (per 100,000 patients)"),
SUMIFS(COL!$D:$D,COL!$A:$A,C1458,COL!$G:$G, D1458),
IF(AND(A1458="Cervical Cancer Screening", E1458="Utilization Rate (per 100,000 patients)"),
SUMIFS(CERV!$D:$D,CERV!$A:$A,C1458,CERV!$G:$G,D1458),
IF(AND(A1458="Cancer Screening for CKD patients", E1458="Utilization Rate (per 100,000 patients)"),
SUMIFS(CANSCRN!$D:$D,CANSCRN!$A:$A,C1458,CANSCRN!$G:$G,D1458),
IF(AND(A1458="PSA Testing", E1458="Cost per service ($USD)"),
SUMIFS(PSA!$E:$E,PSA!$A:$A,C1458,PSA!$G:$G,D1458),
IF(AND(A1458="Colorectal Cancer Screening", E1458="Cost per service ($USD)"),
SUMIFS(COL!$E:$E,COL!$A:$A,C1458,COL!$G:$G,D1458),
IF(AND(A1458="Cervical Cancer Screening", E1458="Cost per service ($USD)"),
SUMIFS(CERV!$E:$E,CERV!$A:$A,C1458,CERV!$G:$G,D1458),
IF(AND(A1458="Cancer Screening for CKD patients", E1458="Cost per service ($USD)"),
SUMIFS(CANSCRN!$E:$E,CANSCRN!$A:$A,C1458,CANSCRN!$G:$G,D1458),
IF(AND(A1458="PSA Testing", E1458="Total Expenditure ($USD per 100,000 patients)"),
SUMIFS(PSA!$F:$F,PSA!$A:$A,C1458,PSA!$G:$G,D1458),
IF(AND(A1458="Colorectal Cancer Screening", E1458="Total Expenditure ($USD per 100,000 patients)"),
SUMIFS(COL!$F:$F,COL!$A:$A,C1458,COL!$G:$G,D1458),
IF(AND(A1458="Cervical Cancer Screening", E1458="Total Expenditure ($USD per 100,000 patients)"),
SUMIFS(CERV!$F:$F,CERV!$A:$A,C1458,CERV!$G:$G,D1458),
SUMIFS(CANSCRN!$F:$F,CANSCRN!$A:$A,C1458,CANSCRN!$G:$G,D1458))))))))))))</f>
        <v>3767.0695338251453</v>
      </c>
    </row>
    <row r="1459" spans="1:6" x14ac:dyDescent="0.2">
      <c r="A1459" s="24" t="s">
        <v>105</v>
      </c>
      <c r="B1459" s="24" t="s">
        <v>101</v>
      </c>
      <c r="C1459" s="24" t="s">
        <v>60</v>
      </c>
      <c r="D1459" s="24">
        <v>2014</v>
      </c>
      <c r="E1459" s="24" t="s">
        <v>102</v>
      </c>
      <c r="F1459">
        <f>IF(AND(A1459="PSA Testing", E1459= "Utilization Rate (per 100,000 patients)"),
SUMIFS(PSA!$D:$D,PSA!$A:$A,C1459,PSA!$G:$G,D1459),
IF(AND(A1459="Colorectal Cancer Screening", E1459="Utilization Rate (per 100,000 patients)"),
SUMIFS(COL!$D:$D,COL!$A:$A,C1459,COL!$G:$G, D1459),
IF(AND(A1459="Cervical Cancer Screening", E1459="Utilization Rate (per 100,000 patients)"),
SUMIFS(CERV!$D:$D,CERV!$A:$A,C1459,CERV!$G:$G,D1459),
IF(AND(A1459="Cancer Screening for CKD patients", E1459="Utilization Rate (per 100,000 patients)"),
SUMIFS(CANSCRN!$D:$D,CANSCRN!$A:$A,C1459,CANSCRN!$G:$G,D1459),
IF(AND(A1459="PSA Testing", E1459="Cost per service ($USD)"),
SUMIFS(PSA!$E:$E,PSA!$A:$A,C1459,PSA!$G:$G,D1459),
IF(AND(A1459="Colorectal Cancer Screening", E1459="Cost per service ($USD)"),
SUMIFS(COL!$E:$E,COL!$A:$A,C1459,COL!$G:$G,D1459),
IF(AND(A1459="Cervical Cancer Screening", E1459="Cost per service ($USD)"),
SUMIFS(CERV!$E:$E,CERV!$A:$A,C1459,CERV!$G:$G,D1459),
IF(AND(A1459="Cancer Screening for CKD patients", E1459="Cost per service ($USD)"),
SUMIFS(CANSCRN!$E:$E,CANSCRN!$A:$A,C1459,CANSCRN!$G:$G,D1459),
IF(AND(A1459="PSA Testing", E1459="Total Expenditure ($USD per 100,000 patients)"),
SUMIFS(PSA!$F:$F,PSA!$A:$A,C1459,PSA!$G:$G,D1459),
IF(AND(A1459="Colorectal Cancer Screening", E1459="Total Expenditure ($USD per 100,000 patients)"),
SUMIFS(COL!$F:$F,COL!$A:$A,C1459,COL!$G:$G,D1459),
IF(AND(A1459="Cervical Cancer Screening", E1459="Total Expenditure ($USD per 100,000 patients)"),
SUMIFS(CERV!$F:$F,CERV!$A:$A,C1459,CERV!$G:$G,D1459),
SUMIFS(CANSCRN!$F:$F,CANSCRN!$A:$A,C1459,CANSCRN!$G:$G,D1459))))))))))))</f>
        <v>3531.0959121997776</v>
      </c>
    </row>
    <row r="1460" spans="1:6" x14ac:dyDescent="0.2">
      <c r="A1460" s="24" t="s">
        <v>105</v>
      </c>
      <c r="B1460" s="24" t="s">
        <v>101</v>
      </c>
      <c r="C1460" s="24" t="s">
        <v>60</v>
      </c>
      <c r="D1460" s="24">
        <v>2015</v>
      </c>
      <c r="E1460" s="24" t="s">
        <v>102</v>
      </c>
      <c r="F1460">
        <f>IF(AND(A1460="PSA Testing", E1460= "Utilization Rate (per 100,000 patients)"),
SUMIFS(PSA!$D:$D,PSA!$A:$A,C1460,PSA!$G:$G,D1460),
IF(AND(A1460="Colorectal Cancer Screening", E1460="Utilization Rate (per 100,000 patients)"),
SUMIFS(COL!$D:$D,COL!$A:$A,C1460,COL!$G:$G, D1460),
IF(AND(A1460="Cervical Cancer Screening", E1460="Utilization Rate (per 100,000 patients)"),
SUMIFS(CERV!$D:$D,CERV!$A:$A,C1460,CERV!$G:$G,D1460),
IF(AND(A1460="Cancer Screening for CKD patients", E1460="Utilization Rate (per 100,000 patients)"),
SUMIFS(CANSCRN!$D:$D,CANSCRN!$A:$A,C1460,CANSCRN!$G:$G,D1460),
IF(AND(A1460="PSA Testing", E1460="Cost per service ($USD)"),
SUMIFS(PSA!$E:$E,PSA!$A:$A,C1460,PSA!$G:$G,D1460),
IF(AND(A1460="Colorectal Cancer Screening", E1460="Cost per service ($USD)"),
SUMIFS(COL!$E:$E,COL!$A:$A,C1460,COL!$G:$G,D1460),
IF(AND(A1460="Cervical Cancer Screening", E1460="Cost per service ($USD)"),
SUMIFS(CERV!$E:$E,CERV!$A:$A,C1460,CERV!$G:$G,D1460),
IF(AND(A1460="Cancer Screening for CKD patients", E1460="Cost per service ($USD)"),
SUMIFS(CANSCRN!$E:$E,CANSCRN!$A:$A,C1460,CANSCRN!$G:$G,D1460),
IF(AND(A1460="PSA Testing", E1460="Total Expenditure ($USD per 100,000 patients)"),
SUMIFS(PSA!$F:$F,PSA!$A:$A,C1460,PSA!$G:$G,D1460),
IF(AND(A1460="Colorectal Cancer Screening", E1460="Total Expenditure ($USD per 100,000 patients)"),
SUMIFS(COL!$F:$F,COL!$A:$A,C1460,COL!$G:$G,D1460),
IF(AND(A1460="Cervical Cancer Screening", E1460="Total Expenditure ($USD per 100,000 patients)"),
SUMIFS(CERV!$F:$F,CERV!$A:$A,C1460,CERV!$G:$G,D1460),
SUMIFS(CANSCRN!$F:$F,CANSCRN!$A:$A,C1460,CANSCRN!$G:$G,D1460))))))))))))</f>
        <v>2849.5575221238937</v>
      </c>
    </row>
    <row r="1461" spans="1:6" x14ac:dyDescent="0.2">
      <c r="A1461" s="24" t="s">
        <v>105</v>
      </c>
      <c r="B1461" s="24" t="s">
        <v>101</v>
      </c>
      <c r="C1461" s="24" t="s">
        <v>60</v>
      </c>
      <c r="D1461" s="24">
        <v>2016</v>
      </c>
      <c r="E1461" s="24" t="s">
        <v>102</v>
      </c>
      <c r="F1461">
        <f>IF(AND(A1461="PSA Testing", E1461= "Utilization Rate (per 100,000 patients)"),
SUMIFS(PSA!$D:$D,PSA!$A:$A,C1461,PSA!$G:$G,D1461),
IF(AND(A1461="Colorectal Cancer Screening", E1461="Utilization Rate (per 100,000 patients)"),
SUMIFS(COL!$D:$D,COL!$A:$A,C1461,COL!$G:$G, D1461),
IF(AND(A1461="Cervical Cancer Screening", E1461="Utilization Rate (per 100,000 patients)"),
SUMIFS(CERV!$D:$D,CERV!$A:$A,C1461,CERV!$G:$G,D1461),
IF(AND(A1461="Cancer Screening for CKD patients", E1461="Utilization Rate (per 100,000 patients)"),
SUMIFS(CANSCRN!$D:$D,CANSCRN!$A:$A,C1461,CANSCRN!$G:$G,D1461),
IF(AND(A1461="PSA Testing", E1461="Cost per service ($USD)"),
SUMIFS(PSA!$E:$E,PSA!$A:$A,C1461,PSA!$G:$G,D1461),
IF(AND(A1461="Colorectal Cancer Screening", E1461="Cost per service ($USD)"),
SUMIFS(COL!$E:$E,COL!$A:$A,C1461,COL!$G:$G,D1461),
IF(AND(A1461="Cervical Cancer Screening", E1461="Cost per service ($USD)"),
SUMIFS(CERV!$E:$E,CERV!$A:$A,C1461,CERV!$G:$G,D1461),
IF(AND(A1461="Cancer Screening for CKD patients", E1461="Cost per service ($USD)"),
SUMIFS(CANSCRN!$E:$E,CANSCRN!$A:$A,C1461,CANSCRN!$G:$G,D1461),
IF(AND(A1461="PSA Testing", E1461="Total Expenditure ($USD per 100,000 patients)"),
SUMIFS(PSA!$F:$F,PSA!$A:$A,C1461,PSA!$G:$G,D1461),
IF(AND(A1461="Colorectal Cancer Screening", E1461="Total Expenditure ($USD per 100,000 patients)"),
SUMIFS(COL!$F:$F,COL!$A:$A,C1461,COL!$G:$G,D1461),
IF(AND(A1461="Cervical Cancer Screening", E1461="Total Expenditure ($USD per 100,000 patients)"),
SUMIFS(CERV!$F:$F,CERV!$A:$A,C1461,CERV!$G:$G,D1461),
SUMIFS(CANSCRN!$F:$F,CANSCRN!$A:$A,C1461,CANSCRN!$G:$G,D1461))))))))))))</f>
        <v>2772.7106895293687</v>
      </c>
    </row>
    <row r="1462" spans="1:6" x14ac:dyDescent="0.2">
      <c r="A1462" s="24" t="s">
        <v>105</v>
      </c>
      <c r="B1462" s="24" t="s">
        <v>101</v>
      </c>
      <c r="C1462" s="24" t="s">
        <v>60</v>
      </c>
      <c r="D1462" s="24">
        <v>2017</v>
      </c>
      <c r="E1462" s="24" t="s">
        <v>102</v>
      </c>
      <c r="F1462">
        <f>IF(AND(A1462="PSA Testing", E1462= "Utilization Rate (per 100,000 patients)"),
SUMIFS(PSA!$D:$D,PSA!$A:$A,C1462,PSA!$G:$G,D1462),
IF(AND(A1462="Colorectal Cancer Screening", E1462="Utilization Rate (per 100,000 patients)"),
SUMIFS(COL!$D:$D,COL!$A:$A,C1462,COL!$G:$G, D1462),
IF(AND(A1462="Cervical Cancer Screening", E1462="Utilization Rate (per 100,000 patients)"),
SUMIFS(CERV!$D:$D,CERV!$A:$A,C1462,CERV!$G:$G,D1462),
IF(AND(A1462="Cancer Screening for CKD patients", E1462="Utilization Rate (per 100,000 patients)"),
SUMIFS(CANSCRN!$D:$D,CANSCRN!$A:$A,C1462,CANSCRN!$G:$G,D1462),
IF(AND(A1462="PSA Testing", E1462="Cost per service ($USD)"),
SUMIFS(PSA!$E:$E,PSA!$A:$A,C1462,PSA!$G:$G,D1462),
IF(AND(A1462="Colorectal Cancer Screening", E1462="Cost per service ($USD)"),
SUMIFS(COL!$E:$E,COL!$A:$A,C1462,COL!$G:$G,D1462),
IF(AND(A1462="Cervical Cancer Screening", E1462="Cost per service ($USD)"),
SUMIFS(CERV!$E:$E,CERV!$A:$A,C1462,CERV!$G:$G,D1462),
IF(AND(A1462="Cancer Screening for CKD patients", E1462="Cost per service ($USD)"),
SUMIFS(CANSCRN!$E:$E,CANSCRN!$A:$A,C1462,CANSCRN!$G:$G,D1462),
IF(AND(A1462="PSA Testing", E1462="Total Expenditure ($USD per 100,000 patients)"),
SUMIFS(PSA!$F:$F,PSA!$A:$A,C1462,PSA!$G:$G,D1462),
IF(AND(A1462="Colorectal Cancer Screening", E1462="Total Expenditure ($USD per 100,000 patients)"),
SUMIFS(COL!$F:$F,COL!$A:$A,C1462,COL!$G:$G,D1462),
IF(AND(A1462="Cervical Cancer Screening", E1462="Total Expenditure ($USD per 100,000 patients)"),
SUMIFS(CERV!$F:$F,CERV!$A:$A,C1462,CERV!$G:$G,D1462),
SUMIFS(CANSCRN!$F:$F,CANSCRN!$A:$A,C1462,CANSCRN!$G:$G,D1462))))))))))))</f>
        <v>2930.2849782643693</v>
      </c>
    </row>
    <row r="1463" spans="1:6" x14ac:dyDescent="0.2">
      <c r="A1463" s="24" t="s">
        <v>105</v>
      </c>
      <c r="B1463" s="24" t="s">
        <v>101</v>
      </c>
      <c r="C1463" s="24" t="s">
        <v>60</v>
      </c>
      <c r="D1463" s="24">
        <v>2018</v>
      </c>
      <c r="E1463" s="24" t="s">
        <v>102</v>
      </c>
      <c r="F1463">
        <f>IF(AND(A1463="PSA Testing", E1463= "Utilization Rate (per 100,000 patients)"),
SUMIFS(PSA!$D:$D,PSA!$A:$A,C1463,PSA!$G:$G,D1463),
IF(AND(A1463="Colorectal Cancer Screening", E1463="Utilization Rate (per 100,000 patients)"),
SUMIFS(COL!$D:$D,COL!$A:$A,C1463,COL!$G:$G, D1463),
IF(AND(A1463="Cervical Cancer Screening", E1463="Utilization Rate (per 100,000 patients)"),
SUMIFS(CERV!$D:$D,CERV!$A:$A,C1463,CERV!$G:$G,D1463),
IF(AND(A1463="Cancer Screening for CKD patients", E1463="Utilization Rate (per 100,000 patients)"),
SUMIFS(CANSCRN!$D:$D,CANSCRN!$A:$A,C1463,CANSCRN!$G:$G,D1463),
IF(AND(A1463="PSA Testing", E1463="Cost per service ($USD)"),
SUMIFS(PSA!$E:$E,PSA!$A:$A,C1463,PSA!$G:$G,D1463),
IF(AND(A1463="Colorectal Cancer Screening", E1463="Cost per service ($USD)"),
SUMIFS(COL!$E:$E,COL!$A:$A,C1463,COL!$G:$G,D1463),
IF(AND(A1463="Cervical Cancer Screening", E1463="Cost per service ($USD)"),
SUMIFS(CERV!$E:$E,CERV!$A:$A,C1463,CERV!$G:$G,D1463),
IF(AND(A1463="Cancer Screening for CKD patients", E1463="Cost per service ($USD)"),
SUMIFS(CANSCRN!$E:$E,CANSCRN!$A:$A,C1463,CANSCRN!$G:$G,D1463),
IF(AND(A1463="PSA Testing", E1463="Total Expenditure ($USD per 100,000 patients)"),
SUMIFS(PSA!$F:$F,PSA!$A:$A,C1463,PSA!$G:$G,D1463),
IF(AND(A1463="Colorectal Cancer Screening", E1463="Total Expenditure ($USD per 100,000 patients)"),
SUMIFS(COL!$F:$F,COL!$A:$A,C1463,COL!$G:$G,D1463),
IF(AND(A1463="Cervical Cancer Screening", E1463="Total Expenditure ($USD per 100,000 patients)"),
SUMIFS(CERV!$F:$F,CERV!$A:$A,C1463,CERV!$G:$G,D1463),
SUMIFS(CANSCRN!$F:$F,CANSCRN!$A:$A,C1463,CANSCRN!$G:$G,D1463))))))))))))</f>
        <v>2745.6463709164868</v>
      </c>
    </row>
    <row r="1464" spans="1:6" x14ac:dyDescent="0.2">
      <c r="A1464" s="24" t="s">
        <v>105</v>
      </c>
      <c r="B1464" s="24" t="s">
        <v>101</v>
      </c>
      <c r="C1464" s="24" t="s">
        <v>60</v>
      </c>
      <c r="D1464" s="24">
        <v>2019</v>
      </c>
      <c r="E1464" s="24" t="s">
        <v>102</v>
      </c>
      <c r="F1464">
        <f>IF(AND(A1464="PSA Testing", E1464= "Utilization Rate (per 100,000 patients)"),
SUMIFS(PSA!$D:$D,PSA!$A:$A,C1464,PSA!$G:$G,D1464),
IF(AND(A1464="Colorectal Cancer Screening", E1464="Utilization Rate (per 100,000 patients)"),
SUMIFS(COL!$D:$D,COL!$A:$A,C1464,COL!$G:$G, D1464),
IF(AND(A1464="Cervical Cancer Screening", E1464="Utilization Rate (per 100,000 patients)"),
SUMIFS(CERV!$D:$D,CERV!$A:$A,C1464,CERV!$G:$G,D1464),
IF(AND(A1464="Cancer Screening for CKD patients", E1464="Utilization Rate (per 100,000 patients)"),
SUMIFS(CANSCRN!$D:$D,CANSCRN!$A:$A,C1464,CANSCRN!$G:$G,D1464),
IF(AND(A1464="PSA Testing", E1464="Cost per service ($USD)"),
SUMIFS(PSA!$E:$E,PSA!$A:$A,C1464,PSA!$G:$G,D1464),
IF(AND(A1464="Colorectal Cancer Screening", E1464="Cost per service ($USD)"),
SUMIFS(COL!$E:$E,COL!$A:$A,C1464,COL!$G:$G,D1464),
IF(AND(A1464="Cervical Cancer Screening", E1464="Cost per service ($USD)"),
SUMIFS(CERV!$E:$E,CERV!$A:$A,C1464,CERV!$G:$G,D1464),
IF(AND(A1464="Cancer Screening for CKD patients", E1464="Cost per service ($USD)"),
SUMIFS(CANSCRN!$E:$E,CANSCRN!$A:$A,C1464,CANSCRN!$G:$G,D1464),
IF(AND(A1464="PSA Testing", E1464="Total Expenditure ($USD per 100,000 patients)"),
SUMIFS(PSA!$F:$F,PSA!$A:$A,C1464,PSA!$G:$G,D1464),
IF(AND(A1464="Colorectal Cancer Screening", E1464="Total Expenditure ($USD per 100,000 patients)"),
SUMIFS(COL!$F:$F,COL!$A:$A,C1464,COL!$G:$G,D1464),
IF(AND(A1464="Cervical Cancer Screening", E1464="Total Expenditure ($USD per 100,000 patients)"),
SUMIFS(CERV!$F:$F,CERV!$A:$A,C1464,CERV!$G:$G,D1464),
SUMIFS(CANSCRN!$F:$F,CANSCRN!$A:$A,C1464,CANSCRN!$G:$G,D1464))))))))))))</f>
        <v>2305.5640946818321</v>
      </c>
    </row>
    <row r="1465" spans="1:6" x14ac:dyDescent="0.2">
      <c r="A1465" s="24" t="s">
        <v>105</v>
      </c>
      <c r="B1465" s="24" t="s">
        <v>101</v>
      </c>
      <c r="C1465" s="24" t="s">
        <v>61</v>
      </c>
      <c r="D1465" s="24">
        <v>2009</v>
      </c>
      <c r="E1465" s="24" t="s">
        <v>102</v>
      </c>
      <c r="F1465">
        <f>IF(AND(A1465="PSA Testing", E1465= "Utilization Rate (per 100,000 patients)"),
SUMIFS(PSA!$D:$D,PSA!$A:$A,C1465,PSA!$G:$G,D1465),
IF(AND(A1465="Colorectal Cancer Screening", E1465="Utilization Rate (per 100,000 patients)"),
SUMIFS(COL!$D:$D,COL!$A:$A,C1465,COL!$G:$G, D1465),
IF(AND(A1465="Cervical Cancer Screening", E1465="Utilization Rate (per 100,000 patients)"),
SUMIFS(CERV!$D:$D,CERV!$A:$A,C1465,CERV!$G:$G,D1465),
IF(AND(A1465="Cancer Screening for CKD patients", E1465="Utilization Rate (per 100,000 patients)"),
SUMIFS(CANSCRN!$D:$D,CANSCRN!$A:$A,C1465,CANSCRN!$G:$G,D1465),
IF(AND(A1465="PSA Testing", E1465="Cost per service ($USD)"),
SUMIFS(PSA!$E:$E,PSA!$A:$A,C1465,PSA!$G:$G,D1465),
IF(AND(A1465="Colorectal Cancer Screening", E1465="Cost per service ($USD)"),
SUMIFS(COL!$E:$E,COL!$A:$A,C1465,COL!$G:$G,D1465),
IF(AND(A1465="Cervical Cancer Screening", E1465="Cost per service ($USD)"),
SUMIFS(CERV!$E:$E,CERV!$A:$A,C1465,CERV!$G:$G,D1465),
IF(AND(A1465="Cancer Screening for CKD patients", E1465="Cost per service ($USD)"),
SUMIFS(CANSCRN!$E:$E,CANSCRN!$A:$A,C1465,CANSCRN!$G:$G,D1465),
IF(AND(A1465="PSA Testing", E1465="Total Expenditure ($USD per 100,000 patients)"),
SUMIFS(PSA!$F:$F,PSA!$A:$A,C1465,PSA!$G:$G,D1465),
IF(AND(A1465="Colorectal Cancer Screening", E1465="Total Expenditure ($USD per 100,000 patients)"),
SUMIFS(COL!$F:$F,COL!$A:$A,C1465,COL!$G:$G,D1465),
IF(AND(A1465="Cervical Cancer Screening", E1465="Total Expenditure ($USD per 100,000 patients)"),
SUMIFS(CERV!$F:$F,CERV!$A:$A,C1465,CERV!$G:$G,D1465),
SUMIFS(CANSCRN!$F:$F,CANSCRN!$A:$A,C1465,CANSCRN!$G:$G,D1465))))))))))))</f>
        <v>10828.958613111952</v>
      </c>
    </row>
    <row r="1466" spans="1:6" x14ac:dyDescent="0.2">
      <c r="A1466" s="24" t="s">
        <v>105</v>
      </c>
      <c r="B1466" s="24" t="s">
        <v>101</v>
      </c>
      <c r="C1466" s="24" t="s">
        <v>61</v>
      </c>
      <c r="D1466" s="24">
        <v>2010</v>
      </c>
      <c r="E1466" s="24" t="s">
        <v>102</v>
      </c>
      <c r="F1466">
        <f>IF(AND(A1466="PSA Testing", E1466= "Utilization Rate (per 100,000 patients)"),
SUMIFS(PSA!$D:$D,PSA!$A:$A,C1466,PSA!$G:$G,D1466),
IF(AND(A1466="Colorectal Cancer Screening", E1466="Utilization Rate (per 100,000 patients)"),
SUMIFS(COL!$D:$D,COL!$A:$A,C1466,COL!$G:$G, D1466),
IF(AND(A1466="Cervical Cancer Screening", E1466="Utilization Rate (per 100,000 patients)"),
SUMIFS(CERV!$D:$D,CERV!$A:$A,C1466,CERV!$G:$G,D1466),
IF(AND(A1466="Cancer Screening for CKD patients", E1466="Utilization Rate (per 100,000 patients)"),
SUMIFS(CANSCRN!$D:$D,CANSCRN!$A:$A,C1466,CANSCRN!$G:$G,D1466),
IF(AND(A1466="PSA Testing", E1466="Cost per service ($USD)"),
SUMIFS(PSA!$E:$E,PSA!$A:$A,C1466,PSA!$G:$G,D1466),
IF(AND(A1466="Colorectal Cancer Screening", E1466="Cost per service ($USD)"),
SUMIFS(COL!$E:$E,COL!$A:$A,C1466,COL!$G:$G,D1466),
IF(AND(A1466="Cervical Cancer Screening", E1466="Cost per service ($USD)"),
SUMIFS(CERV!$E:$E,CERV!$A:$A,C1466,CERV!$G:$G,D1466),
IF(AND(A1466="Cancer Screening for CKD patients", E1466="Cost per service ($USD)"),
SUMIFS(CANSCRN!$E:$E,CANSCRN!$A:$A,C1466,CANSCRN!$G:$G,D1466),
IF(AND(A1466="PSA Testing", E1466="Total Expenditure ($USD per 100,000 patients)"),
SUMIFS(PSA!$F:$F,PSA!$A:$A,C1466,PSA!$G:$G,D1466),
IF(AND(A1466="Colorectal Cancer Screening", E1466="Total Expenditure ($USD per 100,000 patients)"),
SUMIFS(COL!$F:$F,COL!$A:$A,C1466,COL!$G:$G,D1466),
IF(AND(A1466="Cervical Cancer Screening", E1466="Total Expenditure ($USD per 100,000 patients)"),
SUMIFS(CERV!$F:$F,CERV!$A:$A,C1466,CERV!$G:$G,D1466),
SUMIFS(CANSCRN!$F:$F,CANSCRN!$A:$A,C1466,CANSCRN!$G:$G,D1466))))))))))))</f>
        <v>9884.2736779988845</v>
      </c>
    </row>
    <row r="1467" spans="1:6" x14ac:dyDescent="0.2">
      <c r="A1467" s="24" t="s">
        <v>105</v>
      </c>
      <c r="B1467" s="24" t="s">
        <v>101</v>
      </c>
      <c r="C1467" s="24" t="s">
        <v>61</v>
      </c>
      <c r="D1467" s="24">
        <v>2011</v>
      </c>
      <c r="E1467" s="24" t="s">
        <v>102</v>
      </c>
      <c r="F1467">
        <f>IF(AND(A1467="PSA Testing", E1467= "Utilization Rate (per 100,000 patients)"),
SUMIFS(PSA!$D:$D,PSA!$A:$A,C1467,PSA!$G:$G,D1467),
IF(AND(A1467="Colorectal Cancer Screening", E1467="Utilization Rate (per 100,000 patients)"),
SUMIFS(COL!$D:$D,COL!$A:$A,C1467,COL!$G:$G, D1467),
IF(AND(A1467="Cervical Cancer Screening", E1467="Utilization Rate (per 100,000 patients)"),
SUMIFS(CERV!$D:$D,CERV!$A:$A,C1467,CERV!$G:$G,D1467),
IF(AND(A1467="Cancer Screening for CKD patients", E1467="Utilization Rate (per 100,000 patients)"),
SUMIFS(CANSCRN!$D:$D,CANSCRN!$A:$A,C1467,CANSCRN!$G:$G,D1467),
IF(AND(A1467="PSA Testing", E1467="Cost per service ($USD)"),
SUMIFS(PSA!$E:$E,PSA!$A:$A,C1467,PSA!$G:$G,D1467),
IF(AND(A1467="Colorectal Cancer Screening", E1467="Cost per service ($USD)"),
SUMIFS(COL!$E:$E,COL!$A:$A,C1467,COL!$G:$G,D1467),
IF(AND(A1467="Cervical Cancer Screening", E1467="Cost per service ($USD)"),
SUMIFS(CERV!$E:$E,CERV!$A:$A,C1467,CERV!$G:$G,D1467),
IF(AND(A1467="Cancer Screening for CKD patients", E1467="Cost per service ($USD)"),
SUMIFS(CANSCRN!$E:$E,CANSCRN!$A:$A,C1467,CANSCRN!$G:$G,D1467),
IF(AND(A1467="PSA Testing", E1467="Total Expenditure ($USD per 100,000 patients)"),
SUMIFS(PSA!$F:$F,PSA!$A:$A,C1467,PSA!$G:$G,D1467),
IF(AND(A1467="Colorectal Cancer Screening", E1467="Total Expenditure ($USD per 100,000 patients)"),
SUMIFS(COL!$F:$F,COL!$A:$A,C1467,COL!$G:$G,D1467),
IF(AND(A1467="Cervical Cancer Screening", E1467="Total Expenditure ($USD per 100,000 patients)"),
SUMIFS(CERV!$F:$F,CERV!$A:$A,C1467,CERV!$G:$G,D1467),
SUMIFS(CANSCRN!$F:$F,CANSCRN!$A:$A,C1467,CANSCRN!$G:$G,D1467))))))))))))</f>
        <v>6397.9314459988072</v>
      </c>
    </row>
    <row r="1468" spans="1:6" x14ac:dyDescent="0.2">
      <c r="A1468" s="24" t="s">
        <v>105</v>
      </c>
      <c r="B1468" s="24" t="s">
        <v>101</v>
      </c>
      <c r="C1468" s="24" t="s">
        <v>61</v>
      </c>
      <c r="D1468" s="24">
        <v>2012</v>
      </c>
      <c r="E1468" s="24" t="s">
        <v>102</v>
      </c>
      <c r="F1468">
        <f>IF(AND(A1468="PSA Testing", E1468= "Utilization Rate (per 100,000 patients)"),
SUMIFS(PSA!$D:$D,PSA!$A:$A,C1468,PSA!$G:$G,D1468),
IF(AND(A1468="Colorectal Cancer Screening", E1468="Utilization Rate (per 100,000 patients)"),
SUMIFS(COL!$D:$D,COL!$A:$A,C1468,COL!$G:$G, D1468),
IF(AND(A1468="Cervical Cancer Screening", E1468="Utilization Rate (per 100,000 patients)"),
SUMIFS(CERV!$D:$D,CERV!$A:$A,C1468,CERV!$G:$G,D1468),
IF(AND(A1468="Cancer Screening for CKD patients", E1468="Utilization Rate (per 100,000 patients)"),
SUMIFS(CANSCRN!$D:$D,CANSCRN!$A:$A,C1468,CANSCRN!$G:$G,D1468),
IF(AND(A1468="PSA Testing", E1468="Cost per service ($USD)"),
SUMIFS(PSA!$E:$E,PSA!$A:$A,C1468,PSA!$G:$G,D1468),
IF(AND(A1468="Colorectal Cancer Screening", E1468="Cost per service ($USD)"),
SUMIFS(COL!$E:$E,COL!$A:$A,C1468,COL!$G:$G,D1468),
IF(AND(A1468="Cervical Cancer Screening", E1468="Cost per service ($USD)"),
SUMIFS(CERV!$E:$E,CERV!$A:$A,C1468,CERV!$G:$G,D1468),
IF(AND(A1468="Cancer Screening for CKD patients", E1468="Cost per service ($USD)"),
SUMIFS(CANSCRN!$E:$E,CANSCRN!$A:$A,C1468,CANSCRN!$G:$G,D1468),
IF(AND(A1468="PSA Testing", E1468="Total Expenditure ($USD per 100,000 patients)"),
SUMIFS(PSA!$F:$F,PSA!$A:$A,C1468,PSA!$G:$G,D1468),
IF(AND(A1468="Colorectal Cancer Screening", E1468="Total Expenditure ($USD per 100,000 patients)"),
SUMIFS(COL!$F:$F,COL!$A:$A,C1468,COL!$G:$G,D1468),
IF(AND(A1468="Cervical Cancer Screening", E1468="Total Expenditure ($USD per 100,000 patients)"),
SUMIFS(CERV!$F:$F,CERV!$A:$A,C1468,CERV!$G:$G,D1468),
SUMIFS(CANSCRN!$F:$F,CANSCRN!$A:$A,C1468,CANSCRN!$G:$G,D1468))))))))))))</f>
        <v>6520.9064794127044</v>
      </c>
    </row>
    <row r="1469" spans="1:6" x14ac:dyDescent="0.2">
      <c r="A1469" s="24" t="s">
        <v>105</v>
      </c>
      <c r="B1469" s="24" t="s">
        <v>101</v>
      </c>
      <c r="C1469" s="24" t="s">
        <v>61</v>
      </c>
      <c r="D1469" s="24">
        <v>2013</v>
      </c>
      <c r="E1469" s="24" t="s">
        <v>102</v>
      </c>
      <c r="F1469">
        <f>IF(AND(A1469="PSA Testing", E1469= "Utilization Rate (per 100,000 patients)"),
SUMIFS(PSA!$D:$D,PSA!$A:$A,C1469,PSA!$G:$G,D1469),
IF(AND(A1469="Colorectal Cancer Screening", E1469="Utilization Rate (per 100,000 patients)"),
SUMIFS(COL!$D:$D,COL!$A:$A,C1469,COL!$G:$G, D1469),
IF(AND(A1469="Cervical Cancer Screening", E1469="Utilization Rate (per 100,000 patients)"),
SUMIFS(CERV!$D:$D,CERV!$A:$A,C1469,CERV!$G:$G,D1469),
IF(AND(A1469="Cancer Screening for CKD patients", E1469="Utilization Rate (per 100,000 patients)"),
SUMIFS(CANSCRN!$D:$D,CANSCRN!$A:$A,C1469,CANSCRN!$G:$G,D1469),
IF(AND(A1469="PSA Testing", E1469="Cost per service ($USD)"),
SUMIFS(PSA!$E:$E,PSA!$A:$A,C1469,PSA!$G:$G,D1469),
IF(AND(A1469="Colorectal Cancer Screening", E1469="Cost per service ($USD)"),
SUMIFS(COL!$E:$E,COL!$A:$A,C1469,COL!$G:$G,D1469),
IF(AND(A1469="Cervical Cancer Screening", E1469="Cost per service ($USD)"),
SUMIFS(CERV!$E:$E,CERV!$A:$A,C1469,CERV!$G:$G,D1469),
IF(AND(A1469="Cancer Screening for CKD patients", E1469="Cost per service ($USD)"),
SUMIFS(CANSCRN!$E:$E,CANSCRN!$A:$A,C1469,CANSCRN!$G:$G,D1469),
IF(AND(A1469="PSA Testing", E1469="Total Expenditure ($USD per 100,000 patients)"),
SUMIFS(PSA!$F:$F,PSA!$A:$A,C1469,PSA!$G:$G,D1469),
IF(AND(A1469="Colorectal Cancer Screening", E1469="Total Expenditure ($USD per 100,000 patients)"),
SUMIFS(COL!$F:$F,COL!$A:$A,C1469,COL!$G:$G,D1469),
IF(AND(A1469="Cervical Cancer Screening", E1469="Total Expenditure ($USD per 100,000 patients)"),
SUMIFS(CERV!$F:$F,CERV!$A:$A,C1469,CERV!$G:$G,D1469),
SUMIFS(CANSCRN!$F:$F,CANSCRN!$A:$A,C1469,CANSCRN!$G:$G,D1469))))))))))))</f>
        <v>9238.7536769527669</v>
      </c>
    </row>
    <row r="1470" spans="1:6" x14ac:dyDescent="0.2">
      <c r="A1470" s="24" t="s">
        <v>105</v>
      </c>
      <c r="B1470" s="24" t="s">
        <v>101</v>
      </c>
      <c r="C1470" s="24" t="s">
        <v>61</v>
      </c>
      <c r="D1470" s="24">
        <v>2014</v>
      </c>
      <c r="E1470" s="24" t="s">
        <v>102</v>
      </c>
      <c r="F1470">
        <f>IF(AND(A1470="PSA Testing", E1470= "Utilization Rate (per 100,000 patients)"),
SUMIFS(PSA!$D:$D,PSA!$A:$A,C1470,PSA!$G:$G,D1470),
IF(AND(A1470="Colorectal Cancer Screening", E1470="Utilization Rate (per 100,000 patients)"),
SUMIFS(COL!$D:$D,COL!$A:$A,C1470,COL!$G:$G, D1470),
IF(AND(A1470="Cervical Cancer Screening", E1470="Utilization Rate (per 100,000 patients)"),
SUMIFS(CERV!$D:$D,CERV!$A:$A,C1470,CERV!$G:$G,D1470),
IF(AND(A1470="Cancer Screening for CKD patients", E1470="Utilization Rate (per 100,000 patients)"),
SUMIFS(CANSCRN!$D:$D,CANSCRN!$A:$A,C1470,CANSCRN!$G:$G,D1470),
IF(AND(A1470="PSA Testing", E1470="Cost per service ($USD)"),
SUMIFS(PSA!$E:$E,PSA!$A:$A,C1470,PSA!$G:$G,D1470),
IF(AND(A1470="Colorectal Cancer Screening", E1470="Cost per service ($USD)"),
SUMIFS(COL!$E:$E,COL!$A:$A,C1470,COL!$G:$G,D1470),
IF(AND(A1470="Cervical Cancer Screening", E1470="Cost per service ($USD)"),
SUMIFS(CERV!$E:$E,CERV!$A:$A,C1470,CERV!$G:$G,D1470),
IF(AND(A1470="Cancer Screening for CKD patients", E1470="Cost per service ($USD)"),
SUMIFS(CANSCRN!$E:$E,CANSCRN!$A:$A,C1470,CANSCRN!$G:$G,D1470),
IF(AND(A1470="PSA Testing", E1470="Total Expenditure ($USD per 100,000 patients)"),
SUMIFS(PSA!$F:$F,PSA!$A:$A,C1470,PSA!$G:$G,D1470),
IF(AND(A1470="Colorectal Cancer Screening", E1470="Total Expenditure ($USD per 100,000 patients)"),
SUMIFS(COL!$F:$F,COL!$A:$A,C1470,COL!$G:$G,D1470),
IF(AND(A1470="Cervical Cancer Screening", E1470="Total Expenditure ($USD per 100,000 patients)"),
SUMIFS(CERV!$F:$F,CERV!$A:$A,C1470,CERV!$G:$G,D1470),
SUMIFS(CANSCRN!$F:$F,CANSCRN!$A:$A,C1470,CANSCRN!$G:$G,D1470))))))))))))</f>
        <v>7816.661389752855</v>
      </c>
    </row>
    <row r="1471" spans="1:6" x14ac:dyDescent="0.2">
      <c r="A1471" s="24" t="s">
        <v>105</v>
      </c>
      <c r="B1471" s="24" t="s">
        <v>101</v>
      </c>
      <c r="C1471" s="24" t="s">
        <v>61</v>
      </c>
      <c r="D1471" s="24">
        <v>2015</v>
      </c>
      <c r="E1471" s="24" t="s">
        <v>102</v>
      </c>
      <c r="F1471">
        <f>IF(AND(A1471="PSA Testing", E1471= "Utilization Rate (per 100,000 patients)"),
SUMIFS(PSA!$D:$D,PSA!$A:$A,C1471,PSA!$G:$G,D1471),
IF(AND(A1471="Colorectal Cancer Screening", E1471="Utilization Rate (per 100,000 patients)"),
SUMIFS(COL!$D:$D,COL!$A:$A,C1471,COL!$G:$G, D1471),
IF(AND(A1471="Cervical Cancer Screening", E1471="Utilization Rate (per 100,000 patients)"),
SUMIFS(CERV!$D:$D,CERV!$A:$A,C1471,CERV!$G:$G,D1471),
IF(AND(A1471="Cancer Screening for CKD patients", E1471="Utilization Rate (per 100,000 patients)"),
SUMIFS(CANSCRN!$D:$D,CANSCRN!$A:$A,C1471,CANSCRN!$G:$G,D1471),
IF(AND(A1471="PSA Testing", E1471="Cost per service ($USD)"),
SUMIFS(PSA!$E:$E,PSA!$A:$A,C1471,PSA!$G:$G,D1471),
IF(AND(A1471="Colorectal Cancer Screening", E1471="Cost per service ($USD)"),
SUMIFS(COL!$E:$E,COL!$A:$A,C1471,COL!$G:$G,D1471),
IF(AND(A1471="Cervical Cancer Screening", E1471="Cost per service ($USD)"),
SUMIFS(CERV!$E:$E,CERV!$A:$A,C1471,CERV!$G:$G,D1471),
IF(AND(A1471="Cancer Screening for CKD patients", E1471="Cost per service ($USD)"),
SUMIFS(CANSCRN!$E:$E,CANSCRN!$A:$A,C1471,CANSCRN!$G:$G,D1471),
IF(AND(A1471="PSA Testing", E1471="Total Expenditure ($USD per 100,000 patients)"),
SUMIFS(PSA!$F:$F,PSA!$A:$A,C1471,PSA!$G:$G,D1471),
IF(AND(A1471="Colorectal Cancer Screening", E1471="Total Expenditure ($USD per 100,000 patients)"),
SUMIFS(COL!$F:$F,COL!$A:$A,C1471,COL!$G:$G,D1471),
IF(AND(A1471="Cervical Cancer Screening", E1471="Total Expenditure ($USD per 100,000 patients)"),
SUMIFS(CERV!$F:$F,CERV!$A:$A,C1471,CERV!$G:$G,D1471),
SUMIFS(CANSCRN!$F:$F,CANSCRN!$A:$A,C1471,CANSCRN!$G:$G,D1471))))))))))))</f>
        <v>7996.5521969949259</v>
      </c>
    </row>
    <row r="1472" spans="1:6" x14ac:dyDescent="0.2">
      <c r="A1472" s="24" t="s">
        <v>105</v>
      </c>
      <c r="B1472" s="24" t="s">
        <v>101</v>
      </c>
      <c r="C1472" s="24" t="s">
        <v>61</v>
      </c>
      <c r="D1472" s="24">
        <v>2016</v>
      </c>
      <c r="E1472" s="24" t="s">
        <v>102</v>
      </c>
      <c r="F1472">
        <f>IF(AND(A1472="PSA Testing", E1472= "Utilization Rate (per 100,000 patients)"),
SUMIFS(PSA!$D:$D,PSA!$A:$A,C1472,PSA!$G:$G,D1472),
IF(AND(A1472="Colorectal Cancer Screening", E1472="Utilization Rate (per 100,000 patients)"),
SUMIFS(COL!$D:$D,COL!$A:$A,C1472,COL!$G:$G, D1472),
IF(AND(A1472="Cervical Cancer Screening", E1472="Utilization Rate (per 100,000 patients)"),
SUMIFS(CERV!$D:$D,CERV!$A:$A,C1472,CERV!$G:$G,D1472),
IF(AND(A1472="Cancer Screening for CKD patients", E1472="Utilization Rate (per 100,000 patients)"),
SUMIFS(CANSCRN!$D:$D,CANSCRN!$A:$A,C1472,CANSCRN!$G:$G,D1472),
IF(AND(A1472="PSA Testing", E1472="Cost per service ($USD)"),
SUMIFS(PSA!$E:$E,PSA!$A:$A,C1472,PSA!$G:$G,D1472),
IF(AND(A1472="Colorectal Cancer Screening", E1472="Cost per service ($USD)"),
SUMIFS(COL!$E:$E,COL!$A:$A,C1472,COL!$G:$G,D1472),
IF(AND(A1472="Cervical Cancer Screening", E1472="Cost per service ($USD)"),
SUMIFS(CERV!$E:$E,CERV!$A:$A,C1472,CERV!$G:$G,D1472),
IF(AND(A1472="Cancer Screening for CKD patients", E1472="Cost per service ($USD)"),
SUMIFS(CANSCRN!$E:$E,CANSCRN!$A:$A,C1472,CANSCRN!$G:$G,D1472),
IF(AND(A1472="PSA Testing", E1472="Total Expenditure ($USD per 100,000 patients)"),
SUMIFS(PSA!$F:$F,PSA!$A:$A,C1472,PSA!$G:$G,D1472),
IF(AND(A1472="Colorectal Cancer Screening", E1472="Total Expenditure ($USD per 100,000 patients)"),
SUMIFS(COL!$F:$F,COL!$A:$A,C1472,COL!$G:$G,D1472),
IF(AND(A1472="Cervical Cancer Screening", E1472="Total Expenditure ($USD per 100,000 patients)"),
SUMIFS(CERV!$F:$F,CERV!$A:$A,C1472,CERV!$G:$G,D1472),
SUMIFS(CANSCRN!$F:$F,CANSCRN!$A:$A,C1472,CANSCRN!$G:$G,D1472))))))))))))</f>
        <v>7520.7959878345982</v>
      </c>
    </row>
    <row r="1473" spans="1:6" x14ac:dyDescent="0.2">
      <c r="A1473" s="24" t="s">
        <v>105</v>
      </c>
      <c r="B1473" s="24" t="s">
        <v>101</v>
      </c>
      <c r="C1473" s="24" t="s">
        <v>61</v>
      </c>
      <c r="D1473" s="24">
        <v>2017</v>
      </c>
      <c r="E1473" s="24" t="s">
        <v>102</v>
      </c>
      <c r="F1473">
        <f>IF(AND(A1473="PSA Testing", E1473= "Utilization Rate (per 100,000 patients)"),
SUMIFS(PSA!$D:$D,PSA!$A:$A,C1473,PSA!$G:$G,D1473),
IF(AND(A1473="Colorectal Cancer Screening", E1473="Utilization Rate (per 100,000 patients)"),
SUMIFS(COL!$D:$D,COL!$A:$A,C1473,COL!$G:$G, D1473),
IF(AND(A1473="Cervical Cancer Screening", E1473="Utilization Rate (per 100,000 patients)"),
SUMIFS(CERV!$D:$D,CERV!$A:$A,C1473,CERV!$G:$G,D1473),
IF(AND(A1473="Cancer Screening for CKD patients", E1473="Utilization Rate (per 100,000 patients)"),
SUMIFS(CANSCRN!$D:$D,CANSCRN!$A:$A,C1473,CANSCRN!$G:$G,D1473),
IF(AND(A1473="PSA Testing", E1473="Cost per service ($USD)"),
SUMIFS(PSA!$E:$E,PSA!$A:$A,C1473,PSA!$G:$G,D1473),
IF(AND(A1473="Colorectal Cancer Screening", E1473="Cost per service ($USD)"),
SUMIFS(COL!$E:$E,COL!$A:$A,C1473,COL!$G:$G,D1473),
IF(AND(A1473="Cervical Cancer Screening", E1473="Cost per service ($USD)"),
SUMIFS(CERV!$E:$E,CERV!$A:$A,C1473,CERV!$G:$G,D1473),
IF(AND(A1473="Cancer Screening for CKD patients", E1473="Cost per service ($USD)"),
SUMIFS(CANSCRN!$E:$E,CANSCRN!$A:$A,C1473,CANSCRN!$G:$G,D1473),
IF(AND(A1473="PSA Testing", E1473="Total Expenditure ($USD per 100,000 patients)"),
SUMIFS(PSA!$F:$F,PSA!$A:$A,C1473,PSA!$G:$G,D1473),
IF(AND(A1473="Colorectal Cancer Screening", E1473="Total Expenditure ($USD per 100,000 patients)"),
SUMIFS(COL!$F:$F,COL!$A:$A,C1473,COL!$G:$G,D1473),
IF(AND(A1473="Cervical Cancer Screening", E1473="Total Expenditure ($USD per 100,000 patients)"),
SUMIFS(CERV!$F:$F,CERV!$A:$A,C1473,CERV!$G:$G,D1473),
SUMIFS(CANSCRN!$F:$F,CANSCRN!$A:$A,C1473,CANSCRN!$G:$G,D1473))))))))))))</f>
        <v>7402.1121659232149</v>
      </c>
    </row>
    <row r="1474" spans="1:6" x14ac:dyDescent="0.2">
      <c r="A1474" s="24" t="s">
        <v>105</v>
      </c>
      <c r="B1474" s="24" t="s">
        <v>101</v>
      </c>
      <c r="C1474" s="24" t="s">
        <v>61</v>
      </c>
      <c r="D1474" s="24">
        <v>2018</v>
      </c>
      <c r="E1474" s="24" t="s">
        <v>102</v>
      </c>
      <c r="F1474">
        <f>IF(AND(A1474="PSA Testing", E1474= "Utilization Rate (per 100,000 patients)"),
SUMIFS(PSA!$D:$D,PSA!$A:$A,C1474,PSA!$G:$G,D1474),
IF(AND(A1474="Colorectal Cancer Screening", E1474="Utilization Rate (per 100,000 patients)"),
SUMIFS(COL!$D:$D,COL!$A:$A,C1474,COL!$G:$G, D1474),
IF(AND(A1474="Cervical Cancer Screening", E1474="Utilization Rate (per 100,000 patients)"),
SUMIFS(CERV!$D:$D,CERV!$A:$A,C1474,CERV!$G:$G,D1474),
IF(AND(A1474="Cancer Screening for CKD patients", E1474="Utilization Rate (per 100,000 patients)"),
SUMIFS(CANSCRN!$D:$D,CANSCRN!$A:$A,C1474,CANSCRN!$G:$G,D1474),
IF(AND(A1474="PSA Testing", E1474="Cost per service ($USD)"),
SUMIFS(PSA!$E:$E,PSA!$A:$A,C1474,PSA!$G:$G,D1474),
IF(AND(A1474="Colorectal Cancer Screening", E1474="Cost per service ($USD)"),
SUMIFS(COL!$E:$E,COL!$A:$A,C1474,COL!$G:$G,D1474),
IF(AND(A1474="Cervical Cancer Screening", E1474="Cost per service ($USD)"),
SUMIFS(CERV!$E:$E,CERV!$A:$A,C1474,CERV!$G:$G,D1474),
IF(AND(A1474="Cancer Screening for CKD patients", E1474="Cost per service ($USD)"),
SUMIFS(CANSCRN!$E:$E,CANSCRN!$A:$A,C1474,CANSCRN!$G:$G,D1474),
IF(AND(A1474="PSA Testing", E1474="Total Expenditure ($USD per 100,000 patients)"),
SUMIFS(PSA!$F:$F,PSA!$A:$A,C1474,PSA!$G:$G,D1474),
IF(AND(A1474="Colorectal Cancer Screening", E1474="Total Expenditure ($USD per 100,000 patients)"),
SUMIFS(COL!$F:$F,COL!$A:$A,C1474,COL!$G:$G,D1474),
IF(AND(A1474="Cervical Cancer Screening", E1474="Total Expenditure ($USD per 100,000 patients)"),
SUMIFS(CERV!$F:$F,CERV!$A:$A,C1474,CERV!$G:$G,D1474),
SUMIFS(CANSCRN!$F:$F,CANSCRN!$A:$A,C1474,CANSCRN!$G:$G,D1474))))))))))))</f>
        <v>7651.5880654475459</v>
      </c>
    </row>
    <row r="1475" spans="1:6" x14ac:dyDescent="0.2">
      <c r="A1475" s="24" t="s">
        <v>105</v>
      </c>
      <c r="B1475" s="24" t="s">
        <v>101</v>
      </c>
      <c r="C1475" s="24" t="s">
        <v>61</v>
      </c>
      <c r="D1475" s="24">
        <v>2019</v>
      </c>
      <c r="E1475" s="24" t="s">
        <v>102</v>
      </c>
      <c r="F1475">
        <f>IF(AND(A1475="PSA Testing", E1475= "Utilization Rate (per 100,000 patients)"),
SUMIFS(PSA!$D:$D,PSA!$A:$A,C1475,PSA!$G:$G,D1475),
IF(AND(A1475="Colorectal Cancer Screening", E1475="Utilization Rate (per 100,000 patients)"),
SUMIFS(COL!$D:$D,COL!$A:$A,C1475,COL!$G:$G, D1475),
IF(AND(A1475="Cervical Cancer Screening", E1475="Utilization Rate (per 100,000 patients)"),
SUMIFS(CERV!$D:$D,CERV!$A:$A,C1475,CERV!$G:$G,D1475),
IF(AND(A1475="Cancer Screening for CKD patients", E1475="Utilization Rate (per 100,000 patients)"),
SUMIFS(CANSCRN!$D:$D,CANSCRN!$A:$A,C1475,CANSCRN!$G:$G,D1475),
IF(AND(A1475="PSA Testing", E1475="Cost per service ($USD)"),
SUMIFS(PSA!$E:$E,PSA!$A:$A,C1475,PSA!$G:$G,D1475),
IF(AND(A1475="Colorectal Cancer Screening", E1475="Cost per service ($USD)"),
SUMIFS(COL!$E:$E,COL!$A:$A,C1475,COL!$G:$G,D1475),
IF(AND(A1475="Cervical Cancer Screening", E1475="Cost per service ($USD)"),
SUMIFS(CERV!$E:$E,CERV!$A:$A,C1475,CERV!$G:$G,D1475),
IF(AND(A1475="Cancer Screening for CKD patients", E1475="Cost per service ($USD)"),
SUMIFS(CANSCRN!$E:$E,CANSCRN!$A:$A,C1475,CANSCRN!$G:$G,D1475),
IF(AND(A1475="PSA Testing", E1475="Total Expenditure ($USD per 100,000 patients)"),
SUMIFS(PSA!$F:$F,PSA!$A:$A,C1475,PSA!$G:$G,D1475),
IF(AND(A1475="Colorectal Cancer Screening", E1475="Total Expenditure ($USD per 100,000 patients)"),
SUMIFS(COL!$F:$F,COL!$A:$A,C1475,COL!$G:$G,D1475),
IF(AND(A1475="Cervical Cancer Screening", E1475="Total Expenditure ($USD per 100,000 patients)"),
SUMIFS(CERV!$F:$F,CERV!$A:$A,C1475,CERV!$G:$G,D1475),
SUMIFS(CANSCRN!$F:$F,CANSCRN!$A:$A,C1475,CANSCRN!$G:$G,D1475))))))))))))</f>
        <v>7047.7775136676964</v>
      </c>
    </row>
    <row r="1476" spans="1:6" x14ac:dyDescent="0.2">
      <c r="A1476" s="24" t="s">
        <v>105</v>
      </c>
      <c r="B1476" s="24" t="s">
        <v>101</v>
      </c>
      <c r="C1476" s="24" t="s">
        <v>62</v>
      </c>
      <c r="D1476" s="24">
        <v>2009</v>
      </c>
      <c r="E1476" s="24" t="s">
        <v>102</v>
      </c>
      <c r="F1476">
        <f>IF(AND(A1476="PSA Testing", E1476= "Utilization Rate (per 100,000 patients)"),
SUMIFS(PSA!$D:$D,PSA!$A:$A,C1476,PSA!$G:$G,D1476),
IF(AND(A1476="Colorectal Cancer Screening", E1476="Utilization Rate (per 100,000 patients)"),
SUMIFS(COL!$D:$D,COL!$A:$A,C1476,COL!$G:$G, D1476),
IF(AND(A1476="Cervical Cancer Screening", E1476="Utilization Rate (per 100,000 patients)"),
SUMIFS(CERV!$D:$D,CERV!$A:$A,C1476,CERV!$G:$G,D1476),
IF(AND(A1476="Cancer Screening for CKD patients", E1476="Utilization Rate (per 100,000 patients)"),
SUMIFS(CANSCRN!$D:$D,CANSCRN!$A:$A,C1476,CANSCRN!$G:$G,D1476),
IF(AND(A1476="PSA Testing", E1476="Cost per service ($USD)"),
SUMIFS(PSA!$E:$E,PSA!$A:$A,C1476,PSA!$G:$G,D1476),
IF(AND(A1476="Colorectal Cancer Screening", E1476="Cost per service ($USD)"),
SUMIFS(COL!$E:$E,COL!$A:$A,C1476,COL!$G:$G,D1476),
IF(AND(A1476="Cervical Cancer Screening", E1476="Cost per service ($USD)"),
SUMIFS(CERV!$E:$E,CERV!$A:$A,C1476,CERV!$G:$G,D1476),
IF(AND(A1476="Cancer Screening for CKD patients", E1476="Cost per service ($USD)"),
SUMIFS(CANSCRN!$E:$E,CANSCRN!$A:$A,C1476,CANSCRN!$G:$G,D1476),
IF(AND(A1476="PSA Testing", E1476="Total Expenditure ($USD per 100,000 patients)"),
SUMIFS(PSA!$F:$F,PSA!$A:$A,C1476,PSA!$G:$G,D1476),
IF(AND(A1476="Colorectal Cancer Screening", E1476="Total Expenditure ($USD per 100,000 patients)"),
SUMIFS(COL!$F:$F,COL!$A:$A,C1476,COL!$G:$G,D1476),
IF(AND(A1476="Cervical Cancer Screening", E1476="Total Expenditure ($USD per 100,000 patients)"),
SUMIFS(CERV!$F:$F,CERV!$A:$A,C1476,CERV!$G:$G,D1476),
SUMIFS(CANSCRN!$F:$F,CANSCRN!$A:$A,C1476,CANSCRN!$G:$G,D1476))))))))))))</f>
        <v>8871.7819283190311</v>
      </c>
    </row>
    <row r="1477" spans="1:6" x14ac:dyDescent="0.2">
      <c r="A1477" s="24" t="s">
        <v>105</v>
      </c>
      <c r="B1477" s="24" t="s">
        <v>101</v>
      </c>
      <c r="C1477" s="24" t="s">
        <v>62</v>
      </c>
      <c r="D1477" s="24">
        <v>2010</v>
      </c>
      <c r="E1477" s="24" t="s">
        <v>102</v>
      </c>
      <c r="F1477">
        <f>IF(AND(A1477="PSA Testing", E1477= "Utilization Rate (per 100,000 patients)"),
SUMIFS(PSA!$D:$D,PSA!$A:$A,C1477,PSA!$G:$G,D1477),
IF(AND(A1477="Colorectal Cancer Screening", E1477="Utilization Rate (per 100,000 patients)"),
SUMIFS(COL!$D:$D,COL!$A:$A,C1477,COL!$G:$G, D1477),
IF(AND(A1477="Cervical Cancer Screening", E1477="Utilization Rate (per 100,000 patients)"),
SUMIFS(CERV!$D:$D,CERV!$A:$A,C1477,CERV!$G:$G,D1477),
IF(AND(A1477="Cancer Screening for CKD patients", E1477="Utilization Rate (per 100,000 patients)"),
SUMIFS(CANSCRN!$D:$D,CANSCRN!$A:$A,C1477,CANSCRN!$G:$G,D1477),
IF(AND(A1477="PSA Testing", E1477="Cost per service ($USD)"),
SUMIFS(PSA!$E:$E,PSA!$A:$A,C1477,PSA!$G:$G,D1477),
IF(AND(A1477="Colorectal Cancer Screening", E1477="Cost per service ($USD)"),
SUMIFS(COL!$E:$E,COL!$A:$A,C1477,COL!$G:$G,D1477),
IF(AND(A1477="Cervical Cancer Screening", E1477="Cost per service ($USD)"),
SUMIFS(CERV!$E:$E,CERV!$A:$A,C1477,CERV!$G:$G,D1477),
IF(AND(A1477="Cancer Screening for CKD patients", E1477="Cost per service ($USD)"),
SUMIFS(CANSCRN!$E:$E,CANSCRN!$A:$A,C1477,CANSCRN!$G:$G,D1477),
IF(AND(A1477="PSA Testing", E1477="Total Expenditure ($USD per 100,000 patients)"),
SUMIFS(PSA!$F:$F,PSA!$A:$A,C1477,PSA!$G:$G,D1477),
IF(AND(A1477="Colorectal Cancer Screening", E1477="Total Expenditure ($USD per 100,000 patients)"),
SUMIFS(COL!$F:$F,COL!$A:$A,C1477,COL!$G:$G,D1477),
IF(AND(A1477="Cervical Cancer Screening", E1477="Total Expenditure ($USD per 100,000 patients)"),
SUMIFS(CERV!$F:$F,CERV!$A:$A,C1477,CERV!$G:$G,D1477),
SUMIFS(CANSCRN!$F:$F,CANSCRN!$A:$A,C1477,CANSCRN!$G:$G,D1477))))))))))))</f>
        <v>8035.8546941342975</v>
      </c>
    </row>
    <row r="1478" spans="1:6" x14ac:dyDescent="0.2">
      <c r="A1478" s="24" t="s">
        <v>105</v>
      </c>
      <c r="B1478" s="24" t="s">
        <v>101</v>
      </c>
      <c r="C1478" s="24" t="s">
        <v>62</v>
      </c>
      <c r="D1478" s="24">
        <v>2011</v>
      </c>
      <c r="E1478" s="24" t="s">
        <v>102</v>
      </c>
      <c r="F1478">
        <f>IF(AND(A1478="PSA Testing", E1478= "Utilization Rate (per 100,000 patients)"),
SUMIFS(PSA!$D:$D,PSA!$A:$A,C1478,PSA!$G:$G,D1478),
IF(AND(A1478="Colorectal Cancer Screening", E1478="Utilization Rate (per 100,000 patients)"),
SUMIFS(COL!$D:$D,COL!$A:$A,C1478,COL!$G:$G, D1478),
IF(AND(A1478="Cervical Cancer Screening", E1478="Utilization Rate (per 100,000 patients)"),
SUMIFS(CERV!$D:$D,CERV!$A:$A,C1478,CERV!$G:$G,D1478),
IF(AND(A1478="Cancer Screening for CKD patients", E1478="Utilization Rate (per 100,000 patients)"),
SUMIFS(CANSCRN!$D:$D,CANSCRN!$A:$A,C1478,CANSCRN!$G:$G,D1478),
IF(AND(A1478="PSA Testing", E1478="Cost per service ($USD)"),
SUMIFS(PSA!$E:$E,PSA!$A:$A,C1478,PSA!$G:$G,D1478),
IF(AND(A1478="Colorectal Cancer Screening", E1478="Cost per service ($USD)"),
SUMIFS(COL!$E:$E,COL!$A:$A,C1478,COL!$G:$G,D1478),
IF(AND(A1478="Cervical Cancer Screening", E1478="Cost per service ($USD)"),
SUMIFS(CERV!$E:$E,CERV!$A:$A,C1478,CERV!$G:$G,D1478),
IF(AND(A1478="Cancer Screening for CKD patients", E1478="Cost per service ($USD)"),
SUMIFS(CANSCRN!$E:$E,CANSCRN!$A:$A,C1478,CANSCRN!$G:$G,D1478),
IF(AND(A1478="PSA Testing", E1478="Total Expenditure ($USD per 100,000 patients)"),
SUMIFS(PSA!$F:$F,PSA!$A:$A,C1478,PSA!$G:$G,D1478),
IF(AND(A1478="Colorectal Cancer Screening", E1478="Total Expenditure ($USD per 100,000 patients)"),
SUMIFS(COL!$F:$F,COL!$A:$A,C1478,COL!$G:$G,D1478),
IF(AND(A1478="Cervical Cancer Screening", E1478="Total Expenditure ($USD per 100,000 patients)"),
SUMIFS(CERV!$F:$F,CERV!$A:$A,C1478,CERV!$G:$G,D1478),
SUMIFS(CANSCRN!$F:$F,CANSCRN!$A:$A,C1478,CANSCRN!$G:$G,D1478))))))))))))</f>
        <v>5111.4023591087816</v>
      </c>
    </row>
    <row r="1479" spans="1:6" x14ac:dyDescent="0.2">
      <c r="A1479" s="24" t="s">
        <v>105</v>
      </c>
      <c r="B1479" s="24" t="s">
        <v>101</v>
      </c>
      <c r="C1479" s="24" t="s">
        <v>62</v>
      </c>
      <c r="D1479" s="24">
        <v>2012</v>
      </c>
      <c r="E1479" s="24" t="s">
        <v>102</v>
      </c>
      <c r="F1479">
        <f>IF(AND(A1479="PSA Testing", E1479= "Utilization Rate (per 100,000 patients)"),
SUMIFS(PSA!$D:$D,PSA!$A:$A,C1479,PSA!$G:$G,D1479),
IF(AND(A1479="Colorectal Cancer Screening", E1479="Utilization Rate (per 100,000 patients)"),
SUMIFS(COL!$D:$D,COL!$A:$A,C1479,COL!$G:$G, D1479),
IF(AND(A1479="Cervical Cancer Screening", E1479="Utilization Rate (per 100,000 patients)"),
SUMIFS(CERV!$D:$D,CERV!$A:$A,C1479,CERV!$G:$G,D1479),
IF(AND(A1479="Cancer Screening for CKD patients", E1479="Utilization Rate (per 100,000 patients)"),
SUMIFS(CANSCRN!$D:$D,CANSCRN!$A:$A,C1479,CANSCRN!$G:$G,D1479),
IF(AND(A1479="PSA Testing", E1479="Cost per service ($USD)"),
SUMIFS(PSA!$E:$E,PSA!$A:$A,C1479,PSA!$G:$G,D1479),
IF(AND(A1479="Colorectal Cancer Screening", E1479="Cost per service ($USD)"),
SUMIFS(COL!$E:$E,COL!$A:$A,C1479,COL!$G:$G,D1479),
IF(AND(A1479="Cervical Cancer Screening", E1479="Cost per service ($USD)"),
SUMIFS(CERV!$E:$E,CERV!$A:$A,C1479,CERV!$G:$G,D1479),
IF(AND(A1479="Cancer Screening for CKD patients", E1479="Cost per service ($USD)"),
SUMIFS(CANSCRN!$E:$E,CANSCRN!$A:$A,C1479,CANSCRN!$G:$G,D1479),
IF(AND(A1479="PSA Testing", E1479="Total Expenditure ($USD per 100,000 patients)"),
SUMIFS(PSA!$F:$F,PSA!$A:$A,C1479,PSA!$G:$G,D1479),
IF(AND(A1479="Colorectal Cancer Screening", E1479="Total Expenditure ($USD per 100,000 patients)"),
SUMIFS(COL!$F:$F,COL!$A:$A,C1479,COL!$G:$G,D1479),
IF(AND(A1479="Cervical Cancer Screening", E1479="Total Expenditure ($USD per 100,000 patients)"),
SUMIFS(CERV!$F:$F,CERV!$A:$A,C1479,CERV!$G:$G,D1479),
SUMIFS(CANSCRN!$F:$F,CANSCRN!$A:$A,C1479,CANSCRN!$G:$G,D1479))))))))))))</f>
        <v>4295.450943097163</v>
      </c>
    </row>
    <row r="1480" spans="1:6" x14ac:dyDescent="0.2">
      <c r="A1480" s="24" t="s">
        <v>105</v>
      </c>
      <c r="B1480" s="24" t="s">
        <v>101</v>
      </c>
      <c r="C1480" s="24" t="s">
        <v>62</v>
      </c>
      <c r="D1480" s="24">
        <v>2013</v>
      </c>
      <c r="E1480" s="24" t="s">
        <v>102</v>
      </c>
      <c r="F1480">
        <f>IF(AND(A1480="PSA Testing", E1480= "Utilization Rate (per 100,000 patients)"),
SUMIFS(PSA!$D:$D,PSA!$A:$A,C1480,PSA!$G:$G,D1480),
IF(AND(A1480="Colorectal Cancer Screening", E1480="Utilization Rate (per 100,000 patients)"),
SUMIFS(COL!$D:$D,COL!$A:$A,C1480,COL!$G:$G, D1480),
IF(AND(A1480="Cervical Cancer Screening", E1480="Utilization Rate (per 100,000 patients)"),
SUMIFS(CERV!$D:$D,CERV!$A:$A,C1480,CERV!$G:$G,D1480),
IF(AND(A1480="Cancer Screening for CKD patients", E1480="Utilization Rate (per 100,000 patients)"),
SUMIFS(CANSCRN!$D:$D,CANSCRN!$A:$A,C1480,CANSCRN!$G:$G,D1480),
IF(AND(A1480="PSA Testing", E1480="Cost per service ($USD)"),
SUMIFS(PSA!$E:$E,PSA!$A:$A,C1480,PSA!$G:$G,D1480),
IF(AND(A1480="Colorectal Cancer Screening", E1480="Cost per service ($USD)"),
SUMIFS(COL!$E:$E,COL!$A:$A,C1480,COL!$G:$G,D1480),
IF(AND(A1480="Cervical Cancer Screening", E1480="Cost per service ($USD)"),
SUMIFS(CERV!$E:$E,CERV!$A:$A,C1480,CERV!$G:$G,D1480),
IF(AND(A1480="Cancer Screening for CKD patients", E1480="Cost per service ($USD)"),
SUMIFS(CANSCRN!$E:$E,CANSCRN!$A:$A,C1480,CANSCRN!$G:$G,D1480),
IF(AND(A1480="PSA Testing", E1480="Total Expenditure ($USD per 100,000 patients)"),
SUMIFS(PSA!$F:$F,PSA!$A:$A,C1480,PSA!$G:$G,D1480),
IF(AND(A1480="Colorectal Cancer Screening", E1480="Total Expenditure ($USD per 100,000 patients)"),
SUMIFS(COL!$F:$F,COL!$A:$A,C1480,COL!$G:$G,D1480),
IF(AND(A1480="Cervical Cancer Screening", E1480="Total Expenditure ($USD per 100,000 patients)"),
SUMIFS(CERV!$F:$F,CERV!$A:$A,C1480,CERV!$G:$G,D1480),
SUMIFS(CANSCRN!$F:$F,CANSCRN!$A:$A,C1480,CANSCRN!$G:$G,D1480))))))))))))</f>
        <v>3584.5328817386398</v>
      </c>
    </row>
    <row r="1481" spans="1:6" x14ac:dyDescent="0.2">
      <c r="A1481" s="24" t="s">
        <v>105</v>
      </c>
      <c r="B1481" s="24" t="s">
        <v>101</v>
      </c>
      <c r="C1481" s="24" t="s">
        <v>62</v>
      </c>
      <c r="D1481" s="24">
        <v>2014</v>
      </c>
      <c r="E1481" s="24" t="s">
        <v>102</v>
      </c>
      <c r="F1481">
        <f>IF(AND(A1481="PSA Testing", E1481= "Utilization Rate (per 100,000 patients)"),
SUMIFS(PSA!$D:$D,PSA!$A:$A,C1481,PSA!$G:$G,D1481),
IF(AND(A1481="Colorectal Cancer Screening", E1481="Utilization Rate (per 100,000 patients)"),
SUMIFS(COL!$D:$D,COL!$A:$A,C1481,COL!$G:$G, D1481),
IF(AND(A1481="Cervical Cancer Screening", E1481="Utilization Rate (per 100,000 patients)"),
SUMIFS(CERV!$D:$D,CERV!$A:$A,C1481,CERV!$G:$G,D1481),
IF(AND(A1481="Cancer Screening for CKD patients", E1481="Utilization Rate (per 100,000 patients)"),
SUMIFS(CANSCRN!$D:$D,CANSCRN!$A:$A,C1481,CANSCRN!$G:$G,D1481),
IF(AND(A1481="PSA Testing", E1481="Cost per service ($USD)"),
SUMIFS(PSA!$E:$E,PSA!$A:$A,C1481,PSA!$G:$G,D1481),
IF(AND(A1481="Colorectal Cancer Screening", E1481="Cost per service ($USD)"),
SUMIFS(COL!$E:$E,COL!$A:$A,C1481,COL!$G:$G,D1481),
IF(AND(A1481="Cervical Cancer Screening", E1481="Cost per service ($USD)"),
SUMIFS(CERV!$E:$E,CERV!$A:$A,C1481,CERV!$G:$G,D1481),
IF(AND(A1481="Cancer Screening for CKD patients", E1481="Cost per service ($USD)"),
SUMIFS(CANSCRN!$E:$E,CANSCRN!$A:$A,C1481,CANSCRN!$G:$G,D1481),
IF(AND(A1481="PSA Testing", E1481="Total Expenditure ($USD per 100,000 patients)"),
SUMIFS(PSA!$F:$F,PSA!$A:$A,C1481,PSA!$G:$G,D1481),
IF(AND(A1481="Colorectal Cancer Screening", E1481="Total Expenditure ($USD per 100,000 patients)"),
SUMIFS(COL!$F:$F,COL!$A:$A,C1481,COL!$G:$G,D1481),
IF(AND(A1481="Cervical Cancer Screening", E1481="Total Expenditure ($USD per 100,000 patients)"),
SUMIFS(CERV!$F:$F,CERV!$A:$A,C1481,CERV!$G:$G,D1481),
SUMIFS(CANSCRN!$F:$F,CANSCRN!$A:$A,C1481,CANSCRN!$G:$G,D1481))))))))))))</f>
        <v>3006.1770761839393</v>
      </c>
    </row>
    <row r="1482" spans="1:6" x14ac:dyDescent="0.2">
      <c r="A1482" s="24" t="s">
        <v>105</v>
      </c>
      <c r="B1482" s="24" t="s">
        <v>101</v>
      </c>
      <c r="C1482" s="24" t="s">
        <v>62</v>
      </c>
      <c r="D1482" s="24">
        <v>2015</v>
      </c>
      <c r="E1482" s="24" t="s">
        <v>102</v>
      </c>
      <c r="F1482">
        <f>IF(AND(A1482="PSA Testing", E1482= "Utilization Rate (per 100,000 patients)"),
SUMIFS(PSA!$D:$D,PSA!$A:$A,C1482,PSA!$G:$G,D1482),
IF(AND(A1482="Colorectal Cancer Screening", E1482="Utilization Rate (per 100,000 patients)"),
SUMIFS(COL!$D:$D,COL!$A:$A,C1482,COL!$G:$G, D1482),
IF(AND(A1482="Cervical Cancer Screening", E1482="Utilization Rate (per 100,000 patients)"),
SUMIFS(CERV!$D:$D,CERV!$A:$A,C1482,CERV!$G:$G,D1482),
IF(AND(A1482="Cancer Screening for CKD patients", E1482="Utilization Rate (per 100,000 patients)"),
SUMIFS(CANSCRN!$D:$D,CANSCRN!$A:$A,C1482,CANSCRN!$G:$G,D1482),
IF(AND(A1482="PSA Testing", E1482="Cost per service ($USD)"),
SUMIFS(PSA!$E:$E,PSA!$A:$A,C1482,PSA!$G:$G,D1482),
IF(AND(A1482="Colorectal Cancer Screening", E1482="Cost per service ($USD)"),
SUMIFS(COL!$E:$E,COL!$A:$A,C1482,COL!$G:$G,D1482),
IF(AND(A1482="Cervical Cancer Screening", E1482="Cost per service ($USD)"),
SUMIFS(CERV!$E:$E,CERV!$A:$A,C1482,CERV!$G:$G,D1482),
IF(AND(A1482="Cancer Screening for CKD patients", E1482="Cost per service ($USD)"),
SUMIFS(CANSCRN!$E:$E,CANSCRN!$A:$A,C1482,CANSCRN!$G:$G,D1482),
IF(AND(A1482="PSA Testing", E1482="Total Expenditure ($USD per 100,000 patients)"),
SUMIFS(PSA!$F:$F,PSA!$A:$A,C1482,PSA!$G:$G,D1482),
IF(AND(A1482="Colorectal Cancer Screening", E1482="Total Expenditure ($USD per 100,000 patients)"),
SUMIFS(COL!$F:$F,COL!$A:$A,C1482,COL!$G:$G,D1482),
IF(AND(A1482="Cervical Cancer Screening", E1482="Total Expenditure ($USD per 100,000 patients)"),
SUMIFS(CERV!$F:$F,CERV!$A:$A,C1482,CERV!$G:$G,D1482),
SUMIFS(CANSCRN!$F:$F,CANSCRN!$A:$A,C1482,CANSCRN!$G:$G,D1482))))))))))))</f>
        <v>3394.4243675787302</v>
      </c>
    </row>
    <row r="1483" spans="1:6" x14ac:dyDescent="0.2">
      <c r="A1483" s="24" t="s">
        <v>105</v>
      </c>
      <c r="B1483" s="24" t="s">
        <v>101</v>
      </c>
      <c r="C1483" s="24" t="s">
        <v>62</v>
      </c>
      <c r="D1483" s="24">
        <v>2016</v>
      </c>
      <c r="E1483" s="24" t="s">
        <v>102</v>
      </c>
      <c r="F1483">
        <f>IF(AND(A1483="PSA Testing", E1483= "Utilization Rate (per 100,000 patients)"),
SUMIFS(PSA!$D:$D,PSA!$A:$A,C1483,PSA!$G:$G,D1483),
IF(AND(A1483="Colorectal Cancer Screening", E1483="Utilization Rate (per 100,000 patients)"),
SUMIFS(COL!$D:$D,COL!$A:$A,C1483,COL!$G:$G, D1483),
IF(AND(A1483="Cervical Cancer Screening", E1483="Utilization Rate (per 100,000 patients)"),
SUMIFS(CERV!$D:$D,CERV!$A:$A,C1483,CERV!$G:$G,D1483),
IF(AND(A1483="Cancer Screening for CKD patients", E1483="Utilization Rate (per 100,000 patients)"),
SUMIFS(CANSCRN!$D:$D,CANSCRN!$A:$A,C1483,CANSCRN!$G:$G,D1483),
IF(AND(A1483="PSA Testing", E1483="Cost per service ($USD)"),
SUMIFS(PSA!$E:$E,PSA!$A:$A,C1483,PSA!$G:$G,D1483),
IF(AND(A1483="Colorectal Cancer Screening", E1483="Cost per service ($USD)"),
SUMIFS(COL!$E:$E,COL!$A:$A,C1483,COL!$G:$G,D1483),
IF(AND(A1483="Cervical Cancer Screening", E1483="Cost per service ($USD)"),
SUMIFS(CERV!$E:$E,CERV!$A:$A,C1483,CERV!$G:$G,D1483),
IF(AND(A1483="Cancer Screening for CKD patients", E1483="Cost per service ($USD)"),
SUMIFS(CANSCRN!$E:$E,CANSCRN!$A:$A,C1483,CANSCRN!$G:$G,D1483),
IF(AND(A1483="PSA Testing", E1483="Total Expenditure ($USD per 100,000 patients)"),
SUMIFS(PSA!$F:$F,PSA!$A:$A,C1483,PSA!$G:$G,D1483),
IF(AND(A1483="Colorectal Cancer Screening", E1483="Total Expenditure ($USD per 100,000 patients)"),
SUMIFS(COL!$F:$F,COL!$A:$A,C1483,COL!$G:$G,D1483),
IF(AND(A1483="Cervical Cancer Screening", E1483="Total Expenditure ($USD per 100,000 patients)"),
SUMIFS(CERV!$F:$F,CERV!$A:$A,C1483,CERV!$G:$G,D1483),
SUMIFS(CANSCRN!$F:$F,CANSCRN!$A:$A,C1483,CANSCRN!$G:$G,D1483))))))))))))</f>
        <v>3151.5422440768889</v>
      </c>
    </row>
    <row r="1484" spans="1:6" x14ac:dyDescent="0.2">
      <c r="A1484" s="24" t="s">
        <v>105</v>
      </c>
      <c r="B1484" s="24" t="s">
        <v>101</v>
      </c>
      <c r="C1484" s="24" t="s">
        <v>62</v>
      </c>
      <c r="D1484" s="24">
        <v>2017</v>
      </c>
      <c r="E1484" s="24" t="s">
        <v>102</v>
      </c>
      <c r="F1484">
        <f>IF(AND(A1484="PSA Testing", E1484= "Utilization Rate (per 100,000 patients)"),
SUMIFS(PSA!$D:$D,PSA!$A:$A,C1484,PSA!$G:$G,D1484),
IF(AND(A1484="Colorectal Cancer Screening", E1484="Utilization Rate (per 100,000 patients)"),
SUMIFS(COL!$D:$D,COL!$A:$A,C1484,COL!$G:$G, D1484),
IF(AND(A1484="Cervical Cancer Screening", E1484="Utilization Rate (per 100,000 patients)"),
SUMIFS(CERV!$D:$D,CERV!$A:$A,C1484,CERV!$G:$G,D1484),
IF(AND(A1484="Cancer Screening for CKD patients", E1484="Utilization Rate (per 100,000 patients)"),
SUMIFS(CANSCRN!$D:$D,CANSCRN!$A:$A,C1484,CANSCRN!$G:$G,D1484),
IF(AND(A1484="PSA Testing", E1484="Cost per service ($USD)"),
SUMIFS(PSA!$E:$E,PSA!$A:$A,C1484,PSA!$G:$G,D1484),
IF(AND(A1484="Colorectal Cancer Screening", E1484="Cost per service ($USD)"),
SUMIFS(COL!$E:$E,COL!$A:$A,C1484,COL!$G:$G,D1484),
IF(AND(A1484="Cervical Cancer Screening", E1484="Cost per service ($USD)"),
SUMIFS(CERV!$E:$E,CERV!$A:$A,C1484,CERV!$G:$G,D1484),
IF(AND(A1484="Cancer Screening for CKD patients", E1484="Cost per service ($USD)"),
SUMIFS(CANSCRN!$E:$E,CANSCRN!$A:$A,C1484,CANSCRN!$G:$G,D1484),
IF(AND(A1484="PSA Testing", E1484="Total Expenditure ($USD per 100,000 patients)"),
SUMIFS(PSA!$F:$F,PSA!$A:$A,C1484,PSA!$G:$G,D1484),
IF(AND(A1484="Colorectal Cancer Screening", E1484="Total Expenditure ($USD per 100,000 patients)"),
SUMIFS(COL!$F:$F,COL!$A:$A,C1484,COL!$G:$G,D1484),
IF(AND(A1484="Cervical Cancer Screening", E1484="Total Expenditure ($USD per 100,000 patients)"),
SUMIFS(CERV!$F:$F,CERV!$A:$A,C1484,CERV!$G:$G,D1484),
SUMIFS(CANSCRN!$F:$F,CANSCRN!$A:$A,C1484,CANSCRN!$G:$G,D1484))))))))))))</f>
        <v>3195.0333131435491</v>
      </c>
    </row>
    <row r="1485" spans="1:6" x14ac:dyDescent="0.2">
      <c r="A1485" s="24" t="s">
        <v>105</v>
      </c>
      <c r="B1485" s="24" t="s">
        <v>101</v>
      </c>
      <c r="C1485" s="24" t="s">
        <v>62</v>
      </c>
      <c r="D1485" s="24">
        <v>2018</v>
      </c>
      <c r="E1485" s="24" t="s">
        <v>102</v>
      </c>
      <c r="F1485">
        <f>IF(AND(A1485="PSA Testing", E1485= "Utilization Rate (per 100,000 patients)"),
SUMIFS(PSA!$D:$D,PSA!$A:$A,C1485,PSA!$G:$G,D1485),
IF(AND(A1485="Colorectal Cancer Screening", E1485="Utilization Rate (per 100,000 patients)"),
SUMIFS(COL!$D:$D,COL!$A:$A,C1485,COL!$G:$G, D1485),
IF(AND(A1485="Cervical Cancer Screening", E1485="Utilization Rate (per 100,000 patients)"),
SUMIFS(CERV!$D:$D,CERV!$A:$A,C1485,CERV!$G:$G,D1485),
IF(AND(A1485="Cancer Screening for CKD patients", E1485="Utilization Rate (per 100,000 patients)"),
SUMIFS(CANSCRN!$D:$D,CANSCRN!$A:$A,C1485,CANSCRN!$G:$G,D1485),
IF(AND(A1485="PSA Testing", E1485="Cost per service ($USD)"),
SUMIFS(PSA!$E:$E,PSA!$A:$A,C1485,PSA!$G:$G,D1485),
IF(AND(A1485="Colorectal Cancer Screening", E1485="Cost per service ($USD)"),
SUMIFS(COL!$E:$E,COL!$A:$A,C1485,COL!$G:$G,D1485),
IF(AND(A1485="Cervical Cancer Screening", E1485="Cost per service ($USD)"),
SUMIFS(CERV!$E:$E,CERV!$A:$A,C1485,CERV!$G:$G,D1485),
IF(AND(A1485="Cancer Screening for CKD patients", E1485="Cost per service ($USD)"),
SUMIFS(CANSCRN!$E:$E,CANSCRN!$A:$A,C1485,CANSCRN!$G:$G,D1485),
IF(AND(A1485="PSA Testing", E1485="Total Expenditure ($USD per 100,000 patients)"),
SUMIFS(PSA!$F:$F,PSA!$A:$A,C1485,PSA!$G:$G,D1485),
IF(AND(A1485="Colorectal Cancer Screening", E1485="Total Expenditure ($USD per 100,000 patients)"),
SUMIFS(COL!$F:$F,COL!$A:$A,C1485,COL!$G:$G,D1485),
IF(AND(A1485="Cervical Cancer Screening", E1485="Total Expenditure ($USD per 100,000 patients)"),
SUMIFS(CERV!$F:$F,CERV!$A:$A,C1485,CERV!$G:$G,D1485),
SUMIFS(CANSCRN!$F:$F,CANSCRN!$A:$A,C1485,CANSCRN!$G:$G,D1485))))))))))))</f>
        <v>2739.3617021276596</v>
      </c>
    </row>
    <row r="1486" spans="1:6" x14ac:dyDescent="0.2">
      <c r="A1486" s="24" t="s">
        <v>105</v>
      </c>
      <c r="B1486" s="24" t="s">
        <v>101</v>
      </c>
      <c r="C1486" s="24" t="s">
        <v>62</v>
      </c>
      <c r="D1486" s="24">
        <v>2019</v>
      </c>
      <c r="E1486" s="24" t="s">
        <v>102</v>
      </c>
      <c r="F1486">
        <f>IF(AND(A1486="PSA Testing", E1486= "Utilization Rate (per 100,000 patients)"),
SUMIFS(PSA!$D:$D,PSA!$A:$A,C1486,PSA!$G:$G,D1486),
IF(AND(A1486="Colorectal Cancer Screening", E1486="Utilization Rate (per 100,000 patients)"),
SUMIFS(COL!$D:$D,COL!$A:$A,C1486,COL!$G:$G, D1486),
IF(AND(A1486="Cervical Cancer Screening", E1486="Utilization Rate (per 100,000 patients)"),
SUMIFS(CERV!$D:$D,CERV!$A:$A,C1486,CERV!$G:$G,D1486),
IF(AND(A1486="Cancer Screening for CKD patients", E1486="Utilization Rate (per 100,000 patients)"),
SUMIFS(CANSCRN!$D:$D,CANSCRN!$A:$A,C1486,CANSCRN!$G:$G,D1486),
IF(AND(A1486="PSA Testing", E1486="Cost per service ($USD)"),
SUMIFS(PSA!$E:$E,PSA!$A:$A,C1486,PSA!$G:$G,D1486),
IF(AND(A1486="Colorectal Cancer Screening", E1486="Cost per service ($USD)"),
SUMIFS(COL!$E:$E,COL!$A:$A,C1486,COL!$G:$G,D1486),
IF(AND(A1486="Cervical Cancer Screening", E1486="Cost per service ($USD)"),
SUMIFS(CERV!$E:$E,CERV!$A:$A,C1486,CERV!$G:$G,D1486),
IF(AND(A1486="Cancer Screening for CKD patients", E1486="Cost per service ($USD)"),
SUMIFS(CANSCRN!$E:$E,CANSCRN!$A:$A,C1486,CANSCRN!$G:$G,D1486),
IF(AND(A1486="PSA Testing", E1486="Total Expenditure ($USD per 100,000 patients)"),
SUMIFS(PSA!$F:$F,PSA!$A:$A,C1486,PSA!$G:$G,D1486),
IF(AND(A1486="Colorectal Cancer Screening", E1486="Total Expenditure ($USD per 100,000 patients)"),
SUMIFS(COL!$F:$F,COL!$A:$A,C1486,COL!$G:$G,D1486),
IF(AND(A1486="Cervical Cancer Screening", E1486="Total Expenditure ($USD per 100,000 patients)"),
SUMIFS(CERV!$F:$F,CERV!$A:$A,C1486,CERV!$G:$G,D1486),
SUMIFS(CANSCRN!$F:$F,CANSCRN!$A:$A,C1486,CANSCRN!$G:$G,D1486))))))))))))</f>
        <v>2451.1840465309515</v>
      </c>
    </row>
    <row r="1487" spans="1:6" x14ac:dyDescent="0.2">
      <c r="A1487" s="24" t="s">
        <v>105</v>
      </c>
      <c r="B1487" s="24" t="s">
        <v>101</v>
      </c>
      <c r="C1487" s="24" t="s">
        <v>63</v>
      </c>
      <c r="D1487" s="24">
        <v>2009</v>
      </c>
      <c r="E1487" s="24" t="s">
        <v>102</v>
      </c>
      <c r="F1487">
        <f>IF(AND(A1487="PSA Testing", E1487= "Utilization Rate (per 100,000 patients)"),
SUMIFS(PSA!$D:$D,PSA!$A:$A,C1487,PSA!$G:$G,D1487),
IF(AND(A1487="Colorectal Cancer Screening", E1487="Utilization Rate (per 100,000 patients)"),
SUMIFS(COL!$D:$D,COL!$A:$A,C1487,COL!$G:$G, D1487),
IF(AND(A1487="Cervical Cancer Screening", E1487="Utilization Rate (per 100,000 patients)"),
SUMIFS(CERV!$D:$D,CERV!$A:$A,C1487,CERV!$G:$G,D1487),
IF(AND(A1487="Cancer Screening for CKD patients", E1487="Utilization Rate (per 100,000 patients)"),
SUMIFS(CANSCRN!$D:$D,CANSCRN!$A:$A,C1487,CANSCRN!$G:$G,D1487),
IF(AND(A1487="PSA Testing", E1487="Cost per service ($USD)"),
SUMIFS(PSA!$E:$E,PSA!$A:$A,C1487,PSA!$G:$G,D1487),
IF(AND(A1487="Colorectal Cancer Screening", E1487="Cost per service ($USD)"),
SUMIFS(COL!$E:$E,COL!$A:$A,C1487,COL!$G:$G,D1487),
IF(AND(A1487="Cervical Cancer Screening", E1487="Cost per service ($USD)"),
SUMIFS(CERV!$E:$E,CERV!$A:$A,C1487,CERV!$G:$G,D1487),
IF(AND(A1487="Cancer Screening for CKD patients", E1487="Cost per service ($USD)"),
SUMIFS(CANSCRN!$E:$E,CANSCRN!$A:$A,C1487,CANSCRN!$G:$G,D1487),
IF(AND(A1487="PSA Testing", E1487="Total Expenditure ($USD per 100,000 patients)"),
SUMIFS(PSA!$F:$F,PSA!$A:$A,C1487,PSA!$G:$G,D1487),
IF(AND(A1487="Colorectal Cancer Screening", E1487="Total Expenditure ($USD per 100,000 patients)"),
SUMIFS(COL!$F:$F,COL!$A:$A,C1487,COL!$G:$G,D1487),
IF(AND(A1487="Cervical Cancer Screening", E1487="Total Expenditure ($USD per 100,000 patients)"),
SUMIFS(CERV!$F:$F,CERV!$A:$A,C1487,CERV!$G:$G,D1487),
SUMIFS(CANSCRN!$F:$F,CANSCRN!$A:$A,C1487,CANSCRN!$G:$G,D1487))))))))))))</f>
        <v>7293.9316070369641</v>
      </c>
    </row>
    <row r="1488" spans="1:6" x14ac:dyDescent="0.2">
      <c r="A1488" s="24" t="s">
        <v>105</v>
      </c>
      <c r="B1488" s="24" t="s">
        <v>101</v>
      </c>
      <c r="C1488" s="24" t="s">
        <v>63</v>
      </c>
      <c r="D1488" s="24">
        <v>2010</v>
      </c>
      <c r="E1488" s="24" t="s">
        <v>102</v>
      </c>
      <c r="F1488">
        <f>IF(AND(A1488="PSA Testing", E1488= "Utilization Rate (per 100,000 patients)"),
SUMIFS(PSA!$D:$D,PSA!$A:$A,C1488,PSA!$G:$G,D1488),
IF(AND(A1488="Colorectal Cancer Screening", E1488="Utilization Rate (per 100,000 patients)"),
SUMIFS(COL!$D:$D,COL!$A:$A,C1488,COL!$G:$G, D1488),
IF(AND(A1488="Cervical Cancer Screening", E1488="Utilization Rate (per 100,000 patients)"),
SUMIFS(CERV!$D:$D,CERV!$A:$A,C1488,CERV!$G:$G,D1488),
IF(AND(A1488="Cancer Screening for CKD patients", E1488="Utilization Rate (per 100,000 patients)"),
SUMIFS(CANSCRN!$D:$D,CANSCRN!$A:$A,C1488,CANSCRN!$G:$G,D1488),
IF(AND(A1488="PSA Testing", E1488="Cost per service ($USD)"),
SUMIFS(PSA!$E:$E,PSA!$A:$A,C1488,PSA!$G:$G,D1488),
IF(AND(A1488="Colorectal Cancer Screening", E1488="Cost per service ($USD)"),
SUMIFS(COL!$E:$E,COL!$A:$A,C1488,COL!$G:$G,D1488),
IF(AND(A1488="Cervical Cancer Screening", E1488="Cost per service ($USD)"),
SUMIFS(CERV!$E:$E,CERV!$A:$A,C1488,CERV!$G:$G,D1488),
IF(AND(A1488="Cancer Screening for CKD patients", E1488="Cost per service ($USD)"),
SUMIFS(CANSCRN!$E:$E,CANSCRN!$A:$A,C1488,CANSCRN!$G:$G,D1488),
IF(AND(A1488="PSA Testing", E1488="Total Expenditure ($USD per 100,000 patients)"),
SUMIFS(PSA!$F:$F,PSA!$A:$A,C1488,PSA!$G:$G,D1488),
IF(AND(A1488="Colorectal Cancer Screening", E1488="Total Expenditure ($USD per 100,000 patients)"),
SUMIFS(COL!$F:$F,COL!$A:$A,C1488,COL!$G:$G,D1488),
IF(AND(A1488="Cervical Cancer Screening", E1488="Total Expenditure ($USD per 100,000 patients)"),
SUMIFS(CERV!$F:$F,CERV!$A:$A,C1488,CERV!$G:$G,D1488),
SUMIFS(CANSCRN!$F:$F,CANSCRN!$A:$A,C1488,CANSCRN!$G:$G,D1488))))))))))))</f>
        <v>7056.6578032317448</v>
      </c>
    </row>
    <row r="1489" spans="1:6" x14ac:dyDescent="0.2">
      <c r="A1489" s="24" t="s">
        <v>105</v>
      </c>
      <c r="B1489" s="24" t="s">
        <v>101</v>
      </c>
      <c r="C1489" s="24" t="s">
        <v>63</v>
      </c>
      <c r="D1489" s="24">
        <v>2011</v>
      </c>
      <c r="E1489" s="24" t="s">
        <v>102</v>
      </c>
      <c r="F1489">
        <f>IF(AND(A1489="PSA Testing", E1489= "Utilization Rate (per 100,000 patients)"),
SUMIFS(PSA!$D:$D,PSA!$A:$A,C1489,PSA!$G:$G,D1489),
IF(AND(A1489="Colorectal Cancer Screening", E1489="Utilization Rate (per 100,000 patients)"),
SUMIFS(COL!$D:$D,COL!$A:$A,C1489,COL!$G:$G, D1489),
IF(AND(A1489="Cervical Cancer Screening", E1489="Utilization Rate (per 100,000 patients)"),
SUMIFS(CERV!$D:$D,CERV!$A:$A,C1489,CERV!$G:$G,D1489),
IF(AND(A1489="Cancer Screening for CKD patients", E1489="Utilization Rate (per 100,000 patients)"),
SUMIFS(CANSCRN!$D:$D,CANSCRN!$A:$A,C1489,CANSCRN!$G:$G,D1489),
IF(AND(A1489="PSA Testing", E1489="Cost per service ($USD)"),
SUMIFS(PSA!$E:$E,PSA!$A:$A,C1489,PSA!$G:$G,D1489),
IF(AND(A1489="Colorectal Cancer Screening", E1489="Cost per service ($USD)"),
SUMIFS(COL!$E:$E,COL!$A:$A,C1489,COL!$G:$G,D1489),
IF(AND(A1489="Cervical Cancer Screening", E1489="Cost per service ($USD)"),
SUMIFS(CERV!$E:$E,CERV!$A:$A,C1489,CERV!$G:$G,D1489),
IF(AND(A1489="Cancer Screening for CKD patients", E1489="Cost per service ($USD)"),
SUMIFS(CANSCRN!$E:$E,CANSCRN!$A:$A,C1489,CANSCRN!$G:$G,D1489),
IF(AND(A1489="PSA Testing", E1489="Total Expenditure ($USD per 100,000 patients)"),
SUMIFS(PSA!$F:$F,PSA!$A:$A,C1489,PSA!$G:$G,D1489),
IF(AND(A1489="Colorectal Cancer Screening", E1489="Total Expenditure ($USD per 100,000 patients)"),
SUMIFS(COL!$F:$F,COL!$A:$A,C1489,COL!$G:$G,D1489),
IF(AND(A1489="Cervical Cancer Screening", E1489="Total Expenditure ($USD per 100,000 patients)"),
SUMIFS(CERV!$F:$F,CERV!$A:$A,C1489,CERV!$G:$G,D1489),
SUMIFS(CANSCRN!$F:$F,CANSCRN!$A:$A,C1489,CANSCRN!$G:$G,D1489))))))))))))</f>
        <v>5200.251625078633</v>
      </c>
    </row>
    <row r="1490" spans="1:6" x14ac:dyDescent="0.2">
      <c r="A1490" s="24" t="s">
        <v>105</v>
      </c>
      <c r="B1490" s="24" t="s">
        <v>101</v>
      </c>
      <c r="C1490" s="24" t="s">
        <v>63</v>
      </c>
      <c r="D1490" s="24">
        <v>2012</v>
      </c>
      <c r="E1490" s="24" t="s">
        <v>102</v>
      </c>
      <c r="F1490">
        <f>IF(AND(A1490="PSA Testing", E1490= "Utilization Rate (per 100,000 patients)"),
SUMIFS(PSA!$D:$D,PSA!$A:$A,C1490,PSA!$G:$G,D1490),
IF(AND(A1490="Colorectal Cancer Screening", E1490="Utilization Rate (per 100,000 patients)"),
SUMIFS(COL!$D:$D,COL!$A:$A,C1490,COL!$G:$G, D1490),
IF(AND(A1490="Cervical Cancer Screening", E1490="Utilization Rate (per 100,000 patients)"),
SUMIFS(CERV!$D:$D,CERV!$A:$A,C1490,CERV!$G:$G,D1490),
IF(AND(A1490="Cancer Screening for CKD patients", E1490="Utilization Rate (per 100,000 patients)"),
SUMIFS(CANSCRN!$D:$D,CANSCRN!$A:$A,C1490,CANSCRN!$G:$G,D1490),
IF(AND(A1490="PSA Testing", E1490="Cost per service ($USD)"),
SUMIFS(PSA!$E:$E,PSA!$A:$A,C1490,PSA!$G:$G,D1490),
IF(AND(A1490="Colorectal Cancer Screening", E1490="Cost per service ($USD)"),
SUMIFS(COL!$E:$E,COL!$A:$A,C1490,COL!$G:$G,D1490),
IF(AND(A1490="Cervical Cancer Screening", E1490="Cost per service ($USD)"),
SUMIFS(CERV!$E:$E,CERV!$A:$A,C1490,CERV!$G:$G,D1490),
IF(AND(A1490="Cancer Screening for CKD patients", E1490="Cost per service ($USD)"),
SUMIFS(CANSCRN!$E:$E,CANSCRN!$A:$A,C1490,CANSCRN!$G:$G,D1490),
IF(AND(A1490="PSA Testing", E1490="Total Expenditure ($USD per 100,000 patients)"),
SUMIFS(PSA!$F:$F,PSA!$A:$A,C1490,PSA!$G:$G,D1490),
IF(AND(A1490="Colorectal Cancer Screening", E1490="Total Expenditure ($USD per 100,000 patients)"),
SUMIFS(COL!$F:$F,COL!$A:$A,C1490,COL!$G:$G,D1490),
IF(AND(A1490="Cervical Cancer Screening", E1490="Total Expenditure ($USD per 100,000 patients)"),
SUMIFS(CERV!$F:$F,CERV!$A:$A,C1490,CERV!$G:$G,D1490),
SUMIFS(CANSCRN!$F:$F,CANSCRN!$A:$A,C1490,CANSCRN!$G:$G,D1490))))))))))))</f>
        <v>4680.2501513011903</v>
      </c>
    </row>
    <row r="1491" spans="1:6" x14ac:dyDescent="0.2">
      <c r="A1491" s="24" t="s">
        <v>105</v>
      </c>
      <c r="B1491" s="24" t="s">
        <v>101</v>
      </c>
      <c r="C1491" s="24" t="s">
        <v>63</v>
      </c>
      <c r="D1491" s="24">
        <v>2013</v>
      </c>
      <c r="E1491" s="24" t="s">
        <v>102</v>
      </c>
      <c r="F1491">
        <f>IF(AND(A1491="PSA Testing", E1491= "Utilization Rate (per 100,000 patients)"),
SUMIFS(PSA!$D:$D,PSA!$A:$A,C1491,PSA!$G:$G,D1491),
IF(AND(A1491="Colorectal Cancer Screening", E1491="Utilization Rate (per 100,000 patients)"),
SUMIFS(COL!$D:$D,COL!$A:$A,C1491,COL!$G:$G, D1491),
IF(AND(A1491="Cervical Cancer Screening", E1491="Utilization Rate (per 100,000 patients)"),
SUMIFS(CERV!$D:$D,CERV!$A:$A,C1491,CERV!$G:$G,D1491),
IF(AND(A1491="Cancer Screening for CKD patients", E1491="Utilization Rate (per 100,000 patients)"),
SUMIFS(CANSCRN!$D:$D,CANSCRN!$A:$A,C1491,CANSCRN!$G:$G,D1491),
IF(AND(A1491="PSA Testing", E1491="Cost per service ($USD)"),
SUMIFS(PSA!$E:$E,PSA!$A:$A,C1491,PSA!$G:$G,D1491),
IF(AND(A1491="Colorectal Cancer Screening", E1491="Cost per service ($USD)"),
SUMIFS(COL!$E:$E,COL!$A:$A,C1491,COL!$G:$G,D1491),
IF(AND(A1491="Cervical Cancer Screening", E1491="Cost per service ($USD)"),
SUMIFS(CERV!$E:$E,CERV!$A:$A,C1491,CERV!$G:$G,D1491),
IF(AND(A1491="Cancer Screening for CKD patients", E1491="Cost per service ($USD)"),
SUMIFS(CANSCRN!$E:$E,CANSCRN!$A:$A,C1491,CANSCRN!$G:$G,D1491),
IF(AND(A1491="PSA Testing", E1491="Total Expenditure ($USD per 100,000 patients)"),
SUMIFS(PSA!$F:$F,PSA!$A:$A,C1491,PSA!$G:$G,D1491),
IF(AND(A1491="Colorectal Cancer Screening", E1491="Total Expenditure ($USD per 100,000 patients)"),
SUMIFS(COL!$F:$F,COL!$A:$A,C1491,COL!$G:$G,D1491),
IF(AND(A1491="Cervical Cancer Screening", E1491="Total Expenditure ($USD per 100,000 patients)"),
SUMIFS(CERV!$F:$F,CERV!$A:$A,C1491,CERV!$G:$G,D1491),
SUMIFS(CANSCRN!$F:$F,CANSCRN!$A:$A,C1491,CANSCRN!$G:$G,D1491))))))))))))</f>
        <v>4345.3617986019271</v>
      </c>
    </row>
    <row r="1492" spans="1:6" x14ac:dyDescent="0.2">
      <c r="A1492" s="24" t="s">
        <v>105</v>
      </c>
      <c r="B1492" s="24" t="s">
        <v>101</v>
      </c>
      <c r="C1492" s="24" t="s">
        <v>63</v>
      </c>
      <c r="D1492" s="24">
        <v>2014</v>
      </c>
      <c r="E1492" s="24" t="s">
        <v>102</v>
      </c>
      <c r="F1492">
        <f>IF(AND(A1492="PSA Testing", E1492= "Utilization Rate (per 100,000 patients)"),
SUMIFS(PSA!$D:$D,PSA!$A:$A,C1492,PSA!$G:$G,D1492),
IF(AND(A1492="Colorectal Cancer Screening", E1492="Utilization Rate (per 100,000 patients)"),
SUMIFS(COL!$D:$D,COL!$A:$A,C1492,COL!$G:$G, D1492),
IF(AND(A1492="Cervical Cancer Screening", E1492="Utilization Rate (per 100,000 patients)"),
SUMIFS(CERV!$D:$D,CERV!$A:$A,C1492,CERV!$G:$G,D1492),
IF(AND(A1492="Cancer Screening for CKD patients", E1492="Utilization Rate (per 100,000 patients)"),
SUMIFS(CANSCRN!$D:$D,CANSCRN!$A:$A,C1492,CANSCRN!$G:$G,D1492),
IF(AND(A1492="PSA Testing", E1492="Cost per service ($USD)"),
SUMIFS(PSA!$E:$E,PSA!$A:$A,C1492,PSA!$G:$G,D1492),
IF(AND(A1492="Colorectal Cancer Screening", E1492="Cost per service ($USD)"),
SUMIFS(COL!$E:$E,COL!$A:$A,C1492,COL!$G:$G,D1492),
IF(AND(A1492="Cervical Cancer Screening", E1492="Cost per service ($USD)"),
SUMIFS(CERV!$E:$E,CERV!$A:$A,C1492,CERV!$G:$G,D1492),
IF(AND(A1492="Cancer Screening for CKD patients", E1492="Cost per service ($USD)"),
SUMIFS(CANSCRN!$E:$E,CANSCRN!$A:$A,C1492,CANSCRN!$G:$G,D1492),
IF(AND(A1492="PSA Testing", E1492="Total Expenditure ($USD per 100,000 patients)"),
SUMIFS(PSA!$F:$F,PSA!$A:$A,C1492,PSA!$G:$G,D1492),
IF(AND(A1492="Colorectal Cancer Screening", E1492="Total Expenditure ($USD per 100,000 patients)"),
SUMIFS(COL!$F:$F,COL!$A:$A,C1492,COL!$G:$G,D1492),
IF(AND(A1492="Cervical Cancer Screening", E1492="Total Expenditure ($USD per 100,000 patients)"),
SUMIFS(CERV!$F:$F,CERV!$A:$A,C1492,CERV!$G:$G,D1492),
SUMIFS(CANSCRN!$F:$F,CANSCRN!$A:$A,C1492,CANSCRN!$G:$G,D1492))))))))))))</f>
        <v>3377.2302463891251</v>
      </c>
    </row>
    <row r="1493" spans="1:6" x14ac:dyDescent="0.2">
      <c r="A1493" s="24" t="s">
        <v>105</v>
      </c>
      <c r="B1493" s="24" t="s">
        <v>101</v>
      </c>
      <c r="C1493" s="24" t="s">
        <v>63</v>
      </c>
      <c r="D1493" s="24">
        <v>2015</v>
      </c>
      <c r="E1493" s="24" t="s">
        <v>102</v>
      </c>
      <c r="F1493">
        <f>IF(AND(A1493="PSA Testing", E1493= "Utilization Rate (per 100,000 patients)"),
SUMIFS(PSA!$D:$D,PSA!$A:$A,C1493,PSA!$G:$G,D1493),
IF(AND(A1493="Colorectal Cancer Screening", E1493="Utilization Rate (per 100,000 patients)"),
SUMIFS(COL!$D:$D,COL!$A:$A,C1493,COL!$G:$G, D1493),
IF(AND(A1493="Cervical Cancer Screening", E1493="Utilization Rate (per 100,000 patients)"),
SUMIFS(CERV!$D:$D,CERV!$A:$A,C1493,CERV!$G:$G,D1493),
IF(AND(A1493="Cancer Screening for CKD patients", E1493="Utilization Rate (per 100,000 patients)"),
SUMIFS(CANSCRN!$D:$D,CANSCRN!$A:$A,C1493,CANSCRN!$G:$G,D1493),
IF(AND(A1493="PSA Testing", E1493="Cost per service ($USD)"),
SUMIFS(PSA!$E:$E,PSA!$A:$A,C1493,PSA!$G:$G,D1493),
IF(AND(A1493="Colorectal Cancer Screening", E1493="Cost per service ($USD)"),
SUMIFS(COL!$E:$E,COL!$A:$A,C1493,COL!$G:$G,D1493),
IF(AND(A1493="Cervical Cancer Screening", E1493="Cost per service ($USD)"),
SUMIFS(CERV!$E:$E,CERV!$A:$A,C1493,CERV!$G:$G,D1493),
IF(AND(A1493="Cancer Screening for CKD patients", E1493="Cost per service ($USD)"),
SUMIFS(CANSCRN!$E:$E,CANSCRN!$A:$A,C1493,CANSCRN!$G:$G,D1493),
IF(AND(A1493="PSA Testing", E1493="Total Expenditure ($USD per 100,000 patients)"),
SUMIFS(PSA!$F:$F,PSA!$A:$A,C1493,PSA!$G:$G,D1493),
IF(AND(A1493="Colorectal Cancer Screening", E1493="Total Expenditure ($USD per 100,000 patients)"),
SUMIFS(COL!$F:$F,COL!$A:$A,C1493,COL!$G:$G,D1493),
IF(AND(A1493="Cervical Cancer Screening", E1493="Total Expenditure ($USD per 100,000 patients)"),
SUMIFS(CERV!$F:$F,CERV!$A:$A,C1493,CERV!$G:$G,D1493),
SUMIFS(CANSCRN!$F:$F,CANSCRN!$A:$A,C1493,CANSCRN!$G:$G,D1493))))))))))))</f>
        <v>4041.7649040080832</v>
      </c>
    </row>
    <row r="1494" spans="1:6" x14ac:dyDescent="0.2">
      <c r="A1494" s="24" t="s">
        <v>105</v>
      </c>
      <c r="B1494" s="24" t="s">
        <v>101</v>
      </c>
      <c r="C1494" s="24" t="s">
        <v>63</v>
      </c>
      <c r="D1494" s="24">
        <v>2016</v>
      </c>
      <c r="E1494" s="24" t="s">
        <v>102</v>
      </c>
      <c r="F1494">
        <f>IF(AND(A1494="PSA Testing", E1494= "Utilization Rate (per 100,000 patients)"),
SUMIFS(PSA!$D:$D,PSA!$A:$A,C1494,PSA!$G:$G,D1494),
IF(AND(A1494="Colorectal Cancer Screening", E1494="Utilization Rate (per 100,000 patients)"),
SUMIFS(COL!$D:$D,COL!$A:$A,C1494,COL!$G:$G, D1494),
IF(AND(A1494="Cervical Cancer Screening", E1494="Utilization Rate (per 100,000 patients)"),
SUMIFS(CERV!$D:$D,CERV!$A:$A,C1494,CERV!$G:$G,D1494),
IF(AND(A1494="Cancer Screening for CKD patients", E1494="Utilization Rate (per 100,000 patients)"),
SUMIFS(CANSCRN!$D:$D,CANSCRN!$A:$A,C1494,CANSCRN!$G:$G,D1494),
IF(AND(A1494="PSA Testing", E1494="Cost per service ($USD)"),
SUMIFS(PSA!$E:$E,PSA!$A:$A,C1494,PSA!$G:$G,D1494),
IF(AND(A1494="Colorectal Cancer Screening", E1494="Cost per service ($USD)"),
SUMIFS(COL!$E:$E,COL!$A:$A,C1494,COL!$G:$G,D1494),
IF(AND(A1494="Cervical Cancer Screening", E1494="Cost per service ($USD)"),
SUMIFS(CERV!$E:$E,CERV!$A:$A,C1494,CERV!$G:$G,D1494),
IF(AND(A1494="Cancer Screening for CKD patients", E1494="Cost per service ($USD)"),
SUMIFS(CANSCRN!$E:$E,CANSCRN!$A:$A,C1494,CANSCRN!$G:$G,D1494),
IF(AND(A1494="PSA Testing", E1494="Total Expenditure ($USD per 100,000 patients)"),
SUMIFS(PSA!$F:$F,PSA!$A:$A,C1494,PSA!$G:$G,D1494),
IF(AND(A1494="Colorectal Cancer Screening", E1494="Total Expenditure ($USD per 100,000 patients)"),
SUMIFS(COL!$F:$F,COL!$A:$A,C1494,COL!$G:$G,D1494),
IF(AND(A1494="Cervical Cancer Screening", E1494="Total Expenditure ($USD per 100,000 patients)"),
SUMIFS(CERV!$F:$F,CERV!$A:$A,C1494,CERV!$G:$G,D1494),
SUMIFS(CANSCRN!$F:$F,CANSCRN!$A:$A,C1494,CANSCRN!$G:$G,D1494))))))))))))</f>
        <v>4494.0385203301739</v>
      </c>
    </row>
    <row r="1495" spans="1:6" x14ac:dyDescent="0.2">
      <c r="A1495" s="24" t="s">
        <v>105</v>
      </c>
      <c r="B1495" s="24" t="s">
        <v>101</v>
      </c>
      <c r="C1495" s="24" t="s">
        <v>63</v>
      </c>
      <c r="D1495" s="24">
        <v>2017</v>
      </c>
      <c r="E1495" s="24" t="s">
        <v>102</v>
      </c>
      <c r="F1495">
        <f>IF(AND(A1495="PSA Testing", E1495= "Utilization Rate (per 100,000 patients)"),
SUMIFS(PSA!$D:$D,PSA!$A:$A,C1495,PSA!$G:$G,D1495),
IF(AND(A1495="Colorectal Cancer Screening", E1495="Utilization Rate (per 100,000 patients)"),
SUMIFS(COL!$D:$D,COL!$A:$A,C1495,COL!$G:$G, D1495),
IF(AND(A1495="Cervical Cancer Screening", E1495="Utilization Rate (per 100,000 patients)"),
SUMIFS(CERV!$D:$D,CERV!$A:$A,C1495,CERV!$G:$G,D1495),
IF(AND(A1495="Cancer Screening for CKD patients", E1495="Utilization Rate (per 100,000 patients)"),
SUMIFS(CANSCRN!$D:$D,CANSCRN!$A:$A,C1495,CANSCRN!$G:$G,D1495),
IF(AND(A1495="PSA Testing", E1495="Cost per service ($USD)"),
SUMIFS(PSA!$E:$E,PSA!$A:$A,C1495,PSA!$G:$G,D1495),
IF(AND(A1495="Colorectal Cancer Screening", E1495="Cost per service ($USD)"),
SUMIFS(COL!$E:$E,COL!$A:$A,C1495,COL!$G:$G,D1495),
IF(AND(A1495="Cervical Cancer Screening", E1495="Cost per service ($USD)"),
SUMIFS(CERV!$E:$E,CERV!$A:$A,C1495,CERV!$G:$G,D1495),
IF(AND(A1495="Cancer Screening for CKD patients", E1495="Cost per service ($USD)"),
SUMIFS(CANSCRN!$E:$E,CANSCRN!$A:$A,C1495,CANSCRN!$G:$G,D1495),
IF(AND(A1495="PSA Testing", E1495="Total Expenditure ($USD per 100,000 patients)"),
SUMIFS(PSA!$F:$F,PSA!$A:$A,C1495,PSA!$G:$G,D1495),
IF(AND(A1495="Colorectal Cancer Screening", E1495="Total Expenditure ($USD per 100,000 patients)"),
SUMIFS(COL!$F:$F,COL!$A:$A,C1495,COL!$G:$G,D1495),
IF(AND(A1495="Cervical Cancer Screening", E1495="Total Expenditure ($USD per 100,000 patients)"),
SUMIFS(CERV!$F:$F,CERV!$A:$A,C1495,CERV!$G:$G,D1495),
SUMIFS(CANSCRN!$F:$F,CANSCRN!$A:$A,C1495,CANSCRN!$G:$G,D1495))))))))))))</f>
        <v>5185.4179761156502</v>
      </c>
    </row>
    <row r="1496" spans="1:6" x14ac:dyDescent="0.2">
      <c r="A1496" s="24" t="s">
        <v>105</v>
      </c>
      <c r="B1496" s="24" t="s">
        <v>101</v>
      </c>
      <c r="C1496" s="24" t="s">
        <v>63</v>
      </c>
      <c r="D1496" s="24">
        <v>2018</v>
      </c>
      <c r="E1496" s="24" t="s">
        <v>102</v>
      </c>
      <c r="F1496">
        <f>IF(AND(A1496="PSA Testing", E1496= "Utilization Rate (per 100,000 patients)"),
SUMIFS(PSA!$D:$D,PSA!$A:$A,C1496,PSA!$G:$G,D1496),
IF(AND(A1496="Colorectal Cancer Screening", E1496="Utilization Rate (per 100,000 patients)"),
SUMIFS(COL!$D:$D,COL!$A:$A,C1496,COL!$G:$G, D1496),
IF(AND(A1496="Cervical Cancer Screening", E1496="Utilization Rate (per 100,000 patients)"),
SUMIFS(CERV!$D:$D,CERV!$A:$A,C1496,CERV!$G:$G,D1496),
IF(AND(A1496="Cancer Screening for CKD patients", E1496="Utilization Rate (per 100,000 patients)"),
SUMIFS(CANSCRN!$D:$D,CANSCRN!$A:$A,C1496,CANSCRN!$G:$G,D1496),
IF(AND(A1496="PSA Testing", E1496="Cost per service ($USD)"),
SUMIFS(PSA!$E:$E,PSA!$A:$A,C1496,PSA!$G:$G,D1496),
IF(AND(A1496="Colorectal Cancer Screening", E1496="Cost per service ($USD)"),
SUMIFS(COL!$E:$E,COL!$A:$A,C1496,COL!$G:$G,D1496),
IF(AND(A1496="Cervical Cancer Screening", E1496="Cost per service ($USD)"),
SUMIFS(CERV!$E:$E,CERV!$A:$A,C1496,CERV!$G:$G,D1496),
IF(AND(A1496="Cancer Screening for CKD patients", E1496="Cost per service ($USD)"),
SUMIFS(CANSCRN!$E:$E,CANSCRN!$A:$A,C1496,CANSCRN!$G:$G,D1496),
IF(AND(A1496="PSA Testing", E1496="Total Expenditure ($USD per 100,000 patients)"),
SUMIFS(PSA!$F:$F,PSA!$A:$A,C1496,PSA!$G:$G,D1496),
IF(AND(A1496="Colorectal Cancer Screening", E1496="Total Expenditure ($USD per 100,000 patients)"),
SUMIFS(COL!$F:$F,COL!$A:$A,C1496,COL!$G:$G,D1496),
IF(AND(A1496="Cervical Cancer Screening", E1496="Total Expenditure ($USD per 100,000 patients)"),
SUMIFS(CERV!$F:$F,CERV!$A:$A,C1496,CERV!$G:$G,D1496),
SUMIFS(CANSCRN!$F:$F,CANSCRN!$A:$A,C1496,CANSCRN!$G:$G,D1496))))))))))))</f>
        <v>4321.6343635411204</v>
      </c>
    </row>
    <row r="1497" spans="1:6" x14ac:dyDescent="0.2">
      <c r="A1497" s="24" t="s">
        <v>105</v>
      </c>
      <c r="B1497" s="24" t="s">
        <v>101</v>
      </c>
      <c r="C1497" s="24" t="s">
        <v>63</v>
      </c>
      <c r="D1497" s="24">
        <v>2019</v>
      </c>
      <c r="E1497" s="24" t="s">
        <v>102</v>
      </c>
      <c r="F1497">
        <f>IF(AND(A1497="PSA Testing", E1497= "Utilization Rate (per 100,000 patients)"),
SUMIFS(PSA!$D:$D,PSA!$A:$A,C1497,PSA!$G:$G,D1497),
IF(AND(A1497="Colorectal Cancer Screening", E1497="Utilization Rate (per 100,000 patients)"),
SUMIFS(COL!$D:$D,COL!$A:$A,C1497,COL!$G:$G, D1497),
IF(AND(A1497="Cervical Cancer Screening", E1497="Utilization Rate (per 100,000 patients)"),
SUMIFS(CERV!$D:$D,CERV!$A:$A,C1497,CERV!$G:$G,D1497),
IF(AND(A1497="Cancer Screening for CKD patients", E1497="Utilization Rate (per 100,000 patients)"),
SUMIFS(CANSCRN!$D:$D,CANSCRN!$A:$A,C1497,CANSCRN!$G:$G,D1497),
IF(AND(A1497="PSA Testing", E1497="Cost per service ($USD)"),
SUMIFS(PSA!$E:$E,PSA!$A:$A,C1497,PSA!$G:$G,D1497),
IF(AND(A1497="Colorectal Cancer Screening", E1497="Cost per service ($USD)"),
SUMIFS(COL!$E:$E,COL!$A:$A,C1497,COL!$G:$G,D1497),
IF(AND(A1497="Cervical Cancer Screening", E1497="Cost per service ($USD)"),
SUMIFS(CERV!$E:$E,CERV!$A:$A,C1497,CERV!$G:$G,D1497),
IF(AND(A1497="Cancer Screening for CKD patients", E1497="Cost per service ($USD)"),
SUMIFS(CANSCRN!$E:$E,CANSCRN!$A:$A,C1497,CANSCRN!$G:$G,D1497),
IF(AND(A1497="PSA Testing", E1497="Total Expenditure ($USD per 100,000 patients)"),
SUMIFS(PSA!$F:$F,PSA!$A:$A,C1497,PSA!$G:$G,D1497),
IF(AND(A1497="Colorectal Cancer Screening", E1497="Total Expenditure ($USD per 100,000 patients)"),
SUMIFS(COL!$F:$F,COL!$A:$A,C1497,COL!$G:$G,D1497),
IF(AND(A1497="Cervical Cancer Screening", E1497="Total Expenditure ($USD per 100,000 patients)"),
SUMIFS(CERV!$F:$F,CERV!$A:$A,C1497,CERV!$G:$G,D1497),
SUMIFS(CANSCRN!$F:$F,CANSCRN!$A:$A,C1497,CANSCRN!$G:$G,D1497))))))))))))</f>
        <v>3948.9240955308583</v>
      </c>
    </row>
    <row r="1498" spans="1:6" x14ac:dyDescent="0.2">
      <c r="A1498" s="24" t="s">
        <v>105</v>
      </c>
      <c r="B1498" s="24" t="s">
        <v>101</v>
      </c>
      <c r="C1498" s="24" t="s">
        <v>64</v>
      </c>
      <c r="D1498" s="24">
        <v>2009</v>
      </c>
      <c r="E1498" s="24" t="s">
        <v>102</v>
      </c>
      <c r="F1498">
        <f>IF(AND(A1498="PSA Testing", E1498= "Utilization Rate (per 100,000 patients)"),
SUMIFS(PSA!$D:$D,PSA!$A:$A,C1498,PSA!$G:$G,D1498),
IF(AND(A1498="Colorectal Cancer Screening", E1498="Utilization Rate (per 100,000 patients)"),
SUMIFS(COL!$D:$D,COL!$A:$A,C1498,COL!$G:$G, D1498),
IF(AND(A1498="Cervical Cancer Screening", E1498="Utilization Rate (per 100,000 patients)"),
SUMIFS(CERV!$D:$D,CERV!$A:$A,C1498,CERV!$G:$G,D1498),
IF(AND(A1498="Cancer Screening for CKD patients", E1498="Utilization Rate (per 100,000 patients)"),
SUMIFS(CANSCRN!$D:$D,CANSCRN!$A:$A,C1498,CANSCRN!$G:$G,D1498),
IF(AND(A1498="PSA Testing", E1498="Cost per service ($USD)"),
SUMIFS(PSA!$E:$E,PSA!$A:$A,C1498,PSA!$G:$G,D1498),
IF(AND(A1498="Colorectal Cancer Screening", E1498="Cost per service ($USD)"),
SUMIFS(COL!$E:$E,COL!$A:$A,C1498,COL!$G:$G,D1498),
IF(AND(A1498="Cervical Cancer Screening", E1498="Cost per service ($USD)"),
SUMIFS(CERV!$E:$E,CERV!$A:$A,C1498,CERV!$G:$G,D1498),
IF(AND(A1498="Cancer Screening for CKD patients", E1498="Cost per service ($USD)"),
SUMIFS(CANSCRN!$E:$E,CANSCRN!$A:$A,C1498,CANSCRN!$G:$G,D1498),
IF(AND(A1498="PSA Testing", E1498="Total Expenditure ($USD per 100,000 patients)"),
SUMIFS(PSA!$F:$F,PSA!$A:$A,C1498,PSA!$G:$G,D1498),
IF(AND(A1498="Colorectal Cancer Screening", E1498="Total Expenditure ($USD per 100,000 patients)"),
SUMIFS(COL!$F:$F,COL!$A:$A,C1498,COL!$G:$G,D1498),
IF(AND(A1498="Cervical Cancer Screening", E1498="Total Expenditure ($USD per 100,000 patients)"),
SUMIFS(CERV!$F:$F,CERV!$A:$A,C1498,CERV!$G:$G,D1498),
SUMIFS(CANSCRN!$F:$F,CANSCRN!$A:$A,C1498,CANSCRN!$G:$G,D1498))))))))))))</f>
        <v>10592.661220135322</v>
      </c>
    </row>
    <row r="1499" spans="1:6" x14ac:dyDescent="0.2">
      <c r="A1499" s="24" t="s">
        <v>105</v>
      </c>
      <c r="B1499" s="24" t="s">
        <v>101</v>
      </c>
      <c r="C1499" s="24" t="s">
        <v>64</v>
      </c>
      <c r="D1499" s="24">
        <v>2010</v>
      </c>
      <c r="E1499" s="24" t="s">
        <v>102</v>
      </c>
      <c r="F1499">
        <f>IF(AND(A1499="PSA Testing", E1499= "Utilization Rate (per 100,000 patients)"),
SUMIFS(PSA!$D:$D,PSA!$A:$A,C1499,PSA!$G:$G,D1499),
IF(AND(A1499="Colorectal Cancer Screening", E1499="Utilization Rate (per 100,000 patients)"),
SUMIFS(COL!$D:$D,COL!$A:$A,C1499,COL!$G:$G, D1499),
IF(AND(A1499="Cervical Cancer Screening", E1499="Utilization Rate (per 100,000 patients)"),
SUMIFS(CERV!$D:$D,CERV!$A:$A,C1499,CERV!$G:$G,D1499),
IF(AND(A1499="Cancer Screening for CKD patients", E1499="Utilization Rate (per 100,000 patients)"),
SUMIFS(CANSCRN!$D:$D,CANSCRN!$A:$A,C1499,CANSCRN!$G:$G,D1499),
IF(AND(A1499="PSA Testing", E1499="Cost per service ($USD)"),
SUMIFS(PSA!$E:$E,PSA!$A:$A,C1499,PSA!$G:$G,D1499),
IF(AND(A1499="Colorectal Cancer Screening", E1499="Cost per service ($USD)"),
SUMIFS(COL!$E:$E,COL!$A:$A,C1499,COL!$G:$G,D1499),
IF(AND(A1499="Cervical Cancer Screening", E1499="Cost per service ($USD)"),
SUMIFS(CERV!$E:$E,CERV!$A:$A,C1499,CERV!$G:$G,D1499),
IF(AND(A1499="Cancer Screening for CKD patients", E1499="Cost per service ($USD)"),
SUMIFS(CANSCRN!$E:$E,CANSCRN!$A:$A,C1499,CANSCRN!$G:$G,D1499),
IF(AND(A1499="PSA Testing", E1499="Total Expenditure ($USD per 100,000 patients)"),
SUMIFS(PSA!$F:$F,PSA!$A:$A,C1499,PSA!$G:$G,D1499),
IF(AND(A1499="Colorectal Cancer Screening", E1499="Total Expenditure ($USD per 100,000 patients)"),
SUMIFS(COL!$F:$F,COL!$A:$A,C1499,COL!$G:$G,D1499),
IF(AND(A1499="Cervical Cancer Screening", E1499="Total Expenditure ($USD per 100,000 patients)"),
SUMIFS(CERV!$F:$F,CERV!$A:$A,C1499,CERV!$G:$G,D1499),
SUMIFS(CANSCRN!$F:$F,CANSCRN!$A:$A,C1499,CANSCRN!$G:$G,D1499))))))))))))</f>
        <v>9360.8002195724439</v>
      </c>
    </row>
    <row r="1500" spans="1:6" x14ac:dyDescent="0.2">
      <c r="A1500" s="24" t="s">
        <v>105</v>
      </c>
      <c r="B1500" s="24" t="s">
        <v>101</v>
      </c>
      <c r="C1500" s="24" t="s">
        <v>64</v>
      </c>
      <c r="D1500" s="24">
        <v>2011</v>
      </c>
      <c r="E1500" s="24" t="s">
        <v>102</v>
      </c>
      <c r="F1500">
        <f>IF(AND(A1500="PSA Testing", E1500= "Utilization Rate (per 100,000 patients)"),
SUMIFS(PSA!$D:$D,PSA!$A:$A,C1500,PSA!$G:$G,D1500),
IF(AND(A1500="Colorectal Cancer Screening", E1500="Utilization Rate (per 100,000 patients)"),
SUMIFS(COL!$D:$D,COL!$A:$A,C1500,COL!$G:$G, D1500),
IF(AND(A1500="Cervical Cancer Screening", E1500="Utilization Rate (per 100,000 patients)"),
SUMIFS(CERV!$D:$D,CERV!$A:$A,C1500,CERV!$G:$G,D1500),
IF(AND(A1500="Cancer Screening for CKD patients", E1500="Utilization Rate (per 100,000 patients)"),
SUMIFS(CANSCRN!$D:$D,CANSCRN!$A:$A,C1500,CANSCRN!$G:$G,D1500),
IF(AND(A1500="PSA Testing", E1500="Cost per service ($USD)"),
SUMIFS(PSA!$E:$E,PSA!$A:$A,C1500,PSA!$G:$G,D1500),
IF(AND(A1500="Colorectal Cancer Screening", E1500="Cost per service ($USD)"),
SUMIFS(COL!$E:$E,COL!$A:$A,C1500,COL!$G:$G,D1500),
IF(AND(A1500="Cervical Cancer Screening", E1500="Cost per service ($USD)"),
SUMIFS(CERV!$E:$E,CERV!$A:$A,C1500,CERV!$G:$G,D1500),
IF(AND(A1500="Cancer Screening for CKD patients", E1500="Cost per service ($USD)"),
SUMIFS(CANSCRN!$E:$E,CANSCRN!$A:$A,C1500,CANSCRN!$G:$G,D1500),
IF(AND(A1500="PSA Testing", E1500="Total Expenditure ($USD per 100,000 patients)"),
SUMIFS(PSA!$F:$F,PSA!$A:$A,C1500,PSA!$G:$G,D1500),
IF(AND(A1500="Colorectal Cancer Screening", E1500="Total Expenditure ($USD per 100,000 patients)"),
SUMIFS(COL!$F:$F,COL!$A:$A,C1500,COL!$G:$G,D1500),
IF(AND(A1500="Cervical Cancer Screening", E1500="Total Expenditure ($USD per 100,000 patients)"),
SUMIFS(CERV!$F:$F,CERV!$A:$A,C1500,CERV!$G:$G,D1500),
SUMIFS(CANSCRN!$F:$F,CANSCRN!$A:$A,C1500,CANSCRN!$G:$G,D1500))))))))))))</f>
        <v>7872.2764838467328</v>
      </c>
    </row>
    <row r="1501" spans="1:6" x14ac:dyDescent="0.2">
      <c r="A1501" s="24" t="s">
        <v>105</v>
      </c>
      <c r="B1501" s="24" t="s">
        <v>101</v>
      </c>
      <c r="C1501" s="24" t="s">
        <v>64</v>
      </c>
      <c r="D1501" s="24">
        <v>2012</v>
      </c>
      <c r="E1501" s="24" t="s">
        <v>102</v>
      </c>
      <c r="F1501">
        <f>IF(AND(A1501="PSA Testing", E1501= "Utilization Rate (per 100,000 patients)"),
SUMIFS(PSA!$D:$D,PSA!$A:$A,C1501,PSA!$G:$G,D1501),
IF(AND(A1501="Colorectal Cancer Screening", E1501="Utilization Rate (per 100,000 patients)"),
SUMIFS(COL!$D:$D,COL!$A:$A,C1501,COL!$G:$G, D1501),
IF(AND(A1501="Cervical Cancer Screening", E1501="Utilization Rate (per 100,000 patients)"),
SUMIFS(CERV!$D:$D,CERV!$A:$A,C1501,CERV!$G:$G,D1501),
IF(AND(A1501="Cancer Screening for CKD patients", E1501="Utilization Rate (per 100,000 patients)"),
SUMIFS(CANSCRN!$D:$D,CANSCRN!$A:$A,C1501,CANSCRN!$G:$G,D1501),
IF(AND(A1501="PSA Testing", E1501="Cost per service ($USD)"),
SUMIFS(PSA!$E:$E,PSA!$A:$A,C1501,PSA!$G:$G,D1501),
IF(AND(A1501="Colorectal Cancer Screening", E1501="Cost per service ($USD)"),
SUMIFS(COL!$E:$E,COL!$A:$A,C1501,COL!$G:$G,D1501),
IF(AND(A1501="Cervical Cancer Screening", E1501="Cost per service ($USD)"),
SUMIFS(CERV!$E:$E,CERV!$A:$A,C1501,CERV!$G:$G,D1501),
IF(AND(A1501="Cancer Screening for CKD patients", E1501="Cost per service ($USD)"),
SUMIFS(CANSCRN!$E:$E,CANSCRN!$A:$A,C1501,CANSCRN!$G:$G,D1501),
IF(AND(A1501="PSA Testing", E1501="Total Expenditure ($USD per 100,000 patients)"),
SUMIFS(PSA!$F:$F,PSA!$A:$A,C1501,PSA!$G:$G,D1501),
IF(AND(A1501="Colorectal Cancer Screening", E1501="Total Expenditure ($USD per 100,000 patients)"),
SUMIFS(COL!$F:$F,COL!$A:$A,C1501,COL!$G:$G,D1501),
IF(AND(A1501="Cervical Cancer Screening", E1501="Total Expenditure ($USD per 100,000 patients)"),
SUMIFS(CERV!$F:$F,CERV!$A:$A,C1501,CERV!$G:$G,D1501),
SUMIFS(CANSCRN!$F:$F,CANSCRN!$A:$A,C1501,CANSCRN!$G:$G,D1501))))))))))))</f>
        <v>7607.5668696848079</v>
      </c>
    </row>
    <row r="1502" spans="1:6" x14ac:dyDescent="0.2">
      <c r="A1502" s="24" t="s">
        <v>105</v>
      </c>
      <c r="B1502" s="24" t="s">
        <v>101</v>
      </c>
      <c r="C1502" s="24" t="s">
        <v>64</v>
      </c>
      <c r="D1502" s="24">
        <v>2013</v>
      </c>
      <c r="E1502" s="24" t="s">
        <v>102</v>
      </c>
      <c r="F1502">
        <f>IF(AND(A1502="PSA Testing", E1502= "Utilization Rate (per 100,000 patients)"),
SUMIFS(PSA!$D:$D,PSA!$A:$A,C1502,PSA!$G:$G,D1502),
IF(AND(A1502="Colorectal Cancer Screening", E1502="Utilization Rate (per 100,000 patients)"),
SUMIFS(COL!$D:$D,COL!$A:$A,C1502,COL!$G:$G, D1502),
IF(AND(A1502="Cervical Cancer Screening", E1502="Utilization Rate (per 100,000 patients)"),
SUMIFS(CERV!$D:$D,CERV!$A:$A,C1502,CERV!$G:$G,D1502),
IF(AND(A1502="Cancer Screening for CKD patients", E1502="Utilization Rate (per 100,000 patients)"),
SUMIFS(CANSCRN!$D:$D,CANSCRN!$A:$A,C1502,CANSCRN!$G:$G,D1502),
IF(AND(A1502="PSA Testing", E1502="Cost per service ($USD)"),
SUMIFS(PSA!$E:$E,PSA!$A:$A,C1502,PSA!$G:$G,D1502),
IF(AND(A1502="Colorectal Cancer Screening", E1502="Cost per service ($USD)"),
SUMIFS(COL!$E:$E,COL!$A:$A,C1502,COL!$G:$G,D1502),
IF(AND(A1502="Cervical Cancer Screening", E1502="Cost per service ($USD)"),
SUMIFS(CERV!$E:$E,CERV!$A:$A,C1502,CERV!$G:$G,D1502),
IF(AND(A1502="Cancer Screening for CKD patients", E1502="Cost per service ($USD)"),
SUMIFS(CANSCRN!$E:$E,CANSCRN!$A:$A,C1502,CANSCRN!$G:$G,D1502),
IF(AND(A1502="PSA Testing", E1502="Total Expenditure ($USD per 100,000 patients)"),
SUMIFS(PSA!$F:$F,PSA!$A:$A,C1502,PSA!$G:$G,D1502),
IF(AND(A1502="Colorectal Cancer Screening", E1502="Total Expenditure ($USD per 100,000 patients)"),
SUMIFS(COL!$F:$F,COL!$A:$A,C1502,COL!$G:$G,D1502),
IF(AND(A1502="Cervical Cancer Screening", E1502="Total Expenditure ($USD per 100,000 patients)"),
SUMIFS(CERV!$F:$F,CERV!$A:$A,C1502,CERV!$G:$G,D1502),
SUMIFS(CANSCRN!$F:$F,CANSCRN!$A:$A,C1502,CANSCRN!$G:$G,D1502))))))))))))</f>
        <v>9578.1293366638911</v>
      </c>
    </row>
    <row r="1503" spans="1:6" x14ac:dyDescent="0.2">
      <c r="A1503" s="24" t="s">
        <v>105</v>
      </c>
      <c r="B1503" s="24" t="s">
        <v>101</v>
      </c>
      <c r="C1503" s="24" t="s">
        <v>64</v>
      </c>
      <c r="D1503" s="24">
        <v>2014</v>
      </c>
      <c r="E1503" s="24" t="s">
        <v>102</v>
      </c>
      <c r="F1503">
        <f>IF(AND(A1503="PSA Testing", E1503= "Utilization Rate (per 100,000 patients)"),
SUMIFS(PSA!$D:$D,PSA!$A:$A,C1503,PSA!$G:$G,D1503),
IF(AND(A1503="Colorectal Cancer Screening", E1503="Utilization Rate (per 100,000 patients)"),
SUMIFS(COL!$D:$D,COL!$A:$A,C1503,COL!$G:$G, D1503),
IF(AND(A1503="Cervical Cancer Screening", E1503="Utilization Rate (per 100,000 patients)"),
SUMIFS(CERV!$D:$D,CERV!$A:$A,C1503,CERV!$G:$G,D1503),
IF(AND(A1503="Cancer Screening for CKD patients", E1503="Utilization Rate (per 100,000 patients)"),
SUMIFS(CANSCRN!$D:$D,CANSCRN!$A:$A,C1503,CANSCRN!$G:$G,D1503),
IF(AND(A1503="PSA Testing", E1503="Cost per service ($USD)"),
SUMIFS(PSA!$E:$E,PSA!$A:$A,C1503,PSA!$G:$G,D1503),
IF(AND(A1503="Colorectal Cancer Screening", E1503="Cost per service ($USD)"),
SUMIFS(COL!$E:$E,COL!$A:$A,C1503,COL!$G:$G,D1503),
IF(AND(A1503="Cervical Cancer Screening", E1503="Cost per service ($USD)"),
SUMIFS(CERV!$E:$E,CERV!$A:$A,C1503,CERV!$G:$G,D1503),
IF(AND(A1503="Cancer Screening for CKD patients", E1503="Cost per service ($USD)"),
SUMIFS(CANSCRN!$E:$E,CANSCRN!$A:$A,C1503,CANSCRN!$G:$G,D1503),
IF(AND(A1503="PSA Testing", E1503="Total Expenditure ($USD per 100,000 patients)"),
SUMIFS(PSA!$F:$F,PSA!$A:$A,C1503,PSA!$G:$G,D1503),
IF(AND(A1503="Colorectal Cancer Screening", E1503="Total Expenditure ($USD per 100,000 patients)"),
SUMIFS(COL!$F:$F,COL!$A:$A,C1503,COL!$G:$G,D1503),
IF(AND(A1503="Cervical Cancer Screening", E1503="Total Expenditure ($USD per 100,000 patients)"),
SUMIFS(CERV!$F:$F,CERV!$A:$A,C1503,CERV!$G:$G,D1503),
SUMIFS(CANSCRN!$F:$F,CANSCRN!$A:$A,C1503,CANSCRN!$G:$G,D1503))))))))))))</f>
        <v>9076.8248483596544</v>
      </c>
    </row>
    <row r="1504" spans="1:6" x14ac:dyDescent="0.2">
      <c r="A1504" s="24" t="s">
        <v>105</v>
      </c>
      <c r="B1504" s="24" t="s">
        <v>101</v>
      </c>
      <c r="C1504" s="24" t="s">
        <v>64</v>
      </c>
      <c r="D1504" s="24">
        <v>2015</v>
      </c>
      <c r="E1504" s="24" t="s">
        <v>102</v>
      </c>
      <c r="F1504">
        <f>IF(AND(A1504="PSA Testing", E1504= "Utilization Rate (per 100,000 patients)"),
SUMIFS(PSA!$D:$D,PSA!$A:$A,C1504,PSA!$G:$G,D1504),
IF(AND(A1504="Colorectal Cancer Screening", E1504="Utilization Rate (per 100,000 patients)"),
SUMIFS(COL!$D:$D,COL!$A:$A,C1504,COL!$G:$G, D1504),
IF(AND(A1504="Cervical Cancer Screening", E1504="Utilization Rate (per 100,000 patients)"),
SUMIFS(CERV!$D:$D,CERV!$A:$A,C1504,CERV!$G:$G,D1504),
IF(AND(A1504="Cancer Screening for CKD patients", E1504="Utilization Rate (per 100,000 patients)"),
SUMIFS(CANSCRN!$D:$D,CANSCRN!$A:$A,C1504,CANSCRN!$G:$G,D1504),
IF(AND(A1504="PSA Testing", E1504="Cost per service ($USD)"),
SUMIFS(PSA!$E:$E,PSA!$A:$A,C1504,PSA!$G:$G,D1504),
IF(AND(A1504="Colorectal Cancer Screening", E1504="Cost per service ($USD)"),
SUMIFS(COL!$E:$E,COL!$A:$A,C1504,COL!$G:$G,D1504),
IF(AND(A1504="Cervical Cancer Screening", E1504="Cost per service ($USD)"),
SUMIFS(CERV!$E:$E,CERV!$A:$A,C1504,CERV!$G:$G,D1504),
IF(AND(A1504="Cancer Screening for CKD patients", E1504="Cost per service ($USD)"),
SUMIFS(CANSCRN!$E:$E,CANSCRN!$A:$A,C1504,CANSCRN!$G:$G,D1504),
IF(AND(A1504="PSA Testing", E1504="Total Expenditure ($USD per 100,000 patients)"),
SUMIFS(PSA!$F:$F,PSA!$A:$A,C1504,PSA!$G:$G,D1504),
IF(AND(A1504="Colorectal Cancer Screening", E1504="Total Expenditure ($USD per 100,000 patients)"),
SUMIFS(COL!$F:$F,COL!$A:$A,C1504,COL!$G:$G,D1504),
IF(AND(A1504="Cervical Cancer Screening", E1504="Total Expenditure ($USD per 100,000 patients)"),
SUMIFS(CERV!$F:$F,CERV!$A:$A,C1504,CERV!$G:$G,D1504),
SUMIFS(CANSCRN!$F:$F,CANSCRN!$A:$A,C1504,CANSCRN!$G:$G,D1504))))))))))))</f>
        <v>8956.756439593968</v>
      </c>
    </row>
    <row r="1505" spans="1:6" x14ac:dyDescent="0.2">
      <c r="A1505" s="24" t="s">
        <v>105</v>
      </c>
      <c r="B1505" s="24" t="s">
        <v>101</v>
      </c>
      <c r="C1505" s="24" t="s">
        <v>64</v>
      </c>
      <c r="D1505" s="24">
        <v>2016</v>
      </c>
      <c r="E1505" s="24" t="s">
        <v>102</v>
      </c>
      <c r="F1505">
        <f>IF(AND(A1505="PSA Testing", E1505= "Utilization Rate (per 100,000 patients)"),
SUMIFS(PSA!$D:$D,PSA!$A:$A,C1505,PSA!$G:$G,D1505),
IF(AND(A1505="Colorectal Cancer Screening", E1505="Utilization Rate (per 100,000 patients)"),
SUMIFS(COL!$D:$D,COL!$A:$A,C1505,COL!$G:$G, D1505),
IF(AND(A1505="Cervical Cancer Screening", E1505="Utilization Rate (per 100,000 patients)"),
SUMIFS(CERV!$D:$D,CERV!$A:$A,C1505,CERV!$G:$G,D1505),
IF(AND(A1505="Cancer Screening for CKD patients", E1505="Utilization Rate (per 100,000 patients)"),
SUMIFS(CANSCRN!$D:$D,CANSCRN!$A:$A,C1505,CANSCRN!$G:$G,D1505),
IF(AND(A1505="PSA Testing", E1505="Cost per service ($USD)"),
SUMIFS(PSA!$E:$E,PSA!$A:$A,C1505,PSA!$G:$G,D1505),
IF(AND(A1505="Colorectal Cancer Screening", E1505="Cost per service ($USD)"),
SUMIFS(COL!$E:$E,COL!$A:$A,C1505,COL!$G:$G,D1505),
IF(AND(A1505="Cervical Cancer Screening", E1505="Cost per service ($USD)"),
SUMIFS(CERV!$E:$E,CERV!$A:$A,C1505,CERV!$G:$G,D1505),
IF(AND(A1505="Cancer Screening for CKD patients", E1505="Cost per service ($USD)"),
SUMIFS(CANSCRN!$E:$E,CANSCRN!$A:$A,C1505,CANSCRN!$G:$G,D1505),
IF(AND(A1505="PSA Testing", E1505="Total Expenditure ($USD per 100,000 patients)"),
SUMIFS(PSA!$F:$F,PSA!$A:$A,C1505,PSA!$G:$G,D1505),
IF(AND(A1505="Colorectal Cancer Screening", E1505="Total Expenditure ($USD per 100,000 patients)"),
SUMIFS(COL!$F:$F,COL!$A:$A,C1505,COL!$G:$G,D1505),
IF(AND(A1505="Cervical Cancer Screening", E1505="Total Expenditure ($USD per 100,000 patients)"),
SUMIFS(CERV!$F:$F,CERV!$A:$A,C1505,CERV!$G:$G,D1505),
SUMIFS(CANSCRN!$F:$F,CANSCRN!$A:$A,C1505,CANSCRN!$G:$G,D1505))))))))))))</f>
        <v>8722.9336548228184</v>
      </c>
    </row>
    <row r="1506" spans="1:6" x14ac:dyDescent="0.2">
      <c r="A1506" s="24" t="s">
        <v>105</v>
      </c>
      <c r="B1506" s="24" t="s">
        <v>101</v>
      </c>
      <c r="C1506" s="24" t="s">
        <v>64</v>
      </c>
      <c r="D1506" s="24">
        <v>2017</v>
      </c>
      <c r="E1506" s="24" t="s">
        <v>102</v>
      </c>
      <c r="F1506">
        <f>IF(AND(A1506="PSA Testing", E1506= "Utilization Rate (per 100,000 patients)"),
SUMIFS(PSA!$D:$D,PSA!$A:$A,C1506,PSA!$G:$G,D1506),
IF(AND(A1506="Colorectal Cancer Screening", E1506="Utilization Rate (per 100,000 patients)"),
SUMIFS(COL!$D:$D,COL!$A:$A,C1506,COL!$G:$G, D1506),
IF(AND(A1506="Cervical Cancer Screening", E1506="Utilization Rate (per 100,000 patients)"),
SUMIFS(CERV!$D:$D,CERV!$A:$A,C1506,CERV!$G:$G,D1506),
IF(AND(A1506="Cancer Screening for CKD patients", E1506="Utilization Rate (per 100,000 patients)"),
SUMIFS(CANSCRN!$D:$D,CANSCRN!$A:$A,C1506,CANSCRN!$G:$G,D1506),
IF(AND(A1506="PSA Testing", E1506="Cost per service ($USD)"),
SUMIFS(PSA!$E:$E,PSA!$A:$A,C1506,PSA!$G:$G,D1506),
IF(AND(A1506="Colorectal Cancer Screening", E1506="Cost per service ($USD)"),
SUMIFS(COL!$E:$E,COL!$A:$A,C1506,COL!$G:$G,D1506),
IF(AND(A1506="Cervical Cancer Screening", E1506="Cost per service ($USD)"),
SUMIFS(CERV!$E:$E,CERV!$A:$A,C1506,CERV!$G:$G,D1506),
IF(AND(A1506="Cancer Screening for CKD patients", E1506="Cost per service ($USD)"),
SUMIFS(CANSCRN!$E:$E,CANSCRN!$A:$A,C1506,CANSCRN!$G:$G,D1506),
IF(AND(A1506="PSA Testing", E1506="Total Expenditure ($USD per 100,000 patients)"),
SUMIFS(PSA!$F:$F,PSA!$A:$A,C1506,PSA!$G:$G,D1506),
IF(AND(A1506="Colorectal Cancer Screening", E1506="Total Expenditure ($USD per 100,000 patients)"),
SUMIFS(COL!$F:$F,COL!$A:$A,C1506,COL!$G:$G,D1506),
IF(AND(A1506="Cervical Cancer Screening", E1506="Total Expenditure ($USD per 100,000 patients)"),
SUMIFS(CERV!$F:$F,CERV!$A:$A,C1506,CERV!$G:$G,D1506),
SUMIFS(CANSCRN!$F:$F,CANSCRN!$A:$A,C1506,CANSCRN!$G:$G,D1506))))))))))))</f>
        <v>8521.8042170980443</v>
      </c>
    </row>
    <row r="1507" spans="1:6" x14ac:dyDescent="0.2">
      <c r="A1507" s="24" t="s">
        <v>105</v>
      </c>
      <c r="B1507" s="24" t="s">
        <v>101</v>
      </c>
      <c r="C1507" s="24" t="s">
        <v>64</v>
      </c>
      <c r="D1507" s="24">
        <v>2018</v>
      </c>
      <c r="E1507" s="24" t="s">
        <v>102</v>
      </c>
      <c r="F1507">
        <f>IF(AND(A1507="PSA Testing", E1507= "Utilization Rate (per 100,000 patients)"),
SUMIFS(PSA!$D:$D,PSA!$A:$A,C1507,PSA!$G:$G,D1507),
IF(AND(A1507="Colorectal Cancer Screening", E1507="Utilization Rate (per 100,000 patients)"),
SUMIFS(COL!$D:$D,COL!$A:$A,C1507,COL!$G:$G, D1507),
IF(AND(A1507="Cervical Cancer Screening", E1507="Utilization Rate (per 100,000 patients)"),
SUMIFS(CERV!$D:$D,CERV!$A:$A,C1507,CERV!$G:$G,D1507),
IF(AND(A1507="Cancer Screening for CKD patients", E1507="Utilization Rate (per 100,000 patients)"),
SUMIFS(CANSCRN!$D:$D,CANSCRN!$A:$A,C1507,CANSCRN!$G:$G,D1507),
IF(AND(A1507="PSA Testing", E1507="Cost per service ($USD)"),
SUMIFS(PSA!$E:$E,PSA!$A:$A,C1507,PSA!$G:$G,D1507),
IF(AND(A1507="Colorectal Cancer Screening", E1507="Cost per service ($USD)"),
SUMIFS(COL!$E:$E,COL!$A:$A,C1507,COL!$G:$G,D1507),
IF(AND(A1507="Cervical Cancer Screening", E1507="Cost per service ($USD)"),
SUMIFS(CERV!$E:$E,CERV!$A:$A,C1507,CERV!$G:$G,D1507),
IF(AND(A1507="Cancer Screening for CKD patients", E1507="Cost per service ($USD)"),
SUMIFS(CANSCRN!$E:$E,CANSCRN!$A:$A,C1507,CANSCRN!$G:$G,D1507),
IF(AND(A1507="PSA Testing", E1507="Total Expenditure ($USD per 100,000 patients)"),
SUMIFS(PSA!$F:$F,PSA!$A:$A,C1507,PSA!$G:$G,D1507),
IF(AND(A1507="Colorectal Cancer Screening", E1507="Total Expenditure ($USD per 100,000 patients)"),
SUMIFS(COL!$F:$F,COL!$A:$A,C1507,COL!$G:$G,D1507),
IF(AND(A1507="Cervical Cancer Screening", E1507="Total Expenditure ($USD per 100,000 patients)"),
SUMIFS(CERV!$F:$F,CERV!$A:$A,C1507,CERV!$G:$G,D1507),
SUMIFS(CANSCRN!$F:$F,CANSCRN!$A:$A,C1507,CANSCRN!$G:$G,D1507))))))))))))</f>
        <v>8561.6908367262913</v>
      </c>
    </row>
    <row r="1508" spans="1:6" x14ac:dyDescent="0.2">
      <c r="A1508" s="24" t="s">
        <v>105</v>
      </c>
      <c r="B1508" s="24" t="s">
        <v>101</v>
      </c>
      <c r="C1508" s="24" t="s">
        <v>64</v>
      </c>
      <c r="D1508" s="24">
        <v>2019</v>
      </c>
      <c r="E1508" s="24" t="s">
        <v>102</v>
      </c>
      <c r="F1508">
        <f>IF(AND(A1508="PSA Testing", E1508= "Utilization Rate (per 100,000 patients)"),
SUMIFS(PSA!$D:$D,PSA!$A:$A,C1508,PSA!$G:$G,D1508),
IF(AND(A1508="Colorectal Cancer Screening", E1508="Utilization Rate (per 100,000 patients)"),
SUMIFS(COL!$D:$D,COL!$A:$A,C1508,COL!$G:$G, D1508),
IF(AND(A1508="Cervical Cancer Screening", E1508="Utilization Rate (per 100,000 patients)"),
SUMIFS(CERV!$D:$D,CERV!$A:$A,C1508,CERV!$G:$G,D1508),
IF(AND(A1508="Cancer Screening for CKD patients", E1508="Utilization Rate (per 100,000 patients)"),
SUMIFS(CANSCRN!$D:$D,CANSCRN!$A:$A,C1508,CANSCRN!$G:$G,D1508),
IF(AND(A1508="PSA Testing", E1508="Cost per service ($USD)"),
SUMIFS(PSA!$E:$E,PSA!$A:$A,C1508,PSA!$G:$G,D1508),
IF(AND(A1508="Colorectal Cancer Screening", E1508="Cost per service ($USD)"),
SUMIFS(COL!$E:$E,COL!$A:$A,C1508,COL!$G:$G,D1508),
IF(AND(A1508="Cervical Cancer Screening", E1508="Cost per service ($USD)"),
SUMIFS(CERV!$E:$E,CERV!$A:$A,C1508,CERV!$G:$G,D1508),
IF(AND(A1508="Cancer Screening for CKD patients", E1508="Cost per service ($USD)"),
SUMIFS(CANSCRN!$E:$E,CANSCRN!$A:$A,C1508,CANSCRN!$G:$G,D1508),
IF(AND(A1508="PSA Testing", E1508="Total Expenditure ($USD per 100,000 patients)"),
SUMIFS(PSA!$F:$F,PSA!$A:$A,C1508,PSA!$G:$G,D1508),
IF(AND(A1508="Colorectal Cancer Screening", E1508="Total Expenditure ($USD per 100,000 patients)"),
SUMIFS(COL!$F:$F,COL!$A:$A,C1508,COL!$G:$G,D1508),
IF(AND(A1508="Cervical Cancer Screening", E1508="Total Expenditure ($USD per 100,000 patients)"),
SUMIFS(CERV!$F:$F,CERV!$A:$A,C1508,CERV!$G:$G,D1508),
SUMIFS(CANSCRN!$F:$F,CANSCRN!$A:$A,C1508,CANSCRN!$G:$G,D1508))))))))))))</f>
        <v>7532.0582324962779</v>
      </c>
    </row>
    <row r="1509" spans="1:6" x14ac:dyDescent="0.2">
      <c r="A1509" s="24" t="s">
        <v>105</v>
      </c>
      <c r="B1509" s="24" t="s">
        <v>101</v>
      </c>
      <c r="C1509" s="24" t="s">
        <v>65</v>
      </c>
      <c r="D1509" s="24">
        <v>2009</v>
      </c>
      <c r="E1509" s="24" t="s">
        <v>102</v>
      </c>
      <c r="F1509">
        <f>IF(AND(A1509="PSA Testing", E1509= "Utilization Rate (per 100,000 patients)"),
SUMIFS(PSA!$D:$D,PSA!$A:$A,C1509,PSA!$G:$G,D1509),
IF(AND(A1509="Colorectal Cancer Screening", E1509="Utilization Rate (per 100,000 patients)"),
SUMIFS(COL!$D:$D,COL!$A:$A,C1509,COL!$G:$G, D1509),
IF(AND(A1509="Cervical Cancer Screening", E1509="Utilization Rate (per 100,000 patients)"),
SUMIFS(CERV!$D:$D,CERV!$A:$A,C1509,CERV!$G:$G,D1509),
IF(AND(A1509="Cancer Screening for CKD patients", E1509="Utilization Rate (per 100,000 patients)"),
SUMIFS(CANSCRN!$D:$D,CANSCRN!$A:$A,C1509,CANSCRN!$G:$G,D1509),
IF(AND(A1509="PSA Testing", E1509="Cost per service ($USD)"),
SUMIFS(PSA!$E:$E,PSA!$A:$A,C1509,PSA!$G:$G,D1509),
IF(AND(A1509="Colorectal Cancer Screening", E1509="Cost per service ($USD)"),
SUMIFS(COL!$E:$E,COL!$A:$A,C1509,COL!$G:$G,D1509),
IF(AND(A1509="Cervical Cancer Screening", E1509="Cost per service ($USD)"),
SUMIFS(CERV!$E:$E,CERV!$A:$A,C1509,CERV!$G:$G,D1509),
IF(AND(A1509="Cancer Screening for CKD patients", E1509="Cost per service ($USD)"),
SUMIFS(CANSCRN!$E:$E,CANSCRN!$A:$A,C1509,CANSCRN!$G:$G,D1509),
IF(AND(A1509="PSA Testing", E1509="Total Expenditure ($USD per 100,000 patients)"),
SUMIFS(PSA!$F:$F,PSA!$A:$A,C1509,PSA!$G:$G,D1509),
IF(AND(A1509="Colorectal Cancer Screening", E1509="Total Expenditure ($USD per 100,000 patients)"),
SUMIFS(COL!$F:$F,COL!$A:$A,C1509,COL!$G:$G,D1509),
IF(AND(A1509="Cervical Cancer Screening", E1509="Total Expenditure ($USD per 100,000 patients)"),
SUMIFS(CERV!$F:$F,CERV!$A:$A,C1509,CERV!$G:$G,D1509),
SUMIFS(CANSCRN!$F:$F,CANSCRN!$A:$A,C1509,CANSCRN!$G:$G,D1509))))))))))))</f>
        <v>9926.0378419212593</v>
      </c>
    </row>
    <row r="1510" spans="1:6" x14ac:dyDescent="0.2">
      <c r="A1510" s="24" t="s">
        <v>105</v>
      </c>
      <c r="B1510" s="24" t="s">
        <v>101</v>
      </c>
      <c r="C1510" s="24" t="s">
        <v>65</v>
      </c>
      <c r="D1510" s="24">
        <v>2010</v>
      </c>
      <c r="E1510" s="24" t="s">
        <v>102</v>
      </c>
      <c r="F1510">
        <f>IF(AND(A1510="PSA Testing", E1510= "Utilization Rate (per 100,000 patients)"),
SUMIFS(PSA!$D:$D,PSA!$A:$A,C1510,PSA!$G:$G,D1510),
IF(AND(A1510="Colorectal Cancer Screening", E1510="Utilization Rate (per 100,000 patients)"),
SUMIFS(COL!$D:$D,COL!$A:$A,C1510,COL!$G:$G, D1510),
IF(AND(A1510="Cervical Cancer Screening", E1510="Utilization Rate (per 100,000 patients)"),
SUMIFS(CERV!$D:$D,CERV!$A:$A,C1510,CERV!$G:$G,D1510),
IF(AND(A1510="Cancer Screening for CKD patients", E1510="Utilization Rate (per 100,000 patients)"),
SUMIFS(CANSCRN!$D:$D,CANSCRN!$A:$A,C1510,CANSCRN!$G:$G,D1510),
IF(AND(A1510="PSA Testing", E1510="Cost per service ($USD)"),
SUMIFS(PSA!$E:$E,PSA!$A:$A,C1510,PSA!$G:$G,D1510),
IF(AND(A1510="Colorectal Cancer Screening", E1510="Cost per service ($USD)"),
SUMIFS(COL!$E:$E,COL!$A:$A,C1510,COL!$G:$G,D1510),
IF(AND(A1510="Cervical Cancer Screening", E1510="Cost per service ($USD)"),
SUMIFS(CERV!$E:$E,CERV!$A:$A,C1510,CERV!$G:$G,D1510),
IF(AND(A1510="Cancer Screening for CKD patients", E1510="Cost per service ($USD)"),
SUMIFS(CANSCRN!$E:$E,CANSCRN!$A:$A,C1510,CANSCRN!$G:$G,D1510),
IF(AND(A1510="PSA Testing", E1510="Total Expenditure ($USD per 100,000 patients)"),
SUMIFS(PSA!$F:$F,PSA!$A:$A,C1510,PSA!$G:$G,D1510),
IF(AND(A1510="Colorectal Cancer Screening", E1510="Total Expenditure ($USD per 100,000 patients)"),
SUMIFS(COL!$F:$F,COL!$A:$A,C1510,COL!$G:$G,D1510),
IF(AND(A1510="Cervical Cancer Screening", E1510="Total Expenditure ($USD per 100,000 patients)"),
SUMIFS(CERV!$F:$F,CERV!$A:$A,C1510,CERV!$G:$G,D1510),
SUMIFS(CANSCRN!$F:$F,CANSCRN!$A:$A,C1510,CANSCRN!$G:$G,D1510))))))))))))</f>
        <v>8847.4341427147228</v>
      </c>
    </row>
    <row r="1511" spans="1:6" x14ac:dyDescent="0.2">
      <c r="A1511" s="24" t="s">
        <v>105</v>
      </c>
      <c r="B1511" s="24" t="s">
        <v>101</v>
      </c>
      <c r="C1511" s="24" t="s">
        <v>65</v>
      </c>
      <c r="D1511" s="24">
        <v>2011</v>
      </c>
      <c r="E1511" s="24" t="s">
        <v>102</v>
      </c>
      <c r="F1511">
        <f>IF(AND(A1511="PSA Testing", E1511= "Utilization Rate (per 100,000 patients)"),
SUMIFS(PSA!$D:$D,PSA!$A:$A,C1511,PSA!$G:$G,D1511),
IF(AND(A1511="Colorectal Cancer Screening", E1511="Utilization Rate (per 100,000 patients)"),
SUMIFS(COL!$D:$D,COL!$A:$A,C1511,COL!$G:$G, D1511),
IF(AND(A1511="Cervical Cancer Screening", E1511="Utilization Rate (per 100,000 patients)"),
SUMIFS(CERV!$D:$D,CERV!$A:$A,C1511,CERV!$G:$G,D1511),
IF(AND(A1511="Cancer Screening for CKD patients", E1511="Utilization Rate (per 100,000 patients)"),
SUMIFS(CANSCRN!$D:$D,CANSCRN!$A:$A,C1511,CANSCRN!$G:$G,D1511),
IF(AND(A1511="PSA Testing", E1511="Cost per service ($USD)"),
SUMIFS(PSA!$E:$E,PSA!$A:$A,C1511,PSA!$G:$G,D1511),
IF(AND(A1511="Colorectal Cancer Screening", E1511="Cost per service ($USD)"),
SUMIFS(COL!$E:$E,COL!$A:$A,C1511,COL!$G:$G,D1511),
IF(AND(A1511="Cervical Cancer Screening", E1511="Cost per service ($USD)"),
SUMIFS(CERV!$E:$E,CERV!$A:$A,C1511,CERV!$G:$G,D1511),
IF(AND(A1511="Cancer Screening for CKD patients", E1511="Cost per service ($USD)"),
SUMIFS(CANSCRN!$E:$E,CANSCRN!$A:$A,C1511,CANSCRN!$G:$G,D1511),
IF(AND(A1511="PSA Testing", E1511="Total Expenditure ($USD per 100,000 patients)"),
SUMIFS(PSA!$F:$F,PSA!$A:$A,C1511,PSA!$G:$G,D1511),
IF(AND(A1511="Colorectal Cancer Screening", E1511="Total Expenditure ($USD per 100,000 patients)"),
SUMIFS(COL!$F:$F,COL!$A:$A,C1511,COL!$G:$G,D1511),
IF(AND(A1511="Cervical Cancer Screening", E1511="Total Expenditure ($USD per 100,000 patients)"),
SUMIFS(CERV!$F:$F,CERV!$A:$A,C1511,CERV!$G:$G,D1511),
SUMIFS(CANSCRN!$F:$F,CANSCRN!$A:$A,C1511,CANSCRN!$G:$G,D1511))))))))))))</f>
        <v>7866.4985856598205</v>
      </c>
    </row>
    <row r="1512" spans="1:6" x14ac:dyDescent="0.2">
      <c r="A1512" s="24" t="s">
        <v>105</v>
      </c>
      <c r="B1512" s="24" t="s">
        <v>101</v>
      </c>
      <c r="C1512" s="24" t="s">
        <v>65</v>
      </c>
      <c r="D1512" s="24">
        <v>2012</v>
      </c>
      <c r="E1512" s="24" t="s">
        <v>102</v>
      </c>
      <c r="F1512">
        <f>IF(AND(A1512="PSA Testing", E1512= "Utilization Rate (per 100,000 patients)"),
SUMIFS(PSA!$D:$D,PSA!$A:$A,C1512,PSA!$G:$G,D1512),
IF(AND(A1512="Colorectal Cancer Screening", E1512="Utilization Rate (per 100,000 patients)"),
SUMIFS(COL!$D:$D,COL!$A:$A,C1512,COL!$G:$G, D1512),
IF(AND(A1512="Cervical Cancer Screening", E1512="Utilization Rate (per 100,000 patients)"),
SUMIFS(CERV!$D:$D,CERV!$A:$A,C1512,CERV!$G:$G,D1512),
IF(AND(A1512="Cancer Screening for CKD patients", E1512="Utilization Rate (per 100,000 patients)"),
SUMIFS(CANSCRN!$D:$D,CANSCRN!$A:$A,C1512,CANSCRN!$G:$G,D1512),
IF(AND(A1512="PSA Testing", E1512="Cost per service ($USD)"),
SUMIFS(PSA!$E:$E,PSA!$A:$A,C1512,PSA!$G:$G,D1512),
IF(AND(A1512="Colorectal Cancer Screening", E1512="Cost per service ($USD)"),
SUMIFS(COL!$E:$E,COL!$A:$A,C1512,COL!$G:$G,D1512),
IF(AND(A1512="Cervical Cancer Screening", E1512="Cost per service ($USD)"),
SUMIFS(CERV!$E:$E,CERV!$A:$A,C1512,CERV!$G:$G,D1512),
IF(AND(A1512="Cancer Screening for CKD patients", E1512="Cost per service ($USD)"),
SUMIFS(CANSCRN!$E:$E,CANSCRN!$A:$A,C1512,CANSCRN!$G:$G,D1512),
IF(AND(A1512="PSA Testing", E1512="Total Expenditure ($USD per 100,000 patients)"),
SUMIFS(PSA!$F:$F,PSA!$A:$A,C1512,PSA!$G:$G,D1512),
IF(AND(A1512="Colorectal Cancer Screening", E1512="Total Expenditure ($USD per 100,000 patients)"),
SUMIFS(COL!$F:$F,COL!$A:$A,C1512,COL!$G:$G,D1512),
IF(AND(A1512="Cervical Cancer Screening", E1512="Total Expenditure ($USD per 100,000 patients)"),
SUMIFS(CERV!$F:$F,CERV!$A:$A,C1512,CERV!$G:$G,D1512),
SUMIFS(CANSCRN!$F:$F,CANSCRN!$A:$A,C1512,CANSCRN!$G:$G,D1512))))))))))))</f>
        <v>7125.2786704884329</v>
      </c>
    </row>
    <row r="1513" spans="1:6" x14ac:dyDescent="0.2">
      <c r="A1513" s="24" t="s">
        <v>105</v>
      </c>
      <c r="B1513" s="24" t="s">
        <v>101</v>
      </c>
      <c r="C1513" s="24" t="s">
        <v>65</v>
      </c>
      <c r="D1513" s="24">
        <v>2013</v>
      </c>
      <c r="E1513" s="24" t="s">
        <v>102</v>
      </c>
      <c r="F1513">
        <f>IF(AND(A1513="PSA Testing", E1513= "Utilization Rate (per 100,000 patients)"),
SUMIFS(PSA!$D:$D,PSA!$A:$A,C1513,PSA!$G:$G,D1513),
IF(AND(A1513="Colorectal Cancer Screening", E1513="Utilization Rate (per 100,000 patients)"),
SUMIFS(COL!$D:$D,COL!$A:$A,C1513,COL!$G:$G, D1513),
IF(AND(A1513="Cervical Cancer Screening", E1513="Utilization Rate (per 100,000 patients)"),
SUMIFS(CERV!$D:$D,CERV!$A:$A,C1513,CERV!$G:$G,D1513),
IF(AND(A1513="Cancer Screening for CKD patients", E1513="Utilization Rate (per 100,000 patients)"),
SUMIFS(CANSCRN!$D:$D,CANSCRN!$A:$A,C1513,CANSCRN!$G:$G,D1513),
IF(AND(A1513="PSA Testing", E1513="Cost per service ($USD)"),
SUMIFS(PSA!$E:$E,PSA!$A:$A,C1513,PSA!$G:$G,D1513),
IF(AND(A1513="Colorectal Cancer Screening", E1513="Cost per service ($USD)"),
SUMIFS(COL!$E:$E,COL!$A:$A,C1513,COL!$G:$G,D1513),
IF(AND(A1513="Cervical Cancer Screening", E1513="Cost per service ($USD)"),
SUMIFS(CERV!$E:$E,CERV!$A:$A,C1513,CERV!$G:$G,D1513),
IF(AND(A1513="Cancer Screening for CKD patients", E1513="Cost per service ($USD)"),
SUMIFS(CANSCRN!$E:$E,CANSCRN!$A:$A,C1513,CANSCRN!$G:$G,D1513),
IF(AND(A1513="PSA Testing", E1513="Total Expenditure ($USD per 100,000 patients)"),
SUMIFS(PSA!$F:$F,PSA!$A:$A,C1513,PSA!$G:$G,D1513),
IF(AND(A1513="Colorectal Cancer Screening", E1513="Total Expenditure ($USD per 100,000 patients)"),
SUMIFS(COL!$F:$F,COL!$A:$A,C1513,COL!$G:$G,D1513),
IF(AND(A1513="Cervical Cancer Screening", E1513="Total Expenditure ($USD per 100,000 patients)"),
SUMIFS(CERV!$F:$F,CERV!$A:$A,C1513,CERV!$G:$G,D1513),
SUMIFS(CANSCRN!$F:$F,CANSCRN!$A:$A,C1513,CANSCRN!$G:$G,D1513))))))))))))</f>
        <v>6242.9323992608324</v>
      </c>
    </row>
    <row r="1514" spans="1:6" x14ac:dyDescent="0.2">
      <c r="A1514" s="24" t="s">
        <v>105</v>
      </c>
      <c r="B1514" s="24" t="s">
        <v>101</v>
      </c>
      <c r="C1514" s="24" t="s">
        <v>65</v>
      </c>
      <c r="D1514" s="24">
        <v>2014</v>
      </c>
      <c r="E1514" s="24" t="s">
        <v>102</v>
      </c>
      <c r="F1514">
        <f>IF(AND(A1514="PSA Testing", E1514= "Utilization Rate (per 100,000 patients)"),
SUMIFS(PSA!$D:$D,PSA!$A:$A,C1514,PSA!$G:$G,D1514),
IF(AND(A1514="Colorectal Cancer Screening", E1514="Utilization Rate (per 100,000 patients)"),
SUMIFS(COL!$D:$D,COL!$A:$A,C1514,COL!$G:$G, D1514),
IF(AND(A1514="Cervical Cancer Screening", E1514="Utilization Rate (per 100,000 patients)"),
SUMIFS(CERV!$D:$D,CERV!$A:$A,C1514,CERV!$G:$G,D1514),
IF(AND(A1514="Cancer Screening for CKD patients", E1514="Utilization Rate (per 100,000 patients)"),
SUMIFS(CANSCRN!$D:$D,CANSCRN!$A:$A,C1514,CANSCRN!$G:$G,D1514),
IF(AND(A1514="PSA Testing", E1514="Cost per service ($USD)"),
SUMIFS(PSA!$E:$E,PSA!$A:$A,C1514,PSA!$G:$G,D1514),
IF(AND(A1514="Colorectal Cancer Screening", E1514="Cost per service ($USD)"),
SUMIFS(COL!$E:$E,COL!$A:$A,C1514,COL!$G:$G,D1514),
IF(AND(A1514="Cervical Cancer Screening", E1514="Cost per service ($USD)"),
SUMIFS(CERV!$E:$E,CERV!$A:$A,C1514,CERV!$G:$G,D1514),
IF(AND(A1514="Cancer Screening for CKD patients", E1514="Cost per service ($USD)"),
SUMIFS(CANSCRN!$E:$E,CANSCRN!$A:$A,C1514,CANSCRN!$G:$G,D1514),
IF(AND(A1514="PSA Testing", E1514="Total Expenditure ($USD per 100,000 patients)"),
SUMIFS(PSA!$F:$F,PSA!$A:$A,C1514,PSA!$G:$G,D1514),
IF(AND(A1514="Colorectal Cancer Screening", E1514="Total Expenditure ($USD per 100,000 patients)"),
SUMIFS(COL!$F:$F,COL!$A:$A,C1514,COL!$G:$G,D1514),
IF(AND(A1514="Cervical Cancer Screening", E1514="Total Expenditure ($USD per 100,000 patients)"),
SUMIFS(CERV!$F:$F,CERV!$A:$A,C1514,CERV!$G:$G,D1514),
SUMIFS(CANSCRN!$F:$F,CANSCRN!$A:$A,C1514,CANSCRN!$G:$G,D1514))))))))))))</f>
        <v>4188.9414410944555</v>
      </c>
    </row>
    <row r="1515" spans="1:6" x14ac:dyDescent="0.2">
      <c r="A1515" s="24" t="s">
        <v>105</v>
      </c>
      <c r="B1515" s="24" t="s">
        <v>101</v>
      </c>
      <c r="C1515" s="24" t="s">
        <v>65</v>
      </c>
      <c r="D1515" s="24">
        <v>2015</v>
      </c>
      <c r="E1515" s="24" t="s">
        <v>102</v>
      </c>
      <c r="F1515">
        <f>IF(AND(A1515="PSA Testing", E1515= "Utilization Rate (per 100,000 patients)"),
SUMIFS(PSA!$D:$D,PSA!$A:$A,C1515,PSA!$G:$G,D1515),
IF(AND(A1515="Colorectal Cancer Screening", E1515="Utilization Rate (per 100,000 patients)"),
SUMIFS(COL!$D:$D,COL!$A:$A,C1515,COL!$G:$G, D1515),
IF(AND(A1515="Cervical Cancer Screening", E1515="Utilization Rate (per 100,000 patients)"),
SUMIFS(CERV!$D:$D,CERV!$A:$A,C1515,CERV!$G:$G,D1515),
IF(AND(A1515="Cancer Screening for CKD patients", E1515="Utilization Rate (per 100,000 patients)"),
SUMIFS(CANSCRN!$D:$D,CANSCRN!$A:$A,C1515,CANSCRN!$G:$G,D1515),
IF(AND(A1515="PSA Testing", E1515="Cost per service ($USD)"),
SUMIFS(PSA!$E:$E,PSA!$A:$A,C1515,PSA!$G:$G,D1515),
IF(AND(A1515="Colorectal Cancer Screening", E1515="Cost per service ($USD)"),
SUMIFS(COL!$E:$E,COL!$A:$A,C1515,COL!$G:$G,D1515),
IF(AND(A1515="Cervical Cancer Screening", E1515="Cost per service ($USD)"),
SUMIFS(CERV!$E:$E,CERV!$A:$A,C1515,CERV!$G:$G,D1515),
IF(AND(A1515="Cancer Screening for CKD patients", E1515="Cost per service ($USD)"),
SUMIFS(CANSCRN!$E:$E,CANSCRN!$A:$A,C1515,CANSCRN!$G:$G,D1515),
IF(AND(A1515="PSA Testing", E1515="Total Expenditure ($USD per 100,000 patients)"),
SUMIFS(PSA!$F:$F,PSA!$A:$A,C1515,PSA!$G:$G,D1515),
IF(AND(A1515="Colorectal Cancer Screening", E1515="Total Expenditure ($USD per 100,000 patients)"),
SUMIFS(COL!$F:$F,COL!$A:$A,C1515,COL!$G:$G,D1515),
IF(AND(A1515="Cervical Cancer Screening", E1515="Total Expenditure ($USD per 100,000 patients)"),
SUMIFS(CERV!$F:$F,CERV!$A:$A,C1515,CERV!$G:$G,D1515),
SUMIFS(CANSCRN!$F:$F,CANSCRN!$A:$A,C1515,CANSCRN!$G:$G,D1515))))))))))))</f>
        <v>4153.7534435261714</v>
      </c>
    </row>
    <row r="1516" spans="1:6" x14ac:dyDescent="0.2">
      <c r="A1516" s="24" t="s">
        <v>105</v>
      </c>
      <c r="B1516" s="24" t="s">
        <v>101</v>
      </c>
      <c r="C1516" s="24" t="s">
        <v>65</v>
      </c>
      <c r="D1516" s="24">
        <v>2016</v>
      </c>
      <c r="E1516" s="24" t="s">
        <v>102</v>
      </c>
      <c r="F1516">
        <f>IF(AND(A1516="PSA Testing", E1516= "Utilization Rate (per 100,000 patients)"),
SUMIFS(PSA!$D:$D,PSA!$A:$A,C1516,PSA!$G:$G,D1516),
IF(AND(A1516="Colorectal Cancer Screening", E1516="Utilization Rate (per 100,000 patients)"),
SUMIFS(COL!$D:$D,COL!$A:$A,C1516,COL!$G:$G, D1516),
IF(AND(A1516="Cervical Cancer Screening", E1516="Utilization Rate (per 100,000 patients)"),
SUMIFS(CERV!$D:$D,CERV!$A:$A,C1516,CERV!$G:$G,D1516),
IF(AND(A1516="Cancer Screening for CKD patients", E1516="Utilization Rate (per 100,000 patients)"),
SUMIFS(CANSCRN!$D:$D,CANSCRN!$A:$A,C1516,CANSCRN!$G:$G,D1516),
IF(AND(A1516="PSA Testing", E1516="Cost per service ($USD)"),
SUMIFS(PSA!$E:$E,PSA!$A:$A,C1516,PSA!$G:$G,D1516),
IF(AND(A1516="Colorectal Cancer Screening", E1516="Cost per service ($USD)"),
SUMIFS(COL!$E:$E,COL!$A:$A,C1516,COL!$G:$G,D1516),
IF(AND(A1516="Cervical Cancer Screening", E1516="Cost per service ($USD)"),
SUMIFS(CERV!$E:$E,CERV!$A:$A,C1516,CERV!$G:$G,D1516),
IF(AND(A1516="Cancer Screening for CKD patients", E1516="Cost per service ($USD)"),
SUMIFS(CANSCRN!$E:$E,CANSCRN!$A:$A,C1516,CANSCRN!$G:$G,D1516),
IF(AND(A1516="PSA Testing", E1516="Total Expenditure ($USD per 100,000 patients)"),
SUMIFS(PSA!$F:$F,PSA!$A:$A,C1516,PSA!$G:$G,D1516),
IF(AND(A1516="Colorectal Cancer Screening", E1516="Total Expenditure ($USD per 100,000 patients)"),
SUMIFS(COL!$F:$F,COL!$A:$A,C1516,COL!$G:$G,D1516),
IF(AND(A1516="Cervical Cancer Screening", E1516="Total Expenditure ($USD per 100,000 patients)"),
SUMIFS(CERV!$F:$F,CERV!$A:$A,C1516,CERV!$G:$G,D1516),
SUMIFS(CANSCRN!$F:$F,CANSCRN!$A:$A,C1516,CANSCRN!$G:$G,D1516))))))))))))</f>
        <v>3935.8159249167425</v>
      </c>
    </row>
    <row r="1517" spans="1:6" x14ac:dyDescent="0.2">
      <c r="A1517" s="24" t="s">
        <v>105</v>
      </c>
      <c r="B1517" s="24" t="s">
        <v>101</v>
      </c>
      <c r="C1517" s="24" t="s">
        <v>65</v>
      </c>
      <c r="D1517" s="24">
        <v>2017</v>
      </c>
      <c r="E1517" s="24" t="s">
        <v>102</v>
      </c>
      <c r="F1517">
        <f>IF(AND(A1517="PSA Testing", E1517= "Utilization Rate (per 100,000 patients)"),
SUMIFS(PSA!$D:$D,PSA!$A:$A,C1517,PSA!$G:$G,D1517),
IF(AND(A1517="Colorectal Cancer Screening", E1517="Utilization Rate (per 100,000 patients)"),
SUMIFS(COL!$D:$D,COL!$A:$A,C1517,COL!$G:$G, D1517),
IF(AND(A1517="Cervical Cancer Screening", E1517="Utilization Rate (per 100,000 patients)"),
SUMIFS(CERV!$D:$D,CERV!$A:$A,C1517,CERV!$G:$G,D1517),
IF(AND(A1517="Cancer Screening for CKD patients", E1517="Utilization Rate (per 100,000 patients)"),
SUMIFS(CANSCRN!$D:$D,CANSCRN!$A:$A,C1517,CANSCRN!$G:$G,D1517),
IF(AND(A1517="PSA Testing", E1517="Cost per service ($USD)"),
SUMIFS(PSA!$E:$E,PSA!$A:$A,C1517,PSA!$G:$G,D1517),
IF(AND(A1517="Colorectal Cancer Screening", E1517="Cost per service ($USD)"),
SUMIFS(COL!$E:$E,COL!$A:$A,C1517,COL!$G:$G,D1517),
IF(AND(A1517="Cervical Cancer Screening", E1517="Cost per service ($USD)"),
SUMIFS(CERV!$E:$E,CERV!$A:$A,C1517,CERV!$G:$G,D1517),
IF(AND(A1517="Cancer Screening for CKD patients", E1517="Cost per service ($USD)"),
SUMIFS(CANSCRN!$E:$E,CANSCRN!$A:$A,C1517,CANSCRN!$G:$G,D1517),
IF(AND(A1517="PSA Testing", E1517="Total Expenditure ($USD per 100,000 patients)"),
SUMIFS(PSA!$F:$F,PSA!$A:$A,C1517,PSA!$G:$G,D1517),
IF(AND(A1517="Colorectal Cancer Screening", E1517="Total Expenditure ($USD per 100,000 patients)"),
SUMIFS(COL!$F:$F,COL!$A:$A,C1517,COL!$G:$G,D1517),
IF(AND(A1517="Cervical Cancer Screening", E1517="Total Expenditure ($USD per 100,000 patients)"),
SUMIFS(CERV!$F:$F,CERV!$A:$A,C1517,CERV!$G:$G,D1517),
SUMIFS(CANSCRN!$F:$F,CANSCRN!$A:$A,C1517,CANSCRN!$G:$G,D1517))))))))))))</f>
        <v>3662.2746820386133</v>
      </c>
    </row>
    <row r="1518" spans="1:6" x14ac:dyDescent="0.2">
      <c r="A1518" s="24" t="s">
        <v>105</v>
      </c>
      <c r="B1518" s="24" t="s">
        <v>101</v>
      </c>
      <c r="C1518" s="24" t="s">
        <v>65</v>
      </c>
      <c r="D1518" s="24">
        <v>2018</v>
      </c>
      <c r="E1518" s="24" t="s">
        <v>102</v>
      </c>
      <c r="F1518">
        <f>IF(AND(A1518="PSA Testing", E1518= "Utilization Rate (per 100,000 patients)"),
SUMIFS(PSA!$D:$D,PSA!$A:$A,C1518,PSA!$G:$G,D1518),
IF(AND(A1518="Colorectal Cancer Screening", E1518="Utilization Rate (per 100,000 patients)"),
SUMIFS(COL!$D:$D,COL!$A:$A,C1518,COL!$G:$G, D1518),
IF(AND(A1518="Cervical Cancer Screening", E1518="Utilization Rate (per 100,000 patients)"),
SUMIFS(CERV!$D:$D,CERV!$A:$A,C1518,CERV!$G:$G,D1518),
IF(AND(A1518="Cancer Screening for CKD patients", E1518="Utilization Rate (per 100,000 patients)"),
SUMIFS(CANSCRN!$D:$D,CANSCRN!$A:$A,C1518,CANSCRN!$G:$G,D1518),
IF(AND(A1518="PSA Testing", E1518="Cost per service ($USD)"),
SUMIFS(PSA!$E:$E,PSA!$A:$A,C1518,PSA!$G:$G,D1518),
IF(AND(A1518="Colorectal Cancer Screening", E1518="Cost per service ($USD)"),
SUMIFS(COL!$E:$E,COL!$A:$A,C1518,COL!$G:$G,D1518),
IF(AND(A1518="Cervical Cancer Screening", E1518="Cost per service ($USD)"),
SUMIFS(CERV!$E:$E,CERV!$A:$A,C1518,CERV!$G:$G,D1518),
IF(AND(A1518="Cancer Screening for CKD patients", E1518="Cost per service ($USD)"),
SUMIFS(CANSCRN!$E:$E,CANSCRN!$A:$A,C1518,CANSCRN!$G:$G,D1518),
IF(AND(A1518="PSA Testing", E1518="Total Expenditure ($USD per 100,000 patients)"),
SUMIFS(PSA!$F:$F,PSA!$A:$A,C1518,PSA!$G:$G,D1518),
IF(AND(A1518="Colorectal Cancer Screening", E1518="Total Expenditure ($USD per 100,000 patients)"),
SUMIFS(COL!$F:$F,COL!$A:$A,C1518,COL!$G:$G,D1518),
IF(AND(A1518="Cervical Cancer Screening", E1518="Total Expenditure ($USD per 100,000 patients)"),
SUMIFS(CERV!$F:$F,CERV!$A:$A,C1518,CERV!$G:$G,D1518),
SUMIFS(CANSCRN!$F:$F,CANSCRN!$A:$A,C1518,CANSCRN!$G:$G,D1518))))))))))))</f>
        <v>3516.2105443487949</v>
      </c>
    </row>
    <row r="1519" spans="1:6" x14ac:dyDescent="0.2">
      <c r="A1519" s="24" t="s">
        <v>105</v>
      </c>
      <c r="B1519" s="24" t="s">
        <v>101</v>
      </c>
      <c r="C1519" s="24" t="s">
        <v>65</v>
      </c>
      <c r="D1519" s="24">
        <v>2019</v>
      </c>
      <c r="E1519" s="24" t="s">
        <v>102</v>
      </c>
      <c r="F1519">
        <f>IF(AND(A1519="PSA Testing", E1519= "Utilization Rate (per 100,000 patients)"),
SUMIFS(PSA!$D:$D,PSA!$A:$A,C1519,PSA!$G:$G,D1519),
IF(AND(A1519="Colorectal Cancer Screening", E1519="Utilization Rate (per 100,000 patients)"),
SUMIFS(COL!$D:$D,COL!$A:$A,C1519,COL!$G:$G, D1519),
IF(AND(A1519="Cervical Cancer Screening", E1519="Utilization Rate (per 100,000 patients)"),
SUMIFS(CERV!$D:$D,CERV!$A:$A,C1519,CERV!$G:$G,D1519),
IF(AND(A1519="Cancer Screening for CKD patients", E1519="Utilization Rate (per 100,000 patients)"),
SUMIFS(CANSCRN!$D:$D,CANSCRN!$A:$A,C1519,CANSCRN!$G:$G,D1519),
IF(AND(A1519="PSA Testing", E1519="Cost per service ($USD)"),
SUMIFS(PSA!$E:$E,PSA!$A:$A,C1519,PSA!$G:$G,D1519),
IF(AND(A1519="Colorectal Cancer Screening", E1519="Cost per service ($USD)"),
SUMIFS(COL!$E:$E,COL!$A:$A,C1519,COL!$G:$G,D1519),
IF(AND(A1519="Cervical Cancer Screening", E1519="Cost per service ($USD)"),
SUMIFS(CERV!$E:$E,CERV!$A:$A,C1519,CERV!$G:$G,D1519),
IF(AND(A1519="Cancer Screening for CKD patients", E1519="Cost per service ($USD)"),
SUMIFS(CANSCRN!$E:$E,CANSCRN!$A:$A,C1519,CANSCRN!$G:$G,D1519),
IF(AND(A1519="PSA Testing", E1519="Total Expenditure ($USD per 100,000 patients)"),
SUMIFS(PSA!$F:$F,PSA!$A:$A,C1519,PSA!$G:$G,D1519),
IF(AND(A1519="Colorectal Cancer Screening", E1519="Total Expenditure ($USD per 100,000 patients)"),
SUMIFS(COL!$F:$F,COL!$A:$A,C1519,COL!$G:$G,D1519),
IF(AND(A1519="Cervical Cancer Screening", E1519="Total Expenditure ($USD per 100,000 patients)"),
SUMIFS(CERV!$F:$F,CERV!$A:$A,C1519,CERV!$G:$G,D1519),
SUMIFS(CANSCRN!$F:$F,CANSCRN!$A:$A,C1519,CANSCRN!$G:$G,D1519))))))))))))</f>
        <v>3170.0090767412785</v>
      </c>
    </row>
    <row r="1520" spans="1:6" x14ac:dyDescent="0.2">
      <c r="A1520" s="24" t="s">
        <v>105</v>
      </c>
      <c r="B1520" s="24" t="s">
        <v>101</v>
      </c>
      <c r="C1520" s="24" t="s">
        <v>66</v>
      </c>
      <c r="D1520" s="24">
        <v>2009</v>
      </c>
      <c r="E1520" s="24" t="s">
        <v>102</v>
      </c>
      <c r="F1520">
        <f>IF(AND(A1520="PSA Testing", E1520= "Utilization Rate (per 100,000 patients)"),
SUMIFS(PSA!$D:$D,PSA!$A:$A,C1520,PSA!$G:$G,D1520),
IF(AND(A1520="Colorectal Cancer Screening", E1520="Utilization Rate (per 100,000 patients)"),
SUMIFS(COL!$D:$D,COL!$A:$A,C1520,COL!$G:$G, D1520),
IF(AND(A1520="Cervical Cancer Screening", E1520="Utilization Rate (per 100,000 patients)"),
SUMIFS(CERV!$D:$D,CERV!$A:$A,C1520,CERV!$G:$G,D1520),
IF(AND(A1520="Cancer Screening for CKD patients", E1520="Utilization Rate (per 100,000 patients)"),
SUMIFS(CANSCRN!$D:$D,CANSCRN!$A:$A,C1520,CANSCRN!$G:$G,D1520),
IF(AND(A1520="PSA Testing", E1520="Cost per service ($USD)"),
SUMIFS(PSA!$E:$E,PSA!$A:$A,C1520,PSA!$G:$G,D1520),
IF(AND(A1520="Colorectal Cancer Screening", E1520="Cost per service ($USD)"),
SUMIFS(COL!$E:$E,COL!$A:$A,C1520,COL!$G:$G,D1520),
IF(AND(A1520="Cervical Cancer Screening", E1520="Cost per service ($USD)"),
SUMIFS(CERV!$E:$E,CERV!$A:$A,C1520,CERV!$G:$G,D1520),
IF(AND(A1520="Cancer Screening for CKD patients", E1520="Cost per service ($USD)"),
SUMIFS(CANSCRN!$E:$E,CANSCRN!$A:$A,C1520,CANSCRN!$G:$G,D1520),
IF(AND(A1520="PSA Testing", E1520="Total Expenditure ($USD per 100,000 patients)"),
SUMIFS(PSA!$F:$F,PSA!$A:$A,C1520,PSA!$G:$G,D1520),
IF(AND(A1520="Colorectal Cancer Screening", E1520="Total Expenditure ($USD per 100,000 patients)"),
SUMIFS(COL!$F:$F,COL!$A:$A,C1520,COL!$G:$G,D1520),
IF(AND(A1520="Cervical Cancer Screening", E1520="Total Expenditure ($USD per 100,000 patients)"),
SUMIFS(CERV!$F:$F,CERV!$A:$A,C1520,CERV!$G:$G,D1520),
SUMIFS(CANSCRN!$F:$F,CANSCRN!$A:$A,C1520,CANSCRN!$G:$G,D1520))))))))))))</f>
        <v>6520.0909780136471</v>
      </c>
    </row>
    <row r="1521" spans="1:6" x14ac:dyDescent="0.2">
      <c r="A1521" s="24" t="s">
        <v>105</v>
      </c>
      <c r="B1521" s="24" t="s">
        <v>101</v>
      </c>
      <c r="C1521" s="24" t="s">
        <v>66</v>
      </c>
      <c r="D1521" s="24">
        <v>2010</v>
      </c>
      <c r="E1521" s="24" t="s">
        <v>102</v>
      </c>
      <c r="F1521">
        <f>IF(AND(A1521="PSA Testing", E1521= "Utilization Rate (per 100,000 patients)"),
SUMIFS(PSA!$D:$D,PSA!$A:$A,C1521,PSA!$G:$G,D1521),
IF(AND(A1521="Colorectal Cancer Screening", E1521="Utilization Rate (per 100,000 patients)"),
SUMIFS(COL!$D:$D,COL!$A:$A,C1521,COL!$G:$G, D1521),
IF(AND(A1521="Cervical Cancer Screening", E1521="Utilization Rate (per 100,000 patients)"),
SUMIFS(CERV!$D:$D,CERV!$A:$A,C1521,CERV!$G:$G,D1521),
IF(AND(A1521="Cancer Screening for CKD patients", E1521="Utilization Rate (per 100,000 patients)"),
SUMIFS(CANSCRN!$D:$D,CANSCRN!$A:$A,C1521,CANSCRN!$G:$G,D1521),
IF(AND(A1521="PSA Testing", E1521="Cost per service ($USD)"),
SUMIFS(PSA!$E:$E,PSA!$A:$A,C1521,PSA!$G:$G,D1521),
IF(AND(A1521="Colorectal Cancer Screening", E1521="Cost per service ($USD)"),
SUMIFS(COL!$E:$E,COL!$A:$A,C1521,COL!$G:$G,D1521),
IF(AND(A1521="Cervical Cancer Screening", E1521="Cost per service ($USD)"),
SUMIFS(CERV!$E:$E,CERV!$A:$A,C1521,CERV!$G:$G,D1521),
IF(AND(A1521="Cancer Screening for CKD patients", E1521="Cost per service ($USD)"),
SUMIFS(CANSCRN!$E:$E,CANSCRN!$A:$A,C1521,CANSCRN!$G:$G,D1521),
IF(AND(A1521="PSA Testing", E1521="Total Expenditure ($USD per 100,000 patients)"),
SUMIFS(PSA!$F:$F,PSA!$A:$A,C1521,PSA!$G:$G,D1521),
IF(AND(A1521="Colorectal Cancer Screening", E1521="Total Expenditure ($USD per 100,000 patients)"),
SUMIFS(COL!$F:$F,COL!$A:$A,C1521,COL!$G:$G,D1521),
IF(AND(A1521="Cervical Cancer Screening", E1521="Total Expenditure ($USD per 100,000 patients)"),
SUMIFS(CERV!$F:$F,CERV!$A:$A,C1521,CERV!$G:$G,D1521),
SUMIFS(CANSCRN!$F:$F,CANSCRN!$A:$A,C1521,CANSCRN!$G:$G,D1521))))))))))))</f>
        <v>5801.3052936910808</v>
      </c>
    </row>
    <row r="1522" spans="1:6" x14ac:dyDescent="0.2">
      <c r="A1522" s="24" t="s">
        <v>105</v>
      </c>
      <c r="B1522" s="24" t="s">
        <v>101</v>
      </c>
      <c r="C1522" s="24" t="s">
        <v>66</v>
      </c>
      <c r="D1522" s="24">
        <v>2011</v>
      </c>
      <c r="E1522" s="24" t="s">
        <v>102</v>
      </c>
      <c r="F1522">
        <f>IF(AND(A1522="PSA Testing", E1522= "Utilization Rate (per 100,000 patients)"),
SUMIFS(PSA!$D:$D,PSA!$A:$A,C1522,PSA!$G:$G,D1522),
IF(AND(A1522="Colorectal Cancer Screening", E1522="Utilization Rate (per 100,000 patients)"),
SUMIFS(COL!$D:$D,COL!$A:$A,C1522,COL!$G:$G, D1522),
IF(AND(A1522="Cervical Cancer Screening", E1522="Utilization Rate (per 100,000 patients)"),
SUMIFS(CERV!$D:$D,CERV!$A:$A,C1522,CERV!$G:$G,D1522),
IF(AND(A1522="Cancer Screening for CKD patients", E1522="Utilization Rate (per 100,000 patients)"),
SUMIFS(CANSCRN!$D:$D,CANSCRN!$A:$A,C1522,CANSCRN!$G:$G,D1522),
IF(AND(A1522="PSA Testing", E1522="Cost per service ($USD)"),
SUMIFS(PSA!$E:$E,PSA!$A:$A,C1522,PSA!$G:$G,D1522),
IF(AND(A1522="Colorectal Cancer Screening", E1522="Cost per service ($USD)"),
SUMIFS(COL!$E:$E,COL!$A:$A,C1522,COL!$G:$G,D1522),
IF(AND(A1522="Cervical Cancer Screening", E1522="Cost per service ($USD)"),
SUMIFS(CERV!$E:$E,CERV!$A:$A,C1522,CERV!$G:$G,D1522),
IF(AND(A1522="Cancer Screening for CKD patients", E1522="Cost per service ($USD)"),
SUMIFS(CANSCRN!$E:$E,CANSCRN!$A:$A,C1522,CANSCRN!$G:$G,D1522),
IF(AND(A1522="PSA Testing", E1522="Total Expenditure ($USD per 100,000 patients)"),
SUMIFS(PSA!$F:$F,PSA!$A:$A,C1522,PSA!$G:$G,D1522),
IF(AND(A1522="Colorectal Cancer Screening", E1522="Total Expenditure ($USD per 100,000 patients)"),
SUMIFS(COL!$F:$F,COL!$A:$A,C1522,COL!$G:$G,D1522),
IF(AND(A1522="Cervical Cancer Screening", E1522="Total Expenditure ($USD per 100,000 patients)"),
SUMIFS(CERV!$F:$F,CERV!$A:$A,C1522,CERV!$G:$G,D1522),
SUMIFS(CANSCRN!$F:$F,CANSCRN!$A:$A,C1522,CANSCRN!$G:$G,D1522))))))))))))</f>
        <v>4090.828768333628</v>
      </c>
    </row>
    <row r="1523" spans="1:6" x14ac:dyDescent="0.2">
      <c r="A1523" s="24" t="s">
        <v>105</v>
      </c>
      <c r="B1523" s="24" t="s">
        <v>101</v>
      </c>
      <c r="C1523" s="24" t="s">
        <v>66</v>
      </c>
      <c r="D1523" s="24">
        <v>2012</v>
      </c>
      <c r="E1523" s="24" t="s">
        <v>102</v>
      </c>
      <c r="F1523">
        <f>IF(AND(A1523="PSA Testing", E1523= "Utilization Rate (per 100,000 patients)"),
SUMIFS(PSA!$D:$D,PSA!$A:$A,C1523,PSA!$G:$G,D1523),
IF(AND(A1523="Colorectal Cancer Screening", E1523="Utilization Rate (per 100,000 patients)"),
SUMIFS(COL!$D:$D,COL!$A:$A,C1523,COL!$G:$G, D1523),
IF(AND(A1523="Cervical Cancer Screening", E1523="Utilization Rate (per 100,000 patients)"),
SUMIFS(CERV!$D:$D,CERV!$A:$A,C1523,CERV!$G:$G,D1523),
IF(AND(A1523="Cancer Screening for CKD patients", E1523="Utilization Rate (per 100,000 patients)"),
SUMIFS(CANSCRN!$D:$D,CANSCRN!$A:$A,C1523,CANSCRN!$G:$G,D1523),
IF(AND(A1523="PSA Testing", E1523="Cost per service ($USD)"),
SUMIFS(PSA!$E:$E,PSA!$A:$A,C1523,PSA!$G:$G,D1523),
IF(AND(A1523="Colorectal Cancer Screening", E1523="Cost per service ($USD)"),
SUMIFS(COL!$E:$E,COL!$A:$A,C1523,COL!$G:$G,D1523),
IF(AND(A1523="Cervical Cancer Screening", E1523="Cost per service ($USD)"),
SUMIFS(CERV!$E:$E,CERV!$A:$A,C1523,CERV!$G:$G,D1523),
IF(AND(A1523="Cancer Screening for CKD patients", E1523="Cost per service ($USD)"),
SUMIFS(CANSCRN!$E:$E,CANSCRN!$A:$A,C1523,CANSCRN!$G:$G,D1523),
IF(AND(A1523="PSA Testing", E1523="Total Expenditure ($USD per 100,000 patients)"),
SUMIFS(PSA!$F:$F,PSA!$A:$A,C1523,PSA!$G:$G,D1523),
IF(AND(A1523="Colorectal Cancer Screening", E1523="Total Expenditure ($USD per 100,000 patients)"),
SUMIFS(COL!$F:$F,COL!$A:$A,C1523,COL!$G:$G,D1523),
IF(AND(A1523="Cervical Cancer Screening", E1523="Total Expenditure ($USD per 100,000 patients)"),
SUMIFS(CERV!$F:$F,CERV!$A:$A,C1523,CERV!$G:$G,D1523),
SUMIFS(CANSCRN!$F:$F,CANSCRN!$A:$A,C1523,CANSCRN!$G:$G,D1523))))))))))))</f>
        <v>4153.4612176814016</v>
      </c>
    </row>
    <row r="1524" spans="1:6" x14ac:dyDescent="0.2">
      <c r="A1524" s="24" t="s">
        <v>105</v>
      </c>
      <c r="B1524" s="24" t="s">
        <v>101</v>
      </c>
      <c r="C1524" s="24" t="s">
        <v>66</v>
      </c>
      <c r="D1524" s="24">
        <v>2013</v>
      </c>
      <c r="E1524" s="24" t="s">
        <v>102</v>
      </c>
      <c r="F1524">
        <f>IF(AND(A1524="PSA Testing", E1524= "Utilization Rate (per 100,000 patients)"),
SUMIFS(PSA!$D:$D,PSA!$A:$A,C1524,PSA!$G:$G,D1524),
IF(AND(A1524="Colorectal Cancer Screening", E1524="Utilization Rate (per 100,000 patients)"),
SUMIFS(COL!$D:$D,COL!$A:$A,C1524,COL!$G:$G, D1524),
IF(AND(A1524="Cervical Cancer Screening", E1524="Utilization Rate (per 100,000 patients)"),
SUMIFS(CERV!$D:$D,CERV!$A:$A,C1524,CERV!$G:$G,D1524),
IF(AND(A1524="Cancer Screening for CKD patients", E1524="Utilization Rate (per 100,000 patients)"),
SUMIFS(CANSCRN!$D:$D,CANSCRN!$A:$A,C1524,CANSCRN!$G:$G,D1524),
IF(AND(A1524="PSA Testing", E1524="Cost per service ($USD)"),
SUMIFS(PSA!$E:$E,PSA!$A:$A,C1524,PSA!$G:$G,D1524),
IF(AND(A1524="Colorectal Cancer Screening", E1524="Cost per service ($USD)"),
SUMIFS(COL!$E:$E,COL!$A:$A,C1524,COL!$G:$G,D1524),
IF(AND(A1524="Cervical Cancer Screening", E1524="Cost per service ($USD)"),
SUMIFS(CERV!$E:$E,CERV!$A:$A,C1524,CERV!$G:$G,D1524),
IF(AND(A1524="Cancer Screening for CKD patients", E1524="Cost per service ($USD)"),
SUMIFS(CANSCRN!$E:$E,CANSCRN!$A:$A,C1524,CANSCRN!$G:$G,D1524),
IF(AND(A1524="PSA Testing", E1524="Total Expenditure ($USD per 100,000 patients)"),
SUMIFS(PSA!$F:$F,PSA!$A:$A,C1524,PSA!$G:$G,D1524),
IF(AND(A1524="Colorectal Cancer Screening", E1524="Total Expenditure ($USD per 100,000 patients)"),
SUMIFS(COL!$F:$F,COL!$A:$A,C1524,COL!$G:$G,D1524),
IF(AND(A1524="Cervical Cancer Screening", E1524="Total Expenditure ($USD per 100,000 patients)"),
SUMIFS(CERV!$F:$F,CERV!$A:$A,C1524,CERV!$G:$G,D1524),
SUMIFS(CANSCRN!$F:$F,CANSCRN!$A:$A,C1524,CANSCRN!$G:$G,D1524))))))))))))</f>
        <v>4195.2464507896002</v>
      </c>
    </row>
    <row r="1525" spans="1:6" x14ac:dyDescent="0.2">
      <c r="A1525" s="24" t="s">
        <v>105</v>
      </c>
      <c r="B1525" s="24" t="s">
        <v>101</v>
      </c>
      <c r="C1525" s="24" t="s">
        <v>66</v>
      </c>
      <c r="D1525" s="24">
        <v>2014</v>
      </c>
      <c r="E1525" s="24" t="s">
        <v>102</v>
      </c>
      <c r="F1525">
        <f>IF(AND(A1525="PSA Testing", E1525= "Utilization Rate (per 100,000 patients)"),
SUMIFS(PSA!$D:$D,PSA!$A:$A,C1525,PSA!$G:$G,D1525),
IF(AND(A1525="Colorectal Cancer Screening", E1525="Utilization Rate (per 100,000 patients)"),
SUMIFS(COL!$D:$D,COL!$A:$A,C1525,COL!$G:$G, D1525),
IF(AND(A1525="Cervical Cancer Screening", E1525="Utilization Rate (per 100,000 patients)"),
SUMIFS(CERV!$D:$D,CERV!$A:$A,C1525,CERV!$G:$G,D1525),
IF(AND(A1525="Cancer Screening for CKD patients", E1525="Utilization Rate (per 100,000 patients)"),
SUMIFS(CANSCRN!$D:$D,CANSCRN!$A:$A,C1525,CANSCRN!$G:$G,D1525),
IF(AND(A1525="PSA Testing", E1525="Cost per service ($USD)"),
SUMIFS(PSA!$E:$E,PSA!$A:$A,C1525,PSA!$G:$G,D1525),
IF(AND(A1525="Colorectal Cancer Screening", E1525="Cost per service ($USD)"),
SUMIFS(COL!$E:$E,COL!$A:$A,C1525,COL!$G:$G,D1525),
IF(AND(A1525="Cervical Cancer Screening", E1525="Cost per service ($USD)"),
SUMIFS(CERV!$E:$E,CERV!$A:$A,C1525,CERV!$G:$G,D1525),
IF(AND(A1525="Cancer Screening for CKD patients", E1525="Cost per service ($USD)"),
SUMIFS(CANSCRN!$E:$E,CANSCRN!$A:$A,C1525,CANSCRN!$G:$G,D1525),
IF(AND(A1525="PSA Testing", E1525="Total Expenditure ($USD per 100,000 patients)"),
SUMIFS(PSA!$F:$F,PSA!$A:$A,C1525,PSA!$G:$G,D1525),
IF(AND(A1525="Colorectal Cancer Screening", E1525="Total Expenditure ($USD per 100,000 patients)"),
SUMIFS(COL!$F:$F,COL!$A:$A,C1525,COL!$G:$G,D1525),
IF(AND(A1525="Cervical Cancer Screening", E1525="Total Expenditure ($USD per 100,000 patients)"),
SUMIFS(CERV!$F:$F,CERV!$A:$A,C1525,CERV!$G:$G,D1525),
SUMIFS(CANSCRN!$F:$F,CANSCRN!$A:$A,C1525,CANSCRN!$G:$G,D1525))))))))))))</f>
        <v>3423.2466895537032</v>
      </c>
    </row>
    <row r="1526" spans="1:6" x14ac:dyDescent="0.2">
      <c r="A1526" s="24" t="s">
        <v>105</v>
      </c>
      <c r="B1526" s="24" t="s">
        <v>101</v>
      </c>
      <c r="C1526" s="24" t="s">
        <v>66</v>
      </c>
      <c r="D1526" s="24">
        <v>2015</v>
      </c>
      <c r="E1526" s="24" t="s">
        <v>102</v>
      </c>
      <c r="F1526">
        <f>IF(AND(A1526="PSA Testing", E1526= "Utilization Rate (per 100,000 patients)"),
SUMIFS(PSA!$D:$D,PSA!$A:$A,C1526,PSA!$G:$G,D1526),
IF(AND(A1526="Colorectal Cancer Screening", E1526="Utilization Rate (per 100,000 patients)"),
SUMIFS(COL!$D:$D,COL!$A:$A,C1526,COL!$G:$G, D1526),
IF(AND(A1526="Cervical Cancer Screening", E1526="Utilization Rate (per 100,000 patients)"),
SUMIFS(CERV!$D:$D,CERV!$A:$A,C1526,CERV!$G:$G,D1526),
IF(AND(A1526="Cancer Screening for CKD patients", E1526="Utilization Rate (per 100,000 patients)"),
SUMIFS(CANSCRN!$D:$D,CANSCRN!$A:$A,C1526,CANSCRN!$G:$G,D1526),
IF(AND(A1526="PSA Testing", E1526="Cost per service ($USD)"),
SUMIFS(PSA!$E:$E,PSA!$A:$A,C1526,PSA!$G:$G,D1526),
IF(AND(A1526="Colorectal Cancer Screening", E1526="Cost per service ($USD)"),
SUMIFS(COL!$E:$E,COL!$A:$A,C1526,COL!$G:$G,D1526),
IF(AND(A1526="Cervical Cancer Screening", E1526="Cost per service ($USD)"),
SUMIFS(CERV!$E:$E,CERV!$A:$A,C1526,CERV!$G:$G,D1526),
IF(AND(A1526="Cancer Screening for CKD patients", E1526="Cost per service ($USD)"),
SUMIFS(CANSCRN!$E:$E,CANSCRN!$A:$A,C1526,CANSCRN!$G:$G,D1526),
IF(AND(A1526="PSA Testing", E1526="Total Expenditure ($USD per 100,000 patients)"),
SUMIFS(PSA!$F:$F,PSA!$A:$A,C1526,PSA!$G:$G,D1526),
IF(AND(A1526="Colorectal Cancer Screening", E1526="Total Expenditure ($USD per 100,000 patients)"),
SUMIFS(COL!$F:$F,COL!$A:$A,C1526,COL!$G:$G,D1526),
IF(AND(A1526="Cervical Cancer Screening", E1526="Total Expenditure ($USD per 100,000 patients)"),
SUMIFS(CERV!$F:$F,CERV!$A:$A,C1526,CERV!$G:$G,D1526),
SUMIFS(CANSCRN!$F:$F,CANSCRN!$A:$A,C1526,CANSCRN!$G:$G,D1526))))))))))))</f>
        <v>3501.1534807979374</v>
      </c>
    </row>
    <row r="1527" spans="1:6" x14ac:dyDescent="0.2">
      <c r="A1527" s="24" t="s">
        <v>105</v>
      </c>
      <c r="B1527" s="24" t="s">
        <v>101</v>
      </c>
      <c r="C1527" s="24" t="s">
        <v>66</v>
      </c>
      <c r="D1527" s="24">
        <v>2016</v>
      </c>
      <c r="E1527" s="24" t="s">
        <v>102</v>
      </c>
      <c r="F1527">
        <f>IF(AND(A1527="PSA Testing", E1527= "Utilization Rate (per 100,000 patients)"),
SUMIFS(PSA!$D:$D,PSA!$A:$A,C1527,PSA!$G:$G,D1527),
IF(AND(A1527="Colorectal Cancer Screening", E1527="Utilization Rate (per 100,000 patients)"),
SUMIFS(COL!$D:$D,COL!$A:$A,C1527,COL!$G:$G, D1527),
IF(AND(A1527="Cervical Cancer Screening", E1527="Utilization Rate (per 100,000 patients)"),
SUMIFS(CERV!$D:$D,CERV!$A:$A,C1527,CERV!$G:$G,D1527),
IF(AND(A1527="Cancer Screening for CKD patients", E1527="Utilization Rate (per 100,000 patients)"),
SUMIFS(CANSCRN!$D:$D,CANSCRN!$A:$A,C1527,CANSCRN!$G:$G,D1527),
IF(AND(A1527="PSA Testing", E1527="Cost per service ($USD)"),
SUMIFS(PSA!$E:$E,PSA!$A:$A,C1527,PSA!$G:$G,D1527),
IF(AND(A1527="Colorectal Cancer Screening", E1527="Cost per service ($USD)"),
SUMIFS(COL!$E:$E,COL!$A:$A,C1527,COL!$G:$G,D1527),
IF(AND(A1527="Cervical Cancer Screening", E1527="Cost per service ($USD)"),
SUMIFS(CERV!$E:$E,CERV!$A:$A,C1527,CERV!$G:$G,D1527),
IF(AND(A1527="Cancer Screening for CKD patients", E1527="Cost per service ($USD)"),
SUMIFS(CANSCRN!$E:$E,CANSCRN!$A:$A,C1527,CANSCRN!$G:$G,D1527),
IF(AND(A1527="PSA Testing", E1527="Total Expenditure ($USD per 100,000 patients)"),
SUMIFS(PSA!$F:$F,PSA!$A:$A,C1527,PSA!$G:$G,D1527),
IF(AND(A1527="Colorectal Cancer Screening", E1527="Total Expenditure ($USD per 100,000 patients)"),
SUMIFS(COL!$F:$F,COL!$A:$A,C1527,COL!$G:$G,D1527),
IF(AND(A1527="Cervical Cancer Screening", E1527="Total Expenditure ($USD per 100,000 patients)"),
SUMIFS(CERV!$F:$F,CERV!$A:$A,C1527,CERV!$G:$G,D1527),
SUMIFS(CANSCRN!$F:$F,CANSCRN!$A:$A,C1527,CANSCRN!$G:$G,D1527))))))))))))</f>
        <v>3517.5183492591059</v>
      </c>
    </row>
    <row r="1528" spans="1:6" x14ac:dyDescent="0.2">
      <c r="A1528" s="24" t="s">
        <v>105</v>
      </c>
      <c r="B1528" s="24" t="s">
        <v>101</v>
      </c>
      <c r="C1528" s="24" t="s">
        <v>66</v>
      </c>
      <c r="D1528" s="24">
        <v>2017</v>
      </c>
      <c r="E1528" s="24" t="s">
        <v>102</v>
      </c>
      <c r="F1528">
        <f>IF(AND(A1528="PSA Testing", E1528= "Utilization Rate (per 100,000 patients)"),
SUMIFS(PSA!$D:$D,PSA!$A:$A,C1528,PSA!$G:$G,D1528),
IF(AND(A1528="Colorectal Cancer Screening", E1528="Utilization Rate (per 100,000 patients)"),
SUMIFS(COL!$D:$D,COL!$A:$A,C1528,COL!$G:$G, D1528),
IF(AND(A1528="Cervical Cancer Screening", E1528="Utilization Rate (per 100,000 patients)"),
SUMIFS(CERV!$D:$D,CERV!$A:$A,C1528,CERV!$G:$G,D1528),
IF(AND(A1528="Cancer Screening for CKD patients", E1528="Utilization Rate (per 100,000 patients)"),
SUMIFS(CANSCRN!$D:$D,CANSCRN!$A:$A,C1528,CANSCRN!$G:$G,D1528),
IF(AND(A1528="PSA Testing", E1528="Cost per service ($USD)"),
SUMIFS(PSA!$E:$E,PSA!$A:$A,C1528,PSA!$G:$G,D1528),
IF(AND(A1528="Colorectal Cancer Screening", E1528="Cost per service ($USD)"),
SUMIFS(COL!$E:$E,COL!$A:$A,C1528,COL!$G:$G,D1528),
IF(AND(A1528="Cervical Cancer Screening", E1528="Cost per service ($USD)"),
SUMIFS(CERV!$E:$E,CERV!$A:$A,C1528,CERV!$G:$G,D1528),
IF(AND(A1528="Cancer Screening for CKD patients", E1528="Cost per service ($USD)"),
SUMIFS(CANSCRN!$E:$E,CANSCRN!$A:$A,C1528,CANSCRN!$G:$G,D1528),
IF(AND(A1528="PSA Testing", E1528="Total Expenditure ($USD per 100,000 patients)"),
SUMIFS(PSA!$F:$F,PSA!$A:$A,C1528,PSA!$G:$G,D1528),
IF(AND(A1528="Colorectal Cancer Screening", E1528="Total Expenditure ($USD per 100,000 patients)"),
SUMIFS(COL!$F:$F,COL!$A:$A,C1528,COL!$G:$G,D1528),
IF(AND(A1528="Cervical Cancer Screening", E1528="Total Expenditure ($USD per 100,000 patients)"),
SUMIFS(CERV!$F:$F,CERV!$A:$A,C1528,CERV!$G:$G,D1528),
SUMIFS(CANSCRN!$F:$F,CANSCRN!$A:$A,C1528,CANSCRN!$G:$G,D1528))))))))))))</f>
        <v>4029.0620871862616</v>
      </c>
    </row>
    <row r="1529" spans="1:6" x14ac:dyDescent="0.2">
      <c r="A1529" s="24" t="s">
        <v>105</v>
      </c>
      <c r="B1529" s="24" t="s">
        <v>101</v>
      </c>
      <c r="C1529" s="24" t="s">
        <v>66</v>
      </c>
      <c r="D1529" s="24">
        <v>2018</v>
      </c>
      <c r="E1529" s="24" t="s">
        <v>102</v>
      </c>
      <c r="F1529">
        <f>IF(AND(A1529="PSA Testing", E1529= "Utilization Rate (per 100,000 patients)"),
SUMIFS(PSA!$D:$D,PSA!$A:$A,C1529,PSA!$G:$G,D1529),
IF(AND(A1529="Colorectal Cancer Screening", E1529="Utilization Rate (per 100,000 patients)"),
SUMIFS(COL!$D:$D,COL!$A:$A,C1529,COL!$G:$G, D1529),
IF(AND(A1529="Cervical Cancer Screening", E1529="Utilization Rate (per 100,000 patients)"),
SUMIFS(CERV!$D:$D,CERV!$A:$A,C1529,CERV!$G:$G,D1529),
IF(AND(A1529="Cancer Screening for CKD patients", E1529="Utilization Rate (per 100,000 patients)"),
SUMIFS(CANSCRN!$D:$D,CANSCRN!$A:$A,C1529,CANSCRN!$G:$G,D1529),
IF(AND(A1529="PSA Testing", E1529="Cost per service ($USD)"),
SUMIFS(PSA!$E:$E,PSA!$A:$A,C1529,PSA!$G:$G,D1529),
IF(AND(A1529="Colorectal Cancer Screening", E1529="Cost per service ($USD)"),
SUMIFS(COL!$E:$E,COL!$A:$A,C1529,COL!$G:$G,D1529),
IF(AND(A1529="Cervical Cancer Screening", E1529="Cost per service ($USD)"),
SUMIFS(CERV!$E:$E,CERV!$A:$A,C1529,CERV!$G:$G,D1529),
IF(AND(A1529="Cancer Screening for CKD patients", E1529="Cost per service ($USD)"),
SUMIFS(CANSCRN!$E:$E,CANSCRN!$A:$A,C1529,CANSCRN!$G:$G,D1529),
IF(AND(A1529="PSA Testing", E1529="Total Expenditure ($USD per 100,000 patients)"),
SUMIFS(PSA!$F:$F,PSA!$A:$A,C1529,PSA!$G:$G,D1529),
IF(AND(A1529="Colorectal Cancer Screening", E1529="Total Expenditure ($USD per 100,000 patients)"),
SUMIFS(COL!$F:$F,COL!$A:$A,C1529,COL!$G:$G,D1529),
IF(AND(A1529="Cervical Cancer Screening", E1529="Total Expenditure ($USD per 100,000 patients)"),
SUMIFS(CERV!$F:$F,CERV!$A:$A,C1529,CERV!$G:$G,D1529),
SUMIFS(CANSCRN!$F:$F,CANSCRN!$A:$A,C1529,CANSCRN!$G:$G,D1529))))))))))))</f>
        <v>3569.2861427714461</v>
      </c>
    </row>
    <row r="1530" spans="1:6" x14ac:dyDescent="0.2">
      <c r="A1530" s="24" t="s">
        <v>105</v>
      </c>
      <c r="B1530" s="24" t="s">
        <v>101</v>
      </c>
      <c r="C1530" s="24" t="s">
        <v>66</v>
      </c>
      <c r="D1530" s="24">
        <v>2019</v>
      </c>
      <c r="E1530" s="24" t="s">
        <v>102</v>
      </c>
      <c r="F1530">
        <f>IF(AND(A1530="PSA Testing", E1530= "Utilization Rate (per 100,000 patients)"),
SUMIFS(PSA!$D:$D,PSA!$A:$A,C1530,PSA!$G:$G,D1530),
IF(AND(A1530="Colorectal Cancer Screening", E1530="Utilization Rate (per 100,000 patients)"),
SUMIFS(COL!$D:$D,COL!$A:$A,C1530,COL!$G:$G, D1530),
IF(AND(A1530="Cervical Cancer Screening", E1530="Utilization Rate (per 100,000 patients)"),
SUMIFS(CERV!$D:$D,CERV!$A:$A,C1530,CERV!$G:$G,D1530),
IF(AND(A1530="Cancer Screening for CKD patients", E1530="Utilization Rate (per 100,000 patients)"),
SUMIFS(CANSCRN!$D:$D,CANSCRN!$A:$A,C1530,CANSCRN!$G:$G,D1530),
IF(AND(A1530="PSA Testing", E1530="Cost per service ($USD)"),
SUMIFS(PSA!$E:$E,PSA!$A:$A,C1530,PSA!$G:$G,D1530),
IF(AND(A1530="Colorectal Cancer Screening", E1530="Cost per service ($USD)"),
SUMIFS(COL!$E:$E,COL!$A:$A,C1530,COL!$G:$G,D1530),
IF(AND(A1530="Cervical Cancer Screening", E1530="Cost per service ($USD)"),
SUMIFS(CERV!$E:$E,CERV!$A:$A,C1530,CERV!$G:$G,D1530),
IF(AND(A1530="Cancer Screening for CKD patients", E1530="Cost per service ($USD)"),
SUMIFS(CANSCRN!$E:$E,CANSCRN!$A:$A,C1530,CANSCRN!$G:$G,D1530),
IF(AND(A1530="PSA Testing", E1530="Total Expenditure ($USD per 100,000 patients)"),
SUMIFS(PSA!$F:$F,PSA!$A:$A,C1530,PSA!$G:$G,D1530),
IF(AND(A1530="Colorectal Cancer Screening", E1530="Total Expenditure ($USD per 100,000 patients)"),
SUMIFS(COL!$F:$F,COL!$A:$A,C1530,COL!$G:$G,D1530),
IF(AND(A1530="Cervical Cancer Screening", E1530="Total Expenditure ($USD per 100,000 patients)"),
SUMIFS(CERV!$F:$F,CERV!$A:$A,C1530,CERV!$G:$G,D1530),
SUMIFS(CANSCRN!$F:$F,CANSCRN!$A:$A,C1530,CANSCRN!$G:$G,D1530))))))))))))</f>
        <v>3000.9419997308573</v>
      </c>
    </row>
    <row r="1531" spans="1:6" x14ac:dyDescent="0.2">
      <c r="A1531" s="24" t="s">
        <v>105</v>
      </c>
      <c r="B1531" s="24" t="s">
        <v>101</v>
      </c>
      <c r="C1531" s="24" t="s">
        <v>67</v>
      </c>
      <c r="D1531" s="24">
        <v>2009</v>
      </c>
      <c r="E1531" s="24" t="s">
        <v>102</v>
      </c>
      <c r="F1531">
        <f>IF(AND(A1531="PSA Testing", E1531= "Utilization Rate (per 100,000 patients)"),
SUMIFS(PSA!$D:$D,PSA!$A:$A,C1531,PSA!$G:$G,D1531),
IF(AND(A1531="Colorectal Cancer Screening", E1531="Utilization Rate (per 100,000 patients)"),
SUMIFS(COL!$D:$D,COL!$A:$A,C1531,COL!$G:$G, D1531),
IF(AND(A1531="Cervical Cancer Screening", E1531="Utilization Rate (per 100,000 patients)"),
SUMIFS(CERV!$D:$D,CERV!$A:$A,C1531,CERV!$G:$G,D1531),
IF(AND(A1531="Cancer Screening for CKD patients", E1531="Utilization Rate (per 100,000 patients)"),
SUMIFS(CANSCRN!$D:$D,CANSCRN!$A:$A,C1531,CANSCRN!$G:$G,D1531),
IF(AND(A1531="PSA Testing", E1531="Cost per service ($USD)"),
SUMIFS(PSA!$E:$E,PSA!$A:$A,C1531,PSA!$G:$G,D1531),
IF(AND(A1531="Colorectal Cancer Screening", E1531="Cost per service ($USD)"),
SUMIFS(COL!$E:$E,COL!$A:$A,C1531,COL!$G:$G,D1531),
IF(AND(A1531="Cervical Cancer Screening", E1531="Cost per service ($USD)"),
SUMIFS(CERV!$E:$E,CERV!$A:$A,C1531,CERV!$G:$G,D1531),
IF(AND(A1531="Cancer Screening for CKD patients", E1531="Cost per service ($USD)"),
SUMIFS(CANSCRN!$E:$E,CANSCRN!$A:$A,C1531,CANSCRN!$G:$G,D1531),
IF(AND(A1531="PSA Testing", E1531="Total Expenditure ($USD per 100,000 patients)"),
SUMIFS(PSA!$F:$F,PSA!$A:$A,C1531,PSA!$G:$G,D1531),
IF(AND(A1531="Colorectal Cancer Screening", E1531="Total Expenditure ($USD per 100,000 patients)"),
SUMIFS(COL!$F:$F,COL!$A:$A,C1531,COL!$G:$G,D1531),
IF(AND(A1531="Cervical Cancer Screening", E1531="Total Expenditure ($USD per 100,000 patients)"),
SUMIFS(CERV!$F:$F,CERV!$A:$A,C1531,CERV!$G:$G,D1531),
SUMIFS(CANSCRN!$F:$F,CANSCRN!$A:$A,C1531,CANSCRN!$G:$G,D1531))))))))))))</f>
        <v>7397.315571702492</v>
      </c>
    </row>
    <row r="1532" spans="1:6" x14ac:dyDescent="0.2">
      <c r="A1532" s="24" t="s">
        <v>105</v>
      </c>
      <c r="B1532" s="24" t="s">
        <v>101</v>
      </c>
      <c r="C1532" s="24" t="s">
        <v>67</v>
      </c>
      <c r="D1532" s="24">
        <v>2010</v>
      </c>
      <c r="E1532" s="24" t="s">
        <v>102</v>
      </c>
      <c r="F1532">
        <f>IF(AND(A1532="PSA Testing", E1532= "Utilization Rate (per 100,000 patients)"),
SUMIFS(PSA!$D:$D,PSA!$A:$A,C1532,PSA!$G:$G,D1532),
IF(AND(A1532="Colorectal Cancer Screening", E1532="Utilization Rate (per 100,000 patients)"),
SUMIFS(COL!$D:$D,COL!$A:$A,C1532,COL!$G:$G, D1532),
IF(AND(A1532="Cervical Cancer Screening", E1532="Utilization Rate (per 100,000 patients)"),
SUMIFS(CERV!$D:$D,CERV!$A:$A,C1532,CERV!$G:$G,D1532),
IF(AND(A1532="Cancer Screening for CKD patients", E1532="Utilization Rate (per 100,000 patients)"),
SUMIFS(CANSCRN!$D:$D,CANSCRN!$A:$A,C1532,CANSCRN!$G:$G,D1532),
IF(AND(A1532="PSA Testing", E1532="Cost per service ($USD)"),
SUMIFS(PSA!$E:$E,PSA!$A:$A,C1532,PSA!$G:$G,D1532),
IF(AND(A1532="Colorectal Cancer Screening", E1532="Cost per service ($USD)"),
SUMIFS(COL!$E:$E,COL!$A:$A,C1532,COL!$G:$G,D1532),
IF(AND(A1532="Cervical Cancer Screening", E1532="Cost per service ($USD)"),
SUMIFS(CERV!$E:$E,CERV!$A:$A,C1532,CERV!$G:$G,D1532),
IF(AND(A1532="Cancer Screening for CKD patients", E1532="Cost per service ($USD)"),
SUMIFS(CANSCRN!$E:$E,CANSCRN!$A:$A,C1532,CANSCRN!$G:$G,D1532),
IF(AND(A1532="PSA Testing", E1532="Total Expenditure ($USD per 100,000 patients)"),
SUMIFS(PSA!$F:$F,PSA!$A:$A,C1532,PSA!$G:$G,D1532),
IF(AND(A1532="Colorectal Cancer Screening", E1532="Total Expenditure ($USD per 100,000 patients)"),
SUMIFS(COL!$F:$F,COL!$A:$A,C1532,COL!$G:$G,D1532),
IF(AND(A1532="Cervical Cancer Screening", E1532="Total Expenditure ($USD per 100,000 patients)"),
SUMIFS(CERV!$F:$F,CERV!$A:$A,C1532,CERV!$G:$G,D1532),
SUMIFS(CANSCRN!$F:$F,CANSCRN!$A:$A,C1532,CANSCRN!$G:$G,D1532))))))))))))</f>
        <v>6344.9593884376491</v>
      </c>
    </row>
    <row r="1533" spans="1:6" x14ac:dyDescent="0.2">
      <c r="A1533" s="24" t="s">
        <v>105</v>
      </c>
      <c r="B1533" s="24" t="s">
        <v>101</v>
      </c>
      <c r="C1533" s="24" t="s">
        <v>67</v>
      </c>
      <c r="D1533" s="24">
        <v>2011</v>
      </c>
      <c r="E1533" s="24" t="s">
        <v>102</v>
      </c>
      <c r="F1533">
        <f>IF(AND(A1533="PSA Testing", E1533= "Utilization Rate (per 100,000 patients)"),
SUMIFS(PSA!$D:$D,PSA!$A:$A,C1533,PSA!$G:$G,D1533),
IF(AND(A1533="Colorectal Cancer Screening", E1533="Utilization Rate (per 100,000 patients)"),
SUMIFS(COL!$D:$D,COL!$A:$A,C1533,COL!$G:$G, D1533),
IF(AND(A1533="Cervical Cancer Screening", E1533="Utilization Rate (per 100,000 patients)"),
SUMIFS(CERV!$D:$D,CERV!$A:$A,C1533,CERV!$G:$G,D1533),
IF(AND(A1533="Cancer Screening for CKD patients", E1533="Utilization Rate (per 100,000 patients)"),
SUMIFS(CANSCRN!$D:$D,CANSCRN!$A:$A,C1533,CANSCRN!$G:$G,D1533),
IF(AND(A1533="PSA Testing", E1533="Cost per service ($USD)"),
SUMIFS(PSA!$E:$E,PSA!$A:$A,C1533,PSA!$G:$G,D1533),
IF(AND(A1533="Colorectal Cancer Screening", E1533="Cost per service ($USD)"),
SUMIFS(COL!$E:$E,COL!$A:$A,C1533,COL!$G:$G,D1533),
IF(AND(A1533="Cervical Cancer Screening", E1533="Cost per service ($USD)"),
SUMIFS(CERV!$E:$E,CERV!$A:$A,C1533,CERV!$G:$G,D1533),
IF(AND(A1533="Cancer Screening for CKD patients", E1533="Cost per service ($USD)"),
SUMIFS(CANSCRN!$E:$E,CANSCRN!$A:$A,C1533,CANSCRN!$G:$G,D1533),
IF(AND(A1533="PSA Testing", E1533="Total Expenditure ($USD per 100,000 patients)"),
SUMIFS(PSA!$F:$F,PSA!$A:$A,C1533,PSA!$G:$G,D1533),
IF(AND(A1533="Colorectal Cancer Screening", E1533="Total Expenditure ($USD per 100,000 patients)"),
SUMIFS(COL!$F:$F,COL!$A:$A,C1533,COL!$G:$G,D1533),
IF(AND(A1533="Cervical Cancer Screening", E1533="Total Expenditure ($USD per 100,000 patients)"),
SUMIFS(CERV!$F:$F,CERV!$A:$A,C1533,CERV!$G:$G,D1533),
SUMIFS(CANSCRN!$F:$F,CANSCRN!$A:$A,C1533,CANSCRN!$G:$G,D1533))))))))))))</f>
        <v>5872.1777130371456</v>
      </c>
    </row>
    <row r="1534" spans="1:6" x14ac:dyDescent="0.2">
      <c r="A1534" s="24" t="s">
        <v>105</v>
      </c>
      <c r="B1534" s="24" t="s">
        <v>101</v>
      </c>
      <c r="C1534" s="24" t="s">
        <v>67</v>
      </c>
      <c r="D1534" s="24">
        <v>2012</v>
      </c>
      <c r="E1534" s="24" t="s">
        <v>102</v>
      </c>
      <c r="F1534">
        <f>IF(AND(A1534="PSA Testing", E1534= "Utilization Rate (per 100,000 patients)"),
SUMIFS(PSA!$D:$D,PSA!$A:$A,C1534,PSA!$G:$G,D1534),
IF(AND(A1534="Colorectal Cancer Screening", E1534="Utilization Rate (per 100,000 patients)"),
SUMIFS(COL!$D:$D,COL!$A:$A,C1534,COL!$G:$G, D1534),
IF(AND(A1534="Cervical Cancer Screening", E1534="Utilization Rate (per 100,000 patients)"),
SUMIFS(CERV!$D:$D,CERV!$A:$A,C1534,CERV!$G:$G,D1534),
IF(AND(A1534="Cancer Screening for CKD patients", E1534="Utilization Rate (per 100,000 patients)"),
SUMIFS(CANSCRN!$D:$D,CANSCRN!$A:$A,C1534,CANSCRN!$G:$G,D1534),
IF(AND(A1534="PSA Testing", E1534="Cost per service ($USD)"),
SUMIFS(PSA!$E:$E,PSA!$A:$A,C1534,PSA!$G:$G,D1534),
IF(AND(A1534="Colorectal Cancer Screening", E1534="Cost per service ($USD)"),
SUMIFS(COL!$E:$E,COL!$A:$A,C1534,COL!$G:$G,D1534),
IF(AND(A1534="Cervical Cancer Screening", E1534="Cost per service ($USD)"),
SUMIFS(CERV!$E:$E,CERV!$A:$A,C1534,CERV!$G:$G,D1534),
IF(AND(A1534="Cancer Screening for CKD patients", E1534="Cost per service ($USD)"),
SUMIFS(CANSCRN!$E:$E,CANSCRN!$A:$A,C1534,CANSCRN!$G:$G,D1534),
IF(AND(A1534="PSA Testing", E1534="Total Expenditure ($USD per 100,000 patients)"),
SUMIFS(PSA!$F:$F,PSA!$A:$A,C1534,PSA!$G:$G,D1534),
IF(AND(A1534="Colorectal Cancer Screening", E1534="Total Expenditure ($USD per 100,000 patients)"),
SUMIFS(COL!$F:$F,COL!$A:$A,C1534,COL!$G:$G,D1534),
IF(AND(A1534="Cervical Cancer Screening", E1534="Total Expenditure ($USD per 100,000 patients)"),
SUMIFS(CERV!$F:$F,CERV!$A:$A,C1534,CERV!$G:$G,D1534),
SUMIFS(CANSCRN!$F:$F,CANSCRN!$A:$A,C1534,CANSCRN!$G:$G,D1534))))))))))))</f>
        <v>4785.2359954270787</v>
      </c>
    </row>
    <row r="1535" spans="1:6" x14ac:dyDescent="0.2">
      <c r="A1535" s="24" t="s">
        <v>105</v>
      </c>
      <c r="B1535" s="24" t="s">
        <v>101</v>
      </c>
      <c r="C1535" s="24" t="s">
        <v>67</v>
      </c>
      <c r="D1535" s="24">
        <v>2013</v>
      </c>
      <c r="E1535" s="24" t="s">
        <v>102</v>
      </c>
      <c r="F1535">
        <f>IF(AND(A1535="PSA Testing", E1535= "Utilization Rate (per 100,000 patients)"),
SUMIFS(PSA!$D:$D,PSA!$A:$A,C1535,PSA!$G:$G,D1535),
IF(AND(A1535="Colorectal Cancer Screening", E1535="Utilization Rate (per 100,000 patients)"),
SUMIFS(COL!$D:$D,COL!$A:$A,C1535,COL!$G:$G, D1535),
IF(AND(A1535="Cervical Cancer Screening", E1535="Utilization Rate (per 100,000 patients)"),
SUMIFS(CERV!$D:$D,CERV!$A:$A,C1535,CERV!$G:$G,D1535),
IF(AND(A1535="Cancer Screening for CKD patients", E1535="Utilization Rate (per 100,000 patients)"),
SUMIFS(CANSCRN!$D:$D,CANSCRN!$A:$A,C1535,CANSCRN!$G:$G,D1535),
IF(AND(A1535="PSA Testing", E1535="Cost per service ($USD)"),
SUMIFS(PSA!$E:$E,PSA!$A:$A,C1535,PSA!$G:$G,D1535),
IF(AND(A1535="Colorectal Cancer Screening", E1535="Cost per service ($USD)"),
SUMIFS(COL!$E:$E,COL!$A:$A,C1535,COL!$G:$G,D1535),
IF(AND(A1535="Cervical Cancer Screening", E1535="Cost per service ($USD)"),
SUMIFS(CERV!$E:$E,CERV!$A:$A,C1535,CERV!$G:$G,D1535),
IF(AND(A1535="Cancer Screening for CKD patients", E1535="Cost per service ($USD)"),
SUMIFS(CANSCRN!$E:$E,CANSCRN!$A:$A,C1535,CANSCRN!$G:$G,D1535),
IF(AND(A1535="PSA Testing", E1535="Total Expenditure ($USD per 100,000 patients)"),
SUMIFS(PSA!$F:$F,PSA!$A:$A,C1535,PSA!$G:$G,D1535),
IF(AND(A1535="Colorectal Cancer Screening", E1535="Total Expenditure ($USD per 100,000 patients)"),
SUMIFS(COL!$F:$F,COL!$A:$A,C1535,COL!$G:$G,D1535),
IF(AND(A1535="Cervical Cancer Screening", E1535="Total Expenditure ($USD per 100,000 patients)"),
SUMIFS(CERV!$F:$F,CERV!$A:$A,C1535,CERV!$G:$G,D1535),
SUMIFS(CANSCRN!$F:$F,CANSCRN!$A:$A,C1535,CANSCRN!$G:$G,D1535))))))))))))</f>
        <v>4090.5070754716976</v>
      </c>
    </row>
    <row r="1536" spans="1:6" x14ac:dyDescent="0.2">
      <c r="A1536" s="24" t="s">
        <v>105</v>
      </c>
      <c r="B1536" s="24" t="s">
        <v>101</v>
      </c>
      <c r="C1536" s="24" t="s">
        <v>67</v>
      </c>
      <c r="D1536" s="24">
        <v>2014</v>
      </c>
      <c r="E1536" s="24" t="s">
        <v>102</v>
      </c>
      <c r="F1536">
        <f>IF(AND(A1536="PSA Testing", E1536= "Utilization Rate (per 100,000 patients)"),
SUMIFS(PSA!$D:$D,PSA!$A:$A,C1536,PSA!$G:$G,D1536),
IF(AND(A1536="Colorectal Cancer Screening", E1536="Utilization Rate (per 100,000 patients)"),
SUMIFS(COL!$D:$D,COL!$A:$A,C1536,COL!$G:$G, D1536),
IF(AND(A1536="Cervical Cancer Screening", E1536="Utilization Rate (per 100,000 patients)"),
SUMIFS(CERV!$D:$D,CERV!$A:$A,C1536,CERV!$G:$G,D1536),
IF(AND(A1536="Cancer Screening for CKD patients", E1536="Utilization Rate (per 100,000 patients)"),
SUMIFS(CANSCRN!$D:$D,CANSCRN!$A:$A,C1536,CANSCRN!$G:$G,D1536),
IF(AND(A1536="PSA Testing", E1536="Cost per service ($USD)"),
SUMIFS(PSA!$E:$E,PSA!$A:$A,C1536,PSA!$G:$G,D1536),
IF(AND(A1536="Colorectal Cancer Screening", E1536="Cost per service ($USD)"),
SUMIFS(COL!$E:$E,COL!$A:$A,C1536,COL!$G:$G,D1536),
IF(AND(A1536="Cervical Cancer Screening", E1536="Cost per service ($USD)"),
SUMIFS(CERV!$E:$E,CERV!$A:$A,C1536,CERV!$G:$G,D1536),
IF(AND(A1536="Cancer Screening for CKD patients", E1536="Cost per service ($USD)"),
SUMIFS(CANSCRN!$E:$E,CANSCRN!$A:$A,C1536,CANSCRN!$G:$G,D1536),
IF(AND(A1536="PSA Testing", E1536="Total Expenditure ($USD per 100,000 patients)"),
SUMIFS(PSA!$F:$F,PSA!$A:$A,C1536,PSA!$G:$G,D1536),
IF(AND(A1536="Colorectal Cancer Screening", E1536="Total Expenditure ($USD per 100,000 patients)"),
SUMIFS(COL!$F:$F,COL!$A:$A,C1536,COL!$G:$G,D1536),
IF(AND(A1536="Cervical Cancer Screening", E1536="Total Expenditure ($USD per 100,000 patients)"),
SUMIFS(CERV!$F:$F,CERV!$A:$A,C1536,CERV!$G:$G,D1536),
SUMIFS(CANSCRN!$F:$F,CANSCRN!$A:$A,C1536,CANSCRN!$G:$G,D1536))))))))))))</f>
        <v>2563.7112772775831</v>
      </c>
    </row>
    <row r="1537" spans="1:6" x14ac:dyDescent="0.2">
      <c r="A1537" s="24" t="s">
        <v>105</v>
      </c>
      <c r="B1537" s="24" t="s">
        <v>101</v>
      </c>
      <c r="C1537" s="24" t="s">
        <v>67</v>
      </c>
      <c r="D1537" s="24">
        <v>2015</v>
      </c>
      <c r="E1537" s="24" t="s">
        <v>102</v>
      </c>
      <c r="F1537">
        <f>IF(AND(A1537="PSA Testing", E1537= "Utilization Rate (per 100,000 patients)"),
SUMIFS(PSA!$D:$D,PSA!$A:$A,C1537,PSA!$G:$G,D1537),
IF(AND(A1537="Colorectal Cancer Screening", E1537="Utilization Rate (per 100,000 patients)"),
SUMIFS(COL!$D:$D,COL!$A:$A,C1537,COL!$G:$G, D1537),
IF(AND(A1537="Cervical Cancer Screening", E1537="Utilization Rate (per 100,000 patients)"),
SUMIFS(CERV!$D:$D,CERV!$A:$A,C1537,CERV!$G:$G,D1537),
IF(AND(A1537="Cancer Screening for CKD patients", E1537="Utilization Rate (per 100,000 patients)"),
SUMIFS(CANSCRN!$D:$D,CANSCRN!$A:$A,C1537,CANSCRN!$G:$G,D1537),
IF(AND(A1537="PSA Testing", E1537="Cost per service ($USD)"),
SUMIFS(PSA!$E:$E,PSA!$A:$A,C1537,PSA!$G:$G,D1537),
IF(AND(A1537="Colorectal Cancer Screening", E1537="Cost per service ($USD)"),
SUMIFS(COL!$E:$E,COL!$A:$A,C1537,COL!$G:$G,D1537),
IF(AND(A1537="Cervical Cancer Screening", E1537="Cost per service ($USD)"),
SUMIFS(CERV!$E:$E,CERV!$A:$A,C1537,CERV!$G:$G,D1537),
IF(AND(A1537="Cancer Screening for CKD patients", E1537="Cost per service ($USD)"),
SUMIFS(CANSCRN!$E:$E,CANSCRN!$A:$A,C1537,CANSCRN!$G:$G,D1537),
IF(AND(A1537="PSA Testing", E1537="Total Expenditure ($USD per 100,000 patients)"),
SUMIFS(PSA!$F:$F,PSA!$A:$A,C1537,PSA!$G:$G,D1537),
IF(AND(A1537="Colorectal Cancer Screening", E1537="Total Expenditure ($USD per 100,000 patients)"),
SUMIFS(COL!$F:$F,COL!$A:$A,C1537,COL!$G:$G,D1537),
IF(AND(A1537="Cervical Cancer Screening", E1537="Total Expenditure ($USD per 100,000 patients)"),
SUMIFS(CERV!$F:$F,CERV!$A:$A,C1537,CERV!$G:$G,D1537),
SUMIFS(CANSCRN!$F:$F,CANSCRN!$A:$A,C1537,CANSCRN!$G:$G,D1537))))))))))))</f>
        <v>2273.7405260811411</v>
      </c>
    </row>
    <row r="1538" spans="1:6" x14ac:dyDescent="0.2">
      <c r="A1538" s="24" t="s">
        <v>105</v>
      </c>
      <c r="B1538" s="24" t="s">
        <v>101</v>
      </c>
      <c r="C1538" s="24" t="s">
        <v>67</v>
      </c>
      <c r="D1538" s="24">
        <v>2016</v>
      </c>
      <c r="E1538" s="24" t="s">
        <v>102</v>
      </c>
      <c r="F1538">
        <f>IF(AND(A1538="PSA Testing", E1538= "Utilization Rate (per 100,000 patients)"),
SUMIFS(PSA!$D:$D,PSA!$A:$A,C1538,PSA!$G:$G,D1538),
IF(AND(A1538="Colorectal Cancer Screening", E1538="Utilization Rate (per 100,000 patients)"),
SUMIFS(COL!$D:$D,COL!$A:$A,C1538,COL!$G:$G, D1538),
IF(AND(A1538="Cervical Cancer Screening", E1538="Utilization Rate (per 100,000 patients)"),
SUMIFS(CERV!$D:$D,CERV!$A:$A,C1538,CERV!$G:$G,D1538),
IF(AND(A1538="Cancer Screening for CKD patients", E1538="Utilization Rate (per 100,000 patients)"),
SUMIFS(CANSCRN!$D:$D,CANSCRN!$A:$A,C1538,CANSCRN!$G:$G,D1538),
IF(AND(A1538="PSA Testing", E1538="Cost per service ($USD)"),
SUMIFS(PSA!$E:$E,PSA!$A:$A,C1538,PSA!$G:$G,D1538),
IF(AND(A1538="Colorectal Cancer Screening", E1538="Cost per service ($USD)"),
SUMIFS(COL!$E:$E,COL!$A:$A,C1538,COL!$G:$G,D1538),
IF(AND(A1538="Cervical Cancer Screening", E1538="Cost per service ($USD)"),
SUMIFS(CERV!$E:$E,CERV!$A:$A,C1538,CERV!$G:$G,D1538),
IF(AND(A1538="Cancer Screening for CKD patients", E1538="Cost per service ($USD)"),
SUMIFS(CANSCRN!$E:$E,CANSCRN!$A:$A,C1538,CANSCRN!$G:$G,D1538),
IF(AND(A1538="PSA Testing", E1538="Total Expenditure ($USD per 100,000 patients)"),
SUMIFS(PSA!$F:$F,PSA!$A:$A,C1538,PSA!$G:$G,D1538),
IF(AND(A1538="Colorectal Cancer Screening", E1538="Total Expenditure ($USD per 100,000 patients)"),
SUMIFS(COL!$F:$F,COL!$A:$A,C1538,COL!$G:$G,D1538),
IF(AND(A1538="Cervical Cancer Screening", E1538="Total Expenditure ($USD per 100,000 patients)"),
SUMIFS(CERV!$F:$F,CERV!$A:$A,C1538,CERV!$G:$G,D1538),
SUMIFS(CANSCRN!$F:$F,CANSCRN!$A:$A,C1538,CANSCRN!$G:$G,D1538))))))))))))</f>
        <v>1992.3645907897876</v>
      </c>
    </row>
    <row r="1539" spans="1:6" x14ac:dyDescent="0.2">
      <c r="A1539" s="24" t="s">
        <v>105</v>
      </c>
      <c r="B1539" s="24" t="s">
        <v>101</v>
      </c>
      <c r="C1539" s="24" t="s">
        <v>67</v>
      </c>
      <c r="D1539" s="24">
        <v>2017</v>
      </c>
      <c r="E1539" s="24" t="s">
        <v>102</v>
      </c>
      <c r="F1539">
        <f>IF(AND(A1539="PSA Testing", E1539= "Utilization Rate (per 100,000 patients)"),
SUMIFS(PSA!$D:$D,PSA!$A:$A,C1539,PSA!$G:$G,D1539),
IF(AND(A1539="Colorectal Cancer Screening", E1539="Utilization Rate (per 100,000 patients)"),
SUMIFS(COL!$D:$D,COL!$A:$A,C1539,COL!$G:$G, D1539),
IF(AND(A1539="Cervical Cancer Screening", E1539="Utilization Rate (per 100,000 patients)"),
SUMIFS(CERV!$D:$D,CERV!$A:$A,C1539,CERV!$G:$G,D1539),
IF(AND(A1539="Cancer Screening for CKD patients", E1539="Utilization Rate (per 100,000 patients)"),
SUMIFS(CANSCRN!$D:$D,CANSCRN!$A:$A,C1539,CANSCRN!$G:$G,D1539),
IF(AND(A1539="PSA Testing", E1539="Cost per service ($USD)"),
SUMIFS(PSA!$E:$E,PSA!$A:$A,C1539,PSA!$G:$G,D1539),
IF(AND(A1539="Colorectal Cancer Screening", E1539="Cost per service ($USD)"),
SUMIFS(COL!$E:$E,COL!$A:$A,C1539,COL!$G:$G,D1539),
IF(AND(A1539="Cervical Cancer Screening", E1539="Cost per service ($USD)"),
SUMIFS(CERV!$E:$E,CERV!$A:$A,C1539,CERV!$G:$G,D1539),
IF(AND(A1539="Cancer Screening for CKD patients", E1539="Cost per service ($USD)"),
SUMIFS(CANSCRN!$E:$E,CANSCRN!$A:$A,C1539,CANSCRN!$G:$G,D1539),
IF(AND(A1539="PSA Testing", E1539="Total Expenditure ($USD per 100,000 patients)"),
SUMIFS(PSA!$F:$F,PSA!$A:$A,C1539,PSA!$G:$G,D1539),
IF(AND(A1539="Colorectal Cancer Screening", E1539="Total Expenditure ($USD per 100,000 patients)"),
SUMIFS(COL!$F:$F,COL!$A:$A,C1539,COL!$G:$G,D1539),
IF(AND(A1539="Cervical Cancer Screening", E1539="Total Expenditure ($USD per 100,000 patients)"),
SUMIFS(CERV!$F:$F,CERV!$A:$A,C1539,CERV!$G:$G,D1539),
SUMIFS(CANSCRN!$F:$F,CANSCRN!$A:$A,C1539,CANSCRN!$G:$G,D1539))))))))))))</f>
        <v>1942.437522207746</v>
      </c>
    </row>
    <row r="1540" spans="1:6" x14ac:dyDescent="0.2">
      <c r="A1540" s="24" t="s">
        <v>105</v>
      </c>
      <c r="B1540" s="24" t="s">
        <v>101</v>
      </c>
      <c r="C1540" s="24" t="s">
        <v>67</v>
      </c>
      <c r="D1540" s="24">
        <v>2018</v>
      </c>
      <c r="E1540" s="24" t="s">
        <v>102</v>
      </c>
      <c r="F1540">
        <f>IF(AND(A1540="PSA Testing", E1540= "Utilization Rate (per 100,000 patients)"),
SUMIFS(PSA!$D:$D,PSA!$A:$A,C1540,PSA!$G:$G,D1540),
IF(AND(A1540="Colorectal Cancer Screening", E1540="Utilization Rate (per 100,000 patients)"),
SUMIFS(COL!$D:$D,COL!$A:$A,C1540,COL!$G:$G, D1540),
IF(AND(A1540="Cervical Cancer Screening", E1540="Utilization Rate (per 100,000 patients)"),
SUMIFS(CERV!$D:$D,CERV!$A:$A,C1540,CERV!$G:$G,D1540),
IF(AND(A1540="Cancer Screening for CKD patients", E1540="Utilization Rate (per 100,000 patients)"),
SUMIFS(CANSCRN!$D:$D,CANSCRN!$A:$A,C1540,CANSCRN!$G:$G,D1540),
IF(AND(A1540="PSA Testing", E1540="Cost per service ($USD)"),
SUMIFS(PSA!$E:$E,PSA!$A:$A,C1540,PSA!$G:$G,D1540),
IF(AND(A1540="Colorectal Cancer Screening", E1540="Cost per service ($USD)"),
SUMIFS(COL!$E:$E,COL!$A:$A,C1540,COL!$G:$G,D1540),
IF(AND(A1540="Cervical Cancer Screening", E1540="Cost per service ($USD)"),
SUMIFS(CERV!$E:$E,CERV!$A:$A,C1540,CERV!$G:$G,D1540),
IF(AND(A1540="Cancer Screening for CKD patients", E1540="Cost per service ($USD)"),
SUMIFS(CANSCRN!$E:$E,CANSCRN!$A:$A,C1540,CANSCRN!$G:$G,D1540),
IF(AND(A1540="PSA Testing", E1540="Total Expenditure ($USD per 100,000 patients)"),
SUMIFS(PSA!$F:$F,PSA!$A:$A,C1540,PSA!$G:$G,D1540),
IF(AND(A1540="Colorectal Cancer Screening", E1540="Total Expenditure ($USD per 100,000 patients)"),
SUMIFS(COL!$F:$F,COL!$A:$A,C1540,COL!$G:$G,D1540),
IF(AND(A1540="Cervical Cancer Screening", E1540="Total Expenditure ($USD per 100,000 patients)"),
SUMIFS(CERV!$F:$F,CERV!$A:$A,C1540,CERV!$G:$G,D1540),
SUMIFS(CANSCRN!$F:$F,CANSCRN!$A:$A,C1540,CANSCRN!$G:$G,D1540))))))))))))</f>
        <v>2021.8082689686507</v>
      </c>
    </row>
    <row r="1541" spans="1:6" x14ac:dyDescent="0.2">
      <c r="A1541" s="24" t="s">
        <v>105</v>
      </c>
      <c r="B1541" s="24" t="s">
        <v>101</v>
      </c>
      <c r="C1541" s="24" t="s">
        <v>67</v>
      </c>
      <c r="D1541" s="24">
        <v>2019</v>
      </c>
      <c r="E1541" s="24" t="s">
        <v>102</v>
      </c>
      <c r="F1541">
        <f>IF(AND(A1541="PSA Testing", E1541= "Utilization Rate (per 100,000 patients)"),
SUMIFS(PSA!$D:$D,PSA!$A:$A,C1541,PSA!$G:$G,D1541),
IF(AND(A1541="Colorectal Cancer Screening", E1541="Utilization Rate (per 100,000 patients)"),
SUMIFS(COL!$D:$D,COL!$A:$A,C1541,COL!$G:$G, D1541),
IF(AND(A1541="Cervical Cancer Screening", E1541="Utilization Rate (per 100,000 patients)"),
SUMIFS(CERV!$D:$D,CERV!$A:$A,C1541,CERV!$G:$G,D1541),
IF(AND(A1541="Cancer Screening for CKD patients", E1541="Utilization Rate (per 100,000 patients)"),
SUMIFS(CANSCRN!$D:$D,CANSCRN!$A:$A,C1541,CANSCRN!$G:$G,D1541),
IF(AND(A1541="PSA Testing", E1541="Cost per service ($USD)"),
SUMIFS(PSA!$E:$E,PSA!$A:$A,C1541,PSA!$G:$G,D1541),
IF(AND(A1541="Colorectal Cancer Screening", E1541="Cost per service ($USD)"),
SUMIFS(COL!$E:$E,COL!$A:$A,C1541,COL!$G:$G,D1541),
IF(AND(A1541="Cervical Cancer Screening", E1541="Cost per service ($USD)"),
SUMIFS(CERV!$E:$E,CERV!$A:$A,C1541,CERV!$G:$G,D1541),
IF(AND(A1541="Cancer Screening for CKD patients", E1541="Cost per service ($USD)"),
SUMIFS(CANSCRN!$E:$E,CANSCRN!$A:$A,C1541,CANSCRN!$G:$G,D1541),
IF(AND(A1541="PSA Testing", E1541="Total Expenditure ($USD per 100,000 patients)"),
SUMIFS(PSA!$F:$F,PSA!$A:$A,C1541,PSA!$G:$G,D1541),
IF(AND(A1541="Colorectal Cancer Screening", E1541="Total Expenditure ($USD per 100,000 patients)"),
SUMIFS(COL!$F:$F,COL!$A:$A,C1541,COL!$G:$G,D1541),
IF(AND(A1541="Cervical Cancer Screening", E1541="Total Expenditure ($USD per 100,000 patients)"),
SUMIFS(CERV!$F:$F,CERV!$A:$A,C1541,CERV!$G:$G,D1541),
SUMIFS(CANSCRN!$F:$F,CANSCRN!$A:$A,C1541,CANSCRN!$G:$G,D1541))))))))))))</f>
        <v>2184.0873634945397</v>
      </c>
    </row>
    <row r="1542" spans="1:6" x14ac:dyDescent="0.2">
      <c r="A1542" s="24" t="s">
        <v>105</v>
      </c>
      <c r="B1542" s="24" t="s">
        <v>101</v>
      </c>
      <c r="C1542" s="24" t="s">
        <v>68</v>
      </c>
      <c r="D1542" s="24">
        <v>2009</v>
      </c>
      <c r="E1542" s="24" t="s">
        <v>102</v>
      </c>
      <c r="F1542">
        <f>IF(AND(A1542="PSA Testing", E1542= "Utilization Rate (per 100,000 patients)"),
SUMIFS(PSA!$D:$D,PSA!$A:$A,C1542,PSA!$G:$G,D1542),
IF(AND(A1542="Colorectal Cancer Screening", E1542="Utilization Rate (per 100,000 patients)"),
SUMIFS(COL!$D:$D,COL!$A:$A,C1542,COL!$G:$G, D1542),
IF(AND(A1542="Cervical Cancer Screening", E1542="Utilization Rate (per 100,000 patients)"),
SUMIFS(CERV!$D:$D,CERV!$A:$A,C1542,CERV!$G:$G,D1542),
IF(AND(A1542="Cancer Screening for CKD patients", E1542="Utilization Rate (per 100,000 patients)"),
SUMIFS(CANSCRN!$D:$D,CANSCRN!$A:$A,C1542,CANSCRN!$G:$G,D1542),
IF(AND(A1542="PSA Testing", E1542="Cost per service ($USD)"),
SUMIFS(PSA!$E:$E,PSA!$A:$A,C1542,PSA!$G:$G,D1542),
IF(AND(A1542="Colorectal Cancer Screening", E1542="Cost per service ($USD)"),
SUMIFS(COL!$E:$E,COL!$A:$A,C1542,COL!$G:$G,D1542),
IF(AND(A1542="Cervical Cancer Screening", E1542="Cost per service ($USD)"),
SUMIFS(CERV!$E:$E,CERV!$A:$A,C1542,CERV!$G:$G,D1542),
IF(AND(A1542="Cancer Screening for CKD patients", E1542="Cost per service ($USD)"),
SUMIFS(CANSCRN!$E:$E,CANSCRN!$A:$A,C1542,CANSCRN!$G:$G,D1542),
IF(AND(A1542="PSA Testing", E1542="Total Expenditure ($USD per 100,000 patients)"),
SUMIFS(PSA!$F:$F,PSA!$A:$A,C1542,PSA!$G:$G,D1542),
IF(AND(A1542="Colorectal Cancer Screening", E1542="Total Expenditure ($USD per 100,000 patients)"),
SUMIFS(COL!$F:$F,COL!$A:$A,C1542,COL!$G:$G,D1542),
IF(AND(A1542="Cervical Cancer Screening", E1542="Total Expenditure ($USD per 100,000 patients)"),
SUMIFS(CERV!$F:$F,CERV!$A:$A,C1542,CERV!$G:$G,D1542),
SUMIFS(CANSCRN!$F:$F,CANSCRN!$A:$A,C1542,CANSCRN!$G:$G,D1542))))))))))))</f>
        <v>9581.667663445498</v>
      </c>
    </row>
    <row r="1543" spans="1:6" x14ac:dyDescent="0.2">
      <c r="A1543" s="24" t="s">
        <v>105</v>
      </c>
      <c r="B1543" s="24" t="s">
        <v>101</v>
      </c>
      <c r="C1543" s="24" t="s">
        <v>68</v>
      </c>
      <c r="D1543" s="24">
        <v>2010</v>
      </c>
      <c r="E1543" s="24" t="s">
        <v>102</v>
      </c>
      <c r="F1543">
        <f>IF(AND(A1543="PSA Testing", E1543= "Utilization Rate (per 100,000 patients)"),
SUMIFS(PSA!$D:$D,PSA!$A:$A,C1543,PSA!$G:$G,D1543),
IF(AND(A1543="Colorectal Cancer Screening", E1543="Utilization Rate (per 100,000 patients)"),
SUMIFS(COL!$D:$D,COL!$A:$A,C1543,COL!$G:$G, D1543),
IF(AND(A1543="Cervical Cancer Screening", E1543="Utilization Rate (per 100,000 patients)"),
SUMIFS(CERV!$D:$D,CERV!$A:$A,C1543,CERV!$G:$G,D1543),
IF(AND(A1543="Cancer Screening for CKD patients", E1543="Utilization Rate (per 100,000 patients)"),
SUMIFS(CANSCRN!$D:$D,CANSCRN!$A:$A,C1543,CANSCRN!$G:$G,D1543),
IF(AND(A1543="PSA Testing", E1543="Cost per service ($USD)"),
SUMIFS(PSA!$E:$E,PSA!$A:$A,C1543,PSA!$G:$G,D1543),
IF(AND(A1543="Colorectal Cancer Screening", E1543="Cost per service ($USD)"),
SUMIFS(COL!$E:$E,COL!$A:$A,C1543,COL!$G:$G,D1543),
IF(AND(A1543="Cervical Cancer Screening", E1543="Cost per service ($USD)"),
SUMIFS(CERV!$E:$E,CERV!$A:$A,C1543,CERV!$G:$G,D1543),
IF(AND(A1543="Cancer Screening for CKD patients", E1543="Cost per service ($USD)"),
SUMIFS(CANSCRN!$E:$E,CANSCRN!$A:$A,C1543,CANSCRN!$G:$G,D1543),
IF(AND(A1543="PSA Testing", E1543="Total Expenditure ($USD per 100,000 patients)"),
SUMIFS(PSA!$F:$F,PSA!$A:$A,C1543,PSA!$G:$G,D1543),
IF(AND(A1543="Colorectal Cancer Screening", E1543="Total Expenditure ($USD per 100,000 patients)"),
SUMIFS(COL!$F:$F,COL!$A:$A,C1543,COL!$G:$G,D1543),
IF(AND(A1543="Cervical Cancer Screening", E1543="Total Expenditure ($USD per 100,000 patients)"),
SUMIFS(CERV!$F:$F,CERV!$A:$A,C1543,CERV!$G:$G,D1543),
SUMIFS(CANSCRN!$F:$F,CANSCRN!$A:$A,C1543,CANSCRN!$G:$G,D1543))))))))))))</f>
        <v>8790.5057419788245</v>
      </c>
    </row>
    <row r="1544" spans="1:6" ht="15" customHeight="1" x14ac:dyDescent="0.2">
      <c r="A1544" s="24" t="s">
        <v>105</v>
      </c>
      <c r="B1544" s="24" t="s">
        <v>101</v>
      </c>
      <c r="C1544" s="24" t="s">
        <v>68</v>
      </c>
      <c r="D1544" s="24">
        <v>2011</v>
      </c>
      <c r="E1544" s="24" t="s">
        <v>102</v>
      </c>
      <c r="F1544">
        <f>IF(AND(A1544="PSA Testing", E1544= "Utilization Rate (per 100,000 patients)"),
SUMIFS(PSA!$D:$D,PSA!$A:$A,C1544,PSA!$G:$G,D1544),
IF(AND(A1544="Colorectal Cancer Screening", E1544="Utilization Rate (per 100,000 patients)"),
SUMIFS(COL!$D:$D,COL!$A:$A,C1544,COL!$G:$G, D1544),
IF(AND(A1544="Cervical Cancer Screening", E1544="Utilization Rate (per 100,000 patients)"),
SUMIFS(CERV!$D:$D,CERV!$A:$A,C1544,CERV!$G:$G,D1544),
IF(AND(A1544="Cancer Screening for CKD patients", E1544="Utilization Rate (per 100,000 patients)"),
SUMIFS(CANSCRN!$D:$D,CANSCRN!$A:$A,C1544,CANSCRN!$G:$G,D1544),
IF(AND(A1544="PSA Testing", E1544="Cost per service ($USD)"),
SUMIFS(PSA!$E:$E,PSA!$A:$A,C1544,PSA!$G:$G,D1544),
IF(AND(A1544="Colorectal Cancer Screening", E1544="Cost per service ($USD)"),
SUMIFS(COL!$E:$E,COL!$A:$A,C1544,COL!$G:$G,D1544),
IF(AND(A1544="Cervical Cancer Screening", E1544="Cost per service ($USD)"),
SUMIFS(CERV!$E:$E,CERV!$A:$A,C1544,CERV!$G:$G,D1544),
IF(AND(A1544="Cancer Screening for CKD patients", E1544="Cost per service ($USD)"),
SUMIFS(CANSCRN!$E:$E,CANSCRN!$A:$A,C1544,CANSCRN!$G:$G,D1544),
IF(AND(A1544="PSA Testing", E1544="Total Expenditure ($USD per 100,000 patients)"),
SUMIFS(PSA!$F:$F,PSA!$A:$A,C1544,PSA!$G:$G,D1544),
IF(AND(A1544="Colorectal Cancer Screening", E1544="Total Expenditure ($USD per 100,000 patients)"),
SUMIFS(COL!$F:$F,COL!$A:$A,C1544,COL!$G:$G,D1544),
IF(AND(A1544="Cervical Cancer Screening", E1544="Total Expenditure ($USD per 100,000 patients)"),
SUMIFS(CERV!$F:$F,CERV!$A:$A,C1544,CERV!$G:$G,D1544),
SUMIFS(CANSCRN!$F:$F,CANSCRN!$A:$A,C1544,CANSCRN!$G:$G,D1544))))))))))))</f>
        <v>4435.8429814345418</v>
      </c>
    </row>
    <row r="1545" spans="1:6" ht="15" customHeight="1" x14ac:dyDescent="0.2">
      <c r="A1545" s="24" t="s">
        <v>105</v>
      </c>
      <c r="B1545" s="24" t="s">
        <v>101</v>
      </c>
      <c r="C1545" s="24" t="s">
        <v>68</v>
      </c>
      <c r="D1545" s="24">
        <v>2012</v>
      </c>
      <c r="E1545" s="24" t="s">
        <v>102</v>
      </c>
      <c r="F1545">
        <f>IF(AND(A1545="PSA Testing", E1545= "Utilization Rate (per 100,000 patients)"),
SUMIFS(PSA!$D:$D,PSA!$A:$A,C1545,PSA!$G:$G,D1545),
IF(AND(A1545="Colorectal Cancer Screening", E1545="Utilization Rate (per 100,000 patients)"),
SUMIFS(COL!$D:$D,COL!$A:$A,C1545,COL!$G:$G, D1545),
IF(AND(A1545="Cervical Cancer Screening", E1545="Utilization Rate (per 100,000 patients)"),
SUMIFS(CERV!$D:$D,CERV!$A:$A,C1545,CERV!$G:$G,D1545),
IF(AND(A1545="Cancer Screening for CKD patients", E1545="Utilization Rate (per 100,000 patients)"),
SUMIFS(CANSCRN!$D:$D,CANSCRN!$A:$A,C1545,CANSCRN!$G:$G,D1545),
IF(AND(A1545="PSA Testing", E1545="Cost per service ($USD)"),
SUMIFS(PSA!$E:$E,PSA!$A:$A,C1545,PSA!$G:$G,D1545),
IF(AND(A1545="Colorectal Cancer Screening", E1545="Cost per service ($USD)"),
SUMIFS(COL!$E:$E,COL!$A:$A,C1545,COL!$G:$G,D1545),
IF(AND(A1545="Cervical Cancer Screening", E1545="Cost per service ($USD)"),
SUMIFS(CERV!$E:$E,CERV!$A:$A,C1545,CERV!$G:$G,D1545),
IF(AND(A1545="Cancer Screening for CKD patients", E1545="Cost per service ($USD)"),
SUMIFS(CANSCRN!$E:$E,CANSCRN!$A:$A,C1545,CANSCRN!$G:$G,D1545),
IF(AND(A1545="PSA Testing", E1545="Total Expenditure ($USD per 100,000 patients)"),
SUMIFS(PSA!$F:$F,PSA!$A:$A,C1545,PSA!$G:$G,D1545),
IF(AND(A1545="Colorectal Cancer Screening", E1545="Total Expenditure ($USD per 100,000 patients)"),
SUMIFS(COL!$F:$F,COL!$A:$A,C1545,COL!$G:$G,D1545),
IF(AND(A1545="Cervical Cancer Screening", E1545="Total Expenditure ($USD per 100,000 patients)"),
SUMIFS(CERV!$F:$F,CERV!$A:$A,C1545,CERV!$G:$G,D1545),
SUMIFS(CANSCRN!$F:$F,CANSCRN!$A:$A,C1545,CANSCRN!$G:$G,D1545))))))))))))</f>
        <v>4112.8630705394198</v>
      </c>
    </row>
    <row r="1546" spans="1:6" x14ac:dyDescent="0.2">
      <c r="A1546" s="24" t="s">
        <v>105</v>
      </c>
      <c r="B1546" s="24" t="s">
        <v>101</v>
      </c>
      <c r="C1546" s="24" t="s">
        <v>68</v>
      </c>
      <c r="D1546" s="24">
        <v>2013</v>
      </c>
      <c r="E1546" s="24" t="s">
        <v>102</v>
      </c>
      <c r="F1546">
        <f>IF(AND(A1546="PSA Testing", E1546= "Utilization Rate (per 100,000 patients)"),
SUMIFS(PSA!$D:$D,PSA!$A:$A,C1546,PSA!$G:$G,D1546),
IF(AND(A1546="Colorectal Cancer Screening", E1546="Utilization Rate (per 100,000 patients)"),
SUMIFS(COL!$D:$D,COL!$A:$A,C1546,COL!$G:$G, D1546),
IF(AND(A1546="Cervical Cancer Screening", E1546="Utilization Rate (per 100,000 patients)"),
SUMIFS(CERV!$D:$D,CERV!$A:$A,C1546,CERV!$G:$G,D1546),
IF(AND(A1546="Cancer Screening for CKD patients", E1546="Utilization Rate (per 100,000 patients)"),
SUMIFS(CANSCRN!$D:$D,CANSCRN!$A:$A,C1546,CANSCRN!$G:$G,D1546),
IF(AND(A1546="PSA Testing", E1546="Cost per service ($USD)"),
SUMIFS(PSA!$E:$E,PSA!$A:$A,C1546,PSA!$G:$G,D1546),
IF(AND(A1546="Colorectal Cancer Screening", E1546="Cost per service ($USD)"),
SUMIFS(COL!$E:$E,COL!$A:$A,C1546,COL!$G:$G,D1546),
IF(AND(A1546="Cervical Cancer Screening", E1546="Cost per service ($USD)"),
SUMIFS(CERV!$E:$E,CERV!$A:$A,C1546,CERV!$G:$G,D1546),
IF(AND(A1546="Cancer Screening for CKD patients", E1546="Cost per service ($USD)"),
SUMIFS(CANSCRN!$E:$E,CANSCRN!$A:$A,C1546,CANSCRN!$G:$G,D1546),
IF(AND(A1546="PSA Testing", E1546="Total Expenditure ($USD per 100,000 patients)"),
SUMIFS(PSA!$F:$F,PSA!$A:$A,C1546,PSA!$G:$G,D1546),
IF(AND(A1546="Colorectal Cancer Screening", E1546="Total Expenditure ($USD per 100,000 patients)"),
SUMIFS(COL!$F:$F,COL!$A:$A,C1546,COL!$G:$G,D1546),
IF(AND(A1546="Cervical Cancer Screening", E1546="Total Expenditure ($USD per 100,000 patients)"),
SUMIFS(CERV!$F:$F,CERV!$A:$A,C1546,CERV!$G:$G,D1546),
SUMIFS(CANSCRN!$F:$F,CANSCRN!$A:$A,C1546,CANSCRN!$G:$G,D1546))))))))))))</f>
        <v>3412.2562674094706</v>
      </c>
    </row>
    <row r="1547" spans="1:6" x14ac:dyDescent="0.2">
      <c r="A1547" s="24" t="s">
        <v>105</v>
      </c>
      <c r="B1547" s="24" t="s">
        <v>101</v>
      </c>
      <c r="C1547" s="24" t="s">
        <v>68</v>
      </c>
      <c r="D1547" s="24">
        <v>2014</v>
      </c>
      <c r="E1547" s="24" t="s">
        <v>102</v>
      </c>
      <c r="F1547">
        <f>IF(AND(A1547="PSA Testing", E1547= "Utilization Rate (per 100,000 patients)"),
SUMIFS(PSA!$D:$D,PSA!$A:$A,C1547,PSA!$G:$G,D1547),
IF(AND(A1547="Colorectal Cancer Screening", E1547="Utilization Rate (per 100,000 patients)"),
SUMIFS(COL!$D:$D,COL!$A:$A,C1547,COL!$G:$G, D1547),
IF(AND(A1547="Cervical Cancer Screening", E1547="Utilization Rate (per 100,000 patients)"),
SUMIFS(CERV!$D:$D,CERV!$A:$A,C1547,CERV!$G:$G,D1547),
IF(AND(A1547="Cancer Screening for CKD patients", E1547="Utilization Rate (per 100,000 patients)"),
SUMIFS(CANSCRN!$D:$D,CANSCRN!$A:$A,C1547,CANSCRN!$G:$G,D1547),
IF(AND(A1547="PSA Testing", E1547="Cost per service ($USD)"),
SUMIFS(PSA!$E:$E,PSA!$A:$A,C1547,PSA!$G:$G,D1547),
IF(AND(A1547="Colorectal Cancer Screening", E1547="Cost per service ($USD)"),
SUMIFS(COL!$E:$E,COL!$A:$A,C1547,COL!$G:$G,D1547),
IF(AND(A1547="Cervical Cancer Screening", E1547="Cost per service ($USD)"),
SUMIFS(CERV!$E:$E,CERV!$A:$A,C1547,CERV!$G:$G,D1547),
IF(AND(A1547="Cancer Screening for CKD patients", E1547="Cost per service ($USD)"),
SUMIFS(CANSCRN!$E:$E,CANSCRN!$A:$A,C1547,CANSCRN!$G:$G,D1547),
IF(AND(A1547="PSA Testing", E1547="Total Expenditure ($USD per 100,000 patients)"),
SUMIFS(PSA!$F:$F,PSA!$A:$A,C1547,PSA!$G:$G,D1547),
IF(AND(A1547="Colorectal Cancer Screening", E1547="Total Expenditure ($USD per 100,000 patients)"),
SUMIFS(COL!$F:$F,COL!$A:$A,C1547,COL!$G:$G,D1547),
IF(AND(A1547="Cervical Cancer Screening", E1547="Total Expenditure ($USD per 100,000 patients)"),
SUMIFS(CERV!$F:$F,CERV!$A:$A,C1547,CERV!$G:$G,D1547),
SUMIFS(CANSCRN!$F:$F,CANSCRN!$A:$A,C1547,CANSCRN!$G:$G,D1547))))))))))))</f>
        <v>2905.3600536964236</v>
      </c>
    </row>
    <row r="1548" spans="1:6" x14ac:dyDescent="0.2">
      <c r="A1548" s="24" t="s">
        <v>105</v>
      </c>
      <c r="B1548" s="24" t="s">
        <v>101</v>
      </c>
      <c r="C1548" s="24" t="s">
        <v>68</v>
      </c>
      <c r="D1548" s="24">
        <v>2015</v>
      </c>
      <c r="E1548" s="24" t="s">
        <v>102</v>
      </c>
      <c r="F1548">
        <f>IF(AND(A1548="PSA Testing", E1548= "Utilization Rate (per 100,000 patients)"),
SUMIFS(PSA!$D:$D,PSA!$A:$A,C1548,PSA!$G:$G,D1548),
IF(AND(A1548="Colorectal Cancer Screening", E1548="Utilization Rate (per 100,000 patients)"),
SUMIFS(COL!$D:$D,COL!$A:$A,C1548,COL!$G:$G, D1548),
IF(AND(A1548="Cervical Cancer Screening", E1548="Utilization Rate (per 100,000 patients)"),
SUMIFS(CERV!$D:$D,CERV!$A:$A,C1548,CERV!$G:$G,D1548),
IF(AND(A1548="Cancer Screening for CKD patients", E1548="Utilization Rate (per 100,000 patients)"),
SUMIFS(CANSCRN!$D:$D,CANSCRN!$A:$A,C1548,CANSCRN!$G:$G,D1548),
IF(AND(A1548="PSA Testing", E1548="Cost per service ($USD)"),
SUMIFS(PSA!$E:$E,PSA!$A:$A,C1548,PSA!$G:$G,D1548),
IF(AND(A1548="Colorectal Cancer Screening", E1548="Cost per service ($USD)"),
SUMIFS(COL!$E:$E,COL!$A:$A,C1548,COL!$G:$G,D1548),
IF(AND(A1548="Cervical Cancer Screening", E1548="Cost per service ($USD)"),
SUMIFS(CERV!$E:$E,CERV!$A:$A,C1548,CERV!$G:$G,D1548),
IF(AND(A1548="Cancer Screening for CKD patients", E1548="Cost per service ($USD)"),
SUMIFS(CANSCRN!$E:$E,CANSCRN!$A:$A,C1548,CANSCRN!$G:$G,D1548),
IF(AND(A1548="PSA Testing", E1548="Total Expenditure ($USD per 100,000 patients)"),
SUMIFS(PSA!$F:$F,PSA!$A:$A,C1548,PSA!$G:$G,D1548),
IF(AND(A1548="Colorectal Cancer Screening", E1548="Total Expenditure ($USD per 100,000 patients)"),
SUMIFS(COL!$F:$F,COL!$A:$A,C1548,COL!$G:$G,D1548),
IF(AND(A1548="Cervical Cancer Screening", E1548="Total Expenditure ($USD per 100,000 patients)"),
SUMIFS(CERV!$F:$F,CERV!$A:$A,C1548,CERV!$G:$G,D1548),
SUMIFS(CANSCRN!$F:$F,CANSCRN!$A:$A,C1548,CANSCRN!$G:$G,D1548))))))))))))</f>
        <v>2957.9417655214916</v>
      </c>
    </row>
    <row r="1549" spans="1:6" x14ac:dyDescent="0.2">
      <c r="A1549" s="24" t="s">
        <v>105</v>
      </c>
      <c r="B1549" s="24" t="s">
        <v>101</v>
      </c>
      <c r="C1549" s="24" t="s">
        <v>68</v>
      </c>
      <c r="D1549" s="24">
        <v>2016</v>
      </c>
      <c r="E1549" s="24" t="s">
        <v>102</v>
      </c>
      <c r="F1549">
        <f>IF(AND(A1549="PSA Testing", E1549= "Utilization Rate (per 100,000 patients)"),
SUMIFS(PSA!$D:$D,PSA!$A:$A,C1549,PSA!$G:$G,D1549),
IF(AND(A1549="Colorectal Cancer Screening", E1549="Utilization Rate (per 100,000 patients)"),
SUMIFS(COL!$D:$D,COL!$A:$A,C1549,COL!$G:$G, D1549),
IF(AND(A1549="Cervical Cancer Screening", E1549="Utilization Rate (per 100,000 patients)"),
SUMIFS(CERV!$D:$D,CERV!$A:$A,C1549,CERV!$G:$G,D1549),
IF(AND(A1549="Cancer Screening for CKD patients", E1549="Utilization Rate (per 100,000 patients)"),
SUMIFS(CANSCRN!$D:$D,CANSCRN!$A:$A,C1549,CANSCRN!$G:$G,D1549),
IF(AND(A1549="PSA Testing", E1549="Cost per service ($USD)"),
SUMIFS(PSA!$E:$E,PSA!$A:$A,C1549,PSA!$G:$G,D1549),
IF(AND(A1549="Colorectal Cancer Screening", E1549="Cost per service ($USD)"),
SUMIFS(COL!$E:$E,COL!$A:$A,C1549,COL!$G:$G,D1549),
IF(AND(A1549="Cervical Cancer Screening", E1549="Cost per service ($USD)"),
SUMIFS(CERV!$E:$E,CERV!$A:$A,C1549,CERV!$G:$G,D1549),
IF(AND(A1549="Cancer Screening for CKD patients", E1549="Cost per service ($USD)"),
SUMIFS(CANSCRN!$E:$E,CANSCRN!$A:$A,C1549,CANSCRN!$G:$G,D1549),
IF(AND(A1549="PSA Testing", E1549="Total Expenditure ($USD per 100,000 patients)"),
SUMIFS(PSA!$F:$F,PSA!$A:$A,C1549,PSA!$G:$G,D1549),
IF(AND(A1549="Colorectal Cancer Screening", E1549="Total Expenditure ($USD per 100,000 patients)"),
SUMIFS(COL!$F:$F,COL!$A:$A,C1549,COL!$G:$G,D1549),
IF(AND(A1549="Cervical Cancer Screening", E1549="Total Expenditure ($USD per 100,000 patients)"),
SUMIFS(CERV!$F:$F,CERV!$A:$A,C1549,CERV!$G:$G,D1549),
SUMIFS(CANSCRN!$F:$F,CANSCRN!$A:$A,C1549,CANSCRN!$G:$G,D1549))))))))))))</f>
        <v>3539.9011299435028</v>
      </c>
    </row>
    <row r="1550" spans="1:6" x14ac:dyDescent="0.2">
      <c r="A1550" s="24" t="s">
        <v>105</v>
      </c>
      <c r="B1550" s="24" t="s">
        <v>101</v>
      </c>
      <c r="C1550" s="24" t="s">
        <v>68</v>
      </c>
      <c r="D1550" s="24">
        <v>2017</v>
      </c>
      <c r="E1550" s="24" t="s">
        <v>102</v>
      </c>
      <c r="F1550">
        <f>IF(AND(A1550="PSA Testing", E1550= "Utilization Rate (per 100,000 patients)"),
SUMIFS(PSA!$D:$D,PSA!$A:$A,C1550,PSA!$G:$G,D1550),
IF(AND(A1550="Colorectal Cancer Screening", E1550="Utilization Rate (per 100,000 patients)"),
SUMIFS(COL!$D:$D,COL!$A:$A,C1550,COL!$G:$G, D1550),
IF(AND(A1550="Cervical Cancer Screening", E1550="Utilization Rate (per 100,000 patients)"),
SUMIFS(CERV!$D:$D,CERV!$A:$A,C1550,CERV!$G:$G,D1550),
IF(AND(A1550="Cancer Screening for CKD patients", E1550="Utilization Rate (per 100,000 patients)"),
SUMIFS(CANSCRN!$D:$D,CANSCRN!$A:$A,C1550,CANSCRN!$G:$G,D1550),
IF(AND(A1550="PSA Testing", E1550="Cost per service ($USD)"),
SUMIFS(PSA!$E:$E,PSA!$A:$A,C1550,PSA!$G:$G,D1550),
IF(AND(A1550="Colorectal Cancer Screening", E1550="Cost per service ($USD)"),
SUMIFS(COL!$E:$E,COL!$A:$A,C1550,COL!$G:$G,D1550),
IF(AND(A1550="Cervical Cancer Screening", E1550="Cost per service ($USD)"),
SUMIFS(CERV!$E:$E,CERV!$A:$A,C1550,CERV!$G:$G,D1550),
IF(AND(A1550="Cancer Screening for CKD patients", E1550="Cost per service ($USD)"),
SUMIFS(CANSCRN!$E:$E,CANSCRN!$A:$A,C1550,CANSCRN!$G:$G,D1550),
IF(AND(A1550="PSA Testing", E1550="Total Expenditure ($USD per 100,000 patients)"),
SUMIFS(PSA!$F:$F,PSA!$A:$A,C1550,PSA!$G:$G,D1550),
IF(AND(A1550="Colorectal Cancer Screening", E1550="Total Expenditure ($USD per 100,000 patients)"),
SUMIFS(COL!$F:$F,COL!$A:$A,C1550,COL!$G:$G,D1550),
IF(AND(A1550="Cervical Cancer Screening", E1550="Total Expenditure ($USD per 100,000 patients)"),
SUMIFS(CERV!$F:$F,CERV!$A:$A,C1550,CERV!$G:$G,D1550),
SUMIFS(CANSCRN!$F:$F,CANSCRN!$A:$A,C1550,CANSCRN!$G:$G,D1550))))))))))))</f>
        <v>3929.7766007432406</v>
      </c>
    </row>
    <row r="1551" spans="1:6" x14ac:dyDescent="0.2">
      <c r="A1551" s="24" t="s">
        <v>105</v>
      </c>
      <c r="B1551" s="24" t="s">
        <v>101</v>
      </c>
      <c r="C1551" s="24" t="s">
        <v>68</v>
      </c>
      <c r="D1551" s="24">
        <v>2018</v>
      </c>
      <c r="E1551" s="24" t="s">
        <v>102</v>
      </c>
      <c r="F1551">
        <f>IF(AND(A1551="PSA Testing", E1551= "Utilization Rate (per 100,000 patients)"),
SUMIFS(PSA!$D:$D,PSA!$A:$A,C1551,PSA!$G:$G,D1551),
IF(AND(A1551="Colorectal Cancer Screening", E1551="Utilization Rate (per 100,000 patients)"),
SUMIFS(COL!$D:$D,COL!$A:$A,C1551,COL!$G:$G, D1551),
IF(AND(A1551="Cervical Cancer Screening", E1551="Utilization Rate (per 100,000 patients)"),
SUMIFS(CERV!$D:$D,CERV!$A:$A,C1551,CERV!$G:$G,D1551),
IF(AND(A1551="Cancer Screening for CKD patients", E1551="Utilization Rate (per 100,000 patients)"),
SUMIFS(CANSCRN!$D:$D,CANSCRN!$A:$A,C1551,CANSCRN!$G:$G,D1551),
IF(AND(A1551="PSA Testing", E1551="Cost per service ($USD)"),
SUMIFS(PSA!$E:$E,PSA!$A:$A,C1551,PSA!$G:$G,D1551),
IF(AND(A1551="Colorectal Cancer Screening", E1551="Cost per service ($USD)"),
SUMIFS(COL!$E:$E,COL!$A:$A,C1551,COL!$G:$G,D1551),
IF(AND(A1551="Cervical Cancer Screening", E1551="Cost per service ($USD)"),
SUMIFS(CERV!$E:$E,CERV!$A:$A,C1551,CERV!$G:$G,D1551),
IF(AND(A1551="Cancer Screening for CKD patients", E1551="Cost per service ($USD)"),
SUMIFS(CANSCRN!$E:$E,CANSCRN!$A:$A,C1551,CANSCRN!$G:$G,D1551),
IF(AND(A1551="PSA Testing", E1551="Total Expenditure ($USD per 100,000 patients)"),
SUMIFS(PSA!$F:$F,PSA!$A:$A,C1551,PSA!$G:$G,D1551),
IF(AND(A1551="Colorectal Cancer Screening", E1551="Total Expenditure ($USD per 100,000 patients)"),
SUMIFS(COL!$F:$F,COL!$A:$A,C1551,COL!$G:$G,D1551),
IF(AND(A1551="Cervical Cancer Screening", E1551="Total Expenditure ($USD per 100,000 patients)"),
SUMIFS(CERV!$F:$F,CERV!$A:$A,C1551,CERV!$G:$G,D1551),
SUMIFS(CANSCRN!$F:$F,CANSCRN!$A:$A,C1551,CANSCRN!$G:$G,D1551))))))))))))</f>
        <v>3953.263941545461</v>
      </c>
    </row>
    <row r="1552" spans="1:6" x14ac:dyDescent="0.2">
      <c r="A1552" s="24" t="s">
        <v>105</v>
      </c>
      <c r="B1552" s="24" t="s">
        <v>101</v>
      </c>
      <c r="C1552" s="24" t="s">
        <v>68</v>
      </c>
      <c r="D1552" s="24">
        <v>2019</v>
      </c>
      <c r="E1552" s="24" t="s">
        <v>102</v>
      </c>
      <c r="F1552">
        <f>IF(AND(A1552="PSA Testing", E1552= "Utilization Rate (per 100,000 patients)"),
SUMIFS(PSA!$D:$D,PSA!$A:$A,C1552,PSA!$G:$G,D1552),
IF(AND(A1552="Colorectal Cancer Screening", E1552="Utilization Rate (per 100,000 patients)"),
SUMIFS(COL!$D:$D,COL!$A:$A,C1552,COL!$G:$G, D1552),
IF(AND(A1552="Cervical Cancer Screening", E1552="Utilization Rate (per 100,000 patients)"),
SUMIFS(CERV!$D:$D,CERV!$A:$A,C1552,CERV!$G:$G,D1552),
IF(AND(A1552="Cancer Screening for CKD patients", E1552="Utilization Rate (per 100,000 patients)"),
SUMIFS(CANSCRN!$D:$D,CANSCRN!$A:$A,C1552,CANSCRN!$G:$G,D1552),
IF(AND(A1552="PSA Testing", E1552="Cost per service ($USD)"),
SUMIFS(PSA!$E:$E,PSA!$A:$A,C1552,PSA!$G:$G,D1552),
IF(AND(A1552="Colorectal Cancer Screening", E1552="Cost per service ($USD)"),
SUMIFS(COL!$E:$E,COL!$A:$A,C1552,COL!$G:$G,D1552),
IF(AND(A1552="Cervical Cancer Screening", E1552="Cost per service ($USD)"),
SUMIFS(CERV!$E:$E,CERV!$A:$A,C1552,CERV!$G:$G,D1552),
IF(AND(A1552="Cancer Screening for CKD patients", E1552="Cost per service ($USD)"),
SUMIFS(CANSCRN!$E:$E,CANSCRN!$A:$A,C1552,CANSCRN!$G:$G,D1552),
IF(AND(A1552="PSA Testing", E1552="Total Expenditure ($USD per 100,000 patients)"),
SUMIFS(PSA!$F:$F,PSA!$A:$A,C1552,PSA!$G:$G,D1552),
IF(AND(A1552="Colorectal Cancer Screening", E1552="Total Expenditure ($USD per 100,000 patients)"),
SUMIFS(COL!$F:$F,COL!$A:$A,C1552,COL!$G:$G,D1552),
IF(AND(A1552="Cervical Cancer Screening", E1552="Total Expenditure ($USD per 100,000 patients)"),
SUMIFS(CERV!$F:$F,CERV!$A:$A,C1552,CERV!$G:$G,D1552),
SUMIFS(CANSCRN!$F:$F,CANSCRN!$A:$A,C1552,CANSCRN!$G:$G,D1552))))))))))))</f>
        <v>3602.1742324078155</v>
      </c>
    </row>
    <row r="1553" spans="1:6" x14ac:dyDescent="0.2">
      <c r="A1553" s="24" t="s">
        <v>105</v>
      </c>
      <c r="B1553" s="24" t="s">
        <v>101</v>
      </c>
      <c r="C1553" s="24" t="s">
        <v>70</v>
      </c>
      <c r="D1553" s="24">
        <v>2009</v>
      </c>
      <c r="E1553" s="24" t="s">
        <v>102</v>
      </c>
      <c r="F1553">
        <f>IF(AND(A1553="PSA Testing", E1553= "Utilization Rate (per 100,000 patients)"),
SUMIFS(PSA!$D:$D,PSA!$A:$A,C1553,PSA!$G:$G,D1553),
IF(AND(A1553="Colorectal Cancer Screening", E1553="Utilization Rate (per 100,000 patients)"),
SUMIFS(COL!$D:$D,COL!$A:$A,C1553,COL!$G:$G, D1553),
IF(AND(A1553="Cervical Cancer Screening", E1553="Utilization Rate (per 100,000 patients)"),
SUMIFS(CERV!$D:$D,CERV!$A:$A,C1553,CERV!$G:$G,D1553),
IF(AND(A1553="Cancer Screening for CKD patients", E1553="Utilization Rate (per 100,000 patients)"),
SUMIFS(CANSCRN!$D:$D,CANSCRN!$A:$A,C1553,CANSCRN!$G:$G,D1553),
IF(AND(A1553="PSA Testing", E1553="Cost per service ($USD)"),
SUMIFS(PSA!$E:$E,PSA!$A:$A,C1553,PSA!$G:$G,D1553),
IF(AND(A1553="Colorectal Cancer Screening", E1553="Cost per service ($USD)"),
SUMIFS(COL!$E:$E,COL!$A:$A,C1553,COL!$G:$G,D1553),
IF(AND(A1553="Cervical Cancer Screening", E1553="Cost per service ($USD)"),
SUMIFS(CERV!$E:$E,CERV!$A:$A,C1553,CERV!$G:$G,D1553),
IF(AND(A1553="Cancer Screening for CKD patients", E1553="Cost per service ($USD)"),
SUMIFS(CANSCRN!$E:$E,CANSCRN!$A:$A,C1553,CANSCRN!$G:$G,D1553),
IF(AND(A1553="PSA Testing", E1553="Total Expenditure ($USD per 100,000 patients)"),
SUMIFS(PSA!$F:$F,PSA!$A:$A,C1553,PSA!$G:$G,D1553),
IF(AND(A1553="Colorectal Cancer Screening", E1553="Total Expenditure ($USD per 100,000 patients)"),
SUMIFS(COL!$F:$F,COL!$A:$A,C1553,COL!$G:$G,D1553),
IF(AND(A1553="Cervical Cancer Screening", E1553="Total Expenditure ($USD per 100,000 patients)"),
SUMIFS(CERV!$F:$F,CERV!$A:$A,C1553,CERV!$G:$G,D1553),
SUMIFS(CANSCRN!$F:$F,CANSCRN!$A:$A,C1553,CANSCRN!$G:$G,D1553))))))))))))</f>
        <v>13405.126849894292</v>
      </c>
    </row>
    <row r="1554" spans="1:6" x14ac:dyDescent="0.2">
      <c r="A1554" s="24" t="s">
        <v>105</v>
      </c>
      <c r="B1554" s="24" t="s">
        <v>101</v>
      </c>
      <c r="C1554" s="24" t="s">
        <v>70</v>
      </c>
      <c r="D1554" s="24">
        <v>2010</v>
      </c>
      <c r="E1554" s="24" t="s">
        <v>102</v>
      </c>
      <c r="F1554">
        <f>IF(AND(A1554="PSA Testing", E1554= "Utilization Rate (per 100,000 patients)"),
SUMIFS(PSA!$D:$D,PSA!$A:$A,C1554,PSA!$G:$G,D1554),
IF(AND(A1554="Colorectal Cancer Screening", E1554="Utilization Rate (per 100,000 patients)"),
SUMIFS(COL!$D:$D,COL!$A:$A,C1554,COL!$G:$G, D1554),
IF(AND(A1554="Cervical Cancer Screening", E1554="Utilization Rate (per 100,000 patients)"),
SUMIFS(CERV!$D:$D,CERV!$A:$A,C1554,CERV!$G:$G,D1554),
IF(AND(A1554="Cancer Screening for CKD patients", E1554="Utilization Rate (per 100,000 patients)"),
SUMIFS(CANSCRN!$D:$D,CANSCRN!$A:$A,C1554,CANSCRN!$G:$G,D1554),
IF(AND(A1554="PSA Testing", E1554="Cost per service ($USD)"),
SUMIFS(PSA!$E:$E,PSA!$A:$A,C1554,PSA!$G:$G,D1554),
IF(AND(A1554="Colorectal Cancer Screening", E1554="Cost per service ($USD)"),
SUMIFS(COL!$E:$E,COL!$A:$A,C1554,COL!$G:$G,D1554),
IF(AND(A1554="Cervical Cancer Screening", E1554="Cost per service ($USD)"),
SUMIFS(CERV!$E:$E,CERV!$A:$A,C1554,CERV!$G:$G,D1554),
IF(AND(A1554="Cancer Screening for CKD patients", E1554="Cost per service ($USD)"),
SUMIFS(CANSCRN!$E:$E,CANSCRN!$A:$A,C1554,CANSCRN!$G:$G,D1554),
IF(AND(A1554="PSA Testing", E1554="Total Expenditure ($USD per 100,000 patients)"),
SUMIFS(PSA!$F:$F,PSA!$A:$A,C1554,PSA!$G:$G,D1554),
IF(AND(A1554="Colorectal Cancer Screening", E1554="Total Expenditure ($USD per 100,000 patients)"),
SUMIFS(COL!$F:$F,COL!$A:$A,C1554,COL!$G:$G,D1554),
IF(AND(A1554="Cervical Cancer Screening", E1554="Total Expenditure ($USD per 100,000 patients)"),
SUMIFS(CERV!$F:$F,CERV!$A:$A,C1554,CERV!$G:$G,D1554),
SUMIFS(CANSCRN!$F:$F,CANSCRN!$A:$A,C1554,CANSCRN!$G:$G,D1554))))))))))))</f>
        <v>12111.584164707378</v>
      </c>
    </row>
    <row r="1555" spans="1:6" x14ac:dyDescent="0.2">
      <c r="A1555" s="24" t="s">
        <v>105</v>
      </c>
      <c r="B1555" s="24" t="s">
        <v>101</v>
      </c>
      <c r="C1555" s="24" t="s">
        <v>70</v>
      </c>
      <c r="D1555" s="24">
        <v>2011</v>
      </c>
      <c r="E1555" s="24" t="s">
        <v>102</v>
      </c>
      <c r="F1555">
        <f>IF(AND(A1555="PSA Testing", E1555= "Utilization Rate (per 100,000 patients)"),
SUMIFS(PSA!$D:$D,PSA!$A:$A,C1555,PSA!$G:$G,D1555),
IF(AND(A1555="Colorectal Cancer Screening", E1555="Utilization Rate (per 100,000 patients)"),
SUMIFS(COL!$D:$D,COL!$A:$A,C1555,COL!$G:$G, D1555),
IF(AND(A1555="Cervical Cancer Screening", E1555="Utilization Rate (per 100,000 patients)"),
SUMIFS(CERV!$D:$D,CERV!$A:$A,C1555,CERV!$G:$G,D1555),
IF(AND(A1555="Cancer Screening for CKD patients", E1555="Utilization Rate (per 100,000 patients)"),
SUMIFS(CANSCRN!$D:$D,CANSCRN!$A:$A,C1555,CANSCRN!$G:$G,D1555),
IF(AND(A1555="PSA Testing", E1555="Cost per service ($USD)"),
SUMIFS(PSA!$E:$E,PSA!$A:$A,C1555,PSA!$G:$G,D1555),
IF(AND(A1555="Colorectal Cancer Screening", E1555="Cost per service ($USD)"),
SUMIFS(COL!$E:$E,COL!$A:$A,C1555,COL!$G:$G,D1555),
IF(AND(A1555="Cervical Cancer Screening", E1555="Cost per service ($USD)"),
SUMIFS(CERV!$E:$E,CERV!$A:$A,C1555,CERV!$G:$G,D1555),
IF(AND(A1555="Cancer Screening for CKD patients", E1555="Cost per service ($USD)"),
SUMIFS(CANSCRN!$E:$E,CANSCRN!$A:$A,C1555,CANSCRN!$G:$G,D1555),
IF(AND(A1555="PSA Testing", E1555="Total Expenditure ($USD per 100,000 patients)"),
SUMIFS(PSA!$F:$F,PSA!$A:$A,C1555,PSA!$G:$G,D1555),
IF(AND(A1555="Colorectal Cancer Screening", E1555="Total Expenditure ($USD per 100,000 patients)"),
SUMIFS(COL!$F:$F,COL!$A:$A,C1555,COL!$G:$G,D1555),
IF(AND(A1555="Cervical Cancer Screening", E1555="Total Expenditure ($USD per 100,000 patients)"),
SUMIFS(CERV!$F:$F,CERV!$A:$A,C1555,CERV!$G:$G,D1555),
SUMIFS(CANSCRN!$F:$F,CANSCRN!$A:$A,C1555,CANSCRN!$G:$G,D1555))))))))))))</f>
        <v>12074.443940081706</v>
      </c>
    </row>
    <row r="1556" spans="1:6" x14ac:dyDescent="0.2">
      <c r="A1556" s="24" t="s">
        <v>105</v>
      </c>
      <c r="B1556" s="24" t="s">
        <v>101</v>
      </c>
      <c r="C1556" s="24" t="s">
        <v>70</v>
      </c>
      <c r="D1556" s="24">
        <v>2012</v>
      </c>
      <c r="E1556" s="24" t="s">
        <v>102</v>
      </c>
      <c r="F1556">
        <f>IF(AND(A1556="PSA Testing", E1556= "Utilization Rate (per 100,000 patients)"),
SUMIFS(PSA!$D:$D,PSA!$A:$A,C1556,PSA!$G:$G,D1556),
IF(AND(A1556="Colorectal Cancer Screening", E1556="Utilization Rate (per 100,000 patients)"),
SUMIFS(COL!$D:$D,COL!$A:$A,C1556,COL!$G:$G, D1556),
IF(AND(A1556="Cervical Cancer Screening", E1556="Utilization Rate (per 100,000 patients)"),
SUMIFS(CERV!$D:$D,CERV!$A:$A,C1556,CERV!$G:$G,D1556),
IF(AND(A1556="Cancer Screening for CKD patients", E1556="Utilization Rate (per 100,000 patients)"),
SUMIFS(CANSCRN!$D:$D,CANSCRN!$A:$A,C1556,CANSCRN!$G:$G,D1556),
IF(AND(A1556="PSA Testing", E1556="Cost per service ($USD)"),
SUMIFS(PSA!$E:$E,PSA!$A:$A,C1556,PSA!$G:$G,D1556),
IF(AND(A1556="Colorectal Cancer Screening", E1556="Cost per service ($USD)"),
SUMIFS(COL!$E:$E,COL!$A:$A,C1556,COL!$G:$G,D1556),
IF(AND(A1556="Cervical Cancer Screening", E1556="Cost per service ($USD)"),
SUMIFS(CERV!$E:$E,CERV!$A:$A,C1556,CERV!$G:$G,D1556),
IF(AND(A1556="Cancer Screening for CKD patients", E1556="Cost per service ($USD)"),
SUMIFS(CANSCRN!$E:$E,CANSCRN!$A:$A,C1556,CANSCRN!$G:$G,D1556),
IF(AND(A1556="PSA Testing", E1556="Total Expenditure ($USD per 100,000 patients)"),
SUMIFS(PSA!$F:$F,PSA!$A:$A,C1556,PSA!$G:$G,D1556),
IF(AND(A1556="Colorectal Cancer Screening", E1556="Total Expenditure ($USD per 100,000 patients)"),
SUMIFS(COL!$F:$F,COL!$A:$A,C1556,COL!$G:$G,D1556),
IF(AND(A1556="Cervical Cancer Screening", E1556="Total Expenditure ($USD per 100,000 patients)"),
SUMIFS(CERV!$F:$F,CERV!$A:$A,C1556,CERV!$G:$G,D1556),
SUMIFS(CANSCRN!$F:$F,CANSCRN!$A:$A,C1556,CANSCRN!$G:$G,D1556))))))))))))</f>
        <v>10476.586024296543</v>
      </c>
    </row>
    <row r="1557" spans="1:6" x14ac:dyDescent="0.2">
      <c r="A1557" s="24" t="s">
        <v>105</v>
      </c>
      <c r="B1557" s="24" t="s">
        <v>101</v>
      </c>
      <c r="C1557" s="24" t="s">
        <v>70</v>
      </c>
      <c r="D1557" s="24">
        <v>2013</v>
      </c>
      <c r="E1557" s="24" t="s">
        <v>102</v>
      </c>
      <c r="F1557">
        <f>IF(AND(A1557="PSA Testing", E1557= "Utilization Rate (per 100,000 patients)"),
SUMIFS(PSA!$D:$D,PSA!$A:$A,C1557,PSA!$G:$G,D1557),
IF(AND(A1557="Colorectal Cancer Screening", E1557="Utilization Rate (per 100,000 patients)"),
SUMIFS(COL!$D:$D,COL!$A:$A,C1557,COL!$G:$G, D1557),
IF(AND(A1557="Cervical Cancer Screening", E1557="Utilization Rate (per 100,000 patients)"),
SUMIFS(CERV!$D:$D,CERV!$A:$A,C1557,CERV!$G:$G,D1557),
IF(AND(A1557="Cancer Screening for CKD patients", E1557="Utilization Rate (per 100,000 patients)"),
SUMIFS(CANSCRN!$D:$D,CANSCRN!$A:$A,C1557,CANSCRN!$G:$G,D1557),
IF(AND(A1557="PSA Testing", E1557="Cost per service ($USD)"),
SUMIFS(PSA!$E:$E,PSA!$A:$A,C1557,PSA!$G:$G,D1557),
IF(AND(A1557="Colorectal Cancer Screening", E1557="Cost per service ($USD)"),
SUMIFS(COL!$E:$E,COL!$A:$A,C1557,COL!$G:$G,D1557),
IF(AND(A1557="Cervical Cancer Screening", E1557="Cost per service ($USD)"),
SUMIFS(CERV!$E:$E,CERV!$A:$A,C1557,CERV!$G:$G,D1557),
IF(AND(A1557="Cancer Screening for CKD patients", E1557="Cost per service ($USD)"),
SUMIFS(CANSCRN!$E:$E,CANSCRN!$A:$A,C1557,CANSCRN!$G:$G,D1557),
IF(AND(A1557="PSA Testing", E1557="Total Expenditure ($USD per 100,000 patients)"),
SUMIFS(PSA!$F:$F,PSA!$A:$A,C1557,PSA!$G:$G,D1557),
IF(AND(A1557="Colorectal Cancer Screening", E1557="Total Expenditure ($USD per 100,000 patients)"),
SUMIFS(COL!$F:$F,COL!$A:$A,C1557,COL!$G:$G,D1557),
IF(AND(A1557="Cervical Cancer Screening", E1557="Total Expenditure ($USD per 100,000 patients)"),
SUMIFS(CERV!$F:$F,CERV!$A:$A,C1557,CERV!$G:$G,D1557),
SUMIFS(CANSCRN!$F:$F,CANSCRN!$A:$A,C1557,CANSCRN!$G:$G,D1557))))))))))))</f>
        <v>8555.2547378784147</v>
      </c>
    </row>
    <row r="1558" spans="1:6" x14ac:dyDescent="0.2">
      <c r="A1558" s="24" t="s">
        <v>105</v>
      </c>
      <c r="B1558" s="24" t="s">
        <v>101</v>
      </c>
      <c r="C1558" s="24" t="s">
        <v>70</v>
      </c>
      <c r="D1558" s="24">
        <v>2014</v>
      </c>
      <c r="E1558" s="24" t="s">
        <v>102</v>
      </c>
      <c r="F1558">
        <f>IF(AND(A1558="PSA Testing", E1558= "Utilization Rate (per 100,000 patients)"),
SUMIFS(PSA!$D:$D,PSA!$A:$A,C1558,PSA!$G:$G,D1558),
IF(AND(A1558="Colorectal Cancer Screening", E1558="Utilization Rate (per 100,000 patients)"),
SUMIFS(COL!$D:$D,COL!$A:$A,C1558,COL!$G:$G, D1558),
IF(AND(A1558="Cervical Cancer Screening", E1558="Utilization Rate (per 100,000 patients)"),
SUMIFS(CERV!$D:$D,CERV!$A:$A,C1558,CERV!$G:$G,D1558),
IF(AND(A1558="Cancer Screening for CKD patients", E1558="Utilization Rate (per 100,000 patients)"),
SUMIFS(CANSCRN!$D:$D,CANSCRN!$A:$A,C1558,CANSCRN!$G:$G,D1558),
IF(AND(A1558="PSA Testing", E1558="Cost per service ($USD)"),
SUMIFS(PSA!$E:$E,PSA!$A:$A,C1558,PSA!$G:$G,D1558),
IF(AND(A1558="Colorectal Cancer Screening", E1558="Cost per service ($USD)"),
SUMIFS(COL!$E:$E,COL!$A:$A,C1558,COL!$G:$G,D1558),
IF(AND(A1558="Cervical Cancer Screening", E1558="Cost per service ($USD)"),
SUMIFS(CERV!$E:$E,CERV!$A:$A,C1558,CERV!$G:$G,D1558),
IF(AND(A1558="Cancer Screening for CKD patients", E1558="Cost per service ($USD)"),
SUMIFS(CANSCRN!$E:$E,CANSCRN!$A:$A,C1558,CANSCRN!$G:$G,D1558),
IF(AND(A1558="PSA Testing", E1558="Total Expenditure ($USD per 100,000 patients)"),
SUMIFS(PSA!$F:$F,PSA!$A:$A,C1558,PSA!$G:$G,D1558),
IF(AND(A1558="Colorectal Cancer Screening", E1558="Total Expenditure ($USD per 100,000 patients)"),
SUMIFS(COL!$F:$F,COL!$A:$A,C1558,COL!$G:$G,D1558),
IF(AND(A1558="Cervical Cancer Screening", E1558="Total Expenditure ($USD per 100,000 patients)"),
SUMIFS(CERV!$F:$F,CERV!$A:$A,C1558,CERV!$G:$G,D1558),
SUMIFS(CANSCRN!$F:$F,CANSCRN!$A:$A,C1558,CANSCRN!$G:$G,D1558))))))))))))</f>
        <v>5910.75591075591</v>
      </c>
    </row>
    <row r="1559" spans="1:6" x14ac:dyDescent="0.2">
      <c r="A1559" s="24" t="s">
        <v>105</v>
      </c>
      <c r="B1559" s="24" t="s">
        <v>101</v>
      </c>
      <c r="C1559" s="24" t="s">
        <v>70</v>
      </c>
      <c r="D1559" s="24">
        <v>2015</v>
      </c>
      <c r="E1559" s="24" t="s">
        <v>102</v>
      </c>
      <c r="F1559">
        <f>IF(AND(A1559="PSA Testing", E1559= "Utilization Rate (per 100,000 patients)"),
SUMIFS(PSA!$D:$D,PSA!$A:$A,C1559,PSA!$G:$G,D1559),
IF(AND(A1559="Colorectal Cancer Screening", E1559="Utilization Rate (per 100,000 patients)"),
SUMIFS(COL!$D:$D,COL!$A:$A,C1559,COL!$G:$G, D1559),
IF(AND(A1559="Cervical Cancer Screening", E1559="Utilization Rate (per 100,000 patients)"),
SUMIFS(CERV!$D:$D,CERV!$A:$A,C1559,CERV!$G:$G,D1559),
IF(AND(A1559="Cancer Screening for CKD patients", E1559="Utilization Rate (per 100,000 patients)"),
SUMIFS(CANSCRN!$D:$D,CANSCRN!$A:$A,C1559,CANSCRN!$G:$G,D1559),
IF(AND(A1559="PSA Testing", E1559="Cost per service ($USD)"),
SUMIFS(PSA!$E:$E,PSA!$A:$A,C1559,PSA!$G:$G,D1559),
IF(AND(A1559="Colorectal Cancer Screening", E1559="Cost per service ($USD)"),
SUMIFS(COL!$E:$E,COL!$A:$A,C1559,COL!$G:$G,D1559),
IF(AND(A1559="Cervical Cancer Screening", E1559="Cost per service ($USD)"),
SUMIFS(CERV!$E:$E,CERV!$A:$A,C1559,CERV!$G:$G,D1559),
IF(AND(A1559="Cancer Screening for CKD patients", E1559="Cost per service ($USD)"),
SUMIFS(CANSCRN!$E:$E,CANSCRN!$A:$A,C1559,CANSCRN!$G:$G,D1559),
IF(AND(A1559="PSA Testing", E1559="Total Expenditure ($USD per 100,000 patients)"),
SUMIFS(PSA!$F:$F,PSA!$A:$A,C1559,PSA!$G:$G,D1559),
IF(AND(A1559="Colorectal Cancer Screening", E1559="Total Expenditure ($USD per 100,000 patients)"),
SUMIFS(COL!$F:$F,COL!$A:$A,C1559,COL!$G:$G,D1559),
IF(AND(A1559="Cervical Cancer Screening", E1559="Total Expenditure ($USD per 100,000 patients)"),
SUMIFS(CERV!$F:$F,CERV!$A:$A,C1559,CERV!$G:$G,D1559),
SUMIFS(CANSCRN!$F:$F,CANSCRN!$A:$A,C1559,CANSCRN!$G:$G,D1559))))))))))))</f>
        <v>5156.0121765601216</v>
      </c>
    </row>
    <row r="1560" spans="1:6" x14ac:dyDescent="0.2">
      <c r="A1560" s="24" t="s">
        <v>105</v>
      </c>
      <c r="B1560" s="24" t="s">
        <v>101</v>
      </c>
      <c r="C1560" s="24" t="s">
        <v>70</v>
      </c>
      <c r="D1560" s="24">
        <v>2016</v>
      </c>
      <c r="E1560" s="24" t="s">
        <v>102</v>
      </c>
      <c r="F1560">
        <f>IF(AND(A1560="PSA Testing", E1560= "Utilization Rate (per 100,000 patients)"),
SUMIFS(PSA!$D:$D,PSA!$A:$A,C1560,PSA!$G:$G,D1560),
IF(AND(A1560="Colorectal Cancer Screening", E1560="Utilization Rate (per 100,000 patients)"),
SUMIFS(COL!$D:$D,COL!$A:$A,C1560,COL!$G:$G, D1560),
IF(AND(A1560="Cervical Cancer Screening", E1560="Utilization Rate (per 100,000 patients)"),
SUMIFS(CERV!$D:$D,CERV!$A:$A,C1560,CERV!$G:$G,D1560),
IF(AND(A1560="Cancer Screening for CKD patients", E1560="Utilization Rate (per 100,000 patients)"),
SUMIFS(CANSCRN!$D:$D,CANSCRN!$A:$A,C1560,CANSCRN!$G:$G,D1560),
IF(AND(A1560="PSA Testing", E1560="Cost per service ($USD)"),
SUMIFS(PSA!$E:$E,PSA!$A:$A,C1560,PSA!$G:$G,D1560),
IF(AND(A1560="Colorectal Cancer Screening", E1560="Cost per service ($USD)"),
SUMIFS(COL!$E:$E,COL!$A:$A,C1560,COL!$G:$G,D1560),
IF(AND(A1560="Cervical Cancer Screening", E1560="Cost per service ($USD)"),
SUMIFS(CERV!$E:$E,CERV!$A:$A,C1560,CERV!$G:$G,D1560),
IF(AND(A1560="Cancer Screening for CKD patients", E1560="Cost per service ($USD)"),
SUMIFS(CANSCRN!$E:$E,CANSCRN!$A:$A,C1560,CANSCRN!$G:$G,D1560),
IF(AND(A1560="PSA Testing", E1560="Total Expenditure ($USD per 100,000 patients)"),
SUMIFS(PSA!$F:$F,PSA!$A:$A,C1560,PSA!$G:$G,D1560),
IF(AND(A1560="Colorectal Cancer Screening", E1560="Total Expenditure ($USD per 100,000 patients)"),
SUMIFS(COL!$F:$F,COL!$A:$A,C1560,COL!$G:$G,D1560),
IF(AND(A1560="Cervical Cancer Screening", E1560="Total Expenditure ($USD per 100,000 patients)"),
SUMIFS(CERV!$F:$F,CERV!$A:$A,C1560,CERV!$G:$G,D1560),
SUMIFS(CANSCRN!$F:$F,CANSCRN!$A:$A,C1560,CANSCRN!$G:$G,D1560))))))))))))</f>
        <v>4686.2265688671559</v>
      </c>
    </row>
    <row r="1561" spans="1:6" x14ac:dyDescent="0.2">
      <c r="A1561" s="24" t="s">
        <v>105</v>
      </c>
      <c r="B1561" s="24" t="s">
        <v>101</v>
      </c>
      <c r="C1561" s="24" t="s">
        <v>70</v>
      </c>
      <c r="D1561" s="24">
        <v>2017</v>
      </c>
      <c r="E1561" s="24" t="s">
        <v>102</v>
      </c>
      <c r="F1561">
        <f>IF(AND(A1561="PSA Testing", E1561= "Utilization Rate (per 100,000 patients)"),
SUMIFS(PSA!$D:$D,PSA!$A:$A,C1561,PSA!$G:$G,D1561),
IF(AND(A1561="Colorectal Cancer Screening", E1561="Utilization Rate (per 100,000 patients)"),
SUMIFS(COL!$D:$D,COL!$A:$A,C1561,COL!$G:$G, D1561),
IF(AND(A1561="Cervical Cancer Screening", E1561="Utilization Rate (per 100,000 patients)"),
SUMIFS(CERV!$D:$D,CERV!$A:$A,C1561,CERV!$G:$G,D1561),
IF(AND(A1561="Cancer Screening for CKD patients", E1561="Utilization Rate (per 100,000 patients)"),
SUMIFS(CANSCRN!$D:$D,CANSCRN!$A:$A,C1561,CANSCRN!$G:$G,D1561),
IF(AND(A1561="PSA Testing", E1561="Cost per service ($USD)"),
SUMIFS(PSA!$E:$E,PSA!$A:$A,C1561,PSA!$G:$G,D1561),
IF(AND(A1561="Colorectal Cancer Screening", E1561="Cost per service ($USD)"),
SUMIFS(COL!$E:$E,COL!$A:$A,C1561,COL!$G:$G,D1561),
IF(AND(A1561="Cervical Cancer Screening", E1561="Cost per service ($USD)"),
SUMIFS(CERV!$E:$E,CERV!$A:$A,C1561,CERV!$G:$G,D1561),
IF(AND(A1561="Cancer Screening for CKD patients", E1561="Cost per service ($USD)"),
SUMIFS(CANSCRN!$E:$E,CANSCRN!$A:$A,C1561,CANSCRN!$G:$G,D1561),
IF(AND(A1561="PSA Testing", E1561="Total Expenditure ($USD per 100,000 patients)"),
SUMIFS(PSA!$F:$F,PSA!$A:$A,C1561,PSA!$G:$G,D1561),
IF(AND(A1561="Colorectal Cancer Screening", E1561="Total Expenditure ($USD per 100,000 patients)"),
SUMIFS(COL!$F:$F,COL!$A:$A,C1561,COL!$G:$G,D1561),
IF(AND(A1561="Cervical Cancer Screening", E1561="Total Expenditure ($USD per 100,000 patients)"),
SUMIFS(CERV!$F:$F,CERV!$A:$A,C1561,CERV!$G:$G,D1561),
SUMIFS(CANSCRN!$F:$F,CANSCRN!$A:$A,C1561,CANSCRN!$G:$G,D1561))))))))))))</f>
        <v>4434.782608695652</v>
      </c>
    </row>
    <row r="1562" spans="1:6" x14ac:dyDescent="0.2">
      <c r="A1562" s="24" t="s">
        <v>105</v>
      </c>
      <c r="B1562" s="24" t="s">
        <v>101</v>
      </c>
      <c r="C1562" s="24" t="s">
        <v>70</v>
      </c>
      <c r="D1562" s="24">
        <v>2018</v>
      </c>
      <c r="E1562" s="24" t="s">
        <v>102</v>
      </c>
      <c r="F1562">
        <f>IF(AND(A1562="PSA Testing", E1562= "Utilization Rate (per 100,000 patients)"),
SUMIFS(PSA!$D:$D,PSA!$A:$A,C1562,PSA!$G:$G,D1562),
IF(AND(A1562="Colorectal Cancer Screening", E1562="Utilization Rate (per 100,000 patients)"),
SUMIFS(COL!$D:$D,COL!$A:$A,C1562,COL!$G:$G, D1562),
IF(AND(A1562="Cervical Cancer Screening", E1562="Utilization Rate (per 100,000 patients)"),
SUMIFS(CERV!$D:$D,CERV!$A:$A,C1562,CERV!$G:$G,D1562),
IF(AND(A1562="Cancer Screening for CKD patients", E1562="Utilization Rate (per 100,000 patients)"),
SUMIFS(CANSCRN!$D:$D,CANSCRN!$A:$A,C1562,CANSCRN!$G:$G,D1562),
IF(AND(A1562="PSA Testing", E1562="Cost per service ($USD)"),
SUMIFS(PSA!$E:$E,PSA!$A:$A,C1562,PSA!$G:$G,D1562),
IF(AND(A1562="Colorectal Cancer Screening", E1562="Cost per service ($USD)"),
SUMIFS(COL!$E:$E,COL!$A:$A,C1562,COL!$G:$G,D1562),
IF(AND(A1562="Cervical Cancer Screening", E1562="Cost per service ($USD)"),
SUMIFS(CERV!$E:$E,CERV!$A:$A,C1562,CERV!$G:$G,D1562),
IF(AND(A1562="Cancer Screening for CKD patients", E1562="Cost per service ($USD)"),
SUMIFS(CANSCRN!$E:$E,CANSCRN!$A:$A,C1562,CANSCRN!$G:$G,D1562),
IF(AND(A1562="PSA Testing", E1562="Total Expenditure ($USD per 100,000 patients)"),
SUMIFS(PSA!$F:$F,PSA!$A:$A,C1562,PSA!$G:$G,D1562),
IF(AND(A1562="Colorectal Cancer Screening", E1562="Total Expenditure ($USD per 100,000 patients)"),
SUMIFS(COL!$F:$F,COL!$A:$A,C1562,COL!$G:$G,D1562),
IF(AND(A1562="Cervical Cancer Screening", E1562="Total Expenditure ($USD per 100,000 patients)"),
SUMIFS(CERV!$F:$F,CERV!$A:$A,C1562,CERV!$G:$G,D1562),
SUMIFS(CANSCRN!$F:$F,CANSCRN!$A:$A,C1562,CANSCRN!$G:$G,D1562))))))))))))</f>
        <v>4431.263084438242</v>
      </c>
    </row>
    <row r="1563" spans="1:6" x14ac:dyDescent="0.2">
      <c r="A1563" s="24" t="s">
        <v>105</v>
      </c>
      <c r="B1563" s="24" t="s">
        <v>101</v>
      </c>
      <c r="C1563" s="24" t="s">
        <v>70</v>
      </c>
      <c r="D1563" s="24">
        <v>2019</v>
      </c>
      <c r="E1563" s="24" t="s">
        <v>102</v>
      </c>
      <c r="F1563">
        <f>IF(AND(A1563="PSA Testing", E1563= "Utilization Rate (per 100,000 patients)"),
SUMIFS(PSA!$D:$D,PSA!$A:$A,C1563,PSA!$G:$G,D1563),
IF(AND(A1563="Colorectal Cancer Screening", E1563="Utilization Rate (per 100,000 patients)"),
SUMIFS(COL!$D:$D,COL!$A:$A,C1563,COL!$G:$G, D1563),
IF(AND(A1563="Cervical Cancer Screening", E1563="Utilization Rate (per 100,000 patients)"),
SUMIFS(CERV!$D:$D,CERV!$A:$A,C1563,CERV!$G:$G,D1563),
IF(AND(A1563="Cancer Screening for CKD patients", E1563="Utilization Rate (per 100,000 patients)"),
SUMIFS(CANSCRN!$D:$D,CANSCRN!$A:$A,C1563,CANSCRN!$G:$G,D1563),
IF(AND(A1563="PSA Testing", E1563="Cost per service ($USD)"),
SUMIFS(PSA!$E:$E,PSA!$A:$A,C1563,PSA!$G:$G,D1563),
IF(AND(A1563="Colorectal Cancer Screening", E1563="Cost per service ($USD)"),
SUMIFS(COL!$E:$E,COL!$A:$A,C1563,COL!$G:$G,D1563),
IF(AND(A1563="Cervical Cancer Screening", E1563="Cost per service ($USD)"),
SUMIFS(CERV!$E:$E,CERV!$A:$A,C1563,CERV!$G:$G,D1563),
IF(AND(A1563="Cancer Screening for CKD patients", E1563="Cost per service ($USD)"),
SUMIFS(CANSCRN!$E:$E,CANSCRN!$A:$A,C1563,CANSCRN!$G:$G,D1563),
IF(AND(A1563="PSA Testing", E1563="Total Expenditure ($USD per 100,000 patients)"),
SUMIFS(PSA!$F:$F,PSA!$A:$A,C1563,PSA!$G:$G,D1563),
IF(AND(A1563="Colorectal Cancer Screening", E1563="Total Expenditure ($USD per 100,000 patients)"),
SUMIFS(COL!$F:$F,COL!$A:$A,C1563,COL!$G:$G,D1563),
IF(AND(A1563="Cervical Cancer Screening", E1563="Total Expenditure ($USD per 100,000 patients)"),
SUMIFS(CERV!$F:$F,CERV!$A:$A,C1563,CERV!$G:$G,D1563),
SUMIFS(CANSCRN!$F:$F,CANSCRN!$A:$A,C1563,CANSCRN!$G:$G,D1563))))))))))))</f>
        <v>4675.4143646408838</v>
      </c>
    </row>
    <row r="1564" spans="1:6" x14ac:dyDescent="0.2">
      <c r="A1564" s="24" t="s">
        <v>105</v>
      </c>
      <c r="B1564" s="24" t="s">
        <v>101</v>
      </c>
      <c r="C1564" s="24" t="s">
        <v>71</v>
      </c>
      <c r="D1564" s="24">
        <v>2009</v>
      </c>
      <c r="E1564" s="24" t="s">
        <v>102</v>
      </c>
      <c r="F1564">
        <f>IF(AND(A1564="PSA Testing", E1564= "Utilization Rate (per 100,000 patients)"),
SUMIFS(PSA!$D:$D,PSA!$A:$A,C1564,PSA!$G:$G,D1564),
IF(AND(A1564="Colorectal Cancer Screening", E1564="Utilization Rate (per 100,000 patients)"),
SUMIFS(COL!$D:$D,COL!$A:$A,C1564,COL!$G:$G, D1564),
IF(AND(A1564="Cervical Cancer Screening", E1564="Utilization Rate (per 100,000 patients)"),
SUMIFS(CERV!$D:$D,CERV!$A:$A,C1564,CERV!$G:$G,D1564),
IF(AND(A1564="Cancer Screening for CKD patients", E1564="Utilization Rate (per 100,000 patients)"),
SUMIFS(CANSCRN!$D:$D,CANSCRN!$A:$A,C1564,CANSCRN!$G:$G,D1564),
IF(AND(A1564="PSA Testing", E1564="Cost per service ($USD)"),
SUMIFS(PSA!$E:$E,PSA!$A:$A,C1564,PSA!$G:$G,D1564),
IF(AND(A1564="Colorectal Cancer Screening", E1564="Cost per service ($USD)"),
SUMIFS(COL!$E:$E,COL!$A:$A,C1564,COL!$G:$G,D1564),
IF(AND(A1564="Cervical Cancer Screening", E1564="Cost per service ($USD)"),
SUMIFS(CERV!$E:$E,CERV!$A:$A,C1564,CERV!$G:$G,D1564),
IF(AND(A1564="Cancer Screening for CKD patients", E1564="Cost per service ($USD)"),
SUMIFS(CANSCRN!$E:$E,CANSCRN!$A:$A,C1564,CANSCRN!$G:$G,D1564),
IF(AND(A1564="PSA Testing", E1564="Total Expenditure ($USD per 100,000 patients)"),
SUMIFS(PSA!$F:$F,PSA!$A:$A,C1564,PSA!$G:$G,D1564),
IF(AND(A1564="Colorectal Cancer Screening", E1564="Total Expenditure ($USD per 100,000 patients)"),
SUMIFS(COL!$F:$F,COL!$A:$A,C1564,COL!$G:$G,D1564),
IF(AND(A1564="Cervical Cancer Screening", E1564="Total Expenditure ($USD per 100,000 patients)"),
SUMIFS(CERV!$F:$F,CERV!$A:$A,C1564,CERV!$G:$G,D1564),
SUMIFS(CANSCRN!$F:$F,CANSCRN!$A:$A,C1564,CANSCRN!$G:$G,D1564))))))))))))</f>
        <v>11099.16367980884</v>
      </c>
    </row>
    <row r="1565" spans="1:6" x14ac:dyDescent="0.2">
      <c r="A1565" s="24" t="s">
        <v>105</v>
      </c>
      <c r="B1565" s="24" t="s">
        <v>101</v>
      </c>
      <c r="C1565" s="24" t="s">
        <v>71</v>
      </c>
      <c r="D1565" s="24">
        <v>2010</v>
      </c>
      <c r="E1565" s="24" t="s">
        <v>102</v>
      </c>
      <c r="F1565">
        <f>IF(AND(A1565="PSA Testing", E1565= "Utilization Rate (per 100,000 patients)"),
SUMIFS(PSA!$D:$D,PSA!$A:$A,C1565,PSA!$G:$G,D1565),
IF(AND(A1565="Colorectal Cancer Screening", E1565="Utilization Rate (per 100,000 patients)"),
SUMIFS(COL!$D:$D,COL!$A:$A,C1565,COL!$G:$G, D1565),
IF(AND(A1565="Cervical Cancer Screening", E1565="Utilization Rate (per 100,000 patients)"),
SUMIFS(CERV!$D:$D,CERV!$A:$A,C1565,CERV!$G:$G,D1565),
IF(AND(A1565="Cancer Screening for CKD patients", E1565="Utilization Rate (per 100,000 patients)"),
SUMIFS(CANSCRN!$D:$D,CANSCRN!$A:$A,C1565,CANSCRN!$G:$G,D1565),
IF(AND(A1565="PSA Testing", E1565="Cost per service ($USD)"),
SUMIFS(PSA!$E:$E,PSA!$A:$A,C1565,PSA!$G:$G,D1565),
IF(AND(A1565="Colorectal Cancer Screening", E1565="Cost per service ($USD)"),
SUMIFS(COL!$E:$E,COL!$A:$A,C1565,COL!$G:$G,D1565),
IF(AND(A1565="Cervical Cancer Screening", E1565="Cost per service ($USD)"),
SUMIFS(CERV!$E:$E,CERV!$A:$A,C1565,CERV!$G:$G,D1565),
IF(AND(A1565="Cancer Screening for CKD patients", E1565="Cost per service ($USD)"),
SUMIFS(CANSCRN!$E:$E,CANSCRN!$A:$A,C1565,CANSCRN!$G:$G,D1565),
IF(AND(A1565="PSA Testing", E1565="Total Expenditure ($USD per 100,000 patients)"),
SUMIFS(PSA!$F:$F,PSA!$A:$A,C1565,PSA!$G:$G,D1565),
IF(AND(A1565="Colorectal Cancer Screening", E1565="Total Expenditure ($USD per 100,000 patients)"),
SUMIFS(COL!$F:$F,COL!$A:$A,C1565,COL!$G:$G,D1565),
IF(AND(A1565="Cervical Cancer Screening", E1565="Total Expenditure ($USD per 100,000 patients)"),
SUMIFS(CERV!$F:$F,CERV!$A:$A,C1565,CERV!$G:$G,D1565),
SUMIFS(CANSCRN!$F:$F,CANSCRN!$A:$A,C1565,CANSCRN!$G:$G,D1565))))))))))))</f>
        <v>10201.45735105015</v>
      </c>
    </row>
    <row r="1566" spans="1:6" x14ac:dyDescent="0.2">
      <c r="A1566" s="24" t="s">
        <v>105</v>
      </c>
      <c r="B1566" s="24" t="s">
        <v>101</v>
      </c>
      <c r="C1566" s="24" t="s">
        <v>71</v>
      </c>
      <c r="D1566" s="24">
        <v>2011</v>
      </c>
      <c r="E1566" s="24" t="s">
        <v>102</v>
      </c>
      <c r="F1566">
        <f>IF(AND(A1566="PSA Testing", E1566= "Utilization Rate (per 100,000 patients)"),
SUMIFS(PSA!$D:$D,PSA!$A:$A,C1566,PSA!$G:$G,D1566),
IF(AND(A1566="Colorectal Cancer Screening", E1566="Utilization Rate (per 100,000 patients)"),
SUMIFS(COL!$D:$D,COL!$A:$A,C1566,COL!$G:$G, D1566),
IF(AND(A1566="Cervical Cancer Screening", E1566="Utilization Rate (per 100,000 patients)"),
SUMIFS(CERV!$D:$D,CERV!$A:$A,C1566,CERV!$G:$G,D1566),
IF(AND(A1566="Cancer Screening for CKD patients", E1566="Utilization Rate (per 100,000 patients)"),
SUMIFS(CANSCRN!$D:$D,CANSCRN!$A:$A,C1566,CANSCRN!$G:$G,D1566),
IF(AND(A1566="PSA Testing", E1566="Cost per service ($USD)"),
SUMIFS(PSA!$E:$E,PSA!$A:$A,C1566,PSA!$G:$G,D1566),
IF(AND(A1566="Colorectal Cancer Screening", E1566="Cost per service ($USD)"),
SUMIFS(COL!$E:$E,COL!$A:$A,C1566,COL!$G:$G,D1566),
IF(AND(A1566="Cervical Cancer Screening", E1566="Cost per service ($USD)"),
SUMIFS(CERV!$E:$E,CERV!$A:$A,C1566,CERV!$G:$G,D1566),
IF(AND(A1566="Cancer Screening for CKD patients", E1566="Cost per service ($USD)"),
SUMIFS(CANSCRN!$E:$E,CANSCRN!$A:$A,C1566,CANSCRN!$G:$G,D1566),
IF(AND(A1566="PSA Testing", E1566="Total Expenditure ($USD per 100,000 patients)"),
SUMIFS(PSA!$F:$F,PSA!$A:$A,C1566,PSA!$G:$G,D1566),
IF(AND(A1566="Colorectal Cancer Screening", E1566="Total Expenditure ($USD per 100,000 patients)"),
SUMIFS(COL!$F:$F,COL!$A:$A,C1566,COL!$G:$G,D1566),
IF(AND(A1566="Cervical Cancer Screening", E1566="Total Expenditure ($USD per 100,000 patients)"),
SUMIFS(CERV!$F:$F,CERV!$A:$A,C1566,CERV!$G:$G,D1566),
SUMIFS(CANSCRN!$F:$F,CANSCRN!$A:$A,C1566,CANSCRN!$G:$G,D1566))))))))))))</f>
        <v>8248.9297274720684</v>
      </c>
    </row>
    <row r="1567" spans="1:6" x14ac:dyDescent="0.2">
      <c r="A1567" s="24" t="s">
        <v>105</v>
      </c>
      <c r="B1567" s="24" t="s">
        <v>101</v>
      </c>
      <c r="C1567" s="24" t="s">
        <v>71</v>
      </c>
      <c r="D1567" s="24">
        <v>2012</v>
      </c>
      <c r="E1567" s="24" t="s">
        <v>102</v>
      </c>
      <c r="F1567">
        <f>IF(AND(A1567="PSA Testing", E1567= "Utilization Rate (per 100,000 patients)"),
SUMIFS(PSA!$D:$D,PSA!$A:$A,C1567,PSA!$G:$G,D1567),
IF(AND(A1567="Colorectal Cancer Screening", E1567="Utilization Rate (per 100,000 patients)"),
SUMIFS(COL!$D:$D,COL!$A:$A,C1567,COL!$G:$G, D1567),
IF(AND(A1567="Cervical Cancer Screening", E1567="Utilization Rate (per 100,000 patients)"),
SUMIFS(CERV!$D:$D,CERV!$A:$A,C1567,CERV!$G:$G,D1567),
IF(AND(A1567="Cancer Screening for CKD patients", E1567="Utilization Rate (per 100,000 patients)"),
SUMIFS(CANSCRN!$D:$D,CANSCRN!$A:$A,C1567,CANSCRN!$G:$G,D1567),
IF(AND(A1567="PSA Testing", E1567="Cost per service ($USD)"),
SUMIFS(PSA!$E:$E,PSA!$A:$A,C1567,PSA!$G:$G,D1567),
IF(AND(A1567="Colorectal Cancer Screening", E1567="Cost per service ($USD)"),
SUMIFS(COL!$E:$E,COL!$A:$A,C1567,COL!$G:$G,D1567),
IF(AND(A1567="Cervical Cancer Screening", E1567="Cost per service ($USD)"),
SUMIFS(CERV!$E:$E,CERV!$A:$A,C1567,CERV!$G:$G,D1567),
IF(AND(A1567="Cancer Screening for CKD patients", E1567="Cost per service ($USD)"),
SUMIFS(CANSCRN!$E:$E,CANSCRN!$A:$A,C1567,CANSCRN!$G:$G,D1567),
IF(AND(A1567="PSA Testing", E1567="Total Expenditure ($USD per 100,000 patients)"),
SUMIFS(PSA!$F:$F,PSA!$A:$A,C1567,PSA!$G:$G,D1567),
IF(AND(A1567="Colorectal Cancer Screening", E1567="Total Expenditure ($USD per 100,000 patients)"),
SUMIFS(COL!$F:$F,COL!$A:$A,C1567,COL!$G:$G,D1567),
IF(AND(A1567="Cervical Cancer Screening", E1567="Total Expenditure ($USD per 100,000 patients)"),
SUMIFS(CERV!$F:$F,CERV!$A:$A,C1567,CERV!$G:$G,D1567),
SUMIFS(CANSCRN!$F:$F,CANSCRN!$A:$A,C1567,CANSCRN!$G:$G,D1567))))))))))))</f>
        <v>7964.0006792324675</v>
      </c>
    </row>
    <row r="1568" spans="1:6" x14ac:dyDescent="0.2">
      <c r="A1568" s="24" t="s">
        <v>105</v>
      </c>
      <c r="B1568" s="24" t="s">
        <v>101</v>
      </c>
      <c r="C1568" s="24" t="s">
        <v>71</v>
      </c>
      <c r="D1568" s="24">
        <v>2013</v>
      </c>
      <c r="E1568" s="24" t="s">
        <v>102</v>
      </c>
      <c r="F1568">
        <f>IF(AND(A1568="PSA Testing", E1568= "Utilization Rate (per 100,000 patients)"),
SUMIFS(PSA!$D:$D,PSA!$A:$A,C1568,PSA!$G:$G,D1568),
IF(AND(A1568="Colorectal Cancer Screening", E1568="Utilization Rate (per 100,000 patients)"),
SUMIFS(COL!$D:$D,COL!$A:$A,C1568,COL!$G:$G, D1568),
IF(AND(A1568="Cervical Cancer Screening", E1568="Utilization Rate (per 100,000 patients)"),
SUMIFS(CERV!$D:$D,CERV!$A:$A,C1568,CERV!$G:$G,D1568),
IF(AND(A1568="Cancer Screening for CKD patients", E1568="Utilization Rate (per 100,000 patients)"),
SUMIFS(CANSCRN!$D:$D,CANSCRN!$A:$A,C1568,CANSCRN!$G:$G,D1568),
IF(AND(A1568="PSA Testing", E1568="Cost per service ($USD)"),
SUMIFS(PSA!$E:$E,PSA!$A:$A,C1568,PSA!$G:$G,D1568),
IF(AND(A1568="Colorectal Cancer Screening", E1568="Cost per service ($USD)"),
SUMIFS(COL!$E:$E,COL!$A:$A,C1568,COL!$G:$G,D1568),
IF(AND(A1568="Cervical Cancer Screening", E1568="Cost per service ($USD)"),
SUMIFS(CERV!$E:$E,CERV!$A:$A,C1568,CERV!$G:$G,D1568),
IF(AND(A1568="Cancer Screening for CKD patients", E1568="Cost per service ($USD)"),
SUMIFS(CANSCRN!$E:$E,CANSCRN!$A:$A,C1568,CANSCRN!$G:$G,D1568),
IF(AND(A1568="PSA Testing", E1568="Total Expenditure ($USD per 100,000 patients)"),
SUMIFS(PSA!$F:$F,PSA!$A:$A,C1568,PSA!$G:$G,D1568),
IF(AND(A1568="Colorectal Cancer Screening", E1568="Total Expenditure ($USD per 100,000 patients)"),
SUMIFS(COL!$F:$F,COL!$A:$A,C1568,COL!$G:$G,D1568),
IF(AND(A1568="Cervical Cancer Screening", E1568="Total Expenditure ($USD per 100,000 patients)"),
SUMIFS(CERV!$F:$F,CERV!$A:$A,C1568,CERV!$G:$G,D1568),
SUMIFS(CANSCRN!$F:$F,CANSCRN!$A:$A,C1568,CANSCRN!$G:$G,D1568))))))))))))</f>
        <v>7225.4780999383092</v>
      </c>
    </row>
    <row r="1569" spans="1:6" x14ac:dyDescent="0.2">
      <c r="A1569" s="24" t="s">
        <v>105</v>
      </c>
      <c r="B1569" s="24" t="s">
        <v>101</v>
      </c>
      <c r="C1569" s="24" t="s">
        <v>71</v>
      </c>
      <c r="D1569" s="24">
        <v>2014</v>
      </c>
      <c r="E1569" s="24" t="s">
        <v>102</v>
      </c>
      <c r="F1569">
        <f>IF(AND(A1569="PSA Testing", E1569= "Utilization Rate (per 100,000 patients)"),
SUMIFS(PSA!$D:$D,PSA!$A:$A,C1569,PSA!$G:$G,D1569),
IF(AND(A1569="Colorectal Cancer Screening", E1569="Utilization Rate (per 100,000 patients)"),
SUMIFS(COL!$D:$D,COL!$A:$A,C1569,COL!$G:$G, D1569),
IF(AND(A1569="Cervical Cancer Screening", E1569="Utilization Rate (per 100,000 patients)"),
SUMIFS(CERV!$D:$D,CERV!$A:$A,C1569,CERV!$G:$G,D1569),
IF(AND(A1569="Cancer Screening for CKD patients", E1569="Utilization Rate (per 100,000 patients)"),
SUMIFS(CANSCRN!$D:$D,CANSCRN!$A:$A,C1569,CANSCRN!$G:$G,D1569),
IF(AND(A1569="PSA Testing", E1569="Cost per service ($USD)"),
SUMIFS(PSA!$E:$E,PSA!$A:$A,C1569,PSA!$G:$G,D1569),
IF(AND(A1569="Colorectal Cancer Screening", E1569="Cost per service ($USD)"),
SUMIFS(COL!$E:$E,COL!$A:$A,C1569,COL!$G:$G,D1569),
IF(AND(A1569="Cervical Cancer Screening", E1569="Cost per service ($USD)"),
SUMIFS(CERV!$E:$E,CERV!$A:$A,C1569,CERV!$G:$G,D1569),
IF(AND(A1569="Cancer Screening for CKD patients", E1569="Cost per service ($USD)"),
SUMIFS(CANSCRN!$E:$E,CANSCRN!$A:$A,C1569,CANSCRN!$G:$G,D1569),
IF(AND(A1569="PSA Testing", E1569="Total Expenditure ($USD per 100,000 patients)"),
SUMIFS(PSA!$F:$F,PSA!$A:$A,C1569,PSA!$G:$G,D1569),
IF(AND(A1569="Colorectal Cancer Screening", E1569="Total Expenditure ($USD per 100,000 patients)"),
SUMIFS(COL!$F:$F,COL!$A:$A,C1569,COL!$G:$G,D1569),
IF(AND(A1569="Cervical Cancer Screening", E1569="Total Expenditure ($USD per 100,000 patients)"),
SUMIFS(CERV!$F:$F,CERV!$A:$A,C1569,CERV!$G:$G,D1569),
SUMIFS(CANSCRN!$F:$F,CANSCRN!$A:$A,C1569,CANSCRN!$G:$G,D1569))))))))))))</f>
        <v>5201.6364699006435</v>
      </c>
    </row>
    <row r="1570" spans="1:6" x14ac:dyDescent="0.2">
      <c r="A1570" s="24" t="s">
        <v>105</v>
      </c>
      <c r="B1570" s="24" t="s">
        <v>101</v>
      </c>
      <c r="C1570" s="24" t="s">
        <v>71</v>
      </c>
      <c r="D1570" s="24">
        <v>2015</v>
      </c>
      <c r="E1570" s="24" t="s">
        <v>102</v>
      </c>
      <c r="F1570">
        <f>IF(AND(A1570="PSA Testing", E1570= "Utilization Rate (per 100,000 patients)"),
SUMIFS(PSA!$D:$D,PSA!$A:$A,C1570,PSA!$G:$G,D1570),
IF(AND(A1570="Colorectal Cancer Screening", E1570="Utilization Rate (per 100,000 patients)"),
SUMIFS(COL!$D:$D,COL!$A:$A,C1570,COL!$G:$G, D1570),
IF(AND(A1570="Cervical Cancer Screening", E1570="Utilization Rate (per 100,000 patients)"),
SUMIFS(CERV!$D:$D,CERV!$A:$A,C1570,CERV!$G:$G,D1570),
IF(AND(A1570="Cancer Screening for CKD patients", E1570="Utilization Rate (per 100,000 patients)"),
SUMIFS(CANSCRN!$D:$D,CANSCRN!$A:$A,C1570,CANSCRN!$G:$G,D1570),
IF(AND(A1570="PSA Testing", E1570="Cost per service ($USD)"),
SUMIFS(PSA!$E:$E,PSA!$A:$A,C1570,PSA!$G:$G,D1570),
IF(AND(A1570="Colorectal Cancer Screening", E1570="Cost per service ($USD)"),
SUMIFS(COL!$E:$E,COL!$A:$A,C1570,COL!$G:$G,D1570),
IF(AND(A1570="Cervical Cancer Screening", E1570="Cost per service ($USD)"),
SUMIFS(CERV!$E:$E,CERV!$A:$A,C1570,CERV!$G:$G,D1570),
IF(AND(A1570="Cancer Screening for CKD patients", E1570="Cost per service ($USD)"),
SUMIFS(CANSCRN!$E:$E,CANSCRN!$A:$A,C1570,CANSCRN!$G:$G,D1570),
IF(AND(A1570="PSA Testing", E1570="Total Expenditure ($USD per 100,000 patients)"),
SUMIFS(PSA!$F:$F,PSA!$A:$A,C1570,PSA!$G:$G,D1570),
IF(AND(A1570="Colorectal Cancer Screening", E1570="Total Expenditure ($USD per 100,000 patients)"),
SUMIFS(COL!$F:$F,COL!$A:$A,C1570,COL!$G:$G,D1570),
IF(AND(A1570="Cervical Cancer Screening", E1570="Total Expenditure ($USD per 100,000 patients)"),
SUMIFS(CERV!$F:$F,CERV!$A:$A,C1570,CERV!$G:$G,D1570),
SUMIFS(CANSCRN!$F:$F,CANSCRN!$A:$A,C1570,CANSCRN!$G:$G,D1570))))))))))))</f>
        <v>5893.1185944363106</v>
      </c>
    </row>
    <row r="1571" spans="1:6" x14ac:dyDescent="0.2">
      <c r="A1571" s="24" t="s">
        <v>105</v>
      </c>
      <c r="B1571" s="24" t="s">
        <v>101</v>
      </c>
      <c r="C1571" s="24" t="s">
        <v>71</v>
      </c>
      <c r="D1571" s="24">
        <v>2016</v>
      </c>
      <c r="E1571" s="24" t="s">
        <v>102</v>
      </c>
      <c r="F1571">
        <f>IF(AND(A1571="PSA Testing", E1571= "Utilization Rate (per 100,000 patients)"),
SUMIFS(PSA!$D:$D,PSA!$A:$A,C1571,PSA!$G:$G,D1571),
IF(AND(A1571="Colorectal Cancer Screening", E1571="Utilization Rate (per 100,000 patients)"),
SUMIFS(COL!$D:$D,COL!$A:$A,C1571,COL!$G:$G, D1571),
IF(AND(A1571="Cervical Cancer Screening", E1571="Utilization Rate (per 100,000 patients)"),
SUMIFS(CERV!$D:$D,CERV!$A:$A,C1571,CERV!$G:$G,D1571),
IF(AND(A1571="Cancer Screening for CKD patients", E1571="Utilization Rate (per 100,000 patients)"),
SUMIFS(CANSCRN!$D:$D,CANSCRN!$A:$A,C1571,CANSCRN!$G:$G,D1571),
IF(AND(A1571="PSA Testing", E1571="Cost per service ($USD)"),
SUMIFS(PSA!$E:$E,PSA!$A:$A,C1571,PSA!$G:$G,D1571),
IF(AND(A1571="Colorectal Cancer Screening", E1571="Cost per service ($USD)"),
SUMIFS(COL!$E:$E,COL!$A:$A,C1571,COL!$G:$G,D1571),
IF(AND(A1571="Cervical Cancer Screening", E1571="Cost per service ($USD)"),
SUMIFS(CERV!$E:$E,CERV!$A:$A,C1571,CERV!$G:$G,D1571),
IF(AND(A1571="Cancer Screening for CKD patients", E1571="Cost per service ($USD)"),
SUMIFS(CANSCRN!$E:$E,CANSCRN!$A:$A,C1571,CANSCRN!$G:$G,D1571),
IF(AND(A1571="PSA Testing", E1571="Total Expenditure ($USD per 100,000 patients)"),
SUMIFS(PSA!$F:$F,PSA!$A:$A,C1571,PSA!$G:$G,D1571),
IF(AND(A1571="Colorectal Cancer Screening", E1571="Total Expenditure ($USD per 100,000 patients)"),
SUMIFS(COL!$F:$F,COL!$A:$A,C1571,COL!$G:$G,D1571),
IF(AND(A1571="Cervical Cancer Screening", E1571="Total Expenditure ($USD per 100,000 patients)"),
SUMIFS(CERV!$F:$F,CERV!$A:$A,C1571,CERV!$G:$G,D1571),
SUMIFS(CANSCRN!$F:$F,CANSCRN!$A:$A,C1571,CANSCRN!$G:$G,D1571))))))))))))</f>
        <v>6139.7318278052226</v>
      </c>
    </row>
    <row r="1572" spans="1:6" x14ac:dyDescent="0.2">
      <c r="A1572" s="24" t="s">
        <v>105</v>
      </c>
      <c r="B1572" s="24" t="s">
        <v>101</v>
      </c>
      <c r="C1572" s="24" t="s">
        <v>71</v>
      </c>
      <c r="D1572" s="24">
        <v>2017</v>
      </c>
      <c r="E1572" s="24" t="s">
        <v>102</v>
      </c>
      <c r="F1572">
        <f>IF(AND(A1572="PSA Testing", E1572= "Utilization Rate (per 100,000 patients)"),
SUMIFS(PSA!$D:$D,PSA!$A:$A,C1572,PSA!$G:$G,D1572),
IF(AND(A1572="Colorectal Cancer Screening", E1572="Utilization Rate (per 100,000 patients)"),
SUMIFS(COL!$D:$D,COL!$A:$A,C1572,COL!$G:$G, D1572),
IF(AND(A1572="Cervical Cancer Screening", E1572="Utilization Rate (per 100,000 patients)"),
SUMIFS(CERV!$D:$D,CERV!$A:$A,C1572,CERV!$G:$G,D1572),
IF(AND(A1572="Cancer Screening for CKD patients", E1572="Utilization Rate (per 100,000 patients)"),
SUMIFS(CANSCRN!$D:$D,CANSCRN!$A:$A,C1572,CANSCRN!$G:$G,D1572),
IF(AND(A1572="PSA Testing", E1572="Cost per service ($USD)"),
SUMIFS(PSA!$E:$E,PSA!$A:$A,C1572,PSA!$G:$G,D1572),
IF(AND(A1572="Colorectal Cancer Screening", E1572="Cost per service ($USD)"),
SUMIFS(COL!$E:$E,COL!$A:$A,C1572,COL!$G:$G,D1572),
IF(AND(A1572="Cervical Cancer Screening", E1572="Cost per service ($USD)"),
SUMIFS(CERV!$E:$E,CERV!$A:$A,C1572,CERV!$G:$G,D1572),
IF(AND(A1572="Cancer Screening for CKD patients", E1572="Cost per service ($USD)"),
SUMIFS(CANSCRN!$E:$E,CANSCRN!$A:$A,C1572,CANSCRN!$G:$G,D1572),
IF(AND(A1572="PSA Testing", E1572="Total Expenditure ($USD per 100,000 patients)"),
SUMIFS(PSA!$F:$F,PSA!$A:$A,C1572,PSA!$G:$G,D1572),
IF(AND(A1572="Colorectal Cancer Screening", E1572="Total Expenditure ($USD per 100,000 patients)"),
SUMIFS(COL!$F:$F,COL!$A:$A,C1572,COL!$G:$G,D1572),
IF(AND(A1572="Cervical Cancer Screening", E1572="Total Expenditure ($USD per 100,000 patients)"),
SUMIFS(CERV!$F:$F,CERV!$A:$A,C1572,CERV!$G:$G,D1572),
SUMIFS(CANSCRN!$F:$F,CANSCRN!$A:$A,C1572,CANSCRN!$G:$G,D1572))))))))))))</f>
        <v>4540.6753551605252</v>
      </c>
    </row>
    <row r="1573" spans="1:6" x14ac:dyDescent="0.2">
      <c r="A1573" s="24" t="s">
        <v>105</v>
      </c>
      <c r="B1573" s="24" t="s">
        <v>101</v>
      </c>
      <c r="C1573" s="24" t="s">
        <v>71</v>
      </c>
      <c r="D1573" s="24">
        <v>2018</v>
      </c>
      <c r="E1573" s="24" t="s">
        <v>102</v>
      </c>
      <c r="F1573">
        <f>IF(AND(A1573="PSA Testing", E1573= "Utilization Rate (per 100,000 patients)"),
SUMIFS(PSA!$D:$D,PSA!$A:$A,C1573,PSA!$G:$G,D1573),
IF(AND(A1573="Colorectal Cancer Screening", E1573="Utilization Rate (per 100,000 patients)"),
SUMIFS(COL!$D:$D,COL!$A:$A,C1573,COL!$G:$G, D1573),
IF(AND(A1573="Cervical Cancer Screening", E1573="Utilization Rate (per 100,000 patients)"),
SUMIFS(CERV!$D:$D,CERV!$A:$A,C1573,CERV!$G:$G,D1573),
IF(AND(A1573="Cancer Screening for CKD patients", E1573="Utilization Rate (per 100,000 patients)"),
SUMIFS(CANSCRN!$D:$D,CANSCRN!$A:$A,C1573,CANSCRN!$G:$G,D1573),
IF(AND(A1573="PSA Testing", E1573="Cost per service ($USD)"),
SUMIFS(PSA!$E:$E,PSA!$A:$A,C1573,PSA!$G:$G,D1573),
IF(AND(A1573="Colorectal Cancer Screening", E1573="Cost per service ($USD)"),
SUMIFS(COL!$E:$E,COL!$A:$A,C1573,COL!$G:$G,D1573),
IF(AND(A1573="Cervical Cancer Screening", E1573="Cost per service ($USD)"),
SUMIFS(CERV!$E:$E,CERV!$A:$A,C1573,CERV!$G:$G,D1573),
IF(AND(A1573="Cancer Screening for CKD patients", E1573="Cost per service ($USD)"),
SUMIFS(CANSCRN!$E:$E,CANSCRN!$A:$A,C1573,CANSCRN!$G:$G,D1573),
IF(AND(A1573="PSA Testing", E1573="Total Expenditure ($USD per 100,000 patients)"),
SUMIFS(PSA!$F:$F,PSA!$A:$A,C1573,PSA!$G:$G,D1573),
IF(AND(A1573="Colorectal Cancer Screening", E1573="Total Expenditure ($USD per 100,000 patients)"),
SUMIFS(COL!$F:$F,COL!$A:$A,C1573,COL!$G:$G,D1573),
IF(AND(A1573="Cervical Cancer Screening", E1573="Total Expenditure ($USD per 100,000 patients)"),
SUMIFS(CERV!$F:$F,CERV!$A:$A,C1573,CERV!$G:$G,D1573),
SUMIFS(CANSCRN!$F:$F,CANSCRN!$A:$A,C1573,CANSCRN!$G:$G,D1573))))))))))))</f>
        <v>4203.6756579755229</v>
      </c>
    </row>
    <row r="1574" spans="1:6" x14ac:dyDescent="0.2">
      <c r="A1574" s="24" t="s">
        <v>105</v>
      </c>
      <c r="B1574" s="24" t="s">
        <v>101</v>
      </c>
      <c r="C1574" s="24" t="s">
        <v>71</v>
      </c>
      <c r="D1574" s="24">
        <v>2019</v>
      </c>
      <c r="E1574" s="24" t="s">
        <v>102</v>
      </c>
      <c r="F1574">
        <f>IF(AND(A1574="PSA Testing", E1574= "Utilization Rate (per 100,000 patients)"),
SUMIFS(PSA!$D:$D,PSA!$A:$A,C1574,PSA!$G:$G,D1574),
IF(AND(A1574="Colorectal Cancer Screening", E1574="Utilization Rate (per 100,000 patients)"),
SUMIFS(COL!$D:$D,COL!$A:$A,C1574,COL!$G:$G, D1574),
IF(AND(A1574="Cervical Cancer Screening", E1574="Utilization Rate (per 100,000 patients)"),
SUMIFS(CERV!$D:$D,CERV!$A:$A,C1574,CERV!$G:$G,D1574),
IF(AND(A1574="Cancer Screening for CKD patients", E1574="Utilization Rate (per 100,000 patients)"),
SUMIFS(CANSCRN!$D:$D,CANSCRN!$A:$A,C1574,CANSCRN!$G:$G,D1574),
IF(AND(A1574="PSA Testing", E1574="Cost per service ($USD)"),
SUMIFS(PSA!$E:$E,PSA!$A:$A,C1574,PSA!$G:$G,D1574),
IF(AND(A1574="Colorectal Cancer Screening", E1574="Cost per service ($USD)"),
SUMIFS(COL!$E:$E,COL!$A:$A,C1574,COL!$G:$G,D1574),
IF(AND(A1574="Cervical Cancer Screening", E1574="Cost per service ($USD)"),
SUMIFS(CERV!$E:$E,CERV!$A:$A,C1574,CERV!$G:$G,D1574),
IF(AND(A1574="Cancer Screening for CKD patients", E1574="Cost per service ($USD)"),
SUMIFS(CANSCRN!$E:$E,CANSCRN!$A:$A,C1574,CANSCRN!$G:$G,D1574),
IF(AND(A1574="PSA Testing", E1574="Total Expenditure ($USD per 100,000 patients)"),
SUMIFS(PSA!$F:$F,PSA!$A:$A,C1574,PSA!$G:$G,D1574),
IF(AND(A1574="Colorectal Cancer Screening", E1574="Total Expenditure ($USD per 100,000 patients)"),
SUMIFS(COL!$F:$F,COL!$A:$A,C1574,COL!$G:$G,D1574),
IF(AND(A1574="Cervical Cancer Screening", E1574="Total Expenditure ($USD per 100,000 patients)"),
SUMIFS(CERV!$F:$F,CERV!$A:$A,C1574,CERV!$G:$G,D1574),
SUMIFS(CANSCRN!$F:$F,CANSCRN!$A:$A,C1574,CANSCRN!$G:$G,D1574))))))))))))</f>
        <v>3898.8712278276898</v>
      </c>
    </row>
    <row r="1575" spans="1:6" x14ac:dyDescent="0.2">
      <c r="A1575" s="24" t="s">
        <v>105</v>
      </c>
      <c r="B1575" s="24" t="s">
        <v>101</v>
      </c>
      <c r="C1575" s="24" t="s">
        <v>72</v>
      </c>
      <c r="D1575" s="24">
        <v>2009</v>
      </c>
      <c r="E1575" s="24" t="s">
        <v>102</v>
      </c>
      <c r="F1575">
        <f>IF(AND(A1575="PSA Testing", E1575= "Utilization Rate (per 100,000 patients)"),
SUMIFS(PSA!$D:$D,PSA!$A:$A,C1575,PSA!$G:$G,D1575),
IF(AND(A1575="Colorectal Cancer Screening", E1575="Utilization Rate (per 100,000 patients)"),
SUMIFS(COL!$D:$D,COL!$A:$A,C1575,COL!$G:$G, D1575),
IF(AND(A1575="Cervical Cancer Screening", E1575="Utilization Rate (per 100,000 patients)"),
SUMIFS(CERV!$D:$D,CERV!$A:$A,C1575,CERV!$G:$G,D1575),
IF(AND(A1575="Cancer Screening for CKD patients", E1575="Utilization Rate (per 100,000 patients)"),
SUMIFS(CANSCRN!$D:$D,CANSCRN!$A:$A,C1575,CANSCRN!$G:$G,D1575),
IF(AND(A1575="PSA Testing", E1575="Cost per service ($USD)"),
SUMIFS(PSA!$E:$E,PSA!$A:$A,C1575,PSA!$G:$G,D1575),
IF(AND(A1575="Colorectal Cancer Screening", E1575="Cost per service ($USD)"),
SUMIFS(COL!$E:$E,COL!$A:$A,C1575,COL!$G:$G,D1575),
IF(AND(A1575="Cervical Cancer Screening", E1575="Cost per service ($USD)"),
SUMIFS(CERV!$E:$E,CERV!$A:$A,C1575,CERV!$G:$G,D1575),
IF(AND(A1575="Cancer Screening for CKD patients", E1575="Cost per service ($USD)"),
SUMIFS(CANSCRN!$E:$E,CANSCRN!$A:$A,C1575,CANSCRN!$G:$G,D1575),
IF(AND(A1575="PSA Testing", E1575="Total Expenditure ($USD per 100,000 patients)"),
SUMIFS(PSA!$F:$F,PSA!$A:$A,C1575,PSA!$G:$G,D1575),
IF(AND(A1575="Colorectal Cancer Screening", E1575="Total Expenditure ($USD per 100,000 patients)"),
SUMIFS(COL!$F:$F,COL!$A:$A,C1575,COL!$G:$G,D1575),
IF(AND(A1575="Cervical Cancer Screening", E1575="Total Expenditure ($USD per 100,000 patients)"),
SUMIFS(CERV!$F:$F,CERV!$A:$A,C1575,CERV!$G:$G,D1575),
SUMIFS(CANSCRN!$F:$F,CANSCRN!$A:$A,C1575,CANSCRN!$G:$G,D1575))))))))))))</f>
        <v>9976.9762087490399</v>
      </c>
    </row>
    <row r="1576" spans="1:6" x14ac:dyDescent="0.2">
      <c r="A1576" s="24" t="s">
        <v>105</v>
      </c>
      <c r="B1576" s="24" t="s">
        <v>101</v>
      </c>
      <c r="C1576" s="24" t="s">
        <v>72</v>
      </c>
      <c r="D1576" s="24">
        <v>2010</v>
      </c>
      <c r="E1576" s="24" t="s">
        <v>102</v>
      </c>
      <c r="F1576">
        <f>IF(AND(A1576="PSA Testing", E1576= "Utilization Rate (per 100,000 patients)"),
SUMIFS(PSA!$D:$D,PSA!$A:$A,C1576,PSA!$G:$G,D1576),
IF(AND(A1576="Colorectal Cancer Screening", E1576="Utilization Rate (per 100,000 patients)"),
SUMIFS(COL!$D:$D,COL!$A:$A,C1576,COL!$G:$G, D1576),
IF(AND(A1576="Cervical Cancer Screening", E1576="Utilization Rate (per 100,000 patients)"),
SUMIFS(CERV!$D:$D,CERV!$A:$A,C1576,CERV!$G:$G,D1576),
IF(AND(A1576="Cancer Screening for CKD patients", E1576="Utilization Rate (per 100,000 patients)"),
SUMIFS(CANSCRN!$D:$D,CANSCRN!$A:$A,C1576,CANSCRN!$G:$G,D1576),
IF(AND(A1576="PSA Testing", E1576="Cost per service ($USD)"),
SUMIFS(PSA!$E:$E,PSA!$A:$A,C1576,PSA!$G:$G,D1576),
IF(AND(A1576="Colorectal Cancer Screening", E1576="Cost per service ($USD)"),
SUMIFS(COL!$E:$E,COL!$A:$A,C1576,COL!$G:$G,D1576),
IF(AND(A1576="Cervical Cancer Screening", E1576="Cost per service ($USD)"),
SUMIFS(CERV!$E:$E,CERV!$A:$A,C1576,CERV!$G:$G,D1576),
IF(AND(A1576="Cancer Screening for CKD patients", E1576="Cost per service ($USD)"),
SUMIFS(CANSCRN!$E:$E,CANSCRN!$A:$A,C1576,CANSCRN!$G:$G,D1576),
IF(AND(A1576="PSA Testing", E1576="Total Expenditure ($USD per 100,000 patients)"),
SUMIFS(PSA!$F:$F,PSA!$A:$A,C1576,PSA!$G:$G,D1576),
IF(AND(A1576="Colorectal Cancer Screening", E1576="Total Expenditure ($USD per 100,000 patients)"),
SUMIFS(COL!$F:$F,COL!$A:$A,C1576,COL!$G:$G,D1576),
IF(AND(A1576="Cervical Cancer Screening", E1576="Total Expenditure ($USD per 100,000 patients)"),
SUMIFS(CERV!$F:$F,CERV!$A:$A,C1576,CERV!$G:$G,D1576),
SUMIFS(CANSCRN!$F:$F,CANSCRN!$A:$A,C1576,CANSCRN!$G:$G,D1576))))))))))))</f>
        <v>8148.1481481481487</v>
      </c>
    </row>
    <row r="1577" spans="1:6" x14ac:dyDescent="0.2">
      <c r="A1577" s="24" t="s">
        <v>105</v>
      </c>
      <c r="B1577" s="24" t="s">
        <v>101</v>
      </c>
      <c r="C1577" s="24" t="s">
        <v>72</v>
      </c>
      <c r="D1577" s="24">
        <v>2011</v>
      </c>
      <c r="E1577" s="24" t="s">
        <v>102</v>
      </c>
      <c r="F1577">
        <f>IF(AND(A1577="PSA Testing", E1577= "Utilization Rate (per 100,000 patients)"),
SUMIFS(PSA!$D:$D,PSA!$A:$A,C1577,PSA!$G:$G,D1577),
IF(AND(A1577="Colorectal Cancer Screening", E1577="Utilization Rate (per 100,000 patients)"),
SUMIFS(COL!$D:$D,COL!$A:$A,C1577,COL!$G:$G, D1577),
IF(AND(A1577="Cervical Cancer Screening", E1577="Utilization Rate (per 100,000 patients)"),
SUMIFS(CERV!$D:$D,CERV!$A:$A,C1577,CERV!$G:$G,D1577),
IF(AND(A1577="Cancer Screening for CKD patients", E1577="Utilization Rate (per 100,000 patients)"),
SUMIFS(CANSCRN!$D:$D,CANSCRN!$A:$A,C1577,CANSCRN!$G:$G,D1577),
IF(AND(A1577="PSA Testing", E1577="Cost per service ($USD)"),
SUMIFS(PSA!$E:$E,PSA!$A:$A,C1577,PSA!$G:$G,D1577),
IF(AND(A1577="Colorectal Cancer Screening", E1577="Cost per service ($USD)"),
SUMIFS(COL!$E:$E,COL!$A:$A,C1577,COL!$G:$G,D1577),
IF(AND(A1577="Cervical Cancer Screening", E1577="Cost per service ($USD)"),
SUMIFS(CERV!$E:$E,CERV!$A:$A,C1577,CERV!$G:$G,D1577),
IF(AND(A1577="Cancer Screening for CKD patients", E1577="Cost per service ($USD)"),
SUMIFS(CANSCRN!$E:$E,CANSCRN!$A:$A,C1577,CANSCRN!$G:$G,D1577),
IF(AND(A1577="PSA Testing", E1577="Total Expenditure ($USD per 100,000 patients)"),
SUMIFS(PSA!$F:$F,PSA!$A:$A,C1577,PSA!$G:$G,D1577),
IF(AND(A1577="Colorectal Cancer Screening", E1577="Total Expenditure ($USD per 100,000 patients)"),
SUMIFS(COL!$F:$F,COL!$A:$A,C1577,COL!$G:$G,D1577),
IF(AND(A1577="Cervical Cancer Screening", E1577="Total Expenditure ($USD per 100,000 patients)"),
SUMIFS(CERV!$F:$F,CERV!$A:$A,C1577,CERV!$G:$G,D1577),
SUMIFS(CANSCRN!$F:$F,CANSCRN!$A:$A,C1577,CANSCRN!$G:$G,D1577))))))))))))</f>
        <v>7172.7748691099478</v>
      </c>
    </row>
    <row r="1578" spans="1:6" x14ac:dyDescent="0.2">
      <c r="A1578" s="24" t="s">
        <v>105</v>
      </c>
      <c r="B1578" s="24" t="s">
        <v>101</v>
      </c>
      <c r="C1578" s="24" t="s">
        <v>72</v>
      </c>
      <c r="D1578" s="24">
        <v>2012</v>
      </c>
      <c r="E1578" s="24" t="s">
        <v>102</v>
      </c>
      <c r="F1578">
        <f>IF(AND(A1578="PSA Testing", E1578= "Utilization Rate (per 100,000 patients)"),
SUMIFS(PSA!$D:$D,PSA!$A:$A,C1578,PSA!$G:$G,D1578),
IF(AND(A1578="Colorectal Cancer Screening", E1578="Utilization Rate (per 100,000 patients)"),
SUMIFS(COL!$D:$D,COL!$A:$A,C1578,COL!$G:$G, D1578),
IF(AND(A1578="Cervical Cancer Screening", E1578="Utilization Rate (per 100,000 patients)"),
SUMIFS(CERV!$D:$D,CERV!$A:$A,C1578,CERV!$G:$G,D1578),
IF(AND(A1578="Cancer Screening for CKD patients", E1578="Utilization Rate (per 100,000 patients)"),
SUMIFS(CANSCRN!$D:$D,CANSCRN!$A:$A,C1578,CANSCRN!$G:$G,D1578),
IF(AND(A1578="PSA Testing", E1578="Cost per service ($USD)"),
SUMIFS(PSA!$E:$E,PSA!$A:$A,C1578,PSA!$G:$G,D1578),
IF(AND(A1578="Colorectal Cancer Screening", E1578="Cost per service ($USD)"),
SUMIFS(COL!$E:$E,COL!$A:$A,C1578,COL!$G:$G,D1578),
IF(AND(A1578="Cervical Cancer Screening", E1578="Cost per service ($USD)"),
SUMIFS(CERV!$E:$E,CERV!$A:$A,C1578,CERV!$G:$G,D1578),
IF(AND(A1578="Cancer Screening for CKD patients", E1578="Cost per service ($USD)"),
SUMIFS(CANSCRN!$E:$E,CANSCRN!$A:$A,C1578,CANSCRN!$G:$G,D1578),
IF(AND(A1578="PSA Testing", E1578="Total Expenditure ($USD per 100,000 patients)"),
SUMIFS(PSA!$F:$F,PSA!$A:$A,C1578,PSA!$G:$G,D1578),
IF(AND(A1578="Colorectal Cancer Screening", E1578="Total Expenditure ($USD per 100,000 patients)"),
SUMIFS(COL!$F:$F,COL!$A:$A,C1578,COL!$G:$G,D1578),
IF(AND(A1578="Cervical Cancer Screening", E1578="Total Expenditure ($USD per 100,000 patients)"),
SUMIFS(CERV!$F:$F,CERV!$A:$A,C1578,CERV!$G:$G,D1578),
SUMIFS(CANSCRN!$F:$F,CANSCRN!$A:$A,C1578,CANSCRN!$G:$G,D1578))))))))))))</f>
        <v>5095.5414012738856</v>
      </c>
    </row>
    <row r="1579" spans="1:6" x14ac:dyDescent="0.2">
      <c r="A1579" s="24" t="s">
        <v>105</v>
      </c>
      <c r="B1579" s="24" t="s">
        <v>101</v>
      </c>
      <c r="C1579" s="24" t="s">
        <v>72</v>
      </c>
      <c r="D1579" s="24">
        <v>2013</v>
      </c>
      <c r="E1579" s="24" t="s">
        <v>102</v>
      </c>
      <c r="F1579">
        <f>IF(AND(A1579="PSA Testing", E1579= "Utilization Rate (per 100,000 patients)"),
SUMIFS(PSA!$D:$D,PSA!$A:$A,C1579,PSA!$G:$G,D1579),
IF(AND(A1579="Colorectal Cancer Screening", E1579="Utilization Rate (per 100,000 patients)"),
SUMIFS(COL!$D:$D,COL!$A:$A,C1579,COL!$G:$G, D1579),
IF(AND(A1579="Cervical Cancer Screening", E1579="Utilization Rate (per 100,000 patients)"),
SUMIFS(CERV!$D:$D,CERV!$A:$A,C1579,CERV!$G:$G,D1579),
IF(AND(A1579="Cancer Screening for CKD patients", E1579="Utilization Rate (per 100,000 patients)"),
SUMIFS(CANSCRN!$D:$D,CANSCRN!$A:$A,C1579,CANSCRN!$G:$G,D1579),
IF(AND(A1579="PSA Testing", E1579="Cost per service ($USD)"),
SUMIFS(PSA!$E:$E,PSA!$A:$A,C1579,PSA!$G:$G,D1579),
IF(AND(A1579="Colorectal Cancer Screening", E1579="Cost per service ($USD)"),
SUMIFS(COL!$E:$E,COL!$A:$A,C1579,COL!$G:$G,D1579),
IF(AND(A1579="Cervical Cancer Screening", E1579="Cost per service ($USD)"),
SUMIFS(CERV!$E:$E,CERV!$A:$A,C1579,CERV!$G:$G,D1579),
IF(AND(A1579="Cancer Screening for CKD patients", E1579="Cost per service ($USD)"),
SUMIFS(CANSCRN!$E:$E,CANSCRN!$A:$A,C1579,CANSCRN!$G:$G,D1579),
IF(AND(A1579="PSA Testing", E1579="Total Expenditure ($USD per 100,000 patients)"),
SUMIFS(PSA!$F:$F,PSA!$A:$A,C1579,PSA!$G:$G,D1579),
IF(AND(A1579="Colorectal Cancer Screening", E1579="Total Expenditure ($USD per 100,000 patients)"),
SUMIFS(COL!$F:$F,COL!$A:$A,C1579,COL!$G:$G,D1579),
IF(AND(A1579="Cervical Cancer Screening", E1579="Total Expenditure ($USD per 100,000 patients)"),
SUMIFS(CERV!$F:$F,CERV!$A:$A,C1579,CERV!$G:$G,D1579),
SUMIFS(CANSCRN!$F:$F,CANSCRN!$A:$A,C1579,CANSCRN!$G:$G,D1579))))))))))))</f>
        <v>3000.5173305742369</v>
      </c>
    </row>
    <row r="1580" spans="1:6" x14ac:dyDescent="0.2">
      <c r="A1580" s="24" t="s">
        <v>105</v>
      </c>
      <c r="B1580" s="24" t="s">
        <v>101</v>
      </c>
      <c r="C1580" s="24" t="s">
        <v>72</v>
      </c>
      <c r="D1580" s="24">
        <v>2014</v>
      </c>
      <c r="E1580" s="24" t="s">
        <v>102</v>
      </c>
      <c r="F1580">
        <f>IF(AND(A1580="PSA Testing", E1580= "Utilization Rate (per 100,000 patients)"),
SUMIFS(PSA!$D:$D,PSA!$A:$A,C1580,PSA!$G:$G,D1580),
IF(AND(A1580="Colorectal Cancer Screening", E1580="Utilization Rate (per 100,000 patients)"),
SUMIFS(COL!$D:$D,COL!$A:$A,C1580,COL!$G:$G, D1580),
IF(AND(A1580="Cervical Cancer Screening", E1580="Utilization Rate (per 100,000 patients)"),
SUMIFS(CERV!$D:$D,CERV!$A:$A,C1580,CERV!$G:$G,D1580),
IF(AND(A1580="Cancer Screening for CKD patients", E1580="Utilization Rate (per 100,000 patients)"),
SUMIFS(CANSCRN!$D:$D,CANSCRN!$A:$A,C1580,CANSCRN!$G:$G,D1580),
IF(AND(A1580="PSA Testing", E1580="Cost per service ($USD)"),
SUMIFS(PSA!$E:$E,PSA!$A:$A,C1580,PSA!$G:$G,D1580),
IF(AND(A1580="Colorectal Cancer Screening", E1580="Cost per service ($USD)"),
SUMIFS(COL!$E:$E,COL!$A:$A,C1580,COL!$G:$G,D1580),
IF(AND(A1580="Cervical Cancer Screening", E1580="Cost per service ($USD)"),
SUMIFS(CERV!$E:$E,CERV!$A:$A,C1580,CERV!$G:$G,D1580),
IF(AND(A1580="Cancer Screening for CKD patients", E1580="Cost per service ($USD)"),
SUMIFS(CANSCRN!$E:$E,CANSCRN!$A:$A,C1580,CANSCRN!$G:$G,D1580),
IF(AND(A1580="PSA Testing", E1580="Total Expenditure ($USD per 100,000 patients)"),
SUMIFS(PSA!$F:$F,PSA!$A:$A,C1580,PSA!$G:$G,D1580),
IF(AND(A1580="Colorectal Cancer Screening", E1580="Total Expenditure ($USD per 100,000 patients)"),
SUMIFS(COL!$F:$F,COL!$A:$A,C1580,COL!$G:$G,D1580),
IF(AND(A1580="Cervical Cancer Screening", E1580="Total Expenditure ($USD per 100,000 patients)"),
SUMIFS(CERV!$F:$F,CERV!$A:$A,C1580,CERV!$G:$G,D1580),
SUMIFS(CANSCRN!$F:$F,CANSCRN!$A:$A,C1580,CANSCRN!$G:$G,D1580))))))))))))</f>
        <v>2879.4037940379403</v>
      </c>
    </row>
    <row r="1581" spans="1:6" x14ac:dyDescent="0.2">
      <c r="A1581" s="24" t="s">
        <v>105</v>
      </c>
      <c r="B1581" s="24" t="s">
        <v>101</v>
      </c>
      <c r="C1581" s="24" t="s">
        <v>72</v>
      </c>
      <c r="D1581" s="24">
        <v>2015</v>
      </c>
      <c r="E1581" s="24" t="s">
        <v>102</v>
      </c>
      <c r="F1581">
        <f>IF(AND(A1581="PSA Testing", E1581= "Utilization Rate (per 100,000 patients)"),
SUMIFS(PSA!$D:$D,PSA!$A:$A,C1581,PSA!$G:$G,D1581),
IF(AND(A1581="Colorectal Cancer Screening", E1581="Utilization Rate (per 100,000 patients)"),
SUMIFS(COL!$D:$D,COL!$A:$A,C1581,COL!$G:$G, D1581),
IF(AND(A1581="Cervical Cancer Screening", E1581="Utilization Rate (per 100,000 patients)"),
SUMIFS(CERV!$D:$D,CERV!$A:$A,C1581,CERV!$G:$G,D1581),
IF(AND(A1581="Cancer Screening for CKD patients", E1581="Utilization Rate (per 100,000 patients)"),
SUMIFS(CANSCRN!$D:$D,CANSCRN!$A:$A,C1581,CANSCRN!$G:$G,D1581),
IF(AND(A1581="PSA Testing", E1581="Cost per service ($USD)"),
SUMIFS(PSA!$E:$E,PSA!$A:$A,C1581,PSA!$G:$G,D1581),
IF(AND(A1581="Colorectal Cancer Screening", E1581="Cost per service ($USD)"),
SUMIFS(COL!$E:$E,COL!$A:$A,C1581,COL!$G:$G,D1581),
IF(AND(A1581="Cervical Cancer Screening", E1581="Cost per service ($USD)"),
SUMIFS(CERV!$E:$E,CERV!$A:$A,C1581,CERV!$G:$G,D1581),
IF(AND(A1581="Cancer Screening for CKD patients", E1581="Cost per service ($USD)"),
SUMIFS(CANSCRN!$E:$E,CANSCRN!$A:$A,C1581,CANSCRN!$G:$G,D1581),
IF(AND(A1581="PSA Testing", E1581="Total Expenditure ($USD per 100,000 patients)"),
SUMIFS(PSA!$F:$F,PSA!$A:$A,C1581,PSA!$G:$G,D1581),
IF(AND(A1581="Colorectal Cancer Screening", E1581="Total Expenditure ($USD per 100,000 patients)"),
SUMIFS(COL!$F:$F,COL!$A:$A,C1581,COL!$G:$G,D1581),
IF(AND(A1581="Cervical Cancer Screening", E1581="Total Expenditure ($USD per 100,000 patients)"),
SUMIFS(CERV!$F:$F,CERV!$A:$A,C1581,CERV!$G:$G,D1581),
SUMIFS(CANSCRN!$F:$F,CANSCRN!$A:$A,C1581,CANSCRN!$G:$G,D1581))))))))))))</f>
        <v>2531.1423270606942</v>
      </c>
    </row>
    <row r="1582" spans="1:6" x14ac:dyDescent="0.2">
      <c r="A1582" s="24" t="s">
        <v>105</v>
      </c>
      <c r="B1582" s="24" t="s">
        <v>101</v>
      </c>
      <c r="C1582" s="24" t="s">
        <v>72</v>
      </c>
      <c r="D1582" s="24">
        <v>2016</v>
      </c>
      <c r="E1582" s="24" t="s">
        <v>102</v>
      </c>
      <c r="F1582">
        <f>IF(AND(A1582="PSA Testing", E1582= "Utilization Rate (per 100,000 patients)"),
SUMIFS(PSA!$D:$D,PSA!$A:$A,C1582,PSA!$G:$G,D1582),
IF(AND(A1582="Colorectal Cancer Screening", E1582="Utilization Rate (per 100,000 patients)"),
SUMIFS(COL!$D:$D,COL!$A:$A,C1582,COL!$G:$G, D1582),
IF(AND(A1582="Cervical Cancer Screening", E1582="Utilization Rate (per 100,000 patients)"),
SUMIFS(CERV!$D:$D,CERV!$A:$A,C1582,CERV!$G:$G,D1582),
IF(AND(A1582="Cancer Screening for CKD patients", E1582="Utilization Rate (per 100,000 patients)"),
SUMIFS(CANSCRN!$D:$D,CANSCRN!$A:$A,C1582,CANSCRN!$G:$G,D1582),
IF(AND(A1582="PSA Testing", E1582="Cost per service ($USD)"),
SUMIFS(PSA!$E:$E,PSA!$A:$A,C1582,PSA!$G:$G,D1582),
IF(AND(A1582="Colorectal Cancer Screening", E1582="Cost per service ($USD)"),
SUMIFS(COL!$E:$E,COL!$A:$A,C1582,COL!$G:$G,D1582),
IF(AND(A1582="Cervical Cancer Screening", E1582="Cost per service ($USD)"),
SUMIFS(CERV!$E:$E,CERV!$A:$A,C1582,CERV!$G:$G,D1582),
IF(AND(A1582="Cancer Screening for CKD patients", E1582="Cost per service ($USD)"),
SUMIFS(CANSCRN!$E:$E,CANSCRN!$A:$A,C1582,CANSCRN!$G:$G,D1582),
IF(AND(A1582="PSA Testing", E1582="Total Expenditure ($USD per 100,000 patients)"),
SUMIFS(PSA!$F:$F,PSA!$A:$A,C1582,PSA!$G:$G,D1582),
IF(AND(A1582="Colorectal Cancer Screening", E1582="Total Expenditure ($USD per 100,000 patients)"),
SUMIFS(COL!$F:$F,COL!$A:$A,C1582,COL!$G:$G,D1582),
IF(AND(A1582="Cervical Cancer Screening", E1582="Total Expenditure ($USD per 100,000 patients)"),
SUMIFS(CERV!$F:$F,CERV!$A:$A,C1582,CERV!$G:$G,D1582),
SUMIFS(CANSCRN!$F:$F,CANSCRN!$A:$A,C1582,CANSCRN!$G:$G,D1582))))))))))))</f>
        <v>2023.7615787354009</v>
      </c>
    </row>
    <row r="1583" spans="1:6" x14ac:dyDescent="0.2">
      <c r="A1583" s="24" t="s">
        <v>105</v>
      </c>
      <c r="B1583" s="24" t="s">
        <v>101</v>
      </c>
      <c r="C1583" s="24" t="s">
        <v>72</v>
      </c>
      <c r="D1583" s="24">
        <v>2017</v>
      </c>
      <c r="E1583" s="24" t="s">
        <v>102</v>
      </c>
      <c r="F1583">
        <f>IF(AND(A1583="PSA Testing", E1583= "Utilization Rate (per 100,000 patients)"),
SUMIFS(PSA!$D:$D,PSA!$A:$A,C1583,PSA!$G:$G,D1583),
IF(AND(A1583="Colorectal Cancer Screening", E1583="Utilization Rate (per 100,000 patients)"),
SUMIFS(COL!$D:$D,COL!$A:$A,C1583,COL!$G:$G, D1583),
IF(AND(A1583="Cervical Cancer Screening", E1583="Utilization Rate (per 100,000 patients)"),
SUMIFS(CERV!$D:$D,CERV!$A:$A,C1583,CERV!$G:$G,D1583),
IF(AND(A1583="Cancer Screening for CKD patients", E1583="Utilization Rate (per 100,000 patients)"),
SUMIFS(CANSCRN!$D:$D,CANSCRN!$A:$A,C1583,CANSCRN!$G:$G,D1583),
IF(AND(A1583="PSA Testing", E1583="Cost per service ($USD)"),
SUMIFS(PSA!$E:$E,PSA!$A:$A,C1583,PSA!$G:$G,D1583),
IF(AND(A1583="Colorectal Cancer Screening", E1583="Cost per service ($USD)"),
SUMIFS(COL!$E:$E,COL!$A:$A,C1583,COL!$G:$G,D1583),
IF(AND(A1583="Cervical Cancer Screening", E1583="Cost per service ($USD)"),
SUMIFS(CERV!$E:$E,CERV!$A:$A,C1583,CERV!$G:$G,D1583),
IF(AND(A1583="Cancer Screening for CKD patients", E1583="Cost per service ($USD)"),
SUMIFS(CANSCRN!$E:$E,CANSCRN!$A:$A,C1583,CANSCRN!$G:$G,D1583),
IF(AND(A1583="PSA Testing", E1583="Total Expenditure ($USD per 100,000 patients)"),
SUMIFS(PSA!$F:$F,PSA!$A:$A,C1583,PSA!$G:$G,D1583),
IF(AND(A1583="Colorectal Cancer Screening", E1583="Total Expenditure ($USD per 100,000 patients)"),
SUMIFS(COL!$F:$F,COL!$A:$A,C1583,COL!$G:$G,D1583),
IF(AND(A1583="Cervical Cancer Screening", E1583="Total Expenditure ($USD per 100,000 patients)"),
SUMIFS(CERV!$F:$F,CERV!$A:$A,C1583,CERV!$G:$G,D1583),
SUMIFS(CANSCRN!$F:$F,CANSCRN!$A:$A,C1583,CANSCRN!$G:$G,D1583))))))))))))</f>
        <v>1934.369602763385</v>
      </c>
    </row>
    <row r="1584" spans="1:6" x14ac:dyDescent="0.2">
      <c r="A1584" s="24" t="s">
        <v>105</v>
      </c>
      <c r="B1584" s="24" t="s">
        <v>101</v>
      </c>
      <c r="C1584" s="24" t="s">
        <v>72</v>
      </c>
      <c r="D1584" s="24">
        <v>2018</v>
      </c>
      <c r="E1584" s="24" t="s">
        <v>102</v>
      </c>
      <c r="F1584">
        <f>IF(AND(A1584="PSA Testing", E1584= "Utilization Rate (per 100,000 patients)"),
SUMIFS(PSA!$D:$D,PSA!$A:$A,C1584,PSA!$G:$G,D1584),
IF(AND(A1584="Colorectal Cancer Screening", E1584="Utilization Rate (per 100,000 patients)"),
SUMIFS(COL!$D:$D,COL!$A:$A,C1584,COL!$G:$G, D1584),
IF(AND(A1584="Cervical Cancer Screening", E1584="Utilization Rate (per 100,000 patients)"),
SUMIFS(CERV!$D:$D,CERV!$A:$A,C1584,CERV!$G:$G,D1584),
IF(AND(A1584="Cancer Screening for CKD patients", E1584="Utilization Rate (per 100,000 patients)"),
SUMIFS(CANSCRN!$D:$D,CANSCRN!$A:$A,C1584,CANSCRN!$G:$G,D1584),
IF(AND(A1584="PSA Testing", E1584="Cost per service ($USD)"),
SUMIFS(PSA!$E:$E,PSA!$A:$A,C1584,PSA!$G:$G,D1584),
IF(AND(A1584="Colorectal Cancer Screening", E1584="Cost per service ($USD)"),
SUMIFS(COL!$E:$E,COL!$A:$A,C1584,COL!$G:$G,D1584),
IF(AND(A1584="Cervical Cancer Screening", E1584="Cost per service ($USD)"),
SUMIFS(CERV!$E:$E,CERV!$A:$A,C1584,CERV!$G:$G,D1584),
IF(AND(A1584="Cancer Screening for CKD patients", E1584="Cost per service ($USD)"),
SUMIFS(CANSCRN!$E:$E,CANSCRN!$A:$A,C1584,CANSCRN!$G:$G,D1584),
IF(AND(A1584="PSA Testing", E1584="Total Expenditure ($USD per 100,000 patients)"),
SUMIFS(PSA!$F:$F,PSA!$A:$A,C1584,PSA!$G:$G,D1584),
IF(AND(A1584="Colorectal Cancer Screening", E1584="Total Expenditure ($USD per 100,000 patients)"),
SUMIFS(COL!$F:$F,COL!$A:$A,C1584,COL!$G:$G,D1584),
IF(AND(A1584="Cervical Cancer Screening", E1584="Total Expenditure ($USD per 100,000 patients)"),
SUMIFS(CERV!$F:$F,CERV!$A:$A,C1584,CERV!$G:$G,D1584),
SUMIFS(CANSCRN!$F:$F,CANSCRN!$A:$A,C1584,CANSCRN!$G:$G,D1584))))))))))))</f>
        <v>1556.6519224225926</v>
      </c>
    </row>
    <row r="1585" spans="1:6" x14ac:dyDescent="0.2">
      <c r="A1585" s="24" t="s">
        <v>105</v>
      </c>
      <c r="B1585" s="24" t="s">
        <v>101</v>
      </c>
      <c r="C1585" s="24" t="s">
        <v>72</v>
      </c>
      <c r="D1585" s="24">
        <v>2019</v>
      </c>
      <c r="E1585" s="24" t="s">
        <v>102</v>
      </c>
      <c r="F1585">
        <f>IF(AND(A1585="PSA Testing", E1585= "Utilization Rate (per 100,000 patients)"),
SUMIFS(PSA!$D:$D,PSA!$A:$A,C1585,PSA!$G:$G,D1585),
IF(AND(A1585="Colorectal Cancer Screening", E1585="Utilization Rate (per 100,000 patients)"),
SUMIFS(COL!$D:$D,COL!$A:$A,C1585,COL!$G:$G, D1585),
IF(AND(A1585="Cervical Cancer Screening", E1585="Utilization Rate (per 100,000 patients)"),
SUMIFS(CERV!$D:$D,CERV!$A:$A,C1585,CERV!$G:$G,D1585),
IF(AND(A1585="Cancer Screening for CKD patients", E1585="Utilization Rate (per 100,000 patients)"),
SUMIFS(CANSCRN!$D:$D,CANSCRN!$A:$A,C1585,CANSCRN!$G:$G,D1585),
IF(AND(A1585="PSA Testing", E1585="Cost per service ($USD)"),
SUMIFS(PSA!$E:$E,PSA!$A:$A,C1585,PSA!$G:$G,D1585),
IF(AND(A1585="Colorectal Cancer Screening", E1585="Cost per service ($USD)"),
SUMIFS(COL!$E:$E,COL!$A:$A,C1585,COL!$G:$G,D1585),
IF(AND(A1585="Cervical Cancer Screening", E1585="Cost per service ($USD)"),
SUMIFS(CERV!$E:$E,CERV!$A:$A,C1585,CERV!$G:$G,D1585),
IF(AND(A1585="Cancer Screening for CKD patients", E1585="Cost per service ($USD)"),
SUMIFS(CANSCRN!$E:$E,CANSCRN!$A:$A,C1585,CANSCRN!$G:$G,D1585),
IF(AND(A1585="PSA Testing", E1585="Total Expenditure ($USD per 100,000 patients)"),
SUMIFS(PSA!$F:$F,PSA!$A:$A,C1585,PSA!$G:$G,D1585),
IF(AND(A1585="Colorectal Cancer Screening", E1585="Total Expenditure ($USD per 100,000 patients)"),
SUMIFS(COL!$F:$F,COL!$A:$A,C1585,COL!$G:$G,D1585),
IF(AND(A1585="Cervical Cancer Screening", E1585="Total Expenditure ($USD per 100,000 patients)"),
SUMIFS(CERV!$F:$F,CERV!$A:$A,C1585,CERV!$G:$G,D1585),
SUMIFS(CANSCRN!$F:$F,CANSCRN!$A:$A,C1585,CANSCRN!$G:$G,D1585))))))))))))</f>
        <v>1303.0377066536362</v>
      </c>
    </row>
    <row r="1586" spans="1:6" x14ac:dyDescent="0.2">
      <c r="A1586" s="24" t="s">
        <v>105</v>
      </c>
      <c r="B1586" s="24" t="s">
        <v>101</v>
      </c>
      <c r="C1586" s="24" t="s">
        <v>73</v>
      </c>
      <c r="D1586" s="24">
        <v>2009</v>
      </c>
      <c r="E1586" s="24" t="s">
        <v>102</v>
      </c>
      <c r="F1586">
        <f>IF(AND(A1586="PSA Testing", E1586= "Utilization Rate (per 100,000 patients)"),
SUMIFS(PSA!$D:$D,PSA!$A:$A,C1586,PSA!$G:$G,D1586),
IF(AND(A1586="Colorectal Cancer Screening", E1586="Utilization Rate (per 100,000 patients)"),
SUMIFS(COL!$D:$D,COL!$A:$A,C1586,COL!$G:$G, D1586),
IF(AND(A1586="Cervical Cancer Screening", E1586="Utilization Rate (per 100,000 patients)"),
SUMIFS(CERV!$D:$D,CERV!$A:$A,C1586,CERV!$G:$G,D1586),
IF(AND(A1586="Cancer Screening for CKD patients", E1586="Utilization Rate (per 100,000 patients)"),
SUMIFS(CANSCRN!$D:$D,CANSCRN!$A:$A,C1586,CANSCRN!$G:$G,D1586),
IF(AND(A1586="PSA Testing", E1586="Cost per service ($USD)"),
SUMIFS(PSA!$E:$E,PSA!$A:$A,C1586,PSA!$G:$G,D1586),
IF(AND(A1586="Colorectal Cancer Screening", E1586="Cost per service ($USD)"),
SUMIFS(COL!$E:$E,COL!$A:$A,C1586,COL!$G:$G,D1586),
IF(AND(A1586="Cervical Cancer Screening", E1586="Cost per service ($USD)"),
SUMIFS(CERV!$E:$E,CERV!$A:$A,C1586,CERV!$G:$G,D1586),
IF(AND(A1586="Cancer Screening for CKD patients", E1586="Cost per service ($USD)"),
SUMIFS(CANSCRN!$E:$E,CANSCRN!$A:$A,C1586,CANSCRN!$G:$G,D1586),
IF(AND(A1586="PSA Testing", E1586="Total Expenditure ($USD per 100,000 patients)"),
SUMIFS(PSA!$F:$F,PSA!$A:$A,C1586,PSA!$G:$G,D1586),
IF(AND(A1586="Colorectal Cancer Screening", E1586="Total Expenditure ($USD per 100,000 patients)"),
SUMIFS(COL!$F:$F,COL!$A:$A,C1586,COL!$G:$G,D1586),
IF(AND(A1586="Cervical Cancer Screening", E1586="Total Expenditure ($USD per 100,000 patients)"),
SUMIFS(CERV!$F:$F,CERV!$A:$A,C1586,CERV!$G:$G,D1586),
SUMIFS(CANSCRN!$F:$F,CANSCRN!$A:$A,C1586,CANSCRN!$G:$G,D1586))))))))))))</f>
        <v>8676.1002518287569</v>
      </c>
    </row>
    <row r="1587" spans="1:6" x14ac:dyDescent="0.2">
      <c r="A1587" s="24" t="s">
        <v>105</v>
      </c>
      <c r="B1587" s="24" t="s">
        <v>101</v>
      </c>
      <c r="C1587" s="24" t="s">
        <v>73</v>
      </c>
      <c r="D1587" s="24">
        <v>2010</v>
      </c>
      <c r="E1587" s="24" t="s">
        <v>102</v>
      </c>
      <c r="F1587">
        <f>IF(AND(A1587="PSA Testing", E1587= "Utilization Rate (per 100,000 patients)"),
SUMIFS(PSA!$D:$D,PSA!$A:$A,C1587,PSA!$G:$G,D1587),
IF(AND(A1587="Colorectal Cancer Screening", E1587="Utilization Rate (per 100,000 patients)"),
SUMIFS(COL!$D:$D,COL!$A:$A,C1587,COL!$G:$G, D1587),
IF(AND(A1587="Cervical Cancer Screening", E1587="Utilization Rate (per 100,000 patients)"),
SUMIFS(CERV!$D:$D,CERV!$A:$A,C1587,CERV!$G:$G,D1587),
IF(AND(A1587="Cancer Screening for CKD patients", E1587="Utilization Rate (per 100,000 patients)"),
SUMIFS(CANSCRN!$D:$D,CANSCRN!$A:$A,C1587,CANSCRN!$G:$G,D1587),
IF(AND(A1587="PSA Testing", E1587="Cost per service ($USD)"),
SUMIFS(PSA!$E:$E,PSA!$A:$A,C1587,PSA!$G:$G,D1587),
IF(AND(A1587="Colorectal Cancer Screening", E1587="Cost per service ($USD)"),
SUMIFS(COL!$E:$E,COL!$A:$A,C1587,COL!$G:$G,D1587),
IF(AND(A1587="Cervical Cancer Screening", E1587="Cost per service ($USD)"),
SUMIFS(CERV!$E:$E,CERV!$A:$A,C1587,CERV!$G:$G,D1587),
IF(AND(A1587="Cancer Screening for CKD patients", E1587="Cost per service ($USD)"),
SUMIFS(CANSCRN!$E:$E,CANSCRN!$A:$A,C1587,CANSCRN!$G:$G,D1587),
IF(AND(A1587="PSA Testing", E1587="Total Expenditure ($USD per 100,000 patients)"),
SUMIFS(PSA!$F:$F,PSA!$A:$A,C1587,PSA!$G:$G,D1587),
IF(AND(A1587="Colorectal Cancer Screening", E1587="Total Expenditure ($USD per 100,000 patients)"),
SUMIFS(COL!$F:$F,COL!$A:$A,C1587,COL!$G:$G,D1587),
IF(AND(A1587="Cervical Cancer Screening", E1587="Total Expenditure ($USD per 100,000 patients)"),
SUMIFS(CERV!$F:$F,CERV!$A:$A,C1587,CERV!$G:$G,D1587),
SUMIFS(CANSCRN!$F:$F,CANSCRN!$A:$A,C1587,CANSCRN!$G:$G,D1587))))))))))))</f>
        <v>8306.0903257052905</v>
      </c>
    </row>
    <row r="1588" spans="1:6" x14ac:dyDescent="0.2">
      <c r="A1588" s="24" t="s">
        <v>105</v>
      </c>
      <c r="B1588" s="24" t="s">
        <v>101</v>
      </c>
      <c r="C1588" s="24" t="s">
        <v>73</v>
      </c>
      <c r="D1588" s="24">
        <v>2011</v>
      </c>
      <c r="E1588" s="24" t="s">
        <v>102</v>
      </c>
      <c r="F1588">
        <f>IF(AND(A1588="PSA Testing", E1588= "Utilization Rate (per 100,000 patients)"),
SUMIFS(PSA!$D:$D,PSA!$A:$A,C1588,PSA!$G:$G,D1588),
IF(AND(A1588="Colorectal Cancer Screening", E1588="Utilization Rate (per 100,000 patients)"),
SUMIFS(COL!$D:$D,COL!$A:$A,C1588,COL!$G:$G, D1588),
IF(AND(A1588="Cervical Cancer Screening", E1588="Utilization Rate (per 100,000 patients)"),
SUMIFS(CERV!$D:$D,CERV!$A:$A,C1588,CERV!$G:$G,D1588),
IF(AND(A1588="Cancer Screening for CKD patients", E1588="Utilization Rate (per 100,000 patients)"),
SUMIFS(CANSCRN!$D:$D,CANSCRN!$A:$A,C1588,CANSCRN!$G:$G,D1588),
IF(AND(A1588="PSA Testing", E1588="Cost per service ($USD)"),
SUMIFS(PSA!$E:$E,PSA!$A:$A,C1588,PSA!$G:$G,D1588),
IF(AND(A1588="Colorectal Cancer Screening", E1588="Cost per service ($USD)"),
SUMIFS(COL!$E:$E,COL!$A:$A,C1588,COL!$G:$G,D1588),
IF(AND(A1588="Cervical Cancer Screening", E1588="Cost per service ($USD)"),
SUMIFS(CERV!$E:$E,CERV!$A:$A,C1588,CERV!$G:$G,D1588),
IF(AND(A1588="Cancer Screening for CKD patients", E1588="Cost per service ($USD)"),
SUMIFS(CANSCRN!$E:$E,CANSCRN!$A:$A,C1588,CANSCRN!$G:$G,D1588),
IF(AND(A1588="PSA Testing", E1588="Total Expenditure ($USD per 100,000 patients)"),
SUMIFS(PSA!$F:$F,PSA!$A:$A,C1588,PSA!$G:$G,D1588),
IF(AND(A1588="Colorectal Cancer Screening", E1588="Total Expenditure ($USD per 100,000 patients)"),
SUMIFS(COL!$F:$F,COL!$A:$A,C1588,COL!$G:$G,D1588),
IF(AND(A1588="Cervical Cancer Screening", E1588="Total Expenditure ($USD per 100,000 patients)"),
SUMIFS(CERV!$F:$F,CERV!$A:$A,C1588,CERV!$G:$G,D1588),
SUMIFS(CANSCRN!$F:$F,CANSCRN!$A:$A,C1588,CANSCRN!$G:$G,D1588))))))))))))</f>
        <v>8353.2844530899292</v>
      </c>
    </row>
    <row r="1589" spans="1:6" x14ac:dyDescent="0.2">
      <c r="A1589" s="24" t="s">
        <v>105</v>
      </c>
      <c r="B1589" s="24" t="s">
        <v>101</v>
      </c>
      <c r="C1589" s="24" t="s">
        <v>73</v>
      </c>
      <c r="D1589" s="24">
        <v>2012</v>
      </c>
      <c r="E1589" s="24" t="s">
        <v>102</v>
      </c>
      <c r="F1589">
        <f>IF(AND(A1589="PSA Testing", E1589= "Utilization Rate (per 100,000 patients)"),
SUMIFS(PSA!$D:$D,PSA!$A:$A,C1589,PSA!$G:$G,D1589),
IF(AND(A1589="Colorectal Cancer Screening", E1589="Utilization Rate (per 100,000 patients)"),
SUMIFS(COL!$D:$D,COL!$A:$A,C1589,COL!$G:$G, D1589),
IF(AND(A1589="Cervical Cancer Screening", E1589="Utilization Rate (per 100,000 patients)"),
SUMIFS(CERV!$D:$D,CERV!$A:$A,C1589,CERV!$G:$G,D1589),
IF(AND(A1589="Cancer Screening for CKD patients", E1589="Utilization Rate (per 100,000 patients)"),
SUMIFS(CANSCRN!$D:$D,CANSCRN!$A:$A,C1589,CANSCRN!$G:$G,D1589),
IF(AND(A1589="PSA Testing", E1589="Cost per service ($USD)"),
SUMIFS(PSA!$E:$E,PSA!$A:$A,C1589,PSA!$G:$G,D1589),
IF(AND(A1589="Colorectal Cancer Screening", E1589="Cost per service ($USD)"),
SUMIFS(COL!$E:$E,COL!$A:$A,C1589,COL!$G:$G,D1589),
IF(AND(A1589="Cervical Cancer Screening", E1589="Cost per service ($USD)"),
SUMIFS(CERV!$E:$E,CERV!$A:$A,C1589,CERV!$G:$G,D1589),
IF(AND(A1589="Cancer Screening for CKD patients", E1589="Cost per service ($USD)"),
SUMIFS(CANSCRN!$E:$E,CANSCRN!$A:$A,C1589,CANSCRN!$G:$G,D1589),
IF(AND(A1589="PSA Testing", E1589="Total Expenditure ($USD per 100,000 patients)"),
SUMIFS(PSA!$F:$F,PSA!$A:$A,C1589,PSA!$G:$G,D1589),
IF(AND(A1589="Colorectal Cancer Screening", E1589="Total Expenditure ($USD per 100,000 patients)"),
SUMIFS(COL!$F:$F,COL!$A:$A,C1589,COL!$G:$G,D1589),
IF(AND(A1589="Cervical Cancer Screening", E1589="Total Expenditure ($USD per 100,000 patients)"),
SUMIFS(CERV!$F:$F,CERV!$A:$A,C1589,CERV!$G:$G,D1589),
SUMIFS(CANSCRN!$F:$F,CANSCRN!$A:$A,C1589,CANSCRN!$G:$G,D1589))))))))))))</f>
        <v>7491.6578497599085</v>
      </c>
    </row>
    <row r="1590" spans="1:6" x14ac:dyDescent="0.2">
      <c r="A1590" s="24" t="s">
        <v>105</v>
      </c>
      <c r="B1590" s="24" t="s">
        <v>101</v>
      </c>
      <c r="C1590" s="24" t="s">
        <v>73</v>
      </c>
      <c r="D1590" s="24">
        <v>2013</v>
      </c>
      <c r="E1590" s="24" t="s">
        <v>102</v>
      </c>
      <c r="F1590">
        <f>IF(AND(A1590="PSA Testing", E1590= "Utilization Rate (per 100,000 patients)"),
SUMIFS(PSA!$D:$D,PSA!$A:$A,C1590,PSA!$G:$G,D1590),
IF(AND(A1590="Colorectal Cancer Screening", E1590="Utilization Rate (per 100,000 patients)"),
SUMIFS(COL!$D:$D,COL!$A:$A,C1590,COL!$G:$G, D1590),
IF(AND(A1590="Cervical Cancer Screening", E1590="Utilization Rate (per 100,000 patients)"),
SUMIFS(CERV!$D:$D,CERV!$A:$A,C1590,CERV!$G:$G,D1590),
IF(AND(A1590="Cancer Screening for CKD patients", E1590="Utilization Rate (per 100,000 patients)"),
SUMIFS(CANSCRN!$D:$D,CANSCRN!$A:$A,C1590,CANSCRN!$G:$G,D1590),
IF(AND(A1590="PSA Testing", E1590="Cost per service ($USD)"),
SUMIFS(PSA!$E:$E,PSA!$A:$A,C1590,PSA!$G:$G,D1590),
IF(AND(A1590="Colorectal Cancer Screening", E1590="Cost per service ($USD)"),
SUMIFS(COL!$E:$E,COL!$A:$A,C1590,COL!$G:$G,D1590),
IF(AND(A1590="Cervical Cancer Screening", E1590="Cost per service ($USD)"),
SUMIFS(CERV!$E:$E,CERV!$A:$A,C1590,CERV!$G:$G,D1590),
IF(AND(A1590="Cancer Screening for CKD patients", E1590="Cost per service ($USD)"),
SUMIFS(CANSCRN!$E:$E,CANSCRN!$A:$A,C1590,CANSCRN!$G:$G,D1590),
IF(AND(A1590="PSA Testing", E1590="Total Expenditure ($USD per 100,000 patients)"),
SUMIFS(PSA!$F:$F,PSA!$A:$A,C1590,PSA!$G:$G,D1590),
IF(AND(A1590="Colorectal Cancer Screening", E1590="Total Expenditure ($USD per 100,000 patients)"),
SUMIFS(COL!$F:$F,COL!$A:$A,C1590,COL!$G:$G,D1590),
IF(AND(A1590="Cervical Cancer Screening", E1590="Total Expenditure ($USD per 100,000 patients)"),
SUMIFS(CERV!$F:$F,CERV!$A:$A,C1590,CERV!$G:$G,D1590),
SUMIFS(CANSCRN!$F:$F,CANSCRN!$A:$A,C1590,CANSCRN!$G:$G,D1590))))))))))))</f>
        <v>6814.6679881070368</v>
      </c>
    </row>
    <row r="1591" spans="1:6" x14ac:dyDescent="0.2">
      <c r="A1591" s="24" t="s">
        <v>105</v>
      </c>
      <c r="B1591" s="24" t="s">
        <v>101</v>
      </c>
      <c r="C1591" s="24" t="s">
        <v>73</v>
      </c>
      <c r="D1591" s="24">
        <v>2014</v>
      </c>
      <c r="E1591" s="24" t="s">
        <v>102</v>
      </c>
      <c r="F1591">
        <f>IF(AND(A1591="PSA Testing", E1591= "Utilization Rate (per 100,000 patients)"),
SUMIFS(PSA!$D:$D,PSA!$A:$A,C1591,PSA!$G:$G,D1591),
IF(AND(A1591="Colorectal Cancer Screening", E1591="Utilization Rate (per 100,000 patients)"),
SUMIFS(COL!$D:$D,COL!$A:$A,C1591,COL!$G:$G, D1591),
IF(AND(A1591="Cervical Cancer Screening", E1591="Utilization Rate (per 100,000 patients)"),
SUMIFS(CERV!$D:$D,CERV!$A:$A,C1591,CERV!$G:$G,D1591),
IF(AND(A1591="Cancer Screening for CKD patients", E1591="Utilization Rate (per 100,000 patients)"),
SUMIFS(CANSCRN!$D:$D,CANSCRN!$A:$A,C1591,CANSCRN!$G:$G,D1591),
IF(AND(A1591="PSA Testing", E1591="Cost per service ($USD)"),
SUMIFS(PSA!$E:$E,PSA!$A:$A,C1591,PSA!$G:$G,D1591),
IF(AND(A1591="Colorectal Cancer Screening", E1591="Cost per service ($USD)"),
SUMIFS(COL!$E:$E,COL!$A:$A,C1591,COL!$G:$G,D1591),
IF(AND(A1591="Cervical Cancer Screening", E1591="Cost per service ($USD)"),
SUMIFS(CERV!$E:$E,CERV!$A:$A,C1591,CERV!$G:$G,D1591),
IF(AND(A1591="Cancer Screening for CKD patients", E1591="Cost per service ($USD)"),
SUMIFS(CANSCRN!$E:$E,CANSCRN!$A:$A,C1591,CANSCRN!$G:$G,D1591),
IF(AND(A1591="PSA Testing", E1591="Total Expenditure ($USD per 100,000 patients)"),
SUMIFS(PSA!$F:$F,PSA!$A:$A,C1591,PSA!$G:$G,D1591),
IF(AND(A1591="Colorectal Cancer Screening", E1591="Total Expenditure ($USD per 100,000 patients)"),
SUMIFS(COL!$F:$F,COL!$A:$A,C1591,COL!$G:$G,D1591),
IF(AND(A1591="Cervical Cancer Screening", E1591="Total Expenditure ($USD per 100,000 patients)"),
SUMIFS(CERV!$F:$F,CERV!$A:$A,C1591,CERV!$G:$G,D1591),
SUMIFS(CANSCRN!$F:$F,CANSCRN!$A:$A,C1591,CANSCRN!$G:$G,D1591))))))))))))</f>
        <v>5091.7654701965239</v>
      </c>
    </row>
    <row r="1592" spans="1:6" x14ac:dyDescent="0.2">
      <c r="A1592" s="24" t="s">
        <v>105</v>
      </c>
      <c r="B1592" s="24" t="s">
        <v>101</v>
      </c>
      <c r="C1592" s="24" t="s">
        <v>73</v>
      </c>
      <c r="D1592" s="24">
        <v>2015</v>
      </c>
      <c r="E1592" s="24" t="s">
        <v>102</v>
      </c>
      <c r="F1592">
        <f>IF(AND(A1592="PSA Testing", E1592= "Utilization Rate (per 100,000 patients)"),
SUMIFS(PSA!$D:$D,PSA!$A:$A,C1592,PSA!$G:$G,D1592),
IF(AND(A1592="Colorectal Cancer Screening", E1592="Utilization Rate (per 100,000 patients)"),
SUMIFS(COL!$D:$D,COL!$A:$A,C1592,COL!$G:$G, D1592),
IF(AND(A1592="Cervical Cancer Screening", E1592="Utilization Rate (per 100,000 patients)"),
SUMIFS(CERV!$D:$D,CERV!$A:$A,C1592,CERV!$G:$G,D1592),
IF(AND(A1592="Cancer Screening for CKD patients", E1592="Utilization Rate (per 100,000 patients)"),
SUMIFS(CANSCRN!$D:$D,CANSCRN!$A:$A,C1592,CANSCRN!$G:$G,D1592),
IF(AND(A1592="PSA Testing", E1592="Cost per service ($USD)"),
SUMIFS(PSA!$E:$E,PSA!$A:$A,C1592,PSA!$G:$G,D1592),
IF(AND(A1592="Colorectal Cancer Screening", E1592="Cost per service ($USD)"),
SUMIFS(COL!$E:$E,COL!$A:$A,C1592,COL!$G:$G,D1592),
IF(AND(A1592="Cervical Cancer Screening", E1592="Cost per service ($USD)"),
SUMIFS(CERV!$E:$E,CERV!$A:$A,C1592,CERV!$G:$G,D1592),
IF(AND(A1592="Cancer Screening for CKD patients", E1592="Cost per service ($USD)"),
SUMIFS(CANSCRN!$E:$E,CANSCRN!$A:$A,C1592,CANSCRN!$G:$G,D1592),
IF(AND(A1592="PSA Testing", E1592="Total Expenditure ($USD per 100,000 patients)"),
SUMIFS(PSA!$F:$F,PSA!$A:$A,C1592,PSA!$G:$G,D1592),
IF(AND(A1592="Colorectal Cancer Screening", E1592="Total Expenditure ($USD per 100,000 patients)"),
SUMIFS(COL!$F:$F,COL!$A:$A,C1592,COL!$G:$G,D1592),
IF(AND(A1592="Cervical Cancer Screening", E1592="Total Expenditure ($USD per 100,000 patients)"),
SUMIFS(CERV!$F:$F,CERV!$A:$A,C1592,CERV!$G:$G,D1592),
SUMIFS(CANSCRN!$F:$F,CANSCRN!$A:$A,C1592,CANSCRN!$G:$G,D1592))))))))))))</f>
        <v>5358.0483407515912</v>
      </c>
    </row>
    <row r="1593" spans="1:6" x14ac:dyDescent="0.2">
      <c r="A1593" s="24" t="s">
        <v>105</v>
      </c>
      <c r="B1593" s="24" t="s">
        <v>101</v>
      </c>
      <c r="C1593" s="24" t="s">
        <v>73</v>
      </c>
      <c r="D1593" s="24">
        <v>2016</v>
      </c>
      <c r="E1593" s="24" t="s">
        <v>102</v>
      </c>
      <c r="F1593">
        <f>IF(AND(A1593="PSA Testing", E1593= "Utilization Rate (per 100,000 patients)"),
SUMIFS(PSA!$D:$D,PSA!$A:$A,C1593,PSA!$G:$G,D1593),
IF(AND(A1593="Colorectal Cancer Screening", E1593="Utilization Rate (per 100,000 patients)"),
SUMIFS(COL!$D:$D,COL!$A:$A,C1593,COL!$G:$G, D1593),
IF(AND(A1593="Cervical Cancer Screening", E1593="Utilization Rate (per 100,000 patients)"),
SUMIFS(CERV!$D:$D,CERV!$A:$A,C1593,CERV!$G:$G,D1593),
IF(AND(A1593="Cancer Screening for CKD patients", E1593="Utilization Rate (per 100,000 patients)"),
SUMIFS(CANSCRN!$D:$D,CANSCRN!$A:$A,C1593,CANSCRN!$G:$G,D1593),
IF(AND(A1593="PSA Testing", E1593="Cost per service ($USD)"),
SUMIFS(PSA!$E:$E,PSA!$A:$A,C1593,PSA!$G:$G,D1593),
IF(AND(A1593="Colorectal Cancer Screening", E1593="Cost per service ($USD)"),
SUMIFS(COL!$E:$E,COL!$A:$A,C1593,COL!$G:$G,D1593),
IF(AND(A1593="Cervical Cancer Screening", E1593="Cost per service ($USD)"),
SUMIFS(CERV!$E:$E,CERV!$A:$A,C1593,CERV!$G:$G,D1593),
IF(AND(A1593="Cancer Screening for CKD patients", E1593="Cost per service ($USD)"),
SUMIFS(CANSCRN!$E:$E,CANSCRN!$A:$A,C1593,CANSCRN!$G:$G,D1593),
IF(AND(A1593="PSA Testing", E1593="Total Expenditure ($USD per 100,000 patients)"),
SUMIFS(PSA!$F:$F,PSA!$A:$A,C1593,PSA!$G:$G,D1593),
IF(AND(A1593="Colorectal Cancer Screening", E1593="Total Expenditure ($USD per 100,000 patients)"),
SUMIFS(COL!$F:$F,COL!$A:$A,C1593,COL!$G:$G,D1593),
IF(AND(A1593="Cervical Cancer Screening", E1593="Total Expenditure ($USD per 100,000 patients)"),
SUMIFS(CERV!$F:$F,CERV!$A:$A,C1593,CERV!$G:$G,D1593),
SUMIFS(CANSCRN!$F:$F,CANSCRN!$A:$A,C1593,CANSCRN!$G:$G,D1593))))))))))))</f>
        <v>5319.3414148724441</v>
      </c>
    </row>
    <row r="1594" spans="1:6" x14ac:dyDescent="0.2">
      <c r="A1594" s="24" t="s">
        <v>105</v>
      </c>
      <c r="B1594" s="24" t="s">
        <v>101</v>
      </c>
      <c r="C1594" s="24" t="s">
        <v>73</v>
      </c>
      <c r="D1594" s="24">
        <v>2017</v>
      </c>
      <c r="E1594" s="24" t="s">
        <v>102</v>
      </c>
      <c r="F1594">
        <f>IF(AND(A1594="PSA Testing", E1594= "Utilization Rate (per 100,000 patients)"),
SUMIFS(PSA!$D:$D,PSA!$A:$A,C1594,PSA!$G:$G,D1594),
IF(AND(A1594="Colorectal Cancer Screening", E1594="Utilization Rate (per 100,000 patients)"),
SUMIFS(COL!$D:$D,COL!$A:$A,C1594,COL!$G:$G, D1594),
IF(AND(A1594="Cervical Cancer Screening", E1594="Utilization Rate (per 100,000 patients)"),
SUMIFS(CERV!$D:$D,CERV!$A:$A,C1594,CERV!$G:$G,D1594),
IF(AND(A1594="Cancer Screening for CKD patients", E1594="Utilization Rate (per 100,000 patients)"),
SUMIFS(CANSCRN!$D:$D,CANSCRN!$A:$A,C1594,CANSCRN!$G:$G,D1594),
IF(AND(A1594="PSA Testing", E1594="Cost per service ($USD)"),
SUMIFS(PSA!$E:$E,PSA!$A:$A,C1594,PSA!$G:$G,D1594),
IF(AND(A1594="Colorectal Cancer Screening", E1594="Cost per service ($USD)"),
SUMIFS(COL!$E:$E,COL!$A:$A,C1594,COL!$G:$G,D1594),
IF(AND(A1594="Cervical Cancer Screening", E1594="Cost per service ($USD)"),
SUMIFS(CERV!$E:$E,CERV!$A:$A,C1594,CERV!$G:$G,D1594),
IF(AND(A1594="Cancer Screening for CKD patients", E1594="Cost per service ($USD)"),
SUMIFS(CANSCRN!$E:$E,CANSCRN!$A:$A,C1594,CANSCRN!$G:$G,D1594),
IF(AND(A1594="PSA Testing", E1594="Total Expenditure ($USD per 100,000 patients)"),
SUMIFS(PSA!$F:$F,PSA!$A:$A,C1594,PSA!$G:$G,D1594),
IF(AND(A1594="Colorectal Cancer Screening", E1594="Total Expenditure ($USD per 100,000 patients)"),
SUMIFS(COL!$F:$F,COL!$A:$A,C1594,COL!$G:$G,D1594),
IF(AND(A1594="Cervical Cancer Screening", E1594="Total Expenditure ($USD per 100,000 patients)"),
SUMIFS(CERV!$F:$F,CERV!$A:$A,C1594,CERV!$G:$G,D1594),
SUMIFS(CANSCRN!$F:$F,CANSCRN!$A:$A,C1594,CANSCRN!$G:$G,D1594))))))))))))</f>
        <v>5490.714655321106</v>
      </c>
    </row>
    <row r="1595" spans="1:6" x14ac:dyDescent="0.2">
      <c r="A1595" s="24" t="s">
        <v>105</v>
      </c>
      <c r="B1595" s="24" t="s">
        <v>101</v>
      </c>
      <c r="C1595" s="24" t="s">
        <v>73</v>
      </c>
      <c r="D1595" s="24">
        <v>2018</v>
      </c>
      <c r="E1595" s="24" t="s">
        <v>102</v>
      </c>
      <c r="F1595">
        <f>IF(AND(A1595="PSA Testing", E1595= "Utilization Rate (per 100,000 patients)"),
SUMIFS(PSA!$D:$D,PSA!$A:$A,C1595,PSA!$G:$G,D1595),
IF(AND(A1595="Colorectal Cancer Screening", E1595="Utilization Rate (per 100,000 patients)"),
SUMIFS(COL!$D:$D,COL!$A:$A,C1595,COL!$G:$G, D1595),
IF(AND(A1595="Cervical Cancer Screening", E1595="Utilization Rate (per 100,000 patients)"),
SUMIFS(CERV!$D:$D,CERV!$A:$A,C1595,CERV!$G:$G,D1595),
IF(AND(A1595="Cancer Screening for CKD patients", E1595="Utilization Rate (per 100,000 patients)"),
SUMIFS(CANSCRN!$D:$D,CANSCRN!$A:$A,C1595,CANSCRN!$G:$G,D1595),
IF(AND(A1595="PSA Testing", E1595="Cost per service ($USD)"),
SUMIFS(PSA!$E:$E,PSA!$A:$A,C1595,PSA!$G:$G,D1595),
IF(AND(A1595="Colorectal Cancer Screening", E1595="Cost per service ($USD)"),
SUMIFS(COL!$E:$E,COL!$A:$A,C1595,COL!$G:$G,D1595),
IF(AND(A1595="Cervical Cancer Screening", E1595="Cost per service ($USD)"),
SUMIFS(CERV!$E:$E,CERV!$A:$A,C1595,CERV!$G:$G,D1595),
IF(AND(A1595="Cancer Screening for CKD patients", E1595="Cost per service ($USD)"),
SUMIFS(CANSCRN!$E:$E,CANSCRN!$A:$A,C1595,CANSCRN!$G:$G,D1595),
IF(AND(A1595="PSA Testing", E1595="Total Expenditure ($USD per 100,000 patients)"),
SUMIFS(PSA!$F:$F,PSA!$A:$A,C1595,PSA!$G:$G,D1595),
IF(AND(A1595="Colorectal Cancer Screening", E1595="Total Expenditure ($USD per 100,000 patients)"),
SUMIFS(COL!$F:$F,COL!$A:$A,C1595,COL!$G:$G,D1595),
IF(AND(A1595="Cervical Cancer Screening", E1595="Total Expenditure ($USD per 100,000 patients)"),
SUMIFS(CERV!$F:$F,CERV!$A:$A,C1595,CERV!$G:$G,D1595),
SUMIFS(CANSCRN!$F:$F,CANSCRN!$A:$A,C1595,CANSCRN!$G:$G,D1595))))))))))))</f>
        <v>5188.2807984706351</v>
      </c>
    </row>
    <row r="1596" spans="1:6" x14ac:dyDescent="0.2">
      <c r="A1596" s="24" t="s">
        <v>105</v>
      </c>
      <c r="B1596" s="24" t="s">
        <v>101</v>
      </c>
      <c r="C1596" s="24" t="s">
        <v>73</v>
      </c>
      <c r="D1596" s="24">
        <v>2019</v>
      </c>
      <c r="E1596" s="24" t="s">
        <v>102</v>
      </c>
      <c r="F1596">
        <f>IF(AND(A1596="PSA Testing", E1596= "Utilization Rate (per 100,000 patients)"),
SUMIFS(PSA!$D:$D,PSA!$A:$A,C1596,PSA!$G:$G,D1596),
IF(AND(A1596="Colorectal Cancer Screening", E1596="Utilization Rate (per 100,000 patients)"),
SUMIFS(COL!$D:$D,COL!$A:$A,C1596,COL!$G:$G, D1596),
IF(AND(A1596="Cervical Cancer Screening", E1596="Utilization Rate (per 100,000 patients)"),
SUMIFS(CERV!$D:$D,CERV!$A:$A,C1596,CERV!$G:$G,D1596),
IF(AND(A1596="Cancer Screening for CKD patients", E1596="Utilization Rate (per 100,000 patients)"),
SUMIFS(CANSCRN!$D:$D,CANSCRN!$A:$A,C1596,CANSCRN!$G:$G,D1596),
IF(AND(A1596="PSA Testing", E1596="Cost per service ($USD)"),
SUMIFS(PSA!$E:$E,PSA!$A:$A,C1596,PSA!$G:$G,D1596),
IF(AND(A1596="Colorectal Cancer Screening", E1596="Cost per service ($USD)"),
SUMIFS(COL!$E:$E,COL!$A:$A,C1596,COL!$G:$G,D1596),
IF(AND(A1596="Cervical Cancer Screening", E1596="Cost per service ($USD)"),
SUMIFS(CERV!$E:$E,CERV!$A:$A,C1596,CERV!$G:$G,D1596),
IF(AND(A1596="Cancer Screening for CKD patients", E1596="Cost per service ($USD)"),
SUMIFS(CANSCRN!$E:$E,CANSCRN!$A:$A,C1596,CANSCRN!$G:$G,D1596),
IF(AND(A1596="PSA Testing", E1596="Total Expenditure ($USD per 100,000 patients)"),
SUMIFS(PSA!$F:$F,PSA!$A:$A,C1596,PSA!$G:$G,D1596),
IF(AND(A1596="Colorectal Cancer Screening", E1596="Total Expenditure ($USD per 100,000 patients)"),
SUMIFS(COL!$F:$F,COL!$A:$A,C1596,COL!$G:$G,D1596),
IF(AND(A1596="Cervical Cancer Screening", E1596="Total Expenditure ($USD per 100,000 patients)"),
SUMIFS(CERV!$F:$F,CERV!$A:$A,C1596,CERV!$G:$G,D1596),
SUMIFS(CANSCRN!$F:$F,CANSCRN!$A:$A,C1596,CANSCRN!$G:$G,D1596))))))))))))</f>
        <v>4715.183172160655</v>
      </c>
    </row>
    <row r="1597" spans="1:6" x14ac:dyDescent="0.2">
      <c r="A1597" s="24" t="s">
        <v>105</v>
      </c>
      <c r="B1597" s="24" t="s">
        <v>101</v>
      </c>
      <c r="C1597" s="24" t="s">
        <v>74</v>
      </c>
      <c r="D1597" s="24">
        <v>2009</v>
      </c>
      <c r="E1597" s="24" t="s">
        <v>102</v>
      </c>
      <c r="F1597">
        <f>IF(AND(A1597="PSA Testing", E1597= "Utilization Rate (per 100,000 patients)"),
SUMIFS(PSA!$D:$D,PSA!$A:$A,C1597,PSA!$G:$G,D1597),
IF(AND(A1597="Colorectal Cancer Screening", E1597="Utilization Rate (per 100,000 patients)"),
SUMIFS(COL!$D:$D,COL!$A:$A,C1597,COL!$G:$G, D1597),
IF(AND(A1597="Cervical Cancer Screening", E1597="Utilization Rate (per 100,000 patients)"),
SUMIFS(CERV!$D:$D,CERV!$A:$A,C1597,CERV!$G:$G,D1597),
IF(AND(A1597="Cancer Screening for CKD patients", E1597="Utilization Rate (per 100,000 patients)"),
SUMIFS(CANSCRN!$D:$D,CANSCRN!$A:$A,C1597,CANSCRN!$G:$G,D1597),
IF(AND(A1597="PSA Testing", E1597="Cost per service ($USD)"),
SUMIFS(PSA!$E:$E,PSA!$A:$A,C1597,PSA!$G:$G,D1597),
IF(AND(A1597="Colorectal Cancer Screening", E1597="Cost per service ($USD)"),
SUMIFS(COL!$E:$E,COL!$A:$A,C1597,COL!$G:$G,D1597),
IF(AND(A1597="Cervical Cancer Screening", E1597="Cost per service ($USD)"),
SUMIFS(CERV!$E:$E,CERV!$A:$A,C1597,CERV!$G:$G,D1597),
IF(AND(A1597="Cancer Screening for CKD patients", E1597="Cost per service ($USD)"),
SUMIFS(CANSCRN!$E:$E,CANSCRN!$A:$A,C1597,CANSCRN!$G:$G,D1597),
IF(AND(A1597="PSA Testing", E1597="Total Expenditure ($USD per 100,000 patients)"),
SUMIFS(PSA!$F:$F,PSA!$A:$A,C1597,PSA!$G:$G,D1597),
IF(AND(A1597="Colorectal Cancer Screening", E1597="Total Expenditure ($USD per 100,000 patients)"),
SUMIFS(COL!$F:$F,COL!$A:$A,C1597,COL!$G:$G,D1597),
IF(AND(A1597="Cervical Cancer Screening", E1597="Total Expenditure ($USD per 100,000 patients)"),
SUMIFS(CERV!$F:$F,CERV!$A:$A,C1597,CERV!$G:$G,D1597),
SUMIFS(CANSCRN!$F:$F,CANSCRN!$A:$A,C1597,CANSCRN!$G:$G,D1597))))))))))))</f>
        <v>7537.2828201294151</v>
      </c>
    </row>
    <row r="1598" spans="1:6" x14ac:dyDescent="0.2">
      <c r="A1598" s="24" t="s">
        <v>105</v>
      </c>
      <c r="B1598" s="24" t="s">
        <v>101</v>
      </c>
      <c r="C1598" s="24" t="s">
        <v>74</v>
      </c>
      <c r="D1598" s="24">
        <v>2010</v>
      </c>
      <c r="E1598" s="24" t="s">
        <v>102</v>
      </c>
      <c r="F1598">
        <f>IF(AND(A1598="PSA Testing", E1598= "Utilization Rate (per 100,000 patients)"),
SUMIFS(PSA!$D:$D,PSA!$A:$A,C1598,PSA!$G:$G,D1598),
IF(AND(A1598="Colorectal Cancer Screening", E1598="Utilization Rate (per 100,000 patients)"),
SUMIFS(COL!$D:$D,COL!$A:$A,C1598,COL!$G:$G, D1598),
IF(AND(A1598="Cervical Cancer Screening", E1598="Utilization Rate (per 100,000 patients)"),
SUMIFS(CERV!$D:$D,CERV!$A:$A,C1598,CERV!$G:$G,D1598),
IF(AND(A1598="Cancer Screening for CKD patients", E1598="Utilization Rate (per 100,000 patients)"),
SUMIFS(CANSCRN!$D:$D,CANSCRN!$A:$A,C1598,CANSCRN!$G:$G,D1598),
IF(AND(A1598="PSA Testing", E1598="Cost per service ($USD)"),
SUMIFS(PSA!$E:$E,PSA!$A:$A,C1598,PSA!$G:$G,D1598),
IF(AND(A1598="Colorectal Cancer Screening", E1598="Cost per service ($USD)"),
SUMIFS(COL!$E:$E,COL!$A:$A,C1598,COL!$G:$G,D1598),
IF(AND(A1598="Cervical Cancer Screening", E1598="Cost per service ($USD)"),
SUMIFS(CERV!$E:$E,CERV!$A:$A,C1598,CERV!$G:$G,D1598),
IF(AND(A1598="Cancer Screening for CKD patients", E1598="Cost per service ($USD)"),
SUMIFS(CANSCRN!$E:$E,CANSCRN!$A:$A,C1598,CANSCRN!$G:$G,D1598),
IF(AND(A1598="PSA Testing", E1598="Total Expenditure ($USD per 100,000 patients)"),
SUMIFS(PSA!$F:$F,PSA!$A:$A,C1598,PSA!$G:$G,D1598),
IF(AND(A1598="Colorectal Cancer Screening", E1598="Total Expenditure ($USD per 100,000 patients)"),
SUMIFS(COL!$F:$F,COL!$A:$A,C1598,COL!$G:$G,D1598),
IF(AND(A1598="Cervical Cancer Screening", E1598="Total Expenditure ($USD per 100,000 patients)"),
SUMIFS(CERV!$F:$F,CERV!$A:$A,C1598,CERV!$G:$G,D1598),
SUMIFS(CANSCRN!$F:$F,CANSCRN!$A:$A,C1598,CANSCRN!$G:$G,D1598))))))))))))</f>
        <v>6954.5980445755413</v>
      </c>
    </row>
    <row r="1599" spans="1:6" x14ac:dyDescent="0.2">
      <c r="A1599" s="24" t="s">
        <v>105</v>
      </c>
      <c r="B1599" s="24" t="s">
        <v>101</v>
      </c>
      <c r="C1599" s="24" t="s">
        <v>74</v>
      </c>
      <c r="D1599" s="24">
        <v>2011</v>
      </c>
      <c r="E1599" s="24" t="s">
        <v>102</v>
      </c>
      <c r="F1599">
        <f>IF(AND(A1599="PSA Testing", E1599= "Utilization Rate (per 100,000 patients)"),
SUMIFS(PSA!$D:$D,PSA!$A:$A,C1599,PSA!$G:$G,D1599),
IF(AND(A1599="Colorectal Cancer Screening", E1599="Utilization Rate (per 100,000 patients)"),
SUMIFS(COL!$D:$D,COL!$A:$A,C1599,COL!$G:$G, D1599),
IF(AND(A1599="Cervical Cancer Screening", E1599="Utilization Rate (per 100,000 patients)"),
SUMIFS(CERV!$D:$D,CERV!$A:$A,C1599,CERV!$G:$G,D1599),
IF(AND(A1599="Cancer Screening for CKD patients", E1599="Utilization Rate (per 100,000 patients)"),
SUMIFS(CANSCRN!$D:$D,CANSCRN!$A:$A,C1599,CANSCRN!$G:$G,D1599),
IF(AND(A1599="PSA Testing", E1599="Cost per service ($USD)"),
SUMIFS(PSA!$E:$E,PSA!$A:$A,C1599,PSA!$G:$G,D1599),
IF(AND(A1599="Colorectal Cancer Screening", E1599="Cost per service ($USD)"),
SUMIFS(COL!$E:$E,COL!$A:$A,C1599,COL!$G:$G,D1599),
IF(AND(A1599="Cervical Cancer Screening", E1599="Cost per service ($USD)"),
SUMIFS(CERV!$E:$E,CERV!$A:$A,C1599,CERV!$G:$G,D1599),
IF(AND(A1599="Cancer Screening for CKD patients", E1599="Cost per service ($USD)"),
SUMIFS(CANSCRN!$E:$E,CANSCRN!$A:$A,C1599,CANSCRN!$G:$G,D1599),
IF(AND(A1599="PSA Testing", E1599="Total Expenditure ($USD per 100,000 patients)"),
SUMIFS(PSA!$F:$F,PSA!$A:$A,C1599,PSA!$G:$G,D1599),
IF(AND(A1599="Colorectal Cancer Screening", E1599="Total Expenditure ($USD per 100,000 patients)"),
SUMIFS(COL!$F:$F,COL!$A:$A,C1599,COL!$G:$G,D1599),
IF(AND(A1599="Cervical Cancer Screening", E1599="Total Expenditure ($USD per 100,000 patients)"),
SUMIFS(CERV!$F:$F,CERV!$A:$A,C1599,CERV!$G:$G,D1599),
SUMIFS(CANSCRN!$F:$F,CANSCRN!$A:$A,C1599,CANSCRN!$G:$G,D1599))))))))))))</f>
        <v>5901.7845842298448</v>
      </c>
    </row>
    <row r="1600" spans="1:6" x14ac:dyDescent="0.2">
      <c r="A1600" s="24" t="s">
        <v>105</v>
      </c>
      <c r="B1600" s="24" t="s">
        <v>101</v>
      </c>
      <c r="C1600" s="24" t="s">
        <v>74</v>
      </c>
      <c r="D1600" s="24">
        <v>2012</v>
      </c>
      <c r="E1600" s="24" t="s">
        <v>102</v>
      </c>
      <c r="F1600">
        <f>IF(AND(A1600="PSA Testing", E1600= "Utilization Rate (per 100,000 patients)"),
SUMIFS(PSA!$D:$D,PSA!$A:$A,C1600,PSA!$G:$G,D1600),
IF(AND(A1600="Colorectal Cancer Screening", E1600="Utilization Rate (per 100,000 patients)"),
SUMIFS(COL!$D:$D,COL!$A:$A,C1600,COL!$G:$G, D1600),
IF(AND(A1600="Cervical Cancer Screening", E1600="Utilization Rate (per 100,000 patients)"),
SUMIFS(CERV!$D:$D,CERV!$A:$A,C1600,CERV!$G:$G,D1600),
IF(AND(A1600="Cancer Screening for CKD patients", E1600="Utilization Rate (per 100,000 patients)"),
SUMIFS(CANSCRN!$D:$D,CANSCRN!$A:$A,C1600,CANSCRN!$G:$G,D1600),
IF(AND(A1600="PSA Testing", E1600="Cost per service ($USD)"),
SUMIFS(PSA!$E:$E,PSA!$A:$A,C1600,PSA!$G:$G,D1600),
IF(AND(A1600="Colorectal Cancer Screening", E1600="Cost per service ($USD)"),
SUMIFS(COL!$E:$E,COL!$A:$A,C1600,COL!$G:$G,D1600),
IF(AND(A1600="Cervical Cancer Screening", E1600="Cost per service ($USD)"),
SUMIFS(CERV!$E:$E,CERV!$A:$A,C1600,CERV!$G:$G,D1600),
IF(AND(A1600="Cancer Screening for CKD patients", E1600="Cost per service ($USD)"),
SUMIFS(CANSCRN!$E:$E,CANSCRN!$A:$A,C1600,CANSCRN!$G:$G,D1600),
IF(AND(A1600="PSA Testing", E1600="Total Expenditure ($USD per 100,000 patients)"),
SUMIFS(PSA!$F:$F,PSA!$A:$A,C1600,PSA!$G:$G,D1600),
IF(AND(A1600="Colorectal Cancer Screening", E1600="Total Expenditure ($USD per 100,000 patients)"),
SUMIFS(COL!$F:$F,COL!$A:$A,C1600,COL!$G:$G,D1600),
IF(AND(A1600="Cervical Cancer Screening", E1600="Total Expenditure ($USD per 100,000 patients)"),
SUMIFS(CERV!$F:$F,CERV!$A:$A,C1600,CERV!$G:$G,D1600),
SUMIFS(CANSCRN!$F:$F,CANSCRN!$A:$A,C1600,CANSCRN!$G:$G,D1600))))))))))))</f>
        <v>5602.3579103715565</v>
      </c>
    </row>
    <row r="1601" spans="1:6" x14ac:dyDescent="0.2">
      <c r="A1601" s="24" t="s">
        <v>105</v>
      </c>
      <c r="B1601" s="24" t="s">
        <v>101</v>
      </c>
      <c r="C1601" s="24" t="s">
        <v>74</v>
      </c>
      <c r="D1601" s="24">
        <v>2013</v>
      </c>
      <c r="E1601" s="24" t="s">
        <v>102</v>
      </c>
      <c r="F1601">
        <f>IF(AND(A1601="PSA Testing", E1601= "Utilization Rate (per 100,000 patients)"),
SUMIFS(PSA!$D:$D,PSA!$A:$A,C1601,PSA!$G:$G,D1601),
IF(AND(A1601="Colorectal Cancer Screening", E1601="Utilization Rate (per 100,000 patients)"),
SUMIFS(COL!$D:$D,COL!$A:$A,C1601,COL!$G:$G, D1601),
IF(AND(A1601="Cervical Cancer Screening", E1601="Utilization Rate (per 100,000 patients)"),
SUMIFS(CERV!$D:$D,CERV!$A:$A,C1601,CERV!$G:$G,D1601),
IF(AND(A1601="Cancer Screening for CKD patients", E1601="Utilization Rate (per 100,000 patients)"),
SUMIFS(CANSCRN!$D:$D,CANSCRN!$A:$A,C1601,CANSCRN!$G:$G,D1601),
IF(AND(A1601="PSA Testing", E1601="Cost per service ($USD)"),
SUMIFS(PSA!$E:$E,PSA!$A:$A,C1601,PSA!$G:$G,D1601),
IF(AND(A1601="Colorectal Cancer Screening", E1601="Cost per service ($USD)"),
SUMIFS(COL!$E:$E,COL!$A:$A,C1601,COL!$G:$G,D1601),
IF(AND(A1601="Cervical Cancer Screening", E1601="Cost per service ($USD)"),
SUMIFS(CERV!$E:$E,CERV!$A:$A,C1601,CERV!$G:$G,D1601),
IF(AND(A1601="Cancer Screening for CKD patients", E1601="Cost per service ($USD)"),
SUMIFS(CANSCRN!$E:$E,CANSCRN!$A:$A,C1601,CANSCRN!$G:$G,D1601),
IF(AND(A1601="PSA Testing", E1601="Total Expenditure ($USD per 100,000 patients)"),
SUMIFS(PSA!$F:$F,PSA!$A:$A,C1601,PSA!$G:$G,D1601),
IF(AND(A1601="Colorectal Cancer Screening", E1601="Total Expenditure ($USD per 100,000 patients)"),
SUMIFS(COL!$F:$F,COL!$A:$A,C1601,COL!$G:$G,D1601),
IF(AND(A1601="Cervical Cancer Screening", E1601="Total Expenditure ($USD per 100,000 patients)"),
SUMIFS(CERV!$F:$F,CERV!$A:$A,C1601,CERV!$G:$G,D1601),
SUMIFS(CANSCRN!$F:$F,CANSCRN!$A:$A,C1601,CANSCRN!$G:$G,D1601))))))))))))</f>
        <v>6890.6898017204749</v>
      </c>
    </row>
    <row r="1602" spans="1:6" x14ac:dyDescent="0.2">
      <c r="A1602" s="24" t="s">
        <v>105</v>
      </c>
      <c r="B1602" s="24" t="s">
        <v>101</v>
      </c>
      <c r="C1602" s="24" t="s">
        <v>74</v>
      </c>
      <c r="D1602" s="24">
        <v>2014</v>
      </c>
      <c r="E1602" s="24" t="s">
        <v>102</v>
      </c>
      <c r="F1602">
        <f>IF(AND(A1602="PSA Testing", E1602= "Utilization Rate (per 100,000 patients)"),
SUMIFS(PSA!$D:$D,PSA!$A:$A,C1602,PSA!$G:$G,D1602),
IF(AND(A1602="Colorectal Cancer Screening", E1602="Utilization Rate (per 100,000 patients)"),
SUMIFS(COL!$D:$D,COL!$A:$A,C1602,COL!$G:$G, D1602),
IF(AND(A1602="Cervical Cancer Screening", E1602="Utilization Rate (per 100,000 patients)"),
SUMIFS(CERV!$D:$D,CERV!$A:$A,C1602,CERV!$G:$G,D1602),
IF(AND(A1602="Cancer Screening for CKD patients", E1602="Utilization Rate (per 100,000 patients)"),
SUMIFS(CANSCRN!$D:$D,CANSCRN!$A:$A,C1602,CANSCRN!$G:$G,D1602),
IF(AND(A1602="PSA Testing", E1602="Cost per service ($USD)"),
SUMIFS(PSA!$E:$E,PSA!$A:$A,C1602,PSA!$G:$G,D1602),
IF(AND(A1602="Colorectal Cancer Screening", E1602="Cost per service ($USD)"),
SUMIFS(COL!$E:$E,COL!$A:$A,C1602,COL!$G:$G,D1602),
IF(AND(A1602="Cervical Cancer Screening", E1602="Cost per service ($USD)"),
SUMIFS(CERV!$E:$E,CERV!$A:$A,C1602,CERV!$G:$G,D1602),
IF(AND(A1602="Cancer Screening for CKD patients", E1602="Cost per service ($USD)"),
SUMIFS(CANSCRN!$E:$E,CANSCRN!$A:$A,C1602,CANSCRN!$G:$G,D1602),
IF(AND(A1602="PSA Testing", E1602="Total Expenditure ($USD per 100,000 patients)"),
SUMIFS(PSA!$F:$F,PSA!$A:$A,C1602,PSA!$G:$G,D1602),
IF(AND(A1602="Colorectal Cancer Screening", E1602="Total Expenditure ($USD per 100,000 patients)"),
SUMIFS(COL!$F:$F,COL!$A:$A,C1602,COL!$G:$G,D1602),
IF(AND(A1602="Cervical Cancer Screening", E1602="Total Expenditure ($USD per 100,000 patients)"),
SUMIFS(CERV!$F:$F,CERV!$A:$A,C1602,CERV!$G:$G,D1602),
SUMIFS(CANSCRN!$F:$F,CANSCRN!$A:$A,C1602,CANSCRN!$G:$G,D1602))))))))))))</f>
        <v>5655.4201850109366</v>
      </c>
    </row>
    <row r="1603" spans="1:6" x14ac:dyDescent="0.2">
      <c r="A1603" s="24" t="s">
        <v>105</v>
      </c>
      <c r="B1603" s="24" t="s">
        <v>101</v>
      </c>
      <c r="C1603" s="24" t="s">
        <v>74</v>
      </c>
      <c r="D1603" s="24">
        <v>2015</v>
      </c>
      <c r="E1603" s="24" t="s">
        <v>102</v>
      </c>
      <c r="F1603">
        <f>IF(AND(A1603="PSA Testing", E1603= "Utilization Rate (per 100,000 patients)"),
SUMIFS(PSA!$D:$D,PSA!$A:$A,C1603,PSA!$G:$G,D1603),
IF(AND(A1603="Colorectal Cancer Screening", E1603="Utilization Rate (per 100,000 patients)"),
SUMIFS(COL!$D:$D,COL!$A:$A,C1603,COL!$G:$G, D1603),
IF(AND(A1603="Cervical Cancer Screening", E1603="Utilization Rate (per 100,000 patients)"),
SUMIFS(CERV!$D:$D,CERV!$A:$A,C1603,CERV!$G:$G,D1603),
IF(AND(A1603="Cancer Screening for CKD patients", E1603="Utilization Rate (per 100,000 patients)"),
SUMIFS(CANSCRN!$D:$D,CANSCRN!$A:$A,C1603,CANSCRN!$G:$G,D1603),
IF(AND(A1603="PSA Testing", E1603="Cost per service ($USD)"),
SUMIFS(PSA!$E:$E,PSA!$A:$A,C1603,PSA!$G:$G,D1603),
IF(AND(A1603="Colorectal Cancer Screening", E1603="Cost per service ($USD)"),
SUMIFS(COL!$E:$E,COL!$A:$A,C1603,COL!$G:$G,D1603),
IF(AND(A1603="Cervical Cancer Screening", E1603="Cost per service ($USD)"),
SUMIFS(CERV!$E:$E,CERV!$A:$A,C1603,CERV!$G:$G,D1603),
IF(AND(A1603="Cancer Screening for CKD patients", E1603="Cost per service ($USD)"),
SUMIFS(CANSCRN!$E:$E,CANSCRN!$A:$A,C1603,CANSCRN!$G:$G,D1603),
IF(AND(A1603="PSA Testing", E1603="Total Expenditure ($USD per 100,000 patients)"),
SUMIFS(PSA!$F:$F,PSA!$A:$A,C1603,PSA!$G:$G,D1603),
IF(AND(A1603="Colorectal Cancer Screening", E1603="Total Expenditure ($USD per 100,000 patients)"),
SUMIFS(COL!$F:$F,COL!$A:$A,C1603,COL!$G:$G,D1603),
IF(AND(A1603="Cervical Cancer Screening", E1603="Total Expenditure ($USD per 100,000 patients)"),
SUMIFS(CERV!$F:$F,CERV!$A:$A,C1603,CERV!$G:$G,D1603),
SUMIFS(CANSCRN!$F:$F,CANSCRN!$A:$A,C1603,CANSCRN!$G:$G,D1603))))))))))))</f>
        <v>5959.5400285872493</v>
      </c>
    </row>
    <row r="1604" spans="1:6" x14ac:dyDescent="0.2">
      <c r="A1604" s="24" t="s">
        <v>105</v>
      </c>
      <c r="B1604" s="24" t="s">
        <v>101</v>
      </c>
      <c r="C1604" s="24" t="s">
        <v>74</v>
      </c>
      <c r="D1604" s="24">
        <v>2016</v>
      </c>
      <c r="E1604" s="24" t="s">
        <v>102</v>
      </c>
      <c r="F1604">
        <f>IF(AND(A1604="PSA Testing", E1604= "Utilization Rate (per 100,000 patients)"),
SUMIFS(PSA!$D:$D,PSA!$A:$A,C1604,PSA!$G:$G,D1604),
IF(AND(A1604="Colorectal Cancer Screening", E1604="Utilization Rate (per 100,000 patients)"),
SUMIFS(COL!$D:$D,COL!$A:$A,C1604,COL!$G:$G, D1604),
IF(AND(A1604="Cervical Cancer Screening", E1604="Utilization Rate (per 100,000 patients)"),
SUMIFS(CERV!$D:$D,CERV!$A:$A,C1604,CERV!$G:$G,D1604),
IF(AND(A1604="Cancer Screening for CKD patients", E1604="Utilization Rate (per 100,000 patients)"),
SUMIFS(CANSCRN!$D:$D,CANSCRN!$A:$A,C1604,CANSCRN!$G:$G,D1604),
IF(AND(A1604="PSA Testing", E1604="Cost per service ($USD)"),
SUMIFS(PSA!$E:$E,PSA!$A:$A,C1604,PSA!$G:$G,D1604),
IF(AND(A1604="Colorectal Cancer Screening", E1604="Cost per service ($USD)"),
SUMIFS(COL!$E:$E,COL!$A:$A,C1604,COL!$G:$G,D1604),
IF(AND(A1604="Cervical Cancer Screening", E1604="Cost per service ($USD)"),
SUMIFS(CERV!$E:$E,CERV!$A:$A,C1604,CERV!$G:$G,D1604),
IF(AND(A1604="Cancer Screening for CKD patients", E1604="Cost per service ($USD)"),
SUMIFS(CANSCRN!$E:$E,CANSCRN!$A:$A,C1604,CANSCRN!$G:$G,D1604),
IF(AND(A1604="PSA Testing", E1604="Total Expenditure ($USD per 100,000 patients)"),
SUMIFS(PSA!$F:$F,PSA!$A:$A,C1604,PSA!$G:$G,D1604),
IF(AND(A1604="Colorectal Cancer Screening", E1604="Total Expenditure ($USD per 100,000 patients)"),
SUMIFS(COL!$F:$F,COL!$A:$A,C1604,COL!$G:$G,D1604),
IF(AND(A1604="Cervical Cancer Screening", E1604="Total Expenditure ($USD per 100,000 patients)"),
SUMIFS(CERV!$F:$F,CERV!$A:$A,C1604,CERV!$G:$G,D1604),
SUMIFS(CANSCRN!$F:$F,CANSCRN!$A:$A,C1604,CANSCRN!$G:$G,D1604))))))))))))</f>
        <v>5741.0464185674273</v>
      </c>
    </row>
    <row r="1605" spans="1:6" x14ac:dyDescent="0.2">
      <c r="A1605" s="24" t="s">
        <v>105</v>
      </c>
      <c r="B1605" s="24" t="s">
        <v>101</v>
      </c>
      <c r="C1605" s="24" t="s">
        <v>74</v>
      </c>
      <c r="D1605" s="24">
        <v>2017</v>
      </c>
      <c r="E1605" s="24" t="s">
        <v>102</v>
      </c>
      <c r="F1605">
        <f>IF(AND(A1605="PSA Testing", E1605= "Utilization Rate (per 100,000 patients)"),
SUMIFS(PSA!$D:$D,PSA!$A:$A,C1605,PSA!$G:$G,D1605),
IF(AND(A1605="Colorectal Cancer Screening", E1605="Utilization Rate (per 100,000 patients)"),
SUMIFS(COL!$D:$D,COL!$A:$A,C1605,COL!$G:$G, D1605),
IF(AND(A1605="Cervical Cancer Screening", E1605="Utilization Rate (per 100,000 patients)"),
SUMIFS(CERV!$D:$D,CERV!$A:$A,C1605,CERV!$G:$G,D1605),
IF(AND(A1605="Cancer Screening for CKD patients", E1605="Utilization Rate (per 100,000 patients)"),
SUMIFS(CANSCRN!$D:$D,CANSCRN!$A:$A,C1605,CANSCRN!$G:$G,D1605),
IF(AND(A1605="PSA Testing", E1605="Cost per service ($USD)"),
SUMIFS(PSA!$E:$E,PSA!$A:$A,C1605,PSA!$G:$G,D1605),
IF(AND(A1605="Colorectal Cancer Screening", E1605="Cost per service ($USD)"),
SUMIFS(COL!$E:$E,COL!$A:$A,C1605,COL!$G:$G,D1605),
IF(AND(A1605="Cervical Cancer Screening", E1605="Cost per service ($USD)"),
SUMIFS(CERV!$E:$E,CERV!$A:$A,C1605,CERV!$G:$G,D1605),
IF(AND(A1605="Cancer Screening for CKD patients", E1605="Cost per service ($USD)"),
SUMIFS(CANSCRN!$E:$E,CANSCRN!$A:$A,C1605,CANSCRN!$G:$G,D1605),
IF(AND(A1605="PSA Testing", E1605="Total Expenditure ($USD per 100,000 patients)"),
SUMIFS(PSA!$F:$F,PSA!$A:$A,C1605,PSA!$G:$G,D1605),
IF(AND(A1605="Colorectal Cancer Screening", E1605="Total Expenditure ($USD per 100,000 patients)"),
SUMIFS(COL!$F:$F,COL!$A:$A,C1605,COL!$G:$G,D1605),
IF(AND(A1605="Cervical Cancer Screening", E1605="Total Expenditure ($USD per 100,000 patients)"),
SUMIFS(CERV!$F:$F,CERV!$A:$A,C1605,CERV!$G:$G,D1605),
SUMIFS(CANSCRN!$F:$F,CANSCRN!$A:$A,C1605,CANSCRN!$G:$G,D1605))))))))))))</f>
        <v>5009.9948597863959</v>
      </c>
    </row>
    <row r="1606" spans="1:6" x14ac:dyDescent="0.2">
      <c r="A1606" s="24" t="s">
        <v>105</v>
      </c>
      <c r="B1606" s="24" t="s">
        <v>101</v>
      </c>
      <c r="C1606" s="24" t="s">
        <v>74</v>
      </c>
      <c r="D1606" s="24">
        <v>2018</v>
      </c>
      <c r="E1606" s="24" t="s">
        <v>102</v>
      </c>
      <c r="F1606">
        <f>IF(AND(A1606="PSA Testing", E1606= "Utilization Rate (per 100,000 patients)"),
SUMIFS(PSA!$D:$D,PSA!$A:$A,C1606,PSA!$G:$G,D1606),
IF(AND(A1606="Colorectal Cancer Screening", E1606="Utilization Rate (per 100,000 patients)"),
SUMIFS(COL!$D:$D,COL!$A:$A,C1606,COL!$G:$G, D1606),
IF(AND(A1606="Cervical Cancer Screening", E1606="Utilization Rate (per 100,000 patients)"),
SUMIFS(CERV!$D:$D,CERV!$A:$A,C1606,CERV!$G:$G,D1606),
IF(AND(A1606="Cancer Screening for CKD patients", E1606="Utilization Rate (per 100,000 patients)"),
SUMIFS(CANSCRN!$D:$D,CANSCRN!$A:$A,C1606,CANSCRN!$G:$G,D1606),
IF(AND(A1606="PSA Testing", E1606="Cost per service ($USD)"),
SUMIFS(PSA!$E:$E,PSA!$A:$A,C1606,PSA!$G:$G,D1606),
IF(AND(A1606="Colorectal Cancer Screening", E1606="Cost per service ($USD)"),
SUMIFS(COL!$E:$E,COL!$A:$A,C1606,COL!$G:$G,D1606),
IF(AND(A1606="Cervical Cancer Screening", E1606="Cost per service ($USD)"),
SUMIFS(CERV!$E:$E,CERV!$A:$A,C1606,CERV!$G:$G,D1606),
IF(AND(A1606="Cancer Screening for CKD patients", E1606="Cost per service ($USD)"),
SUMIFS(CANSCRN!$E:$E,CANSCRN!$A:$A,C1606,CANSCRN!$G:$G,D1606),
IF(AND(A1606="PSA Testing", E1606="Total Expenditure ($USD per 100,000 patients)"),
SUMIFS(PSA!$F:$F,PSA!$A:$A,C1606,PSA!$G:$G,D1606),
IF(AND(A1606="Colorectal Cancer Screening", E1606="Total Expenditure ($USD per 100,000 patients)"),
SUMIFS(COL!$F:$F,COL!$A:$A,C1606,COL!$G:$G,D1606),
IF(AND(A1606="Cervical Cancer Screening", E1606="Total Expenditure ($USD per 100,000 patients)"),
SUMIFS(CERV!$F:$F,CERV!$A:$A,C1606,CERV!$G:$G,D1606),
SUMIFS(CANSCRN!$F:$F,CANSCRN!$A:$A,C1606,CANSCRN!$G:$G,D1606))))))))))))</f>
        <v>4747.1448482453034</v>
      </c>
    </row>
    <row r="1607" spans="1:6" x14ac:dyDescent="0.2">
      <c r="A1607" s="24" t="s">
        <v>105</v>
      </c>
      <c r="B1607" s="24" t="s">
        <v>101</v>
      </c>
      <c r="C1607" s="24" t="s">
        <v>74</v>
      </c>
      <c r="D1607" s="24">
        <v>2019</v>
      </c>
      <c r="E1607" s="24" t="s">
        <v>102</v>
      </c>
      <c r="F1607">
        <f>IF(AND(A1607="PSA Testing", E1607= "Utilization Rate (per 100,000 patients)"),
SUMIFS(PSA!$D:$D,PSA!$A:$A,C1607,PSA!$G:$G,D1607),
IF(AND(A1607="Colorectal Cancer Screening", E1607="Utilization Rate (per 100,000 patients)"),
SUMIFS(COL!$D:$D,COL!$A:$A,C1607,COL!$G:$G, D1607),
IF(AND(A1607="Cervical Cancer Screening", E1607="Utilization Rate (per 100,000 patients)"),
SUMIFS(CERV!$D:$D,CERV!$A:$A,C1607,CERV!$G:$G,D1607),
IF(AND(A1607="Cancer Screening for CKD patients", E1607="Utilization Rate (per 100,000 patients)"),
SUMIFS(CANSCRN!$D:$D,CANSCRN!$A:$A,C1607,CANSCRN!$G:$G,D1607),
IF(AND(A1607="PSA Testing", E1607="Cost per service ($USD)"),
SUMIFS(PSA!$E:$E,PSA!$A:$A,C1607,PSA!$G:$G,D1607),
IF(AND(A1607="Colorectal Cancer Screening", E1607="Cost per service ($USD)"),
SUMIFS(COL!$E:$E,COL!$A:$A,C1607,COL!$G:$G,D1607),
IF(AND(A1607="Cervical Cancer Screening", E1607="Cost per service ($USD)"),
SUMIFS(CERV!$E:$E,CERV!$A:$A,C1607,CERV!$G:$G,D1607),
IF(AND(A1607="Cancer Screening for CKD patients", E1607="Cost per service ($USD)"),
SUMIFS(CANSCRN!$E:$E,CANSCRN!$A:$A,C1607,CANSCRN!$G:$G,D1607),
IF(AND(A1607="PSA Testing", E1607="Total Expenditure ($USD per 100,000 patients)"),
SUMIFS(PSA!$F:$F,PSA!$A:$A,C1607,PSA!$G:$G,D1607),
IF(AND(A1607="Colorectal Cancer Screening", E1607="Total Expenditure ($USD per 100,000 patients)"),
SUMIFS(COL!$F:$F,COL!$A:$A,C1607,COL!$G:$G,D1607),
IF(AND(A1607="Cervical Cancer Screening", E1607="Total Expenditure ($USD per 100,000 patients)"),
SUMIFS(CERV!$F:$F,CERV!$A:$A,C1607,CERV!$G:$G,D1607),
SUMIFS(CANSCRN!$F:$F,CANSCRN!$A:$A,C1607,CANSCRN!$G:$G,D1607))))))))))))</f>
        <v>4472.1567053077069</v>
      </c>
    </row>
    <row r="1608" spans="1:6" x14ac:dyDescent="0.2">
      <c r="A1608" s="24" t="s">
        <v>105</v>
      </c>
      <c r="B1608" s="24" t="s">
        <v>101</v>
      </c>
      <c r="C1608" s="24" t="s">
        <v>75</v>
      </c>
      <c r="D1608" s="24">
        <v>2009</v>
      </c>
      <c r="E1608" s="24" t="s">
        <v>102</v>
      </c>
      <c r="F1608">
        <f>IF(AND(A1608="PSA Testing", E1608= "Utilization Rate (per 100,000 patients)"),
SUMIFS(PSA!$D:$D,PSA!$A:$A,C1608,PSA!$G:$G,D1608),
IF(AND(A1608="Colorectal Cancer Screening", E1608="Utilization Rate (per 100,000 patients)"),
SUMIFS(COL!$D:$D,COL!$A:$A,C1608,COL!$G:$G, D1608),
IF(AND(A1608="Cervical Cancer Screening", E1608="Utilization Rate (per 100,000 patients)"),
SUMIFS(CERV!$D:$D,CERV!$A:$A,C1608,CERV!$G:$G,D1608),
IF(AND(A1608="Cancer Screening for CKD patients", E1608="Utilization Rate (per 100,000 patients)"),
SUMIFS(CANSCRN!$D:$D,CANSCRN!$A:$A,C1608,CANSCRN!$G:$G,D1608),
IF(AND(A1608="PSA Testing", E1608="Cost per service ($USD)"),
SUMIFS(PSA!$E:$E,PSA!$A:$A,C1608,PSA!$G:$G,D1608),
IF(AND(A1608="Colorectal Cancer Screening", E1608="Cost per service ($USD)"),
SUMIFS(COL!$E:$E,COL!$A:$A,C1608,COL!$G:$G,D1608),
IF(AND(A1608="Cervical Cancer Screening", E1608="Cost per service ($USD)"),
SUMIFS(CERV!$E:$E,CERV!$A:$A,C1608,CERV!$G:$G,D1608),
IF(AND(A1608="Cancer Screening for CKD patients", E1608="Cost per service ($USD)"),
SUMIFS(CANSCRN!$E:$E,CANSCRN!$A:$A,C1608,CANSCRN!$G:$G,D1608),
IF(AND(A1608="PSA Testing", E1608="Total Expenditure ($USD per 100,000 patients)"),
SUMIFS(PSA!$F:$F,PSA!$A:$A,C1608,PSA!$G:$G,D1608),
IF(AND(A1608="Colorectal Cancer Screening", E1608="Total Expenditure ($USD per 100,000 patients)"),
SUMIFS(COL!$F:$F,COL!$A:$A,C1608,COL!$G:$G,D1608),
IF(AND(A1608="Cervical Cancer Screening", E1608="Total Expenditure ($USD per 100,000 patients)"),
SUMIFS(CERV!$F:$F,CERV!$A:$A,C1608,CERV!$G:$G,D1608),
SUMIFS(CANSCRN!$F:$F,CANSCRN!$A:$A,C1608,CANSCRN!$G:$G,D1608))))))))))))</f>
        <v>5117.3906930971461</v>
      </c>
    </row>
    <row r="1609" spans="1:6" x14ac:dyDescent="0.2">
      <c r="A1609" s="24" t="s">
        <v>105</v>
      </c>
      <c r="B1609" s="24" t="s">
        <v>101</v>
      </c>
      <c r="C1609" s="24" t="s">
        <v>75</v>
      </c>
      <c r="D1609" s="24">
        <v>2010</v>
      </c>
      <c r="E1609" s="24" t="s">
        <v>102</v>
      </c>
      <c r="F1609">
        <f>IF(AND(A1609="PSA Testing", E1609= "Utilization Rate (per 100,000 patients)"),
SUMIFS(PSA!$D:$D,PSA!$A:$A,C1609,PSA!$G:$G,D1609),
IF(AND(A1609="Colorectal Cancer Screening", E1609="Utilization Rate (per 100,000 patients)"),
SUMIFS(COL!$D:$D,COL!$A:$A,C1609,COL!$G:$G, D1609),
IF(AND(A1609="Cervical Cancer Screening", E1609="Utilization Rate (per 100,000 patients)"),
SUMIFS(CERV!$D:$D,CERV!$A:$A,C1609,CERV!$G:$G,D1609),
IF(AND(A1609="Cancer Screening for CKD patients", E1609="Utilization Rate (per 100,000 patients)"),
SUMIFS(CANSCRN!$D:$D,CANSCRN!$A:$A,C1609,CANSCRN!$G:$G,D1609),
IF(AND(A1609="PSA Testing", E1609="Cost per service ($USD)"),
SUMIFS(PSA!$E:$E,PSA!$A:$A,C1609,PSA!$G:$G,D1609),
IF(AND(A1609="Colorectal Cancer Screening", E1609="Cost per service ($USD)"),
SUMIFS(COL!$E:$E,COL!$A:$A,C1609,COL!$G:$G,D1609),
IF(AND(A1609="Cervical Cancer Screening", E1609="Cost per service ($USD)"),
SUMIFS(CERV!$E:$E,CERV!$A:$A,C1609,CERV!$G:$G,D1609),
IF(AND(A1609="Cancer Screening for CKD patients", E1609="Cost per service ($USD)"),
SUMIFS(CANSCRN!$E:$E,CANSCRN!$A:$A,C1609,CANSCRN!$G:$G,D1609),
IF(AND(A1609="PSA Testing", E1609="Total Expenditure ($USD per 100,000 patients)"),
SUMIFS(PSA!$F:$F,PSA!$A:$A,C1609,PSA!$G:$G,D1609),
IF(AND(A1609="Colorectal Cancer Screening", E1609="Total Expenditure ($USD per 100,000 patients)"),
SUMIFS(COL!$F:$F,COL!$A:$A,C1609,COL!$G:$G,D1609),
IF(AND(A1609="Cervical Cancer Screening", E1609="Total Expenditure ($USD per 100,000 patients)"),
SUMIFS(CERV!$F:$F,CERV!$A:$A,C1609,CERV!$G:$G,D1609),
SUMIFS(CANSCRN!$F:$F,CANSCRN!$A:$A,C1609,CANSCRN!$G:$G,D1609))))))))))))</f>
        <v>5833.0747750542969</v>
      </c>
    </row>
    <row r="1610" spans="1:6" x14ac:dyDescent="0.2">
      <c r="A1610" s="24" t="s">
        <v>105</v>
      </c>
      <c r="B1610" s="24" t="s">
        <v>101</v>
      </c>
      <c r="C1610" s="24" t="s">
        <v>75</v>
      </c>
      <c r="D1610" s="24">
        <v>2011</v>
      </c>
      <c r="E1610" s="24" t="s">
        <v>102</v>
      </c>
      <c r="F1610">
        <f>IF(AND(A1610="PSA Testing", E1610= "Utilization Rate (per 100,000 patients)"),
SUMIFS(PSA!$D:$D,PSA!$A:$A,C1610,PSA!$G:$G,D1610),
IF(AND(A1610="Colorectal Cancer Screening", E1610="Utilization Rate (per 100,000 patients)"),
SUMIFS(COL!$D:$D,COL!$A:$A,C1610,COL!$G:$G, D1610),
IF(AND(A1610="Cervical Cancer Screening", E1610="Utilization Rate (per 100,000 patients)"),
SUMIFS(CERV!$D:$D,CERV!$A:$A,C1610,CERV!$G:$G,D1610),
IF(AND(A1610="Cancer Screening for CKD patients", E1610="Utilization Rate (per 100,000 patients)"),
SUMIFS(CANSCRN!$D:$D,CANSCRN!$A:$A,C1610,CANSCRN!$G:$G,D1610),
IF(AND(A1610="PSA Testing", E1610="Cost per service ($USD)"),
SUMIFS(PSA!$E:$E,PSA!$A:$A,C1610,PSA!$G:$G,D1610),
IF(AND(A1610="Colorectal Cancer Screening", E1610="Cost per service ($USD)"),
SUMIFS(COL!$E:$E,COL!$A:$A,C1610,COL!$G:$G,D1610),
IF(AND(A1610="Cervical Cancer Screening", E1610="Cost per service ($USD)"),
SUMIFS(CERV!$E:$E,CERV!$A:$A,C1610,CERV!$G:$G,D1610),
IF(AND(A1610="Cancer Screening for CKD patients", E1610="Cost per service ($USD)"),
SUMIFS(CANSCRN!$E:$E,CANSCRN!$A:$A,C1610,CANSCRN!$G:$G,D1610),
IF(AND(A1610="PSA Testing", E1610="Total Expenditure ($USD per 100,000 patients)"),
SUMIFS(PSA!$F:$F,PSA!$A:$A,C1610,PSA!$G:$G,D1610),
IF(AND(A1610="Colorectal Cancer Screening", E1610="Total Expenditure ($USD per 100,000 patients)"),
SUMIFS(COL!$F:$F,COL!$A:$A,C1610,COL!$G:$G,D1610),
IF(AND(A1610="Cervical Cancer Screening", E1610="Total Expenditure ($USD per 100,000 patients)"),
SUMIFS(CERV!$F:$F,CERV!$A:$A,C1610,CERV!$G:$G,D1610),
SUMIFS(CANSCRN!$F:$F,CANSCRN!$A:$A,C1610,CANSCRN!$G:$G,D1610))))))))))))</f>
        <v>6044.4444444444443</v>
      </c>
    </row>
    <row r="1611" spans="1:6" x14ac:dyDescent="0.2">
      <c r="A1611" s="24" t="s">
        <v>105</v>
      </c>
      <c r="B1611" s="24" t="s">
        <v>101</v>
      </c>
      <c r="C1611" s="24" t="s">
        <v>75</v>
      </c>
      <c r="D1611" s="24">
        <v>2012</v>
      </c>
      <c r="E1611" s="24" t="s">
        <v>102</v>
      </c>
      <c r="F1611">
        <f>IF(AND(A1611="PSA Testing", E1611= "Utilization Rate (per 100,000 patients)"),
SUMIFS(PSA!$D:$D,PSA!$A:$A,C1611,PSA!$G:$G,D1611),
IF(AND(A1611="Colorectal Cancer Screening", E1611="Utilization Rate (per 100,000 patients)"),
SUMIFS(COL!$D:$D,COL!$A:$A,C1611,COL!$G:$G, D1611),
IF(AND(A1611="Cervical Cancer Screening", E1611="Utilization Rate (per 100,000 patients)"),
SUMIFS(CERV!$D:$D,CERV!$A:$A,C1611,CERV!$G:$G,D1611),
IF(AND(A1611="Cancer Screening for CKD patients", E1611="Utilization Rate (per 100,000 patients)"),
SUMIFS(CANSCRN!$D:$D,CANSCRN!$A:$A,C1611,CANSCRN!$G:$G,D1611),
IF(AND(A1611="PSA Testing", E1611="Cost per service ($USD)"),
SUMIFS(PSA!$E:$E,PSA!$A:$A,C1611,PSA!$G:$G,D1611),
IF(AND(A1611="Colorectal Cancer Screening", E1611="Cost per service ($USD)"),
SUMIFS(COL!$E:$E,COL!$A:$A,C1611,COL!$G:$G,D1611),
IF(AND(A1611="Cervical Cancer Screening", E1611="Cost per service ($USD)"),
SUMIFS(CERV!$E:$E,CERV!$A:$A,C1611,CERV!$G:$G,D1611),
IF(AND(A1611="Cancer Screening for CKD patients", E1611="Cost per service ($USD)"),
SUMIFS(CANSCRN!$E:$E,CANSCRN!$A:$A,C1611,CANSCRN!$G:$G,D1611),
IF(AND(A1611="PSA Testing", E1611="Total Expenditure ($USD per 100,000 patients)"),
SUMIFS(PSA!$F:$F,PSA!$A:$A,C1611,PSA!$G:$G,D1611),
IF(AND(A1611="Colorectal Cancer Screening", E1611="Total Expenditure ($USD per 100,000 patients)"),
SUMIFS(COL!$F:$F,COL!$A:$A,C1611,COL!$G:$G,D1611),
IF(AND(A1611="Cervical Cancer Screening", E1611="Total Expenditure ($USD per 100,000 patients)"),
SUMIFS(CERV!$F:$F,CERV!$A:$A,C1611,CERV!$G:$G,D1611),
SUMIFS(CANSCRN!$F:$F,CANSCRN!$A:$A,C1611,CANSCRN!$G:$G,D1611))))))))))))</f>
        <v>4859.6892689389379</v>
      </c>
    </row>
    <row r="1612" spans="1:6" x14ac:dyDescent="0.2">
      <c r="A1612" s="24" t="s">
        <v>105</v>
      </c>
      <c r="B1612" s="24" t="s">
        <v>101</v>
      </c>
      <c r="C1612" s="24" t="s">
        <v>75</v>
      </c>
      <c r="D1612" s="24">
        <v>2013</v>
      </c>
      <c r="E1612" s="24" t="s">
        <v>102</v>
      </c>
      <c r="F1612">
        <f>IF(AND(A1612="PSA Testing", E1612= "Utilization Rate (per 100,000 patients)"),
SUMIFS(PSA!$D:$D,PSA!$A:$A,C1612,PSA!$G:$G,D1612),
IF(AND(A1612="Colorectal Cancer Screening", E1612="Utilization Rate (per 100,000 patients)"),
SUMIFS(COL!$D:$D,COL!$A:$A,C1612,COL!$G:$G, D1612),
IF(AND(A1612="Cervical Cancer Screening", E1612="Utilization Rate (per 100,000 patients)"),
SUMIFS(CERV!$D:$D,CERV!$A:$A,C1612,CERV!$G:$G,D1612),
IF(AND(A1612="Cancer Screening for CKD patients", E1612="Utilization Rate (per 100,000 patients)"),
SUMIFS(CANSCRN!$D:$D,CANSCRN!$A:$A,C1612,CANSCRN!$G:$G,D1612),
IF(AND(A1612="PSA Testing", E1612="Cost per service ($USD)"),
SUMIFS(PSA!$E:$E,PSA!$A:$A,C1612,PSA!$G:$G,D1612),
IF(AND(A1612="Colorectal Cancer Screening", E1612="Cost per service ($USD)"),
SUMIFS(COL!$E:$E,COL!$A:$A,C1612,COL!$G:$G,D1612),
IF(AND(A1612="Cervical Cancer Screening", E1612="Cost per service ($USD)"),
SUMIFS(CERV!$E:$E,CERV!$A:$A,C1612,CERV!$G:$G,D1612),
IF(AND(A1612="Cancer Screening for CKD patients", E1612="Cost per service ($USD)"),
SUMIFS(CANSCRN!$E:$E,CANSCRN!$A:$A,C1612,CANSCRN!$G:$G,D1612),
IF(AND(A1612="PSA Testing", E1612="Total Expenditure ($USD per 100,000 patients)"),
SUMIFS(PSA!$F:$F,PSA!$A:$A,C1612,PSA!$G:$G,D1612),
IF(AND(A1612="Colorectal Cancer Screening", E1612="Total Expenditure ($USD per 100,000 patients)"),
SUMIFS(COL!$F:$F,COL!$A:$A,C1612,COL!$G:$G,D1612),
IF(AND(A1612="Cervical Cancer Screening", E1612="Total Expenditure ($USD per 100,000 patients)"),
SUMIFS(CERV!$F:$F,CERV!$A:$A,C1612,CERV!$G:$G,D1612),
SUMIFS(CANSCRN!$F:$F,CANSCRN!$A:$A,C1612,CANSCRN!$G:$G,D1612))))))))))))</f>
        <v>4249.9326690008083</v>
      </c>
    </row>
    <row r="1613" spans="1:6" x14ac:dyDescent="0.2">
      <c r="A1613" s="24" t="s">
        <v>105</v>
      </c>
      <c r="B1613" s="24" t="s">
        <v>101</v>
      </c>
      <c r="C1613" s="24" t="s">
        <v>75</v>
      </c>
      <c r="D1613" s="24">
        <v>2014</v>
      </c>
      <c r="E1613" s="24" t="s">
        <v>102</v>
      </c>
      <c r="F1613">
        <f>IF(AND(A1613="PSA Testing", E1613= "Utilization Rate (per 100,000 patients)"),
SUMIFS(PSA!$D:$D,PSA!$A:$A,C1613,PSA!$G:$G,D1613),
IF(AND(A1613="Colorectal Cancer Screening", E1613="Utilization Rate (per 100,000 patients)"),
SUMIFS(COL!$D:$D,COL!$A:$A,C1613,COL!$G:$G, D1613),
IF(AND(A1613="Cervical Cancer Screening", E1613="Utilization Rate (per 100,000 patients)"),
SUMIFS(CERV!$D:$D,CERV!$A:$A,C1613,CERV!$G:$G,D1613),
IF(AND(A1613="Cancer Screening for CKD patients", E1613="Utilization Rate (per 100,000 patients)"),
SUMIFS(CANSCRN!$D:$D,CANSCRN!$A:$A,C1613,CANSCRN!$G:$G,D1613),
IF(AND(A1613="PSA Testing", E1613="Cost per service ($USD)"),
SUMIFS(PSA!$E:$E,PSA!$A:$A,C1613,PSA!$G:$G,D1613),
IF(AND(A1613="Colorectal Cancer Screening", E1613="Cost per service ($USD)"),
SUMIFS(COL!$E:$E,COL!$A:$A,C1613,COL!$G:$G,D1613),
IF(AND(A1613="Cervical Cancer Screening", E1613="Cost per service ($USD)"),
SUMIFS(CERV!$E:$E,CERV!$A:$A,C1613,CERV!$G:$G,D1613),
IF(AND(A1613="Cancer Screening for CKD patients", E1613="Cost per service ($USD)"),
SUMIFS(CANSCRN!$E:$E,CANSCRN!$A:$A,C1613,CANSCRN!$G:$G,D1613),
IF(AND(A1613="PSA Testing", E1613="Total Expenditure ($USD per 100,000 patients)"),
SUMIFS(PSA!$F:$F,PSA!$A:$A,C1613,PSA!$G:$G,D1613),
IF(AND(A1613="Colorectal Cancer Screening", E1613="Total Expenditure ($USD per 100,000 patients)"),
SUMIFS(COL!$F:$F,COL!$A:$A,C1613,COL!$G:$G,D1613),
IF(AND(A1613="Cervical Cancer Screening", E1613="Total Expenditure ($USD per 100,000 patients)"),
SUMIFS(CERV!$F:$F,CERV!$A:$A,C1613,CERV!$G:$G,D1613),
SUMIFS(CANSCRN!$F:$F,CANSCRN!$A:$A,C1613,CANSCRN!$G:$G,D1613))))))))))))</f>
        <v>3125</v>
      </c>
    </row>
    <row r="1614" spans="1:6" x14ac:dyDescent="0.2">
      <c r="A1614" s="24" t="s">
        <v>105</v>
      </c>
      <c r="B1614" s="24" t="s">
        <v>101</v>
      </c>
      <c r="C1614" s="24" t="s">
        <v>75</v>
      </c>
      <c r="D1614" s="24">
        <v>2015</v>
      </c>
      <c r="E1614" s="24" t="s">
        <v>102</v>
      </c>
      <c r="F1614">
        <f>IF(AND(A1614="PSA Testing", E1614= "Utilization Rate (per 100,000 patients)"),
SUMIFS(PSA!$D:$D,PSA!$A:$A,C1614,PSA!$G:$G,D1614),
IF(AND(A1614="Colorectal Cancer Screening", E1614="Utilization Rate (per 100,000 patients)"),
SUMIFS(COL!$D:$D,COL!$A:$A,C1614,COL!$G:$G, D1614),
IF(AND(A1614="Cervical Cancer Screening", E1614="Utilization Rate (per 100,000 patients)"),
SUMIFS(CERV!$D:$D,CERV!$A:$A,C1614,CERV!$G:$G,D1614),
IF(AND(A1614="Cancer Screening for CKD patients", E1614="Utilization Rate (per 100,000 patients)"),
SUMIFS(CANSCRN!$D:$D,CANSCRN!$A:$A,C1614,CANSCRN!$G:$G,D1614),
IF(AND(A1614="PSA Testing", E1614="Cost per service ($USD)"),
SUMIFS(PSA!$E:$E,PSA!$A:$A,C1614,PSA!$G:$G,D1614),
IF(AND(A1614="Colorectal Cancer Screening", E1614="Cost per service ($USD)"),
SUMIFS(COL!$E:$E,COL!$A:$A,C1614,COL!$G:$G,D1614),
IF(AND(A1614="Cervical Cancer Screening", E1614="Cost per service ($USD)"),
SUMIFS(CERV!$E:$E,CERV!$A:$A,C1614,CERV!$G:$G,D1614),
IF(AND(A1614="Cancer Screening for CKD patients", E1614="Cost per service ($USD)"),
SUMIFS(CANSCRN!$E:$E,CANSCRN!$A:$A,C1614,CANSCRN!$G:$G,D1614),
IF(AND(A1614="PSA Testing", E1614="Total Expenditure ($USD per 100,000 patients)"),
SUMIFS(PSA!$F:$F,PSA!$A:$A,C1614,PSA!$G:$G,D1614),
IF(AND(A1614="Colorectal Cancer Screening", E1614="Total Expenditure ($USD per 100,000 patients)"),
SUMIFS(COL!$F:$F,COL!$A:$A,C1614,COL!$G:$G,D1614),
IF(AND(A1614="Cervical Cancer Screening", E1614="Total Expenditure ($USD per 100,000 patients)"),
SUMIFS(CERV!$F:$F,CERV!$A:$A,C1614,CERV!$G:$G,D1614),
SUMIFS(CANSCRN!$F:$F,CANSCRN!$A:$A,C1614,CANSCRN!$G:$G,D1614))))))))))))</f>
        <v>2745.0980392156862</v>
      </c>
    </row>
    <row r="1615" spans="1:6" x14ac:dyDescent="0.2">
      <c r="A1615" s="24" t="s">
        <v>105</v>
      </c>
      <c r="B1615" s="24" t="s">
        <v>101</v>
      </c>
      <c r="C1615" s="24" t="s">
        <v>75</v>
      </c>
      <c r="D1615" s="24">
        <v>2016</v>
      </c>
      <c r="E1615" s="24" t="s">
        <v>102</v>
      </c>
      <c r="F1615">
        <f>IF(AND(A1615="PSA Testing", E1615= "Utilization Rate (per 100,000 patients)"),
SUMIFS(PSA!$D:$D,PSA!$A:$A,C1615,PSA!$G:$G,D1615),
IF(AND(A1615="Colorectal Cancer Screening", E1615="Utilization Rate (per 100,000 patients)"),
SUMIFS(COL!$D:$D,COL!$A:$A,C1615,COL!$G:$G, D1615),
IF(AND(A1615="Cervical Cancer Screening", E1615="Utilization Rate (per 100,000 patients)"),
SUMIFS(CERV!$D:$D,CERV!$A:$A,C1615,CERV!$G:$G,D1615),
IF(AND(A1615="Cancer Screening for CKD patients", E1615="Utilization Rate (per 100,000 patients)"),
SUMIFS(CANSCRN!$D:$D,CANSCRN!$A:$A,C1615,CANSCRN!$G:$G,D1615),
IF(AND(A1615="PSA Testing", E1615="Cost per service ($USD)"),
SUMIFS(PSA!$E:$E,PSA!$A:$A,C1615,PSA!$G:$G,D1615),
IF(AND(A1615="Colorectal Cancer Screening", E1615="Cost per service ($USD)"),
SUMIFS(COL!$E:$E,COL!$A:$A,C1615,COL!$G:$G,D1615),
IF(AND(A1615="Cervical Cancer Screening", E1615="Cost per service ($USD)"),
SUMIFS(CERV!$E:$E,CERV!$A:$A,C1615,CERV!$G:$G,D1615),
IF(AND(A1615="Cancer Screening for CKD patients", E1615="Cost per service ($USD)"),
SUMIFS(CANSCRN!$E:$E,CANSCRN!$A:$A,C1615,CANSCRN!$G:$G,D1615),
IF(AND(A1615="PSA Testing", E1615="Total Expenditure ($USD per 100,000 patients)"),
SUMIFS(PSA!$F:$F,PSA!$A:$A,C1615,PSA!$G:$G,D1615),
IF(AND(A1615="Colorectal Cancer Screening", E1615="Total Expenditure ($USD per 100,000 patients)"),
SUMIFS(COL!$F:$F,COL!$A:$A,C1615,COL!$G:$G,D1615),
IF(AND(A1615="Cervical Cancer Screening", E1615="Total Expenditure ($USD per 100,000 patients)"),
SUMIFS(CERV!$F:$F,CERV!$A:$A,C1615,CERV!$G:$G,D1615),
SUMIFS(CANSCRN!$F:$F,CANSCRN!$A:$A,C1615,CANSCRN!$G:$G,D1615))))))))))))</f>
        <v>2152.6683179464085</v>
      </c>
    </row>
    <row r="1616" spans="1:6" x14ac:dyDescent="0.2">
      <c r="A1616" s="24" t="s">
        <v>105</v>
      </c>
      <c r="B1616" s="24" t="s">
        <v>101</v>
      </c>
      <c r="C1616" s="24" t="s">
        <v>75</v>
      </c>
      <c r="D1616" s="24">
        <v>2017</v>
      </c>
      <c r="E1616" s="24" t="s">
        <v>102</v>
      </c>
      <c r="F1616">
        <f>IF(AND(A1616="PSA Testing", E1616= "Utilization Rate (per 100,000 patients)"),
SUMIFS(PSA!$D:$D,PSA!$A:$A,C1616,PSA!$G:$G,D1616),
IF(AND(A1616="Colorectal Cancer Screening", E1616="Utilization Rate (per 100,000 patients)"),
SUMIFS(COL!$D:$D,COL!$A:$A,C1616,COL!$G:$G, D1616),
IF(AND(A1616="Cervical Cancer Screening", E1616="Utilization Rate (per 100,000 patients)"),
SUMIFS(CERV!$D:$D,CERV!$A:$A,C1616,CERV!$G:$G,D1616),
IF(AND(A1616="Cancer Screening for CKD patients", E1616="Utilization Rate (per 100,000 patients)"),
SUMIFS(CANSCRN!$D:$D,CANSCRN!$A:$A,C1616,CANSCRN!$G:$G,D1616),
IF(AND(A1616="PSA Testing", E1616="Cost per service ($USD)"),
SUMIFS(PSA!$E:$E,PSA!$A:$A,C1616,PSA!$G:$G,D1616),
IF(AND(A1616="Colorectal Cancer Screening", E1616="Cost per service ($USD)"),
SUMIFS(COL!$E:$E,COL!$A:$A,C1616,COL!$G:$G,D1616),
IF(AND(A1616="Cervical Cancer Screening", E1616="Cost per service ($USD)"),
SUMIFS(CERV!$E:$E,CERV!$A:$A,C1616,CERV!$G:$G,D1616),
IF(AND(A1616="Cancer Screening for CKD patients", E1616="Cost per service ($USD)"),
SUMIFS(CANSCRN!$E:$E,CANSCRN!$A:$A,C1616,CANSCRN!$G:$G,D1616),
IF(AND(A1616="PSA Testing", E1616="Total Expenditure ($USD per 100,000 patients)"),
SUMIFS(PSA!$F:$F,PSA!$A:$A,C1616,PSA!$G:$G,D1616),
IF(AND(A1616="Colorectal Cancer Screening", E1616="Total Expenditure ($USD per 100,000 patients)"),
SUMIFS(COL!$F:$F,COL!$A:$A,C1616,COL!$G:$G,D1616),
IF(AND(A1616="Cervical Cancer Screening", E1616="Total Expenditure ($USD per 100,000 patients)"),
SUMIFS(CERV!$F:$F,CERV!$A:$A,C1616,CERV!$G:$G,D1616),
SUMIFS(CANSCRN!$F:$F,CANSCRN!$A:$A,C1616,CANSCRN!$G:$G,D1616))))))))))))</f>
        <v>1779.3734711591571</v>
      </c>
    </row>
    <row r="1617" spans="1:6" x14ac:dyDescent="0.2">
      <c r="A1617" s="24" t="s">
        <v>105</v>
      </c>
      <c r="B1617" s="24" t="s">
        <v>101</v>
      </c>
      <c r="C1617" s="24" t="s">
        <v>75</v>
      </c>
      <c r="D1617" s="24">
        <v>2018</v>
      </c>
      <c r="E1617" s="24" t="s">
        <v>102</v>
      </c>
      <c r="F1617">
        <f>IF(AND(A1617="PSA Testing", E1617= "Utilization Rate (per 100,000 patients)"),
SUMIFS(PSA!$D:$D,PSA!$A:$A,C1617,PSA!$G:$G,D1617),
IF(AND(A1617="Colorectal Cancer Screening", E1617="Utilization Rate (per 100,000 patients)"),
SUMIFS(COL!$D:$D,COL!$A:$A,C1617,COL!$G:$G, D1617),
IF(AND(A1617="Cervical Cancer Screening", E1617="Utilization Rate (per 100,000 patients)"),
SUMIFS(CERV!$D:$D,CERV!$A:$A,C1617,CERV!$G:$G,D1617),
IF(AND(A1617="Cancer Screening for CKD patients", E1617="Utilization Rate (per 100,000 patients)"),
SUMIFS(CANSCRN!$D:$D,CANSCRN!$A:$A,C1617,CANSCRN!$G:$G,D1617),
IF(AND(A1617="PSA Testing", E1617="Cost per service ($USD)"),
SUMIFS(PSA!$E:$E,PSA!$A:$A,C1617,PSA!$G:$G,D1617),
IF(AND(A1617="Colorectal Cancer Screening", E1617="Cost per service ($USD)"),
SUMIFS(COL!$E:$E,COL!$A:$A,C1617,COL!$G:$G,D1617),
IF(AND(A1617="Cervical Cancer Screening", E1617="Cost per service ($USD)"),
SUMIFS(CERV!$E:$E,CERV!$A:$A,C1617,CERV!$G:$G,D1617),
IF(AND(A1617="Cancer Screening for CKD patients", E1617="Cost per service ($USD)"),
SUMIFS(CANSCRN!$E:$E,CANSCRN!$A:$A,C1617,CANSCRN!$G:$G,D1617),
IF(AND(A1617="PSA Testing", E1617="Total Expenditure ($USD per 100,000 patients)"),
SUMIFS(PSA!$F:$F,PSA!$A:$A,C1617,PSA!$G:$G,D1617),
IF(AND(A1617="Colorectal Cancer Screening", E1617="Total Expenditure ($USD per 100,000 patients)"),
SUMIFS(COL!$F:$F,COL!$A:$A,C1617,COL!$G:$G,D1617),
IF(AND(A1617="Cervical Cancer Screening", E1617="Total Expenditure ($USD per 100,000 patients)"),
SUMIFS(CERV!$F:$F,CERV!$A:$A,C1617,CERV!$G:$G,D1617),
SUMIFS(CANSCRN!$F:$F,CANSCRN!$A:$A,C1617,CANSCRN!$G:$G,D1617))))))))))))</f>
        <v>1495.8219047011546</v>
      </c>
    </row>
    <row r="1618" spans="1:6" x14ac:dyDescent="0.2">
      <c r="A1618" s="24" t="s">
        <v>105</v>
      </c>
      <c r="B1618" s="24" t="s">
        <v>101</v>
      </c>
      <c r="C1618" s="24" t="s">
        <v>75</v>
      </c>
      <c r="D1618" s="24">
        <v>2019</v>
      </c>
      <c r="E1618" s="24" t="s">
        <v>102</v>
      </c>
      <c r="F1618">
        <f>IF(AND(A1618="PSA Testing", E1618= "Utilization Rate (per 100,000 patients)"),
SUMIFS(PSA!$D:$D,PSA!$A:$A,C1618,PSA!$G:$G,D1618),
IF(AND(A1618="Colorectal Cancer Screening", E1618="Utilization Rate (per 100,000 patients)"),
SUMIFS(COL!$D:$D,COL!$A:$A,C1618,COL!$G:$G, D1618),
IF(AND(A1618="Cervical Cancer Screening", E1618="Utilization Rate (per 100,000 patients)"),
SUMIFS(CERV!$D:$D,CERV!$A:$A,C1618,CERV!$G:$G,D1618),
IF(AND(A1618="Cancer Screening for CKD patients", E1618="Utilization Rate (per 100,000 patients)"),
SUMIFS(CANSCRN!$D:$D,CANSCRN!$A:$A,C1618,CANSCRN!$G:$G,D1618),
IF(AND(A1618="PSA Testing", E1618="Cost per service ($USD)"),
SUMIFS(PSA!$E:$E,PSA!$A:$A,C1618,PSA!$G:$G,D1618),
IF(AND(A1618="Colorectal Cancer Screening", E1618="Cost per service ($USD)"),
SUMIFS(COL!$E:$E,COL!$A:$A,C1618,COL!$G:$G,D1618),
IF(AND(A1618="Cervical Cancer Screening", E1618="Cost per service ($USD)"),
SUMIFS(CERV!$E:$E,CERV!$A:$A,C1618,CERV!$G:$G,D1618),
IF(AND(A1618="Cancer Screening for CKD patients", E1618="Cost per service ($USD)"),
SUMIFS(CANSCRN!$E:$E,CANSCRN!$A:$A,C1618,CANSCRN!$G:$G,D1618),
IF(AND(A1618="PSA Testing", E1618="Total Expenditure ($USD per 100,000 patients)"),
SUMIFS(PSA!$F:$F,PSA!$A:$A,C1618,PSA!$G:$G,D1618),
IF(AND(A1618="Colorectal Cancer Screening", E1618="Total Expenditure ($USD per 100,000 patients)"),
SUMIFS(COL!$F:$F,COL!$A:$A,C1618,COL!$G:$G,D1618),
IF(AND(A1618="Cervical Cancer Screening", E1618="Total Expenditure ($USD per 100,000 patients)"),
SUMIFS(CERV!$F:$F,CERV!$A:$A,C1618,CERV!$G:$G,D1618),
SUMIFS(CANSCRN!$F:$F,CANSCRN!$A:$A,C1618,CANSCRN!$G:$G,D1618))))))))))))</f>
        <v>1361.7259736620904</v>
      </c>
    </row>
    <row r="1619" spans="1:6" x14ac:dyDescent="0.2">
      <c r="A1619" s="24" t="s">
        <v>105</v>
      </c>
      <c r="B1619" s="24" t="s">
        <v>101</v>
      </c>
      <c r="C1619" s="24" t="s">
        <v>76</v>
      </c>
      <c r="D1619" s="24">
        <v>2009</v>
      </c>
      <c r="E1619" s="24" t="s">
        <v>102</v>
      </c>
      <c r="F1619">
        <f>IF(AND(A1619="PSA Testing", E1619= "Utilization Rate (per 100,000 patients)"),
SUMIFS(PSA!$D:$D,PSA!$A:$A,C1619,PSA!$G:$G,D1619),
IF(AND(A1619="Colorectal Cancer Screening", E1619="Utilization Rate (per 100,000 patients)"),
SUMIFS(COL!$D:$D,COL!$A:$A,C1619,COL!$G:$G, D1619),
IF(AND(A1619="Cervical Cancer Screening", E1619="Utilization Rate (per 100,000 patients)"),
SUMIFS(CERV!$D:$D,CERV!$A:$A,C1619,CERV!$G:$G,D1619),
IF(AND(A1619="Cancer Screening for CKD patients", E1619="Utilization Rate (per 100,000 patients)"),
SUMIFS(CANSCRN!$D:$D,CANSCRN!$A:$A,C1619,CANSCRN!$G:$G,D1619),
IF(AND(A1619="PSA Testing", E1619="Cost per service ($USD)"),
SUMIFS(PSA!$E:$E,PSA!$A:$A,C1619,PSA!$G:$G,D1619),
IF(AND(A1619="Colorectal Cancer Screening", E1619="Cost per service ($USD)"),
SUMIFS(COL!$E:$E,COL!$A:$A,C1619,COL!$G:$G,D1619),
IF(AND(A1619="Cervical Cancer Screening", E1619="Cost per service ($USD)"),
SUMIFS(CERV!$E:$E,CERV!$A:$A,C1619,CERV!$G:$G,D1619),
IF(AND(A1619="Cancer Screening for CKD patients", E1619="Cost per service ($USD)"),
SUMIFS(CANSCRN!$E:$E,CANSCRN!$A:$A,C1619,CANSCRN!$G:$G,D1619),
IF(AND(A1619="PSA Testing", E1619="Total Expenditure ($USD per 100,000 patients)"),
SUMIFS(PSA!$F:$F,PSA!$A:$A,C1619,PSA!$G:$G,D1619),
IF(AND(A1619="Colorectal Cancer Screening", E1619="Total Expenditure ($USD per 100,000 patients)"),
SUMIFS(COL!$F:$F,COL!$A:$A,C1619,COL!$G:$G,D1619),
IF(AND(A1619="Cervical Cancer Screening", E1619="Total Expenditure ($USD per 100,000 patients)"),
SUMIFS(CERV!$F:$F,CERV!$A:$A,C1619,CERV!$G:$G,D1619),
SUMIFS(CANSCRN!$F:$F,CANSCRN!$A:$A,C1619,CANSCRN!$G:$G,D1619))))))))))))</f>
        <v>10643.979057591623</v>
      </c>
    </row>
    <row r="1620" spans="1:6" x14ac:dyDescent="0.2">
      <c r="A1620" s="24" t="s">
        <v>105</v>
      </c>
      <c r="B1620" s="24" t="s">
        <v>101</v>
      </c>
      <c r="C1620" s="24" t="s">
        <v>76</v>
      </c>
      <c r="D1620" s="24">
        <v>2010</v>
      </c>
      <c r="E1620" s="24" t="s">
        <v>102</v>
      </c>
      <c r="F1620">
        <f>IF(AND(A1620="PSA Testing", E1620= "Utilization Rate (per 100,000 patients)"),
SUMIFS(PSA!$D:$D,PSA!$A:$A,C1620,PSA!$G:$G,D1620),
IF(AND(A1620="Colorectal Cancer Screening", E1620="Utilization Rate (per 100,000 patients)"),
SUMIFS(COL!$D:$D,COL!$A:$A,C1620,COL!$G:$G, D1620),
IF(AND(A1620="Cervical Cancer Screening", E1620="Utilization Rate (per 100,000 patients)"),
SUMIFS(CERV!$D:$D,CERV!$A:$A,C1620,CERV!$G:$G,D1620),
IF(AND(A1620="Cancer Screening for CKD patients", E1620="Utilization Rate (per 100,000 patients)"),
SUMIFS(CANSCRN!$D:$D,CANSCRN!$A:$A,C1620,CANSCRN!$G:$G,D1620),
IF(AND(A1620="PSA Testing", E1620="Cost per service ($USD)"),
SUMIFS(PSA!$E:$E,PSA!$A:$A,C1620,PSA!$G:$G,D1620),
IF(AND(A1620="Colorectal Cancer Screening", E1620="Cost per service ($USD)"),
SUMIFS(COL!$E:$E,COL!$A:$A,C1620,COL!$G:$G,D1620),
IF(AND(A1620="Cervical Cancer Screening", E1620="Cost per service ($USD)"),
SUMIFS(CERV!$E:$E,CERV!$A:$A,C1620,CERV!$G:$G,D1620),
IF(AND(A1620="Cancer Screening for CKD patients", E1620="Cost per service ($USD)"),
SUMIFS(CANSCRN!$E:$E,CANSCRN!$A:$A,C1620,CANSCRN!$G:$G,D1620),
IF(AND(A1620="PSA Testing", E1620="Total Expenditure ($USD per 100,000 patients)"),
SUMIFS(PSA!$F:$F,PSA!$A:$A,C1620,PSA!$G:$G,D1620),
IF(AND(A1620="Colorectal Cancer Screening", E1620="Total Expenditure ($USD per 100,000 patients)"),
SUMIFS(COL!$F:$F,COL!$A:$A,C1620,COL!$G:$G,D1620),
IF(AND(A1620="Cervical Cancer Screening", E1620="Total Expenditure ($USD per 100,000 patients)"),
SUMIFS(CERV!$F:$F,CERV!$A:$A,C1620,CERV!$G:$G,D1620),
SUMIFS(CANSCRN!$F:$F,CANSCRN!$A:$A,C1620,CANSCRN!$G:$G,D1620))))))))))))</f>
        <v>9371.7816683831097</v>
      </c>
    </row>
    <row r="1621" spans="1:6" x14ac:dyDescent="0.2">
      <c r="A1621" s="24" t="s">
        <v>105</v>
      </c>
      <c r="B1621" s="24" t="s">
        <v>101</v>
      </c>
      <c r="C1621" s="24" t="s">
        <v>76</v>
      </c>
      <c r="D1621" s="24">
        <v>2011</v>
      </c>
      <c r="E1621" s="24" t="s">
        <v>102</v>
      </c>
      <c r="F1621">
        <f>IF(AND(A1621="PSA Testing", E1621= "Utilization Rate (per 100,000 patients)"),
SUMIFS(PSA!$D:$D,PSA!$A:$A,C1621,PSA!$G:$G,D1621),
IF(AND(A1621="Colorectal Cancer Screening", E1621="Utilization Rate (per 100,000 patients)"),
SUMIFS(COL!$D:$D,COL!$A:$A,C1621,COL!$G:$G, D1621),
IF(AND(A1621="Cervical Cancer Screening", E1621="Utilization Rate (per 100,000 patients)"),
SUMIFS(CERV!$D:$D,CERV!$A:$A,C1621,CERV!$G:$G,D1621),
IF(AND(A1621="Cancer Screening for CKD patients", E1621="Utilization Rate (per 100,000 patients)"),
SUMIFS(CANSCRN!$D:$D,CANSCRN!$A:$A,C1621,CANSCRN!$G:$G,D1621),
IF(AND(A1621="PSA Testing", E1621="Cost per service ($USD)"),
SUMIFS(PSA!$E:$E,PSA!$A:$A,C1621,PSA!$G:$G,D1621),
IF(AND(A1621="Colorectal Cancer Screening", E1621="Cost per service ($USD)"),
SUMIFS(COL!$E:$E,COL!$A:$A,C1621,COL!$G:$G,D1621),
IF(AND(A1621="Cervical Cancer Screening", E1621="Cost per service ($USD)"),
SUMIFS(CERV!$E:$E,CERV!$A:$A,C1621,CERV!$G:$G,D1621),
IF(AND(A1621="Cancer Screening for CKD patients", E1621="Cost per service ($USD)"),
SUMIFS(CANSCRN!$E:$E,CANSCRN!$A:$A,C1621,CANSCRN!$G:$G,D1621),
IF(AND(A1621="PSA Testing", E1621="Total Expenditure ($USD per 100,000 patients)"),
SUMIFS(PSA!$F:$F,PSA!$A:$A,C1621,PSA!$G:$G,D1621),
IF(AND(A1621="Colorectal Cancer Screening", E1621="Total Expenditure ($USD per 100,000 patients)"),
SUMIFS(COL!$F:$F,COL!$A:$A,C1621,COL!$G:$G,D1621),
IF(AND(A1621="Cervical Cancer Screening", E1621="Total Expenditure ($USD per 100,000 patients)"),
SUMIFS(CERV!$F:$F,CERV!$A:$A,C1621,CERV!$G:$G,D1621),
SUMIFS(CANSCRN!$F:$F,CANSCRN!$A:$A,C1621,CANSCRN!$G:$G,D1621))))))))))))</f>
        <v>8514.2050467619556</v>
      </c>
    </row>
    <row r="1622" spans="1:6" x14ac:dyDescent="0.2">
      <c r="A1622" s="24" t="s">
        <v>105</v>
      </c>
      <c r="B1622" s="24" t="s">
        <v>101</v>
      </c>
      <c r="C1622" s="24" t="s">
        <v>76</v>
      </c>
      <c r="D1622" s="24">
        <v>2012</v>
      </c>
      <c r="E1622" s="24" t="s">
        <v>102</v>
      </c>
      <c r="F1622">
        <f>IF(AND(A1622="PSA Testing", E1622= "Utilization Rate (per 100,000 patients)"),
SUMIFS(PSA!$D:$D,PSA!$A:$A,C1622,PSA!$G:$G,D1622),
IF(AND(A1622="Colorectal Cancer Screening", E1622="Utilization Rate (per 100,000 patients)"),
SUMIFS(COL!$D:$D,COL!$A:$A,C1622,COL!$G:$G, D1622),
IF(AND(A1622="Cervical Cancer Screening", E1622="Utilization Rate (per 100,000 patients)"),
SUMIFS(CERV!$D:$D,CERV!$A:$A,C1622,CERV!$G:$G,D1622),
IF(AND(A1622="Cancer Screening for CKD patients", E1622="Utilization Rate (per 100,000 patients)"),
SUMIFS(CANSCRN!$D:$D,CANSCRN!$A:$A,C1622,CANSCRN!$G:$G,D1622),
IF(AND(A1622="PSA Testing", E1622="Cost per service ($USD)"),
SUMIFS(PSA!$E:$E,PSA!$A:$A,C1622,PSA!$G:$G,D1622),
IF(AND(A1622="Colorectal Cancer Screening", E1622="Cost per service ($USD)"),
SUMIFS(COL!$E:$E,COL!$A:$A,C1622,COL!$G:$G,D1622),
IF(AND(A1622="Cervical Cancer Screening", E1622="Cost per service ($USD)"),
SUMIFS(CERV!$E:$E,CERV!$A:$A,C1622,CERV!$G:$G,D1622),
IF(AND(A1622="Cancer Screening for CKD patients", E1622="Cost per service ($USD)"),
SUMIFS(CANSCRN!$E:$E,CANSCRN!$A:$A,C1622,CANSCRN!$G:$G,D1622),
IF(AND(A1622="PSA Testing", E1622="Total Expenditure ($USD per 100,000 patients)"),
SUMIFS(PSA!$F:$F,PSA!$A:$A,C1622,PSA!$G:$G,D1622),
IF(AND(A1622="Colorectal Cancer Screening", E1622="Total Expenditure ($USD per 100,000 patients)"),
SUMIFS(COL!$F:$F,COL!$A:$A,C1622,COL!$G:$G,D1622),
IF(AND(A1622="Cervical Cancer Screening", E1622="Total Expenditure ($USD per 100,000 patients)"),
SUMIFS(CERV!$F:$F,CERV!$A:$A,C1622,CERV!$G:$G,D1622),
SUMIFS(CANSCRN!$F:$F,CANSCRN!$A:$A,C1622,CANSCRN!$G:$G,D1622))))))))))))</f>
        <v>7837.1482985374969</v>
      </c>
    </row>
    <row r="1623" spans="1:6" x14ac:dyDescent="0.2">
      <c r="A1623" s="24" t="s">
        <v>105</v>
      </c>
      <c r="B1623" s="24" t="s">
        <v>101</v>
      </c>
      <c r="C1623" s="24" t="s">
        <v>76</v>
      </c>
      <c r="D1623" s="24">
        <v>2013</v>
      </c>
      <c r="E1623" s="24" t="s">
        <v>102</v>
      </c>
      <c r="F1623">
        <f>IF(AND(A1623="PSA Testing", E1623= "Utilization Rate (per 100,000 patients)"),
SUMIFS(PSA!$D:$D,PSA!$A:$A,C1623,PSA!$G:$G,D1623),
IF(AND(A1623="Colorectal Cancer Screening", E1623="Utilization Rate (per 100,000 patients)"),
SUMIFS(COL!$D:$D,COL!$A:$A,C1623,COL!$G:$G, D1623),
IF(AND(A1623="Cervical Cancer Screening", E1623="Utilization Rate (per 100,000 patients)"),
SUMIFS(CERV!$D:$D,CERV!$A:$A,C1623,CERV!$G:$G,D1623),
IF(AND(A1623="Cancer Screening for CKD patients", E1623="Utilization Rate (per 100,000 patients)"),
SUMIFS(CANSCRN!$D:$D,CANSCRN!$A:$A,C1623,CANSCRN!$G:$G,D1623),
IF(AND(A1623="PSA Testing", E1623="Cost per service ($USD)"),
SUMIFS(PSA!$E:$E,PSA!$A:$A,C1623,PSA!$G:$G,D1623),
IF(AND(A1623="Colorectal Cancer Screening", E1623="Cost per service ($USD)"),
SUMIFS(COL!$E:$E,COL!$A:$A,C1623,COL!$G:$G,D1623),
IF(AND(A1623="Cervical Cancer Screening", E1623="Cost per service ($USD)"),
SUMIFS(CERV!$E:$E,CERV!$A:$A,C1623,CERV!$G:$G,D1623),
IF(AND(A1623="Cancer Screening for CKD patients", E1623="Cost per service ($USD)"),
SUMIFS(CANSCRN!$E:$E,CANSCRN!$A:$A,C1623,CANSCRN!$G:$G,D1623),
IF(AND(A1623="PSA Testing", E1623="Total Expenditure ($USD per 100,000 patients)"),
SUMIFS(PSA!$F:$F,PSA!$A:$A,C1623,PSA!$G:$G,D1623),
IF(AND(A1623="Colorectal Cancer Screening", E1623="Total Expenditure ($USD per 100,000 patients)"),
SUMIFS(COL!$F:$F,COL!$A:$A,C1623,COL!$G:$G,D1623),
IF(AND(A1623="Cervical Cancer Screening", E1623="Total Expenditure ($USD per 100,000 patients)"),
SUMIFS(CERV!$F:$F,CERV!$A:$A,C1623,CERV!$G:$G,D1623),
SUMIFS(CANSCRN!$F:$F,CANSCRN!$A:$A,C1623,CANSCRN!$G:$G,D1623))))))))))))</f>
        <v>6213.1951056102125</v>
      </c>
    </row>
    <row r="1624" spans="1:6" x14ac:dyDescent="0.2">
      <c r="A1624" s="24" t="s">
        <v>105</v>
      </c>
      <c r="B1624" s="24" t="s">
        <v>101</v>
      </c>
      <c r="C1624" s="24" t="s">
        <v>76</v>
      </c>
      <c r="D1624" s="24">
        <v>2014</v>
      </c>
      <c r="E1624" s="24" t="s">
        <v>102</v>
      </c>
      <c r="F1624">
        <f>IF(AND(A1624="PSA Testing", E1624= "Utilization Rate (per 100,000 patients)"),
SUMIFS(PSA!$D:$D,PSA!$A:$A,C1624,PSA!$G:$G,D1624),
IF(AND(A1624="Colorectal Cancer Screening", E1624="Utilization Rate (per 100,000 patients)"),
SUMIFS(COL!$D:$D,COL!$A:$A,C1624,COL!$G:$G, D1624),
IF(AND(A1624="Cervical Cancer Screening", E1624="Utilization Rate (per 100,000 patients)"),
SUMIFS(CERV!$D:$D,CERV!$A:$A,C1624,CERV!$G:$G,D1624),
IF(AND(A1624="Cancer Screening for CKD patients", E1624="Utilization Rate (per 100,000 patients)"),
SUMIFS(CANSCRN!$D:$D,CANSCRN!$A:$A,C1624,CANSCRN!$G:$G,D1624),
IF(AND(A1624="PSA Testing", E1624="Cost per service ($USD)"),
SUMIFS(PSA!$E:$E,PSA!$A:$A,C1624,PSA!$G:$G,D1624),
IF(AND(A1624="Colorectal Cancer Screening", E1624="Cost per service ($USD)"),
SUMIFS(COL!$E:$E,COL!$A:$A,C1624,COL!$G:$G,D1624),
IF(AND(A1624="Cervical Cancer Screening", E1624="Cost per service ($USD)"),
SUMIFS(CERV!$E:$E,CERV!$A:$A,C1624,CERV!$G:$G,D1624),
IF(AND(A1624="Cancer Screening for CKD patients", E1624="Cost per service ($USD)"),
SUMIFS(CANSCRN!$E:$E,CANSCRN!$A:$A,C1624,CANSCRN!$G:$G,D1624),
IF(AND(A1624="PSA Testing", E1624="Total Expenditure ($USD per 100,000 patients)"),
SUMIFS(PSA!$F:$F,PSA!$A:$A,C1624,PSA!$G:$G,D1624),
IF(AND(A1624="Colorectal Cancer Screening", E1624="Total Expenditure ($USD per 100,000 patients)"),
SUMIFS(COL!$F:$F,COL!$A:$A,C1624,COL!$G:$G,D1624),
IF(AND(A1624="Cervical Cancer Screening", E1624="Total Expenditure ($USD per 100,000 patients)"),
SUMIFS(CERV!$F:$F,CERV!$A:$A,C1624,CERV!$G:$G,D1624),
SUMIFS(CANSCRN!$F:$F,CANSCRN!$A:$A,C1624,CANSCRN!$G:$G,D1624))))))))))))</f>
        <v>4934.9584404934958</v>
      </c>
    </row>
    <row r="1625" spans="1:6" x14ac:dyDescent="0.2">
      <c r="A1625" s="24" t="s">
        <v>105</v>
      </c>
      <c r="B1625" s="24" t="s">
        <v>101</v>
      </c>
      <c r="C1625" s="24" t="s">
        <v>76</v>
      </c>
      <c r="D1625" s="24">
        <v>2015</v>
      </c>
      <c r="E1625" s="24" t="s">
        <v>102</v>
      </c>
      <c r="F1625">
        <f>IF(AND(A1625="PSA Testing", E1625= "Utilization Rate (per 100,000 patients)"),
SUMIFS(PSA!$D:$D,PSA!$A:$A,C1625,PSA!$G:$G,D1625),
IF(AND(A1625="Colorectal Cancer Screening", E1625="Utilization Rate (per 100,000 patients)"),
SUMIFS(COL!$D:$D,COL!$A:$A,C1625,COL!$G:$G, D1625),
IF(AND(A1625="Cervical Cancer Screening", E1625="Utilization Rate (per 100,000 patients)"),
SUMIFS(CERV!$D:$D,CERV!$A:$A,C1625,CERV!$G:$G,D1625),
IF(AND(A1625="Cancer Screening for CKD patients", E1625="Utilization Rate (per 100,000 patients)"),
SUMIFS(CANSCRN!$D:$D,CANSCRN!$A:$A,C1625,CANSCRN!$G:$G,D1625),
IF(AND(A1625="PSA Testing", E1625="Cost per service ($USD)"),
SUMIFS(PSA!$E:$E,PSA!$A:$A,C1625,PSA!$G:$G,D1625),
IF(AND(A1625="Colorectal Cancer Screening", E1625="Cost per service ($USD)"),
SUMIFS(COL!$E:$E,COL!$A:$A,C1625,COL!$G:$G,D1625),
IF(AND(A1625="Cervical Cancer Screening", E1625="Cost per service ($USD)"),
SUMIFS(CERV!$E:$E,CERV!$A:$A,C1625,CERV!$G:$G,D1625),
IF(AND(A1625="Cancer Screening for CKD patients", E1625="Cost per service ($USD)"),
SUMIFS(CANSCRN!$E:$E,CANSCRN!$A:$A,C1625,CANSCRN!$G:$G,D1625),
IF(AND(A1625="PSA Testing", E1625="Total Expenditure ($USD per 100,000 patients)"),
SUMIFS(PSA!$F:$F,PSA!$A:$A,C1625,PSA!$G:$G,D1625),
IF(AND(A1625="Colorectal Cancer Screening", E1625="Total Expenditure ($USD per 100,000 patients)"),
SUMIFS(COL!$F:$F,COL!$A:$A,C1625,COL!$G:$G,D1625),
IF(AND(A1625="Cervical Cancer Screening", E1625="Total Expenditure ($USD per 100,000 patients)"),
SUMIFS(CERV!$F:$F,CERV!$A:$A,C1625,CERV!$G:$G,D1625),
SUMIFS(CANSCRN!$F:$F,CANSCRN!$A:$A,C1625,CANSCRN!$G:$G,D1625))))))))))))</f>
        <v>4833.9011925042596</v>
      </c>
    </row>
    <row r="1626" spans="1:6" x14ac:dyDescent="0.2">
      <c r="A1626" s="24" t="s">
        <v>105</v>
      </c>
      <c r="B1626" s="24" t="s">
        <v>101</v>
      </c>
      <c r="C1626" s="24" t="s">
        <v>76</v>
      </c>
      <c r="D1626" s="24">
        <v>2016</v>
      </c>
      <c r="E1626" s="24" t="s">
        <v>102</v>
      </c>
      <c r="F1626">
        <f>IF(AND(A1626="PSA Testing", E1626= "Utilization Rate (per 100,000 patients)"),
SUMIFS(PSA!$D:$D,PSA!$A:$A,C1626,PSA!$G:$G,D1626),
IF(AND(A1626="Colorectal Cancer Screening", E1626="Utilization Rate (per 100,000 patients)"),
SUMIFS(COL!$D:$D,COL!$A:$A,C1626,COL!$G:$G, D1626),
IF(AND(A1626="Cervical Cancer Screening", E1626="Utilization Rate (per 100,000 patients)"),
SUMIFS(CERV!$D:$D,CERV!$A:$A,C1626,CERV!$G:$G,D1626),
IF(AND(A1626="Cancer Screening for CKD patients", E1626="Utilization Rate (per 100,000 patients)"),
SUMIFS(CANSCRN!$D:$D,CANSCRN!$A:$A,C1626,CANSCRN!$G:$G,D1626),
IF(AND(A1626="PSA Testing", E1626="Cost per service ($USD)"),
SUMIFS(PSA!$E:$E,PSA!$A:$A,C1626,PSA!$G:$G,D1626),
IF(AND(A1626="Colorectal Cancer Screening", E1626="Cost per service ($USD)"),
SUMIFS(COL!$E:$E,COL!$A:$A,C1626,COL!$G:$G,D1626),
IF(AND(A1626="Cervical Cancer Screening", E1626="Cost per service ($USD)"),
SUMIFS(CERV!$E:$E,CERV!$A:$A,C1626,CERV!$G:$G,D1626),
IF(AND(A1626="Cancer Screening for CKD patients", E1626="Cost per service ($USD)"),
SUMIFS(CANSCRN!$E:$E,CANSCRN!$A:$A,C1626,CANSCRN!$G:$G,D1626),
IF(AND(A1626="PSA Testing", E1626="Total Expenditure ($USD per 100,000 patients)"),
SUMIFS(PSA!$F:$F,PSA!$A:$A,C1626,PSA!$G:$G,D1626),
IF(AND(A1626="Colorectal Cancer Screening", E1626="Total Expenditure ($USD per 100,000 patients)"),
SUMIFS(COL!$F:$F,COL!$A:$A,C1626,COL!$G:$G,D1626),
IF(AND(A1626="Cervical Cancer Screening", E1626="Total Expenditure ($USD per 100,000 patients)"),
SUMIFS(CERV!$F:$F,CERV!$A:$A,C1626,CERV!$G:$G,D1626),
SUMIFS(CANSCRN!$F:$F,CANSCRN!$A:$A,C1626,CANSCRN!$G:$G,D1626))))))))))))</f>
        <v>4819.6027205981709</v>
      </c>
    </row>
    <row r="1627" spans="1:6" x14ac:dyDescent="0.2">
      <c r="A1627" s="24" t="s">
        <v>105</v>
      </c>
      <c r="B1627" s="24" t="s">
        <v>101</v>
      </c>
      <c r="C1627" s="24" t="s">
        <v>76</v>
      </c>
      <c r="D1627" s="24">
        <v>2017</v>
      </c>
      <c r="E1627" s="24" t="s">
        <v>102</v>
      </c>
      <c r="F1627">
        <f>IF(AND(A1627="PSA Testing", E1627= "Utilization Rate (per 100,000 patients)"),
SUMIFS(PSA!$D:$D,PSA!$A:$A,C1627,PSA!$G:$G,D1627),
IF(AND(A1627="Colorectal Cancer Screening", E1627="Utilization Rate (per 100,000 patients)"),
SUMIFS(COL!$D:$D,COL!$A:$A,C1627,COL!$G:$G, D1627),
IF(AND(A1627="Cervical Cancer Screening", E1627="Utilization Rate (per 100,000 patients)"),
SUMIFS(CERV!$D:$D,CERV!$A:$A,C1627,CERV!$G:$G,D1627),
IF(AND(A1627="Cancer Screening for CKD patients", E1627="Utilization Rate (per 100,000 patients)"),
SUMIFS(CANSCRN!$D:$D,CANSCRN!$A:$A,C1627,CANSCRN!$G:$G,D1627),
IF(AND(A1627="PSA Testing", E1627="Cost per service ($USD)"),
SUMIFS(PSA!$E:$E,PSA!$A:$A,C1627,PSA!$G:$G,D1627),
IF(AND(A1627="Colorectal Cancer Screening", E1627="Cost per service ($USD)"),
SUMIFS(COL!$E:$E,COL!$A:$A,C1627,COL!$G:$G,D1627),
IF(AND(A1627="Cervical Cancer Screening", E1627="Cost per service ($USD)"),
SUMIFS(CERV!$E:$E,CERV!$A:$A,C1627,CERV!$G:$G,D1627),
IF(AND(A1627="Cancer Screening for CKD patients", E1627="Cost per service ($USD)"),
SUMIFS(CANSCRN!$E:$E,CANSCRN!$A:$A,C1627,CANSCRN!$G:$G,D1627),
IF(AND(A1627="PSA Testing", E1627="Total Expenditure ($USD per 100,000 patients)"),
SUMIFS(PSA!$F:$F,PSA!$A:$A,C1627,PSA!$G:$G,D1627),
IF(AND(A1627="Colorectal Cancer Screening", E1627="Total Expenditure ($USD per 100,000 patients)"),
SUMIFS(COL!$F:$F,COL!$A:$A,C1627,COL!$G:$G,D1627),
IF(AND(A1627="Cervical Cancer Screening", E1627="Total Expenditure ($USD per 100,000 patients)"),
SUMIFS(CERV!$F:$F,CERV!$A:$A,C1627,CERV!$G:$G,D1627),
SUMIFS(CANSCRN!$F:$F,CANSCRN!$A:$A,C1627,CANSCRN!$G:$G,D1627))))))))))))</f>
        <v>4835.0424574265689</v>
      </c>
    </row>
    <row r="1628" spans="1:6" x14ac:dyDescent="0.2">
      <c r="A1628" s="24" t="s">
        <v>105</v>
      </c>
      <c r="B1628" s="24" t="s">
        <v>101</v>
      </c>
      <c r="C1628" s="24" t="s">
        <v>76</v>
      </c>
      <c r="D1628" s="24">
        <v>2018</v>
      </c>
      <c r="E1628" s="24" t="s">
        <v>102</v>
      </c>
      <c r="F1628">
        <f>IF(AND(A1628="PSA Testing", E1628= "Utilization Rate (per 100,000 patients)"),
SUMIFS(PSA!$D:$D,PSA!$A:$A,C1628,PSA!$G:$G,D1628),
IF(AND(A1628="Colorectal Cancer Screening", E1628="Utilization Rate (per 100,000 patients)"),
SUMIFS(COL!$D:$D,COL!$A:$A,C1628,COL!$G:$G, D1628),
IF(AND(A1628="Cervical Cancer Screening", E1628="Utilization Rate (per 100,000 patients)"),
SUMIFS(CERV!$D:$D,CERV!$A:$A,C1628,CERV!$G:$G,D1628),
IF(AND(A1628="Cancer Screening for CKD patients", E1628="Utilization Rate (per 100,000 patients)"),
SUMIFS(CANSCRN!$D:$D,CANSCRN!$A:$A,C1628,CANSCRN!$G:$G,D1628),
IF(AND(A1628="PSA Testing", E1628="Cost per service ($USD)"),
SUMIFS(PSA!$E:$E,PSA!$A:$A,C1628,PSA!$G:$G,D1628),
IF(AND(A1628="Colorectal Cancer Screening", E1628="Cost per service ($USD)"),
SUMIFS(COL!$E:$E,COL!$A:$A,C1628,COL!$G:$G,D1628),
IF(AND(A1628="Cervical Cancer Screening", E1628="Cost per service ($USD)"),
SUMIFS(CERV!$E:$E,CERV!$A:$A,C1628,CERV!$G:$G,D1628),
IF(AND(A1628="Cancer Screening for CKD patients", E1628="Cost per service ($USD)"),
SUMIFS(CANSCRN!$E:$E,CANSCRN!$A:$A,C1628,CANSCRN!$G:$G,D1628),
IF(AND(A1628="PSA Testing", E1628="Total Expenditure ($USD per 100,000 patients)"),
SUMIFS(PSA!$F:$F,PSA!$A:$A,C1628,PSA!$G:$G,D1628),
IF(AND(A1628="Colorectal Cancer Screening", E1628="Total Expenditure ($USD per 100,000 patients)"),
SUMIFS(COL!$F:$F,COL!$A:$A,C1628,COL!$G:$G,D1628),
IF(AND(A1628="Cervical Cancer Screening", E1628="Total Expenditure ($USD per 100,000 patients)"),
SUMIFS(CERV!$F:$F,CERV!$A:$A,C1628,CERV!$G:$G,D1628),
SUMIFS(CANSCRN!$F:$F,CANSCRN!$A:$A,C1628,CANSCRN!$G:$G,D1628))))))))))))</f>
        <v>4851.8935133108362</v>
      </c>
    </row>
    <row r="1629" spans="1:6" x14ac:dyDescent="0.2">
      <c r="A1629" s="24" t="s">
        <v>105</v>
      </c>
      <c r="B1629" s="24" t="s">
        <v>101</v>
      </c>
      <c r="C1629" s="24" t="s">
        <v>76</v>
      </c>
      <c r="D1629" s="24">
        <v>2019</v>
      </c>
      <c r="E1629" s="24" t="s">
        <v>102</v>
      </c>
      <c r="F1629">
        <f>IF(AND(A1629="PSA Testing", E1629= "Utilization Rate (per 100,000 patients)"),
SUMIFS(PSA!$D:$D,PSA!$A:$A,C1629,PSA!$G:$G,D1629),
IF(AND(A1629="Colorectal Cancer Screening", E1629="Utilization Rate (per 100,000 patients)"),
SUMIFS(COL!$D:$D,COL!$A:$A,C1629,COL!$G:$G, D1629),
IF(AND(A1629="Cervical Cancer Screening", E1629="Utilization Rate (per 100,000 patients)"),
SUMIFS(CERV!$D:$D,CERV!$A:$A,C1629,CERV!$G:$G,D1629),
IF(AND(A1629="Cancer Screening for CKD patients", E1629="Utilization Rate (per 100,000 patients)"),
SUMIFS(CANSCRN!$D:$D,CANSCRN!$A:$A,C1629,CANSCRN!$G:$G,D1629),
IF(AND(A1629="PSA Testing", E1629="Cost per service ($USD)"),
SUMIFS(PSA!$E:$E,PSA!$A:$A,C1629,PSA!$G:$G,D1629),
IF(AND(A1629="Colorectal Cancer Screening", E1629="Cost per service ($USD)"),
SUMIFS(COL!$E:$E,COL!$A:$A,C1629,COL!$G:$G,D1629),
IF(AND(A1629="Cervical Cancer Screening", E1629="Cost per service ($USD)"),
SUMIFS(CERV!$E:$E,CERV!$A:$A,C1629,CERV!$G:$G,D1629),
IF(AND(A1629="Cancer Screening for CKD patients", E1629="Cost per service ($USD)"),
SUMIFS(CANSCRN!$E:$E,CANSCRN!$A:$A,C1629,CANSCRN!$G:$G,D1629),
IF(AND(A1629="PSA Testing", E1629="Total Expenditure ($USD per 100,000 patients)"),
SUMIFS(PSA!$F:$F,PSA!$A:$A,C1629,PSA!$G:$G,D1629),
IF(AND(A1629="Colorectal Cancer Screening", E1629="Total Expenditure ($USD per 100,000 patients)"),
SUMIFS(COL!$F:$F,COL!$A:$A,C1629,COL!$G:$G,D1629),
IF(AND(A1629="Cervical Cancer Screening", E1629="Total Expenditure ($USD per 100,000 patients)"),
SUMIFS(CERV!$F:$F,CERV!$A:$A,C1629,CERV!$G:$G,D1629),
SUMIFS(CANSCRN!$F:$F,CANSCRN!$A:$A,C1629,CANSCRN!$G:$G,D1629))))))))))))</f>
        <v>4120.7723208500711</v>
      </c>
    </row>
    <row r="1630" spans="1:6" x14ac:dyDescent="0.2">
      <c r="A1630" s="24" t="s">
        <v>105</v>
      </c>
      <c r="B1630" s="24" t="s">
        <v>101</v>
      </c>
      <c r="C1630" s="24" t="s">
        <v>77</v>
      </c>
      <c r="D1630" s="24">
        <v>2009</v>
      </c>
      <c r="E1630" s="24" t="s">
        <v>102</v>
      </c>
      <c r="F1630">
        <f>IF(AND(A1630="PSA Testing", E1630= "Utilization Rate (per 100,000 patients)"),
SUMIFS(PSA!$D:$D,PSA!$A:$A,C1630,PSA!$G:$G,D1630),
IF(AND(A1630="Colorectal Cancer Screening", E1630="Utilization Rate (per 100,000 patients)"),
SUMIFS(COL!$D:$D,COL!$A:$A,C1630,COL!$G:$G, D1630),
IF(AND(A1630="Cervical Cancer Screening", E1630="Utilization Rate (per 100,000 patients)"),
SUMIFS(CERV!$D:$D,CERV!$A:$A,C1630,CERV!$G:$G,D1630),
IF(AND(A1630="Cancer Screening for CKD patients", E1630="Utilization Rate (per 100,000 patients)"),
SUMIFS(CANSCRN!$D:$D,CANSCRN!$A:$A,C1630,CANSCRN!$G:$G,D1630),
IF(AND(A1630="PSA Testing", E1630="Cost per service ($USD)"),
SUMIFS(PSA!$E:$E,PSA!$A:$A,C1630,PSA!$G:$G,D1630),
IF(AND(A1630="Colorectal Cancer Screening", E1630="Cost per service ($USD)"),
SUMIFS(COL!$E:$E,COL!$A:$A,C1630,COL!$G:$G,D1630),
IF(AND(A1630="Cervical Cancer Screening", E1630="Cost per service ($USD)"),
SUMIFS(CERV!$E:$E,CERV!$A:$A,C1630,CERV!$G:$G,D1630),
IF(AND(A1630="Cancer Screening for CKD patients", E1630="Cost per service ($USD)"),
SUMIFS(CANSCRN!$E:$E,CANSCRN!$A:$A,C1630,CANSCRN!$G:$G,D1630),
IF(AND(A1630="PSA Testing", E1630="Total Expenditure ($USD per 100,000 patients)"),
SUMIFS(PSA!$F:$F,PSA!$A:$A,C1630,PSA!$G:$G,D1630),
IF(AND(A1630="Colorectal Cancer Screening", E1630="Total Expenditure ($USD per 100,000 patients)"),
SUMIFS(COL!$F:$F,COL!$A:$A,C1630,COL!$G:$G,D1630),
IF(AND(A1630="Cervical Cancer Screening", E1630="Total Expenditure ($USD per 100,000 patients)"),
SUMIFS(CERV!$F:$F,CERV!$A:$A,C1630,CERV!$G:$G,D1630),
SUMIFS(CANSCRN!$F:$F,CANSCRN!$A:$A,C1630,CANSCRN!$G:$G,D1630))))))))))))</f>
        <v>5469.9537750385207</v>
      </c>
    </row>
    <row r="1631" spans="1:6" x14ac:dyDescent="0.2">
      <c r="A1631" s="24" t="s">
        <v>105</v>
      </c>
      <c r="B1631" s="24" t="s">
        <v>101</v>
      </c>
      <c r="C1631" s="24" t="s">
        <v>77</v>
      </c>
      <c r="D1631" s="24">
        <v>2010</v>
      </c>
      <c r="E1631" s="24" t="s">
        <v>102</v>
      </c>
      <c r="F1631">
        <f>IF(AND(A1631="PSA Testing", E1631= "Utilization Rate (per 100,000 patients)"),
SUMIFS(PSA!$D:$D,PSA!$A:$A,C1631,PSA!$G:$G,D1631),
IF(AND(A1631="Colorectal Cancer Screening", E1631="Utilization Rate (per 100,000 patients)"),
SUMIFS(COL!$D:$D,COL!$A:$A,C1631,COL!$G:$G, D1631),
IF(AND(A1631="Cervical Cancer Screening", E1631="Utilization Rate (per 100,000 patients)"),
SUMIFS(CERV!$D:$D,CERV!$A:$A,C1631,CERV!$G:$G,D1631),
IF(AND(A1631="Cancer Screening for CKD patients", E1631="Utilization Rate (per 100,000 patients)"),
SUMIFS(CANSCRN!$D:$D,CANSCRN!$A:$A,C1631,CANSCRN!$G:$G,D1631),
IF(AND(A1631="PSA Testing", E1631="Cost per service ($USD)"),
SUMIFS(PSA!$E:$E,PSA!$A:$A,C1631,PSA!$G:$G,D1631),
IF(AND(A1631="Colorectal Cancer Screening", E1631="Cost per service ($USD)"),
SUMIFS(COL!$E:$E,COL!$A:$A,C1631,COL!$G:$G,D1631),
IF(AND(A1631="Cervical Cancer Screening", E1631="Cost per service ($USD)"),
SUMIFS(CERV!$E:$E,CERV!$A:$A,C1631,CERV!$G:$G,D1631),
IF(AND(A1631="Cancer Screening for CKD patients", E1631="Cost per service ($USD)"),
SUMIFS(CANSCRN!$E:$E,CANSCRN!$A:$A,C1631,CANSCRN!$G:$G,D1631),
IF(AND(A1631="PSA Testing", E1631="Total Expenditure ($USD per 100,000 patients)"),
SUMIFS(PSA!$F:$F,PSA!$A:$A,C1631,PSA!$G:$G,D1631),
IF(AND(A1631="Colorectal Cancer Screening", E1631="Total Expenditure ($USD per 100,000 patients)"),
SUMIFS(COL!$F:$F,COL!$A:$A,C1631,COL!$G:$G,D1631),
IF(AND(A1631="Cervical Cancer Screening", E1631="Total Expenditure ($USD per 100,000 patients)"),
SUMIFS(CERV!$F:$F,CERV!$A:$A,C1631,CERV!$G:$G,D1631),
SUMIFS(CANSCRN!$F:$F,CANSCRN!$A:$A,C1631,CANSCRN!$G:$G,D1631))))))))))))</f>
        <v>6343.8438438438434</v>
      </c>
    </row>
    <row r="1632" spans="1:6" x14ac:dyDescent="0.2">
      <c r="A1632" s="24" t="s">
        <v>105</v>
      </c>
      <c r="B1632" s="24" t="s">
        <v>101</v>
      </c>
      <c r="C1632" s="24" t="s">
        <v>77</v>
      </c>
      <c r="D1632" s="24">
        <v>2011</v>
      </c>
      <c r="E1632" s="24" t="s">
        <v>102</v>
      </c>
      <c r="F1632">
        <f>IF(AND(A1632="PSA Testing", E1632= "Utilization Rate (per 100,000 patients)"),
SUMIFS(PSA!$D:$D,PSA!$A:$A,C1632,PSA!$G:$G,D1632),
IF(AND(A1632="Colorectal Cancer Screening", E1632="Utilization Rate (per 100,000 patients)"),
SUMIFS(COL!$D:$D,COL!$A:$A,C1632,COL!$G:$G, D1632),
IF(AND(A1632="Cervical Cancer Screening", E1632="Utilization Rate (per 100,000 patients)"),
SUMIFS(CERV!$D:$D,CERV!$A:$A,C1632,CERV!$G:$G,D1632),
IF(AND(A1632="Cancer Screening for CKD patients", E1632="Utilization Rate (per 100,000 patients)"),
SUMIFS(CANSCRN!$D:$D,CANSCRN!$A:$A,C1632,CANSCRN!$G:$G,D1632),
IF(AND(A1632="PSA Testing", E1632="Cost per service ($USD)"),
SUMIFS(PSA!$E:$E,PSA!$A:$A,C1632,PSA!$G:$G,D1632),
IF(AND(A1632="Colorectal Cancer Screening", E1632="Cost per service ($USD)"),
SUMIFS(COL!$E:$E,COL!$A:$A,C1632,COL!$G:$G,D1632),
IF(AND(A1632="Cervical Cancer Screening", E1632="Cost per service ($USD)"),
SUMIFS(CERV!$E:$E,CERV!$A:$A,C1632,CERV!$G:$G,D1632),
IF(AND(A1632="Cancer Screening for CKD patients", E1632="Cost per service ($USD)"),
SUMIFS(CANSCRN!$E:$E,CANSCRN!$A:$A,C1632,CANSCRN!$G:$G,D1632),
IF(AND(A1632="PSA Testing", E1632="Total Expenditure ($USD per 100,000 patients)"),
SUMIFS(PSA!$F:$F,PSA!$A:$A,C1632,PSA!$G:$G,D1632),
IF(AND(A1632="Colorectal Cancer Screening", E1632="Total Expenditure ($USD per 100,000 patients)"),
SUMIFS(COL!$F:$F,COL!$A:$A,C1632,COL!$G:$G,D1632),
IF(AND(A1632="Cervical Cancer Screening", E1632="Total Expenditure ($USD per 100,000 patients)"),
SUMIFS(CERV!$F:$F,CERV!$A:$A,C1632,CERV!$G:$G,D1632),
SUMIFS(CANSCRN!$F:$F,CANSCRN!$A:$A,C1632,CANSCRN!$G:$G,D1632))))))))))))</f>
        <v>6407.4650077760507</v>
      </c>
    </row>
    <row r="1633" spans="1:6" x14ac:dyDescent="0.2">
      <c r="A1633" s="24" t="s">
        <v>105</v>
      </c>
      <c r="B1633" s="24" t="s">
        <v>101</v>
      </c>
      <c r="C1633" s="24" t="s">
        <v>77</v>
      </c>
      <c r="D1633" s="24">
        <v>2012</v>
      </c>
      <c r="E1633" s="24" t="s">
        <v>102</v>
      </c>
      <c r="F1633">
        <f>IF(AND(A1633="PSA Testing", E1633= "Utilization Rate (per 100,000 patients)"),
SUMIFS(PSA!$D:$D,PSA!$A:$A,C1633,PSA!$G:$G,D1633),
IF(AND(A1633="Colorectal Cancer Screening", E1633="Utilization Rate (per 100,000 patients)"),
SUMIFS(COL!$D:$D,COL!$A:$A,C1633,COL!$G:$G, D1633),
IF(AND(A1633="Cervical Cancer Screening", E1633="Utilization Rate (per 100,000 patients)"),
SUMIFS(CERV!$D:$D,CERV!$A:$A,C1633,CERV!$G:$G,D1633),
IF(AND(A1633="Cancer Screening for CKD patients", E1633="Utilization Rate (per 100,000 patients)"),
SUMIFS(CANSCRN!$D:$D,CANSCRN!$A:$A,C1633,CANSCRN!$G:$G,D1633),
IF(AND(A1633="PSA Testing", E1633="Cost per service ($USD)"),
SUMIFS(PSA!$E:$E,PSA!$A:$A,C1633,PSA!$G:$G,D1633),
IF(AND(A1633="Colorectal Cancer Screening", E1633="Cost per service ($USD)"),
SUMIFS(COL!$E:$E,COL!$A:$A,C1633,COL!$G:$G,D1633),
IF(AND(A1633="Cervical Cancer Screening", E1633="Cost per service ($USD)"),
SUMIFS(CERV!$E:$E,CERV!$A:$A,C1633,CERV!$G:$G,D1633),
IF(AND(A1633="Cancer Screening for CKD patients", E1633="Cost per service ($USD)"),
SUMIFS(CANSCRN!$E:$E,CANSCRN!$A:$A,C1633,CANSCRN!$G:$G,D1633),
IF(AND(A1633="PSA Testing", E1633="Total Expenditure ($USD per 100,000 patients)"),
SUMIFS(PSA!$F:$F,PSA!$A:$A,C1633,PSA!$G:$G,D1633),
IF(AND(A1633="Colorectal Cancer Screening", E1633="Total Expenditure ($USD per 100,000 patients)"),
SUMIFS(COL!$F:$F,COL!$A:$A,C1633,COL!$G:$G,D1633),
IF(AND(A1633="Cervical Cancer Screening", E1633="Total Expenditure ($USD per 100,000 patients)"),
SUMIFS(CERV!$F:$F,CERV!$A:$A,C1633,CERV!$G:$G,D1633),
SUMIFS(CANSCRN!$F:$F,CANSCRN!$A:$A,C1633,CANSCRN!$G:$G,D1633))))))))))))</f>
        <v>4922.4054316197862</v>
      </c>
    </row>
    <row r="1634" spans="1:6" x14ac:dyDescent="0.2">
      <c r="A1634" s="24" t="s">
        <v>105</v>
      </c>
      <c r="B1634" s="24" t="s">
        <v>101</v>
      </c>
      <c r="C1634" s="24" t="s">
        <v>77</v>
      </c>
      <c r="D1634" s="24">
        <v>2013</v>
      </c>
      <c r="E1634" s="24" t="s">
        <v>102</v>
      </c>
      <c r="F1634">
        <f>IF(AND(A1634="PSA Testing", E1634= "Utilization Rate (per 100,000 patients)"),
SUMIFS(PSA!$D:$D,PSA!$A:$A,C1634,PSA!$G:$G,D1634),
IF(AND(A1634="Colorectal Cancer Screening", E1634="Utilization Rate (per 100,000 patients)"),
SUMIFS(COL!$D:$D,COL!$A:$A,C1634,COL!$G:$G, D1634),
IF(AND(A1634="Cervical Cancer Screening", E1634="Utilization Rate (per 100,000 patients)"),
SUMIFS(CERV!$D:$D,CERV!$A:$A,C1634,CERV!$G:$G,D1634),
IF(AND(A1634="Cancer Screening for CKD patients", E1634="Utilization Rate (per 100,000 patients)"),
SUMIFS(CANSCRN!$D:$D,CANSCRN!$A:$A,C1634,CANSCRN!$G:$G,D1634),
IF(AND(A1634="PSA Testing", E1634="Cost per service ($USD)"),
SUMIFS(PSA!$E:$E,PSA!$A:$A,C1634,PSA!$G:$G,D1634),
IF(AND(A1634="Colorectal Cancer Screening", E1634="Cost per service ($USD)"),
SUMIFS(COL!$E:$E,COL!$A:$A,C1634,COL!$G:$G,D1634),
IF(AND(A1634="Cervical Cancer Screening", E1634="Cost per service ($USD)"),
SUMIFS(CERV!$E:$E,CERV!$A:$A,C1634,CERV!$G:$G,D1634),
IF(AND(A1634="Cancer Screening for CKD patients", E1634="Cost per service ($USD)"),
SUMIFS(CANSCRN!$E:$E,CANSCRN!$A:$A,C1634,CANSCRN!$G:$G,D1634),
IF(AND(A1634="PSA Testing", E1634="Total Expenditure ($USD per 100,000 patients)"),
SUMIFS(PSA!$F:$F,PSA!$A:$A,C1634,PSA!$G:$G,D1634),
IF(AND(A1634="Colorectal Cancer Screening", E1634="Total Expenditure ($USD per 100,000 patients)"),
SUMIFS(COL!$F:$F,COL!$A:$A,C1634,COL!$G:$G,D1634),
IF(AND(A1634="Cervical Cancer Screening", E1634="Total Expenditure ($USD per 100,000 patients)"),
SUMIFS(CERV!$F:$F,CERV!$A:$A,C1634,CERV!$G:$G,D1634),
SUMIFS(CANSCRN!$F:$F,CANSCRN!$A:$A,C1634,CANSCRN!$G:$G,D1634))))))))))))</f>
        <v>3275.1562163326871</v>
      </c>
    </row>
    <row r="1635" spans="1:6" x14ac:dyDescent="0.2">
      <c r="A1635" s="24" t="s">
        <v>105</v>
      </c>
      <c r="B1635" s="24" t="s">
        <v>101</v>
      </c>
      <c r="C1635" s="24" t="s">
        <v>77</v>
      </c>
      <c r="D1635" s="24">
        <v>2014</v>
      </c>
      <c r="E1635" s="24" t="s">
        <v>102</v>
      </c>
      <c r="F1635">
        <f>IF(AND(A1635="PSA Testing", E1635= "Utilization Rate (per 100,000 patients)"),
SUMIFS(PSA!$D:$D,PSA!$A:$A,C1635,PSA!$G:$G,D1635),
IF(AND(A1635="Colorectal Cancer Screening", E1635="Utilization Rate (per 100,000 patients)"),
SUMIFS(COL!$D:$D,COL!$A:$A,C1635,COL!$G:$G, D1635),
IF(AND(A1635="Cervical Cancer Screening", E1635="Utilization Rate (per 100,000 patients)"),
SUMIFS(CERV!$D:$D,CERV!$A:$A,C1635,CERV!$G:$G,D1635),
IF(AND(A1635="Cancer Screening for CKD patients", E1635="Utilization Rate (per 100,000 patients)"),
SUMIFS(CANSCRN!$D:$D,CANSCRN!$A:$A,C1635,CANSCRN!$G:$G,D1635),
IF(AND(A1635="PSA Testing", E1635="Cost per service ($USD)"),
SUMIFS(PSA!$E:$E,PSA!$A:$A,C1635,PSA!$G:$G,D1635),
IF(AND(A1635="Colorectal Cancer Screening", E1635="Cost per service ($USD)"),
SUMIFS(COL!$E:$E,COL!$A:$A,C1635,COL!$G:$G,D1635),
IF(AND(A1635="Cervical Cancer Screening", E1635="Cost per service ($USD)"),
SUMIFS(CERV!$E:$E,CERV!$A:$A,C1635,CERV!$G:$G,D1635),
IF(AND(A1635="Cancer Screening for CKD patients", E1635="Cost per service ($USD)"),
SUMIFS(CANSCRN!$E:$E,CANSCRN!$A:$A,C1635,CANSCRN!$G:$G,D1635),
IF(AND(A1635="PSA Testing", E1635="Total Expenditure ($USD per 100,000 patients)"),
SUMIFS(PSA!$F:$F,PSA!$A:$A,C1635,PSA!$G:$G,D1635),
IF(AND(A1635="Colorectal Cancer Screening", E1635="Total Expenditure ($USD per 100,000 patients)"),
SUMIFS(COL!$F:$F,COL!$A:$A,C1635,COL!$G:$G,D1635),
IF(AND(A1635="Cervical Cancer Screening", E1635="Total Expenditure ($USD per 100,000 patients)"),
SUMIFS(CERV!$F:$F,CERV!$A:$A,C1635,CERV!$G:$G,D1635),
SUMIFS(CANSCRN!$F:$F,CANSCRN!$A:$A,C1635,CANSCRN!$G:$G,D1635))))))))))))</f>
        <v>3420.7240948813987</v>
      </c>
    </row>
    <row r="1636" spans="1:6" x14ac:dyDescent="0.2">
      <c r="A1636" s="24" t="s">
        <v>105</v>
      </c>
      <c r="B1636" s="24" t="s">
        <v>101</v>
      </c>
      <c r="C1636" s="24" t="s">
        <v>77</v>
      </c>
      <c r="D1636" s="24">
        <v>2015</v>
      </c>
      <c r="E1636" s="24" t="s">
        <v>102</v>
      </c>
      <c r="F1636">
        <f>IF(AND(A1636="PSA Testing", E1636= "Utilization Rate (per 100,000 patients)"),
SUMIFS(PSA!$D:$D,PSA!$A:$A,C1636,PSA!$G:$G,D1636),
IF(AND(A1636="Colorectal Cancer Screening", E1636="Utilization Rate (per 100,000 patients)"),
SUMIFS(COL!$D:$D,COL!$A:$A,C1636,COL!$G:$G, D1636),
IF(AND(A1636="Cervical Cancer Screening", E1636="Utilization Rate (per 100,000 patients)"),
SUMIFS(CERV!$D:$D,CERV!$A:$A,C1636,CERV!$G:$G,D1636),
IF(AND(A1636="Cancer Screening for CKD patients", E1636="Utilization Rate (per 100,000 patients)"),
SUMIFS(CANSCRN!$D:$D,CANSCRN!$A:$A,C1636,CANSCRN!$G:$G,D1636),
IF(AND(A1636="PSA Testing", E1636="Cost per service ($USD)"),
SUMIFS(PSA!$E:$E,PSA!$A:$A,C1636,PSA!$G:$G,D1636),
IF(AND(A1636="Colorectal Cancer Screening", E1636="Cost per service ($USD)"),
SUMIFS(COL!$E:$E,COL!$A:$A,C1636,COL!$G:$G,D1636),
IF(AND(A1636="Cervical Cancer Screening", E1636="Cost per service ($USD)"),
SUMIFS(CERV!$E:$E,CERV!$A:$A,C1636,CERV!$G:$G,D1636),
IF(AND(A1636="Cancer Screening for CKD patients", E1636="Cost per service ($USD)"),
SUMIFS(CANSCRN!$E:$E,CANSCRN!$A:$A,C1636,CANSCRN!$G:$G,D1636),
IF(AND(A1636="PSA Testing", E1636="Total Expenditure ($USD per 100,000 patients)"),
SUMIFS(PSA!$F:$F,PSA!$A:$A,C1636,PSA!$G:$G,D1636),
IF(AND(A1636="Colorectal Cancer Screening", E1636="Total Expenditure ($USD per 100,000 patients)"),
SUMIFS(COL!$F:$F,COL!$A:$A,C1636,COL!$G:$G,D1636),
IF(AND(A1636="Cervical Cancer Screening", E1636="Total Expenditure ($USD per 100,000 patients)"),
SUMIFS(CERV!$F:$F,CERV!$A:$A,C1636,CERV!$G:$G,D1636),
SUMIFS(CANSCRN!$F:$F,CANSCRN!$A:$A,C1636,CANSCRN!$G:$G,D1636))))))))))))</f>
        <v>3173.7346101231192</v>
      </c>
    </row>
    <row r="1637" spans="1:6" x14ac:dyDescent="0.2">
      <c r="A1637" s="24" t="s">
        <v>105</v>
      </c>
      <c r="B1637" s="24" t="s">
        <v>101</v>
      </c>
      <c r="C1637" s="24" t="s">
        <v>77</v>
      </c>
      <c r="D1637" s="24">
        <v>2016</v>
      </c>
      <c r="E1637" s="24" t="s">
        <v>102</v>
      </c>
      <c r="F1637">
        <f>IF(AND(A1637="PSA Testing", E1637= "Utilization Rate (per 100,000 patients)"),
SUMIFS(PSA!$D:$D,PSA!$A:$A,C1637,PSA!$G:$G,D1637),
IF(AND(A1637="Colorectal Cancer Screening", E1637="Utilization Rate (per 100,000 patients)"),
SUMIFS(COL!$D:$D,COL!$A:$A,C1637,COL!$G:$G, D1637),
IF(AND(A1637="Cervical Cancer Screening", E1637="Utilization Rate (per 100,000 patients)"),
SUMIFS(CERV!$D:$D,CERV!$A:$A,C1637,CERV!$G:$G,D1637),
IF(AND(A1637="Cancer Screening for CKD patients", E1637="Utilization Rate (per 100,000 patients)"),
SUMIFS(CANSCRN!$D:$D,CANSCRN!$A:$A,C1637,CANSCRN!$G:$G,D1637),
IF(AND(A1637="PSA Testing", E1637="Cost per service ($USD)"),
SUMIFS(PSA!$E:$E,PSA!$A:$A,C1637,PSA!$G:$G,D1637),
IF(AND(A1637="Colorectal Cancer Screening", E1637="Cost per service ($USD)"),
SUMIFS(COL!$E:$E,COL!$A:$A,C1637,COL!$G:$G,D1637),
IF(AND(A1637="Cervical Cancer Screening", E1637="Cost per service ($USD)"),
SUMIFS(CERV!$E:$E,CERV!$A:$A,C1637,CERV!$G:$G,D1637),
IF(AND(A1637="Cancer Screening for CKD patients", E1637="Cost per service ($USD)"),
SUMIFS(CANSCRN!$E:$E,CANSCRN!$A:$A,C1637,CANSCRN!$G:$G,D1637),
IF(AND(A1637="PSA Testing", E1637="Total Expenditure ($USD per 100,000 patients)"),
SUMIFS(PSA!$F:$F,PSA!$A:$A,C1637,PSA!$G:$G,D1637),
IF(AND(A1637="Colorectal Cancer Screening", E1637="Total Expenditure ($USD per 100,000 patients)"),
SUMIFS(COL!$F:$F,COL!$A:$A,C1637,COL!$G:$G,D1637),
IF(AND(A1637="Cervical Cancer Screening", E1637="Total Expenditure ($USD per 100,000 patients)"),
SUMIFS(CERV!$F:$F,CERV!$A:$A,C1637,CERV!$G:$G,D1637),
SUMIFS(CANSCRN!$F:$F,CANSCRN!$A:$A,C1637,CANSCRN!$G:$G,D1637))))))))))))</f>
        <v>2955.2238805970151</v>
      </c>
    </row>
    <row r="1638" spans="1:6" x14ac:dyDescent="0.2">
      <c r="A1638" s="24" t="s">
        <v>105</v>
      </c>
      <c r="B1638" s="24" t="s">
        <v>101</v>
      </c>
      <c r="C1638" s="24" t="s">
        <v>77</v>
      </c>
      <c r="D1638" s="24">
        <v>2017</v>
      </c>
      <c r="E1638" s="24" t="s">
        <v>102</v>
      </c>
      <c r="F1638">
        <f>IF(AND(A1638="PSA Testing", E1638= "Utilization Rate (per 100,000 patients)"),
SUMIFS(PSA!$D:$D,PSA!$A:$A,C1638,PSA!$G:$G,D1638),
IF(AND(A1638="Colorectal Cancer Screening", E1638="Utilization Rate (per 100,000 patients)"),
SUMIFS(COL!$D:$D,COL!$A:$A,C1638,COL!$G:$G, D1638),
IF(AND(A1638="Cervical Cancer Screening", E1638="Utilization Rate (per 100,000 patients)"),
SUMIFS(CERV!$D:$D,CERV!$A:$A,C1638,CERV!$G:$G,D1638),
IF(AND(A1638="Cancer Screening for CKD patients", E1638="Utilization Rate (per 100,000 patients)"),
SUMIFS(CANSCRN!$D:$D,CANSCRN!$A:$A,C1638,CANSCRN!$G:$G,D1638),
IF(AND(A1638="PSA Testing", E1638="Cost per service ($USD)"),
SUMIFS(PSA!$E:$E,PSA!$A:$A,C1638,PSA!$G:$G,D1638),
IF(AND(A1638="Colorectal Cancer Screening", E1638="Cost per service ($USD)"),
SUMIFS(COL!$E:$E,COL!$A:$A,C1638,COL!$G:$G,D1638),
IF(AND(A1638="Cervical Cancer Screening", E1638="Cost per service ($USD)"),
SUMIFS(CERV!$E:$E,CERV!$A:$A,C1638,CERV!$G:$G,D1638),
IF(AND(A1638="Cancer Screening for CKD patients", E1638="Cost per service ($USD)"),
SUMIFS(CANSCRN!$E:$E,CANSCRN!$A:$A,C1638,CANSCRN!$G:$G,D1638),
IF(AND(A1638="PSA Testing", E1638="Total Expenditure ($USD per 100,000 patients)"),
SUMIFS(PSA!$F:$F,PSA!$A:$A,C1638,PSA!$G:$G,D1638),
IF(AND(A1638="Colorectal Cancer Screening", E1638="Total Expenditure ($USD per 100,000 patients)"),
SUMIFS(COL!$F:$F,COL!$A:$A,C1638,COL!$G:$G,D1638),
IF(AND(A1638="Cervical Cancer Screening", E1638="Total Expenditure ($USD per 100,000 patients)"),
SUMIFS(CERV!$F:$F,CERV!$A:$A,C1638,CERV!$G:$G,D1638),
SUMIFS(CANSCRN!$F:$F,CANSCRN!$A:$A,C1638,CANSCRN!$G:$G,D1638))))))))))))</f>
        <v>2218.7004754358163</v>
      </c>
    </row>
    <row r="1639" spans="1:6" x14ac:dyDescent="0.2">
      <c r="A1639" s="24" t="s">
        <v>105</v>
      </c>
      <c r="B1639" s="24" t="s">
        <v>101</v>
      </c>
      <c r="C1639" s="24" t="s">
        <v>77</v>
      </c>
      <c r="D1639" s="24">
        <v>2018</v>
      </c>
      <c r="E1639" s="24" t="s">
        <v>102</v>
      </c>
      <c r="F1639">
        <f>IF(AND(A1639="PSA Testing", E1639= "Utilization Rate (per 100,000 patients)"),
SUMIFS(PSA!$D:$D,PSA!$A:$A,C1639,PSA!$G:$G,D1639),
IF(AND(A1639="Colorectal Cancer Screening", E1639="Utilization Rate (per 100,000 patients)"),
SUMIFS(COL!$D:$D,COL!$A:$A,C1639,COL!$G:$G, D1639),
IF(AND(A1639="Cervical Cancer Screening", E1639="Utilization Rate (per 100,000 patients)"),
SUMIFS(CERV!$D:$D,CERV!$A:$A,C1639,CERV!$G:$G,D1639),
IF(AND(A1639="Cancer Screening for CKD patients", E1639="Utilization Rate (per 100,000 patients)"),
SUMIFS(CANSCRN!$D:$D,CANSCRN!$A:$A,C1639,CANSCRN!$G:$G,D1639),
IF(AND(A1639="PSA Testing", E1639="Cost per service ($USD)"),
SUMIFS(PSA!$E:$E,PSA!$A:$A,C1639,PSA!$G:$G,D1639),
IF(AND(A1639="Colorectal Cancer Screening", E1639="Cost per service ($USD)"),
SUMIFS(COL!$E:$E,COL!$A:$A,C1639,COL!$G:$G,D1639),
IF(AND(A1639="Cervical Cancer Screening", E1639="Cost per service ($USD)"),
SUMIFS(CERV!$E:$E,CERV!$A:$A,C1639,CERV!$G:$G,D1639),
IF(AND(A1639="Cancer Screening for CKD patients", E1639="Cost per service ($USD)"),
SUMIFS(CANSCRN!$E:$E,CANSCRN!$A:$A,C1639,CANSCRN!$G:$G,D1639),
IF(AND(A1639="PSA Testing", E1639="Total Expenditure ($USD per 100,000 patients)"),
SUMIFS(PSA!$F:$F,PSA!$A:$A,C1639,PSA!$G:$G,D1639),
IF(AND(A1639="Colorectal Cancer Screening", E1639="Total Expenditure ($USD per 100,000 patients)"),
SUMIFS(COL!$F:$F,COL!$A:$A,C1639,COL!$G:$G,D1639),
IF(AND(A1639="Cervical Cancer Screening", E1639="Total Expenditure ($USD per 100,000 patients)"),
SUMIFS(CERV!$F:$F,CERV!$A:$A,C1639,CERV!$G:$G,D1639),
SUMIFS(CANSCRN!$F:$F,CANSCRN!$A:$A,C1639,CANSCRN!$G:$G,D1639))))))))))))</f>
        <v>2194.9078138718173</v>
      </c>
    </row>
    <row r="1640" spans="1:6" x14ac:dyDescent="0.2">
      <c r="A1640" s="24" t="s">
        <v>105</v>
      </c>
      <c r="B1640" s="24" t="s">
        <v>101</v>
      </c>
      <c r="C1640" s="24" t="s">
        <v>77</v>
      </c>
      <c r="D1640" s="24">
        <v>2019</v>
      </c>
      <c r="E1640" s="24" t="s">
        <v>102</v>
      </c>
      <c r="F1640">
        <f>IF(AND(A1640="PSA Testing", E1640= "Utilization Rate (per 100,000 patients)"),
SUMIFS(PSA!$D:$D,PSA!$A:$A,C1640,PSA!$G:$G,D1640),
IF(AND(A1640="Colorectal Cancer Screening", E1640="Utilization Rate (per 100,000 patients)"),
SUMIFS(COL!$D:$D,COL!$A:$A,C1640,COL!$G:$G, D1640),
IF(AND(A1640="Cervical Cancer Screening", E1640="Utilization Rate (per 100,000 patients)"),
SUMIFS(CERV!$D:$D,CERV!$A:$A,C1640,CERV!$G:$G,D1640),
IF(AND(A1640="Cancer Screening for CKD patients", E1640="Utilization Rate (per 100,000 patients)"),
SUMIFS(CANSCRN!$D:$D,CANSCRN!$A:$A,C1640,CANSCRN!$G:$G,D1640),
IF(AND(A1640="PSA Testing", E1640="Cost per service ($USD)"),
SUMIFS(PSA!$E:$E,PSA!$A:$A,C1640,PSA!$G:$G,D1640),
IF(AND(A1640="Colorectal Cancer Screening", E1640="Cost per service ($USD)"),
SUMIFS(COL!$E:$E,COL!$A:$A,C1640,COL!$G:$G,D1640),
IF(AND(A1640="Cervical Cancer Screening", E1640="Cost per service ($USD)"),
SUMIFS(CERV!$E:$E,CERV!$A:$A,C1640,CERV!$G:$G,D1640),
IF(AND(A1640="Cancer Screening for CKD patients", E1640="Cost per service ($USD)"),
SUMIFS(CANSCRN!$E:$E,CANSCRN!$A:$A,C1640,CANSCRN!$G:$G,D1640),
IF(AND(A1640="PSA Testing", E1640="Total Expenditure ($USD per 100,000 patients)"),
SUMIFS(PSA!$F:$F,PSA!$A:$A,C1640,PSA!$G:$G,D1640),
IF(AND(A1640="Colorectal Cancer Screening", E1640="Total Expenditure ($USD per 100,000 patients)"),
SUMIFS(COL!$F:$F,COL!$A:$A,C1640,COL!$G:$G,D1640),
IF(AND(A1640="Cervical Cancer Screening", E1640="Total Expenditure ($USD per 100,000 patients)"),
SUMIFS(CERV!$F:$F,CERV!$A:$A,C1640,CERV!$G:$G,D1640),
SUMIFS(CANSCRN!$F:$F,CANSCRN!$A:$A,C1640,CANSCRN!$G:$G,D1640))))))))))))</f>
        <v>1772.7187908191825</v>
      </c>
    </row>
    <row r="1641" spans="1:6" x14ac:dyDescent="0.2">
      <c r="A1641" s="24" t="s">
        <v>105</v>
      </c>
      <c r="B1641" s="24" t="s">
        <v>101</v>
      </c>
      <c r="C1641" s="24" t="s">
        <v>78</v>
      </c>
      <c r="D1641" s="24">
        <v>2009</v>
      </c>
      <c r="E1641" s="24" t="s">
        <v>102</v>
      </c>
      <c r="F1641">
        <f>IF(AND(A1641="PSA Testing", E1641= "Utilization Rate (per 100,000 patients)"),
SUMIFS(PSA!$D:$D,PSA!$A:$A,C1641,PSA!$G:$G,D1641),
IF(AND(A1641="Colorectal Cancer Screening", E1641="Utilization Rate (per 100,000 patients)"),
SUMIFS(COL!$D:$D,COL!$A:$A,C1641,COL!$G:$G, D1641),
IF(AND(A1641="Cervical Cancer Screening", E1641="Utilization Rate (per 100,000 patients)"),
SUMIFS(CERV!$D:$D,CERV!$A:$A,C1641,CERV!$G:$G,D1641),
IF(AND(A1641="Cancer Screening for CKD patients", E1641="Utilization Rate (per 100,000 patients)"),
SUMIFS(CANSCRN!$D:$D,CANSCRN!$A:$A,C1641,CANSCRN!$G:$G,D1641),
IF(AND(A1641="PSA Testing", E1641="Cost per service ($USD)"),
SUMIFS(PSA!$E:$E,PSA!$A:$A,C1641,PSA!$G:$G,D1641),
IF(AND(A1641="Colorectal Cancer Screening", E1641="Cost per service ($USD)"),
SUMIFS(COL!$E:$E,COL!$A:$A,C1641,COL!$G:$G,D1641),
IF(AND(A1641="Cervical Cancer Screening", E1641="Cost per service ($USD)"),
SUMIFS(CERV!$E:$E,CERV!$A:$A,C1641,CERV!$G:$G,D1641),
IF(AND(A1641="Cancer Screening for CKD patients", E1641="Cost per service ($USD)"),
SUMIFS(CANSCRN!$E:$E,CANSCRN!$A:$A,C1641,CANSCRN!$G:$G,D1641),
IF(AND(A1641="PSA Testing", E1641="Total Expenditure ($USD per 100,000 patients)"),
SUMIFS(PSA!$F:$F,PSA!$A:$A,C1641,PSA!$G:$G,D1641),
IF(AND(A1641="Colorectal Cancer Screening", E1641="Total Expenditure ($USD per 100,000 patients)"),
SUMIFS(COL!$F:$F,COL!$A:$A,C1641,COL!$G:$G,D1641),
IF(AND(A1641="Cervical Cancer Screening", E1641="Total Expenditure ($USD per 100,000 patients)"),
SUMIFS(CERV!$F:$F,CERV!$A:$A,C1641,CERV!$G:$G,D1641),
SUMIFS(CANSCRN!$F:$F,CANSCRN!$A:$A,C1641,CANSCRN!$G:$G,D1641))))))))))))</f>
        <v>6906.9069069069064</v>
      </c>
    </row>
    <row r="1642" spans="1:6" x14ac:dyDescent="0.2">
      <c r="A1642" s="24" t="s">
        <v>105</v>
      </c>
      <c r="B1642" s="24" t="s">
        <v>101</v>
      </c>
      <c r="C1642" s="24" t="s">
        <v>78</v>
      </c>
      <c r="D1642" s="24">
        <v>2010</v>
      </c>
      <c r="E1642" s="24" t="s">
        <v>102</v>
      </c>
      <c r="F1642">
        <f>IF(AND(A1642="PSA Testing", E1642= "Utilization Rate (per 100,000 patients)"),
SUMIFS(PSA!$D:$D,PSA!$A:$A,C1642,PSA!$G:$G,D1642),
IF(AND(A1642="Colorectal Cancer Screening", E1642="Utilization Rate (per 100,000 patients)"),
SUMIFS(COL!$D:$D,COL!$A:$A,C1642,COL!$G:$G, D1642),
IF(AND(A1642="Cervical Cancer Screening", E1642="Utilization Rate (per 100,000 patients)"),
SUMIFS(CERV!$D:$D,CERV!$A:$A,C1642,CERV!$G:$G,D1642),
IF(AND(A1642="Cancer Screening for CKD patients", E1642="Utilization Rate (per 100,000 patients)"),
SUMIFS(CANSCRN!$D:$D,CANSCRN!$A:$A,C1642,CANSCRN!$G:$G,D1642),
IF(AND(A1642="PSA Testing", E1642="Cost per service ($USD)"),
SUMIFS(PSA!$E:$E,PSA!$A:$A,C1642,PSA!$G:$G,D1642),
IF(AND(A1642="Colorectal Cancer Screening", E1642="Cost per service ($USD)"),
SUMIFS(COL!$E:$E,COL!$A:$A,C1642,COL!$G:$G,D1642),
IF(AND(A1642="Cervical Cancer Screening", E1642="Cost per service ($USD)"),
SUMIFS(CERV!$E:$E,CERV!$A:$A,C1642,CERV!$G:$G,D1642),
IF(AND(A1642="Cancer Screening for CKD patients", E1642="Cost per service ($USD)"),
SUMIFS(CANSCRN!$E:$E,CANSCRN!$A:$A,C1642,CANSCRN!$G:$G,D1642),
IF(AND(A1642="PSA Testing", E1642="Total Expenditure ($USD per 100,000 patients)"),
SUMIFS(PSA!$F:$F,PSA!$A:$A,C1642,PSA!$G:$G,D1642),
IF(AND(A1642="Colorectal Cancer Screening", E1642="Total Expenditure ($USD per 100,000 patients)"),
SUMIFS(COL!$F:$F,COL!$A:$A,C1642,COL!$G:$G,D1642),
IF(AND(A1642="Cervical Cancer Screening", E1642="Total Expenditure ($USD per 100,000 patients)"),
SUMIFS(CERV!$F:$F,CERV!$A:$A,C1642,CERV!$G:$G,D1642),
SUMIFS(CANSCRN!$F:$F,CANSCRN!$A:$A,C1642,CANSCRN!$G:$G,D1642))))))))))))</f>
        <v>6288.1634570220767</v>
      </c>
    </row>
    <row r="1643" spans="1:6" x14ac:dyDescent="0.2">
      <c r="A1643" s="24" t="s">
        <v>105</v>
      </c>
      <c r="B1643" s="24" t="s">
        <v>101</v>
      </c>
      <c r="C1643" s="24" t="s">
        <v>78</v>
      </c>
      <c r="D1643" s="24">
        <v>2011</v>
      </c>
      <c r="E1643" s="24" t="s">
        <v>102</v>
      </c>
      <c r="F1643">
        <f>IF(AND(A1643="PSA Testing", E1643= "Utilization Rate (per 100,000 patients)"),
SUMIFS(PSA!$D:$D,PSA!$A:$A,C1643,PSA!$G:$G,D1643),
IF(AND(A1643="Colorectal Cancer Screening", E1643="Utilization Rate (per 100,000 patients)"),
SUMIFS(COL!$D:$D,COL!$A:$A,C1643,COL!$G:$G, D1643),
IF(AND(A1643="Cervical Cancer Screening", E1643="Utilization Rate (per 100,000 patients)"),
SUMIFS(CERV!$D:$D,CERV!$A:$A,C1643,CERV!$G:$G,D1643),
IF(AND(A1643="Cancer Screening for CKD patients", E1643="Utilization Rate (per 100,000 patients)"),
SUMIFS(CANSCRN!$D:$D,CANSCRN!$A:$A,C1643,CANSCRN!$G:$G,D1643),
IF(AND(A1643="PSA Testing", E1643="Cost per service ($USD)"),
SUMIFS(PSA!$E:$E,PSA!$A:$A,C1643,PSA!$G:$G,D1643),
IF(AND(A1643="Colorectal Cancer Screening", E1643="Cost per service ($USD)"),
SUMIFS(COL!$E:$E,COL!$A:$A,C1643,COL!$G:$G,D1643),
IF(AND(A1643="Cervical Cancer Screening", E1643="Cost per service ($USD)"),
SUMIFS(CERV!$E:$E,CERV!$A:$A,C1643,CERV!$G:$G,D1643),
IF(AND(A1643="Cancer Screening for CKD patients", E1643="Cost per service ($USD)"),
SUMIFS(CANSCRN!$E:$E,CANSCRN!$A:$A,C1643,CANSCRN!$G:$G,D1643),
IF(AND(A1643="PSA Testing", E1643="Total Expenditure ($USD per 100,000 patients)"),
SUMIFS(PSA!$F:$F,PSA!$A:$A,C1643,PSA!$G:$G,D1643),
IF(AND(A1643="Colorectal Cancer Screening", E1643="Total Expenditure ($USD per 100,000 patients)"),
SUMIFS(COL!$F:$F,COL!$A:$A,C1643,COL!$G:$G,D1643),
IF(AND(A1643="Cervical Cancer Screening", E1643="Total Expenditure ($USD per 100,000 patients)"),
SUMIFS(CERV!$F:$F,CERV!$A:$A,C1643,CERV!$G:$G,D1643),
SUMIFS(CANSCRN!$F:$F,CANSCRN!$A:$A,C1643,CANSCRN!$G:$G,D1643))))))))))))</f>
        <v>5791.121229368242</v>
      </c>
    </row>
    <row r="1644" spans="1:6" x14ac:dyDescent="0.2">
      <c r="A1644" s="24" t="s">
        <v>105</v>
      </c>
      <c r="B1644" s="24" t="s">
        <v>101</v>
      </c>
      <c r="C1644" s="24" t="s">
        <v>78</v>
      </c>
      <c r="D1644" s="24">
        <v>2012</v>
      </c>
      <c r="E1644" s="24" t="s">
        <v>102</v>
      </c>
      <c r="F1644">
        <f>IF(AND(A1644="PSA Testing", E1644= "Utilization Rate (per 100,000 patients)"),
SUMIFS(PSA!$D:$D,PSA!$A:$A,C1644,PSA!$G:$G,D1644),
IF(AND(A1644="Colorectal Cancer Screening", E1644="Utilization Rate (per 100,000 patients)"),
SUMIFS(COL!$D:$D,COL!$A:$A,C1644,COL!$G:$G, D1644),
IF(AND(A1644="Cervical Cancer Screening", E1644="Utilization Rate (per 100,000 patients)"),
SUMIFS(CERV!$D:$D,CERV!$A:$A,C1644,CERV!$G:$G,D1644),
IF(AND(A1644="Cancer Screening for CKD patients", E1644="Utilization Rate (per 100,000 patients)"),
SUMIFS(CANSCRN!$D:$D,CANSCRN!$A:$A,C1644,CANSCRN!$G:$G,D1644),
IF(AND(A1644="PSA Testing", E1644="Cost per service ($USD)"),
SUMIFS(PSA!$E:$E,PSA!$A:$A,C1644,PSA!$G:$G,D1644),
IF(AND(A1644="Colorectal Cancer Screening", E1644="Cost per service ($USD)"),
SUMIFS(COL!$E:$E,COL!$A:$A,C1644,COL!$G:$G,D1644),
IF(AND(A1644="Cervical Cancer Screening", E1644="Cost per service ($USD)"),
SUMIFS(CERV!$E:$E,CERV!$A:$A,C1644,CERV!$G:$G,D1644),
IF(AND(A1644="Cancer Screening for CKD patients", E1644="Cost per service ($USD)"),
SUMIFS(CANSCRN!$E:$E,CANSCRN!$A:$A,C1644,CANSCRN!$G:$G,D1644),
IF(AND(A1644="PSA Testing", E1644="Total Expenditure ($USD per 100,000 patients)"),
SUMIFS(PSA!$F:$F,PSA!$A:$A,C1644,PSA!$G:$G,D1644),
IF(AND(A1644="Colorectal Cancer Screening", E1644="Total Expenditure ($USD per 100,000 patients)"),
SUMIFS(COL!$F:$F,COL!$A:$A,C1644,COL!$G:$G,D1644),
IF(AND(A1644="Cervical Cancer Screening", E1644="Total Expenditure ($USD per 100,000 patients)"),
SUMIFS(CERV!$F:$F,CERV!$A:$A,C1644,CERV!$G:$G,D1644),
SUMIFS(CANSCRN!$F:$F,CANSCRN!$A:$A,C1644,CANSCRN!$G:$G,D1644))))))))))))</f>
        <v>4624.1554054054059</v>
      </c>
    </row>
    <row r="1645" spans="1:6" x14ac:dyDescent="0.2">
      <c r="A1645" s="24" t="s">
        <v>105</v>
      </c>
      <c r="B1645" s="24" t="s">
        <v>101</v>
      </c>
      <c r="C1645" s="24" t="s">
        <v>78</v>
      </c>
      <c r="D1645" s="24">
        <v>2013</v>
      </c>
      <c r="E1645" s="24" t="s">
        <v>102</v>
      </c>
      <c r="F1645">
        <f>IF(AND(A1645="PSA Testing", E1645= "Utilization Rate (per 100,000 patients)"),
SUMIFS(PSA!$D:$D,PSA!$A:$A,C1645,PSA!$G:$G,D1645),
IF(AND(A1645="Colorectal Cancer Screening", E1645="Utilization Rate (per 100,000 patients)"),
SUMIFS(COL!$D:$D,COL!$A:$A,C1645,COL!$G:$G, D1645),
IF(AND(A1645="Cervical Cancer Screening", E1645="Utilization Rate (per 100,000 patients)"),
SUMIFS(CERV!$D:$D,CERV!$A:$A,C1645,CERV!$G:$G,D1645),
IF(AND(A1645="Cancer Screening for CKD patients", E1645="Utilization Rate (per 100,000 patients)"),
SUMIFS(CANSCRN!$D:$D,CANSCRN!$A:$A,C1645,CANSCRN!$G:$G,D1645),
IF(AND(A1645="PSA Testing", E1645="Cost per service ($USD)"),
SUMIFS(PSA!$E:$E,PSA!$A:$A,C1645,PSA!$G:$G,D1645),
IF(AND(A1645="Colorectal Cancer Screening", E1645="Cost per service ($USD)"),
SUMIFS(COL!$E:$E,COL!$A:$A,C1645,COL!$G:$G,D1645),
IF(AND(A1645="Cervical Cancer Screening", E1645="Cost per service ($USD)"),
SUMIFS(CERV!$E:$E,CERV!$A:$A,C1645,CERV!$G:$G,D1645),
IF(AND(A1645="Cancer Screening for CKD patients", E1645="Cost per service ($USD)"),
SUMIFS(CANSCRN!$E:$E,CANSCRN!$A:$A,C1645,CANSCRN!$G:$G,D1645),
IF(AND(A1645="PSA Testing", E1645="Total Expenditure ($USD per 100,000 patients)"),
SUMIFS(PSA!$F:$F,PSA!$A:$A,C1645,PSA!$G:$G,D1645),
IF(AND(A1645="Colorectal Cancer Screening", E1645="Total Expenditure ($USD per 100,000 patients)"),
SUMIFS(COL!$F:$F,COL!$A:$A,C1645,COL!$G:$G,D1645),
IF(AND(A1645="Cervical Cancer Screening", E1645="Total Expenditure ($USD per 100,000 patients)"),
SUMIFS(CERV!$F:$F,CERV!$A:$A,C1645,CERV!$G:$G,D1645),
SUMIFS(CANSCRN!$F:$F,CANSCRN!$A:$A,C1645,CANSCRN!$G:$G,D1645))))))))))))</f>
        <v>3742.7817779995721</v>
      </c>
    </row>
    <row r="1646" spans="1:6" x14ac:dyDescent="0.2">
      <c r="A1646" s="24" t="s">
        <v>105</v>
      </c>
      <c r="B1646" s="24" t="s">
        <v>101</v>
      </c>
      <c r="C1646" s="24" t="s">
        <v>78</v>
      </c>
      <c r="D1646" s="24">
        <v>2014</v>
      </c>
      <c r="E1646" s="24" t="s">
        <v>102</v>
      </c>
      <c r="F1646">
        <f>IF(AND(A1646="PSA Testing", E1646= "Utilization Rate (per 100,000 patients)"),
SUMIFS(PSA!$D:$D,PSA!$A:$A,C1646,PSA!$G:$G,D1646),
IF(AND(A1646="Colorectal Cancer Screening", E1646="Utilization Rate (per 100,000 patients)"),
SUMIFS(COL!$D:$D,COL!$A:$A,C1646,COL!$G:$G, D1646),
IF(AND(A1646="Cervical Cancer Screening", E1646="Utilization Rate (per 100,000 patients)"),
SUMIFS(CERV!$D:$D,CERV!$A:$A,C1646,CERV!$G:$G,D1646),
IF(AND(A1646="Cancer Screening for CKD patients", E1646="Utilization Rate (per 100,000 patients)"),
SUMIFS(CANSCRN!$D:$D,CANSCRN!$A:$A,C1646,CANSCRN!$G:$G,D1646),
IF(AND(A1646="PSA Testing", E1646="Cost per service ($USD)"),
SUMIFS(PSA!$E:$E,PSA!$A:$A,C1646,PSA!$G:$G,D1646),
IF(AND(A1646="Colorectal Cancer Screening", E1646="Cost per service ($USD)"),
SUMIFS(COL!$E:$E,COL!$A:$A,C1646,COL!$G:$G,D1646),
IF(AND(A1646="Cervical Cancer Screening", E1646="Cost per service ($USD)"),
SUMIFS(CERV!$E:$E,CERV!$A:$A,C1646,CERV!$G:$G,D1646),
IF(AND(A1646="Cancer Screening for CKD patients", E1646="Cost per service ($USD)"),
SUMIFS(CANSCRN!$E:$E,CANSCRN!$A:$A,C1646,CANSCRN!$G:$G,D1646),
IF(AND(A1646="PSA Testing", E1646="Total Expenditure ($USD per 100,000 patients)"),
SUMIFS(PSA!$F:$F,PSA!$A:$A,C1646,PSA!$G:$G,D1646),
IF(AND(A1646="Colorectal Cancer Screening", E1646="Total Expenditure ($USD per 100,000 patients)"),
SUMIFS(COL!$F:$F,COL!$A:$A,C1646,COL!$G:$G,D1646),
IF(AND(A1646="Cervical Cancer Screening", E1646="Total Expenditure ($USD per 100,000 patients)"),
SUMIFS(CERV!$F:$F,CERV!$A:$A,C1646,CERV!$G:$G,D1646),
SUMIFS(CANSCRN!$F:$F,CANSCRN!$A:$A,C1646,CANSCRN!$G:$G,D1646))))))))))))</f>
        <v>3334.6283346283349</v>
      </c>
    </row>
    <row r="1647" spans="1:6" x14ac:dyDescent="0.2">
      <c r="A1647" s="24" t="s">
        <v>105</v>
      </c>
      <c r="B1647" s="24" t="s">
        <v>101</v>
      </c>
      <c r="C1647" s="24" t="s">
        <v>78</v>
      </c>
      <c r="D1647" s="24">
        <v>2015</v>
      </c>
      <c r="E1647" s="24" t="s">
        <v>102</v>
      </c>
      <c r="F1647">
        <f>IF(AND(A1647="PSA Testing", E1647= "Utilization Rate (per 100,000 patients)"),
SUMIFS(PSA!$D:$D,PSA!$A:$A,C1647,PSA!$G:$G,D1647),
IF(AND(A1647="Colorectal Cancer Screening", E1647="Utilization Rate (per 100,000 patients)"),
SUMIFS(COL!$D:$D,COL!$A:$A,C1647,COL!$G:$G, D1647),
IF(AND(A1647="Cervical Cancer Screening", E1647="Utilization Rate (per 100,000 patients)"),
SUMIFS(CERV!$D:$D,CERV!$A:$A,C1647,CERV!$G:$G,D1647),
IF(AND(A1647="Cancer Screening for CKD patients", E1647="Utilization Rate (per 100,000 patients)"),
SUMIFS(CANSCRN!$D:$D,CANSCRN!$A:$A,C1647,CANSCRN!$G:$G,D1647),
IF(AND(A1647="PSA Testing", E1647="Cost per service ($USD)"),
SUMIFS(PSA!$E:$E,PSA!$A:$A,C1647,PSA!$G:$G,D1647),
IF(AND(A1647="Colorectal Cancer Screening", E1647="Cost per service ($USD)"),
SUMIFS(COL!$E:$E,COL!$A:$A,C1647,COL!$G:$G,D1647),
IF(AND(A1647="Cervical Cancer Screening", E1647="Cost per service ($USD)"),
SUMIFS(CERV!$E:$E,CERV!$A:$A,C1647,CERV!$G:$G,D1647),
IF(AND(A1647="Cancer Screening for CKD patients", E1647="Cost per service ($USD)"),
SUMIFS(CANSCRN!$E:$E,CANSCRN!$A:$A,C1647,CANSCRN!$G:$G,D1647),
IF(AND(A1647="PSA Testing", E1647="Total Expenditure ($USD per 100,000 patients)"),
SUMIFS(PSA!$F:$F,PSA!$A:$A,C1647,PSA!$G:$G,D1647),
IF(AND(A1647="Colorectal Cancer Screening", E1647="Total Expenditure ($USD per 100,000 patients)"),
SUMIFS(COL!$F:$F,COL!$A:$A,C1647,COL!$G:$G,D1647),
IF(AND(A1647="Cervical Cancer Screening", E1647="Total Expenditure ($USD per 100,000 patients)"),
SUMIFS(CERV!$F:$F,CERV!$A:$A,C1647,CERV!$G:$G,D1647),
SUMIFS(CANSCRN!$F:$F,CANSCRN!$A:$A,C1647,CANSCRN!$G:$G,D1647))))))))))))</f>
        <v>2828.6769316519194</v>
      </c>
    </row>
    <row r="1648" spans="1:6" x14ac:dyDescent="0.2">
      <c r="A1648" s="24" t="s">
        <v>105</v>
      </c>
      <c r="B1648" s="24" t="s">
        <v>101</v>
      </c>
      <c r="C1648" s="24" t="s">
        <v>78</v>
      </c>
      <c r="D1648" s="24">
        <v>2016</v>
      </c>
      <c r="E1648" s="24" t="s">
        <v>102</v>
      </c>
      <c r="F1648">
        <f>IF(AND(A1648="PSA Testing", E1648= "Utilization Rate (per 100,000 patients)"),
SUMIFS(PSA!$D:$D,PSA!$A:$A,C1648,PSA!$G:$G,D1648),
IF(AND(A1648="Colorectal Cancer Screening", E1648="Utilization Rate (per 100,000 patients)"),
SUMIFS(COL!$D:$D,COL!$A:$A,C1648,COL!$G:$G, D1648),
IF(AND(A1648="Cervical Cancer Screening", E1648="Utilization Rate (per 100,000 patients)"),
SUMIFS(CERV!$D:$D,CERV!$A:$A,C1648,CERV!$G:$G,D1648),
IF(AND(A1648="Cancer Screening for CKD patients", E1648="Utilization Rate (per 100,000 patients)"),
SUMIFS(CANSCRN!$D:$D,CANSCRN!$A:$A,C1648,CANSCRN!$G:$G,D1648),
IF(AND(A1648="PSA Testing", E1648="Cost per service ($USD)"),
SUMIFS(PSA!$E:$E,PSA!$A:$A,C1648,PSA!$G:$G,D1648),
IF(AND(A1648="Colorectal Cancer Screening", E1648="Cost per service ($USD)"),
SUMIFS(COL!$E:$E,COL!$A:$A,C1648,COL!$G:$G,D1648),
IF(AND(A1648="Cervical Cancer Screening", E1648="Cost per service ($USD)"),
SUMIFS(CERV!$E:$E,CERV!$A:$A,C1648,CERV!$G:$G,D1648),
IF(AND(A1648="Cancer Screening for CKD patients", E1648="Cost per service ($USD)"),
SUMIFS(CANSCRN!$E:$E,CANSCRN!$A:$A,C1648,CANSCRN!$G:$G,D1648),
IF(AND(A1648="PSA Testing", E1648="Total Expenditure ($USD per 100,000 patients)"),
SUMIFS(PSA!$F:$F,PSA!$A:$A,C1648,PSA!$G:$G,D1648),
IF(AND(A1648="Colorectal Cancer Screening", E1648="Total Expenditure ($USD per 100,000 patients)"),
SUMIFS(COL!$F:$F,COL!$A:$A,C1648,COL!$G:$G,D1648),
IF(AND(A1648="Cervical Cancer Screening", E1648="Total Expenditure ($USD per 100,000 patients)"),
SUMIFS(CERV!$F:$F,CERV!$A:$A,C1648,CERV!$G:$G,D1648),
SUMIFS(CANSCRN!$F:$F,CANSCRN!$A:$A,C1648,CANSCRN!$G:$G,D1648))))))))))))</f>
        <v>2519.7754529216641</v>
      </c>
    </row>
    <row r="1649" spans="1:6" x14ac:dyDescent="0.2">
      <c r="A1649" s="24" t="s">
        <v>105</v>
      </c>
      <c r="B1649" s="24" t="s">
        <v>101</v>
      </c>
      <c r="C1649" s="24" t="s">
        <v>78</v>
      </c>
      <c r="D1649" s="24">
        <v>2017</v>
      </c>
      <c r="E1649" s="24" t="s">
        <v>102</v>
      </c>
      <c r="F1649">
        <f>IF(AND(A1649="PSA Testing", E1649= "Utilization Rate (per 100,000 patients)"),
SUMIFS(PSA!$D:$D,PSA!$A:$A,C1649,PSA!$G:$G,D1649),
IF(AND(A1649="Colorectal Cancer Screening", E1649="Utilization Rate (per 100,000 patients)"),
SUMIFS(COL!$D:$D,COL!$A:$A,C1649,COL!$G:$G, D1649),
IF(AND(A1649="Cervical Cancer Screening", E1649="Utilization Rate (per 100,000 patients)"),
SUMIFS(CERV!$D:$D,CERV!$A:$A,C1649,CERV!$G:$G,D1649),
IF(AND(A1649="Cancer Screening for CKD patients", E1649="Utilization Rate (per 100,000 patients)"),
SUMIFS(CANSCRN!$D:$D,CANSCRN!$A:$A,C1649,CANSCRN!$G:$G,D1649),
IF(AND(A1649="PSA Testing", E1649="Cost per service ($USD)"),
SUMIFS(PSA!$E:$E,PSA!$A:$A,C1649,PSA!$G:$G,D1649),
IF(AND(A1649="Colorectal Cancer Screening", E1649="Cost per service ($USD)"),
SUMIFS(COL!$E:$E,COL!$A:$A,C1649,COL!$G:$G,D1649),
IF(AND(A1649="Cervical Cancer Screening", E1649="Cost per service ($USD)"),
SUMIFS(CERV!$E:$E,CERV!$A:$A,C1649,CERV!$G:$G,D1649),
IF(AND(A1649="Cancer Screening for CKD patients", E1649="Cost per service ($USD)"),
SUMIFS(CANSCRN!$E:$E,CANSCRN!$A:$A,C1649,CANSCRN!$G:$G,D1649),
IF(AND(A1649="PSA Testing", E1649="Total Expenditure ($USD per 100,000 patients)"),
SUMIFS(PSA!$F:$F,PSA!$A:$A,C1649,PSA!$G:$G,D1649),
IF(AND(A1649="Colorectal Cancer Screening", E1649="Total Expenditure ($USD per 100,000 patients)"),
SUMIFS(COL!$F:$F,COL!$A:$A,C1649,COL!$G:$G,D1649),
IF(AND(A1649="Cervical Cancer Screening", E1649="Total Expenditure ($USD per 100,000 patients)"),
SUMIFS(CERV!$F:$F,CERV!$A:$A,C1649,CERV!$G:$G,D1649),
SUMIFS(CANSCRN!$F:$F,CANSCRN!$A:$A,C1649,CANSCRN!$G:$G,D1649))))))))))))</f>
        <v>2379.5772207462169</v>
      </c>
    </row>
    <row r="1650" spans="1:6" x14ac:dyDescent="0.2">
      <c r="A1650" s="24" t="s">
        <v>105</v>
      </c>
      <c r="B1650" s="24" t="s">
        <v>101</v>
      </c>
      <c r="C1650" s="24" t="s">
        <v>78</v>
      </c>
      <c r="D1650" s="24">
        <v>2018</v>
      </c>
      <c r="E1650" s="24" t="s">
        <v>102</v>
      </c>
      <c r="F1650">
        <f>IF(AND(A1650="PSA Testing", E1650= "Utilization Rate (per 100,000 patients)"),
SUMIFS(PSA!$D:$D,PSA!$A:$A,C1650,PSA!$G:$G,D1650),
IF(AND(A1650="Colorectal Cancer Screening", E1650="Utilization Rate (per 100,000 patients)"),
SUMIFS(COL!$D:$D,COL!$A:$A,C1650,COL!$G:$G, D1650),
IF(AND(A1650="Cervical Cancer Screening", E1650="Utilization Rate (per 100,000 patients)"),
SUMIFS(CERV!$D:$D,CERV!$A:$A,C1650,CERV!$G:$G,D1650),
IF(AND(A1650="Cancer Screening for CKD patients", E1650="Utilization Rate (per 100,000 patients)"),
SUMIFS(CANSCRN!$D:$D,CANSCRN!$A:$A,C1650,CANSCRN!$G:$G,D1650),
IF(AND(A1650="PSA Testing", E1650="Cost per service ($USD)"),
SUMIFS(PSA!$E:$E,PSA!$A:$A,C1650,PSA!$G:$G,D1650),
IF(AND(A1650="Colorectal Cancer Screening", E1650="Cost per service ($USD)"),
SUMIFS(COL!$E:$E,COL!$A:$A,C1650,COL!$G:$G,D1650),
IF(AND(A1650="Cervical Cancer Screening", E1650="Cost per service ($USD)"),
SUMIFS(CERV!$E:$E,CERV!$A:$A,C1650,CERV!$G:$G,D1650),
IF(AND(A1650="Cancer Screening for CKD patients", E1650="Cost per service ($USD)"),
SUMIFS(CANSCRN!$E:$E,CANSCRN!$A:$A,C1650,CANSCRN!$G:$G,D1650),
IF(AND(A1650="PSA Testing", E1650="Total Expenditure ($USD per 100,000 patients)"),
SUMIFS(PSA!$F:$F,PSA!$A:$A,C1650,PSA!$G:$G,D1650),
IF(AND(A1650="Colorectal Cancer Screening", E1650="Total Expenditure ($USD per 100,000 patients)"),
SUMIFS(COL!$F:$F,COL!$A:$A,C1650,COL!$G:$G,D1650),
IF(AND(A1650="Cervical Cancer Screening", E1650="Total Expenditure ($USD per 100,000 patients)"),
SUMIFS(CERV!$F:$F,CERV!$A:$A,C1650,CERV!$G:$G,D1650),
SUMIFS(CANSCRN!$F:$F,CANSCRN!$A:$A,C1650,CANSCRN!$G:$G,D1650))))))))))))</f>
        <v>2136.4527878957692</v>
      </c>
    </row>
    <row r="1651" spans="1:6" x14ac:dyDescent="0.2">
      <c r="A1651" s="24" t="s">
        <v>105</v>
      </c>
      <c r="B1651" s="24" t="s">
        <v>101</v>
      </c>
      <c r="C1651" s="24" t="s">
        <v>78</v>
      </c>
      <c r="D1651" s="24">
        <v>2019</v>
      </c>
      <c r="E1651" s="24" t="s">
        <v>102</v>
      </c>
      <c r="F1651">
        <f>IF(AND(A1651="PSA Testing", E1651= "Utilization Rate (per 100,000 patients)"),
SUMIFS(PSA!$D:$D,PSA!$A:$A,C1651,PSA!$G:$G,D1651),
IF(AND(A1651="Colorectal Cancer Screening", E1651="Utilization Rate (per 100,000 patients)"),
SUMIFS(COL!$D:$D,COL!$A:$A,C1651,COL!$G:$G, D1651),
IF(AND(A1651="Cervical Cancer Screening", E1651="Utilization Rate (per 100,000 patients)"),
SUMIFS(CERV!$D:$D,CERV!$A:$A,C1651,CERV!$G:$G,D1651),
IF(AND(A1651="Cancer Screening for CKD patients", E1651="Utilization Rate (per 100,000 patients)"),
SUMIFS(CANSCRN!$D:$D,CANSCRN!$A:$A,C1651,CANSCRN!$G:$G,D1651),
IF(AND(A1651="PSA Testing", E1651="Cost per service ($USD)"),
SUMIFS(PSA!$E:$E,PSA!$A:$A,C1651,PSA!$G:$G,D1651),
IF(AND(A1651="Colorectal Cancer Screening", E1651="Cost per service ($USD)"),
SUMIFS(COL!$E:$E,COL!$A:$A,C1651,COL!$G:$G,D1651),
IF(AND(A1651="Cervical Cancer Screening", E1651="Cost per service ($USD)"),
SUMIFS(CERV!$E:$E,CERV!$A:$A,C1651,CERV!$G:$G,D1651),
IF(AND(A1651="Cancer Screening for CKD patients", E1651="Cost per service ($USD)"),
SUMIFS(CANSCRN!$E:$E,CANSCRN!$A:$A,C1651,CANSCRN!$G:$G,D1651),
IF(AND(A1651="PSA Testing", E1651="Total Expenditure ($USD per 100,000 patients)"),
SUMIFS(PSA!$F:$F,PSA!$A:$A,C1651,PSA!$G:$G,D1651),
IF(AND(A1651="Colorectal Cancer Screening", E1651="Total Expenditure ($USD per 100,000 patients)"),
SUMIFS(COL!$F:$F,COL!$A:$A,C1651,COL!$G:$G,D1651),
IF(AND(A1651="Cervical Cancer Screening", E1651="Total Expenditure ($USD per 100,000 patients)"),
SUMIFS(CERV!$F:$F,CERV!$A:$A,C1651,CERV!$G:$G,D1651),
SUMIFS(CANSCRN!$F:$F,CANSCRN!$A:$A,C1651,CANSCRN!$G:$G,D1651))))))))))))</f>
        <v>1974.4762822056346</v>
      </c>
    </row>
    <row r="1652" spans="1:6" x14ac:dyDescent="0.2">
      <c r="A1652" s="24" t="s">
        <v>105</v>
      </c>
      <c r="B1652" s="24" t="s">
        <v>101</v>
      </c>
      <c r="C1652" s="24" t="s">
        <v>79</v>
      </c>
      <c r="D1652" s="24">
        <v>2009</v>
      </c>
      <c r="E1652" s="24" t="s">
        <v>102</v>
      </c>
      <c r="F1652">
        <f>IF(AND(A1652="PSA Testing", E1652= "Utilization Rate (per 100,000 patients)"),
SUMIFS(PSA!$D:$D,PSA!$A:$A,C1652,PSA!$G:$G,D1652),
IF(AND(A1652="Colorectal Cancer Screening", E1652="Utilization Rate (per 100,000 patients)"),
SUMIFS(COL!$D:$D,COL!$A:$A,C1652,COL!$G:$G, D1652),
IF(AND(A1652="Cervical Cancer Screening", E1652="Utilization Rate (per 100,000 patients)"),
SUMIFS(CERV!$D:$D,CERV!$A:$A,C1652,CERV!$G:$G,D1652),
IF(AND(A1652="Cancer Screening for CKD patients", E1652="Utilization Rate (per 100,000 patients)"),
SUMIFS(CANSCRN!$D:$D,CANSCRN!$A:$A,C1652,CANSCRN!$G:$G,D1652),
IF(AND(A1652="PSA Testing", E1652="Cost per service ($USD)"),
SUMIFS(PSA!$E:$E,PSA!$A:$A,C1652,PSA!$G:$G,D1652),
IF(AND(A1652="Colorectal Cancer Screening", E1652="Cost per service ($USD)"),
SUMIFS(COL!$E:$E,COL!$A:$A,C1652,COL!$G:$G,D1652),
IF(AND(A1652="Cervical Cancer Screening", E1652="Cost per service ($USD)"),
SUMIFS(CERV!$E:$E,CERV!$A:$A,C1652,CERV!$G:$G,D1652),
IF(AND(A1652="Cancer Screening for CKD patients", E1652="Cost per service ($USD)"),
SUMIFS(CANSCRN!$E:$E,CANSCRN!$A:$A,C1652,CANSCRN!$G:$G,D1652),
IF(AND(A1652="PSA Testing", E1652="Total Expenditure ($USD per 100,000 patients)"),
SUMIFS(PSA!$F:$F,PSA!$A:$A,C1652,PSA!$G:$G,D1652),
IF(AND(A1652="Colorectal Cancer Screening", E1652="Total Expenditure ($USD per 100,000 patients)"),
SUMIFS(COL!$F:$F,COL!$A:$A,C1652,COL!$G:$G,D1652),
IF(AND(A1652="Cervical Cancer Screening", E1652="Total Expenditure ($USD per 100,000 patients)"),
SUMIFS(CERV!$F:$F,CERV!$A:$A,C1652,CERV!$G:$G,D1652),
SUMIFS(CANSCRN!$F:$F,CANSCRN!$A:$A,C1652,CANSCRN!$G:$G,D1652))))))))))))</f>
        <v>7704.3239190202448</v>
      </c>
    </row>
    <row r="1653" spans="1:6" x14ac:dyDescent="0.2">
      <c r="A1653" s="24" t="s">
        <v>105</v>
      </c>
      <c r="B1653" s="24" t="s">
        <v>101</v>
      </c>
      <c r="C1653" s="24" t="s">
        <v>79</v>
      </c>
      <c r="D1653" s="24">
        <v>2010</v>
      </c>
      <c r="E1653" s="24" t="s">
        <v>102</v>
      </c>
      <c r="F1653">
        <f>IF(AND(A1653="PSA Testing", E1653= "Utilization Rate (per 100,000 patients)"),
SUMIFS(PSA!$D:$D,PSA!$A:$A,C1653,PSA!$G:$G,D1653),
IF(AND(A1653="Colorectal Cancer Screening", E1653="Utilization Rate (per 100,000 patients)"),
SUMIFS(COL!$D:$D,COL!$A:$A,C1653,COL!$G:$G, D1653),
IF(AND(A1653="Cervical Cancer Screening", E1653="Utilization Rate (per 100,000 patients)"),
SUMIFS(CERV!$D:$D,CERV!$A:$A,C1653,CERV!$G:$G,D1653),
IF(AND(A1653="Cancer Screening for CKD patients", E1653="Utilization Rate (per 100,000 patients)"),
SUMIFS(CANSCRN!$D:$D,CANSCRN!$A:$A,C1653,CANSCRN!$G:$G,D1653),
IF(AND(A1653="PSA Testing", E1653="Cost per service ($USD)"),
SUMIFS(PSA!$E:$E,PSA!$A:$A,C1653,PSA!$G:$G,D1653),
IF(AND(A1653="Colorectal Cancer Screening", E1653="Cost per service ($USD)"),
SUMIFS(COL!$E:$E,COL!$A:$A,C1653,COL!$G:$G,D1653),
IF(AND(A1653="Cervical Cancer Screening", E1653="Cost per service ($USD)"),
SUMIFS(CERV!$E:$E,CERV!$A:$A,C1653,CERV!$G:$G,D1653),
IF(AND(A1653="Cancer Screening for CKD patients", E1653="Cost per service ($USD)"),
SUMIFS(CANSCRN!$E:$E,CANSCRN!$A:$A,C1653,CANSCRN!$G:$G,D1653),
IF(AND(A1653="PSA Testing", E1653="Total Expenditure ($USD per 100,000 patients)"),
SUMIFS(PSA!$F:$F,PSA!$A:$A,C1653,PSA!$G:$G,D1653),
IF(AND(A1653="Colorectal Cancer Screening", E1653="Total Expenditure ($USD per 100,000 patients)"),
SUMIFS(COL!$F:$F,COL!$A:$A,C1653,COL!$G:$G,D1653),
IF(AND(A1653="Cervical Cancer Screening", E1653="Total Expenditure ($USD per 100,000 patients)"),
SUMIFS(CERV!$F:$F,CERV!$A:$A,C1653,CERV!$G:$G,D1653),
SUMIFS(CANSCRN!$F:$F,CANSCRN!$A:$A,C1653,CANSCRN!$G:$G,D1653))))))))))))</f>
        <v>6879.6256262875459</v>
      </c>
    </row>
    <row r="1654" spans="1:6" x14ac:dyDescent="0.2">
      <c r="A1654" s="24" t="s">
        <v>105</v>
      </c>
      <c r="B1654" s="24" t="s">
        <v>101</v>
      </c>
      <c r="C1654" s="24" t="s">
        <v>79</v>
      </c>
      <c r="D1654" s="24">
        <v>2011</v>
      </c>
      <c r="E1654" s="24" t="s">
        <v>102</v>
      </c>
      <c r="F1654">
        <f>IF(AND(A1654="PSA Testing", E1654= "Utilization Rate (per 100,000 patients)"),
SUMIFS(PSA!$D:$D,PSA!$A:$A,C1654,PSA!$G:$G,D1654),
IF(AND(A1654="Colorectal Cancer Screening", E1654="Utilization Rate (per 100,000 patients)"),
SUMIFS(COL!$D:$D,COL!$A:$A,C1654,COL!$G:$G, D1654),
IF(AND(A1654="Cervical Cancer Screening", E1654="Utilization Rate (per 100,000 patients)"),
SUMIFS(CERV!$D:$D,CERV!$A:$A,C1654,CERV!$G:$G,D1654),
IF(AND(A1654="Cancer Screening for CKD patients", E1654="Utilization Rate (per 100,000 patients)"),
SUMIFS(CANSCRN!$D:$D,CANSCRN!$A:$A,C1654,CANSCRN!$G:$G,D1654),
IF(AND(A1654="PSA Testing", E1654="Cost per service ($USD)"),
SUMIFS(PSA!$E:$E,PSA!$A:$A,C1654,PSA!$G:$G,D1654),
IF(AND(A1654="Colorectal Cancer Screening", E1654="Cost per service ($USD)"),
SUMIFS(COL!$E:$E,COL!$A:$A,C1654,COL!$G:$G,D1654),
IF(AND(A1654="Cervical Cancer Screening", E1654="Cost per service ($USD)"),
SUMIFS(CERV!$E:$E,CERV!$A:$A,C1654,CERV!$G:$G,D1654),
IF(AND(A1654="Cancer Screening for CKD patients", E1654="Cost per service ($USD)"),
SUMIFS(CANSCRN!$E:$E,CANSCRN!$A:$A,C1654,CANSCRN!$G:$G,D1654),
IF(AND(A1654="PSA Testing", E1654="Total Expenditure ($USD per 100,000 patients)"),
SUMIFS(PSA!$F:$F,PSA!$A:$A,C1654,PSA!$G:$G,D1654),
IF(AND(A1654="Colorectal Cancer Screening", E1654="Total Expenditure ($USD per 100,000 patients)"),
SUMIFS(COL!$F:$F,COL!$A:$A,C1654,COL!$G:$G,D1654),
IF(AND(A1654="Cervical Cancer Screening", E1654="Total Expenditure ($USD per 100,000 patients)"),
SUMIFS(CERV!$F:$F,CERV!$A:$A,C1654,CERV!$G:$G,D1654),
SUMIFS(CANSCRN!$F:$F,CANSCRN!$A:$A,C1654,CANSCRN!$G:$G,D1654))))))))))))</f>
        <v>6134.6567117885543</v>
      </c>
    </row>
    <row r="1655" spans="1:6" x14ac:dyDescent="0.2">
      <c r="A1655" s="24" t="s">
        <v>105</v>
      </c>
      <c r="B1655" s="24" t="s">
        <v>101</v>
      </c>
      <c r="C1655" s="24" t="s">
        <v>79</v>
      </c>
      <c r="D1655" s="24">
        <v>2012</v>
      </c>
      <c r="E1655" s="24" t="s">
        <v>102</v>
      </c>
      <c r="F1655">
        <f>IF(AND(A1655="PSA Testing", E1655= "Utilization Rate (per 100,000 patients)"),
SUMIFS(PSA!$D:$D,PSA!$A:$A,C1655,PSA!$G:$G,D1655),
IF(AND(A1655="Colorectal Cancer Screening", E1655="Utilization Rate (per 100,000 patients)"),
SUMIFS(COL!$D:$D,COL!$A:$A,C1655,COL!$G:$G, D1655),
IF(AND(A1655="Cervical Cancer Screening", E1655="Utilization Rate (per 100,000 patients)"),
SUMIFS(CERV!$D:$D,CERV!$A:$A,C1655,CERV!$G:$G,D1655),
IF(AND(A1655="Cancer Screening for CKD patients", E1655="Utilization Rate (per 100,000 patients)"),
SUMIFS(CANSCRN!$D:$D,CANSCRN!$A:$A,C1655,CANSCRN!$G:$G,D1655),
IF(AND(A1655="PSA Testing", E1655="Cost per service ($USD)"),
SUMIFS(PSA!$E:$E,PSA!$A:$A,C1655,PSA!$G:$G,D1655),
IF(AND(A1655="Colorectal Cancer Screening", E1655="Cost per service ($USD)"),
SUMIFS(COL!$E:$E,COL!$A:$A,C1655,COL!$G:$G,D1655),
IF(AND(A1655="Cervical Cancer Screening", E1655="Cost per service ($USD)"),
SUMIFS(CERV!$E:$E,CERV!$A:$A,C1655,CERV!$G:$G,D1655),
IF(AND(A1655="Cancer Screening for CKD patients", E1655="Cost per service ($USD)"),
SUMIFS(CANSCRN!$E:$E,CANSCRN!$A:$A,C1655,CANSCRN!$G:$G,D1655),
IF(AND(A1655="PSA Testing", E1655="Total Expenditure ($USD per 100,000 patients)"),
SUMIFS(PSA!$F:$F,PSA!$A:$A,C1655,PSA!$G:$G,D1655),
IF(AND(A1655="Colorectal Cancer Screening", E1655="Total Expenditure ($USD per 100,000 patients)"),
SUMIFS(COL!$F:$F,COL!$A:$A,C1655,COL!$G:$G,D1655),
IF(AND(A1655="Cervical Cancer Screening", E1655="Total Expenditure ($USD per 100,000 patients)"),
SUMIFS(CERV!$F:$F,CERV!$A:$A,C1655,CERV!$G:$G,D1655),
SUMIFS(CANSCRN!$F:$F,CANSCRN!$A:$A,C1655,CANSCRN!$G:$G,D1655))))))))))))</f>
        <v>4813.7769777497351</v>
      </c>
    </row>
    <row r="1656" spans="1:6" x14ac:dyDescent="0.2">
      <c r="A1656" s="24" t="s">
        <v>105</v>
      </c>
      <c r="B1656" s="24" t="s">
        <v>101</v>
      </c>
      <c r="C1656" s="24" t="s">
        <v>79</v>
      </c>
      <c r="D1656" s="24">
        <v>2013</v>
      </c>
      <c r="E1656" s="24" t="s">
        <v>102</v>
      </c>
      <c r="F1656">
        <f>IF(AND(A1656="PSA Testing", E1656= "Utilization Rate (per 100,000 patients)"),
SUMIFS(PSA!$D:$D,PSA!$A:$A,C1656,PSA!$G:$G,D1656),
IF(AND(A1656="Colorectal Cancer Screening", E1656="Utilization Rate (per 100,000 patients)"),
SUMIFS(COL!$D:$D,COL!$A:$A,C1656,COL!$G:$G, D1656),
IF(AND(A1656="Cervical Cancer Screening", E1656="Utilization Rate (per 100,000 patients)"),
SUMIFS(CERV!$D:$D,CERV!$A:$A,C1656,CERV!$G:$G,D1656),
IF(AND(A1656="Cancer Screening for CKD patients", E1656="Utilization Rate (per 100,000 patients)"),
SUMIFS(CANSCRN!$D:$D,CANSCRN!$A:$A,C1656,CANSCRN!$G:$G,D1656),
IF(AND(A1656="PSA Testing", E1656="Cost per service ($USD)"),
SUMIFS(PSA!$E:$E,PSA!$A:$A,C1656,PSA!$G:$G,D1656),
IF(AND(A1656="Colorectal Cancer Screening", E1656="Cost per service ($USD)"),
SUMIFS(COL!$E:$E,COL!$A:$A,C1656,COL!$G:$G,D1656),
IF(AND(A1656="Cervical Cancer Screening", E1656="Cost per service ($USD)"),
SUMIFS(CERV!$E:$E,CERV!$A:$A,C1656,CERV!$G:$G,D1656),
IF(AND(A1656="Cancer Screening for CKD patients", E1656="Cost per service ($USD)"),
SUMIFS(CANSCRN!$E:$E,CANSCRN!$A:$A,C1656,CANSCRN!$G:$G,D1656),
IF(AND(A1656="PSA Testing", E1656="Total Expenditure ($USD per 100,000 patients)"),
SUMIFS(PSA!$F:$F,PSA!$A:$A,C1656,PSA!$G:$G,D1656),
IF(AND(A1656="Colorectal Cancer Screening", E1656="Total Expenditure ($USD per 100,000 patients)"),
SUMIFS(COL!$F:$F,COL!$A:$A,C1656,COL!$G:$G,D1656),
IF(AND(A1656="Cervical Cancer Screening", E1656="Total Expenditure ($USD per 100,000 patients)"),
SUMIFS(CERV!$F:$F,CERV!$A:$A,C1656,CERV!$G:$G,D1656),
SUMIFS(CANSCRN!$F:$F,CANSCRN!$A:$A,C1656,CANSCRN!$G:$G,D1656))))))))))))</f>
        <v>3443.491020447223</v>
      </c>
    </row>
    <row r="1657" spans="1:6" x14ac:dyDescent="0.2">
      <c r="A1657" s="24" t="s">
        <v>105</v>
      </c>
      <c r="B1657" s="24" t="s">
        <v>101</v>
      </c>
      <c r="C1657" s="24" t="s">
        <v>79</v>
      </c>
      <c r="D1657" s="24">
        <v>2014</v>
      </c>
      <c r="E1657" s="24" t="s">
        <v>102</v>
      </c>
      <c r="F1657">
        <f>IF(AND(A1657="PSA Testing", E1657= "Utilization Rate (per 100,000 patients)"),
SUMIFS(PSA!$D:$D,PSA!$A:$A,C1657,PSA!$G:$G,D1657),
IF(AND(A1657="Colorectal Cancer Screening", E1657="Utilization Rate (per 100,000 patients)"),
SUMIFS(COL!$D:$D,COL!$A:$A,C1657,COL!$G:$G, D1657),
IF(AND(A1657="Cervical Cancer Screening", E1657="Utilization Rate (per 100,000 patients)"),
SUMIFS(CERV!$D:$D,CERV!$A:$A,C1657,CERV!$G:$G,D1657),
IF(AND(A1657="Cancer Screening for CKD patients", E1657="Utilization Rate (per 100,000 patients)"),
SUMIFS(CANSCRN!$D:$D,CANSCRN!$A:$A,C1657,CANSCRN!$G:$G,D1657),
IF(AND(A1657="PSA Testing", E1657="Cost per service ($USD)"),
SUMIFS(PSA!$E:$E,PSA!$A:$A,C1657,PSA!$G:$G,D1657),
IF(AND(A1657="Colorectal Cancer Screening", E1657="Cost per service ($USD)"),
SUMIFS(COL!$E:$E,COL!$A:$A,C1657,COL!$G:$G,D1657),
IF(AND(A1657="Cervical Cancer Screening", E1657="Cost per service ($USD)"),
SUMIFS(CERV!$E:$E,CERV!$A:$A,C1657,CERV!$G:$G,D1657),
IF(AND(A1657="Cancer Screening for CKD patients", E1657="Cost per service ($USD)"),
SUMIFS(CANSCRN!$E:$E,CANSCRN!$A:$A,C1657,CANSCRN!$G:$G,D1657),
IF(AND(A1657="PSA Testing", E1657="Total Expenditure ($USD per 100,000 patients)"),
SUMIFS(PSA!$F:$F,PSA!$A:$A,C1657,PSA!$G:$G,D1657),
IF(AND(A1657="Colorectal Cancer Screening", E1657="Total Expenditure ($USD per 100,000 patients)"),
SUMIFS(COL!$F:$F,COL!$A:$A,C1657,COL!$G:$G,D1657),
IF(AND(A1657="Cervical Cancer Screening", E1657="Total Expenditure ($USD per 100,000 patients)"),
SUMIFS(CERV!$F:$F,CERV!$A:$A,C1657,CERV!$G:$G,D1657),
SUMIFS(CANSCRN!$F:$F,CANSCRN!$A:$A,C1657,CANSCRN!$G:$G,D1657))))))))))))</f>
        <v>2752.4501785180864</v>
      </c>
    </row>
    <row r="1658" spans="1:6" x14ac:dyDescent="0.2">
      <c r="A1658" s="24" t="s">
        <v>105</v>
      </c>
      <c r="B1658" s="24" t="s">
        <v>101</v>
      </c>
      <c r="C1658" s="24" t="s">
        <v>79</v>
      </c>
      <c r="D1658" s="24">
        <v>2015</v>
      </c>
      <c r="E1658" s="24" t="s">
        <v>102</v>
      </c>
      <c r="F1658">
        <f>IF(AND(A1658="PSA Testing", E1658= "Utilization Rate (per 100,000 patients)"),
SUMIFS(PSA!$D:$D,PSA!$A:$A,C1658,PSA!$G:$G,D1658),
IF(AND(A1658="Colorectal Cancer Screening", E1658="Utilization Rate (per 100,000 patients)"),
SUMIFS(COL!$D:$D,COL!$A:$A,C1658,COL!$G:$G, D1658),
IF(AND(A1658="Cervical Cancer Screening", E1658="Utilization Rate (per 100,000 patients)"),
SUMIFS(CERV!$D:$D,CERV!$A:$A,C1658,CERV!$G:$G,D1658),
IF(AND(A1658="Cancer Screening for CKD patients", E1658="Utilization Rate (per 100,000 patients)"),
SUMIFS(CANSCRN!$D:$D,CANSCRN!$A:$A,C1658,CANSCRN!$G:$G,D1658),
IF(AND(A1658="PSA Testing", E1658="Cost per service ($USD)"),
SUMIFS(PSA!$E:$E,PSA!$A:$A,C1658,PSA!$G:$G,D1658),
IF(AND(A1658="Colorectal Cancer Screening", E1658="Cost per service ($USD)"),
SUMIFS(COL!$E:$E,COL!$A:$A,C1658,COL!$G:$G,D1658),
IF(AND(A1658="Cervical Cancer Screening", E1658="Cost per service ($USD)"),
SUMIFS(CERV!$E:$E,CERV!$A:$A,C1658,CERV!$G:$G,D1658),
IF(AND(A1658="Cancer Screening for CKD patients", E1658="Cost per service ($USD)"),
SUMIFS(CANSCRN!$E:$E,CANSCRN!$A:$A,C1658,CANSCRN!$G:$G,D1658),
IF(AND(A1658="PSA Testing", E1658="Total Expenditure ($USD per 100,000 patients)"),
SUMIFS(PSA!$F:$F,PSA!$A:$A,C1658,PSA!$G:$G,D1658),
IF(AND(A1658="Colorectal Cancer Screening", E1658="Total Expenditure ($USD per 100,000 patients)"),
SUMIFS(COL!$F:$F,COL!$A:$A,C1658,COL!$G:$G,D1658),
IF(AND(A1658="Cervical Cancer Screening", E1658="Total Expenditure ($USD per 100,000 patients)"),
SUMIFS(CERV!$F:$F,CERV!$A:$A,C1658,CERV!$G:$G,D1658),
SUMIFS(CANSCRN!$F:$F,CANSCRN!$A:$A,C1658,CANSCRN!$G:$G,D1658))))))))))))</f>
        <v>2620.2224022387513</v>
      </c>
    </row>
    <row r="1659" spans="1:6" x14ac:dyDescent="0.2">
      <c r="A1659" s="24" t="s">
        <v>105</v>
      </c>
      <c r="B1659" s="24" t="s">
        <v>101</v>
      </c>
      <c r="C1659" s="24" t="s">
        <v>79</v>
      </c>
      <c r="D1659" s="24">
        <v>2016</v>
      </c>
      <c r="E1659" s="24" t="s">
        <v>102</v>
      </c>
      <c r="F1659">
        <f>IF(AND(A1659="PSA Testing", E1659= "Utilization Rate (per 100,000 patients)"),
SUMIFS(PSA!$D:$D,PSA!$A:$A,C1659,PSA!$G:$G,D1659),
IF(AND(A1659="Colorectal Cancer Screening", E1659="Utilization Rate (per 100,000 patients)"),
SUMIFS(COL!$D:$D,COL!$A:$A,C1659,COL!$G:$G, D1659),
IF(AND(A1659="Cervical Cancer Screening", E1659="Utilization Rate (per 100,000 patients)"),
SUMIFS(CERV!$D:$D,CERV!$A:$A,C1659,CERV!$G:$G,D1659),
IF(AND(A1659="Cancer Screening for CKD patients", E1659="Utilization Rate (per 100,000 patients)"),
SUMIFS(CANSCRN!$D:$D,CANSCRN!$A:$A,C1659,CANSCRN!$G:$G,D1659),
IF(AND(A1659="PSA Testing", E1659="Cost per service ($USD)"),
SUMIFS(PSA!$E:$E,PSA!$A:$A,C1659,PSA!$G:$G,D1659),
IF(AND(A1659="Colorectal Cancer Screening", E1659="Cost per service ($USD)"),
SUMIFS(COL!$E:$E,COL!$A:$A,C1659,COL!$G:$G,D1659),
IF(AND(A1659="Cervical Cancer Screening", E1659="Cost per service ($USD)"),
SUMIFS(CERV!$E:$E,CERV!$A:$A,C1659,CERV!$G:$G,D1659),
IF(AND(A1659="Cancer Screening for CKD patients", E1659="Cost per service ($USD)"),
SUMIFS(CANSCRN!$E:$E,CANSCRN!$A:$A,C1659,CANSCRN!$G:$G,D1659),
IF(AND(A1659="PSA Testing", E1659="Total Expenditure ($USD per 100,000 patients)"),
SUMIFS(PSA!$F:$F,PSA!$A:$A,C1659,PSA!$G:$G,D1659),
IF(AND(A1659="Colorectal Cancer Screening", E1659="Total Expenditure ($USD per 100,000 patients)"),
SUMIFS(COL!$F:$F,COL!$A:$A,C1659,COL!$G:$G,D1659),
IF(AND(A1659="Cervical Cancer Screening", E1659="Total Expenditure ($USD per 100,000 patients)"),
SUMIFS(CERV!$F:$F,CERV!$A:$A,C1659,CERV!$G:$G,D1659),
SUMIFS(CANSCRN!$F:$F,CANSCRN!$A:$A,C1659,CANSCRN!$G:$G,D1659))))))))))))</f>
        <v>2174.7419451480241</v>
      </c>
    </row>
    <row r="1660" spans="1:6" x14ac:dyDescent="0.2">
      <c r="A1660" s="24" t="s">
        <v>105</v>
      </c>
      <c r="B1660" s="24" t="s">
        <v>101</v>
      </c>
      <c r="C1660" s="24" t="s">
        <v>79</v>
      </c>
      <c r="D1660" s="24">
        <v>2017</v>
      </c>
      <c r="E1660" s="24" t="s">
        <v>102</v>
      </c>
      <c r="F1660">
        <f>IF(AND(A1660="PSA Testing", E1660= "Utilization Rate (per 100,000 patients)"),
SUMIFS(PSA!$D:$D,PSA!$A:$A,C1660,PSA!$G:$G,D1660),
IF(AND(A1660="Colorectal Cancer Screening", E1660="Utilization Rate (per 100,000 patients)"),
SUMIFS(COL!$D:$D,COL!$A:$A,C1660,COL!$G:$G, D1660),
IF(AND(A1660="Cervical Cancer Screening", E1660="Utilization Rate (per 100,000 patients)"),
SUMIFS(CERV!$D:$D,CERV!$A:$A,C1660,CERV!$G:$G,D1660),
IF(AND(A1660="Cancer Screening for CKD patients", E1660="Utilization Rate (per 100,000 patients)"),
SUMIFS(CANSCRN!$D:$D,CANSCRN!$A:$A,C1660,CANSCRN!$G:$G,D1660),
IF(AND(A1660="PSA Testing", E1660="Cost per service ($USD)"),
SUMIFS(PSA!$E:$E,PSA!$A:$A,C1660,PSA!$G:$G,D1660),
IF(AND(A1660="Colorectal Cancer Screening", E1660="Cost per service ($USD)"),
SUMIFS(COL!$E:$E,COL!$A:$A,C1660,COL!$G:$G,D1660),
IF(AND(A1660="Cervical Cancer Screening", E1660="Cost per service ($USD)"),
SUMIFS(CERV!$E:$E,CERV!$A:$A,C1660,CERV!$G:$G,D1660),
IF(AND(A1660="Cancer Screening for CKD patients", E1660="Cost per service ($USD)"),
SUMIFS(CANSCRN!$E:$E,CANSCRN!$A:$A,C1660,CANSCRN!$G:$G,D1660),
IF(AND(A1660="PSA Testing", E1660="Total Expenditure ($USD per 100,000 patients)"),
SUMIFS(PSA!$F:$F,PSA!$A:$A,C1660,PSA!$G:$G,D1660),
IF(AND(A1660="Colorectal Cancer Screening", E1660="Total Expenditure ($USD per 100,000 patients)"),
SUMIFS(COL!$F:$F,COL!$A:$A,C1660,COL!$G:$G,D1660),
IF(AND(A1660="Cervical Cancer Screening", E1660="Total Expenditure ($USD per 100,000 patients)"),
SUMIFS(CERV!$F:$F,CERV!$A:$A,C1660,CERV!$G:$G,D1660),
SUMIFS(CANSCRN!$F:$F,CANSCRN!$A:$A,C1660,CANSCRN!$G:$G,D1660))))))))))))</f>
        <v>1939.4699556360765</v>
      </c>
    </row>
    <row r="1661" spans="1:6" x14ac:dyDescent="0.2">
      <c r="A1661" s="24" t="s">
        <v>105</v>
      </c>
      <c r="B1661" s="24" t="s">
        <v>101</v>
      </c>
      <c r="C1661" s="24" t="s">
        <v>79</v>
      </c>
      <c r="D1661" s="24">
        <v>2018</v>
      </c>
      <c r="E1661" s="24" t="s">
        <v>102</v>
      </c>
      <c r="F1661">
        <f>IF(AND(A1661="PSA Testing", E1661= "Utilization Rate (per 100,000 patients)"),
SUMIFS(PSA!$D:$D,PSA!$A:$A,C1661,PSA!$G:$G,D1661),
IF(AND(A1661="Colorectal Cancer Screening", E1661="Utilization Rate (per 100,000 patients)"),
SUMIFS(COL!$D:$D,COL!$A:$A,C1661,COL!$G:$G, D1661),
IF(AND(A1661="Cervical Cancer Screening", E1661="Utilization Rate (per 100,000 patients)"),
SUMIFS(CERV!$D:$D,CERV!$A:$A,C1661,CERV!$G:$G,D1661),
IF(AND(A1661="Cancer Screening for CKD patients", E1661="Utilization Rate (per 100,000 patients)"),
SUMIFS(CANSCRN!$D:$D,CANSCRN!$A:$A,C1661,CANSCRN!$G:$G,D1661),
IF(AND(A1661="PSA Testing", E1661="Cost per service ($USD)"),
SUMIFS(PSA!$E:$E,PSA!$A:$A,C1661,PSA!$G:$G,D1661),
IF(AND(A1661="Colorectal Cancer Screening", E1661="Cost per service ($USD)"),
SUMIFS(COL!$E:$E,COL!$A:$A,C1661,COL!$G:$G,D1661),
IF(AND(A1661="Cervical Cancer Screening", E1661="Cost per service ($USD)"),
SUMIFS(CERV!$E:$E,CERV!$A:$A,C1661,CERV!$G:$G,D1661),
IF(AND(A1661="Cancer Screening for CKD patients", E1661="Cost per service ($USD)"),
SUMIFS(CANSCRN!$E:$E,CANSCRN!$A:$A,C1661,CANSCRN!$G:$G,D1661),
IF(AND(A1661="PSA Testing", E1661="Total Expenditure ($USD per 100,000 patients)"),
SUMIFS(PSA!$F:$F,PSA!$A:$A,C1661,PSA!$G:$G,D1661),
IF(AND(A1661="Colorectal Cancer Screening", E1661="Total Expenditure ($USD per 100,000 patients)"),
SUMIFS(COL!$F:$F,COL!$A:$A,C1661,COL!$G:$G,D1661),
IF(AND(A1661="Cervical Cancer Screening", E1661="Total Expenditure ($USD per 100,000 patients)"),
SUMIFS(CERV!$F:$F,CERV!$A:$A,C1661,CERV!$G:$G,D1661),
SUMIFS(CANSCRN!$F:$F,CANSCRN!$A:$A,C1661,CANSCRN!$G:$G,D1661))))))))))))</f>
        <v>1725.3410165218565</v>
      </c>
    </row>
    <row r="1662" spans="1:6" x14ac:dyDescent="0.2">
      <c r="A1662" s="24" t="s">
        <v>105</v>
      </c>
      <c r="B1662" s="24" t="s">
        <v>101</v>
      </c>
      <c r="C1662" s="24" t="s">
        <v>79</v>
      </c>
      <c r="D1662" s="24">
        <v>2019</v>
      </c>
      <c r="E1662" s="24" t="s">
        <v>102</v>
      </c>
      <c r="F1662">
        <f>IF(AND(A1662="PSA Testing", E1662= "Utilization Rate (per 100,000 patients)"),
SUMIFS(PSA!$D:$D,PSA!$A:$A,C1662,PSA!$G:$G,D1662),
IF(AND(A1662="Colorectal Cancer Screening", E1662="Utilization Rate (per 100,000 patients)"),
SUMIFS(COL!$D:$D,COL!$A:$A,C1662,COL!$G:$G, D1662),
IF(AND(A1662="Cervical Cancer Screening", E1662="Utilization Rate (per 100,000 patients)"),
SUMIFS(CERV!$D:$D,CERV!$A:$A,C1662,CERV!$G:$G,D1662),
IF(AND(A1662="Cancer Screening for CKD patients", E1662="Utilization Rate (per 100,000 patients)"),
SUMIFS(CANSCRN!$D:$D,CANSCRN!$A:$A,C1662,CANSCRN!$G:$G,D1662),
IF(AND(A1662="PSA Testing", E1662="Cost per service ($USD)"),
SUMIFS(PSA!$E:$E,PSA!$A:$A,C1662,PSA!$G:$G,D1662),
IF(AND(A1662="Colorectal Cancer Screening", E1662="Cost per service ($USD)"),
SUMIFS(COL!$E:$E,COL!$A:$A,C1662,COL!$G:$G,D1662),
IF(AND(A1662="Cervical Cancer Screening", E1662="Cost per service ($USD)"),
SUMIFS(CERV!$E:$E,CERV!$A:$A,C1662,CERV!$G:$G,D1662),
IF(AND(A1662="Cancer Screening for CKD patients", E1662="Cost per service ($USD)"),
SUMIFS(CANSCRN!$E:$E,CANSCRN!$A:$A,C1662,CANSCRN!$G:$G,D1662),
IF(AND(A1662="PSA Testing", E1662="Total Expenditure ($USD per 100,000 patients)"),
SUMIFS(PSA!$F:$F,PSA!$A:$A,C1662,PSA!$G:$G,D1662),
IF(AND(A1662="Colorectal Cancer Screening", E1662="Total Expenditure ($USD per 100,000 patients)"),
SUMIFS(COL!$F:$F,COL!$A:$A,C1662,COL!$G:$G,D1662),
IF(AND(A1662="Cervical Cancer Screening", E1662="Total Expenditure ($USD per 100,000 patients)"),
SUMIFS(CERV!$F:$F,CERV!$A:$A,C1662,CERV!$G:$G,D1662),
SUMIFS(CANSCRN!$F:$F,CANSCRN!$A:$A,C1662,CANSCRN!$G:$G,D1662))))))))))))</f>
        <v>1502.5443887946524</v>
      </c>
    </row>
    <row r="1663" spans="1:6" x14ac:dyDescent="0.2">
      <c r="A1663" s="24" t="s">
        <v>105</v>
      </c>
      <c r="B1663" s="24" t="s">
        <v>101</v>
      </c>
      <c r="C1663" s="24" t="s">
        <v>80</v>
      </c>
      <c r="D1663" s="24">
        <v>2009</v>
      </c>
      <c r="E1663" s="24" t="s">
        <v>102</v>
      </c>
      <c r="F1663">
        <f>IF(AND(A1663="PSA Testing", E1663= "Utilization Rate (per 100,000 patients)"),
SUMIFS(PSA!$D:$D,PSA!$A:$A,C1663,PSA!$G:$G,D1663),
IF(AND(A1663="Colorectal Cancer Screening", E1663="Utilization Rate (per 100,000 patients)"),
SUMIFS(COL!$D:$D,COL!$A:$A,C1663,COL!$G:$G, D1663),
IF(AND(A1663="Cervical Cancer Screening", E1663="Utilization Rate (per 100,000 patients)"),
SUMIFS(CERV!$D:$D,CERV!$A:$A,C1663,CERV!$G:$G,D1663),
IF(AND(A1663="Cancer Screening for CKD patients", E1663="Utilization Rate (per 100,000 patients)"),
SUMIFS(CANSCRN!$D:$D,CANSCRN!$A:$A,C1663,CANSCRN!$G:$G,D1663),
IF(AND(A1663="PSA Testing", E1663="Cost per service ($USD)"),
SUMIFS(PSA!$E:$E,PSA!$A:$A,C1663,PSA!$G:$G,D1663),
IF(AND(A1663="Colorectal Cancer Screening", E1663="Cost per service ($USD)"),
SUMIFS(COL!$E:$E,COL!$A:$A,C1663,COL!$G:$G,D1663),
IF(AND(A1663="Cervical Cancer Screening", E1663="Cost per service ($USD)"),
SUMIFS(CERV!$E:$E,CERV!$A:$A,C1663,CERV!$G:$G,D1663),
IF(AND(A1663="Cancer Screening for CKD patients", E1663="Cost per service ($USD)"),
SUMIFS(CANSCRN!$E:$E,CANSCRN!$A:$A,C1663,CANSCRN!$G:$G,D1663),
IF(AND(A1663="PSA Testing", E1663="Total Expenditure ($USD per 100,000 patients)"),
SUMIFS(PSA!$F:$F,PSA!$A:$A,C1663,PSA!$G:$G,D1663),
IF(AND(A1663="Colorectal Cancer Screening", E1663="Total Expenditure ($USD per 100,000 patients)"),
SUMIFS(COL!$F:$F,COL!$A:$A,C1663,COL!$G:$G,D1663),
IF(AND(A1663="Cervical Cancer Screening", E1663="Total Expenditure ($USD per 100,000 patients)"),
SUMIFS(CERV!$F:$F,CERV!$A:$A,C1663,CERV!$G:$G,D1663),
SUMIFS(CANSCRN!$F:$F,CANSCRN!$A:$A,C1663,CANSCRN!$G:$G,D1663))))))))))))</f>
        <v>6980.7597434632471</v>
      </c>
    </row>
    <row r="1664" spans="1:6" x14ac:dyDescent="0.2">
      <c r="A1664" s="24" t="s">
        <v>105</v>
      </c>
      <c r="B1664" s="24" t="s">
        <v>101</v>
      </c>
      <c r="C1664" s="24" t="s">
        <v>80</v>
      </c>
      <c r="D1664" s="24">
        <v>2010</v>
      </c>
      <c r="E1664" s="24" t="s">
        <v>102</v>
      </c>
      <c r="F1664">
        <f>IF(AND(A1664="PSA Testing", E1664= "Utilization Rate (per 100,000 patients)"),
SUMIFS(PSA!$D:$D,PSA!$A:$A,C1664,PSA!$G:$G,D1664),
IF(AND(A1664="Colorectal Cancer Screening", E1664="Utilization Rate (per 100,000 patients)"),
SUMIFS(COL!$D:$D,COL!$A:$A,C1664,COL!$G:$G, D1664),
IF(AND(A1664="Cervical Cancer Screening", E1664="Utilization Rate (per 100,000 patients)"),
SUMIFS(CERV!$D:$D,CERV!$A:$A,C1664,CERV!$G:$G,D1664),
IF(AND(A1664="Cancer Screening for CKD patients", E1664="Utilization Rate (per 100,000 patients)"),
SUMIFS(CANSCRN!$D:$D,CANSCRN!$A:$A,C1664,CANSCRN!$G:$G,D1664),
IF(AND(A1664="PSA Testing", E1664="Cost per service ($USD)"),
SUMIFS(PSA!$E:$E,PSA!$A:$A,C1664,PSA!$G:$G,D1664),
IF(AND(A1664="Colorectal Cancer Screening", E1664="Cost per service ($USD)"),
SUMIFS(COL!$E:$E,COL!$A:$A,C1664,COL!$G:$G,D1664),
IF(AND(A1664="Cervical Cancer Screening", E1664="Cost per service ($USD)"),
SUMIFS(CERV!$E:$E,CERV!$A:$A,C1664,CERV!$G:$G,D1664),
IF(AND(A1664="Cancer Screening for CKD patients", E1664="Cost per service ($USD)"),
SUMIFS(CANSCRN!$E:$E,CANSCRN!$A:$A,C1664,CANSCRN!$G:$G,D1664),
IF(AND(A1664="PSA Testing", E1664="Total Expenditure ($USD per 100,000 patients)"),
SUMIFS(PSA!$F:$F,PSA!$A:$A,C1664,PSA!$G:$G,D1664),
IF(AND(A1664="Colorectal Cancer Screening", E1664="Total Expenditure ($USD per 100,000 patients)"),
SUMIFS(COL!$F:$F,COL!$A:$A,C1664,COL!$G:$G,D1664),
IF(AND(A1664="Cervical Cancer Screening", E1664="Total Expenditure ($USD per 100,000 patients)"),
SUMIFS(CERV!$F:$F,CERV!$A:$A,C1664,CERV!$G:$G,D1664),
SUMIFS(CANSCRN!$F:$F,CANSCRN!$A:$A,C1664,CANSCRN!$G:$G,D1664))))))))))))</f>
        <v>5966.7673716012087</v>
      </c>
    </row>
    <row r="1665" spans="1:6" x14ac:dyDescent="0.2">
      <c r="A1665" s="24" t="s">
        <v>105</v>
      </c>
      <c r="B1665" s="24" t="s">
        <v>101</v>
      </c>
      <c r="C1665" s="24" t="s">
        <v>80</v>
      </c>
      <c r="D1665" s="24">
        <v>2011</v>
      </c>
      <c r="E1665" s="24" t="s">
        <v>102</v>
      </c>
      <c r="F1665">
        <f>IF(AND(A1665="PSA Testing", E1665= "Utilization Rate (per 100,000 patients)"),
SUMIFS(PSA!$D:$D,PSA!$A:$A,C1665,PSA!$G:$G,D1665),
IF(AND(A1665="Colorectal Cancer Screening", E1665="Utilization Rate (per 100,000 patients)"),
SUMIFS(COL!$D:$D,COL!$A:$A,C1665,COL!$G:$G, D1665),
IF(AND(A1665="Cervical Cancer Screening", E1665="Utilization Rate (per 100,000 patients)"),
SUMIFS(CERV!$D:$D,CERV!$A:$A,C1665,CERV!$G:$G,D1665),
IF(AND(A1665="Cancer Screening for CKD patients", E1665="Utilization Rate (per 100,000 patients)"),
SUMIFS(CANSCRN!$D:$D,CANSCRN!$A:$A,C1665,CANSCRN!$G:$G,D1665),
IF(AND(A1665="PSA Testing", E1665="Cost per service ($USD)"),
SUMIFS(PSA!$E:$E,PSA!$A:$A,C1665,PSA!$G:$G,D1665),
IF(AND(A1665="Colorectal Cancer Screening", E1665="Cost per service ($USD)"),
SUMIFS(COL!$E:$E,COL!$A:$A,C1665,COL!$G:$G,D1665),
IF(AND(A1665="Cervical Cancer Screening", E1665="Cost per service ($USD)"),
SUMIFS(CERV!$E:$E,CERV!$A:$A,C1665,CERV!$G:$G,D1665),
IF(AND(A1665="Cancer Screening for CKD patients", E1665="Cost per service ($USD)"),
SUMIFS(CANSCRN!$E:$E,CANSCRN!$A:$A,C1665,CANSCRN!$G:$G,D1665),
IF(AND(A1665="PSA Testing", E1665="Total Expenditure ($USD per 100,000 patients)"),
SUMIFS(PSA!$F:$F,PSA!$A:$A,C1665,PSA!$G:$G,D1665),
IF(AND(A1665="Colorectal Cancer Screening", E1665="Total Expenditure ($USD per 100,000 patients)"),
SUMIFS(COL!$F:$F,COL!$A:$A,C1665,COL!$G:$G,D1665),
IF(AND(A1665="Cervical Cancer Screening", E1665="Total Expenditure ($USD per 100,000 patients)"),
SUMIFS(CERV!$F:$F,CERV!$A:$A,C1665,CERV!$G:$G,D1665),
SUMIFS(CANSCRN!$F:$F,CANSCRN!$A:$A,C1665,CANSCRN!$G:$G,D1665))))))))))))</f>
        <v>3703.7037037037035</v>
      </c>
    </row>
    <row r="1666" spans="1:6" x14ac:dyDescent="0.2">
      <c r="A1666" s="24" t="s">
        <v>105</v>
      </c>
      <c r="B1666" s="24" t="s">
        <v>101</v>
      </c>
      <c r="C1666" s="24" t="s">
        <v>80</v>
      </c>
      <c r="D1666" s="24">
        <v>2012</v>
      </c>
      <c r="E1666" s="24" t="s">
        <v>102</v>
      </c>
      <c r="F1666">
        <f>IF(AND(A1666="PSA Testing", E1666= "Utilization Rate (per 100,000 patients)"),
SUMIFS(PSA!$D:$D,PSA!$A:$A,C1666,PSA!$G:$G,D1666),
IF(AND(A1666="Colorectal Cancer Screening", E1666="Utilization Rate (per 100,000 patients)"),
SUMIFS(COL!$D:$D,COL!$A:$A,C1666,COL!$G:$G, D1666),
IF(AND(A1666="Cervical Cancer Screening", E1666="Utilization Rate (per 100,000 patients)"),
SUMIFS(CERV!$D:$D,CERV!$A:$A,C1666,CERV!$G:$G,D1666),
IF(AND(A1666="Cancer Screening for CKD patients", E1666="Utilization Rate (per 100,000 patients)"),
SUMIFS(CANSCRN!$D:$D,CANSCRN!$A:$A,C1666,CANSCRN!$G:$G,D1666),
IF(AND(A1666="PSA Testing", E1666="Cost per service ($USD)"),
SUMIFS(PSA!$E:$E,PSA!$A:$A,C1666,PSA!$G:$G,D1666),
IF(AND(A1666="Colorectal Cancer Screening", E1666="Cost per service ($USD)"),
SUMIFS(COL!$E:$E,COL!$A:$A,C1666,COL!$G:$G,D1666),
IF(AND(A1666="Cervical Cancer Screening", E1666="Cost per service ($USD)"),
SUMIFS(CERV!$E:$E,CERV!$A:$A,C1666,CERV!$G:$G,D1666),
IF(AND(A1666="Cancer Screening for CKD patients", E1666="Cost per service ($USD)"),
SUMIFS(CANSCRN!$E:$E,CANSCRN!$A:$A,C1666,CANSCRN!$G:$G,D1666),
IF(AND(A1666="PSA Testing", E1666="Total Expenditure ($USD per 100,000 patients)"),
SUMIFS(PSA!$F:$F,PSA!$A:$A,C1666,PSA!$G:$G,D1666),
IF(AND(A1666="Colorectal Cancer Screening", E1666="Total Expenditure ($USD per 100,000 patients)"),
SUMIFS(COL!$F:$F,COL!$A:$A,C1666,COL!$G:$G,D1666),
IF(AND(A1666="Cervical Cancer Screening", E1666="Total Expenditure ($USD per 100,000 patients)"),
SUMIFS(CERV!$F:$F,CERV!$A:$A,C1666,CERV!$G:$G,D1666),
SUMIFS(CANSCRN!$F:$F,CANSCRN!$A:$A,C1666,CANSCRN!$G:$G,D1666))))))))))))</f>
        <v>4216.6992460206648</v>
      </c>
    </row>
    <row r="1667" spans="1:6" x14ac:dyDescent="0.2">
      <c r="A1667" s="24" t="s">
        <v>105</v>
      </c>
      <c r="B1667" s="24" t="s">
        <v>101</v>
      </c>
      <c r="C1667" s="24" t="s">
        <v>80</v>
      </c>
      <c r="D1667" s="24">
        <v>2013</v>
      </c>
      <c r="E1667" s="24" t="s">
        <v>102</v>
      </c>
      <c r="F1667">
        <f>IF(AND(A1667="PSA Testing", E1667= "Utilization Rate (per 100,000 patients)"),
SUMIFS(PSA!$D:$D,PSA!$A:$A,C1667,PSA!$G:$G,D1667),
IF(AND(A1667="Colorectal Cancer Screening", E1667="Utilization Rate (per 100,000 patients)"),
SUMIFS(COL!$D:$D,COL!$A:$A,C1667,COL!$G:$G, D1667),
IF(AND(A1667="Cervical Cancer Screening", E1667="Utilization Rate (per 100,000 patients)"),
SUMIFS(CERV!$D:$D,CERV!$A:$A,C1667,CERV!$G:$G,D1667),
IF(AND(A1667="Cancer Screening for CKD patients", E1667="Utilization Rate (per 100,000 patients)"),
SUMIFS(CANSCRN!$D:$D,CANSCRN!$A:$A,C1667,CANSCRN!$G:$G,D1667),
IF(AND(A1667="PSA Testing", E1667="Cost per service ($USD)"),
SUMIFS(PSA!$E:$E,PSA!$A:$A,C1667,PSA!$G:$G,D1667),
IF(AND(A1667="Colorectal Cancer Screening", E1667="Cost per service ($USD)"),
SUMIFS(COL!$E:$E,COL!$A:$A,C1667,COL!$G:$G,D1667),
IF(AND(A1667="Cervical Cancer Screening", E1667="Cost per service ($USD)"),
SUMIFS(CERV!$E:$E,CERV!$A:$A,C1667,CERV!$G:$G,D1667),
IF(AND(A1667="Cancer Screening for CKD patients", E1667="Cost per service ($USD)"),
SUMIFS(CANSCRN!$E:$E,CANSCRN!$A:$A,C1667,CANSCRN!$G:$G,D1667),
IF(AND(A1667="PSA Testing", E1667="Total Expenditure ($USD per 100,000 patients)"),
SUMIFS(PSA!$F:$F,PSA!$A:$A,C1667,PSA!$G:$G,D1667),
IF(AND(A1667="Colorectal Cancer Screening", E1667="Total Expenditure ($USD per 100,000 patients)"),
SUMIFS(COL!$F:$F,COL!$A:$A,C1667,COL!$G:$G,D1667),
IF(AND(A1667="Cervical Cancer Screening", E1667="Total Expenditure ($USD per 100,000 patients)"),
SUMIFS(CERV!$F:$F,CERV!$A:$A,C1667,CERV!$G:$G,D1667),
SUMIFS(CANSCRN!$F:$F,CANSCRN!$A:$A,C1667,CANSCRN!$G:$G,D1667))))))))))))</f>
        <v>4145.4934474458405</v>
      </c>
    </row>
    <row r="1668" spans="1:6" x14ac:dyDescent="0.2">
      <c r="A1668" s="24" t="s">
        <v>105</v>
      </c>
      <c r="B1668" s="24" t="s">
        <v>101</v>
      </c>
      <c r="C1668" s="24" t="s">
        <v>80</v>
      </c>
      <c r="D1668" s="24">
        <v>2014</v>
      </c>
      <c r="E1668" s="24" t="s">
        <v>102</v>
      </c>
      <c r="F1668">
        <f>IF(AND(A1668="PSA Testing", E1668= "Utilization Rate (per 100,000 patients)"),
SUMIFS(PSA!$D:$D,PSA!$A:$A,C1668,PSA!$G:$G,D1668),
IF(AND(A1668="Colorectal Cancer Screening", E1668="Utilization Rate (per 100,000 patients)"),
SUMIFS(COL!$D:$D,COL!$A:$A,C1668,COL!$G:$G, D1668),
IF(AND(A1668="Cervical Cancer Screening", E1668="Utilization Rate (per 100,000 patients)"),
SUMIFS(CERV!$D:$D,CERV!$A:$A,C1668,CERV!$G:$G,D1668),
IF(AND(A1668="Cancer Screening for CKD patients", E1668="Utilization Rate (per 100,000 patients)"),
SUMIFS(CANSCRN!$D:$D,CANSCRN!$A:$A,C1668,CANSCRN!$G:$G,D1668),
IF(AND(A1668="PSA Testing", E1668="Cost per service ($USD)"),
SUMIFS(PSA!$E:$E,PSA!$A:$A,C1668,PSA!$G:$G,D1668),
IF(AND(A1668="Colorectal Cancer Screening", E1668="Cost per service ($USD)"),
SUMIFS(COL!$E:$E,COL!$A:$A,C1668,COL!$G:$G,D1668),
IF(AND(A1668="Cervical Cancer Screening", E1668="Cost per service ($USD)"),
SUMIFS(CERV!$E:$E,CERV!$A:$A,C1668,CERV!$G:$G,D1668),
IF(AND(A1668="Cancer Screening for CKD patients", E1668="Cost per service ($USD)"),
SUMIFS(CANSCRN!$E:$E,CANSCRN!$A:$A,C1668,CANSCRN!$G:$G,D1668),
IF(AND(A1668="PSA Testing", E1668="Total Expenditure ($USD per 100,000 patients)"),
SUMIFS(PSA!$F:$F,PSA!$A:$A,C1668,PSA!$G:$G,D1668),
IF(AND(A1668="Colorectal Cancer Screening", E1668="Total Expenditure ($USD per 100,000 patients)"),
SUMIFS(COL!$F:$F,COL!$A:$A,C1668,COL!$G:$G,D1668),
IF(AND(A1668="Cervical Cancer Screening", E1668="Total Expenditure ($USD per 100,000 patients)"),
SUMIFS(CERV!$F:$F,CERV!$A:$A,C1668,CERV!$G:$G,D1668),
SUMIFS(CANSCRN!$F:$F,CANSCRN!$A:$A,C1668,CANSCRN!$G:$G,D1668))))))))))))</f>
        <v>3705.865188211264</v>
      </c>
    </row>
    <row r="1669" spans="1:6" x14ac:dyDescent="0.2">
      <c r="A1669" s="24" t="s">
        <v>105</v>
      </c>
      <c r="B1669" s="24" t="s">
        <v>101</v>
      </c>
      <c r="C1669" s="24" t="s">
        <v>80</v>
      </c>
      <c r="D1669" s="24">
        <v>2015</v>
      </c>
      <c r="E1669" s="24" t="s">
        <v>102</v>
      </c>
      <c r="F1669">
        <f>IF(AND(A1669="PSA Testing", E1669= "Utilization Rate (per 100,000 patients)"),
SUMIFS(PSA!$D:$D,PSA!$A:$A,C1669,PSA!$G:$G,D1669),
IF(AND(A1669="Colorectal Cancer Screening", E1669="Utilization Rate (per 100,000 patients)"),
SUMIFS(COL!$D:$D,COL!$A:$A,C1669,COL!$G:$G, D1669),
IF(AND(A1669="Cervical Cancer Screening", E1669="Utilization Rate (per 100,000 patients)"),
SUMIFS(CERV!$D:$D,CERV!$A:$A,C1669,CERV!$G:$G,D1669),
IF(AND(A1669="Cancer Screening for CKD patients", E1669="Utilization Rate (per 100,000 patients)"),
SUMIFS(CANSCRN!$D:$D,CANSCRN!$A:$A,C1669,CANSCRN!$G:$G,D1669),
IF(AND(A1669="PSA Testing", E1669="Cost per service ($USD)"),
SUMIFS(PSA!$E:$E,PSA!$A:$A,C1669,PSA!$G:$G,D1669),
IF(AND(A1669="Colorectal Cancer Screening", E1669="Cost per service ($USD)"),
SUMIFS(COL!$E:$E,COL!$A:$A,C1669,COL!$G:$G,D1669),
IF(AND(A1669="Cervical Cancer Screening", E1669="Cost per service ($USD)"),
SUMIFS(CERV!$E:$E,CERV!$A:$A,C1669,CERV!$G:$G,D1669),
IF(AND(A1669="Cancer Screening for CKD patients", E1669="Cost per service ($USD)"),
SUMIFS(CANSCRN!$E:$E,CANSCRN!$A:$A,C1669,CANSCRN!$G:$G,D1669),
IF(AND(A1669="PSA Testing", E1669="Total Expenditure ($USD per 100,000 patients)"),
SUMIFS(PSA!$F:$F,PSA!$A:$A,C1669,PSA!$G:$G,D1669),
IF(AND(A1669="Colorectal Cancer Screening", E1669="Total Expenditure ($USD per 100,000 patients)"),
SUMIFS(COL!$F:$F,COL!$A:$A,C1669,COL!$G:$G,D1669),
IF(AND(A1669="Cervical Cancer Screening", E1669="Total Expenditure ($USD per 100,000 patients)"),
SUMIFS(CERV!$F:$F,CERV!$A:$A,C1669,CERV!$G:$G,D1669),
SUMIFS(CANSCRN!$F:$F,CANSCRN!$A:$A,C1669,CANSCRN!$G:$G,D1669))))))))))))</f>
        <v>3602.3553862140629</v>
      </c>
    </row>
    <row r="1670" spans="1:6" x14ac:dyDescent="0.2">
      <c r="A1670" s="24" t="s">
        <v>105</v>
      </c>
      <c r="B1670" s="24" t="s">
        <v>101</v>
      </c>
      <c r="C1670" s="24" t="s">
        <v>80</v>
      </c>
      <c r="D1670" s="24">
        <v>2016</v>
      </c>
      <c r="E1670" s="24" t="s">
        <v>102</v>
      </c>
      <c r="F1670">
        <f>IF(AND(A1670="PSA Testing", E1670= "Utilization Rate (per 100,000 patients)"),
SUMIFS(PSA!$D:$D,PSA!$A:$A,C1670,PSA!$G:$G,D1670),
IF(AND(A1670="Colorectal Cancer Screening", E1670="Utilization Rate (per 100,000 patients)"),
SUMIFS(COL!$D:$D,COL!$A:$A,C1670,COL!$G:$G, D1670),
IF(AND(A1670="Cervical Cancer Screening", E1670="Utilization Rate (per 100,000 patients)"),
SUMIFS(CERV!$D:$D,CERV!$A:$A,C1670,CERV!$G:$G,D1670),
IF(AND(A1670="Cancer Screening for CKD patients", E1670="Utilization Rate (per 100,000 patients)"),
SUMIFS(CANSCRN!$D:$D,CANSCRN!$A:$A,C1670,CANSCRN!$G:$G,D1670),
IF(AND(A1670="PSA Testing", E1670="Cost per service ($USD)"),
SUMIFS(PSA!$E:$E,PSA!$A:$A,C1670,PSA!$G:$G,D1670),
IF(AND(A1670="Colorectal Cancer Screening", E1670="Cost per service ($USD)"),
SUMIFS(COL!$E:$E,COL!$A:$A,C1670,COL!$G:$G,D1670),
IF(AND(A1670="Cervical Cancer Screening", E1670="Cost per service ($USD)"),
SUMIFS(CERV!$E:$E,CERV!$A:$A,C1670,CERV!$G:$G,D1670),
IF(AND(A1670="Cancer Screening for CKD patients", E1670="Cost per service ($USD)"),
SUMIFS(CANSCRN!$E:$E,CANSCRN!$A:$A,C1670,CANSCRN!$G:$G,D1670),
IF(AND(A1670="PSA Testing", E1670="Total Expenditure ($USD per 100,000 patients)"),
SUMIFS(PSA!$F:$F,PSA!$A:$A,C1670,PSA!$G:$G,D1670),
IF(AND(A1670="Colorectal Cancer Screening", E1670="Total Expenditure ($USD per 100,000 patients)"),
SUMIFS(COL!$F:$F,COL!$A:$A,C1670,COL!$G:$G,D1670),
IF(AND(A1670="Cervical Cancer Screening", E1670="Total Expenditure ($USD per 100,000 patients)"),
SUMIFS(CERV!$F:$F,CERV!$A:$A,C1670,CERV!$G:$G,D1670),
SUMIFS(CANSCRN!$F:$F,CANSCRN!$A:$A,C1670,CANSCRN!$G:$G,D1670))))))))))))</f>
        <v>3762.2915775972642</v>
      </c>
    </row>
    <row r="1671" spans="1:6" x14ac:dyDescent="0.2">
      <c r="A1671" s="24" t="s">
        <v>105</v>
      </c>
      <c r="B1671" s="24" t="s">
        <v>101</v>
      </c>
      <c r="C1671" s="24" t="s">
        <v>80</v>
      </c>
      <c r="D1671" s="24">
        <v>2017</v>
      </c>
      <c r="E1671" s="24" t="s">
        <v>102</v>
      </c>
      <c r="F1671">
        <f>IF(AND(A1671="PSA Testing", E1671= "Utilization Rate (per 100,000 patients)"),
SUMIFS(PSA!$D:$D,PSA!$A:$A,C1671,PSA!$G:$G,D1671),
IF(AND(A1671="Colorectal Cancer Screening", E1671="Utilization Rate (per 100,000 patients)"),
SUMIFS(COL!$D:$D,COL!$A:$A,C1671,COL!$G:$G, D1671),
IF(AND(A1671="Cervical Cancer Screening", E1671="Utilization Rate (per 100,000 patients)"),
SUMIFS(CERV!$D:$D,CERV!$A:$A,C1671,CERV!$G:$G,D1671),
IF(AND(A1671="Cancer Screening for CKD patients", E1671="Utilization Rate (per 100,000 patients)"),
SUMIFS(CANSCRN!$D:$D,CANSCRN!$A:$A,C1671,CANSCRN!$G:$G,D1671),
IF(AND(A1671="PSA Testing", E1671="Cost per service ($USD)"),
SUMIFS(PSA!$E:$E,PSA!$A:$A,C1671,PSA!$G:$G,D1671),
IF(AND(A1671="Colorectal Cancer Screening", E1671="Cost per service ($USD)"),
SUMIFS(COL!$E:$E,COL!$A:$A,C1671,COL!$G:$G,D1671),
IF(AND(A1671="Cervical Cancer Screening", E1671="Cost per service ($USD)"),
SUMIFS(CERV!$E:$E,CERV!$A:$A,C1671,CERV!$G:$G,D1671),
IF(AND(A1671="Cancer Screening for CKD patients", E1671="Cost per service ($USD)"),
SUMIFS(CANSCRN!$E:$E,CANSCRN!$A:$A,C1671,CANSCRN!$G:$G,D1671),
IF(AND(A1671="PSA Testing", E1671="Total Expenditure ($USD per 100,000 patients)"),
SUMIFS(PSA!$F:$F,PSA!$A:$A,C1671,PSA!$G:$G,D1671),
IF(AND(A1671="Colorectal Cancer Screening", E1671="Total Expenditure ($USD per 100,000 patients)"),
SUMIFS(COL!$F:$F,COL!$A:$A,C1671,COL!$G:$G,D1671),
IF(AND(A1671="Cervical Cancer Screening", E1671="Total Expenditure ($USD per 100,000 patients)"),
SUMIFS(CERV!$F:$F,CERV!$A:$A,C1671,CERV!$G:$G,D1671),
SUMIFS(CANSCRN!$F:$F,CANSCRN!$A:$A,C1671,CANSCRN!$G:$G,D1671))))))))))))</f>
        <v>4185.8325666973315</v>
      </c>
    </row>
    <row r="1672" spans="1:6" x14ac:dyDescent="0.2">
      <c r="A1672" s="24" t="s">
        <v>105</v>
      </c>
      <c r="B1672" s="24" t="s">
        <v>101</v>
      </c>
      <c r="C1672" s="24" t="s">
        <v>80</v>
      </c>
      <c r="D1672" s="24">
        <v>2018</v>
      </c>
      <c r="E1672" s="24" t="s">
        <v>102</v>
      </c>
      <c r="F1672">
        <f>IF(AND(A1672="PSA Testing", E1672= "Utilization Rate (per 100,000 patients)"),
SUMIFS(PSA!$D:$D,PSA!$A:$A,C1672,PSA!$G:$G,D1672),
IF(AND(A1672="Colorectal Cancer Screening", E1672="Utilization Rate (per 100,000 patients)"),
SUMIFS(COL!$D:$D,COL!$A:$A,C1672,COL!$G:$G, D1672),
IF(AND(A1672="Cervical Cancer Screening", E1672="Utilization Rate (per 100,000 patients)"),
SUMIFS(CERV!$D:$D,CERV!$A:$A,C1672,CERV!$G:$G,D1672),
IF(AND(A1672="Cancer Screening for CKD patients", E1672="Utilization Rate (per 100,000 patients)"),
SUMIFS(CANSCRN!$D:$D,CANSCRN!$A:$A,C1672,CANSCRN!$G:$G,D1672),
IF(AND(A1672="PSA Testing", E1672="Cost per service ($USD)"),
SUMIFS(PSA!$E:$E,PSA!$A:$A,C1672,PSA!$G:$G,D1672),
IF(AND(A1672="Colorectal Cancer Screening", E1672="Cost per service ($USD)"),
SUMIFS(COL!$E:$E,COL!$A:$A,C1672,COL!$G:$G,D1672),
IF(AND(A1672="Cervical Cancer Screening", E1672="Cost per service ($USD)"),
SUMIFS(CERV!$E:$E,CERV!$A:$A,C1672,CERV!$G:$G,D1672),
IF(AND(A1672="Cancer Screening for CKD patients", E1672="Cost per service ($USD)"),
SUMIFS(CANSCRN!$E:$E,CANSCRN!$A:$A,C1672,CANSCRN!$G:$G,D1672),
IF(AND(A1672="PSA Testing", E1672="Total Expenditure ($USD per 100,000 patients)"),
SUMIFS(PSA!$F:$F,PSA!$A:$A,C1672,PSA!$G:$G,D1672),
IF(AND(A1672="Colorectal Cancer Screening", E1672="Total Expenditure ($USD per 100,000 patients)"),
SUMIFS(COL!$F:$F,COL!$A:$A,C1672,COL!$G:$G,D1672),
IF(AND(A1672="Cervical Cancer Screening", E1672="Total Expenditure ($USD per 100,000 patients)"),
SUMIFS(CERV!$F:$F,CERV!$A:$A,C1672,CERV!$G:$G,D1672),
SUMIFS(CANSCRN!$F:$F,CANSCRN!$A:$A,C1672,CANSCRN!$G:$G,D1672))))))))))))</f>
        <v>5931.3882654697018</v>
      </c>
    </row>
    <row r="1673" spans="1:6" x14ac:dyDescent="0.2">
      <c r="A1673" s="24" t="s">
        <v>105</v>
      </c>
      <c r="B1673" s="24" t="s">
        <v>101</v>
      </c>
      <c r="C1673" s="24" t="s">
        <v>80</v>
      </c>
      <c r="D1673" s="24">
        <v>2019</v>
      </c>
      <c r="E1673" s="24" t="s">
        <v>102</v>
      </c>
      <c r="F1673">
        <f>IF(AND(A1673="PSA Testing", E1673= "Utilization Rate (per 100,000 patients)"),
SUMIFS(PSA!$D:$D,PSA!$A:$A,C1673,PSA!$G:$G,D1673),
IF(AND(A1673="Colorectal Cancer Screening", E1673="Utilization Rate (per 100,000 patients)"),
SUMIFS(COL!$D:$D,COL!$A:$A,C1673,COL!$G:$G, D1673),
IF(AND(A1673="Cervical Cancer Screening", E1673="Utilization Rate (per 100,000 patients)"),
SUMIFS(CERV!$D:$D,CERV!$A:$A,C1673,CERV!$G:$G,D1673),
IF(AND(A1673="Cancer Screening for CKD patients", E1673="Utilization Rate (per 100,000 patients)"),
SUMIFS(CANSCRN!$D:$D,CANSCRN!$A:$A,C1673,CANSCRN!$G:$G,D1673),
IF(AND(A1673="PSA Testing", E1673="Cost per service ($USD)"),
SUMIFS(PSA!$E:$E,PSA!$A:$A,C1673,PSA!$G:$G,D1673),
IF(AND(A1673="Colorectal Cancer Screening", E1673="Cost per service ($USD)"),
SUMIFS(COL!$E:$E,COL!$A:$A,C1673,COL!$G:$G,D1673),
IF(AND(A1673="Cervical Cancer Screening", E1673="Cost per service ($USD)"),
SUMIFS(CERV!$E:$E,CERV!$A:$A,C1673,CERV!$G:$G,D1673),
IF(AND(A1673="Cancer Screening for CKD patients", E1673="Cost per service ($USD)"),
SUMIFS(CANSCRN!$E:$E,CANSCRN!$A:$A,C1673,CANSCRN!$G:$G,D1673),
IF(AND(A1673="PSA Testing", E1673="Total Expenditure ($USD per 100,000 patients)"),
SUMIFS(PSA!$F:$F,PSA!$A:$A,C1673,PSA!$G:$G,D1673),
IF(AND(A1673="Colorectal Cancer Screening", E1673="Total Expenditure ($USD per 100,000 patients)"),
SUMIFS(COL!$F:$F,COL!$A:$A,C1673,COL!$G:$G,D1673),
IF(AND(A1673="Cervical Cancer Screening", E1673="Total Expenditure ($USD per 100,000 patients)"),
SUMIFS(CERV!$F:$F,CERV!$A:$A,C1673,CERV!$G:$G,D1673),
SUMIFS(CANSCRN!$F:$F,CANSCRN!$A:$A,C1673,CANSCRN!$G:$G,D1673))))))))))))</f>
        <v>5012.4619219052893</v>
      </c>
    </row>
    <row r="1674" spans="1:6" x14ac:dyDescent="0.2">
      <c r="A1674" s="24" t="s">
        <v>105</v>
      </c>
      <c r="B1674" s="24" t="s">
        <v>101</v>
      </c>
      <c r="C1674" s="24" t="s">
        <v>81</v>
      </c>
      <c r="D1674" s="24">
        <v>2009</v>
      </c>
      <c r="E1674" s="24" t="s">
        <v>102</v>
      </c>
      <c r="F1674">
        <f>IF(AND(A1674="PSA Testing", E1674= "Utilization Rate (per 100,000 patients)"),
SUMIFS(PSA!$D:$D,PSA!$A:$A,C1674,PSA!$G:$G,D1674),
IF(AND(A1674="Colorectal Cancer Screening", E1674="Utilization Rate (per 100,000 patients)"),
SUMIFS(COL!$D:$D,COL!$A:$A,C1674,COL!$G:$G, D1674),
IF(AND(A1674="Cervical Cancer Screening", E1674="Utilization Rate (per 100,000 patients)"),
SUMIFS(CERV!$D:$D,CERV!$A:$A,C1674,CERV!$G:$G,D1674),
IF(AND(A1674="Cancer Screening for CKD patients", E1674="Utilization Rate (per 100,000 patients)"),
SUMIFS(CANSCRN!$D:$D,CANSCRN!$A:$A,C1674,CANSCRN!$G:$G,D1674),
IF(AND(A1674="PSA Testing", E1674="Cost per service ($USD)"),
SUMIFS(PSA!$E:$E,PSA!$A:$A,C1674,PSA!$G:$G,D1674),
IF(AND(A1674="Colorectal Cancer Screening", E1674="Cost per service ($USD)"),
SUMIFS(COL!$E:$E,COL!$A:$A,C1674,COL!$G:$G,D1674),
IF(AND(A1674="Cervical Cancer Screening", E1674="Cost per service ($USD)"),
SUMIFS(CERV!$E:$E,CERV!$A:$A,C1674,CERV!$G:$G,D1674),
IF(AND(A1674="Cancer Screening for CKD patients", E1674="Cost per service ($USD)"),
SUMIFS(CANSCRN!$E:$E,CANSCRN!$A:$A,C1674,CANSCRN!$G:$G,D1674),
IF(AND(A1674="PSA Testing", E1674="Total Expenditure ($USD per 100,000 patients)"),
SUMIFS(PSA!$F:$F,PSA!$A:$A,C1674,PSA!$G:$G,D1674),
IF(AND(A1674="Colorectal Cancer Screening", E1674="Total Expenditure ($USD per 100,000 patients)"),
SUMIFS(COL!$F:$F,COL!$A:$A,C1674,COL!$G:$G,D1674),
IF(AND(A1674="Cervical Cancer Screening", E1674="Total Expenditure ($USD per 100,000 patients)"),
SUMIFS(CERV!$F:$F,CERV!$A:$A,C1674,CERV!$G:$G,D1674),
SUMIFS(CANSCRN!$F:$F,CANSCRN!$A:$A,C1674,CANSCRN!$G:$G,D1674))))))))))))</f>
        <v>5450.5813953488368</v>
      </c>
    </row>
    <row r="1675" spans="1:6" x14ac:dyDescent="0.2">
      <c r="A1675" s="24" t="s">
        <v>105</v>
      </c>
      <c r="B1675" s="24" t="s">
        <v>101</v>
      </c>
      <c r="C1675" s="24" t="s">
        <v>81</v>
      </c>
      <c r="D1675" s="24">
        <v>2010</v>
      </c>
      <c r="E1675" s="24" t="s">
        <v>102</v>
      </c>
      <c r="F1675">
        <f>IF(AND(A1675="PSA Testing", E1675= "Utilization Rate (per 100,000 patients)"),
SUMIFS(PSA!$D:$D,PSA!$A:$A,C1675,PSA!$G:$G,D1675),
IF(AND(A1675="Colorectal Cancer Screening", E1675="Utilization Rate (per 100,000 patients)"),
SUMIFS(COL!$D:$D,COL!$A:$A,C1675,COL!$G:$G, D1675),
IF(AND(A1675="Cervical Cancer Screening", E1675="Utilization Rate (per 100,000 patients)"),
SUMIFS(CERV!$D:$D,CERV!$A:$A,C1675,CERV!$G:$G,D1675),
IF(AND(A1675="Cancer Screening for CKD patients", E1675="Utilization Rate (per 100,000 patients)"),
SUMIFS(CANSCRN!$D:$D,CANSCRN!$A:$A,C1675,CANSCRN!$G:$G,D1675),
IF(AND(A1675="PSA Testing", E1675="Cost per service ($USD)"),
SUMIFS(PSA!$E:$E,PSA!$A:$A,C1675,PSA!$G:$G,D1675),
IF(AND(A1675="Colorectal Cancer Screening", E1675="Cost per service ($USD)"),
SUMIFS(COL!$E:$E,COL!$A:$A,C1675,COL!$G:$G,D1675),
IF(AND(A1675="Cervical Cancer Screening", E1675="Cost per service ($USD)"),
SUMIFS(CERV!$E:$E,CERV!$A:$A,C1675,CERV!$G:$G,D1675),
IF(AND(A1675="Cancer Screening for CKD patients", E1675="Cost per service ($USD)"),
SUMIFS(CANSCRN!$E:$E,CANSCRN!$A:$A,C1675,CANSCRN!$G:$G,D1675),
IF(AND(A1675="PSA Testing", E1675="Total Expenditure ($USD per 100,000 patients)"),
SUMIFS(PSA!$F:$F,PSA!$A:$A,C1675,PSA!$G:$G,D1675),
IF(AND(A1675="Colorectal Cancer Screening", E1675="Total Expenditure ($USD per 100,000 patients)"),
SUMIFS(COL!$F:$F,COL!$A:$A,C1675,COL!$G:$G,D1675),
IF(AND(A1675="Cervical Cancer Screening", E1675="Total Expenditure ($USD per 100,000 patients)"),
SUMIFS(CERV!$F:$F,CERV!$A:$A,C1675,CERV!$G:$G,D1675),
SUMIFS(CANSCRN!$F:$F,CANSCRN!$A:$A,C1675,CANSCRN!$G:$G,D1675))))))))))))</f>
        <v>6909.090909090909</v>
      </c>
    </row>
    <row r="1676" spans="1:6" x14ac:dyDescent="0.2">
      <c r="A1676" s="24" t="s">
        <v>105</v>
      </c>
      <c r="B1676" s="24" t="s">
        <v>101</v>
      </c>
      <c r="C1676" s="24" t="s">
        <v>81</v>
      </c>
      <c r="D1676" s="24">
        <v>2011</v>
      </c>
      <c r="E1676" s="24" t="s">
        <v>102</v>
      </c>
      <c r="F1676">
        <f>IF(AND(A1676="PSA Testing", E1676= "Utilization Rate (per 100,000 patients)"),
SUMIFS(PSA!$D:$D,PSA!$A:$A,C1676,PSA!$G:$G,D1676),
IF(AND(A1676="Colorectal Cancer Screening", E1676="Utilization Rate (per 100,000 patients)"),
SUMIFS(COL!$D:$D,COL!$A:$A,C1676,COL!$G:$G, D1676),
IF(AND(A1676="Cervical Cancer Screening", E1676="Utilization Rate (per 100,000 patients)"),
SUMIFS(CERV!$D:$D,CERV!$A:$A,C1676,CERV!$G:$G,D1676),
IF(AND(A1676="Cancer Screening for CKD patients", E1676="Utilization Rate (per 100,000 patients)"),
SUMIFS(CANSCRN!$D:$D,CANSCRN!$A:$A,C1676,CANSCRN!$G:$G,D1676),
IF(AND(A1676="PSA Testing", E1676="Cost per service ($USD)"),
SUMIFS(PSA!$E:$E,PSA!$A:$A,C1676,PSA!$G:$G,D1676),
IF(AND(A1676="Colorectal Cancer Screening", E1676="Cost per service ($USD)"),
SUMIFS(COL!$E:$E,COL!$A:$A,C1676,COL!$G:$G,D1676),
IF(AND(A1676="Cervical Cancer Screening", E1676="Cost per service ($USD)"),
SUMIFS(CERV!$E:$E,CERV!$A:$A,C1676,CERV!$G:$G,D1676),
IF(AND(A1676="Cancer Screening for CKD patients", E1676="Cost per service ($USD)"),
SUMIFS(CANSCRN!$E:$E,CANSCRN!$A:$A,C1676,CANSCRN!$G:$G,D1676),
IF(AND(A1676="PSA Testing", E1676="Total Expenditure ($USD per 100,000 patients)"),
SUMIFS(PSA!$F:$F,PSA!$A:$A,C1676,PSA!$G:$G,D1676),
IF(AND(A1676="Colorectal Cancer Screening", E1676="Total Expenditure ($USD per 100,000 patients)"),
SUMIFS(COL!$F:$F,COL!$A:$A,C1676,COL!$G:$G,D1676),
IF(AND(A1676="Cervical Cancer Screening", E1676="Total Expenditure ($USD per 100,000 patients)"),
SUMIFS(CERV!$F:$F,CERV!$A:$A,C1676,CERV!$G:$G,D1676),
SUMIFS(CANSCRN!$F:$F,CANSCRN!$A:$A,C1676,CANSCRN!$G:$G,D1676))))))))))))</f>
        <v>6086.341118188252</v>
      </c>
    </row>
    <row r="1677" spans="1:6" x14ac:dyDescent="0.2">
      <c r="A1677" s="24" t="s">
        <v>105</v>
      </c>
      <c r="B1677" s="24" t="s">
        <v>101</v>
      </c>
      <c r="C1677" s="24" t="s">
        <v>81</v>
      </c>
      <c r="D1677" s="24">
        <v>2012</v>
      </c>
      <c r="E1677" s="24" t="s">
        <v>102</v>
      </c>
      <c r="F1677">
        <f>IF(AND(A1677="PSA Testing", E1677= "Utilization Rate (per 100,000 patients)"),
SUMIFS(PSA!$D:$D,PSA!$A:$A,C1677,PSA!$G:$G,D1677),
IF(AND(A1677="Colorectal Cancer Screening", E1677="Utilization Rate (per 100,000 patients)"),
SUMIFS(COL!$D:$D,COL!$A:$A,C1677,COL!$G:$G, D1677),
IF(AND(A1677="Cervical Cancer Screening", E1677="Utilization Rate (per 100,000 patients)"),
SUMIFS(CERV!$D:$D,CERV!$A:$A,C1677,CERV!$G:$G,D1677),
IF(AND(A1677="Cancer Screening for CKD patients", E1677="Utilization Rate (per 100,000 patients)"),
SUMIFS(CANSCRN!$D:$D,CANSCRN!$A:$A,C1677,CANSCRN!$G:$G,D1677),
IF(AND(A1677="PSA Testing", E1677="Cost per service ($USD)"),
SUMIFS(PSA!$E:$E,PSA!$A:$A,C1677,PSA!$G:$G,D1677),
IF(AND(A1677="Colorectal Cancer Screening", E1677="Cost per service ($USD)"),
SUMIFS(COL!$E:$E,COL!$A:$A,C1677,COL!$G:$G,D1677),
IF(AND(A1677="Cervical Cancer Screening", E1677="Cost per service ($USD)"),
SUMIFS(CERV!$E:$E,CERV!$A:$A,C1677,CERV!$G:$G,D1677),
IF(AND(A1677="Cancer Screening for CKD patients", E1677="Cost per service ($USD)"),
SUMIFS(CANSCRN!$E:$E,CANSCRN!$A:$A,C1677,CANSCRN!$G:$G,D1677),
IF(AND(A1677="PSA Testing", E1677="Total Expenditure ($USD per 100,000 patients)"),
SUMIFS(PSA!$F:$F,PSA!$A:$A,C1677,PSA!$G:$G,D1677),
IF(AND(A1677="Colorectal Cancer Screening", E1677="Total Expenditure ($USD per 100,000 patients)"),
SUMIFS(COL!$F:$F,COL!$A:$A,C1677,COL!$G:$G,D1677),
IF(AND(A1677="Cervical Cancer Screening", E1677="Total Expenditure ($USD per 100,000 patients)"),
SUMIFS(CERV!$F:$F,CERV!$A:$A,C1677,CERV!$G:$G,D1677),
SUMIFS(CANSCRN!$F:$F,CANSCRN!$A:$A,C1677,CANSCRN!$G:$G,D1677))))))))))))</f>
        <v>3822.1528861154443</v>
      </c>
    </row>
    <row r="1678" spans="1:6" x14ac:dyDescent="0.2">
      <c r="A1678" s="24" t="s">
        <v>105</v>
      </c>
      <c r="B1678" s="24" t="s">
        <v>101</v>
      </c>
      <c r="C1678" s="24" t="s">
        <v>81</v>
      </c>
      <c r="D1678" s="24">
        <v>2013</v>
      </c>
      <c r="E1678" s="24" t="s">
        <v>102</v>
      </c>
      <c r="F1678">
        <f>IF(AND(A1678="PSA Testing", E1678= "Utilization Rate (per 100,000 patients)"),
SUMIFS(PSA!$D:$D,PSA!$A:$A,C1678,PSA!$G:$G,D1678),
IF(AND(A1678="Colorectal Cancer Screening", E1678="Utilization Rate (per 100,000 patients)"),
SUMIFS(COL!$D:$D,COL!$A:$A,C1678,COL!$G:$G, D1678),
IF(AND(A1678="Cervical Cancer Screening", E1678="Utilization Rate (per 100,000 patients)"),
SUMIFS(CERV!$D:$D,CERV!$A:$A,C1678,CERV!$G:$G,D1678),
IF(AND(A1678="Cancer Screening for CKD patients", E1678="Utilization Rate (per 100,000 patients)"),
SUMIFS(CANSCRN!$D:$D,CANSCRN!$A:$A,C1678,CANSCRN!$G:$G,D1678),
IF(AND(A1678="PSA Testing", E1678="Cost per service ($USD)"),
SUMIFS(PSA!$E:$E,PSA!$A:$A,C1678,PSA!$G:$G,D1678),
IF(AND(A1678="Colorectal Cancer Screening", E1678="Cost per service ($USD)"),
SUMIFS(COL!$E:$E,COL!$A:$A,C1678,COL!$G:$G,D1678),
IF(AND(A1678="Cervical Cancer Screening", E1678="Cost per service ($USD)"),
SUMIFS(CERV!$E:$E,CERV!$A:$A,C1678,CERV!$G:$G,D1678),
IF(AND(A1678="Cancer Screening for CKD patients", E1678="Cost per service ($USD)"),
SUMIFS(CANSCRN!$E:$E,CANSCRN!$A:$A,C1678,CANSCRN!$G:$G,D1678),
IF(AND(A1678="PSA Testing", E1678="Total Expenditure ($USD per 100,000 patients)"),
SUMIFS(PSA!$F:$F,PSA!$A:$A,C1678,PSA!$G:$G,D1678),
IF(AND(A1678="Colorectal Cancer Screening", E1678="Total Expenditure ($USD per 100,000 patients)"),
SUMIFS(COL!$F:$F,COL!$A:$A,C1678,COL!$G:$G,D1678),
IF(AND(A1678="Cervical Cancer Screening", E1678="Total Expenditure ($USD per 100,000 patients)"),
SUMIFS(CERV!$F:$F,CERV!$A:$A,C1678,CERV!$G:$G,D1678),
SUMIFS(CANSCRN!$F:$F,CANSCRN!$A:$A,C1678,CANSCRN!$G:$G,D1678))))))))))))</f>
        <v>2773.8264580369846</v>
      </c>
    </row>
    <row r="1679" spans="1:6" x14ac:dyDescent="0.2">
      <c r="A1679" s="24" t="s">
        <v>105</v>
      </c>
      <c r="B1679" s="24" t="s">
        <v>101</v>
      </c>
      <c r="C1679" s="24" t="s">
        <v>81</v>
      </c>
      <c r="D1679" s="24">
        <v>2014</v>
      </c>
      <c r="E1679" s="24" t="s">
        <v>102</v>
      </c>
      <c r="F1679">
        <f>IF(AND(A1679="PSA Testing", E1679= "Utilization Rate (per 100,000 patients)"),
SUMIFS(PSA!$D:$D,PSA!$A:$A,C1679,PSA!$G:$G,D1679),
IF(AND(A1679="Colorectal Cancer Screening", E1679="Utilization Rate (per 100,000 patients)"),
SUMIFS(COL!$D:$D,COL!$A:$A,C1679,COL!$G:$G, D1679),
IF(AND(A1679="Cervical Cancer Screening", E1679="Utilization Rate (per 100,000 patients)"),
SUMIFS(CERV!$D:$D,CERV!$A:$A,C1679,CERV!$G:$G,D1679),
IF(AND(A1679="Cancer Screening for CKD patients", E1679="Utilization Rate (per 100,000 patients)"),
SUMIFS(CANSCRN!$D:$D,CANSCRN!$A:$A,C1679,CANSCRN!$G:$G,D1679),
IF(AND(A1679="PSA Testing", E1679="Cost per service ($USD)"),
SUMIFS(PSA!$E:$E,PSA!$A:$A,C1679,PSA!$G:$G,D1679),
IF(AND(A1679="Colorectal Cancer Screening", E1679="Cost per service ($USD)"),
SUMIFS(COL!$E:$E,COL!$A:$A,C1679,COL!$G:$G,D1679),
IF(AND(A1679="Cervical Cancer Screening", E1679="Cost per service ($USD)"),
SUMIFS(CERV!$E:$E,CERV!$A:$A,C1679,CERV!$G:$G,D1679),
IF(AND(A1679="Cancer Screening for CKD patients", E1679="Cost per service ($USD)"),
SUMIFS(CANSCRN!$E:$E,CANSCRN!$A:$A,C1679,CANSCRN!$G:$G,D1679),
IF(AND(A1679="PSA Testing", E1679="Total Expenditure ($USD per 100,000 patients)"),
SUMIFS(PSA!$F:$F,PSA!$A:$A,C1679,PSA!$G:$G,D1679),
IF(AND(A1679="Colorectal Cancer Screening", E1679="Total Expenditure ($USD per 100,000 patients)"),
SUMIFS(COL!$F:$F,COL!$A:$A,C1679,COL!$G:$G,D1679),
IF(AND(A1679="Cervical Cancer Screening", E1679="Total Expenditure ($USD per 100,000 patients)"),
SUMIFS(CERV!$F:$F,CERV!$A:$A,C1679,CERV!$G:$G,D1679),
SUMIFS(CANSCRN!$F:$F,CANSCRN!$A:$A,C1679,CANSCRN!$G:$G,D1679))))))))))))</f>
        <v>2124.5421245421248</v>
      </c>
    </row>
    <row r="1680" spans="1:6" x14ac:dyDescent="0.2">
      <c r="A1680" s="24" t="s">
        <v>105</v>
      </c>
      <c r="B1680" s="24" t="s">
        <v>101</v>
      </c>
      <c r="C1680" s="24" t="s">
        <v>81</v>
      </c>
      <c r="D1680" s="24">
        <v>2015</v>
      </c>
      <c r="E1680" s="24" t="s">
        <v>102</v>
      </c>
      <c r="F1680">
        <f>IF(AND(A1680="PSA Testing", E1680= "Utilization Rate (per 100,000 patients)"),
SUMIFS(PSA!$D:$D,PSA!$A:$A,C1680,PSA!$G:$G,D1680),
IF(AND(A1680="Colorectal Cancer Screening", E1680="Utilization Rate (per 100,000 patients)"),
SUMIFS(COL!$D:$D,COL!$A:$A,C1680,COL!$G:$G, D1680),
IF(AND(A1680="Cervical Cancer Screening", E1680="Utilization Rate (per 100,000 patients)"),
SUMIFS(CERV!$D:$D,CERV!$A:$A,C1680,CERV!$G:$G,D1680),
IF(AND(A1680="Cancer Screening for CKD patients", E1680="Utilization Rate (per 100,000 patients)"),
SUMIFS(CANSCRN!$D:$D,CANSCRN!$A:$A,C1680,CANSCRN!$G:$G,D1680),
IF(AND(A1680="PSA Testing", E1680="Cost per service ($USD)"),
SUMIFS(PSA!$E:$E,PSA!$A:$A,C1680,PSA!$G:$G,D1680),
IF(AND(A1680="Colorectal Cancer Screening", E1680="Cost per service ($USD)"),
SUMIFS(COL!$E:$E,COL!$A:$A,C1680,COL!$G:$G,D1680),
IF(AND(A1680="Cervical Cancer Screening", E1680="Cost per service ($USD)"),
SUMIFS(CERV!$E:$E,CERV!$A:$A,C1680,CERV!$G:$G,D1680),
IF(AND(A1680="Cancer Screening for CKD patients", E1680="Cost per service ($USD)"),
SUMIFS(CANSCRN!$E:$E,CANSCRN!$A:$A,C1680,CANSCRN!$G:$G,D1680),
IF(AND(A1680="PSA Testing", E1680="Total Expenditure ($USD per 100,000 patients)"),
SUMIFS(PSA!$F:$F,PSA!$A:$A,C1680,PSA!$G:$G,D1680),
IF(AND(A1680="Colorectal Cancer Screening", E1680="Total Expenditure ($USD per 100,000 patients)"),
SUMIFS(COL!$F:$F,COL!$A:$A,C1680,COL!$G:$G,D1680),
IF(AND(A1680="Cervical Cancer Screening", E1680="Total Expenditure ($USD per 100,000 patients)"),
SUMIFS(CERV!$F:$F,CERV!$A:$A,C1680,CERV!$G:$G,D1680),
SUMIFS(CANSCRN!$F:$F,CANSCRN!$A:$A,C1680,CANSCRN!$G:$G,D1680))))))))))))</f>
        <v>1631.3213703099509</v>
      </c>
    </row>
    <row r="1681" spans="1:6" x14ac:dyDescent="0.2">
      <c r="A1681" s="24" t="s">
        <v>105</v>
      </c>
      <c r="B1681" s="24" t="s">
        <v>101</v>
      </c>
      <c r="C1681" s="24" t="s">
        <v>81</v>
      </c>
      <c r="D1681" s="24">
        <v>2016</v>
      </c>
      <c r="E1681" s="24" t="s">
        <v>102</v>
      </c>
      <c r="F1681">
        <f>IF(AND(A1681="PSA Testing", E1681= "Utilization Rate (per 100,000 patients)"),
SUMIFS(PSA!$D:$D,PSA!$A:$A,C1681,PSA!$G:$G,D1681),
IF(AND(A1681="Colorectal Cancer Screening", E1681="Utilization Rate (per 100,000 patients)"),
SUMIFS(COL!$D:$D,COL!$A:$A,C1681,COL!$G:$G, D1681),
IF(AND(A1681="Cervical Cancer Screening", E1681="Utilization Rate (per 100,000 patients)"),
SUMIFS(CERV!$D:$D,CERV!$A:$A,C1681,CERV!$G:$G,D1681),
IF(AND(A1681="Cancer Screening for CKD patients", E1681="Utilization Rate (per 100,000 patients)"),
SUMIFS(CANSCRN!$D:$D,CANSCRN!$A:$A,C1681,CANSCRN!$G:$G,D1681),
IF(AND(A1681="PSA Testing", E1681="Cost per service ($USD)"),
SUMIFS(PSA!$E:$E,PSA!$A:$A,C1681,PSA!$G:$G,D1681),
IF(AND(A1681="Colorectal Cancer Screening", E1681="Cost per service ($USD)"),
SUMIFS(COL!$E:$E,COL!$A:$A,C1681,COL!$G:$G,D1681),
IF(AND(A1681="Cervical Cancer Screening", E1681="Cost per service ($USD)"),
SUMIFS(CERV!$E:$E,CERV!$A:$A,C1681,CERV!$G:$G,D1681),
IF(AND(A1681="Cancer Screening for CKD patients", E1681="Cost per service ($USD)"),
SUMIFS(CANSCRN!$E:$E,CANSCRN!$A:$A,C1681,CANSCRN!$G:$G,D1681),
IF(AND(A1681="PSA Testing", E1681="Total Expenditure ($USD per 100,000 patients)"),
SUMIFS(PSA!$F:$F,PSA!$A:$A,C1681,PSA!$G:$G,D1681),
IF(AND(A1681="Colorectal Cancer Screening", E1681="Total Expenditure ($USD per 100,000 patients)"),
SUMIFS(COL!$F:$F,COL!$A:$A,C1681,COL!$G:$G,D1681),
IF(AND(A1681="Cervical Cancer Screening", E1681="Total Expenditure ($USD per 100,000 patients)"),
SUMIFS(CERV!$F:$F,CERV!$A:$A,C1681,CERV!$G:$G,D1681),
SUMIFS(CANSCRN!$F:$F,CANSCRN!$A:$A,C1681,CANSCRN!$G:$G,D1681))))))))))))</f>
        <v>1511.3350125944585</v>
      </c>
    </row>
    <row r="1682" spans="1:6" x14ac:dyDescent="0.2">
      <c r="A1682" s="24" t="s">
        <v>105</v>
      </c>
      <c r="B1682" s="24" t="s">
        <v>101</v>
      </c>
      <c r="C1682" s="24" t="s">
        <v>81</v>
      </c>
      <c r="D1682" s="24">
        <v>2017</v>
      </c>
      <c r="E1682" s="24" t="s">
        <v>102</v>
      </c>
      <c r="F1682">
        <f>IF(AND(A1682="PSA Testing", E1682= "Utilization Rate (per 100,000 patients)"),
SUMIFS(PSA!$D:$D,PSA!$A:$A,C1682,PSA!$G:$G,D1682),
IF(AND(A1682="Colorectal Cancer Screening", E1682="Utilization Rate (per 100,000 patients)"),
SUMIFS(COL!$D:$D,COL!$A:$A,C1682,COL!$G:$G, D1682),
IF(AND(A1682="Cervical Cancer Screening", E1682="Utilization Rate (per 100,000 patients)"),
SUMIFS(CERV!$D:$D,CERV!$A:$A,C1682,CERV!$G:$G,D1682),
IF(AND(A1682="Cancer Screening for CKD patients", E1682="Utilization Rate (per 100,000 patients)"),
SUMIFS(CANSCRN!$D:$D,CANSCRN!$A:$A,C1682,CANSCRN!$G:$G,D1682),
IF(AND(A1682="PSA Testing", E1682="Cost per service ($USD)"),
SUMIFS(PSA!$E:$E,PSA!$A:$A,C1682,PSA!$G:$G,D1682),
IF(AND(A1682="Colorectal Cancer Screening", E1682="Cost per service ($USD)"),
SUMIFS(COL!$E:$E,COL!$A:$A,C1682,COL!$G:$G,D1682),
IF(AND(A1682="Cervical Cancer Screening", E1682="Cost per service ($USD)"),
SUMIFS(CERV!$E:$E,CERV!$A:$A,C1682,CERV!$G:$G,D1682),
IF(AND(A1682="Cancer Screening for CKD patients", E1682="Cost per service ($USD)"),
SUMIFS(CANSCRN!$E:$E,CANSCRN!$A:$A,C1682,CANSCRN!$G:$G,D1682),
IF(AND(A1682="PSA Testing", E1682="Total Expenditure ($USD per 100,000 patients)"),
SUMIFS(PSA!$F:$F,PSA!$A:$A,C1682,PSA!$G:$G,D1682),
IF(AND(A1682="Colorectal Cancer Screening", E1682="Total Expenditure ($USD per 100,000 patients)"),
SUMIFS(COL!$F:$F,COL!$A:$A,C1682,COL!$G:$G,D1682),
IF(AND(A1682="Cervical Cancer Screening", E1682="Total Expenditure ($USD per 100,000 patients)"),
SUMIFS(CERV!$F:$F,CERV!$A:$A,C1682,CERV!$G:$G,D1682),
SUMIFS(CANSCRN!$F:$F,CANSCRN!$A:$A,C1682,CANSCRN!$G:$G,D1682))))))))))))</f>
        <v>1691.8967052537846</v>
      </c>
    </row>
    <row r="1683" spans="1:6" x14ac:dyDescent="0.2">
      <c r="A1683" s="24" t="s">
        <v>105</v>
      </c>
      <c r="B1683" s="24" t="s">
        <v>101</v>
      </c>
      <c r="C1683" s="24" t="s">
        <v>81</v>
      </c>
      <c r="D1683" s="24">
        <v>2018</v>
      </c>
      <c r="E1683" s="24" t="s">
        <v>102</v>
      </c>
      <c r="F1683">
        <f>IF(AND(A1683="PSA Testing", E1683= "Utilization Rate (per 100,000 patients)"),
SUMIFS(PSA!$D:$D,PSA!$A:$A,C1683,PSA!$G:$G,D1683),
IF(AND(A1683="Colorectal Cancer Screening", E1683="Utilization Rate (per 100,000 patients)"),
SUMIFS(COL!$D:$D,COL!$A:$A,C1683,COL!$G:$G, D1683),
IF(AND(A1683="Cervical Cancer Screening", E1683="Utilization Rate (per 100,000 patients)"),
SUMIFS(CERV!$D:$D,CERV!$A:$A,C1683,CERV!$G:$G,D1683),
IF(AND(A1683="Cancer Screening for CKD patients", E1683="Utilization Rate (per 100,000 patients)"),
SUMIFS(CANSCRN!$D:$D,CANSCRN!$A:$A,C1683,CANSCRN!$G:$G,D1683),
IF(AND(A1683="PSA Testing", E1683="Cost per service ($USD)"),
SUMIFS(PSA!$E:$E,PSA!$A:$A,C1683,PSA!$G:$G,D1683),
IF(AND(A1683="Colorectal Cancer Screening", E1683="Cost per service ($USD)"),
SUMIFS(COL!$E:$E,COL!$A:$A,C1683,COL!$G:$G,D1683),
IF(AND(A1683="Cervical Cancer Screening", E1683="Cost per service ($USD)"),
SUMIFS(CERV!$E:$E,CERV!$A:$A,C1683,CERV!$G:$G,D1683),
IF(AND(A1683="Cancer Screening for CKD patients", E1683="Cost per service ($USD)"),
SUMIFS(CANSCRN!$E:$E,CANSCRN!$A:$A,C1683,CANSCRN!$G:$G,D1683),
IF(AND(A1683="PSA Testing", E1683="Total Expenditure ($USD per 100,000 patients)"),
SUMIFS(PSA!$F:$F,PSA!$A:$A,C1683,PSA!$G:$G,D1683),
IF(AND(A1683="Colorectal Cancer Screening", E1683="Total Expenditure ($USD per 100,000 patients)"),
SUMIFS(COL!$F:$F,COL!$A:$A,C1683,COL!$G:$G,D1683),
IF(AND(A1683="Cervical Cancer Screening", E1683="Total Expenditure ($USD per 100,000 patients)"),
SUMIFS(CERV!$F:$F,CERV!$A:$A,C1683,CERV!$G:$G,D1683),
SUMIFS(CANSCRN!$F:$F,CANSCRN!$A:$A,C1683,CANSCRN!$G:$G,D1683))))))))))))</f>
        <v>1496.4788732394366</v>
      </c>
    </row>
    <row r="1684" spans="1:6" x14ac:dyDescent="0.2">
      <c r="A1684" s="24" t="s">
        <v>105</v>
      </c>
      <c r="B1684" s="24" t="s">
        <v>101</v>
      </c>
      <c r="C1684" s="24" t="s">
        <v>81</v>
      </c>
      <c r="D1684" s="24">
        <v>2019</v>
      </c>
      <c r="E1684" s="24" t="s">
        <v>102</v>
      </c>
      <c r="F1684">
        <f>IF(AND(A1684="PSA Testing", E1684= "Utilization Rate (per 100,000 patients)"),
SUMIFS(PSA!$D:$D,PSA!$A:$A,C1684,PSA!$G:$G,D1684),
IF(AND(A1684="Colorectal Cancer Screening", E1684="Utilization Rate (per 100,000 patients)"),
SUMIFS(COL!$D:$D,COL!$A:$A,C1684,COL!$G:$G, D1684),
IF(AND(A1684="Cervical Cancer Screening", E1684="Utilization Rate (per 100,000 patients)"),
SUMIFS(CERV!$D:$D,CERV!$A:$A,C1684,CERV!$G:$G,D1684),
IF(AND(A1684="Cancer Screening for CKD patients", E1684="Utilization Rate (per 100,000 patients)"),
SUMIFS(CANSCRN!$D:$D,CANSCRN!$A:$A,C1684,CANSCRN!$G:$G,D1684),
IF(AND(A1684="PSA Testing", E1684="Cost per service ($USD)"),
SUMIFS(PSA!$E:$E,PSA!$A:$A,C1684,PSA!$G:$G,D1684),
IF(AND(A1684="Colorectal Cancer Screening", E1684="Cost per service ($USD)"),
SUMIFS(COL!$E:$E,COL!$A:$A,C1684,COL!$G:$G,D1684),
IF(AND(A1684="Cervical Cancer Screening", E1684="Cost per service ($USD)"),
SUMIFS(CERV!$E:$E,CERV!$A:$A,C1684,CERV!$G:$G,D1684),
IF(AND(A1684="Cancer Screening for CKD patients", E1684="Cost per service ($USD)"),
SUMIFS(CANSCRN!$E:$E,CANSCRN!$A:$A,C1684,CANSCRN!$G:$G,D1684),
IF(AND(A1684="PSA Testing", E1684="Total Expenditure ($USD per 100,000 patients)"),
SUMIFS(PSA!$F:$F,PSA!$A:$A,C1684,PSA!$G:$G,D1684),
IF(AND(A1684="Colorectal Cancer Screening", E1684="Total Expenditure ($USD per 100,000 patients)"),
SUMIFS(COL!$F:$F,COL!$A:$A,C1684,COL!$G:$G,D1684),
IF(AND(A1684="Cervical Cancer Screening", E1684="Total Expenditure ($USD per 100,000 patients)"),
SUMIFS(CERV!$F:$F,CERV!$A:$A,C1684,CERV!$G:$G,D1684),
SUMIFS(CANSCRN!$F:$F,CANSCRN!$A:$A,C1684,CANSCRN!$G:$G,D1684))))))))))))</f>
        <v>1115.5378486055777</v>
      </c>
    </row>
    <row r="1685" spans="1:6" x14ac:dyDescent="0.2">
      <c r="A1685" s="24" t="s">
        <v>107</v>
      </c>
      <c r="B1685" s="24" t="s">
        <v>101</v>
      </c>
      <c r="C1685" s="24" t="s">
        <v>30</v>
      </c>
      <c r="D1685" s="24">
        <v>2009</v>
      </c>
      <c r="E1685" s="24" t="s">
        <v>102</v>
      </c>
      <c r="F1685">
        <f>IF(AND(A1685="PSA Testing", E1685= "Utilization Rate (per 100,000 patients)"),
SUMIFS(PSA!$D:$D,PSA!$A:$A,C1685,PSA!$G:$G,D1685),
IF(AND(A1685="Colorectal Cancer Screening", E1685="Utilization Rate (per 100,000 patients)"),
SUMIFS(COL!$D:$D,COL!$A:$A,C1685,COL!$G:$G, D1685),
IF(AND(A1685="Cervical Cancer Screening", E1685="Utilization Rate (per 100,000 patients)"),
SUMIFS(CERV!$D:$D,CERV!$A:$A,C1685,CERV!$G:$G,D1685),
IF(AND(A1685="Cancer Screening for CKD patients", E1685="Utilization Rate (per 100,000 patients)"),
SUMIFS(CANSCRN!$D:$D,CANSCRN!$A:$A,C1685,CANSCRN!$G:$G,D1685),
IF(AND(A1685="PSA Testing", E1685="Cost per service ($USD)"),
SUMIFS(PSA!$E:$E,PSA!$A:$A,C1685,PSA!$G:$G,D1685),
IF(AND(A1685="Colorectal Cancer Screening", E1685="Cost per service ($USD)"),
SUMIFS(COL!$E:$E,COL!$A:$A,C1685,COL!$G:$G,D1685),
IF(AND(A1685="Cervical Cancer Screening", E1685="Cost per service ($USD)"),
SUMIFS(CERV!$E:$E,CERV!$A:$A,C1685,CERV!$G:$G,D1685),
IF(AND(A1685="Cancer Screening for CKD patients", E1685="Cost per service ($USD)"),
SUMIFS(CANSCRN!$E:$E,CANSCRN!$A:$A,C1685,CANSCRN!$G:$G,D1685),
IF(AND(A1685="PSA Testing", E1685="Total Expenditure ($USD per 100,000 patients)"),
SUMIFS(PSA!$F:$F,PSA!$A:$A,C1685,PSA!$G:$G,D1685),
IF(AND(A1685="Colorectal Cancer Screening", E1685="Total Expenditure ($USD per 100,000 patients)"),
SUMIFS(COL!$F:$F,COL!$A:$A,C1685,COL!$G:$G,D1685),
IF(AND(A1685="Cervical Cancer Screening", E1685="Total Expenditure ($USD per 100,000 patients)"),
SUMIFS(CERV!$F:$F,CERV!$A:$A,C1685,CERV!$G:$G,D1685),
SUMIFS(CANSCRN!$F:$F,CANSCRN!$A:$A,C1685,CANSCRN!$G:$G,D1685))))))))))))</f>
        <v>0</v>
      </c>
    </row>
    <row r="1686" spans="1:6" x14ac:dyDescent="0.2">
      <c r="A1686" s="24" t="s">
        <v>107</v>
      </c>
      <c r="B1686" s="24" t="s">
        <v>101</v>
      </c>
      <c r="C1686" s="24" t="s">
        <v>30</v>
      </c>
      <c r="D1686" s="24">
        <v>2010</v>
      </c>
      <c r="E1686" s="24" t="s">
        <v>102</v>
      </c>
      <c r="F1686">
        <f>IF(AND(A1686="PSA Testing", E1686= "Utilization Rate (per 100,000 patients)"),
SUMIFS(PSA!$D:$D,PSA!$A:$A,C1686,PSA!$G:$G,D1686),
IF(AND(A1686="Colorectal Cancer Screening", E1686="Utilization Rate (per 100,000 patients)"),
SUMIFS(COL!$D:$D,COL!$A:$A,C1686,COL!$G:$G, D1686),
IF(AND(A1686="Cervical Cancer Screening", E1686="Utilization Rate (per 100,000 patients)"),
SUMIFS(CERV!$D:$D,CERV!$A:$A,C1686,CERV!$G:$G,D1686),
IF(AND(A1686="Cancer Screening for CKD patients", E1686="Utilization Rate (per 100,000 patients)"),
SUMIFS(CANSCRN!$D:$D,CANSCRN!$A:$A,C1686,CANSCRN!$G:$G,D1686),
IF(AND(A1686="PSA Testing", E1686="Cost per service ($USD)"),
SUMIFS(PSA!$E:$E,PSA!$A:$A,C1686,PSA!$G:$G,D1686),
IF(AND(A1686="Colorectal Cancer Screening", E1686="Cost per service ($USD)"),
SUMIFS(COL!$E:$E,COL!$A:$A,C1686,COL!$G:$G,D1686),
IF(AND(A1686="Cervical Cancer Screening", E1686="Cost per service ($USD)"),
SUMIFS(CERV!$E:$E,CERV!$A:$A,C1686,CERV!$G:$G,D1686),
IF(AND(A1686="Cancer Screening for CKD patients", E1686="Cost per service ($USD)"),
SUMIFS(CANSCRN!$E:$E,CANSCRN!$A:$A,C1686,CANSCRN!$G:$G,D1686),
IF(AND(A1686="PSA Testing", E1686="Total Expenditure ($USD per 100,000 patients)"),
SUMIFS(PSA!$F:$F,PSA!$A:$A,C1686,PSA!$G:$G,D1686),
IF(AND(A1686="Colorectal Cancer Screening", E1686="Total Expenditure ($USD per 100,000 patients)"),
SUMIFS(COL!$F:$F,COL!$A:$A,C1686,COL!$G:$G,D1686),
IF(AND(A1686="Cervical Cancer Screening", E1686="Total Expenditure ($USD per 100,000 patients)"),
SUMIFS(CERV!$F:$F,CERV!$A:$A,C1686,CERV!$G:$G,D1686),
SUMIFS(CANSCRN!$F:$F,CANSCRN!$A:$A,C1686,CANSCRN!$G:$G,D1686))))))))))))</f>
        <v>0</v>
      </c>
    </row>
    <row r="1687" spans="1:6" x14ac:dyDescent="0.2">
      <c r="A1687" s="24" t="s">
        <v>107</v>
      </c>
      <c r="B1687" s="24" t="s">
        <v>101</v>
      </c>
      <c r="C1687" s="24" t="s">
        <v>30</v>
      </c>
      <c r="D1687" s="24">
        <v>2011</v>
      </c>
      <c r="E1687" s="24" t="s">
        <v>102</v>
      </c>
      <c r="F1687">
        <f>IF(AND(A1687="PSA Testing", E1687= "Utilization Rate (per 100,000 patients)"),
SUMIFS(PSA!$D:$D,PSA!$A:$A,C1687,PSA!$G:$G,D1687),
IF(AND(A1687="Colorectal Cancer Screening", E1687="Utilization Rate (per 100,000 patients)"),
SUMIFS(COL!$D:$D,COL!$A:$A,C1687,COL!$G:$G, D1687),
IF(AND(A1687="Cervical Cancer Screening", E1687="Utilization Rate (per 100,000 patients)"),
SUMIFS(CERV!$D:$D,CERV!$A:$A,C1687,CERV!$G:$G,D1687),
IF(AND(A1687="Cancer Screening for CKD patients", E1687="Utilization Rate (per 100,000 patients)"),
SUMIFS(CANSCRN!$D:$D,CANSCRN!$A:$A,C1687,CANSCRN!$G:$G,D1687),
IF(AND(A1687="PSA Testing", E1687="Cost per service ($USD)"),
SUMIFS(PSA!$E:$E,PSA!$A:$A,C1687,PSA!$G:$G,D1687),
IF(AND(A1687="Colorectal Cancer Screening", E1687="Cost per service ($USD)"),
SUMIFS(COL!$E:$E,COL!$A:$A,C1687,COL!$G:$G,D1687),
IF(AND(A1687="Cervical Cancer Screening", E1687="Cost per service ($USD)"),
SUMIFS(CERV!$E:$E,CERV!$A:$A,C1687,CERV!$G:$G,D1687),
IF(AND(A1687="Cancer Screening for CKD patients", E1687="Cost per service ($USD)"),
SUMIFS(CANSCRN!$E:$E,CANSCRN!$A:$A,C1687,CANSCRN!$G:$G,D1687),
IF(AND(A1687="PSA Testing", E1687="Total Expenditure ($USD per 100,000 patients)"),
SUMIFS(PSA!$F:$F,PSA!$A:$A,C1687,PSA!$G:$G,D1687),
IF(AND(A1687="Colorectal Cancer Screening", E1687="Total Expenditure ($USD per 100,000 patients)"),
SUMIFS(COL!$F:$F,COL!$A:$A,C1687,COL!$G:$G,D1687),
IF(AND(A1687="Cervical Cancer Screening", E1687="Total Expenditure ($USD per 100,000 patients)"),
SUMIFS(CERV!$F:$F,CERV!$A:$A,C1687,CERV!$G:$G,D1687),
SUMIFS(CANSCRN!$F:$F,CANSCRN!$A:$A,C1687,CANSCRN!$G:$G,D1687))))))))))))</f>
        <v>0</v>
      </c>
    </row>
    <row r="1688" spans="1:6" x14ac:dyDescent="0.2">
      <c r="A1688" s="24" t="s">
        <v>107</v>
      </c>
      <c r="B1688" s="24" t="s">
        <v>101</v>
      </c>
      <c r="C1688" s="24" t="s">
        <v>30</v>
      </c>
      <c r="D1688" s="24">
        <v>2012</v>
      </c>
      <c r="E1688" s="24" t="s">
        <v>102</v>
      </c>
      <c r="F1688">
        <f>IF(AND(A1688="PSA Testing", E1688= "Utilization Rate (per 100,000 patients)"),
SUMIFS(PSA!$D:$D,PSA!$A:$A,C1688,PSA!$G:$G,D1688),
IF(AND(A1688="Colorectal Cancer Screening", E1688="Utilization Rate (per 100,000 patients)"),
SUMIFS(COL!$D:$D,COL!$A:$A,C1688,COL!$G:$G, D1688),
IF(AND(A1688="Cervical Cancer Screening", E1688="Utilization Rate (per 100,000 patients)"),
SUMIFS(CERV!$D:$D,CERV!$A:$A,C1688,CERV!$G:$G,D1688),
IF(AND(A1688="Cancer Screening for CKD patients", E1688="Utilization Rate (per 100,000 patients)"),
SUMIFS(CANSCRN!$D:$D,CANSCRN!$A:$A,C1688,CANSCRN!$G:$G,D1688),
IF(AND(A1688="PSA Testing", E1688="Cost per service ($USD)"),
SUMIFS(PSA!$E:$E,PSA!$A:$A,C1688,PSA!$G:$G,D1688),
IF(AND(A1688="Colorectal Cancer Screening", E1688="Cost per service ($USD)"),
SUMIFS(COL!$E:$E,COL!$A:$A,C1688,COL!$G:$G,D1688),
IF(AND(A1688="Cervical Cancer Screening", E1688="Cost per service ($USD)"),
SUMIFS(CERV!$E:$E,CERV!$A:$A,C1688,CERV!$G:$G,D1688),
IF(AND(A1688="Cancer Screening for CKD patients", E1688="Cost per service ($USD)"),
SUMIFS(CANSCRN!$E:$E,CANSCRN!$A:$A,C1688,CANSCRN!$G:$G,D1688),
IF(AND(A1688="PSA Testing", E1688="Total Expenditure ($USD per 100,000 patients)"),
SUMIFS(PSA!$F:$F,PSA!$A:$A,C1688,PSA!$G:$G,D1688),
IF(AND(A1688="Colorectal Cancer Screening", E1688="Total Expenditure ($USD per 100,000 patients)"),
SUMIFS(COL!$F:$F,COL!$A:$A,C1688,COL!$G:$G,D1688),
IF(AND(A1688="Cervical Cancer Screening", E1688="Total Expenditure ($USD per 100,000 patients)"),
SUMIFS(CERV!$F:$F,CERV!$A:$A,C1688,CERV!$G:$G,D1688),
SUMIFS(CANSCRN!$F:$F,CANSCRN!$A:$A,C1688,CANSCRN!$G:$G,D1688))))))))))))</f>
        <v>0</v>
      </c>
    </row>
    <row r="1689" spans="1:6" x14ac:dyDescent="0.2">
      <c r="A1689" s="24" t="s">
        <v>107</v>
      </c>
      <c r="B1689" s="24" t="s">
        <v>101</v>
      </c>
      <c r="C1689" s="24" t="s">
        <v>30</v>
      </c>
      <c r="D1689" s="24">
        <v>2013</v>
      </c>
      <c r="E1689" s="24" t="s">
        <v>102</v>
      </c>
      <c r="F1689">
        <f>IF(AND(A1689="PSA Testing", E1689= "Utilization Rate (per 100,000 patients)"),
SUMIFS(PSA!$D:$D,PSA!$A:$A,C1689,PSA!$G:$G,D1689),
IF(AND(A1689="Colorectal Cancer Screening", E1689="Utilization Rate (per 100,000 patients)"),
SUMIFS(COL!$D:$D,COL!$A:$A,C1689,COL!$G:$G, D1689),
IF(AND(A1689="Cervical Cancer Screening", E1689="Utilization Rate (per 100,000 patients)"),
SUMIFS(CERV!$D:$D,CERV!$A:$A,C1689,CERV!$G:$G,D1689),
IF(AND(A1689="Cancer Screening for CKD patients", E1689="Utilization Rate (per 100,000 patients)"),
SUMIFS(CANSCRN!$D:$D,CANSCRN!$A:$A,C1689,CANSCRN!$G:$G,D1689),
IF(AND(A1689="PSA Testing", E1689="Cost per service ($USD)"),
SUMIFS(PSA!$E:$E,PSA!$A:$A,C1689,PSA!$G:$G,D1689),
IF(AND(A1689="Colorectal Cancer Screening", E1689="Cost per service ($USD)"),
SUMIFS(COL!$E:$E,COL!$A:$A,C1689,COL!$G:$G,D1689),
IF(AND(A1689="Cervical Cancer Screening", E1689="Cost per service ($USD)"),
SUMIFS(CERV!$E:$E,CERV!$A:$A,C1689,CERV!$G:$G,D1689),
IF(AND(A1689="Cancer Screening for CKD patients", E1689="Cost per service ($USD)"),
SUMIFS(CANSCRN!$E:$E,CANSCRN!$A:$A,C1689,CANSCRN!$G:$G,D1689),
IF(AND(A1689="PSA Testing", E1689="Total Expenditure ($USD per 100,000 patients)"),
SUMIFS(PSA!$F:$F,PSA!$A:$A,C1689,PSA!$G:$G,D1689),
IF(AND(A1689="Colorectal Cancer Screening", E1689="Total Expenditure ($USD per 100,000 patients)"),
SUMIFS(COL!$F:$F,COL!$A:$A,C1689,COL!$G:$G,D1689),
IF(AND(A1689="Cervical Cancer Screening", E1689="Total Expenditure ($USD per 100,000 patients)"),
SUMIFS(CERV!$F:$F,CERV!$A:$A,C1689,CERV!$G:$G,D1689),
SUMIFS(CANSCRN!$F:$F,CANSCRN!$A:$A,C1689,CANSCRN!$G:$G,D1689))))))))))))</f>
        <v>0</v>
      </c>
    </row>
    <row r="1690" spans="1:6" x14ac:dyDescent="0.2">
      <c r="A1690" s="24" t="s">
        <v>107</v>
      </c>
      <c r="B1690" s="24" t="s">
        <v>101</v>
      </c>
      <c r="C1690" s="24" t="s">
        <v>30</v>
      </c>
      <c r="D1690" s="24">
        <v>2014</v>
      </c>
      <c r="E1690" s="24" t="s">
        <v>102</v>
      </c>
      <c r="F1690">
        <f>IF(AND(A1690="PSA Testing", E1690= "Utilization Rate (per 100,000 patients)"),
SUMIFS(PSA!$D:$D,PSA!$A:$A,C1690,PSA!$G:$G,D1690),
IF(AND(A1690="Colorectal Cancer Screening", E1690="Utilization Rate (per 100,000 patients)"),
SUMIFS(COL!$D:$D,COL!$A:$A,C1690,COL!$G:$G, D1690),
IF(AND(A1690="Cervical Cancer Screening", E1690="Utilization Rate (per 100,000 patients)"),
SUMIFS(CERV!$D:$D,CERV!$A:$A,C1690,CERV!$G:$G,D1690),
IF(AND(A1690="Cancer Screening for CKD patients", E1690="Utilization Rate (per 100,000 patients)"),
SUMIFS(CANSCRN!$D:$D,CANSCRN!$A:$A,C1690,CANSCRN!$G:$G,D1690),
IF(AND(A1690="PSA Testing", E1690="Cost per service ($USD)"),
SUMIFS(PSA!$E:$E,PSA!$A:$A,C1690,PSA!$G:$G,D1690),
IF(AND(A1690="Colorectal Cancer Screening", E1690="Cost per service ($USD)"),
SUMIFS(COL!$E:$E,COL!$A:$A,C1690,COL!$G:$G,D1690),
IF(AND(A1690="Cervical Cancer Screening", E1690="Cost per service ($USD)"),
SUMIFS(CERV!$E:$E,CERV!$A:$A,C1690,CERV!$G:$G,D1690),
IF(AND(A1690="Cancer Screening for CKD patients", E1690="Cost per service ($USD)"),
SUMIFS(CANSCRN!$E:$E,CANSCRN!$A:$A,C1690,CANSCRN!$G:$G,D1690),
IF(AND(A1690="PSA Testing", E1690="Total Expenditure ($USD per 100,000 patients)"),
SUMIFS(PSA!$F:$F,PSA!$A:$A,C1690,PSA!$G:$G,D1690),
IF(AND(A1690="Colorectal Cancer Screening", E1690="Total Expenditure ($USD per 100,000 patients)"),
SUMIFS(COL!$F:$F,COL!$A:$A,C1690,COL!$G:$G,D1690),
IF(AND(A1690="Cervical Cancer Screening", E1690="Total Expenditure ($USD per 100,000 patients)"),
SUMIFS(CERV!$F:$F,CERV!$A:$A,C1690,CERV!$G:$G,D1690),
SUMIFS(CANSCRN!$F:$F,CANSCRN!$A:$A,C1690,CANSCRN!$G:$G,D1690))))))))))))</f>
        <v>0</v>
      </c>
    </row>
    <row r="1691" spans="1:6" x14ac:dyDescent="0.2">
      <c r="A1691" s="24" t="s">
        <v>107</v>
      </c>
      <c r="B1691" s="24" t="s">
        <v>101</v>
      </c>
      <c r="C1691" s="24" t="s">
        <v>30</v>
      </c>
      <c r="D1691" s="24">
        <v>2015</v>
      </c>
      <c r="E1691" s="24" t="s">
        <v>102</v>
      </c>
      <c r="F1691">
        <f>IF(AND(A1691="PSA Testing", E1691= "Utilization Rate (per 100,000 patients)"),
SUMIFS(PSA!$D:$D,PSA!$A:$A,C1691,PSA!$G:$G,D1691),
IF(AND(A1691="Colorectal Cancer Screening", E1691="Utilization Rate (per 100,000 patients)"),
SUMIFS(COL!$D:$D,COL!$A:$A,C1691,COL!$G:$G, D1691),
IF(AND(A1691="Cervical Cancer Screening", E1691="Utilization Rate (per 100,000 patients)"),
SUMIFS(CERV!$D:$D,CERV!$A:$A,C1691,CERV!$G:$G,D1691),
IF(AND(A1691="Cancer Screening for CKD patients", E1691="Utilization Rate (per 100,000 patients)"),
SUMIFS(CANSCRN!$D:$D,CANSCRN!$A:$A,C1691,CANSCRN!$G:$G,D1691),
IF(AND(A1691="PSA Testing", E1691="Cost per service ($USD)"),
SUMIFS(PSA!$E:$E,PSA!$A:$A,C1691,PSA!$G:$G,D1691),
IF(AND(A1691="Colorectal Cancer Screening", E1691="Cost per service ($USD)"),
SUMIFS(COL!$E:$E,COL!$A:$A,C1691,COL!$G:$G,D1691),
IF(AND(A1691="Cervical Cancer Screening", E1691="Cost per service ($USD)"),
SUMIFS(CERV!$E:$E,CERV!$A:$A,C1691,CERV!$G:$G,D1691),
IF(AND(A1691="Cancer Screening for CKD patients", E1691="Cost per service ($USD)"),
SUMIFS(CANSCRN!$E:$E,CANSCRN!$A:$A,C1691,CANSCRN!$G:$G,D1691),
IF(AND(A1691="PSA Testing", E1691="Total Expenditure ($USD per 100,000 patients)"),
SUMIFS(PSA!$F:$F,PSA!$A:$A,C1691,PSA!$G:$G,D1691),
IF(AND(A1691="Colorectal Cancer Screening", E1691="Total Expenditure ($USD per 100,000 patients)"),
SUMIFS(COL!$F:$F,COL!$A:$A,C1691,COL!$G:$G,D1691),
IF(AND(A1691="Cervical Cancer Screening", E1691="Total Expenditure ($USD per 100,000 patients)"),
SUMIFS(CERV!$F:$F,CERV!$A:$A,C1691,CERV!$G:$G,D1691),
SUMIFS(CANSCRN!$F:$F,CANSCRN!$A:$A,C1691,CANSCRN!$G:$G,D1691))))))))))))</f>
        <v>0</v>
      </c>
    </row>
    <row r="1692" spans="1:6" x14ac:dyDescent="0.2">
      <c r="A1692" s="24" t="s">
        <v>107</v>
      </c>
      <c r="B1692" s="24" t="s">
        <v>101</v>
      </c>
      <c r="C1692" s="24" t="s">
        <v>30</v>
      </c>
      <c r="D1692" s="24">
        <v>2016</v>
      </c>
      <c r="E1692" s="24" t="s">
        <v>102</v>
      </c>
      <c r="F1692">
        <f>IF(AND(A1692="PSA Testing", E1692= "Utilization Rate (per 100,000 patients)"),
SUMIFS(PSA!$D:$D,PSA!$A:$A,C1692,PSA!$G:$G,D1692),
IF(AND(A1692="Colorectal Cancer Screening", E1692="Utilization Rate (per 100,000 patients)"),
SUMIFS(COL!$D:$D,COL!$A:$A,C1692,COL!$G:$G, D1692),
IF(AND(A1692="Cervical Cancer Screening", E1692="Utilization Rate (per 100,000 patients)"),
SUMIFS(CERV!$D:$D,CERV!$A:$A,C1692,CERV!$G:$G,D1692),
IF(AND(A1692="Cancer Screening for CKD patients", E1692="Utilization Rate (per 100,000 patients)"),
SUMIFS(CANSCRN!$D:$D,CANSCRN!$A:$A,C1692,CANSCRN!$G:$G,D1692),
IF(AND(A1692="PSA Testing", E1692="Cost per service ($USD)"),
SUMIFS(PSA!$E:$E,PSA!$A:$A,C1692,PSA!$G:$G,D1692),
IF(AND(A1692="Colorectal Cancer Screening", E1692="Cost per service ($USD)"),
SUMIFS(COL!$E:$E,COL!$A:$A,C1692,COL!$G:$G,D1692),
IF(AND(A1692="Cervical Cancer Screening", E1692="Cost per service ($USD)"),
SUMIFS(CERV!$E:$E,CERV!$A:$A,C1692,CERV!$G:$G,D1692),
IF(AND(A1692="Cancer Screening for CKD patients", E1692="Cost per service ($USD)"),
SUMIFS(CANSCRN!$E:$E,CANSCRN!$A:$A,C1692,CANSCRN!$G:$G,D1692),
IF(AND(A1692="PSA Testing", E1692="Total Expenditure ($USD per 100,000 patients)"),
SUMIFS(PSA!$F:$F,PSA!$A:$A,C1692,PSA!$G:$G,D1692),
IF(AND(A1692="Colorectal Cancer Screening", E1692="Total Expenditure ($USD per 100,000 patients)"),
SUMIFS(COL!$F:$F,COL!$A:$A,C1692,COL!$G:$G,D1692),
IF(AND(A1692="Cervical Cancer Screening", E1692="Total Expenditure ($USD per 100,000 patients)"),
SUMIFS(CERV!$F:$F,CERV!$A:$A,C1692,CERV!$G:$G,D1692),
SUMIFS(CANSCRN!$F:$F,CANSCRN!$A:$A,C1692,CANSCRN!$G:$G,D1692))))))))))))</f>
        <v>0</v>
      </c>
    </row>
    <row r="1693" spans="1:6" x14ac:dyDescent="0.2">
      <c r="A1693" s="24" t="s">
        <v>107</v>
      </c>
      <c r="B1693" s="24" t="s">
        <v>101</v>
      </c>
      <c r="C1693" s="24" t="s">
        <v>30</v>
      </c>
      <c r="D1693" s="24">
        <v>2017</v>
      </c>
      <c r="E1693" s="24" t="s">
        <v>102</v>
      </c>
      <c r="F1693">
        <f>IF(AND(A1693="PSA Testing", E1693= "Utilization Rate (per 100,000 patients)"),
SUMIFS(PSA!$D:$D,PSA!$A:$A,C1693,PSA!$G:$G,D1693),
IF(AND(A1693="Colorectal Cancer Screening", E1693="Utilization Rate (per 100,000 patients)"),
SUMIFS(COL!$D:$D,COL!$A:$A,C1693,COL!$G:$G, D1693),
IF(AND(A1693="Cervical Cancer Screening", E1693="Utilization Rate (per 100,000 patients)"),
SUMIFS(CERV!$D:$D,CERV!$A:$A,C1693,CERV!$G:$G,D1693),
IF(AND(A1693="Cancer Screening for CKD patients", E1693="Utilization Rate (per 100,000 patients)"),
SUMIFS(CANSCRN!$D:$D,CANSCRN!$A:$A,C1693,CANSCRN!$G:$G,D1693),
IF(AND(A1693="PSA Testing", E1693="Cost per service ($USD)"),
SUMIFS(PSA!$E:$E,PSA!$A:$A,C1693,PSA!$G:$G,D1693),
IF(AND(A1693="Colorectal Cancer Screening", E1693="Cost per service ($USD)"),
SUMIFS(COL!$E:$E,COL!$A:$A,C1693,COL!$G:$G,D1693),
IF(AND(A1693="Cervical Cancer Screening", E1693="Cost per service ($USD)"),
SUMIFS(CERV!$E:$E,CERV!$A:$A,C1693,CERV!$G:$G,D1693),
IF(AND(A1693="Cancer Screening for CKD patients", E1693="Cost per service ($USD)"),
SUMIFS(CANSCRN!$E:$E,CANSCRN!$A:$A,C1693,CANSCRN!$G:$G,D1693),
IF(AND(A1693="PSA Testing", E1693="Total Expenditure ($USD per 100,000 patients)"),
SUMIFS(PSA!$F:$F,PSA!$A:$A,C1693,PSA!$G:$G,D1693),
IF(AND(A1693="Colorectal Cancer Screening", E1693="Total Expenditure ($USD per 100,000 patients)"),
SUMIFS(COL!$F:$F,COL!$A:$A,C1693,COL!$G:$G,D1693),
IF(AND(A1693="Cervical Cancer Screening", E1693="Total Expenditure ($USD per 100,000 patients)"),
SUMIFS(CERV!$F:$F,CERV!$A:$A,C1693,CERV!$G:$G,D1693),
SUMIFS(CANSCRN!$F:$F,CANSCRN!$A:$A,C1693,CANSCRN!$G:$G,D1693))))))))))))</f>
        <v>0</v>
      </c>
    </row>
    <row r="1694" spans="1:6" x14ac:dyDescent="0.2">
      <c r="A1694" s="24" t="s">
        <v>107</v>
      </c>
      <c r="B1694" s="24" t="s">
        <v>101</v>
      </c>
      <c r="C1694" s="24" t="s">
        <v>30</v>
      </c>
      <c r="D1694" s="24">
        <v>2018</v>
      </c>
      <c r="E1694" s="24" t="s">
        <v>102</v>
      </c>
      <c r="F1694">
        <f>IF(AND(A1694="PSA Testing", E1694= "Utilization Rate (per 100,000 patients)"),
SUMIFS(PSA!$D:$D,PSA!$A:$A,C1694,PSA!$G:$G,D1694),
IF(AND(A1694="Colorectal Cancer Screening", E1694="Utilization Rate (per 100,000 patients)"),
SUMIFS(COL!$D:$D,COL!$A:$A,C1694,COL!$G:$G, D1694),
IF(AND(A1694="Cervical Cancer Screening", E1694="Utilization Rate (per 100,000 patients)"),
SUMIFS(CERV!$D:$D,CERV!$A:$A,C1694,CERV!$G:$G,D1694),
IF(AND(A1694="Cancer Screening for CKD patients", E1694="Utilization Rate (per 100,000 patients)"),
SUMIFS(CANSCRN!$D:$D,CANSCRN!$A:$A,C1694,CANSCRN!$G:$G,D1694),
IF(AND(A1694="PSA Testing", E1694="Cost per service ($USD)"),
SUMIFS(PSA!$E:$E,PSA!$A:$A,C1694,PSA!$G:$G,D1694),
IF(AND(A1694="Colorectal Cancer Screening", E1694="Cost per service ($USD)"),
SUMIFS(COL!$E:$E,COL!$A:$A,C1694,COL!$G:$G,D1694),
IF(AND(A1694="Cervical Cancer Screening", E1694="Cost per service ($USD)"),
SUMIFS(CERV!$E:$E,CERV!$A:$A,C1694,CERV!$G:$G,D1694),
IF(AND(A1694="Cancer Screening for CKD patients", E1694="Cost per service ($USD)"),
SUMIFS(CANSCRN!$E:$E,CANSCRN!$A:$A,C1694,CANSCRN!$G:$G,D1694),
IF(AND(A1694="PSA Testing", E1694="Total Expenditure ($USD per 100,000 patients)"),
SUMIFS(PSA!$F:$F,PSA!$A:$A,C1694,PSA!$G:$G,D1694),
IF(AND(A1694="Colorectal Cancer Screening", E1694="Total Expenditure ($USD per 100,000 patients)"),
SUMIFS(COL!$F:$F,COL!$A:$A,C1694,COL!$G:$G,D1694),
IF(AND(A1694="Cervical Cancer Screening", E1694="Total Expenditure ($USD per 100,000 patients)"),
SUMIFS(CERV!$F:$F,CERV!$A:$A,C1694,CERV!$G:$G,D1694),
SUMIFS(CANSCRN!$F:$F,CANSCRN!$A:$A,C1694,CANSCRN!$G:$G,D1694))))))))))))</f>
        <v>0</v>
      </c>
    </row>
    <row r="1695" spans="1:6" x14ac:dyDescent="0.2">
      <c r="A1695" s="24" t="s">
        <v>107</v>
      </c>
      <c r="B1695" s="24" t="s">
        <v>101</v>
      </c>
      <c r="C1695" s="24" t="s">
        <v>30</v>
      </c>
      <c r="D1695" s="24">
        <v>2019</v>
      </c>
      <c r="E1695" s="24" t="s">
        <v>102</v>
      </c>
      <c r="F1695">
        <f>IF(AND(A1695="PSA Testing", E1695= "Utilization Rate (per 100,000 patients)"),
SUMIFS(PSA!$D:$D,PSA!$A:$A,C1695,PSA!$G:$G,D1695),
IF(AND(A1695="Colorectal Cancer Screening", E1695="Utilization Rate (per 100,000 patients)"),
SUMIFS(COL!$D:$D,COL!$A:$A,C1695,COL!$G:$G, D1695),
IF(AND(A1695="Cervical Cancer Screening", E1695="Utilization Rate (per 100,000 patients)"),
SUMIFS(CERV!$D:$D,CERV!$A:$A,C1695,CERV!$G:$G,D1695),
IF(AND(A1695="Cancer Screening for CKD patients", E1695="Utilization Rate (per 100,000 patients)"),
SUMIFS(CANSCRN!$D:$D,CANSCRN!$A:$A,C1695,CANSCRN!$G:$G,D1695),
IF(AND(A1695="PSA Testing", E1695="Cost per service ($USD)"),
SUMIFS(PSA!$E:$E,PSA!$A:$A,C1695,PSA!$G:$G,D1695),
IF(AND(A1695="Colorectal Cancer Screening", E1695="Cost per service ($USD)"),
SUMIFS(COL!$E:$E,COL!$A:$A,C1695,COL!$G:$G,D1695),
IF(AND(A1695="Cervical Cancer Screening", E1695="Cost per service ($USD)"),
SUMIFS(CERV!$E:$E,CERV!$A:$A,C1695,CERV!$G:$G,D1695),
IF(AND(A1695="Cancer Screening for CKD patients", E1695="Cost per service ($USD)"),
SUMIFS(CANSCRN!$E:$E,CANSCRN!$A:$A,C1695,CANSCRN!$G:$G,D1695),
IF(AND(A1695="PSA Testing", E1695="Total Expenditure ($USD per 100,000 patients)"),
SUMIFS(PSA!$F:$F,PSA!$A:$A,C1695,PSA!$G:$G,D1695),
IF(AND(A1695="Colorectal Cancer Screening", E1695="Total Expenditure ($USD per 100,000 patients)"),
SUMIFS(COL!$F:$F,COL!$A:$A,C1695,COL!$G:$G,D1695),
IF(AND(A1695="Cervical Cancer Screening", E1695="Total Expenditure ($USD per 100,000 patients)"),
SUMIFS(CERV!$F:$F,CERV!$A:$A,C1695,CERV!$G:$G,D1695),
SUMIFS(CANSCRN!$F:$F,CANSCRN!$A:$A,C1695,CANSCRN!$G:$G,D1695))))))))))))</f>
        <v>0</v>
      </c>
    </row>
    <row r="1696" spans="1:6" x14ac:dyDescent="0.2">
      <c r="A1696" s="24" t="s">
        <v>107</v>
      </c>
      <c r="B1696" s="24" t="s">
        <v>101</v>
      </c>
      <c r="C1696" s="24" t="s">
        <v>31</v>
      </c>
      <c r="D1696" s="24">
        <v>2009</v>
      </c>
      <c r="E1696" s="24" t="s">
        <v>102</v>
      </c>
      <c r="F1696">
        <f>IF(AND(A1696="PSA Testing", E1696= "Utilization Rate (per 100,000 patients)"),
SUMIFS(PSA!$D:$D,PSA!$A:$A,C1696,PSA!$G:$G,D1696),
IF(AND(A1696="Colorectal Cancer Screening", E1696="Utilization Rate (per 100,000 patients)"),
SUMIFS(COL!$D:$D,COL!$A:$A,C1696,COL!$G:$G, D1696),
IF(AND(A1696="Cervical Cancer Screening", E1696="Utilization Rate (per 100,000 patients)"),
SUMIFS(CERV!$D:$D,CERV!$A:$A,C1696,CERV!$G:$G,D1696),
IF(AND(A1696="Cancer Screening for CKD patients", E1696="Utilization Rate (per 100,000 patients)"),
SUMIFS(CANSCRN!$D:$D,CANSCRN!$A:$A,C1696,CANSCRN!$G:$G,D1696),
IF(AND(A1696="PSA Testing", E1696="Cost per service ($USD)"),
SUMIFS(PSA!$E:$E,PSA!$A:$A,C1696,PSA!$G:$G,D1696),
IF(AND(A1696="Colorectal Cancer Screening", E1696="Cost per service ($USD)"),
SUMIFS(COL!$E:$E,COL!$A:$A,C1696,COL!$G:$G,D1696),
IF(AND(A1696="Cervical Cancer Screening", E1696="Cost per service ($USD)"),
SUMIFS(CERV!$E:$E,CERV!$A:$A,C1696,CERV!$G:$G,D1696),
IF(AND(A1696="Cancer Screening for CKD patients", E1696="Cost per service ($USD)"),
SUMIFS(CANSCRN!$E:$E,CANSCRN!$A:$A,C1696,CANSCRN!$G:$G,D1696),
IF(AND(A1696="PSA Testing", E1696="Total Expenditure ($USD per 100,000 patients)"),
SUMIFS(PSA!$F:$F,PSA!$A:$A,C1696,PSA!$G:$G,D1696),
IF(AND(A1696="Colorectal Cancer Screening", E1696="Total Expenditure ($USD per 100,000 patients)"),
SUMIFS(COL!$F:$F,COL!$A:$A,C1696,COL!$G:$G,D1696),
IF(AND(A1696="Cervical Cancer Screening", E1696="Total Expenditure ($USD per 100,000 patients)"),
SUMIFS(CERV!$F:$F,CERV!$A:$A,C1696,CERV!$G:$G,D1696),
SUMIFS(CANSCRN!$F:$F,CANSCRN!$A:$A,C1696,CANSCRN!$G:$G,D1696))))))))))))</f>
        <v>40547.263681592041</v>
      </c>
    </row>
    <row r="1697" spans="1:6" x14ac:dyDescent="0.2">
      <c r="A1697" s="24" t="s">
        <v>107</v>
      </c>
      <c r="B1697" s="24" t="s">
        <v>101</v>
      </c>
      <c r="C1697" s="24" t="s">
        <v>31</v>
      </c>
      <c r="D1697" s="24">
        <v>2010</v>
      </c>
      <c r="E1697" s="24" t="s">
        <v>102</v>
      </c>
      <c r="F1697">
        <f>IF(AND(A1697="PSA Testing", E1697= "Utilization Rate (per 100,000 patients)"),
SUMIFS(PSA!$D:$D,PSA!$A:$A,C1697,PSA!$G:$G,D1697),
IF(AND(A1697="Colorectal Cancer Screening", E1697="Utilization Rate (per 100,000 patients)"),
SUMIFS(COL!$D:$D,COL!$A:$A,C1697,COL!$G:$G, D1697),
IF(AND(A1697="Cervical Cancer Screening", E1697="Utilization Rate (per 100,000 patients)"),
SUMIFS(CERV!$D:$D,CERV!$A:$A,C1697,CERV!$G:$G,D1697),
IF(AND(A1697="Cancer Screening for CKD patients", E1697="Utilization Rate (per 100,000 patients)"),
SUMIFS(CANSCRN!$D:$D,CANSCRN!$A:$A,C1697,CANSCRN!$G:$G,D1697),
IF(AND(A1697="PSA Testing", E1697="Cost per service ($USD)"),
SUMIFS(PSA!$E:$E,PSA!$A:$A,C1697,PSA!$G:$G,D1697),
IF(AND(A1697="Colorectal Cancer Screening", E1697="Cost per service ($USD)"),
SUMIFS(COL!$E:$E,COL!$A:$A,C1697,COL!$G:$G,D1697),
IF(AND(A1697="Cervical Cancer Screening", E1697="Cost per service ($USD)"),
SUMIFS(CERV!$E:$E,CERV!$A:$A,C1697,CERV!$G:$G,D1697),
IF(AND(A1697="Cancer Screening for CKD patients", E1697="Cost per service ($USD)"),
SUMIFS(CANSCRN!$E:$E,CANSCRN!$A:$A,C1697,CANSCRN!$G:$G,D1697),
IF(AND(A1697="PSA Testing", E1697="Total Expenditure ($USD per 100,000 patients)"),
SUMIFS(PSA!$F:$F,PSA!$A:$A,C1697,PSA!$G:$G,D1697),
IF(AND(A1697="Colorectal Cancer Screening", E1697="Total Expenditure ($USD per 100,000 patients)"),
SUMIFS(COL!$F:$F,COL!$A:$A,C1697,COL!$G:$G,D1697),
IF(AND(A1697="Cervical Cancer Screening", E1697="Total Expenditure ($USD per 100,000 patients)"),
SUMIFS(CERV!$F:$F,CERV!$A:$A,C1697,CERV!$G:$G,D1697),
SUMIFS(CANSCRN!$F:$F,CANSCRN!$A:$A,C1697,CANSCRN!$G:$G,D1697))))))))))))</f>
        <v>36250</v>
      </c>
    </row>
    <row r="1698" spans="1:6" x14ac:dyDescent="0.2">
      <c r="A1698" s="24" t="s">
        <v>107</v>
      </c>
      <c r="B1698" s="24" t="s">
        <v>101</v>
      </c>
      <c r="C1698" s="24" t="s">
        <v>31</v>
      </c>
      <c r="D1698" s="24">
        <v>2011</v>
      </c>
      <c r="E1698" s="24" t="s">
        <v>102</v>
      </c>
      <c r="F1698">
        <f>IF(AND(A1698="PSA Testing", E1698= "Utilization Rate (per 100,000 patients)"),
SUMIFS(PSA!$D:$D,PSA!$A:$A,C1698,PSA!$G:$G,D1698),
IF(AND(A1698="Colorectal Cancer Screening", E1698="Utilization Rate (per 100,000 patients)"),
SUMIFS(COL!$D:$D,COL!$A:$A,C1698,COL!$G:$G, D1698),
IF(AND(A1698="Cervical Cancer Screening", E1698="Utilization Rate (per 100,000 patients)"),
SUMIFS(CERV!$D:$D,CERV!$A:$A,C1698,CERV!$G:$G,D1698),
IF(AND(A1698="Cancer Screening for CKD patients", E1698="Utilization Rate (per 100,000 patients)"),
SUMIFS(CANSCRN!$D:$D,CANSCRN!$A:$A,C1698,CANSCRN!$G:$G,D1698),
IF(AND(A1698="PSA Testing", E1698="Cost per service ($USD)"),
SUMIFS(PSA!$E:$E,PSA!$A:$A,C1698,PSA!$G:$G,D1698),
IF(AND(A1698="Colorectal Cancer Screening", E1698="Cost per service ($USD)"),
SUMIFS(COL!$E:$E,COL!$A:$A,C1698,COL!$G:$G,D1698),
IF(AND(A1698="Cervical Cancer Screening", E1698="Cost per service ($USD)"),
SUMIFS(CERV!$E:$E,CERV!$A:$A,C1698,CERV!$G:$G,D1698),
IF(AND(A1698="Cancer Screening for CKD patients", E1698="Cost per service ($USD)"),
SUMIFS(CANSCRN!$E:$E,CANSCRN!$A:$A,C1698,CANSCRN!$G:$G,D1698),
IF(AND(A1698="PSA Testing", E1698="Total Expenditure ($USD per 100,000 patients)"),
SUMIFS(PSA!$F:$F,PSA!$A:$A,C1698,PSA!$G:$G,D1698),
IF(AND(A1698="Colorectal Cancer Screening", E1698="Total Expenditure ($USD per 100,000 patients)"),
SUMIFS(COL!$F:$F,COL!$A:$A,C1698,COL!$G:$G,D1698),
IF(AND(A1698="Cervical Cancer Screening", E1698="Total Expenditure ($USD per 100,000 patients)"),
SUMIFS(CERV!$F:$F,CERV!$A:$A,C1698,CERV!$G:$G,D1698),
SUMIFS(CANSCRN!$F:$F,CANSCRN!$A:$A,C1698,CANSCRN!$G:$G,D1698))))))))))))</f>
        <v>35327.635327635326</v>
      </c>
    </row>
    <row r="1699" spans="1:6" x14ac:dyDescent="0.2">
      <c r="A1699" s="24" t="s">
        <v>107</v>
      </c>
      <c r="B1699" s="24" t="s">
        <v>101</v>
      </c>
      <c r="C1699" s="24" t="s">
        <v>31</v>
      </c>
      <c r="D1699" s="24">
        <v>2012</v>
      </c>
      <c r="E1699" s="24" t="s">
        <v>102</v>
      </c>
      <c r="F1699">
        <f>IF(AND(A1699="PSA Testing", E1699= "Utilization Rate (per 100,000 patients)"),
SUMIFS(PSA!$D:$D,PSA!$A:$A,C1699,PSA!$G:$G,D1699),
IF(AND(A1699="Colorectal Cancer Screening", E1699="Utilization Rate (per 100,000 patients)"),
SUMIFS(COL!$D:$D,COL!$A:$A,C1699,COL!$G:$G, D1699),
IF(AND(A1699="Cervical Cancer Screening", E1699="Utilization Rate (per 100,000 patients)"),
SUMIFS(CERV!$D:$D,CERV!$A:$A,C1699,CERV!$G:$G,D1699),
IF(AND(A1699="Cancer Screening for CKD patients", E1699="Utilization Rate (per 100,000 patients)"),
SUMIFS(CANSCRN!$D:$D,CANSCRN!$A:$A,C1699,CANSCRN!$G:$G,D1699),
IF(AND(A1699="PSA Testing", E1699="Cost per service ($USD)"),
SUMIFS(PSA!$E:$E,PSA!$A:$A,C1699,PSA!$G:$G,D1699),
IF(AND(A1699="Colorectal Cancer Screening", E1699="Cost per service ($USD)"),
SUMIFS(COL!$E:$E,COL!$A:$A,C1699,COL!$G:$G,D1699),
IF(AND(A1699="Cervical Cancer Screening", E1699="Cost per service ($USD)"),
SUMIFS(CERV!$E:$E,CERV!$A:$A,C1699,CERV!$G:$G,D1699),
IF(AND(A1699="Cancer Screening for CKD patients", E1699="Cost per service ($USD)"),
SUMIFS(CANSCRN!$E:$E,CANSCRN!$A:$A,C1699,CANSCRN!$G:$G,D1699),
IF(AND(A1699="PSA Testing", E1699="Total Expenditure ($USD per 100,000 patients)"),
SUMIFS(PSA!$F:$F,PSA!$A:$A,C1699,PSA!$G:$G,D1699),
IF(AND(A1699="Colorectal Cancer Screening", E1699="Total Expenditure ($USD per 100,000 patients)"),
SUMIFS(COL!$F:$F,COL!$A:$A,C1699,COL!$G:$G,D1699),
IF(AND(A1699="Cervical Cancer Screening", E1699="Total Expenditure ($USD per 100,000 patients)"),
SUMIFS(CERV!$F:$F,CERV!$A:$A,C1699,CERV!$G:$G,D1699),
SUMIFS(CANSCRN!$F:$F,CANSCRN!$A:$A,C1699,CANSCRN!$G:$G,D1699))))))))))))</f>
        <v>36235.955056179773</v>
      </c>
    </row>
    <row r="1700" spans="1:6" x14ac:dyDescent="0.2">
      <c r="A1700" s="24" t="s">
        <v>107</v>
      </c>
      <c r="B1700" s="24" t="s">
        <v>101</v>
      </c>
      <c r="C1700" s="24" t="s">
        <v>31</v>
      </c>
      <c r="D1700" s="24">
        <v>2013</v>
      </c>
      <c r="E1700" s="24" t="s">
        <v>102</v>
      </c>
      <c r="F1700">
        <f>IF(AND(A1700="PSA Testing", E1700= "Utilization Rate (per 100,000 patients)"),
SUMIFS(PSA!$D:$D,PSA!$A:$A,C1700,PSA!$G:$G,D1700),
IF(AND(A1700="Colorectal Cancer Screening", E1700="Utilization Rate (per 100,000 patients)"),
SUMIFS(COL!$D:$D,COL!$A:$A,C1700,COL!$G:$G, D1700),
IF(AND(A1700="Cervical Cancer Screening", E1700="Utilization Rate (per 100,000 patients)"),
SUMIFS(CERV!$D:$D,CERV!$A:$A,C1700,CERV!$G:$G,D1700),
IF(AND(A1700="Cancer Screening for CKD patients", E1700="Utilization Rate (per 100,000 patients)"),
SUMIFS(CANSCRN!$D:$D,CANSCRN!$A:$A,C1700,CANSCRN!$G:$G,D1700),
IF(AND(A1700="PSA Testing", E1700="Cost per service ($USD)"),
SUMIFS(PSA!$E:$E,PSA!$A:$A,C1700,PSA!$G:$G,D1700),
IF(AND(A1700="Colorectal Cancer Screening", E1700="Cost per service ($USD)"),
SUMIFS(COL!$E:$E,COL!$A:$A,C1700,COL!$G:$G,D1700),
IF(AND(A1700="Cervical Cancer Screening", E1700="Cost per service ($USD)"),
SUMIFS(CERV!$E:$E,CERV!$A:$A,C1700,CERV!$G:$G,D1700),
IF(AND(A1700="Cancer Screening for CKD patients", E1700="Cost per service ($USD)"),
SUMIFS(CANSCRN!$E:$E,CANSCRN!$A:$A,C1700,CANSCRN!$G:$G,D1700),
IF(AND(A1700="PSA Testing", E1700="Total Expenditure ($USD per 100,000 patients)"),
SUMIFS(PSA!$F:$F,PSA!$A:$A,C1700,PSA!$G:$G,D1700),
IF(AND(A1700="Colorectal Cancer Screening", E1700="Total Expenditure ($USD per 100,000 patients)"),
SUMIFS(COL!$F:$F,COL!$A:$A,C1700,COL!$G:$G,D1700),
IF(AND(A1700="Cervical Cancer Screening", E1700="Total Expenditure ($USD per 100,000 patients)"),
SUMIFS(CERV!$F:$F,CERV!$A:$A,C1700,CERV!$G:$G,D1700),
SUMIFS(CANSCRN!$F:$F,CANSCRN!$A:$A,C1700,CANSCRN!$G:$G,D1700))))))))))))</f>
        <v>38147.138964577658</v>
      </c>
    </row>
    <row r="1701" spans="1:6" x14ac:dyDescent="0.2">
      <c r="A1701" s="24" t="s">
        <v>107</v>
      </c>
      <c r="B1701" s="24" t="s">
        <v>101</v>
      </c>
      <c r="C1701" s="24" t="s">
        <v>31</v>
      </c>
      <c r="D1701" s="24">
        <v>2014</v>
      </c>
      <c r="E1701" s="24" t="s">
        <v>102</v>
      </c>
      <c r="F1701">
        <f>IF(AND(A1701="PSA Testing", E1701= "Utilization Rate (per 100,000 patients)"),
SUMIFS(PSA!$D:$D,PSA!$A:$A,C1701,PSA!$G:$G,D1701),
IF(AND(A1701="Colorectal Cancer Screening", E1701="Utilization Rate (per 100,000 patients)"),
SUMIFS(COL!$D:$D,COL!$A:$A,C1701,COL!$G:$G, D1701),
IF(AND(A1701="Cervical Cancer Screening", E1701="Utilization Rate (per 100,000 patients)"),
SUMIFS(CERV!$D:$D,CERV!$A:$A,C1701,CERV!$G:$G,D1701),
IF(AND(A1701="Cancer Screening for CKD patients", E1701="Utilization Rate (per 100,000 patients)"),
SUMIFS(CANSCRN!$D:$D,CANSCRN!$A:$A,C1701,CANSCRN!$G:$G,D1701),
IF(AND(A1701="PSA Testing", E1701="Cost per service ($USD)"),
SUMIFS(PSA!$E:$E,PSA!$A:$A,C1701,PSA!$G:$G,D1701),
IF(AND(A1701="Colorectal Cancer Screening", E1701="Cost per service ($USD)"),
SUMIFS(COL!$E:$E,COL!$A:$A,C1701,COL!$G:$G,D1701),
IF(AND(A1701="Cervical Cancer Screening", E1701="Cost per service ($USD)"),
SUMIFS(CERV!$E:$E,CERV!$A:$A,C1701,CERV!$G:$G,D1701),
IF(AND(A1701="Cancer Screening for CKD patients", E1701="Cost per service ($USD)"),
SUMIFS(CANSCRN!$E:$E,CANSCRN!$A:$A,C1701,CANSCRN!$G:$G,D1701),
IF(AND(A1701="PSA Testing", E1701="Total Expenditure ($USD per 100,000 patients)"),
SUMIFS(PSA!$F:$F,PSA!$A:$A,C1701,PSA!$G:$G,D1701),
IF(AND(A1701="Colorectal Cancer Screening", E1701="Total Expenditure ($USD per 100,000 patients)"),
SUMIFS(COL!$F:$F,COL!$A:$A,C1701,COL!$G:$G,D1701),
IF(AND(A1701="Cervical Cancer Screening", E1701="Total Expenditure ($USD per 100,000 patients)"),
SUMIFS(CERV!$F:$F,CERV!$A:$A,C1701,CERV!$G:$G,D1701),
SUMIFS(CANSCRN!$F:$F,CANSCRN!$A:$A,C1701,CANSCRN!$G:$G,D1701))))))))))))</f>
        <v>33429.394812680111</v>
      </c>
    </row>
    <row r="1702" spans="1:6" x14ac:dyDescent="0.2">
      <c r="A1702" s="24" t="s">
        <v>107</v>
      </c>
      <c r="B1702" s="24" t="s">
        <v>101</v>
      </c>
      <c r="C1702" s="24" t="s">
        <v>31</v>
      </c>
      <c r="D1702" s="24">
        <v>2015</v>
      </c>
      <c r="E1702" s="24" t="s">
        <v>102</v>
      </c>
      <c r="F1702">
        <f>IF(AND(A1702="PSA Testing", E1702= "Utilization Rate (per 100,000 patients)"),
SUMIFS(PSA!$D:$D,PSA!$A:$A,C1702,PSA!$G:$G,D1702),
IF(AND(A1702="Colorectal Cancer Screening", E1702="Utilization Rate (per 100,000 patients)"),
SUMIFS(COL!$D:$D,COL!$A:$A,C1702,COL!$G:$G, D1702),
IF(AND(A1702="Cervical Cancer Screening", E1702="Utilization Rate (per 100,000 patients)"),
SUMIFS(CERV!$D:$D,CERV!$A:$A,C1702,CERV!$G:$G,D1702),
IF(AND(A1702="Cancer Screening for CKD patients", E1702="Utilization Rate (per 100,000 patients)"),
SUMIFS(CANSCRN!$D:$D,CANSCRN!$A:$A,C1702,CANSCRN!$G:$G,D1702),
IF(AND(A1702="PSA Testing", E1702="Cost per service ($USD)"),
SUMIFS(PSA!$E:$E,PSA!$A:$A,C1702,PSA!$G:$G,D1702),
IF(AND(A1702="Colorectal Cancer Screening", E1702="Cost per service ($USD)"),
SUMIFS(COL!$E:$E,COL!$A:$A,C1702,COL!$G:$G,D1702),
IF(AND(A1702="Cervical Cancer Screening", E1702="Cost per service ($USD)"),
SUMIFS(CERV!$E:$E,CERV!$A:$A,C1702,CERV!$G:$G,D1702),
IF(AND(A1702="Cancer Screening for CKD patients", E1702="Cost per service ($USD)"),
SUMIFS(CANSCRN!$E:$E,CANSCRN!$A:$A,C1702,CANSCRN!$G:$G,D1702),
IF(AND(A1702="PSA Testing", E1702="Total Expenditure ($USD per 100,000 patients)"),
SUMIFS(PSA!$F:$F,PSA!$A:$A,C1702,PSA!$G:$G,D1702),
IF(AND(A1702="Colorectal Cancer Screening", E1702="Total Expenditure ($USD per 100,000 patients)"),
SUMIFS(COL!$F:$F,COL!$A:$A,C1702,COL!$G:$G,D1702),
IF(AND(A1702="Cervical Cancer Screening", E1702="Total Expenditure ($USD per 100,000 patients)"),
SUMIFS(CERV!$F:$F,CERV!$A:$A,C1702,CERV!$G:$G,D1702),
SUMIFS(CANSCRN!$F:$F,CANSCRN!$A:$A,C1702,CANSCRN!$G:$G,D1702))))))))))))</f>
        <v>33118.971061093253</v>
      </c>
    </row>
    <row r="1703" spans="1:6" x14ac:dyDescent="0.2">
      <c r="A1703" s="24" t="s">
        <v>107</v>
      </c>
      <c r="B1703" s="24" t="s">
        <v>101</v>
      </c>
      <c r="C1703" s="24" t="s">
        <v>31</v>
      </c>
      <c r="D1703" s="24">
        <v>2016</v>
      </c>
      <c r="E1703" s="24" t="s">
        <v>102</v>
      </c>
      <c r="F1703">
        <f>IF(AND(A1703="PSA Testing", E1703= "Utilization Rate (per 100,000 patients)"),
SUMIFS(PSA!$D:$D,PSA!$A:$A,C1703,PSA!$G:$G,D1703),
IF(AND(A1703="Colorectal Cancer Screening", E1703="Utilization Rate (per 100,000 patients)"),
SUMIFS(COL!$D:$D,COL!$A:$A,C1703,COL!$G:$G, D1703),
IF(AND(A1703="Cervical Cancer Screening", E1703="Utilization Rate (per 100,000 patients)"),
SUMIFS(CERV!$D:$D,CERV!$A:$A,C1703,CERV!$G:$G,D1703),
IF(AND(A1703="Cancer Screening for CKD patients", E1703="Utilization Rate (per 100,000 patients)"),
SUMIFS(CANSCRN!$D:$D,CANSCRN!$A:$A,C1703,CANSCRN!$G:$G,D1703),
IF(AND(A1703="PSA Testing", E1703="Cost per service ($USD)"),
SUMIFS(PSA!$E:$E,PSA!$A:$A,C1703,PSA!$G:$G,D1703),
IF(AND(A1703="Colorectal Cancer Screening", E1703="Cost per service ($USD)"),
SUMIFS(COL!$E:$E,COL!$A:$A,C1703,COL!$G:$G,D1703),
IF(AND(A1703="Cervical Cancer Screening", E1703="Cost per service ($USD)"),
SUMIFS(CERV!$E:$E,CERV!$A:$A,C1703,CERV!$G:$G,D1703),
IF(AND(A1703="Cancer Screening for CKD patients", E1703="Cost per service ($USD)"),
SUMIFS(CANSCRN!$E:$E,CANSCRN!$A:$A,C1703,CANSCRN!$G:$G,D1703),
IF(AND(A1703="PSA Testing", E1703="Total Expenditure ($USD per 100,000 patients)"),
SUMIFS(PSA!$F:$F,PSA!$A:$A,C1703,PSA!$G:$G,D1703),
IF(AND(A1703="Colorectal Cancer Screening", E1703="Total Expenditure ($USD per 100,000 patients)"),
SUMIFS(COL!$F:$F,COL!$A:$A,C1703,COL!$G:$G,D1703),
IF(AND(A1703="Cervical Cancer Screening", E1703="Total Expenditure ($USD per 100,000 patients)"),
SUMIFS(CERV!$F:$F,CERV!$A:$A,C1703,CERV!$G:$G,D1703),
SUMIFS(CANSCRN!$F:$F,CANSCRN!$A:$A,C1703,CANSCRN!$G:$G,D1703))))))))))))</f>
        <v>38356.164383561641</v>
      </c>
    </row>
    <row r="1704" spans="1:6" x14ac:dyDescent="0.2">
      <c r="A1704" s="24" t="s">
        <v>107</v>
      </c>
      <c r="B1704" s="24" t="s">
        <v>101</v>
      </c>
      <c r="C1704" s="24" t="s">
        <v>31</v>
      </c>
      <c r="D1704" s="24">
        <v>2017</v>
      </c>
      <c r="E1704" s="24" t="s">
        <v>102</v>
      </c>
      <c r="F1704">
        <f>IF(AND(A1704="PSA Testing", E1704= "Utilization Rate (per 100,000 patients)"),
SUMIFS(PSA!$D:$D,PSA!$A:$A,C1704,PSA!$G:$G,D1704),
IF(AND(A1704="Colorectal Cancer Screening", E1704="Utilization Rate (per 100,000 patients)"),
SUMIFS(COL!$D:$D,COL!$A:$A,C1704,COL!$G:$G, D1704),
IF(AND(A1704="Cervical Cancer Screening", E1704="Utilization Rate (per 100,000 patients)"),
SUMIFS(CERV!$D:$D,CERV!$A:$A,C1704,CERV!$G:$G,D1704),
IF(AND(A1704="Cancer Screening for CKD patients", E1704="Utilization Rate (per 100,000 patients)"),
SUMIFS(CANSCRN!$D:$D,CANSCRN!$A:$A,C1704,CANSCRN!$G:$G,D1704),
IF(AND(A1704="PSA Testing", E1704="Cost per service ($USD)"),
SUMIFS(PSA!$E:$E,PSA!$A:$A,C1704,PSA!$G:$G,D1704),
IF(AND(A1704="Colorectal Cancer Screening", E1704="Cost per service ($USD)"),
SUMIFS(COL!$E:$E,COL!$A:$A,C1704,COL!$G:$G,D1704),
IF(AND(A1704="Cervical Cancer Screening", E1704="Cost per service ($USD)"),
SUMIFS(CERV!$E:$E,CERV!$A:$A,C1704,CERV!$G:$G,D1704),
IF(AND(A1704="Cancer Screening for CKD patients", E1704="Cost per service ($USD)"),
SUMIFS(CANSCRN!$E:$E,CANSCRN!$A:$A,C1704,CANSCRN!$G:$G,D1704),
IF(AND(A1704="PSA Testing", E1704="Total Expenditure ($USD per 100,000 patients)"),
SUMIFS(PSA!$F:$F,PSA!$A:$A,C1704,PSA!$G:$G,D1704),
IF(AND(A1704="Colorectal Cancer Screening", E1704="Total Expenditure ($USD per 100,000 patients)"),
SUMIFS(COL!$F:$F,COL!$A:$A,C1704,COL!$G:$G,D1704),
IF(AND(A1704="Cervical Cancer Screening", E1704="Total Expenditure ($USD per 100,000 patients)"),
SUMIFS(CERV!$F:$F,CERV!$A:$A,C1704,CERV!$G:$G,D1704),
SUMIFS(CANSCRN!$F:$F,CANSCRN!$A:$A,C1704,CANSCRN!$G:$G,D1704))))))))))))</f>
        <v>34065.934065934067</v>
      </c>
    </row>
    <row r="1705" spans="1:6" x14ac:dyDescent="0.2">
      <c r="A1705" s="24" t="s">
        <v>107</v>
      </c>
      <c r="B1705" s="24" t="s">
        <v>101</v>
      </c>
      <c r="C1705" s="24" t="s">
        <v>31</v>
      </c>
      <c r="D1705" s="24">
        <v>2018</v>
      </c>
      <c r="E1705" s="24" t="s">
        <v>102</v>
      </c>
      <c r="F1705">
        <f>IF(AND(A1705="PSA Testing", E1705= "Utilization Rate (per 100,000 patients)"),
SUMIFS(PSA!$D:$D,PSA!$A:$A,C1705,PSA!$G:$G,D1705),
IF(AND(A1705="Colorectal Cancer Screening", E1705="Utilization Rate (per 100,000 patients)"),
SUMIFS(COL!$D:$D,COL!$A:$A,C1705,COL!$G:$G, D1705),
IF(AND(A1705="Cervical Cancer Screening", E1705="Utilization Rate (per 100,000 patients)"),
SUMIFS(CERV!$D:$D,CERV!$A:$A,C1705,CERV!$G:$G,D1705),
IF(AND(A1705="Cancer Screening for CKD patients", E1705="Utilization Rate (per 100,000 patients)"),
SUMIFS(CANSCRN!$D:$D,CANSCRN!$A:$A,C1705,CANSCRN!$G:$G,D1705),
IF(AND(A1705="PSA Testing", E1705="Cost per service ($USD)"),
SUMIFS(PSA!$E:$E,PSA!$A:$A,C1705,PSA!$G:$G,D1705),
IF(AND(A1705="Colorectal Cancer Screening", E1705="Cost per service ($USD)"),
SUMIFS(COL!$E:$E,COL!$A:$A,C1705,COL!$G:$G,D1705),
IF(AND(A1705="Cervical Cancer Screening", E1705="Cost per service ($USD)"),
SUMIFS(CERV!$E:$E,CERV!$A:$A,C1705,CERV!$G:$G,D1705),
IF(AND(A1705="Cancer Screening for CKD patients", E1705="Cost per service ($USD)"),
SUMIFS(CANSCRN!$E:$E,CANSCRN!$A:$A,C1705,CANSCRN!$G:$G,D1705),
IF(AND(A1705="PSA Testing", E1705="Total Expenditure ($USD per 100,000 patients)"),
SUMIFS(PSA!$F:$F,PSA!$A:$A,C1705,PSA!$G:$G,D1705),
IF(AND(A1705="Colorectal Cancer Screening", E1705="Total Expenditure ($USD per 100,000 patients)"),
SUMIFS(COL!$F:$F,COL!$A:$A,C1705,COL!$G:$G,D1705),
IF(AND(A1705="Cervical Cancer Screening", E1705="Total Expenditure ($USD per 100,000 patients)"),
SUMIFS(CERV!$F:$F,CERV!$A:$A,C1705,CERV!$G:$G,D1705),
SUMIFS(CANSCRN!$F:$F,CANSCRN!$A:$A,C1705,CANSCRN!$G:$G,D1705))))))))))))</f>
        <v>28930.817610062892</v>
      </c>
    </row>
    <row r="1706" spans="1:6" x14ac:dyDescent="0.2">
      <c r="A1706" s="24" t="s">
        <v>107</v>
      </c>
      <c r="B1706" s="24" t="s">
        <v>101</v>
      </c>
      <c r="C1706" s="24" t="s">
        <v>31</v>
      </c>
      <c r="D1706" s="24">
        <v>2019</v>
      </c>
      <c r="E1706" s="24" t="s">
        <v>102</v>
      </c>
      <c r="F1706">
        <f>IF(AND(A1706="PSA Testing", E1706= "Utilization Rate (per 100,000 patients)"),
SUMIFS(PSA!$D:$D,PSA!$A:$A,C1706,PSA!$G:$G,D1706),
IF(AND(A1706="Colorectal Cancer Screening", E1706="Utilization Rate (per 100,000 patients)"),
SUMIFS(COL!$D:$D,COL!$A:$A,C1706,COL!$G:$G, D1706),
IF(AND(A1706="Cervical Cancer Screening", E1706="Utilization Rate (per 100,000 patients)"),
SUMIFS(CERV!$D:$D,CERV!$A:$A,C1706,CERV!$G:$G,D1706),
IF(AND(A1706="Cancer Screening for CKD patients", E1706="Utilization Rate (per 100,000 patients)"),
SUMIFS(CANSCRN!$D:$D,CANSCRN!$A:$A,C1706,CANSCRN!$G:$G,D1706),
IF(AND(A1706="PSA Testing", E1706="Cost per service ($USD)"),
SUMIFS(PSA!$E:$E,PSA!$A:$A,C1706,PSA!$G:$G,D1706),
IF(AND(A1706="Colorectal Cancer Screening", E1706="Cost per service ($USD)"),
SUMIFS(COL!$E:$E,COL!$A:$A,C1706,COL!$G:$G,D1706),
IF(AND(A1706="Cervical Cancer Screening", E1706="Cost per service ($USD)"),
SUMIFS(CERV!$E:$E,CERV!$A:$A,C1706,CERV!$G:$G,D1706),
IF(AND(A1706="Cancer Screening for CKD patients", E1706="Cost per service ($USD)"),
SUMIFS(CANSCRN!$E:$E,CANSCRN!$A:$A,C1706,CANSCRN!$G:$G,D1706),
IF(AND(A1706="PSA Testing", E1706="Total Expenditure ($USD per 100,000 patients)"),
SUMIFS(PSA!$F:$F,PSA!$A:$A,C1706,PSA!$G:$G,D1706),
IF(AND(A1706="Colorectal Cancer Screening", E1706="Total Expenditure ($USD per 100,000 patients)"),
SUMIFS(COL!$F:$F,COL!$A:$A,C1706,COL!$G:$G,D1706),
IF(AND(A1706="Cervical Cancer Screening", E1706="Total Expenditure ($USD per 100,000 patients)"),
SUMIFS(CERV!$F:$F,CERV!$A:$A,C1706,CERV!$G:$G,D1706),
SUMIFS(CANSCRN!$F:$F,CANSCRN!$A:$A,C1706,CANSCRN!$G:$G,D1706))))))))))))</f>
        <v>27949.599083619702</v>
      </c>
    </row>
    <row r="1707" spans="1:6" x14ac:dyDescent="0.2">
      <c r="A1707" s="24" t="s">
        <v>107</v>
      </c>
      <c r="B1707" s="24" t="s">
        <v>101</v>
      </c>
      <c r="C1707" s="24" t="s">
        <v>32</v>
      </c>
      <c r="D1707" s="24">
        <v>2009</v>
      </c>
      <c r="E1707" s="24" t="s">
        <v>102</v>
      </c>
      <c r="F1707">
        <f>IF(AND(A1707="PSA Testing", E1707= "Utilization Rate (per 100,000 patients)"),
SUMIFS(PSA!$D:$D,PSA!$A:$A,C1707,PSA!$G:$G,D1707),
IF(AND(A1707="Colorectal Cancer Screening", E1707="Utilization Rate (per 100,000 patients)"),
SUMIFS(COL!$D:$D,COL!$A:$A,C1707,COL!$G:$G, D1707),
IF(AND(A1707="Cervical Cancer Screening", E1707="Utilization Rate (per 100,000 patients)"),
SUMIFS(CERV!$D:$D,CERV!$A:$A,C1707,CERV!$G:$G,D1707),
IF(AND(A1707="Cancer Screening for CKD patients", E1707="Utilization Rate (per 100,000 patients)"),
SUMIFS(CANSCRN!$D:$D,CANSCRN!$A:$A,C1707,CANSCRN!$G:$G,D1707),
IF(AND(A1707="PSA Testing", E1707="Cost per service ($USD)"),
SUMIFS(PSA!$E:$E,PSA!$A:$A,C1707,PSA!$G:$G,D1707),
IF(AND(A1707="Colorectal Cancer Screening", E1707="Cost per service ($USD)"),
SUMIFS(COL!$E:$E,COL!$A:$A,C1707,COL!$G:$G,D1707),
IF(AND(A1707="Cervical Cancer Screening", E1707="Cost per service ($USD)"),
SUMIFS(CERV!$E:$E,CERV!$A:$A,C1707,CERV!$G:$G,D1707),
IF(AND(A1707="Cancer Screening for CKD patients", E1707="Cost per service ($USD)"),
SUMIFS(CANSCRN!$E:$E,CANSCRN!$A:$A,C1707,CANSCRN!$G:$G,D1707),
IF(AND(A1707="PSA Testing", E1707="Total Expenditure ($USD per 100,000 patients)"),
SUMIFS(PSA!$F:$F,PSA!$A:$A,C1707,PSA!$G:$G,D1707),
IF(AND(A1707="Colorectal Cancer Screening", E1707="Total Expenditure ($USD per 100,000 patients)"),
SUMIFS(COL!$F:$F,COL!$A:$A,C1707,COL!$G:$G,D1707),
IF(AND(A1707="Cervical Cancer Screening", E1707="Total Expenditure ($USD per 100,000 patients)"),
SUMIFS(CERV!$F:$F,CERV!$A:$A,C1707,CERV!$G:$G,D1707),
SUMIFS(CANSCRN!$F:$F,CANSCRN!$A:$A,C1707,CANSCRN!$G:$G,D1707))))))))))))</f>
        <v>38505.747126436778</v>
      </c>
    </row>
    <row r="1708" spans="1:6" x14ac:dyDescent="0.2">
      <c r="A1708" s="24" t="s">
        <v>107</v>
      </c>
      <c r="B1708" s="24" t="s">
        <v>101</v>
      </c>
      <c r="C1708" s="24" t="s">
        <v>32</v>
      </c>
      <c r="D1708" s="24">
        <v>2010</v>
      </c>
      <c r="E1708" s="24" t="s">
        <v>102</v>
      </c>
      <c r="F1708">
        <f>IF(AND(A1708="PSA Testing", E1708= "Utilization Rate (per 100,000 patients)"),
SUMIFS(PSA!$D:$D,PSA!$A:$A,C1708,PSA!$G:$G,D1708),
IF(AND(A1708="Colorectal Cancer Screening", E1708="Utilization Rate (per 100,000 patients)"),
SUMIFS(COL!$D:$D,COL!$A:$A,C1708,COL!$G:$G, D1708),
IF(AND(A1708="Cervical Cancer Screening", E1708="Utilization Rate (per 100,000 patients)"),
SUMIFS(CERV!$D:$D,CERV!$A:$A,C1708,CERV!$G:$G,D1708),
IF(AND(A1708="Cancer Screening for CKD patients", E1708="Utilization Rate (per 100,000 patients)"),
SUMIFS(CANSCRN!$D:$D,CANSCRN!$A:$A,C1708,CANSCRN!$G:$G,D1708),
IF(AND(A1708="PSA Testing", E1708="Cost per service ($USD)"),
SUMIFS(PSA!$E:$E,PSA!$A:$A,C1708,PSA!$G:$G,D1708),
IF(AND(A1708="Colorectal Cancer Screening", E1708="Cost per service ($USD)"),
SUMIFS(COL!$E:$E,COL!$A:$A,C1708,COL!$G:$G,D1708),
IF(AND(A1708="Cervical Cancer Screening", E1708="Cost per service ($USD)"),
SUMIFS(CERV!$E:$E,CERV!$A:$A,C1708,CERV!$G:$G,D1708),
IF(AND(A1708="Cancer Screening for CKD patients", E1708="Cost per service ($USD)"),
SUMIFS(CANSCRN!$E:$E,CANSCRN!$A:$A,C1708,CANSCRN!$G:$G,D1708),
IF(AND(A1708="PSA Testing", E1708="Total Expenditure ($USD per 100,000 patients)"),
SUMIFS(PSA!$F:$F,PSA!$A:$A,C1708,PSA!$G:$G,D1708),
IF(AND(A1708="Colorectal Cancer Screening", E1708="Total Expenditure ($USD per 100,000 patients)"),
SUMIFS(COL!$F:$F,COL!$A:$A,C1708,COL!$G:$G,D1708),
IF(AND(A1708="Cervical Cancer Screening", E1708="Total Expenditure ($USD per 100,000 patients)"),
SUMIFS(CERV!$F:$F,CERV!$A:$A,C1708,CERV!$G:$G,D1708),
SUMIFS(CANSCRN!$F:$F,CANSCRN!$A:$A,C1708,CANSCRN!$G:$G,D1708))))))))))))</f>
        <v>26490.066225165567</v>
      </c>
    </row>
    <row r="1709" spans="1:6" x14ac:dyDescent="0.2">
      <c r="A1709" s="24" t="s">
        <v>107</v>
      </c>
      <c r="B1709" s="24" t="s">
        <v>101</v>
      </c>
      <c r="C1709" s="24" t="s">
        <v>32</v>
      </c>
      <c r="D1709" s="24">
        <v>2011</v>
      </c>
      <c r="E1709" s="24" t="s">
        <v>102</v>
      </c>
      <c r="F1709">
        <f>IF(AND(A1709="PSA Testing", E1709= "Utilization Rate (per 100,000 patients)"),
SUMIFS(PSA!$D:$D,PSA!$A:$A,C1709,PSA!$G:$G,D1709),
IF(AND(A1709="Colorectal Cancer Screening", E1709="Utilization Rate (per 100,000 patients)"),
SUMIFS(COL!$D:$D,COL!$A:$A,C1709,COL!$G:$G, D1709),
IF(AND(A1709="Cervical Cancer Screening", E1709="Utilization Rate (per 100,000 patients)"),
SUMIFS(CERV!$D:$D,CERV!$A:$A,C1709,CERV!$G:$G,D1709),
IF(AND(A1709="Cancer Screening for CKD patients", E1709="Utilization Rate (per 100,000 patients)"),
SUMIFS(CANSCRN!$D:$D,CANSCRN!$A:$A,C1709,CANSCRN!$G:$G,D1709),
IF(AND(A1709="PSA Testing", E1709="Cost per service ($USD)"),
SUMIFS(PSA!$E:$E,PSA!$A:$A,C1709,PSA!$G:$G,D1709),
IF(AND(A1709="Colorectal Cancer Screening", E1709="Cost per service ($USD)"),
SUMIFS(COL!$E:$E,COL!$A:$A,C1709,COL!$G:$G,D1709),
IF(AND(A1709="Cervical Cancer Screening", E1709="Cost per service ($USD)"),
SUMIFS(CERV!$E:$E,CERV!$A:$A,C1709,CERV!$G:$G,D1709),
IF(AND(A1709="Cancer Screening for CKD patients", E1709="Cost per service ($USD)"),
SUMIFS(CANSCRN!$E:$E,CANSCRN!$A:$A,C1709,CANSCRN!$G:$G,D1709),
IF(AND(A1709="PSA Testing", E1709="Total Expenditure ($USD per 100,000 patients)"),
SUMIFS(PSA!$F:$F,PSA!$A:$A,C1709,PSA!$G:$G,D1709),
IF(AND(A1709="Colorectal Cancer Screening", E1709="Total Expenditure ($USD per 100,000 patients)"),
SUMIFS(COL!$F:$F,COL!$A:$A,C1709,COL!$G:$G,D1709),
IF(AND(A1709="Cervical Cancer Screening", E1709="Total Expenditure ($USD per 100,000 patients)"),
SUMIFS(CERV!$F:$F,CERV!$A:$A,C1709,CERV!$G:$G,D1709),
SUMIFS(CANSCRN!$F:$F,CANSCRN!$A:$A,C1709,CANSCRN!$G:$G,D1709))))))))))))</f>
        <v>30769.23076923077</v>
      </c>
    </row>
    <row r="1710" spans="1:6" x14ac:dyDescent="0.2">
      <c r="A1710" s="24" t="s">
        <v>107</v>
      </c>
      <c r="B1710" s="24" t="s">
        <v>101</v>
      </c>
      <c r="C1710" s="24" t="s">
        <v>32</v>
      </c>
      <c r="D1710" s="24">
        <v>2012</v>
      </c>
      <c r="E1710" s="24" t="s">
        <v>102</v>
      </c>
      <c r="F1710">
        <f>IF(AND(A1710="PSA Testing", E1710= "Utilization Rate (per 100,000 patients)"),
SUMIFS(PSA!$D:$D,PSA!$A:$A,C1710,PSA!$G:$G,D1710),
IF(AND(A1710="Colorectal Cancer Screening", E1710="Utilization Rate (per 100,000 patients)"),
SUMIFS(COL!$D:$D,COL!$A:$A,C1710,COL!$G:$G, D1710),
IF(AND(A1710="Cervical Cancer Screening", E1710="Utilization Rate (per 100,000 patients)"),
SUMIFS(CERV!$D:$D,CERV!$A:$A,C1710,CERV!$G:$G,D1710),
IF(AND(A1710="Cancer Screening for CKD patients", E1710="Utilization Rate (per 100,000 patients)"),
SUMIFS(CANSCRN!$D:$D,CANSCRN!$A:$A,C1710,CANSCRN!$G:$G,D1710),
IF(AND(A1710="PSA Testing", E1710="Cost per service ($USD)"),
SUMIFS(PSA!$E:$E,PSA!$A:$A,C1710,PSA!$G:$G,D1710),
IF(AND(A1710="Colorectal Cancer Screening", E1710="Cost per service ($USD)"),
SUMIFS(COL!$E:$E,COL!$A:$A,C1710,COL!$G:$G,D1710),
IF(AND(A1710="Cervical Cancer Screening", E1710="Cost per service ($USD)"),
SUMIFS(CERV!$E:$E,CERV!$A:$A,C1710,CERV!$G:$G,D1710),
IF(AND(A1710="Cancer Screening for CKD patients", E1710="Cost per service ($USD)"),
SUMIFS(CANSCRN!$E:$E,CANSCRN!$A:$A,C1710,CANSCRN!$G:$G,D1710),
IF(AND(A1710="PSA Testing", E1710="Total Expenditure ($USD per 100,000 patients)"),
SUMIFS(PSA!$F:$F,PSA!$A:$A,C1710,PSA!$G:$G,D1710),
IF(AND(A1710="Colorectal Cancer Screening", E1710="Total Expenditure ($USD per 100,000 patients)"),
SUMIFS(COL!$F:$F,COL!$A:$A,C1710,COL!$G:$G,D1710),
IF(AND(A1710="Cervical Cancer Screening", E1710="Total Expenditure ($USD per 100,000 patients)"),
SUMIFS(CERV!$F:$F,CERV!$A:$A,C1710,CERV!$G:$G,D1710),
SUMIFS(CANSCRN!$F:$F,CANSCRN!$A:$A,C1710,CANSCRN!$G:$G,D1710))))))))))))</f>
        <v>26744.186046511626</v>
      </c>
    </row>
    <row r="1711" spans="1:6" x14ac:dyDescent="0.2">
      <c r="A1711" s="24" t="s">
        <v>107</v>
      </c>
      <c r="B1711" s="24" t="s">
        <v>101</v>
      </c>
      <c r="C1711" s="24" t="s">
        <v>32</v>
      </c>
      <c r="D1711" s="24">
        <v>2013</v>
      </c>
      <c r="E1711" s="24" t="s">
        <v>102</v>
      </c>
      <c r="F1711">
        <f>IF(AND(A1711="PSA Testing", E1711= "Utilization Rate (per 100,000 patients)"),
SUMIFS(PSA!$D:$D,PSA!$A:$A,C1711,PSA!$G:$G,D1711),
IF(AND(A1711="Colorectal Cancer Screening", E1711="Utilization Rate (per 100,000 patients)"),
SUMIFS(COL!$D:$D,COL!$A:$A,C1711,COL!$G:$G, D1711),
IF(AND(A1711="Cervical Cancer Screening", E1711="Utilization Rate (per 100,000 patients)"),
SUMIFS(CERV!$D:$D,CERV!$A:$A,C1711,CERV!$G:$G,D1711),
IF(AND(A1711="Cancer Screening for CKD patients", E1711="Utilization Rate (per 100,000 patients)"),
SUMIFS(CANSCRN!$D:$D,CANSCRN!$A:$A,C1711,CANSCRN!$G:$G,D1711),
IF(AND(A1711="PSA Testing", E1711="Cost per service ($USD)"),
SUMIFS(PSA!$E:$E,PSA!$A:$A,C1711,PSA!$G:$G,D1711),
IF(AND(A1711="Colorectal Cancer Screening", E1711="Cost per service ($USD)"),
SUMIFS(COL!$E:$E,COL!$A:$A,C1711,COL!$G:$G,D1711),
IF(AND(A1711="Cervical Cancer Screening", E1711="Cost per service ($USD)"),
SUMIFS(CERV!$E:$E,CERV!$A:$A,C1711,CERV!$G:$G,D1711),
IF(AND(A1711="Cancer Screening for CKD patients", E1711="Cost per service ($USD)"),
SUMIFS(CANSCRN!$E:$E,CANSCRN!$A:$A,C1711,CANSCRN!$G:$G,D1711),
IF(AND(A1711="PSA Testing", E1711="Total Expenditure ($USD per 100,000 patients)"),
SUMIFS(PSA!$F:$F,PSA!$A:$A,C1711,PSA!$G:$G,D1711),
IF(AND(A1711="Colorectal Cancer Screening", E1711="Total Expenditure ($USD per 100,000 patients)"),
SUMIFS(COL!$F:$F,COL!$A:$A,C1711,COL!$G:$G,D1711),
IF(AND(A1711="Cervical Cancer Screening", E1711="Total Expenditure ($USD per 100,000 patients)"),
SUMIFS(CERV!$F:$F,CERV!$A:$A,C1711,CERV!$G:$G,D1711),
SUMIFS(CANSCRN!$F:$F,CANSCRN!$A:$A,C1711,CANSCRN!$G:$G,D1711))))))))))))</f>
        <v>22395.833333333336</v>
      </c>
    </row>
    <row r="1712" spans="1:6" x14ac:dyDescent="0.2">
      <c r="A1712" s="24" t="s">
        <v>107</v>
      </c>
      <c r="B1712" s="24" t="s">
        <v>101</v>
      </c>
      <c r="C1712" s="24" t="s">
        <v>32</v>
      </c>
      <c r="D1712" s="24">
        <v>2014</v>
      </c>
      <c r="E1712" s="24" t="s">
        <v>102</v>
      </c>
      <c r="F1712">
        <f>IF(AND(A1712="PSA Testing", E1712= "Utilization Rate (per 100,000 patients)"),
SUMIFS(PSA!$D:$D,PSA!$A:$A,C1712,PSA!$G:$G,D1712),
IF(AND(A1712="Colorectal Cancer Screening", E1712="Utilization Rate (per 100,000 patients)"),
SUMIFS(COL!$D:$D,COL!$A:$A,C1712,COL!$G:$G, D1712),
IF(AND(A1712="Cervical Cancer Screening", E1712="Utilization Rate (per 100,000 patients)"),
SUMIFS(CERV!$D:$D,CERV!$A:$A,C1712,CERV!$G:$G,D1712),
IF(AND(A1712="Cancer Screening for CKD patients", E1712="Utilization Rate (per 100,000 patients)"),
SUMIFS(CANSCRN!$D:$D,CANSCRN!$A:$A,C1712,CANSCRN!$G:$G,D1712),
IF(AND(A1712="PSA Testing", E1712="Cost per service ($USD)"),
SUMIFS(PSA!$E:$E,PSA!$A:$A,C1712,PSA!$G:$G,D1712),
IF(AND(A1712="Colorectal Cancer Screening", E1712="Cost per service ($USD)"),
SUMIFS(COL!$E:$E,COL!$A:$A,C1712,COL!$G:$G,D1712),
IF(AND(A1712="Cervical Cancer Screening", E1712="Cost per service ($USD)"),
SUMIFS(CERV!$E:$E,CERV!$A:$A,C1712,CERV!$G:$G,D1712),
IF(AND(A1712="Cancer Screening for CKD patients", E1712="Cost per service ($USD)"),
SUMIFS(CANSCRN!$E:$E,CANSCRN!$A:$A,C1712,CANSCRN!$G:$G,D1712),
IF(AND(A1712="PSA Testing", E1712="Total Expenditure ($USD per 100,000 patients)"),
SUMIFS(PSA!$F:$F,PSA!$A:$A,C1712,PSA!$G:$G,D1712),
IF(AND(A1712="Colorectal Cancer Screening", E1712="Total Expenditure ($USD per 100,000 patients)"),
SUMIFS(COL!$F:$F,COL!$A:$A,C1712,COL!$G:$G,D1712),
IF(AND(A1712="Cervical Cancer Screening", E1712="Total Expenditure ($USD per 100,000 patients)"),
SUMIFS(CERV!$F:$F,CERV!$A:$A,C1712,CERV!$G:$G,D1712),
SUMIFS(CANSCRN!$F:$F,CANSCRN!$A:$A,C1712,CANSCRN!$G:$G,D1712))))))))))))</f>
        <v>24615.384615384617</v>
      </c>
    </row>
    <row r="1713" spans="1:6" x14ac:dyDescent="0.2">
      <c r="A1713" s="24" t="s">
        <v>107</v>
      </c>
      <c r="B1713" s="24" t="s">
        <v>101</v>
      </c>
      <c r="C1713" s="24" t="s">
        <v>32</v>
      </c>
      <c r="D1713" s="24">
        <v>2015</v>
      </c>
      <c r="E1713" s="24" t="s">
        <v>102</v>
      </c>
      <c r="F1713">
        <f>IF(AND(A1713="PSA Testing", E1713= "Utilization Rate (per 100,000 patients)"),
SUMIFS(PSA!$D:$D,PSA!$A:$A,C1713,PSA!$G:$G,D1713),
IF(AND(A1713="Colorectal Cancer Screening", E1713="Utilization Rate (per 100,000 patients)"),
SUMIFS(COL!$D:$D,COL!$A:$A,C1713,COL!$G:$G, D1713),
IF(AND(A1713="Cervical Cancer Screening", E1713="Utilization Rate (per 100,000 patients)"),
SUMIFS(CERV!$D:$D,CERV!$A:$A,C1713,CERV!$G:$G,D1713),
IF(AND(A1713="Cancer Screening for CKD patients", E1713="Utilization Rate (per 100,000 patients)"),
SUMIFS(CANSCRN!$D:$D,CANSCRN!$A:$A,C1713,CANSCRN!$G:$G,D1713),
IF(AND(A1713="PSA Testing", E1713="Cost per service ($USD)"),
SUMIFS(PSA!$E:$E,PSA!$A:$A,C1713,PSA!$G:$G,D1713),
IF(AND(A1713="Colorectal Cancer Screening", E1713="Cost per service ($USD)"),
SUMIFS(COL!$E:$E,COL!$A:$A,C1713,COL!$G:$G,D1713),
IF(AND(A1713="Cervical Cancer Screening", E1713="Cost per service ($USD)"),
SUMIFS(CERV!$E:$E,CERV!$A:$A,C1713,CERV!$G:$G,D1713),
IF(AND(A1713="Cancer Screening for CKD patients", E1713="Cost per service ($USD)"),
SUMIFS(CANSCRN!$E:$E,CANSCRN!$A:$A,C1713,CANSCRN!$G:$G,D1713),
IF(AND(A1713="PSA Testing", E1713="Total Expenditure ($USD per 100,000 patients)"),
SUMIFS(PSA!$F:$F,PSA!$A:$A,C1713,PSA!$G:$G,D1713),
IF(AND(A1713="Colorectal Cancer Screening", E1713="Total Expenditure ($USD per 100,000 patients)"),
SUMIFS(COL!$F:$F,COL!$A:$A,C1713,COL!$G:$G,D1713),
IF(AND(A1713="Cervical Cancer Screening", E1713="Total Expenditure ($USD per 100,000 patients)"),
SUMIFS(CERV!$F:$F,CERV!$A:$A,C1713,CERV!$G:$G,D1713),
SUMIFS(CANSCRN!$F:$F,CANSCRN!$A:$A,C1713,CANSCRN!$G:$G,D1713))))))))))))</f>
        <v>28000.000000000004</v>
      </c>
    </row>
    <row r="1714" spans="1:6" x14ac:dyDescent="0.2">
      <c r="A1714" s="24" t="s">
        <v>107</v>
      </c>
      <c r="B1714" s="24" t="s">
        <v>101</v>
      </c>
      <c r="C1714" s="24" t="s">
        <v>32</v>
      </c>
      <c r="D1714" s="24">
        <v>2016</v>
      </c>
      <c r="E1714" s="24" t="s">
        <v>102</v>
      </c>
      <c r="F1714">
        <f>IF(AND(A1714="PSA Testing", E1714= "Utilization Rate (per 100,000 patients)"),
SUMIFS(PSA!$D:$D,PSA!$A:$A,C1714,PSA!$G:$G,D1714),
IF(AND(A1714="Colorectal Cancer Screening", E1714="Utilization Rate (per 100,000 patients)"),
SUMIFS(COL!$D:$D,COL!$A:$A,C1714,COL!$G:$G, D1714),
IF(AND(A1714="Cervical Cancer Screening", E1714="Utilization Rate (per 100,000 patients)"),
SUMIFS(CERV!$D:$D,CERV!$A:$A,C1714,CERV!$G:$G,D1714),
IF(AND(A1714="Cancer Screening for CKD patients", E1714="Utilization Rate (per 100,000 patients)"),
SUMIFS(CANSCRN!$D:$D,CANSCRN!$A:$A,C1714,CANSCRN!$G:$G,D1714),
IF(AND(A1714="PSA Testing", E1714="Cost per service ($USD)"),
SUMIFS(PSA!$E:$E,PSA!$A:$A,C1714,PSA!$G:$G,D1714),
IF(AND(A1714="Colorectal Cancer Screening", E1714="Cost per service ($USD)"),
SUMIFS(COL!$E:$E,COL!$A:$A,C1714,COL!$G:$G,D1714),
IF(AND(A1714="Cervical Cancer Screening", E1714="Cost per service ($USD)"),
SUMIFS(CERV!$E:$E,CERV!$A:$A,C1714,CERV!$G:$G,D1714),
IF(AND(A1714="Cancer Screening for CKD patients", E1714="Cost per service ($USD)"),
SUMIFS(CANSCRN!$E:$E,CANSCRN!$A:$A,C1714,CANSCRN!$G:$G,D1714),
IF(AND(A1714="PSA Testing", E1714="Total Expenditure ($USD per 100,000 patients)"),
SUMIFS(PSA!$F:$F,PSA!$A:$A,C1714,PSA!$G:$G,D1714),
IF(AND(A1714="Colorectal Cancer Screening", E1714="Total Expenditure ($USD per 100,000 patients)"),
SUMIFS(COL!$F:$F,COL!$A:$A,C1714,COL!$G:$G,D1714),
IF(AND(A1714="Cervical Cancer Screening", E1714="Total Expenditure ($USD per 100,000 patients)"),
SUMIFS(CERV!$F:$F,CERV!$A:$A,C1714,CERV!$G:$G,D1714),
SUMIFS(CANSCRN!$F:$F,CANSCRN!$A:$A,C1714,CANSCRN!$G:$G,D1714))))))))))))</f>
        <v>26829.268292682929</v>
      </c>
    </row>
    <row r="1715" spans="1:6" x14ac:dyDescent="0.2">
      <c r="A1715" s="24" t="s">
        <v>107</v>
      </c>
      <c r="B1715" s="24" t="s">
        <v>101</v>
      </c>
      <c r="C1715" s="24" t="s">
        <v>32</v>
      </c>
      <c r="D1715" s="24">
        <v>2017</v>
      </c>
      <c r="E1715" s="24" t="s">
        <v>102</v>
      </c>
      <c r="F1715">
        <f>IF(AND(A1715="PSA Testing", E1715= "Utilization Rate (per 100,000 patients)"),
SUMIFS(PSA!$D:$D,PSA!$A:$A,C1715,PSA!$G:$G,D1715),
IF(AND(A1715="Colorectal Cancer Screening", E1715="Utilization Rate (per 100,000 patients)"),
SUMIFS(COL!$D:$D,COL!$A:$A,C1715,COL!$G:$G, D1715),
IF(AND(A1715="Cervical Cancer Screening", E1715="Utilization Rate (per 100,000 patients)"),
SUMIFS(CERV!$D:$D,CERV!$A:$A,C1715,CERV!$G:$G,D1715),
IF(AND(A1715="Cancer Screening for CKD patients", E1715="Utilization Rate (per 100,000 patients)"),
SUMIFS(CANSCRN!$D:$D,CANSCRN!$A:$A,C1715,CANSCRN!$G:$G,D1715),
IF(AND(A1715="PSA Testing", E1715="Cost per service ($USD)"),
SUMIFS(PSA!$E:$E,PSA!$A:$A,C1715,PSA!$G:$G,D1715),
IF(AND(A1715="Colorectal Cancer Screening", E1715="Cost per service ($USD)"),
SUMIFS(COL!$E:$E,COL!$A:$A,C1715,COL!$G:$G,D1715),
IF(AND(A1715="Cervical Cancer Screening", E1715="Cost per service ($USD)"),
SUMIFS(CERV!$E:$E,CERV!$A:$A,C1715,CERV!$G:$G,D1715),
IF(AND(A1715="Cancer Screening for CKD patients", E1715="Cost per service ($USD)"),
SUMIFS(CANSCRN!$E:$E,CANSCRN!$A:$A,C1715,CANSCRN!$G:$G,D1715),
IF(AND(A1715="PSA Testing", E1715="Total Expenditure ($USD per 100,000 patients)"),
SUMIFS(PSA!$F:$F,PSA!$A:$A,C1715,PSA!$G:$G,D1715),
IF(AND(A1715="Colorectal Cancer Screening", E1715="Total Expenditure ($USD per 100,000 patients)"),
SUMIFS(COL!$F:$F,COL!$A:$A,C1715,COL!$G:$G,D1715),
IF(AND(A1715="Cervical Cancer Screening", E1715="Total Expenditure ($USD per 100,000 patients)"),
SUMIFS(CERV!$F:$F,CERV!$A:$A,C1715,CERV!$G:$G,D1715),
SUMIFS(CANSCRN!$F:$F,CANSCRN!$A:$A,C1715,CANSCRN!$G:$G,D1715))))))))))))</f>
        <v>30665.46762589928</v>
      </c>
    </row>
    <row r="1716" spans="1:6" x14ac:dyDescent="0.2">
      <c r="A1716" s="24" t="s">
        <v>107</v>
      </c>
      <c r="B1716" s="24" t="s">
        <v>101</v>
      </c>
      <c r="C1716" s="24" t="s">
        <v>32</v>
      </c>
      <c r="D1716" s="24">
        <v>2018</v>
      </c>
      <c r="E1716" s="24" t="s">
        <v>102</v>
      </c>
      <c r="F1716">
        <f>IF(AND(A1716="PSA Testing", E1716= "Utilization Rate (per 100,000 patients)"),
SUMIFS(PSA!$D:$D,PSA!$A:$A,C1716,PSA!$G:$G,D1716),
IF(AND(A1716="Colorectal Cancer Screening", E1716="Utilization Rate (per 100,000 patients)"),
SUMIFS(COL!$D:$D,COL!$A:$A,C1716,COL!$G:$G, D1716),
IF(AND(A1716="Cervical Cancer Screening", E1716="Utilization Rate (per 100,000 patients)"),
SUMIFS(CERV!$D:$D,CERV!$A:$A,C1716,CERV!$G:$G,D1716),
IF(AND(A1716="Cancer Screening for CKD patients", E1716="Utilization Rate (per 100,000 patients)"),
SUMIFS(CANSCRN!$D:$D,CANSCRN!$A:$A,C1716,CANSCRN!$G:$G,D1716),
IF(AND(A1716="PSA Testing", E1716="Cost per service ($USD)"),
SUMIFS(PSA!$E:$E,PSA!$A:$A,C1716,PSA!$G:$G,D1716),
IF(AND(A1716="Colorectal Cancer Screening", E1716="Cost per service ($USD)"),
SUMIFS(COL!$E:$E,COL!$A:$A,C1716,COL!$G:$G,D1716),
IF(AND(A1716="Cervical Cancer Screening", E1716="Cost per service ($USD)"),
SUMIFS(CERV!$E:$E,CERV!$A:$A,C1716,CERV!$G:$G,D1716),
IF(AND(A1716="Cancer Screening for CKD patients", E1716="Cost per service ($USD)"),
SUMIFS(CANSCRN!$E:$E,CANSCRN!$A:$A,C1716,CANSCRN!$G:$G,D1716),
IF(AND(A1716="PSA Testing", E1716="Total Expenditure ($USD per 100,000 patients)"),
SUMIFS(PSA!$F:$F,PSA!$A:$A,C1716,PSA!$G:$G,D1716),
IF(AND(A1716="Colorectal Cancer Screening", E1716="Total Expenditure ($USD per 100,000 patients)"),
SUMIFS(COL!$F:$F,COL!$A:$A,C1716,COL!$G:$G,D1716),
IF(AND(A1716="Cervical Cancer Screening", E1716="Total Expenditure ($USD per 100,000 patients)"),
SUMIFS(CERV!$F:$F,CERV!$A:$A,C1716,CERV!$G:$G,D1716),
SUMIFS(CANSCRN!$F:$F,CANSCRN!$A:$A,C1716,CANSCRN!$G:$G,D1716))))))))))))</f>
        <v>18661.087866108785</v>
      </c>
    </row>
    <row r="1717" spans="1:6" x14ac:dyDescent="0.2">
      <c r="A1717" s="24" t="s">
        <v>107</v>
      </c>
      <c r="B1717" s="24" t="s">
        <v>101</v>
      </c>
      <c r="C1717" s="24" t="s">
        <v>32</v>
      </c>
      <c r="D1717" s="24">
        <v>2019</v>
      </c>
      <c r="E1717" s="24" t="s">
        <v>102</v>
      </c>
      <c r="F1717">
        <f>IF(AND(A1717="PSA Testing", E1717= "Utilization Rate (per 100,000 patients)"),
SUMIFS(PSA!$D:$D,PSA!$A:$A,C1717,PSA!$G:$G,D1717),
IF(AND(A1717="Colorectal Cancer Screening", E1717="Utilization Rate (per 100,000 patients)"),
SUMIFS(COL!$D:$D,COL!$A:$A,C1717,COL!$G:$G, D1717),
IF(AND(A1717="Cervical Cancer Screening", E1717="Utilization Rate (per 100,000 patients)"),
SUMIFS(CERV!$D:$D,CERV!$A:$A,C1717,CERV!$G:$G,D1717),
IF(AND(A1717="Cancer Screening for CKD patients", E1717="Utilization Rate (per 100,000 patients)"),
SUMIFS(CANSCRN!$D:$D,CANSCRN!$A:$A,C1717,CANSCRN!$G:$G,D1717),
IF(AND(A1717="PSA Testing", E1717="Cost per service ($USD)"),
SUMIFS(PSA!$E:$E,PSA!$A:$A,C1717,PSA!$G:$G,D1717),
IF(AND(A1717="Colorectal Cancer Screening", E1717="Cost per service ($USD)"),
SUMIFS(COL!$E:$E,COL!$A:$A,C1717,COL!$G:$G,D1717),
IF(AND(A1717="Cervical Cancer Screening", E1717="Cost per service ($USD)"),
SUMIFS(CERV!$E:$E,CERV!$A:$A,C1717,CERV!$G:$G,D1717),
IF(AND(A1717="Cancer Screening for CKD patients", E1717="Cost per service ($USD)"),
SUMIFS(CANSCRN!$E:$E,CANSCRN!$A:$A,C1717,CANSCRN!$G:$G,D1717),
IF(AND(A1717="PSA Testing", E1717="Total Expenditure ($USD per 100,000 patients)"),
SUMIFS(PSA!$F:$F,PSA!$A:$A,C1717,PSA!$G:$G,D1717),
IF(AND(A1717="Colorectal Cancer Screening", E1717="Total Expenditure ($USD per 100,000 patients)"),
SUMIFS(COL!$F:$F,COL!$A:$A,C1717,COL!$G:$G,D1717),
IF(AND(A1717="Cervical Cancer Screening", E1717="Total Expenditure ($USD per 100,000 patients)"),
SUMIFS(CERV!$F:$F,CERV!$A:$A,C1717,CERV!$G:$G,D1717),
SUMIFS(CANSCRN!$F:$F,CANSCRN!$A:$A,C1717,CANSCRN!$G:$G,D1717))))))))))))</f>
        <v>19837.758112094394</v>
      </c>
    </row>
    <row r="1718" spans="1:6" x14ac:dyDescent="0.2">
      <c r="A1718" s="24" t="s">
        <v>107</v>
      </c>
      <c r="B1718" s="24" t="s">
        <v>101</v>
      </c>
      <c r="C1718" s="24" t="s">
        <v>33</v>
      </c>
      <c r="D1718" s="24">
        <v>2009</v>
      </c>
      <c r="E1718" s="24" t="s">
        <v>102</v>
      </c>
      <c r="F1718">
        <f>IF(AND(A1718="PSA Testing", E1718= "Utilization Rate (per 100,000 patients)"),
SUMIFS(PSA!$D:$D,PSA!$A:$A,C1718,PSA!$G:$G,D1718),
IF(AND(A1718="Colorectal Cancer Screening", E1718="Utilization Rate (per 100,000 patients)"),
SUMIFS(COL!$D:$D,COL!$A:$A,C1718,COL!$G:$G, D1718),
IF(AND(A1718="Cervical Cancer Screening", E1718="Utilization Rate (per 100,000 patients)"),
SUMIFS(CERV!$D:$D,CERV!$A:$A,C1718,CERV!$G:$G,D1718),
IF(AND(A1718="Cancer Screening for CKD patients", E1718="Utilization Rate (per 100,000 patients)"),
SUMIFS(CANSCRN!$D:$D,CANSCRN!$A:$A,C1718,CANSCRN!$G:$G,D1718),
IF(AND(A1718="PSA Testing", E1718="Cost per service ($USD)"),
SUMIFS(PSA!$E:$E,PSA!$A:$A,C1718,PSA!$G:$G,D1718),
IF(AND(A1718="Colorectal Cancer Screening", E1718="Cost per service ($USD)"),
SUMIFS(COL!$E:$E,COL!$A:$A,C1718,COL!$G:$G,D1718),
IF(AND(A1718="Cervical Cancer Screening", E1718="Cost per service ($USD)"),
SUMIFS(CERV!$E:$E,CERV!$A:$A,C1718,CERV!$G:$G,D1718),
IF(AND(A1718="Cancer Screening for CKD patients", E1718="Cost per service ($USD)"),
SUMIFS(CANSCRN!$E:$E,CANSCRN!$A:$A,C1718,CANSCRN!$G:$G,D1718),
IF(AND(A1718="PSA Testing", E1718="Total Expenditure ($USD per 100,000 patients)"),
SUMIFS(PSA!$F:$F,PSA!$A:$A,C1718,PSA!$G:$G,D1718),
IF(AND(A1718="Colorectal Cancer Screening", E1718="Total Expenditure ($USD per 100,000 patients)"),
SUMIFS(COL!$F:$F,COL!$A:$A,C1718,COL!$G:$G,D1718),
IF(AND(A1718="Cervical Cancer Screening", E1718="Total Expenditure ($USD per 100,000 patients)"),
SUMIFS(CERV!$F:$F,CERV!$A:$A,C1718,CERV!$G:$G,D1718),
SUMIFS(CANSCRN!$F:$F,CANSCRN!$A:$A,C1718,CANSCRN!$G:$G,D1718))))))))))))</f>
        <v>44717.182497331909</v>
      </c>
    </row>
    <row r="1719" spans="1:6" x14ac:dyDescent="0.2">
      <c r="A1719" s="24" t="s">
        <v>107</v>
      </c>
      <c r="B1719" s="24" t="s">
        <v>101</v>
      </c>
      <c r="C1719" s="24" t="s">
        <v>33</v>
      </c>
      <c r="D1719" s="24">
        <v>2010</v>
      </c>
      <c r="E1719" s="24" t="s">
        <v>102</v>
      </c>
      <c r="F1719">
        <f>IF(AND(A1719="PSA Testing", E1719= "Utilization Rate (per 100,000 patients)"),
SUMIFS(PSA!$D:$D,PSA!$A:$A,C1719,PSA!$G:$G,D1719),
IF(AND(A1719="Colorectal Cancer Screening", E1719="Utilization Rate (per 100,000 patients)"),
SUMIFS(COL!$D:$D,COL!$A:$A,C1719,COL!$G:$G, D1719),
IF(AND(A1719="Cervical Cancer Screening", E1719="Utilization Rate (per 100,000 patients)"),
SUMIFS(CERV!$D:$D,CERV!$A:$A,C1719,CERV!$G:$G,D1719),
IF(AND(A1719="Cancer Screening for CKD patients", E1719="Utilization Rate (per 100,000 patients)"),
SUMIFS(CANSCRN!$D:$D,CANSCRN!$A:$A,C1719,CANSCRN!$G:$G,D1719),
IF(AND(A1719="PSA Testing", E1719="Cost per service ($USD)"),
SUMIFS(PSA!$E:$E,PSA!$A:$A,C1719,PSA!$G:$G,D1719),
IF(AND(A1719="Colorectal Cancer Screening", E1719="Cost per service ($USD)"),
SUMIFS(COL!$E:$E,COL!$A:$A,C1719,COL!$G:$G,D1719),
IF(AND(A1719="Cervical Cancer Screening", E1719="Cost per service ($USD)"),
SUMIFS(CERV!$E:$E,CERV!$A:$A,C1719,CERV!$G:$G,D1719),
IF(AND(A1719="Cancer Screening for CKD patients", E1719="Cost per service ($USD)"),
SUMIFS(CANSCRN!$E:$E,CANSCRN!$A:$A,C1719,CANSCRN!$G:$G,D1719),
IF(AND(A1719="PSA Testing", E1719="Total Expenditure ($USD per 100,000 patients)"),
SUMIFS(PSA!$F:$F,PSA!$A:$A,C1719,PSA!$G:$G,D1719),
IF(AND(A1719="Colorectal Cancer Screening", E1719="Total Expenditure ($USD per 100,000 patients)"),
SUMIFS(COL!$F:$F,COL!$A:$A,C1719,COL!$G:$G,D1719),
IF(AND(A1719="Cervical Cancer Screening", E1719="Total Expenditure ($USD per 100,000 patients)"),
SUMIFS(CERV!$F:$F,CERV!$A:$A,C1719,CERV!$G:$G,D1719),
SUMIFS(CANSCRN!$F:$F,CANSCRN!$A:$A,C1719,CANSCRN!$G:$G,D1719))))))))))))</f>
        <v>42471.910112359554</v>
      </c>
    </row>
    <row r="1720" spans="1:6" x14ac:dyDescent="0.2">
      <c r="A1720" s="24" t="s">
        <v>107</v>
      </c>
      <c r="B1720" s="24" t="s">
        <v>101</v>
      </c>
      <c r="C1720" s="24" t="s">
        <v>33</v>
      </c>
      <c r="D1720" s="24">
        <v>2011</v>
      </c>
      <c r="E1720" s="24" t="s">
        <v>102</v>
      </c>
      <c r="F1720">
        <f>IF(AND(A1720="PSA Testing", E1720= "Utilization Rate (per 100,000 patients)"),
SUMIFS(PSA!$D:$D,PSA!$A:$A,C1720,PSA!$G:$G,D1720),
IF(AND(A1720="Colorectal Cancer Screening", E1720="Utilization Rate (per 100,000 patients)"),
SUMIFS(COL!$D:$D,COL!$A:$A,C1720,COL!$G:$G, D1720),
IF(AND(A1720="Cervical Cancer Screening", E1720="Utilization Rate (per 100,000 patients)"),
SUMIFS(CERV!$D:$D,CERV!$A:$A,C1720,CERV!$G:$G,D1720),
IF(AND(A1720="Cancer Screening for CKD patients", E1720="Utilization Rate (per 100,000 patients)"),
SUMIFS(CANSCRN!$D:$D,CANSCRN!$A:$A,C1720,CANSCRN!$G:$G,D1720),
IF(AND(A1720="PSA Testing", E1720="Cost per service ($USD)"),
SUMIFS(PSA!$E:$E,PSA!$A:$A,C1720,PSA!$G:$G,D1720),
IF(AND(A1720="Colorectal Cancer Screening", E1720="Cost per service ($USD)"),
SUMIFS(COL!$E:$E,COL!$A:$A,C1720,COL!$G:$G,D1720),
IF(AND(A1720="Cervical Cancer Screening", E1720="Cost per service ($USD)"),
SUMIFS(CERV!$E:$E,CERV!$A:$A,C1720,CERV!$G:$G,D1720),
IF(AND(A1720="Cancer Screening for CKD patients", E1720="Cost per service ($USD)"),
SUMIFS(CANSCRN!$E:$E,CANSCRN!$A:$A,C1720,CANSCRN!$G:$G,D1720),
IF(AND(A1720="PSA Testing", E1720="Total Expenditure ($USD per 100,000 patients)"),
SUMIFS(PSA!$F:$F,PSA!$A:$A,C1720,PSA!$G:$G,D1720),
IF(AND(A1720="Colorectal Cancer Screening", E1720="Total Expenditure ($USD per 100,000 patients)"),
SUMIFS(COL!$F:$F,COL!$A:$A,C1720,COL!$G:$G,D1720),
IF(AND(A1720="Cervical Cancer Screening", E1720="Total Expenditure ($USD per 100,000 patients)"),
SUMIFS(CERV!$F:$F,CERV!$A:$A,C1720,CERV!$G:$G,D1720),
SUMIFS(CANSCRN!$F:$F,CANSCRN!$A:$A,C1720,CANSCRN!$G:$G,D1720))))))))))))</f>
        <v>45692.307692307695</v>
      </c>
    </row>
    <row r="1721" spans="1:6" x14ac:dyDescent="0.2">
      <c r="A1721" s="24" t="s">
        <v>107</v>
      </c>
      <c r="B1721" s="24" t="s">
        <v>101</v>
      </c>
      <c r="C1721" s="24" t="s">
        <v>33</v>
      </c>
      <c r="D1721" s="24">
        <v>2012</v>
      </c>
      <c r="E1721" s="24" t="s">
        <v>102</v>
      </c>
      <c r="F1721">
        <f>IF(AND(A1721="PSA Testing", E1721= "Utilization Rate (per 100,000 patients)"),
SUMIFS(PSA!$D:$D,PSA!$A:$A,C1721,PSA!$G:$G,D1721),
IF(AND(A1721="Colorectal Cancer Screening", E1721="Utilization Rate (per 100,000 patients)"),
SUMIFS(COL!$D:$D,COL!$A:$A,C1721,COL!$G:$G, D1721),
IF(AND(A1721="Cervical Cancer Screening", E1721="Utilization Rate (per 100,000 patients)"),
SUMIFS(CERV!$D:$D,CERV!$A:$A,C1721,CERV!$G:$G,D1721),
IF(AND(A1721="Cancer Screening for CKD patients", E1721="Utilization Rate (per 100,000 patients)"),
SUMIFS(CANSCRN!$D:$D,CANSCRN!$A:$A,C1721,CANSCRN!$G:$G,D1721),
IF(AND(A1721="PSA Testing", E1721="Cost per service ($USD)"),
SUMIFS(PSA!$E:$E,PSA!$A:$A,C1721,PSA!$G:$G,D1721),
IF(AND(A1721="Colorectal Cancer Screening", E1721="Cost per service ($USD)"),
SUMIFS(COL!$E:$E,COL!$A:$A,C1721,COL!$G:$G,D1721),
IF(AND(A1721="Cervical Cancer Screening", E1721="Cost per service ($USD)"),
SUMIFS(CERV!$E:$E,CERV!$A:$A,C1721,CERV!$G:$G,D1721),
IF(AND(A1721="Cancer Screening for CKD patients", E1721="Cost per service ($USD)"),
SUMIFS(CANSCRN!$E:$E,CANSCRN!$A:$A,C1721,CANSCRN!$G:$G,D1721),
IF(AND(A1721="PSA Testing", E1721="Total Expenditure ($USD per 100,000 patients)"),
SUMIFS(PSA!$F:$F,PSA!$A:$A,C1721,PSA!$G:$G,D1721),
IF(AND(A1721="Colorectal Cancer Screening", E1721="Total Expenditure ($USD per 100,000 patients)"),
SUMIFS(COL!$F:$F,COL!$A:$A,C1721,COL!$G:$G,D1721),
IF(AND(A1721="Cervical Cancer Screening", E1721="Total Expenditure ($USD per 100,000 patients)"),
SUMIFS(CERV!$F:$F,CERV!$A:$A,C1721,CERV!$G:$G,D1721),
SUMIFS(CANSCRN!$F:$F,CANSCRN!$A:$A,C1721,CANSCRN!$G:$G,D1721))))))))))))</f>
        <v>40979.381443298967</v>
      </c>
    </row>
    <row r="1722" spans="1:6" x14ac:dyDescent="0.2">
      <c r="A1722" s="24" t="s">
        <v>107</v>
      </c>
      <c r="B1722" s="24" t="s">
        <v>101</v>
      </c>
      <c r="C1722" s="24" t="s">
        <v>33</v>
      </c>
      <c r="D1722" s="24">
        <v>2013</v>
      </c>
      <c r="E1722" s="24" t="s">
        <v>102</v>
      </c>
      <c r="F1722">
        <f>IF(AND(A1722="PSA Testing", E1722= "Utilization Rate (per 100,000 patients)"),
SUMIFS(PSA!$D:$D,PSA!$A:$A,C1722,PSA!$G:$G,D1722),
IF(AND(A1722="Colorectal Cancer Screening", E1722="Utilization Rate (per 100,000 patients)"),
SUMIFS(COL!$D:$D,COL!$A:$A,C1722,COL!$G:$G, D1722),
IF(AND(A1722="Cervical Cancer Screening", E1722="Utilization Rate (per 100,000 patients)"),
SUMIFS(CERV!$D:$D,CERV!$A:$A,C1722,CERV!$G:$G,D1722),
IF(AND(A1722="Cancer Screening for CKD patients", E1722="Utilization Rate (per 100,000 patients)"),
SUMIFS(CANSCRN!$D:$D,CANSCRN!$A:$A,C1722,CANSCRN!$G:$G,D1722),
IF(AND(A1722="PSA Testing", E1722="Cost per service ($USD)"),
SUMIFS(PSA!$E:$E,PSA!$A:$A,C1722,PSA!$G:$G,D1722),
IF(AND(A1722="Colorectal Cancer Screening", E1722="Cost per service ($USD)"),
SUMIFS(COL!$E:$E,COL!$A:$A,C1722,COL!$G:$G,D1722),
IF(AND(A1722="Cervical Cancer Screening", E1722="Cost per service ($USD)"),
SUMIFS(CERV!$E:$E,CERV!$A:$A,C1722,CERV!$G:$G,D1722),
IF(AND(A1722="Cancer Screening for CKD patients", E1722="Cost per service ($USD)"),
SUMIFS(CANSCRN!$E:$E,CANSCRN!$A:$A,C1722,CANSCRN!$G:$G,D1722),
IF(AND(A1722="PSA Testing", E1722="Total Expenditure ($USD per 100,000 patients)"),
SUMIFS(PSA!$F:$F,PSA!$A:$A,C1722,PSA!$G:$G,D1722),
IF(AND(A1722="Colorectal Cancer Screening", E1722="Total Expenditure ($USD per 100,000 patients)"),
SUMIFS(COL!$F:$F,COL!$A:$A,C1722,COL!$G:$G,D1722),
IF(AND(A1722="Cervical Cancer Screening", E1722="Total Expenditure ($USD per 100,000 patients)"),
SUMIFS(CERV!$F:$F,CERV!$A:$A,C1722,CERV!$G:$G,D1722),
SUMIFS(CANSCRN!$F:$F,CANSCRN!$A:$A,C1722,CANSCRN!$G:$G,D1722))))))))))))</f>
        <v>39949.10941475827</v>
      </c>
    </row>
    <row r="1723" spans="1:6" x14ac:dyDescent="0.2">
      <c r="A1723" s="24" t="s">
        <v>107</v>
      </c>
      <c r="B1723" s="24" t="s">
        <v>101</v>
      </c>
      <c r="C1723" s="24" t="s">
        <v>33</v>
      </c>
      <c r="D1723" s="24">
        <v>2014</v>
      </c>
      <c r="E1723" s="24" t="s">
        <v>102</v>
      </c>
      <c r="F1723">
        <f>IF(AND(A1723="PSA Testing", E1723= "Utilization Rate (per 100,000 patients)"),
SUMIFS(PSA!$D:$D,PSA!$A:$A,C1723,PSA!$G:$G,D1723),
IF(AND(A1723="Colorectal Cancer Screening", E1723="Utilization Rate (per 100,000 patients)"),
SUMIFS(COL!$D:$D,COL!$A:$A,C1723,COL!$G:$G, D1723),
IF(AND(A1723="Cervical Cancer Screening", E1723="Utilization Rate (per 100,000 patients)"),
SUMIFS(CERV!$D:$D,CERV!$A:$A,C1723,CERV!$G:$G,D1723),
IF(AND(A1723="Cancer Screening for CKD patients", E1723="Utilization Rate (per 100,000 patients)"),
SUMIFS(CANSCRN!$D:$D,CANSCRN!$A:$A,C1723,CANSCRN!$G:$G,D1723),
IF(AND(A1723="PSA Testing", E1723="Cost per service ($USD)"),
SUMIFS(PSA!$E:$E,PSA!$A:$A,C1723,PSA!$G:$G,D1723),
IF(AND(A1723="Colorectal Cancer Screening", E1723="Cost per service ($USD)"),
SUMIFS(COL!$E:$E,COL!$A:$A,C1723,COL!$G:$G,D1723),
IF(AND(A1723="Cervical Cancer Screening", E1723="Cost per service ($USD)"),
SUMIFS(CERV!$E:$E,CERV!$A:$A,C1723,CERV!$G:$G,D1723),
IF(AND(A1723="Cancer Screening for CKD patients", E1723="Cost per service ($USD)"),
SUMIFS(CANSCRN!$E:$E,CANSCRN!$A:$A,C1723,CANSCRN!$G:$G,D1723),
IF(AND(A1723="PSA Testing", E1723="Total Expenditure ($USD per 100,000 patients)"),
SUMIFS(PSA!$F:$F,PSA!$A:$A,C1723,PSA!$G:$G,D1723),
IF(AND(A1723="Colorectal Cancer Screening", E1723="Total Expenditure ($USD per 100,000 patients)"),
SUMIFS(COL!$F:$F,COL!$A:$A,C1723,COL!$G:$G,D1723),
IF(AND(A1723="Cervical Cancer Screening", E1723="Total Expenditure ($USD per 100,000 patients)"),
SUMIFS(CERV!$F:$F,CERV!$A:$A,C1723,CERV!$G:$G,D1723),
SUMIFS(CANSCRN!$F:$F,CANSCRN!$A:$A,C1723,CANSCRN!$G:$G,D1723))))))))))))</f>
        <v>37520.480611687599</v>
      </c>
    </row>
    <row r="1724" spans="1:6" x14ac:dyDescent="0.2">
      <c r="A1724" s="24" t="s">
        <v>107</v>
      </c>
      <c r="B1724" s="24" t="s">
        <v>101</v>
      </c>
      <c r="C1724" s="24" t="s">
        <v>33</v>
      </c>
      <c r="D1724" s="24">
        <v>2015</v>
      </c>
      <c r="E1724" s="24" t="s">
        <v>102</v>
      </c>
      <c r="F1724">
        <f>IF(AND(A1724="PSA Testing", E1724= "Utilization Rate (per 100,000 patients)"),
SUMIFS(PSA!$D:$D,PSA!$A:$A,C1724,PSA!$G:$G,D1724),
IF(AND(A1724="Colorectal Cancer Screening", E1724="Utilization Rate (per 100,000 patients)"),
SUMIFS(COL!$D:$D,COL!$A:$A,C1724,COL!$G:$G, D1724),
IF(AND(A1724="Cervical Cancer Screening", E1724="Utilization Rate (per 100,000 patients)"),
SUMIFS(CERV!$D:$D,CERV!$A:$A,C1724,CERV!$G:$G,D1724),
IF(AND(A1724="Cancer Screening for CKD patients", E1724="Utilization Rate (per 100,000 patients)"),
SUMIFS(CANSCRN!$D:$D,CANSCRN!$A:$A,C1724,CANSCRN!$G:$G,D1724),
IF(AND(A1724="PSA Testing", E1724="Cost per service ($USD)"),
SUMIFS(PSA!$E:$E,PSA!$A:$A,C1724,PSA!$G:$G,D1724),
IF(AND(A1724="Colorectal Cancer Screening", E1724="Cost per service ($USD)"),
SUMIFS(COL!$E:$E,COL!$A:$A,C1724,COL!$G:$G,D1724),
IF(AND(A1724="Cervical Cancer Screening", E1724="Cost per service ($USD)"),
SUMIFS(CERV!$E:$E,CERV!$A:$A,C1724,CERV!$G:$G,D1724),
IF(AND(A1724="Cancer Screening for CKD patients", E1724="Cost per service ($USD)"),
SUMIFS(CANSCRN!$E:$E,CANSCRN!$A:$A,C1724,CANSCRN!$G:$G,D1724),
IF(AND(A1724="PSA Testing", E1724="Total Expenditure ($USD per 100,000 patients)"),
SUMIFS(PSA!$F:$F,PSA!$A:$A,C1724,PSA!$G:$G,D1724),
IF(AND(A1724="Colorectal Cancer Screening", E1724="Total Expenditure ($USD per 100,000 patients)"),
SUMIFS(COL!$F:$F,COL!$A:$A,C1724,COL!$G:$G,D1724),
IF(AND(A1724="Cervical Cancer Screening", E1724="Total Expenditure ($USD per 100,000 patients)"),
SUMIFS(CERV!$F:$F,CERV!$A:$A,C1724,CERV!$G:$G,D1724),
SUMIFS(CANSCRN!$F:$F,CANSCRN!$A:$A,C1724,CANSCRN!$G:$G,D1724))))))))))))</f>
        <v>36571.747627024008</v>
      </c>
    </row>
    <row r="1725" spans="1:6" x14ac:dyDescent="0.2">
      <c r="A1725" s="24" t="s">
        <v>107</v>
      </c>
      <c r="B1725" s="24" t="s">
        <v>101</v>
      </c>
      <c r="C1725" s="24" t="s">
        <v>33</v>
      </c>
      <c r="D1725" s="24">
        <v>2016</v>
      </c>
      <c r="E1725" s="24" t="s">
        <v>102</v>
      </c>
      <c r="F1725">
        <f>IF(AND(A1725="PSA Testing", E1725= "Utilization Rate (per 100,000 patients)"),
SUMIFS(PSA!$D:$D,PSA!$A:$A,C1725,PSA!$G:$G,D1725),
IF(AND(A1725="Colorectal Cancer Screening", E1725="Utilization Rate (per 100,000 patients)"),
SUMIFS(COL!$D:$D,COL!$A:$A,C1725,COL!$G:$G, D1725),
IF(AND(A1725="Cervical Cancer Screening", E1725="Utilization Rate (per 100,000 patients)"),
SUMIFS(CERV!$D:$D,CERV!$A:$A,C1725,CERV!$G:$G,D1725),
IF(AND(A1725="Cancer Screening for CKD patients", E1725="Utilization Rate (per 100,000 patients)"),
SUMIFS(CANSCRN!$D:$D,CANSCRN!$A:$A,C1725,CANSCRN!$G:$G,D1725),
IF(AND(A1725="PSA Testing", E1725="Cost per service ($USD)"),
SUMIFS(PSA!$E:$E,PSA!$A:$A,C1725,PSA!$G:$G,D1725),
IF(AND(A1725="Colorectal Cancer Screening", E1725="Cost per service ($USD)"),
SUMIFS(COL!$E:$E,COL!$A:$A,C1725,COL!$G:$G,D1725),
IF(AND(A1725="Cervical Cancer Screening", E1725="Cost per service ($USD)"),
SUMIFS(CERV!$E:$E,CERV!$A:$A,C1725,CERV!$G:$G,D1725),
IF(AND(A1725="Cancer Screening for CKD patients", E1725="Cost per service ($USD)"),
SUMIFS(CANSCRN!$E:$E,CANSCRN!$A:$A,C1725,CANSCRN!$G:$G,D1725),
IF(AND(A1725="PSA Testing", E1725="Total Expenditure ($USD per 100,000 patients)"),
SUMIFS(PSA!$F:$F,PSA!$A:$A,C1725,PSA!$G:$G,D1725),
IF(AND(A1725="Colorectal Cancer Screening", E1725="Total Expenditure ($USD per 100,000 patients)"),
SUMIFS(COL!$F:$F,COL!$A:$A,C1725,COL!$G:$G,D1725),
IF(AND(A1725="Cervical Cancer Screening", E1725="Total Expenditure ($USD per 100,000 patients)"),
SUMIFS(CERV!$F:$F,CERV!$A:$A,C1725,CERV!$G:$G,D1725),
SUMIFS(CANSCRN!$F:$F,CANSCRN!$A:$A,C1725,CANSCRN!$G:$G,D1725))))))))))))</f>
        <v>34754.933163590067</v>
      </c>
    </row>
    <row r="1726" spans="1:6" x14ac:dyDescent="0.2">
      <c r="A1726" s="24" t="s">
        <v>107</v>
      </c>
      <c r="B1726" s="24" t="s">
        <v>101</v>
      </c>
      <c r="C1726" s="24" t="s">
        <v>33</v>
      </c>
      <c r="D1726" s="24">
        <v>2017</v>
      </c>
      <c r="E1726" s="24" t="s">
        <v>102</v>
      </c>
      <c r="F1726">
        <f>IF(AND(A1726="PSA Testing", E1726= "Utilization Rate (per 100,000 patients)"),
SUMIFS(PSA!$D:$D,PSA!$A:$A,C1726,PSA!$G:$G,D1726),
IF(AND(A1726="Colorectal Cancer Screening", E1726="Utilization Rate (per 100,000 patients)"),
SUMIFS(COL!$D:$D,COL!$A:$A,C1726,COL!$G:$G, D1726),
IF(AND(A1726="Cervical Cancer Screening", E1726="Utilization Rate (per 100,000 patients)"),
SUMIFS(CERV!$D:$D,CERV!$A:$A,C1726,CERV!$G:$G,D1726),
IF(AND(A1726="Cancer Screening for CKD patients", E1726="Utilization Rate (per 100,000 patients)"),
SUMIFS(CANSCRN!$D:$D,CANSCRN!$A:$A,C1726,CANSCRN!$G:$G,D1726),
IF(AND(A1726="PSA Testing", E1726="Cost per service ($USD)"),
SUMIFS(PSA!$E:$E,PSA!$A:$A,C1726,PSA!$G:$G,D1726),
IF(AND(A1726="Colorectal Cancer Screening", E1726="Cost per service ($USD)"),
SUMIFS(COL!$E:$E,COL!$A:$A,C1726,COL!$G:$G,D1726),
IF(AND(A1726="Cervical Cancer Screening", E1726="Cost per service ($USD)"),
SUMIFS(CERV!$E:$E,CERV!$A:$A,C1726,CERV!$G:$G,D1726),
IF(AND(A1726="Cancer Screening for CKD patients", E1726="Cost per service ($USD)"),
SUMIFS(CANSCRN!$E:$E,CANSCRN!$A:$A,C1726,CANSCRN!$G:$G,D1726),
IF(AND(A1726="PSA Testing", E1726="Total Expenditure ($USD per 100,000 patients)"),
SUMIFS(PSA!$F:$F,PSA!$A:$A,C1726,PSA!$G:$G,D1726),
IF(AND(A1726="Colorectal Cancer Screening", E1726="Total Expenditure ($USD per 100,000 patients)"),
SUMIFS(COL!$F:$F,COL!$A:$A,C1726,COL!$G:$G,D1726),
IF(AND(A1726="Cervical Cancer Screening", E1726="Total Expenditure ($USD per 100,000 patients)"),
SUMIFS(CERV!$F:$F,CERV!$A:$A,C1726,CERV!$G:$G,D1726),
SUMIFS(CANSCRN!$F:$F,CANSCRN!$A:$A,C1726,CANSCRN!$G:$G,D1726))))))))))))</f>
        <v>34166.666666666664</v>
      </c>
    </row>
    <row r="1727" spans="1:6" x14ac:dyDescent="0.2">
      <c r="A1727" s="24" t="s">
        <v>107</v>
      </c>
      <c r="B1727" s="24" t="s">
        <v>101</v>
      </c>
      <c r="C1727" s="24" t="s">
        <v>33</v>
      </c>
      <c r="D1727" s="24">
        <v>2018</v>
      </c>
      <c r="E1727" s="24" t="s">
        <v>102</v>
      </c>
      <c r="F1727">
        <f>IF(AND(A1727="PSA Testing", E1727= "Utilization Rate (per 100,000 patients)"),
SUMIFS(PSA!$D:$D,PSA!$A:$A,C1727,PSA!$G:$G,D1727),
IF(AND(A1727="Colorectal Cancer Screening", E1727="Utilization Rate (per 100,000 patients)"),
SUMIFS(COL!$D:$D,COL!$A:$A,C1727,COL!$G:$G, D1727),
IF(AND(A1727="Cervical Cancer Screening", E1727="Utilization Rate (per 100,000 patients)"),
SUMIFS(CERV!$D:$D,CERV!$A:$A,C1727,CERV!$G:$G,D1727),
IF(AND(A1727="Cancer Screening for CKD patients", E1727="Utilization Rate (per 100,000 patients)"),
SUMIFS(CANSCRN!$D:$D,CANSCRN!$A:$A,C1727,CANSCRN!$G:$G,D1727),
IF(AND(A1727="PSA Testing", E1727="Cost per service ($USD)"),
SUMIFS(PSA!$E:$E,PSA!$A:$A,C1727,PSA!$G:$G,D1727),
IF(AND(A1727="Colorectal Cancer Screening", E1727="Cost per service ($USD)"),
SUMIFS(COL!$E:$E,COL!$A:$A,C1727,COL!$G:$G,D1727),
IF(AND(A1727="Cervical Cancer Screening", E1727="Cost per service ($USD)"),
SUMIFS(CERV!$E:$E,CERV!$A:$A,C1727,CERV!$G:$G,D1727),
IF(AND(A1727="Cancer Screening for CKD patients", E1727="Cost per service ($USD)"),
SUMIFS(CANSCRN!$E:$E,CANSCRN!$A:$A,C1727,CANSCRN!$G:$G,D1727),
IF(AND(A1727="PSA Testing", E1727="Total Expenditure ($USD per 100,000 patients)"),
SUMIFS(PSA!$F:$F,PSA!$A:$A,C1727,PSA!$G:$G,D1727),
IF(AND(A1727="Colorectal Cancer Screening", E1727="Total Expenditure ($USD per 100,000 patients)"),
SUMIFS(COL!$F:$F,COL!$A:$A,C1727,COL!$G:$G,D1727),
IF(AND(A1727="Cervical Cancer Screening", E1727="Total Expenditure ($USD per 100,000 patients)"),
SUMIFS(CERV!$F:$F,CERV!$A:$A,C1727,CERV!$G:$G,D1727),
SUMIFS(CANSCRN!$F:$F,CANSCRN!$A:$A,C1727,CANSCRN!$G:$G,D1727))))))))))))</f>
        <v>27733.333333333332</v>
      </c>
    </row>
    <row r="1728" spans="1:6" x14ac:dyDescent="0.2">
      <c r="A1728" s="24" t="s">
        <v>107</v>
      </c>
      <c r="B1728" s="24" t="s">
        <v>101</v>
      </c>
      <c r="C1728" s="24" t="s">
        <v>33</v>
      </c>
      <c r="D1728" s="24">
        <v>2019</v>
      </c>
      <c r="E1728" s="24" t="s">
        <v>102</v>
      </c>
      <c r="F1728">
        <f>IF(AND(A1728="PSA Testing", E1728= "Utilization Rate (per 100,000 patients)"),
SUMIFS(PSA!$D:$D,PSA!$A:$A,C1728,PSA!$G:$G,D1728),
IF(AND(A1728="Colorectal Cancer Screening", E1728="Utilization Rate (per 100,000 patients)"),
SUMIFS(COL!$D:$D,COL!$A:$A,C1728,COL!$G:$G, D1728),
IF(AND(A1728="Cervical Cancer Screening", E1728="Utilization Rate (per 100,000 patients)"),
SUMIFS(CERV!$D:$D,CERV!$A:$A,C1728,CERV!$G:$G,D1728),
IF(AND(A1728="Cancer Screening for CKD patients", E1728="Utilization Rate (per 100,000 patients)"),
SUMIFS(CANSCRN!$D:$D,CANSCRN!$A:$A,C1728,CANSCRN!$G:$G,D1728),
IF(AND(A1728="PSA Testing", E1728="Cost per service ($USD)"),
SUMIFS(PSA!$E:$E,PSA!$A:$A,C1728,PSA!$G:$G,D1728),
IF(AND(A1728="Colorectal Cancer Screening", E1728="Cost per service ($USD)"),
SUMIFS(COL!$E:$E,COL!$A:$A,C1728,COL!$G:$G,D1728),
IF(AND(A1728="Cervical Cancer Screening", E1728="Cost per service ($USD)"),
SUMIFS(CERV!$E:$E,CERV!$A:$A,C1728,CERV!$G:$G,D1728),
IF(AND(A1728="Cancer Screening for CKD patients", E1728="Cost per service ($USD)"),
SUMIFS(CANSCRN!$E:$E,CANSCRN!$A:$A,C1728,CANSCRN!$G:$G,D1728),
IF(AND(A1728="PSA Testing", E1728="Total Expenditure ($USD per 100,000 patients)"),
SUMIFS(PSA!$F:$F,PSA!$A:$A,C1728,PSA!$G:$G,D1728),
IF(AND(A1728="Colorectal Cancer Screening", E1728="Total Expenditure ($USD per 100,000 patients)"),
SUMIFS(COL!$F:$F,COL!$A:$A,C1728,COL!$G:$G,D1728),
IF(AND(A1728="Cervical Cancer Screening", E1728="Total Expenditure ($USD per 100,000 patients)"),
SUMIFS(CERV!$F:$F,CERV!$A:$A,C1728,CERV!$G:$G,D1728),
SUMIFS(CANSCRN!$F:$F,CANSCRN!$A:$A,C1728,CANSCRN!$G:$G,D1728))))))))))))</f>
        <v>27630.375114364135</v>
      </c>
    </row>
    <row r="1729" spans="1:6" x14ac:dyDescent="0.2">
      <c r="A1729" s="24" t="s">
        <v>107</v>
      </c>
      <c r="B1729" s="24" t="s">
        <v>101</v>
      </c>
      <c r="C1729" s="24" t="s">
        <v>34</v>
      </c>
      <c r="D1729" s="24">
        <v>2009</v>
      </c>
      <c r="E1729" s="24" t="s">
        <v>102</v>
      </c>
      <c r="F1729">
        <f>IF(AND(A1729="PSA Testing", E1729= "Utilization Rate (per 100,000 patients)"),
SUMIFS(PSA!$D:$D,PSA!$A:$A,C1729,PSA!$G:$G,D1729),
IF(AND(A1729="Colorectal Cancer Screening", E1729="Utilization Rate (per 100,000 patients)"),
SUMIFS(COL!$D:$D,COL!$A:$A,C1729,COL!$G:$G, D1729),
IF(AND(A1729="Cervical Cancer Screening", E1729="Utilization Rate (per 100,000 patients)"),
SUMIFS(CERV!$D:$D,CERV!$A:$A,C1729,CERV!$G:$G,D1729),
IF(AND(A1729="Cancer Screening for CKD patients", E1729="Utilization Rate (per 100,000 patients)"),
SUMIFS(CANSCRN!$D:$D,CANSCRN!$A:$A,C1729,CANSCRN!$G:$G,D1729),
IF(AND(A1729="PSA Testing", E1729="Cost per service ($USD)"),
SUMIFS(PSA!$E:$E,PSA!$A:$A,C1729,PSA!$G:$G,D1729),
IF(AND(A1729="Colorectal Cancer Screening", E1729="Cost per service ($USD)"),
SUMIFS(COL!$E:$E,COL!$A:$A,C1729,COL!$G:$G,D1729),
IF(AND(A1729="Cervical Cancer Screening", E1729="Cost per service ($USD)"),
SUMIFS(CERV!$E:$E,CERV!$A:$A,C1729,CERV!$G:$G,D1729),
IF(AND(A1729="Cancer Screening for CKD patients", E1729="Cost per service ($USD)"),
SUMIFS(CANSCRN!$E:$E,CANSCRN!$A:$A,C1729,CANSCRN!$G:$G,D1729),
IF(AND(A1729="PSA Testing", E1729="Total Expenditure ($USD per 100,000 patients)"),
SUMIFS(PSA!$F:$F,PSA!$A:$A,C1729,PSA!$G:$G,D1729),
IF(AND(A1729="Colorectal Cancer Screening", E1729="Total Expenditure ($USD per 100,000 patients)"),
SUMIFS(COL!$F:$F,COL!$A:$A,C1729,COL!$G:$G,D1729),
IF(AND(A1729="Cervical Cancer Screening", E1729="Total Expenditure ($USD per 100,000 patients)"),
SUMIFS(CERV!$F:$F,CERV!$A:$A,C1729,CERV!$G:$G,D1729),
SUMIFS(CANSCRN!$F:$F,CANSCRN!$A:$A,C1729,CANSCRN!$G:$G,D1729))))))))))))</f>
        <v>42724.978973927668</v>
      </c>
    </row>
    <row r="1730" spans="1:6" x14ac:dyDescent="0.2">
      <c r="A1730" s="24" t="s">
        <v>107</v>
      </c>
      <c r="B1730" s="24" t="s">
        <v>101</v>
      </c>
      <c r="C1730" s="24" t="s">
        <v>34</v>
      </c>
      <c r="D1730" s="24">
        <v>2010</v>
      </c>
      <c r="E1730" s="24" t="s">
        <v>102</v>
      </c>
      <c r="F1730">
        <f>IF(AND(A1730="PSA Testing", E1730= "Utilization Rate (per 100,000 patients)"),
SUMIFS(PSA!$D:$D,PSA!$A:$A,C1730,PSA!$G:$G,D1730),
IF(AND(A1730="Colorectal Cancer Screening", E1730="Utilization Rate (per 100,000 patients)"),
SUMIFS(COL!$D:$D,COL!$A:$A,C1730,COL!$G:$G, D1730),
IF(AND(A1730="Cervical Cancer Screening", E1730="Utilization Rate (per 100,000 patients)"),
SUMIFS(CERV!$D:$D,CERV!$A:$A,C1730,CERV!$G:$G,D1730),
IF(AND(A1730="Cancer Screening for CKD patients", E1730="Utilization Rate (per 100,000 patients)"),
SUMIFS(CANSCRN!$D:$D,CANSCRN!$A:$A,C1730,CANSCRN!$G:$G,D1730),
IF(AND(A1730="PSA Testing", E1730="Cost per service ($USD)"),
SUMIFS(PSA!$E:$E,PSA!$A:$A,C1730,PSA!$G:$G,D1730),
IF(AND(A1730="Colorectal Cancer Screening", E1730="Cost per service ($USD)"),
SUMIFS(COL!$E:$E,COL!$A:$A,C1730,COL!$G:$G,D1730),
IF(AND(A1730="Cervical Cancer Screening", E1730="Cost per service ($USD)"),
SUMIFS(CERV!$E:$E,CERV!$A:$A,C1730,CERV!$G:$G,D1730),
IF(AND(A1730="Cancer Screening for CKD patients", E1730="Cost per service ($USD)"),
SUMIFS(CANSCRN!$E:$E,CANSCRN!$A:$A,C1730,CANSCRN!$G:$G,D1730),
IF(AND(A1730="PSA Testing", E1730="Total Expenditure ($USD per 100,000 patients)"),
SUMIFS(PSA!$F:$F,PSA!$A:$A,C1730,PSA!$G:$G,D1730),
IF(AND(A1730="Colorectal Cancer Screening", E1730="Total Expenditure ($USD per 100,000 patients)"),
SUMIFS(COL!$F:$F,COL!$A:$A,C1730,COL!$G:$G,D1730),
IF(AND(A1730="Cervical Cancer Screening", E1730="Total Expenditure ($USD per 100,000 patients)"),
SUMIFS(CERV!$F:$F,CERV!$A:$A,C1730,CERV!$G:$G,D1730),
SUMIFS(CANSCRN!$F:$F,CANSCRN!$A:$A,C1730,CANSCRN!$G:$G,D1730))))))))))))</f>
        <v>41557.911908646005</v>
      </c>
    </row>
    <row r="1731" spans="1:6" x14ac:dyDescent="0.2">
      <c r="A1731" s="24" t="s">
        <v>107</v>
      </c>
      <c r="B1731" s="24" t="s">
        <v>101</v>
      </c>
      <c r="C1731" s="24" t="s">
        <v>34</v>
      </c>
      <c r="D1731" s="24">
        <v>2011</v>
      </c>
      <c r="E1731" s="24" t="s">
        <v>102</v>
      </c>
      <c r="F1731">
        <f>IF(AND(A1731="PSA Testing", E1731= "Utilization Rate (per 100,000 patients)"),
SUMIFS(PSA!$D:$D,PSA!$A:$A,C1731,PSA!$G:$G,D1731),
IF(AND(A1731="Colorectal Cancer Screening", E1731="Utilization Rate (per 100,000 patients)"),
SUMIFS(COL!$D:$D,COL!$A:$A,C1731,COL!$G:$G, D1731),
IF(AND(A1731="Cervical Cancer Screening", E1731="Utilization Rate (per 100,000 patients)"),
SUMIFS(CERV!$D:$D,CERV!$A:$A,C1731,CERV!$G:$G,D1731),
IF(AND(A1731="Cancer Screening for CKD patients", E1731="Utilization Rate (per 100,000 patients)"),
SUMIFS(CANSCRN!$D:$D,CANSCRN!$A:$A,C1731,CANSCRN!$G:$G,D1731),
IF(AND(A1731="PSA Testing", E1731="Cost per service ($USD)"),
SUMIFS(PSA!$E:$E,PSA!$A:$A,C1731,PSA!$G:$G,D1731),
IF(AND(A1731="Colorectal Cancer Screening", E1731="Cost per service ($USD)"),
SUMIFS(COL!$E:$E,COL!$A:$A,C1731,COL!$G:$G,D1731),
IF(AND(A1731="Cervical Cancer Screening", E1731="Cost per service ($USD)"),
SUMIFS(CERV!$E:$E,CERV!$A:$A,C1731,CERV!$G:$G,D1731),
IF(AND(A1731="Cancer Screening for CKD patients", E1731="Cost per service ($USD)"),
SUMIFS(CANSCRN!$E:$E,CANSCRN!$A:$A,C1731,CANSCRN!$G:$G,D1731),
IF(AND(A1731="PSA Testing", E1731="Total Expenditure ($USD per 100,000 patients)"),
SUMIFS(PSA!$F:$F,PSA!$A:$A,C1731,PSA!$G:$G,D1731),
IF(AND(A1731="Colorectal Cancer Screening", E1731="Total Expenditure ($USD per 100,000 patients)"),
SUMIFS(COL!$F:$F,COL!$A:$A,C1731,COL!$G:$G,D1731),
IF(AND(A1731="Cervical Cancer Screening", E1731="Total Expenditure ($USD per 100,000 patients)"),
SUMIFS(CERV!$F:$F,CERV!$A:$A,C1731,CERV!$G:$G,D1731),
SUMIFS(CANSCRN!$F:$F,CANSCRN!$A:$A,C1731,CANSCRN!$G:$G,D1731))))))))))))</f>
        <v>35717.290702566264</v>
      </c>
    </row>
    <row r="1732" spans="1:6" x14ac:dyDescent="0.2">
      <c r="A1732" s="24" t="s">
        <v>107</v>
      </c>
      <c r="B1732" s="24" t="s">
        <v>101</v>
      </c>
      <c r="C1732" s="24" t="s">
        <v>34</v>
      </c>
      <c r="D1732" s="24">
        <v>2012</v>
      </c>
      <c r="E1732" s="24" t="s">
        <v>102</v>
      </c>
      <c r="F1732">
        <f>IF(AND(A1732="PSA Testing", E1732= "Utilization Rate (per 100,000 patients)"),
SUMIFS(PSA!$D:$D,PSA!$A:$A,C1732,PSA!$G:$G,D1732),
IF(AND(A1732="Colorectal Cancer Screening", E1732="Utilization Rate (per 100,000 patients)"),
SUMIFS(COL!$D:$D,COL!$A:$A,C1732,COL!$G:$G, D1732),
IF(AND(A1732="Cervical Cancer Screening", E1732="Utilization Rate (per 100,000 patients)"),
SUMIFS(CERV!$D:$D,CERV!$A:$A,C1732,CERV!$G:$G,D1732),
IF(AND(A1732="Cancer Screening for CKD patients", E1732="Utilization Rate (per 100,000 patients)"),
SUMIFS(CANSCRN!$D:$D,CANSCRN!$A:$A,C1732,CANSCRN!$G:$G,D1732),
IF(AND(A1732="PSA Testing", E1732="Cost per service ($USD)"),
SUMIFS(PSA!$E:$E,PSA!$A:$A,C1732,PSA!$G:$G,D1732),
IF(AND(A1732="Colorectal Cancer Screening", E1732="Cost per service ($USD)"),
SUMIFS(COL!$E:$E,COL!$A:$A,C1732,COL!$G:$G,D1732),
IF(AND(A1732="Cervical Cancer Screening", E1732="Cost per service ($USD)"),
SUMIFS(CERV!$E:$E,CERV!$A:$A,C1732,CERV!$G:$G,D1732),
IF(AND(A1732="Cancer Screening for CKD patients", E1732="Cost per service ($USD)"),
SUMIFS(CANSCRN!$E:$E,CANSCRN!$A:$A,C1732,CANSCRN!$G:$G,D1732),
IF(AND(A1732="PSA Testing", E1732="Total Expenditure ($USD per 100,000 patients)"),
SUMIFS(PSA!$F:$F,PSA!$A:$A,C1732,PSA!$G:$G,D1732),
IF(AND(A1732="Colorectal Cancer Screening", E1732="Total Expenditure ($USD per 100,000 patients)"),
SUMIFS(COL!$F:$F,COL!$A:$A,C1732,COL!$G:$G,D1732),
IF(AND(A1732="Cervical Cancer Screening", E1732="Total Expenditure ($USD per 100,000 patients)"),
SUMIFS(CERV!$F:$F,CERV!$A:$A,C1732,CERV!$G:$G,D1732),
SUMIFS(CANSCRN!$F:$F,CANSCRN!$A:$A,C1732,CANSCRN!$G:$G,D1732))))))))))))</f>
        <v>33880.52895576835</v>
      </c>
    </row>
    <row r="1733" spans="1:6" x14ac:dyDescent="0.2">
      <c r="A1733" s="24" t="s">
        <v>107</v>
      </c>
      <c r="B1733" s="24" t="s">
        <v>101</v>
      </c>
      <c r="C1733" s="24" t="s">
        <v>34</v>
      </c>
      <c r="D1733" s="24">
        <v>2013</v>
      </c>
      <c r="E1733" s="24" t="s">
        <v>102</v>
      </c>
      <c r="F1733">
        <f>IF(AND(A1733="PSA Testing", E1733= "Utilization Rate (per 100,000 patients)"),
SUMIFS(PSA!$D:$D,PSA!$A:$A,C1733,PSA!$G:$G,D1733),
IF(AND(A1733="Colorectal Cancer Screening", E1733="Utilization Rate (per 100,000 patients)"),
SUMIFS(COL!$D:$D,COL!$A:$A,C1733,COL!$G:$G, D1733),
IF(AND(A1733="Cervical Cancer Screening", E1733="Utilization Rate (per 100,000 patients)"),
SUMIFS(CERV!$D:$D,CERV!$A:$A,C1733,CERV!$G:$G,D1733),
IF(AND(A1733="Cancer Screening for CKD patients", E1733="Utilization Rate (per 100,000 patients)"),
SUMIFS(CANSCRN!$D:$D,CANSCRN!$A:$A,C1733,CANSCRN!$G:$G,D1733),
IF(AND(A1733="PSA Testing", E1733="Cost per service ($USD)"),
SUMIFS(PSA!$E:$E,PSA!$A:$A,C1733,PSA!$G:$G,D1733),
IF(AND(A1733="Colorectal Cancer Screening", E1733="Cost per service ($USD)"),
SUMIFS(COL!$E:$E,COL!$A:$A,C1733,COL!$G:$G,D1733),
IF(AND(A1733="Cervical Cancer Screening", E1733="Cost per service ($USD)"),
SUMIFS(CERV!$E:$E,CERV!$A:$A,C1733,CERV!$G:$G,D1733),
IF(AND(A1733="Cancer Screening for CKD patients", E1733="Cost per service ($USD)"),
SUMIFS(CANSCRN!$E:$E,CANSCRN!$A:$A,C1733,CANSCRN!$G:$G,D1733),
IF(AND(A1733="PSA Testing", E1733="Total Expenditure ($USD per 100,000 patients)"),
SUMIFS(PSA!$F:$F,PSA!$A:$A,C1733,PSA!$G:$G,D1733),
IF(AND(A1733="Colorectal Cancer Screening", E1733="Total Expenditure ($USD per 100,000 patients)"),
SUMIFS(COL!$F:$F,COL!$A:$A,C1733,COL!$G:$G,D1733),
IF(AND(A1733="Cervical Cancer Screening", E1733="Total Expenditure ($USD per 100,000 patients)"),
SUMIFS(CERV!$F:$F,CERV!$A:$A,C1733,CERV!$G:$G,D1733),
SUMIFS(CANSCRN!$F:$F,CANSCRN!$A:$A,C1733,CANSCRN!$G:$G,D1733))))))))))))</f>
        <v>31763.527054108214</v>
      </c>
    </row>
    <row r="1734" spans="1:6" x14ac:dyDescent="0.2">
      <c r="A1734" s="24" t="s">
        <v>107</v>
      </c>
      <c r="B1734" s="24" t="s">
        <v>101</v>
      </c>
      <c r="C1734" s="24" t="s">
        <v>34</v>
      </c>
      <c r="D1734" s="24">
        <v>2014</v>
      </c>
      <c r="E1734" s="24" t="s">
        <v>102</v>
      </c>
      <c r="F1734">
        <f>IF(AND(A1734="PSA Testing", E1734= "Utilization Rate (per 100,000 patients)"),
SUMIFS(PSA!$D:$D,PSA!$A:$A,C1734,PSA!$G:$G,D1734),
IF(AND(A1734="Colorectal Cancer Screening", E1734="Utilization Rate (per 100,000 patients)"),
SUMIFS(COL!$D:$D,COL!$A:$A,C1734,COL!$G:$G, D1734),
IF(AND(A1734="Cervical Cancer Screening", E1734="Utilization Rate (per 100,000 patients)"),
SUMIFS(CERV!$D:$D,CERV!$A:$A,C1734,CERV!$G:$G,D1734),
IF(AND(A1734="Cancer Screening for CKD patients", E1734="Utilization Rate (per 100,000 patients)"),
SUMIFS(CANSCRN!$D:$D,CANSCRN!$A:$A,C1734,CANSCRN!$G:$G,D1734),
IF(AND(A1734="PSA Testing", E1734="Cost per service ($USD)"),
SUMIFS(PSA!$E:$E,PSA!$A:$A,C1734,PSA!$G:$G,D1734),
IF(AND(A1734="Colorectal Cancer Screening", E1734="Cost per service ($USD)"),
SUMIFS(COL!$E:$E,COL!$A:$A,C1734,COL!$G:$G,D1734),
IF(AND(A1734="Cervical Cancer Screening", E1734="Cost per service ($USD)"),
SUMIFS(CERV!$E:$E,CERV!$A:$A,C1734,CERV!$G:$G,D1734),
IF(AND(A1734="Cancer Screening for CKD patients", E1734="Cost per service ($USD)"),
SUMIFS(CANSCRN!$E:$E,CANSCRN!$A:$A,C1734,CANSCRN!$G:$G,D1734),
IF(AND(A1734="PSA Testing", E1734="Total Expenditure ($USD per 100,000 patients)"),
SUMIFS(PSA!$F:$F,PSA!$A:$A,C1734,PSA!$G:$G,D1734),
IF(AND(A1734="Colorectal Cancer Screening", E1734="Total Expenditure ($USD per 100,000 patients)"),
SUMIFS(COL!$F:$F,COL!$A:$A,C1734,COL!$G:$G,D1734),
IF(AND(A1734="Cervical Cancer Screening", E1734="Total Expenditure ($USD per 100,000 patients)"),
SUMIFS(CERV!$F:$F,CERV!$A:$A,C1734,CERV!$G:$G,D1734),
SUMIFS(CANSCRN!$F:$F,CANSCRN!$A:$A,C1734,CANSCRN!$G:$G,D1734))))))))))))</f>
        <v>32111.692844677138</v>
      </c>
    </row>
    <row r="1735" spans="1:6" x14ac:dyDescent="0.2">
      <c r="A1735" s="24" t="s">
        <v>107</v>
      </c>
      <c r="B1735" s="24" t="s">
        <v>101</v>
      </c>
      <c r="C1735" s="24" t="s">
        <v>34</v>
      </c>
      <c r="D1735" s="24">
        <v>2015</v>
      </c>
      <c r="E1735" s="24" t="s">
        <v>102</v>
      </c>
      <c r="F1735">
        <f>IF(AND(A1735="PSA Testing", E1735= "Utilization Rate (per 100,000 patients)"),
SUMIFS(PSA!$D:$D,PSA!$A:$A,C1735,PSA!$G:$G,D1735),
IF(AND(A1735="Colorectal Cancer Screening", E1735="Utilization Rate (per 100,000 patients)"),
SUMIFS(COL!$D:$D,COL!$A:$A,C1735,COL!$G:$G, D1735),
IF(AND(A1735="Cervical Cancer Screening", E1735="Utilization Rate (per 100,000 patients)"),
SUMIFS(CERV!$D:$D,CERV!$A:$A,C1735,CERV!$G:$G,D1735),
IF(AND(A1735="Cancer Screening for CKD patients", E1735="Utilization Rate (per 100,000 patients)"),
SUMIFS(CANSCRN!$D:$D,CANSCRN!$A:$A,C1735,CANSCRN!$G:$G,D1735),
IF(AND(A1735="PSA Testing", E1735="Cost per service ($USD)"),
SUMIFS(PSA!$E:$E,PSA!$A:$A,C1735,PSA!$G:$G,D1735),
IF(AND(A1735="Colorectal Cancer Screening", E1735="Cost per service ($USD)"),
SUMIFS(COL!$E:$E,COL!$A:$A,C1735,COL!$G:$G,D1735),
IF(AND(A1735="Cervical Cancer Screening", E1735="Cost per service ($USD)"),
SUMIFS(CERV!$E:$E,CERV!$A:$A,C1735,CERV!$G:$G,D1735),
IF(AND(A1735="Cancer Screening for CKD patients", E1735="Cost per service ($USD)"),
SUMIFS(CANSCRN!$E:$E,CANSCRN!$A:$A,C1735,CANSCRN!$G:$G,D1735),
IF(AND(A1735="PSA Testing", E1735="Total Expenditure ($USD per 100,000 patients)"),
SUMIFS(PSA!$F:$F,PSA!$A:$A,C1735,PSA!$G:$G,D1735),
IF(AND(A1735="Colorectal Cancer Screening", E1735="Total Expenditure ($USD per 100,000 patients)"),
SUMIFS(COL!$F:$F,COL!$A:$A,C1735,COL!$G:$G,D1735),
IF(AND(A1735="Cervical Cancer Screening", E1735="Total Expenditure ($USD per 100,000 patients)"),
SUMIFS(CERV!$F:$F,CERV!$A:$A,C1735,CERV!$G:$G,D1735),
SUMIFS(CANSCRN!$F:$F,CANSCRN!$A:$A,C1735,CANSCRN!$G:$G,D1735))))))))))))</f>
        <v>30212.765957446809</v>
      </c>
    </row>
    <row r="1736" spans="1:6" x14ac:dyDescent="0.2">
      <c r="A1736" s="24" t="s">
        <v>107</v>
      </c>
      <c r="B1736" s="24" t="s">
        <v>101</v>
      </c>
      <c r="C1736" s="24" t="s">
        <v>34</v>
      </c>
      <c r="D1736" s="24">
        <v>2016</v>
      </c>
      <c r="E1736" s="24" t="s">
        <v>102</v>
      </c>
      <c r="F1736">
        <f>IF(AND(A1736="PSA Testing", E1736= "Utilization Rate (per 100,000 patients)"),
SUMIFS(PSA!$D:$D,PSA!$A:$A,C1736,PSA!$G:$G,D1736),
IF(AND(A1736="Colorectal Cancer Screening", E1736="Utilization Rate (per 100,000 patients)"),
SUMIFS(COL!$D:$D,COL!$A:$A,C1736,COL!$G:$G, D1736),
IF(AND(A1736="Cervical Cancer Screening", E1736="Utilization Rate (per 100,000 patients)"),
SUMIFS(CERV!$D:$D,CERV!$A:$A,C1736,CERV!$G:$G,D1736),
IF(AND(A1736="Cancer Screening for CKD patients", E1736="Utilization Rate (per 100,000 patients)"),
SUMIFS(CANSCRN!$D:$D,CANSCRN!$A:$A,C1736,CANSCRN!$G:$G,D1736),
IF(AND(A1736="PSA Testing", E1736="Cost per service ($USD)"),
SUMIFS(PSA!$E:$E,PSA!$A:$A,C1736,PSA!$G:$G,D1736),
IF(AND(A1736="Colorectal Cancer Screening", E1736="Cost per service ($USD)"),
SUMIFS(COL!$E:$E,COL!$A:$A,C1736,COL!$G:$G,D1736),
IF(AND(A1736="Cervical Cancer Screening", E1736="Cost per service ($USD)"),
SUMIFS(CERV!$E:$E,CERV!$A:$A,C1736,CERV!$G:$G,D1736),
IF(AND(A1736="Cancer Screening for CKD patients", E1736="Cost per service ($USD)"),
SUMIFS(CANSCRN!$E:$E,CANSCRN!$A:$A,C1736,CANSCRN!$G:$G,D1736),
IF(AND(A1736="PSA Testing", E1736="Total Expenditure ($USD per 100,000 patients)"),
SUMIFS(PSA!$F:$F,PSA!$A:$A,C1736,PSA!$G:$G,D1736),
IF(AND(A1736="Colorectal Cancer Screening", E1736="Total Expenditure ($USD per 100,000 patients)"),
SUMIFS(COL!$F:$F,COL!$A:$A,C1736,COL!$G:$G,D1736),
IF(AND(A1736="Cervical Cancer Screening", E1736="Total Expenditure ($USD per 100,000 patients)"),
SUMIFS(CERV!$F:$F,CERV!$A:$A,C1736,CERV!$G:$G,D1736),
SUMIFS(CANSCRN!$F:$F,CANSCRN!$A:$A,C1736,CANSCRN!$G:$G,D1736))))))))))))</f>
        <v>30217.566478646251</v>
      </c>
    </row>
    <row r="1737" spans="1:6" x14ac:dyDescent="0.2">
      <c r="A1737" s="24" t="s">
        <v>107</v>
      </c>
      <c r="B1737" s="24" t="s">
        <v>101</v>
      </c>
      <c r="C1737" s="24" t="s">
        <v>34</v>
      </c>
      <c r="D1737" s="24">
        <v>2017</v>
      </c>
      <c r="E1737" s="24" t="s">
        <v>102</v>
      </c>
      <c r="F1737">
        <f>IF(AND(A1737="PSA Testing", E1737= "Utilization Rate (per 100,000 patients)"),
SUMIFS(PSA!$D:$D,PSA!$A:$A,C1737,PSA!$G:$G,D1737),
IF(AND(A1737="Colorectal Cancer Screening", E1737="Utilization Rate (per 100,000 patients)"),
SUMIFS(COL!$D:$D,COL!$A:$A,C1737,COL!$G:$G, D1737),
IF(AND(A1737="Cervical Cancer Screening", E1737="Utilization Rate (per 100,000 patients)"),
SUMIFS(CERV!$D:$D,CERV!$A:$A,C1737,CERV!$G:$G,D1737),
IF(AND(A1737="Cancer Screening for CKD patients", E1737="Utilization Rate (per 100,000 patients)"),
SUMIFS(CANSCRN!$D:$D,CANSCRN!$A:$A,C1737,CANSCRN!$G:$G,D1737),
IF(AND(A1737="PSA Testing", E1737="Cost per service ($USD)"),
SUMIFS(PSA!$E:$E,PSA!$A:$A,C1737,PSA!$G:$G,D1737),
IF(AND(A1737="Colorectal Cancer Screening", E1737="Cost per service ($USD)"),
SUMIFS(COL!$E:$E,COL!$A:$A,C1737,COL!$G:$G,D1737),
IF(AND(A1737="Cervical Cancer Screening", E1737="Cost per service ($USD)"),
SUMIFS(CERV!$E:$E,CERV!$A:$A,C1737,CERV!$G:$G,D1737),
IF(AND(A1737="Cancer Screening for CKD patients", E1737="Cost per service ($USD)"),
SUMIFS(CANSCRN!$E:$E,CANSCRN!$A:$A,C1737,CANSCRN!$G:$G,D1737),
IF(AND(A1737="PSA Testing", E1737="Total Expenditure ($USD per 100,000 patients)"),
SUMIFS(PSA!$F:$F,PSA!$A:$A,C1737,PSA!$G:$G,D1737),
IF(AND(A1737="Colorectal Cancer Screening", E1737="Total Expenditure ($USD per 100,000 patients)"),
SUMIFS(COL!$F:$F,COL!$A:$A,C1737,COL!$G:$G,D1737),
IF(AND(A1737="Cervical Cancer Screening", E1737="Total Expenditure ($USD per 100,000 patients)"),
SUMIFS(CERV!$F:$F,CERV!$A:$A,C1737,CERV!$G:$G,D1737),
SUMIFS(CANSCRN!$F:$F,CANSCRN!$A:$A,C1737,CANSCRN!$G:$G,D1737))))))))))))</f>
        <v>31114.327062228655</v>
      </c>
    </row>
    <row r="1738" spans="1:6" x14ac:dyDescent="0.2">
      <c r="A1738" s="24" t="s">
        <v>107</v>
      </c>
      <c r="B1738" s="24" t="s">
        <v>101</v>
      </c>
      <c r="C1738" s="24" t="s">
        <v>34</v>
      </c>
      <c r="D1738" s="24">
        <v>2018</v>
      </c>
      <c r="E1738" s="24" t="s">
        <v>102</v>
      </c>
      <c r="F1738">
        <f>IF(AND(A1738="PSA Testing", E1738= "Utilization Rate (per 100,000 patients)"),
SUMIFS(PSA!$D:$D,PSA!$A:$A,C1738,PSA!$G:$G,D1738),
IF(AND(A1738="Colorectal Cancer Screening", E1738="Utilization Rate (per 100,000 patients)"),
SUMIFS(COL!$D:$D,COL!$A:$A,C1738,COL!$G:$G, D1738),
IF(AND(A1738="Cervical Cancer Screening", E1738="Utilization Rate (per 100,000 patients)"),
SUMIFS(CERV!$D:$D,CERV!$A:$A,C1738,CERV!$G:$G,D1738),
IF(AND(A1738="Cancer Screening for CKD patients", E1738="Utilization Rate (per 100,000 patients)"),
SUMIFS(CANSCRN!$D:$D,CANSCRN!$A:$A,C1738,CANSCRN!$G:$G,D1738),
IF(AND(A1738="PSA Testing", E1738="Cost per service ($USD)"),
SUMIFS(PSA!$E:$E,PSA!$A:$A,C1738,PSA!$G:$G,D1738),
IF(AND(A1738="Colorectal Cancer Screening", E1738="Cost per service ($USD)"),
SUMIFS(COL!$E:$E,COL!$A:$A,C1738,COL!$G:$G,D1738),
IF(AND(A1738="Cervical Cancer Screening", E1738="Cost per service ($USD)"),
SUMIFS(CERV!$E:$E,CERV!$A:$A,C1738,CERV!$G:$G,D1738),
IF(AND(A1738="Cancer Screening for CKD patients", E1738="Cost per service ($USD)"),
SUMIFS(CANSCRN!$E:$E,CANSCRN!$A:$A,C1738,CANSCRN!$G:$G,D1738),
IF(AND(A1738="PSA Testing", E1738="Total Expenditure ($USD per 100,000 patients)"),
SUMIFS(PSA!$F:$F,PSA!$A:$A,C1738,PSA!$G:$G,D1738),
IF(AND(A1738="Colorectal Cancer Screening", E1738="Total Expenditure ($USD per 100,000 patients)"),
SUMIFS(COL!$F:$F,COL!$A:$A,C1738,COL!$G:$G,D1738),
IF(AND(A1738="Cervical Cancer Screening", E1738="Total Expenditure ($USD per 100,000 patients)"),
SUMIFS(CERV!$F:$F,CERV!$A:$A,C1738,CERV!$G:$G,D1738),
SUMIFS(CANSCRN!$F:$F,CANSCRN!$A:$A,C1738,CANSCRN!$G:$G,D1738))))))))))))</f>
        <v>26367.831245880025</v>
      </c>
    </row>
    <row r="1739" spans="1:6" x14ac:dyDescent="0.2">
      <c r="A1739" s="24" t="s">
        <v>107</v>
      </c>
      <c r="B1739" s="24" t="s">
        <v>101</v>
      </c>
      <c r="C1739" s="24" t="s">
        <v>34</v>
      </c>
      <c r="D1739" s="24">
        <v>2019</v>
      </c>
      <c r="E1739" s="24" t="s">
        <v>102</v>
      </c>
      <c r="F1739">
        <f>IF(AND(A1739="PSA Testing", E1739= "Utilization Rate (per 100,000 patients)"),
SUMIFS(PSA!$D:$D,PSA!$A:$A,C1739,PSA!$G:$G,D1739),
IF(AND(A1739="Colorectal Cancer Screening", E1739="Utilization Rate (per 100,000 patients)"),
SUMIFS(COL!$D:$D,COL!$A:$A,C1739,COL!$G:$G, D1739),
IF(AND(A1739="Cervical Cancer Screening", E1739="Utilization Rate (per 100,000 patients)"),
SUMIFS(CERV!$D:$D,CERV!$A:$A,C1739,CERV!$G:$G,D1739),
IF(AND(A1739="Cancer Screening for CKD patients", E1739="Utilization Rate (per 100,000 patients)"),
SUMIFS(CANSCRN!$D:$D,CANSCRN!$A:$A,C1739,CANSCRN!$G:$G,D1739),
IF(AND(A1739="PSA Testing", E1739="Cost per service ($USD)"),
SUMIFS(PSA!$E:$E,PSA!$A:$A,C1739,PSA!$G:$G,D1739),
IF(AND(A1739="Colorectal Cancer Screening", E1739="Cost per service ($USD)"),
SUMIFS(COL!$E:$E,COL!$A:$A,C1739,COL!$G:$G,D1739),
IF(AND(A1739="Cervical Cancer Screening", E1739="Cost per service ($USD)"),
SUMIFS(CERV!$E:$E,CERV!$A:$A,C1739,CERV!$G:$G,D1739),
IF(AND(A1739="Cancer Screening for CKD patients", E1739="Cost per service ($USD)"),
SUMIFS(CANSCRN!$E:$E,CANSCRN!$A:$A,C1739,CANSCRN!$G:$G,D1739),
IF(AND(A1739="PSA Testing", E1739="Total Expenditure ($USD per 100,000 patients)"),
SUMIFS(PSA!$F:$F,PSA!$A:$A,C1739,PSA!$G:$G,D1739),
IF(AND(A1739="Colorectal Cancer Screening", E1739="Total Expenditure ($USD per 100,000 patients)"),
SUMIFS(COL!$F:$F,COL!$A:$A,C1739,COL!$G:$G,D1739),
IF(AND(A1739="Cervical Cancer Screening", E1739="Total Expenditure ($USD per 100,000 patients)"),
SUMIFS(CERV!$F:$F,CERV!$A:$A,C1739,CERV!$G:$G,D1739),
SUMIFS(CANSCRN!$F:$F,CANSCRN!$A:$A,C1739,CANSCRN!$G:$G,D1739))))))))))))</f>
        <v>25417.201540436457</v>
      </c>
    </row>
    <row r="1740" spans="1:6" x14ac:dyDescent="0.2">
      <c r="A1740" s="24" t="s">
        <v>107</v>
      </c>
      <c r="B1740" s="24" t="s">
        <v>101</v>
      </c>
      <c r="C1740" s="24" t="s">
        <v>35</v>
      </c>
      <c r="D1740" s="24">
        <v>2009</v>
      </c>
      <c r="E1740" s="24" t="s">
        <v>102</v>
      </c>
      <c r="F1740">
        <f>IF(AND(A1740="PSA Testing", E1740= "Utilization Rate (per 100,000 patients)"),
SUMIFS(PSA!$D:$D,PSA!$A:$A,C1740,PSA!$G:$G,D1740),
IF(AND(A1740="Colorectal Cancer Screening", E1740="Utilization Rate (per 100,000 patients)"),
SUMIFS(COL!$D:$D,COL!$A:$A,C1740,COL!$G:$G, D1740),
IF(AND(A1740="Cervical Cancer Screening", E1740="Utilization Rate (per 100,000 patients)"),
SUMIFS(CERV!$D:$D,CERV!$A:$A,C1740,CERV!$G:$G,D1740),
IF(AND(A1740="Cancer Screening for CKD patients", E1740="Utilization Rate (per 100,000 patients)"),
SUMIFS(CANSCRN!$D:$D,CANSCRN!$A:$A,C1740,CANSCRN!$G:$G,D1740),
IF(AND(A1740="PSA Testing", E1740="Cost per service ($USD)"),
SUMIFS(PSA!$E:$E,PSA!$A:$A,C1740,PSA!$G:$G,D1740),
IF(AND(A1740="Colorectal Cancer Screening", E1740="Cost per service ($USD)"),
SUMIFS(COL!$E:$E,COL!$A:$A,C1740,COL!$G:$G,D1740),
IF(AND(A1740="Cervical Cancer Screening", E1740="Cost per service ($USD)"),
SUMIFS(CERV!$E:$E,CERV!$A:$A,C1740,CERV!$G:$G,D1740),
IF(AND(A1740="Cancer Screening for CKD patients", E1740="Cost per service ($USD)"),
SUMIFS(CANSCRN!$E:$E,CANSCRN!$A:$A,C1740,CANSCRN!$G:$G,D1740),
IF(AND(A1740="PSA Testing", E1740="Total Expenditure ($USD per 100,000 patients)"),
SUMIFS(PSA!$F:$F,PSA!$A:$A,C1740,PSA!$G:$G,D1740),
IF(AND(A1740="Colorectal Cancer Screening", E1740="Total Expenditure ($USD per 100,000 patients)"),
SUMIFS(COL!$F:$F,COL!$A:$A,C1740,COL!$G:$G,D1740),
IF(AND(A1740="Cervical Cancer Screening", E1740="Total Expenditure ($USD per 100,000 patients)"),
SUMIFS(CERV!$F:$F,CERV!$A:$A,C1740,CERV!$G:$G,D1740),
SUMIFS(CANSCRN!$F:$F,CANSCRN!$A:$A,C1740,CANSCRN!$G:$G,D1740))))))))))))</f>
        <v>40116.279069767443</v>
      </c>
    </row>
    <row r="1741" spans="1:6" x14ac:dyDescent="0.2">
      <c r="A1741" s="24" t="s">
        <v>107</v>
      </c>
      <c r="B1741" s="24" t="s">
        <v>101</v>
      </c>
      <c r="C1741" s="24" t="s">
        <v>35</v>
      </c>
      <c r="D1741" s="24">
        <v>2010</v>
      </c>
      <c r="E1741" s="24" t="s">
        <v>102</v>
      </c>
      <c r="F1741">
        <f>IF(AND(A1741="PSA Testing", E1741= "Utilization Rate (per 100,000 patients)"),
SUMIFS(PSA!$D:$D,PSA!$A:$A,C1741,PSA!$G:$G,D1741),
IF(AND(A1741="Colorectal Cancer Screening", E1741="Utilization Rate (per 100,000 patients)"),
SUMIFS(COL!$D:$D,COL!$A:$A,C1741,COL!$G:$G, D1741),
IF(AND(A1741="Cervical Cancer Screening", E1741="Utilization Rate (per 100,000 patients)"),
SUMIFS(CERV!$D:$D,CERV!$A:$A,C1741,CERV!$G:$G,D1741),
IF(AND(A1741="Cancer Screening for CKD patients", E1741="Utilization Rate (per 100,000 patients)"),
SUMIFS(CANSCRN!$D:$D,CANSCRN!$A:$A,C1741,CANSCRN!$G:$G,D1741),
IF(AND(A1741="PSA Testing", E1741="Cost per service ($USD)"),
SUMIFS(PSA!$E:$E,PSA!$A:$A,C1741,PSA!$G:$G,D1741),
IF(AND(A1741="Colorectal Cancer Screening", E1741="Cost per service ($USD)"),
SUMIFS(COL!$E:$E,COL!$A:$A,C1741,COL!$G:$G,D1741),
IF(AND(A1741="Cervical Cancer Screening", E1741="Cost per service ($USD)"),
SUMIFS(CERV!$E:$E,CERV!$A:$A,C1741,CERV!$G:$G,D1741),
IF(AND(A1741="Cancer Screening for CKD patients", E1741="Cost per service ($USD)"),
SUMIFS(CANSCRN!$E:$E,CANSCRN!$A:$A,C1741,CANSCRN!$G:$G,D1741),
IF(AND(A1741="PSA Testing", E1741="Total Expenditure ($USD per 100,000 patients)"),
SUMIFS(PSA!$F:$F,PSA!$A:$A,C1741,PSA!$G:$G,D1741),
IF(AND(A1741="Colorectal Cancer Screening", E1741="Total Expenditure ($USD per 100,000 patients)"),
SUMIFS(COL!$F:$F,COL!$A:$A,C1741,COL!$G:$G,D1741),
IF(AND(A1741="Cervical Cancer Screening", E1741="Total Expenditure ($USD per 100,000 patients)"),
SUMIFS(CERV!$F:$F,CERV!$A:$A,C1741,CERV!$G:$G,D1741),
SUMIFS(CANSCRN!$F:$F,CANSCRN!$A:$A,C1741,CANSCRN!$G:$G,D1741))))))))))))</f>
        <v>36229.205175600735</v>
      </c>
    </row>
    <row r="1742" spans="1:6" x14ac:dyDescent="0.2">
      <c r="A1742" s="24" t="s">
        <v>107</v>
      </c>
      <c r="B1742" s="24" t="s">
        <v>101</v>
      </c>
      <c r="C1742" s="24" t="s">
        <v>35</v>
      </c>
      <c r="D1742" s="24">
        <v>2011</v>
      </c>
      <c r="E1742" s="24" t="s">
        <v>102</v>
      </c>
      <c r="F1742">
        <f>IF(AND(A1742="PSA Testing", E1742= "Utilization Rate (per 100,000 patients)"),
SUMIFS(PSA!$D:$D,PSA!$A:$A,C1742,PSA!$G:$G,D1742),
IF(AND(A1742="Colorectal Cancer Screening", E1742="Utilization Rate (per 100,000 patients)"),
SUMIFS(COL!$D:$D,COL!$A:$A,C1742,COL!$G:$G, D1742),
IF(AND(A1742="Cervical Cancer Screening", E1742="Utilization Rate (per 100,000 patients)"),
SUMIFS(CERV!$D:$D,CERV!$A:$A,C1742,CERV!$G:$G,D1742),
IF(AND(A1742="Cancer Screening for CKD patients", E1742="Utilization Rate (per 100,000 patients)"),
SUMIFS(CANSCRN!$D:$D,CANSCRN!$A:$A,C1742,CANSCRN!$G:$G,D1742),
IF(AND(A1742="PSA Testing", E1742="Cost per service ($USD)"),
SUMIFS(PSA!$E:$E,PSA!$A:$A,C1742,PSA!$G:$G,D1742),
IF(AND(A1742="Colorectal Cancer Screening", E1742="Cost per service ($USD)"),
SUMIFS(COL!$E:$E,COL!$A:$A,C1742,COL!$G:$G,D1742),
IF(AND(A1742="Cervical Cancer Screening", E1742="Cost per service ($USD)"),
SUMIFS(CERV!$E:$E,CERV!$A:$A,C1742,CERV!$G:$G,D1742),
IF(AND(A1742="Cancer Screening for CKD patients", E1742="Cost per service ($USD)"),
SUMIFS(CANSCRN!$E:$E,CANSCRN!$A:$A,C1742,CANSCRN!$G:$G,D1742),
IF(AND(A1742="PSA Testing", E1742="Total Expenditure ($USD per 100,000 patients)"),
SUMIFS(PSA!$F:$F,PSA!$A:$A,C1742,PSA!$G:$G,D1742),
IF(AND(A1742="Colorectal Cancer Screening", E1742="Total Expenditure ($USD per 100,000 patients)"),
SUMIFS(COL!$F:$F,COL!$A:$A,C1742,COL!$G:$G,D1742),
IF(AND(A1742="Cervical Cancer Screening", E1742="Total Expenditure ($USD per 100,000 patients)"),
SUMIFS(CERV!$F:$F,CERV!$A:$A,C1742,CERV!$G:$G,D1742),
SUMIFS(CANSCRN!$F:$F,CANSCRN!$A:$A,C1742,CANSCRN!$G:$G,D1742))))))))))))</f>
        <v>33126.293995859211</v>
      </c>
    </row>
    <row r="1743" spans="1:6" x14ac:dyDescent="0.2">
      <c r="A1743" s="24" t="s">
        <v>107</v>
      </c>
      <c r="B1743" s="24" t="s">
        <v>101</v>
      </c>
      <c r="C1743" s="24" t="s">
        <v>35</v>
      </c>
      <c r="D1743" s="24">
        <v>2012</v>
      </c>
      <c r="E1743" s="24" t="s">
        <v>102</v>
      </c>
      <c r="F1743">
        <f>IF(AND(A1743="PSA Testing", E1743= "Utilization Rate (per 100,000 patients)"),
SUMIFS(PSA!$D:$D,PSA!$A:$A,C1743,PSA!$G:$G,D1743),
IF(AND(A1743="Colorectal Cancer Screening", E1743="Utilization Rate (per 100,000 patients)"),
SUMIFS(COL!$D:$D,COL!$A:$A,C1743,COL!$G:$G, D1743),
IF(AND(A1743="Cervical Cancer Screening", E1743="Utilization Rate (per 100,000 patients)"),
SUMIFS(CERV!$D:$D,CERV!$A:$A,C1743,CERV!$G:$G,D1743),
IF(AND(A1743="Cancer Screening for CKD patients", E1743="Utilization Rate (per 100,000 patients)"),
SUMIFS(CANSCRN!$D:$D,CANSCRN!$A:$A,C1743,CANSCRN!$G:$G,D1743),
IF(AND(A1743="PSA Testing", E1743="Cost per service ($USD)"),
SUMIFS(PSA!$E:$E,PSA!$A:$A,C1743,PSA!$G:$G,D1743),
IF(AND(A1743="Colorectal Cancer Screening", E1743="Cost per service ($USD)"),
SUMIFS(COL!$E:$E,COL!$A:$A,C1743,COL!$G:$G,D1743),
IF(AND(A1743="Cervical Cancer Screening", E1743="Cost per service ($USD)"),
SUMIFS(CERV!$E:$E,CERV!$A:$A,C1743,CERV!$G:$G,D1743),
IF(AND(A1743="Cancer Screening for CKD patients", E1743="Cost per service ($USD)"),
SUMIFS(CANSCRN!$E:$E,CANSCRN!$A:$A,C1743,CANSCRN!$G:$G,D1743),
IF(AND(A1743="PSA Testing", E1743="Total Expenditure ($USD per 100,000 patients)"),
SUMIFS(PSA!$F:$F,PSA!$A:$A,C1743,PSA!$G:$G,D1743),
IF(AND(A1743="Colorectal Cancer Screening", E1743="Total Expenditure ($USD per 100,000 patients)"),
SUMIFS(COL!$F:$F,COL!$A:$A,C1743,COL!$G:$G,D1743),
IF(AND(A1743="Cervical Cancer Screening", E1743="Total Expenditure ($USD per 100,000 patients)"),
SUMIFS(CERV!$F:$F,CERV!$A:$A,C1743,CERV!$G:$G,D1743),
SUMIFS(CANSCRN!$F:$F,CANSCRN!$A:$A,C1743,CANSCRN!$G:$G,D1743))))))))))))</f>
        <v>27454.909819639277</v>
      </c>
    </row>
    <row r="1744" spans="1:6" x14ac:dyDescent="0.2">
      <c r="A1744" s="24" t="s">
        <v>107</v>
      </c>
      <c r="B1744" s="24" t="s">
        <v>101</v>
      </c>
      <c r="C1744" s="24" t="s">
        <v>35</v>
      </c>
      <c r="D1744" s="24">
        <v>2013</v>
      </c>
      <c r="E1744" s="24" t="s">
        <v>102</v>
      </c>
      <c r="F1744">
        <f>IF(AND(A1744="PSA Testing", E1744= "Utilization Rate (per 100,000 patients)"),
SUMIFS(PSA!$D:$D,PSA!$A:$A,C1744,PSA!$G:$G,D1744),
IF(AND(A1744="Colorectal Cancer Screening", E1744="Utilization Rate (per 100,000 patients)"),
SUMIFS(COL!$D:$D,COL!$A:$A,C1744,COL!$G:$G, D1744),
IF(AND(A1744="Cervical Cancer Screening", E1744="Utilization Rate (per 100,000 patients)"),
SUMIFS(CERV!$D:$D,CERV!$A:$A,C1744,CERV!$G:$G,D1744),
IF(AND(A1744="Cancer Screening for CKD patients", E1744="Utilization Rate (per 100,000 patients)"),
SUMIFS(CANSCRN!$D:$D,CANSCRN!$A:$A,C1744,CANSCRN!$G:$G,D1744),
IF(AND(A1744="PSA Testing", E1744="Cost per service ($USD)"),
SUMIFS(PSA!$E:$E,PSA!$A:$A,C1744,PSA!$G:$G,D1744),
IF(AND(A1744="Colorectal Cancer Screening", E1744="Cost per service ($USD)"),
SUMIFS(COL!$E:$E,COL!$A:$A,C1744,COL!$G:$G,D1744),
IF(AND(A1744="Cervical Cancer Screening", E1744="Cost per service ($USD)"),
SUMIFS(CERV!$E:$E,CERV!$A:$A,C1744,CERV!$G:$G,D1744),
IF(AND(A1744="Cancer Screening for CKD patients", E1744="Cost per service ($USD)"),
SUMIFS(CANSCRN!$E:$E,CANSCRN!$A:$A,C1744,CANSCRN!$G:$G,D1744),
IF(AND(A1744="PSA Testing", E1744="Total Expenditure ($USD per 100,000 patients)"),
SUMIFS(PSA!$F:$F,PSA!$A:$A,C1744,PSA!$G:$G,D1744),
IF(AND(A1744="Colorectal Cancer Screening", E1744="Total Expenditure ($USD per 100,000 patients)"),
SUMIFS(COL!$F:$F,COL!$A:$A,C1744,COL!$G:$G,D1744),
IF(AND(A1744="Cervical Cancer Screening", E1744="Total Expenditure ($USD per 100,000 patients)"),
SUMIFS(CERV!$F:$F,CERV!$A:$A,C1744,CERV!$G:$G,D1744),
SUMIFS(CANSCRN!$F:$F,CANSCRN!$A:$A,C1744,CANSCRN!$G:$G,D1744))))))))))))</f>
        <v>31504.06504065041</v>
      </c>
    </row>
    <row r="1745" spans="1:6" x14ac:dyDescent="0.2">
      <c r="A1745" s="24" t="s">
        <v>107</v>
      </c>
      <c r="B1745" s="24" t="s">
        <v>101</v>
      </c>
      <c r="C1745" s="24" t="s">
        <v>35</v>
      </c>
      <c r="D1745" s="24">
        <v>2014</v>
      </c>
      <c r="E1745" s="24" t="s">
        <v>102</v>
      </c>
      <c r="F1745">
        <f>IF(AND(A1745="PSA Testing", E1745= "Utilization Rate (per 100,000 patients)"),
SUMIFS(PSA!$D:$D,PSA!$A:$A,C1745,PSA!$G:$G,D1745),
IF(AND(A1745="Colorectal Cancer Screening", E1745="Utilization Rate (per 100,000 patients)"),
SUMIFS(COL!$D:$D,COL!$A:$A,C1745,COL!$G:$G, D1745),
IF(AND(A1745="Cervical Cancer Screening", E1745="Utilization Rate (per 100,000 patients)"),
SUMIFS(CERV!$D:$D,CERV!$A:$A,C1745,CERV!$G:$G,D1745),
IF(AND(A1745="Cancer Screening for CKD patients", E1745="Utilization Rate (per 100,000 patients)"),
SUMIFS(CANSCRN!$D:$D,CANSCRN!$A:$A,C1745,CANSCRN!$G:$G,D1745),
IF(AND(A1745="PSA Testing", E1745="Cost per service ($USD)"),
SUMIFS(PSA!$E:$E,PSA!$A:$A,C1745,PSA!$G:$G,D1745),
IF(AND(A1745="Colorectal Cancer Screening", E1745="Cost per service ($USD)"),
SUMIFS(COL!$E:$E,COL!$A:$A,C1745,COL!$G:$G,D1745),
IF(AND(A1745="Cervical Cancer Screening", E1745="Cost per service ($USD)"),
SUMIFS(CERV!$E:$E,CERV!$A:$A,C1745,CERV!$G:$G,D1745),
IF(AND(A1745="Cancer Screening for CKD patients", E1745="Cost per service ($USD)"),
SUMIFS(CANSCRN!$E:$E,CANSCRN!$A:$A,C1745,CANSCRN!$G:$G,D1745),
IF(AND(A1745="PSA Testing", E1745="Total Expenditure ($USD per 100,000 patients)"),
SUMIFS(PSA!$F:$F,PSA!$A:$A,C1745,PSA!$G:$G,D1745),
IF(AND(A1745="Colorectal Cancer Screening", E1745="Total Expenditure ($USD per 100,000 patients)"),
SUMIFS(COL!$F:$F,COL!$A:$A,C1745,COL!$G:$G,D1745),
IF(AND(A1745="Cervical Cancer Screening", E1745="Total Expenditure ($USD per 100,000 patients)"),
SUMIFS(CERV!$F:$F,CERV!$A:$A,C1745,CERV!$G:$G,D1745),
SUMIFS(CANSCRN!$F:$F,CANSCRN!$A:$A,C1745,CANSCRN!$G:$G,D1745))))))))))))</f>
        <v>26915.113871635611</v>
      </c>
    </row>
    <row r="1746" spans="1:6" x14ac:dyDescent="0.2">
      <c r="A1746" s="24" t="s">
        <v>107</v>
      </c>
      <c r="B1746" s="24" t="s">
        <v>101</v>
      </c>
      <c r="C1746" s="24" t="s">
        <v>35</v>
      </c>
      <c r="D1746" s="24">
        <v>2015</v>
      </c>
      <c r="E1746" s="24" t="s">
        <v>102</v>
      </c>
      <c r="F1746">
        <f>IF(AND(A1746="PSA Testing", E1746= "Utilization Rate (per 100,000 patients)"),
SUMIFS(PSA!$D:$D,PSA!$A:$A,C1746,PSA!$G:$G,D1746),
IF(AND(A1746="Colorectal Cancer Screening", E1746="Utilization Rate (per 100,000 patients)"),
SUMIFS(COL!$D:$D,COL!$A:$A,C1746,COL!$G:$G, D1746),
IF(AND(A1746="Cervical Cancer Screening", E1746="Utilization Rate (per 100,000 patients)"),
SUMIFS(CERV!$D:$D,CERV!$A:$A,C1746,CERV!$G:$G,D1746),
IF(AND(A1746="Cancer Screening for CKD patients", E1746="Utilization Rate (per 100,000 patients)"),
SUMIFS(CANSCRN!$D:$D,CANSCRN!$A:$A,C1746,CANSCRN!$G:$G,D1746),
IF(AND(A1746="PSA Testing", E1746="Cost per service ($USD)"),
SUMIFS(PSA!$E:$E,PSA!$A:$A,C1746,PSA!$G:$G,D1746),
IF(AND(A1746="Colorectal Cancer Screening", E1746="Cost per service ($USD)"),
SUMIFS(COL!$E:$E,COL!$A:$A,C1746,COL!$G:$G,D1746),
IF(AND(A1746="Cervical Cancer Screening", E1746="Cost per service ($USD)"),
SUMIFS(CERV!$E:$E,CERV!$A:$A,C1746,CERV!$G:$G,D1746),
IF(AND(A1746="Cancer Screening for CKD patients", E1746="Cost per service ($USD)"),
SUMIFS(CANSCRN!$E:$E,CANSCRN!$A:$A,C1746,CANSCRN!$G:$G,D1746),
IF(AND(A1746="PSA Testing", E1746="Total Expenditure ($USD per 100,000 patients)"),
SUMIFS(PSA!$F:$F,PSA!$A:$A,C1746,PSA!$G:$G,D1746),
IF(AND(A1746="Colorectal Cancer Screening", E1746="Total Expenditure ($USD per 100,000 patients)"),
SUMIFS(COL!$F:$F,COL!$A:$A,C1746,COL!$G:$G,D1746),
IF(AND(A1746="Cervical Cancer Screening", E1746="Total Expenditure ($USD per 100,000 patients)"),
SUMIFS(CERV!$F:$F,CERV!$A:$A,C1746,CERV!$G:$G,D1746),
SUMIFS(CANSCRN!$F:$F,CANSCRN!$A:$A,C1746,CANSCRN!$G:$G,D1746))))))))))))</f>
        <v>33817.427385892115</v>
      </c>
    </row>
    <row r="1747" spans="1:6" x14ac:dyDescent="0.2">
      <c r="A1747" s="24" t="s">
        <v>107</v>
      </c>
      <c r="B1747" s="24" t="s">
        <v>101</v>
      </c>
      <c r="C1747" s="24" t="s">
        <v>35</v>
      </c>
      <c r="D1747" s="24">
        <v>2016</v>
      </c>
      <c r="E1747" s="24" t="s">
        <v>102</v>
      </c>
      <c r="F1747">
        <f>IF(AND(A1747="PSA Testing", E1747= "Utilization Rate (per 100,000 patients)"),
SUMIFS(PSA!$D:$D,PSA!$A:$A,C1747,PSA!$G:$G,D1747),
IF(AND(A1747="Colorectal Cancer Screening", E1747="Utilization Rate (per 100,000 patients)"),
SUMIFS(COL!$D:$D,COL!$A:$A,C1747,COL!$G:$G, D1747),
IF(AND(A1747="Cervical Cancer Screening", E1747="Utilization Rate (per 100,000 patients)"),
SUMIFS(CERV!$D:$D,CERV!$A:$A,C1747,CERV!$G:$G,D1747),
IF(AND(A1747="Cancer Screening for CKD patients", E1747="Utilization Rate (per 100,000 patients)"),
SUMIFS(CANSCRN!$D:$D,CANSCRN!$A:$A,C1747,CANSCRN!$G:$G,D1747),
IF(AND(A1747="PSA Testing", E1747="Cost per service ($USD)"),
SUMIFS(PSA!$E:$E,PSA!$A:$A,C1747,PSA!$G:$G,D1747),
IF(AND(A1747="Colorectal Cancer Screening", E1747="Cost per service ($USD)"),
SUMIFS(COL!$E:$E,COL!$A:$A,C1747,COL!$G:$G,D1747),
IF(AND(A1747="Cervical Cancer Screening", E1747="Cost per service ($USD)"),
SUMIFS(CERV!$E:$E,CERV!$A:$A,C1747,CERV!$G:$G,D1747),
IF(AND(A1747="Cancer Screening for CKD patients", E1747="Cost per service ($USD)"),
SUMIFS(CANSCRN!$E:$E,CANSCRN!$A:$A,C1747,CANSCRN!$G:$G,D1747),
IF(AND(A1747="PSA Testing", E1747="Total Expenditure ($USD per 100,000 patients)"),
SUMIFS(PSA!$F:$F,PSA!$A:$A,C1747,PSA!$G:$G,D1747),
IF(AND(A1747="Colorectal Cancer Screening", E1747="Total Expenditure ($USD per 100,000 patients)"),
SUMIFS(COL!$F:$F,COL!$A:$A,C1747,COL!$G:$G,D1747),
IF(AND(A1747="Cervical Cancer Screening", E1747="Total Expenditure ($USD per 100,000 patients)"),
SUMIFS(CERV!$F:$F,CERV!$A:$A,C1747,CERV!$G:$G,D1747),
SUMIFS(CANSCRN!$F:$F,CANSCRN!$A:$A,C1747,CANSCRN!$G:$G,D1747))))))))))))</f>
        <v>27180.527383367142</v>
      </c>
    </row>
    <row r="1748" spans="1:6" x14ac:dyDescent="0.2">
      <c r="A1748" s="24" t="s">
        <v>107</v>
      </c>
      <c r="B1748" s="24" t="s">
        <v>101</v>
      </c>
      <c r="C1748" s="24" t="s">
        <v>35</v>
      </c>
      <c r="D1748" s="24">
        <v>2017</v>
      </c>
      <c r="E1748" s="24" t="s">
        <v>102</v>
      </c>
      <c r="F1748">
        <f>IF(AND(A1748="PSA Testing", E1748= "Utilization Rate (per 100,000 patients)"),
SUMIFS(PSA!$D:$D,PSA!$A:$A,C1748,PSA!$G:$G,D1748),
IF(AND(A1748="Colorectal Cancer Screening", E1748="Utilization Rate (per 100,000 patients)"),
SUMIFS(COL!$D:$D,COL!$A:$A,C1748,COL!$G:$G, D1748),
IF(AND(A1748="Cervical Cancer Screening", E1748="Utilization Rate (per 100,000 patients)"),
SUMIFS(CERV!$D:$D,CERV!$A:$A,C1748,CERV!$G:$G,D1748),
IF(AND(A1748="Cancer Screening for CKD patients", E1748="Utilization Rate (per 100,000 patients)"),
SUMIFS(CANSCRN!$D:$D,CANSCRN!$A:$A,C1748,CANSCRN!$G:$G,D1748),
IF(AND(A1748="PSA Testing", E1748="Cost per service ($USD)"),
SUMIFS(PSA!$E:$E,PSA!$A:$A,C1748,PSA!$G:$G,D1748),
IF(AND(A1748="Colorectal Cancer Screening", E1748="Cost per service ($USD)"),
SUMIFS(COL!$E:$E,COL!$A:$A,C1748,COL!$G:$G,D1748),
IF(AND(A1748="Cervical Cancer Screening", E1748="Cost per service ($USD)"),
SUMIFS(CERV!$E:$E,CERV!$A:$A,C1748,CERV!$G:$G,D1748),
IF(AND(A1748="Cancer Screening for CKD patients", E1748="Cost per service ($USD)"),
SUMIFS(CANSCRN!$E:$E,CANSCRN!$A:$A,C1748,CANSCRN!$G:$G,D1748),
IF(AND(A1748="PSA Testing", E1748="Total Expenditure ($USD per 100,000 patients)"),
SUMIFS(PSA!$F:$F,PSA!$A:$A,C1748,PSA!$G:$G,D1748),
IF(AND(A1748="Colorectal Cancer Screening", E1748="Total Expenditure ($USD per 100,000 patients)"),
SUMIFS(COL!$F:$F,COL!$A:$A,C1748,COL!$G:$G,D1748),
IF(AND(A1748="Cervical Cancer Screening", E1748="Total Expenditure ($USD per 100,000 patients)"),
SUMIFS(CERV!$F:$F,CERV!$A:$A,C1748,CERV!$G:$G,D1748),
SUMIFS(CANSCRN!$F:$F,CANSCRN!$A:$A,C1748,CANSCRN!$G:$G,D1748))))))))))))</f>
        <v>30505.415162454876</v>
      </c>
    </row>
    <row r="1749" spans="1:6" x14ac:dyDescent="0.2">
      <c r="A1749" s="24" t="s">
        <v>107</v>
      </c>
      <c r="B1749" s="24" t="s">
        <v>101</v>
      </c>
      <c r="C1749" s="24" t="s">
        <v>35</v>
      </c>
      <c r="D1749" s="24">
        <v>2018</v>
      </c>
      <c r="E1749" s="24" t="s">
        <v>102</v>
      </c>
      <c r="F1749">
        <f>IF(AND(A1749="PSA Testing", E1749= "Utilization Rate (per 100,000 patients)"),
SUMIFS(PSA!$D:$D,PSA!$A:$A,C1749,PSA!$G:$G,D1749),
IF(AND(A1749="Colorectal Cancer Screening", E1749="Utilization Rate (per 100,000 patients)"),
SUMIFS(COL!$D:$D,COL!$A:$A,C1749,COL!$G:$G, D1749),
IF(AND(A1749="Cervical Cancer Screening", E1749="Utilization Rate (per 100,000 patients)"),
SUMIFS(CERV!$D:$D,CERV!$A:$A,C1749,CERV!$G:$G,D1749),
IF(AND(A1749="Cancer Screening for CKD patients", E1749="Utilization Rate (per 100,000 patients)"),
SUMIFS(CANSCRN!$D:$D,CANSCRN!$A:$A,C1749,CANSCRN!$G:$G,D1749),
IF(AND(A1749="PSA Testing", E1749="Cost per service ($USD)"),
SUMIFS(PSA!$E:$E,PSA!$A:$A,C1749,PSA!$G:$G,D1749),
IF(AND(A1749="Colorectal Cancer Screening", E1749="Cost per service ($USD)"),
SUMIFS(COL!$E:$E,COL!$A:$A,C1749,COL!$G:$G,D1749),
IF(AND(A1749="Cervical Cancer Screening", E1749="Cost per service ($USD)"),
SUMIFS(CERV!$E:$E,CERV!$A:$A,C1749,CERV!$G:$G,D1749),
IF(AND(A1749="Cancer Screening for CKD patients", E1749="Cost per service ($USD)"),
SUMIFS(CANSCRN!$E:$E,CANSCRN!$A:$A,C1749,CANSCRN!$G:$G,D1749),
IF(AND(A1749="PSA Testing", E1749="Total Expenditure ($USD per 100,000 patients)"),
SUMIFS(PSA!$F:$F,PSA!$A:$A,C1749,PSA!$G:$G,D1749),
IF(AND(A1749="Colorectal Cancer Screening", E1749="Total Expenditure ($USD per 100,000 patients)"),
SUMIFS(COL!$F:$F,COL!$A:$A,C1749,COL!$G:$G,D1749),
IF(AND(A1749="Cervical Cancer Screening", E1749="Total Expenditure ($USD per 100,000 patients)"),
SUMIFS(CERV!$F:$F,CERV!$A:$A,C1749,CERV!$G:$G,D1749),
SUMIFS(CANSCRN!$F:$F,CANSCRN!$A:$A,C1749,CANSCRN!$G:$G,D1749))))))))))))</f>
        <v>18240.343347639486</v>
      </c>
    </row>
    <row r="1750" spans="1:6" x14ac:dyDescent="0.2">
      <c r="A1750" s="24" t="s">
        <v>107</v>
      </c>
      <c r="B1750" s="24" t="s">
        <v>101</v>
      </c>
      <c r="C1750" s="24" t="s">
        <v>35</v>
      </c>
      <c r="D1750" s="24">
        <v>2019</v>
      </c>
      <c r="E1750" s="24" t="s">
        <v>102</v>
      </c>
      <c r="F1750">
        <f>IF(AND(A1750="PSA Testing", E1750= "Utilization Rate (per 100,000 patients)"),
SUMIFS(PSA!$D:$D,PSA!$A:$A,C1750,PSA!$G:$G,D1750),
IF(AND(A1750="Colorectal Cancer Screening", E1750="Utilization Rate (per 100,000 patients)"),
SUMIFS(COL!$D:$D,COL!$A:$A,C1750,COL!$G:$G, D1750),
IF(AND(A1750="Cervical Cancer Screening", E1750="Utilization Rate (per 100,000 patients)"),
SUMIFS(CERV!$D:$D,CERV!$A:$A,C1750,CERV!$G:$G,D1750),
IF(AND(A1750="Cancer Screening for CKD patients", E1750="Utilization Rate (per 100,000 patients)"),
SUMIFS(CANSCRN!$D:$D,CANSCRN!$A:$A,C1750,CANSCRN!$G:$G,D1750),
IF(AND(A1750="PSA Testing", E1750="Cost per service ($USD)"),
SUMIFS(PSA!$E:$E,PSA!$A:$A,C1750,PSA!$G:$G,D1750),
IF(AND(A1750="Colorectal Cancer Screening", E1750="Cost per service ($USD)"),
SUMIFS(COL!$E:$E,COL!$A:$A,C1750,COL!$G:$G,D1750),
IF(AND(A1750="Cervical Cancer Screening", E1750="Cost per service ($USD)"),
SUMIFS(CERV!$E:$E,CERV!$A:$A,C1750,CERV!$G:$G,D1750),
IF(AND(A1750="Cancer Screening for CKD patients", E1750="Cost per service ($USD)"),
SUMIFS(CANSCRN!$E:$E,CANSCRN!$A:$A,C1750,CANSCRN!$G:$G,D1750),
IF(AND(A1750="PSA Testing", E1750="Total Expenditure ($USD per 100,000 patients)"),
SUMIFS(PSA!$F:$F,PSA!$A:$A,C1750,PSA!$G:$G,D1750),
IF(AND(A1750="Colorectal Cancer Screening", E1750="Total Expenditure ($USD per 100,000 patients)"),
SUMIFS(COL!$F:$F,COL!$A:$A,C1750,COL!$G:$G,D1750),
IF(AND(A1750="Cervical Cancer Screening", E1750="Total Expenditure ($USD per 100,000 patients)"),
SUMIFS(CERV!$F:$F,CERV!$A:$A,C1750,CERV!$G:$G,D1750),
SUMIFS(CANSCRN!$F:$F,CANSCRN!$A:$A,C1750,CANSCRN!$G:$G,D1750))))))))))))</f>
        <v>13994.910941475828</v>
      </c>
    </row>
    <row r="1751" spans="1:6" x14ac:dyDescent="0.2">
      <c r="A1751" s="24" t="s">
        <v>107</v>
      </c>
      <c r="B1751" s="24" t="s">
        <v>101</v>
      </c>
      <c r="C1751" s="24" t="s">
        <v>36</v>
      </c>
      <c r="D1751" s="24">
        <v>2009</v>
      </c>
      <c r="E1751" s="24" t="s">
        <v>102</v>
      </c>
      <c r="F1751">
        <f>IF(AND(A1751="PSA Testing", E1751= "Utilization Rate (per 100,000 patients)"),
SUMIFS(PSA!$D:$D,PSA!$A:$A,C1751,PSA!$G:$G,D1751),
IF(AND(A1751="Colorectal Cancer Screening", E1751="Utilization Rate (per 100,000 patients)"),
SUMIFS(COL!$D:$D,COL!$A:$A,C1751,COL!$G:$G, D1751),
IF(AND(A1751="Cervical Cancer Screening", E1751="Utilization Rate (per 100,000 patients)"),
SUMIFS(CERV!$D:$D,CERV!$A:$A,C1751,CERV!$G:$G,D1751),
IF(AND(A1751="Cancer Screening for CKD patients", E1751="Utilization Rate (per 100,000 patients)"),
SUMIFS(CANSCRN!$D:$D,CANSCRN!$A:$A,C1751,CANSCRN!$G:$G,D1751),
IF(AND(A1751="PSA Testing", E1751="Cost per service ($USD)"),
SUMIFS(PSA!$E:$E,PSA!$A:$A,C1751,PSA!$G:$G,D1751),
IF(AND(A1751="Colorectal Cancer Screening", E1751="Cost per service ($USD)"),
SUMIFS(COL!$E:$E,COL!$A:$A,C1751,COL!$G:$G,D1751),
IF(AND(A1751="Cervical Cancer Screening", E1751="Cost per service ($USD)"),
SUMIFS(CERV!$E:$E,CERV!$A:$A,C1751,CERV!$G:$G,D1751),
IF(AND(A1751="Cancer Screening for CKD patients", E1751="Cost per service ($USD)"),
SUMIFS(CANSCRN!$E:$E,CANSCRN!$A:$A,C1751,CANSCRN!$G:$G,D1751),
IF(AND(A1751="PSA Testing", E1751="Total Expenditure ($USD per 100,000 patients)"),
SUMIFS(PSA!$F:$F,PSA!$A:$A,C1751,PSA!$G:$G,D1751),
IF(AND(A1751="Colorectal Cancer Screening", E1751="Total Expenditure ($USD per 100,000 patients)"),
SUMIFS(COL!$F:$F,COL!$A:$A,C1751,COL!$G:$G,D1751),
IF(AND(A1751="Cervical Cancer Screening", E1751="Total Expenditure ($USD per 100,000 patients)"),
SUMIFS(CERV!$F:$F,CERV!$A:$A,C1751,CERV!$G:$G,D1751),
SUMIFS(CANSCRN!$F:$F,CANSCRN!$A:$A,C1751,CANSCRN!$G:$G,D1751))))))))))))</f>
        <v>38626.609442060086</v>
      </c>
    </row>
    <row r="1752" spans="1:6" x14ac:dyDescent="0.2">
      <c r="A1752" s="24" t="s">
        <v>107</v>
      </c>
      <c r="B1752" s="24" t="s">
        <v>101</v>
      </c>
      <c r="C1752" s="24" t="s">
        <v>36</v>
      </c>
      <c r="D1752" s="24">
        <v>2010</v>
      </c>
      <c r="E1752" s="24" t="s">
        <v>102</v>
      </c>
      <c r="F1752">
        <f>IF(AND(A1752="PSA Testing", E1752= "Utilization Rate (per 100,000 patients)"),
SUMIFS(PSA!$D:$D,PSA!$A:$A,C1752,PSA!$G:$G,D1752),
IF(AND(A1752="Colorectal Cancer Screening", E1752="Utilization Rate (per 100,000 patients)"),
SUMIFS(COL!$D:$D,COL!$A:$A,C1752,COL!$G:$G, D1752),
IF(AND(A1752="Cervical Cancer Screening", E1752="Utilization Rate (per 100,000 patients)"),
SUMIFS(CERV!$D:$D,CERV!$A:$A,C1752,CERV!$G:$G,D1752),
IF(AND(A1752="Cancer Screening for CKD patients", E1752="Utilization Rate (per 100,000 patients)"),
SUMIFS(CANSCRN!$D:$D,CANSCRN!$A:$A,C1752,CANSCRN!$G:$G,D1752),
IF(AND(A1752="PSA Testing", E1752="Cost per service ($USD)"),
SUMIFS(PSA!$E:$E,PSA!$A:$A,C1752,PSA!$G:$G,D1752),
IF(AND(A1752="Colorectal Cancer Screening", E1752="Cost per service ($USD)"),
SUMIFS(COL!$E:$E,COL!$A:$A,C1752,COL!$G:$G,D1752),
IF(AND(A1752="Cervical Cancer Screening", E1752="Cost per service ($USD)"),
SUMIFS(CERV!$E:$E,CERV!$A:$A,C1752,CERV!$G:$G,D1752),
IF(AND(A1752="Cancer Screening for CKD patients", E1752="Cost per service ($USD)"),
SUMIFS(CANSCRN!$E:$E,CANSCRN!$A:$A,C1752,CANSCRN!$G:$G,D1752),
IF(AND(A1752="PSA Testing", E1752="Total Expenditure ($USD per 100,000 patients)"),
SUMIFS(PSA!$F:$F,PSA!$A:$A,C1752,PSA!$G:$G,D1752),
IF(AND(A1752="Colorectal Cancer Screening", E1752="Total Expenditure ($USD per 100,000 patients)"),
SUMIFS(COL!$F:$F,COL!$A:$A,C1752,COL!$G:$G,D1752),
IF(AND(A1752="Cervical Cancer Screening", E1752="Total Expenditure ($USD per 100,000 patients)"),
SUMIFS(CERV!$F:$F,CERV!$A:$A,C1752,CERV!$G:$G,D1752),
SUMIFS(CANSCRN!$F:$F,CANSCRN!$A:$A,C1752,CANSCRN!$G:$G,D1752))))))))))))</f>
        <v>36693.548387096773</v>
      </c>
    </row>
    <row r="1753" spans="1:6" x14ac:dyDescent="0.2">
      <c r="A1753" s="24" t="s">
        <v>107</v>
      </c>
      <c r="B1753" s="24" t="s">
        <v>101</v>
      </c>
      <c r="C1753" s="24" t="s">
        <v>36</v>
      </c>
      <c r="D1753" s="24">
        <v>2011</v>
      </c>
      <c r="E1753" s="24" t="s">
        <v>102</v>
      </c>
      <c r="F1753">
        <f>IF(AND(A1753="PSA Testing", E1753= "Utilization Rate (per 100,000 patients)"),
SUMIFS(PSA!$D:$D,PSA!$A:$A,C1753,PSA!$G:$G,D1753),
IF(AND(A1753="Colorectal Cancer Screening", E1753="Utilization Rate (per 100,000 patients)"),
SUMIFS(COL!$D:$D,COL!$A:$A,C1753,COL!$G:$G, D1753),
IF(AND(A1753="Cervical Cancer Screening", E1753="Utilization Rate (per 100,000 patients)"),
SUMIFS(CERV!$D:$D,CERV!$A:$A,C1753,CERV!$G:$G,D1753),
IF(AND(A1753="Cancer Screening for CKD patients", E1753="Utilization Rate (per 100,000 patients)"),
SUMIFS(CANSCRN!$D:$D,CANSCRN!$A:$A,C1753,CANSCRN!$G:$G,D1753),
IF(AND(A1753="PSA Testing", E1753="Cost per service ($USD)"),
SUMIFS(PSA!$E:$E,PSA!$A:$A,C1753,PSA!$G:$G,D1753),
IF(AND(A1753="Colorectal Cancer Screening", E1753="Cost per service ($USD)"),
SUMIFS(COL!$E:$E,COL!$A:$A,C1753,COL!$G:$G,D1753),
IF(AND(A1753="Cervical Cancer Screening", E1753="Cost per service ($USD)"),
SUMIFS(CERV!$E:$E,CERV!$A:$A,C1753,CERV!$G:$G,D1753),
IF(AND(A1753="Cancer Screening for CKD patients", E1753="Cost per service ($USD)"),
SUMIFS(CANSCRN!$E:$E,CANSCRN!$A:$A,C1753,CANSCRN!$G:$G,D1753),
IF(AND(A1753="PSA Testing", E1753="Total Expenditure ($USD per 100,000 patients)"),
SUMIFS(PSA!$F:$F,PSA!$A:$A,C1753,PSA!$G:$G,D1753),
IF(AND(A1753="Colorectal Cancer Screening", E1753="Total Expenditure ($USD per 100,000 patients)"),
SUMIFS(COL!$F:$F,COL!$A:$A,C1753,COL!$G:$G,D1753),
IF(AND(A1753="Cervical Cancer Screening", E1753="Total Expenditure ($USD per 100,000 patients)"),
SUMIFS(CERV!$F:$F,CERV!$A:$A,C1753,CERV!$G:$G,D1753),
SUMIFS(CANSCRN!$F:$F,CANSCRN!$A:$A,C1753,CANSCRN!$G:$G,D1753))))))))))))</f>
        <v>30501.930501930503</v>
      </c>
    </row>
    <row r="1754" spans="1:6" x14ac:dyDescent="0.2">
      <c r="A1754" s="24" t="s">
        <v>107</v>
      </c>
      <c r="B1754" s="24" t="s">
        <v>101</v>
      </c>
      <c r="C1754" s="24" t="s">
        <v>36</v>
      </c>
      <c r="D1754" s="24">
        <v>2012</v>
      </c>
      <c r="E1754" s="24" t="s">
        <v>102</v>
      </c>
      <c r="F1754">
        <f>IF(AND(A1754="PSA Testing", E1754= "Utilization Rate (per 100,000 patients)"),
SUMIFS(PSA!$D:$D,PSA!$A:$A,C1754,PSA!$G:$G,D1754),
IF(AND(A1754="Colorectal Cancer Screening", E1754="Utilization Rate (per 100,000 patients)"),
SUMIFS(COL!$D:$D,COL!$A:$A,C1754,COL!$G:$G, D1754),
IF(AND(A1754="Cervical Cancer Screening", E1754="Utilization Rate (per 100,000 patients)"),
SUMIFS(CERV!$D:$D,CERV!$A:$A,C1754,CERV!$G:$G,D1754),
IF(AND(A1754="Cancer Screening for CKD patients", E1754="Utilization Rate (per 100,000 patients)"),
SUMIFS(CANSCRN!$D:$D,CANSCRN!$A:$A,C1754,CANSCRN!$G:$G,D1754),
IF(AND(A1754="PSA Testing", E1754="Cost per service ($USD)"),
SUMIFS(PSA!$E:$E,PSA!$A:$A,C1754,PSA!$G:$G,D1754),
IF(AND(A1754="Colorectal Cancer Screening", E1754="Cost per service ($USD)"),
SUMIFS(COL!$E:$E,COL!$A:$A,C1754,COL!$G:$G,D1754),
IF(AND(A1754="Cervical Cancer Screening", E1754="Cost per service ($USD)"),
SUMIFS(CERV!$E:$E,CERV!$A:$A,C1754,CERV!$G:$G,D1754),
IF(AND(A1754="Cancer Screening for CKD patients", E1754="Cost per service ($USD)"),
SUMIFS(CANSCRN!$E:$E,CANSCRN!$A:$A,C1754,CANSCRN!$G:$G,D1754),
IF(AND(A1754="PSA Testing", E1754="Total Expenditure ($USD per 100,000 patients)"),
SUMIFS(PSA!$F:$F,PSA!$A:$A,C1754,PSA!$G:$G,D1754),
IF(AND(A1754="Colorectal Cancer Screening", E1754="Total Expenditure ($USD per 100,000 patients)"),
SUMIFS(COL!$F:$F,COL!$A:$A,C1754,COL!$G:$G,D1754),
IF(AND(A1754="Cervical Cancer Screening", E1754="Total Expenditure ($USD per 100,000 patients)"),
SUMIFS(CERV!$F:$F,CERV!$A:$A,C1754,CERV!$G:$G,D1754),
SUMIFS(CANSCRN!$F:$F,CANSCRN!$A:$A,C1754,CANSCRN!$G:$G,D1754))))))))))))</f>
        <v>32186.234817813765</v>
      </c>
    </row>
    <row r="1755" spans="1:6" x14ac:dyDescent="0.2">
      <c r="A1755" s="24" t="s">
        <v>107</v>
      </c>
      <c r="B1755" s="24" t="s">
        <v>101</v>
      </c>
      <c r="C1755" s="24" t="s">
        <v>36</v>
      </c>
      <c r="D1755" s="24">
        <v>2013</v>
      </c>
      <c r="E1755" s="24" t="s">
        <v>102</v>
      </c>
      <c r="F1755">
        <f>IF(AND(A1755="PSA Testing", E1755= "Utilization Rate (per 100,000 patients)"),
SUMIFS(PSA!$D:$D,PSA!$A:$A,C1755,PSA!$G:$G,D1755),
IF(AND(A1755="Colorectal Cancer Screening", E1755="Utilization Rate (per 100,000 patients)"),
SUMIFS(COL!$D:$D,COL!$A:$A,C1755,COL!$G:$G, D1755),
IF(AND(A1755="Cervical Cancer Screening", E1755="Utilization Rate (per 100,000 patients)"),
SUMIFS(CERV!$D:$D,CERV!$A:$A,C1755,CERV!$G:$G,D1755),
IF(AND(A1755="Cancer Screening for CKD patients", E1755="Utilization Rate (per 100,000 patients)"),
SUMIFS(CANSCRN!$D:$D,CANSCRN!$A:$A,C1755,CANSCRN!$G:$G,D1755),
IF(AND(A1755="PSA Testing", E1755="Cost per service ($USD)"),
SUMIFS(PSA!$E:$E,PSA!$A:$A,C1755,PSA!$G:$G,D1755),
IF(AND(A1755="Colorectal Cancer Screening", E1755="Cost per service ($USD)"),
SUMIFS(COL!$E:$E,COL!$A:$A,C1755,COL!$G:$G,D1755),
IF(AND(A1755="Cervical Cancer Screening", E1755="Cost per service ($USD)"),
SUMIFS(CERV!$E:$E,CERV!$A:$A,C1755,CERV!$G:$G,D1755),
IF(AND(A1755="Cancer Screening for CKD patients", E1755="Cost per service ($USD)"),
SUMIFS(CANSCRN!$E:$E,CANSCRN!$A:$A,C1755,CANSCRN!$G:$G,D1755),
IF(AND(A1755="PSA Testing", E1755="Total Expenditure ($USD per 100,000 patients)"),
SUMIFS(PSA!$F:$F,PSA!$A:$A,C1755,PSA!$G:$G,D1755),
IF(AND(A1755="Colorectal Cancer Screening", E1755="Total Expenditure ($USD per 100,000 patients)"),
SUMIFS(COL!$F:$F,COL!$A:$A,C1755,COL!$G:$G,D1755),
IF(AND(A1755="Cervical Cancer Screening", E1755="Total Expenditure ($USD per 100,000 patients)"),
SUMIFS(CERV!$F:$F,CERV!$A:$A,C1755,CERV!$G:$G,D1755),
SUMIFS(CANSCRN!$F:$F,CANSCRN!$A:$A,C1755,CANSCRN!$G:$G,D1755))))))))))))</f>
        <v>32299.741602067184</v>
      </c>
    </row>
    <row r="1756" spans="1:6" x14ac:dyDescent="0.2">
      <c r="A1756" s="24" t="s">
        <v>107</v>
      </c>
      <c r="B1756" s="24" t="s">
        <v>101</v>
      </c>
      <c r="C1756" s="24" t="s">
        <v>36</v>
      </c>
      <c r="D1756" s="24">
        <v>2014</v>
      </c>
      <c r="E1756" s="24" t="s">
        <v>102</v>
      </c>
      <c r="F1756">
        <f>IF(AND(A1756="PSA Testing", E1756= "Utilization Rate (per 100,000 patients)"),
SUMIFS(PSA!$D:$D,PSA!$A:$A,C1756,PSA!$G:$G,D1756),
IF(AND(A1756="Colorectal Cancer Screening", E1756="Utilization Rate (per 100,000 patients)"),
SUMIFS(COL!$D:$D,COL!$A:$A,C1756,COL!$G:$G, D1756),
IF(AND(A1756="Cervical Cancer Screening", E1756="Utilization Rate (per 100,000 patients)"),
SUMIFS(CERV!$D:$D,CERV!$A:$A,C1756,CERV!$G:$G,D1756),
IF(AND(A1756="Cancer Screening for CKD patients", E1756="Utilization Rate (per 100,000 patients)"),
SUMIFS(CANSCRN!$D:$D,CANSCRN!$A:$A,C1756,CANSCRN!$G:$G,D1756),
IF(AND(A1756="PSA Testing", E1756="Cost per service ($USD)"),
SUMIFS(PSA!$E:$E,PSA!$A:$A,C1756,PSA!$G:$G,D1756),
IF(AND(A1756="Colorectal Cancer Screening", E1756="Cost per service ($USD)"),
SUMIFS(COL!$E:$E,COL!$A:$A,C1756,COL!$G:$G,D1756),
IF(AND(A1756="Cervical Cancer Screening", E1756="Cost per service ($USD)"),
SUMIFS(CERV!$E:$E,CERV!$A:$A,C1756,CERV!$G:$G,D1756),
IF(AND(A1756="Cancer Screening for CKD patients", E1756="Cost per service ($USD)"),
SUMIFS(CANSCRN!$E:$E,CANSCRN!$A:$A,C1756,CANSCRN!$G:$G,D1756),
IF(AND(A1756="PSA Testing", E1756="Total Expenditure ($USD per 100,000 patients)"),
SUMIFS(PSA!$F:$F,PSA!$A:$A,C1756,PSA!$G:$G,D1756),
IF(AND(A1756="Colorectal Cancer Screening", E1756="Total Expenditure ($USD per 100,000 patients)"),
SUMIFS(COL!$F:$F,COL!$A:$A,C1756,COL!$G:$G,D1756),
IF(AND(A1756="Cervical Cancer Screening", E1756="Total Expenditure ($USD per 100,000 patients)"),
SUMIFS(CERV!$F:$F,CERV!$A:$A,C1756,CERV!$G:$G,D1756),
SUMIFS(CANSCRN!$F:$F,CANSCRN!$A:$A,C1756,CANSCRN!$G:$G,D1756))))))))))))</f>
        <v>27722.772277227727</v>
      </c>
    </row>
    <row r="1757" spans="1:6" x14ac:dyDescent="0.2">
      <c r="A1757" s="24" t="s">
        <v>107</v>
      </c>
      <c r="B1757" s="24" t="s">
        <v>101</v>
      </c>
      <c r="C1757" s="24" t="s">
        <v>36</v>
      </c>
      <c r="D1757" s="24">
        <v>2015</v>
      </c>
      <c r="E1757" s="24" t="s">
        <v>102</v>
      </c>
      <c r="F1757">
        <f>IF(AND(A1757="PSA Testing", E1757= "Utilization Rate (per 100,000 patients)"),
SUMIFS(PSA!$D:$D,PSA!$A:$A,C1757,PSA!$G:$G,D1757),
IF(AND(A1757="Colorectal Cancer Screening", E1757="Utilization Rate (per 100,000 patients)"),
SUMIFS(COL!$D:$D,COL!$A:$A,C1757,COL!$G:$G, D1757),
IF(AND(A1757="Cervical Cancer Screening", E1757="Utilization Rate (per 100,000 patients)"),
SUMIFS(CERV!$D:$D,CERV!$A:$A,C1757,CERV!$G:$G,D1757),
IF(AND(A1757="Cancer Screening for CKD patients", E1757="Utilization Rate (per 100,000 patients)"),
SUMIFS(CANSCRN!$D:$D,CANSCRN!$A:$A,C1757,CANSCRN!$G:$G,D1757),
IF(AND(A1757="PSA Testing", E1757="Cost per service ($USD)"),
SUMIFS(PSA!$E:$E,PSA!$A:$A,C1757,PSA!$G:$G,D1757),
IF(AND(A1757="Colorectal Cancer Screening", E1757="Cost per service ($USD)"),
SUMIFS(COL!$E:$E,COL!$A:$A,C1757,COL!$G:$G,D1757),
IF(AND(A1757="Cervical Cancer Screening", E1757="Cost per service ($USD)"),
SUMIFS(CERV!$E:$E,CERV!$A:$A,C1757,CERV!$G:$G,D1757),
IF(AND(A1757="Cancer Screening for CKD patients", E1757="Cost per service ($USD)"),
SUMIFS(CANSCRN!$E:$E,CANSCRN!$A:$A,C1757,CANSCRN!$G:$G,D1757),
IF(AND(A1757="PSA Testing", E1757="Total Expenditure ($USD per 100,000 patients)"),
SUMIFS(PSA!$F:$F,PSA!$A:$A,C1757,PSA!$G:$G,D1757),
IF(AND(A1757="Colorectal Cancer Screening", E1757="Total Expenditure ($USD per 100,000 patients)"),
SUMIFS(COL!$F:$F,COL!$A:$A,C1757,COL!$G:$G,D1757),
IF(AND(A1757="Cervical Cancer Screening", E1757="Total Expenditure ($USD per 100,000 patients)"),
SUMIFS(CERV!$F:$F,CERV!$A:$A,C1757,CERV!$G:$G,D1757),
SUMIFS(CANSCRN!$F:$F,CANSCRN!$A:$A,C1757,CANSCRN!$G:$G,D1757))))))))))))</f>
        <v>24901.185770750988</v>
      </c>
    </row>
    <row r="1758" spans="1:6" x14ac:dyDescent="0.2">
      <c r="A1758" s="24" t="s">
        <v>107</v>
      </c>
      <c r="B1758" s="24" t="s">
        <v>101</v>
      </c>
      <c r="C1758" s="24" t="s">
        <v>36</v>
      </c>
      <c r="D1758" s="24">
        <v>2016</v>
      </c>
      <c r="E1758" s="24" t="s">
        <v>102</v>
      </c>
      <c r="F1758">
        <f>IF(AND(A1758="PSA Testing", E1758= "Utilization Rate (per 100,000 patients)"),
SUMIFS(PSA!$D:$D,PSA!$A:$A,C1758,PSA!$G:$G,D1758),
IF(AND(A1758="Colorectal Cancer Screening", E1758="Utilization Rate (per 100,000 patients)"),
SUMIFS(COL!$D:$D,COL!$A:$A,C1758,COL!$G:$G, D1758),
IF(AND(A1758="Cervical Cancer Screening", E1758="Utilization Rate (per 100,000 patients)"),
SUMIFS(CERV!$D:$D,CERV!$A:$A,C1758,CERV!$G:$G,D1758),
IF(AND(A1758="Cancer Screening for CKD patients", E1758="Utilization Rate (per 100,000 patients)"),
SUMIFS(CANSCRN!$D:$D,CANSCRN!$A:$A,C1758,CANSCRN!$G:$G,D1758),
IF(AND(A1758="PSA Testing", E1758="Cost per service ($USD)"),
SUMIFS(PSA!$E:$E,PSA!$A:$A,C1758,PSA!$G:$G,D1758),
IF(AND(A1758="Colorectal Cancer Screening", E1758="Cost per service ($USD)"),
SUMIFS(COL!$E:$E,COL!$A:$A,C1758,COL!$G:$G,D1758),
IF(AND(A1758="Cervical Cancer Screening", E1758="Cost per service ($USD)"),
SUMIFS(CERV!$E:$E,CERV!$A:$A,C1758,CERV!$G:$G,D1758),
IF(AND(A1758="Cancer Screening for CKD patients", E1758="Cost per service ($USD)"),
SUMIFS(CANSCRN!$E:$E,CANSCRN!$A:$A,C1758,CANSCRN!$G:$G,D1758),
IF(AND(A1758="PSA Testing", E1758="Total Expenditure ($USD per 100,000 patients)"),
SUMIFS(PSA!$F:$F,PSA!$A:$A,C1758,PSA!$G:$G,D1758),
IF(AND(A1758="Colorectal Cancer Screening", E1758="Total Expenditure ($USD per 100,000 patients)"),
SUMIFS(COL!$F:$F,COL!$A:$A,C1758,COL!$G:$G,D1758),
IF(AND(A1758="Cervical Cancer Screening", E1758="Total Expenditure ($USD per 100,000 patients)"),
SUMIFS(CERV!$F:$F,CERV!$A:$A,C1758,CERV!$G:$G,D1758),
SUMIFS(CANSCRN!$F:$F,CANSCRN!$A:$A,C1758,CANSCRN!$G:$G,D1758))))))))))))</f>
        <v>26335.877862595418</v>
      </c>
    </row>
    <row r="1759" spans="1:6" x14ac:dyDescent="0.2">
      <c r="A1759" s="24" t="s">
        <v>107</v>
      </c>
      <c r="B1759" s="24" t="s">
        <v>101</v>
      </c>
      <c r="C1759" s="24" t="s">
        <v>36</v>
      </c>
      <c r="D1759" s="24">
        <v>2017</v>
      </c>
      <c r="E1759" s="24" t="s">
        <v>102</v>
      </c>
      <c r="F1759">
        <f>IF(AND(A1759="PSA Testing", E1759= "Utilization Rate (per 100,000 patients)"),
SUMIFS(PSA!$D:$D,PSA!$A:$A,C1759,PSA!$G:$G,D1759),
IF(AND(A1759="Colorectal Cancer Screening", E1759="Utilization Rate (per 100,000 patients)"),
SUMIFS(COL!$D:$D,COL!$A:$A,C1759,COL!$G:$G, D1759),
IF(AND(A1759="Cervical Cancer Screening", E1759="Utilization Rate (per 100,000 patients)"),
SUMIFS(CERV!$D:$D,CERV!$A:$A,C1759,CERV!$G:$G,D1759),
IF(AND(A1759="Cancer Screening for CKD patients", E1759="Utilization Rate (per 100,000 patients)"),
SUMIFS(CANSCRN!$D:$D,CANSCRN!$A:$A,C1759,CANSCRN!$G:$G,D1759),
IF(AND(A1759="PSA Testing", E1759="Cost per service ($USD)"),
SUMIFS(PSA!$E:$E,PSA!$A:$A,C1759,PSA!$G:$G,D1759),
IF(AND(A1759="Colorectal Cancer Screening", E1759="Cost per service ($USD)"),
SUMIFS(COL!$E:$E,COL!$A:$A,C1759,COL!$G:$G,D1759),
IF(AND(A1759="Cervical Cancer Screening", E1759="Cost per service ($USD)"),
SUMIFS(CERV!$E:$E,CERV!$A:$A,C1759,CERV!$G:$G,D1759),
IF(AND(A1759="Cancer Screening for CKD patients", E1759="Cost per service ($USD)"),
SUMIFS(CANSCRN!$E:$E,CANSCRN!$A:$A,C1759,CANSCRN!$G:$G,D1759),
IF(AND(A1759="PSA Testing", E1759="Total Expenditure ($USD per 100,000 patients)"),
SUMIFS(PSA!$F:$F,PSA!$A:$A,C1759,PSA!$G:$G,D1759),
IF(AND(A1759="Colorectal Cancer Screening", E1759="Total Expenditure ($USD per 100,000 patients)"),
SUMIFS(COL!$F:$F,COL!$A:$A,C1759,COL!$G:$G,D1759),
IF(AND(A1759="Cervical Cancer Screening", E1759="Total Expenditure ($USD per 100,000 patients)"),
SUMIFS(CERV!$F:$F,CERV!$A:$A,C1759,CERV!$G:$G,D1759),
SUMIFS(CANSCRN!$F:$F,CANSCRN!$A:$A,C1759,CANSCRN!$G:$G,D1759))))))))))))</f>
        <v>27741.935483870966</v>
      </c>
    </row>
    <row r="1760" spans="1:6" x14ac:dyDescent="0.2">
      <c r="A1760" s="24" t="s">
        <v>107</v>
      </c>
      <c r="B1760" s="24" t="s">
        <v>101</v>
      </c>
      <c r="C1760" s="24" t="s">
        <v>36</v>
      </c>
      <c r="D1760" s="24">
        <v>2018</v>
      </c>
      <c r="E1760" s="24" t="s">
        <v>102</v>
      </c>
      <c r="F1760">
        <f>IF(AND(A1760="PSA Testing", E1760= "Utilization Rate (per 100,000 patients)"),
SUMIFS(PSA!$D:$D,PSA!$A:$A,C1760,PSA!$G:$G,D1760),
IF(AND(A1760="Colorectal Cancer Screening", E1760="Utilization Rate (per 100,000 patients)"),
SUMIFS(COL!$D:$D,COL!$A:$A,C1760,COL!$G:$G, D1760),
IF(AND(A1760="Cervical Cancer Screening", E1760="Utilization Rate (per 100,000 patients)"),
SUMIFS(CERV!$D:$D,CERV!$A:$A,C1760,CERV!$G:$G,D1760),
IF(AND(A1760="Cancer Screening for CKD patients", E1760="Utilization Rate (per 100,000 patients)"),
SUMIFS(CANSCRN!$D:$D,CANSCRN!$A:$A,C1760,CANSCRN!$G:$G,D1760),
IF(AND(A1760="PSA Testing", E1760="Cost per service ($USD)"),
SUMIFS(PSA!$E:$E,PSA!$A:$A,C1760,PSA!$G:$G,D1760),
IF(AND(A1760="Colorectal Cancer Screening", E1760="Cost per service ($USD)"),
SUMIFS(COL!$E:$E,COL!$A:$A,C1760,COL!$G:$G,D1760),
IF(AND(A1760="Cervical Cancer Screening", E1760="Cost per service ($USD)"),
SUMIFS(CERV!$E:$E,CERV!$A:$A,C1760,CERV!$G:$G,D1760),
IF(AND(A1760="Cancer Screening for CKD patients", E1760="Cost per service ($USD)"),
SUMIFS(CANSCRN!$E:$E,CANSCRN!$A:$A,C1760,CANSCRN!$G:$G,D1760),
IF(AND(A1760="PSA Testing", E1760="Total Expenditure ($USD per 100,000 patients)"),
SUMIFS(PSA!$F:$F,PSA!$A:$A,C1760,PSA!$G:$G,D1760),
IF(AND(A1760="Colorectal Cancer Screening", E1760="Total Expenditure ($USD per 100,000 patients)"),
SUMIFS(COL!$F:$F,COL!$A:$A,C1760,COL!$G:$G,D1760),
IF(AND(A1760="Cervical Cancer Screening", E1760="Total Expenditure ($USD per 100,000 patients)"),
SUMIFS(CERV!$F:$F,CERV!$A:$A,C1760,CERV!$G:$G,D1760),
SUMIFS(CANSCRN!$F:$F,CANSCRN!$A:$A,C1760,CANSCRN!$G:$G,D1760))))))))))))</f>
        <v>25588.235294117643</v>
      </c>
    </row>
    <row r="1761" spans="1:6" x14ac:dyDescent="0.2">
      <c r="A1761" s="24" t="s">
        <v>107</v>
      </c>
      <c r="B1761" s="24" t="s">
        <v>101</v>
      </c>
      <c r="C1761" s="24" t="s">
        <v>36</v>
      </c>
      <c r="D1761" s="24">
        <v>2019</v>
      </c>
      <c r="E1761" s="24" t="s">
        <v>102</v>
      </c>
      <c r="F1761">
        <f>IF(AND(A1761="PSA Testing", E1761= "Utilization Rate (per 100,000 patients)"),
SUMIFS(PSA!$D:$D,PSA!$A:$A,C1761,PSA!$G:$G,D1761),
IF(AND(A1761="Colorectal Cancer Screening", E1761="Utilization Rate (per 100,000 patients)"),
SUMIFS(COL!$D:$D,COL!$A:$A,C1761,COL!$G:$G, D1761),
IF(AND(A1761="Cervical Cancer Screening", E1761="Utilization Rate (per 100,000 patients)"),
SUMIFS(CERV!$D:$D,CERV!$A:$A,C1761,CERV!$G:$G,D1761),
IF(AND(A1761="Cancer Screening for CKD patients", E1761="Utilization Rate (per 100,000 patients)"),
SUMIFS(CANSCRN!$D:$D,CANSCRN!$A:$A,C1761,CANSCRN!$G:$G,D1761),
IF(AND(A1761="PSA Testing", E1761="Cost per service ($USD)"),
SUMIFS(PSA!$E:$E,PSA!$A:$A,C1761,PSA!$G:$G,D1761),
IF(AND(A1761="Colorectal Cancer Screening", E1761="Cost per service ($USD)"),
SUMIFS(COL!$E:$E,COL!$A:$A,C1761,COL!$G:$G,D1761),
IF(AND(A1761="Cervical Cancer Screening", E1761="Cost per service ($USD)"),
SUMIFS(CERV!$E:$E,CERV!$A:$A,C1761,CERV!$G:$G,D1761),
IF(AND(A1761="Cancer Screening for CKD patients", E1761="Cost per service ($USD)"),
SUMIFS(CANSCRN!$E:$E,CANSCRN!$A:$A,C1761,CANSCRN!$G:$G,D1761),
IF(AND(A1761="PSA Testing", E1761="Total Expenditure ($USD per 100,000 patients)"),
SUMIFS(PSA!$F:$F,PSA!$A:$A,C1761,PSA!$G:$G,D1761),
IF(AND(A1761="Colorectal Cancer Screening", E1761="Total Expenditure ($USD per 100,000 patients)"),
SUMIFS(COL!$F:$F,COL!$A:$A,C1761,COL!$G:$G,D1761),
IF(AND(A1761="Cervical Cancer Screening", E1761="Total Expenditure ($USD per 100,000 patients)"),
SUMIFS(CERV!$F:$F,CERV!$A:$A,C1761,CERV!$G:$G,D1761),
SUMIFS(CANSCRN!$F:$F,CANSCRN!$A:$A,C1761,CANSCRN!$G:$G,D1761))))))))))))</f>
        <v>26923.076923076922</v>
      </c>
    </row>
    <row r="1762" spans="1:6" x14ac:dyDescent="0.2">
      <c r="A1762" s="24" t="s">
        <v>107</v>
      </c>
      <c r="B1762" s="24" t="s">
        <v>101</v>
      </c>
      <c r="C1762" s="24" t="s">
        <v>37</v>
      </c>
      <c r="D1762" s="24">
        <v>2009</v>
      </c>
      <c r="E1762" s="24" t="s">
        <v>102</v>
      </c>
      <c r="F1762">
        <f>IF(AND(A1762="PSA Testing", E1762= "Utilization Rate (per 100,000 patients)"),
SUMIFS(PSA!$D:$D,PSA!$A:$A,C1762,PSA!$G:$G,D1762),
IF(AND(A1762="Colorectal Cancer Screening", E1762="Utilization Rate (per 100,000 patients)"),
SUMIFS(COL!$D:$D,COL!$A:$A,C1762,COL!$G:$G, D1762),
IF(AND(A1762="Cervical Cancer Screening", E1762="Utilization Rate (per 100,000 patients)"),
SUMIFS(CERV!$D:$D,CERV!$A:$A,C1762,CERV!$G:$G,D1762),
IF(AND(A1762="Cancer Screening for CKD patients", E1762="Utilization Rate (per 100,000 patients)"),
SUMIFS(CANSCRN!$D:$D,CANSCRN!$A:$A,C1762,CANSCRN!$G:$G,D1762),
IF(AND(A1762="PSA Testing", E1762="Cost per service ($USD)"),
SUMIFS(PSA!$E:$E,PSA!$A:$A,C1762,PSA!$G:$G,D1762),
IF(AND(A1762="Colorectal Cancer Screening", E1762="Cost per service ($USD)"),
SUMIFS(COL!$E:$E,COL!$A:$A,C1762,COL!$G:$G,D1762),
IF(AND(A1762="Cervical Cancer Screening", E1762="Cost per service ($USD)"),
SUMIFS(CERV!$E:$E,CERV!$A:$A,C1762,CERV!$G:$G,D1762),
IF(AND(A1762="Cancer Screening for CKD patients", E1762="Cost per service ($USD)"),
SUMIFS(CANSCRN!$E:$E,CANSCRN!$A:$A,C1762,CANSCRN!$G:$G,D1762),
IF(AND(A1762="PSA Testing", E1762="Total Expenditure ($USD per 100,000 patients)"),
SUMIFS(PSA!$F:$F,PSA!$A:$A,C1762,PSA!$G:$G,D1762),
IF(AND(A1762="Colorectal Cancer Screening", E1762="Total Expenditure ($USD per 100,000 patients)"),
SUMIFS(COL!$F:$F,COL!$A:$A,C1762,COL!$G:$G,D1762),
IF(AND(A1762="Cervical Cancer Screening", E1762="Total Expenditure ($USD per 100,000 patients)"),
SUMIFS(CERV!$F:$F,CERV!$A:$A,C1762,CERV!$G:$G,D1762),
SUMIFS(CANSCRN!$F:$F,CANSCRN!$A:$A,C1762,CANSCRN!$G:$G,D1762))))))))))))</f>
        <v>30000</v>
      </c>
    </row>
    <row r="1763" spans="1:6" x14ac:dyDescent="0.2">
      <c r="A1763" s="24" t="s">
        <v>107</v>
      </c>
      <c r="B1763" s="24" t="s">
        <v>101</v>
      </c>
      <c r="C1763" s="24" t="s">
        <v>37</v>
      </c>
      <c r="D1763" s="24">
        <v>2010</v>
      </c>
      <c r="E1763" s="24" t="s">
        <v>102</v>
      </c>
      <c r="F1763">
        <f>IF(AND(A1763="PSA Testing", E1763= "Utilization Rate (per 100,000 patients)"),
SUMIFS(PSA!$D:$D,PSA!$A:$A,C1763,PSA!$G:$G,D1763),
IF(AND(A1763="Colorectal Cancer Screening", E1763="Utilization Rate (per 100,000 patients)"),
SUMIFS(COL!$D:$D,COL!$A:$A,C1763,COL!$G:$G, D1763),
IF(AND(A1763="Cervical Cancer Screening", E1763="Utilization Rate (per 100,000 patients)"),
SUMIFS(CERV!$D:$D,CERV!$A:$A,C1763,CERV!$G:$G,D1763),
IF(AND(A1763="Cancer Screening for CKD patients", E1763="Utilization Rate (per 100,000 patients)"),
SUMIFS(CANSCRN!$D:$D,CANSCRN!$A:$A,C1763,CANSCRN!$G:$G,D1763),
IF(AND(A1763="PSA Testing", E1763="Cost per service ($USD)"),
SUMIFS(PSA!$E:$E,PSA!$A:$A,C1763,PSA!$G:$G,D1763),
IF(AND(A1763="Colorectal Cancer Screening", E1763="Cost per service ($USD)"),
SUMIFS(COL!$E:$E,COL!$A:$A,C1763,COL!$G:$G,D1763),
IF(AND(A1763="Cervical Cancer Screening", E1763="Cost per service ($USD)"),
SUMIFS(CERV!$E:$E,CERV!$A:$A,C1763,CERV!$G:$G,D1763),
IF(AND(A1763="Cancer Screening for CKD patients", E1763="Cost per service ($USD)"),
SUMIFS(CANSCRN!$E:$E,CANSCRN!$A:$A,C1763,CANSCRN!$G:$G,D1763),
IF(AND(A1763="PSA Testing", E1763="Total Expenditure ($USD per 100,000 patients)"),
SUMIFS(PSA!$F:$F,PSA!$A:$A,C1763,PSA!$G:$G,D1763),
IF(AND(A1763="Colorectal Cancer Screening", E1763="Total Expenditure ($USD per 100,000 patients)"),
SUMIFS(COL!$F:$F,COL!$A:$A,C1763,COL!$G:$G,D1763),
IF(AND(A1763="Cervical Cancer Screening", E1763="Total Expenditure ($USD per 100,000 patients)"),
SUMIFS(CERV!$F:$F,CERV!$A:$A,C1763,CERV!$G:$G,D1763),
SUMIFS(CANSCRN!$F:$F,CANSCRN!$A:$A,C1763,CANSCRN!$G:$G,D1763))))))))))))</f>
        <v>34848.484848484848</v>
      </c>
    </row>
    <row r="1764" spans="1:6" x14ac:dyDescent="0.2">
      <c r="A1764" s="24" t="s">
        <v>107</v>
      </c>
      <c r="B1764" s="24" t="s">
        <v>101</v>
      </c>
      <c r="C1764" s="24" t="s">
        <v>37</v>
      </c>
      <c r="D1764" s="24">
        <v>2011</v>
      </c>
      <c r="E1764" s="24" t="s">
        <v>102</v>
      </c>
      <c r="F1764">
        <f>IF(AND(A1764="PSA Testing", E1764= "Utilization Rate (per 100,000 patients)"),
SUMIFS(PSA!$D:$D,PSA!$A:$A,C1764,PSA!$G:$G,D1764),
IF(AND(A1764="Colorectal Cancer Screening", E1764="Utilization Rate (per 100,000 patients)"),
SUMIFS(COL!$D:$D,COL!$A:$A,C1764,COL!$G:$G, D1764),
IF(AND(A1764="Cervical Cancer Screening", E1764="Utilization Rate (per 100,000 patients)"),
SUMIFS(CERV!$D:$D,CERV!$A:$A,C1764,CERV!$G:$G,D1764),
IF(AND(A1764="Cancer Screening for CKD patients", E1764="Utilization Rate (per 100,000 patients)"),
SUMIFS(CANSCRN!$D:$D,CANSCRN!$A:$A,C1764,CANSCRN!$G:$G,D1764),
IF(AND(A1764="PSA Testing", E1764="Cost per service ($USD)"),
SUMIFS(PSA!$E:$E,PSA!$A:$A,C1764,PSA!$G:$G,D1764),
IF(AND(A1764="Colorectal Cancer Screening", E1764="Cost per service ($USD)"),
SUMIFS(COL!$E:$E,COL!$A:$A,C1764,COL!$G:$G,D1764),
IF(AND(A1764="Cervical Cancer Screening", E1764="Cost per service ($USD)"),
SUMIFS(CERV!$E:$E,CERV!$A:$A,C1764,CERV!$G:$G,D1764),
IF(AND(A1764="Cancer Screening for CKD patients", E1764="Cost per service ($USD)"),
SUMIFS(CANSCRN!$E:$E,CANSCRN!$A:$A,C1764,CANSCRN!$G:$G,D1764),
IF(AND(A1764="PSA Testing", E1764="Total Expenditure ($USD per 100,000 patients)"),
SUMIFS(PSA!$F:$F,PSA!$A:$A,C1764,PSA!$G:$G,D1764),
IF(AND(A1764="Colorectal Cancer Screening", E1764="Total Expenditure ($USD per 100,000 patients)"),
SUMIFS(COL!$F:$F,COL!$A:$A,C1764,COL!$G:$G,D1764),
IF(AND(A1764="Cervical Cancer Screening", E1764="Total Expenditure ($USD per 100,000 patients)"),
SUMIFS(CERV!$F:$F,CERV!$A:$A,C1764,CERV!$G:$G,D1764),
SUMIFS(CANSCRN!$F:$F,CANSCRN!$A:$A,C1764,CANSCRN!$G:$G,D1764))))))))))))</f>
        <v>32954.545454545456</v>
      </c>
    </row>
    <row r="1765" spans="1:6" x14ac:dyDescent="0.2">
      <c r="A1765" s="24" t="s">
        <v>107</v>
      </c>
      <c r="B1765" s="24" t="s">
        <v>101</v>
      </c>
      <c r="C1765" s="24" t="s">
        <v>37</v>
      </c>
      <c r="D1765" s="24">
        <v>2012</v>
      </c>
      <c r="E1765" s="24" t="s">
        <v>102</v>
      </c>
      <c r="F1765">
        <f>IF(AND(A1765="PSA Testing", E1765= "Utilization Rate (per 100,000 patients)"),
SUMIFS(PSA!$D:$D,PSA!$A:$A,C1765,PSA!$G:$G,D1765),
IF(AND(A1765="Colorectal Cancer Screening", E1765="Utilization Rate (per 100,000 patients)"),
SUMIFS(COL!$D:$D,COL!$A:$A,C1765,COL!$G:$G, D1765),
IF(AND(A1765="Cervical Cancer Screening", E1765="Utilization Rate (per 100,000 patients)"),
SUMIFS(CERV!$D:$D,CERV!$A:$A,C1765,CERV!$G:$G,D1765),
IF(AND(A1765="Cancer Screening for CKD patients", E1765="Utilization Rate (per 100,000 patients)"),
SUMIFS(CANSCRN!$D:$D,CANSCRN!$A:$A,C1765,CANSCRN!$G:$G,D1765),
IF(AND(A1765="PSA Testing", E1765="Cost per service ($USD)"),
SUMIFS(PSA!$E:$E,PSA!$A:$A,C1765,PSA!$G:$G,D1765),
IF(AND(A1765="Colorectal Cancer Screening", E1765="Cost per service ($USD)"),
SUMIFS(COL!$E:$E,COL!$A:$A,C1765,COL!$G:$G,D1765),
IF(AND(A1765="Cervical Cancer Screening", E1765="Cost per service ($USD)"),
SUMIFS(CERV!$E:$E,CERV!$A:$A,C1765,CERV!$G:$G,D1765),
IF(AND(A1765="Cancer Screening for CKD patients", E1765="Cost per service ($USD)"),
SUMIFS(CANSCRN!$E:$E,CANSCRN!$A:$A,C1765,CANSCRN!$G:$G,D1765),
IF(AND(A1765="PSA Testing", E1765="Total Expenditure ($USD per 100,000 patients)"),
SUMIFS(PSA!$F:$F,PSA!$A:$A,C1765,PSA!$G:$G,D1765),
IF(AND(A1765="Colorectal Cancer Screening", E1765="Total Expenditure ($USD per 100,000 patients)"),
SUMIFS(COL!$F:$F,COL!$A:$A,C1765,COL!$G:$G,D1765),
IF(AND(A1765="Cervical Cancer Screening", E1765="Total Expenditure ($USD per 100,000 patients)"),
SUMIFS(CERV!$F:$F,CERV!$A:$A,C1765,CERV!$G:$G,D1765),
SUMIFS(CANSCRN!$F:$F,CANSCRN!$A:$A,C1765,CANSCRN!$G:$G,D1765))))))))))))</f>
        <v>30851.063829787236</v>
      </c>
    </row>
    <row r="1766" spans="1:6" x14ac:dyDescent="0.2">
      <c r="A1766" s="24" t="s">
        <v>107</v>
      </c>
      <c r="B1766" s="24" t="s">
        <v>101</v>
      </c>
      <c r="C1766" s="24" t="s">
        <v>37</v>
      </c>
      <c r="D1766" s="24">
        <v>2013</v>
      </c>
      <c r="E1766" s="24" t="s">
        <v>102</v>
      </c>
      <c r="F1766">
        <f>IF(AND(A1766="PSA Testing", E1766= "Utilization Rate (per 100,000 patients)"),
SUMIFS(PSA!$D:$D,PSA!$A:$A,C1766,PSA!$G:$G,D1766),
IF(AND(A1766="Colorectal Cancer Screening", E1766="Utilization Rate (per 100,000 patients)"),
SUMIFS(COL!$D:$D,COL!$A:$A,C1766,COL!$G:$G, D1766),
IF(AND(A1766="Cervical Cancer Screening", E1766="Utilization Rate (per 100,000 patients)"),
SUMIFS(CERV!$D:$D,CERV!$A:$A,C1766,CERV!$G:$G,D1766),
IF(AND(A1766="Cancer Screening for CKD patients", E1766="Utilization Rate (per 100,000 patients)"),
SUMIFS(CANSCRN!$D:$D,CANSCRN!$A:$A,C1766,CANSCRN!$G:$G,D1766),
IF(AND(A1766="PSA Testing", E1766="Cost per service ($USD)"),
SUMIFS(PSA!$E:$E,PSA!$A:$A,C1766,PSA!$G:$G,D1766),
IF(AND(A1766="Colorectal Cancer Screening", E1766="Cost per service ($USD)"),
SUMIFS(COL!$E:$E,COL!$A:$A,C1766,COL!$G:$G,D1766),
IF(AND(A1766="Cervical Cancer Screening", E1766="Cost per service ($USD)"),
SUMIFS(CERV!$E:$E,CERV!$A:$A,C1766,CERV!$G:$G,D1766),
IF(AND(A1766="Cancer Screening for CKD patients", E1766="Cost per service ($USD)"),
SUMIFS(CANSCRN!$E:$E,CANSCRN!$A:$A,C1766,CANSCRN!$G:$G,D1766),
IF(AND(A1766="PSA Testing", E1766="Total Expenditure ($USD per 100,000 patients)"),
SUMIFS(PSA!$F:$F,PSA!$A:$A,C1766,PSA!$G:$G,D1766),
IF(AND(A1766="Colorectal Cancer Screening", E1766="Total Expenditure ($USD per 100,000 patients)"),
SUMIFS(COL!$F:$F,COL!$A:$A,C1766,COL!$G:$G,D1766),
IF(AND(A1766="Cervical Cancer Screening", E1766="Total Expenditure ($USD per 100,000 patients)"),
SUMIFS(CERV!$F:$F,CERV!$A:$A,C1766,CERV!$G:$G,D1766),
SUMIFS(CANSCRN!$F:$F,CANSCRN!$A:$A,C1766,CANSCRN!$G:$G,D1766))))))))))))</f>
        <v>32456.140350877195</v>
      </c>
    </row>
    <row r="1767" spans="1:6" x14ac:dyDescent="0.2">
      <c r="A1767" s="24" t="s">
        <v>107</v>
      </c>
      <c r="B1767" s="24" t="s">
        <v>101</v>
      </c>
      <c r="C1767" s="24" t="s">
        <v>37</v>
      </c>
      <c r="D1767" s="24">
        <v>2014</v>
      </c>
      <c r="E1767" s="24" t="s">
        <v>102</v>
      </c>
      <c r="F1767">
        <f>IF(AND(A1767="PSA Testing", E1767= "Utilization Rate (per 100,000 patients)"),
SUMIFS(PSA!$D:$D,PSA!$A:$A,C1767,PSA!$G:$G,D1767),
IF(AND(A1767="Colorectal Cancer Screening", E1767="Utilization Rate (per 100,000 patients)"),
SUMIFS(COL!$D:$D,COL!$A:$A,C1767,COL!$G:$G, D1767),
IF(AND(A1767="Cervical Cancer Screening", E1767="Utilization Rate (per 100,000 patients)"),
SUMIFS(CERV!$D:$D,CERV!$A:$A,C1767,CERV!$G:$G,D1767),
IF(AND(A1767="Cancer Screening for CKD patients", E1767="Utilization Rate (per 100,000 patients)"),
SUMIFS(CANSCRN!$D:$D,CANSCRN!$A:$A,C1767,CANSCRN!$G:$G,D1767),
IF(AND(A1767="PSA Testing", E1767="Cost per service ($USD)"),
SUMIFS(PSA!$E:$E,PSA!$A:$A,C1767,PSA!$G:$G,D1767),
IF(AND(A1767="Colorectal Cancer Screening", E1767="Cost per service ($USD)"),
SUMIFS(COL!$E:$E,COL!$A:$A,C1767,COL!$G:$G,D1767),
IF(AND(A1767="Cervical Cancer Screening", E1767="Cost per service ($USD)"),
SUMIFS(CERV!$E:$E,CERV!$A:$A,C1767,CERV!$G:$G,D1767),
IF(AND(A1767="Cancer Screening for CKD patients", E1767="Cost per service ($USD)"),
SUMIFS(CANSCRN!$E:$E,CANSCRN!$A:$A,C1767,CANSCRN!$G:$G,D1767),
IF(AND(A1767="PSA Testing", E1767="Total Expenditure ($USD per 100,000 patients)"),
SUMIFS(PSA!$F:$F,PSA!$A:$A,C1767,PSA!$G:$G,D1767),
IF(AND(A1767="Colorectal Cancer Screening", E1767="Total Expenditure ($USD per 100,000 patients)"),
SUMIFS(COL!$F:$F,COL!$A:$A,C1767,COL!$G:$G,D1767),
IF(AND(A1767="Cervical Cancer Screening", E1767="Total Expenditure ($USD per 100,000 patients)"),
SUMIFS(CERV!$F:$F,CERV!$A:$A,C1767,CERV!$G:$G,D1767),
SUMIFS(CANSCRN!$F:$F,CANSCRN!$A:$A,C1767,CANSCRN!$G:$G,D1767))))))))))))</f>
        <v>28682.17054263566</v>
      </c>
    </row>
    <row r="1768" spans="1:6" x14ac:dyDescent="0.2">
      <c r="A1768" s="24" t="s">
        <v>107</v>
      </c>
      <c r="B1768" s="24" t="s">
        <v>101</v>
      </c>
      <c r="C1768" s="24" t="s">
        <v>37</v>
      </c>
      <c r="D1768" s="24">
        <v>2015</v>
      </c>
      <c r="E1768" s="24" t="s">
        <v>102</v>
      </c>
      <c r="F1768">
        <f>IF(AND(A1768="PSA Testing", E1768= "Utilization Rate (per 100,000 patients)"),
SUMIFS(PSA!$D:$D,PSA!$A:$A,C1768,PSA!$G:$G,D1768),
IF(AND(A1768="Colorectal Cancer Screening", E1768="Utilization Rate (per 100,000 patients)"),
SUMIFS(COL!$D:$D,COL!$A:$A,C1768,COL!$G:$G, D1768),
IF(AND(A1768="Cervical Cancer Screening", E1768="Utilization Rate (per 100,000 patients)"),
SUMIFS(CERV!$D:$D,CERV!$A:$A,C1768,CERV!$G:$G,D1768),
IF(AND(A1768="Cancer Screening for CKD patients", E1768="Utilization Rate (per 100,000 patients)"),
SUMIFS(CANSCRN!$D:$D,CANSCRN!$A:$A,C1768,CANSCRN!$G:$G,D1768),
IF(AND(A1768="PSA Testing", E1768="Cost per service ($USD)"),
SUMIFS(PSA!$E:$E,PSA!$A:$A,C1768,PSA!$G:$G,D1768),
IF(AND(A1768="Colorectal Cancer Screening", E1768="Cost per service ($USD)"),
SUMIFS(COL!$E:$E,COL!$A:$A,C1768,COL!$G:$G,D1768),
IF(AND(A1768="Cervical Cancer Screening", E1768="Cost per service ($USD)"),
SUMIFS(CERV!$E:$E,CERV!$A:$A,C1768,CERV!$G:$G,D1768),
IF(AND(A1768="Cancer Screening for CKD patients", E1768="Cost per service ($USD)"),
SUMIFS(CANSCRN!$E:$E,CANSCRN!$A:$A,C1768,CANSCRN!$G:$G,D1768),
IF(AND(A1768="PSA Testing", E1768="Total Expenditure ($USD per 100,000 patients)"),
SUMIFS(PSA!$F:$F,PSA!$A:$A,C1768,PSA!$G:$G,D1768),
IF(AND(A1768="Colorectal Cancer Screening", E1768="Total Expenditure ($USD per 100,000 patients)"),
SUMIFS(COL!$F:$F,COL!$A:$A,C1768,COL!$G:$G,D1768),
IF(AND(A1768="Cervical Cancer Screening", E1768="Total Expenditure ($USD per 100,000 patients)"),
SUMIFS(CERV!$F:$F,CERV!$A:$A,C1768,CERV!$G:$G,D1768),
SUMIFS(CANSCRN!$F:$F,CANSCRN!$A:$A,C1768,CANSCRN!$G:$G,D1768))))))))))))</f>
        <v>28318.58407079646</v>
      </c>
    </row>
    <row r="1769" spans="1:6" x14ac:dyDescent="0.2">
      <c r="A1769" s="24" t="s">
        <v>107</v>
      </c>
      <c r="B1769" s="24" t="s">
        <v>101</v>
      </c>
      <c r="C1769" s="24" t="s">
        <v>37</v>
      </c>
      <c r="D1769" s="24">
        <v>2016</v>
      </c>
      <c r="E1769" s="24" t="s">
        <v>102</v>
      </c>
      <c r="F1769">
        <f>IF(AND(A1769="PSA Testing", E1769= "Utilization Rate (per 100,000 patients)"),
SUMIFS(PSA!$D:$D,PSA!$A:$A,C1769,PSA!$G:$G,D1769),
IF(AND(A1769="Colorectal Cancer Screening", E1769="Utilization Rate (per 100,000 patients)"),
SUMIFS(COL!$D:$D,COL!$A:$A,C1769,COL!$G:$G, D1769),
IF(AND(A1769="Cervical Cancer Screening", E1769="Utilization Rate (per 100,000 patients)"),
SUMIFS(CERV!$D:$D,CERV!$A:$A,C1769,CERV!$G:$G,D1769),
IF(AND(A1769="Cancer Screening for CKD patients", E1769="Utilization Rate (per 100,000 patients)"),
SUMIFS(CANSCRN!$D:$D,CANSCRN!$A:$A,C1769,CANSCRN!$G:$G,D1769),
IF(AND(A1769="PSA Testing", E1769="Cost per service ($USD)"),
SUMIFS(PSA!$E:$E,PSA!$A:$A,C1769,PSA!$G:$G,D1769),
IF(AND(A1769="Colorectal Cancer Screening", E1769="Cost per service ($USD)"),
SUMIFS(COL!$E:$E,COL!$A:$A,C1769,COL!$G:$G,D1769),
IF(AND(A1769="Cervical Cancer Screening", E1769="Cost per service ($USD)"),
SUMIFS(CERV!$E:$E,CERV!$A:$A,C1769,CERV!$G:$G,D1769),
IF(AND(A1769="Cancer Screening for CKD patients", E1769="Cost per service ($USD)"),
SUMIFS(CANSCRN!$E:$E,CANSCRN!$A:$A,C1769,CANSCRN!$G:$G,D1769),
IF(AND(A1769="PSA Testing", E1769="Total Expenditure ($USD per 100,000 patients)"),
SUMIFS(PSA!$F:$F,PSA!$A:$A,C1769,PSA!$G:$G,D1769),
IF(AND(A1769="Colorectal Cancer Screening", E1769="Total Expenditure ($USD per 100,000 patients)"),
SUMIFS(COL!$F:$F,COL!$A:$A,C1769,COL!$G:$G,D1769),
IF(AND(A1769="Cervical Cancer Screening", E1769="Total Expenditure ($USD per 100,000 patients)"),
SUMIFS(CERV!$F:$F,CERV!$A:$A,C1769,CERV!$G:$G,D1769),
SUMIFS(CANSCRN!$F:$F,CANSCRN!$A:$A,C1769,CANSCRN!$G:$G,D1769))))))))))))</f>
        <v>32098.765432098764</v>
      </c>
    </row>
    <row r="1770" spans="1:6" x14ac:dyDescent="0.2">
      <c r="A1770" s="24" t="s">
        <v>107</v>
      </c>
      <c r="B1770" s="24" t="s">
        <v>101</v>
      </c>
      <c r="C1770" s="24" t="s">
        <v>37</v>
      </c>
      <c r="D1770" s="24">
        <v>2017</v>
      </c>
      <c r="E1770" s="24" t="s">
        <v>102</v>
      </c>
      <c r="F1770">
        <f>IF(AND(A1770="PSA Testing", E1770= "Utilization Rate (per 100,000 patients)"),
SUMIFS(PSA!$D:$D,PSA!$A:$A,C1770,PSA!$G:$G,D1770),
IF(AND(A1770="Colorectal Cancer Screening", E1770="Utilization Rate (per 100,000 patients)"),
SUMIFS(COL!$D:$D,COL!$A:$A,C1770,COL!$G:$G, D1770),
IF(AND(A1770="Cervical Cancer Screening", E1770="Utilization Rate (per 100,000 patients)"),
SUMIFS(CERV!$D:$D,CERV!$A:$A,C1770,CERV!$G:$G,D1770),
IF(AND(A1770="Cancer Screening for CKD patients", E1770="Utilization Rate (per 100,000 patients)"),
SUMIFS(CANSCRN!$D:$D,CANSCRN!$A:$A,C1770,CANSCRN!$G:$G,D1770),
IF(AND(A1770="PSA Testing", E1770="Cost per service ($USD)"),
SUMIFS(PSA!$E:$E,PSA!$A:$A,C1770,PSA!$G:$G,D1770),
IF(AND(A1770="Colorectal Cancer Screening", E1770="Cost per service ($USD)"),
SUMIFS(COL!$E:$E,COL!$A:$A,C1770,COL!$G:$G,D1770),
IF(AND(A1770="Cervical Cancer Screening", E1770="Cost per service ($USD)"),
SUMIFS(CERV!$E:$E,CERV!$A:$A,C1770,CERV!$G:$G,D1770),
IF(AND(A1770="Cancer Screening for CKD patients", E1770="Cost per service ($USD)"),
SUMIFS(CANSCRN!$E:$E,CANSCRN!$A:$A,C1770,CANSCRN!$G:$G,D1770),
IF(AND(A1770="PSA Testing", E1770="Total Expenditure ($USD per 100,000 patients)"),
SUMIFS(PSA!$F:$F,PSA!$A:$A,C1770,PSA!$G:$G,D1770),
IF(AND(A1770="Colorectal Cancer Screening", E1770="Total Expenditure ($USD per 100,000 patients)"),
SUMIFS(COL!$F:$F,COL!$A:$A,C1770,COL!$G:$G,D1770),
IF(AND(A1770="Cervical Cancer Screening", E1770="Total Expenditure ($USD per 100,000 patients)"),
SUMIFS(CERV!$F:$F,CERV!$A:$A,C1770,CERV!$G:$G,D1770),
SUMIFS(CANSCRN!$F:$F,CANSCRN!$A:$A,C1770,CANSCRN!$G:$G,D1770))))))))))))</f>
        <v>19130.434782608696</v>
      </c>
    </row>
    <row r="1771" spans="1:6" x14ac:dyDescent="0.2">
      <c r="A1771" s="24" t="s">
        <v>107</v>
      </c>
      <c r="B1771" s="24" t="s">
        <v>101</v>
      </c>
      <c r="C1771" s="24" t="s">
        <v>37</v>
      </c>
      <c r="D1771" s="24">
        <v>2018</v>
      </c>
      <c r="E1771" s="24" t="s">
        <v>102</v>
      </c>
      <c r="F1771">
        <f>IF(AND(A1771="PSA Testing", E1771= "Utilization Rate (per 100,000 patients)"),
SUMIFS(PSA!$D:$D,PSA!$A:$A,C1771,PSA!$G:$G,D1771),
IF(AND(A1771="Colorectal Cancer Screening", E1771="Utilization Rate (per 100,000 patients)"),
SUMIFS(COL!$D:$D,COL!$A:$A,C1771,COL!$G:$G, D1771),
IF(AND(A1771="Cervical Cancer Screening", E1771="Utilization Rate (per 100,000 patients)"),
SUMIFS(CERV!$D:$D,CERV!$A:$A,C1771,CERV!$G:$G,D1771),
IF(AND(A1771="Cancer Screening for CKD patients", E1771="Utilization Rate (per 100,000 patients)"),
SUMIFS(CANSCRN!$D:$D,CANSCRN!$A:$A,C1771,CANSCRN!$G:$G,D1771),
IF(AND(A1771="PSA Testing", E1771="Cost per service ($USD)"),
SUMIFS(PSA!$E:$E,PSA!$A:$A,C1771,PSA!$G:$G,D1771),
IF(AND(A1771="Colorectal Cancer Screening", E1771="Cost per service ($USD)"),
SUMIFS(COL!$E:$E,COL!$A:$A,C1771,COL!$G:$G,D1771),
IF(AND(A1771="Cervical Cancer Screening", E1771="Cost per service ($USD)"),
SUMIFS(CERV!$E:$E,CERV!$A:$A,C1771,CERV!$G:$G,D1771),
IF(AND(A1771="Cancer Screening for CKD patients", E1771="Cost per service ($USD)"),
SUMIFS(CANSCRN!$E:$E,CANSCRN!$A:$A,C1771,CANSCRN!$G:$G,D1771),
IF(AND(A1771="PSA Testing", E1771="Total Expenditure ($USD per 100,000 patients)"),
SUMIFS(PSA!$F:$F,PSA!$A:$A,C1771,PSA!$G:$G,D1771),
IF(AND(A1771="Colorectal Cancer Screening", E1771="Total Expenditure ($USD per 100,000 patients)"),
SUMIFS(COL!$F:$F,COL!$A:$A,C1771,COL!$G:$G,D1771),
IF(AND(A1771="Cervical Cancer Screening", E1771="Total Expenditure ($USD per 100,000 patients)"),
SUMIFS(CERV!$F:$F,CERV!$A:$A,C1771,CERV!$G:$G,D1771),
SUMIFS(CANSCRN!$F:$F,CANSCRN!$A:$A,C1771,CANSCRN!$G:$G,D1771))))))))))))</f>
        <v>16513.761467889908</v>
      </c>
    </row>
    <row r="1772" spans="1:6" x14ac:dyDescent="0.2">
      <c r="A1772" s="24" t="s">
        <v>107</v>
      </c>
      <c r="B1772" s="24" t="s">
        <v>101</v>
      </c>
      <c r="C1772" s="24" t="s">
        <v>37</v>
      </c>
      <c r="D1772" s="24">
        <v>2019</v>
      </c>
      <c r="E1772" s="24" t="s">
        <v>102</v>
      </c>
      <c r="F1772">
        <f>IF(AND(A1772="PSA Testing", E1772= "Utilization Rate (per 100,000 patients)"),
SUMIFS(PSA!$D:$D,PSA!$A:$A,C1772,PSA!$G:$G,D1772),
IF(AND(A1772="Colorectal Cancer Screening", E1772="Utilization Rate (per 100,000 patients)"),
SUMIFS(COL!$D:$D,COL!$A:$A,C1772,COL!$G:$G, D1772),
IF(AND(A1772="Cervical Cancer Screening", E1772="Utilization Rate (per 100,000 patients)"),
SUMIFS(CERV!$D:$D,CERV!$A:$A,C1772,CERV!$G:$G,D1772),
IF(AND(A1772="Cancer Screening for CKD patients", E1772="Utilization Rate (per 100,000 patients)"),
SUMIFS(CANSCRN!$D:$D,CANSCRN!$A:$A,C1772,CANSCRN!$G:$G,D1772),
IF(AND(A1772="PSA Testing", E1772="Cost per service ($USD)"),
SUMIFS(PSA!$E:$E,PSA!$A:$A,C1772,PSA!$G:$G,D1772),
IF(AND(A1772="Colorectal Cancer Screening", E1772="Cost per service ($USD)"),
SUMIFS(COL!$E:$E,COL!$A:$A,C1772,COL!$G:$G,D1772),
IF(AND(A1772="Cervical Cancer Screening", E1772="Cost per service ($USD)"),
SUMIFS(CERV!$E:$E,CERV!$A:$A,C1772,CERV!$G:$G,D1772),
IF(AND(A1772="Cancer Screening for CKD patients", E1772="Cost per service ($USD)"),
SUMIFS(CANSCRN!$E:$E,CANSCRN!$A:$A,C1772,CANSCRN!$G:$G,D1772),
IF(AND(A1772="PSA Testing", E1772="Total Expenditure ($USD per 100,000 patients)"),
SUMIFS(PSA!$F:$F,PSA!$A:$A,C1772,PSA!$G:$G,D1772),
IF(AND(A1772="Colorectal Cancer Screening", E1772="Total Expenditure ($USD per 100,000 patients)"),
SUMIFS(COL!$F:$F,COL!$A:$A,C1772,COL!$G:$G,D1772),
IF(AND(A1772="Cervical Cancer Screening", E1772="Total Expenditure ($USD per 100,000 patients)"),
SUMIFS(CERV!$F:$F,CERV!$A:$A,C1772,CERV!$G:$G,D1772),
SUMIFS(CANSCRN!$F:$F,CANSCRN!$A:$A,C1772,CANSCRN!$G:$G,D1772))))))))))))</f>
        <v>26627.218934911245</v>
      </c>
    </row>
    <row r="1773" spans="1:6" x14ac:dyDescent="0.2">
      <c r="A1773" s="24" t="s">
        <v>107</v>
      </c>
      <c r="B1773" s="24" t="s">
        <v>101</v>
      </c>
      <c r="C1773" s="24" t="s">
        <v>38</v>
      </c>
      <c r="D1773" s="24">
        <v>2009</v>
      </c>
      <c r="E1773" s="24" t="s">
        <v>102</v>
      </c>
      <c r="F1773">
        <f>IF(AND(A1773="PSA Testing", E1773= "Utilization Rate (per 100,000 patients)"),
SUMIFS(PSA!$D:$D,PSA!$A:$A,C1773,PSA!$G:$G,D1773),
IF(AND(A1773="Colorectal Cancer Screening", E1773="Utilization Rate (per 100,000 patients)"),
SUMIFS(COL!$D:$D,COL!$A:$A,C1773,COL!$G:$G, D1773),
IF(AND(A1773="Cervical Cancer Screening", E1773="Utilization Rate (per 100,000 patients)"),
SUMIFS(CERV!$D:$D,CERV!$A:$A,C1773,CERV!$G:$G,D1773),
IF(AND(A1773="Cancer Screening for CKD patients", E1773="Utilization Rate (per 100,000 patients)"),
SUMIFS(CANSCRN!$D:$D,CANSCRN!$A:$A,C1773,CANSCRN!$G:$G,D1773),
IF(AND(A1773="PSA Testing", E1773="Cost per service ($USD)"),
SUMIFS(PSA!$E:$E,PSA!$A:$A,C1773,PSA!$G:$G,D1773),
IF(AND(A1773="Colorectal Cancer Screening", E1773="Cost per service ($USD)"),
SUMIFS(COL!$E:$E,COL!$A:$A,C1773,COL!$G:$G,D1773),
IF(AND(A1773="Cervical Cancer Screening", E1773="Cost per service ($USD)"),
SUMIFS(CERV!$E:$E,CERV!$A:$A,C1773,CERV!$G:$G,D1773),
IF(AND(A1773="Cancer Screening for CKD patients", E1773="Cost per service ($USD)"),
SUMIFS(CANSCRN!$E:$E,CANSCRN!$A:$A,C1773,CANSCRN!$G:$G,D1773),
IF(AND(A1773="PSA Testing", E1773="Total Expenditure ($USD per 100,000 patients)"),
SUMIFS(PSA!$F:$F,PSA!$A:$A,C1773,PSA!$G:$G,D1773),
IF(AND(A1773="Colorectal Cancer Screening", E1773="Total Expenditure ($USD per 100,000 patients)"),
SUMIFS(COL!$F:$F,COL!$A:$A,C1773,COL!$G:$G,D1773),
IF(AND(A1773="Cervical Cancer Screening", E1773="Total Expenditure ($USD per 100,000 patients)"),
SUMIFS(CERV!$F:$F,CERV!$A:$A,C1773,CERV!$G:$G,D1773),
SUMIFS(CANSCRN!$F:$F,CANSCRN!$A:$A,C1773,CANSCRN!$G:$G,D1773))))))))))))</f>
        <v>42424.242424242424</v>
      </c>
    </row>
    <row r="1774" spans="1:6" x14ac:dyDescent="0.2">
      <c r="A1774" s="24" t="s">
        <v>107</v>
      </c>
      <c r="B1774" s="24" t="s">
        <v>101</v>
      </c>
      <c r="C1774" s="24" t="s">
        <v>38</v>
      </c>
      <c r="D1774" s="24">
        <v>2010</v>
      </c>
      <c r="E1774" s="24" t="s">
        <v>102</v>
      </c>
      <c r="F1774">
        <f>IF(AND(A1774="PSA Testing", E1774= "Utilization Rate (per 100,000 patients)"),
SUMIFS(PSA!$D:$D,PSA!$A:$A,C1774,PSA!$G:$G,D1774),
IF(AND(A1774="Colorectal Cancer Screening", E1774="Utilization Rate (per 100,000 patients)"),
SUMIFS(COL!$D:$D,COL!$A:$A,C1774,COL!$G:$G, D1774),
IF(AND(A1774="Cervical Cancer Screening", E1774="Utilization Rate (per 100,000 patients)"),
SUMIFS(CERV!$D:$D,CERV!$A:$A,C1774,CERV!$G:$G,D1774),
IF(AND(A1774="Cancer Screening for CKD patients", E1774="Utilization Rate (per 100,000 patients)"),
SUMIFS(CANSCRN!$D:$D,CANSCRN!$A:$A,C1774,CANSCRN!$G:$G,D1774),
IF(AND(A1774="PSA Testing", E1774="Cost per service ($USD)"),
SUMIFS(PSA!$E:$E,PSA!$A:$A,C1774,PSA!$G:$G,D1774),
IF(AND(A1774="Colorectal Cancer Screening", E1774="Cost per service ($USD)"),
SUMIFS(COL!$E:$E,COL!$A:$A,C1774,COL!$G:$G,D1774),
IF(AND(A1774="Cervical Cancer Screening", E1774="Cost per service ($USD)"),
SUMIFS(CERV!$E:$E,CERV!$A:$A,C1774,CERV!$G:$G,D1774),
IF(AND(A1774="Cancer Screening for CKD patients", E1774="Cost per service ($USD)"),
SUMIFS(CANSCRN!$E:$E,CANSCRN!$A:$A,C1774,CANSCRN!$G:$G,D1774),
IF(AND(A1774="PSA Testing", E1774="Total Expenditure ($USD per 100,000 patients)"),
SUMIFS(PSA!$F:$F,PSA!$A:$A,C1774,PSA!$G:$G,D1774),
IF(AND(A1774="Colorectal Cancer Screening", E1774="Total Expenditure ($USD per 100,000 patients)"),
SUMIFS(COL!$F:$F,COL!$A:$A,C1774,COL!$G:$G,D1774),
IF(AND(A1774="Cervical Cancer Screening", E1774="Total Expenditure ($USD per 100,000 patients)"),
SUMIFS(CERV!$F:$F,CERV!$A:$A,C1774,CERV!$G:$G,D1774),
SUMIFS(CANSCRN!$F:$F,CANSCRN!$A:$A,C1774,CANSCRN!$G:$G,D1774))))))))))))</f>
        <v>30769.23076923077</v>
      </c>
    </row>
    <row r="1775" spans="1:6" x14ac:dyDescent="0.2">
      <c r="A1775" s="24" t="s">
        <v>107</v>
      </c>
      <c r="B1775" s="24" t="s">
        <v>101</v>
      </c>
      <c r="C1775" s="24" t="s">
        <v>38</v>
      </c>
      <c r="D1775" s="24">
        <v>2011</v>
      </c>
      <c r="E1775" s="24" t="s">
        <v>102</v>
      </c>
      <c r="F1775">
        <f>IF(AND(A1775="PSA Testing", E1775= "Utilization Rate (per 100,000 patients)"),
SUMIFS(PSA!$D:$D,PSA!$A:$A,C1775,PSA!$G:$G,D1775),
IF(AND(A1775="Colorectal Cancer Screening", E1775="Utilization Rate (per 100,000 patients)"),
SUMIFS(COL!$D:$D,COL!$A:$A,C1775,COL!$G:$G, D1775),
IF(AND(A1775="Cervical Cancer Screening", E1775="Utilization Rate (per 100,000 patients)"),
SUMIFS(CERV!$D:$D,CERV!$A:$A,C1775,CERV!$G:$G,D1775),
IF(AND(A1775="Cancer Screening for CKD patients", E1775="Utilization Rate (per 100,000 patients)"),
SUMIFS(CANSCRN!$D:$D,CANSCRN!$A:$A,C1775,CANSCRN!$G:$G,D1775),
IF(AND(A1775="PSA Testing", E1775="Cost per service ($USD)"),
SUMIFS(PSA!$E:$E,PSA!$A:$A,C1775,PSA!$G:$G,D1775),
IF(AND(A1775="Colorectal Cancer Screening", E1775="Cost per service ($USD)"),
SUMIFS(COL!$E:$E,COL!$A:$A,C1775,COL!$G:$G,D1775),
IF(AND(A1775="Cervical Cancer Screening", E1775="Cost per service ($USD)"),
SUMIFS(CERV!$E:$E,CERV!$A:$A,C1775,CERV!$G:$G,D1775),
IF(AND(A1775="Cancer Screening for CKD patients", E1775="Cost per service ($USD)"),
SUMIFS(CANSCRN!$E:$E,CANSCRN!$A:$A,C1775,CANSCRN!$G:$G,D1775),
IF(AND(A1775="PSA Testing", E1775="Total Expenditure ($USD per 100,000 patients)"),
SUMIFS(PSA!$F:$F,PSA!$A:$A,C1775,PSA!$G:$G,D1775),
IF(AND(A1775="Colorectal Cancer Screening", E1775="Total Expenditure ($USD per 100,000 patients)"),
SUMIFS(COL!$F:$F,COL!$A:$A,C1775,COL!$G:$G,D1775),
IF(AND(A1775="Cervical Cancer Screening", E1775="Total Expenditure ($USD per 100,000 patients)"),
SUMIFS(CERV!$F:$F,CERV!$A:$A,C1775,CERV!$G:$G,D1775),
SUMIFS(CANSCRN!$F:$F,CANSCRN!$A:$A,C1775,CANSCRN!$G:$G,D1775))))))))))))</f>
        <v>25490.196078431371</v>
      </c>
    </row>
    <row r="1776" spans="1:6" x14ac:dyDescent="0.2">
      <c r="A1776" s="24" t="s">
        <v>107</v>
      </c>
      <c r="B1776" s="24" t="s">
        <v>101</v>
      </c>
      <c r="C1776" s="24" t="s">
        <v>38</v>
      </c>
      <c r="D1776" s="24">
        <v>2012</v>
      </c>
      <c r="E1776" s="24" t="s">
        <v>102</v>
      </c>
      <c r="F1776">
        <f>IF(AND(A1776="PSA Testing", E1776= "Utilization Rate (per 100,000 patients)"),
SUMIFS(PSA!$D:$D,PSA!$A:$A,C1776,PSA!$G:$G,D1776),
IF(AND(A1776="Colorectal Cancer Screening", E1776="Utilization Rate (per 100,000 patients)"),
SUMIFS(COL!$D:$D,COL!$A:$A,C1776,COL!$G:$G, D1776),
IF(AND(A1776="Cervical Cancer Screening", E1776="Utilization Rate (per 100,000 patients)"),
SUMIFS(CERV!$D:$D,CERV!$A:$A,C1776,CERV!$G:$G,D1776),
IF(AND(A1776="Cancer Screening for CKD patients", E1776="Utilization Rate (per 100,000 patients)"),
SUMIFS(CANSCRN!$D:$D,CANSCRN!$A:$A,C1776,CANSCRN!$G:$G,D1776),
IF(AND(A1776="PSA Testing", E1776="Cost per service ($USD)"),
SUMIFS(PSA!$E:$E,PSA!$A:$A,C1776,PSA!$G:$G,D1776),
IF(AND(A1776="Colorectal Cancer Screening", E1776="Cost per service ($USD)"),
SUMIFS(COL!$E:$E,COL!$A:$A,C1776,COL!$G:$G,D1776),
IF(AND(A1776="Cervical Cancer Screening", E1776="Cost per service ($USD)"),
SUMIFS(CERV!$E:$E,CERV!$A:$A,C1776,CERV!$G:$G,D1776),
IF(AND(A1776="Cancer Screening for CKD patients", E1776="Cost per service ($USD)"),
SUMIFS(CANSCRN!$E:$E,CANSCRN!$A:$A,C1776,CANSCRN!$G:$G,D1776),
IF(AND(A1776="PSA Testing", E1776="Total Expenditure ($USD per 100,000 patients)"),
SUMIFS(PSA!$F:$F,PSA!$A:$A,C1776,PSA!$G:$G,D1776),
IF(AND(A1776="Colorectal Cancer Screening", E1776="Total Expenditure ($USD per 100,000 patients)"),
SUMIFS(COL!$F:$F,COL!$A:$A,C1776,COL!$G:$G,D1776),
IF(AND(A1776="Cervical Cancer Screening", E1776="Total Expenditure ($USD per 100,000 patients)"),
SUMIFS(CERV!$F:$F,CERV!$A:$A,C1776,CERV!$G:$G,D1776),
SUMIFS(CANSCRN!$F:$F,CANSCRN!$A:$A,C1776,CANSCRN!$G:$G,D1776))))))))))))</f>
        <v>0</v>
      </c>
    </row>
    <row r="1777" spans="1:6" x14ac:dyDescent="0.2">
      <c r="A1777" s="24" t="s">
        <v>107</v>
      </c>
      <c r="B1777" s="24" t="s">
        <v>101</v>
      </c>
      <c r="C1777" s="24" t="s">
        <v>38</v>
      </c>
      <c r="D1777" s="24">
        <v>2013</v>
      </c>
      <c r="E1777" s="24" t="s">
        <v>102</v>
      </c>
      <c r="F1777">
        <f>IF(AND(A1777="PSA Testing", E1777= "Utilization Rate (per 100,000 patients)"),
SUMIFS(PSA!$D:$D,PSA!$A:$A,C1777,PSA!$G:$G,D1777),
IF(AND(A1777="Colorectal Cancer Screening", E1777="Utilization Rate (per 100,000 patients)"),
SUMIFS(COL!$D:$D,COL!$A:$A,C1777,COL!$G:$G, D1777),
IF(AND(A1777="Cervical Cancer Screening", E1777="Utilization Rate (per 100,000 patients)"),
SUMIFS(CERV!$D:$D,CERV!$A:$A,C1777,CERV!$G:$G,D1777),
IF(AND(A1777="Cancer Screening for CKD patients", E1777="Utilization Rate (per 100,000 patients)"),
SUMIFS(CANSCRN!$D:$D,CANSCRN!$A:$A,C1777,CANSCRN!$G:$G,D1777),
IF(AND(A1777="PSA Testing", E1777="Cost per service ($USD)"),
SUMIFS(PSA!$E:$E,PSA!$A:$A,C1777,PSA!$G:$G,D1777),
IF(AND(A1777="Colorectal Cancer Screening", E1777="Cost per service ($USD)"),
SUMIFS(COL!$E:$E,COL!$A:$A,C1777,COL!$G:$G,D1777),
IF(AND(A1777="Cervical Cancer Screening", E1777="Cost per service ($USD)"),
SUMIFS(CERV!$E:$E,CERV!$A:$A,C1777,CERV!$G:$G,D1777),
IF(AND(A1777="Cancer Screening for CKD patients", E1777="Cost per service ($USD)"),
SUMIFS(CANSCRN!$E:$E,CANSCRN!$A:$A,C1777,CANSCRN!$G:$G,D1777),
IF(AND(A1777="PSA Testing", E1777="Total Expenditure ($USD per 100,000 patients)"),
SUMIFS(PSA!$F:$F,PSA!$A:$A,C1777,PSA!$G:$G,D1777),
IF(AND(A1777="Colorectal Cancer Screening", E1777="Total Expenditure ($USD per 100,000 patients)"),
SUMIFS(COL!$F:$F,COL!$A:$A,C1777,COL!$G:$G,D1777),
IF(AND(A1777="Cervical Cancer Screening", E1777="Total Expenditure ($USD per 100,000 patients)"),
SUMIFS(CERV!$F:$F,CERV!$A:$A,C1777,CERV!$G:$G,D1777),
SUMIFS(CANSCRN!$F:$F,CANSCRN!$A:$A,C1777,CANSCRN!$G:$G,D1777))))))))))))</f>
        <v>0</v>
      </c>
    </row>
    <row r="1778" spans="1:6" x14ac:dyDescent="0.2">
      <c r="A1778" s="24" t="s">
        <v>107</v>
      </c>
      <c r="B1778" s="24" t="s">
        <v>101</v>
      </c>
      <c r="C1778" s="24" t="s">
        <v>38</v>
      </c>
      <c r="D1778" s="24">
        <v>2014</v>
      </c>
      <c r="E1778" s="24" t="s">
        <v>102</v>
      </c>
      <c r="F1778">
        <f>IF(AND(A1778="PSA Testing", E1778= "Utilization Rate (per 100,000 patients)"),
SUMIFS(PSA!$D:$D,PSA!$A:$A,C1778,PSA!$G:$G,D1778),
IF(AND(A1778="Colorectal Cancer Screening", E1778="Utilization Rate (per 100,000 patients)"),
SUMIFS(COL!$D:$D,COL!$A:$A,C1778,COL!$G:$G, D1778),
IF(AND(A1778="Cervical Cancer Screening", E1778="Utilization Rate (per 100,000 patients)"),
SUMIFS(CERV!$D:$D,CERV!$A:$A,C1778,CERV!$G:$G,D1778),
IF(AND(A1778="Cancer Screening for CKD patients", E1778="Utilization Rate (per 100,000 patients)"),
SUMIFS(CANSCRN!$D:$D,CANSCRN!$A:$A,C1778,CANSCRN!$G:$G,D1778),
IF(AND(A1778="PSA Testing", E1778="Cost per service ($USD)"),
SUMIFS(PSA!$E:$E,PSA!$A:$A,C1778,PSA!$G:$G,D1778),
IF(AND(A1778="Colorectal Cancer Screening", E1778="Cost per service ($USD)"),
SUMIFS(COL!$E:$E,COL!$A:$A,C1778,COL!$G:$G,D1778),
IF(AND(A1778="Cervical Cancer Screening", E1778="Cost per service ($USD)"),
SUMIFS(CERV!$E:$E,CERV!$A:$A,C1778,CERV!$G:$G,D1778),
IF(AND(A1778="Cancer Screening for CKD patients", E1778="Cost per service ($USD)"),
SUMIFS(CANSCRN!$E:$E,CANSCRN!$A:$A,C1778,CANSCRN!$G:$G,D1778),
IF(AND(A1778="PSA Testing", E1778="Total Expenditure ($USD per 100,000 patients)"),
SUMIFS(PSA!$F:$F,PSA!$A:$A,C1778,PSA!$G:$G,D1778),
IF(AND(A1778="Colorectal Cancer Screening", E1778="Total Expenditure ($USD per 100,000 patients)"),
SUMIFS(COL!$F:$F,COL!$A:$A,C1778,COL!$G:$G,D1778),
IF(AND(A1778="Cervical Cancer Screening", E1778="Total Expenditure ($USD per 100,000 patients)"),
SUMIFS(CERV!$F:$F,CERV!$A:$A,C1778,CERV!$G:$G,D1778),
SUMIFS(CANSCRN!$F:$F,CANSCRN!$A:$A,C1778,CANSCRN!$G:$G,D1778))))))))))))</f>
        <v>0</v>
      </c>
    </row>
    <row r="1779" spans="1:6" x14ac:dyDescent="0.2">
      <c r="A1779" s="24" t="s">
        <v>107</v>
      </c>
      <c r="B1779" s="24" t="s">
        <v>101</v>
      </c>
      <c r="C1779" s="24" t="s">
        <v>38</v>
      </c>
      <c r="D1779" s="24">
        <v>2015</v>
      </c>
      <c r="E1779" s="24" t="s">
        <v>102</v>
      </c>
      <c r="F1779">
        <f>IF(AND(A1779="PSA Testing", E1779= "Utilization Rate (per 100,000 patients)"),
SUMIFS(PSA!$D:$D,PSA!$A:$A,C1779,PSA!$G:$G,D1779),
IF(AND(A1779="Colorectal Cancer Screening", E1779="Utilization Rate (per 100,000 patients)"),
SUMIFS(COL!$D:$D,COL!$A:$A,C1779,COL!$G:$G, D1779),
IF(AND(A1779="Cervical Cancer Screening", E1779="Utilization Rate (per 100,000 patients)"),
SUMIFS(CERV!$D:$D,CERV!$A:$A,C1779,CERV!$G:$G,D1779),
IF(AND(A1779="Cancer Screening for CKD patients", E1779="Utilization Rate (per 100,000 patients)"),
SUMIFS(CANSCRN!$D:$D,CANSCRN!$A:$A,C1779,CANSCRN!$G:$G,D1779),
IF(AND(A1779="PSA Testing", E1779="Cost per service ($USD)"),
SUMIFS(PSA!$E:$E,PSA!$A:$A,C1779,PSA!$G:$G,D1779),
IF(AND(A1779="Colorectal Cancer Screening", E1779="Cost per service ($USD)"),
SUMIFS(COL!$E:$E,COL!$A:$A,C1779,COL!$G:$G,D1779),
IF(AND(A1779="Cervical Cancer Screening", E1779="Cost per service ($USD)"),
SUMIFS(CERV!$E:$E,CERV!$A:$A,C1779,CERV!$G:$G,D1779),
IF(AND(A1779="Cancer Screening for CKD patients", E1779="Cost per service ($USD)"),
SUMIFS(CANSCRN!$E:$E,CANSCRN!$A:$A,C1779,CANSCRN!$G:$G,D1779),
IF(AND(A1779="PSA Testing", E1779="Total Expenditure ($USD per 100,000 patients)"),
SUMIFS(PSA!$F:$F,PSA!$A:$A,C1779,PSA!$G:$G,D1779),
IF(AND(A1779="Colorectal Cancer Screening", E1779="Total Expenditure ($USD per 100,000 patients)"),
SUMIFS(COL!$F:$F,COL!$A:$A,C1779,COL!$G:$G,D1779),
IF(AND(A1779="Cervical Cancer Screening", E1779="Total Expenditure ($USD per 100,000 patients)"),
SUMIFS(CERV!$F:$F,CERV!$A:$A,C1779,CERV!$G:$G,D1779),
SUMIFS(CANSCRN!$F:$F,CANSCRN!$A:$A,C1779,CANSCRN!$G:$G,D1779))))))))))))</f>
        <v>0</v>
      </c>
    </row>
    <row r="1780" spans="1:6" x14ac:dyDescent="0.2">
      <c r="A1780" s="24" t="s">
        <v>107</v>
      </c>
      <c r="B1780" s="24" t="s">
        <v>101</v>
      </c>
      <c r="C1780" s="24" t="s">
        <v>38</v>
      </c>
      <c r="D1780" s="24">
        <v>2016</v>
      </c>
      <c r="E1780" s="24" t="s">
        <v>102</v>
      </c>
      <c r="F1780">
        <f>IF(AND(A1780="PSA Testing", E1780= "Utilization Rate (per 100,000 patients)"),
SUMIFS(PSA!$D:$D,PSA!$A:$A,C1780,PSA!$G:$G,D1780),
IF(AND(A1780="Colorectal Cancer Screening", E1780="Utilization Rate (per 100,000 patients)"),
SUMIFS(COL!$D:$D,COL!$A:$A,C1780,COL!$G:$G, D1780),
IF(AND(A1780="Cervical Cancer Screening", E1780="Utilization Rate (per 100,000 patients)"),
SUMIFS(CERV!$D:$D,CERV!$A:$A,C1780,CERV!$G:$G,D1780),
IF(AND(A1780="Cancer Screening for CKD patients", E1780="Utilization Rate (per 100,000 patients)"),
SUMIFS(CANSCRN!$D:$D,CANSCRN!$A:$A,C1780,CANSCRN!$G:$G,D1780),
IF(AND(A1780="PSA Testing", E1780="Cost per service ($USD)"),
SUMIFS(PSA!$E:$E,PSA!$A:$A,C1780,PSA!$G:$G,D1780),
IF(AND(A1780="Colorectal Cancer Screening", E1780="Cost per service ($USD)"),
SUMIFS(COL!$E:$E,COL!$A:$A,C1780,COL!$G:$G,D1780),
IF(AND(A1780="Cervical Cancer Screening", E1780="Cost per service ($USD)"),
SUMIFS(CERV!$E:$E,CERV!$A:$A,C1780,CERV!$G:$G,D1780),
IF(AND(A1780="Cancer Screening for CKD patients", E1780="Cost per service ($USD)"),
SUMIFS(CANSCRN!$E:$E,CANSCRN!$A:$A,C1780,CANSCRN!$G:$G,D1780),
IF(AND(A1780="PSA Testing", E1780="Total Expenditure ($USD per 100,000 patients)"),
SUMIFS(PSA!$F:$F,PSA!$A:$A,C1780,PSA!$G:$G,D1780),
IF(AND(A1780="Colorectal Cancer Screening", E1780="Total Expenditure ($USD per 100,000 patients)"),
SUMIFS(COL!$F:$F,COL!$A:$A,C1780,COL!$G:$G,D1780),
IF(AND(A1780="Cervical Cancer Screening", E1780="Total Expenditure ($USD per 100,000 patients)"),
SUMIFS(CERV!$F:$F,CERV!$A:$A,C1780,CERV!$G:$G,D1780),
SUMIFS(CANSCRN!$F:$F,CANSCRN!$A:$A,C1780,CANSCRN!$G:$G,D1780))))))))))))</f>
        <v>0</v>
      </c>
    </row>
    <row r="1781" spans="1:6" x14ac:dyDescent="0.2">
      <c r="A1781" s="24" t="s">
        <v>107</v>
      </c>
      <c r="B1781" s="24" t="s">
        <v>101</v>
      </c>
      <c r="C1781" s="24" t="s">
        <v>38</v>
      </c>
      <c r="D1781" s="24">
        <v>2017</v>
      </c>
      <c r="E1781" s="24" t="s">
        <v>102</v>
      </c>
      <c r="F1781">
        <f>IF(AND(A1781="PSA Testing", E1781= "Utilization Rate (per 100,000 patients)"),
SUMIFS(PSA!$D:$D,PSA!$A:$A,C1781,PSA!$G:$G,D1781),
IF(AND(A1781="Colorectal Cancer Screening", E1781="Utilization Rate (per 100,000 patients)"),
SUMIFS(COL!$D:$D,COL!$A:$A,C1781,COL!$G:$G, D1781),
IF(AND(A1781="Cervical Cancer Screening", E1781="Utilization Rate (per 100,000 patients)"),
SUMIFS(CERV!$D:$D,CERV!$A:$A,C1781,CERV!$G:$G,D1781),
IF(AND(A1781="Cancer Screening for CKD patients", E1781="Utilization Rate (per 100,000 patients)"),
SUMIFS(CANSCRN!$D:$D,CANSCRN!$A:$A,C1781,CANSCRN!$G:$G,D1781),
IF(AND(A1781="PSA Testing", E1781="Cost per service ($USD)"),
SUMIFS(PSA!$E:$E,PSA!$A:$A,C1781,PSA!$G:$G,D1781),
IF(AND(A1781="Colorectal Cancer Screening", E1781="Cost per service ($USD)"),
SUMIFS(COL!$E:$E,COL!$A:$A,C1781,COL!$G:$G,D1781),
IF(AND(A1781="Cervical Cancer Screening", E1781="Cost per service ($USD)"),
SUMIFS(CERV!$E:$E,CERV!$A:$A,C1781,CERV!$G:$G,D1781),
IF(AND(A1781="Cancer Screening for CKD patients", E1781="Cost per service ($USD)"),
SUMIFS(CANSCRN!$E:$E,CANSCRN!$A:$A,C1781,CANSCRN!$G:$G,D1781),
IF(AND(A1781="PSA Testing", E1781="Total Expenditure ($USD per 100,000 patients)"),
SUMIFS(PSA!$F:$F,PSA!$A:$A,C1781,PSA!$G:$G,D1781),
IF(AND(A1781="Colorectal Cancer Screening", E1781="Total Expenditure ($USD per 100,000 patients)"),
SUMIFS(COL!$F:$F,COL!$A:$A,C1781,COL!$G:$G,D1781),
IF(AND(A1781="Cervical Cancer Screening", E1781="Total Expenditure ($USD per 100,000 patients)"),
SUMIFS(CERV!$F:$F,CERV!$A:$A,C1781,CERV!$G:$G,D1781),
SUMIFS(CANSCRN!$F:$F,CANSCRN!$A:$A,C1781,CANSCRN!$G:$G,D1781))))))))))))</f>
        <v>0</v>
      </c>
    </row>
    <row r="1782" spans="1:6" x14ac:dyDescent="0.2">
      <c r="A1782" s="24" t="s">
        <v>107</v>
      </c>
      <c r="B1782" s="24" t="s">
        <v>101</v>
      </c>
      <c r="C1782" s="24" t="s">
        <v>38</v>
      </c>
      <c r="D1782" s="24">
        <v>2018</v>
      </c>
      <c r="E1782" s="24" t="s">
        <v>102</v>
      </c>
      <c r="F1782">
        <f>IF(AND(A1782="PSA Testing", E1782= "Utilization Rate (per 100,000 patients)"),
SUMIFS(PSA!$D:$D,PSA!$A:$A,C1782,PSA!$G:$G,D1782),
IF(AND(A1782="Colorectal Cancer Screening", E1782="Utilization Rate (per 100,000 patients)"),
SUMIFS(COL!$D:$D,COL!$A:$A,C1782,COL!$G:$G, D1782),
IF(AND(A1782="Cervical Cancer Screening", E1782="Utilization Rate (per 100,000 patients)"),
SUMIFS(CERV!$D:$D,CERV!$A:$A,C1782,CERV!$G:$G,D1782),
IF(AND(A1782="Cancer Screening for CKD patients", E1782="Utilization Rate (per 100,000 patients)"),
SUMIFS(CANSCRN!$D:$D,CANSCRN!$A:$A,C1782,CANSCRN!$G:$G,D1782),
IF(AND(A1782="PSA Testing", E1782="Cost per service ($USD)"),
SUMIFS(PSA!$E:$E,PSA!$A:$A,C1782,PSA!$G:$G,D1782),
IF(AND(A1782="Colorectal Cancer Screening", E1782="Cost per service ($USD)"),
SUMIFS(COL!$E:$E,COL!$A:$A,C1782,COL!$G:$G,D1782),
IF(AND(A1782="Cervical Cancer Screening", E1782="Cost per service ($USD)"),
SUMIFS(CERV!$E:$E,CERV!$A:$A,C1782,CERV!$G:$G,D1782),
IF(AND(A1782="Cancer Screening for CKD patients", E1782="Cost per service ($USD)"),
SUMIFS(CANSCRN!$E:$E,CANSCRN!$A:$A,C1782,CANSCRN!$G:$G,D1782),
IF(AND(A1782="PSA Testing", E1782="Total Expenditure ($USD per 100,000 patients)"),
SUMIFS(PSA!$F:$F,PSA!$A:$A,C1782,PSA!$G:$G,D1782),
IF(AND(A1782="Colorectal Cancer Screening", E1782="Total Expenditure ($USD per 100,000 patients)"),
SUMIFS(COL!$F:$F,COL!$A:$A,C1782,COL!$G:$G,D1782),
IF(AND(A1782="Cervical Cancer Screening", E1782="Total Expenditure ($USD per 100,000 patients)"),
SUMIFS(CERV!$F:$F,CERV!$A:$A,C1782,CERV!$G:$G,D1782),
SUMIFS(CANSCRN!$F:$F,CANSCRN!$A:$A,C1782,CANSCRN!$G:$G,D1782))))))))))))</f>
        <v>0</v>
      </c>
    </row>
    <row r="1783" spans="1:6" x14ac:dyDescent="0.2">
      <c r="A1783" s="24" t="s">
        <v>107</v>
      </c>
      <c r="B1783" s="24" t="s">
        <v>101</v>
      </c>
      <c r="C1783" s="24" t="s">
        <v>38</v>
      </c>
      <c r="D1783" s="24">
        <v>2019</v>
      </c>
      <c r="E1783" s="24" t="s">
        <v>102</v>
      </c>
      <c r="F1783">
        <f>IF(AND(A1783="PSA Testing", E1783= "Utilization Rate (per 100,000 patients)"),
SUMIFS(PSA!$D:$D,PSA!$A:$A,C1783,PSA!$G:$G,D1783),
IF(AND(A1783="Colorectal Cancer Screening", E1783="Utilization Rate (per 100,000 patients)"),
SUMIFS(COL!$D:$D,COL!$A:$A,C1783,COL!$G:$G, D1783),
IF(AND(A1783="Cervical Cancer Screening", E1783="Utilization Rate (per 100,000 patients)"),
SUMIFS(CERV!$D:$D,CERV!$A:$A,C1783,CERV!$G:$G,D1783),
IF(AND(A1783="Cancer Screening for CKD patients", E1783="Utilization Rate (per 100,000 patients)"),
SUMIFS(CANSCRN!$D:$D,CANSCRN!$A:$A,C1783,CANSCRN!$G:$G,D1783),
IF(AND(A1783="PSA Testing", E1783="Cost per service ($USD)"),
SUMIFS(PSA!$E:$E,PSA!$A:$A,C1783,PSA!$G:$G,D1783),
IF(AND(A1783="Colorectal Cancer Screening", E1783="Cost per service ($USD)"),
SUMIFS(COL!$E:$E,COL!$A:$A,C1783,COL!$G:$G,D1783),
IF(AND(A1783="Cervical Cancer Screening", E1783="Cost per service ($USD)"),
SUMIFS(CERV!$E:$E,CERV!$A:$A,C1783,CERV!$G:$G,D1783),
IF(AND(A1783="Cancer Screening for CKD patients", E1783="Cost per service ($USD)"),
SUMIFS(CANSCRN!$E:$E,CANSCRN!$A:$A,C1783,CANSCRN!$G:$G,D1783),
IF(AND(A1783="PSA Testing", E1783="Total Expenditure ($USD per 100,000 patients)"),
SUMIFS(PSA!$F:$F,PSA!$A:$A,C1783,PSA!$G:$G,D1783),
IF(AND(A1783="Colorectal Cancer Screening", E1783="Total Expenditure ($USD per 100,000 patients)"),
SUMIFS(COL!$F:$F,COL!$A:$A,C1783,COL!$G:$G,D1783),
IF(AND(A1783="Cervical Cancer Screening", E1783="Total Expenditure ($USD per 100,000 patients)"),
SUMIFS(CERV!$F:$F,CERV!$A:$A,C1783,CERV!$G:$G,D1783),
SUMIFS(CANSCRN!$F:$F,CANSCRN!$A:$A,C1783,CANSCRN!$G:$G,D1783))))))))))))</f>
        <v>0</v>
      </c>
    </row>
    <row r="1784" spans="1:6" x14ac:dyDescent="0.2">
      <c r="A1784" s="24" t="s">
        <v>107</v>
      </c>
      <c r="B1784" s="24" t="s">
        <v>101</v>
      </c>
      <c r="C1784" s="24" t="s">
        <v>39</v>
      </c>
      <c r="D1784" s="24">
        <v>2009</v>
      </c>
      <c r="E1784" s="24" t="s">
        <v>102</v>
      </c>
      <c r="F1784">
        <f>IF(AND(A1784="PSA Testing", E1784= "Utilization Rate (per 100,000 patients)"),
SUMIFS(PSA!$D:$D,PSA!$A:$A,C1784,PSA!$G:$G,D1784),
IF(AND(A1784="Colorectal Cancer Screening", E1784="Utilization Rate (per 100,000 patients)"),
SUMIFS(COL!$D:$D,COL!$A:$A,C1784,COL!$G:$G, D1784),
IF(AND(A1784="Cervical Cancer Screening", E1784="Utilization Rate (per 100,000 patients)"),
SUMIFS(CERV!$D:$D,CERV!$A:$A,C1784,CERV!$G:$G,D1784),
IF(AND(A1784="Cancer Screening for CKD patients", E1784="Utilization Rate (per 100,000 patients)"),
SUMIFS(CANSCRN!$D:$D,CANSCRN!$A:$A,C1784,CANSCRN!$G:$G,D1784),
IF(AND(A1784="PSA Testing", E1784="Cost per service ($USD)"),
SUMIFS(PSA!$E:$E,PSA!$A:$A,C1784,PSA!$G:$G,D1784),
IF(AND(A1784="Colorectal Cancer Screening", E1784="Cost per service ($USD)"),
SUMIFS(COL!$E:$E,COL!$A:$A,C1784,COL!$G:$G,D1784),
IF(AND(A1784="Cervical Cancer Screening", E1784="Cost per service ($USD)"),
SUMIFS(CERV!$E:$E,CERV!$A:$A,C1784,CERV!$G:$G,D1784),
IF(AND(A1784="Cancer Screening for CKD patients", E1784="Cost per service ($USD)"),
SUMIFS(CANSCRN!$E:$E,CANSCRN!$A:$A,C1784,CANSCRN!$G:$G,D1784),
IF(AND(A1784="PSA Testing", E1784="Total Expenditure ($USD per 100,000 patients)"),
SUMIFS(PSA!$F:$F,PSA!$A:$A,C1784,PSA!$G:$G,D1784),
IF(AND(A1784="Colorectal Cancer Screening", E1784="Total Expenditure ($USD per 100,000 patients)"),
SUMIFS(COL!$F:$F,COL!$A:$A,C1784,COL!$G:$G,D1784),
IF(AND(A1784="Cervical Cancer Screening", E1784="Total Expenditure ($USD per 100,000 patients)"),
SUMIFS(CERV!$F:$F,CERV!$A:$A,C1784,CERV!$G:$G,D1784),
SUMIFS(CANSCRN!$F:$F,CANSCRN!$A:$A,C1784,CANSCRN!$G:$G,D1784))))))))))))</f>
        <v>46046.406848389277</v>
      </c>
    </row>
    <row r="1785" spans="1:6" x14ac:dyDescent="0.2">
      <c r="A1785" s="24" t="s">
        <v>107</v>
      </c>
      <c r="B1785" s="24" t="s">
        <v>101</v>
      </c>
      <c r="C1785" s="24" t="s">
        <v>39</v>
      </c>
      <c r="D1785" s="24">
        <v>2010</v>
      </c>
      <c r="E1785" s="24" t="s">
        <v>102</v>
      </c>
      <c r="F1785">
        <f>IF(AND(A1785="PSA Testing", E1785= "Utilization Rate (per 100,000 patients)"),
SUMIFS(PSA!$D:$D,PSA!$A:$A,C1785,PSA!$G:$G,D1785),
IF(AND(A1785="Colorectal Cancer Screening", E1785="Utilization Rate (per 100,000 patients)"),
SUMIFS(COL!$D:$D,COL!$A:$A,C1785,COL!$G:$G, D1785),
IF(AND(A1785="Cervical Cancer Screening", E1785="Utilization Rate (per 100,000 patients)"),
SUMIFS(CERV!$D:$D,CERV!$A:$A,C1785,CERV!$G:$G,D1785),
IF(AND(A1785="Cancer Screening for CKD patients", E1785="Utilization Rate (per 100,000 patients)"),
SUMIFS(CANSCRN!$D:$D,CANSCRN!$A:$A,C1785,CANSCRN!$G:$G,D1785),
IF(AND(A1785="PSA Testing", E1785="Cost per service ($USD)"),
SUMIFS(PSA!$E:$E,PSA!$A:$A,C1785,PSA!$G:$G,D1785),
IF(AND(A1785="Colorectal Cancer Screening", E1785="Cost per service ($USD)"),
SUMIFS(COL!$E:$E,COL!$A:$A,C1785,COL!$G:$G,D1785),
IF(AND(A1785="Cervical Cancer Screening", E1785="Cost per service ($USD)"),
SUMIFS(CERV!$E:$E,CERV!$A:$A,C1785,CERV!$G:$G,D1785),
IF(AND(A1785="Cancer Screening for CKD patients", E1785="Cost per service ($USD)"),
SUMIFS(CANSCRN!$E:$E,CANSCRN!$A:$A,C1785,CANSCRN!$G:$G,D1785),
IF(AND(A1785="PSA Testing", E1785="Total Expenditure ($USD per 100,000 patients)"),
SUMIFS(PSA!$F:$F,PSA!$A:$A,C1785,PSA!$G:$G,D1785),
IF(AND(A1785="Colorectal Cancer Screening", E1785="Total Expenditure ($USD per 100,000 patients)"),
SUMIFS(COL!$F:$F,COL!$A:$A,C1785,COL!$G:$G,D1785),
IF(AND(A1785="Cervical Cancer Screening", E1785="Total Expenditure ($USD per 100,000 patients)"),
SUMIFS(CERV!$F:$F,CERV!$A:$A,C1785,CERV!$G:$G,D1785),
SUMIFS(CANSCRN!$F:$F,CANSCRN!$A:$A,C1785,CANSCRN!$G:$G,D1785))))))))))))</f>
        <v>45542.911332385018</v>
      </c>
    </row>
    <row r="1786" spans="1:6" x14ac:dyDescent="0.2">
      <c r="A1786" s="24" t="s">
        <v>107</v>
      </c>
      <c r="B1786" s="24" t="s">
        <v>101</v>
      </c>
      <c r="C1786" s="24" t="s">
        <v>39</v>
      </c>
      <c r="D1786" s="24">
        <v>2011</v>
      </c>
      <c r="E1786" s="24" t="s">
        <v>102</v>
      </c>
      <c r="F1786">
        <f>IF(AND(A1786="PSA Testing", E1786= "Utilization Rate (per 100,000 patients)"),
SUMIFS(PSA!$D:$D,PSA!$A:$A,C1786,PSA!$G:$G,D1786),
IF(AND(A1786="Colorectal Cancer Screening", E1786="Utilization Rate (per 100,000 patients)"),
SUMIFS(COL!$D:$D,COL!$A:$A,C1786,COL!$G:$G, D1786),
IF(AND(A1786="Cervical Cancer Screening", E1786="Utilization Rate (per 100,000 patients)"),
SUMIFS(CERV!$D:$D,CERV!$A:$A,C1786,CERV!$G:$G,D1786),
IF(AND(A1786="Cancer Screening for CKD patients", E1786="Utilization Rate (per 100,000 patients)"),
SUMIFS(CANSCRN!$D:$D,CANSCRN!$A:$A,C1786,CANSCRN!$G:$G,D1786),
IF(AND(A1786="PSA Testing", E1786="Cost per service ($USD)"),
SUMIFS(PSA!$E:$E,PSA!$A:$A,C1786,PSA!$G:$G,D1786),
IF(AND(A1786="Colorectal Cancer Screening", E1786="Cost per service ($USD)"),
SUMIFS(COL!$E:$E,COL!$A:$A,C1786,COL!$G:$G,D1786),
IF(AND(A1786="Cervical Cancer Screening", E1786="Cost per service ($USD)"),
SUMIFS(CERV!$E:$E,CERV!$A:$A,C1786,CERV!$G:$G,D1786),
IF(AND(A1786="Cancer Screening for CKD patients", E1786="Cost per service ($USD)"),
SUMIFS(CANSCRN!$E:$E,CANSCRN!$A:$A,C1786,CANSCRN!$G:$G,D1786),
IF(AND(A1786="PSA Testing", E1786="Total Expenditure ($USD per 100,000 patients)"),
SUMIFS(PSA!$F:$F,PSA!$A:$A,C1786,PSA!$G:$G,D1786),
IF(AND(A1786="Colorectal Cancer Screening", E1786="Total Expenditure ($USD per 100,000 patients)"),
SUMIFS(COL!$F:$F,COL!$A:$A,C1786,COL!$G:$G,D1786),
IF(AND(A1786="Cervical Cancer Screening", E1786="Total Expenditure ($USD per 100,000 patients)"),
SUMIFS(CERV!$F:$F,CERV!$A:$A,C1786,CERV!$G:$G,D1786),
SUMIFS(CANSCRN!$F:$F,CANSCRN!$A:$A,C1786,CANSCRN!$G:$G,D1786))))))))))))</f>
        <v>45449.94944388271</v>
      </c>
    </row>
    <row r="1787" spans="1:6" x14ac:dyDescent="0.2">
      <c r="A1787" s="24" t="s">
        <v>107</v>
      </c>
      <c r="B1787" s="24" t="s">
        <v>101</v>
      </c>
      <c r="C1787" s="24" t="s">
        <v>39</v>
      </c>
      <c r="D1787" s="24">
        <v>2012</v>
      </c>
      <c r="E1787" s="24" t="s">
        <v>102</v>
      </c>
      <c r="F1787">
        <f>IF(AND(A1787="PSA Testing", E1787= "Utilization Rate (per 100,000 patients)"),
SUMIFS(PSA!$D:$D,PSA!$A:$A,C1787,PSA!$G:$G,D1787),
IF(AND(A1787="Colorectal Cancer Screening", E1787="Utilization Rate (per 100,000 patients)"),
SUMIFS(COL!$D:$D,COL!$A:$A,C1787,COL!$G:$G, D1787),
IF(AND(A1787="Cervical Cancer Screening", E1787="Utilization Rate (per 100,000 patients)"),
SUMIFS(CERV!$D:$D,CERV!$A:$A,C1787,CERV!$G:$G,D1787),
IF(AND(A1787="Cancer Screening for CKD patients", E1787="Utilization Rate (per 100,000 patients)"),
SUMIFS(CANSCRN!$D:$D,CANSCRN!$A:$A,C1787,CANSCRN!$G:$G,D1787),
IF(AND(A1787="PSA Testing", E1787="Cost per service ($USD)"),
SUMIFS(PSA!$E:$E,PSA!$A:$A,C1787,PSA!$G:$G,D1787),
IF(AND(A1787="Colorectal Cancer Screening", E1787="Cost per service ($USD)"),
SUMIFS(COL!$E:$E,COL!$A:$A,C1787,COL!$G:$G,D1787),
IF(AND(A1787="Cervical Cancer Screening", E1787="Cost per service ($USD)"),
SUMIFS(CERV!$E:$E,CERV!$A:$A,C1787,CERV!$G:$G,D1787),
IF(AND(A1787="Cancer Screening for CKD patients", E1787="Cost per service ($USD)"),
SUMIFS(CANSCRN!$E:$E,CANSCRN!$A:$A,C1787,CANSCRN!$G:$G,D1787),
IF(AND(A1787="PSA Testing", E1787="Total Expenditure ($USD per 100,000 patients)"),
SUMIFS(PSA!$F:$F,PSA!$A:$A,C1787,PSA!$G:$G,D1787),
IF(AND(A1787="Colorectal Cancer Screening", E1787="Total Expenditure ($USD per 100,000 patients)"),
SUMIFS(COL!$F:$F,COL!$A:$A,C1787,COL!$G:$G,D1787),
IF(AND(A1787="Cervical Cancer Screening", E1787="Total Expenditure ($USD per 100,000 patients)"),
SUMIFS(CERV!$F:$F,CERV!$A:$A,C1787,CERV!$G:$G,D1787),
SUMIFS(CANSCRN!$F:$F,CANSCRN!$A:$A,C1787,CANSCRN!$G:$G,D1787))))))))))))</f>
        <v>41600.970285021227</v>
      </c>
    </row>
    <row r="1788" spans="1:6" x14ac:dyDescent="0.2">
      <c r="A1788" s="24" t="s">
        <v>107</v>
      </c>
      <c r="B1788" s="24" t="s">
        <v>101</v>
      </c>
      <c r="C1788" s="24" t="s">
        <v>39</v>
      </c>
      <c r="D1788" s="24">
        <v>2013</v>
      </c>
      <c r="E1788" s="24" t="s">
        <v>102</v>
      </c>
      <c r="F1788">
        <f>IF(AND(A1788="PSA Testing", E1788= "Utilization Rate (per 100,000 patients)"),
SUMIFS(PSA!$D:$D,PSA!$A:$A,C1788,PSA!$G:$G,D1788),
IF(AND(A1788="Colorectal Cancer Screening", E1788="Utilization Rate (per 100,000 patients)"),
SUMIFS(COL!$D:$D,COL!$A:$A,C1788,COL!$G:$G, D1788),
IF(AND(A1788="Cervical Cancer Screening", E1788="Utilization Rate (per 100,000 patients)"),
SUMIFS(CERV!$D:$D,CERV!$A:$A,C1788,CERV!$G:$G,D1788),
IF(AND(A1788="Cancer Screening for CKD patients", E1788="Utilization Rate (per 100,000 patients)"),
SUMIFS(CANSCRN!$D:$D,CANSCRN!$A:$A,C1788,CANSCRN!$G:$G,D1788),
IF(AND(A1788="PSA Testing", E1788="Cost per service ($USD)"),
SUMIFS(PSA!$E:$E,PSA!$A:$A,C1788,PSA!$G:$G,D1788),
IF(AND(A1788="Colorectal Cancer Screening", E1788="Cost per service ($USD)"),
SUMIFS(COL!$E:$E,COL!$A:$A,C1788,COL!$G:$G,D1788),
IF(AND(A1788="Cervical Cancer Screening", E1788="Cost per service ($USD)"),
SUMIFS(CERV!$E:$E,CERV!$A:$A,C1788,CERV!$G:$G,D1788),
IF(AND(A1788="Cancer Screening for CKD patients", E1788="Cost per service ($USD)"),
SUMIFS(CANSCRN!$E:$E,CANSCRN!$A:$A,C1788,CANSCRN!$G:$G,D1788),
IF(AND(A1788="PSA Testing", E1788="Total Expenditure ($USD per 100,000 patients)"),
SUMIFS(PSA!$F:$F,PSA!$A:$A,C1788,PSA!$G:$G,D1788),
IF(AND(A1788="Colorectal Cancer Screening", E1788="Total Expenditure ($USD per 100,000 patients)"),
SUMIFS(COL!$F:$F,COL!$A:$A,C1788,COL!$G:$G,D1788),
IF(AND(A1788="Cervical Cancer Screening", E1788="Total Expenditure ($USD per 100,000 patients)"),
SUMIFS(CERV!$F:$F,CERV!$A:$A,C1788,CERV!$G:$G,D1788),
SUMIFS(CANSCRN!$F:$F,CANSCRN!$A:$A,C1788,CANSCRN!$G:$G,D1788))))))))))))</f>
        <v>41014.72995090016</v>
      </c>
    </row>
    <row r="1789" spans="1:6" x14ac:dyDescent="0.2">
      <c r="A1789" s="24" t="s">
        <v>107</v>
      </c>
      <c r="B1789" s="24" t="s">
        <v>101</v>
      </c>
      <c r="C1789" s="24" t="s">
        <v>39</v>
      </c>
      <c r="D1789" s="24">
        <v>2014</v>
      </c>
      <c r="E1789" s="24" t="s">
        <v>102</v>
      </c>
      <c r="F1789">
        <f>IF(AND(A1789="PSA Testing", E1789= "Utilization Rate (per 100,000 patients)"),
SUMIFS(PSA!$D:$D,PSA!$A:$A,C1789,PSA!$G:$G,D1789),
IF(AND(A1789="Colorectal Cancer Screening", E1789="Utilization Rate (per 100,000 patients)"),
SUMIFS(COL!$D:$D,COL!$A:$A,C1789,COL!$G:$G, D1789),
IF(AND(A1789="Cervical Cancer Screening", E1789="Utilization Rate (per 100,000 patients)"),
SUMIFS(CERV!$D:$D,CERV!$A:$A,C1789,CERV!$G:$G,D1789),
IF(AND(A1789="Cancer Screening for CKD patients", E1789="Utilization Rate (per 100,000 patients)"),
SUMIFS(CANSCRN!$D:$D,CANSCRN!$A:$A,C1789,CANSCRN!$G:$G,D1789),
IF(AND(A1789="PSA Testing", E1789="Cost per service ($USD)"),
SUMIFS(PSA!$E:$E,PSA!$A:$A,C1789,PSA!$G:$G,D1789),
IF(AND(A1789="Colorectal Cancer Screening", E1789="Cost per service ($USD)"),
SUMIFS(COL!$E:$E,COL!$A:$A,C1789,COL!$G:$G,D1789),
IF(AND(A1789="Cervical Cancer Screening", E1789="Cost per service ($USD)"),
SUMIFS(CERV!$E:$E,CERV!$A:$A,C1789,CERV!$G:$G,D1789),
IF(AND(A1789="Cancer Screening for CKD patients", E1789="Cost per service ($USD)"),
SUMIFS(CANSCRN!$E:$E,CANSCRN!$A:$A,C1789,CANSCRN!$G:$G,D1789),
IF(AND(A1789="PSA Testing", E1789="Total Expenditure ($USD per 100,000 patients)"),
SUMIFS(PSA!$F:$F,PSA!$A:$A,C1789,PSA!$G:$G,D1789),
IF(AND(A1789="Colorectal Cancer Screening", E1789="Total Expenditure ($USD per 100,000 patients)"),
SUMIFS(COL!$F:$F,COL!$A:$A,C1789,COL!$G:$G,D1789),
IF(AND(A1789="Cervical Cancer Screening", E1789="Total Expenditure ($USD per 100,000 patients)"),
SUMIFS(CERV!$F:$F,CERV!$A:$A,C1789,CERV!$G:$G,D1789),
SUMIFS(CANSCRN!$F:$F,CANSCRN!$A:$A,C1789,CANSCRN!$G:$G,D1789))))))))))))</f>
        <v>38712.210443659205</v>
      </c>
    </row>
    <row r="1790" spans="1:6" x14ac:dyDescent="0.2">
      <c r="A1790" s="24" t="s">
        <v>107</v>
      </c>
      <c r="B1790" s="24" t="s">
        <v>101</v>
      </c>
      <c r="C1790" s="24" t="s">
        <v>39</v>
      </c>
      <c r="D1790" s="24">
        <v>2015</v>
      </c>
      <c r="E1790" s="24" t="s">
        <v>102</v>
      </c>
      <c r="F1790">
        <f>IF(AND(A1790="PSA Testing", E1790= "Utilization Rate (per 100,000 patients)"),
SUMIFS(PSA!$D:$D,PSA!$A:$A,C1790,PSA!$G:$G,D1790),
IF(AND(A1790="Colorectal Cancer Screening", E1790="Utilization Rate (per 100,000 patients)"),
SUMIFS(COL!$D:$D,COL!$A:$A,C1790,COL!$G:$G, D1790),
IF(AND(A1790="Cervical Cancer Screening", E1790="Utilization Rate (per 100,000 patients)"),
SUMIFS(CERV!$D:$D,CERV!$A:$A,C1790,CERV!$G:$G,D1790),
IF(AND(A1790="Cancer Screening for CKD patients", E1790="Utilization Rate (per 100,000 patients)"),
SUMIFS(CANSCRN!$D:$D,CANSCRN!$A:$A,C1790,CANSCRN!$G:$G,D1790),
IF(AND(A1790="PSA Testing", E1790="Cost per service ($USD)"),
SUMIFS(PSA!$E:$E,PSA!$A:$A,C1790,PSA!$G:$G,D1790),
IF(AND(A1790="Colorectal Cancer Screening", E1790="Cost per service ($USD)"),
SUMIFS(COL!$E:$E,COL!$A:$A,C1790,COL!$G:$G,D1790),
IF(AND(A1790="Cervical Cancer Screening", E1790="Cost per service ($USD)"),
SUMIFS(CERV!$E:$E,CERV!$A:$A,C1790,CERV!$G:$G,D1790),
IF(AND(A1790="Cancer Screening for CKD patients", E1790="Cost per service ($USD)"),
SUMIFS(CANSCRN!$E:$E,CANSCRN!$A:$A,C1790,CANSCRN!$G:$G,D1790),
IF(AND(A1790="PSA Testing", E1790="Total Expenditure ($USD per 100,000 patients)"),
SUMIFS(PSA!$F:$F,PSA!$A:$A,C1790,PSA!$G:$G,D1790),
IF(AND(A1790="Colorectal Cancer Screening", E1790="Total Expenditure ($USD per 100,000 patients)"),
SUMIFS(COL!$F:$F,COL!$A:$A,C1790,COL!$G:$G,D1790),
IF(AND(A1790="Cervical Cancer Screening", E1790="Total Expenditure ($USD per 100,000 patients)"),
SUMIFS(CERV!$F:$F,CERV!$A:$A,C1790,CERV!$G:$G,D1790),
SUMIFS(CANSCRN!$F:$F,CANSCRN!$A:$A,C1790,CANSCRN!$G:$G,D1790))))))))))))</f>
        <v>38305.4892601432</v>
      </c>
    </row>
    <row r="1791" spans="1:6" x14ac:dyDescent="0.2">
      <c r="A1791" s="24" t="s">
        <v>107</v>
      </c>
      <c r="B1791" s="24" t="s">
        <v>101</v>
      </c>
      <c r="C1791" s="24" t="s">
        <v>39</v>
      </c>
      <c r="D1791" s="24">
        <v>2016</v>
      </c>
      <c r="E1791" s="24" t="s">
        <v>102</v>
      </c>
      <c r="F1791">
        <f>IF(AND(A1791="PSA Testing", E1791= "Utilization Rate (per 100,000 patients)"),
SUMIFS(PSA!$D:$D,PSA!$A:$A,C1791,PSA!$G:$G,D1791),
IF(AND(A1791="Colorectal Cancer Screening", E1791="Utilization Rate (per 100,000 patients)"),
SUMIFS(COL!$D:$D,COL!$A:$A,C1791,COL!$G:$G, D1791),
IF(AND(A1791="Cervical Cancer Screening", E1791="Utilization Rate (per 100,000 patients)"),
SUMIFS(CERV!$D:$D,CERV!$A:$A,C1791,CERV!$G:$G,D1791),
IF(AND(A1791="Cancer Screening for CKD patients", E1791="Utilization Rate (per 100,000 patients)"),
SUMIFS(CANSCRN!$D:$D,CANSCRN!$A:$A,C1791,CANSCRN!$G:$G,D1791),
IF(AND(A1791="PSA Testing", E1791="Cost per service ($USD)"),
SUMIFS(PSA!$E:$E,PSA!$A:$A,C1791,PSA!$G:$G,D1791),
IF(AND(A1791="Colorectal Cancer Screening", E1791="Cost per service ($USD)"),
SUMIFS(COL!$E:$E,COL!$A:$A,C1791,COL!$G:$G,D1791),
IF(AND(A1791="Cervical Cancer Screening", E1791="Cost per service ($USD)"),
SUMIFS(CERV!$E:$E,CERV!$A:$A,C1791,CERV!$G:$G,D1791),
IF(AND(A1791="Cancer Screening for CKD patients", E1791="Cost per service ($USD)"),
SUMIFS(CANSCRN!$E:$E,CANSCRN!$A:$A,C1791,CANSCRN!$G:$G,D1791),
IF(AND(A1791="PSA Testing", E1791="Total Expenditure ($USD per 100,000 patients)"),
SUMIFS(PSA!$F:$F,PSA!$A:$A,C1791,PSA!$G:$G,D1791),
IF(AND(A1791="Colorectal Cancer Screening", E1791="Total Expenditure ($USD per 100,000 patients)"),
SUMIFS(COL!$F:$F,COL!$A:$A,C1791,COL!$G:$G,D1791),
IF(AND(A1791="Cervical Cancer Screening", E1791="Total Expenditure ($USD per 100,000 patients)"),
SUMIFS(CERV!$F:$F,CERV!$A:$A,C1791,CERV!$G:$G,D1791),
SUMIFS(CANSCRN!$F:$F,CANSCRN!$A:$A,C1791,CANSCRN!$G:$G,D1791))))))))))))</f>
        <v>39238.845144356957</v>
      </c>
    </row>
    <row r="1792" spans="1:6" x14ac:dyDescent="0.2">
      <c r="A1792" s="24" t="s">
        <v>107</v>
      </c>
      <c r="B1792" s="24" t="s">
        <v>101</v>
      </c>
      <c r="C1792" s="24" t="s">
        <v>39</v>
      </c>
      <c r="D1792" s="24">
        <v>2017</v>
      </c>
      <c r="E1792" s="24" t="s">
        <v>102</v>
      </c>
      <c r="F1792">
        <f>IF(AND(A1792="PSA Testing", E1792= "Utilization Rate (per 100,000 patients)"),
SUMIFS(PSA!$D:$D,PSA!$A:$A,C1792,PSA!$G:$G,D1792),
IF(AND(A1792="Colorectal Cancer Screening", E1792="Utilization Rate (per 100,000 patients)"),
SUMIFS(COL!$D:$D,COL!$A:$A,C1792,COL!$G:$G, D1792),
IF(AND(A1792="Cervical Cancer Screening", E1792="Utilization Rate (per 100,000 patients)"),
SUMIFS(CERV!$D:$D,CERV!$A:$A,C1792,CERV!$G:$G,D1792),
IF(AND(A1792="Cancer Screening for CKD patients", E1792="Utilization Rate (per 100,000 patients)"),
SUMIFS(CANSCRN!$D:$D,CANSCRN!$A:$A,C1792,CANSCRN!$G:$G,D1792),
IF(AND(A1792="PSA Testing", E1792="Cost per service ($USD)"),
SUMIFS(PSA!$E:$E,PSA!$A:$A,C1792,PSA!$G:$G,D1792),
IF(AND(A1792="Colorectal Cancer Screening", E1792="Cost per service ($USD)"),
SUMIFS(COL!$E:$E,COL!$A:$A,C1792,COL!$G:$G,D1792),
IF(AND(A1792="Cervical Cancer Screening", E1792="Cost per service ($USD)"),
SUMIFS(CERV!$E:$E,CERV!$A:$A,C1792,CERV!$G:$G,D1792),
IF(AND(A1792="Cancer Screening for CKD patients", E1792="Cost per service ($USD)"),
SUMIFS(CANSCRN!$E:$E,CANSCRN!$A:$A,C1792,CANSCRN!$G:$G,D1792),
IF(AND(A1792="PSA Testing", E1792="Total Expenditure ($USD per 100,000 patients)"),
SUMIFS(PSA!$F:$F,PSA!$A:$A,C1792,PSA!$G:$G,D1792),
IF(AND(A1792="Colorectal Cancer Screening", E1792="Total Expenditure ($USD per 100,000 patients)"),
SUMIFS(COL!$F:$F,COL!$A:$A,C1792,COL!$G:$G,D1792),
IF(AND(A1792="Cervical Cancer Screening", E1792="Total Expenditure ($USD per 100,000 patients)"),
SUMIFS(CERV!$F:$F,CERV!$A:$A,C1792,CERV!$G:$G,D1792),
SUMIFS(CANSCRN!$F:$F,CANSCRN!$A:$A,C1792,CANSCRN!$G:$G,D1792))))))))))))</f>
        <v>36726.804123711343</v>
      </c>
    </row>
    <row r="1793" spans="1:6" ht="15" customHeight="1" x14ac:dyDescent="0.2">
      <c r="A1793" s="24" t="s">
        <v>107</v>
      </c>
      <c r="B1793" s="24" t="s">
        <v>101</v>
      </c>
      <c r="C1793" s="24" t="s">
        <v>39</v>
      </c>
      <c r="D1793" s="24">
        <v>2018</v>
      </c>
      <c r="E1793" s="24" t="s">
        <v>102</v>
      </c>
      <c r="F1793">
        <f>IF(AND(A1793="PSA Testing", E1793= "Utilization Rate (per 100,000 patients)"),
SUMIFS(PSA!$D:$D,PSA!$A:$A,C1793,PSA!$G:$G,D1793),
IF(AND(A1793="Colorectal Cancer Screening", E1793="Utilization Rate (per 100,000 patients)"),
SUMIFS(COL!$D:$D,COL!$A:$A,C1793,COL!$G:$G, D1793),
IF(AND(A1793="Cervical Cancer Screening", E1793="Utilization Rate (per 100,000 patients)"),
SUMIFS(CERV!$D:$D,CERV!$A:$A,C1793,CERV!$G:$G,D1793),
IF(AND(A1793="Cancer Screening for CKD patients", E1793="Utilization Rate (per 100,000 patients)"),
SUMIFS(CANSCRN!$D:$D,CANSCRN!$A:$A,C1793,CANSCRN!$G:$G,D1793),
IF(AND(A1793="PSA Testing", E1793="Cost per service ($USD)"),
SUMIFS(PSA!$E:$E,PSA!$A:$A,C1793,PSA!$G:$G,D1793),
IF(AND(A1793="Colorectal Cancer Screening", E1793="Cost per service ($USD)"),
SUMIFS(COL!$E:$E,COL!$A:$A,C1793,COL!$G:$G,D1793),
IF(AND(A1793="Cervical Cancer Screening", E1793="Cost per service ($USD)"),
SUMIFS(CERV!$E:$E,CERV!$A:$A,C1793,CERV!$G:$G,D1793),
IF(AND(A1793="Cancer Screening for CKD patients", E1793="Cost per service ($USD)"),
SUMIFS(CANSCRN!$E:$E,CANSCRN!$A:$A,C1793,CANSCRN!$G:$G,D1793),
IF(AND(A1793="PSA Testing", E1793="Total Expenditure ($USD per 100,000 patients)"),
SUMIFS(PSA!$F:$F,PSA!$A:$A,C1793,PSA!$G:$G,D1793),
IF(AND(A1793="Colorectal Cancer Screening", E1793="Total Expenditure ($USD per 100,000 patients)"),
SUMIFS(COL!$F:$F,COL!$A:$A,C1793,COL!$G:$G,D1793),
IF(AND(A1793="Cervical Cancer Screening", E1793="Total Expenditure ($USD per 100,000 patients)"),
SUMIFS(CERV!$F:$F,CERV!$A:$A,C1793,CERV!$G:$G,D1793),
SUMIFS(CANSCRN!$F:$F,CANSCRN!$A:$A,C1793,CANSCRN!$G:$G,D1793))))))))))))</f>
        <v>34131.031777167511</v>
      </c>
    </row>
    <row r="1794" spans="1:6" x14ac:dyDescent="0.2">
      <c r="A1794" s="24" t="s">
        <v>107</v>
      </c>
      <c r="B1794" s="24" t="s">
        <v>101</v>
      </c>
      <c r="C1794" s="24" t="s">
        <v>39</v>
      </c>
      <c r="D1794" s="24">
        <v>2019</v>
      </c>
      <c r="E1794" s="24" t="s">
        <v>102</v>
      </c>
      <c r="F1794">
        <f>IF(AND(A1794="PSA Testing", E1794= "Utilization Rate (per 100,000 patients)"),
SUMIFS(PSA!$D:$D,PSA!$A:$A,C1794,PSA!$G:$G,D1794),
IF(AND(A1794="Colorectal Cancer Screening", E1794="Utilization Rate (per 100,000 patients)"),
SUMIFS(COL!$D:$D,COL!$A:$A,C1794,COL!$G:$G, D1794),
IF(AND(A1794="Cervical Cancer Screening", E1794="Utilization Rate (per 100,000 patients)"),
SUMIFS(CERV!$D:$D,CERV!$A:$A,C1794,CERV!$G:$G,D1794),
IF(AND(A1794="Cancer Screening for CKD patients", E1794="Utilization Rate (per 100,000 patients)"),
SUMIFS(CANSCRN!$D:$D,CANSCRN!$A:$A,C1794,CANSCRN!$G:$G,D1794),
IF(AND(A1794="PSA Testing", E1794="Cost per service ($USD)"),
SUMIFS(PSA!$E:$E,PSA!$A:$A,C1794,PSA!$G:$G,D1794),
IF(AND(A1794="Colorectal Cancer Screening", E1794="Cost per service ($USD)"),
SUMIFS(COL!$E:$E,COL!$A:$A,C1794,COL!$G:$G,D1794),
IF(AND(A1794="Cervical Cancer Screening", E1794="Cost per service ($USD)"),
SUMIFS(CERV!$E:$E,CERV!$A:$A,C1794,CERV!$G:$G,D1794),
IF(AND(A1794="Cancer Screening for CKD patients", E1794="Cost per service ($USD)"),
SUMIFS(CANSCRN!$E:$E,CANSCRN!$A:$A,C1794,CANSCRN!$G:$G,D1794),
IF(AND(A1794="PSA Testing", E1794="Total Expenditure ($USD per 100,000 patients)"),
SUMIFS(PSA!$F:$F,PSA!$A:$A,C1794,PSA!$G:$G,D1794),
IF(AND(A1794="Colorectal Cancer Screening", E1794="Total Expenditure ($USD per 100,000 patients)"),
SUMIFS(COL!$F:$F,COL!$A:$A,C1794,COL!$G:$G,D1794),
IF(AND(A1794="Cervical Cancer Screening", E1794="Total Expenditure ($USD per 100,000 patients)"),
SUMIFS(CERV!$F:$F,CERV!$A:$A,C1794,CERV!$G:$G,D1794),
SUMIFS(CANSCRN!$F:$F,CANSCRN!$A:$A,C1794,CANSCRN!$G:$G,D1794))))))))))))</f>
        <v>35352.862849533958</v>
      </c>
    </row>
    <row r="1795" spans="1:6" x14ac:dyDescent="0.2">
      <c r="A1795" s="24" t="s">
        <v>107</v>
      </c>
      <c r="B1795" s="24" t="s">
        <v>101</v>
      </c>
      <c r="C1795" s="24" t="s">
        <v>40</v>
      </c>
      <c r="D1795" s="24">
        <v>2009</v>
      </c>
      <c r="E1795" s="24" t="s">
        <v>102</v>
      </c>
      <c r="F1795">
        <f>IF(AND(A1795="PSA Testing", E1795= "Utilization Rate (per 100,000 patients)"),
SUMIFS(PSA!$D:$D,PSA!$A:$A,C1795,PSA!$G:$G,D1795),
IF(AND(A1795="Colorectal Cancer Screening", E1795="Utilization Rate (per 100,000 patients)"),
SUMIFS(COL!$D:$D,COL!$A:$A,C1795,COL!$G:$G, D1795),
IF(AND(A1795="Cervical Cancer Screening", E1795="Utilization Rate (per 100,000 patients)"),
SUMIFS(CERV!$D:$D,CERV!$A:$A,C1795,CERV!$G:$G,D1795),
IF(AND(A1795="Cancer Screening for CKD patients", E1795="Utilization Rate (per 100,000 patients)"),
SUMIFS(CANSCRN!$D:$D,CANSCRN!$A:$A,C1795,CANSCRN!$G:$G,D1795),
IF(AND(A1795="PSA Testing", E1795="Cost per service ($USD)"),
SUMIFS(PSA!$E:$E,PSA!$A:$A,C1795,PSA!$G:$G,D1795),
IF(AND(A1795="Colorectal Cancer Screening", E1795="Cost per service ($USD)"),
SUMIFS(COL!$E:$E,COL!$A:$A,C1795,COL!$G:$G,D1795),
IF(AND(A1795="Cervical Cancer Screening", E1795="Cost per service ($USD)"),
SUMIFS(CERV!$E:$E,CERV!$A:$A,C1795,CERV!$G:$G,D1795),
IF(AND(A1795="Cancer Screening for CKD patients", E1795="Cost per service ($USD)"),
SUMIFS(CANSCRN!$E:$E,CANSCRN!$A:$A,C1795,CANSCRN!$G:$G,D1795),
IF(AND(A1795="PSA Testing", E1795="Total Expenditure ($USD per 100,000 patients)"),
SUMIFS(PSA!$F:$F,PSA!$A:$A,C1795,PSA!$G:$G,D1795),
IF(AND(A1795="Colorectal Cancer Screening", E1795="Total Expenditure ($USD per 100,000 patients)"),
SUMIFS(COL!$F:$F,COL!$A:$A,C1795,COL!$G:$G,D1795),
IF(AND(A1795="Cervical Cancer Screening", E1795="Total Expenditure ($USD per 100,000 patients)"),
SUMIFS(CERV!$F:$F,CERV!$A:$A,C1795,CERV!$G:$G,D1795),
SUMIFS(CANSCRN!$F:$F,CANSCRN!$A:$A,C1795,CANSCRN!$G:$G,D1795))))))))))))</f>
        <v>47468.354430379746</v>
      </c>
    </row>
    <row r="1796" spans="1:6" x14ac:dyDescent="0.2">
      <c r="A1796" s="24" t="s">
        <v>107</v>
      </c>
      <c r="B1796" s="24" t="s">
        <v>101</v>
      </c>
      <c r="C1796" s="24" t="s">
        <v>40</v>
      </c>
      <c r="D1796" s="24">
        <v>2010</v>
      </c>
      <c r="E1796" s="24" t="s">
        <v>102</v>
      </c>
      <c r="F1796">
        <f>IF(AND(A1796="PSA Testing", E1796= "Utilization Rate (per 100,000 patients)"),
SUMIFS(PSA!$D:$D,PSA!$A:$A,C1796,PSA!$G:$G,D1796),
IF(AND(A1796="Colorectal Cancer Screening", E1796="Utilization Rate (per 100,000 patients)"),
SUMIFS(COL!$D:$D,COL!$A:$A,C1796,COL!$G:$G, D1796),
IF(AND(A1796="Cervical Cancer Screening", E1796="Utilization Rate (per 100,000 patients)"),
SUMIFS(CERV!$D:$D,CERV!$A:$A,C1796,CERV!$G:$G,D1796),
IF(AND(A1796="Cancer Screening for CKD patients", E1796="Utilization Rate (per 100,000 patients)"),
SUMIFS(CANSCRN!$D:$D,CANSCRN!$A:$A,C1796,CANSCRN!$G:$G,D1796),
IF(AND(A1796="PSA Testing", E1796="Cost per service ($USD)"),
SUMIFS(PSA!$E:$E,PSA!$A:$A,C1796,PSA!$G:$G,D1796),
IF(AND(A1796="Colorectal Cancer Screening", E1796="Cost per service ($USD)"),
SUMIFS(COL!$E:$E,COL!$A:$A,C1796,COL!$G:$G,D1796),
IF(AND(A1796="Cervical Cancer Screening", E1796="Cost per service ($USD)"),
SUMIFS(CERV!$E:$E,CERV!$A:$A,C1796,CERV!$G:$G,D1796),
IF(AND(A1796="Cancer Screening for CKD patients", E1796="Cost per service ($USD)"),
SUMIFS(CANSCRN!$E:$E,CANSCRN!$A:$A,C1796,CANSCRN!$G:$G,D1796),
IF(AND(A1796="PSA Testing", E1796="Total Expenditure ($USD per 100,000 patients)"),
SUMIFS(PSA!$F:$F,PSA!$A:$A,C1796,PSA!$G:$G,D1796),
IF(AND(A1796="Colorectal Cancer Screening", E1796="Total Expenditure ($USD per 100,000 patients)"),
SUMIFS(COL!$F:$F,COL!$A:$A,C1796,COL!$G:$G,D1796),
IF(AND(A1796="Cervical Cancer Screening", E1796="Total Expenditure ($USD per 100,000 patients)"),
SUMIFS(CERV!$F:$F,CERV!$A:$A,C1796,CERV!$G:$G,D1796),
SUMIFS(CANSCRN!$F:$F,CANSCRN!$A:$A,C1796,CANSCRN!$G:$G,D1796))))))))))))</f>
        <v>51284.198771635958</v>
      </c>
    </row>
    <row r="1797" spans="1:6" x14ac:dyDescent="0.2">
      <c r="A1797" s="24" t="s">
        <v>107</v>
      </c>
      <c r="B1797" s="24" t="s">
        <v>101</v>
      </c>
      <c r="C1797" s="24" t="s">
        <v>40</v>
      </c>
      <c r="D1797" s="24">
        <v>2011</v>
      </c>
      <c r="E1797" s="24" t="s">
        <v>102</v>
      </c>
      <c r="F1797">
        <f>IF(AND(A1797="PSA Testing", E1797= "Utilization Rate (per 100,000 patients)"),
SUMIFS(PSA!$D:$D,PSA!$A:$A,C1797,PSA!$G:$G,D1797),
IF(AND(A1797="Colorectal Cancer Screening", E1797="Utilization Rate (per 100,000 patients)"),
SUMIFS(COL!$D:$D,COL!$A:$A,C1797,COL!$G:$G, D1797),
IF(AND(A1797="Cervical Cancer Screening", E1797="Utilization Rate (per 100,000 patients)"),
SUMIFS(CERV!$D:$D,CERV!$A:$A,C1797,CERV!$G:$G,D1797),
IF(AND(A1797="Cancer Screening for CKD patients", E1797="Utilization Rate (per 100,000 patients)"),
SUMIFS(CANSCRN!$D:$D,CANSCRN!$A:$A,C1797,CANSCRN!$G:$G,D1797),
IF(AND(A1797="PSA Testing", E1797="Cost per service ($USD)"),
SUMIFS(PSA!$E:$E,PSA!$A:$A,C1797,PSA!$G:$G,D1797),
IF(AND(A1797="Colorectal Cancer Screening", E1797="Cost per service ($USD)"),
SUMIFS(COL!$E:$E,COL!$A:$A,C1797,COL!$G:$G,D1797),
IF(AND(A1797="Cervical Cancer Screening", E1797="Cost per service ($USD)"),
SUMIFS(CERV!$E:$E,CERV!$A:$A,C1797,CERV!$G:$G,D1797),
IF(AND(A1797="Cancer Screening for CKD patients", E1797="Cost per service ($USD)"),
SUMIFS(CANSCRN!$E:$E,CANSCRN!$A:$A,C1797,CANSCRN!$G:$G,D1797),
IF(AND(A1797="PSA Testing", E1797="Total Expenditure ($USD per 100,000 patients)"),
SUMIFS(PSA!$F:$F,PSA!$A:$A,C1797,PSA!$G:$G,D1797),
IF(AND(A1797="Colorectal Cancer Screening", E1797="Total Expenditure ($USD per 100,000 patients)"),
SUMIFS(COL!$F:$F,COL!$A:$A,C1797,COL!$G:$G,D1797),
IF(AND(A1797="Cervical Cancer Screening", E1797="Total Expenditure ($USD per 100,000 patients)"),
SUMIFS(CERV!$F:$F,CERV!$A:$A,C1797,CERV!$G:$G,D1797),
SUMIFS(CANSCRN!$F:$F,CANSCRN!$A:$A,C1797,CANSCRN!$G:$G,D1797))))))))))))</f>
        <v>50128.314798973486</v>
      </c>
    </row>
    <row r="1798" spans="1:6" x14ac:dyDescent="0.2">
      <c r="A1798" s="24" t="s">
        <v>107</v>
      </c>
      <c r="B1798" s="24" t="s">
        <v>101</v>
      </c>
      <c r="C1798" s="24" t="s">
        <v>40</v>
      </c>
      <c r="D1798" s="24">
        <v>2012</v>
      </c>
      <c r="E1798" s="24" t="s">
        <v>102</v>
      </c>
      <c r="F1798">
        <f>IF(AND(A1798="PSA Testing", E1798= "Utilization Rate (per 100,000 patients)"),
SUMIFS(PSA!$D:$D,PSA!$A:$A,C1798,PSA!$G:$G,D1798),
IF(AND(A1798="Colorectal Cancer Screening", E1798="Utilization Rate (per 100,000 patients)"),
SUMIFS(COL!$D:$D,COL!$A:$A,C1798,COL!$G:$G, D1798),
IF(AND(A1798="Cervical Cancer Screening", E1798="Utilization Rate (per 100,000 patients)"),
SUMIFS(CERV!$D:$D,CERV!$A:$A,C1798,CERV!$G:$G,D1798),
IF(AND(A1798="Cancer Screening for CKD patients", E1798="Utilization Rate (per 100,000 patients)"),
SUMIFS(CANSCRN!$D:$D,CANSCRN!$A:$A,C1798,CANSCRN!$G:$G,D1798),
IF(AND(A1798="PSA Testing", E1798="Cost per service ($USD)"),
SUMIFS(PSA!$E:$E,PSA!$A:$A,C1798,PSA!$G:$G,D1798),
IF(AND(A1798="Colorectal Cancer Screening", E1798="Cost per service ($USD)"),
SUMIFS(COL!$E:$E,COL!$A:$A,C1798,COL!$G:$G,D1798),
IF(AND(A1798="Cervical Cancer Screening", E1798="Cost per service ($USD)"),
SUMIFS(CERV!$E:$E,CERV!$A:$A,C1798,CERV!$G:$G,D1798),
IF(AND(A1798="Cancer Screening for CKD patients", E1798="Cost per service ($USD)"),
SUMIFS(CANSCRN!$E:$E,CANSCRN!$A:$A,C1798,CANSCRN!$G:$G,D1798),
IF(AND(A1798="PSA Testing", E1798="Total Expenditure ($USD per 100,000 patients)"),
SUMIFS(PSA!$F:$F,PSA!$A:$A,C1798,PSA!$G:$G,D1798),
IF(AND(A1798="Colorectal Cancer Screening", E1798="Total Expenditure ($USD per 100,000 patients)"),
SUMIFS(COL!$F:$F,COL!$A:$A,C1798,COL!$G:$G,D1798),
IF(AND(A1798="Cervical Cancer Screening", E1798="Total Expenditure ($USD per 100,000 patients)"),
SUMIFS(CERV!$F:$F,CERV!$A:$A,C1798,CERV!$G:$G,D1798),
SUMIFS(CANSCRN!$F:$F,CANSCRN!$A:$A,C1798,CANSCRN!$G:$G,D1798))))))))))))</f>
        <v>47483.919788119558</v>
      </c>
    </row>
    <row r="1799" spans="1:6" x14ac:dyDescent="0.2">
      <c r="A1799" s="24" t="s">
        <v>107</v>
      </c>
      <c r="B1799" s="24" t="s">
        <v>101</v>
      </c>
      <c r="C1799" s="24" t="s">
        <v>40</v>
      </c>
      <c r="D1799" s="24">
        <v>2013</v>
      </c>
      <c r="E1799" s="24" t="s">
        <v>102</v>
      </c>
      <c r="F1799">
        <f>IF(AND(A1799="PSA Testing", E1799= "Utilization Rate (per 100,000 patients)"),
SUMIFS(PSA!$D:$D,PSA!$A:$A,C1799,PSA!$G:$G,D1799),
IF(AND(A1799="Colorectal Cancer Screening", E1799="Utilization Rate (per 100,000 patients)"),
SUMIFS(COL!$D:$D,COL!$A:$A,C1799,COL!$G:$G, D1799),
IF(AND(A1799="Cervical Cancer Screening", E1799="Utilization Rate (per 100,000 patients)"),
SUMIFS(CERV!$D:$D,CERV!$A:$A,C1799,CERV!$G:$G,D1799),
IF(AND(A1799="Cancer Screening for CKD patients", E1799="Utilization Rate (per 100,000 patients)"),
SUMIFS(CANSCRN!$D:$D,CANSCRN!$A:$A,C1799,CANSCRN!$G:$G,D1799),
IF(AND(A1799="PSA Testing", E1799="Cost per service ($USD)"),
SUMIFS(PSA!$E:$E,PSA!$A:$A,C1799,PSA!$G:$G,D1799),
IF(AND(A1799="Colorectal Cancer Screening", E1799="Cost per service ($USD)"),
SUMIFS(COL!$E:$E,COL!$A:$A,C1799,COL!$G:$G,D1799),
IF(AND(A1799="Cervical Cancer Screening", E1799="Cost per service ($USD)"),
SUMIFS(CERV!$E:$E,CERV!$A:$A,C1799,CERV!$G:$G,D1799),
IF(AND(A1799="Cancer Screening for CKD patients", E1799="Cost per service ($USD)"),
SUMIFS(CANSCRN!$E:$E,CANSCRN!$A:$A,C1799,CANSCRN!$G:$G,D1799),
IF(AND(A1799="PSA Testing", E1799="Total Expenditure ($USD per 100,000 patients)"),
SUMIFS(PSA!$F:$F,PSA!$A:$A,C1799,PSA!$G:$G,D1799),
IF(AND(A1799="Colorectal Cancer Screening", E1799="Total Expenditure ($USD per 100,000 patients)"),
SUMIFS(COL!$F:$F,COL!$A:$A,C1799,COL!$G:$G,D1799),
IF(AND(A1799="Cervical Cancer Screening", E1799="Total Expenditure ($USD per 100,000 patients)"),
SUMIFS(CERV!$F:$F,CERV!$A:$A,C1799,CERV!$G:$G,D1799),
SUMIFS(CANSCRN!$F:$F,CANSCRN!$A:$A,C1799,CANSCRN!$G:$G,D1799))))))))))))</f>
        <v>44098.088113050704</v>
      </c>
    </row>
    <row r="1800" spans="1:6" x14ac:dyDescent="0.2">
      <c r="A1800" s="24" t="s">
        <v>107</v>
      </c>
      <c r="B1800" s="24" t="s">
        <v>101</v>
      </c>
      <c r="C1800" s="24" t="s">
        <v>40</v>
      </c>
      <c r="D1800" s="24">
        <v>2014</v>
      </c>
      <c r="E1800" s="24" t="s">
        <v>102</v>
      </c>
      <c r="F1800">
        <f>IF(AND(A1800="PSA Testing", E1800= "Utilization Rate (per 100,000 patients)"),
SUMIFS(PSA!$D:$D,PSA!$A:$A,C1800,PSA!$G:$G,D1800),
IF(AND(A1800="Colorectal Cancer Screening", E1800="Utilization Rate (per 100,000 patients)"),
SUMIFS(COL!$D:$D,COL!$A:$A,C1800,COL!$G:$G, D1800),
IF(AND(A1800="Cervical Cancer Screening", E1800="Utilization Rate (per 100,000 patients)"),
SUMIFS(CERV!$D:$D,CERV!$A:$A,C1800,CERV!$G:$G,D1800),
IF(AND(A1800="Cancer Screening for CKD patients", E1800="Utilization Rate (per 100,000 patients)"),
SUMIFS(CANSCRN!$D:$D,CANSCRN!$A:$A,C1800,CANSCRN!$G:$G,D1800),
IF(AND(A1800="PSA Testing", E1800="Cost per service ($USD)"),
SUMIFS(PSA!$E:$E,PSA!$A:$A,C1800,PSA!$G:$G,D1800),
IF(AND(A1800="Colorectal Cancer Screening", E1800="Cost per service ($USD)"),
SUMIFS(COL!$E:$E,COL!$A:$A,C1800,COL!$G:$G,D1800),
IF(AND(A1800="Cervical Cancer Screening", E1800="Cost per service ($USD)"),
SUMIFS(CERV!$E:$E,CERV!$A:$A,C1800,CERV!$G:$G,D1800),
IF(AND(A1800="Cancer Screening for CKD patients", E1800="Cost per service ($USD)"),
SUMIFS(CANSCRN!$E:$E,CANSCRN!$A:$A,C1800,CANSCRN!$G:$G,D1800),
IF(AND(A1800="PSA Testing", E1800="Total Expenditure ($USD per 100,000 patients)"),
SUMIFS(PSA!$F:$F,PSA!$A:$A,C1800,PSA!$G:$G,D1800),
IF(AND(A1800="Colorectal Cancer Screening", E1800="Total Expenditure ($USD per 100,000 patients)"),
SUMIFS(COL!$F:$F,COL!$A:$A,C1800,COL!$G:$G,D1800),
IF(AND(A1800="Cervical Cancer Screening", E1800="Total Expenditure ($USD per 100,000 patients)"),
SUMIFS(CERV!$F:$F,CERV!$A:$A,C1800,CERV!$G:$G,D1800),
SUMIFS(CANSCRN!$F:$F,CANSCRN!$A:$A,C1800,CANSCRN!$G:$G,D1800))))))))))))</f>
        <v>35258.724428399517</v>
      </c>
    </row>
    <row r="1801" spans="1:6" x14ac:dyDescent="0.2">
      <c r="A1801" s="24" t="s">
        <v>107</v>
      </c>
      <c r="B1801" s="24" t="s">
        <v>101</v>
      </c>
      <c r="C1801" s="24" t="s">
        <v>40</v>
      </c>
      <c r="D1801" s="24">
        <v>2015</v>
      </c>
      <c r="E1801" s="24" t="s">
        <v>102</v>
      </c>
      <c r="F1801">
        <f>IF(AND(A1801="PSA Testing", E1801= "Utilization Rate (per 100,000 patients)"),
SUMIFS(PSA!$D:$D,PSA!$A:$A,C1801,PSA!$G:$G,D1801),
IF(AND(A1801="Colorectal Cancer Screening", E1801="Utilization Rate (per 100,000 patients)"),
SUMIFS(COL!$D:$D,COL!$A:$A,C1801,COL!$G:$G, D1801),
IF(AND(A1801="Cervical Cancer Screening", E1801="Utilization Rate (per 100,000 patients)"),
SUMIFS(CERV!$D:$D,CERV!$A:$A,C1801,CERV!$G:$G,D1801),
IF(AND(A1801="Cancer Screening for CKD patients", E1801="Utilization Rate (per 100,000 patients)"),
SUMIFS(CANSCRN!$D:$D,CANSCRN!$A:$A,C1801,CANSCRN!$G:$G,D1801),
IF(AND(A1801="PSA Testing", E1801="Cost per service ($USD)"),
SUMIFS(PSA!$E:$E,PSA!$A:$A,C1801,PSA!$G:$G,D1801),
IF(AND(A1801="Colorectal Cancer Screening", E1801="Cost per service ($USD)"),
SUMIFS(COL!$E:$E,COL!$A:$A,C1801,COL!$G:$G,D1801),
IF(AND(A1801="Cervical Cancer Screening", E1801="Cost per service ($USD)"),
SUMIFS(CERV!$E:$E,CERV!$A:$A,C1801,CERV!$G:$G,D1801),
IF(AND(A1801="Cancer Screening for CKD patients", E1801="Cost per service ($USD)"),
SUMIFS(CANSCRN!$E:$E,CANSCRN!$A:$A,C1801,CANSCRN!$G:$G,D1801),
IF(AND(A1801="PSA Testing", E1801="Total Expenditure ($USD per 100,000 patients)"),
SUMIFS(PSA!$F:$F,PSA!$A:$A,C1801,PSA!$G:$G,D1801),
IF(AND(A1801="Colorectal Cancer Screening", E1801="Total Expenditure ($USD per 100,000 patients)"),
SUMIFS(COL!$F:$F,COL!$A:$A,C1801,COL!$G:$G,D1801),
IF(AND(A1801="Cervical Cancer Screening", E1801="Total Expenditure ($USD per 100,000 patients)"),
SUMIFS(CERV!$F:$F,CERV!$A:$A,C1801,CERV!$G:$G,D1801),
SUMIFS(CANSCRN!$F:$F,CANSCRN!$A:$A,C1801,CANSCRN!$G:$G,D1801))))))))))))</f>
        <v>36842.105263157893</v>
      </c>
    </row>
    <row r="1802" spans="1:6" x14ac:dyDescent="0.2">
      <c r="A1802" s="24" t="s">
        <v>107</v>
      </c>
      <c r="B1802" s="24" t="s">
        <v>101</v>
      </c>
      <c r="C1802" s="24" t="s">
        <v>40</v>
      </c>
      <c r="D1802" s="24">
        <v>2016</v>
      </c>
      <c r="E1802" s="24" t="s">
        <v>102</v>
      </c>
      <c r="F1802">
        <f>IF(AND(A1802="PSA Testing", E1802= "Utilization Rate (per 100,000 patients)"),
SUMIFS(PSA!$D:$D,PSA!$A:$A,C1802,PSA!$G:$G,D1802),
IF(AND(A1802="Colorectal Cancer Screening", E1802="Utilization Rate (per 100,000 patients)"),
SUMIFS(COL!$D:$D,COL!$A:$A,C1802,COL!$G:$G, D1802),
IF(AND(A1802="Cervical Cancer Screening", E1802="Utilization Rate (per 100,000 patients)"),
SUMIFS(CERV!$D:$D,CERV!$A:$A,C1802,CERV!$G:$G,D1802),
IF(AND(A1802="Cancer Screening for CKD patients", E1802="Utilization Rate (per 100,000 patients)"),
SUMIFS(CANSCRN!$D:$D,CANSCRN!$A:$A,C1802,CANSCRN!$G:$G,D1802),
IF(AND(A1802="PSA Testing", E1802="Cost per service ($USD)"),
SUMIFS(PSA!$E:$E,PSA!$A:$A,C1802,PSA!$G:$G,D1802),
IF(AND(A1802="Colorectal Cancer Screening", E1802="Cost per service ($USD)"),
SUMIFS(COL!$E:$E,COL!$A:$A,C1802,COL!$G:$G,D1802),
IF(AND(A1802="Cervical Cancer Screening", E1802="Cost per service ($USD)"),
SUMIFS(CERV!$E:$E,CERV!$A:$A,C1802,CERV!$G:$G,D1802),
IF(AND(A1802="Cancer Screening for CKD patients", E1802="Cost per service ($USD)"),
SUMIFS(CANSCRN!$E:$E,CANSCRN!$A:$A,C1802,CANSCRN!$G:$G,D1802),
IF(AND(A1802="PSA Testing", E1802="Total Expenditure ($USD per 100,000 patients)"),
SUMIFS(PSA!$F:$F,PSA!$A:$A,C1802,PSA!$G:$G,D1802),
IF(AND(A1802="Colorectal Cancer Screening", E1802="Total Expenditure ($USD per 100,000 patients)"),
SUMIFS(COL!$F:$F,COL!$A:$A,C1802,COL!$G:$G,D1802),
IF(AND(A1802="Cervical Cancer Screening", E1802="Total Expenditure ($USD per 100,000 patients)"),
SUMIFS(CERV!$F:$F,CERV!$A:$A,C1802,CERV!$G:$G,D1802),
SUMIFS(CANSCRN!$F:$F,CANSCRN!$A:$A,C1802,CANSCRN!$G:$G,D1802))))))))))))</f>
        <v>42759.562841530053</v>
      </c>
    </row>
    <row r="1803" spans="1:6" x14ac:dyDescent="0.2">
      <c r="A1803" s="24" t="s">
        <v>107</v>
      </c>
      <c r="B1803" s="24" t="s">
        <v>101</v>
      </c>
      <c r="C1803" s="24" t="s">
        <v>40</v>
      </c>
      <c r="D1803" s="24">
        <v>2017</v>
      </c>
      <c r="E1803" s="24" t="s">
        <v>102</v>
      </c>
      <c r="F1803">
        <f>IF(AND(A1803="PSA Testing", E1803= "Utilization Rate (per 100,000 patients)"),
SUMIFS(PSA!$D:$D,PSA!$A:$A,C1803,PSA!$G:$G,D1803),
IF(AND(A1803="Colorectal Cancer Screening", E1803="Utilization Rate (per 100,000 patients)"),
SUMIFS(COL!$D:$D,COL!$A:$A,C1803,COL!$G:$G, D1803),
IF(AND(A1803="Cervical Cancer Screening", E1803="Utilization Rate (per 100,000 patients)"),
SUMIFS(CERV!$D:$D,CERV!$A:$A,C1803,CERV!$G:$G,D1803),
IF(AND(A1803="Cancer Screening for CKD patients", E1803="Utilization Rate (per 100,000 patients)"),
SUMIFS(CANSCRN!$D:$D,CANSCRN!$A:$A,C1803,CANSCRN!$G:$G,D1803),
IF(AND(A1803="PSA Testing", E1803="Cost per service ($USD)"),
SUMIFS(PSA!$E:$E,PSA!$A:$A,C1803,PSA!$G:$G,D1803),
IF(AND(A1803="Colorectal Cancer Screening", E1803="Cost per service ($USD)"),
SUMIFS(COL!$E:$E,COL!$A:$A,C1803,COL!$G:$G,D1803),
IF(AND(A1803="Cervical Cancer Screening", E1803="Cost per service ($USD)"),
SUMIFS(CERV!$E:$E,CERV!$A:$A,C1803,CERV!$G:$G,D1803),
IF(AND(A1803="Cancer Screening for CKD patients", E1803="Cost per service ($USD)"),
SUMIFS(CANSCRN!$E:$E,CANSCRN!$A:$A,C1803,CANSCRN!$G:$G,D1803),
IF(AND(A1803="PSA Testing", E1803="Total Expenditure ($USD per 100,000 patients)"),
SUMIFS(PSA!$F:$F,PSA!$A:$A,C1803,PSA!$G:$G,D1803),
IF(AND(A1803="Colorectal Cancer Screening", E1803="Total Expenditure ($USD per 100,000 patients)"),
SUMIFS(COL!$F:$F,COL!$A:$A,C1803,COL!$G:$G,D1803),
IF(AND(A1803="Cervical Cancer Screening", E1803="Total Expenditure ($USD per 100,000 patients)"),
SUMIFS(CERV!$F:$F,CERV!$A:$A,C1803,CERV!$G:$G,D1803),
SUMIFS(CANSCRN!$F:$F,CANSCRN!$A:$A,C1803,CANSCRN!$G:$G,D1803))))))))))))</f>
        <v>41583.747927031509</v>
      </c>
    </row>
    <row r="1804" spans="1:6" x14ac:dyDescent="0.2">
      <c r="A1804" s="24" t="s">
        <v>107</v>
      </c>
      <c r="B1804" s="24" t="s">
        <v>101</v>
      </c>
      <c r="C1804" s="24" t="s">
        <v>40</v>
      </c>
      <c r="D1804" s="24">
        <v>2018</v>
      </c>
      <c r="E1804" s="24" t="s">
        <v>102</v>
      </c>
      <c r="F1804">
        <f>IF(AND(A1804="PSA Testing", E1804= "Utilization Rate (per 100,000 patients)"),
SUMIFS(PSA!$D:$D,PSA!$A:$A,C1804,PSA!$G:$G,D1804),
IF(AND(A1804="Colorectal Cancer Screening", E1804="Utilization Rate (per 100,000 patients)"),
SUMIFS(COL!$D:$D,COL!$A:$A,C1804,COL!$G:$G, D1804),
IF(AND(A1804="Cervical Cancer Screening", E1804="Utilization Rate (per 100,000 patients)"),
SUMIFS(CERV!$D:$D,CERV!$A:$A,C1804,CERV!$G:$G,D1804),
IF(AND(A1804="Cancer Screening for CKD patients", E1804="Utilization Rate (per 100,000 patients)"),
SUMIFS(CANSCRN!$D:$D,CANSCRN!$A:$A,C1804,CANSCRN!$G:$G,D1804),
IF(AND(A1804="PSA Testing", E1804="Cost per service ($USD)"),
SUMIFS(PSA!$E:$E,PSA!$A:$A,C1804,PSA!$G:$G,D1804),
IF(AND(A1804="Colorectal Cancer Screening", E1804="Cost per service ($USD)"),
SUMIFS(COL!$E:$E,COL!$A:$A,C1804,COL!$G:$G,D1804),
IF(AND(A1804="Cervical Cancer Screening", E1804="Cost per service ($USD)"),
SUMIFS(CERV!$E:$E,CERV!$A:$A,C1804,CERV!$G:$G,D1804),
IF(AND(A1804="Cancer Screening for CKD patients", E1804="Cost per service ($USD)"),
SUMIFS(CANSCRN!$E:$E,CANSCRN!$A:$A,C1804,CANSCRN!$G:$G,D1804),
IF(AND(A1804="PSA Testing", E1804="Total Expenditure ($USD per 100,000 patients)"),
SUMIFS(PSA!$F:$F,PSA!$A:$A,C1804,PSA!$G:$G,D1804),
IF(AND(A1804="Colorectal Cancer Screening", E1804="Total Expenditure ($USD per 100,000 patients)"),
SUMIFS(COL!$F:$F,COL!$A:$A,C1804,COL!$G:$G,D1804),
IF(AND(A1804="Cervical Cancer Screening", E1804="Total Expenditure ($USD per 100,000 patients)"),
SUMIFS(CERV!$F:$F,CERV!$A:$A,C1804,CERV!$G:$G,D1804),
SUMIFS(CANSCRN!$F:$F,CANSCRN!$A:$A,C1804,CANSCRN!$G:$G,D1804))))))))))))</f>
        <v>29371.165644171782</v>
      </c>
    </row>
    <row r="1805" spans="1:6" x14ac:dyDescent="0.2">
      <c r="A1805" s="24" t="s">
        <v>107</v>
      </c>
      <c r="B1805" s="24" t="s">
        <v>101</v>
      </c>
      <c r="C1805" s="24" t="s">
        <v>40</v>
      </c>
      <c r="D1805" s="24">
        <v>2019</v>
      </c>
      <c r="E1805" s="24" t="s">
        <v>102</v>
      </c>
      <c r="F1805">
        <f>IF(AND(A1805="PSA Testing", E1805= "Utilization Rate (per 100,000 patients)"),
SUMIFS(PSA!$D:$D,PSA!$A:$A,C1805,PSA!$G:$G,D1805),
IF(AND(A1805="Colorectal Cancer Screening", E1805="Utilization Rate (per 100,000 patients)"),
SUMIFS(COL!$D:$D,COL!$A:$A,C1805,COL!$G:$G, D1805),
IF(AND(A1805="Cervical Cancer Screening", E1805="Utilization Rate (per 100,000 patients)"),
SUMIFS(CERV!$D:$D,CERV!$A:$A,C1805,CERV!$G:$G,D1805),
IF(AND(A1805="Cancer Screening for CKD patients", E1805="Utilization Rate (per 100,000 patients)"),
SUMIFS(CANSCRN!$D:$D,CANSCRN!$A:$A,C1805,CANSCRN!$G:$G,D1805),
IF(AND(A1805="PSA Testing", E1805="Cost per service ($USD)"),
SUMIFS(PSA!$E:$E,PSA!$A:$A,C1805,PSA!$G:$G,D1805),
IF(AND(A1805="Colorectal Cancer Screening", E1805="Cost per service ($USD)"),
SUMIFS(COL!$E:$E,COL!$A:$A,C1805,COL!$G:$G,D1805),
IF(AND(A1805="Cervical Cancer Screening", E1805="Cost per service ($USD)"),
SUMIFS(CERV!$E:$E,CERV!$A:$A,C1805,CERV!$G:$G,D1805),
IF(AND(A1805="Cancer Screening for CKD patients", E1805="Cost per service ($USD)"),
SUMIFS(CANSCRN!$E:$E,CANSCRN!$A:$A,C1805,CANSCRN!$G:$G,D1805),
IF(AND(A1805="PSA Testing", E1805="Total Expenditure ($USD per 100,000 patients)"),
SUMIFS(PSA!$F:$F,PSA!$A:$A,C1805,PSA!$G:$G,D1805),
IF(AND(A1805="Colorectal Cancer Screening", E1805="Total Expenditure ($USD per 100,000 patients)"),
SUMIFS(COL!$F:$F,COL!$A:$A,C1805,COL!$G:$G,D1805),
IF(AND(A1805="Cervical Cancer Screening", E1805="Total Expenditure ($USD per 100,000 patients)"),
SUMIFS(CERV!$F:$F,CERV!$A:$A,C1805,CERV!$G:$G,D1805),
SUMIFS(CANSCRN!$F:$F,CANSCRN!$A:$A,C1805,CANSCRN!$G:$G,D1805))))))))))))</f>
        <v>28547.008547008547</v>
      </c>
    </row>
    <row r="1806" spans="1:6" x14ac:dyDescent="0.2">
      <c r="A1806" s="24" t="s">
        <v>107</v>
      </c>
      <c r="B1806" s="24" t="s">
        <v>101</v>
      </c>
      <c r="C1806" s="24" t="s">
        <v>41</v>
      </c>
      <c r="D1806" s="24">
        <v>2009</v>
      </c>
      <c r="E1806" s="24" t="s">
        <v>102</v>
      </c>
      <c r="F1806">
        <f>IF(AND(A1806="PSA Testing", E1806= "Utilization Rate (per 100,000 patients)"),
SUMIFS(PSA!$D:$D,PSA!$A:$A,C1806,PSA!$G:$G,D1806),
IF(AND(A1806="Colorectal Cancer Screening", E1806="Utilization Rate (per 100,000 patients)"),
SUMIFS(COL!$D:$D,COL!$A:$A,C1806,COL!$G:$G, D1806),
IF(AND(A1806="Cervical Cancer Screening", E1806="Utilization Rate (per 100,000 patients)"),
SUMIFS(CERV!$D:$D,CERV!$A:$A,C1806,CERV!$G:$G,D1806),
IF(AND(A1806="Cancer Screening for CKD patients", E1806="Utilization Rate (per 100,000 patients)"),
SUMIFS(CANSCRN!$D:$D,CANSCRN!$A:$A,C1806,CANSCRN!$G:$G,D1806),
IF(AND(A1806="PSA Testing", E1806="Cost per service ($USD)"),
SUMIFS(PSA!$E:$E,PSA!$A:$A,C1806,PSA!$G:$G,D1806),
IF(AND(A1806="Colorectal Cancer Screening", E1806="Cost per service ($USD)"),
SUMIFS(COL!$E:$E,COL!$A:$A,C1806,COL!$G:$G,D1806),
IF(AND(A1806="Cervical Cancer Screening", E1806="Cost per service ($USD)"),
SUMIFS(CERV!$E:$E,CERV!$A:$A,C1806,CERV!$G:$G,D1806),
IF(AND(A1806="Cancer Screening for CKD patients", E1806="Cost per service ($USD)"),
SUMIFS(CANSCRN!$E:$E,CANSCRN!$A:$A,C1806,CANSCRN!$G:$G,D1806),
IF(AND(A1806="PSA Testing", E1806="Total Expenditure ($USD per 100,000 patients)"),
SUMIFS(PSA!$F:$F,PSA!$A:$A,C1806,PSA!$G:$G,D1806),
IF(AND(A1806="Colorectal Cancer Screening", E1806="Total Expenditure ($USD per 100,000 patients)"),
SUMIFS(COL!$F:$F,COL!$A:$A,C1806,COL!$G:$G,D1806),
IF(AND(A1806="Cervical Cancer Screening", E1806="Total Expenditure ($USD per 100,000 patients)"),
SUMIFS(CERV!$F:$F,CERV!$A:$A,C1806,CERV!$G:$G,D1806),
SUMIFS(CANSCRN!$F:$F,CANSCRN!$A:$A,C1806,CANSCRN!$G:$G,D1806))))))))))))</f>
        <v>43333.333333333336</v>
      </c>
    </row>
    <row r="1807" spans="1:6" x14ac:dyDescent="0.2">
      <c r="A1807" s="24" t="s">
        <v>107</v>
      </c>
      <c r="B1807" s="24" t="s">
        <v>101</v>
      </c>
      <c r="C1807" s="24" t="s">
        <v>41</v>
      </c>
      <c r="D1807" s="24">
        <v>2010</v>
      </c>
      <c r="E1807" s="24" t="s">
        <v>102</v>
      </c>
      <c r="F1807">
        <f>IF(AND(A1807="PSA Testing", E1807= "Utilization Rate (per 100,000 patients)"),
SUMIFS(PSA!$D:$D,PSA!$A:$A,C1807,PSA!$G:$G,D1807),
IF(AND(A1807="Colorectal Cancer Screening", E1807="Utilization Rate (per 100,000 patients)"),
SUMIFS(COL!$D:$D,COL!$A:$A,C1807,COL!$G:$G, D1807),
IF(AND(A1807="Cervical Cancer Screening", E1807="Utilization Rate (per 100,000 patients)"),
SUMIFS(CERV!$D:$D,CERV!$A:$A,C1807,CERV!$G:$G,D1807),
IF(AND(A1807="Cancer Screening for CKD patients", E1807="Utilization Rate (per 100,000 patients)"),
SUMIFS(CANSCRN!$D:$D,CANSCRN!$A:$A,C1807,CANSCRN!$G:$G,D1807),
IF(AND(A1807="PSA Testing", E1807="Cost per service ($USD)"),
SUMIFS(PSA!$E:$E,PSA!$A:$A,C1807,PSA!$G:$G,D1807),
IF(AND(A1807="Colorectal Cancer Screening", E1807="Cost per service ($USD)"),
SUMIFS(COL!$E:$E,COL!$A:$A,C1807,COL!$G:$G,D1807),
IF(AND(A1807="Cervical Cancer Screening", E1807="Cost per service ($USD)"),
SUMIFS(CERV!$E:$E,CERV!$A:$A,C1807,CERV!$G:$G,D1807),
IF(AND(A1807="Cancer Screening for CKD patients", E1807="Cost per service ($USD)"),
SUMIFS(CANSCRN!$E:$E,CANSCRN!$A:$A,C1807,CANSCRN!$G:$G,D1807),
IF(AND(A1807="PSA Testing", E1807="Total Expenditure ($USD per 100,000 patients)"),
SUMIFS(PSA!$F:$F,PSA!$A:$A,C1807,PSA!$G:$G,D1807),
IF(AND(A1807="Colorectal Cancer Screening", E1807="Total Expenditure ($USD per 100,000 patients)"),
SUMIFS(COL!$F:$F,COL!$A:$A,C1807,COL!$G:$G,D1807),
IF(AND(A1807="Cervical Cancer Screening", E1807="Total Expenditure ($USD per 100,000 patients)"),
SUMIFS(CERV!$F:$F,CERV!$A:$A,C1807,CERV!$G:$G,D1807),
SUMIFS(CANSCRN!$F:$F,CANSCRN!$A:$A,C1807,CANSCRN!$G:$G,D1807))))))))))))</f>
        <v>25943.396226415094</v>
      </c>
    </row>
    <row r="1808" spans="1:6" x14ac:dyDescent="0.2">
      <c r="A1808" s="24" t="s">
        <v>107</v>
      </c>
      <c r="B1808" s="24" t="s">
        <v>101</v>
      </c>
      <c r="C1808" s="24" t="s">
        <v>41</v>
      </c>
      <c r="D1808" s="24">
        <v>2011</v>
      </c>
      <c r="E1808" s="24" t="s">
        <v>102</v>
      </c>
      <c r="F1808">
        <f>IF(AND(A1808="PSA Testing", E1808= "Utilization Rate (per 100,000 patients)"),
SUMIFS(PSA!$D:$D,PSA!$A:$A,C1808,PSA!$G:$G,D1808),
IF(AND(A1808="Colorectal Cancer Screening", E1808="Utilization Rate (per 100,000 patients)"),
SUMIFS(COL!$D:$D,COL!$A:$A,C1808,COL!$G:$G, D1808),
IF(AND(A1808="Cervical Cancer Screening", E1808="Utilization Rate (per 100,000 patients)"),
SUMIFS(CERV!$D:$D,CERV!$A:$A,C1808,CERV!$G:$G,D1808),
IF(AND(A1808="Cancer Screening for CKD patients", E1808="Utilization Rate (per 100,000 patients)"),
SUMIFS(CANSCRN!$D:$D,CANSCRN!$A:$A,C1808,CANSCRN!$G:$G,D1808),
IF(AND(A1808="PSA Testing", E1808="Cost per service ($USD)"),
SUMIFS(PSA!$E:$E,PSA!$A:$A,C1808,PSA!$G:$G,D1808),
IF(AND(A1808="Colorectal Cancer Screening", E1808="Cost per service ($USD)"),
SUMIFS(COL!$E:$E,COL!$A:$A,C1808,COL!$G:$G,D1808),
IF(AND(A1808="Cervical Cancer Screening", E1808="Cost per service ($USD)"),
SUMIFS(CERV!$E:$E,CERV!$A:$A,C1808,CERV!$G:$G,D1808),
IF(AND(A1808="Cancer Screening for CKD patients", E1808="Cost per service ($USD)"),
SUMIFS(CANSCRN!$E:$E,CANSCRN!$A:$A,C1808,CANSCRN!$G:$G,D1808),
IF(AND(A1808="PSA Testing", E1808="Total Expenditure ($USD per 100,000 patients)"),
SUMIFS(PSA!$F:$F,PSA!$A:$A,C1808,PSA!$G:$G,D1808),
IF(AND(A1808="Colorectal Cancer Screening", E1808="Total Expenditure ($USD per 100,000 patients)"),
SUMIFS(COL!$F:$F,COL!$A:$A,C1808,COL!$G:$G,D1808),
IF(AND(A1808="Cervical Cancer Screening", E1808="Total Expenditure ($USD per 100,000 patients)"),
SUMIFS(CERV!$F:$F,CERV!$A:$A,C1808,CERV!$G:$G,D1808),
SUMIFS(CANSCRN!$F:$F,CANSCRN!$A:$A,C1808,CANSCRN!$G:$G,D1808))))))))))))</f>
        <v>24896.265560165975</v>
      </c>
    </row>
    <row r="1809" spans="1:6" x14ac:dyDescent="0.2">
      <c r="A1809" s="24" t="s">
        <v>107</v>
      </c>
      <c r="B1809" s="24" t="s">
        <v>101</v>
      </c>
      <c r="C1809" s="24" t="s">
        <v>41</v>
      </c>
      <c r="D1809" s="24">
        <v>2012</v>
      </c>
      <c r="E1809" s="24" t="s">
        <v>102</v>
      </c>
      <c r="F1809">
        <f>IF(AND(A1809="PSA Testing", E1809= "Utilization Rate (per 100,000 patients)"),
SUMIFS(PSA!$D:$D,PSA!$A:$A,C1809,PSA!$G:$G,D1809),
IF(AND(A1809="Colorectal Cancer Screening", E1809="Utilization Rate (per 100,000 patients)"),
SUMIFS(COL!$D:$D,COL!$A:$A,C1809,COL!$G:$G, D1809),
IF(AND(A1809="Cervical Cancer Screening", E1809="Utilization Rate (per 100,000 patients)"),
SUMIFS(CERV!$D:$D,CERV!$A:$A,C1809,CERV!$G:$G,D1809),
IF(AND(A1809="Cancer Screening for CKD patients", E1809="Utilization Rate (per 100,000 patients)"),
SUMIFS(CANSCRN!$D:$D,CANSCRN!$A:$A,C1809,CANSCRN!$G:$G,D1809),
IF(AND(A1809="PSA Testing", E1809="Cost per service ($USD)"),
SUMIFS(PSA!$E:$E,PSA!$A:$A,C1809,PSA!$G:$G,D1809),
IF(AND(A1809="Colorectal Cancer Screening", E1809="Cost per service ($USD)"),
SUMIFS(COL!$E:$E,COL!$A:$A,C1809,COL!$G:$G,D1809),
IF(AND(A1809="Cervical Cancer Screening", E1809="Cost per service ($USD)"),
SUMIFS(CERV!$E:$E,CERV!$A:$A,C1809,CERV!$G:$G,D1809),
IF(AND(A1809="Cancer Screening for CKD patients", E1809="Cost per service ($USD)"),
SUMIFS(CANSCRN!$E:$E,CANSCRN!$A:$A,C1809,CANSCRN!$G:$G,D1809),
IF(AND(A1809="PSA Testing", E1809="Total Expenditure ($USD per 100,000 patients)"),
SUMIFS(PSA!$F:$F,PSA!$A:$A,C1809,PSA!$G:$G,D1809),
IF(AND(A1809="Colorectal Cancer Screening", E1809="Total Expenditure ($USD per 100,000 patients)"),
SUMIFS(COL!$F:$F,COL!$A:$A,C1809,COL!$G:$G,D1809),
IF(AND(A1809="Cervical Cancer Screening", E1809="Total Expenditure ($USD per 100,000 patients)"),
SUMIFS(CERV!$F:$F,CERV!$A:$A,C1809,CERV!$G:$G,D1809),
SUMIFS(CANSCRN!$F:$F,CANSCRN!$A:$A,C1809,CANSCRN!$G:$G,D1809))))))))))))</f>
        <v>23892.617449664431</v>
      </c>
    </row>
    <row r="1810" spans="1:6" x14ac:dyDescent="0.2">
      <c r="A1810" s="24" t="s">
        <v>107</v>
      </c>
      <c r="B1810" s="24" t="s">
        <v>101</v>
      </c>
      <c r="C1810" s="24" t="s">
        <v>41</v>
      </c>
      <c r="D1810" s="24">
        <v>2013</v>
      </c>
      <c r="E1810" s="24" t="s">
        <v>102</v>
      </c>
      <c r="F1810">
        <f>IF(AND(A1810="PSA Testing", E1810= "Utilization Rate (per 100,000 patients)"),
SUMIFS(PSA!$D:$D,PSA!$A:$A,C1810,PSA!$G:$G,D1810),
IF(AND(A1810="Colorectal Cancer Screening", E1810="Utilization Rate (per 100,000 patients)"),
SUMIFS(COL!$D:$D,COL!$A:$A,C1810,COL!$G:$G, D1810),
IF(AND(A1810="Cervical Cancer Screening", E1810="Utilization Rate (per 100,000 patients)"),
SUMIFS(CERV!$D:$D,CERV!$A:$A,C1810,CERV!$G:$G,D1810),
IF(AND(A1810="Cancer Screening for CKD patients", E1810="Utilization Rate (per 100,000 patients)"),
SUMIFS(CANSCRN!$D:$D,CANSCRN!$A:$A,C1810,CANSCRN!$G:$G,D1810),
IF(AND(A1810="PSA Testing", E1810="Cost per service ($USD)"),
SUMIFS(PSA!$E:$E,PSA!$A:$A,C1810,PSA!$G:$G,D1810),
IF(AND(A1810="Colorectal Cancer Screening", E1810="Cost per service ($USD)"),
SUMIFS(COL!$E:$E,COL!$A:$A,C1810,COL!$G:$G,D1810),
IF(AND(A1810="Cervical Cancer Screening", E1810="Cost per service ($USD)"),
SUMIFS(CERV!$E:$E,CERV!$A:$A,C1810,CERV!$G:$G,D1810),
IF(AND(A1810="Cancer Screening for CKD patients", E1810="Cost per service ($USD)"),
SUMIFS(CANSCRN!$E:$E,CANSCRN!$A:$A,C1810,CANSCRN!$G:$G,D1810),
IF(AND(A1810="PSA Testing", E1810="Total Expenditure ($USD per 100,000 patients)"),
SUMIFS(PSA!$F:$F,PSA!$A:$A,C1810,PSA!$G:$G,D1810),
IF(AND(A1810="Colorectal Cancer Screening", E1810="Total Expenditure ($USD per 100,000 patients)"),
SUMIFS(COL!$F:$F,COL!$A:$A,C1810,COL!$G:$G,D1810),
IF(AND(A1810="Cervical Cancer Screening", E1810="Total Expenditure ($USD per 100,000 patients)"),
SUMIFS(CERV!$F:$F,CERV!$A:$A,C1810,CERV!$G:$G,D1810),
SUMIFS(CANSCRN!$F:$F,CANSCRN!$A:$A,C1810,CANSCRN!$G:$G,D1810))))))))))))</f>
        <v>24678.663239074551</v>
      </c>
    </row>
    <row r="1811" spans="1:6" x14ac:dyDescent="0.2">
      <c r="A1811" s="24" t="s">
        <v>107</v>
      </c>
      <c r="B1811" s="24" t="s">
        <v>101</v>
      </c>
      <c r="C1811" s="24" t="s">
        <v>41</v>
      </c>
      <c r="D1811" s="24">
        <v>2014</v>
      </c>
      <c r="E1811" s="24" t="s">
        <v>102</v>
      </c>
      <c r="F1811">
        <f>IF(AND(A1811="PSA Testing", E1811= "Utilization Rate (per 100,000 patients)"),
SUMIFS(PSA!$D:$D,PSA!$A:$A,C1811,PSA!$G:$G,D1811),
IF(AND(A1811="Colorectal Cancer Screening", E1811="Utilization Rate (per 100,000 patients)"),
SUMIFS(COL!$D:$D,COL!$A:$A,C1811,COL!$G:$G, D1811),
IF(AND(A1811="Cervical Cancer Screening", E1811="Utilization Rate (per 100,000 patients)"),
SUMIFS(CERV!$D:$D,CERV!$A:$A,C1811,CERV!$G:$G,D1811),
IF(AND(A1811="Cancer Screening for CKD patients", E1811="Utilization Rate (per 100,000 patients)"),
SUMIFS(CANSCRN!$D:$D,CANSCRN!$A:$A,C1811,CANSCRN!$G:$G,D1811),
IF(AND(A1811="PSA Testing", E1811="Cost per service ($USD)"),
SUMIFS(PSA!$E:$E,PSA!$A:$A,C1811,PSA!$G:$G,D1811),
IF(AND(A1811="Colorectal Cancer Screening", E1811="Cost per service ($USD)"),
SUMIFS(COL!$E:$E,COL!$A:$A,C1811,COL!$G:$G,D1811),
IF(AND(A1811="Cervical Cancer Screening", E1811="Cost per service ($USD)"),
SUMIFS(CERV!$E:$E,CERV!$A:$A,C1811,CERV!$G:$G,D1811),
IF(AND(A1811="Cancer Screening for CKD patients", E1811="Cost per service ($USD)"),
SUMIFS(CANSCRN!$E:$E,CANSCRN!$A:$A,C1811,CANSCRN!$G:$G,D1811),
IF(AND(A1811="PSA Testing", E1811="Total Expenditure ($USD per 100,000 patients)"),
SUMIFS(PSA!$F:$F,PSA!$A:$A,C1811,PSA!$G:$G,D1811),
IF(AND(A1811="Colorectal Cancer Screening", E1811="Total Expenditure ($USD per 100,000 patients)"),
SUMIFS(COL!$F:$F,COL!$A:$A,C1811,COL!$G:$G,D1811),
IF(AND(A1811="Cervical Cancer Screening", E1811="Total Expenditure ($USD per 100,000 patients)"),
SUMIFS(CERV!$F:$F,CERV!$A:$A,C1811,CERV!$G:$G,D1811),
SUMIFS(CANSCRN!$F:$F,CANSCRN!$A:$A,C1811,CANSCRN!$G:$G,D1811))))))))))))</f>
        <v>25953.259532595323</v>
      </c>
    </row>
    <row r="1812" spans="1:6" x14ac:dyDescent="0.2">
      <c r="A1812" s="24" t="s">
        <v>107</v>
      </c>
      <c r="B1812" s="24" t="s">
        <v>101</v>
      </c>
      <c r="C1812" s="24" t="s">
        <v>41</v>
      </c>
      <c r="D1812" s="24">
        <v>2015</v>
      </c>
      <c r="E1812" s="24" t="s">
        <v>102</v>
      </c>
      <c r="F1812">
        <f>IF(AND(A1812="PSA Testing", E1812= "Utilization Rate (per 100,000 patients)"),
SUMIFS(PSA!$D:$D,PSA!$A:$A,C1812,PSA!$G:$G,D1812),
IF(AND(A1812="Colorectal Cancer Screening", E1812="Utilization Rate (per 100,000 patients)"),
SUMIFS(COL!$D:$D,COL!$A:$A,C1812,COL!$G:$G, D1812),
IF(AND(A1812="Cervical Cancer Screening", E1812="Utilization Rate (per 100,000 patients)"),
SUMIFS(CERV!$D:$D,CERV!$A:$A,C1812,CERV!$G:$G,D1812),
IF(AND(A1812="Cancer Screening for CKD patients", E1812="Utilization Rate (per 100,000 patients)"),
SUMIFS(CANSCRN!$D:$D,CANSCRN!$A:$A,C1812,CANSCRN!$G:$G,D1812),
IF(AND(A1812="PSA Testing", E1812="Cost per service ($USD)"),
SUMIFS(PSA!$E:$E,PSA!$A:$A,C1812,PSA!$G:$G,D1812),
IF(AND(A1812="Colorectal Cancer Screening", E1812="Cost per service ($USD)"),
SUMIFS(COL!$E:$E,COL!$A:$A,C1812,COL!$G:$G,D1812),
IF(AND(A1812="Cervical Cancer Screening", E1812="Cost per service ($USD)"),
SUMIFS(CERV!$E:$E,CERV!$A:$A,C1812,CERV!$G:$G,D1812),
IF(AND(A1812="Cancer Screening for CKD patients", E1812="Cost per service ($USD)"),
SUMIFS(CANSCRN!$E:$E,CANSCRN!$A:$A,C1812,CANSCRN!$G:$G,D1812),
IF(AND(A1812="PSA Testing", E1812="Total Expenditure ($USD per 100,000 patients)"),
SUMIFS(PSA!$F:$F,PSA!$A:$A,C1812,PSA!$G:$G,D1812),
IF(AND(A1812="Colorectal Cancer Screening", E1812="Total Expenditure ($USD per 100,000 patients)"),
SUMIFS(COL!$F:$F,COL!$A:$A,C1812,COL!$G:$G,D1812),
IF(AND(A1812="Cervical Cancer Screening", E1812="Total Expenditure ($USD per 100,000 patients)"),
SUMIFS(CERV!$F:$F,CERV!$A:$A,C1812,CERV!$G:$G,D1812),
SUMIFS(CANSCRN!$F:$F,CANSCRN!$A:$A,C1812,CANSCRN!$G:$G,D1812))))))))))))</f>
        <v>25997.425997425999</v>
      </c>
    </row>
    <row r="1813" spans="1:6" x14ac:dyDescent="0.2">
      <c r="A1813" s="24" t="s">
        <v>107</v>
      </c>
      <c r="B1813" s="24" t="s">
        <v>101</v>
      </c>
      <c r="C1813" s="24" t="s">
        <v>41</v>
      </c>
      <c r="D1813" s="24">
        <v>2016</v>
      </c>
      <c r="E1813" s="24" t="s">
        <v>102</v>
      </c>
      <c r="F1813">
        <f>IF(AND(A1813="PSA Testing", E1813= "Utilization Rate (per 100,000 patients)"),
SUMIFS(PSA!$D:$D,PSA!$A:$A,C1813,PSA!$G:$G,D1813),
IF(AND(A1813="Colorectal Cancer Screening", E1813="Utilization Rate (per 100,000 patients)"),
SUMIFS(COL!$D:$D,COL!$A:$A,C1813,COL!$G:$G, D1813),
IF(AND(A1813="Cervical Cancer Screening", E1813="Utilization Rate (per 100,000 patients)"),
SUMIFS(CERV!$D:$D,CERV!$A:$A,C1813,CERV!$G:$G,D1813),
IF(AND(A1813="Cancer Screening for CKD patients", E1813="Utilization Rate (per 100,000 patients)"),
SUMIFS(CANSCRN!$D:$D,CANSCRN!$A:$A,C1813,CANSCRN!$G:$G,D1813),
IF(AND(A1813="PSA Testing", E1813="Cost per service ($USD)"),
SUMIFS(PSA!$E:$E,PSA!$A:$A,C1813,PSA!$G:$G,D1813),
IF(AND(A1813="Colorectal Cancer Screening", E1813="Cost per service ($USD)"),
SUMIFS(COL!$E:$E,COL!$A:$A,C1813,COL!$G:$G,D1813),
IF(AND(A1813="Cervical Cancer Screening", E1813="Cost per service ($USD)"),
SUMIFS(CERV!$E:$E,CERV!$A:$A,C1813,CERV!$G:$G,D1813),
IF(AND(A1813="Cancer Screening for CKD patients", E1813="Cost per service ($USD)"),
SUMIFS(CANSCRN!$E:$E,CANSCRN!$A:$A,C1813,CANSCRN!$G:$G,D1813),
IF(AND(A1813="PSA Testing", E1813="Total Expenditure ($USD per 100,000 patients)"),
SUMIFS(PSA!$F:$F,PSA!$A:$A,C1813,PSA!$G:$G,D1813),
IF(AND(A1813="Colorectal Cancer Screening", E1813="Total Expenditure ($USD per 100,000 patients)"),
SUMIFS(COL!$F:$F,COL!$A:$A,C1813,COL!$G:$G,D1813),
IF(AND(A1813="Cervical Cancer Screening", E1813="Total Expenditure ($USD per 100,000 patients)"),
SUMIFS(CERV!$F:$F,CERV!$A:$A,C1813,CERV!$G:$G,D1813),
SUMIFS(CANSCRN!$F:$F,CANSCRN!$A:$A,C1813,CANSCRN!$G:$G,D1813))))))))))))</f>
        <v>26105.263157894737</v>
      </c>
    </row>
    <row r="1814" spans="1:6" x14ac:dyDescent="0.2">
      <c r="A1814" s="24" t="s">
        <v>107</v>
      </c>
      <c r="B1814" s="24" t="s">
        <v>101</v>
      </c>
      <c r="C1814" s="24" t="s">
        <v>41</v>
      </c>
      <c r="D1814" s="24">
        <v>2017</v>
      </c>
      <c r="E1814" s="24" t="s">
        <v>102</v>
      </c>
      <c r="F1814">
        <f>IF(AND(A1814="PSA Testing", E1814= "Utilization Rate (per 100,000 patients)"),
SUMIFS(PSA!$D:$D,PSA!$A:$A,C1814,PSA!$G:$G,D1814),
IF(AND(A1814="Colorectal Cancer Screening", E1814="Utilization Rate (per 100,000 patients)"),
SUMIFS(COL!$D:$D,COL!$A:$A,C1814,COL!$G:$G, D1814),
IF(AND(A1814="Cervical Cancer Screening", E1814="Utilization Rate (per 100,000 patients)"),
SUMIFS(CERV!$D:$D,CERV!$A:$A,C1814,CERV!$G:$G,D1814),
IF(AND(A1814="Cancer Screening for CKD patients", E1814="Utilization Rate (per 100,000 patients)"),
SUMIFS(CANSCRN!$D:$D,CANSCRN!$A:$A,C1814,CANSCRN!$G:$G,D1814),
IF(AND(A1814="PSA Testing", E1814="Cost per service ($USD)"),
SUMIFS(PSA!$E:$E,PSA!$A:$A,C1814,PSA!$G:$G,D1814),
IF(AND(A1814="Colorectal Cancer Screening", E1814="Cost per service ($USD)"),
SUMIFS(COL!$E:$E,COL!$A:$A,C1814,COL!$G:$G,D1814),
IF(AND(A1814="Cervical Cancer Screening", E1814="Cost per service ($USD)"),
SUMIFS(CERV!$E:$E,CERV!$A:$A,C1814,CERV!$G:$G,D1814),
IF(AND(A1814="Cancer Screening for CKD patients", E1814="Cost per service ($USD)"),
SUMIFS(CANSCRN!$E:$E,CANSCRN!$A:$A,C1814,CANSCRN!$G:$G,D1814),
IF(AND(A1814="PSA Testing", E1814="Total Expenditure ($USD per 100,000 patients)"),
SUMIFS(PSA!$F:$F,PSA!$A:$A,C1814,PSA!$G:$G,D1814),
IF(AND(A1814="Colorectal Cancer Screening", E1814="Total Expenditure ($USD per 100,000 patients)"),
SUMIFS(COL!$F:$F,COL!$A:$A,C1814,COL!$G:$G,D1814),
IF(AND(A1814="Cervical Cancer Screening", E1814="Total Expenditure ($USD per 100,000 patients)"),
SUMIFS(CERV!$F:$F,CERV!$A:$A,C1814,CERV!$G:$G,D1814),
SUMIFS(CANSCRN!$F:$F,CANSCRN!$A:$A,C1814,CANSCRN!$G:$G,D1814))))))))))))</f>
        <v>31818.181818181816</v>
      </c>
    </row>
    <row r="1815" spans="1:6" x14ac:dyDescent="0.2">
      <c r="A1815" s="24" t="s">
        <v>107</v>
      </c>
      <c r="B1815" s="24" t="s">
        <v>101</v>
      </c>
      <c r="C1815" s="24" t="s">
        <v>41</v>
      </c>
      <c r="D1815" s="24">
        <v>2018</v>
      </c>
      <c r="E1815" s="24" t="s">
        <v>102</v>
      </c>
      <c r="F1815">
        <f>IF(AND(A1815="PSA Testing", E1815= "Utilization Rate (per 100,000 patients)"),
SUMIFS(PSA!$D:$D,PSA!$A:$A,C1815,PSA!$G:$G,D1815),
IF(AND(A1815="Colorectal Cancer Screening", E1815="Utilization Rate (per 100,000 patients)"),
SUMIFS(COL!$D:$D,COL!$A:$A,C1815,COL!$G:$G, D1815),
IF(AND(A1815="Cervical Cancer Screening", E1815="Utilization Rate (per 100,000 patients)"),
SUMIFS(CERV!$D:$D,CERV!$A:$A,C1815,CERV!$G:$G,D1815),
IF(AND(A1815="Cancer Screening for CKD patients", E1815="Utilization Rate (per 100,000 patients)"),
SUMIFS(CANSCRN!$D:$D,CANSCRN!$A:$A,C1815,CANSCRN!$G:$G,D1815),
IF(AND(A1815="PSA Testing", E1815="Cost per service ($USD)"),
SUMIFS(PSA!$E:$E,PSA!$A:$A,C1815,PSA!$G:$G,D1815),
IF(AND(A1815="Colorectal Cancer Screening", E1815="Cost per service ($USD)"),
SUMIFS(COL!$E:$E,COL!$A:$A,C1815,COL!$G:$G,D1815),
IF(AND(A1815="Cervical Cancer Screening", E1815="Cost per service ($USD)"),
SUMIFS(CERV!$E:$E,CERV!$A:$A,C1815,CERV!$G:$G,D1815),
IF(AND(A1815="Cancer Screening for CKD patients", E1815="Cost per service ($USD)"),
SUMIFS(CANSCRN!$E:$E,CANSCRN!$A:$A,C1815,CANSCRN!$G:$G,D1815),
IF(AND(A1815="PSA Testing", E1815="Total Expenditure ($USD per 100,000 patients)"),
SUMIFS(PSA!$F:$F,PSA!$A:$A,C1815,PSA!$G:$G,D1815),
IF(AND(A1815="Colorectal Cancer Screening", E1815="Total Expenditure ($USD per 100,000 patients)"),
SUMIFS(COL!$F:$F,COL!$A:$A,C1815,COL!$G:$G,D1815),
IF(AND(A1815="Cervical Cancer Screening", E1815="Total Expenditure ($USD per 100,000 patients)"),
SUMIFS(CERV!$F:$F,CERV!$A:$A,C1815,CERV!$G:$G,D1815),
SUMIFS(CANSCRN!$F:$F,CANSCRN!$A:$A,C1815,CANSCRN!$G:$G,D1815))))))))))))</f>
        <v>27027.02702702703</v>
      </c>
    </row>
    <row r="1816" spans="1:6" x14ac:dyDescent="0.2">
      <c r="A1816" s="24" t="s">
        <v>107</v>
      </c>
      <c r="B1816" s="24" t="s">
        <v>101</v>
      </c>
      <c r="C1816" s="24" t="s">
        <v>41</v>
      </c>
      <c r="D1816" s="24">
        <v>2019</v>
      </c>
      <c r="E1816" s="24" t="s">
        <v>102</v>
      </c>
      <c r="F1816">
        <f>IF(AND(A1816="PSA Testing", E1816= "Utilization Rate (per 100,000 patients)"),
SUMIFS(PSA!$D:$D,PSA!$A:$A,C1816,PSA!$G:$G,D1816),
IF(AND(A1816="Colorectal Cancer Screening", E1816="Utilization Rate (per 100,000 patients)"),
SUMIFS(COL!$D:$D,COL!$A:$A,C1816,COL!$G:$G, D1816),
IF(AND(A1816="Cervical Cancer Screening", E1816="Utilization Rate (per 100,000 patients)"),
SUMIFS(CERV!$D:$D,CERV!$A:$A,C1816,CERV!$G:$G,D1816),
IF(AND(A1816="Cancer Screening for CKD patients", E1816="Utilization Rate (per 100,000 patients)"),
SUMIFS(CANSCRN!$D:$D,CANSCRN!$A:$A,C1816,CANSCRN!$G:$G,D1816),
IF(AND(A1816="PSA Testing", E1816="Cost per service ($USD)"),
SUMIFS(PSA!$E:$E,PSA!$A:$A,C1816,PSA!$G:$G,D1816),
IF(AND(A1816="Colorectal Cancer Screening", E1816="Cost per service ($USD)"),
SUMIFS(COL!$E:$E,COL!$A:$A,C1816,COL!$G:$G,D1816),
IF(AND(A1816="Cervical Cancer Screening", E1816="Cost per service ($USD)"),
SUMIFS(CERV!$E:$E,CERV!$A:$A,C1816,CERV!$G:$G,D1816),
IF(AND(A1816="Cancer Screening for CKD patients", E1816="Cost per service ($USD)"),
SUMIFS(CANSCRN!$E:$E,CANSCRN!$A:$A,C1816,CANSCRN!$G:$G,D1816),
IF(AND(A1816="PSA Testing", E1816="Total Expenditure ($USD per 100,000 patients)"),
SUMIFS(PSA!$F:$F,PSA!$A:$A,C1816,PSA!$G:$G,D1816),
IF(AND(A1816="Colorectal Cancer Screening", E1816="Total Expenditure ($USD per 100,000 patients)"),
SUMIFS(COL!$F:$F,COL!$A:$A,C1816,COL!$G:$G,D1816),
IF(AND(A1816="Cervical Cancer Screening", E1816="Total Expenditure ($USD per 100,000 patients)"),
SUMIFS(CERV!$F:$F,CERV!$A:$A,C1816,CERV!$G:$G,D1816),
SUMIFS(CANSCRN!$F:$F,CANSCRN!$A:$A,C1816,CANSCRN!$G:$G,D1816))))))))))))</f>
        <v>25892.857142857145</v>
      </c>
    </row>
    <row r="1817" spans="1:6" x14ac:dyDescent="0.2">
      <c r="A1817" s="24" t="s">
        <v>107</v>
      </c>
      <c r="B1817" s="24" t="s">
        <v>101</v>
      </c>
      <c r="C1817" s="24" t="s">
        <v>42</v>
      </c>
      <c r="D1817" s="24">
        <v>2009</v>
      </c>
      <c r="E1817" s="24" t="s">
        <v>102</v>
      </c>
      <c r="F1817">
        <f>IF(AND(A1817="PSA Testing", E1817= "Utilization Rate (per 100,000 patients)"),
SUMIFS(PSA!$D:$D,PSA!$A:$A,C1817,PSA!$G:$G,D1817),
IF(AND(A1817="Colorectal Cancer Screening", E1817="Utilization Rate (per 100,000 patients)"),
SUMIFS(COL!$D:$D,COL!$A:$A,C1817,COL!$G:$G, D1817),
IF(AND(A1817="Cervical Cancer Screening", E1817="Utilization Rate (per 100,000 patients)"),
SUMIFS(CERV!$D:$D,CERV!$A:$A,C1817,CERV!$G:$G,D1817),
IF(AND(A1817="Cancer Screening for CKD patients", E1817="Utilization Rate (per 100,000 patients)"),
SUMIFS(CANSCRN!$D:$D,CANSCRN!$A:$A,C1817,CANSCRN!$G:$G,D1817),
IF(AND(A1817="PSA Testing", E1817="Cost per service ($USD)"),
SUMIFS(PSA!$E:$E,PSA!$A:$A,C1817,PSA!$G:$G,D1817),
IF(AND(A1817="Colorectal Cancer Screening", E1817="Cost per service ($USD)"),
SUMIFS(COL!$E:$E,COL!$A:$A,C1817,COL!$G:$G,D1817),
IF(AND(A1817="Cervical Cancer Screening", E1817="Cost per service ($USD)"),
SUMIFS(CERV!$E:$E,CERV!$A:$A,C1817,CERV!$G:$G,D1817),
IF(AND(A1817="Cancer Screening for CKD patients", E1817="Cost per service ($USD)"),
SUMIFS(CANSCRN!$E:$E,CANSCRN!$A:$A,C1817,CANSCRN!$G:$G,D1817),
IF(AND(A1817="PSA Testing", E1817="Total Expenditure ($USD per 100,000 patients)"),
SUMIFS(PSA!$F:$F,PSA!$A:$A,C1817,PSA!$G:$G,D1817),
IF(AND(A1817="Colorectal Cancer Screening", E1817="Total Expenditure ($USD per 100,000 patients)"),
SUMIFS(COL!$F:$F,COL!$A:$A,C1817,COL!$G:$G,D1817),
IF(AND(A1817="Cervical Cancer Screening", E1817="Total Expenditure ($USD per 100,000 patients)"),
SUMIFS(CERV!$F:$F,CERV!$A:$A,C1817,CERV!$G:$G,D1817),
SUMIFS(CANSCRN!$F:$F,CANSCRN!$A:$A,C1817,CANSCRN!$G:$G,D1817))))))))))))</f>
        <v>44785.276073619636</v>
      </c>
    </row>
    <row r="1818" spans="1:6" x14ac:dyDescent="0.2">
      <c r="A1818" s="24" t="s">
        <v>107</v>
      </c>
      <c r="B1818" s="24" t="s">
        <v>101</v>
      </c>
      <c r="C1818" s="24" t="s">
        <v>42</v>
      </c>
      <c r="D1818" s="24">
        <v>2010</v>
      </c>
      <c r="E1818" s="24" t="s">
        <v>102</v>
      </c>
      <c r="F1818">
        <f>IF(AND(A1818="PSA Testing", E1818= "Utilization Rate (per 100,000 patients)"),
SUMIFS(PSA!$D:$D,PSA!$A:$A,C1818,PSA!$G:$G,D1818),
IF(AND(A1818="Colorectal Cancer Screening", E1818="Utilization Rate (per 100,000 patients)"),
SUMIFS(COL!$D:$D,COL!$A:$A,C1818,COL!$G:$G, D1818),
IF(AND(A1818="Cervical Cancer Screening", E1818="Utilization Rate (per 100,000 patients)"),
SUMIFS(CERV!$D:$D,CERV!$A:$A,C1818,CERV!$G:$G,D1818),
IF(AND(A1818="Cancer Screening for CKD patients", E1818="Utilization Rate (per 100,000 patients)"),
SUMIFS(CANSCRN!$D:$D,CANSCRN!$A:$A,C1818,CANSCRN!$G:$G,D1818),
IF(AND(A1818="PSA Testing", E1818="Cost per service ($USD)"),
SUMIFS(PSA!$E:$E,PSA!$A:$A,C1818,PSA!$G:$G,D1818),
IF(AND(A1818="Colorectal Cancer Screening", E1818="Cost per service ($USD)"),
SUMIFS(COL!$E:$E,COL!$A:$A,C1818,COL!$G:$G,D1818),
IF(AND(A1818="Cervical Cancer Screening", E1818="Cost per service ($USD)"),
SUMIFS(CERV!$E:$E,CERV!$A:$A,C1818,CERV!$G:$G,D1818),
IF(AND(A1818="Cancer Screening for CKD patients", E1818="Cost per service ($USD)"),
SUMIFS(CANSCRN!$E:$E,CANSCRN!$A:$A,C1818,CANSCRN!$G:$G,D1818),
IF(AND(A1818="PSA Testing", E1818="Total Expenditure ($USD per 100,000 patients)"),
SUMIFS(PSA!$F:$F,PSA!$A:$A,C1818,PSA!$G:$G,D1818),
IF(AND(A1818="Colorectal Cancer Screening", E1818="Total Expenditure ($USD per 100,000 patients)"),
SUMIFS(COL!$F:$F,COL!$A:$A,C1818,COL!$G:$G,D1818),
IF(AND(A1818="Cervical Cancer Screening", E1818="Total Expenditure ($USD per 100,000 patients)"),
SUMIFS(CERV!$F:$F,CERV!$A:$A,C1818,CERV!$G:$G,D1818),
SUMIFS(CANSCRN!$F:$F,CANSCRN!$A:$A,C1818,CANSCRN!$G:$G,D1818))))))))))))</f>
        <v>37323.943661971833</v>
      </c>
    </row>
    <row r="1819" spans="1:6" x14ac:dyDescent="0.2">
      <c r="A1819" s="24" t="s">
        <v>107</v>
      </c>
      <c r="B1819" s="24" t="s">
        <v>101</v>
      </c>
      <c r="C1819" s="24" t="s">
        <v>42</v>
      </c>
      <c r="D1819" s="24">
        <v>2011</v>
      </c>
      <c r="E1819" s="24" t="s">
        <v>102</v>
      </c>
      <c r="F1819">
        <f>IF(AND(A1819="PSA Testing", E1819= "Utilization Rate (per 100,000 patients)"),
SUMIFS(PSA!$D:$D,PSA!$A:$A,C1819,PSA!$G:$G,D1819),
IF(AND(A1819="Colorectal Cancer Screening", E1819="Utilization Rate (per 100,000 patients)"),
SUMIFS(COL!$D:$D,COL!$A:$A,C1819,COL!$G:$G, D1819),
IF(AND(A1819="Cervical Cancer Screening", E1819="Utilization Rate (per 100,000 patients)"),
SUMIFS(CERV!$D:$D,CERV!$A:$A,C1819,CERV!$G:$G,D1819),
IF(AND(A1819="Cancer Screening for CKD patients", E1819="Utilization Rate (per 100,000 patients)"),
SUMIFS(CANSCRN!$D:$D,CANSCRN!$A:$A,C1819,CANSCRN!$G:$G,D1819),
IF(AND(A1819="PSA Testing", E1819="Cost per service ($USD)"),
SUMIFS(PSA!$E:$E,PSA!$A:$A,C1819,PSA!$G:$G,D1819),
IF(AND(A1819="Colorectal Cancer Screening", E1819="Cost per service ($USD)"),
SUMIFS(COL!$E:$E,COL!$A:$A,C1819,COL!$G:$G,D1819),
IF(AND(A1819="Cervical Cancer Screening", E1819="Cost per service ($USD)"),
SUMIFS(CERV!$E:$E,CERV!$A:$A,C1819,CERV!$G:$G,D1819),
IF(AND(A1819="Cancer Screening for CKD patients", E1819="Cost per service ($USD)"),
SUMIFS(CANSCRN!$E:$E,CANSCRN!$A:$A,C1819,CANSCRN!$G:$G,D1819),
IF(AND(A1819="PSA Testing", E1819="Total Expenditure ($USD per 100,000 patients)"),
SUMIFS(PSA!$F:$F,PSA!$A:$A,C1819,PSA!$G:$G,D1819),
IF(AND(A1819="Colorectal Cancer Screening", E1819="Total Expenditure ($USD per 100,000 patients)"),
SUMIFS(COL!$F:$F,COL!$A:$A,C1819,COL!$G:$G,D1819),
IF(AND(A1819="Cervical Cancer Screening", E1819="Total Expenditure ($USD per 100,000 patients)"),
SUMIFS(CERV!$F:$F,CERV!$A:$A,C1819,CERV!$G:$G,D1819),
SUMIFS(CANSCRN!$F:$F,CANSCRN!$A:$A,C1819,CANSCRN!$G:$G,D1819))))))))))))</f>
        <v>34545.454545454544</v>
      </c>
    </row>
    <row r="1820" spans="1:6" x14ac:dyDescent="0.2">
      <c r="A1820" s="24" t="s">
        <v>107</v>
      </c>
      <c r="B1820" s="24" t="s">
        <v>101</v>
      </c>
      <c r="C1820" s="24" t="s">
        <v>42</v>
      </c>
      <c r="D1820" s="24">
        <v>2012</v>
      </c>
      <c r="E1820" s="24" t="s">
        <v>102</v>
      </c>
      <c r="F1820">
        <f>IF(AND(A1820="PSA Testing", E1820= "Utilization Rate (per 100,000 patients)"),
SUMIFS(PSA!$D:$D,PSA!$A:$A,C1820,PSA!$G:$G,D1820),
IF(AND(A1820="Colorectal Cancer Screening", E1820="Utilization Rate (per 100,000 patients)"),
SUMIFS(COL!$D:$D,COL!$A:$A,C1820,COL!$G:$G, D1820),
IF(AND(A1820="Cervical Cancer Screening", E1820="Utilization Rate (per 100,000 patients)"),
SUMIFS(CERV!$D:$D,CERV!$A:$A,C1820,CERV!$G:$G,D1820),
IF(AND(A1820="Cancer Screening for CKD patients", E1820="Utilization Rate (per 100,000 patients)"),
SUMIFS(CANSCRN!$D:$D,CANSCRN!$A:$A,C1820,CANSCRN!$G:$G,D1820),
IF(AND(A1820="PSA Testing", E1820="Cost per service ($USD)"),
SUMIFS(PSA!$E:$E,PSA!$A:$A,C1820,PSA!$G:$G,D1820),
IF(AND(A1820="Colorectal Cancer Screening", E1820="Cost per service ($USD)"),
SUMIFS(COL!$E:$E,COL!$A:$A,C1820,COL!$G:$G,D1820),
IF(AND(A1820="Cervical Cancer Screening", E1820="Cost per service ($USD)"),
SUMIFS(CERV!$E:$E,CERV!$A:$A,C1820,CERV!$G:$G,D1820),
IF(AND(A1820="Cancer Screening for CKD patients", E1820="Cost per service ($USD)"),
SUMIFS(CANSCRN!$E:$E,CANSCRN!$A:$A,C1820,CANSCRN!$G:$G,D1820),
IF(AND(A1820="PSA Testing", E1820="Total Expenditure ($USD per 100,000 patients)"),
SUMIFS(PSA!$F:$F,PSA!$A:$A,C1820,PSA!$G:$G,D1820),
IF(AND(A1820="Colorectal Cancer Screening", E1820="Total Expenditure ($USD per 100,000 patients)"),
SUMIFS(COL!$F:$F,COL!$A:$A,C1820,COL!$G:$G,D1820),
IF(AND(A1820="Cervical Cancer Screening", E1820="Total Expenditure ($USD per 100,000 patients)"),
SUMIFS(CERV!$F:$F,CERV!$A:$A,C1820,CERV!$G:$G,D1820),
SUMIFS(CANSCRN!$F:$F,CANSCRN!$A:$A,C1820,CANSCRN!$G:$G,D1820))))))))))))</f>
        <v>29296.875</v>
      </c>
    </row>
    <row r="1821" spans="1:6" x14ac:dyDescent="0.2">
      <c r="A1821" s="24" t="s">
        <v>107</v>
      </c>
      <c r="B1821" s="24" t="s">
        <v>101</v>
      </c>
      <c r="C1821" s="24" t="s">
        <v>42</v>
      </c>
      <c r="D1821" s="24">
        <v>2013</v>
      </c>
      <c r="E1821" s="24" t="s">
        <v>102</v>
      </c>
      <c r="F1821">
        <f>IF(AND(A1821="PSA Testing", E1821= "Utilization Rate (per 100,000 patients)"),
SUMIFS(PSA!$D:$D,PSA!$A:$A,C1821,PSA!$G:$G,D1821),
IF(AND(A1821="Colorectal Cancer Screening", E1821="Utilization Rate (per 100,000 patients)"),
SUMIFS(COL!$D:$D,COL!$A:$A,C1821,COL!$G:$G, D1821),
IF(AND(A1821="Cervical Cancer Screening", E1821="Utilization Rate (per 100,000 patients)"),
SUMIFS(CERV!$D:$D,CERV!$A:$A,C1821,CERV!$G:$G,D1821),
IF(AND(A1821="Cancer Screening for CKD patients", E1821="Utilization Rate (per 100,000 patients)"),
SUMIFS(CANSCRN!$D:$D,CANSCRN!$A:$A,C1821,CANSCRN!$G:$G,D1821),
IF(AND(A1821="PSA Testing", E1821="Cost per service ($USD)"),
SUMIFS(PSA!$E:$E,PSA!$A:$A,C1821,PSA!$G:$G,D1821),
IF(AND(A1821="Colorectal Cancer Screening", E1821="Cost per service ($USD)"),
SUMIFS(COL!$E:$E,COL!$A:$A,C1821,COL!$G:$G,D1821),
IF(AND(A1821="Cervical Cancer Screening", E1821="Cost per service ($USD)"),
SUMIFS(CERV!$E:$E,CERV!$A:$A,C1821,CERV!$G:$G,D1821),
IF(AND(A1821="Cancer Screening for CKD patients", E1821="Cost per service ($USD)"),
SUMIFS(CANSCRN!$E:$E,CANSCRN!$A:$A,C1821,CANSCRN!$G:$G,D1821),
IF(AND(A1821="PSA Testing", E1821="Total Expenditure ($USD per 100,000 patients)"),
SUMIFS(PSA!$F:$F,PSA!$A:$A,C1821,PSA!$G:$G,D1821),
IF(AND(A1821="Colorectal Cancer Screening", E1821="Total Expenditure ($USD per 100,000 patients)"),
SUMIFS(COL!$F:$F,COL!$A:$A,C1821,COL!$G:$G,D1821),
IF(AND(A1821="Cervical Cancer Screening", E1821="Total Expenditure ($USD per 100,000 patients)"),
SUMIFS(CERV!$F:$F,CERV!$A:$A,C1821,CERV!$G:$G,D1821),
SUMIFS(CANSCRN!$F:$F,CANSCRN!$A:$A,C1821,CANSCRN!$G:$G,D1821))))))))))))</f>
        <v>31186.440677966104</v>
      </c>
    </row>
    <row r="1822" spans="1:6" x14ac:dyDescent="0.2">
      <c r="A1822" s="24" t="s">
        <v>107</v>
      </c>
      <c r="B1822" s="24" t="s">
        <v>101</v>
      </c>
      <c r="C1822" s="24" t="s">
        <v>42</v>
      </c>
      <c r="D1822" s="24">
        <v>2014</v>
      </c>
      <c r="E1822" s="24" t="s">
        <v>102</v>
      </c>
      <c r="F1822">
        <f>IF(AND(A1822="PSA Testing", E1822= "Utilization Rate (per 100,000 patients)"),
SUMIFS(PSA!$D:$D,PSA!$A:$A,C1822,PSA!$G:$G,D1822),
IF(AND(A1822="Colorectal Cancer Screening", E1822="Utilization Rate (per 100,000 patients)"),
SUMIFS(COL!$D:$D,COL!$A:$A,C1822,COL!$G:$G, D1822),
IF(AND(A1822="Cervical Cancer Screening", E1822="Utilization Rate (per 100,000 patients)"),
SUMIFS(CERV!$D:$D,CERV!$A:$A,C1822,CERV!$G:$G,D1822),
IF(AND(A1822="Cancer Screening for CKD patients", E1822="Utilization Rate (per 100,000 patients)"),
SUMIFS(CANSCRN!$D:$D,CANSCRN!$A:$A,C1822,CANSCRN!$G:$G,D1822),
IF(AND(A1822="PSA Testing", E1822="Cost per service ($USD)"),
SUMIFS(PSA!$E:$E,PSA!$A:$A,C1822,PSA!$G:$G,D1822),
IF(AND(A1822="Colorectal Cancer Screening", E1822="Cost per service ($USD)"),
SUMIFS(COL!$E:$E,COL!$A:$A,C1822,COL!$G:$G,D1822),
IF(AND(A1822="Cervical Cancer Screening", E1822="Cost per service ($USD)"),
SUMIFS(CERV!$E:$E,CERV!$A:$A,C1822,CERV!$G:$G,D1822),
IF(AND(A1822="Cancer Screening for CKD patients", E1822="Cost per service ($USD)"),
SUMIFS(CANSCRN!$E:$E,CANSCRN!$A:$A,C1822,CANSCRN!$G:$G,D1822),
IF(AND(A1822="PSA Testing", E1822="Total Expenditure ($USD per 100,000 patients)"),
SUMIFS(PSA!$F:$F,PSA!$A:$A,C1822,PSA!$G:$G,D1822),
IF(AND(A1822="Colorectal Cancer Screening", E1822="Total Expenditure ($USD per 100,000 patients)"),
SUMIFS(COL!$F:$F,COL!$A:$A,C1822,COL!$G:$G,D1822),
IF(AND(A1822="Cervical Cancer Screening", E1822="Total Expenditure ($USD per 100,000 patients)"),
SUMIFS(CERV!$F:$F,CERV!$A:$A,C1822,CERV!$G:$G,D1822),
SUMIFS(CANSCRN!$F:$F,CANSCRN!$A:$A,C1822,CANSCRN!$G:$G,D1822))))))))))))</f>
        <v>26296.296296296296</v>
      </c>
    </row>
    <row r="1823" spans="1:6" x14ac:dyDescent="0.2">
      <c r="A1823" s="24" t="s">
        <v>107</v>
      </c>
      <c r="B1823" s="24" t="s">
        <v>101</v>
      </c>
      <c r="C1823" s="24" t="s">
        <v>42</v>
      </c>
      <c r="D1823" s="24">
        <v>2015</v>
      </c>
      <c r="E1823" s="24" t="s">
        <v>102</v>
      </c>
      <c r="F1823">
        <f>IF(AND(A1823="PSA Testing", E1823= "Utilization Rate (per 100,000 patients)"),
SUMIFS(PSA!$D:$D,PSA!$A:$A,C1823,PSA!$G:$G,D1823),
IF(AND(A1823="Colorectal Cancer Screening", E1823="Utilization Rate (per 100,000 patients)"),
SUMIFS(COL!$D:$D,COL!$A:$A,C1823,COL!$G:$G, D1823),
IF(AND(A1823="Cervical Cancer Screening", E1823="Utilization Rate (per 100,000 patients)"),
SUMIFS(CERV!$D:$D,CERV!$A:$A,C1823,CERV!$G:$G,D1823),
IF(AND(A1823="Cancer Screening for CKD patients", E1823="Utilization Rate (per 100,000 patients)"),
SUMIFS(CANSCRN!$D:$D,CANSCRN!$A:$A,C1823,CANSCRN!$G:$G,D1823),
IF(AND(A1823="PSA Testing", E1823="Cost per service ($USD)"),
SUMIFS(PSA!$E:$E,PSA!$A:$A,C1823,PSA!$G:$G,D1823),
IF(AND(A1823="Colorectal Cancer Screening", E1823="Cost per service ($USD)"),
SUMIFS(COL!$E:$E,COL!$A:$A,C1823,COL!$G:$G,D1823),
IF(AND(A1823="Cervical Cancer Screening", E1823="Cost per service ($USD)"),
SUMIFS(CERV!$E:$E,CERV!$A:$A,C1823,CERV!$G:$G,D1823),
IF(AND(A1823="Cancer Screening for CKD patients", E1823="Cost per service ($USD)"),
SUMIFS(CANSCRN!$E:$E,CANSCRN!$A:$A,C1823,CANSCRN!$G:$G,D1823),
IF(AND(A1823="PSA Testing", E1823="Total Expenditure ($USD per 100,000 patients)"),
SUMIFS(PSA!$F:$F,PSA!$A:$A,C1823,PSA!$G:$G,D1823),
IF(AND(A1823="Colorectal Cancer Screening", E1823="Total Expenditure ($USD per 100,000 patients)"),
SUMIFS(COL!$F:$F,COL!$A:$A,C1823,COL!$G:$G,D1823),
IF(AND(A1823="Cervical Cancer Screening", E1823="Total Expenditure ($USD per 100,000 patients)"),
SUMIFS(CERV!$F:$F,CERV!$A:$A,C1823,CERV!$G:$G,D1823),
SUMIFS(CANSCRN!$F:$F,CANSCRN!$A:$A,C1823,CANSCRN!$G:$G,D1823))))))))))))</f>
        <v>25726.141078838173</v>
      </c>
    </row>
    <row r="1824" spans="1:6" x14ac:dyDescent="0.2">
      <c r="A1824" s="24" t="s">
        <v>107</v>
      </c>
      <c r="B1824" s="24" t="s">
        <v>101</v>
      </c>
      <c r="C1824" s="24" t="s">
        <v>42</v>
      </c>
      <c r="D1824" s="24">
        <v>2016</v>
      </c>
      <c r="E1824" s="24" t="s">
        <v>102</v>
      </c>
      <c r="F1824">
        <f>IF(AND(A1824="PSA Testing", E1824= "Utilization Rate (per 100,000 patients)"),
SUMIFS(PSA!$D:$D,PSA!$A:$A,C1824,PSA!$G:$G,D1824),
IF(AND(A1824="Colorectal Cancer Screening", E1824="Utilization Rate (per 100,000 patients)"),
SUMIFS(COL!$D:$D,COL!$A:$A,C1824,COL!$G:$G, D1824),
IF(AND(A1824="Cervical Cancer Screening", E1824="Utilization Rate (per 100,000 patients)"),
SUMIFS(CERV!$D:$D,CERV!$A:$A,C1824,CERV!$G:$G,D1824),
IF(AND(A1824="Cancer Screening for CKD patients", E1824="Utilization Rate (per 100,000 patients)"),
SUMIFS(CANSCRN!$D:$D,CANSCRN!$A:$A,C1824,CANSCRN!$G:$G,D1824),
IF(AND(A1824="PSA Testing", E1824="Cost per service ($USD)"),
SUMIFS(PSA!$E:$E,PSA!$A:$A,C1824,PSA!$G:$G,D1824),
IF(AND(A1824="Colorectal Cancer Screening", E1824="Cost per service ($USD)"),
SUMIFS(COL!$E:$E,COL!$A:$A,C1824,COL!$G:$G,D1824),
IF(AND(A1824="Cervical Cancer Screening", E1824="Cost per service ($USD)"),
SUMIFS(CERV!$E:$E,CERV!$A:$A,C1824,CERV!$G:$G,D1824),
IF(AND(A1824="Cancer Screening for CKD patients", E1824="Cost per service ($USD)"),
SUMIFS(CANSCRN!$E:$E,CANSCRN!$A:$A,C1824,CANSCRN!$G:$G,D1824),
IF(AND(A1824="PSA Testing", E1824="Total Expenditure ($USD per 100,000 patients)"),
SUMIFS(PSA!$F:$F,PSA!$A:$A,C1824,PSA!$G:$G,D1824),
IF(AND(A1824="Colorectal Cancer Screening", E1824="Total Expenditure ($USD per 100,000 patients)"),
SUMIFS(COL!$F:$F,COL!$A:$A,C1824,COL!$G:$G,D1824),
IF(AND(A1824="Cervical Cancer Screening", E1824="Total Expenditure ($USD per 100,000 patients)"),
SUMIFS(CERV!$F:$F,CERV!$A:$A,C1824,CERV!$G:$G,D1824),
SUMIFS(CANSCRN!$F:$F,CANSCRN!$A:$A,C1824,CANSCRN!$G:$G,D1824))))))))))))</f>
        <v>29411.764705882353</v>
      </c>
    </row>
    <row r="1825" spans="1:6" x14ac:dyDescent="0.2">
      <c r="A1825" s="24" t="s">
        <v>107</v>
      </c>
      <c r="B1825" s="24" t="s">
        <v>101</v>
      </c>
      <c r="C1825" s="24" t="s">
        <v>42</v>
      </c>
      <c r="D1825" s="24">
        <v>2017</v>
      </c>
      <c r="E1825" s="24" t="s">
        <v>102</v>
      </c>
      <c r="F1825">
        <f>IF(AND(A1825="PSA Testing", E1825= "Utilization Rate (per 100,000 patients)"),
SUMIFS(PSA!$D:$D,PSA!$A:$A,C1825,PSA!$G:$G,D1825),
IF(AND(A1825="Colorectal Cancer Screening", E1825="Utilization Rate (per 100,000 patients)"),
SUMIFS(COL!$D:$D,COL!$A:$A,C1825,COL!$G:$G, D1825),
IF(AND(A1825="Cervical Cancer Screening", E1825="Utilization Rate (per 100,000 patients)"),
SUMIFS(CERV!$D:$D,CERV!$A:$A,C1825,CERV!$G:$G,D1825),
IF(AND(A1825="Cancer Screening for CKD patients", E1825="Utilization Rate (per 100,000 patients)"),
SUMIFS(CANSCRN!$D:$D,CANSCRN!$A:$A,C1825,CANSCRN!$G:$G,D1825),
IF(AND(A1825="PSA Testing", E1825="Cost per service ($USD)"),
SUMIFS(PSA!$E:$E,PSA!$A:$A,C1825,PSA!$G:$G,D1825),
IF(AND(A1825="Colorectal Cancer Screening", E1825="Cost per service ($USD)"),
SUMIFS(COL!$E:$E,COL!$A:$A,C1825,COL!$G:$G,D1825),
IF(AND(A1825="Cervical Cancer Screening", E1825="Cost per service ($USD)"),
SUMIFS(CERV!$E:$E,CERV!$A:$A,C1825,CERV!$G:$G,D1825),
IF(AND(A1825="Cancer Screening for CKD patients", E1825="Cost per service ($USD)"),
SUMIFS(CANSCRN!$E:$E,CANSCRN!$A:$A,C1825,CANSCRN!$G:$G,D1825),
IF(AND(A1825="PSA Testing", E1825="Total Expenditure ($USD per 100,000 patients)"),
SUMIFS(PSA!$F:$F,PSA!$A:$A,C1825,PSA!$G:$G,D1825),
IF(AND(A1825="Colorectal Cancer Screening", E1825="Total Expenditure ($USD per 100,000 patients)"),
SUMIFS(COL!$F:$F,COL!$A:$A,C1825,COL!$G:$G,D1825),
IF(AND(A1825="Cervical Cancer Screening", E1825="Total Expenditure ($USD per 100,000 patients)"),
SUMIFS(CERV!$F:$F,CERV!$A:$A,C1825,CERV!$G:$G,D1825),
SUMIFS(CANSCRN!$F:$F,CANSCRN!$A:$A,C1825,CANSCRN!$G:$G,D1825))))))))))))</f>
        <v>26543.209876543213</v>
      </c>
    </row>
    <row r="1826" spans="1:6" x14ac:dyDescent="0.2">
      <c r="A1826" s="24" t="s">
        <v>107</v>
      </c>
      <c r="B1826" s="24" t="s">
        <v>101</v>
      </c>
      <c r="C1826" s="24" t="s">
        <v>42</v>
      </c>
      <c r="D1826" s="24">
        <v>2018</v>
      </c>
      <c r="E1826" s="24" t="s">
        <v>102</v>
      </c>
      <c r="F1826">
        <f>IF(AND(A1826="PSA Testing", E1826= "Utilization Rate (per 100,000 patients)"),
SUMIFS(PSA!$D:$D,PSA!$A:$A,C1826,PSA!$G:$G,D1826),
IF(AND(A1826="Colorectal Cancer Screening", E1826="Utilization Rate (per 100,000 patients)"),
SUMIFS(COL!$D:$D,COL!$A:$A,C1826,COL!$G:$G, D1826),
IF(AND(A1826="Cervical Cancer Screening", E1826="Utilization Rate (per 100,000 patients)"),
SUMIFS(CERV!$D:$D,CERV!$A:$A,C1826,CERV!$G:$G,D1826),
IF(AND(A1826="Cancer Screening for CKD patients", E1826="Utilization Rate (per 100,000 patients)"),
SUMIFS(CANSCRN!$D:$D,CANSCRN!$A:$A,C1826,CANSCRN!$G:$G,D1826),
IF(AND(A1826="PSA Testing", E1826="Cost per service ($USD)"),
SUMIFS(PSA!$E:$E,PSA!$A:$A,C1826,PSA!$G:$G,D1826),
IF(AND(A1826="Colorectal Cancer Screening", E1826="Cost per service ($USD)"),
SUMIFS(COL!$E:$E,COL!$A:$A,C1826,COL!$G:$G,D1826),
IF(AND(A1826="Cervical Cancer Screening", E1826="Cost per service ($USD)"),
SUMIFS(CERV!$E:$E,CERV!$A:$A,C1826,CERV!$G:$G,D1826),
IF(AND(A1826="Cancer Screening for CKD patients", E1826="Cost per service ($USD)"),
SUMIFS(CANSCRN!$E:$E,CANSCRN!$A:$A,C1826,CANSCRN!$G:$G,D1826),
IF(AND(A1826="PSA Testing", E1826="Total Expenditure ($USD per 100,000 patients)"),
SUMIFS(PSA!$F:$F,PSA!$A:$A,C1826,PSA!$G:$G,D1826),
IF(AND(A1826="Colorectal Cancer Screening", E1826="Total Expenditure ($USD per 100,000 patients)"),
SUMIFS(COL!$F:$F,COL!$A:$A,C1826,COL!$G:$G,D1826),
IF(AND(A1826="Cervical Cancer Screening", E1826="Total Expenditure ($USD per 100,000 patients)"),
SUMIFS(CERV!$F:$F,CERV!$A:$A,C1826,CERV!$G:$G,D1826),
SUMIFS(CANSCRN!$F:$F,CANSCRN!$A:$A,C1826,CANSCRN!$G:$G,D1826))))))))))))</f>
        <v>24757.281553398057</v>
      </c>
    </row>
    <row r="1827" spans="1:6" x14ac:dyDescent="0.2">
      <c r="A1827" s="24" t="s">
        <v>107</v>
      </c>
      <c r="B1827" s="24" t="s">
        <v>101</v>
      </c>
      <c r="C1827" s="24" t="s">
        <v>42</v>
      </c>
      <c r="D1827" s="24">
        <v>2019</v>
      </c>
      <c r="E1827" s="24" t="s">
        <v>102</v>
      </c>
      <c r="F1827">
        <f>IF(AND(A1827="PSA Testing", E1827= "Utilization Rate (per 100,000 patients)"),
SUMIFS(PSA!$D:$D,PSA!$A:$A,C1827,PSA!$G:$G,D1827),
IF(AND(A1827="Colorectal Cancer Screening", E1827="Utilization Rate (per 100,000 patients)"),
SUMIFS(COL!$D:$D,COL!$A:$A,C1827,COL!$G:$G, D1827),
IF(AND(A1827="Cervical Cancer Screening", E1827="Utilization Rate (per 100,000 patients)"),
SUMIFS(CERV!$D:$D,CERV!$A:$A,C1827,CERV!$G:$G,D1827),
IF(AND(A1827="Cancer Screening for CKD patients", E1827="Utilization Rate (per 100,000 patients)"),
SUMIFS(CANSCRN!$D:$D,CANSCRN!$A:$A,C1827,CANSCRN!$G:$G,D1827),
IF(AND(A1827="PSA Testing", E1827="Cost per service ($USD)"),
SUMIFS(PSA!$E:$E,PSA!$A:$A,C1827,PSA!$G:$G,D1827),
IF(AND(A1827="Colorectal Cancer Screening", E1827="Cost per service ($USD)"),
SUMIFS(COL!$E:$E,COL!$A:$A,C1827,COL!$G:$G,D1827),
IF(AND(A1827="Cervical Cancer Screening", E1827="Cost per service ($USD)"),
SUMIFS(CERV!$E:$E,CERV!$A:$A,C1827,CERV!$G:$G,D1827),
IF(AND(A1827="Cancer Screening for CKD patients", E1827="Cost per service ($USD)"),
SUMIFS(CANSCRN!$E:$E,CANSCRN!$A:$A,C1827,CANSCRN!$G:$G,D1827),
IF(AND(A1827="PSA Testing", E1827="Total Expenditure ($USD per 100,000 patients)"),
SUMIFS(PSA!$F:$F,PSA!$A:$A,C1827,PSA!$G:$G,D1827),
IF(AND(A1827="Colorectal Cancer Screening", E1827="Total Expenditure ($USD per 100,000 patients)"),
SUMIFS(COL!$F:$F,COL!$A:$A,C1827,COL!$G:$G,D1827),
IF(AND(A1827="Cervical Cancer Screening", E1827="Total Expenditure ($USD per 100,000 patients)"),
SUMIFS(CERV!$F:$F,CERV!$A:$A,C1827,CERV!$G:$G,D1827),
SUMIFS(CANSCRN!$F:$F,CANSCRN!$A:$A,C1827,CANSCRN!$G:$G,D1827))))))))))))</f>
        <v>25480.76923076923</v>
      </c>
    </row>
    <row r="1828" spans="1:6" x14ac:dyDescent="0.2">
      <c r="A1828" s="24" t="s">
        <v>107</v>
      </c>
      <c r="B1828" s="24" t="s">
        <v>101</v>
      </c>
      <c r="C1828" s="24" t="s">
        <v>43</v>
      </c>
      <c r="D1828" s="24">
        <v>2009</v>
      </c>
      <c r="E1828" s="24" t="s">
        <v>102</v>
      </c>
      <c r="F1828">
        <f>IF(AND(A1828="PSA Testing", E1828= "Utilization Rate (per 100,000 patients)"),
SUMIFS(PSA!$D:$D,PSA!$A:$A,C1828,PSA!$G:$G,D1828),
IF(AND(A1828="Colorectal Cancer Screening", E1828="Utilization Rate (per 100,000 patients)"),
SUMIFS(COL!$D:$D,COL!$A:$A,C1828,COL!$G:$G, D1828),
IF(AND(A1828="Cervical Cancer Screening", E1828="Utilization Rate (per 100,000 patients)"),
SUMIFS(CERV!$D:$D,CERV!$A:$A,C1828,CERV!$G:$G,D1828),
IF(AND(A1828="Cancer Screening for CKD patients", E1828="Utilization Rate (per 100,000 patients)"),
SUMIFS(CANSCRN!$D:$D,CANSCRN!$A:$A,C1828,CANSCRN!$G:$G,D1828),
IF(AND(A1828="PSA Testing", E1828="Cost per service ($USD)"),
SUMIFS(PSA!$E:$E,PSA!$A:$A,C1828,PSA!$G:$G,D1828),
IF(AND(A1828="Colorectal Cancer Screening", E1828="Cost per service ($USD)"),
SUMIFS(COL!$E:$E,COL!$A:$A,C1828,COL!$G:$G,D1828),
IF(AND(A1828="Cervical Cancer Screening", E1828="Cost per service ($USD)"),
SUMIFS(CERV!$E:$E,CERV!$A:$A,C1828,CERV!$G:$G,D1828),
IF(AND(A1828="Cancer Screening for CKD patients", E1828="Cost per service ($USD)"),
SUMIFS(CANSCRN!$E:$E,CANSCRN!$A:$A,C1828,CANSCRN!$G:$G,D1828),
IF(AND(A1828="PSA Testing", E1828="Total Expenditure ($USD per 100,000 patients)"),
SUMIFS(PSA!$F:$F,PSA!$A:$A,C1828,PSA!$G:$G,D1828),
IF(AND(A1828="Colorectal Cancer Screening", E1828="Total Expenditure ($USD per 100,000 patients)"),
SUMIFS(COL!$F:$F,COL!$A:$A,C1828,COL!$G:$G,D1828),
IF(AND(A1828="Cervical Cancer Screening", E1828="Total Expenditure ($USD per 100,000 patients)"),
SUMIFS(CERV!$F:$F,CERV!$A:$A,C1828,CERV!$G:$G,D1828),
SUMIFS(CANSCRN!$F:$F,CANSCRN!$A:$A,C1828,CANSCRN!$G:$G,D1828))))))))))))</f>
        <v>45871.559633027522</v>
      </c>
    </row>
    <row r="1829" spans="1:6" x14ac:dyDescent="0.2">
      <c r="A1829" s="24" t="s">
        <v>107</v>
      </c>
      <c r="B1829" s="24" t="s">
        <v>101</v>
      </c>
      <c r="C1829" s="24" t="s">
        <v>43</v>
      </c>
      <c r="D1829" s="24">
        <v>2010</v>
      </c>
      <c r="E1829" s="24" t="s">
        <v>102</v>
      </c>
      <c r="F1829">
        <f>IF(AND(A1829="PSA Testing", E1829= "Utilization Rate (per 100,000 patients)"),
SUMIFS(PSA!$D:$D,PSA!$A:$A,C1829,PSA!$G:$G,D1829),
IF(AND(A1829="Colorectal Cancer Screening", E1829="Utilization Rate (per 100,000 patients)"),
SUMIFS(COL!$D:$D,COL!$A:$A,C1829,COL!$G:$G, D1829),
IF(AND(A1829="Cervical Cancer Screening", E1829="Utilization Rate (per 100,000 patients)"),
SUMIFS(CERV!$D:$D,CERV!$A:$A,C1829,CERV!$G:$G,D1829),
IF(AND(A1829="Cancer Screening for CKD patients", E1829="Utilization Rate (per 100,000 patients)"),
SUMIFS(CANSCRN!$D:$D,CANSCRN!$A:$A,C1829,CANSCRN!$G:$G,D1829),
IF(AND(A1829="PSA Testing", E1829="Cost per service ($USD)"),
SUMIFS(PSA!$E:$E,PSA!$A:$A,C1829,PSA!$G:$G,D1829),
IF(AND(A1829="Colorectal Cancer Screening", E1829="Cost per service ($USD)"),
SUMIFS(COL!$E:$E,COL!$A:$A,C1829,COL!$G:$G,D1829),
IF(AND(A1829="Cervical Cancer Screening", E1829="Cost per service ($USD)"),
SUMIFS(CERV!$E:$E,CERV!$A:$A,C1829,CERV!$G:$G,D1829),
IF(AND(A1829="Cancer Screening for CKD patients", E1829="Cost per service ($USD)"),
SUMIFS(CANSCRN!$E:$E,CANSCRN!$A:$A,C1829,CANSCRN!$G:$G,D1829),
IF(AND(A1829="PSA Testing", E1829="Total Expenditure ($USD per 100,000 patients)"),
SUMIFS(PSA!$F:$F,PSA!$A:$A,C1829,PSA!$G:$G,D1829),
IF(AND(A1829="Colorectal Cancer Screening", E1829="Total Expenditure ($USD per 100,000 patients)"),
SUMIFS(COL!$F:$F,COL!$A:$A,C1829,COL!$G:$G,D1829),
IF(AND(A1829="Cervical Cancer Screening", E1829="Total Expenditure ($USD per 100,000 patients)"),
SUMIFS(CERV!$F:$F,CERV!$A:$A,C1829,CERV!$G:$G,D1829),
SUMIFS(CANSCRN!$F:$F,CANSCRN!$A:$A,C1829,CANSCRN!$G:$G,D1829))))))))))))</f>
        <v>38297.872340425529</v>
      </c>
    </row>
    <row r="1830" spans="1:6" x14ac:dyDescent="0.2">
      <c r="A1830" s="24" t="s">
        <v>107</v>
      </c>
      <c r="B1830" s="24" t="s">
        <v>101</v>
      </c>
      <c r="C1830" s="24" t="s">
        <v>43</v>
      </c>
      <c r="D1830" s="24">
        <v>2011</v>
      </c>
      <c r="E1830" s="24" t="s">
        <v>102</v>
      </c>
      <c r="F1830">
        <f>IF(AND(A1830="PSA Testing", E1830= "Utilization Rate (per 100,000 patients)"),
SUMIFS(PSA!$D:$D,PSA!$A:$A,C1830,PSA!$G:$G,D1830),
IF(AND(A1830="Colorectal Cancer Screening", E1830="Utilization Rate (per 100,000 patients)"),
SUMIFS(COL!$D:$D,COL!$A:$A,C1830,COL!$G:$G, D1830),
IF(AND(A1830="Cervical Cancer Screening", E1830="Utilization Rate (per 100,000 patients)"),
SUMIFS(CERV!$D:$D,CERV!$A:$A,C1830,CERV!$G:$G,D1830),
IF(AND(A1830="Cancer Screening for CKD patients", E1830="Utilization Rate (per 100,000 patients)"),
SUMIFS(CANSCRN!$D:$D,CANSCRN!$A:$A,C1830,CANSCRN!$G:$G,D1830),
IF(AND(A1830="PSA Testing", E1830="Cost per service ($USD)"),
SUMIFS(PSA!$E:$E,PSA!$A:$A,C1830,PSA!$G:$G,D1830),
IF(AND(A1830="Colorectal Cancer Screening", E1830="Cost per service ($USD)"),
SUMIFS(COL!$E:$E,COL!$A:$A,C1830,COL!$G:$G,D1830),
IF(AND(A1830="Cervical Cancer Screening", E1830="Cost per service ($USD)"),
SUMIFS(CERV!$E:$E,CERV!$A:$A,C1830,CERV!$G:$G,D1830),
IF(AND(A1830="Cancer Screening for CKD patients", E1830="Cost per service ($USD)"),
SUMIFS(CANSCRN!$E:$E,CANSCRN!$A:$A,C1830,CANSCRN!$G:$G,D1830),
IF(AND(A1830="PSA Testing", E1830="Total Expenditure ($USD per 100,000 patients)"),
SUMIFS(PSA!$F:$F,PSA!$A:$A,C1830,PSA!$G:$G,D1830),
IF(AND(A1830="Colorectal Cancer Screening", E1830="Total Expenditure ($USD per 100,000 patients)"),
SUMIFS(COL!$F:$F,COL!$A:$A,C1830,COL!$G:$G,D1830),
IF(AND(A1830="Cervical Cancer Screening", E1830="Total Expenditure ($USD per 100,000 patients)"),
SUMIFS(CERV!$F:$F,CERV!$A:$A,C1830,CERV!$G:$G,D1830),
SUMIFS(CANSCRN!$F:$F,CANSCRN!$A:$A,C1830,CANSCRN!$G:$G,D1830))))))))))))</f>
        <v>29457.364341085275</v>
      </c>
    </row>
    <row r="1831" spans="1:6" x14ac:dyDescent="0.2">
      <c r="A1831" s="24" t="s">
        <v>107</v>
      </c>
      <c r="B1831" s="24" t="s">
        <v>101</v>
      </c>
      <c r="C1831" s="24" t="s">
        <v>43</v>
      </c>
      <c r="D1831" s="24">
        <v>2012</v>
      </c>
      <c r="E1831" s="24" t="s">
        <v>102</v>
      </c>
      <c r="F1831">
        <f>IF(AND(A1831="PSA Testing", E1831= "Utilization Rate (per 100,000 patients)"),
SUMIFS(PSA!$D:$D,PSA!$A:$A,C1831,PSA!$G:$G,D1831),
IF(AND(A1831="Colorectal Cancer Screening", E1831="Utilization Rate (per 100,000 patients)"),
SUMIFS(COL!$D:$D,COL!$A:$A,C1831,COL!$G:$G, D1831),
IF(AND(A1831="Cervical Cancer Screening", E1831="Utilization Rate (per 100,000 patients)"),
SUMIFS(CERV!$D:$D,CERV!$A:$A,C1831,CERV!$G:$G,D1831),
IF(AND(A1831="Cancer Screening for CKD patients", E1831="Utilization Rate (per 100,000 patients)"),
SUMIFS(CANSCRN!$D:$D,CANSCRN!$A:$A,C1831,CANSCRN!$G:$G,D1831),
IF(AND(A1831="PSA Testing", E1831="Cost per service ($USD)"),
SUMIFS(PSA!$E:$E,PSA!$A:$A,C1831,PSA!$G:$G,D1831),
IF(AND(A1831="Colorectal Cancer Screening", E1831="Cost per service ($USD)"),
SUMIFS(COL!$E:$E,COL!$A:$A,C1831,COL!$G:$G,D1831),
IF(AND(A1831="Cervical Cancer Screening", E1831="Cost per service ($USD)"),
SUMIFS(CERV!$E:$E,CERV!$A:$A,C1831,CERV!$G:$G,D1831),
IF(AND(A1831="Cancer Screening for CKD patients", E1831="Cost per service ($USD)"),
SUMIFS(CANSCRN!$E:$E,CANSCRN!$A:$A,C1831,CANSCRN!$G:$G,D1831),
IF(AND(A1831="PSA Testing", E1831="Total Expenditure ($USD per 100,000 patients)"),
SUMIFS(PSA!$F:$F,PSA!$A:$A,C1831,PSA!$G:$G,D1831),
IF(AND(A1831="Colorectal Cancer Screening", E1831="Total Expenditure ($USD per 100,000 patients)"),
SUMIFS(COL!$F:$F,COL!$A:$A,C1831,COL!$G:$G,D1831),
IF(AND(A1831="Cervical Cancer Screening", E1831="Total Expenditure ($USD per 100,000 patients)"),
SUMIFS(CERV!$F:$F,CERV!$A:$A,C1831,CERV!$G:$G,D1831),
SUMIFS(CANSCRN!$F:$F,CANSCRN!$A:$A,C1831,CANSCRN!$G:$G,D1831))))))))))))</f>
        <v>27027.02702702703</v>
      </c>
    </row>
    <row r="1832" spans="1:6" x14ac:dyDescent="0.2">
      <c r="A1832" s="24" t="s">
        <v>107</v>
      </c>
      <c r="B1832" s="24" t="s">
        <v>101</v>
      </c>
      <c r="C1832" s="24" t="s">
        <v>43</v>
      </c>
      <c r="D1832" s="24">
        <v>2013</v>
      </c>
      <c r="E1832" s="24" t="s">
        <v>102</v>
      </c>
      <c r="F1832">
        <f>IF(AND(A1832="PSA Testing", E1832= "Utilization Rate (per 100,000 patients)"),
SUMIFS(PSA!$D:$D,PSA!$A:$A,C1832,PSA!$G:$G,D1832),
IF(AND(A1832="Colorectal Cancer Screening", E1832="Utilization Rate (per 100,000 patients)"),
SUMIFS(COL!$D:$D,COL!$A:$A,C1832,COL!$G:$G, D1832),
IF(AND(A1832="Cervical Cancer Screening", E1832="Utilization Rate (per 100,000 patients)"),
SUMIFS(CERV!$D:$D,CERV!$A:$A,C1832,CERV!$G:$G,D1832),
IF(AND(A1832="Cancer Screening for CKD patients", E1832="Utilization Rate (per 100,000 patients)"),
SUMIFS(CANSCRN!$D:$D,CANSCRN!$A:$A,C1832,CANSCRN!$G:$G,D1832),
IF(AND(A1832="PSA Testing", E1832="Cost per service ($USD)"),
SUMIFS(PSA!$E:$E,PSA!$A:$A,C1832,PSA!$G:$G,D1832),
IF(AND(A1832="Colorectal Cancer Screening", E1832="Cost per service ($USD)"),
SUMIFS(COL!$E:$E,COL!$A:$A,C1832,COL!$G:$G,D1832),
IF(AND(A1832="Cervical Cancer Screening", E1832="Cost per service ($USD)"),
SUMIFS(CERV!$E:$E,CERV!$A:$A,C1832,CERV!$G:$G,D1832),
IF(AND(A1832="Cancer Screening for CKD patients", E1832="Cost per service ($USD)"),
SUMIFS(CANSCRN!$E:$E,CANSCRN!$A:$A,C1832,CANSCRN!$G:$G,D1832),
IF(AND(A1832="PSA Testing", E1832="Total Expenditure ($USD per 100,000 patients)"),
SUMIFS(PSA!$F:$F,PSA!$A:$A,C1832,PSA!$G:$G,D1832),
IF(AND(A1832="Colorectal Cancer Screening", E1832="Total Expenditure ($USD per 100,000 patients)"),
SUMIFS(COL!$F:$F,COL!$A:$A,C1832,COL!$G:$G,D1832),
IF(AND(A1832="Cervical Cancer Screening", E1832="Total Expenditure ($USD per 100,000 patients)"),
SUMIFS(CERV!$F:$F,CERV!$A:$A,C1832,CERV!$G:$G,D1832),
SUMIFS(CANSCRN!$F:$F,CANSCRN!$A:$A,C1832,CANSCRN!$G:$G,D1832))))))))))))</f>
        <v>30434.782608695656</v>
      </c>
    </row>
    <row r="1833" spans="1:6" x14ac:dyDescent="0.2">
      <c r="A1833" s="24" t="s">
        <v>107</v>
      </c>
      <c r="B1833" s="24" t="s">
        <v>101</v>
      </c>
      <c r="C1833" s="24" t="s">
        <v>43</v>
      </c>
      <c r="D1833" s="24">
        <v>2014</v>
      </c>
      <c r="E1833" s="24" t="s">
        <v>102</v>
      </c>
      <c r="F1833">
        <f>IF(AND(A1833="PSA Testing", E1833= "Utilization Rate (per 100,000 patients)"),
SUMIFS(PSA!$D:$D,PSA!$A:$A,C1833,PSA!$G:$G,D1833),
IF(AND(A1833="Colorectal Cancer Screening", E1833="Utilization Rate (per 100,000 patients)"),
SUMIFS(COL!$D:$D,COL!$A:$A,C1833,COL!$G:$G, D1833),
IF(AND(A1833="Cervical Cancer Screening", E1833="Utilization Rate (per 100,000 patients)"),
SUMIFS(CERV!$D:$D,CERV!$A:$A,C1833,CERV!$G:$G,D1833),
IF(AND(A1833="Cancer Screening for CKD patients", E1833="Utilization Rate (per 100,000 patients)"),
SUMIFS(CANSCRN!$D:$D,CANSCRN!$A:$A,C1833,CANSCRN!$G:$G,D1833),
IF(AND(A1833="PSA Testing", E1833="Cost per service ($USD)"),
SUMIFS(PSA!$E:$E,PSA!$A:$A,C1833,PSA!$G:$G,D1833),
IF(AND(A1833="Colorectal Cancer Screening", E1833="Cost per service ($USD)"),
SUMIFS(COL!$E:$E,COL!$A:$A,C1833,COL!$G:$G,D1833),
IF(AND(A1833="Cervical Cancer Screening", E1833="Cost per service ($USD)"),
SUMIFS(CERV!$E:$E,CERV!$A:$A,C1833,CERV!$G:$G,D1833),
IF(AND(A1833="Cancer Screening for CKD patients", E1833="Cost per service ($USD)"),
SUMIFS(CANSCRN!$E:$E,CANSCRN!$A:$A,C1833,CANSCRN!$G:$G,D1833),
IF(AND(A1833="PSA Testing", E1833="Total Expenditure ($USD per 100,000 patients)"),
SUMIFS(PSA!$F:$F,PSA!$A:$A,C1833,PSA!$G:$G,D1833),
IF(AND(A1833="Colorectal Cancer Screening", E1833="Total Expenditure ($USD per 100,000 patients)"),
SUMIFS(COL!$F:$F,COL!$A:$A,C1833,COL!$G:$G,D1833),
IF(AND(A1833="Cervical Cancer Screening", E1833="Total Expenditure ($USD per 100,000 patients)"),
SUMIFS(CERV!$F:$F,CERV!$A:$A,C1833,CERV!$G:$G,D1833),
SUMIFS(CANSCRN!$F:$F,CANSCRN!$A:$A,C1833,CANSCRN!$G:$G,D1833))))))))))))</f>
        <v>41803.278688524595</v>
      </c>
    </row>
    <row r="1834" spans="1:6" x14ac:dyDescent="0.2">
      <c r="A1834" s="24" t="s">
        <v>107</v>
      </c>
      <c r="B1834" s="24" t="s">
        <v>101</v>
      </c>
      <c r="C1834" s="24" t="s">
        <v>43</v>
      </c>
      <c r="D1834" s="24">
        <v>2015</v>
      </c>
      <c r="E1834" s="24" t="s">
        <v>102</v>
      </c>
      <c r="F1834">
        <f>IF(AND(A1834="PSA Testing", E1834= "Utilization Rate (per 100,000 patients)"),
SUMIFS(PSA!$D:$D,PSA!$A:$A,C1834,PSA!$G:$G,D1834),
IF(AND(A1834="Colorectal Cancer Screening", E1834="Utilization Rate (per 100,000 patients)"),
SUMIFS(COL!$D:$D,COL!$A:$A,C1834,COL!$G:$G, D1834),
IF(AND(A1834="Cervical Cancer Screening", E1834="Utilization Rate (per 100,000 patients)"),
SUMIFS(CERV!$D:$D,CERV!$A:$A,C1834,CERV!$G:$G,D1834),
IF(AND(A1834="Cancer Screening for CKD patients", E1834="Utilization Rate (per 100,000 patients)"),
SUMIFS(CANSCRN!$D:$D,CANSCRN!$A:$A,C1834,CANSCRN!$G:$G,D1834),
IF(AND(A1834="PSA Testing", E1834="Cost per service ($USD)"),
SUMIFS(PSA!$E:$E,PSA!$A:$A,C1834,PSA!$G:$G,D1834),
IF(AND(A1834="Colorectal Cancer Screening", E1834="Cost per service ($USD)"),
SUMIFS(COL!$E:$E,COL!$A:$A,C1834,COL!$G:$G,D1834),
IF(AND(A1834="Cervical Cancer Screening", E1834="Cost per service ($USD)"),
SUMIFS(CERV!$E:$E,CERV!$A:$A,C1834,CERV!$G:$G,D1834),
IF(AND(A1834="Cancer Screening for CKD patients", E1834="Cost per service ($USD)"),
SUMIFS(CANSCRN!$E:$E,CANSCRN!$A:$A,C1834,CANSCRN!$G:$G,D1834),
IF(AND(A1834="PSA Testing", E1834="Total Expenditure ($USD per 100,000 patients)"),
SUMIFS(PSA!$F:$F,PSA!$A:$A,C1834,PSA!$G:$G,D1834),
IF(AND(A1834="Colorectal Cancer Screening", E1834="Total Expenditure ($USD per 100,000 patients)"),
SUMIFS(COL!$F:$F,COL!$A:$A,C1834,COL!$G:$G,D1834),
IF(AND(A1834="Cervical Cancer Screening", E1834="Total Expenditure ($USD per 100,000 patients)"),
SUMIFS(CERV!$F:$F,CERV!$A:$A,C1834,CERV!$G:$G,D1834),
SUMIFS(CANSCRN!$F:$F,CANSCRN!$A:$A,C1834,CANSCRN!$G:$G,D1834))))))))))))</f>
        <v>36585.365853658535</v>
      </c>
    </row>
    <row r="1835" spans="1:6" x14ac:dyDescent="0.2">
      <c r="A1835" s="24" t="s">
        <v>107</v>
      </c>
      <c r="B1835" s="24" t="s">
        <v>101</v>
      </c>
      <c r="C1835" s="24" t="s">
        <v>43</v>
      </c>
      <c r="D1835" s="24">
        <v>2016</v>
      </c>
      <c r="E1835" s="24" t="s">
        <v>102</v>
      </c>
      <c r="F1835">
        <f>IF(AND(A1835="PSA Testing", E1835= "Utilization Rate (per 100,000 patients)"),
SUMIFS(PSA!$D:$D,PSA!$A:$A,C1835,PSA!$G:$G,D1835),
IF(AND(A1835="Colorectal Cancer Screening", E1835="Utilization Rate (per 100,000 patients)"),
SUMIFS(COL!$D:$D,COL!$A:$A,C1835,COL!$G:$G, D1835),
IF(AND(A1835="Cervical Cancer Screening", E1835="Utilization Rate (per 100,000 patients)"),
SUMIFS(CERV!$D:$D,CERV!$A:$A,C1835,CERV!$G:$G,D1835),
IF(AND(A1835="Cancer Screening for CKD patients", E1835="Utilization Rate (per 100,000 patients)"),
SUMIFS(CANSCRN!$D:$D,CANSCRN!$A:$A,C1835,CANSCRN!$G:$G,D1835),
IF(AND(A1835="PSA Testing", E1835="Cost per service ($USD)"),
SUMIFS(PSA!$E:$E,PSA!$A:$A,C1835,PSA!$G:$G,D1835),
IF(AND(A1835="Colorectal Cancer Screening", E1835="Cost per service ($USD)"),
SUMIFS(COL!$E:$E,COL!$A:$A,C1835,COL!$G:$G,D1835),
IF(AND(A1835="Cervical Cancer Screening", E1835="Cost per service ($USD)"),
SUMIFS(CERV!$E:$E,CERV!$A:$A,C1835,CERV!$G:$G,D1835),
IF(AND(A1835="Cancer Screening for CKD patients", E1835="Cost per service ($USD)"),
SUMIFS(CANSCRN!$E:$E,CANSCRN!$A:$A,C1835,CANSCRN!$G:$G,D1835),
IF(AND(A1835="PSA Testing", E1835="Total Expenditure ($USD per 100,000 patients)"),
SUMIFS(PSA!$F:$F,PSA!$A:$A,C1835,PSA!$G:$G,D1835),
IF(AND(A1835="Colorectal Cancer Screening", E1835="Total Expenditure ($USD per 100,000 patients)"),
SUMIFS(COL!$F:$F,COL!$A:$A,C1835,COL!$G:$G,D1835),
IF(AND(A1835="Cervical Cancer Screening", E1835="Total Expenditure ($USD per 100,000 patients)"),
SUMIFS(CERV!$F:$F,CERV!$A:$A,C1835,CERV!$G:$G,D1835),
SUMIFS(CANSCRN!$F:$F,CANSCRN!$A:$A,C1835,CANSCRN!$G:$G,D1835))))))))))))</f>
        <v>34931.506849315068</v>
      </c>
    </row>
    <row r="1836" spans="1:6" x14ac:dyDescent="0.2">
      <c r="A1836" s="24" t="s">
        <v>107</v>
      </c>
      <c r="B1836" s="24" t="s">
        <v>101</v>
      </c>
      <c r="C1836" s="24" t="s">
        <v>43</v>
      </c>
      <c r="D1836" s="24">
        <v>2017</v>
      </c>
      <c r="E1836" s="24" t="s">
        <v>102</v>
      </c>
      <c r="F1836">
        <f>IF(AND(A1836="PSA Testing", E1836= "Utilization Rate (per 100,000 patients)"),
SUMIFS(PSA!$D:$D,PSA!$A:$A,C1836,PSA!$G:$G,D1836),
IF(AND(A1836="Colorectal Cancer Screening", E1836="Utilization Rate (per 100,000 patients)"),
SUMIFS(COL!$D:$D,COL!$A:$A,C1836,COL!$G:$G, D1836),
IF(AND(A1836="Cervical Cancer Screening", E1836="Utilization Rate (per 100,000 patients)"),
SUMIFS(CERV!$D:$D,CERV!$A:$A,C1836,CERV!$G:$G,D1836),
IF(AND(A1836="Cancer Screening for CKD patients", E1836="Utilization Rate (per 100,000 patients)"),
SUMIFS(CANSCRN!$D:$D,CANSCRN!$A:$A,C1836,CANSCRN!$G:$G,D1836),
IF(AND(A1836="PSA Testing", E1836="Cost per service ($USD)"),
SUMIFS(PSA!$E:$E,PSA!$A:$A,C1836,PSA!$G:$G,D1836),
IF(AND(A1836="Colorectal Cancer Screening", E1836="Cost per service ($USD)"),
SUMIFS(COL!$E:$E,COL!$A:$A,C1836,COL!$G:$G,D1836),
IF(AND(A1836="Cervical Cancer Screening", E1836="Cost per service ($USD)"),
SUMIFS(CERV!$E:$E,CERV!$A:$A,C1836,CERV!$G:$G,D1836),
IF(AND(A1836="Cancer Screening for CKD patients", E1836="Cost per service ($USD)"),
SUMIFS(CANSCRN!$E:$E,CANSCRN!$A:$A,C1836,CANSCRN!$G:$G,D1836),
IF(AND(A1836="PSA Testing", E1836="Total Expenditure ($USD per 100,000 patients)"),
SUMIFS(PSA!$F:$F,PSA!$A:$A,C1836,PSA!$G:$G,D1836),
IF(AND(A1836="Colorectal Cancer Screening", E1836="Total Expenditure ($USD per 100,000 patients)"),
SUMIFS(COL!$F:$F,COL!$A:$A,C1836,COL!$G:$G,D1836),
IF(AND(A1836="Cervical Cancer Screening", E1836="Total Expenditure ($USD per 100,000 patients)"),
SUMIFS(CERV!$F:$F,CERV!$A:$A,C1836,CERV!$G:$G,D1836),
SUMIFS(CANSCRN!$F:$F,CANSCRN!$A:$A,C1836,CANSCRN!$G:$G,D1836))))))))))))</f>
        <v>27611.940298507463</v>
      </c>
    </row>
    <row r="1837" spans="1:6" x14ac:dyDescent="0.2">
      <c r="A1837" s="24" t="s">
        <v>107</v>
      </c>
      <c r="B1837" s="24" t="s">
        <v>101</v>
      </c>
      <c r="C1837" s="24" t="s">
        <v>43</v>
      </c>
      <c r="D1837" s="24">
        <v>2018</v>
      </c>
      <c r="E1837" s="24" t="s">
        <v>102</v>
      </c>
      <c r="F1837">
        <f>IF(AND(A1837="PSA Testing", E1837= "Utilization Rate (per 100,000 patients)"),
SUMIFS(PSA!$D:$D,PSA!$A:$A,C1837,PSA!$G:$G,D1837),
IF(AND(A1837="Colorectal Cancer Screening", E1837="Utilization Rate (per 100,000 patients)"),
SUMIFS(COL!$D:$D,COL!$A:$A,C1837,COL!$G:$G, D1837),
IF(AND(A1837="Cervical Cancer Screening", E1837="Utilization Rate (per 100,000 patients)"),
SUMIFS(CERV!$D:$D,CERV!$A:$A,C1837,CERV!$G:$G,D1837),
IF(AND(A1837="Cancer Screening for CKD patients", E1837="Utilization Rate (per 100,000 patients)"),
SUMIFS(CANSCRN!$D:$D,CANSCRN!$A:$A,C1837,CANSCRN!$G:$G,D1837),
IF(AND(A1837="PSA Testing", E1837="Cost per service ($USD)"),
SUMIFS(PSA!$E:$E,PSA!$A:$A,C1837,PSA!$G:$G,D1837),
IF(AND(A1837="Colorectal Cancer Screening", E1837="Cost per service ($USD)"),
SUMIFS(COL!$E:$E,COL!$A:$A,C1837,COL!$G:$G,D1837),
IF(AND(A1837="Cervical Cancer Screening", E1837="Cost per service ($USD)"),
SUMIFS(CERV!$E:$E,CERV!$A:$A,C1837,CERV!$G:$G,D1837),
IF(AND(A1837="Cancer Screening for CKD patients", E1837="Cost per service ($USD)"),
SUMIFS(CANSCRN!$E:$E,CANSCRN!$A:$A,C1837,CANSCRN!$G:$G,D1837),
IF(AND(A1837="PSA Testing", E1837="Total Expenditure ($USD per 100,000 patients)"),
SUMIFS(PSA!$F:$F,PSA!$A:$A,C1837,PSA!$G:$G,D1837),
IF(AND(A1837="Colorectal Cancer Screening", E1837="Total Expenditure ($USD per 100,000 patients)"),
SUMIFS(COL!$F:$F,COL!$A:$A,C1837,COL!$G:$G,D1837),
IF(AND(A1837="Cervical Cancer Screening", E1837="Total Expenditure ($USD per 100,000 patients)"),
SUMIFS(CERV!$F:$F,CERV!$A:$A,C1837,CERV!$G:$G,D1837),
SUMIFS(CANSCRN!$F:$F,CANSCRN!$A:$A,C1837,CANSCRN!$G:$G,D1837))))))))))))</f>
        <v>28225.806451612905</v>
      </c>
    </row>
    <row r="1838" spans="1:6" x14ac:dyDescent="0.2">
      <c r="A1838" s="24" t="s">
        <v>107</v>
      </c>
      <c r="B1838" s="24" t="s">
        <v>101</v>
      </c>
      <c r="C1838" s="24" t="s">
        <v>43</v>
      </c>
      <c r="D1838" s="24">
        <v>2019</v>
      </c>
      <c r="E1838" s="24" t="s">
        <v>102</v>
      </c>
      <c r="F1838">
        <f>IF(AND(A1838="PSA Testing", E1838= "Utilization Rate (per 100,000 patients)"),
SUMIFS(PSA!$D:$D,PSA!$A:$A,C1838,PSA!$G:$G,D1838),
IF(AND(A1838="Colorectal Cancer Screening", E1838="Utilization Rate (per 100,000 patients)"),
SUMIFS(COL!$D:$D,COL!$A:$A,C1838,COL!$G:$G, D1838),
IF(AND(A1838="Cervical Cancer Screening", E1838="Utilization Rate (per 100,000 patients)"),
SUMIFS(CERV!$D:$D,CERV!$A:$A,C1838,CERV!$G:$G,D1838),
IF(AND(A1838="Cancer Screening for CKD patients", E1838="Utilization Rate (per 100,000 patients)"),
SUMIFS(CANSCRN!$D:$D,CANSCRN!$A:$A,C1838,CANSCRN!$G:$G,D1838),
IF(AND(A1838="PSA Testing", E1838="Cost per service ($USD)"),
SUMIFS(PSA!$E:$E,PSA!$A:$A,C1838,PSA!$G:$G,D1838),
IF(AND(A1838="Colorectal Cancer Screening", E1838="Cost per service ($USD)"),
SUMIFS(COL!$E:$E,COL!$A:$A,C1838,COL!$G:$G,D1838),
IF(AND(A1838="Cervical Cancer Screening", E1838="Cost per service ($USD)"),
SUMIFS(CERV!$E:$E,CERV!$A:$A,C1838,CERV!$G:$G,D1838),
IF(AND(A1838="Cancer Screening for CKD patients", E1838="Cost per service ($USD)"),
SUMIFS(CANSCRN!$E:$E,CANSCRN!$A:$A,C1838,CANSCRN!$G:$G,D1838),
IF(AND(A1838="PSA Testing", E1838="Total Expenditure ($USD per 100,000 patients)"),
SUMIFS(PSA!$F:$F,PSA!$A:$A,C1838,PSA!$G:$G,D1838),
IF(AND(A1838="Colorectal Cancer Screening", E1838="Total Expenditure ($USD per 100,000 patients)"),
SUMIFS(COL!$F:$F,COL!$A:$A,C1838,COL!$G:$G,D1838),
IF(AND(A1838="Cervical Cancer Screening", E1838="Total Expenditure ($USD per 100,000 patients)"),
SUMIFS(CERV!$F:$F,CERV!$A:$A,C1838,CERV!$G:$G,D1838),
SUMIFS(CANSCRN!$F:$F,CANSCRN!$A:$A,C1838,CANSCRN!$G:$G,D1838))))))))))))</f>
        <v>16363.636363636364</v>
      </c>
    </row>
    <row r="1839" spans="1:6" x14ac:dyDescent="0.2">
      <c r="A1839" s="24" t="s">
        <v>107</v>
      </c>
      <c r="B1839" s="24" t="s">
        <v>101</v>
      </c>
      <c r="C1839" s="24" t="s">
        <v>44</v>
      </c>
      <c r="D1839" s="24">
        <v>2009</v>
      </c>
      <c r="E1839" s="24" t="s">
        <v>102</v>
      </c>
      <c r="F1839">
        <f>IF(AND(A1839="PSA Testing", E1839= "Utilization Rate (per 100,000 patients)"),
SUMIFS(PSA!$D:$D,PSA!$A:$A,C1839,PSA!$G:$G,D1839),
IF(AND(A1839="Colorectal Cancer Screening", E1839="Utilization Rate (per 100,000 patients)"),
SUMIFS(COL!$D:$D,COL!$A:$A,C1839,COL!$G:$G, D1839),
IF(AND(A1839="Cervical Cancer Screening", E1839="Utilization Rate (per 100,000 patients)"),
SUMIFS(CERV!$D:$D,CERV!$A:$A,C1839,CERV!$G:$G,D1839),
IF(AND(A1839="Cancer Screening for CKD patients", E1839="Utilization Rate (per 100,000 patients)"),
SUMIFS(CANSCRN!$D:$D,CANSCRN!$A:$A,C1839,CANSCRN!$G:$G,D1839),
IF(AND(A1839="PSA Testing", E1839="Cost per service ($USD)"),
SUMIFS(PSA!$E:$E,PSA!$A:$A,C1839,PSA!$G:$G,D1839),
IF(AND(A1839="Colorectal Cancer Screening", E1839="Cost per service ($USD)"),
SUMIFS(COL!$E:$E,COL!$A:$A,C1839,COL!$G:$G,D1839),
IF(AND(A1839="Cervical Cancer Screening", E1839="Cost per service ($USD)"),
SUMIFS(CERV!$E:$E,CERV!$A:$A,C1839,CERV!$G:$G,D1839),
IF(AND(A1839="Cancer Screening for CKD patients", E1839="Cost per service ($USD)"),
SUMIFS(CANSCRN!$E:$E,CANSCRN!$A:$A,C1839,CANSCRN!$G:$G,D1839),
IF(AND(A1839="PSA Testing", E1839="Total Expenditure ($USD per 100,000 patients)"),
SUMIFS(PSA!$F:$F,PSA!$A:$A,C1839,PSA!$G:$G,D1839),
IF(AND(A1839="Colorectal Cancer Screening", E1839="Total Expenditure ($USD per 100,000 patients)"),
SUMIFS(COL!$F:$F,COL!$A:$A,C1839,COL!$G:$G,D1839),
IF(AND(A1839="Cervical Cancer Screening", E1839="Total Expenditure ($USD per 100,000 patients)"),
SUMIFS(CERV!$F:$F,CERV!$A:$A,C1839,CERV!$G:$G,D1839),
SUMIFS(CANSCRN!$F:$F,CANSCRN!$A:$A,C1839,CANSCRN!$G:$G,D1839))))))))))))</f>
        <v>41286.462228870609</v>
      </c>
    </row>
    <row r="1840" spans="1:6" x14ac:dyDescent="0.2">
      <c r="A1840" s="24" t="s">
        <v>107</v>
      </c>
      <c r="B1840" s="24" t="s">
        <v>101</v>
      </c>
      <c r="C1840" s="24" t="s">
        <v>44</v>
      </c>
      <c r="D1840" s="24">
        <v>2010</v>
      </c>
      <c r="E1840" s="24" t="s">
        <v>102</v>
      </c>
      <c r="F1840">
        <f>IF(AND(A1840="PSA Testing", E1840= "Utilization Rate (per 100,000 patients)"),
SUMIFS(PSA!$D:$D,PSA!$A:$A,C1840,PSA!$G:$G,D1840),
IF(AND(A1840="Colorectal Cancer Screening", E1840="Utilization Rate (per 100,000 patients)"),
SUMIFS(COL!$D:$D,COL!$A:$A,C1840,COL!$G:$G, D1840),
IF(AND(A1840="Cervical Cancer Screening", E1840="Utilization Rate (per 100,000 patients)"),
SUMIFS(CERV!$D:$D,CERV!$A:$A,C1840,CERV!$G:$G,D1840),
IF(AND(A1840="Cancer Screening for CKD patients", E1840="Utilization Rate (per 100,000 patients)"),
SUMIFS(CANSCRN!$D:$D,CANSCRN!$A:$A,C1840,CANSCRN!$G:$G,D1840),
IF(AND(A1840="PSA Testing", E1840="Cost per service ($USD)"),
SUMIFS(PSA!$E:$E,PSA!$A:$A,C1840,PSA!$G:$G,D1840),
IF(AND(A1840="Colorectal Cancer Screening", E1840="Cost per service ($USD)"),
SUMIFS(COL!$E:$E,COL!$A:$A,C1840,COL!$G:$G,D1840),
IF(AND(A1840="Cervical Cancer Screening", E1840="Cost per service ($USD)"),
SUMIFS(CERV!$E:$E,CERV!$A:$A,C1840,CERV!$G:$G,D1840),
IF(AND(A1840="Cancer Screening for CKD patients", E1840="Cost per service ($USD)"),
SUMIFS(CANSCRN!$E:$E,CANSCRN!$A:$A,C1840,CANSCRN!$G:$G,D1840),
IF(AND(A1840="PSA Testing", E1840="Total Expenditure ($USD per 100,000 patients)"),
SUMIFS(PSA!$F:$F,PSA!$A:$A,C1840,PSA!$G:$G,D1840),
IF(AND(A1840="Colorectal Cancer Screening", E1840="Total Expenditure ($USD per 100,000 patients)"),
SUMIFS(COL!$F:$F,COL!$A:$A,C1840,COL!$G:$G,D1840),
IF(AND(A1840="Cervical Cancer Screening", E1840="Total Expenditure ($USD per 100,000 patients)"),
SUMIFS(CERV!$F:$F,CERV!$A:$A,C1840,CERV!$G:$G,D1840),
SUMIFS(CANSCRN!$F:$F,CANSCRN!$A:$A,C1840,CANSCRN!$G:$G,D1840))))))))))))</f>
        <v>40546.36951833214</v>
      </c>
    </row>
    <row r="1841" spans="1:6" x14ac:dyDescent="0.2">
      <c r="A1841" s="24" t="s">
        <v>107</v>
      </c>
      <c r="B1841" s="24" t="s">
        <v>101</v>
      </c>
      <c r="C1841" s="24" t="s">
        <v>44</v>
      </c>
      <c r="D1841" s="24">
        <v>2011</v>
      </c>
      <c r="E1841" s="24" t="s">
        <v>102</v>
      </c>
      <c r="F1841">
        <f>IF(AND(A1841="PSA Testing", E1841= "Utilization Rate (per 100,000 patients)"),
SUMIFS(PSA!$D:$D,PSA!$A:$A,C1841,PSA!$G:$G,D1841),
IF(AND(A1841="Colorectal Cancer Screening", E1841="Utilization Rate (per 100,000 patients)"),
SUMIFS(COL!$D:$D,COL!$A:$A,C1841,COL!$G:$G, D1841),
IF(AND(A1841="Cervical Cancer Screening", E1841="Utilization Rate (per 100,000 patients)"),
SUMIFS(CERV!$D:$D,CERV!$A:$A,C1841,CERV!$G:$G,D1841),
IF(AND(A1841="Cancer Screening for CKD patients", E1841="Utilization Rate (per 100,000 patients)"),
SUMIFS(CANSCRN!$D:$D,CANSCRN!$A:$A,C1841,CANSCRN!$G:$G,D1841),
IF(AND(A1841="PSA Testing", E1841="Cost per service ($USD)"),
SUMIFS(PSA!$E:$E,PSA!$A:$A,C1841,PSA!$G:$G,D1841),
IF(AND(A1841="Colorectal Cancer Screening", E1841="Cost per service ($USD)"),
SUMIFS(COL!$E:$E,COL!$A:$A,C1841,COL!$G:$G,D1841),
IF(AND(A1841="Cervical Cancer Screening", E1841="Cost per service ($USD)"),
SUMIFS(CERV!$E:$E,CERV!$A:$A,C1841,CERV!$G:$G,D1841),
IF(AND(A1841="Cancer Screening for CKD patients", E1841="Cost per service ($USD)"),
SUMIFS(CANSCRN!$E:$E,CANSCRN!$A:$A,C1841,CANSCRN!$G:$G,D1841),
IF(AND(A1841="PSA Testing", E1841="Total Expenditure ($USD per 100,000 patients)"),
SUMIFS(PSA!$F:$F,PSA!$A:$A,C1841,PSA!$G:$G,D1841),
IF(AND(A1841="Colorectal Cancer Screening", E1841="Total Expenditure ($USD per 100,000 patients)"),
SUMIFS(COL!$F:$F,COL!$A:$A,C1841,COL!$G:$G,D1841),
IF(AND(A1841="Cervical Cancer Screening", E1841="Total Expenditure ($USD per 100,000 patients)"),
SUMIFS(CERV!$F:$F,CERV!$A:$A,C1841,CERV!$G:$G,D1841),
SUMIFS(CANSCRN!$F:$F,CANSCRN!$A:$A,C1841,CANSCRN!$G:$G,D1841))))))))))))</f>
        <v>34540.750323415268</v>
      </c>
    </row>
    <row r="1842" spans="1:6" x14ac:dyDescent="0.2">
      <c r="A1842" s="24" t="s">
        <v>107</v>
      </c>
      <c r="B1842" s="24" t="s">
        <v>101</v>
      </c>
      <c r="C1842" s="24" t="s">
        <v>44</v>
      </c>
      <c r="D1842" s="24">
        <v>2012</v>
      </c>
      <c r="E1842" s="24" t="s">
        <v>102</v>
      </c>
      <c r="F1842">
        <f>IF(AND(A1842="PSA Testing", E1842= "Utilization Rate (per 100,000 patients)"),
SUMIFS(PSA!$D:$D,PSA!$A:$A,C1842,PSA!$G:$G,D1842),
IF(AND(A1842="Colorectal Cancer Screening", E1842="Utilization Rate (per 100,000 patients)"),
SUMIFS(COL!$D:$D,COL!$A:$A,C1842,COL!$G:$G, D1842),
IF(AND(A1842="Cervical Cancer Screening", E1842="Utilization Rate (per 100,000 patients)"),
SUMIFS(CERV!$D:$D,CERV!$A:$A,C1842,CERV!$G:$G,D1842),
IF(AND(A1842="Cancer Screening for CKD patients", E1842="Utilization Rate (per 100,000 patients)"),
SUMIFS(CANSCRN!$D:$D,CANSCRN!$A:$A,C1842,CANSCRN!$G:$G,D1842),
IF(AND(A1842="PSA Testing", E1842="Cost per service ($USD)"),
SUMIFS(PSA!$E:$E,PSA!$A:$A,C1842,PSA!$G:$G,D1842),
IF(AND(A1842="Colorectal Cancer Screening", E1842="Cost per service ($USD)"),
SUMIFS(COL!$E:$E,COL!$A:$A,C1842,COL!$G:$G,D1842),
IF(AND(A1842="Cervical Cancer Screening", E1842="Cost per service ($USD)"),
SUMIFS(CERV!$E:$E,CERV!$A:$A,C1842,CERV!$G:$G,D1842),
IF(AND(A1842="Cancer Screening for CKD patients", E1842="Cost per service ($USD)"),
SUMIFS(CANSCRN!$E:$E,CANSCRN!$A:$A,C1842,CANSCRN!$G:$G,D1842),
IF(AND(A1842="PSA Testing", E1842="Total Expenditure ($USD per 100,000 patients)"),
SUMIFS(PSA!$F:$F,PSA!$A:$A,C1842,PSA!$G:$G,D1842),
IF(AND(A1842="Colorectal Cancer Screening", E1842="Total Expenditure ($USD per 100,000 patients)"),
SUMIFS(COL!$F:$F,COL!$A:$A,C1842,COL!$G:$G,D1842),
IF(AND(A1842="Cervical Cancer Screening", E1842="Total Expenditure ($USD per 100,000 patients)"),
SUMIFS(CERV!$F:$F,CERV!$A:$A,C1842,CERV!$G:$G,D1842),
SUMIFS(CANSCRN!$F:$F,CANSCRN!$A:$A,C1842,CANSCRN!$G:$G,D1842))))))))))))</f>
        <v>34068.965517241377</v>
      </c>
    </row>
    <row r="1843" spans="1:6" x14ac:dyDescent="0.2">
      <c r="A1843" s="24" t="s">
        <v>107</v>
      </c>
      <c r="B1843" s="24" t="s">
        <v>101</v>
      </c>
      <c r="C1843" s="24" t="s">
        <v>44</v>
      </c>
      <c r="D1843" s="24">
        <v>2013</v>
      </c>
      <c r="E1843" s="24" t="s">
        <v>102</v>
      </c>
      <c r="F1843">
        <f>IF(AND(A1843="PSA Testing", E1843= "Utilization Rate (per 100,000 patients)"),
SUMIFS(PSA!$D:$D,PSA!$A:$A,C1843,PSA!$G:$G,D1843),
IF(AND(A1843="Colorectal Cancer Screening", E1843="Utilization Rate (per 100,000 patients)"),
SUMIFS(COL!$D:$D,COL!$A:$A,C1843,COL!$G:$G, D1843),
IF(AND(A1843="Cervical Cancer Screening", E1843="Utilization Rate (per 100,000 patients)"),
SUMIFS(CERV!$D:$D,CERV!$A:$A,C1843,CERV!$G:$G,D1843),
IF(AND(A1843="Cancer Screening for CKD patients", E1843="Utilization Rate (per 100,000 patients)"),
SUMIFS(CANSCRN!$D:$D,CANSCRN!$A:$A,C1843,CANSCRN!$G:$G,D1843),
IF(AND(A1843="PSA Testing", E1843="Cost per service ($USD)"),
SUMIFS(PSA!$E:$E,PSA!$A:$A,C1843,PSA!$G:$G,D1843),
IF(AND(A1843="Colorectal Cancer Screening", E1843="Cost per service ($USD)"),
SUMIFS(COL!$E:$E,COL!$A:$A,C1843,COL!$G:$G,D1843),
IF(AND(A1843="Cervical Cancer Screening", E1843="Cost per service ($USD)"),
SUMIFS(CERV!$E:$E,CERV!$A:$A,C1843,CERV!$G:$G,D1843),
IF(AND(A1843="Cancer Screening for CKD patients", E1843="Cost per service ($USD)"),
SUMIFS(CANSCRN!$E:$E,CANSCRN!$A:$A,C1843,CANSCRN!$G:$G,D1843),
IF(AND(A1843="PSA Testing", E1843="Total Expenditure ($USD per 100,000 patients)"),
SUMIFS(PSA!$F:$F,PSA!$A:$A,C1843,PSA!$G:$G,D1843),
IF(AND(A1843="Colorectal Cancer Screening", E1843="Total Expenditure ($USD per 100,000 patients)"),
SUMIFS(COL!$F:$F,COL!$A:$A,C1843,COL!$G:$G,D1843),
IF(AND(A1843="Cervical Cancer Screening", E1843="Total Expenditure ($USD per 100,000 patients)"),
SUMIFS(CERV!$F:$F,CERV!$A:$A,C1843,CERV!$G:$G,D1843),
SUMIFS(CANSCRN!$F:$F,CANSCRN!$A:$A,C1843,CANSCRN!$G:$G,D1843))))))))))))</f>
        <v>34099.153567110036</v>
      </c>
    </row>
    <row r="1844" spans="1:6" x14ac:dyDescent="0.2">
      <c r="A1844" s="24" t="s">
        <v>107</v>
      </c>
      <c r="B1844" s="24" t="s">
        <v>101</v>
      </c>
      <c r="C1844" s="24" t="s">
        <v>44</v>
      </c>
      <c r="D1844" s="24">
        <v>2014</v>
      </c>
      <c r="E1844" s="24" t="s">
        <v>102</v>
      </c>
      <c r="F1844">
        <f>IF(AND(A1844="PSA Testing", E1844= "Utilization Rate (per 100,000 patients)"),
SUMIFS(PSA!$D:$D,PSA!$A:$A,C1844,PSA!$G:$G,D1844),
IF(AND(A1844="Colorectal Cancer Screening", E1844="Utilization Rate (per 100,000 patients)"),
SUMIFS(COL!$D:$D,COL!$A:$A,C1844,COL!$G:$G, D1844),
IF(AND(A1844="Cervical Cancer Screening", E1844="Utilization Rate (per 100,000 patients)"),
SUMIFS(CERV!$D:$D,CERV!$A:$A,C1844,CERV!$G:$G,D1844),
IF(AND(A1844="Cancer Screening for CKD patients", E1844="Utilization Rate (per 100,000 patients)"),
SUMIFS(CANSCRN!$D:$D,CANSCRN!$A:$A,C1844,CANSCRN!$G:$G,D1844),
IF(AND(A1844="PSA Testing", E1844="Cost per service ($USD)"),
SUMIFS(PSA!$E:$E,PSA!$A:$A,C1844,PSA!$G:$G,D1844),
IF(AND(A1844="Colorectal Cancer Screening", E1844="Cost per service ($USD)"),
SUMIFS(COL!$E:$E,COL!$A:$A,C1844,COL!$G:$G,D1844),
IF(AND(A1844="Cervical Cancer Screening", E1844="Cost per service ($USD)"),
SUMIFS(CERV!$E:$E,CERV!$A:$A,C1844,CERV!$G:$G,D1844),
IF(AND(A1844="Cancer Screening for CKD patients", E1844="Cost per service ($USD)"),
SUMIFS(CANSCRN!$E:$E,CANSCRN!$A:$A,C1844,CANSCRN!$G:$G,D1844),
IF(AND(A1844="PSA Testing", E1844="Total Expenditure ($USD per 100,000 patients)"),
SUMIFS(PSA!$F:$F,PSA!$A:$A,C1844,PSA!$G:$G,D1844),
IF(AND(A1844="Colorectal Cancer Screening", E1844="Total Expenditure ($USD per 100,000 patients)"),
SUMIFS(COL!$F:$F,COL!$A:$A,C1844,COL!$G:$G,D1844),
IF(AND(A1844="Cervical Cancer Screening", E1844="Total Expenditure ($USD per 100,000 patients)"),
SUMIFS(CERV!$F:$F,CERV!$A:$A,C1844,CERV!$G:$G,D1844),
SUMIFS(CANSCRN!$F:$F,CANSCRN!$A:$A,C1844,CANSCRN!$G:$G,D1844))))))))))))</f>
        <v>29892.037786774628</v>
      </c>
    </row>
    <row r="1845" spans="1:6" x14ac:dyDescent="0.2">
      <c r="A1845" s="24" t="s">
        <v>107</v>
      </c>
      <c r="B1845" s="24" t="s">
        <v>101</v>
      </c>
      <c r="C1845" s="24" t="s">
        <v>44</v>
      </c>
      <c r="D1845" s="24">
        <v>2015</v>
      </c>
      <c r="E1845" s="24" t="s">
        <v>102</v>
      </c>
      <c r="F1845">
        <f>IF(AND(A1845="PSA Testing", E1845= "Utilization Rate (per 100,000 patients)"),
SUMIFS(PSA!$D:$D,PSA!$A:$A,C1845,PSA!$G:$G,D1845),
IF(AND(A1845="Colorectal Cancer Screening", E1845="Utilization Rate (per 100,000 patients)"),
SUMIFS(COL!$D:$D,COL!$A:$A,C1845,COL!$G:$G, D1845),
IF(AND(A1845="Cervical Cancer Screening", E1845="Utilization Rate (per 100,000 patients)"),
SUMIFS(CERV!$D:$D,CERV!$A:$A,C1845,CERV!$G:$G,D1845),
IF(AND(A1845="Cancer Screening for CKD patients", E1845="Utilization Rate (per 100,000 patients)"),
SUMIFS(CANSCRN!$D:$D,CANSCRN!$A:$A,C1845,CANSCRN!$G:$G,D1845),
IF(AND(A1845="PSA Testing", E1845="Cost per service ($USD)"),
SUMIFS(PSA!$E:$E,PSA!$A:$A,C1845,PSA!$G:$G,D1845),
IF(AND(A1845="Colorectal Cancer Screening", E1845="Cost per service ($USD)"),
SUMIFS(COL!$E:$E,COL!$A:$A,C1845,COL!$G:$G,D1845),
IF(AND(A1845="Cervical Cancer Screening", E1845="Cost per service ($USD)"),
SUMIFS(CERV!$E:$E,CERV!$A:$A,C1845,CERV!$G:$G,D1845),
IF(AND(A1845="Cancer Screening for CKD patients", E1845="Cost per service ($USD)"),
SUMIFS(CANSCRN!$E:$E,CANSCRN!$A:$A,C1845,CANSCRN!$G:$G,D1845),
IF(AND(A1845="PSA Testing", E1845="Total Expenditure ($USD per 100,000 patients)"),
SUMIFS(PSA!$F:$F,PSA!$A:$A,C1845,PSA!$G:$G,D1845),
IF(AND(A1845="Colorectal Cancer Screening", E1845="Total Expenditure ($USD per 100,000 patients)"),
SUMIFS(COL!$F:$F,COL!$A:$A,C1845,COL!$G:$G,D1845),
IF(AND(A1845="Cervical Cancer Screening", E1845="Total Expenditure ($USD per 100,000 patients)"),
SUMIFS(CERV!$F:$F,CERV!$A:$A,C1845,CERV!$G:$G,D1845),
SUMIFS(CANSCRN!$F:$F,CANSCRN!$A:$A,C1845,CANSCRN!$G:$G,D1845))))))))))))</f>
        <v>34933.530280649924</v>
      </c>
    </row>
    <row r="1846" spans="1:6" x14ac:dyDescent="0.2">
      <c r="A1846" s="24" t="s">
        <v>107</v>
      </c>
      <c r="B1846" s="24" t="s">
        <v>101</v>
      </c>
      <c r="C1846" s="24" t="s">
        <v>44</v>
      </c>
      <c r="D1846" s="24">
        <v>2016</v>
      </c>
      <c r="E1846" s="24" t="s">
        <v>102</v>
      </c>
      <c r="F1846">
        <f>IF(AND(A1846="PSA Testing", E1846= "Utilization Rate (per 100,000 patients)"),
SUMIFS(PSA!$D:$D,PSA!$A:$A,C1846,PSA!$G:$G,D1846),
IF(AND(A1846="Colorectal Cancer Screening", E1846="Utilization Rate (per 100,000 patients)"),
SUMIFS(COL!$D:$D,COL!$A:$A,C1846,COL!$G:$G, D1846),
IF(AND(A1846="Cervical Cancer Screening", E1846="Utilization Rate (per 100,000 patients)"),
SUMIFS(CERV!$D:$D,CERV!$A:$A,C1846,CERV!$G:$G,D1846),
IF(AND(A1846="Cancer Screening for CKD patients", E1846="Utilization Rate (per 100,000 patients)"),
SUMIFS(CANSCRN!$D:$D,CANSCRN!$A:$A,C1846,CANSCRN!$G:$G,D1846),
IF(AND(A1846="PSA Testing", E1846="Cost per service ($USD)"),
SUMIFS(PSA!$E:$E,PSA!$A:$A,C1846,PSA!$G:$G,D1846),
IF(AND(A1846="Colorectal Cancer Screening", E1846="Cost per service ($USD)"),
SUMIFS(COL!$E:$E,COL!$A:$A,C1846,COL!$G:$G,D1846),
IF(AND(A1846="Cervical Cancer Screening", E1846="Cost per service ($USD)"),
SUMIFS(CERV!$E:$E,CERV!$A:$A,C1846,CERV!$G:$G,D1846),
IF(AND(A1846="Cancer Screening for CKD patients", E1846="Cost per service ($USD)"),
SUMIFS(CANSCRN!$E:$E,CANSCRN!$A:$A,C1846,CANSCRN!$G:$G,D1846),
IF(AND(A1846="PSA Testing", E1846="Total Expenditure ($USD per 100,000 patients)"),
SUMIFS(PSA!$F:$F,PSA!$A:$A,C1846,PSA!$G:$G,D1846),
IF(AND(A1846="Colorectal Cancer Screening", E1846="Total Expenditure ($USD per 100,000 patients)"),
SUMIFS(COL!$F:$F,COL!$A:$A,C1846,COL!$G:$G,D1846),
IF(AND(A1846="Cervical Cancer Screening", E1846="Total Expenditure ($USD per 100,000 patients)"),
SUMIFS(CERV!$F:$F,CERV!$A:$A,C1846,CERV!$G:$G,D1846),
SUMIFS(CANSCRN!$F:$F,CANSCRN!$A:$A,C1846,CANSCRN!$G:$G,D1846))))))))))))</f>
        <v>33067.729083665334</v>
      </c>
    </row>
    <row r="1847" spans="1:6" x14ac:dyDescent="0.2">
      <c r="A1847" s="24" t="s">
        <v>107</v>
      </c>
      <c r="B1847" s="24" t="s">
        <v>101</v>
      </c>
      <c r="C1847" s="24" t="s">
        <v>44</v>
      </c>
      <c r="D1847" s="24">
        <v>2017</v>
      </c>
      <c r="E1847" s="24" t="s">
        <v>102</v>
      </c>
      <c r="F1847">
        <f>IF(AND(A1847="PSA Testing", E1847= "Utilization Rate (per 100,000 patients)"),
SUMIFS(PSA!$D:$D,PSA!$A:$A,C1847,PSA!$G:$G,D1847),
IF(AND(A1847="Colorectal Cancer Screening", E1847="Utilization Rate (per 100,000 patients)"),
SUMIFS(COL!$D:$D,COL!$A:$A,C1847,COL!$G:$G, D1847),
IF(AND(A1847="Cervical Cancer Screening", E1847="Utilization Rate (per 100,000 patients)"),
SUMIFS(CERV!$D:$D,CERV!$A:$A,C1847,CERV!$G:$G,D1847),
IF(AND(A1847="Cancer Screening for CKD patients", E1847="Utilization Rate (per 100,000 patients)"),
SUMIFS(CANSCRN!$D:$D,CANSCRN!$A:$A,C1847,CANSCRN!$G:$G,D1847),
IF(AND(A1847="PSA Testing", E1847="Cost per service ($USD)"),
SUMIFS(PSA!$E:$E,PSA!$A:$A,C1847,PSA!$G:$G,D1847),
IF(AND(A1847="Colorectal Cancer Screening", E1847="Cost per service ($USD)"),
SUMIFS(COL!$E:$E,COL!$A:$A,C1847,COL!$G:$G,D1847),
IF(AND(A1847="Cervical Cancer Screening", E1847="Cost per service ($USD)"),
SUMIFS(CERV!$E:$E,CERV!$A:$A,C1847,CERV!$G:$G,D1847),
IF(AND(A1847="Cancer Screening for CKD patients", E1847="Cost per service ($USD)"),
SUMIFS(CANSCRN!$E:$E,CANSCRN!$A:$A,C1847,CANSCRN!$G:$G,D1847),
IF(AND(A1847="PSA Testing", E1847="Total Expenditure ($USD per 100,000 patients)"),
SUMIFS(PSA!$F:$F,PSA!$A:$A,C1847,PSA!$G:$G,D1847),
IF(AND(A1847="Colorectal Cancer Screening", E1847="Total Expenditure ($USD per 100,000 patients)"),
SUMIFS(COL!$F:$F,COL!$A:$A,C1847,COL!$G:$G,D1847),
IF(AND(A1847="Cervical Cancer Screening", E1847="Total Expenditure ($USD per 100,000 patients)"),
SUMIFS(CERV!$F:$F,CERV!$A:$A,C1847,CERV!$G:$G,D1847),
SUMIFS(CANSCRN!$F:$F,CANSCRN!$A:$A,C1847,CANSCRN!$G:$G,D1847))))))))))))</f>
        <v>33881.343817012152</v>
      </c>
    </row>
    <row r="1848" spans="1:6" x14ac:dyDescent="0.2">
      <c r="A1848" s="24" t="s">
        <v>107</v>
      </c>
      <c r="B1848" s="24" t="s">
        <v>101</v>
      </c>
      <c r="C1848" s="24" t="s">
        <v>44</v>
      </c>
      <c r="D1848" s="24">
        <v>2018</v>
      </c>
      <c r="E1848" s="24" t="s">
        <v>102</v>
      </c>
      <c r="F1848">
        <f>IF(AND(A1848="PSA Testing", E1848= "Utilization Rate (per 100,000 patients)"),
SUMIFS(PSA!$D:$D,PSA!$A:$A,C1848,PSA!$G:$G,D1848),
IF(AND(A1848="Colorectal Cancer Screening", E1848="Utilization Rate (per 100,000 patients)"),
SUMIFS(COL!$D:$D,COL!$A:$A,C1848,COL!$G:$G, D1848),
IF(AND(A1848="Cervical Cancer Screening", E1848="Utilization Rate (per 100,000 patients)"),
SUMIFS(CERV!$D:$D,CERV!$A:$A,C1848,CERV!$G:$G,D1848),
IF(AND(A1848="Cancer Screening for CKD patients", E1848="Utilization Rate (per 100,000 patients)"),
SUMIFS(CANSCRN!$D:$D,CANSCRN!$A:$A,C1848,CANSCRN!$G:$G,D1848),
IF(AND(A1848="PSA Testing", E1848="Cost per service ($USD)"),
SUMIFS(PSA!$E:$E,PSA!$A:$A,C1848,PSA!$G:$G,D1848),
IF(AND(A1848="Colorectal Cancer Screening", E1848="Cost per service ($USD)"),
SUMIFS(COL!$E:$E,COL!$A:$A,C1848,COL!$G:$G,D1848),
IF(AND(A1848="Cervical Cancer Screening", E1848="Cost per service ($USD)"),
SUMIFS(CERV!$E:$E,CERV!$A:$A,C1848,CERV!$G:$G,D1848),
IF(AND(A1848="Cancer Screening for CKD patients", E1848="Cost per service ($USD)"),
SUMIFS(CANSCRN!$E:$E,CANSCRN!$A:$A,C1848,CANSCRN!$G:$G,D1848),
IF(AND(A1848="PSA Testing", E1848="Total Expenditure ($USD per 100,000 patients)"),
SUMIFS(PSA!$F:$F,PSA!$A:$A,C1848,PSA!$G:$G,D1848),
IF(AND(A1848="Colorectal Cancer Screening", E1848="Total Expenditure ($USD per 100,000 patients)"),
SUMIFS(COL!$F:$F,COL!$A:$A,C1848,COL!$G:$G,D1848),
IF(AND(A1848="Cervical Cancer Screening", E1848="Total Expenditure ($USD per 100,000 patients)"),
SUMIFS(CERV!$F:$F,CERV!$A:$A,C1848,CERV!$G:$G,D1848),
SUMIFS(CANSCRN!$F:$F,CANSCRN!$A:$A,C1848,CANSCRN!$G:$G,D1848))))))))))))</f>
        <v>26758.71137409599</v>
      </c>
    </row>
    <row r="1849" spans="1:6" x14ac:dyDescent="0.2">
      <c r="A1849" s="24" t="s">
        <v>107</v>
      </c>
      <c r="B1849" s="24" t="s">
        <v>101</v>
      </c>
      <c r="C1849" s="24" t="s">
        <v>44</v>
      </c>
      <c r="D1849" s="24">
        <v>2019</v>
      </c>
      <c r="E1849" s="24" t="s">
        <v>102</v>
      </c>
      <c r="F1849">
        <f>IF(AND(A1849="PSA Testing", E1849= "Utilization Rate (per 100,000 patients)"),
SUMIFS(PSA!$D:$D,PSA!$A:$A,C1849,PSA!$G:$G,D1849),
IF(AND(A1849="Colorectal Cancer Screening", E1849="Utilization Rate (per 100,000 patients)"),
SUMIFS(COL!$D:$D,COL!$A:$A,C1849,COL!$G:$G, D1849),
IF(AND(A1849="Cervical Cancer Screening", E1849="Utilization Rate (per 100,000 patients)"),
SUMIFS(CERV!$D:$D,CERV!$A:$A,C1849,CERV!$G:$G,D1849),
IF(AND(A1849="Cancer Screening for CKD patients", E1849="Utilization Rate (per 100,000 patients)"),
SUMIFS(CANSCRN!$D:$D,CANSCRN!$A:$A,C1849,CANSCRN!$G:$G,D1849),
IF(AND(A1849="PSA Testing", E1849="Cost per service ($USD)"),
SUMIFS(PSA!$E:$E,PSA!$A:$A,C1849,PSA!$G:$G,D1849),
IF(AND(A1849="Colorectal Cancer Screening", E1849="Cost per service ($USD)"),
SUMIFS(COL!$E:$E,COL!$A:$A,C1849,COL!$G:$G,D1849),
IF(AND(A1849="Cervical Cancer Screening", E1849="Cost per service ($USD)"),
SUMIFS(CERV!$E:$E,CERV!$A:$A,C1849,CERV!$G:$G,D1849),
IF(AND(A1849="Cancer Screening for CKD patients", E1849="Cost per service ($USD)"),
SUMIFS(CANSCRN!$E:$E,CANSCRN!$A:$A,C1849,CANSCRN!$G:$G,D1849),
IF(AND(A1849="PSA Testing", E1849="Total Expenditure ($USD per 100,000 patients)"),
SUMIFS(PSA!$F:$F,PSA!$A:$A,C1849,PSA!$G:$G,D1849),
IF(AND(A1849="Colorectal Cancer Screening", E1849="Total Expenditure ($USD per 100,000 patients)"),
SUMIFS(COL!$F:$F,COL!$A:$A,C1849,COL!$G:$G,D1849),
IF(AND(A1849="Cervical Cancer Screening", E1849="Total Expenditure ($USD per 100,000 patients)"),
SUMIFS(CERV!$F:$F,CERV!$A:$A,C1849,CERV!$G:$G,D1849),
SUMIFS(CANSCRN!$F:$F,CANSCRN!$A:$A,C1849,CANSCRN!$G:$G,D1849))))))))))))</f>
        <v>26309.303758471964</v>
      </c>
    </row>
    <row r="1850" spans="1:6" x14ac:dyDescent="0.2">
      <c r="A1850" s="24" t="s">
        <v>107</v>
      </c>
      <c r="B1850" s="24" t="s">
        <v>101</v>
      </c>
      <c r="C1850" s="24" t="s">
        <v>45</v>
      </c>
      <c r="D1850" s="24">
        <v>2009</v>
      </c>
      <c r="E1850" s="24" t="s">
        <v>102</v>
      </c>
      <c r="F1850">
        <f>IF(AND(A1850="PSA Testing", E1850= "Utilization Rate (per 100,000 patients)"),
SUMIFS(PSA!$D:$D,PSA!$A:$A,C1850,PSA!$G:$G,D1850),
IF(AND(A1850="Colorectal Cancer Screening", E1850="Utilization Rate (per 100,000 patients)"),
SUMIFS(COL!$D:$D,COL!$A:$A,C1850,COL!$G:$G, D1850),
IF(AND(A1850="Cervical Cancer Screening", E1850="Utilization Rate (per 100,000 patients)"),
SUMIFS(CERV!$D:$D,CERV!$A:$A,C1850,CERV!$G:$G,D1850),
IF(AND(A1850="Cancer Screening for CKD patients", E1850="Utilization Rate (per 100,000 patients)"),
SUMIFS(CANSCRN!$D:$D,CANSCRN!$A:$A,C1850,CANSCRN!$G:$G,D1850),
IF(AND(A1850="PSA Testing", E1850="Cost per service ($USD)"),
SUMIFS(PSA!$E:$E,PSA!$A:$A,C1850,PSA!$G:$G,D1850),
IF(AND(A1850="Colorectal Cancer Screening", E1850="Cost per service ($USD)"),
SUMIFS(COL!$E:$E,COL!$A:$A,C1850,COL!$G:$G,D1850),
IF(AND(A1850="Cervical Cancer Screening", E1850="Cost per service ($USD)"),
SUMIFS(CERV!$E:$E,CERV!$A:$A,C1850,CERV!$G:$G,D1850),
IF(AND(A1850="Cancer Screening for CKD patients", E1850="Cost per service ($USD)"),
SUMIFS(CANSCRN!$E:$E,CANSCRN!$A:$A,C1850,CANSCRN!$G:$G,D1850),
IF(AND(A1850="PSA Testing", E1850="Total Expenditure ($USD per 100,000 patients)"),
SUMIFS(PSA!$F:$F,PSA!$A:$A,C1850,PSA!$G:$G,D1850),
IF(AND(A1850="Colorectal Cancer Screening", E1850="Total Expenditure ($USD per 100,000 patients)"),
SUMIFS(COL!$F:$F,COL!$A:$A,C1850,COL!$G:$G,D1850),
IF(AND(A1850="Cervical Cancer Screening", E1850="Total Expenditure ($USD per 100,000 patients)"),
SUMIFS(CERV!$F:$F,CERV!$A:$A,C1850,CERV!$G:$G,D1850),
SUMIFS(CANSCRN!$F:$F,CANSCRN!$A:$A,C1850,CANSCRN!$G:$G,D1850))))))))))))</f>
        <v>34963.32518337408</v>
      </c>
    </row>
    <row r="1851" spans="1:6" x14ac:dyDescent="0.2">
      <c r="A1851" s="24" t="s">
        <v>107</v>
      </c>
      <c r="B1851" s="24" t="s">
        <v>101</v>
      </c>
      <c r="C1851" s="24" t="s">
        <v>45</v>
      </c>
      <c r="D1851" s="24">
        <v>2010</v>
      </c>
      <c r="E1851" s="24" t="s">
        <v>102</v>
      </c>
      <c r="F1851">
        <f>IF(AND(A1851="PSA Testing", E1851= "Utilization Rate (per 100,000 patients)"),
SUMIFS(PSA!$D:$D,PSA!$A:$A,C1851,PSA!$G:$G,D1851),
IF(AND(A1851="Colorectal Cancer Screening", E1851="Utilization Rate (per 100,000 patients)"),
SUMIFS(COL!$D:$D,COL!$A:$A,C1851,COL!$G:$G, D1851),
IF(AND(A1851="Cervical Cancer Screening", E1851="Utilization Rate (per 100,000 patients)"),
SUMIFS(CERV!$D:$D,CERV!$A:$A,C1851,CERV!$G:$G,D1851),
IF(AND(A1851="Cancer Screening for CKD patients", E1851="Utilization Rate (per 100,000 patients)"),
SUMIFS(CANSCRN!$D:$D,CANSCRN!$A:$A,C1851,CANSCRN!$G:$G,D1851),
IF(AND(A1851="PSA Testing", E1851="Cost per service ($USD)"),
SUMIFS(PSA!$E:$E,PSA!$A:$A,C1851,PSA!$G:$G,D1851),
IF(AND(A1851="Colorectal Cancer Screening", E1851="Cost per service ($USD)"),
SUMIFS(COL!$E:$E,COL!$A:$A,C1851,COL!$G:$G,D1851),
IF(AND(A1851="Cervical Cancer Screening", E1851="Cost per service ($USD)"),
SUMIFS(CERV!$E:$E,CERV!$A:$A,C1851,CERV!$G:$G,D1851),
IF(AND(A1851="Cancer Screening for CKD patients", E1851="Cost per service ($USD)"),
SUMIFS(CANSCRN!$E:$E,CANSCRN!$A:$A,C1851,CANSCRN!$G:$G,D1851),
IF(AND(A1851="PSA Testing", E1851="Total Expenditure ($USD per 100,000 patients)"),
SUMIFS(PSA!$F:$F,PSA!$A:$A,C1851,PSA!$G:$G,D1851),
IF(AND(A1851="Colorectal Cancer Screening", E1851="Total Expenditure ($USD per 100,000 patients)"),
SUMIFS(COL!$F:$F,COL!$A:$A,C1851,COL!$G:$G,D1851),
IF(AND(A1851="Cervical Cancer Screening", E1851="Total Expenditure ($USD per 100,000 patients)"),
SUMIFS(CERV!$F:$F,CERV!$A:$A,C1851,CERV!$G:$G,D1851),
SUMIFS(CANSCRN!$F:$F,CANSCRN!$A:$A,C1851,CANSCRN!$G:$G,D1851))))))))))))</f>
        <v>36711.711711711716</v>
      </c>
    </row>
    <row r="1852" spans="1:6" x14ac:dyDescent="0.2">
      <c r="A1852" s="24" t="s">
        <v>107</v>
      </c>
      <c r="B1852" s="24" t="s">
        <v>101</v>
      </c>
      <c r="C1852" s="24" t="s">
        <v>45</v>
      </c>
      <c r="D1852" s="24">
        <v>2011</v>
      </c>
      <c r="E1852" s="24" t="s">
        <v>102</v>
      </c>
      <c r="F1852">
        <f>IF(AND(A1852="PSA Testing", E1852= "Utilization Rate (per 100,000 patients)"),
SUMIFS(PSA!$D:$D,PSA!$A:$A,C1852,PSA!$G:$G,D1852),
IF(AND(A1852="Colorectal Cancer Screening", E1852="Utilization Rate (per 100,000 patients)"),
SUMIFS(COL!$D:$D,COL!$A:$A,C1852,COL!$G:$G, D1852),
IF(AND(A1852="Cervical Cancer Screening", E1852="Utilization Rate (per 100,000 patients)"),
SUMIFS(CERV!$D:$D,CERV!$A:$A,C1852,CERV!$G:$G,D1852),
IF(AND(A1852="Cancer Screening for CKD patients", E1852="Utilization Rate (per 100,000 patients)"),
SUMIFS(CANSCRN!$D:$D,CANSCRN!$A:$A,C1852,CANSCRN!$G:$G,D1852),
IF(AND(A1852="PSA Testing", E1852="Cost per service ($USD)"),
SUMIFS(PSA!$E:$E,PSA!$A:$A,C1852,PSA!$G:$G,D1852),
IF(AND(A1852="Colorectal Cancer Screening", E1852="Cost per service ($USD)"),
SUMIFS(COL!$E:$E,COL!$A:$A,C1852,COL!$G:$G,D1852),
IF(AND(A1852="Cervical Cancer Screening", E1852="Cost per service ($USD)"),
SUMIFS(CERV!$E:$E,CERV!$A:$A,C1852,CERV!$G:$G,D1852),
IF(AND(A1852="Cancer Screening for CKD patients", E1852="Cost per service ($USD)"),
SUMIFS(CANSCRN!$E:$E,CANSCRN!$A:$A,C1852,CANSCRN!$G:$G,D1852),
IF(AND(A1852="PSA Testing", E1852="Total Expenditure ($USD per 100,000 patients)"),
SUMIFS(PSA!$F:$F,PSA!$A:$A,C1852,PSA!$G:$G,D1852),
IF(AND(A1852="Colorectal Cancer Screening", E1852="Total Expenditure ($USD per 100,000 patients)"),
SUMIFS(COL!$F:$F,COL!$A:$A,C1852,COL!$G:$G,D1852),
IF(AND(A1852="Cervical Cancer Screening", E1852="Total Expenditure ($USD per 100,000 patients)"),
SUMIFS(CERV!$F:$F,CERV!$A:$A,C1852,CERV!$G:$G,D1852),
SUMIFS(CANSCRN!$F:$F,CANSCRN!$A:$A,C1852,CANSCRN!$G:$G,D1852))))))))))))</f>
        <v>32134.831460674159</v>
      </c>
    </row>
    <row r="1853" spans="1:6" x14ac:dyDescent="0.2">
      <c r="A1853" s="24" t="s">
        <v>107</v>
      </c>
      <c r="B1853" s="24" t="s">
        <v>101</v>
      </c>
      <c r="C1853" s="24" t="s">
        <v>45</v>
      </c>
      <c r="D1853" s="24">
        <v>2012</v>
      </c>
      <c r="E1853" s="24" t="s">
        <v>102</v>
      </c>
      <c r="F1853">
        <f>IF(AND(A1853="PSA Testing", E1853= "Utilization Rate (per 100,000 patients)"),
SUMIFS(PSA!$D:$D,PSA!$A:$A,C1853,PSA!$G:$G,D1853),
IF(AND(A1853="Colorectal Cancer Screening", E1853="Utilization Rate (per 100,000 patients)"),
SUMIFS(COL!$D:$D,COL!$A:$A,C1853,COL!$G:$G, D1853),
IF(AND(A1853="Cervical Cancer Screening", E1853="Utilization Rate (per 100,000 patients)"),
SUMIFS(CERV!$D:$D,CERV!$A:$A,C1853,CERV!$G:$G,D1853),
IF(AND(A1853="Cancer Screening for CKD patients", E1853="Utilization Rate (per 100,000 patients)"),
SUMIFS(CANSCRN!$D:$D,CANSCRN!$A:$A,C1853,CANSCRN!$G:$G,D1853),
IF(AND(A1853="PSA Testing", E1853="Cost per service ($USD)"),
SUMIFS(PSA!$E:$E,PSA!$A:$A,C1853,PSA!$G:$G,D1853),
IF(AND(A1853="Colorectal Cancer Screening", E1853="Cost per service ($USD)"),
SUMIFS(COL!$E:$E,COL!$A:$A,C1853,COL!$G:$G,D1853),
IF(AND(A1853="Cervical Cancer Screening", E1853="Cost per service ($USD)"),
SUMIFS(CERV!$E:$E,CERV!$A:$A,C1853,CERV!$G:$G,D1853),
IF(AND(A1853="Cancer Screening for CKD patients", E1853="Cost per service ($USD)"),
SUMIFS(CANSCRN!$E:$E,CANSCRN!$A:$A,C1853,CANSCRN!$G:$G,D1853),
IF(AND(A1853="PSA Testing", E1853="Total Expenditure ($USD per 100,000 patients)"),
SUMIFS(PSA!$F:$F,PSA!$A:$A,C1853,PSA!$G:$G,D1853),
IF(AND(A1853="Colorectal Cancer Screening", E1853="Total Expenditure ($USD per 100,000 patients)"),
SUMIFS(COL!$F:$F,COL!$A:$A,C1853,COL!$G:$G,D1853),
IF(AND(A1853="Cervical Cancer Screening", E1853="Total Expenditure ($USD per 100,000 patients)"),
SUMIFS(CERV!$F:$F,CERV!$A:$A,C1853,CERV!$G:$G,D1853),
SUMIFS(CANSCRN!$F:$F,CANSCRN!$A:$A,C1853,CANSCRN!$G:$G,D1853))))))))))))</f>
        <v>30891.089108910892</v>
      </c>
    </row>
    <row r="1854" spans="1:6" x14ac:dyDescent="0.2">
      <c r="A1854" s="24" t="s">
        <v>107</v>
      </c>
      <c r="B1854" s="24" t="s">
        <v>101</v>
      </c>
      <c r="C1854" s="24" t="s">
        <v>45</v>
      </c>
      <c r="D1854" s="24">
        <v>2013</v>
      </c>
      <c r="E1854" s="24" t="s">
        <v>102</v>
      </c>
      <c r="F1854">
        <f>IF(AND(A1854="PSA Testing", E1854= "Utilization Rate (per 100,000 patients)"),
SUMIFS(PSA!$D:$D,PSA!$A:$A,C1854,PSA!$G:$G,D1854),
IF(AND(A1854="Colorectal Cancer Screening", E1854="Utilization Rate (per 100,000 patients)"),
SUMIFS(COL!$D:$D,COL!$A:$A,C1854,COL!$G:$G, D1854),
IF(AND(A1854="Cervical Cancer Screening", E1854="Utilization Rate (per 100,000 patients)"),
SUMIFS(CERV!$D:$D,CERV!$A:$A,C1854,CERV!$G:$G,D1854),
IF(AND(A1854="Cancer Screening for CKD patients", E1854="Utilization Rate (per 100,000 patients)"),
SUMIFS(CANSCRN!$D:$D,CANSCRN!$A:$A,C1854,CANSCRN!$G:$G,D1854),
IF(AND(A1854="PSA Testing", E1854="Cost per service ($USD)"),
SUMIFS(PSA!$E:$E,PSA!$A:$A,C1854,PSA!$G:$G,D1854),
IF(AND(A1854="Colorectal Cancer Screening", E1854="Cost per service ($USD)"),
SUMIFS(COL!$E:$E,COL!$A:$A,C1854,COL!$G:$G,D1854),
IF(AND(A1854="Cervical Cancer Screening", E1854="Cost per service ($USD)"),
SUMIFS(CERV!$E:$E,CERV!$A:$A,C1854,CERV!$G:$G,D1854),
IF(AND(A1854="Cancer Screening for CKD patients", E1854="Cost per service ($USD)"),
SUMIFS(CANSCRN!$E:$E,CANSCRN!$A:$A,C1854,CANSCRN!$G:$G,D1854),
IF(AND(A1854="PSA Testing", E1854="Total Expenditure ($USD per 100,000 patients)"),
SUMIFS(PSA!$F:$F,PSA!$A:$A,C1854,PSA!$G:$G,D1854),
IF(AND(A1854="Colorectal Cancer Screening", E1854="Total Expenditure ($USD per 100,000 patients)"),
SUMIFS(COL!$F:$F,COL!$A:$A,C1854,COL!$G:$G,D1854),
IF(AND(A1854="Cervical Cancer Screening", E1854="Total Expenditure ($USD per 100,000 patients)"),
SUMIFS(CERV!$F:$F,CERV!$A:$A,C1854,CERV!$G:$G,D1854),
SUMIFS(CANSCRN!$F:$F,CANSCRN!$A:$A,C1854,CANSCRN!$G:$G,D1854))))))))))))</f>
        <v>27425.373134328358</v>
      </c>
    </row>
    <row r="1855" spans="1:6" x14ac:dyDescent="0.2">
      <c r="A1855" s="24" t="s">
        <v>107</v>
      </c>
      <c r="B1855" s="24" t="s">
        <v>101</v>
      </c>
      <c r="C1855" s="24" t="s">
        <v>45</v>
      </c>
      <c r="D1855" s="24">
        <v>2014</v>
      </c>
      <c r="E1855" s="24" t="s">
        <v>102</v>
      </c>
      <c r="F1855">
        <f>IF(AND(A1855="PSA Testing", E1855= "Utilization Rate (per 100,000 patients)"),
SUMIFS(PSA!$D:$D,PSA!$A:$A,C1855,PSA!$G:$G,D1855),
IF(AND(A1855="Colorectal Cancer Screening", E1855="Utilization Rate (per 100,000 patients)"),
SUMIFS(COL!$D:$D,COL!$A:$A,C1855,COL!$G:$G, D1855),
IF(AND(A1855="Cervical Cancer Screening", E1855="Utilization Rate (per 100,000 patients)"),
SUMIFS(CERV!$D:$D,CERV!$A:$A,C1855,CERV!$G:$G,D1855),
IF(AND(A1855="Cancer Screening for CKD patients", E1855="Utilization Rate (per 100,000 patients)"),
SUMIFS(CANSCRN!$D:$D,CANSCRN!$A:$A,C1855,CANSCRN!$G:$G,D1855),
IF(AND(A1855="PSA Testing", E1855="Cost per service ($USD)"),
SUMIFS(PSA!$E:$E,PSA!$A:$A,C1855,PSA!$G:$G,D1855),
IF(AND(A1855="Colorectal Cancer Screening", E1855="Cost per service ($USD)"),
SUMIFS(COL!$E:$E,COL!$A:$A,C1855,COL!$G:$G,D1855),
IF(AND(A1855="Cervical Cancer Screening", E1855="Cost per service ($USD)"),
SUMIFS(CERV!$E:$E,CERV!$A:$A,C1855,CERV!$G:$G,D1855),
IF(AND(A1855="Cancer Screening for CKD patients", E1855="Cost per service ($USD)"),
SUMIFS(CANSCRN!$E:$E,CANSCRN!$A:$A,C1855,CANSCRN!$G:$G,D1855),
IF(AND(A1855="PSA Testing", E1855="Total Expenditure ($USD per 100,000 patients)"),
SUMIFS(PSA!$F:$F,PSA!$A:$A,C1855,PSA!$G:$G,D1855),
IF(AND(A1855="Colorectal Cancer Screening", E1855="Total Expenditure ($USD per 100,000 patients)"),
SUMIFS(COL!$F:$F,COL!$A:$A,C1855,COL!$G:$G,D1855),
IF(AND(A1855="Cervical Cancer Screening", E1855="Total Expenditure ($USD per 100,000 patients)"),
SUMIFS(CERV!$F:$F,CERV!$A:$A,C1855,CERV!$G:$G,D1855),
SUMIFS(CANSCRN!$F:$F,CANSCRN!$A:$A,C1855,CANSCRN!$G:$G,D1855))))))))))))</f>
        <v>23827.392120075048</v>
      </c>
    </row>
    <row r="1856" spans="1:6" x14ac:dyDescent="0.2">
      <c r="A1856" s="24" t="s">
        <v>107</v>
      </c>
      <c r="B1856" s="24" t="s">
        <v>101</v>
      </c>
      <c r="C1856" s="24" t="s">
        <v>45</v>
      </c>
      <c r="D1856" s="24">
        <v>2015</v>
      </c>
      <c r="E1856" s="24" t="s">
        <v>102</v>
      </c>
      <c r="F1856">
        <f>IF(AND(A1856="PSA Testing", E1856= "Utilization Rate (per 100,000 patients)"),
SUMIFS(PSA!$D:$D,PSA!$A:$A,C1856,PSA!$G:$G,D1856),
IF(AND(A1856="Colorectal Cancer Screening", E1856="Utilization Rate (per 100,000 patients)"),
SUMIFS(COL!$D:$D,COL!$A:$A,C1856,COL!$G:$G, D1856),
IF(AND(A1856="Cervical Cancer Screening", E1856="Utilization Rate (per 100,000 patients)"),
SUMIFS(CERV!$D:$D,CERV!$A:$A,C1856,CERV!$G:$G,D1856),
IF(AND(A1856="Cancer Screening for CKD patients", E1856="Utilization Rate (per 100,000 patients)"),
SUMIFS(CANSCRN!$D:$D,CANSCRN!$A:$A,C1856,CANSCRN!$G:$G,D1856),
IF(AND(A1856="PSA Testing", E1856="Cost per service ($USD)"),
SUMIFS(PSA!$E:$E,PSA!$A:$A,C1856,PSA!$G:$G,D1856),
IF(AND(A1856="Colorectal Cancer Screening", E1856="Cost per service ($USD)"),
SUMIFS(COL!$E:$E,COL!$A:$A,C1856,COL!$G:$G,D1856),
IF(AND(A1856="Cervical Cancer Screening", E1856="Cost per service ($USD)"),
SUMIFS(CERV!$E:$E,CERV!$A:$A,C1856,CERV!$G:$G,D1856),
IF(AND(A1856="Cancer Screening for CKD patients", E1856="Cost per service ($USD)"),
SUMIFS(CANSCRN!$E:$E,CANSCRN!$A:$A,C1856,CANSCRN!$G:$G,D1856),
IF(AND(A1856="PSA Testing", E1856="Total Expenditure ($USD per 100,000 patients)"),
SUMIFS(PSA!$F:$F,PSA!$A:$A,C1856,PSA!$G:$G,D1856),
IF(AND(A1856="Colorectal Cancer Screening", E1856="Total Expenditure ($USD per 100,000 patients)"),
SUMIFS(COL!$F:$F,COL!$A:$A,C1856,COL!$G:$G,D1856),
IF(AND(A1856="Cervical Cancer Screening", E1856="Total Expenditure ($USD per 100,000 patients)"),
SUMIFS(CERV!$F:$F,CERV!$A:$A,C1856,CERV!$G:$G,D1856),
SUMIFS(CANSCRN!$F:$F,CANSCRN!$A:$A,C1856,CANSCRN!$G:$G,D1856))))))))))))</f>
        <v>29449.152542372882</v>
      </c>
    </row>
    <row r="1857" spans="1:6" x14ac:dyDescent="0.2">
      <c r="A1857" s="24" t="s">
        <v>107</v>
      </c>
      <c r="B1857" s="24" t="s">
        <v>101</v>
      </c>
      <c r="C1857" s="24" t="s">
        <v>45</v>
      </c>
      <c r="D1857" s="24">
        <v>2016</v>
      </c>
      <c r="E1857" s="24" t="s">
        <v>102</v>
      </c>
      <c r="F1857">
        <f>IF(AND(A1857="PSA Testing", E1857= "Utilization Rate (per 100,000 patients)"),
SUMIFS(PSA!$D:$D,PSA!$A:$A,C1857,PSA!$G:$G,D1857),
IF(AND(A1857="Colorectal Cancer Screening", E1857="Utilization Rate (per 100,000 patients)"),
SUMIFS(COL!$D:$D,COL!$A:$A,C1857,COL!$G:$G, D1857),
IF(AND(A1857="Cervical Cancer Screening", E1857="Utilization Rate (per 100,000 patients)"),
SUMIFS(CERV!$D:$D,CERV!$A:$A,C1857,CERV!$G:$G,D1857),
IF(AND(A1857="Cancer Screening for CKD patients", E1857="Utilization Rate (per 100,000 patients)"),
SUMIFS(CANSCRN!$D:$D,CANSCRN!$A:$A,C1857,CANSCRN!$G:$G,D1857),
IF(AND(A1857="PSA Testing", E1857="Cost per service ($USD)"),
SUMIFS(PSA!$E:$E,PSA!$A:$A,C1857,PSA!$G:$G,D1857),
IF(AND(A1857="Colorectal Cancer Screening", E1857="Cost per service ($USD)"),
SUMIFS(COL!$E:$E,COL!$A:$A,C1857,COL!$G:$G,D1857),
IF(AND(A1857="Cervical Cancer Screening", E1857="Cost per service ($USD)"),
SUMIFS(CERV!$E:$E,CERV!$A:$A,C1857,CERV!$G:$G,D1857),
IF(AND(A1857="Cancer Screening for CKD patients", E1857="Cost per service ($USD)"),
SUMIFS(CANSCRN!$E:$E,CANSCRN!$A:$A,C1857,CANSCRN!$G:$G,D1857),
IF(AND(A1857="PSA Testing", E1857="Total Expenditure ($USD per 100,000 patients)"),
SUMIFS(PSA!$F:$F,PSA!$A:$A,C1857,PSA!$G:$G,D1857),
IF(AND(A1857="Colorectal Cancer Screening", E1857="Total Expenditure ($USD per 100,000 patients)"),
SUMIFS(COL!$F:$F,COL!$A:$A,C1857,COL!$G:$G,D1857),
IF(AND(A1857="Cervical Cancer Screening", E1857="Total Expenditure ($USD per 100,000 patients)"),
SUMIFS(CERV!$F:$F,CERV!$A:$A,C1857,CERV!$G:$G,D1857),
SUMIFS(CANSCRN!$F:$F,CANSCRN!$A:$A,C1857,CANSCRN!$G:$G,D1857))))))))))))</f>
        <v>34586.466165413534</v>
      </c>
    </row>
    <row r="1858" spans="1:6" x14ac:dyDescent="0.2">
      <c r="A1858" s="24" t="s">
        <v>107</v>
      </c>
      <c r="B1858" s="24" t="s">
        <v>101</v>
      </c>
      <c r="C1858" s="24" t="s">
        <v>45</v>
      </c>
      <c r="D1858" s="24">
        <v>2017</v>
      </c>
      <c r="E1858" s="24" t="s">
        <v>102</v>
      </c>
      <c r="F1858">
        <f>IF(AND(A1858="PSA Testing", E1858= "Utilization Rate (per 100,000 patients)"),
SUMIFS(PSA!$D:$D,PSA!$A:$A,C1858,PSA!$G:$G,D1858),
IF(AND(A1858="Colorectal Cancer Screening", E1858="Utilization Rate (per 100,000 patients)"),
SUMIFS(COL!$D:$D,COL!$A:$A,C1858,COL!$G:$G, D1858),
IF(AND(A1858="Cervical Cancer Screening", E1858="Utilization Rate (per 100,000 patients)"),
SUMIFS(CERV!$D:$D,CERV!$A:$A,C1858,CERV!$G:$G,D1858),
IF(AND(A1858="Cancer Screening for CKD patients", E1858="Utilization Rate (per 100,000 patients)"),
SUMIFS(CANSCRN!$D:$D,CANSCRN!$A:$A,C1858,CANSCRN!$G:$G,D1858),
IF(AND(A1858="PSA Testing", E1858="Cost per service ($USD)"),
SUMIFS(PSA!$E:$E,PSA!$A:$A,C1858,PSA!$G:$G,D1858),
IF(AND(A1858="Colorectal Cancer Screening", E1858="Cost per service ($USD)"),
SUMIFS(COL!$E:$E,COL!$A:$A,C1858,COL!$G:$G,D1858),
IF(AND(A1858="Cervical Cancer Screening", E1858="Cost per service ($USD)"),
SUMIFS(CERV!$E:$E,CERV!$A:$A,C1858,CERV!$G:$G,D1858),
IF(AND(A1858="Cancer Screening for CKD patients", E1858="Cost per service ($USD)"),
SUMIFS(CANSCRN!$E:$E,CANSCRN!$A:$A,C1858,CANSCRN!$G:$G,D1858),
IF(AND(A1858="PSA Testing", E1858="Total Expenditure ($USD per 100,000 patients)"),
SUMIFS(PSA!$F:$F,PSA!$A:$A,C1858,PSA!$G:$G,D1858),
IF(AND(A1858="Colorectal Cancer Screening", E1858="Total Expenditure ($USD per 100,000 patients)"),
SUMIFS(COL!$F:$F,COL!$A:$A,C1858,COL!$G:$G,D1858),
IF(AND(A1858="Cervical Cancer Screening", E1858="Total Expenditure ($USD per 100,000 patients)"),
SUMIFS(CERV!$F:$F,CERV!$A:$A,C1858,CERV!$G:$G,D1858),
SUMIFS(CANSCRN!$F:$F,CANSCRN!$A:$A,C1858,CANSCRN!$G:$G,D1858))))))))))))</f>
        <v>32205.882352941178</v>
      </c>
    </row>
    <row r="1859" spans="1:6" x14ac:dyDescent="0.2">
      <c r="A1859" s="24" t="s">
        <v>107</v>
      </c>
      <c r="B1859" s="24" t="s">
        <v>101</v>
      </c>
      <c r="C1859" s="24" t="s">
        <v>45</v>
      </c>
      <c r="D1859" s="24">
        <v>2018</v>
      </c>
      <c r="E1859" s="24" t="s">
        <v>102</v>
      </c>
      <c r="F1859">
        <f>IF(AND(A1859="PSA Testing", E1859= "Utilization Rate (per 100,000 patients)"),
SUMIFS(PSA!$D:$D,PSA!$A:$A,C1859,PSA!$G:$G,D1859),
IF(AND(A1859="Colorectal Cancer Screening", E1859="Utilization Rate (per 100,000 patients)"),
SUMIFS(COL!$D:$D,COL!$A:$A,C1859,COL!$G:$G, D1859),
IF(AND(A1859="Cervical Cancer Screening", E1859="Utilization Rate (per 100,000 patients)"),
SUMIFS(CERV!$D:$D,CERV!$A:$A,C1859,CERV!$G:$G,D1859),
IF(AND(A1859="Cancer Screening for CKD patients", E1859="Utilization Rate (per 100,000 patients)"),
SUMIFS(CANSCRN!$D:$D,CANSCRN!$A:$A,C1859,CANSCRN!$G:$G,D1859),
IF(AND(A1859="PSA Testing", E1859="Cost per service ($USD)"),
SUMIFS(PSA!$E:$E,PSA!$A:$A,C1859,PSA!$G:$G,D1859),
IF(AND(A1859="Colorectal Cancer Screening", E1859="Cost per service ($USD)"),
SUMIFS(COL!$E:$E,COL!$A:$A,C1859,COL!$G:$G,D1859),
IF(AND(A1859="Cervical Cancer Screening", E1859="Cost per service ($USD)"),
SUMIFS(CERV!$E:$E,CERV!$A:$A,C1859,CERV!$G:$G,D1859),
IF(AND(A1859="Cancer Screening for CKD patients", E1859="Cost per service ($USD)"),
SUMIFS(CANSCRN!$E:$E,CANSCRN!$A:$A,C1859,CANSCRN!$G:$G,D1859),
IF(AND(A1859="PSA Testing", E1859="Total Expenditure ($USD per 100,000 patients)"),
SUMIFS(PSA!$F:$F,PSA!$A:$A,C1859,PSA!$G:$G,D1859),
IF(AND(A1859="Colorectal Cancer Screening", E1859="Total Expenditure ($USD per 100,000 patients)"),
SUMIFS(COL!$F:$F,COL!$A:$A,C1859,COL!$G:$G,D1859),
IF(AND(A1859="Cervical Cancer Screening", E1859="Total Expenditure ($USD per 100,000 patients)"),
SUMIFS(CERV!$F:$F,CERV!$A:$A,C1859,CERV!$G:$G,D1859),
SUMIFS(CANSCRN!$F:$F,CANSCRN!$A:$A,C1859,CANSCRN!$G:$G,D1859))))))))))))</f>
        <v>22443.559096945552</v>
      </c>
    </row>
    <row r="1860" spans="1:6" x14ac:dyDescent="0.2">
      <c r="A1860" s="24" t="s">
        <v>107</v>
      </c>
      <c r="B1860" s="24" t="s">
        <v>101</v>
      </c>
      <c r="C1860" s="24" t="s">
        <v>45</v>
      </c>
      <c r="D1860" s="24">
        <v>2019</v>
      </c>
      <c r="E1860" s="24" t="s">
        <v>102</v>
      </c>
      <c r="F1860">
        <f>IF(AND(A1860="PSA Testing", E1860= "Utilization Rate (per 100,000 patients)"),
SUMIFS(PSA!$D:$D,PSA!$A:$A,C1860,PSA!$G:$G,D1860),
IF(AND(A1860="Colorectal Cancer Screening", E1860="Utilization Rate (per 100,000 patients)"),
SUMIFS(COL!$D:$D,COL!$A:$A,C1860,COL!$G:$G, D1860),
IF(AND(A1860="Cervical Cancer Screening", E1860="Utilization Rate (per 100,000 patients)"),
SUMIFS(CERV!$D:$D,CERV!$A:$A,C1860,CERV!$G:$G,D1860),
IF(AND(A1860="Cancer Screening for CKD patients", E1860="Utilization Rate (per 100,000 patients)"),
SUMIFS(CANSCRN!$D:$D,CANSCRN!$A:$A,C1860,CANSCRN!$G:$G,D1860),
IF(AND(A1860="PSA Testing", E1860="Cost per service ($USD)"),
SUMIFS(PSA!$E:$E,PSA!$A:$A,C1860,PSA!$G:$G,D1860),
IF(AND(A1860="Colorectal Cancer Screening", E1860="Cost per service ($USD)"),
SUMIFS(COL!$E:$E,COL!$A:$A,C1860,COL!$G:$G,D1860),
IF(AND(A1860="Cervical Cancer Screening", E1860="Cost per service ($USD)"),
SUMIFS(CERV!$E:$E,CERV!$A:$A,C1860,CERV!$G:$G,D1860),
IF(AND(A1860="Cancer Screening for CKD patients", E1860="Cost per service ($USD)"),
SUMIFS(CANSCRN!$E:$E,CANSCRN!$A:$A,C1860,CANSCRN!$G:$G,D1860),
IF(AND(A1860="PSA Testing", E1860="Total Expenditure ($USD per 100,000 patients)"),
SUMIFS(PSA!$F:$F,PSA!$A:$A,C1860,PSA!$G:$G,D1860),
IF(AND(A1860="Colorectal Cancer Screening", E1860="Total Expenditure ($USD per 100,000 patients)"),
SUMIFS(COL!$F:$F,COL!$A:$A,C1860,COL!$G:$G,D1860),
IF(AND(A1860="Cervical Cancer Screening", E1860="Total Expenditure ($USD per 100,000 patients)"),
SUMIFS(CERV!$F:$F,CERV!$A:$A,C1860,CERV!$G:$G,D1860),
SUMIFS(CANSCRN!$F:$F,CANSCRN!$A:$A,C1860,CANSCRN!$G:$G,D1860))))))))))))</f>
        <v>22580.645161290322</v>
      </c>
    </row>
    <row r="1861" spans="1:6" x14ac:dyDescent="0.2">
      <c r="A1861" s="24" t="s">
        <v>107</v>
      </c>
      <c r="B1861" s="24" t="s">
        <v>101</v>
      </c>
      <c r="C1861" s="24" t="s">
        <v>46</v>
      </c>
      <c r="D1861" s="24">
        <v>2009</v>
      </c>
      <c r="E1861" s="24" t="s">
        <v>102</v>
      </c>
      <c r="F1861">
        <f>IF(AND(A1861="PSA Testing", E1861= "Utilization Rate (per 100,000 patients)"),
SUMIFS(PSA!$D:$D,PSA!$A:$A,C1861,PSA!$G:$G,D1861),
IF(AND(A1861="Colorectal Cancer Screening", E1861="Utilization Rate (per 100,000 patients)"),
SUMIFS(COL!$D:$D,COL!$A:$A,C1861,COL!$G:$G, D1861),
IF(AND(A1861="Cervical Cancer Screening", E1861="Utilization Rate (per 100,000 patients)"),
SUMIFS(CERV!$D:$D,CERV!$A:$A,C1861,CERV!$G:$G,D1861),
IF(AND(A1861="Cancer Screening for CKD patients", E1861="Utilization Rate (per 100,000 patients)"),
SUMIFS(CANSCRN!$D:$D,CANSCRN!$A:$A,C1861,CANSCRN!$G:$G,D1861),
IF(AND(A1861="PSA Testing", E1861="Cost per service ($USD)"),
SUMIFS(PSA!$E:$E,PSA!$A:$A,C1861,PSA!$G:$G,D1861),
IF(AND(A1861="Colorectal Cancer Screening", E1861="Cost per service ($USD)"),
SUMIFS(COL!$E:$E,COL!$A:$A,C1861,COL!$G:$G,D1861),
IF(AND(A1861="Cervical Cancer Screening", E1861="Cost per service ($USD)"),
SUMIFS(CERV!$E:$E,CERV!$A:$A,C1861,CERV!$G:$G,D1861),
IF(AND(A1861="Cancer Screening for CKD patients", E1861="Cost per service ($USD)"),
SUMIFS(CANSCRN!$E:$E,CANSCRN!$A:$A,C1861,CANSCRN!$G:$G,D1861),
IF(AND(A1861="PSA Testing", E1861="Total Expenditure ($USD per 100,000 patients)"),
SUMIFS(PSA!$F:$F,PSA!$A:$A,C1861,PSA!$G:$G,D1861),
IF(AND(A1861="Colorectal Cancer Screening", E1861="Total Expenditure ($USD per 100,000 patients)"),
SUMIFS(COL!$F:$F,COL!$A:$A,C1861,COL!$G:$G,D1861),
IF(AND(A1861="Cervical Cancer Screening", E1861="Total Expenditure ($USD per 100,000 patients)"),
SUMIFS(CERV!$F:$F,CERV!$A:$A,C1861,CERV!$G:$G,D1861),
SUMIFS(CANSCRN!$F:$F,CANSCRN!$A:$A,C1861,CANSCRN!$G:$G,D1861))))))))))))</f>
        <v>44354.838709677417</v>
      </c>
    </row>
    <row r="1862" spans="1:6" x14ac:dyDescent="0.2">
      <c r="A1862" s="24" t="s">
        <v>107</v>
      </c>
      <c r="B1862" s="24" t="s">
        <v>101</v>
      </c>
      <c r="C1862" s="24" t="s">
        <v>46</v>
      </c>
      <c r="D1862" s="24">
        <v>2010</v>
      </c>
      <c r="E1862" s="24" t="s">
        <v>102</v>
      </c>
      <c r="F1862">
        <f>IF(AND(A1862="PSA Testing", E1862= "Utilization Rate (per 100,000 patients)"),
SUMIFS(PSA!$D:$D,PSA!$A:$A,C1862,PSA!$G:$G,D1862),
IF(AND(A1862="Colorectal Cancer Screening", E1862="Utilization Rate (per 100,000 patients)"),
SUMIFS(COL!$D:$D,COL!$A:$A,C1862,COL!$G:$G, D1862),
IF(AND(A1862="Cervical Cancer Screening", E1862="Utilization Rate (per 100,000 patients)"),
SUMIFS(CERV!$D:$D,CERV!$A:$A,C1862,CERV!$G:$G,D1862),
IF(AND(A1862="Cancer Screening for CKD patients", E1862="Utilization Rate (per 100,000 patients)"),
SUMIFS(CANSCRN!$D:$D,CANSCRN!$A:$A,C1862,CANSCRN!$G:$G,D1862),
IF(AND(A1862="PSA Testing", E1862="Cost per service ($USD)"),
SUMIFS(PSA!$E:$E,PSA!$A:$A,C1862,PSA!$G:$G,D1862),
IF(AND(A1862="Colorectal Cancer Screening", E1862="Cost per service ($USD)"),
SUMIFS(COL!$E:$E,COL!$A:$A,C1862,COL!$G:$G,D1862),
IF(AND(A1862="Cervical Cancer Screening", E1862="Cost per service ($USD)"),
SUMIFS(CERV!$E:$E,CERV!$A:$A,C1862,CERV!$G:$G,D1862),
IF(AND(A1862="Cancer Screening for CKD patients", E1862="Cost per service ($USD)"),
SUMIFS(CANSCRN!$E:$E,CANSCRN!$A:$A,C1862,CANSCRN!$G:$G,D1862),
IF(AND(A1862="PSA Testing", E1862="Total Expenditure ($USD per 100,000 patients)"),
SUMIFS(PSA!$F:$F,PSA!$A:$A,C1862,PSA!$G:$G,D1862),
IF(AND(A1862="Colorectal Cancer Screening", E1862="Total Expenditure ($USD per 100,000 patients)"),
SUMIFS(COL!$F:$F,COL!$A:$A,C1862,COL!$G:$G,D1862),
IF(AND(A1862="Cervical Cancer Screening", E1862="Total Expenditure ($USD per 100,000 patients)"),
SUMIFS(CERV!$F:$F,CERV!$A:$A,C1862,CERV!$G:$G,D1862),
SUMIFS(CANSCRN!$F:$F,CANSCRN!$A:$A,C1862,CANSCRN!$G:$G,D1862))))))))))))</f>
        <v>40972.222222222219</v>
      </c>
    </row>
    <row r="1863" spans="1:6" x14ac:dyDescent="0.2">
      <c r="A1863" s="24" t="s">
        <v>107</v>
      </c>
      <c r="B1863" s="24" t="s">
        <v>101</v>
      </c>
      <c r="C1863" s="24" t="s">
        <v>46</v>
      </c>
      <c r="D1863" s="24">
        <v>2011</v>
      </c>
      <c r="E1863" s="24" t="s">
        <v>102</v>
      </c>
      <c r="F1863">
        <f>IF(AND(A1863="PSA Testing", E1863= "Utilization Rate (per 100,000 patients)"),
SUMIFS(PSA!$D:$D,PSA!$A:$A,C1863,PSA!$G:$G,D1863),
IF(AND(A1863="Colorectal Cancer Screening", E1863="Utilization Rate (per 100,000 patients)"),
SUMIFS(COL!$D:$D,COL!$A:$A,C1863,COL!$G:$G, D1863),
IF(AND(A1863="Cervical Cancer Screening", E1863="Utilization Rate (per 100,000 patients)"),
SUMIFS(CERV!$D:$D,CERV!$A:$A,C1863,CERV!$G:$G,D1863),
IF(AND(A1863="Cancer Screening for CKD patients", E1863="Utilization Rate (per 100,000 patients)"),
SUMIFS(CANSCRN!$D:$D,CANSCRN!$A:$A,C1863,CANSCRN!$G:$G,D1863),
IF(AND(A1863="PSA Testing", E1863="Cost per service ($USD)"),
SUMIFS(PSA!$E:$E,PSA!$A:$A,C1863,PSA!$G:$G,D1863),
IF(AND(A1863="Colorectal Cancer Screening", E1863="Cost per service ($USD)"),
SUMIFS(COL!$E:$E,COL!$A:$A,C1863,COL!$G:$G,D1863),
IF(AND(A1863="Cervical Cancer Screening", E1863="Cost per service ($USD)"),
SUMIFS(CERV!$E:$E,CERV!$A:$A,C1863,CERV!$G:$G,D1863),
IF(AND(A1863="Cancer Screening for CKD patients", E1863="Cost per service ($USD)"),
SUMIFS(CANSCRN!$E:$E,CANSCRN!$A:$A,C1863,CANSCRN!$G:$G,D1863),
IF(AND(A1863="PSA Testing", E1863="Total Expenditure ($USD per 100,000 patients)"),
SUMIFS(PSA!$F:$F,PSA!$A:$A,C1863,PSA!$G:$G,D1863),
IF(AND(A1863="Colorectal Cancer Screening", E1863="Total Expenditure ($USD per 100,000 patients)"),
SUMIFS(COL!$F:$F,COL!$A:$A,C1863,COL!$G:$G,D1863),
IF(AND(A1863="Cervical Cancer Screening", E1863="Total Expenditure ($USD per 100,000 patients)"),
SUMIFS(CERV!$F:$F,CERV!$A:$A,C1863,CERV!$G:$G,D1863),
SUMIFS(CANSCRN!$F:$F,CANSCRN!$A:$A,C1863,CANSCRN!$G:$G,D1863))))))))))))</f>
        <v>37569.060773480662</v>
      </c>
    </row>
    <row r="1864" spans="1:6" x14ac:dyDescent="0.2">
      <c r="A1864" s="24" t="s">
        <v>107</v>
      </c>
      <c r="B1864" s="24" t="s">
        <v>101</v>
      </c>
      <c r="C1864" s="24" t="s">
        <v>46</v>
      </c>
      <c r="D1864" s="24">
        <v>2012</v>
      </c>
      <c r="E1864" s="24" t="s">
        <v>102</v>
      </c>
      <c r="F1864">
        <f>IF(AND(A1864="PSA Testing", E1864= "Utilization Rate (per 100,000 patients)"),
SUMIFS(PSA!$D:$D,PSA!$A:$A,C1864,PSA!$G:$G,D1864),
IF(AND(A1864="Colorectal Cancer Screening", E1864="Utilization Rate (per 100,000 patients)"),
SUMIFS(COL!$D:$D,COL!$A:$A,C1864,COL!$G:$G, D1864),
IF(AND(A1864="Cervical Cancer Screening", E1864="Utilization Rate (per 100,000 patients)"),
SUMIFS(CERV!$D:$D,CERV!$A:$A,C1864,CERV!$G:$G,D1864),
IF(AND(A1864="Cancer Screening for CKD patients", E1864="Utilization Rate (per 100,000 patients)"),
SUMIFS(CANSCRN!$D:$D,CANSCRN!$A:$A,C1864,CANSCRN!$G:$G,D1864),
IF(AND(A1864="PSA Testing", E1864="Cost per service ($USD)"),
SUMIFS(PSA!$E:$E,PSA!$A:$A,C1864,PSA!$G:$G,D1864),
IF(AND(A1864="Colorectal Cancer Screening", E1864="Cost per service ($USD)"),
SUMIFS(COL!$E:$E,COL!$A:$A,C1864,COL!$G:$G,D1864),
IF(AND(A1864="Cervical Cancer Screening", E1864="Cost per service ($USD)"),
SUMIFS(CERV!$E:$E,CERV!$A:$A,C1864,CERV!$G:$G,D1864),
IF(AND(A1864="Cancer Screening for CKD patients", E1864="Cost per service ($USD)"),
SUMIFS(CANSCRN!$E:$E,CANSCRN!$A:$A,C1864,CANSCRN!$G:$G,D1864),
IF(AND(A1864="PSA Testing", E1864="Total Expenditure ($USD per 100,000 patients)"),
SUMIFS(PSA!$F:$F,PSA!$A:$A,C1864,PSA!$G:$G,D1864),
IF(AND(A1864="Colorectal Cancer Screening", E1864="Total Expenditure ($USD per 100,000 patients)"),
SUMIFS(COL!$F:$F,COL!$A:$A,C1864,COL!$G:$G,D1864),
IF(AND(A1864="Cervical Cancer Screening", E1864="Total Expenditure ($USD per 100,000 patients)"),
SUMIFS(CERV!$F:$F,CERV!$A:$A,C1864,CERV!$G:$G,D1864),
SUMIFS(CANSCRN!$F:$F,CANSCRN!$A:$A,C1864,CANSCRN!$G:$G,D1864))))))))))))</f>
        <v>47872.340425531918</v>
      </c>
    </row>
    <row r="1865" spans="1:6" x14ac:dyDescent="0.2">
      <c r="A1865" s="24" t="s">
        <v>107</v>
      </c>
      <c r="B1865" s="24" t="s">
        <v>101</v>
      </c>
      <c r="C1865" s="24" t="s">
        <v>46</v>
      </c>
      <c r="D1865" s="24">
        <v>2013</v>
      </c>
      <c r="E1865" s="24" t="s">
        <v>102</v>
      </c>
      <c r="F1865">
        <f>IF(AND(A1865="PSA Testing", E1865= "Utilization Rate (per 100,000 patients)"),
SUMIFS(PSA!$D:$D,PSA!$A:$A,C1865,PSA!$G:$G,D1865),
IF(AND(A1865="Colorectal Cancer Screening", E1865="Utilization Rate (per 100,000 patients)"),
SUMIFS(COL!$D:$D,COL!$A:$A,C1865,COL!$G:$G, D1865),
IF(AND(A1865="Cervical Cancer Screening", E1865="Utilization Rate (per 100,000 patients)"),
SUMIFS(CERV!$D:$D,CERV!$A:$A,C1865,CERV!$G:$G,D1865),
IF(AND(A1865="Cancer Screening for CKD patients", E1865="Utilization Rate (per 100,000 patients)"),
SUMIFS(CANSCRN!$D:$D,CANSCRN!$A:$A,C1865,CANSCRN!$G:$G,D1865),
IF(AND(A1865="PSA Testing", E1865="Cost per service ($USD)"),
SUMIFS(PSA!$E:$E,PSA!$A:$A,C1865,PSA!$G:$G,D1865),
IF(AND(A1865="Colorectal Cancer Screening", E1865="Cost per service ($USD)"),
SUMIFS(COL!$E:$E,COL!$A:$A,C1865,COL!$G:$G,D1865),
IF(AND(A1865="Cervical Cancer Screening", E1865="Cost per service ($USD)"),
SUMIFS(CERV!$E:$E,CERV!$A:$A,C1865,CERV!$G:$G,D1865),
IF(AND(A1865="Cancer Screening for CKD patients", E1865="Cost per service ($USD)"),
SUMIFS(CANSCRN!$E:$E,CANSCRN!$A:$A,C1865,CANSCRN!$G:$G,D1865),
IF(AND(A1865="PSA Testing", E1865="Total Expenditure ($USD per 100,000 patients)"),
SUMIFS(PSA!$F:$F,PSA!$A:$A,C1865,PSA!$G:$G,D1865),
IF(AND(A1865="Colorectal Cancer Screening", E1865="Total Expenditure ($USD per 100,000 patients)"),
SUMIFS(COL!$F:$F,COL!$A:$A,C1865,COL!$G:$G,D1865),
IF(AND(A1865="Cervical Cancer Screening", E1865="Total Expenditure ($USD per 100,000 patients)"),
SUMIFS(CERV!$F:$F,CERV!$A:$A,C1865,CERV!$G:$G,D1865),
SUMIFS(CANSCRN!$F:$F,CANSCRN!$A:$A,C1865,CANSCRN!$G:$G,D1865))))))))))))</f>
        <v>33522.727272727272</v>
      </c>
    </row>
    <row r="1866" spans="1:6" x14ac:dyDescent="0.2">
      <c r="A1866" s="24" t="s">
        <v>107</v>
      </c>
      <c r="B1866" s="24" t="s">
        <v>101</v>
      </c>
      <c r="C1866" s="24" t="s">
        <v>46</v>
      </c>
      <c r="D1866" s="24">
        <v>2014</v>
      </c>
      <c r="E1866" s="24" t="s">
        <v>102</v>
      </c>
      <c r="F1866">
        <f>IF(AND(A1866="PSA Testing", E1866= "Utilization Rate (per 100,000 patients)"),
SUMIFS(PSA!$D:$D,PSA!$A:$A,C1866,PSA!$G:$G,D1866),
IF(AND(A1866="Colorectal Cancer Screening", E1866="Utilization Rate (per 100,000 patients)"),
SUMIFS(COL!$D:$D,COL!$A:$A,C1866,COL!$G:$G, D1866),
IF(AND(A1866="Cervical Cancer Screening", E1866="Utilization Rate (per 100,000 patients)"),
SUMIFS(CERV!$D:$D,CERV!$A:$A,C1866,CERV!$G:$G,D1866),
IF(AND(A1866="Cancer Screening for CKD patients", E1866="Utilization Rate (per 100,000 patients)"),
SUMIFS(CANSCRN!$D:$D,CANSCRN!$A:$A,C1866,CANSCRN!$G:$G,D1866),
IF(AND(A1866="PSA Testing", E1866="Cost per service ($USD)"),
SUMIFS(PSA!$E:$E,PSA!$A:$A,C1866,PSA!$G:$G,D1866),
IF(AND(A1866="Colorectal Cancer Screening", E1866="Cost per service ($USD)"),
SUMIFS(COL!$E:$E,COL!$A:$A,C1866,COL!$G:$G,D1866),
IF(AND(A1866="Cervical Cancer Screening", E1866="Cost per service ($USD)"),
SUMIFS(CERV!$E:$E,CERV!$A:$A,C1866,CERV!$G:$G,D1866),
IF(AND(A1866="Cancer Screening for CKD patients", E1866="Cost per service ($USD)"),
SUMIFS(CANSCRN!$E:$E,CANSCRN!$A:$A,C1866,CANSCRN!$G:$G,D1866),
IF(AND(A1866="PSA Testing", E1866="Total Expenditure ($USD per 100,000 patients)"),
SUMIFS(PSA!$F:$F,PSA!$A:$A,C1866,PSA!$G:$G,D1866),
IF(AND(A1866="Colorectal Cancer Screening", E1866="Total Expenditure ($USD per 100,000 patients)"),
SUMIFS(COL!$F:$F,COL!$A:$A,C1866,COL!$G:$G,D1866),
IF(AND(A1866="Cervical Cancer Screening", E1866="Total Expenditure ($USD per 100,000 patients)"),
SUMIFS(CERV!$F:$F,CERV!$A:$A,C1866,CERV!$G:$G,D1866),
SUMIFS(CANSCRN!$F:$F,CANSCRN!$A:$A,C1866,CANSCRN!$G:$G,D1866))))))))))))</f>
        <v>30519.480519480519</v>
      </c>
    </row>
    <row r="1867" spans="1:6" x14ac:dyDescent="0.2">
      <c r="A1867" s="24" t="s">
        <v>107</v>
      </c>
      <c r="B1867" s="24" t="s">
        <v>101</v>
      </c>
      <c r="C1867" s="24" t="s">
        <v>46</v>
      </c>
      <c r="D1867" s="24">
        <v>2015</v>
      </c>
      <c r="E1867" s="24" t="s">
        <v>102</v>
      </c>
      <c r="F1867">
        <f>IF(AND(A1867="PSA Testing", E1867= "Utilization Rate (per 100,000 patients)"),
SUMIFS(PSA!$D:$D,PSA!$A:$A,C1867,PSA!$G:$G,D1867),
IF(AND(A1867="Colorectal Cancer Screening", E1867="Utilization Rate (per 100,000 patients)"),
SUMIFS(COL!$D:$D,COL!$A:$A,C1867,COL!$G:$G, D1867),
IF(AND(A1867="Cervical Cancer Screening", E1867="Utilization Rate (per 100,000 patients)"),
SUMIFS(CERV!$D:$D,CERV!$A:$A,C1867,CERV!$G:$G,D1867),
IF(AND(A1867="Cancer Screening for CKD patients", E1867="Utilization Rate (per 100,000 patients)"),
SUMIFS(CANSCRN!$D:$D,CANSCRN!$A:$A,C1867,CANSCRN!$G:$G,D1867),
IF(AND(A1867="PSA Testing", E1867="Cost per service ($USD)"),
SUMIFS(PSA!$E:$E,PSA!$A:$A,C1867,PSA!$G:$G,D1867),
IF(AND(A1867="Colorectal Cancer Screening", E1867="Cost per service ($USD)"),
SUMIFS(COL!$E:$E,COL!$A:$A,C1867,COL!$G:$G,D1867),
IF(AND(A1867="Cervical Cancer Screening", E1867="Cost per service ($USD)"),
SUMIFS(CERV!$E:$E,CERV!$A:$A,C1867,CERV!$G:$G,D1867),
IF(AND(A1867="Cancer Screening for CKD patients", E1867="Cost per service ($USD)"),
SUMIFS(CANSCRN!$E:$E,CANSCRN!$A:$A,C1867,CANSCRN!$G:$G,D1867),
IF(AND(A1867="PSA Testing", E1867="Total Expenditure ($USD per 100,000 patients)"),
SUMIFS(PSA!$F:$F,PSA!$A:$A,C1867,PSA!$G:$G,D1867),
IF(AND(A1867="Colorectal Cancer Screening", E1867="Total Expenditure ($USD per 100,000 patients)"),
SUMIFS(COL!$F:$F,COL!$A:$A,C1867,COL!$G:$G,D1867),
IF(AND(A1867="Cervical Cancer Screening", E1867="Total Expenditure ($USD per 100,000 patients)"),
SUMIFS(CERV!$F:$F,CERV!$A:$A,C1867,CERV!$G:$G,D1867),
SUMIFS(CANSCRN!$F:$F,CANSCRN!$A:$A,C1867,CANSCRN!$G:$G,D1867))))))))))))</f>
        <v>31818.181818181816</v>
      </c>
    </row>
    <row r="1868" spans="1:6" x14ac:dyDescent="0.2">
      <c r="A1868" s="24" t="s">
        <v>107</v>
      </c>
      <c r="B1868" s="24" t="s">
        <v>101</v>
      </c>
      <c r="C1868" s="24" t="s">
        <v>46</v>
      </c>
      <c r="D1868" s="24">
        <v>2016</v>
      </c>
      <c r="E1868" s="24" t="s">
        <v>102</v>
      </c>
      <c r="F1868">
        <f>IF(AND(A1868="PSA Testing", E1868= "Utilization Rate (per 100,000 patients)"),
SUMIFS(PSA!$D:$D,PSA!$A:$A,C1868,PSA!$G:$G,D1868),
IF(AND(A1868="Colorectal Cancer Screening", E1868="Utilization Rate (per 100,000 patients)"),
SUMIFS(COL!$D:$D,COL!$A:$A,C1868,COL!$G:$G, D1868),
IF(AND(A1868="Cervical Cancer Screening", E1868="Utilization Rate (per 100,000 patients)"),
SUMIFS(CERV!$D:$D,CERV!$A:$A,C1868,CERV!$G:$G,D1868),
IF(AND(A1868="Cancer Screening for CKD patients", E1868="Utilization Rate (per 100,000 patients)"),
SUMIFS(CANSCRN!$D:$D,CANSCRN!$A:$A,C1868,CANSCRN!$G:$G,D1868),
IF(AND(A1868="PSA Testing", E1868="Cost per service ($USD)"),
SUMIFS(PSA!$E:$E,PSA!$A:$A,C1868,PSA!$G:$G,D1868),
IF(AND(A1868="Colorectal Cancer Screening", E1868="Cost per service ($USD)"),
SUMIFS(COL!$E:$E,COL!$A:$A,C1868,COL!$G:$G,D1868),
IF(AND(A1868="Cervical Cancer Screening", E1868="Cost per service ($USD)"),
SUMIFS(CERV!$E:$E,CERV!$A:$A,C1868,CERV!$G:$G,D1868),
IF(AND(A1868="Cancer Screening for CKD patients", E1868="Cost per service ($USD)"),
SUMIFS(CANSCRN!$E:$E,CANSCRN!$A:$A,C1868,CANSCRN!$G:$G,D1868),
IF(AND(A1868="PSA Testing", E1868="Total Expenditure ($USD per 100,000 patients)"),
SUMIFS(PSA!$F:$F,PSA!$A:$A,C1868,PSA!$G:$G,D1868),
IF(AND(A1868="Colorectal Cancer Screening", E1868="Total Expenditure ($USD per 100,000 patients)"),
SUMIFS(COL!$F:$F,COL!$A:$A,C1868,COL!$G:$G,D1868),
IF(AND(A1868="Cervical Cancer Screening", E1868="Total Expenditure ($USD per 100,000 patients)"),
SUMIFS(CERV!$F:$F,CERV!$A:$A,C1868,CERV!$G:$G,D1868),
SUMIFS(CANSCRN!$F:$F,CANSCRN!$A:$A,C1868,CANSCRN!$G:$G,D1868))))))))))))</f>
        <v>36521.739130434784</v>
      </c>
    </row>
    <row r="1869" spans="1:6" x14ac:dyDescent="0.2">
      <c r="A1869" s="24" t="s">
        <v>107</v>
      </c>
      <c r="B1869" s="24" t="s">
        <v>101</v>
      </c>
      <c r="C1869" s="24" t="s">
        <v>46</v>
      </c>
      <c r="D1869" s="24">
        <v>2017</v>
      </c>
      <c r="E1869" s="24" t="s">
        <v>102</v>
      </c>
      <c r="F1869">
        <f>IF(AND(A1869="PSA Testing", E1869= "Utilization Rate (per 100,000 patients)"),
SUMIFS(PSA!$D:$D,PSA!$A:$A,C1869,PSA!$G:$G,D1869),
IF(AND(A1869="Colorectal Cancer Screening", E1869="Utilization Rate (per 100,000 patients)"),
SUMIFS(COL!$D:$D,COL!$A:$A,C1869,COL!$G:$G, D1869),
IF(AND(A1869="Cervical Cancer Screening", E1869="Utilization Rate (per 100,000 patients)"),
SUMIFS(CERV!$D:$D,CERV!$A:$A,C1869,CERV!$G:$G,D1869),
IF(AND(A1869="Cancer Screening for CKD patients", E1869="Utilization Rate (per 100,000 patients)"),
SUMIFS(CANSCRN!$D:$D,CANSCRN!$A:$A,C1869,CANSCRN!$G:$G,D1869),
IF(AND(A1869="PSA Testing", E1869="Cost per service ($USD)"),
SUMIFS(PSA!$E:$E,PSA!$A:$A,C1869,PSA!$G:$G,D1869),
IF(AND(A1869="Colorectal Cancer Screening", E1869="Cost per service ($USD)"),
SUMIFS(COL!$E:$E,COL!$A:$A,C1869,COL!$G:$G,D1869),
IF(AND(A1869="Cervical Cancer Screening", E1869="Cost per service ($USD)"),
SUMIFS(CERV!$E:$E,CERV!$A:$A,C1869,CERV!$G:$G,D1869),
IF(AND(A1869="Cancer Screening for CKD patients", E1869="Cost per service ($USD)"),
SUMIFS(CANSCRN!$E:$E,CANSCRN!$A:$A,C1869,CANSCRN!$G:$G,D1869),
IF(AND(A1869="PSA Testing", E1869="Total Expenditure ($USD per 100,000 patients)"),
SUMIFS(PSA!$F:$F,PSA!$A:$A,C1869,PSA!$G:$G,D1869),
IF(AND(A1869="Colorectal Cancer Screening", E1869="Total Expenditure ($USD per 100,000 patients)"),
SUMIFS(COL!$F:$F,COL!$A:$A,C1869,COL!$G:$G,D1869),
IF(AND(A1869="Cervical Cancer Screening", E1869="Total Expenditure ($USD per 100,000 patients)"),
SUMIFS(CERV!$F:$F,CERV!$A:$A,C1869,CERV!$G:$G,D1869),
SUMIFS(CANSCRN!$F:$F,CANSCRN!$A:$A,C1869,CANSCRN!$G:$G,D1869))))))))))))</f>
        <v>24719.101123595505</v>
      </c>
    </row>
    <row r="1870" spans="1:6" x14ac:dyDescent="0.2">
      <c r="A1870" s="24" t="s">
        <v>107</v>
      </c>
      <c r="B1870" s="24" t="s">
        <v>101</v>
      </c>
      <c r="C1870" s="24" t="s">
        <v>46</v>
      </c>
      <c r="D1870" s="24">
        <v>2018</v>
      </c>
      <c r="E1870" s="24" t="s">
        <v>102</v>
      </c>
      <c r="F1870">
        <f>IF(AND(A1870="PSA Testing", E1870= "Utilization Rate (per 100,000 patients)"),
SUMIFS(PSA!$D:$D,PSA!$A:$A,C1870,PSA!$G:$G,D1870),
IF(AND(A1870="Colorectal Cancer Screening", E1870="Utilization Rate (per 100,000 patients)"),
SUMIFS(COL!$D:$D,COL!$A:$A,C1870,COL!$G:$G, D1870),
IF(AND(A1870="Cervical Cancer Screening", E1870="Utilization Rate (per 100,000 patients)"),
SUMIFS(CERV!$D:$D,CERV!$A:$A,C1870,CERV!$G:$G,D1870),
IF(AND(A1870="Cancer Screening for CKD patients", E1870="Utilization Rate (per 100,000 patients)"),
SUMIFS(CANSCRN!$D:$D,CANSCRN!$A:$A,C1870,CANSCRN!$G:$G,D1870),
IF(AND(A1870="PSA Testing", E1870="Cost per service ($USD)"),
SUMIFS(PSA!$E:$E,PSA!$A:$A,C1870,PSA!$G:$G,D1870),
IF(AND(A1870="Colorectal Cancer Screening", E1870="Cost per service ($USD)"),
SUMIFS(COL!$E:$E,COL!$A:$A,C1870,COL!$G:$G,D1870),
IF(AND(A1870="Cervical Cancer Screening", E1870="Cost per service ($USD)"),
SUMIFS(CERV!$E:$E,CERV!$A:$A,C1870,CERV!$G:$G,D1870),
IF(AND(A1870="Cancer Screening for CKD patients", E1870="Cost per service ($USD)"),
SUMIFS(CANSCRN!$E:$E,CANSCRN!$A:$A,C1870,CANSCRN!$G:$G,D1870),
IF(AND(A1870="PSA Testing", E1870="Total Expenditure ($USD per 100,000 patients)"),
SUMIFS(PSA!$F:$F,PSA!$A:$A,C1870,PSA!$G:$G,D1870),
IF(AND(A1870="Colorectal Cancer Screening", E1870="Total Expenditure ($USD per 100,000 patients)"),
SUMIFS(COL!$F:$F,COL!$A:$A,C1870,COL!$G:$G,D1870),
IF(AND(A1870="Cervical Cancer Screening", E1870="Total Expenditure ($USD per 100,000 patients)"),
SUMIFS(CERV!$F:$F,CERV!$A:$A,C1870,CERV!$G:$G,D1870),
SUMIFS(CANSCRN!$F:$F,CANSCRN!$A:$A,C1870,CANSCRN!$G:$G,D1870))))))))))))</f>
        <v>17821.782178217822</v>
      </c>
    </row>
    <row r="1871" spans="1:6" x14ac:dyDescent="0.2">
      <c r="A1871" s="24" t="s">
        <v>107</v>
      </c>
      <c r="B1871" s="24" t="s">
        <v>101</v>
      </c>
      <c r="C1871" s="24" t="s">
        <v>46</v>
      </c>
      <c r="D1871" s="24">
        <v>2019</v>
      </c>
      <c r="E1871" s="24" t="s">
        <v>102</v>
      </c>
      <c r="F1871">
        <f>IF(AND(A1871="PSA Testing", E1871= "Utilization Rate (per 100,000 patients)"),
SUMIFS(PSA!$D:$D,PSA!$A:$A,C1871,PSA!$G:$G,D1871),
IF(AND(A1871="Colorectal Cancer Screening", E1871="Utilization Rate (per 100,000 patients)"),
SUMIFS(COL!$D:$D,COL!$A:$A,C1871,COL!$G:$G, D1871),
IF(AND(A1871="Cervical Cancer Screening", E1871="Utilization Rate (per 100,000 patients)"),
SUMIFS(CERV!$D:$D,CERV!$A:$A,C1871,CERV!$G:$G,D1871),
IF(AND(A1871="Cancer Screening for CKD patients", E1871="Utilization Rate (per 100,000 patients)"),
SUMIFS(CANSCRN!$D:$D,CANSCRN!$A:$A,C1871,CANSCRN!$G:$G,D1871),
IF(AND(A1871="PSA Testing", E1871="Cost per service ($USD)"),
SUMIFS(PSA!$E:$E,PSA!$A:$A,C1871,PSA!$G:$G,D1871),
IF(AND(A1871="Colorectal Cancer Screening", E1871="Cost per service ($USD)"),
SUMIFS(COL!$E:$E,COL!$A:$A,C1871,COL!$G:$G,D1871),
IF(AND(A1871="Cervical Cancer Screening", E1871="Cost per service ($USD)"),
SUMIFS(CERV!$E:$E,CERV!$A:$A,C1871,CERV!$G:$G,D1871),
IF(AND(A1871="Cancer Screening for CKD patients", E1871="Cost per service ($USD)"),
SUMIFS(CANSCRN!$E:$E,CANSCRN!$A:$A,C1871,CANSCRN!$G:$G,D1871),
IF(AND(A1871="PSA Testing", E1871="Total Expenditure ($USD per 100,000 patients)"),
SUMIFS(PSA!$F:$F,PSA!$A:$A,C1871,PSA!$G:$G,D1871),
IF(AND(A1871="Colorectal Cancer Screening", E1871="Total Expenditure ($USD per 100,000 patients)"),
SUMIFS(COL!$F:$F,COL!$A:$A,C1871,COL!$G:$G,D1871),
IF(AND(A1871="Cervical Cancer Screening", E1871="Total Expenditure ($USD per 100,000 patients)"),
SUMIFS(CERV!$F:$F,CERV!$A:$A,C1871,CERV!$G:$G,D1871),
SUMIFS(CANSCRN!$F:$F,CANSCRN!$A:$A,C1871,CANSCRN!$G:$G,D1871))))))))))))</f>
        <v>22656.25</v>
      </c>
    </row>
    <row r="1872" spans="1:6" x14ac:dyDescent="0.2">
      <c r="A1872" s="24" t="s">
        <v>107</v>
      </c>
      <c r="B1872" s="24" t="s">
        <v>101</v>
      </c>
      <c r="C1872" s="24" t="s">
        <v>47</v>
      </c>
      <c r="D1872" s="24">
        <v>2009</v>
      </c>
      <c r="E1872" s="24" t="s">
        <v>102</v>
      </c>
      <c r="F1872">
        <f>IF(AND(A1872="PSA Testing", E1872= "Utilization Rate (per 100,000 patients)"),
SUMIFS(PSA!$D:$D,PSA!$A:$A,C1872,PSA!$G:$G,D1872),
IF(AND(A1872="Colorectal Cancer Screening", E1872="Utilization Rate (per 100,000 patients)"),
SUMIFS(COL!$D:$D,COL!$A:$A,C1872,COL!$G:$G, D1872),
IF(AND(A1872="Cervical Cancer Screening", E1872="Utilization Rate (per 100,000 patients)"),
SUMIFS(CERV!$D:$D,CERV!$A:$A,C1872,CERV!$G:$G,D1872),
IF(AND(A1872="Cancer Screening for CKD patients", E1872="Utilization Rate (per 100,000 patients)"),
SUMIFS(CANSCRN!$D:$D,CANSCRN!$A:$A,C1872,CANSCRN!$G:$G,D1872),
IF(AND(A1872="PSA Testing", E1872="Cost per service ($USD)"),
SUMIFS(PSA!$E:$E,PSA!$A:$A,C1872,PSA!$G:$G,D1872),
IF(AND(A1872="Colorectal Cancer Screening", E1872="Cost per service ($USD)"),
SUMIFS(COL!$E:$E,COL!$A:$A,C1872,COL!$G:$G,D1872),
IF(AND(A1872="Cervical Cancer Screening", E1872="Cost per service ($USD)"),
SUMIFS(CERV!$E:$E,CERV!$A:$A,C1872,CERV!$G:$G,D1872),
IF(AND(A1872="Cancer Screening for CKD patients", E1872="Cost per service ($USD)"),
SUMIFS(CANSCRN!$E:$E,CANSCRN!$A:$A,C1872,CANSCRN!$G:$G,D1872),
IF(AND(A1872="PSA Testing", E1872="Total Expenditure ($USD per 100,000 patients)"),
SUMIFS(PSA!$F:$F,PSA!$A:$A,C1872,PSA!$G:$G,D1872),
IF(AND(A1872="Colorectal Cancer Screening", E1872="Total Expenditure ($USD per 100,000 patients)"),
SUMIFS(COL!$F:$F,COL!$A:$A,C1872,COL!$G:$G,D1872),
IF(AND(A1872="Cervical Cancer Screening", E1872="Total Expenditure ($USD per 100,000 patients)"),
SUMIFS(CERV!$F:$F,CERV!$A:$A,C1872,CERV!$G:$G,D1872),
SUMIFS(CANSCRN!$F:$F,CANSCRN!$A:$A,C1872,CANSCRN!$G:$G,D1872))))))))))))</f>
        <v>34545.454545454544</v>
      </c>
    </row>
    <row r="1873" spans="1:6" x14ac:dyDescent="0.2">
      <c r="A1873" s="24" t="s">
        <v>107</v>
      </c>
      <c r="B1873" s="24" t="s">
        <v>101</v>
      </c>
      <c r="C1873" s="24" t="s">
        <v>47</v>
      </c>
      <c r="D1873" s="24">
        <v>2010</v>
      </c>
      <c r="E1873" s="24" t="s">
        <v>102</v>
      </c>
      <c r="F1873">
        <f>IF(AND(A1873="PSA Testing", E1873= "Utilization Rate (per 100,000 patients)"),
SUMIFS(PSA!$D:$D,PSA!$A:$A,C1873,PSA!$G:$G,D1873),
IF(AND(A1873="Colorectal Cancer Screening", E1873="Utilization Rate (per 100,000 patients)"),
SUMIFS(COL!$D:$D,COL!$A:$A,C1873,COL!$G:$G, D1873),
IF(AND(A1873="Cervical Cancer Screening", E1873="Utilization Rate (per 100,000 patients)"),
SUMIFS(CERV!$D:$D,CERV!$A:$A,C1873,CERV!$G:$G,D1873),
IF(AND(A1873="Cancer Screening for CKD patients", E1873="Utilization Rate (per 100,000 patients)"),
SUMIFS(CANSCRN!$D:$D,CANSCRN!$A:$A,C1873,CANSCRN!$G:$G,D1873),
IF(AND(A1873="PSA Testing", E1873="Cost per service ($USD)"),
SUMIFS(PSA!$E:$E,PSA!$A:$A,C1873,PSA!$G:$G,D1873),
IF(AND(A1873="Colorectal Cancer Screening", E1873="Cost per service ($USD)"),
SUMIFS(COL!$E:$E,COL!$A:$A,C1873,COL!$G:$G,D1873),
IF(AND(A1873="Cervical Cancer Screening", E1873="Cost per service ($USD)"),
SUMIFS(CERV!$E:$E,CERV!$A:$A,C1873,CERV!$G:$G,D1873),
IF(AND(A1873="Cancer Screening for CKD patients", E1873="Cost per service ($USD)"),
SUMIFS(CANSCRN!$E:$E,CANSCRN!$A:$A,C1873,CANSCRN!$G:$G,D1873),
IF(AND(A1873="PSA Testing", E1873="Total Expenditure ($USD per 100,000 patients)"),
SUMIFS(PSA!$F:$F,PSA!$A:$A,C1873,PSA!$G:$G,D1873),
IF(AND(A1873="Colorectal Cancer Screening", E1873="Total Expenditure ($USD per 100,000 patients)"),
SUMIFS(COL!$F:$F,COL!$A:$A,C1873,COL!$G:$G,D1873),
IF(AND(A1873="Cervical Cancer Screening", E1873="Total Expenditure ($USD per 100,000 patients)"),
SUMIFS(CERV!$F:$F,CERV!$A:$A,C1873,CERV!$G:$G,D1873),
SUMIFS(CANSCRN!$F:$F,CANSCRN!$A:$A,C1873,CANSCRN!$G:$G,D1873))))))))))))</f>
        <v>33333.333333333328</v>
      </c>
    </row>
    <row r="1874" spans="1:6" x14ac:dyDescent="0.2">
      <c r="A1874" s="24" t="s">
        <v>107</v>
      </c>
      <c r="B1874" s="24" t="s">
        <v>101</v>
      </c>
      <c r="C1874" s="24" t="s">
        <v>47</v>
      </c>
      <c r="D1874" s="24">
        <v>2011</v>
      </c>
      <c r="E1874" s="24" t="s">
        <v>102</v>
      </c>
      <c r="F1874">
        <f>IF(AND(A1874="PSA Testing", E1874= "Utilization Rate (per 100,000 patients)"),
SUMIFS(PSA!$D:$D,PSA!$A:$A,C1874,PSA!$G:$G,D1874),
IF(AND(A1874="Colorectal Cancer Screening", E1874="Utilization Rate (per 100,000 patients)"),
SUMIFS(COL!$D:$D,COL!$A:$A,C1874,COL!$G:$G, D1874),
IF(AND(A1874="Cervical Cancer Screening", E1874="Utilization Rate (per 100,000 patients)"),
SUMIFS(CERV!$D:$D,CERV!$A:$A,C1874,CERV!$G:$G,D1874),
IF(AND(A1874="Cancer Screening for CKD patients", E1874="Utilization Rate (per 100,000 patients)"),
SUMIFS(CANSCRN!$D:$D,CANSCRN!$A:$A,C1874,CANSCRN!$G:$G,D1874),
IF(AND(A1874="PSA Testing", E1874="Cost per service ($USD)"),
SUMIFS(PSA!$E:$E,PSA!$A:$A,C1874,PSA!$G:$G,D1874),
IF(AND(A1874="Colorectal Cancer Screening", E1874="Cost per service ($USD)"),
SUMIFS(COL!$E:$E,COL!$A:$A,C1874,COL!$G:$G,D1874),
IF(AND(A1874="Cervical Cancer Screening", E1874="Cost per service ($USD)"),
SUMIFS(CERV!$E:$E,CERV!$A:$A,C1874,CERV!$G:$G,D1874),
IF(AND(A1874="Cancer Screening for CKD patients", E1874="Cost per service ($USD)"),
SUMIFS(CANSCRN!$E:$E,CANSCRN!$A:$A,C1874,CANSCRN!$G:$G,D1874),
IF(AND(A1874="PSA Testing", E1874="Total Expenditure ($USD per 100,000 patients)"),
SUMIFS(PSA!$F:$F,PSA!$A:$A,C1874,PSA!$G:$G,D1874),
IF(AND(A1874="Colorectal Cancer Screening", E1874="Total Expenditure ($USD per 100,000 patients)"),
SUMIFS(COL!$F:$F,COL!$A:$A,C1874,COL!$G:$G,D1874),
IF(AND(A1874="Cervical Cancer Screening", E1874="Total Expenditure ($USD per 100,000 patients)"),
SUMIFS(CERV!$F:$F,CERV!$A:$A,C1874,CERV!$G:$G,D1874),
SUMIFS(CANSCRN!$F:$F,CANSCRN!$A:$A,C1874,CANSCRN!$G:$G,D1874))))))))))))</f>
        <v>35443.037974683546</v>
      </c>
    </row>
    <row r="1875" spans="1:6" x14ac:dyDescent="0.2">
      <c r="A1875" s="24" t="s">
        <v>107</v>
      </c>
      <c r="B1875" s="24" t="s">
        <v>101</v>
      </c>
      <c r="C1875" s="24" t="s">
        <v>47</v>
      </c>
      <c r="D1875" s="24">
        <v>2012</v>
      </c>
      <c r="E1875" s="24" t="s">
        <v>102</v>
      </c>
      <c r="F1875">
        <f>IF(AND(A1875="PSA Testing", E1875= "Utilization Rate (per 100,000 patients)"),
SUMIFS(PSA!$D:$D,PSA!$A:$A,C1875,PSA!$G:$G,D1875),
IF(AND(A1875="Colorectal Cancer Screening", E1875="Utilization Rate (per 100,000 patients)"),
SUMIFS(COL!$D:$D,COL!$A:$A,C1875,COL!$G:$G, D1875),
IF(AND(A1875="Cervical Cancer Screening", E1875="Utilization Rate (per 100,000 patients)"),
SUMIFS(CERV!$D:$D,CERV!$A:$A,C1875,CERV!$G:$G,D1875),
IF(AND(A1875="Cancer Screening for CKD patients", E1875="Utilization Rate (per 100,000 patients)"),
SUMIFS(CANSCRN!$D:$D,CANSCRN!$A:$A,C1875,CANSCRN!$G:$G,D1875),
IF(AND(A1875="PSA Testing", E1875="Cost per service ($USD)"),
SUMIFS(PSA!$E:$E,PSA!$A:$A,C1875,PSA!$G:$G,D1875),
IF(AND(A1875="Colorectal Cancer Screening", E1875="Cost per service ($USD)"),
SUMIFS(COL!$E:$E,COL!$A:$A,C1875,COL!$G:$G,D1875),
IF(AND(A1875="Cervical Cancer Screening", E1875="Cost per service ($USD)"),
SUMIFS(CERV!$E:$E,CERV!$A:$A,C1875,CERV!$G:$G,D1875),
IF(AND(A1875="Cancer Screening for CKD patients", E1875="Cost per service ($USD)"),
SUMIFS(CANSCRN!$E:$E,CANSCRN!$A:$A,C1875,CANSCRN!$G:$G,D1875),
IF(AND(A1875="PSA Testing", E1875="Total Expenditure ($USD per 100,000 patients)"),
SUMIFS(PSA!$F:$F,PSA!$A:$A,C1875,PSA!$G:$G,D1875),
IF(AND(A1875="Colorectal Cancer Screening", E1875="Total Expenditure ($USD per 100,000 patients)"),
SUMIFS(COL!$F:$F,COL!$A:$A,C1875,COL!$G:$G,D1875),
IF(AND(A1875="Cervical Cancer Screening", E1875="Total Expenditure ($USD per 100,000 patients)"),
SUMIFS(CERV!$F:$F,CERV!$A:$A,C1875,CERV!$G:$G,D1875),
SUMIFS(CANSCRN!$F:$F,CANSCRN!$A:$A,C1875,CANSCRN!$G:$G,D1875))))))))))))</f>
        <v>27000</v>
      </c>
    </row>
    <row r="1876" spans="1:6" x14ac:dyDescent="0.2">
      <c r="A1876" s="24" t="s">
        <v>107</v>
      </c>
      <c r="B1876" s="24" t="s">
        <v>101</v>
      </c>
      <c r="C1876" s="24" t="s">
        <v>47</v>
      </c>
      <c r="D1876" s="24">
        <v>2013</v>
      </c>
      <c r="E1876" s="24" t="s">
        <v>102</v>
      </c>
      <c r="F1876">
        <f>IF(AND(A1876="PSA Testing", E1876= "Utilization Rate (per 100,000 patients)"),
SUMIFS(PSA!$D:$D,PSA!$A:$A,C1876,PSA!$G:$G,D1876),
IF(AND(A1876="Colorectal Cancer Screening", E1876="Utilization Rate (per 100,000 patients)"),
SUMIFS(COL!$D:$D,COL!$A:$A,C1876,COL!$G:$G, D1876),
IF(AND(A1876="Cervical Cancer Screening", E1876="Utilization Rate (per 100,000 patients)"),
SUMIFS(CERV!$D:$D,CERV!$A:$A,C1876,CERV!$G:$G,D1876),
IF(AND(A1876="Cancer Screening for CKD patients", E1876="Utilization Rate (per 100,000 patients)"),
SUMIFS(CANSCRN!$D:$D,CANSCRN!$A:$A,C1876,CANSCRN!$G:$G,D1876),
IF(AND(A1876="PSA Testing", E1876="Cost per service ($USD)"),
SUMIFS(PSA!$E:$E,PSA!$A:$A,C1876,PSA!$G:$G,D1876),
IF(AND(A1876="Colorectal Cancer Screening", E1876="Cost per service ($USD)"),
SUMIFS(COL!$E:$E,COL!$A:$A,C1876,COL!$G:$G,D1876),
IF(AND(A1876="Cervical Cancer Screening", E1876="Cost per service ($USD)"),
SUMIFS(CERV!$E:$E,CERV!$A:$A,C1876,CERV!$G:$G,D1876),
IF(AND(A1876="Cancer Screening for CKD patients", E1876="Cost per service ($USD)"),
SUMIFS(CANSCRN!$E:$E,CANSCRN!$A:$A,C1876,CANSCRN!$G:$G,D1876),
IF(AND(A1876="PSA Testing", E1876="Total Expenditure ($USD per 100,000 patients)"),
SUMIFS(PSA!$F:$F,PSA!$A:$A,C1876,PSA!$G:$G,D1876),
IF(AND(A1876="Colorectal Cancer Screening", E1876="Total Expenditure ($USD per 100,000 patients)"),
SUMIFS(COL!$F:$F,COL!$A:$A,C1876,COL!$G:$G,D1876),
IF(AND(A1876="Cervical Cancer Screening", E1876="Total Expenditure ($USD per 100,000 patients)"),
SUMIFS(CERV!$F:$F,CERV!$A:$A,C1876,CERV!$G:$G,D1876),
SUMIFS(CANSCRN!$F:$F,CANSCRN!$A:$A,C1876,CANSCRN!$G:$G,D1876))))))))))))</f>
        <v>30468.75</v>
      </c>
    </row>
    <row r="1877" spans="1:6" x14ac:dyDescent="0.2">
      <c r="A1877" s="24" t="s">
        <v>107</v>
      </c>
      <c r="B1877" s="24" t="s">
        <v>101</v>
      </c>
      <c r="C1877" s="24" t="s">
        <v>47</v>
      </c>
      <c r="D1877" s="24">
        <v>2014</v>
      </c>
      <c r="E1877" s="24" t="s">
        <v>102</v>
      </c>
      <c r="F1877">
        <f>IF(AND(A1877="PSA Testing", E1877= "Utilization Rate (per 100,000 patients)"),
SUMIFS(PSA!$D:$D,PSA!$A:$A,C1877,PSA!$G:$G,D1877),
IF(AND(A1877="Colorectal Cancer Screening", E1877="Utilization Rate (per 100,000 patients)"),
SUMIFS(COL!$D:$D,COL!$A:$A,C1877,COL!$G:$G, D1877),
IF(AND(A1877="Cervical Cancer Screening", E1877="Utilization Rate (per 100,000 patients)"),
SUMIFS(CERV!$D:$D,CERV!$A:$A,C1877,CERV!$G:$G,D1877),
IF(AND(A1877="Cancer Screening for CKD patients", E1877="Utilization Rate (per 100,000 patients)"),
SUMIFS(CANSCRN!$D:$D,CANSCRN!$A:$A,C1877,CANSCRN!$G:$G,D1877),
IF(AND(A1877="PSA Testing", E1877="Cost per service ($USD)"),
SUMIFS(PSA!$E:$E,PSA!$A:$A,C1877,PSA!$G:$G,D1877),
IF(AND(A1877="Colorectal Cancer Screening", E1877="Cost per service ($USD)"),
SUMIFS(COL!$E:$E,COL!$A:$A,C1877,COL!$G:$G,D1877),
IF(AND(A1877="Cervical Cancer Screening", E1877="Cost per service ($USD)"),
SUMIFS(CERV!$E:$E,CERV!$A:$A,C1877,CERV!$G:$G,D1877),
IF(AND(A1877="Cancer Screening for CKD patients", E1877="Cost per service ($USD)"),
SUMIFS(CANSCRN!$E:$E,CANSCRN!$A:$A,C1877,CANSCRN!$G:$G,D1877),
IF(AND(A1877="PSA Testing", E1877="Total Expenditure ($USD per 100,000 patients)"),
SUMIFS(PSA!$F:$F,PSA!$A:$A,C1877,PSA!$G:$G,D1877),
IF(AND(A1877="Colorectal Cancer Screening", E1877="Total Expenditure ($USD per 100,000 patients)"),
SUMIFS(COL!$F:$F,COL!$A:$A,C1877,COL!$G:$G,D1877),
IF(AND(A1877="Cervical Cancer Screening", E1877="Total Expenditure ($USD per 100,000 patients)"),
SUMIFS(CERV!$F:$F,CERV!$A:$A,C1877,CERV!$G:$G,D1877),
SUMIFS(CANSCRN!$F:$F,CANSCRN!$A:$A,C1877,CANSCRN!$G:$G,D1877))))))))))))</f>
        <v>25238.095238095237</v>
      </c>
    </row>
    <row r="1878" spans="1:6" x14ac:dyDescent="0.2">
      <c r="A1878" s="24" t="s">
        <v>107</v>
      </c>
      <c r="B1878" s="24" t="s">
        <v>101</v>
      </c>
      <c r="C1878" s="24" t="s">
        <v>47</v>
      </c>
      <c r="D1878" s="24">
        <v>2015</v>
      </c>
      <c r="E1878" s="24" t="s">
        <v>102</v>
      </c>
      <c r="F1878">
        <f>IF(AND(A1878="PSA Testing", E1878= "Utilization Rate (per 100,000 patients)"),
SUMIFS(PSA!$D:$D,PSA!$A:$A,C1878,PSA!$G:$G,D1878),
IF(AND(A1878="Colorectal Cancer Screening", E1878="Utilization Rate (per 100,000 patients)"),
SUMIFS(COL!$D:$D,COL!$A:$A,C1878,COL!$G:$G, D1878),
IF(AND(A1878="Cervical Cancer Screening", E1878="Utilization Rate (per 100,000 patients)"),
SUMIFS(CERV!$D:$D,CERV!$A:$A,C1878,CERV!$G:$G,D1878),
IF(AND(A1878="Cancer Screening for CKD patients", E1878="Utilization Rate (per 100,000 patients)"),
SUMIFS(CANSCRN!$D:$D,CANSCRN!$A:$A,C1878,CANSCRN!$G:$G,D1878),
IF(AND(A1878="PSA Testing", E1878="Cost per service ($USD)"),
SUMIFS(PSA!$E:$E,PSA!$A:$A,C1878,PSA!$G:$G,D1878),
IF(AND(A1878="Colorectal Cancer Screening", E1878="Cost per service ($USD)"),
SUMIFS(COL!$E:$E,COL!$A:$A,C1878,COL!$G:$G,D1878),
IF(AND(A1878="Cervical Cancer Screening", E1878="Cost per service ($USD)"),
SUMIFS(CERV!$E:$E,CERV!$A:$A,C1878,CERV!$G:$G,D1878),
IF(AND(A1878="Cancer Screening for CKD patients", E1878="Cost per service ($USD)"),
SUMIFS(CANSCRN!$E:$E,CANSCRN!$A:$A,C1878,CANSCRN!$G:$G,D1878),
IF(AND(A1878="PSA Testing", E1878="Total Expenditure ($USD per 100,000 patients)"),
SUMIFS(PSA!$F:$F,PSA!$A:$A,C1878,PSA!$G:$G,D1878),
IF(AND(A1878="Colorectal Cancer Screening", E1878="Total Expenditure ($USD per 100,000 patients)"),
SUMIFS(COL!$F:$F,COL!$A:$A,C1878,COL!$G:$G,D1878),
IF(AND(A1878="Cervical Cancer Screening", E1878="Total Expenditure ($USD per 100,000 patients)"),
SUMIFS(CERV!$F:$F,CERV!$A:$A,C1878,CERV!$G:$G,D1878),
SUMIFS(CANSCRN!$F:$F,CANSCRN!$A:$A,C1878,CANSCRN!$G:$G,D1878))))))))))))</f>
        <v>27450.980392156864</v>
      </c>
    </row>
    <row r="1879" spans="1:6" x14ac:dyDescent="0.2">
      <c r="A1879" s="24" t="s">
        <v>107</v>
      </c>
      <c r="B1879" s="24" t="s">
        <v>101</v>
      </c>
      <c r="C1879" s="24" t="s">
        <v>47</v>
      </c>
      <c r="D1879" s="24">
        <v>2016</v>
      </c>
      <c r="E1879" s="24" t="s">
        <v>102</v>
      </c>
      <c r="F1879">
        <f>IF(AND(A1879="PSA Testing", E1879= "Utilization Rate (per 100,000 patients)"),
SUMIFS(PSA!$D:$D,PSA!$A:$A,C1879,PSA!$G:$G,D1879),
IF(AND(A1879="Colorectal Cancer Screening", E1879="Utilization Rate (per 100,000 patients)"),
SUMIFS(COL!$D:$D,COL!$A:$A,C1879,COL!$G:$G, D1879),
IF(AND(A1879="Cervical Cancer Screening", E1879="Utilization Rate (per 100,000 patients)"),
SUMIFS(CERV!$D:$D,CERV!$A:$A,C1879,CERV!$G:$G,D1879),
IF(AND(A1879="Cancer Screening for CKD patients", E1879="Utilization Rate (per 100,000 patients)"),
SUMIFS(CANSCRN!$D:$D,CANSCRN!$A:$A,C1879,CANSCRN!$G:$G,D1879),
IF(AND(A1879="PSA Testing", E1879="Cost per service ($USD)"),
SUMIFS(PSA!$E:$E,PSA!$A:$A,C1879,PSA!$G:$G,D1879),
IF(AND(A1879="Colorectal Cancer Screening", E1879="Cost per service ($USD)"),
SUMIFS(COL!$E:$E,COL!$A:$A,C1879,COL!$G:$G,D1879),
IF(AND(A1879="Cervical Cancer Screening", E1879="Cost per service ($USD)"),
SUMIFS(CERV!$E:$E,CERV!$A:$A,C1879,CERV!$G:$G,D1879),
IF(AND(A1879="Cancer Screening for CKD patients", E1879="Cost per service ($USD)"),
SUMIFS(CANSCRN!$E:$E,CANSCRN!$A:$A,C1879,CANSCRN!$G:$G,D1879),
IF(AND(A1879="PSA Testing", E1879="Total Expenditure ($USD per 100,000 patients)"),
SUMIFS(PSA!$F:$F,PSA!$A:$A,C1879,PSA!$G:$G,D1879),
IF(AND(A1879="Colorectal Cancer Screening", E1879="Total Expenditure ($USD per 100,000 patients)"),
SUMIFS(COL!$F:$F,COL!$A:$A,C1879,COL!$G:$G,D1879),
IF(AND(A1879="Cervical Cancer Screening", E1879="Total Expenditure ($USD per 100,000 patients)"),
SUMIFS(CERV!$F:$F,CERV!$A:$A,C1879,CERV!$G:$G,D1879),
SUMIFS(CANSCRN!$F:$F,CANSCRN!$A:$A,C1879,CANSCRN!$G:$G,D1879))))))))))))</f>
        <v>35051.546391752578</v>
      </c>
    </row>
    <row r="1880" spans="1:6" x14ac:dyDescent="0.2">
      <c r="A1880" s="24" t="s">
        <v>107</v>
      </c>
      <c r="B1880" s="24" t="s">
        <v>101</v>
      </c>
      <c r="C1880" s="24" t="s">
        <v>47</v>
      </c>
      <c r="D1880" s="24">
        <v>2017</v>
      </c>
      <c r="E1880" s="24" t="s">
        <v>102</v>
      </c>
      <c r="F1880">
        <f>IF(AND(A1880="PSA Testing", E1880= "Utilization Rate (per 100,000 patients)"),
SUMIFS(PSA!$D:$D,PSA!$A:$A,C1880,PSA!$G:$G,D1880),
IF(AND(A1880="Colorectal Cancer Screening", E1880="Utilization Rate (per 100,000 patients)"),
SUMIFS(COL!$D:$D,COL!$A:$A,C1880,COL!$G:$G, D1880),
IF(AND(A1880="Cervical Cancer Screening", E1880="Utilization Rate (per 100,000 patients)"),
SUMIFS(CERV!$D:$D,CERV!$A:$A,C1880,CERV!$G:$G,D1880),
IF(AND(A1880="Cancer Screening for CKD patients", E1880="Utilization Rate (per 100,000 patients)"),
SUMIFS(CANSCRN!$D:$D,CANSCRN!$A:$A,C1880,CANSCRN!$G:$G,D1880),
IF(AND(A1880="PSA Testing", E1880="Cost per service ($USD)"),
SUMIFS(PSA!$E:$E,PSA!$A:$A,C1880,PSA!$G:$G,D1880),
IF(AND(A1880="Colorectal Cancer Screening", E1880="Cost per service ($USD)"),
SUMIFS(COL!$E:$E,COL!$A:$A,C1880,COL!$G:$G,D1880),
IF(AND(A1880="Cervical Cancer Screening", E1880="Cost per service ($USD)"),
SUMIFS(CERV!$E:$E,CERV!$A:$A,C1880,CERV!$G:$G,D1880),
IF(AND(A1880="Cancer Screening for CKD patients", E1880="Cost per service ($USD)"),
SUMIFS(CANSCRN!$E:$E,CANSCRN!$A:$A,C1880,CANSCRN!$G:$G,D1880),
IF(AND(A1880="PSA Testing", E1880="Total Expenditure ($USD per 100,000 patients)"),
SUMIFS(PSA!$F:$F,PSA!$A:$A,C1880,PSA!$G:$G,D1880),
IF(AND(A1880="Colorectal Cancer Screening", E1880="Total Expenditure ($USD per 100,000 patients)"),
SUMIFS(COL!$F:$F,COL!$A:$A,C1880,COL!$G:$G,D1880),
IF(AND(A1880="Cervical Cancer Screening", E1880="Total Expenditure ($USD per 100,000 patients)"),
SUMIFS(CERV!$F:$F,CERV!$A:$A,C1880,CERV!$G:$G,D1880),
SUMIFS(CANSCRN!$F:$F,CANSCRN!$A:$A,C1880,CANSCRN!$G:$G,D1880))))))))))))</f>
        <v>37820.51282051282</v>
      </c>
    </row>
    <row r="1881" spans="1:6" x14ac:dyDescent="0.2">
      <c r="A1881" s="24" t="s">
        <v>107</v>
      </c>
      <c r="B1881" s="24" t="s">
        <v>101</v>
      </c>
      <c r="C1881" s="24" t="s">
        <v>47</v>
      </c>
      <c r="D1881" s="24">
        <v>2018</v>
      </c>
      <c r="E1881" s="24" t="s">
        <v>102</v>
      </c>
      <c r="F1881">
        <f>IF(AND(A1881="PSA Testing", E1881= "Utilization Rate (per 100,000 patients)"),
SUMIFS(PSA!$D:$D,PSA!$A:$A,C1881,PSA!$G:$G,D1881),
IF(AND(A1881="Colorectal Cancer Screening", E1881="Utilization Rate (per 100,000 patients)"),
SUMIFS(COL!$D:$D,COL!$A:$A,C1881,COL!$G:$G, D1881),
IF(AND(A1881="Cervical Cancer Screening", E1881="Utilization Rate (per 100,000 patients)"),
SUMIFS(CERV!$D:$D,CERV!$A:$A,C1881,CERV!$G:$G,D1881),
IF(AND(A1881="Cancer Screening for CKD patients", E1881="Utilization Rate (per 100,000 patients)"),
SUMIFS(CANSCRN!$D:$D,CANSCRN!$A:$A,C1881,CANSCRN!$G:$G,D1881),
IF(AND(A1881="PSA Testing", E1881="Cost per service ($USD)"),
SUMIFS(PSA!$E:$E,PSA!$A:$A,C1881,PSA!$G:$G,D1881),
IF(AND(A1881="Colorectal Cancer Screening", E1881="Cost per service ($USD)"),
SUMIFS(COL!$E:$E,COL!$A:$A,C1881,COL!$G:$G,D1881),
IF(AND(A1881="Cervical Cancer Screening", E1881="Cost per service ($USD)"),
SUMIFS(CERV!$E:$E,CERV!$A:$A,C1881,CERV!$G:$G,D1881),
IF(AND(A1881="Cancer Screening for CKD patients", E1881="Cost per service ($USD)"),
SUMIFS(CANSCRN!$E:$E,CANSCRN!$A:$A,C1881,CANSCRN!$G:$G,D1881),
IF(AND(A1881="PSA Testing", E1881="Total Expenditure ($USD per 100,000 patients)"),
SUMIFS(PSA!$F:$F,PSA!$A:$A,C1881,PSA!$G:$G,D1881),
IF(AND(A1881="Colorectal Cancer Screening", E1881="Total Expenditure ($USD per 100,000 patients)"),
SUMIFS(COL!$F:$F,COL!$A:$A,C1881,COL!$G:$G,D1881),
IF(AND(A1881="Cervical Cancer Screening", E1881="Total Expenditure ($USD per 100,000 patients)"),
SUMIFS(CERV!$F:$F,CERV!$A:$A,C1881,CERV!$G:$G,D1881),
SUMIFS(CANSCRN!$F:$F,CANSCRN!$A:$A,C1881,CANSCRN!$G:$G,D1881))))))))))))</f>
        <v>26347.305389221558</v>
      </c>
    </row>
    <row r="1882" spans="1:6" x14ac:dyDescent="0.2">
      <c r="A1882" s="24" t="s">
        <v>107</v>
      </c>
      <c r="B1882" s="24" t="s">
        <v>101</v>
      </c>
      <c r="C1882" s="24" t="s">
        <v>47</v>
      </c>
      <c r="D1882" s="24">
        <v>2019</v>
      </c>
      <c r="E1882" s="24" t="s">
        <v>102</v>
      </c>
      <c r="F1882">
        <f>IF(AND(A1882="PSA Testing", E1882= "Utilization Rate (per 100,000 patients)"),
SUMIFS(PSA!$D:$D,PSA!$A:$A,C1882,PSA!$G:$G,D1882),
IF(AND(A1882="Colorectal Cancer Screening", E1882="Utilization Rate (per 100,000 patients)"),
SUMIFS(COL!$D:$D,COL!$A:$A,C1882,COL!$G:$G, D1882),
IF(AND(A1882="Cervical Cancer Screening", E1882="Utilization Rate (per 100,000 patients)"),
SUMIFS(CERV!$D:$D,CERV!$A:$A,C1882,CERV!$G:$G,D1882),
IF(AND(A1882="Cancer Screening for CKD patients", E1882="Utilization Rate (per 100,000 patients)"),
SUMIFS(CANSCRN!$D:$D,CANSCRN!$A:$A,C1882,CANSCRN!$G:$G,D1882),
IF(AND(A1882="PSA Testing", E1882="Cost per service ($USD)"),
SUMIFS(PSA!$E:$E,PSA!$A:$A,C1882,PSA!$G:$G,D1882),
IF(AND(A1882="Colorectal Cancer Screening", E1882="Cost per service ($USD)"),
SUMIFS(COL!$E:$E,COL!$A:$A,C1882,COL!$G:$G,D1882),
IF(AND(A1882="Cervical Cancer Screening", E1882="Cost per service ($USD)"),
SUMIFS(CERV!$E:$E,CERV!$A:$A,C1882,CERV!$G:$G,D1882),
IF(AND(A1882="Cancer Screening for CKD patients", E1882="Cost per service ($USD)"),
SUMIFS(CANSCRN!$E:$E,CANSCRN!$A:$A,C1882,CANSCRN!$G:$G,D1882),
IF(AND(A1882="PSA Testing", E1882="Total Expenditure ($USD per 100,000 patients)"),
SUMIFS(PSA!$F:$F,PSA!$A:$A,C1882,PSA!$G:$G,D1882),
IF(AND(A1882="Colorectal Cancer Screening", E1882="Total Expenditure ($USD per 100,000 patients)"),
SUMIFS(COL!$F:$F,COL!$A:$A,C1882,COL!$G:$G,D1882),
IF(AND(A1882="Cervical Cancer Screening", E1882="Total Expenditure ($USD per 100,000 patients)"),
SUMIFS(CERV!$F:$F,CERV!$A:$A,C1882,CERV!$G:$G,D1882),
SUMIFS(CANSCRN!$F:$F,CANSCRN!$A:$A,C1882,CANSCRN!$G:$G,D1882))))))))))))</f>
        <v>25142.857142857145</v>
      </c>
    </row>
    <row r="1883" spans="1:6" x14ac:dyDescent="0.2">
      <c r="A1883" s="24" t="s">
        <v>107</v>
      </c>
      <c r="B1883" s="24" t="s">
        <v>101</v>
      </c>
      <c r="C1883" s="24" t="s">
        <v>48</v>
      </c>
      <c r="D1883" s="24">
        <v>2009</v>
      </c>
      <c r="E1883" s="24" t="s">
        <v>102</v>
      </c>
      <c r="F1883">
        <f>IF(AND(A1883="PSA Testing", E1883= "Utilization Rate (per 100,000 patients)"),
SUMIFS(PSA!$D:$D,PSA!$A:$A,C1883,PSA!$G:$G,D1883),
IF(AND(A1883="Colorectal Cancer Screening", E1883="Utilization Rate (per 100,000 patients)"),
SUMIFS(COL!$D:$D,COL!$A:$A,C1883,COL!$G:$G, D1883),
IF(AND(A1883="Cervical Cancer Screening", E1883="Utilization Rate (per 100,000 patients)"),
SUMIFS(CERV!$D:$D,CERV!$A:$A,C1883,CERV!$G:$G,D1883),
IF(AND(A1883="Cancer Screening for CKD patients", E1883="Utilization Rate (per 100,000 patients)"),
SUMIFS(CANSCRN!$D:$D,CANSCRN!$A:$A,C1883,CANSCRN!$G:$G,D1883),
IF(AND(A1883="PSA Testing", E1883="Cost per service ($USD)"),
SUMIFS(PSA!$E:$E,PSA!$A:$A,C1883,PSA!$G:$G,D1883),
IF(AND(A1883="Colorectal Cancer Screening", E1883="Cost per service ($USD)"),
SUMIFS(COL!$E:$E,COL!$A:$A,C1883,COL!$G:$G,D1883),
IF(AND(A1883="Cervical Cancer Screening", E1883="Cost per service ($USD)"),
SUMIFS(CERV!$E:$E,CERV!$A:$A,C1883,CERV!$G:$G,D1883),
IF(AND(A1883="Cancer Screening for CKD patients", E1883="Cost per service ($USD)"),
SUMIFS(CANSCRN!$E:$E,CANSCRN!$A:$A,C1883,CANSCRN!$G:$G,D1883),
IF(AND(A1883="PSA Testing", E1883="Total Expenditure ($USD per 100,000 patients)"),
SUMIFS(PSA!$F:$F,PSA!$A:$A,C1883,PSA!$G:$G,D1883),
IF(AND(A1883="Colorectal Cancer Screening", E1883="Total Expenditure ($USD per 100,000 patients)"),
SUMIFS(COL!$F:$F,COL!$A:$A,C1883,COL!$G:$G,D1883),
IF(AND(A1883="Cervical Cancer Screening", E1883="Total Expenditure ($USD per 100,000 patients)"),
SUMIFS(CERV!$F:$F,CERV!$A:$A,C1883,CERV!$G:$G,D1883),
SUMIFS(CANSCRN!$F:$F,CANSCRN!$A:$A,C1883,CANSCRN!$G:$G,D1883))))))))))))</f>
        <v>42047.531992687385</v>
      </c>
    </row>
    <row r="1884" spans="1:6" x14ac:dyDescent="0.2">
      <c r="A1884" s="24" t="s">
        <v>107</v>
      </c>
      <c r="B1884" s="24" t="s">
        <v>101</v>
      </c>
      <c r="C1884" s="24" t="s">
        <v>48</v>
      </c>
      <c r="D1884" s="24">
        <v>2010</v>
      </c>
      <c r="E1884" s="24" t="s">
        <v>102</v>
      </c>
      <c r="F1884">
        <f>IF(AND(A1884="PSA Testing", E1884= "Utilization Rate (per 100,000 patients)"),
SUMIFS(PSA!$D:$D,PSA!$A:$A,C1884,PSA!$G:$G,D1884),
IF(AND(A1884="Colorectal Cancer Screening", E1884="Utilization Rate (per 100,000 patients)"),
SUMIFS(COL!$D:$D,COL!$A:$A,C1884,COL!$G:$G, D1884),
IF(AND(A1884="Cervical Cancer Screening", E1884="Utilization Rate (per 100,000 patients)"),
SUMIFS(CERV!$D:$D,CERV!$A:$A,C1884,CERV!$G:$G,D1884),
IF(AND(A1884="Cancer Screening for CKD patients", E1884="Utilization Rate (per 100,000 patients)"),
SUMIFS(CANSCRN!$D:$D,CANSCRN!$A:$A,C1884,CANSCRN!$G:$G,D1884),
IF(AND(A1884="PSA Testing", E1884="Cost per service ($USD)"),
SUMIFS(PSA!$E:$E,PSA!$A:$A,C1884,PSA!$G:$G,D1884),
IF(AND(A1884="Colorectal Cancer Screening", E1884="Cost per service ($USD)"),
SUMIFS(COL!$E:$E,COL!$A:$A,C1884,COL!$G:$G,D1884),
IF(AND(A1884="Cervical Cancer Screening", E1884="Cost per service ($USD)"),
SUMIFS(CERV!$E:$E,CERV!$A:$A,C1884,CERV!$G:$G,D1884),
IF(AND(A1884="Cancer Screening for CKD patients", E1884="Cost per service ($USD)"),
SUMIFS(CANSCRN!$E:$E,CANSCRN!$A:$A,C1884,CANSCRN!$G:$G,D1884),
IF(AND(A1884="PSA Testing", E1884="Total Expenditure ($USD per 100,000 patients)"),
SUMIFS(PSA!$F:$F,PSA!$A:$A,C1884,PSA!$G:$G,D1884),
IF(AND(A1884="Colorectal Cancer Screening", E1884="Total Expenditure ($USD per 100,000 patients)"),
SUMIFS(COL!$F:$F,COL!$A:$A,C1884,COL!$G:$G,D1884),
IF(AND(A1884="Cervical Cancer Screening", E1884="Total Expenditure ($USD per 100,000 patients)"),
SUMIFS(CERV!$F:$F,CERV!$A:$A,C1884,CERV!$G:$G,D1884),
SUMIFS(CANSCRN!$F:$F,CANSCRN!$A:$A,C1884,CANSCRN!$G:$G,D1884))))))))))))</f>
        <v>42572.463768115944</v>
      </c>
    </row>
    <row r="1885" spans="1:6" x14ac:dyDescent="0.2">
      <c r="A1885" s="24" t="s">
        <v>107</v>
      </c>
      <c r="B1885" s="24" t="s">
        <v>101</v>
      </c>
      <c r="C1885" s="24" t="s">
        <v>48</v>
      </c>
      <c r="D1885" s="24">
        <v>2011</v>
      </c>
      <c r="E1885" s="24" t="s">
        <v>102</v>
      </c>
      <c r="F1885">
        <f>IF(AND(A1885="PSA Testing", E1885= "Utilization Rate (per 100,000 patients)"),
SUMIFS(PSA!$D:$D,PSA!$A:$A,C1885,PSA!$G:$G,D1885),
IF(AND(A1885="Colorectal Cancer Screening", E1885="Utilization Rate (per 100,000 patients)"),
SUMIFS(COL!$D:$D,COL!$A:$A,C1885,COL!$G:$G, D1885),
IF(AND(A1885="Cervical Cancer Screening", E1885="Utilization Rate (per 100,000 patients)"),
SUMIFS(CERV!$D:$D,CERV!$A:$A,C1885,CERV!$G:$G,D1885),
IF(AND(A1885="Cancer Screening for CKD patients", E1885="Utilization Rate (per 100,000 patients)"),
SUMIFS(CANSCRN!$D:$D,CANSCRN!$A:$A,C1885,CANSCRN!$G:$G,D1885),
IF(AND(A1885="PSA Testing", E1885="Cost per service ($USD)"),
SUMIFS(PSA!$E:$E,PSA!$A:$A,C1885,PSA!$G:$G,D1885),
IF(AND(A1885="Colorectal Cancer Screening", E1885="Cost per service ($USD)"),
SUMIFS(COL!$E:$E,COL!$A:$A,C1885,COL!$G:$G,D1885),
IF(AND(A1885="Cervical Cancer Screening", E1885="Cost per service ($USD)"),
SUMIFS(CERV!$E:$E,CERV!$A:$A,C1885,CERV!$G:$G,D1885),
IF(AND(A1885="Cancer Screening for CKD patients", E1885="Cost per service ($USD)"),
SUMIFS(CANSCRN!$E:$E,CANSCRN!$A:$A,C1885,CANSCRN!$G:$G,D1885),
IF(AND(A1885="PSA Testing", E1885="Total Expenditure ($USD per 100,000 patients)"),
SUMIFS(PSA!$F:$F,PSA!$A:$A,C1885,PSA!$G:$G,D1885),
IF(AND(A1885="Colorectal Cancer Screening", E1885="Total Expenditure ($USD per 100,000 patients)"),
SUMIFS(COL!$F:$F,COL!$A:$A,C1885,COL!$G:$G,D1885),
IF(AND(A1885="Cervical Cancer Screening", E1885="Total Expenditure ($USD per 100,000 patients)"),
SUMIFS(CERV!$F:$F,CERV!$A:$A,C1885,CERV!$G:$G,D1885),
SUMIFS(CANSCRN!$F:$F,CANSCRN!$A:$A,C1885,CANSCRN!$G:$G,D1885))))))))))))</f>
        <v>42248.06201550387</v>
      </c>
    </row>
    <row r="1886" spans="1:6" x14ac:dyDescent="0.2">
      <c r="A1886" s="24" t="s">
        <v>107</v>
      </c>
      <c r="B1886" s="24" t="s">
        <v>101</v>
      </c>
      <c r="C1886" s="24" t="s">
        <v>48</v>
      </c>
      <c r="D1886" s="24">
        <v>2012</v>
      </c>
      <c r="E1886" s="24" t="s">
        <v>102</v>
      </c>
      <c r="F1886">
        <f>IF(AND(A1886="PSA Testing", E1886= "Utilization Rate (per 100,000 patients)"),
SUMIFS(PSA!$D:$D,PSA!$A:$A,C1886,PSA!$G:$G,D1886),
IF(AND(A1886="Colorectal Cancer Screening", E1886="Utilization Rate (per 100,000 patients)"),
SUMIFS(COL!$D:$D,COL!$A:$A,C1886,COL!$G:$G, D1886),
IF(AND(A1886="Cervical Cancer Screening", E1886="Utilization Rate (per 100,000 patients)"),
SUMIFS(CERV!$D:$D,CERV!$A:$A,C1886,CERV!$G:$G,D1886),
IF(AND(A1886="Cancer Screening for CKD patients", E1886="Utilization Rate (per 100,000 patients)"),
SUMIFS(CANSCRN!$D:$D,CANSCRN!$A:$A,C1886,CANSCRN!$G:$G,D1886),
IF(AND(A1886="PSA Testing", E1886="Cost per service ($USD)"),
SUMIFS(PSA!$E:$E,PSA!$A:$A,C1886,PSA!$G:$G,D1886),
IF(AND(A1886="Colorectal Cancer Screening", E1886="Cost per service ($USD)"),
SUMIFS(COL!$E:$E,COL!$A:$A,C1886,COL!$G:$G,D1886),
IF(AND(A1886="Cervical Cancer Screening", E1886="Cost per service ($USD)"),
SUMIFS(CERV!$E:$E,CERV!$A:$A,C1886,CERV!$G:$G,D1886),
IF(AND(A1886="Cancer Screening for CKD patients", E1886="Cost per service ($USD)"),
SUMIFS(CANSCRN!$E:$E,CANSCRN!$A:$A,C1886,CANSCRN!$G:$G,D1886),
IF(AND(A1886="PSA Testing", E1886="Total Expenditure ($USD per 100,000 patients)"),
SUMIFS(PSA!$F:$F,PSA!$A:$A,C1886,PSA!$G:$G,D1886),
IF(AND(A1886="Colorectal Cancer Screening", E1886="Total Expenditure ($USD per 100,000 patients)"),
SUMIFS(COL!$F:$F,COL!$A:$A,C1886,COL!$G:$G,D1886),
IF(AND(A1886="Cervical Cancer Screening", E1886="Total Expenditure ($USD per 100,000 patients)"),
SUMIFS(CERV!$F:$F,CERV!$A:$A,C1886,CERV!$G:$G,D1886),
SUMIFS(CANSCRN!$F:$F,CANSCRN!$A:$A,C1886,CANSCRN!$G:$G,D1886))))))))))))</f>
        <v>38651.685393258427</v>
      </c>
    </row>
    <row r="1887" spans="1:6" x14ac:dyDescent="0.2">
      <c r="A1887" s="24" t="s">
        <v>107</v>
      </c>
      <c r="B1887" s="24" t="s">
        <v>101</v>
      </c>
      <c r="C1887" s="24" t="s">
        <v>48</v>
      </c>
      <c r="D1887" s="24">
        <v>2013</v>
      </c>
      <c r="E1887" s="24" t="s">
        <v>102</v>
      </c>
      <c r="F1887">
        <f>IF(AND(A1887="PSA Testing", E1887= "Utilization Rate (per 100,000 patients)"),
SUMIFS(PSA!$D:$D,PSA!$A:$A,C1887,PSA!$G:$G,D1887),
IF(AND(A1887="Colorectal Cancer Screening", E1887="Utilization Rate (per 100,000 patients)"),
SUMIFS(COL!$D:$D,COL!$A:$A,C1887,COL!$G:$G, D1887),
IF(AND(A1887="Cervical Cancer Screening", E1887="Utilization Rate (per 100,000 patients)"),
SUMIFS(CERV!$D:$D,CERV!$A:$A,C1887,CERV!$G:$G,D1887),
IF(AND(A1887="Cancer Screening for CKD patients", E1887="Utilization Rate (per 100,000 patients)"),
SUMIFS(CANSCRN!$D:$D,CANSCRN!$A:$A,C1887,CANSCRN!$G:$G,D1887),
IF(AND(A1887="PSA Testing", E1887="Cost per service ($USD)"),
SUMIFS(PSA!$E:$E,PSA!$A:$A,C1887,PSA!$G:$G,D1887),
IF(AND(A1887="Colorectal Cancer Screening", E1887="Cost per service ($USD)"),
SUMIFS(COL!$E:$E,COL!$A:$A,C1887,COL!$G:$G,D1887),
IF(AND(A1887="Cervical Cancer Screening", E1887="Cost per service ($USD)"),
SUMIFS(CERV!$E:$E,CERV!$A:$A,C1887,CERV!$G:$G,D1887),
IF(AND(A1887="Cancer Screening for CKD patients", E1887="Cost per service ($USD)"),
SUMIFS(CANSCRN!$E:$E,CANSCRN!$A:$A,C1887,CANSCRN!$G:$G,D1887),
IF(AND(A1887="PSA Testing", E1887="Total Expenditure ($USD per 100,000 patients)"),
SUMIFS(PSA!$F:$F,PSA!$A:$A,C1887,PSA!$G:$G,D1887),
IF(AND(A1887="Colorectal Cancer Screening", E1887="Total Expenditure ($USD per 100,000 patients)"),
SUMIFS(COL!$F:$F,COL!$A:$A,C1887,COL!$G:$G,D1887),
IF(AND(A1887="Cervical Cancer Screening", E1887="Total Expenditure ($USD per 100,000 patients)"),
SUMIFS(CERV!$F:$F,CERV!$A:$A,C1887,CERV!$G:$G,D1887),
SUMIFS(CANSCRN!$F:$F,CANSCRN!$A:$A,C1887,CANSCRN!$G:$G,D1887))))))))))))</f>
        <v>38429.752066115703</v>
      </c>
    </row>
    <row r="1888" spans="1:6" x14ac:dyDescent="0.2">
      <c r="A1888" s="24" t="s">
        <v>107</v>
      </c>
      <c r="B1888" s="24" t="s">
        <v>101</v>
      </c>
      <c r="C1888" s="24" t="s">
        <v>48</v>
      </c>
      <c r="D1888" s="24">
        <v>2014</v>
      </c>
      <c r="E1888" s="24" t="s">
        <v>102</v>
      </c>
      <c r="F1888">
        <f>IF(AND(A1888="PSA Testing", E1888= "Utilization Rate (per 100,000 patients)"),
SUMIFS(PSA!$D:$D,PSA!$A:$A,C1888,PSA!$G:$G,D1888),
IF(AND(A1888="Colorectal Cancer Screening", E1888="Utilization Rate (per 100,000 patients)"),
SUMIFS(COL!$D:$D,COL!$A:$A,C1888,COL!$G:$G, D1888),
IF(AND(A1888="Cervical Cancer Screening", E1888="Utilization Rate (per 100,000 patients)"),
SUMIFS(CERV!$D:$D,CERV!$A:$A,C1888,CERV!$G:$G,D1888),
IF(AND(A1888="Cancer Screening for CKD patients", E1888="Utilization Rate (per 100,000 patients)"),
SUMIFS(CANSCRN!$D:$D,CANSCRN!$A:$A,C1888,CANSCRN!$G:$G,D1888),
IF(AND(A1888="PSA Testing", E1888="Cost per service ($USD)"),
SUMIFS(PSA!$E:$E,PSA!$A:$A,C1888,PSA!$G:$G,D1888),
IF(AND(A1888="Colorectal Cancer Screening", E1888="Cost per service ($USD)"),
SUMIFS(COL!$E:$E,COL!$A:$A,C1888,COL!$G:$G,D1888),
IF(AND(A1888="Cervical Cancer Screening", E1888="Cost per service ($USD)"),
SUMIFS(CERV!$E:$E,CERV!$A:$A,C1888,CERV!$G:$G,D1888),
IF(AND(A1888="Cancer Screening for CKD patients", E1888="Cost per service ($USD)"),
SUMIFS(CANSCRN!$E:$E,CANSCRN!$A:$A,C1888,CANSCRN!$G:$G,D1888),
IF(AND(A1888="PSA Testing", E1888="Total Expenditure ($USD per 100,000 patients)"),
SUMIFS(PSA!$F:$F,PSA!$A:$A,C1888,PSA!$G:$G,D1888),
IF(AND(A1888="Colorectal Cancer Screening", E1888="Total Expenditure ($USD per 100,000 patients)"),
SUMIFS(COL!$F:$F,COL!$A:$A,C1888,COL!$G:$G,D1888),
IF(AND(A1888="Cervical Cancer Screening", E1888="Total Expenditure ($USD per 100,000 patients)"),
SUMIFS(CERV!$F:$F,CERV!$A:$A,C1888,CERV!$G:$G,D1888),
SUMIFS(CANSCRN!$F:$F,CANSCRN!$A:$A,C1888,CANSCRN!$G:$G,D1888))))))))))))</f>
        <v>40410.95890410959</v>
      </c>
    </row>
    <row r="1889" spans="1:6" x14ac:dyDescent="0.2">
      <c r="A1889" s="24" t="s">
        <v>107</v>
      </c>
      <c r="B1889" s="24" t="s">
        <v>101</v>
      </c>
      <c r="C1889" s="24" t="s">
        <v>48</v>
      </c>
      <c r="D1889" s="24">
        <v>2015</v>
      </c>
      <c r="E1889" s="24" t="s">
        <v>102</v>
      </c>
      <c r="F1889">
        <f>IF(AND(A1889="PSA Testing", E1889= "Utilization Rate (per 100,000 patients)"),
SUMIFS(PSA!$D:$D,PSA!$A:$A,C1889,PSA!$G:$G,D1889),
IF(AND(A1889="Colorectal Cancer Screening", E1889="Utilization Rate (per 100,000 patients)"),
SUMIFS(COL!$D:$D,COL!$A:$A,C1889,COL!$G:$G, D1889),
IF(AND(A1889="Cervical Cancer Screening", E1889="Utilization Rate (per 100,000 patients)"),
SUMIFS(CERV!$D:$D,CERV!$A:$A,C1889,CERV!$G:$G,D1889),
IF(AND(A1889="Cancer Screening for CKD patients", E1889="Utilization Rate (per 100,000 patients)"),
SUMIFS(CANSCRN!$D:$D,CANSCRN!$A:$A,C1889,CANSCRN!$G:$G,D1889),
IF(AND(A1889="PSA Testing", E1889="Cost per service ($USD)"),
SUMIFS(PSA!$E:$E,PSA!$A:$A,C1889,PSA!$G:$G,D1889),
IF(AND(A1889="Colorectal Cancer Screening", E1889="Cost per service ($USD)"),
SUMIFS(COL!$E:$E,COL!$A:$A,C1889,COL!$G:$G,D1889),
IF(AND(A1889="Cervical Cancer Screening", E1889="Cost per service ($USD)"),
SUMIFS(CERV!$E:$E,CERV!$A:$A,C1889,CERV!$G:$G,D1889),
IF(AND(A1889="Cancer Screening for CKD patients", E1889="Cost per service ($USD)"),
SUMIFS(CANSCRN!$E:$E,CANSCRN!$A:$A,C1889,CANSCRN!$G:$G,D1889),
IF(AND(A1889="PSA Testing", E1889="Total Expenditure ($USD per 100,000 patients)"),
SUMIFS(PSA!$F:$F,PSA!$A:$A,C1889,PSA!$G:$G,D1889),
IF(AND(A1889="Colorectal Cancer Screening", E1889="Total Expenditure ($USD per 100,000 patients)"),
SUMIFS(COL!$F:$F,COL!$A:$A,C1889,COL!$G:$G,D1889),
IF(AND(A1889="Cervical Cancer Screening", E1889="Total Expenditure ($USD per 100,000 patients)"),
SUMIFS(CERV!$F:$F,CERV!$A:$A,C1889,CERV!$G:$G,D1889),
SUMIFS(CANSCRN!$F:$F,CANSCRN!$A:$A,C1889,CANSCRN!$G:$G,D1889))))))))))))</f>
        <v>37250</v>
      </c>
    </row>
    <row r="1890" spans="1:6" x14ac:dyDescent="0.2">
      <c r="A1890" s="24" t="s">
        <v>107</v>
      </c>
      <c r="B1890" s="24" t="s">
        <v>101</v>
      </c>
      <c r="C1890" s="24" t="s">
        <v>48</v>
      </c>
      <c r="D1890" s="24">
        <v>2016</v>
      </c>
      <c r="E1890" s="24" t="s">
        <v>102</v>
      </c>
      <c r="F1890">
        <f>IF(AND(A1890="PSA Testing", E1890= "Utilization Rate (per 100,000 patients)"),
SUMIFS(PSA!$D:$D,PSA!$A:$A,C1890,PSA!$G:$G,D1890),
IF(AND(A1890="Colorectal Cancer Screening", E1890="Utilization Rate (per 100,000 patients)"),
SUMIFS(COL!$D:$D,COL!$A:$A,C1890,COL!$G:$G, D1890),
IF(AND(A1890="Cervical Cancer Screening", E1890="Utilization Rate (per 100,000 patients)"),
SUMIFS(CERV!$D:$D,CERV!$A:$A,C1890,CERV!$G:$G,D1890),
IF(AND(A1890="Cancer Screening for CKD patients", E1890="Utilization Rate (per 100,000 patients)"),
SUMIFS(CANSCRN!$D:$D,CANSCRN!$A:$A,C1890,CANSCRN!$G:$G,D1890),
IF(AND(A1890="PSA Testing", E1890="Cost per service ($USD)"),
SUMIFS(PSA!$E:$E,PSA!$A:$A,C1890,PSA!$G:$G,D1890),
IF(AND(A1890="Colorectal Cancer Screening", E1890="Cost per service ($USD)"),
SUMIFS(COL!$E:$E,COL!$A:$A,C1890,COL!$G:$G,D1890),
IF(AND(A1890="Cervical Cancer Screening", E1890="Cost per service ($USD)"),
SUMIFS(CERV!$E:$E,CERV!$A:$A,C1890,CERV!$G:$G,D1890),
IF(AND(A1890="Cancer Screening for CKD patients", E1890="Cost per service ($USD)"),
SUMIFS(CANSCRN!$E:$E,CANSCRN!$A:$A,C1890,CANSCRN!$G:$G,D1890),
IF(AND(A1890="PSA Testing", E1890="Total Expenditure ($USD per 100,000 patients)"),
SUMIFS(PSA!$F:$F,PSA!$A:$A,C1890,PSA!$G:$G,D1890),
IF(AND(A1890="Colorectal Cancer Screening", E1890="Total Expenditure ($USD per 100,000 patients)"),
SUMIFS(COL!$F:$F,COL!$A:$A,C1890,COL!$G:$G,D1890),
IF(AND(A1890="Cervical Cancer Screening", E1890="Total Expenditure ($USD per 100,000 patients)"),
SUMIFS(CERV!$F:$F,CERV!$A:$A,C1890,CERV!$G:$G,D1890),
SUMIFS(CANSCRN!$F:$F,CANSCRN!$A:$A,C1890,CANSCRN!$G:$G,D1890))))))))))))</f>
        <v>34700.31545741325</v>
      </c>
    </row>
    <row r="1891" spans="1:6" x14ac:dyDescent="0.2">
      <c r="A1891" s="24" t="s">
        <v>107</v>
      </c>
      <c r="B1891" s="24" t="s">
        <v>101</v>
      </c>
      <c r="C1891" s="24" t="s">
        <v>48</v>
      </c>
      <c r="D1891" s="24">
        <v>2017</v>
      </c>
      <c r="E1891" s="24" t="s">
        <v>102</v>
      </c>
      <c r="F1891">
        <f>IF(AND(A1891="PSA Testing", E1891= "Utilization Rate (per 100,000 patients)"),
SUMIFS(PSA!$D:$D,PSA!$A:$A,C1891,PSA!$G:$G,D1891),
IF(AND(A1891="Colorectal Cancer Screening", E1891="Utilization Rate (per 100,000 patients)"),
SUMIFS(COL!$D:$D,COL!$A:$A,C1891,COL!$G:$G, D1891),
IF(AND(A1891="Cervical Cancer Screening", E1891="Utilization Rate (per 100,000 patients)"),
SUMIFS(CERV!$D:$D,CERV!$A:$A,C1891,CERV!$G:$G,D1891),
IF(AND(A1891="Cancer Screening for CKD patients", E1891="Utilization Rate (per 100,000 patients)"),
SUMIFS(CANSCRN!$D:$D,CANSCRN!$A:$A,C1891,CANSCRN!$G:$G,D1891),
IF(AND(A1891="PSA Testing", E1891="Cost per service ($USD)"),
SUMIFS(PSA!$E:$E,PSA!$A:$A,C1891,PSA!$G:$G,D1891),
IF(AND(A1891="Colorectal Cancer Screening", E1891="Cost per service ($USD)"),
SUMIFS(COL!$E:$E,COL!$A:$A,C1891,COL!$G:$G,D1891),
IF(AND(A1891="Cervical Cancer Screening", E1891="Cost per service ($USD)"),
SUMIFS(CERV!$E:$E,CERV!$A:$A,C1891,CERV!$G:$G,D1891),
IF(AND(A1891="Cancer Screening for CKD patients", E1891="Cost per service ($USD)"),
SUMIFS(CANSCRN!$E:$E,CANSCRN!$A:$A,C1891,CANSCRN!$G:$G,D1891),
IF(AND(A1891="PSA Testing", E1891="Total Expenditure ($USD per 100,000 patients)"),
SUMIFS(PSA!$F:$F,PSA!$A:$A,C1891,PSA!$G:$G,D1891),
IF(AND(A1891="Colorectal Cancer Screening", E1891="Total Expenditure ($USD per 100,000 patients)"),
SUMIFS(COL!$F:$F,COL!$A:$A,C1891,COL!$G:$G,D1891),
IF(AND(A1891="Cervical Cancer Screening", E1891="Total Expenditure ($USD per 100,000 patients)"),
SUMIFS(CERV!$F:$F,CERV!$A:$A,C1891,CERV!$G:$G,D1891),
SUMIFS(CANSCRN!$F:$F,CANSCRN!$A:$A,C1891,CANSCRN!$G:$G,D1891))))))))))))</f>
        <v>36551.724137931036</v>
      </c>
    </row>
    <row r="1892" spans="1:6" x14ac:dyDescent="0.2">
      <c r="A1892" s="24" t="s">
        <v>107</v>
      </c>
      <c r="B1892" s="24" t="s">
        <v>101</v>
      </c>
      <c r="C1892" s="24" t="s">
        <v>48</v>
      </c>
      <c r="D1892" s="24">
        <v>2018</v>
      </c>
      <c r="E1892" s="24" t="s">
        <v>102</v>
      </c>
      <c r="F1892">
        <f>IF(AND(A1892="PSA Testing", E1892= "Utilization Rate (per 100,000 patients)"),
SUMIFS(PSA!$D:$D,PSA!$A:$A,C1892,PSA!$G:$G,D1892),
IF(AND(A1892="Colorectal Cancer Screening", E1892="Utilization Rate (per 100,000 patients)"),
SUMIFS(COL!$D:$D,COL!$A:$A,C1892,COL!$G:$G, D1892),
IF(AND(A1892="Cervical Cancer Screening", E1892="Utilization Rate (per 100,000 patients)"),
SUMIFS(CERV!$D:$D,CERV!$A:$A,C1892,CERV!$G:$G,D1892),
IF(AND(A1892="Cancer Screening for CKD patients", E1892="Utilization Rate (per 100,000 patients)"),
SUMIFS(CANSCRN!$D:$D,CANSCRN!$A:$A,C1892,CANSCRN!$G:$G,D1892),
IF(AND(A1892="PSA Testing", E1892="Cost per service ($USD)"),
SUMIFS(PSA!$E:$E,PSA!$A:$A,C1892,PSA!$G:$G,D1892),
IF(AND(A1892="Colorectal Cancer Screening", E1892="Cost per service ($USD)"),
SUMIFS(COL!$E:$E,COL!$A:$A,C1892,COL!$G:$G,D1892),
IF(AND(A1892="Cervical Cancer Screening", E1892="Cost per service ($USD)"),
SUMIFS(CERV!$E:$E,CERV!$A:$A,C1892,CERV!$G:$G,D1892),
IF(AND(A1892="Cancer Screening for CKD patients", E1892="Cost per service ($USD)"),
SUMIFS(CANSCRN!$E:$E,CANSCRN!$A:$A,C1892,CANSCRN!$G:$G,D1892),
IF(AND(A1892="PSA Testing", E1892="Total Expenditure ($USD per 100,000 patients)"),
SUMIFS(PSA!$F:$F,PSA!$A:$A,C1892,PSA!$G:$G,D1892),
IF(AND(A1892="Colorectal Cancer Screening", E1892="Total Expenditure ($USD per 100,000 patients)"),
SUMIFS(COL!$F:$F,COL!$A:$A,C1892,COL!$G:$G,D1892),
IF(AND(A1892="Cervical Cancer Screening", E1892="Total Expenditure ($USD per 100,000 patients)"),
SUMIFS(CERV!$F:$F,CERV!$A:$A,C1892,CERV!$G:$G,D1892),
SUMIFS(CANSCRN!$F:$F,CANSCRN!$A:$A,C1892,CANSCRN!$G:$G,D1892))))))))))))</f>
        <v>29966.329966329969</v>
      </c>
    </row>
    <row r="1893" spans="1:6" x14ac:dyDescent="0.2">
      <c r="A1893" s="24" t="s">
        <v>107</v>
      </c>
      <c r="B1893" s="24" t="s">
        <v>101</v>
      </c>
      <c r="C1893" s="24" t="s">
        <v>48</v>
      </c>
      <c r="D1893" s="24">
        <v>2019</v>
      </c>
      <c r="E1893" s="24" t="s">
        <v>102</v>
      </c>
      <c r="F1893">
        <f>IF(AND(A1893="PSA Testing", E1893= "Utilization Rate (per 100,000 patients)"),
SUMIFS(PSA!$D:$D,PSA!$A:$A,C1893,PSA!$G:$G,D1893),
IF(AND(A1893="Colorectal Cancer Screening", E1893="Utilization Rate (per 100,000 patients)"),
SUMIFS(COL!$D:$D,COL!$A:$A,C1893,COL!$G:$G, D1893),
IF(AND(A1893="Cervical Cancer Screening", E1893="Utilization Rate (per 100,000 patients)"),
SUMIFS(CERV!$D:$D,CERV!$A:$A,C1893,CERV!$G:$G,D1893),
IF(AND(A1893="Cancer Screening for CKD patients", E1893="Utilization Rate (per 100,000 patients)"),
SUMIFS(CANSCRN!$D:$D,CANSCRN!$A:$A,C1893,CANSCRN!$G:$G,D1893),
IF(AND(A1893="PSA Testing", E1893="Cost per service ($USD)"),
SUMIFS(PSA!$E:$E,PSA!$A:$A,C1893,PSA!$G:$G,D1893),
IF(AND(A1893="Colorectal Cancer Screening", E1893="Cost per service ($USD)"),
SUMIFS(COL!$E:$E,COL!$A:$A,C1893,COL!$G:$G,D1893),
IF(AND(A1893="Cervical Cancer Screening", E1893="Cost per service ($USD)"),
SUMIFS(CERV!$E:$E,CERV!$A:$A,C1893,CERV!$G:$G,D1893),
IF(AND(A1893="Cancer Screening for CKD patients", E1893="Cost per service ($USD)"),
SUMIFS(CANSCRN!$E:$E,CANSCRN!$A:$A,C1893,CANSCRN!$G:$G,D1893),
IF(AND(A1893="PSA Testing", E1893="Total Expenditure ($USD per 100,000 patients)"),
SUMIFS(PSA!$F:$F,PSA!$A:$A,C1893,PSA!$G:$G,D1893),
IF(AND(A1893="Colorectal Cancer Screening", E1893="Total Expenditure ($USD per 100,000 patients)"),
SUMIFS(COL!$F:$F,COL!$A:$A,C1893,COL!$G:$G,D1893),
IF(AND(A1893="Cervical Cancer Screening", E1893="Total Expenditure ($USD per 100,000 patients)"),
SUMIFS(CERV!$F:$F,CERV!$A:$A,C1893,CERV!$G:$G,D1893),
SUMIFS(CANSCRN!$F:$F,CANSCRN!$A:$A,C1893,CANSCRN!$G:$G,D1893))))))))))))</f>
        <v>24657.534246575342</v>
      </c>
    </row>
    <row r="1894" spans="1:6" x14ac:dyDescent="0.2">
      <c r="A1894" s="24" t="s">
        <v>107</v>
      </c>
      <c r="B1894" s="24" t="s">
        <v>101</v>
      </c>
      <c r="C1894" s="24" t="s">
        <v>49</v>
      </c>
      <c r="D1894" s="24">
        <v>2009</v>
      </c>
      <c r="E1894" s="24" t="s">
        <v>102</v>
      </c>
      <c r="F1894">
        <f>IF(AND(A1894="PSA Testing", E1894= "Utilization Rate (per 100,000 patients)"),
SUMIFS(PSA!$D:$D,PSA!$A:$A,C1894,PSA!$G:$G,D1894),
IF(AND(A1894="Colorectal Cancer Screening", E1894="Utilization Rate (per 100,000 patients)"),
SUMIFS(COL!$D:$D,COL!$A:$A,C1894,COL!$G:$G, D1894),
IF(AND(A1894="Cervical Cancer Screening", E1894="Utilization Rate (per 100,000 patients)"),
SUMIFS(CERV!$D:$D,CERV!$A:$A,C1894,CERV!$G:$G,D1894),
IF(AND(A1894="Cancer Screening for CKD patients", E1894="Utilization Rate (per 100,000 patients)"),
SUMIFS(CANSCRN!$D:$D,CANSCRN!$A:$A,C1894,CANSCRN!$G:$G,D1894),
IF(AND(A1894="PSA Testing", E1894="Cost per service ($USD)"),
SUMIFS(PSA!$E:$E,PSA!$A:$A,C1894,PSA!$G:$G,D1894),
IF(AND(A1894="Colorectal Cancer Screening", E1894="Cost per service ($USD)"),
SUMIFS(COL!$E:$E,COL!$A:$A,C1894,COL!$G:$G,D1894),
IF(AND(A1894="Cervical Cancer Screening", E1894="Cost per service ($USD)"),
SUMIFS(CERV!$E:$E,CERV!$A:$A,C1894,CERV!$G:$G,D1894),
IF(AND(A1894="Cancer Screening for CKD patients", E1894="Cost per service ($USD)"),
SUMIFS(CANSCRN!$E:$E,CANSCRN!$A:$A,C1894,CANSCRN!$G:$G,D1894),
IF(AND(A1894="PSA Testing", E1894="Total Expenditure ($USD per 100,000 patients)"),
SUMIFS(PSA!$F:$F,PSA!$A:$A,C1894,PSA!$G:$G,D1894),
IF(AND(A1894="Colorectal Cancer Screening", E1894="Total Expenditure ($USD per 100,000 patients)"),
SUMIFS(COL!$F:$F,COL!$A:$A,C1894,COL!$G:$G,D1894),
IF(AND(A1894="Cervical Cancer Screening", E1894="Total Expenditure ($USD per 100,000 patients)"),
SUMIFS(CERV!$F:$F,CERV!$A:$A,C1894,CERV!$G:$G,D1894),
SUMIFS(CANSCRN!$F:$F,CANSCRN!$A:$A,C1894,CANSCRN!$G:$G,D1894))))))))))))</f>
        <v>41389.728096676736</v>
      </c>
    </row>
    <row r="1895" spans="1:6" x14ac:dyDescent="0.2">
      <c r="A1895" s="24" t="s">
        <v>107</v>
      </c>
      <c r="B1895" s="24" t="s">
        <v>101</v>
      </c>
      <c r="C1895" s="24" t="s">
        <v>49</v>
      </c>
      <c r="D1895" s="24">
        <v>2010</v>
      </c>
      <c r="E1895" s="24" t="s">
        <v>102</v>
      </c>
      <c r="F1895">
        <f>IF(AND(A1895="PSA Testing", E1895= "Utilization Rate (per 100,000 patients)"),
SUMIFS(PSA!$D:$D,PSA!$A:$A,C1895,PSA!$G:$G,D1895),
IF(AND(A1895="Colorectal Cancer Screening", E1895="Utilization Rate (per 100,000 patients)"),
SUMIFS(COL!$D:$D,COL!$A:$A,C1895,COL!$G:$G, D1895),
IF(AND(A1895="Cervical Cancer Screening", E1895="Utilization Rate (per 100,000 patients)"),
SUMIFS(CERV!$D:$D,CERV!$A:$A,C1895,CERV!$G:$G,D1895),
IF(AND(A1895="Cancer Screening for CKD patients", E1895="Utilization Rate (per 100,000 patients)"),
SUMIFS(CANSCRN!$D:$D,CANSCRN!$A:$A,C1895,CANSCRN!$G:$G,D1895),
IF(AND(A1895="PSA Testing", E1895="Cost per service ($USD)"),
SUMIFS(PSA!$E:$E,PSA!$A:$A,C1895,PSA!$G:$G,D1895),
IF(AND(A1895="Colorectal Cancer Screening", E1895="Cost per service ($USD)"),
SUMIFS(COL!$E:$E,COL!$A:$A,C1895,COL!$G:$G,D1895),
IF(AND(A1895="Cervical Cancer Screening", E1895="Cost per service ($USD)"),
SUMIFS(CERV!$E:$E,CERV!$A:$A,C1895,CERV!$G:$G,D1895),
IF(AND(A1895="Cancer Screening for CKD patients", E1895="Cost per service ($USD)"),
SUMIFS(CANSCRN!$E:$E,CANSCRN!$A:$A,C1895,CANSCRN!$G:$G,D1895),
IF(AND(A1895="PSA Testing", E1895="Total Expenditure ($USD per 100,000 patients)"),
SUMIFS(PSA!$F:$F,PSA!$A:$A,C1895,PSA!$G:$G,D1895),
IF(AND(A1895="Colorectal Cancer Screening", E1895="Total Expenditure ($USD per 100,000 patients)"),
SUMIFS(COL!$F:$F,COL!$A:$A,C1895,COL!$G:$G,D1895),
IF(AND(A1895="Cervical Cancer Screening", E1895="Total Expenditure ($USD per 100,000 patients)"),
SUMIFS(CERV!$F:$F,CERV!$A:$A,C1895,CERV!$G:$G,D1895),
SUMIFS(CANSCRN!$F:$F,CANSCRN!$A:$A,C1895,CANSCRN!$G:$G,D1895))))))))))))</f>
        <v>41329.479768786128</v>
      </c>
    </row>
    <row r="1896" spans="1:6" x14ac:dyDescent="0.2">
      <c r="A1896" s="24" t="s">
        <v>107</v>
      </c>
      <c r="B1896" s="24" t="s">
        <v>101</v>
      </c>
      <c r="C1896" s="24" t="s">
        <v>49</v>
      </c>
      <c r="D1896" s="24">
        <v>2011</v>
      </c>
      <c r="E1896" s="24" t="s">
        <v>102</v>
      </c>
      <c r="F1896">
        <f>IF(AND(A1896="PSA Testing", E1896= "Utilization Rate (per 100,000 patients)"),
SUMIFS(PSA!$D:$D,PSA!$A:$A,C1896,PSA!$G:$G,D1896),
IF(AND(A1896="Colorectal Cancer Screening", E1896="Utilization Rate (per 100,000 patients)"),
SUMIFS(COL!$D:$D,COL!$A:$A,C1896,COL!$G:$G, D1896),
IF(AND(A1896="Cervical Cancer Screening", E1896="Utilization Rate (per 100,000 patients)"),
SUMIFS(CERV!$D:$D,CERV!$A:$A,C1896,CERV!$G:$G,D1896),
IF(AND(A1896="Cancer Screening for CKD patients", E1896="Utilization Rate (per 100,000 patients)"),
SUMIFS(CANSCRN!$D:$D,CANSCRN!$A:$A,C1896,CANSCRN!$G:$G,D1896),
IF(AND(A1896="PSA Testing", E1896="Cost per service ($USD)"),
SUMIFS(PSA!$E:$E,PSA!$A:$A,C1896,PSA!$G:$G,D1896),
IF(AND(A1896="Colorectal Cancer Screening", E1896="Cost per service ($USD)"),
SUMIFS(COL!$E:$E,COL!$A:$A,C1896,COL!$G:$G,D1896),
IF(AND(A1896="Cervical Cancer Screening", E1896="Cost per service ($USD)"),
SUMIFS(CERV!$E:$E,CERV!$A:$A,C1896,CERV!$G:$G,D1896),
IF(AND(A1896="Cancer Screening for CKD patients", E1896="Cost per service ($USD)"),
SUMIFS(CANSCRN!$E:$E,CANSCRN!$A:$A,C1896,CANSCRN!$G:$G,D1896),
IF(AND(A1896="PSA Testing", E1896="Total Expenditure ($USD per 100,000 patients)"),
SUMIFS(PSA!$F:$F,PSA!$A:$A,C1896,PSA!$G:$G,D1896),
IF(AND(A1896="Colorectal Cancer Screening", E1896="Total Expenditure ($USD per 100,000 patients)"),
SUMIFS(COL!$F:$F,COL!$A:$A,C1896,COL!$G:$G,D1896),
IF(AND(A1896="Cervical Cancer Screening", E1896="Total Expenditure ($USD per 100,000 patients)"),
SUMIFS(CERV!$F:$F,CERV!$A:$A,C1896,CERV!$G:$G,D1896),
SUMIFS(CANSCRN!$F:$F,CANSCRN!$A:$A,C1896,CANSCRN!$G:$G,D1896))))))))))))</f>
        <v>31921.824104234525</v>
      </c>
    </row>
    <row r="1897" spans="1:6" x14ac:dyDescent="0.2">
      <c r="A1897" s="24" t="s">
        <v>107</v>
      </c>
      <c r="B1897" s="24" t="s">
        <v>101</v>
      </c>
      <c r="C1897" s="24" t="s">
        <v>49</v>
      </c>
      <c r="D1897" s="24">
        <v>2012</v>
      </c>
      <c r="E1897" s="24" t="s">
        <v>102</v>
      </c>
      <c r="F1897">
        <f>IF(AND(A1897="PSA Testing", E1897= "Utilization Rate (per 100,000 patients)"),
SUMIFS(PSA!$D:$D,PSA!$A:$A,C1897,PSA!$G:$G,D1897),
IF(AND(A1897="Colorectal Cancer Screening", E1897="Utilization Rate (per 100,000 patients)"),
SUMIFS(COL!$D:$D,COL!$A:$A,C1897,COL!$G:$G, D1897),
IF(AND(A1897="Cervical Cancer Screening", E1897="Utilization Rate (per 100,000 patients)"),
SUMIFS(CERV!$D:$D,CERV!$A:$A,C1897,CERV!$G:$G,D1897),
IF(AND(A1897="Cancer Screening for CKD patients", E1897="Utilization Rate (per 100,000 patients)"),
SUMIFS(CANSCRN!$D:$D,CANSCRN!$A:$A,C1897,CANSCRN!$G:$G,D1897),
IF(AND(A1897="PSA Testing", E1897="Cost per service ($USD)"),
SUMIFS(PSA!$E:$E,PSA!$A:$A,C1897,PSA!$G:$G,D1897),
IF(AND(A1897="Colorectal Cancer Screening", E1897="Cost per service ($USD)"),
SUMIFS(COL!$E:$E,COL!$A:$A,C1897,COL!$G:$G,D1897),
IF(AND(A1897="Cervical Cancer Screening", E1897="Cost per service ($USD)"),
SUMIFS(CERV!$E:$E,CERV!$A:$A,C1897,CERV!$G:$G,D1897),
IF(AND(A1897="Cancer Screening for CKD patients", E1897="Cost per service ($USD)"),
SUMIFS(CANSCRN!$E:$E,CANSCRN!$A:$A,C1897,CANSCRN!$G:$G,D1897),
IF(AND(A1897="PSA Testing", E1897="Total Expenditure ($USD per 100,000 patients)"),
SUMIFS(PSA!$F:$F,PSA!$A:$A,C1897,PSA!$G:$G,D1897),
IF(AND(A1897="Colorectal Cancer Screening", E1897="Total Expenditure ($USD per 100,000 patients)"),
SUMIFS(COL!$F:$F,COL!$A:$A,C1897,COL!$G:$G,D1897),
IF(AND(A1897="Cervical Cancer Screening", E1897="Total Expenditure ($USD per 100,000 patients)"),
SUMIFS(CERV!$F:$F,CERV!$A:$A,C1897,CERV!$G:$G,D1897),
SUMIFS(CANSCRN!$F:$F,CANSCRN!$A:$A,C1897,CANSCRN!$G:$G,D1897))))))))))))</f>
        <v>31501.831501831501</v>
      </c>
    </row>
    <row r="1898" spans="1:6" x14ac:dyDescent="0.2">
      <c r="A1898" s="24" t="s">
        <v>107</v>
      </c>
      <c r="B1898" s="24" t="s">
        <v>101</v>
      </c>
      <c r="C1898" s="24" t="s">
        <v>49</v>
      </c>
      <c r="D1898" s="24">
        <v>2013</v>
      </c>
      <c r="E1898" s="24" t="s">
        <v>102</v>
      </c>
      <c r="F1898">
        <f>IF(AND(A1898="PSA Testing", E1898= "Utilization Rate (per 100,000 patients)"),
SUMIFS(PSA!$D:$D,PSA!$A:$A,C1898,PSA!$G:$G,D1898),
IF(AND(A1898="Colorectal Cancer Screening", E1898="Utilization Rate (per 100,000 patients)"),
SUMIFS(COL!$D:$D,COL!$A:$A,C1898,COL!$G:$G, D1898),
IF(AND(A1898="Cervical Cancer Screening", E1898="Utilization Rate (per 100,000 patients)"),
SUMIFS(CERV!$D:$D,CERV!$A:$A,C1898,CERV!$G:$G,D1898),
IF(AND(A1898="Cancer Screening for CKD patients", E1898="Utilization Rate (per 100,000 patients)"),
SUMIFS(CANSCRN!$D:$D,CANSCRN!$A:$A,C1898,CANSCRN!$G:$G,D1898),
IF(AND(A1898="PSA Testing", E1898="Cost per service ($USD)"),
SUMIFS(PSA!$E:$E,PSA!$A:$A,C1898,PSA!$G:$G,D1898),
IF(AND(A1898="Colorectal Cancer Screening", E1898="Cost per service ($USD)"),
SUMIFS(COL!$E:$E,COL!$A:$A,C1898,COL!$G:$G,D1898),
IF(AND(A1898="Cervical Cancer Screening", E1898="Cost per service ($USD)"),
SUMIFS(CERV!$E:$E,CERV!$A:$A,C1898,CERV!$G:$G,D1898),
IF(AND(A1898="Cancer Screening for CKD patients", E1898="Cost per service ($USD)"),
SUMIFS(CANSCRN!$E:$E,CANSCRN!$A:$A,C1898,CANSCRN!$G:$G,D1898),
IF(AND(A1898="PSA Testing", E1898="Total Expenditure ($USD per 100,000 patients)"),
SUMIFS(PSA!$F:$F,PSA!$A:$A,C1898,PSA!$G:$G,D1898),
IF(AND(A1898="Colorectal Cancer Screening", E1898="Total Expenditure ($USD per 100,000 patients)"),
SUMIFS(COL!$F:$F,COL!$A:$A,C1898,COL!$G:$G,D1898),
IF(AND(A1898="Cervical Cancer Screening", E1898="Total Expenditure ($USD per 100,000 patients)"),
SUMIFS(CERV!$F:$F,CERV!$A:$A,C1898,CERV!$G:$G,D1898),
SUMIFS(CANSCRN!$F:$F,CANSCRN!$A:$A,C1898,CANSCRN!$G:$G,D1898))))))))))))</f>
        <v>35215.946843853817</v>
      </c>
    </row>
    <row r="1899" spans="1:6" x14ac:dyDescent="0.2">
      <c r="A1899" s="24" t="s">
        <v>107</v>
      </c>
      <c r="B1899" s="24" t="s">
        <v>101</v>
      </c>
      <c r="C1899" s="24" t="s">
        <v>49</v>
      </c>
      <c r="D1899" s="24">
        <v>2014</v>
      </c>
      <c r="E1899" s="24" t="s">
        <v>102</v>
      </c>
      <c r="F1899">
        <f>IF(AND(A1899="PSA Testing", E1899= "Utilization Rate (per 100,000 patients)"),
SUMIFS(PSA!$D:$D,PSA!$A:$A,C1899,PSA!$G:$G,D1899),
IF(AND(A1899="Colorectal Cancer Screening", E1899="Utilization Rate (per 100,000 patients)"),
SUMIFS(COL!$D:$D,COL!$A:$A,C1899,COL!$G:$G, D1899),
IF(AND(A1899="Cervical Cancer Screening", E1899="Utilization Rate (per 100,000 patients)"),
SUMIFS(CERV!$D:$D,CERV!$A:$A,C1899,CERV!$G:$G,D1899),
IF(AND(A1899="Cancer Screening for CKD patients", E1899="Utilization Rate (per 100,000 patients)"),
SUMIFS(CANSCRN!$D:$D,CANSCRN!$A:$A,C1899,CANSCRN!$G:$G,D1899),
IF(AND(A1899="PSA Testing", E1899="Cost per service ($USD)"),
SUMIFS(PSA!$E:$E,PSA!$A:$A,C1899,PSA!$G:$G,D1899),
IF(AND(A1899="Colorectal Cancer Screening", E1899="Cost per service ($USD)"),
SUMIFS(COL!$E:$E,COL!$A:$A,C1899,COL!$G:$G,D1899),
IF(AND(A1899="Cervical Cancer Screening", E1899="Cost per service ($USD)"),
SUMIFS(CERV!$E:$E,CERV!$A:$A,C1899,CERV!$G:$G,D1899),
IF(AND(A1899="Cancer Screening for CKD patients", E1899="Cost per service ($USD)"),
SUMIFS(CANSCRN!$E:$E,CANSCRN!$A:$A,C1899,CANSCRN!$G:$G,D1899),
IF(AND(A1899="PSA Testing", E1899="Total Expenditure ($USD per 100,000 patients)"),
SUMIFS(PSA!$F:$F,PSA!$A:$A,C1899,PSA!$G:$G,D1899),
IF(AND(A1899="Colorectal Cancer Screening", E1899="Total Expenditure ($USD per 100,000 patients)"),
SUMIFS(COL!$F:$F,COL!$A:$A,C1899,COL!$G:$G,D1899),
IF(AND(A1899="Cervical Cancer Screening", E1899="Total Expenditure ($USD per 100,000 patients)"),
SUMIFS(CERV!$F:$F,CERV!$A:$A,C1899,CERV!$G:$G,D1899),
SUMIFS(CANSCRN!$F:$F,CANSCRN!$A:$A,C1899,CANSCRN!$G:$G,D1899))))))))))))</f>
        <v>38109.756097560974</v>
      </c>
    </row>
    <row r="1900" spans="1:6" x14ac:dyDescent="0.2">
      <c r="A1900" s="24" t="s">
        <v>107</v>
      </c>
      <c r="B1900" s="24" t="s">
        <v>101</v>
      </c>
      <c r="C1900" s="24" t="s">
        <v>49</v>
      </c>
      <c r="D1900" s="24">
        <v>2015</v>
      </c>
      <c r="E1900" s="24" t="s">
        <v>102</v>
      </c>
      <c r="F1900">
        <f>IF(AND(A1900="PSA Testing", E1900= "Utilization Rate (per 100,000 patients)"),
SUMIFS(PSA!$D:$D,PSA!$A:$A,C1900,PSA!$G:$G,D1900),
IF(AND(A1900="Colorectal Cancer Screening", E1900="Utilization Rate (per 100,000 patients)"),
SUMIFS(COL!$D:$D,COL!$A:$A,C1900,COL!$G:$G, D1900),
IF(AND(A1900="Cervical Cancer Screening", E1900="Utilization Rate (per 100,000 patients)"),
SUMIFS(CERV!$D:$D,CERV!$A:$A,C1900,CERV!$G:$G,D1900),
IF(AND(A1900="Cancer Screening for CKD patients", E1900="Utilization Rate (per 100,000 patients)"),
SUMIFS(CANSCRN!$D:$D,CANSCRN!$A:$A,C1900,CANSCRN!$G:$G,D1900),
IF(AND(A1900="PSA Testing", E1900="Cost per service ($USD)"),
SUMIFS(PSA!$E:$E,PSA!$A:$A,C1900,PSA!$G:$G,D1900),
IF(AND(A1900="Colorectal Cancer Screening", E1900="Cost per service ($USD)"),
SUMIFS(COL!$E:$E,COL!$A:$A,C1900,COL!$G:$G,D1900),
IF(AND(A1900="Cervical Cancer Screening", E1900="Cost per service ($USD)"),
SUMIFS(CERV!$E:$E,CERV!$A:$A,C1900,CERV!$G:$G,D1900),
IF(AND(A1900="Cancer Screening for CKD patients", E1900="Cost per service ($USD)"),
SUMIFS(CANSCRN!$E:$E,CANSCRN!$A:$A,C1900,CANSCRN!$G:$G,D1900),
IF(AND(A1900="PSA Testing", E1900="Total Expenditure ($USD per 100,000 patients)"),
SUMIFS(PSA!$F:$F,PSA!$A:$A,C1900,PSA!$G:$G,D1900),
IF(AND(A1900="Colorectal Cancer Screening", E1900="Total Expenditure ($USD per 100,000 patients)"),
SUMIFS(COL!$F:$F,COL!$A:$A,C1900,COL!$G:$G,D1900),
IF(AND(A1900="Cervical Cancer Screening", E1900="Total Expenditure ($USD per 100,000 patients)"),
SUMIFS(CERV!$F:$F,CERV!$A:$A,C1900,CERV!$G:$G,D1900),
SUMIFS(CANSCRN!$F:$F,CANSCRN!$A:$A,C1900,CANSCRN!$G:$G,D1900))))))))))))</f>
        <v>30036.630036630035</v>
      </c>
    </row>
    <row r="1901" spans="1:6" x14ac:dyDescent="0.2">
      <c r="A1901" s="24" t="s">
        <v>107</v>
      </c>
      <c r="B1901" s="24" t="s">
        <v>101</v>
      </c>
      <c r="C1901" s="24" t="s">
        <v>49</v>
      </c>
      <c r="D1901" s="24">
        <v>2016</v>
      </c>
      <c r="E1901" s="24" t="s">
        <v>102</v>
      </c>
      <c r="F1901">
        <f>IF(AND(A1901="PSA Testing", E1901= "Utilization Rate (per 100,000 patients)"),
SUMIFS(PSA!$D:$D,PSA!$A:$A,C1901,PSA!$G:$G,D1901),
IF(AND(A1901="Colorectal Cancer Screening", E1901="Utilization Rate (per 100,000 patients)"),
SUMIFS(COL!$D:$D,COL!$A:$A,C1901,COL!$G:$G, D1901),
IF(AND(A1901="Cervical Cancer Screening", E1901="Utilization Rate (per 100,000 patients)"),
SUMIFS(CERV!$D:$D,CERV!$A:$A,C1901,CERV!$G:$G,D1901),
IF(AND(A1901="Cancer Screening for CKD patients", E1901="Utilization Rate (per 100,000 patients)"),
SUMIFS(CANSCRN!$D:$D,CANSCRN!$A:$A,C1901,CANSCRN!$G:$G,D1901),
IF(AND(A1901="PSA Testing", E1901="Cost per service ($USD)"),
SUMIFS(PSA!$E:$E,PSA!$A:$A,C1901,PSA!$G:$G,D1901),
IF(AND(A1901="Colorectal Cancer Screening", E1901="Cost per service ($USD)"),
SUMIFS(COL!$E:$E,COL!$A:$A,C1901,COL!$G:$G,D1901),
IF(AND(A1901="Cervical Cancer Screening", E1901="Cost per service ($USD)"),
SUMIFS(CERV!$E:$E,CERV!$A:$A,C1901,CERV!$G:$G,D1901),
IF(AND(A1901="Cancer Screening for CKD patients", E1901="Cost per service ($USD)"),
SUMIFS(CANSCRN!$E:$E,CANSCRN!$A:$A,C1901,CANSCRN!$G:$G,D1901),
IF(AND(A1901="PSA Testing", E1901="Total Expenditure ($USD per 100,000 patients)"),
SUMIFS(PSA!$F:$F,PSA!$A:$A,C1901,PSA!$G:$G,D1901),
IF(AND(A1901="Colorectal Cancer Screening", E1901="Total Expenditure ($USD per 100,000 patients)"),
SUMIFS(COL!$F:$F,COL!$A:$A,C1901,COL!$G:$G,D1901),
IF(AND(A1901="Cervical Cancer Screening", E1901="Total Expenditure ($USD per 100,000 patients)"),
SUMIFS(CERV!$F:$F,CERV!$A:$A,C1901,CERV!$G:$G,D1901),
SUMIFS(CANSCRN!$F:$F,CANSCRN!$A:$A,C1901,CANSCRN!$G:$G,D1901))))))))))))</f>
        <v>28104.575163398691</v>
      </c>
    </row>
    <row r="1902" spans="1:6" x14ac:dyDescent="0.2">
      <c r="A1902" s="24" t="s">
        <v>107</v>
      </c>
      <c r="B1902" s="24" t="s">
        <v>101</v>
      </c>
      <c r="C1902" s="24" t="s">
        <v>49</v>
      </c>
      <c r="D1902" s="24">
        <v>2017</v>
      </c>
      <c r="E1902" s="24" t="s">
        <v>102</v>
      </c>
      <c r="F1902">
        <f>IF(AND(A1902="PSA Testing", E1902= "Utilization Rate (per 100,000 patients)"),
SUMIFS(PSA!$D:$D,PSA!$A:$A,C1902,PSA!$G:$G,D1902),
IF(AND(A1902="Colorectal Cancer Screening", E1902="Utilization Rate (per 100,000 patients)"),
SUMIFS(COL!$D:$D,COL!$A:$A,C1902,COL!$G:$G, D1902),
IF(AND(A1902="Cervical Cancer Screening", E1902="Utilization Rate (per 100,000 patients)"),
SUMIFS(CERV!$D:$D,CERV!$A:$A,C1902,CERV!$G:$G,D1902),
IF(AND(A1902="Cancer Screening for CKD patients", E1902="Utilization Rate (per 100,000 patients)"),
SUMIFS(CANSCRN!$D:$D,CANSCRN!$A:$A,C1902,CANSCRN!$G:$G,D1902),
IF(AND(A1902="PSA Testing", E1902="Cost per service ($USD)"),
SUMIFS(PSA!$E:$E,PSA!$A:$A,C1902,PSA!$G:$G,D1902),
IF(AND(A1902="Colorectal Cancer Screening", E1902="Cost per service ($USD)"),
SUMIFS(COL!$E:$E,COL!$A:$A,C1902,COL!$G:$G,D1902),
IF(AND(A1902="Cervical Cancer Screening", E1902="Cost per service ($USD)"),
SUMIFS(CERV!$E:$E,CERV!$A:$A,C1902,CERV!$G:$G,D1902),
IF(AND(A1902="Cancer Screening for CKD patients", E1902="Cost per service ($USD)"),
SUMIFS(CANSCRN!$E:$E,CANSCRN!$A:$A,C1902,CANSCRN!$G:$G,D1902),
IF(AND(A1902="PSA Testing", E1902="Total Expenditure ($USD per 100,000 patients)"),
SUMIFS(PSA!$F:$F,PSA!$A:$A,C1902,PSA!$G:$G,D1902),
IF(AND(A1902="Colorectal Cancer Screening", E1902="Total Expenditure ($USD per 100,000 patients)"),
SUMIFS(COL!$F:$F,COL!$A:$A,C1902,COL!$G:$G,D1902),
IF(AND(A1902="Cervical Cancer Screening", E1902="Total Expenditure ($USD per 100,000 patients)"),
SUMIFS(CERV!$F:$F,CERV!$A:$A,C1902,CERV!$G:$G,D1902),
SUMIFS(CANSCRN!$F:$F,CANSCRN!$A:$A,C1902,CANSCRN!$G:$G,D1902))))))))))))</f>
        <v>28971.962616822428</v>
      </c>
    </row>
    <row r="1903" spans="1:6" x14ac:dyDescent="0.2">
      <c r="A1903" s="24" t="s">
        <v>107</v>
      </c>
      <c r="B1903" s="24" t="s">
        <v>101</v>
      </c>
      <c r="C1903" s="24" t="s">
        <v>49</v>
      </c>
      <c r="D1903" s="24">
        <v>2018</v>
      </c>
      <c r="E1903" s="24" t="s">
        <v>102</v>
      </c>
      <c r="F1903">
        <f>IF(AND(A1903="PSA Testing", E1903= "Utilization Rate (per 100,000 patients)"),
SUMIFS(PSA!$D:$D,PSA!$A:$A,C1903,PSA!$G:$G,D1903),
IF(AND(A1903="Colorectal Cancer Screening", E1903="Utilization Rate (per 100,000 patients)"),
SUMIFS(COL!$D:$D,COL!$A:$A,C1903,COL!$G:$G, D1903),
IF(AND(A1903="Cervical Cancer Screening", E1903="Utilization Rate (per 100,000 patients)"),
SUMIFS(CERV!$D:$D,CERV!$A:$A,C1903,CERV!$G:$G,D1903),
IF(AND(A1903="Cancer Screening for CKD patients", E1903="Utilization Rate (per 100,000 patients)"),
SUMIFS(CANSCRN!$D:$D,CANSCRN!$A:$A,C1903,CANSCRN!$G:$G,D1903),
IF(AND(A1903="PSA Testing", E1903="Cost per service ($USD)"),
SUMIFS(PSA!$E:$E,PSA!$A:$A,C1903,PSA!$G:$G,D1903),
IF(AND(A1903="Colorectal Cancer Screening", E1903="Cost per service ($USD)"),
SUMIFS(COL!$E:$E,COL!$A:$A,C1903,COL!$G:$G,D1903),
IF(AND(A1903="Cervical Cancer Screening", E1903="Cost per service ($USD)"),
SUMIFS(CERV!$E:$E,CERV!$A:$A,C1903,CERV!$G:$G,D1903),
IF(AND(A1903="Cancer Screening for CKD patients", E1903="Cost per service ($USD)"),
SUMIFS(CANSCRN!$E:$E,CANSCRN!$A:$A,C1903,CANSCRN!$G:$G,D1903),
IF(AND(A1903="PSA Testing", E1903="Total Expenditure ($USD per 100,000 patients)"),
SUMIFS(PSA!$F:$F,PSA!$A:$A,C1903,PSA!$G:$G,D1903),
IF(AND(A1903="Colorectal Cancer Screening", E1903="Total Expenditure ($USD per 100,000 patients)"),
SUMIFS(COL!$F:$F,COL!$A:$A,C1903,COL!$G:$G,D1903),
IF(AND(A1903="Cervical Cancer Screening", E1903="Total Expenditure ($USD per 100,000 patients)"),
SUMIFS(CERV!$F:$F,CERV!$A:$A,C1903,CERV!$G:$G,D1903),
SUMIFS(CANSCRN!$F:$F,CANSCRN!$A:$A,C1903,CANSCRN!$G:$G,D1903))))))))))))</f>
        <v>27049.180327868853</v>
      </c>
    </row>
    <row r="1904" spans="1:6" x14ac:dyDescent="0.2">
      <c r="A1904" s="24" t="s">
        <v>107</v>
      </c>
      <c r="B1904" s="24" t="s">
        <v>101</v>
      </c>
      <c r="C1904" s="24" t="s">
        <v>49</v>
      </c>
      <c r="D1904" s="24">
        <v>2019</v>
      </c>
      <c r="E1904" s="24" t="s">
        <v>102</v>
      </c>
      <c r="F1904">
        <f>IF(AND(A1904="PSA Testing", E1904= "Utilization Rate (per 100,000 patients)"),
SUMIFS(PSA!$D:$D,PSA!$A:$A,C1904,PSA!$G:$G,D1904),
IF(AND(A1904="Colorectal Cancer Screening", E1904="Utilization Rate (per 100,000 patients)"),
SUMIFS(COL!$D:$D,COL!$A:$A,C1904,COL!$G:$G, D1904),
IF(AND(A1904="Cervical Cancer Screening", E1904="Utilization Rate (per 100,000 patients)"),
SUMIFS(CERV!$D:$D,CERV!$A:$A,C1904,CERV!$G:$G,D1904),
IF(AND(A1904="Cancer Screening for CKD patients", E1904="Utilization Rate (per 100,000 patients)"),
SUMIFS(CANSCRN!$D:$D,CANSCRN!$A:$A,C1904,CANSCRN!$G:$G,D1904),
IF(AND(A1904="PSA Testing", E1904="Cost per service ($USD)"),
SUMIFS(PSA!$E:$E,PSA!$A:$A,C1904,PSA!$G:$G,D1904),
IF(AND(A1904="Colorectal Cancer Screening", E1904="Cost per service ($USD)"),
SUMIFS(COL!$E:$E,COL!$A:$A,C1904,COL!$G:$G,D1904),
IF(AND(A1904="Cervical Cancer Screening", E1904="Cost per service ($USD)"),
SUMIFS(CERV!$E:$E,CERV!$A:$A,C1904,CERV!$G:$G,D1904),
IF(AND(A1904="Cancer Screening for CKD patients", E1904="Cost per service ($USD)"),
SUMIFS(CANSCRN!$E:$E,CANSCRN!$A:$A,C1904,CANSCRN!$G:$G,D1904),
IF(AND(A1904="PSA Testing", E1904="Total Expenditure ($USD per 100,000 patients)"),
SUMIFS(PSA!$F:$F,PSA!$A:$A,C1904,PSA!$G:$G,D1904),
IF(AND(A1904="Colorectal Cancer Screening", E1904="Total Expenditure ($USD per 100,000 patients)"),
SUMIFS(COL!$F:$F,COL!$A:$A,C1904,COL!$G:$G,D1904),
IF(AND(A1904="Cervical Cancer Screening", E1904="Total Expenditure ($USD per 100,000 patients)"),
SUMIFS(CERV!$F:$F,CERV!$A:$A,C1904,CERV!$G:$G,D1904),
SUMIFS(CANSCRN!$F:$F,CANSCRN!$A:$A,C1904,CANSCRN!$G:$G,D1904))))))))))))</f>
        <v>25842.696629213486</v>
      </c>
    </row>
    <row r="1905" spans="1:6" x14ac:dyDescent="0.2">
      <c r="A1905" s="24" t="s">
        <v>107</v>
      </c>
      <c r="B1905" s="24" t="s">
        <v>101</v>
      </c>
      <c r="C1905" s="24" t="s">
        <v>108</v>
      </c>
      <c r="D1905" s="24">
        <v>2009</v>
      </c>
      <c r="E1905" s="24" t="s">
        <v>102</v>
      </c>
      <c r="F1905">
        <f>IF(AND(A1905="PSA Testing", E1905= "Utilization Rate (per 100,000 patients)"),
SUMIFS(PSA!$D:$D,PSA!$A:$A,C1905,PSA!$G:$G,D1905),
IF(AND(A1905="Colorectal Cancer Screening", E1905="Utilization Rate (per 100,000 patients)"),
SUMIFS(COL!$D:$D,COL!$A:$A,C1905,COL!$G:$G, D1905),
IF(AND(A1905="Cervical Cancer Screening", E1905="Utilization Rate (per 100,000 patients)"),
SUMIFS(CERV!$D:$D,CERV!$A:$A,C1905,CERV!$G:$G,D1905),
IF(AND(A1905="Cancer Screening for CKD patients", E1905="Utilization Rate (per 100,000 patients)"),
SUMIFS(CANSCRN!$D:$D,CANSCRN!$A:$A,C1905,CANSCRN!$G:$G,D1905),
IF(AND(A1905="PSA Testing", E1905="Cost per service ($USD)"),
SUMIFS(PSA!$E:$E,PSA!$A:$A,C1905,PSA!$G:$G,D1905),
IF(AND(A1905="Colorectal Cancer Screening", E1905="Cost per service ($USD)"),
SUMIFS(COL!$E:$E,COL!$A:$A,C1905,COL!$G:$G,D1905),
IF(AND(A1905="Cervical Cancer Screening", E1905="Cost per service ($USD)"),
SUMIFS(CERV!$E:$E,CERV!$A:$A,C1905,CERV!$G:$G,D1905),
IF(AND(A1905="Cancer Screening for CKD patients", E1905="Cost per service ($USD)"),
SUMIFS(CANSCRN!$E:$E,CANSCRN!$A:$A,C1905,CANSCRN!$G:$G,D1905),
IF(AND(A1905="PSA Testing", E1905="Total Expenditure ($USD per 100,000 patients)"),
SUMIFS(PSA!$F:$F,PSA!$A:$A,C1905,PSA!$G:$G,D1905),
IF(AND(A1905="Colorectal Cancer Screening", E1905="Total Expenditure ($USD per 100,000 patients)"),
SUMIFS(COL!$F:$F,COL!$A:$A,C1905,COL!$G:$G,D1905),
IF(AND(A1905="Cervical Cancer Screening", E1905="Total Expenditure ($USD per 100,000 patients)"),
SUMIFS(CERV!$F:$F,CERV!$A:$A,C1905,CERV!$G:$G,D1905),
SUMIFS(CANSCRN!$F:$F,CANSCRN!$A:$A,C1905,CANSCRN!$G:$G,D1905))))))))))))</f>
        <v>0</v>
      </c>
    </row>
    <row r="1906" spans="1:6" x14ac:dyDescent="0.2">
      <c r="A1906" s="24" t="s">
        <v>107</v>
      </c>
      <c r="B1906" s="24" t="s">
        <v>101</v>
      </c>
      <c r="C1906" s="24" t="s">
        <v>108</v>
      </c>
      <c r="D1906" s="24">
        <v>2010</v>
      </c>
      <c r="E1906" s="24" t="s">
        <v>102</v>
      </c>
      <c r="F1906">
        <f>IF(AND(A1906="PSA Testing", E1906= "Utilization Rate (per 100,000 patients)"),
SUMIFS(PSA!$D:$D,PSA!$A:$A,C1906,PSA!$G:$G,D1906),
IF(AND(A1906="Colorectal Cancer Screening", E1906="Utilization Rate (per 100,000 patients)"),
SUMIFS(COL!$D:$D,COL!$A:$A,C1906,COL!$G:$G, D1906),
IF(AND(A1906="Cervical Cancer Screening", E1906="Utilization Rate (per 100,000 patients)"),
SUMIFS(CERV!$D:$D,CERV!$A:$A,C1906,CERV!$G:$G,D1906),
IF(AND(A1906="Cancer Screening for CKD patients", E1906="Utilization Rate (per 100,000 patients)"),
SUMIFS(CANSCRN!$D:$D,CANSCRN!$A:$A,C1906,CANSCRN!$G:$G,D1906),
IF(AND(A1906="PSA Testing", E1906="Cost per service ($USD)"),
SUMIFS(PSA!$E:$E,PSA!$A:$A,C1906,PSA!$G:$G,D1906),
IF(AND(A1906="Colorectal Cancer Screening", E1906="Cost per service ($USD)"),
SUMIFS(COL!$E:$E,COL!$A:$A,C1906,COL!$G:$G,D1906),
IF(AND(A1906="Cervical Cancer Screening", E1906="Cost per service ($USD)"),
SUMIFS(CERV!$E:$E,CERV!$A:$A,C1906,CERV!$G:$G,D1906),
IF(AND(A1906="Cancer Screening for CKD patients", E1906="Cost per service ($USD)"),
SUMIFS(CANSCRN!$E:$E,CANSCRN!$A:$A,C1906,CANSCRN!$G:$G,D1906),
IF(AND(A1906="PSA Testing", E1906="Total Expenditure ($USD per 100,000 patients)"),
SUMIFS(PSA!$F:$F,PSA!$A:$A,C1906,PSA!$G:$G,D1906),
IF(AND(A1906="Colorectal Cancer Screening", E1906="Total Expenditure ($USD per 100,000 patients)"),
SUMIFS(COL!$F:$F,COL!$A:$A,C1906,COL!$G:$G,D1906),
IF(AND(A1906="Cervical Cancer Screening", E1906="Total Expenditure ($USD per 100,000 patients)"),
SUMIFS(CERV!$F:$F,CERV!$A:$A,C1906,CERV!$G:$G,D1906),
SUMIFS(CANSCRN!$F:$F,CANSCRN!$A:$A,C1906,CANSCRN!$G:$G,D1906))))))))))))</f>
        <v>0</v>
      </c>
    </row>
    <row r="1907" spans="1:6" x14ac:dyDescent="0.2">
      <c r="A1907" s="24" t="s">
        <v>107</v>
      </c>
      <c r="B1907" s="24" t="s">
        <v>101</v>
      </c>
      <c r="C1907" s="24" t="s">
        <v>108</v>
      </c>
      <c r="D1907" s="24">
        <v>2011</v>
      </c>
      <c r="E1907" s="24" t="s">
        <v>102</v>
      </c>
      <c r="F1907">
        <f>IF(AND(A1907="PSA Testing", E1907= "Utilization Rate (per 100,000 patients)"),
SUMIFS(PSA!$D:$D,PSA!$A:$A,C1907,PSA!$G:$G,D1907),
IF(AND(A1907="Colorectal Cancer Screening", E1907="Utilization Rate (per 100,000 patients)"),
SUMIFS(COL!$D:$D,COL!$A:$A,C1907,COL!$G:$G, D1907),
IF(AND(A1907="Cervical Cancer Screening", E1907="Utilization Rate (per 100,000 patients)"),
SUMIFS(CERV!$D:$D,CERV!$A:$A,C1907,CERV!$G:$G,D1907),
IF(AND(A1907="Cancer Screening for CKD patients", E1907="Utilization Rate (per 100,000 patients)"),
SUMIFS(CANSCRN!$D:$D,CANSCRN!$A:$A,C1907,CANSCRN!$G:$G,D1907),
IF(AND(A1907="PSA Testing", E1907="Cost per service ($USD)"),
SUMIFS(PSA!$E:$E,PSA!$A:$A,C1907,PSA!$G:$G,D1907),
IF(AND(A1907="Colorectal Cancer Screening", E1907="Cost per service ($USD)"),
SUMIFS(COL!$E:$E,COL!$A:$A,C1907,COL!$G:$G,D1907),
IF(AND(A1907="Cervical Cancer Screening", E1907="Cost per service ($USD)"),
SUMIFS(CERV!$E:$E,CERV!$A:$A,C1907,CERV!$G:$G,D1907),
IF(AND(A1907="Cancer Screening for CKD patients", E1907="Cost per service ($USD)"),
SUMIFS(CANSCRN!$E:$E,CANSCRN!$A:$A,C1907,CANSCRN!$G:$G,D1907),
IF(AND(A1907="PSA Testing", E1907="Total Expenditure ($USD per 100,000 patients)"),
SUMIFS(PSA!$F:$F,PSA!$A:$A,C1907,PSA!$G:$G,D1907),
IF(AND(A1907="Colorectal Cancer Screening", E1907="Total Expenditure ($USD per 100,000 patients)"),
SUMIFS(COL!$F:$F,COL!$A:$A,C1907,COL!$G:$G,D1907),
IF(AND(A1907="Cervical Cancer Screening", E1907="Total Expenditure ($USD per 100,000 patients)"),
SUMIFS(CERV!$F:$F,CERV!$A:$A,C1907,CERV!$G:$G,D1907),
SUMIFS(CANSCRN!$F:$F,CANSCRN!$A:$A,C1907,CANSCRN!$G:$G,D1907))))))))))))</f>
        <v>0</v>
      </c>
    </row>
    <row r="1908" spans="1:6" x14ac:dyDescent="0.2">
      <c r="A1908" s="24" t="s">
        <v>107</v>
      </c>
      <c r="B1908" s="24" t="s">
        <v>101</v>
      </c>
      <c r="C1908" s="24" t="s">
        <v>108</v>
      </c>
      <c r="D1908" s="24">
        <v>2012</v>
      </c>
      <c r="E1908" s="24" t="s">
        <v>102</v>
      </c>
      <c r="F1908">
        <f>IF(AND(A1908="PSA Testing", E1908= "Utilization Rate (per 100,000 patients)"),
SUMIFS(PSA!$D:$D,PSA!$A:$A,C1908,PSA!$G:$G,D1908),
IF(AND(A1908="Colorectal Cancer Screening", E1908="Utilization Rate (per 100,000 patients)"),
SUMIFS(COL!$D:$D,COL!$A:$A,C1908,COL!$G:$G, D1908),
IF(AND(A1908="Cervical Cancer Screening", E1908="Utilization Rate (per 100,000 patients)"),
SUMIFS(CERV!$D:$D,CERV!$A:$A,C1908,CERV!$G:$G,D1908),
IF(AND(A1908="Cancer Screening for CKD patients", E1908="Utilization Rate (per 100,000 patients)"),
SUMIFS(CANSCRN!$D:$D,CANSCRN!$A:$A,C1908,CANSCRN!$G:$G,D1908),
IF(AND(A1908="PSA Testing", E1908="Cost per service ($USD)"),
SUMIFS(PSA!$E:$E,PSA!$A:$A,C1908,PSA!$G:$G,D1908),
IF(AND(A1908="Colorectal Cancer Screening", E1908="Cost per service ($USD)"),
SUMIFS(COL!$E:$E,COL!$A:$A,C1908,COL!$G:$G,D1908),
IF(AND(A1908="Cervical Cancer Screening", E1908="Cost per service ($USD)"),
SUMIFS(CERV!$E:$E,CERV!$A:$A,C1908,CERV!$G:$G,D1908),
IF(AND(A1908="Cancer Screening for CKD patients", E1908="Cost per service ($USD)"),
SUMIFS(CANSCRN!$E:$E,CANSCRN!$A:$A,C1908,CANSCRN!$G:$G,D1908),
IF(AND(A1908="PSA Testing", E1908="Total Expenditure ($USD per 100,000 patients)"),
SUMIFS(PSA!$F:$F,PSA!$A:$A,C1908,PSA!$G:$G,D1908),
IF(AND(A1908="Colorectal Cancer Screening", E1908="Total Expenditure ($USD per 100,000 patients)"),
SUMIFS(COL!$F:$F,COL!$A:$A,C1908,COL!$G:$G,D1908),
IF(AND(A1908="Cervical Cancer Screening", E1908="Total Expenditure ($USD per 100,000 patients)"),
SUMIFS(CERV!$F:$F,CERV!$A:$A,C1908,CERV!$G:$G,D1908),
SUMIFS(CANSCRN!$F:$F,CANSCRN!$A:$A,C1908,CANSCRN!$G:$G,D1908))))))))))))</f>
        <v>0</v>
      </c>
    </row>
    <row r="1909" spans="1:6" x14ac:dyDescent="0.2">
      <c r="A1909" s="24" t="s">
        <v>107</v>
      </c>
      <c r="B1909" s="24" t="s">
        <v>101</v>
      </c>
      <c r="C1909" s="24" t="s">
        <v>108</v>
      </c>
      <c r="D1909" s="24">
        <v>2013</v>
      </c>
      <c r="E1909" s="24" t="s">
        <v>102</v>
      </c>
      <c r="F1909">
        <f>IF(AND(A1909="PSA Testing", E1909= "Utilization Rate (per 100,000 patients)"),
SUMIFS(PSA!$D:$D,PSA!$A:$A,C1909,PSA!$G:$G,D1909),
IF(AND(A1909="Colorectal Cancer Screening", E1909="Utilization Rate (per 100,000 patients)"),
SUMIFS(COL!$D:$D,COL!$A:$A,C1909,COL!$G:$G, D1909),
IF(AND(A1909="Cervical Cancer Screening", E1909="Utilization Rate (per 100,000 patients)"),
SUMIFS(CERV!$D:$D,CERV!$A:$A,C1909,CERV!$G:$G,D1909),
IF(AND(A1909="Cancer Screening for CKD patients", E1909="Utilization Rate (per 100,000 patients)"),
SUMIFS(CANSCRN!$D:$D,CANSCRN!$A:$A,C1909,CANSCRN!$G:$G,D1909),
IF(AND(A1909="PSA Testing", E1909="Cost per service ($USD)"),
SUMIFS(PSA!$E:$E,PSA!$A:$A,C1909,PSA!$G:$G,D1909),
IF(AND(A1909="Colorectal Cancer Screening", E1909="Cost per service ($USD)"),
SUMIFS(COL!$E:$E,COL!$A:$A,C1909,COL!$G:$G,D1909),
IF(AND(A1909="Cervical Cancer Screening", E1909="Cost per service ($USD)"),
SUMIFS(CERV!$E:$E,CERV!$A:$A,C1909,CERV!$G:$G,D1909),
IF(AND(A1909="Cancer Screening for CKD patients", E1909="Cost per service ($USD)"),
SUMIFS(CANSCRN!$E:$E,CANSCRN!$A:$A,C1909,CANSCRN!$G:$G,D1909),
IF(AND(A1909="PSA Testing", E1909="Total Expenditure ($USD per 100,000 patients)"),
SUMIFS(PSA!$F:$F,PSA!$A:$A,C1909,PSA!$G:$G,D1909),
IF(AND(A1909="Colorectal Cancer Screening", E1909="Total Expenditure ($USD per 100,000 patients)"),
SUMIFS(COL!$F:$F,COL!$A:$A,C1909,COL!$G:$G,D1909),
IF(AND(A1909="Cervical Cancer Screening", E1909="Total Expenditure ($USD per 100,000 patients)"),
SUMIFS(CERV!$F:$F,CERV!$A:$A,C1909,CERV!$G:$G,D1909),
SUMIFS(CANSCRN!$F:$F,CANSCRN!$A:$A,C1909,CANSCRN!$G:$G,D1909))))))))))))</f>
        <v>0</v>
      </c>
    </row>
    <row r="1910" spans="1:6" x14ac:dyDescent="0.2">
      <c r="A1910" s="24" t="s">
        <v>107</v>
      </c>
      <c r="B1910" s="24" t="s">
        <v>101</v>
      </c>
      <c r="C1910" s="24" t="s">
        <v>108</v>
      </c>
      <c r="D1910" s="24">
        <v>2014</v>
      </c>
      <c r="E1910" s="24" t="s">
        <v>102</v>
      </c>
      <c r="F1910">
        <f>IF(AND(A1910="PSA Testing", E1910= "Utilization Rate (per 100,000 patients)"),
SUMIFS(PSA!$D:$D,PSA!$A:$A,C1910,PSA!$G:$G,D1910),
IF(AND(A1910="Colorectal Cancer Screening", E1910="Utilization Rate (per 100,000 patients)"),
SUMIFS(COL!$D:$D,COL!$A:$A,C1910,COL!$G:$G, D1910),
IF(AND(A1910="Cervical Cancer Screening", E1910="Utilization Rate (per 100,000 patients)"),
SUMIFS(CERV!$D:$D,CERV!$A:$A,C1910,CERV!$G:$G,D1910),
IF(AND(A1910="Cancer Screening for CKD patients", E1910="Utilization Rate (per 100,000 patients)"),
SUMIFS(CANSCRN!$D:$D,CANSCRN!$A:$A,C1910,CANSCRN!$G:$G,D1910),
IF(AND(A1910="PSA Testing", E1910="Cost per service ($USD)"),
SUMIFS(PSA!$E:$E,PSA!$A:$A,C1910,PSA!$G:$G,D1910),
IF(AND(A1910="Colorectal Cancer Screening", E1910="Cost per service ($USD)"),
SUMIFS(COL!$E:$E,COL!$A:$A,C1910,COL!$G:$G,D1910),
IF(AND(A1910="Cervical Cancer Screening", E1910="Cost per service ($USD)"),
SUMIFS(CERV!$E:$E,CERV!$A:$A,C1910,CERV!$G:$G,D1910),
IF(AND(A1910="Cancer Screening for CKD patients", E1910="Cost per service ($USD)"),
SUMIFS(CANSCRN!$E:$E,CANSCRN!$A:$A,C1910,CANSCRN!$G:$G,D1910),
IF(AND(A1910="PSA Testing", E1910="Total Expenditure ($USD per 100,000 patients)"),
SUMIFS(PSA!$F:$F,PSA!$A:$A,C1910,PSA!$G:$G,D1910),
IF(AND(A1910="Colorectal Cancer Screening", E1910="Total Expenditure ($USD per 100,000 patients)"),
SUMIFS(COL!$F:$F,COL!$A:$A,C1910,COL!$G:$G,D1910),
IF(AND(A1910="Cervical Cancer Screening", E1910="Total Expenditure ($USD per 100,000 patients)"),
SUMIFS(CERV!$F:$F,CERV!$A:$A,C1910,CERV!$G:$G,D1910),
SUMIFS(CANSCRN!$F:$F,CANSCRN!$A:$A,C1910,CANSCRN!$G:$G,D1910))))))))))))</f>
        <v>0</v>
      </c>
    </row>
    <row r="1911" spans="1:6" x14ac:dyDescent="0.2">
      <c r="A1911" s="24" t="s">
        <v>107</v>
      </c>
      <c r="B1911" s="24" t="s">
        <v>101</v>
      </c>
      <c r="C1911" s="24" t="s">
        <v>108</v>
      </c>
      <c r="D1911" s="24">
        <v>2015</v>
      </c>
      <c r="E1911" s="24" t="s">
        <v>102</v>
      </c>
      <c r="F1911">
        <f>IF(AND(A1911="PSA Testing", E1911= "Utilization Rate (per 100,000 patients)"),
SUMIFS(PSA!$D:$D,PSA!$A:$A,C1911,PSA!$G:$G,D1911),
IF(AND(A1911="Colorectal Cancer Screening", E1911="Utilization Rate (per 100,000 patients)"),
SUMIFS(COL!$D:$D,COL!$A:$A,C1911,COL!$G:$G, D1911),
IF(AND(A1911="Cervical Cancer Screening", E1911="Utilization Rate (per 100,000 patients)"),
SUMIFS(CERV!$D:$D,CERV!$A:$A,C1911,CERV!$G:$G,D1911),
IF(AND(A1911="Cancer Screening for CKD patients", E1911="Utilization Rate (per 100,000 patients)"),
SUMIFS(CANSCRN!$D:$D,CANSCRN!$A:$A,C1911,CANSCRN!$G:$G,D1911),
IF(AND(A1911="PSA Testing", E1911="Cost per service ($USD)"),
SUMIFS(PSA!$E:$E,PSA!$A:$A,C1911,PSA!$G:$G,D1911),
IF(AND(A1911="Colorectal Cancer Screening", E1911="Cost per service ($USD)"),
SUMIFS(COL!$E:$E,COL!$A:$A,C1911,COL!$G:$G,D1911),
IF(AND(A1911="Cervical Cancer Screening", E1911="Cost per service ($USD)"),
SUMIFS(CERV!$E:$E,CERV!$A:$A,C1911,CERV!$G:$G,D1911),
IF(AND(A1911="Cancer Screening for CKD patients", E1911="Cost per service ($USD)"),
SUMIFS(CANSCRN!$E:$E,CANSCRN!$A:$A,C1911,CANSCRN!$G:$G,D1911),
IF(AND(A1911="PSA Testing", E1911="Total Expenditure ($USD per 100,000 patients)"),
SUMIFS(PSA!$F:$F,PSA!$A:$A,C1911,PSA!$G:$G,D1911),
IF(AND(A1911="Colorectal Cancer Screening", E1911="Total Expenditure ($USD per 100,000 patients)"),
SUMIFS(COL!$F:$F,COL!$A:$A,C1911,COL!$G:$G,D1911),
IF(AND(A1911="Cervical Cancer Screening", E1911="Total Expenditure ($USD per 100,000 patients)"),
SUMIFS(CERV!$F:$F,CERV!$A:$A,C1911,CERV!$G:$G,D1911),
SUMIFS(CANSCRN!$F:$F,CANSCRN!$A:$A,C1911,CANSCRN!$G:$G,D1911))))))))))))</f>
        <v>0</v>
      </c>
    </row>
    <row r="1912" spans="1:6" x14ac:dyDescent="0.2">
      <c r="A1912" s="24" t="s">
        <v>107</v>
      </c>
      <c r="B1912" s="24" t="s">
        <v>101</v>
      </c>
      <c r="C1912" s="24" t="s">
        <v>108</v>
      </c>
      <c r="D1912" s="24">
        <v>2016</v>
      </c>
      <c r="E1912" s="24" t="s">
        <v>102</v>
      </c>
      <c r="F1912">
        <f>IF(AND(A1912="PSA Testing", E1912= "Utilization Rate (per 100,000 patients)"),
SUMIFS(PSA!$D:$D,PSA!$A:$A,C1912,PSA!$G:$G,D1912),
IF(AND(A1912="Colorectal Cancer Screening", E1912="Utilization Rate (per 100,000 patients)"),
SUMIFS(COL!$D:$D,COL!$A:$A,C1912,COL!$G:$G, D1912),
IF(AND(A1912="Cervical Cancer Screening", E1912="Utilization Rate (per 100,000 patients)"),
SUMIFS(CERV!$D:$D,CERV!$A:$A,C1912,CERV!$G:$G,D1912),
IF(AND(A1912="Cancer Screening for CKD patients", E1912="Utilization Rate (per 100,000 patients)"),
SUMIFS(CANSCRN!$D:$D,CANSCRN!$A:$A,C1912,CANSCRN!$G:$G,D1912),
IF(AND(A1912="PSA Testing", E1912="Cost per service ($USD)"),
SUMIFS(PSA!$E:$E,PSA!$A:$A,C1912,PSA!$G:$G,D1912),
IF(AND(A1912="Colorectal Cancer Screening", E1912="Cost per service ($USD)"),
SUMIFS(COL!$E:$E,COL!$A:$A,C1912,COL!$G:$G,D1912),
IF(AND(A1912="Cervical Cancer Screening", E1912="Cost per service ($USD)"),
SUMIFS(CERV!$E:$E,CERV!$A:$A,C1912,CERV!$G:$G,D1912),
IF(AND(A1912="Cancer Screening for CKD patients", E1912="Cost per service ($USD)"),
SUMIFS(CANSCRN!$E:$E,CANSCRN!$A:$A,C1912,CANSCRN!$G:$G,D1912),
IF(AND(A1912="PSA Testing", E1912="Total Expenditure ($USD per 100,000 patients)"),
SUMIFS(PSA!$F:$F,PSA!$A:$A,C1912,PSA!$G:$G,D1912),
IF(AND(A1912="Colorectal Cancer Screening", E1912="Total Expenditure ($USD per 100,000 patients)"),
SUMIFS(COL!$F:$F,COL!$A:$A,C1912,COL!$G:$G,D1912),
IF(AND(A1912="Cervical Cancer Screening", E1912="Total Expenditure ($USD per 100,000 patients)"),
SUMIFS(CERV!$F:$F,CERV!$A:$A,C1912,CERV!$G:$G,D1912),
SUMIFS(CANSCRN!$F:$F,CANSCRN!$A:$A,C1912,CANSCRN!$G:$G,D1912))))))))))))</f>
        <v>0</v>
      </c>
    </row>
    <row r="1913" spans="1:6" x14ac:dyDescent="0.2">
      <c r="A1913" s="24" t="s">
        <v>107</v>
      </c>
      <c r="B1913" s="24" t="s">
        <v>101</v>
      </c>
      <c r="C1913" s="24" t="s">
        <v>108</v>
      </c>
      <c r="D1913" s="24">
        <v>2017</v>
      </c>
      <c r="E1913" s="24" t="s">
        <v>102</v>
      </c>
      <c r="F1913">
        <f>IF(AND(A1913="PSA Testing", E1913= "Utilization Rate (per 100,000 patients)"),
SUMIFS(PSA!$D:$D,PSA!$A:$A,C1913,PSA!$G:$G,D1913),
IF(AND(A1913="Colorectal Cancer Screening", E1913="Utilization Rate (per 100,000 patients)"),
SUMIFS(COL!$D:$D,COL!$A:$A,C1913,COL!$G:$G, D1913),
IF(AND(A1913="Cervical Cancer Screening", E1913="Utilization Rate (per 100,000 patients)"),
SUMIFS(CERV!$D:$D,CERV!$A:$A,C1913,CERV!$G:$G,D1913),
IF(AND(A1913="Cancer Screening for CKD patients", E1913="Utilization Rate (per 100,000 patients)"),
SUMIFS(CANSCRN!$D:$D,CANSCRN!$A:$A,C1913,CANSCRN!$G:$G,D1913),
IF(AND(A1913="PSA Testing", E1913="Cost per service ($USD)"),
SUMIFS(PSA!$E:$E,PSA!$A:$A,C1913,PSA!$G:$G,D1913),
IF(AND(A1913="Colorectal Cancer Screening", E1913="Cost per service ($USD)"),
SUMIFS(COL!$E:$E,COL!$A:$A,C1913,COL!$G:$G,D1913),
IF(AND(A1913="Cervical Cancer Screening", E1913="Cost per service ($USD)"),
SUMIFS(CERV!$E:$E,CERV!$A:$A,C1913,CERV!$G:$G,D1913),
IF(AND(A1913="Cancer Screening for CKD patients", E1913="Cost per service ($USD)"),
SUMIFS(CANSCRN!$E:$E,CANSCRN!$A:$A,C1913,CANSCRN!$G:$G,D1913),
IF(AND(A1913="PSA Testing", E1913="Total Expenditure ($USD per 100,000 patients)"),
SUMIFS(PSA!$F:$F,PSA!$A:$A,C1913,PSA!$G:$G,D1913),
IF(AND(A1913="Colorectal Cancer Screening", E1913="Total Expenditure ($USD per 100,000 patients)"),
SUMIFS(COL!$F:$F,COL!$A:$A,C1913,COL!$G:$G,D1913),
IF(AND(A1913="Cervical Cancer Screening", E1913="Total Expenditure ($USD per 100,000 patients)"),
SUMIFS(CERV!$F:$F,CERV!$A:$A,C1913,CERV!$G:$G,D1913),
SUMIFS(CANSCRN!$F:$F,CANSCRN!$A:$A,C1913,CANSCRN!$G:$G,D1913))))))))))))</f>
        <v>0</v>
      </c>
    </row>
    <row r="1914" spans="1:6" x14ac:dyDescent="0.2">
      <c r="A1914" s="24" t="s">
        <v>107</v>
      </c>
      <c r="B1914" s="24" t="s">
        <v>101</v>
      </c>
      <c r="C1914" s="24" t="s">
        <v>108</v>
      </c>
      <c r="D1914" s="24">
        <v>2018</v>
      </c>
      <c r="E1914" s="24" t="s">
        <v>102</v>
      </c>
      <c r="F1914">
        <f>IF(AND(A1914="PSA Testing", E1914= "Utilization Rate (per 100,000 patients)"),
SUMIFS(PSA!$D:$D,PSA!$A:$A,C1914,PSA!$G:$G,D1914),
IF(AND(A1914="Colorectal Cancer Screening", E1914="Utilization Rate (per 100,000 patients)"),
SUMIFS(COL!$D:$D,COL!$A:$A,C1914,COL!$G:$G, D1914),
IF(AND(A1914="Cervical Cancer Screening", E1914="Utilization Rate (per 100,000 patients)"),
SUMIFS(CERV!$D:$D,CERV!$A:$A,C1914,CERV!$G:$G,D1914),
IF(AND(A1914="Cancer Screening for CKD patients", E1914="Utilization Rate (per 100,000 patients)"),
SUMIFS(CANSCRN!$D:$D,CANSCRN!$A:$A,C1914,CANSCRN!$G:$G,D1914),
IF(AND(A1914="PSA Testing", E1914="Cost per service ($USD)"),
SUMIFS(PSA!$E:$E,PSA!$A:$A,C1914,PSA!$G:$G,D1914),
IF(AND(A1914="Colorectal Cancer Screening", E1914="Cost per service ($USD)"),
SUMIFS(COL!$E:$E,COL!$A:$A,C1914,COL!$G:$G,D1914),
IF(AND(A1914="Cervical Cancer Screening", E1914="Cost per service ($USD)"),
SUMIFS(CERV!$E:$E,CERV!$A:$A,C1914,CERV!$G:$G,D1914),
IF(AND(A1914="Cancer Screening for CKD patients", E1914="Cost per service ($USD)"),
SUMIFS(CANSCRN!$E:$E,CANSCRN!$A:$A,C1914,CANSCRN!$G:$G,D1914),
IF(AND(A1914="PSA Testing", E1914="Total Expenditure ($USD per 100,000 patients)"),
SUMIFS(PSA!$F:$F,PSA!$A:$A,C1914,PSA!$G:$G,D1914),
IF(AND(A1914="Colorectal Cancer Screening", E1914="Total Expenditure ($USD per 100,000 patients)"),
SUMIFS(COL!$F:$F,COL!$A:$A,C1914,COL!$G:$G,D1914),
IF(AND(A1914="Cervical Cancer Screening", E1914="Total Expenditure ($USD per 100,000 patients)"),
SUMIFS(CERV!$F:$F,CERV!$A:$A,C1914,CERV!$G:$G,D1914),
SUMIFS(CANSCRN!$F:$F,CANSCRN!$A:$A,C1914,CANSCRN!$G:$G,D1914))))))))))))</f>
        <v>0</v>
      </c>
    </row>
    <row r="1915" spans="1:6" x14ac:dyDescent="0.2">
      <c r="A1915" s="24" t="s">
        <v>107</v>
      </c>
      <c r="B1915" s="24" t="s">
        <v>101</v>
      </c>
      <c r="C1915" s="24" t="s">
        <v>108</v>
      </c>
      <c r="D1915" s="24">
        <v>2019</v>
      </c>
      <c r="E1915" s="24" t="s">
        <v>102</v>
      </c>
      <c r="F1915">
        <f>IF(AND(A1915="PSA Testing", E1915= "Utilization Rate (per 100,000 patients)"),
SUMIFS(PSA!$D:$D,PSA!$A:$A,C1915,PSA!$G:$G,D1915),
IF(AND(A1915="Colorectal Cancer Screening", E1915="Utilization Rate (per 100,000 patients)"),
SUMIFS(COL!$D:$D,COL!$A:$A,C1915,COL!$G:$G, D1915),
IF(AND(A1915="Cervical Cancer Screening", E1915="Utilization Rate (per 100,000 patients)"),
SUMIFS(CERV!$D:$D,CERV!$A:$A,C1915,CERV!$G:$G,D1915),
IF(AND(A1915="Cancer Screening for CKD patients", E1915="Utilization Rate (per 100,000 patients)"),
SUMIFS(CANSCRN!$D:$D,CANSCRN!$A:$A,C1915,CANSCRN!$G:$G,D1915),
IF(AND(A1915="PSA Testing", E1915="Cost per service ($USD)"),
SUMIFS(PSA!$E:$E,PSA!$A:$A,C1915,PSA!$G:$G,D1915),
IF(AND(A1915="Colorectal Cancer Screening", E1915="Cost per service ($USD)"),
SUMIFS(COL!$E:$E,COL!$A:$A,C1915,COL!$G:$G,D1915),
IF(AND(A1915="Cervical Cancer Screening", E1915="Cost per service ($USD)"),
SUMIFS(CERV!$E:$E,CERV!$A:$A,C1915,CERV!$G:$G,D1915),
IF(AND(A1915="Cancer Screening for CKD patients", E1915="Cost per service ($USD)"),
SUMIFS(CANSCRN!$E:$E,CANSCRN!$A:$A,C1915,CANSCRN!$G:$G,D1915),
IF(AND(A1915="PSA Testing", E1915="Total Expenditure ($USD per 100,000 patients)"),
SUMIFS(PSA!$F:$F,PSA!$A:$A,C1915,PSA!$G:$G,D1915),
IF(AND(A1915="Colorectal Cancer Screening", E1915="Total Expenditure ($USD per 100,000 patients)"),
SUMIFS(COL!$F:$F,COL!$A:$A,C1915,COL!$G:$G,D1915),
IF(AND(A1915="Cervical Cancer Screening", E1915="Total Expenditure ($USD per 100,000 patients)"),
SUMIFS(CERV!$F:$F,CERV!$A:$A,C1915,CERV!$G:$G,D1915),
SUMIFS(CANSCRN!$F:$F,CANSCRN!$A:$A,C1915,CANSCRN!$G:$G,D1915))))))))))))</f>
        <v>0</v>
      </c>
    </row>
    <row r="1916" spans="1:6" x14ac:dyDescent="0.2">
      <c r="A1916" s="24" t="s">
        <v>107</v>
      </c>
      <c r="B1916" s="24" t="s">
        <v>101</v>
      </c>
      <c r="C1916" s="24" t="s">
        <v>50</v>
      </c>
      <c r="D1916" s="24">
        <v>2009</v>
      </c>
      <c r="E1916" s="24" t="s">
        <v>102</v>
      </c>
      <c r="F1916">
        <f>IF(AND(A1916="PSA Testing", E1916= "Utilization Rate (per 100,000 patients)"),
SUMIFS(PSA!$D:$D,PSA!$A:$A,C1916,PSA!$G:$G,D1916),
IF(AND(A1916="Colorectal Cancer Screening", E1916="Utilization Rate (per 100,000 patients)"),
SUMIFS(COL!$D:$D,COL!$A:$A,C1916,COL!$G:$G, D1916),
IF(AND(A1916="Cervical Cancer Screening", E1916="Utilization Rate (per 100,000 patients)"),
SUMIFS(CERV!$D:$D,CERV!$A:$A,C1916,CERV!$G:$G,D1916),
IF(AND(A1916="Cancer Screening for CKD patients", E1916="Utilization Rate (per 100,000 patients)"),
SUMIFS(CANSCRN!$D:$D,CANSCRN!$A:$A,C1916,CANSCRN!$G:$G,D1916),
IF(AND(A1916="PSA Testing", E1916="Cost per service ($USD)"),
SUMIFS(PSA!$E:$E,PSA!$A:$A,C1916,PSA!$G:$G,D1916),
IF(AND(A1916="Colorectal Cancer Screening", E1916="Cost per service ($USD)"),
SUMIFS(COL!$E:$E,COL!$A:$A,C1916,COL!$G:$G,D1916),
IF(AND(A1916="Cervical Cancer Screening", E1916="Cost per service ($USD)"),
SUMIFS(CERV!$E:$E,CERV!$A:$A,C1916,CERV!$G:$G,D1916),
IF(AND(A1916="Cancer Screening for CKD patients", E1916="Cost per service ($USD)"),
SUMIFS(CANSCRN!$E:$E,CANSCRN!$A:$A,C1916,CANSCRN!$G:$G,D1916),
IF(AND(A1916="PSA Testing", E1916="Total Expenditure ($USD per 100,000 patients)"),
SUMIFS(PSA!$F:$F,PSA!$A:$A,C1916,PSA!$G:$G,D1916),
IF(AND(A1916="Colorectal Cancer Screening", E1916="Total Expenditure ($USD per 100,000 patients)"),
SUMIFS(COL!$F:$F,COL!$A:$A,C1916,COL!$G:$G,D1916),
IF(AND(A1916="Cervical Cancer Screening", E1916="Total Expenditure ($USD per 100,000 patients)"),
SUMIFS(CERV!$F:$F,CERV!$A:$A,C1916,CERV!$G:$G,D1916),
SUMIFS(CANSCRN!$F:$F,CANSCRN!$A:$A,C1916,CANSCRN!$G:$G,D1916))))))))))))</f>
        <v>35946.745562130178</v>
      </c>
    </row>
    <row r="1917" spans="1:6" x14ac:dyDescent="0.2">
      <c r="A1917" s="24" t="s">
        <v>107</v>
      </c>
      <c r="B1917" s="24" t="s">
        <v>101</v>
      </c>
      <c r="C1917" s="24" t="s">
        <v>50</v>
      </c>
      <c r="D1917" s="24">
        <v>2010</v>
      </c>
      <c r="E1917" s="24" t="s">
        <v>102</v>
      </c>
      <c r="F1917">
        <f>IF(AND(A1917="PSA Testing", E1917= "Utilization Rate (per 100,000 patients)"),
SUMIFS(PSA!$D:$D,PSA!$A:$A,C1917,PSA!$G:$G,D1917),
IF(AND(A1917="Colorectal Cancer Screening", E1917="Utilization Rate (per 100,000 patients)"),
SUMIFS(COL!$D:$D,COL!$A:$A,C1917,COL!$G:$G, D1917),
IF(AND(A1917="Cervical Cancer Screening", E1917="Utilization Rate (per 100,000 patients)"),
SUMIFS(CERV!$D:$D,CERV!$A:$A,C1917,CERV!$G:$G,D1917),
IF(AND(A1917="Cancer Screening for CKD patients", E1917="Utilization Rate (per 100,000 patients)"),
SUMIFS(CANSCRN!$D:$D,CANSCRN!$A:$A,C1917,CANSCRN!$G:$G,D1917),
IF(AND(A1917="PSA Testing", E1917="Cost per service ($USD)"),
SUMIFS(PSA!$E:$E,PSA!$A:$A,C1917,PSA!$G:$G,D1917),
IF(AND(A1917="Colorectal Cancer Screening", E1917="Cost per service ($USD)"),
SUMIFS(COL!$E:$E,COL!$A:$A,C1917,COL!$G:$G,D1917),
IF(AND(A1917="Cervical Cancer Screening", E1917="Cost per service ($USD)"),
SUMIFS(CERV!$E:$E,CERV!$A:$A,C1917,CERV!$G:$G,D1917),
IF(AND(A1917="Cancer Screening for CKD patients", E1917="Cost per service ($USD)"),
SUMIFS(CANSCRN!$E:$E,CANSCRN!$A:$A,C1917,CANSCRN!$G:$G,D1917),
IF(AND(A1917="PSA Testing", E1917="Total Expenditure ($USD per 100,000 patients)"),
SUMIFS(PSA!$F:$F,PSA!$A:$A,C1917,PSA!$G:$G,D1917),
IF(AND(A1917="Colorectal Cancer Screening", E1917="Total Expenditure ($USD per 100,000 patients)"),
SUMIFS(COL!$F:$F,COL!$A:$A,C1917,COL!$G:$G,D1917),
IF(AND(A1917="Cervical Cancer Screening", E1917="Total Expenditure ($USD per 100,000 patients)"),
SUMIFS(CERV!$F:$F,CERV!$A:$A,C1917,CERV!$G:$G,D1917),
SUMIFS(CANSCRN!$F:$F,CANSCRN!$A:$A,C1917,CANSCRN!$G:$G,D1917))))))))))))</f>
        <v>33794.162826420892</v>
      </c>
    </row>
    <row r="1918" spans="1:6" x14ac:dyDescent="0.2">
      <c r="A1918" s="24" t="s">
        <v>107</v>
      </c>
      <c r="B1918" s="24" t="s">
        <v>101</v>
      </c>
      <c r="C1918" s="24" t="s">
        <v>50</v>
      </c>
      <c r="D1918" s="24">
        <v>2011</v>
      </c>
      <c r="E1918" s="24" t="s">
        <v>102</v>
      </c>
      <c r="F1918">
        <f>IF(AND(A1918="PSA Testing", E1918= "Utilization Rate (per 100,000 patients)"),
SUMIFS(PSA!$D:$D,PSA!$A:$A,C1918,PSA!$G:$G,D1918),
IF(AND(A1918="Colorectal Cancer Screening", E1918="Utilization Rate (per 100,000 patients)"),
SUMIFS(COL!$D:$D,COL!$A:$A,C1918,COL!$G:$G, D1918),
IF(AND(A1918="Cervical Cancer Screening", E1918="Utilization Rate (per 100,000 patients)"),
SUMIFS(CERV!$D:$D,CERV!$A:$A,C1918,CERV!$G:$G,D1918),
IF(AND(A1918="Cancer Screening for CKD patients", E1918="Utilization Rate (per 100,000 patients)"),
SUMIFS(CANSCRN!$D:$D,CANSCRN!$A:$A,C1918,CANSCRN!$G:$G,D1918),
IF(AND(A1918="PSA Testing", E1918="Cost per service ($USD)"),
SUMIFS(PSA!$E:$E,PSA!$A:$A,C1918,PSA!$G:$G,D1918),
IF(AND(A1918="Colorectal Cancer Screening", E1918="Cost per service ($USD)"),
SUMIFS(COL!$E:$E,COL!$A:$A,C1918,COL!$G:$G,D1918),
IF(AND(A1918="Cervical Cancer Screening", E1918="Cost per service ($USD)"),
SUMIFS(CERV!$E:$E,CERV!$A:$A,C1918,CERV!$G:$G,D1918),
IF(AND(A1918="Cancer Screening for CKD patients", E1918="Cost per service ($USD)"),
SUMIFS(CANSCRN!$E:$E,CANSCRN!$A:$A,C1918,CANSCRN!$G:$G,D1918),
IF(AND(A1918="PSA Testing", E1918="Total Expenditure ($USD per 100,000 patients)"),
SUMIFS(PSA!$F:$F,PSA!$A:$A,C1918,PSA!$G:$G,D1918),
IF(AND(A1918="Colorectal Cancer Screening", E1918="Total Expenditure ($USD per 100,000 patients)"),
SUMIFS(COL!$F:$F,COL!$A:$A,C1918,COL!$G:$G,D1918),
IF(AND(A1918="Cervical Cancer Screening", E1918="Total Expenditure ($USD per 100,000 patients)"),
SUMIFS(CERV!$F:$F,CERV!$A:$A,C1918,CERV!$G:$G,D1918),
SUMIFS(CANSCRN!$F:$F,CANSCRN!$A:$A,C1918,CANSCRN!$G:$G,D1918))))))))))))</f>
        <v>29531.249999999996</v>
      </c>
    </row>
    <row r="1919" spans="1:6" x14ac:dyDescent="0.2">
      <c r="A1919" s="24" t="s">
        <v>107</v>
      </c>
      <c r="B1919" s="24" t="s">
        <v>101</v>
      </c>
      <c r="C1919" s="24" t="s">
        <v>50</v>
      </c>
      <c r="D1919" s="24">
        <v>2012</v>
      </c>
      <c r="E1919" s="24" t="s">
        <v>102</v>
      </c>
      <c r="F1919">
        <f>IF(AND(A1919="PSA Testing", E1919= "Utilization Rate (per 100,000 patients)"),
SUMIFS(PSA!$D:$D,PSA!$A:$A,C1919,PSA!$G:$G,D1919),
IF(AND(A1919="Colorectal Cancer Screening", E1919="Utilization Rate (per 100,000 patients)"),
SUMIFS(COL!$D:$D,COL!$A:$A,C1919,COL!$G:$G, D1919),
IF(AND(A1919="Cervical Cancer Screening", E1919="Utilization Rate (per 100,000 patients)"),
SUMIFS(CERV!$D:$D,CERV!$A:$A,C1919,CERV!$G:$G,D1919),
IF(AND(A1919="Cancer Screening for CKD patients", E1919="Utilization Rate (per 100,000 patients)"),
SUMIFS(CANSCRN!$D:$D,CANSCRN!$A:$A,C1919,CANSCRN!$G:$G,D1919),
IF(AND(A1919="PSA Testing", E1919="Cost per service ($USD)"),
SUMIFS(PSA!$E:$E,PSA!$A:$A,C1919,PSA!$G:$G,D1919),
IF(AND(A1919="Colorectal Cancer Screening", E1919="Cost per service ($USD)"),
SUMIFS(COL!$E:$E,COL!$A:$A,C1919,COL!$G:$G,D1919),
IF(AND(A1919="Cervical Cancer Screening", E1919="Cost per service ($USD)"),
SUMIFS(CERV!$E:$E,CERV!$A:$A,C1919,CERV!$G:$G,D1919),
IF(AND(A1919="Cancer Screening for CKD patients", E1919="Cost per service ($USD)"),
SUMIFS(CANSCRN!$E:$E,CANSCRN!$A:$A,C1919,CANSCRN!$G:$G,D1919),
IF(AND(A1919="PSA Testing", E1919="Total Expenditure ($USD per 100,000 patients)"),
SUMIFS(PSA!$F:$F,PSA!$A:$A,C1919,PSA!$G:$G,D1919),
IF(AND(A1919="Colorectal Cancer Screening", E1919="Total Expenditure ($USD per 100,000 patients)"),
SUMIFS(COL!$F:$F,COL!$A:$A,C1919,COL!$G:$G,D1919),
IF(AND(A1919="Cervical Cancer Screening", E1919="Total Expenditure ($USD per 100,000 patients)"),
SUMIFS(CERV!$F:$F,CERV!$A:$A,C1919,CERV!$G:$G,D1919),
SUMIFS(CANSCRN!$F:$F,CANSCRN!$A:$A,C1919,CANSCRN!$G:$G,D1919))))))))))))</f>
        <v>31757.754800590843</v>
      </c>
    </row>
    <row r="1920" spans="1:6" x14ac:dyDescent="0.2">
      <c r="A1920" s="24" t="s">
        <v>107</v>
      </c>
      <c r="B1920" s="24" t="s">
        <v>101</v>
      </c>
      <c r="C1920" s="24" t="s">
        <v>50</v>
      </c>
      <c r="D1920" s="24">
        <v>2013</v>
      </c>
      <c r="E1920" s="24" t="s">
        <v>102</v>
      </c>
      <c r="F1920">
        <f>IF(AND(A1920="PSA Testing", E1920= "Utilization Rate (per 100,000 patients)"),
SUMIFS(PSA!$D:$D,PSA!$A:$A,C1920,PSA!$G:$G,D1920),
IF(AND(A1920="Colorectal Cancer Screening", E1920="Utilization Rate (per 100,000 patients)"),
SUMIFS(COL!$D:$D,COL!$A:$A,C1920,COL!$G:$G, D1920),
IF(AND(A1920="Cervical Cancer Screening", E1920="Utilization Rate (per 100,000 patients)"),
SUMIFS(CERV!$D:$D,CERV!$A:$A,C1920,CERV!$G:$G,D1920),
IF(AND(A1920="Cancer Screening for CKD patients", E1920="Utilization Rate (per 100,000 patients)"),
SUMIFS(CANSCRN!$D:$D,CANSCRN!$A:$A,C1920,CANSCRN!$G:$G,D1920),
IF(AND(A1920="PSA Testing", E1920="Cost per service ($USD)"),
SUMIFS(PSA!$E:$E,PSA!$A:$A,C1920,PSA!$G:$G,D1920),
IF(AND(A1920="Colorectal Cancer Screening", E1920="Cost per service ($USD)"),
SUMIFS(COL!$E:$E,COL!$A:$A,C1920,COL!$G:$G,D1920),
IF(AND(A1920="Cervical Cancer Screening", E1920="Cost per service ($USD)"),
SUMIFS(CERV!$E:$E,CERV!$A:$A,C1920,CERV!$G:$G,D1920),
IF(AND(A1920="Cancer Screening for CKD patients", E1920="Cost per service ($USD)"),
SUMIFS(CANSCRN!$E:$E,CANSCRN!$A:$A,C1920,CANSCRN!$G:$G,D1920),
IF(AND(A1920="PSA Testing", E1920="Total Expenditure ($USD per 100,000 patients)"),
SUMIFS(PSA!$F:$F,PSA!$A:$A,C1920,PSA!$G:$G,D1920),
IF(AND(A1920="Colorectal Cancer Screening", E1920="Total Expenditure ($USD per 100,000 patients)"),
SUMIFS(COL!$F:$F,COL!$A:$A,C1920,COL!$G:$G,D1920),
IF(AND(A1920="Cervical Cancer Screening", E1920="Total Expenditure ($USD per 100,000 patients)"),
SUMIFS(CERV!$F:$F,CERV!$A:$A,C1920,CERV!$G:$G,D1920),
SUMIFS(CANSCRN!$F:$F,CANSCRN!$A:$A,C1920,CANSCRN!$G:$G,D1920))))))))))))</f>
        <v>33356.401384083045</v>
      </c>
    </row>
    <row r="1921" spans="1:6" x14ac:dyDescent="0.2">
      <c r="A1921" s="24" t="s">
        <v>107</v>
      </c>
      <c r="B1921" s="24" t="s">
        <v>101</v>
      </c>
      <c r="C1921" s="24" t="s">
        <v>50</v>
      </c>
      <c r="D1921" s="24">
        <v>2014</v>
      </c>
      <c r="E1921" s="24" t="s">
        <v>102</v>
      </c>
      <c r="F1921">
        <f>IF(AND(A1921="PSA Testing", E1921= "Utilization Rate (per 100,000 patients)"),
SUMIFS(PSA!$D:$D,PSA!$A:$A,C1921,PSA!$G:$G,D1921),
IF(AND(A1921="Colorectal Cancer Screening", E1921="Utilization Rate (per 100,000 patients)"),
SUMIFS(COL!$D:$D,COL!$A:$A,C1921,COL!$G:$G, D1921),
IF(AND(A1921="Cervical Cancer Screening", E1921="Utilization Rate (per 100,000 patients)"),
SUMIFS(CERV!$D:$D,CERV!$A:$A,C1921,CERV!$G:$G,D1921),
IF(AND(A1921="Cancer Screening for CKD patients", E1921="Utilization Rate (per 100,000 patients)"),
SUMIFS(CANSCRN!$D:$D,CANSCRN!$A:$A,C1921,CANSCRN!$G:$G,D1921),
IF(AND(A1921="PSA Testing", E1921="Cost per service ($USD)"),
SUMIFS(PSA!$E:$E,PSA!$A:$A,C1921,PSA!$G:$G,D1921),
IF(AND(A1921="Colorectal Cancer Screening", E1921="Cost per service ($USD)"),
SUMIFS(COL!$E:$E,COL!$A:$A,C1921,COL!$G:$G,D1921),
IF(AND(A1921="Cervical Cancer Screening", E1921="Cost per service ($USD)"),
SUMIFS(CERV!$E:$E,CERV!$A:$A,C1921,CERV!$G:$G,D1921),
IF(AND(A1921="Cancer Screening for CKD patients", E1921="Cost per service ($USD)"),
SUMIFS(CANSCRN!$E:$E,CANSCRN!$A:$A,C1921,CANSCRN!$G:$G,D1921),
IF(AND(A1921="PSA Testing", E1921="Total Expenditure ($USD per 100,000 patients)"),
SUMIFS(PSA!$F:$F,PSA!$A:$A,C1921,PSA!$G:$G,D1921),
IF(AND(A1921="Colorectal Cancer Screening", E1921="Total Expenditure ($USD per 100,000 patients)"),
SUMIFS(COL!$F:$F,COL!$A:$A,C1921,COL!$G:$G,D1921),
IF(AND(A1921="Cervical Cancer Screening", E1921="Total Expenditure ($USD per 100,000 patients)"),
SUMIFS(CERV!$F:$F,CERV!$A:$A,C1921,CERV!$G:$G,D1921),
SUMIFS(CANSCRN!$F:$F,CANSCRN!$A:$A,C1921,CANSCRN!$G:$G,D1921))))))))))))</f>
        <v>31047.865459249675</v>
      </c>
    </row>
    <row r="1922" spans="1:6" x14ac:dyDescent="0.2">
      <c r="A1922" s="24" t="s">
        <v>107</v>
      </c>
      <c r="B1922" s="24" t="s">
        <v>101</v>
      </c>
      <c r="C1922" s="24" t="s">
        <v>50</v>
      </c>
      <c r="D1922" s="24">
        <v>2015</v>
      </c>
      <c r="E1922" s="24" t="s">
        <v>102</v>
      </c>
      <c r="F1922">
        <f>IF(AND(A1922="PSA Testing", E1922= "Utilization Rate (per 100,000 patients)"),
SUMIFS(PSA!$D:$D,PSA!$A:$A,C1922,PSA!$G:$G,D1922),
IF(AND(A1922="Colorectal Cancer Screening", E1922="Utilization Rate (per 100,000 patients)"),
SUMIFS(COL!$D:$D,COL!$A:$A,C1922,COL!$G:$G, D1922),
IF(AND(A1922="Cervical Cancer Screening", E1922="Utilization Rate (per 100,000 patients)"),
SUMIFS(CERV!$D:$D,CERV!$A:$A,C1922,CERV!$G:$G,D1922),
IF(AND(A1922="Cancer Screening for CKD patients", E1922="Utilization Rate (per 100,000 patients)"),
SUMIFS(CANSCRN!$D:$D,CANSCRN!$A:$A,C1922,CANSCRN!$G:$G,D1922),
IF(AND(A1922="PSA Testing", E1922="Cost per service ($USD)"),
SUMIFS(PSA!$E:$E,PSA!$A:$A,C1922,PSA!$G:$G,D1922),
IF(AND(A1922="Colorectal Cancer Screening", E1922="Cost per service ($USD)"),
SUMIFS(COL!$E:$E,COL!$A:$A,C1922,COL!$G:$G,D1922),
IF(AND(A1922="Cervical Cancer Screening", E1922="Cost per service ($USD)"),
SUMIFS(CERV!$E:$E,CERV!$A:$A,C1922,CERV!$G:$G,D1922),
IF(AND(A1922="Cancer Screening for CKD patients", E1922="Cost per service ($USD)"),
SUMIFS(CANSCRN!$E:$E,CANSCRN!$A:$A,C1922,CANSCRN!$G:$G,D1922),
IF(AND(A1922="PSA Testing", E1922="Total Expenditure ($USD per 100,000 patients)"),
SUMIFS(PSA!$F:$F,PSA!$A:$A,C1922,PSA!$G:$G,D1922),
IF(AND(A1922="Colorectal Cancer Screening", E1922="Total Expenditure ($USD per 100,000 patients)"),
SUMIFS(COL!$F:$F,COL!$A:$A,C1922,COL!$G:$G,D1922),
IF(AND(A1922="Cervical Cancer Screening", E1922="Total Expenditure ($USD per 100,000 patients)"),
SUMIFS(CERV!$F:$F,CERV!$A:$A,C1922,CERV!$G:$G,D1922),
SUMIFS(CANSCRN!$F:$F,CANSCRN!$A:$A,C1922,CANSCRN!$G:$G,D1922))))))))))))</f>
        <v>31297.709923664126</v>
      </c>
    </row>
    <row r="1923" spans="1:6" x14ac:dyDescent="0.2">
      <c r="A1923" s="24" t="s">
        <v>107</v>
      </c>
      <c r="B1923" s="24" t="s">
        <v>101</v>
      </c>
      <c r="C1923" s="24" t="s">
        <v>50</v>
      </c>
      <c r="D1923" s="24">
        <v>2016</v>
      </c>
      <c r="E1923" s="24" t="s">
        <v>102</v>
      </c>
      <c r="F1923">
        <f>IF(AND(A1923="PSA Testing", E1923= "Utilization Rate (per 100,000 patients)"),
SUMIFS(PSA!$D:$D,PSA!$A:$A,C1923,PSA!$G:$G,D1923),
IF(AND(A1923="Colorectal Cancer Screening", E1923="Utilization Rate (per 100,000 patients)"),
SUMIFS(COL!$D:$D,COL!$A:$A,C1923,COL!$G:$G, D1923),
IF(AND(A1923="Cervical Cancer Screening", E1923="Utilization Rate (per 100,000 patients)"),
SUMIFS(CERV!$D:$D,CERV!$A:$A,C1923,CERV!$G:$G,D1923),
IF(AND(A1923="Cancer Screening for CKD patients", E1923="Utilization Rate (per 100,000 patients)"),
SUMIFS(CANSCRN!$D:$D,CANSCRN!$A:$A,C1923,CANSCRN!$G:$G,D1923),
IF(AND(A1923="PSA Testing", E1923="Cost per service ($USD)"),
SUMIFS(PSA!$E:$E,PSA!$A:$A,C1923,PSA!$G:$G,D1923),
IF(AND(A1923="Colorectal Cancer Screening", E1923="Cost per service ($USD)"),
SUMIFS(COL!$E:$E,COL!$A:$A,C1923,COL!$G:$G,D1923),
IF(AND(A1923="Cervical Cancer Screening", E1923="Cost per service ($USD)"),
SUMIFS(CERV!$E:$E,CERV!$A:$A,C1923,CERV!$G:$G,D1923),
IF(AND(A1923="Cancer Screening for CKD patients", E1923="Cost per service ($USD)"),
SUMIFS(CANSCRN!$E:$E,CANSCRN!$A:$A,C1923,CANSCRN!$G:$G,D1923),
IF(AND(A1923="PSA Testing", E1923="Total Expenditure ($USD per 100,000 patients)"),
SUMIFS(PSA!$F:$F,PSA!$A:$A,C1923,PSA!$G:$G,D1923),
IF(AND(A1923="Colorectal Cancer Screening", E1923="Total Expenditure ($USD per 100,000 patients)"),
SUMIFS(COL!$F:$F,COL!$A:$A,C1923,COL!$G:$G,D1923),
IF(AND(A1923="Cervical Cancer Screening", E1923="Total Expenditure ($USD per 100,000 patients)"),
SUMIFS(CERV!$F:$F,CERV!$A:$A,C1923,CERV!$G:$G,D1923),
SUMIFS(CANSCRN!$F:$F,CANSCRN!$A:$A,C1923,CANSCRN!$G:$G,D1923))))))))))))</f>
        <v>31645.569620253165</v>
      </c>
    </row>
    <row r="1924" spans="1:6" x14ac:dyDescent="0.2">
      <c r="A1924" s="24" t="s">
        <v>107</v>
      </c>
      <c r="B1924" s="24" t="s">
        <v>101</v>
      </c>
      <c r="C1924" s="24" t="s">
        <v>50</v>
      </c>
      <c r="D1924" s="24">
        <v>2017</v>
      </c>
      <c r="E1924" s="24" t="s">
        <v>102</v>
      </c>
      <c r="F1924">
        <f>IF(AND(A1924="PSA Testing", E1924= "Utilization Rate (per 100,000 patients)"),
SUMIFS(PSA!$D:$D,PSA!$A:$A,C1924,PSA!$G:$G,D1924),
IF(AND(A1924="Colorectal Cancer Screening", E1924="Utilization Rate (per 100,000 patients)"),
SUMIFS(COL!$D:$D,COL!$A:$A,C1924,COL!$G:$G, D1924),
IF(AND(A1924="Cervical Cancer Screening", E1924="Utilization Rate (per 100,000 patients)"),
SUMIFS(CERV!$D:$D,CERV!$A:$A,C1924,CERV!$G:$G,D1924),
IF(AND(A1924="Cancer Screening for CKD patients", E1924="Utilization Rate (per 100,000 patients)"),
SUMIFS(CANSCRN!$D:$D,CANSCRN!$A:$A,C1924,CANSCRN!$G:$G,D1924),
IF(AND(A1924="PSA Testing", E1924="Cost per service ($USD)"),
SUMIFS(PSA!$E:$E,PSA!$A:$A,C1924,PSA!$G:$G,D1924),
IF(AND(A1924="Colorectal Cancer Screening", E1924="Cost per service ($USD)"),
SUMIFS(COL!$E:$E,COL!$A:$A,C1924,COL!$G:$G,D1924),
IF(AND(A1924="Cervical Cancer Screening", E1924="Cost per service ($USD)"),
SUMIFS(CERV!$E:$E,CERV!$A:$A,C1924,CERV!$G:$G,D1924),
IF(AND(A1924="Cancer Screening for CKD patients", E1924="Cost per service ($USD)"),
SUMIFS(CANSCRN!$E:$E,CANSCRN!$A:$A,C1924,CANSCRN!$G:$G,D1924),
IF(AND(A1924="PSA Testing", E1924="Total Expenditure ($USD per 100,000 patients)"),
SUMIFS(PSA!$F:$F,PSA!$A:$A,C1924,PSA!$G:$G,D1924),
IF(AND(A1924="Colorectal Cancer Screening", E1924="Total Expenditure ($USD per 100,000 patients)"),
SUMIFS(COL!$F:$F,COL!$A:$A,C1924,COL!$G:$G,D1924),
IF(AND(A1924="Cervical Cancer Screening", E1924="Total Expenditure ($USD per 100,000 patients)"),
SUMIFS(CERV!$F:$F,CERV!$A:$A,C1924,CERV!$G:$G,D1924),
SUMIFS(CANSCRN!$F:$F,CANSCRN!$A:$A,C1924,CANSCRN!$G:$G,D1924))))))))))))</f>
        <v>29770.992366412214</v>
      </c>
    </row>
    <row r="1925" spans="1:6" x14ac:dyDescent="0.2">
      <c r="A1925" s="24" t="s">
        <v>107</v>
      </c>
      <c r="B1925" s="24" t="s">
        <v>101</v>
      </c>
      <c r="C1925" s="24" t="s">
        <v>50</v>
      </c>
      <c r="D1925" s="24">
        <v>2018</v>
      </c>
      <c r="E1925" s="24" t="s">
        <v>102</v>
      </c>
      <c r="F1925">
        <f>IF(AND(A1925="PSA Testing", E1925= "Utilization Rate (per 100,000 patients)"),
SUMIFS(PSA!$D:$D,PSA!$A:$A,C1925,PSA!$G:$G,D1925),
IF(AND(A1925="Colorectal Cancer Screening", E1925="Utilization Rate (per 100,000 patients)"),
SUMIFS(COL!$D:$D,COL!$A:$A,C1925,COL!$G:$G, D1925),
IF(AND(A1925="Cervical Cancer Screening", E1925="Utilization Rate (per 100,000 patients)"),
SUMIFS(CERV!$D:$D,CERV!$A:$A,C1925,CERV!$G:$G,D1925),
IF(AND(A1925="Cancer Screening for CKD patients", E1925="Utilization Rate (per 100,000 patients)"),
SUMIFS(CANSCRN!$D:$D,CANSCRN!$A:$A,C1925,CANSCRN!$G:$G,D1925),
IF(AND(A1925="PSA Testing", E1925="Cost per service ($USD)"),
SUMIFS(PSA!$E:$E,PSA!$A:$A,C1925,PSA!$G:$G,D1925),
IF(AND(A1925="Colorectal Cancer Screening", E1925="Cost per service ($USD)"),
SUMIFS(COL!$E:$E,COL!$A:$A,C1925,COL!$G:$G,D1925),
IF(AND(A1925="Cervical Cancer Screening", E1925="Cost per service ($USD)"),
SUMIFS(CERV!$E:$E,CERV!$A:$A,C1925,CERV!$G:$G,D1925),
IF(AND(A1925="Cancer Screening for CKD patients", E1925="Cost per service ($USD)"),
SUMIFS(CANSCRN!$E:$E,CANSCRN!$A:$A,C1925,CANSCRN!$G:$G,D1925),
IF(AND(A1925="PSA Testing", E1925="Total Expenditure ($USD per 100,000 patients)"),
SUMIFS(PSA!$F:$F,PSA!$A:$A,C1925,PSA!$G:$G,D1925),
IF(AND(A1925="Colorectal Cancer Screening", E1925="Total Expenditure ($USD per 100,000 patients)"),
SUMIFS(COL!$F:$F,COL!$A:$A,C1925,COL!$G:$G,D1925),
IF(AND(A1925="Cervical Cancer Screening", E1925="Total Expenditure ($USD per 100,000 patients)"),
SUMIFS(CERV!$F:$F,CERV!$A:$A,C1925,CERV!$G:$G,D1925),
SUMIFS(CANSCRN!$F:$F,CANSCRN!$A:$A,C1925,CANSCRN!$G:$G,D1925))))))))))))</f>
        <v>24153.498871331827</v>
      </c>
    </row>
    <row r="1926" spans="1:6" x14ac:dyDescent="0.2">
      <c r="A1926" s="24" t="s">
        <v>107</v>
      </c>
      <c r="B1926" s="24" t="s">
        <v>101</v>
      </c>
      <c r="C1926" s="24" t="s">
        <v>50</v>
      </c>
      <c r="D1926" s="24">
        <v>2019</v>
      </c>
      <c r="E1926" s="24" t="s">
        <v>102</v>
      </c>
      <c r="F1926">
        <f>IF(AND(A1926="PSA Testing", E1926= "Utilization Rate (per 100,000 patients)"),
SUMIFS(PSA!$D:$D,PSA!$A:$A,C1926,PSA!$G:$G,D1926),
IF(AND(A1926="Colorectal Cancer Screening", E1926="Utilization Rate (per 100,000 patients)"),
SUMIFS(COL!$D:$D,COL!$A:$A,C1926,COL!$G:$G, D1926),
IF(AND(A1926="Cervical Cancer Screening", E1926="Utilization Rate (per 100,000 patients)"),
SUMIFS(CERV!$D:$D,CERV!$A:$A,C1926,CERV!$G:$G,D1926),
IF(AND(A1926="Cancer Screening for CKD patients", E1926="Utilization Rate (per 100,000 patients)"),
SUMIFS(CANSCRN!$D:$D,CANSCRN!$A:$A,C1926,CANSCRN!$G:$G,D1926),
IF(AND(A1926="PSA Testing", E1926="Cost per service ($USD)"),
SUMIFS(PSA!$E:$E,PSA!$A:$A,C1926,PSA!$G:$G,D1926),
IF(AND(A1926="Colorectal Cancer Screening", E1926="Cost per service ($USD)"),
SUMIFS(COL!$E:$E,COL!$A:$A,C1926,COL!$G:$G,D1926),
IF(AND(A1926="Cervical Cancer Screening", E1926="Cost per service ($USD)"),
SUMIFS(CERV!$E:$E,CERV!$A:$A,C1926,CERV!$G:$G,D1926),
IF(AND(A1926="Cancer Screening for CKD patients", E1926="Cost per service ($USD)"),
SUMIFS(CANSCRN!$E:$E,CANSCRN!$A:$A,C1926,CANSCRN!$G:$G,D1926),
IF(AND(A1926="PSA Testing", E1926="Total Expenditure ($USD per 100,000 patients)"),
SUMIFS(PSA!$F:$F,PSA!$A:$A,C1926,PSA!$G:$G,D1926),
IF(AND(A1926="Colorectal Cancer Screening", E1926="Total Expenditure ($USD per 100,000 patients)"),
SUMIFS(COL!$F:$F,COL!$A:$A,C1926,COL!$G:$G,D1926),
IF(AND(A1926="Cervical Cancer Screening", E1926="Total Expenditure ($USD per 100,000 patients)"),
SUMIFS(CERV!$F:$F,CERV!$A:$A,C1926,CERV!$G:$G,D1926),
SUMIFS(CANSCRN!$F:$F,CANSCRN!$A:$A,C1926,CANSCRN!$G:$G,D1926))))))))))))</f>
        <v>22807.017543859649</v>
      </c>
    </row>
    <row r="1927" spans="1:6" x14ac:dyDescent="0.2">
      <c r="A1927" s="24" t="s">
        <v>107</v>
      </c>
      <c r="B1927" s="24" t="s">
        <v>101</v>
      </c>
      <c r="C1927" s="24" t="s">
        <v>52</v>
      </c>
      <c r="D1927" s="24">
        <v>2009</v>
      </c>
      <c r="E1927" s="24" t="s">
        <v>102</v>
      </c>
      <c r="F1927">
        <f>IF(AND(A1927="PSA Testing", E1927= "Utilization Rate (per 100,000 patients)"),
SUMIFS(PSA!$D:$D,PSA!$A:$A,C1927,PSA!$G:$G,D1927),
IF(AND(A1927="Colorectal Cancer Screening", E1927="Utilization Rate (per 100,000 patients)"),
SUMIFS(COL!$D:$D,COL!$A:$A,C1927,COL!$G:$G, D1927),
IF(AND(A1927="Cervical Cancer Screening", E1927="Utilization Rate (per 100,000 patients)"),
SUMIFS(CERV!$D:$D,CERV!$A:$A,C1927,CERV!$G:$G,D1927),
IF(AND(A1927="Cancer Screening for CKD patients", E1927="Utilization Rate (per 100,000 patients)"),
SUMIFS(CANSCRN!$D:$D,CANSCRN!$A:$A,C1927,CANSCRN!$G:$G,D1927),
IF(AND(A1927="PSA Testing", E1927="Cost per service ($USD)"),
SUMIFS(PSA!$E:$E,PSA!$A:$A,C1927,PSA!$G:$G,D1927),
IF(AND(A1927="Colorectal Cancer Screening", E1927="Cost per service ($USD)"),
SUMIFS(COL!$E:$E,COL!$A:$A,C1927,COL!$G:$G,D1927),
IF(AND(A1927="Cervical Cancer Screening", E1927="Cost per service ($USD)"),
SUMIFS(CERV!$E:$E,CERV!$A:$A,C1927,CERV!$G:$G,D1927),
IF(AND(A1927="Cancer Screening for CKD patients", E1927="Cost per service ($USD)"),
SUMIFS(CANSCRN!$E:$E,CANSCRN!$A:$A,C1927,CANSCRN!$G:$G,D1927),
IF(AND(A1927="PSA Testing", E1927="Total Expenditure ($USD per 100,000 patients)"),
SUMIFS(PSA!$F:$F,PSA!$A:$A,C1927,PSA!$G:$G,D1927),
IF(AND(A1927="Colorectal Cancer Screening", E1927="Total Expenditure ($USD per 100,000 patients)"),
SUMIFS(COL!$F:$F,COL!$A:$A,C1927,COL!$G:$G,D1927),
IF(AND(A1927="Cervical Cancer Screening", E1927="Total Expenditure ($USD per 100,000 patients)"),
SUMIFS(CERV!$F:$F,CERV!$A:$A,C1927,CERV!$G:$G,D1927),
SUMIFS(CANSCRN!$F:$F,CANSCRN!$A:$A,C1927,CANSCRN!$G:$G,D1927))))))))))))</f>
        <v>34532.374100719426</v>
      </c>
    </row>
    <row r="1928" spans="1:6" x14ac:dyDescent="0.2">
      <c r="A1928" s="24" t="s">
        <v>107</v>
      </c>
      <c r="B1928" s="24" t="s">
        <v>101</v>
      </c>
      <c r="C1928" s="24" t="s">
        <v>52</v>
      </c>
      <c r="D1928" s="24">
        <v>2010</v>
      </c>
      <c r="E1928" s="24" t="s">
        <v>102</v>
      </c>
      <c r="F1928">
        <f>IF(AND(A1928="PSA Testing", E1928= "Utilization Rate (per 100,000 patients)"),
SUMIFS(PSA!$D:$D,PSA!$A:$A,C1928,PSA!$G:$G,D1928),
IF(AND(A1928="Colorectal Cancer Screening", E1928="Utilization Rate (per 100,000 patients)"),
SUMIFS(COL!$D:$D,COL!$A:$A,C1928,COL!$G:$G, D1928),
IF(AND(A1928="Cervical Cancer Screening", E1928="Utilization Rate (per 100,000 patients)"),
SUMIFS(CERV!$D:$D,CERV!$A:$A,C1928,CERV!$G:$G,D1928),
IF(AND(A1928="Cancer Screening for CKD patients", E1928="Utilization Rate (per 100,000 patients)"),
SUMIFS(CANSCRN!$D:$D,CANSCRN!$A:$A,C1928,CANSCRN!$G:$G,D1928),
IF(AND(A1928="PSA Testing", E1928="Cost per service ($USD)"),
SUMIFS(PSA!$E:$E,PSA!$A:$A,C1928,PSA!$G:$G,D1928),
IF(AND(A1928="Colorectal Cancer Screening", E1928="Cost per service ($USD)"),
SUMIFS(COL!$E:$E,COL!$A:$A,C1928,COL!$G:$G,D1928),
IF(AND(A1928="Cervical Cancer Screening", E1928="Cost per service ($USD)"),
SUMIFS(CERV!$E:$E,CERV!$A:$A,C1928,CERV!$G:$G,D1928),
IF(AND(A1928="Cancer Screening for CKD patients", E1928="Cost per service ($USD)"),
SUMIFS(CANSCRN!$E:$E,CANSCRN!$A:$A,C1928,CANSCRN!$G:$G,D1928),
IF(AND(A1928="PSA Testing", E1928="Total Expenditure ($USD per 100,000 patients)"),
SUMIFS(PSA!$F:$F,PSA!$A:$A,C1928,PSA!$G:$G,D1928),
IF(AND(A1928="Colorectal Cancer Screening", E1928="Total Expenditure ($USD per 100,000 patients)"),
SUMIFS(COL!$F:$F,COL!$A:$A,C1928,COL!$G:$G,D1928),
IF(AND(A1928="Cervical Cancer Screening", E1928="Total Expenditure ($USD per 100,000 patients)"),
SUMIFS(CERV!$F:$F,CERV!$A:$A,C1928,CERV!$G:$G,D1928),
SUMIFS(CANSCRN!$F:$F,CANSCRN!$A:$A,C1928,CANSCRN!$G:$G,D1928))))))))))))</f>
        <v>30941.704035874442</v>
      </c>
    </row>
    <row r="1929" spans="1:6" x14ac:dyDescent="0.2">
      <c r="A1929" s="24" t="s">
        <v>107</v>
      </c>
      <c r="B1929" s="24" t="s">
        <v>101</v>
      </c>
      <c r="C1929" s="24" t="s">
        <v>52</v>
      </c>
      <c r="D1929" s="24">
        <v>2011</v>
      </c>
      <c r="E1929" s="24" t="s">
        <v>102</v>
      </c>
      <c r="F1929">
        <f>IF(AND(A1929="PSA Testing", E1929= "Utilization Rate (per 100,000 patients)"),
SUMIFS(PSA!$D:$D,PSA!$A:$A,C1929,PSA!$G:$G,D1929),
IF(AND(A1929="Colorectal Cancer Screening", E1929="Utilization Rate (per 100,000 patients)"),
SUMIFS(COL!$D:$D,COL!$A:$A,C1929,COL!$G:$G, D1929),
IF(AND(A1929="Cervical Cancer Screening", E1929="Utilization Rate (per 100,000 patients)"),
SUMIFS(CERV!$D:$D,CERV!$A:$A,C1929,CERV!$G:$G,D1929),
IF(AND(A1929="Cancer Screening for CKD patients", E1929="Utilization Rate (per 100,000 patients)"),
SUMIFS(CANSCRN!$D:$D,CANSCRN!$A:$A,C1929,CANSCRN!$G:$G,D1929),
IF(AND(A1929="PSA Testing", E1929="Cost per service ($USD)"),
SUMIFS(PSA!$E:$E,PSA!$A:$A,C1929,PSA!$G:$G,D1929),
IF(AND(A1929="Colorectal Cancer Screening", E1929="Cost per service ($USD)"),
SUMIFS(COL!$E:$E,COL!$A:$A,C1929,COL!$G:$G,D1929),
IF(AND(A1929="Cervical Cancer Screening", E1929="Cost per service ($USD)"),
SUMIFS(CERV!$E:$E,CERV!$A:$A,C1929,CERV!$G:$G,D1929),
IF(AND(A1929="Cancer Screening for CKD patients", E1929="Cost per service ($USD)"),
SUMIFS(CANSCRN!$E:$E,CANSCRN!$A:$A,C1929,CANSCRN!$G:$G,D1929),
IF(AND(A1929="PSA Testing", E1929="Total Expenditure ($USD per 100,000 patients)"),
SUMIFS(PSA!$F:$F,PSA!$A:$A,C1929,PSA!$G:$G,D1929),
IF(AND(A1929="Colorectal Cancer Screening", E1929="Total Expenditure ($USD per 100,000 patients)"),
SUMIFS(COL!$F:$F,COL!$A:$A,C1929,COL!$G:$G,D1929),
IF(AND(A1929="Cervical Cancer Screening", E1929="Total Expenditure ($USD per 100,000 patients)"),
SUMIFS(CERV!$F:$F,CERV!$A:$A,C1929,CERV!$G:$G,D1929),
SUMIFS(CANSCRN!$F:$F,CANSCRN!$A:$A,C1929,CANSCRN!$G:$G,D1929))))))))))))</f>
        <v>31963.4703196347</v>
      </c>
    </row>
    <row r="1930" spans="1:6" x14ac:dyDescent="0.2">
      <c r="A1930" s="24" t="s">
        <v>107</v>
      </c>
      <c r="B1930" s="24" t="s">
        <v>101</v>
      </c>
      <c r="C1930" s="24" t="s">
        <v>52</v>
      </c>
      <c r="D1930" s="24">
        <v>2012</v>
      </c>
      <c r="E1930" s="24" t="s">
        <v>102</v>
      </c>
      <c r="F1930">
        <f>IF(AND(A1930="PSA Testing", E1930= "Utilization Rate (per 100,000 patients)"),
SUMIFS(PSA!$D:$D,PSA!$A:$A,C1930,PSA!$G:$G,D1930),
IF(AND(A1930="Colorectal Cancer Screening", E1930="Utilization Rate (per 100,000 patients)"),
SUMIFS(COL!$D:$D,COL!$A:$A,C1930,COL!$G:$G, D1930),
IF(AND(A1930="Cervical Cancer Screening", E1930="Utilization Rate (per 100,000 patients)"),
SUMIFS(CERV!$D:$D,CERV!$A:$A,C1930,CERV!$G:$G,D1930),
IF(AND(A1930="Cancer Screening for CKD patients", E1930="Utilization Rate (per 100,000 patients)"),
SUMIFS(CANSCRN!$D:$D,CANSCRN!$A:$A,C1930,CANSCRN!$G:$G,D1930),
IF(AND(A1930="PSA Testing", E1930="Cost per service ($USD)"),
SUMIFS(PSA!$E:$E,PSA!$A:$A,C1930,PSA!$G:$G,D1930),
IF(AND(A1930="Colorectal Cancer Screening", E1930="Cost per service ($USD)"),
SUMIFS(COL!$E:$E,COL!$A:$A,C1930,COL!$G:$G,D1930),
IF(AND(A1930="Cervical Cancer Screening", E1930="Cost per service ($USD)"),
SUMIFS(CERV!$E:$E,CERV!$A:$A,C1930,CERV!$G:$G,D1930),
IF(AND(A1930="Cancer Screening for CKD patients", E1930="Cost per service ($USD)"),
SUMIFS(CANSCRN!$E:$E,CANSCRN!$A:$A,C1930,CANSCRN!$G:$G,D1930),
IF(AND(A1930="PSA Testing", E1930="Total Expenditure ($USD per 100,000 patients)"),
SUMIFS(PSA!$F:$F,PSA!$A:$A,C1930,PSA!$G:$G,D1930),
IF(AND(A1930="Colorectal Cancer Screening", E1930="Total Expenditure ($USD per 100,000 patients)"),
SUMIFS(COL!$F:$F,COL!$A:$A,C1930,COL!$G:$G,D1930),
IF(AND(A1930="Cervical Cancer Screening", E1930="Total Expenditure ($USD per 100,000 patients)"),
SUMIFS(CERV!$F:$F,CERV!$A:$A,C1930,CERV!$G:$G,D1930),
SUMIFS(CANSCRN!$F:$F,CANSCRN!$A:$A,C1930,CANSCRN!$G:$G,D1930))))))))))))</f>
        <v>30456.852791878177</v>
      </c>
    </row>
    <row r="1931" spans="1:6" x14ac:dyDescent="0.2">
      <c r="A1931" s="24" t="s">
        <v>107</v>
      </c>
      <c r="B1931" s="24" t="s">
        <v>101</v>
      </c>
      <c r="C1931" s="24" t="s">
        <v>52</v>
      </c>
      <c r="D1931" s="24">
        <v>2013</v>
      </c>
      <c r="E1931" s="24" t="s">
        <v>102</v>
      </c>
      <c r="F1931">
        <f>IF(AND(A1931="PSA Testing", E1931= "Utilization Rate (per 100,000 patients)"),
SUMIFS(PSA!$D:$D,PSA!$A:$A,C1931,PSA!$G:$G,D1931),
IF(AND(A1931="Colorectal Cancer Screening", E1931="Utilization Rate (per 100,000 patients)"),
SUMIFS(COL!$D:$D,COL!$A:$A,C1931,COL!$G:$G, D1931),
IF(AND(A1931="Cervical Cancer Screening", E1931="Utilization Rate (per 100,000 patients)"),
SUMIFS(CERV!$D:$D,CERV!$A:$A,C1931,CERV!$G:$G,D1931),
IF(AND(A1931="Cancer Screening for CKD patients", E1931="Utilization Rate (per 100,000 patients)"),
SUMIFS(CANSCRN!$D:$D,CANSCRN!$A:$A,C1931,CANSCRN!$G:$G,D1931),
IF(AND(A1931="PSA Testing", E1931="Cost per service ($USD)"),
SUMIFS(PSA!$E:$E,PSA!$A:$A,C1931,PSA!$G:$G,D1931),
IF(AND(A1931="Colorectal Cancer Screening", E1931="Cost per service ($USD)"),
SUMIFS(COL!$E:$E,COL!$A:$A,C1931,COL!$G:$G,D1931),
IF(AND(A1931="Cervical Cancer Screening", E1931="Cost per service ($USD)"),
SUMIFS(CERV!$E:$E,CERV!$A:$A,C1931,CERV!$G:$G,D1931),
IF(AND(A1931="Cancer Screening for CKD patients", E1931="Cost per service ($USD)"),
SUMIFS(CANSCRN!$E:$E,CANSCRN!$A:$A,C1931,CANSCRN!$G:$G,D1931),
IF(AND(A1931="PSA Testing", E1931="Total Expenditure ($USD per 100,000 patients)"),
SUMIFS(PSA!$F:$F,PSA!$A:$A,C1931,PSA!$G:$G,D1931),
IF(AND(A1931="Colorectal Cancer Screening", E1931="Total Expenditure ($USD per 100,000 patients)"),
SUMIFS(COL!$F:$F,COL!$A:$A,C1931,COL!$G:$G,D1931),
IF(AND(A1931="Cervical Cancer Screening", E1931="Total Expenditure ($USD per 100,000 patients)"),
SUMIFS(CERV!$F:$F,CERV!$A:$A,C1931,CERV!$G:$G,D1931),
SUMIFS(CANSCRN!$F:$F,CANSCRN!$A:$A,C1931,CANSCRN!$G:$G,D1931))))))))))))</f>
        <v>22105.263157894737</v>
      </c>
    </row>
    <row r="1932" spans="1:6" x14ac:dyDescent="0.2">
      <c r="A1932" s="24" t="s">
        <v>107</v>
      </c>
      <c r="B1932" s="24" t="s">
        <v>101</v>
      </c>
      <c r="C1932" s="24" t="s">
        <v>52</v>
      </c>
      <c r="D1932" s="24">
        <v>2014</v>
      </c>
      <c r="E1932" s="24" t="s">
        <v>102</v>
      </c>
      <c r="F1932">
        <f>IF(AND(A1932="PSA Testing", E1932= "Utilization Rate (per 100,000 patients)"),
SUMIFS(PSA!$D:$D,PSA!$A:$A,C1932,PSA!$G:$G,D1932),
IF(AND(A1932="Colorectal Cancer Screening", E1932="Utilization Rate (per 100,000 patients)"),
SUMIFS(COL!$D:$D,COL!$A:$A,C1932,COL!$G:$G, D1932),
IF(AND(A1932="Cervical Cancer Screening", E1932="Utilization Rate (per 100,000 patients)"),
SUMIFS(CERV!$D:$D,CERV!$A:$A,C1932,CERV!$G:$G,D1932),
IF(AND(A1932="Cancer Screening for CKD patients", E1932="Utilization Rate (per 100,000 patients)"),
SUMIFS(CANSCRN!$D:$D,CANSCRN!$A:$A,C1932,CANSCRN!$G:$G,D1932),
IF(AND(A1932="PSA Testing", E1932="Cost per service ($USD)"),
SUMIFS(PSA!$E:$E,PSA!$A:$A,C1932,PSA!$G:$G,D1932),
IF(AND(A1932="Colorectal Cancer Screening", E1932="Cost per service ($USD)"),
SUMIFS(COL!$E:$E,COL!$A:$A,C1932,COL!$G:$G,D1932),
IF(AND(A1932="Cervical Cancer Screening", E1932="Cost per service ($USD)"),
SUMIFS(CERV!$E:$E,CERV!$A:$A,C1932,CERV!$G:$G,D1932),
IF(AND(A1932="Cancer Screening for CKD patients", E1932="Cost per service ($USD)"),
SUMIFS(CANSCRN!$E:$E,CANSCRN!$A:$A,C1932,CANSCRN!$G:$G,D1932),
IF(AND(A1932="PSA Testing", E1932="Total Expenditure ($USD per 100,000 patients)"),
SUMIFS(PSA!$F:$F,PSA!$A:$A,C1932,PSA!$G:$G,D1932),
IF(AND(A1932="Colorectal Cancer Screening", E1932="Total Expenditure ($USD per 100,000 patients)"),
SUMIFS(COL!$F:$F,COL!$A:$A,C1932,COL!$G:$G,D1932),
IF(AND(A1932="Cervical Cancer Screening", E1932="Total Expenditure ($USD per 100,000 patients)"),
SUMIFS(CERV!$F:$F,CERV!$A:$A,C1932,CERV!$G:$G,D1932),
SUMIFS(CANSCRN!$F:$F,CANSCRN!$A:$A,C1932,CANSCRN!$G:$G,D1932))))))))))))</f>
        <v>30769.23076923077</v>
      </c>
    </row>
    <row r="1933" spans="1:6" x14ac:dyDescent="0.2">
      <c r="A1933" s="24" t="s">
        <v>107</v>
      </c>
      <c r="B1933" s="24" t="s">
        <v>101</v>
      </c>
      <c r="C1933" s="24" t="s">
        <v>52</v>
      </c>
      <c r="D1933" s="24">
        <v>2015</v>
      </c>
      <c r="E1933" s="24" t="s">
        <v>102</v>
      </c>
      <c r="F1933">
        <f>IF(AND(A1933="PSA Testing", E1933= "Utilization Rate (per 100,000 patients)"),
SUMIFS(PSA!$D:$D,PSA!$A:$A,C1933,PSA!$G:$G,D1933),
IF(AND(A1933="Colorectal Cancer Screening", E1933="Utilization Rate (per 100,000 patients)"),
SUMIFS(COL!$D:$D,COL!$A:$A,C1933,COL!$G:$G, D1933),
IF(AND(A1933="Cervical Cancer Screening", E1933="Utilization Rate (per 100,000 patients)"),
SUMIFS(CERV!$D:$D,CERV!$A:$A,C1933,CERV!$G:$G,D1933),
IF(AND(A1933="Cancer Screening for CKD patients", E1933="Utilization Rate (per 100,000 patients)"),
SUMIFS(CANSCRN!$D:$D,CANSCRN!$A:$A,C1933,CANSCRN!$G:$G,D1933),
IF(AND(A1933="PSA Testing", E1933="Cost per service ($USD)"),
SUMIFS(PSA!$E:$E,PSA!$A:$A,C1933,PSA!$G:$G,D1933),
IF(AND(A1933="Colorectal Cancer Screening", E1933="Cost per service ($USD)"),
SUMIFS(COL!$E:$E,COL!$A:$A,C1933,COL!$G:$G,D1933),
IF(AND(A1933="Cervical Cancer Screening", E1933="Cost per service ($USD)"),
SUMIFS(CERV!$E:$E,CERV!$A:$A,C1933,CERV!$G:$G,D1933),
IF(AND(A1933="Cancer Screening for CKD patients", E1933="Cost per service ($USD)"),
SUMIFS(CANSCRN!$E:$E,CANSCRN!$A:$A,C1933,CANSCRN!$G:$G,D1933),
IF(AND(A1933="PSA Testing", E1933="Total Expenditure ($USD per 100,000 patients)"),
SUMIFS(PSA!$F:$F,PSA!$A:$A,C1933,PSA!$G:$G,D1933),
IF(AND(A1933="Colorectal Cancer Screening", E1933="Total Expenditure ($USD per 100,000 patients)"),
SUMIFS(COL!$F:$F,COL!$A:$A,C1933,COL!$G:$G,D1933),
IF(AND(A1933="Cervical Cancer Screening", E1933="Total Expenditure ($USD per 100,000 patients)"),
SUMIFS(CERV!$F:$F,CERV!$A:$A,C1933,CERV!$G:$G,D1933),
SUMIFS(CANSCRN!$F:$F,CANSCRN!$A:$A,C1933,CANSCRN!$G:$G,D1933))))))))))))</f>
        <v>34482.758620689659</v>
      </c>
    </row>
    <row r="1934" spans="1:6" x14ac:dyDescent="0.2">
      <c r="A1934" s="24" t="s">
        <v>107</v>
      </c>
      <c r="B1934" s="24" t="s">
        <v>101</v>
      </c>
      <c r="C1934" s="24" t="s">
        <v>52</v>
      </c>
      <c r="D1934" s="24">
        <v>2016</v>
      </c>
      <c r="E1934" s="24" t="s">
        <v>102</v>
      </c>
      <c r="F1934">
        <f>IF(AND(A1934="PSA Testing", E1934= "Utilization Rate (per 100,000 patients)"),
SUMIFS(PSA!$D:$D,PSA!$A:$A,C1934,PSA!$G:$G,D1934),
IF(AND(A1934="Colorectal Cancer Screening", E1934="Utilization Rate (per 100,000 patients)"),
SUMIFS(COL!$D:$D,COL!$A:$A,C1934,COL!$G:$G, D1934),
IF(AND(A1934="Cervical Cancer Screening", E1934="Utilization Rate (per 100,000 patients)"),
SUMIFS(CERV!$D:$D,CERV!$A:$A,C1934,CERV!$G:$G,D1934),
IF(AND(A1934="Cancer Screening for CKD patients", E1934="Utilization Rate (per 100,000 patients)"),
SUMIFS(CANSCRN!$D:$D,CANSCRN!$A:$A,C1934,CANSCRN!$G:$G,D1934),
IF(AND(A1934="PSA Testing", E1934="Cost per service ($USD)"),
SUMIFS(PSA!$E:$E,PSA!$A:$A,C1934,PSA!$G:$G,D1934),
IF(AND(A1934="Colorectal Cancer Screening", E1934="Cost per service ($USD)"),
SUMIFS(COL!$E:$E,COL!$A:$A,C1934,COL!$G:$G,D1934),
IF(AND(A1934="Cervical Cancer Screening", E1934="Cost per service ($USD)"),
SUMIFS(CERV!$E:$E,CERV!$A:$A,C1934,CERV!$G:$G,D1934),
IF(AND(A1934="Cancer Screening for CKD patients", E1934="Cost per service ($USD)"),
SUMIFS(CANSCRN!$E:$E,CANSCRN!$A:$A,C1934,CANSCRN!$G:$G,D1934),
IF(AND(A1934="PSA Testing", E1934="Total Expenditure ($USD per 100,000 patients)"),
SUMIFS(PSA!$F:$F,PSA!$A:$A,C1934,PSA!$G:$G,D1934),
IF(AND(A1934="Colorectal Cancer Screening", E1934="Total Expenditure ($USD per 100,000 patients)"),
SUMIFS(COL!$F:$F,COL!$A:$A,C1934,COL!$G:$G,D1934),
IF(AND(A1934="Cervical Cancer Screening", E1934="Total Expenditure ($USD per 100,000 patients)"),
SUMIFS(CERV!$F:$F,CERV!$A:$A,C1934,CERV!$G:$G,D1934),
SUMIFS(CANSCRN!$F:$F,CANSCRN!$A:$A,C1934,CANSCRN!$G:$G,D1934))))))))))))</f>
        <v>32307.692307692309</v>
      </c>
    </row>
    <row r="1935" spans="1:6" x14ac:dyDescent="0.2">
      <c r="A1935" s="24" t="s">
        <v>107</v>
      </c>
      <c r="B1935" s="24" t="s">
        <v>101</v>
      </c>
      <c r="C1935" s="24" t="s">
        <v>52</v>
      </c>
      <c r="D1935" s="24">
        <v>2017</v>
      </c>
      <c r="E1935" s="24" t="s">
        <v>102</v>
      </c>
      <c r="F1935">
        <f>IF(AND(A1935="PSA Testing", E1935= "Utilization Rate (per 100,000 patients)"),
SUMIFS(PSA!$D:$D,PSA!$A:$A,C1935,PSA!$G:$G,D1935),
IF(AND(A1935="Colorectal Cancer Screening", E1935="Utilization Rate (per 100,000 patients)"),
SUMIFS(COL!$D:$D,COL!$A:$A,C1935,COL!$G:$G, D1935),
IF(AND(A1935="Cervical Cancer Screening", E1935="Utilization Rate (per 100,000 patients)"),
SUMIFS(CERV!$D:$D,CERV!$A:$A,C1935,CERV!$G:$G,D1935),
IF(AND(A1935="Cancer Screening for CKD patients", E1935="Utilization Rate (per 100,000 patients)"),
SUMIFS(CANSCRN!$D:$D,CANSCRN!$A:$A,C1935,CANSCRN!$G:$G,D1935),
IF(AND(A1935="PSA Testing", E1935="Cost per service ($USD)"),
SUMIFS(PSA!$E:$E,PSA!$A:$A,C1935,PSA!$G:$G,D1935),
IF(AND(A1935="Colorectal Cancer Screening", E1935="Cost per service ($USD)"),
SUMIFS(COL!$E:$E,COL!$A:$A,C1935,COL!$G:$G,D1935),
IF(AND(A1935="Cervical Cancer Screening", E1935="Cost per service ($USD)"),
SUMIFS(CERV!$E:$E,CERV!$A:$A,C1935,CERV!$G:$G,D1935),
IF(AND(A1935="Cancer Screening for CKD patients", E1935="Cost per service ($USD)"),
SUMIFS(CANSCRN!$E:$E,CANSCRN!$A:$A,C1935,CANSCRN!$G:$G,D1935),
IF(AND(A1935="PSA Testing", E1935="Total Expenditure ($USD per 100,000 patients)"),
SUMIFS(PSA!$F:$F,PSA!$A:$A,C1935,PSA!$G:$G,D1935),
IF(AND(A1935="Colorectal Cancer Screening", E1935="Total Expenditure ($USD per 100,000 patients)"),
SUMIFS(COL!$F:$F,COL!$A:$A,C1935,COL!$G:$G,D1935),
IF(AND(A1935="Cervical Cancer Screening", E1935="Total Expenditure ($USD per 100,000 patients)"),
SUMIFS(CERV!$F:$F,CERV!$A:$A,C1935,CERV!$G:$G,D1935),
SUMIFS(CANSCRN!$F:$F,CANSCRN!$A:$A,C1935,CANSCRN!$G:$G,D1935))))))))))))</f>
        <v>28225.806451612905</v>
      </c>
    </row>
    <row r="1936" spans="1:6" x14ac:dyDescent="0.2">
      <c r="A1936" s="24" t="s">
        <v>107</v>
      </c>
      <c r="B1936" s="24" t="s">
        <v>101</v>
      </c>
      <c r="C1936" s="24" t="s">
        <v>52</v>
      </c>
      <c r="D1936" s="24">
        <v>2018</v>
      </c>
      <c r="E1936" s="24" t="s">
        <v>102</v>
      </c>
      <c r="F1936">
        <f>IF(AND(A1936="PSA Testing", E1936= "Utilization Rate (per 100,000 patients)"),
SUMIFS(PSA!$D:$D,PSA!$A:$A,C1936,PSA!$G:$G,D1936),
IF(AND(A1936="Colorectal Cancer Screening", E1936="Utilization Rate (per 100,000 patients)"),
SUMIFS(COL!$D:$D,COL!$A:$A,C1936,COL!$G:$G, D1936),
IF(AND(A1936="Cervical Cancer Screening", E1936="Utilization Rate (per 100,000 patients)"),
SUMIFS(CERV!$D:$D,CERV!$A:$A,C1936,CERV!$G:$G,D1936),
IF(AND(A1936="Cancer Screening for CKD patients", E1936="Utilization Rate (per 100,000 patients)"),
SUMIFS(CANSCRN!$D:$D,CANSCRN!$A:$A,C1936,CANSCRN!$G:$G,D1936),
IF(AND(A1936="PSA Testing", E1936="Cost per service ($USD)"),
SUMIFS(PSA!$E:$E,PSA!$A:$A,C1936,PSA!$G:$G,D1936),
IF(AND(A1936="Colorectal Cancer Screening", E1936="Cost per service ($USD)"),
SUMIFS(COL!$E:$E,COL!$A:$A,C1936,COL!$G:$G,D1936),
IF(AND(A1936="Cervical Cancer Screening", E1936="Cost per service ($USD)"),
SUMIFS(CERV!$E:$E,CERV!$A:$A,C1936,CERV!$G:$G,D1936),
IF(AND(A1936="Cancer Screening for CKD patients", E1936="Cost per service ($USD)"),
SUMIFS(CANSCRN!$E:$E,CANSCRN!$A:$A,C1936,CANSCRN!$G:$G,D1936),
IF(AND(A1936="PSA Testing", E1936="Total Expenditure ($USD per 100,000 patients)"),
SUMIFS(PSA!$F:$F,PSA!$A:$A,C1936,PSA!$G:$G,D1936),
IF(AND(A1936="Colorectal Cancer Screening", E1936="Total Expenditure ($USD per 100,000 patients)"),
SUMIFS(COL!$F:$F,COL!$A:$A,C1936,COL!$G:$G,D1936),
IF(AND(A1936="Cervical Cancer Screening", E1936="Total Expenditure ($USD per 100,000 patients)"),
SUMIFS(CERV!$F:$F,CERV!$A:$A,C1936,CERV!$G:$G,D1936),
SUMIFS(CANSCRN!$F:$F,CANSCRN!$A:$A,C1936,CANSCRN!$G:$G,D1936))))))))))))</f>
        <v>22307.692307692309</v>
      </c>
    </row>
    <row r="1937" spans="1:6" x14ac:dyDescent="0.2">
      <c r="A1937" s="24" t="s">
        <v>107</v>
      </c>
      <c r="B1937" s="24" t="s">
        <v>101</v>
      </c>
      <c r="C1937" s="24" t="s">
        <v>52</v>
      </c>
      <c r="D1937" s="24">
        <v>2019</v>
      </c>
      <c r="E1937" s="24" t="s">
        <v>102</v>
      </c>
      <c r="F1937">
        <f>IF(AND(A1937="PSA Testing", E1937= "Utilization Rate (per 100,000 patients)"),
SUMIFS(PSA!$D:$D,PSA!$A:$A,C1937,PSA!$G:$G,D1937),
IF(AND(A1937="Colorectal Cancer Screening", E1937="Utilization Rate (per 100,000 patients)"),
SUMIFS(COL!$D:$D,COL!$A:$A,C1937,COL!$G:$G, D1937),
IF(AND(A1937="Cervical Cancer Screening", E1937="Utilization Rate (per 100,000 patients)"),
SUMIFS(CERV!$D:$D,CERV!$A:$A,C1937,CERV!$G:$G,D1937),
IF(AND(A1937="Cancer Screening for CKD patients", E1937="Utilization Rate (per 100,000 patients)"),
SUMIFS(CANSCRN!$D:$D,CANSCRN!$A:$A,C1937,CANSCRN!$G:$G,D1937),
IF(AND(A1937="PSA Testing", E1937="Cost per service ($USD)"),
SUMIFS(PSA!$E:$E,PSA!$A:$A,C1937,PSA!$G:$G,D1937),
IF(AND(A1937="Colorectal Cancer Screening", E1937="Cost per service ($USD)"),
SUMIFS(COL!$E:$E,COL!$A:$A,C1937,COL!$G:$G,D1937),
IF(AND(A1937="Cervical Cancer Screening", E1937="Cost per service ($USD)"),
SUMIFS(CERV!$E:$E,CERV!$A:$A,C1937,CERV!$G:$G,D1937),
IF(AND(A1937="Cancer Screening for CKD patients", E1937="Cost per service ($USD)"),
SUMIFS(CANSCRN!$E:$E,CANSCRN!$A:$A,C1937,CANSCRN!$G:$G,D1937),
IF(AND(A1937="PSA Testing", E1937="Total Expenditure ($USD per 100,000 patients)"),
SUMIFS(PSA!$F:$F,PSA!$A:$A,C1937,PSA!$G:$G,D1937),
IF(AND(A1937="Colorectal Cancer Screening", E1937="Total Expenditure ($USD per 100,000 patients)"),
SUMIFS(COL!$F:$F,COL!$A:$A,C1937,COL!$G:$G,D1937),
IF(AND(A1937="Cervical Cancer Screening", E1937="Total Expenditure ($USD per 100,000 patients)"),
SUMIFS(CERV!$F:$F,CERV!$A:$A,C1937,CERV!$G:$G,D1937),
SUMIFS(CANSCRN!$F:$F,CANSCRN!$A:$A,C1937,CANSCRN!$G:$G,D1937))))))))))))</f>
        <v>22875.81699346405</v>
      </c>
    </row>
    <row r="1938" spans="1:6" x14ac:dyDescent="0.2">
      <c r="A1938" s="24" t="s">
        <v>107</v>
      </c>
      <c r="B1938" s="24" t="s">
        <v>101</v>
      </c>
      <c r="C1938" s="24" t="s">
        <v>53</v>
      </c>
      <c r="D1938" s="24">
        <v>2009</v>
      </c>
      <c r="E1938" s="24" t="s">
        <v>102</v>
      </c>
      <c r="F1938">
        <f>IF(AND(A1938="PSA Testing", E1938= "Utilization Rate (per 100,000 patients)"),
SUMIFS(PSA!$D:$D,PSA!$A:$A,C1938,PSA!$G:$G,D1938),
IF(AND(A1938="Colorectal Cancer Screening", E1938="Utilization Rate (per 100,000 patients)"),
SUMIFS(COL!$D:$D,COL!$A:$A,C1938,COL!$G:$G, D1938),
IF(AND(A1938="Cervical Cancer Screening", E1938="Utilization Rate (per 100,000 patients)"),
SUMIFS(CERV!$D:$D,CERV!$A:$A,C1938,CERV!$G:$G,D1938),
IF(AND(A1938="Cancer Screening for CKD patients", E1938="Utilization Rate (per 100,000 patients)"),
SUMIFS(CANSCRN!$D:$D,CANSCRN!$A:$A,C1938,CANSCRN!$G:$G,D1938),
IF(AND(A1938="PSA Testing", E1938="Cost per service ($USD)"),
SUMIFS(PSA!$E:$E,PSA!$A:$A,C1938,PSA!$G:$G,D1938),
IF(AND(A1938="Colorectal Cancer Screening", E1938="Cost per service ($USD)"),
SUMIFS(COL!$E:$E,COL!$A:$A,C1938,COL!$G:$G,D1938),
IF(AND(A1938="Cervical Cancer Screening", E1938="Cost per service ($USD)"),
SUMIFS(CERV!$E:$E,CERV!$A:$A,C1938,CERV!$G:$G,D1938),
IF(AND(A1938="Cancer Screening for CKD patients", E1938="Cost per service ($USD)"),
SUMIFS(CANSCRN!$E:$E,CANSCRN!$A:$A,C1938,CANSCRN!$G:$G,D1938),
IF(AND(A1938="PSA Testing", E1938="Total Expenditure ($USD per 100,000 patients)"),
SUMIFS(PSA!$F:$F,PSA!$A:$A,C1938,PSA!$G:$G,D1938),
IF(AND(A1938="Colorectal Cancer Screening", E1938="Total Expenditure ($USD per 100,000 patients)"),
SUMIFS(COL!$F:$F,COL!$A:$A,C1938,COL!$G:$G,D1938),
IF(AND(A1938="Cervical Cancer Screening", E1938="Total Expenditure ($USD per 100,000 patients)"),
SUMIFS(CERV!$F:$F,CERV!$A:$A,C1938,CERV!$G:$G,D1938),
SUMIFS(CANSCRN!$F:$F,CANSCRN!$A:$A,C1938,CANSCRN!$G:$G,D1938))))))))))))</f>
        <v>38745.387453874544</v>
      </c>
    </row>
    <row r="1939" spans="1:6" x14ac:dyDescent="0.2">
      <c r="A1939" s="24" t="s">
        <v>107</v>
      </c>
      <c r="B1939" s="24" t="s">
        <v>101</v>
      </c>
      <c r="C1939" s="24" t="s">
        <v>53</v>
      </c>
      <c r="D1939" s="24">
        <v>2010</v>
      </c>
      <c r="E1939" s="24" t="s">
        <v>102</v>
      </c>
      <c r="F1939">
        <f>IF(AND(A1939="PSA Testing", E1939= "Utilization Rate (per 100,000 patients)"),
SUMIFS(PSA!$D:$D,PSA!$A:$A,C1939,PSA!$G:$G,D1939),
IF(AND(A1939="Colorectal Cancer Screening", E1939="Utilization Rate (per 100,000 patients)"),
SUMIFS(COL!$D:$D,COL!$A:$A,C1939,COL!$G:$G, D1939),
IF(AND(A1939="Cervical Cancer Screening", E1939="Utilization Rate (per 100,000 patients)"),
SUMIFS(CERV!$D:$D,CERV!$A:$A,C1939,CERV!$G:$G,D1939),
IF(AND(A1939="Cancer Screening for CKD patients", E1939="Utilization Rate (per 100,000 patients)"),
SUMIFS(CANSCRN!$D:$D,CANSCRN!$A:$A,C1939,CANSCRN!$G:$G,D1939),
IF(AND(A1939="PSA Testing", E1939="Cost per service ($USD)"),
SUMIFS(PSA!$E:$E,PSA!$A:$A,C1939,PSA!$G:$G,D1939),
IF(AND(A1939="Colorectal Cancer Screening", E1939="Cost per service ($USD)"),
SUMIFS(COL!$E:$E,COL!$A:$A,C1939,COL!$G:$G,D1939),
IF(AND(A1939="Cervical Cancer Screening", E1939="Cost per service ($USD)"),
SUMIFS(CERV!$E:$E,CERV!$A:$A,C1939,CERV!$G:$G,D1939),
IF(AND(A1939="Cancer Screening for CKD patients", E1939="Cost per service ($USD)"),
SUMIFS(CANSCRN!$E:$E,CANSCRN!$A:$A,C1939,CANSCRN!$G:$G,D1939),
IF(AND(A1939="PSA Testing", E1939="Total Expenditure ($USD per 100,000 patients)"),
SUMIFS(PSA!$F:$F,PSA!$A:$A,C1939,PSA!$G:$G,D1939),
IF(AND(A1939="Colorectal Cancer Screening", E1939="Total Expenditure ($USD per 100,000 patients)"),
SUMIFS(COL!$F:$F,COL!$A:$A,C1939,COL!$G:$G,D1939),
IF(AND(A1939="Cervical Cancer Screening", E1939="Total Expenditure ($USD per 100,000 patients)"),
SUMIFS(CERV!$F:$F,CERV!$A:$A,C1939,CERV!$G:$G,D1939),
SUMIFS(CANSCRN!$F:$F,CANSCRN!$A:$A,C1939,CANSCRN!$G:$G,D1939))))))))))))</f>
        <v>36400</v>
      </c>
    </row>
    <row r="1940" spans="1:6" x14ac:dyDescent="0.2">
      <c r="A1940" s="24" t="s">
        <v>107</v>
      </c>
      <c r="B1940" s="24" t="s">
        <v>101</v>
      </c>
      <c r="C1940" s="24" t="s">
        <v>53</v>
      </c>
      <c r="D1940" s="24">
        <v>2011</v>
      </c>
      <c r="E1940" s="24" t="s">
        <v>102</v>
      </c>
      <c r="F1940">
        <f>IF(AND(A1940="PSA Testing", E1940= "Utilization Rate (per 100,000 patients)"),
SUMIFS(PSA!$D:$D,PSA!$A:$A,C1940,PSA!$G:$G,D1940),
IF(AND(A1940="Colorectal Cancer Screening", E1940="Utilization Rate (per 100,000 patients)"),
SUMIFS(COL!$D:$D,COL!$A:$A,C1940,COL!$G:$G, D1940),
IF(AND(A1940="Cervical Cancer Screening", E1940="Utilization Rate (per 100,000 patients)"),
SUMIFS(CERV!$D:$D,CERV!$A:$A,C1940,CERV!$G:$G,D1940),
IF(AND(A1940="Cancer Screening for CKD patients", E1940="Utilization Rate (per 100,000 patients)"),
SUMIFS(CANSCRN!$D:$D,CANSCRN!$A:$A,C1940,CANSCRN!$G:$G,D1940),
IF(AND(A1940="PSA Testing", E1940="Cost per service ($USD)"),
SUMIFS(PSA!$E:$E,PSA!$A:$A,C1940,PSA!$G:$G,D1940),
IF(AND(A1940="Colorectal Cancer Screening", E1940="Cost per service ($USD)"),
SUMIFS(COL!$E:$E,COL!$A:$A,C1940,COL!$G:$G,D1940),
IF(AND(A1940="Cervical Cancer Screening", E1940="Cost per service ($USD)"),
SUMIFS(CERV!$E:$E,CERV!$A:$A,C1940,CERV!$G:$G,D1940),
IF(AND(A1940="Cancer Screening for CKD patients", E1940="Cost per service ($USD)"),
SUMIFS(CANSCRN!$E:$E,CANSCRN!$A:$A,C1940,CANSCRN!$G:$G,D1940),
IF(AND(A1940="PSA Testing", E1940="Total Expenditure ($USD per 100,000 patients)"),
SUMIFS(PSA!$F:$F,PSA!$A:$A,C1940,PSA!$G:$G,D1940),
IF(AND(A1940="Colorectal Cancer Screening", E1940="Total Expenditure ($USD per 100,000 patients)"),
SUMIFS(COL!$F:$F,COL!$A:$A,C1940,COL!$G:$G,D1940),
IF(AND(A1940="Cervical Cancer Screening", E1940="Total Expenditure ($USD per 100,000 patients)"),
SUMIFS(CERV!$F:$F,CERV!$A:$A,C1940,CERV!$G:$G,D1940),
SUMIFS(CANSCRN!$F:$F,CANSCRN!$A:$A,C1940,CANSCRN!$G:$G,D1940))))))))))))</f>
        <v>36976.506639427986</v>
      </c>
    </row>
    <row r="1941" spans="1:6" x14ac:dyDescent="0.2">
      <c r="A1941" s="24" t="s">
        <v>107</v>
      </c>
      <c r="B1941" s="24" t="s">
        <v>101</v>
      </c>
      <c r="C1941" s="24" t="s">
        <v>53</v>
      </c>
      <c r="D1941" s="24">
        <v>2012</v>
      </c>
      <c r="E1941" s="24" t="s">
        <v>102</v>
      </c>
      <c r="F1941">
        <f>IF(AND(A1941="PSA Testing", E1941= "Utilization Rate (per 100,000 patients)"),
SUMIFS(PSA!$D:$D,PSA!$A:$A,C1941,PSA!$G:$G,D1941),
IF(AND(A1941="Colorectal Cancer Screening", E1941="Utilization Rate (per 100,000 patients)"),
SUMIFS(COL!$D:$D,COL!$A:$A,C1941,COL!$G:$G, D1941),
IF(AND(A1941="Cervical Cancer Screening", E1941="Utilization Rate (per 100,000 patients)"),
SUMIFS(CERV!$D:$D,CERV!$A:$A,C1941,CERV!$G:$G,D1941),
IF(AND(A1941="Cancer Screening for CKD patients", E1941="Utilization Rate (per 100,000 patients)"),
SUMIFS(CANSCRN!$D:$D,CANSCRN!$A:$A,C1941,CANSCRN!$G:$G,D1941),
IF(AND(A1941="PSA Testing", E1941="Cost per service ($USD)"),
SUMIFS(PSA!$E:$E,PSA!$A:$A,C1941,PSA!$G:$G,D1941),
IF(AND(A1941="Colorectal Cancer Screening", E1941="Cost per service ($USD)"),
SUMIFS(COL!$E:$E,COL!$A:$A,C1941,COL!$G:$G,D1941),
IF(AND(A1941="Cervical Cancer Screening", E1941="Cost per service ($USD)"),
SUMIFS(CERV!$E:$E,CERV!$A:$A,C1941,CERV!$G:$G,D1941),
IF(AND(A1941="Cancer Screening for CKD patients", E1941="Cost per service ($USD)"),
SUMIFS(CANSCRN!$E:$E,CANSCRN!$A:$A,C1941,CANSCRN!$G:$G,D1941),
IF(AND(A1941="PSA Testing", E1941="Total Expenditure ($USD per 100,000 patients)"),
SUMIFS(PSA!$F:$F,PSA!$A:$A,C1941,PSA!$G:$G,D1941),
IF(AND(A1941="Colorectal Cancer Screening", E1941="Total Expenditure ($USD per 100,000 patients)"),
SUMIFS(COL!$F:$F,COL!$A:$A,C1941,COL!$G:$G,D1941),
IF(AND(A1941="Cervical Cancer Screening", E1941="Total Expenditure ($USD per 100,000 patients)"),
SUMIFS(CERV!$F:$F,CERV!$A:$A,C1941,CERV!$G:$G,D1941),
SUMIFS(CANSCRN!$F:$F,CANSCRN!$A:$A,C1941,CANSCRN!$G:$G,D1941))))))))))))</f>
        <v>34133.042529989092</v>
      </c>
    </row>
    <row r="1942" spans="1:6" x14ac:dyDescent="0.2">
      <c r="A1942" s="24" t="s">
        <v>107</v>
      </c>
      <c r="B1942" s="24" t="s">
        <v>101</v>
      </c>
      <c r="C1942" s="24" t="s">
        <v>53</v>
      </c>
      <c r="D1942" s="24">
        <v>2013</v>
      </c>
      <c r="E1942" s="24" t="s">
        <v>102</v>
      </c>
      <c r="F1942">
        <f>IF(AND(A1942="PSA Testing", E1942= "Utilization Rate (per 100,000 patients)"),
SUMIFS(PSA!$D:$D,PSA!$A:$A,C1942,PSA!$G:$G,D1942),
IF(AND(A1942="Colorectal Cancer Screening", E1942="Utilization Rate (per 100,000 patients)"),
SUMIFS(COL!$D:$D,COL!$A:$A,C1942,COL!$G:$G, D1942),
IF(AND(A1942="Cervical Cancer Screening", E1942="Utilization Rate (per 100,000 patients)"),
SUMIFS(CERV!$D:$D,CERV!$A:$A,C1942,CERV!$G:$G,D1942),
IF(AND(A1942="Cancer Screening for CKD patients", E1942="Utilization Rate (per 100,000 patients)"),
SUMIFS(CANSCRN!$D:$D,CANSCRN!$A:$A,C1942,CANSCRN!$G:$G,D1942),
IF(AND(A1942="PSA Testing", E1942="Cost per service ($USD)"),
SUMIFS(PSA!$E:$E,PSA!$A:$A,C1942,PSA!$G:$G,D1942),
IF(AND(A1942="Colorectal Cancer Screening", E1942="Cost per service ($USD)"),
SUMIFS(COL!$E:$E,COL!$A:$A,C1942,COL!$G:$G,D1942),
IF(AND(A1942="Cervical Cancer Screening", E1942="Cost per service ($USD)"),
SUMIFS(CERV!$E:$E,CERV!$A:$A,C1942,CERV!$G:$G,D1942),
IF(AND(A1942="Cancer Screening for CKD patients", E1942="Cost per service ($USD)"),
SUMIFS(CANSCRN!$E:$E,CANSCRN!$A:$A,C1942,CANSCRN!$G:$G,D1942),
IF(AND(A1942="PSA Testing", E1942="Total Expenditure ($USD per 100,000 patients)"),
SUMIFS(PSA!$F:$F,PSA!$A:$A,C1942,PSA!$G:$G,D1942),
IF(AND(A1942="Colorectal Cancer Screening", E1942="Total Expenditure ($USD per 100,000 patients)"),
SUMIFS(COL!$F:$F,COL!$A:$A,C1942,COL!$G:$G,D1942),
IF(AND(A1942="Cervical Cancer Screening", E1942="Total Expenditure ($USD per 100,000 patients)"),
SUMIFS(CERV!$F:$F,CERV!$A:$A,C1942,CERV!$G:$G,D1942),
SUMIFS(CANSCRN!$F:$F,CANSCRN!$A:$A,C1942,CANSCRN!$G:$G,D1942))))))))))))</f>
        <v>30551.989730423618</v>
      </c>
    </row>
    <row r="1943" spans="1:6" x14ac:dyDescent="0.2">
      <c r="A1943" s="24" t="s">
        <v>107</v>
      </c>
      <c r="B1943" s="24" t="s">
        <v>101</v>
      </c>
      <c r="C1943" s="24" t="s">
        <v>53</v>
      </c>
      <c r="D1943" s="24">
        <v>2014</v>
      </c>
      <c r="E1943" s="24" t="s">
        <v>102</v>
      </c>
      <c r="F1943">
        <f>IF(AND(A1943="PSA Testing", E1943= "Utilization Rate (per 100,000 patients)"),
SUMIFS(PSA!$D:$D,PSA!$A:$A,C1943,PSA!$G:$G,D1943),
IF(AND(A1943="Colorectal Cancer Screening", E1943="Utilization Rate (per 100,000 patients)"),
SUMIFS(COL!$D:$D,COL!$A:$A,C1943,COL!$G:$G, D1943),
IF(AND(A1943="Cervical Cancer Screening", E1943="Utilization Rate (per 100,000 patients)"),
SUMIFS(CERV!$D:$D,CERV!$A:$A,C1943,CERV!$G:$G,D1943),
IF(AND(A1943="Cancer Screening for CKD patients", E1943="Utilization Rate (per 100,000 patients)"),
SUMIFS(CANSCRN!$D:$D,CANSCRN!$A:$A,C1943,CANSCRN!$G:$G,D1943),
IF(AND(A1943="PSA Testing", E1943="Cost per service ($USD)"),
SUMIFS(PSA!$E:$E,PSA!$A:$A,C1943,PSA!$G:$G,D1943),
IF(AND(A1943="Colorectal Cancer Screening", E1943="Cost per service ($USD)"),
SUMIFS(COL!$E:$E,COL!$A:$A,C1943,COL!$G:$G,D1943),
IF(AND(A1943="Cervical Cancer Screening", E1943="Cost per service ($USD)"),
SUMIFS(CERV!$E:$E,CERV!$A:$A,C1943,CERV!$G:$G,D1943),
IF(AND(A1943="Cancer Screening for CKD patients", E1943="Cost per service ($USD)"),
SUMIFS(CANSCRN!$E:$E,CANSCRN!$A:$A,C1943,CANSCRN!$G:$G,D1943),
IF(AND(A1943="PSA Testing", E1943="Total Expenditure ($USD per 100,000 patients)"),
SUMIFS(PSA!$F:$F,PSA!$A:$A,C1943,PSA!$G:$G,D1943),
IF(AND(A1943="Colorectal Cancer Screening", E1943="Total Expenditure ($USD per 100,000 patients)"),
SUMIFS(COL!$F:$F,COL!$A:$A,C1943,COL!$G:$G,D1943),
IF(AND(A1943="Cervical Cancer Screening", E1943="Total Expenditure ($USD per 100,000 patients)"),
SUMIFS(CERV!$F:$F,CERV!$A:$A,C1943,CERV!$G:$G,D1943),
SUMIFS(CANSCRN!$F:$F,CANSCRN!$A:$A,C1943,CANSCRN!$G:$G,D1943))))))))))))</f>
        <v>28112.965340179719</v>
      </c>
    </row>
    <row r="1944" spans="1:6" x14ac:dyDescent="0.2">
      <c r="A1944" s="24" t="s">
        <v>107</v>
      </c>
      <c r="B1944" s="24" t="s">
        <v>101</v>
      </c>
      <c r="C1944" s="24" t="s">
        <v>53</v>
      </c>
      <c r="D1944" s="24">
        <v>2015</v>
      </c>
      <c r="E1944" s="24" t="s">
        <v>102</v>
      </c>
      <c r="F1944">
        <f>IF(AND(A1944="PSA Testing", E1944= "Utilization Rate (per 100,000 patients)"),
SUMIFS(PSA!$D:$D,PSA!$A:$A,C1944,PSA!$G:$G,D1944),
IF(AND(A1944="Colorectal Cancer Screening", E1944="Utilization Rate (per 100,000 patients)"),
SUMIFS(COL!$D:$D,COL!$A:$A,C1944,COL!$G:$G, D1944),
IF(AND(A1944="Cervical Cancer Screening", E1944="Utilization Rate (per 100,000 patients)"),
SUMIFS(CERV!$D:$D,CERV!$A:$A,C1944,CERV!$G:$G,D1944),
IF(AND(A1944="Cancer Screening for CKD patients", E1944="Utilization Rate (per 100,000 patients)"),
SUMIFS(CANSCRN!$D:$D,CANSCRN!$A:$A,C1944,CANSCRN!$G:$G,D1944),
IF(AND(A1944="PSA Testing", E1944="Cost per service ($USD)"),
SUMIFS(PSA!$E:$E,PSA!$A:$A,C1944,PSA!$G:$G,D1944),
IF(AND(A1944="Colorectal Cancer Screening", E1944="Cost per service ($USD)"),
SUMIFS(COL!$E:$E,COL!$A:$A,C1944,COL!$G:$G,D1944),
IF(AND(A1944="Cervical Cancer Screening", E1944="Cost per service ($USD)"),
SUMIFS(CERV!$E:$E,CERV!$A:$A,C1944,CERV!$G:$G,D1944),
IF(AND(A1944="Cancer Screening for CKD patients", E1944="Cost per service ($USD)"),
SUMIFS(CANSCRN!$E:$E,CANSCRN!$A:$A,C1944,CANSCRN!$G:$G,D1944),
IF(AND(A1944="PSA Testing", E1944="Total Expenditure ($USD per 100,000 patients)"),
SUMIFS(PSA!$F:$F,PSA!$A:$A,C1944,PSA!$G:$G,D1944),
IF(AND(A1944="Colorectal Cancer Screening", E1944="Total Expenditure ($USD per 100,000 patients)"),
SUMIFS(COL!$F:$F,COL!$A:$A,C1944,COL!$G:$G,D1944),
IF(AND(A1944="Cervical Cancer Screening", E1944="Total Expenditure ($USD per 100,000 patients)"),
SUMIFS(CERV!$F:$F,CERV!$A:$A,C1944,CERV!$G:$G,D1944),
SUMIFS(CANSCRN!$F:$F,CANSCRN!$A:$A,C1944,CANSCRN!$G:$G,D1944))))))))))))</f>
        <v>31194.295900178255</v>
      </c>
    </row>
    <row r="1945" spans="1:6" x14ac:dyDescent="0.2">
      <c r="A1945" s="24" t="s">
        <v>107</v>
      </c>
      <c r="B1945" s="24" t="s">
        <v>101</v>
      </c>
      <c r="C1945" s="24" t="s">
        <v>53</v>
      </c>
      <c r="D1945" s="24">
        <v>2016</v>
      </c>
      <c r="E1945" s="24" t="s">
        <v>102</v>
      </c>
      <c r="F1945">
        <f>IF(AND(A1945="PSA Testing", E1945= "Utilization Rate (per 100,000 patients)"),
SUMIFS(PSA!$D:$D,PSA!$A:$A,C1945,PSA!$G:$G,D1945),
IF(AND(A1945="Colorectal Cancer Screening", E1945="Utilization Rate (per 100,000 patients)"),
SUMIFS(COL!$D:$D,COL!$A:$A,C1945,COL!$G:$G, D1945),
IF(AND(A1945="Cervical Cancer Screening", E1945="Utilization Rate (per 100,000 patients)"),
SUMIFS(CERV!$D:$D,CERV!$A:$A,C1945,CERV!$G:$G,D1945),
IF(AND(A1945="Cancer Screening for CKD patients", E1945="Utilization Rate (per 100,000 patients)"),
SUMIFS(CANSCRN!$D:$D,CANSCRN!$A:$A,C1945,CANSCRN!$G:$G,D1945),
IF(AND(A1945="PSA Testing", E1945="Cost per service ($USD)"),
SUMIFS(PSA!$E:$E,PSA!$A:$A,C1945,PSA!$G:$G,D1945),
IF(AND(A1945="Colorectal Cancer Screening", E1945="Cost per service ($USD)"),
SUMIFS(COL!$E:$E,COL!$A:$A,C1945,COL!$G:$G,D1945),
IF(AND(A1945="Cervical Cancer Screening", E1945="Cost per service ($USD)"),
SUMIFS(CERV!$E:$E,CERV!$A:$A,C1945,CERV!$G:$G,D1945),
IF(AND(A1945="Cancer Screening for CKD patients", E1945="Cost per service ($USD)"),
SUMIFS(CANSCRN!$E:$E,CANSCRN!$A:$A,C1945,CANSCRN!$G:$G,D1945),
IF(AND(A1945="PSA Testing", E1945="Total Expenditure ($USD per 100,000 patients)"),
SUMIFS(PSA!$F:$F,PSA!$A:$A,C1945,PSA!$G:$G,D1945),
IF(AND(A1945="Colorectal Cancer Screening", E1945="Total Expenditure ($USD per 100,000 patients)"),
SUMIFS(COL!$F:$F,COL!$A:$A,C1945,COL!$G:$G,D1945),
IF(AND(A1945="Cervical Cancer Screening", E1945="Total Expenditure ($USD per 100,000 patients)"),
SUMIFS(CERV!$F:$F,CERV!$A:$A,C1945,CERV!$G:$G,D1945),
SUMIFS(CANSCRN!$F:$F,CANSCRN!$A:$A,C1945,CANSCRN!$G:$G,D1945))))))))))))</f>
        <v>32777.777777777781</v>
      </c>
    </row>
    <row r="1946" spans="1:6" x14ac:dyDescent="0.2">
      <c r="A1946" s="24" t="s">
        <v>107</v>
      </c>
      <c r="B1946" s="24" t="s">
        <v>101</v>
      </c>
      <c r="C1946" s="24" t="s">
        <v>53</v>
      </c>
      <c r="D1946" s="24">
        <v>2017</v>
      </c>
      <c r="E1946" s="24" t="s">
        <v>102</v>
      </c>
      <c r="F1946">
        <f>IF(AND(A1946="PSA Testing", E1946= "Utilization Rate (per 100,000 patients)"),
SUMIFS(PSA!$D:$D,PSA!$A:$A,C1946,PSA!$G:$G,D1946),
IF(AND(A1946="Colorectal Cancer Screening", E1946="Utilization Rate (per 100,000 patients)"),
SUMIFS(COL!$D:$D,COL!$A:$A,C1946,COL!$G:$G, D1946),
IF(AND(A1946="Cervical Cancer Screening", E1946="Utilization Rate (per 100,000 patients)"),
SUMIFS(CERV!$D:$D,CERV!$A:$A,C1946,CERV!$G:$G,D1946),
IF(AND(A1946="Cancer Screening for CKD patients", E1946="Utilization Rate (per 100,000 patients)"),
SUMIFS(CANSCRN!$D:$D,CANSCRN!$A:$A,C1946,CANSCRN!$G:$G,D1946),
IF(AND(A1946="PSA Testing", E1946="Cost per service ($USD)"),
SUMIFS(PSA!$E:$E,PSA!$A:$A,C1946,PSA!$G:$G,D1946),
IF(AND(A1946="Colorectal Cancer Screening", E1946="Cost per service ($USD)"),
SUMIFS(COL!$E:$E,COL!$A:$A,C1946,COL!$G:$G,D1946),
IF(AND(A1946="Cervical Cancer Screening", E1946="Cost per service ($USD)"),
SUMIFS(CERV!$E:$E,CERV!$A:$A,C1946,CERV!$G:$G,D1946),
IF(AND(A1946="Cancer Screening for CKD patients", E1946="Cost per service ($USD)"),
SUMIFS(CANSCRN!$E:$E,CANSCRN!$A:$A,C1946,CANSCRN!$G:$G,D1946),
IF(AND(A1946="PSA Testing", E1946="Total Expenditure ($USD per 100,000 patients)"),
SUMIFS(PSA!$F:$F,PSA!$A:$A,C1946,PSA!$G:$G,D1946),
IF(AND(A1946="Colorectal Cancer Screening", E1946="Total Expenditure ($USD per 100,000 patients)"),
SUMIFS(COL!$F:$F,COL!$A:$A,C1946,COL!$G:$G,D1946),
IF(AND(A1946="Cervical Cancer Screening", E1946="Total Expenditure ($USD per 100,000 patients)"),
SUMIFS(CERV!$F:$F,CERV!$A:$A,C1946,CERV!$G:$G,D1946),
SUMIFS(CANSCRN!$F:$F,CANSCRN!$A:$A,C1946,CANSCRN!$G:$G,D1946))))))))))))</f>
        <v>29300.567107750474</v>
      </c>
    </row>
    <row r="1947" spans="1:6" x14ac:dyDescent="0.2">
      <c r="A1947" s="24" t="s">
        <v>107</v>
      </c>
      <c r="B1947" s="24" t="s">
        <v>101</v>
      </c>
      <c r="C1947" s="24" t="s">
        <v>53</v>
      </c>
      <c r="D1947" s="24">
        <v>2018</v>
      </c>
      <c r="E1947" s="24" t="s">
        <v>102</v>
      </c>
      <c r="F1947">
        <f>IF(AND(A1947="PSA Testing", E1947= "Utilization Rate (per 100,000 patients)"),
SUMIFS(PSA!$D:$D,PSA!$A:$A,C1947,PSA!$G:$G,D1947),
IF(AND(A1947="Colorectal Cancer Screening", E1947="Utilization Rate (per 100,000 patients)"),
SUMIFS(COL!$D:$D,COL!$A:$A,C1947,COL!$G:$G, D1947),
IF(AND(A1947="Cervical Cancer Screening", E1947="Utilization Rate (per 100,000 patients)"),
SUMIFS(CERV!$D:$D,CERV!$A:$A,C1947,CERV!$G:$G,D1947),
IF(AND(A1947="Cancer Screening for CKD patients", E1947="Utilization Rate (per 100,000 patients)"),
SUMIFS(CANSCRN!$D:$D,CANSCRN!$A:$A,C1947,CANSCRN!$G:$G,D1947),
IF(AND(A1947="PSA Testing", E1947="Cost per service ($USD)"),
SUMIFS(PSA!$E:$E,PSA!$A:$A,C1947,PSA!$G:$G,D1947),
IF(AND(A1947="Colorectal Cancer Screening", E1947="Cost per service ($USD)"),
SUMIFS(COL!$E:$E,COL!$A:$A,C1947,COL!$G:$G,D1947),
IF(AND(A1947="Cervical Cancer Screening", E1947="Cost per service ($USD)"),
SUMIFS(CERV!$E:$E,CERV!$A:$A,C1947,CERV!$G:$G,D1947),
IF(AND(A1947="Cancer Screening for CKD patients", E1947="Cost per service ($USD)"),
SUMIFS(CANSCRN!$E:$E,CANSCRN!$A:$A,C1947,CANSCRN!$G:$G,D1947),
IF(AND(A1947="PSA Testing", E1947="Total Expenditure ($USD per 100,000 patients)"),
SUMIFS(PSA!$F:$F,PSA!$A:$A,C1947,PSA!$G:$G,D1947),
IF(AND(A1947="Colorectal Cancer Screening", E1947="Total Expenditure ($USD per 100,000 patients)"),
SUMIFS(COL!$F:$F,COL!$A:$A,C1947,COL!$G:$G,D1947),
IF(AND(A1947="Cervical Cancer Screening", E1947="Total Expenditure ($USD per 100,000 patients)"),
SUMIFS(CERV!$F:$F,CERV!$A:$A,C1947,CERV!$G:$G,D1947),
SUMIFS(CANSCRN!$F:$F,CANSCRN!$A:$A,C1947,CANSCRN!$G:$G,D1947))))))))))))</f>
        <v>24014.336917562723</v>
      </c>
    </row>
    <row r="1948" spans="1:6" x14ac:dyDescent="0.2">
      <c r="A1948" s="24" t="s">
        <v>107</v>
      </c>
      <c r="B1948" s="24" t="s">
        <v>101</v>
      </c>
      <c r="C1948" s="24" t="s">
        <v>53</v>
      </c>
      <c r="D1948" s="24">
        <v>2019</v>
      </c>
      <c r="E1948" s="24" t="s">
        <v>102</v>
      </c>
      <c r="F1948">
        <f>IF(AND(A1948="PSA Testing", E1948= "Utilization Rate (per 100,000 patients)"),
SUMIFS(PSA!$D:$D,PSA!$A:$A,C1948,PSA!$G:$G,D1948),
IF(AND(A1948="Colorectal Cancer Screening", E1948="Utilization Rate (per 100,000 patients)"),
SUMIFS(COL!$D:$D,COL!$A:$A,C1948,COL!$G:$G, D1948),
IF(AND(A1948="Cervical Cancer Screening", E1948="Utilization Rate (per 100,000 patients)"),
SUMIFS(CERV!$D:$D,CERV!$A:$A,C1948,CERV!$G:$G,D1948),
IF(AND(A1948="Cancer Screening for CKD patients", E1948="Utilization Rate (per 100,000 patients)"),
SUMIFS(CANSCRN!$D:$D,CANSCRN!$A:$A,C1948,CANSCRN!$G:$G,D1948),
IF(AND(A1948="PSA Testing", E1948="Cost per service ($USD)"),
SUMIFS(PSA!$E:$E,PSA!$A:$A,C1948,PSA!$G:$G,D1948),
IF(AND(A1948="Colorectal Cancer Screening", E1948="Cost per service ($USD)"),
SUMIFS(COL!$E:$E,COL!$A:$A,C1948,COL!$G:$G,D1948),
IF(AND(A1948="Cervical Cancer Screening", E1948="Cost per service ($USD)"),
SUMIFS(CERV!$E:$E,CERV!$A:$A,C1948,CERV!$G:$G,D1948),
IF(AND(A1948="Cancer Screening for CKD patients", E1948="Cost per service ($USD)"),
SUMIFS(CANSCRN!$E:$E,CANSCRN!$A:$A,C1948,CANSCRN!$G:$G,D1948),
IF(AND(A1948="PSA Testing", E1948="Total Expenditure ($USD per 100,000 patients)"),
SUMIFS(PSA!$F:$F,PSA!$A:$A,C1948,PSA!$G:$G,D1948),
IF(AND(A1948="Colorectal Cancer Screening", E1948="Total Expenditure ($USD per 100,000 patients)"),
SUMIFS(COL!$F:$F,COL!$A:$A,C1948,COL!$G:$G,D1948),
IF(AND(A1948="Cervical Cancer Screening", E1948="Total Expenditure ($USD per 100,000 patients)"),
SUMIFS(CERV!$F:$F,CERV!$A:$A,C1948,CERV!$G:$G,D1948),
SUMIFS(CANSCRN!$F:$F,CANSCRN!$A:$A,C1948,CANSCRN!$G:$G,D1948))))))))))))</f>
        <v>22119.815668202766</v>
      </c>
    </row>
    <row r="1949" spans="1:6" x14ac:dyDescent="0.2">
      <c r="A1949" s="24" t="s">
        <v>107</v>
      </c>
      <c r="B1949" s="24" t="s">
        <v>101</v>
      </c>
      <c r="C1949" s="24" t="s">
        <v>54</v>
      </c>
      <c r="D1949" s="24">
        <v>2009</v>
      </c>
      <c r="E1949" s="24" t="s">
        <v>102</v>
      </c>
      <c r="F1949">
        <f>IF(AND(A1949="PSA Testing", E1949= "Utilization Rate (per 100,000 patients)"),
SUMIFS(PSA!$D:$D,PSA!$A:$A,C1949,PSA!$G:$G,D1949),
IF(AND(A1949="Colorectal Cancer Screening", E1949="Utilization Rate (per 100,000 patients)"),
SUMIFS(COL!$D:$D,COL!$A:$A,C1949,COL!$G:$G, D1949),
IF(AND(A1949="Cervical Cancer Screening", E1949="Utilization Rate (per 100,000 patients)"),
SUMIFS(CERV!$D:$D,CERV!$A:$A,C1949,CERV!$G:$G,D1949),
IF(AND(A1949="Cancer Screening for CKD patients", E1949="Utilization Rate (per 100,000 patients)"),
SUMIFS(CANSCRN!$D:$D,CANSCRN!$A:$A,C1949,CANSCRN!$G:$G,D1949),
IF(AND(A1949="PSA Testing", E1949="Cost per service ($USD)"),
SUMIFS(PSA!$E:$E,PSA!$A:$A,C1949,PSA!$G:$G,D1949),
IF(AND(A1949="Colorectal Cancer Screening", E1949="Cost per service ($USD)"),
SUMIFS(COL!$E:$E,COL!$A:$A,C1949,COL!$G:$G,D1949),
IF(AND(A1949="Cervical Cancer Screening", E1949="Cost per service ($USD)"),
SUMIFS(CERV!$E:$E,CERV!$A:$A,C1949,CERV!$G:$G,D1949),
IF(AND(A1949="Cancer Screening for CKD patients", E1949="Cost per service ($USD)"),
SUMIFS(CANSCRN!$E:$E,CANSCRN!$A:$A,C1949,CANSCRN!$G:$G,D1949),
IF(AND(A1949="PSA Testing", E1949="Total Expenditure ($USD per 100,000 patients)"),
SUMIFS(PSA!$F:$F,PSA!$A:$A,C1949,PSA!$G:$G,D1949),
IF(AND(A1949="Colorectal Cancer Screening", E1949="Total Expenditure ($USD per 100,000 patients)"),
SUMIFS(COL!$F:$F,COL!$A:$A,C1949,COL!$G:$G,D1949),
IF(AND(A1949="Cervical Cancer Screening", E1949="Total Expenditure ($USD per 100,000 patients)"),
SUMIFS(CERV!$F:$F,CERV!$A:$A,C1949,CERV!$G:$G,D1949),
SUMIFS(CANSCRN!$F:$F,CANSCRN!$A:$A,C1949,CANSCRN!$G:$G,D1949))))))))))))</f>
        <v>41358.641358641355</v>
      </c>
    </row>
    <row r="1950" spans="1:6" x14ac:dyDescent="0.2">
      <c r="A1950" s="24" t="s">
        <v>107</v>
      </c>
      <c r="B1950" s="24" t="s">
        <v>101</v>
      </c>
      <c r="C1950" s="24" t="s">
        <v>54</v>
      </c>
      <c r="D1950" s="24">
        <v>2010</v>
      </c>
      <c r="E1950" s="24" t="s">
        <v>102</v>
      </c>
      <c r="F1950">
        <f>IF(AND(A1950="PSA Testing", E1950= "Utilization Rate (per 100,000 patients)"),
SUMIFS(PSA!$D:$D,PSA!$A:$A,C1950,PSA!$G:$G,D1950),
IF(AND(A1950="Colorectal Cancer Screening", E1950="Utilization Rate (per 100,000 patients)"),
SUMIFS(COL!$D:$D,COL!$A:$A,C1950,COL!$G:$G, D1950),
IF(AND(A1950="Cervical Cancer Screening", E1950="Utilization Rate (per 100,000 patients)"),
SUMIFS(CERV!$D:$D,CERV!$A:$A,C1950,CERV!$G:$G,D1950),
IF(AND(A1950="Cancer Screening for CKD patients", E1950="Utilization Rate (per 100,000 patients)"),
SUMIFS(CANSCRN!$D:$D,CANSCRN!$A:$A,C1950,CANSCRN!$G:$G,D1950),
IF(AND(A1950="PSA Testing", E1950="Cost per service ($USD)"),
SUMIFS(PSA!$E:$E,PSA!$A:$A,C1950,PSA!$G:$G,D1950),
IF(AND(A1950="Colorectal Cancer Screening", E1950="Cost per service ($USD)"),
SUMIFS(COL!$E:$E,COL!$A:$A,C1950,COL!$G:$G,D1950),
IF(AND(A1950="Cervical Cancer Screening", E1950="Cost per service ($USD)"),
SUMIFS(CERV!$E:$E,CERV!$A:$A,C1950,CERV!$G:$G,D1950),
IF(AND(A1950="Cancer Screening for CKD patients", E1950="Cost per service ($USD)"),
SUMIFS(CANSCRN!$E:$E,CANSCRN!$A:$A,C1950,CANSCRN!$G:$G,D1950),
IF(AND(A1950="PSA Testing", E1950="Total Expenditure ($USD per 100,000 patients)"),
SUMIFS(PSA!$F:$F,PSA!$A:$A,C1950,PSA!$G:$G,D1950),
IF(AND(A1950="Colorectal Cancer Screening", E1950="Total Expenditure ($USD per 100,000 patients)"),
SUMIFS(COL!$F:$F,COL!$A:$A,C1950,COL!$G:$G,D1950),
IF(AND(A1950="Cervical Cancer Screening", E1950="Total Expenditure ($USD per 100,000 patients)"),
SUMIFS(CERV!$F:$F,CERV!$A:$A,C1950,CERV!$G:$G,D1950),
SUMIFS(CANSCRN!$F:$F,CANSCRN!$A:$A,C1950,CANSCRN!$G:$G,D1950))))))))))))</f>
        <v>37286.063569682156</v>
      </c>
    </row>
    <row r="1951" spans="1:6" x14ac:dyDescent="0.2">
      <c r="A1951" s="24" t="s">
        <v>107</v>
      </c>
      <c r="B1951" s="24" t="s">
        <v>101</v>
      </c>
      <c r="C1951" s="24" t="s">
        <v>54</v>
      </c>
      <c r="D1951" s="24">
        <v>2011</v>
      </c>
      <c r="E1951" s="24" t="s">
        <v>102</v>
      </c>
      <c r="F1951">
        <f>IF(AND(A1951="PSA Testing", E1951= "Utilization Rate (per 100,000 patients)"),
SUMIFS(PSA!$D:$D,PSA!$A:$A,C1951,PSA!$G:$G,D1951),
IF(AND(A1951="Colorectal Cancer Screening", E1951="Utilization Rate (per 100,000 patients)"),
SUMIFS(COL!$D:$D,COL!$A:$A,C1951,COL!$G:$G, D1951),
IF(AND(A1951="Cervical Cancer Screening", E1951="Utilization Rate (per 100,000 patients)"),
SUMIFS(CERV!$D:$D,CERV!$A:$A,C1951,CERV!$G:$G,D1951),
IF(AND(A1951="Cancer Screening for CKD patients", E1951="Utilization Rate (per 100,000 patients)"),
SUMIFS(CANSCRN!$D:$D,CANSCRN!$A:$A,C1951,CANSCRN!$G:$G,D1951),
IF(AND(A1951="PSA Testing", E1951="Cost per service ($USD)"),
SUMIFS(PSA!$E:$E,PSA!$A:$A,C1951,PSA!$G:$G,D1951),
IF(AND(A1951="Colorectal Cancer Screening", E1951="Cost per service ($USD)"),
SUMIFS(COL!$E:$E,COL!$A:$A,C1951,COL!$G:$G,D1951),
IF(AND(A1951="Cervical Cancer Screening", E1951="Cost per service ($USD)"),
SUMIFS(CERV!$E:$E,CERV!$A:$A,C1951,CERV!$G:$G,D1951),
IF(AND(A1951="Cancer Screening for CKD patients", E1951="Cost per service ($USD)"),
SUMIFS(CANSCRN!$E:$E,CANSCRN!$A:$A,C1951,CANSCRN!$G:$G,D1951),
IF(AND(A1951="PSA Testing", E1951="Total Expenditure ($USD per 100,000 patients)"),
SUMIFS(PSA!$F:$F,PSA!$A:$A,C1951,PSA!$G:$G,D1951),
IF(AND(A1951="Colorectal Cancer Screening", E1951="Total Expenditure ($USD per 100,000 patients)"),
SUMIFS(COL!$F:$F,COL!$A:$A,C1951,COL!$G:$G,D1951),
IF(AND(A1951="Cervical Cancer Screening", E1951="Total Expenditure ($USD per 100,000 patients)"),
SUMIFS(CERV!$F:$F,CERV!$A:$A,C1951,CERV!$G:$G,D1951),
SUMIFS(CANSCRN!$F:$F,CANSCRN!$A:$A,C1951,CANSCRN!$G:$G,D1951))))))))))))</f>
        <v>37473.233404710918</v>
      </c>
    </row>
    <row r="1952" spans="1:6" x14ac:dyDescent="0.2">
      <c r="A1952" s="24" t="s">
        <v>107</v>
      </c>
      <c r="B1952" s="24" t="s">
        <v>101</v>
      </c>
      <c r="C1952" s="24" t="s">
        <v>54</v>
      </c>
      <c r="D1952" s="24">
        <v>2012</v>
      </c>
      <c r="E1952" s="24" t="s">
        <v>102</v>
      </c>
      <c r="F1952">
        <f>IF(AND(A1952="PSA Testing", E1952= "Utilization Rate (per 100,000 patients)"),
SUMIFS(PSA!$D:$D,PSA!$A:$A,C1952,PSA!$G:$G,D1952),
IF(AND(A1952="Colorectal Cancer Screening", E1952="Utilization Rate (per 100,000 patients)"),
SUMIFS(COL!$D:$D,COL!$A:$A,C1952,COL!$G:$G, D1952),
IF(AND(A1952="Cervical Cancer Screening", E1952="Utilization Rate (per 100,000 patients)"),
SUMIFS(CERV!$D:$D,CERV!$A:$A,C1952,CERV!$G:$G,D1952),
IF(AND(A1952="Cancer Screening for CKD patients", E1952="Utilization Rate (per 100,000 patients)"),
SUMIFS(CANSCRN!$D:$D,CANSCRN!$A:$A,C1952,CANSCRN!$G:$G,D1952),
IF(AND(A1952="PSA Testing", E1952="Cost per service ($USD)"),
SUMIFS(PSA!$E:$E,PSA!$A:$A,C1952,PSA!$G:$G,D1952),
IF(AND(A1952="Colorectal Cancer Screening", E1952="Cost per service ($USD)"),
SUMIFS(COL!$E:$E,COL!$A:$A,C1952,COL!$G:$G,D1952),
IF(AND(A1952="Cervical Cancer Screening", E1952="Cost per service ($USD)"),
SUMIFS(CERV!$E:$E,CERV!$A:$A,C1952,CERV!$G:$G,D1952),
IF(AND(A1952="Cancer Screening for CKD patients", E1952="Cost per service ($USD)"),
SUMIFS(CANSCRN!$E:$E,CANSCRN!$A:$A,C1952,CANSCRN!$G:$G,D1952),
IF(AND(A1952="PSA Testing", E1952="Total Expenditure ($USD per 100,000 patients)"),
SUMIFS(PSA!$F:$F,PSA!$A:$A,C1952,PSA!$G:$G,D1952),
IF(AND(A1952="Colorectal Cancer Screening", E1952="Total Expenditure ($USD per 100,000 patients)"),
SUMIFS(COL!$F:$F,COL!$A:$A,C1952,COL!$G:$G,D1952),
IF(AND(A1952="Cervical Cancer Screening", E1952="Total Expenditure ($USD per 100,000 patients)"),
SUMIFS(CERV!$F:$F,CERV!$A:$A,C1952,CERV!$G:$G,D1952),
SUMIFS(CANSCRN!$F:$F,CANSCRN!$A:$A,C1952,CANSCRN!$G:$G,D1952))))))))))))</f>
        <v>38195.615514333898</v>
      </c>
    </row>
    <row r="1953" spans="1:6" x14ac:dyDescent="0.2">
      <c r="A1953" s="24" t="s">
        <v>107</v>
      </c>
      <c r="B1953" s="24" t="s">
        <v>101</v>
      </c>
      <c r="C1953" s="24" t="s">
        <v>54</v>
      </c>
      <c r="D1953" s="24">
        <v>2013</v>
      </c>
      <c r="E1953" s="24" t="s">
        <v>102</v>
      </c>
      <c r="F1953">
        <f>IF(AND(A1953="PSA Testing", E1953= "Utilization Rate (per 100,000 patients)"),
SUMIFS(PSA!$D:$D,PSA!$A:$A,C1953,PSA!$G:$G,D1953),
IF(AND(A1953="Colorectal Cancer Screening", E1953="Utilization Rate (per 100,000 patients)"),
SUMIFS(COL!$D:$D,COL!$A:$A,C1953,COL!$G:$G, D1953),
IF(AND(A1953="Cervical Cancer Screening", E1953="Utilization Rate (per 100,000 patients)"),
SUMIFS(CERV!$D:$D,CERV!$A:$A,C1953,CERV!$G:$G,D1953),
IF(AND(A1953="Cancer Screening for CKD patients", E1953="Utilization Rate (per 100,000 patients)"),
SUMIFS(CANSCRN!$D:$D,CANSCRN!$A:$A,C1953,CANSCRN!$G:$G,D1953),
IF(AND(A1953="PSA Testing", E1953="Cost per service ($USD)"),
SUMIFS(PSA!$E:$E,PSA!$A:$A,C1953,PSA!$G:$G,D1953),
IF(AND(A1953="Colorectal Cancer Screening", E1953="Cost per service ($USD)"),
SUMIFS(COL!$E:$E,COL!$A:$A,C1953,COL!$G:$G,D1953),
IF(AND(A1953="Cervical Cancer Screening", E1953="Cost per service ($USD)"),
SUMIFS(CERV!$E:$E,CERV!$A:$A,C1953,CERV!$G:$G,D1953),
IF(AND(A1953="Cancer Screening for CKD patients", E1953="Cost per service ($USD)"),
SUMIFS(CANSCRN!$E:$E,CANSCRN!$A:$A,C1953,CANSCRN!$G:$G,D1953),
IF(AND(A1953="PSA Testing", E1953="Total Expenditure ($USD per 100,000 patients)"),
SUMIFS(PSA!$F:$F,PSA!$A:$A,C1953,PSA!$G:$G,D1953),
IF(AND(A1953="Colorectal Cancer Screening", E1953="Total Expenditure ($USD per 100,000 patients)"),
SUMIFS(COL!$F:$F,COL!$A:$A,C1953,COL!$G:$G,D1953),
IF(AND(A1953="Cervical Cancer Screening", E1953="Total Expenditure ($USD per 100,000 patients)"),
SUMIFS(CERV!$F:$F,CERV!$A:$A,C1953,CERV!$G:$G,D1953),
SUMIFS(CANSCRN!$F:$F,CANSCRN!$A:$A,C1953,CANSCRN!$G:$G,D1953))))))))))))</f>
        <v>39414.934565050033</v>
      </c>
    </row>
    <row r="1954" spans="1:6" x14ac:dyDescent="0.2">
      <c r="A1954" s="24" t="s">
        <v>107</v>
      </c>
      <c r="B1954" s="24" t="s">
        <v>101</v>
      </c>
      <c r="C1954" s="24" t="s">
        <v>54</v>
      </c>
      <c r="D1954" s="24">
        <v>2014</v>
      </c>
      <c r="E1954" s="24" t="s">
        <v>102</v>
      </c>
      <c r="F1954">
        <f>IF(AND(A1954="PSA Testing", E1954= "Utilization Rate (per 100,000 patients)"),
SUMIFS(PSA!$D:$D,PSA!$A:$A,C1954,PSA!$G:$G,D1954),
IF(AND(A1954="Colorectal Cancer Screening", E1954="Utilization Rate (per 100,000 patients)"),
SUMIFS(COL!$D:$D,COL!$A:$A,C1954,COL!$G:$G, D1954),
IF(AND(A1954="Cervical Cancer Screening", E1954="Utilization Rate (per 100,000 patients)"),
SUMIFS(CERV!$D:$D,CERV!$A:$A,C1954,CERV!$G:$G,D1954),
IF(AND(A1954="Cancer Screening for CKD patients", E1954="Utilization Rate (per 100,000 patients)"),
SUMIFS(CANSCRN!$D:$D,CANSCRN!$A:$A,C1954,CANSCRN!$G:$G,D1954),
IF(AND(A1954="PSA Testing", E1954="Cost per service ($USD)"),
SUMIFS(PSA!$E:$E,PSA!$A:$A,C1954,PSA!$G:$G,D1954),
IF(AND(A1954="Colorectal Cancer Screening", E1954="Cost per service ($USD)"),
SUMIFS(COL!$E:$E,COL!$A:$A,C1954,COL!$G:$G,D1954),
IF(AND(A1954="Cervical Cancer Screening", E1954="Cost per service ($USD)"),
SUMIFS(CERV!$E:$E,CERV!$A:$A,C1954,CERV!$G:$G,D1954),
IF(AND(A1954="Cancer Screening for CKD patients", E1954="Cost per service ($USD)"),
SUMIFS(CANSCRN!$E:$E,CANSCRN!$A:$A,C1954,CANSCRN!$G:$G,D1954),
IF(AND(A1954="PSA Testing", E1954="Total Expenditure ($USD per 100,000 patients)"),
SUMIFS(PSA!$F:$F,PSA!$A:$A,C1954,PSA!$G:$G,D1954),
IF(AND(A1954="Colorectal Cancer Screening", E1954="Total Expenditure ($USD per 100,000 patients)"),
SUMIFS(COL!$F:$F,COL!$A:$A,C1954,COL!$G:$G,D1954),
IF(AND(A1954="Cervical Cancer Screening", E1954="Total Expenditure ($USD per 100,000 patients)"),
SUMIFS(CERV!$F:$F,CERV!$A:$A,C1954,CERV!$G:$G,D1954),
SUMIFS(CANSCRN!$F:$F,CANSCRN!$A:$A,C1954,CANSCRN!$G:$G,D1954))))))))))))</f>
        <v>37326.203208556151</v>
      </c>
    </row>
    <row r="1955" spans="1:6" x14ac:dyDescent="0.2">
      <c r="A1955" s="24" t="s">
        <v>107</v>
      </c>
      <c r="B1955" s="24" t="s">
        <v>101</v>
      </c>
      <c r="C1955" s="24" t="s">
        <v>54</v>
      </c>
      <c r="D1955" s="24">
        <v>2015</v>
      </c>
      <c r="E1955" s="24" t="s">
        <v>102</v>
      </c>
      <c r="F1955">
        <f>IF(AND(A1955="PSA Testing", E1955= "Utilization Rate (per 100,000 patients)"),
SUMIFS(PSA!$D:$D,PSA!$A:$A,C1955,PSA!$G:$G,D1955),
IF(AND(A1955="Colorectal Cancer Screening", E1955="Utilization Rate (per 100,000 patients)"),
SUMIFS(COL!$D:$D,COL!$A:$A,C1955,COL!$G:$G, D1955),
IF(AND(A1955="Cervical Cancer Screening", E1955="Utilization Rate (per 100,000 patients)"),
SUMIFS(CERV!$D:$D,CERV!$A:$A,C1955,CERV!$G:$G,D1955),
IF(AND(A1955="Cancer Screening for CKD patients", E1955="Utilization Rate (per 100,000 patients)"),
SUMIFS(CANSCRN!$D:$D,CANSCRN!$A:$A,C1955,CANSCRN!$G:$G,D1955),
IF(AND(A1955="PSA Testing", E1955="Cost per service ($USD)"),
SUMIFS(PSA!$E:$E,PSA!$A:$A,C1955,PSA!$G:$G,D1955),
IF(AND(A1955="Colorectal Cancer Screening", E1955="Cost per service ($USD)"),
SUMIFS(COL!$E:$E,COL!$A:$A,C1955,COL!$G:$G,D1955),
IF(AND(A1955="Cervical Cancer Screening", E1955="Cost per service ($USD)"),
SUMIFS(CERV!$E:$E,CERV!$A:$A,C1955,CERV!$G:$G,D1955),
IF(AND(A1955="Cancer Screening for CKD patients", E1955="Cost per service ($USD)"),
SUMIFS(CANSCRN!$E:$E,CANSCRN!$A:$A,C1955,CANSCRN!$G:$G,D1955),
IF(AND(A1955="PSA Testing", E1955="Total Expenditure ($USD per 100,000 patients)"),
SUMIFS(PSA!$F:$F,PSA!$A:$A,C1955,PSA!$G:$G,D1955),
IF(AND(A1955="Colorectal Cancer Screening", E1955="Total Expenditure ($USD per 100,000 patients)"),
SUMIFS(COL!$F:$F,COL!$A:$A,C1955,COL!$G:$G,D1955),
IF(AND(A1955="Cervical Cancer Screening", E1955="Total Expenditure ($USD per 100,000 patients)"),
SUMIFS(CERV!$F:$F,CERV!$A:$A,C1955,CERV!$G:$G,D1955),
SUMIFS(CANSCRN!$F:$F,CANSCRN!$A:$A,C1955,CANSCRN!$G:$G,D1955))))))))))))</f>
        <v>33829.499323410011</v>
      </c>
    </row>
    <row r="1956" spans="1:6" x14ac:dyDescent="0.2">
      <c r="A1956" s="24" t="s">
        <v>107</v>
      </c>
      <c r="B1956" s="24" t="s">
        <v>101</v>
      </c>
      <c r="C1956" s="24" t="s">
        <v>54</v>
      </c>
      <c r="D1956" s="24">
        <v>2016</v>
      </c>
      <c r="E1956" s="24" t="s">
        <v>102</v>
      </c>
      <c r="F1956">
        <f>IF(AND(A1956="PSA Testing", E1956= "Utilization Rate (per 100,000 patients)"),
SUMIFS(PSA!$D:$D,PSA!$A:$A,C1956,PSA!$G:$G,D1956),
IF(AND(A1956="Colorectal Cancer Screening", E1956="Utilization Rate (per 100,000 patients)"),
SUMIFS(COL!$D:$D,COL!$A:$A,C1956,COL!$G:$G, D1956),
IF(AND(A1956="Cervical Cancer Screening", E1956="Utilization Rate (per 100,000 patients)"),
SUMIFS(CERV!$D:$D,CERV!$A:$A,C1956,CERV!$G:$G,D1956),
IF(AND(A1956="Cancer Screening for CKD patients", E1956="Utilization Rate (per 100,000 patients)"),
SUMIFS(CANSCRN!$D:$D,CANSCRN!$A:$A,C1956,CANSCRN!$G:$G,D1956),
IF(AND(A1956="PSA Testing", E1956="Cost per service ($USD)"),
SUMIFS(PSA!$E:$E,PSA!$A:$A,C1956,PSA!$G:$G,D1956),
IF(AND(A1956="Colorectal Cancer Screening", E1956="Cost per service ($USD)"),
SUMIFS(COL!$E:$E,COL!$A:$A,C1956,COL!$G:$G,D1956),
IF(AND(A1956="Cervical Cancer Screening", E1956="Cost per service ($USD)"),
SUMIFS(CERV!$E:$E,CERV!$A:$A,C1956,CERV!$G:$G,D1956),
IF(AND(A1956="Cancer Screening for CKD patients", E1956="Cost per service ($USD)"),
SUMIFS(CANSCRN!$E:$E,CANSCRN!$A:$A,C1956,CANSCRN!$G:$G,D1956),
IF(AND(A1956="PSA Testing", E1956="Total Expenditure ($USD per 100,000 patients)"),
SUMIFS(PSA!$F:$F,PSA!$A:$A,C1956,PSA!$G:$G,D1956),
IF(AND(A1956="Colorectal Cancer Screening", E1956="Total Expenditure ($USD per 100,000 patients)"),
SUMIFS(COL!$F:$F,COL!$A:$A,C1956,COL!$G:$G,D1956),
IF(AND(A1956="Cervical Cancer Screening", E1956="Total Expenditure ($USD per 100,000 patients)"),
SUMIFS(CERV!$F:$F,CERV!$A:$A,C1956,CERV!$G:$G,D1956),
SUMIFS(CANSCRN!$F:$F,CANSCRN!$A:$A,C1956,CANSCRN!$G:$G,D1956))))))))))))</f>
        <v>36871.50837988827</v>
      </c>
    </row>
    <row r="1957" spans="1:6" x14ac:dyDescent="0.2">
      <c r="A1957" s="24" t="s">
        <v>107</v>
      </c>
      <c r="B1957" s="24" t="s">
        <v>101</v>
      </c>
      <c r="C1957" s="24" t="s">
        <v>54</v>
      </c>
      <c r="D1957" s="24">
        <v>2017</v>
      </c>
      <c r="E1957" s="24" t="s">
        <v>102</v>
      </c>
      <c r="F1957">
        <f>IF(AND(A1957="PSA Testing", E1957= "Utilization Rate (per 100,000 patients)"),
SUMIFS(PSA!$D:$D,PSA!$A:$A,C1957,PSA!$G:$G,D1957),
IF(AND(A1957="Colorectal Cancer Screening", E1957="Utilization Rate (per 100,000 patients)"),
SUMIFS(COL!$D:$D,COL!$A:$A,C1957,COL!$G:$G, D1957),
IF(AND(A1957="Cervical Cancer Screening", E1957="Utilization Rate (per 100,000 patients)"),
SUMIFS(CERV!$D:$D,CERV!$A:$A,C1957,CERV!$G:$G,D1957),
IF(AND(A1957="Cancer Screening for CKD patients", E1957="Utilization Rate (per 100,000 patients)"),
SUMIFS(CANSCRN!$D:$D,CANSCRN!$A:$A,C1957,CANSCRN!$G:$G,D1957),
IF(AND(A1957="PSA Testing", E1957="Cost per service ($USD)"),
SUMIFS(PSA!$E:$E,PSA!$A:$A,C1957,PSA!$G:$G,D1957),
IF(AND(A1957="Colorectal Cancer Screening", E1957="Cost per service ($USD)"),
SUMIFS(COL!$E:$E,COL!$A:$A,C1957,COL!$G:$G,D1957),
IF(AND(A1957="Cervical Cancer Screening", E1957="Cost per service ($USD)"),
SUMIFS(CERV!$E:$E,CERV!$A:$A,C1957,CERV!$G:$G,D1957),
IF(AND(A1957="Cancer Screening for CKD patients", E1957="Cost per service ($USD)"),
SUMIFS(CANSCRN!$E:$E,CANSCRN!$A:$A,C1957,CANSCRN!$G:$G,D1957),
IF(AND(A1957="PSA Testing", E1957="Total Expenditure ($USD per 100,000 patients)"),
SUMIFS(PSA!$F:$F,PSA!$A:$A,C1957,PSA!$G:$G,D1957),
IF(AND(A1957="Colorectal Cancer Screening", E1957="Total Expenditure ($USD per 100,000 patients)"),
SUMIFS(COL!$F:$F,COL!$A:$A,C1957,COL!$G:$G,D1957),
IF(AND(A1957="Cervical Cancer Screening", E1957="Total Expenditure ($USD per 100,000 patients)"),
SUMIFS(CERV!$F:$F,CERV!$A:$A,C1957,CERV!$G:$G,D1957),
SUMIFS(CANSCRN!$F:$F,CANSCRN!$A:$A,C1957,CANSCRN!$G:$G,D1957))))))))))))</f>
        <v>28776.041666666668</v>
      </c>
    </row>
    <row r="1958" spans="1:6" x14ac:dyDescent="0.2">
      <c r="A1958" s="24" t="s">
        <v>107</v>
      </c>
      <c r="B1958" s="24" t="s">
        <v>101</v>
      </c>
      <c r="C1958" s="24" t="s">
        <v>54</v>
      </c>
      <c r="D1958" s="24">
        <v>2018</v>
      </c>
      <c r="E1958" s="24" t="s">
        <v>102</v>
      </c>
      <c r="F1958">
        <f>IF(AND(A1958="PSA Testing", E1958= "Utilization Rate (per 100,000 patients)"),
SUMIFS(PSA!$D:$D,PSA!$A:$A,C1958,PSA!$G:$G,D1958),
IF(AND(A1958="Colorectal Cancer Screening", E1958="Utilization Rate (per 100,000 patients)"),
SUMIFS(COL!$D:$D,COL!$A:$A,C1958,COL!$G:$G, D1958),
IF(AND(A1958="Cervical Cancer Screening", E1958="Utilization Rate (per 100,000 patients)"),
SUMIFS(CERV!$D:$D,CERV!$A:$A,C1958,CERV!$G:$G,D1958),
IF(AND(A1958="Cancer Screening for CKD patients", E1958="Utilization Rate (per 100,000 patients)"),
SUMIFS(CANSCRN!$D:$D,CANSCRN!$A:$A,C1958,CANSCRN!$G:$G,D1958),
IF(AND(A1958="PSA Testing", E1958="Cost per service ($USD)"),
SUMIFS(PSA!$E:$E,PSA!$A:$A,C1958,PSA!$G:$G,D1958),
IF(AND(A1958="Colorectal Cancer Screening", E1958="Cost per service ($USD)"),
SUMIFS(COL!$E:$E,COL!$A:$A,C1958,COL!$G:$G,D1958),
IF(AND(A1958="Cervical Cancer Screening", E1958="Cost per service ($USD)"),
SUMIFS(CERV!$E:$E,CERV!$A:$A,C1958,CERV!$G:$G,D1958),
IF(AND(A1958="Cancer Screening for CKD patients", E1958="Cost per service ($USD)"),
SUMIFS(CANSCRN!$E:$E,CANSCRN!$A:$A,C1958,CANSCRN!$G:$G,D1958),
IF(AND(A1958="PSA Testing", E1958="Total Expenditure ($USD per 100,000 patients)"),
SUMIFS(PSA!$F:$F,PSA!$A:$A,C1958,PSA!$G:$G,D1958),
IF(AND(A1958="Colorectal Cancer Screening", E1958="Total Expenditure ($USD per 100,000 patients)"),
SUMIFS(COL!$F:$F,COL!$A:$A,C1958,COL!$G:$G,D1958),
IF(AND(A1958="Cervical Cancer Screening", E1958="Total Expenditure ($USD per 100,000 patients)"),
SUMIFS(CERV!$F:$F,CERV!$A:$A,C1958,CERV!$G:$G,D1958),
SUMIFS(CANSCRN!$F:$F,CANSCRN!$A:$A,C1958,CANSCRN!$G:$G,D1958))))))))))))</f>
        <v>24720.496894409938</v>
      </c>
    </row>
    <row r="1959" spans="1:6" x14ac:dyDescent="0.2">
      <c r="A1959" s="24" t="s">
        <v>107</v>
      </c>
      <c r="B1959" s="24" t="s">
        <v>101</v>
      </c>
      <c r="C1959" s="24" t="s">
        <v>54</v>
      </c>
      <c r="D1959" s="24">
        <v>2019</v>
      </c>
      <c r="E1959" s="24" t="s">
        <v>102</v>
      </c>
      <c r="F1959">
        <f>IF(AND(A1959="PSA Testing", E1959= "Utilization Rate (per 100,000 patients)"),
SUMIFS(PSA!$D:$D,PSA!$A:$A,C1959,PSA!$G:$G,D1959),
IF(AND(A1959="Colorectal Cancer Screening", E1959="Utilization Rate (per 100,000 patients)"),
SUMIFS(COL!$D:$D,COL!$A:$A,C1959,COL!$G:$G, D1959),
IF(AND(A1959="Cervical Cancer Screening", E1959="Utilization Rate (per 100,000 patients)"),
SUMIFS(CERV!$D:$D,CERV!$A:$A,C1959,CERV!$G:$G,D1959),
IF(AND(A1959="Cancer Screening for CKD patients", E1959="Utilization Rate (per 100,000 patients)"),
SUMIFS(CANSCRN!$D:$D,CANSCRN!$A:$A,C1959,CANSCRN!$G:$G,D1959),
IF(AND(A1959="PSA Testing", E1959="Cost per service ($USD)"),
SUMIFS(PSA!$E:$E,PSA!$A:$A,C1959,PSA!$G:$G,D1959),
IF(AND(A1959="Colorectal Cancer Screening", E1959="Cost per service ($USD)"),
SUMIFS(COL!$E:$E,COL!$A:$A,C1959,COL!$G:$G,D1959),
IF(AND(A1959="Cervical Cancer Screening", E1959="Cost per service ($USD)"),
SUMIFS(CERV!$E:$E,CERV!$A:$A,C1959,CERV!$G:$G,D1959),
IF(AND(A1959="Cancer Screening for CKD patients", E1959="Cost per service ($USD)"),
SUMIFS(CANSCRN!$E:$E,CANSCRN!$A:$A,C1959,CANSCRN!$G:$G,D1959),
IF(AND(A1959="PSA Testing", E1959="Total Expenditure ($USD per 100,000 patients)"),
SUMIFS(PSA!$F:$F,PSA!$A:$A,C1959,PSA!$G:$G,D1959),
IF(AND(A1959="Colorectal Cancer Screening", E1959="Total Expenditure ($USD per 100,000 patients)"),
SUMIFS(COL!$F:$F,COL!$A:$A,C1959,COL!$G:$G,D1959),
IF(AND(A1959="Cervical Cancer Screening", E1959="Total Expenditure ($USD per 100,000 patients)"),
SUMIFS(CERV!$F:$F,CERV!$A:$A,C1959,CERV!$G:$G,D1959),
SUMIFS(CANSCRN!$F:$F,CANSCRN!$A:$A,C1959,CANSCRN!$G:$G,D1959))))))))))))</f>
        <v>25344.036697247706</v>
      </c>
    </row>
    <row r="1960" spans="1:6" x14ac:dyDescent="0.2">
      <c r="A1960" s="24" t="s">
        <v>107</v>
      </c>
      <c r="B1960" s="24" t="s">
        <v>101</v>
      </c>
      <c r="C1960" s="24" t="s">
        <v>55</v>
      </c>
      <c r="D1960" s="24">
        <v>2009</v>
      </c>
      <c r="E1960" s="24" t="s">
        <v>102</v>
      </c>
      <c r="F1960">
        <f>IF(AND(A1960="PSA Testing", E1960= "Utilization Rate (per 100,000 patients)"),
SUMIFS(PSA!$D:$D,PSA!$A:$A,C1960,PSA!$G:$G,D1960),
IF(AND(A1960="Colorectal Cancer Screening", E1960="Utilization Rate (per 100,000 patients)"),
SUMIFS(COL!$D:$D,COL!$A:$A,C1960,COL!$G:$G, D1960),
IF(AND(A1960="Cervical Cancer Screening", E1960="Utilization Rate (per 100,000 patients)"),
SUMIFS(CERV!$D:$D,CERV!$A:$A,C1960,CERV!$G:$G,D1960),
IF(AND(A1960="Cancer Screening for CKD patients", E1960="Utilization Rate (per 100,000 patients)"),
SUMIFS(CANSCRN!$D:$D,CANSCRN!$A:$A,C1960,CANSCRN!$G:$G,D1960),
IF(AND(A1960="PSA Testing", E1960="Cost per service ($USD)"),
SUMIFS(PSA!$E:$E,PSA!$A:$A,C1960,PSA!$G:$G,D1960),
IF(AND(A1960="Colorectal Cancer Screening", E1960="Cost per service ($USD)"),
SUMIFS(COL!$E:$E,COL!$A:$A,C1960,COL!$G:$G,D1960),
IF(AND(A1960="Cervical Cancer Screening", E1960="Cost per service ($USD)"),
SUMIFS(CERV!$E:$E,CERV!$A:$A,C1960,CERV!$G:$G,D1960),
IF(AND(A1960="Cancer Screening for CKD patients", E1960="Cost per service ($USD)"),
SUMIFS(CANSCRN!$E:$E,CANSCRN!$A:$A,C1960,CANSCRN!$G:$G,D1960),
IF(AND(A1960="PSA Testing", E1960="Total Expenditure ($USD per 100,000 patients)"),
SUMIFS(PSA!$F:$F,PSA!$A:$A,C1960,PSA!$G:$G,D1960),
IF(AND(A1960="Colorectal Cancer Screening", E1960="Total Expenditure ($USD per 100,000 patients)"),
SUMIFS(COL!$F:$F,COL!$A:$A,C1960,COL!$G:$G,D1960),
IF(AND(A1960="Cervical Cancer Screening", E1960="Total Expenditure ($USD per 100,000 patients)"),
SUMIFS(CERV!$F:$F,CERV!$A:$A,C1960,CERV!$G:$G,D1960),
SUMIFS(CANSCRN!$F:$F,CANSCRN!$A:$A,C1960,CANSCRN!$G:$G,D1960))))))))))))</f>
        <v>30714.285714285717</v>
      </c>
    </row>
    <row r="1961" spans="1:6" x14ac:dyDescent="0.2">
      <c r="A1961" s="24" t="s">
        <v>107</v>
      </c>
      <c r="B1961" s="24" t="s">
        <v>101</v>
      </c>
      <c r="C1961" s="24" t="s">
        <v>55</v>
      </c>
      <c r="D1961" s="24">
        <v>2010</v>
      </c>
      <c r="E1961" s="24" t="s">
        <v>102</v>
      </c>
      <c r="F1961">
        <f>IF(AND(A1961="PSA Testing", E1961= "Utilization Rate (per 100,000 patients)"),
SUMIFS(PSA!$D:$D,PSA!$A:$A,C1961,PSA!$G:$G,D1961),
IF(AND(A1961="Colorectal Cancer Screening", E1961="Utilization Rate (per 100,000 patients)"),
SUMIFS(COL!$D:$D,COL!$A:$A,C1961,COL!$G:$G, D1961),
IF(AND(A1961="Cervical Cancer Screening", E1961="Utilization Rate (per 100,000 patients)"),
SUMIFS(CERV!$D:$D,CERV!$A:$A,C1961,CERV!$G:$G,D1961),
IF(AND(A1961="Cancer Screening for CKD patients", E1961="Utilization Rate (per 100,000 patients)"),
SUMIFS(CANSCRN!$D:$D,CANSCRN!$A:$A,C1961,CANSCRN!$G:$G,D1961),
IF(AND(A1961="PSA Testing", E1961="Cost per service ($USD)"),
SUMIFS(PSA!$E:$E,PSA!$A:$A,C1961,PSA!$G:$G,D1961),
IF(AND(A1961="Colorectal Cancer Screening", E1961="Cost per service ($USD)"),
SUMIFS(COL!$E:$E,COL!$A:$A,C1961,COL!$G:$G,D1961),
IF(AND(A1961="Cervical Cancer Screening", E1961="Cost per service ($USD)"),
SUMIFS(CERV!$E:$E,CERV!$A:$A,C1961,CERV!$G:$G,D1961),
IF(AND(A1961="Cancer Screening for CKD patients", E1961="Cost per service ($USD)"),
SUMIFS(CANSCRN!$E:$E,CANSCRN!$A:$A,C1961,CANSCRN!$G:$G,D1961),
IF(AND(A1961="PSA Testing", E1961="Total Expenditure ($USD per 100,000 patients)"),
SUMIFS(PSA!$F:$F,PSA!$A:$A,C1961,PSA!$G:$G,D1961),
IF(AND(A1961="Colorectal Cancer Screening", E1961="Total Expenditure ($USD per 100,000 patients)"),
SUMIFS(COL!$F:$F,COL!$A:$A,C1961,COL!$G:$G,D1961),
IF(AND(A1961="Cervical Cancer Screening", E1961="Total Expenditure ($USD per 100,000 patients)"),
SUMIFS(CERV!$F:$F,CERV!$A:$A,C1961,CERV!$G:$G,D1961),
SUMIFS(CANSCRN!$F:$F,CANSCRN!$A:$A,C1961,CANSCRN!$G:$G,D1961))))))))))))</f>
        <v>36190.476190476191</v>
      </c>
    </row>
    <row r="1962" spans="1:6" x14ac:dyDescent="0.2">
      <c r="A1962" s="24" t="s">
        <v>107</v>
      </c>
      <c r="B1962" s="24" t="s">
        <v>101</v>
      </c>
      <c r="C1962" s="24" t="s">
        <v>55</v>
      </c>
      <c r="D1962" s="24">
        <v>2011</v>
      </c>
      <c r="E1962" s="24" t="s">
        <v>102</v>
      </c>
      <c r="F1962">
        <f>IF(AND(A1962="PSA Testing", E1962= "Utilization Rate (per 100,000 patients)"),
SUMIFS(PSA!$D:$D,PSA!$A:$A,C1962,PSA!$G:$G,D1962),
IF(AND(A1962="Colorectal Cancer Screening", E1962="Utilization Rate (per 100,000 patients)"),
SUMIFS(COL!$D:$D,COL!$A:$A,C1962,COL!$G:$G, D1962),
IF(AND(A1962="Cervical Cancer Screening", E1962="Utilization Rate (per 100,000 patients)"),
SUMIFS(CERV!$D:$D,CERV!$A:$A,C1962,CERV!$G:$G,D1962),
IF(AND(A1962="Cancer Screening for CKD patients", E1962="Utilization Rate (per 100,000 patients)"),
SUMIFS(CANSCRN!$D:$D,CANSCRN!$A:$A,C1962,CANSCRN!$G:$G,D1962),
IF(AND(A1962="PSA Testing", E1962="Cost per service ($USD)"),
SUMIFS(PSA!$E:$E,PSA!$A:$A,C1962,PSA!$G:$G,D1962),
IF(AND(A1962="Colorectal Cancer Screening", E1962="Cost per service ($USD)"),
SUMIFS(COL!$E:$E,COL!$A:$A,C1962,COL!$G:$G,D1962),
IF(AND(A1962="Cervical Cancer Screening", E1962="Cost per service ($USD)"),
SUMIFS(CERV!$E:$E,CERV!$A:$A,C1962,CERV!$G:$G,D1962),
IF(AND(A1962="Cancer Screening for CKD patients", E1962="Cost per service ($USD)"),
SUMIFS(CANSCRN!$E:$E,CANSCRN!$A:$A,C1962,CANSCRN!$G:$G,D1962),
IF(AND(A1962="PSA Testing", E1962="Total Expenditure ($USD per 100,000 patients)"),
SUMIFS(PSA!$F:$F,PSA!$A:$A,C1962,PSA!$G:$G,D1962),
IF(AND(A1962="Colorectal Cancer Screening", E1962="Total Expenditure ($USD per 100,000 patients)"),
SUMIFS(COL!$F:$F,COL!$A:$A,C1962,COL!$G:$G,D1962),
IF(AND(A1962="Cervical Cancer Screening", E1962="Total Expenditure ($USD per 100,000 patients)"),
SUMIFS(CERV!$F:$F,CERV!$A:$A,C1962,CERV!$G:$G,D1962),
SUMIFS(CANSCRN!$F:$F,CANSCRN!$A:$A,C1962,CANSCRN!$G:$G,D1962))))))))))))</f>
        <v>42608.695652173912</v>
      </c>
    </row>
    <row r="1963" spans="1:6" x14ac:dyDescent="0.2">
      <c r="A1963" s="24" t="s">
        <v>107</v>
      </c>
      <c r="B1963" s="24" t="s">
        <v>101</v>
      </c>
      <c r="C1963" s="24" t="s">
        <v>55</v>
      </c>
      <c r="D1963" s="24">
        <v>2012</v>
      </c>
      <c r="E1963" s="24" t="s">
        <v>102</v>
      </c>
      <c r="F1963">
        <f>IF(AND(A1963="PSA Testing", E1963= "Utilization Rate (per 100,000 patients)"),
SUMIFS(PSA!$D:$D,PSA!$A:$A,C1963,PSA!$G:$G,D1963),
IF(AND(A1963="Colorectal Cancer Screening", E1963="Utilization Rate (per 100,000 patients)"),
SUMIFS(COL!$D:$D,COL!$A:$A,C1963,COL!$G:$G, D1963),
IF(AND(A1963="Cervical Cancer Screening", E1963="Utilization Rate (per 100,000 patients)"),
SUMIFS(CERV!$D:$D,CERV!$A:$A,C1963,CERV!$G:$G,D1963),
IF(AND(A1963="Cancer Screening for CKD patients", E1963="Utilization Rate (per 100,000 patients)"),
SUMIFS(CANSCRN!$D:$D,CANSCRN!$A:$A,C1963,CANSCRN!$G:$G,D1963),
IF(AND(A1963="PSA Testing", E1963="Cost per service ($USD)"),
SUMIFS(PSA!$E:$E,PSA!$A:$A,C1963,PSA!$G:$G,D1963),
IF(AND(A1963="Colorectal Cancer Screening", E1963="Cost per service ($USD)"),
SUMIFS(COL!$E:$E,COL!$A:$A,C1963,COL!$G:$G,D1963),
IF(AND(A1963="Cervical Cancer Screening", E1963="Cost per service ($USD)"),
SUMIFS(CERV!$E:$E,CERV!$A:$A,C1963,CERV!$G:$G,D1963),
IF(AND(A1963="Cancer Screening for CKD patients", E1963="Cost per service ($USD)"),
SUMIFS(CANSCRN!$E:$E,CANSCRN!$A:$A,C1963,CANSCRN!$G:$G,D1963),
IF(AND(A1963="PSA Testing", E1963="Total Expenditure ($USD per 100,000 patients)"),
SUMIFS(PSA!$F:$F,PSA!$A:$A,C1963,PSA!$G:$G,D1963),
IF(AND(A1963="Colorectal Cancer Screening", E1963="Total Expenditure ($USD per 100,000 patients)"),
SUMIFS(COL!$F:$F,COL!$A:$A,C1963,COL!$G:$G,D1963),
IF(AND(A1963="Cervical Cancer Screening", E1963="Total Expenditure ($USD per 100,000 patients)"),
SUMIFS(CERV!$F:$F,CERV!$A:$A,C1963,CERV!$G:$G,D1963),
SUMIFS(CANSCRN!$F:$F,CANSCRN!$A:$A,C1963,CANSCRN!$G:$G,D1963))))))))))))</f>
        <v>34905.660377358487</v>
      </c>
    </row>
    <row r="1964" spans="1:6" x14ac:dyDescent="0.2">
      <c r="A1964" s="24" t="s">
        <v>107</v>
      </c>
      <c r="B1964" s="24" t="s">
        <v>101</v>
      </c>
      <c r="C1964" s="24" t="s">
        <v>55</v>
      </c>
      <c r="D1964" s="24">
        <v>2013</v>
      </c>
      <c r="E1964" s="24" t="s">
        <v>102</v>
      </c>
      <c r="F1964">
        <f>IF(AND(A1964="PSA Testing", E1964= "Utilization Rate (per 100,000 patients)"),
SUMIFS(PSA!$D:$D,PSA!$A:$A,C1964,PSA!$G:$G,D1964),
IF(AND(A1964="Colorectal Cancer Screening", E1964="Utilization Rate (per 100,000 patients)"),
SUMIFS(COL!$D:$D,COL!$A:$A,C1964,COL!$G:$G, D1964),
IF(AND(A1964="Cervical Cancer Screening", E1964="Utilization Rate (per 100,000 patients)"),
SUMIFS(CERV!$D:$D,CERV!$A:$A,C1964,CERV!$G:$G,D1964),
IF(AND(A1964="Cancer Screening for CKD patients", E1964="Utilization Rate (per 100,000 patients)"),
SUMIFS(CANSCRN!$D:$D,CANSCRN!$A:$A,C1964,CANSCRN!$G:$G,D1964),
IF(AND(A1964="PSA Testing", E1964="Cost per service ($USD)"),
SUMIFS(PSA!$E:$E,PSA!$A:$A,C1964,PSA!$G:$G,D1964),
IF(AND(A1964="Colorectal Cancer Screening", E1964="Cost per service ($USD)"),
SUMIFS(COL!$E:$E,COL!$A:$A,C1964,COL!$G:$G,D1964),
IF(AND(A1964="Cervical Cancer Screening", E1964="Cost per service ($USD)"),
SUMIFS(CERV!$E:$E,CERV!$A:$A,C1964,CERV!$G:$G,D1964),
IF(AND(A1964="Cancer Screening for CKD patients", E1964="Cost per service ($USD)"),
SUMIFS(CANSCRN!$E:$E,CANSCRN!$A:$A,C1964,CANSCRN!$G:$G,D1964),
IF(AND(A1964="PSA Testing", E1964="Total Expenditure ($USD per 100,000 patients)"),
SUMIFS(PSA!$F:$F,PSA!$A:$A,C1964,PSA!$G:$G,D1964),
IF(AND(A1964="Colorectal Cancer Screening", E1964="Total Expenditure ($USD per 100,000 patients)"),
SUMIFS(COL!$F:$F,COL!$A:$A,C1964,COL!$G:$G,D1964),
IF(AND(A1964="Cervical Cancer Screening", E1964="Total Expenditure ($USD per 100,000 patients)"),
SUMIFS(CERV!$F:$F,CERV!$A:$A,C1964,CERV!$G:$G,D1964),
SUMIFS(CANSCRN!$F:$F,CANSCRN!$A:$A,C1964,CANSCRN!$G:$G,D1964))))))))))))</f>
        <v>35849.056603773584</v>
      </c>
    </row>
    <row r="1965" spans="1:6" x14ac:dyDescent="0.2">
      <c r="A1965" s="24" t="s">
        <v>107</v>
      </c>
      <c r="B1965" s="24" t="s">
        <v>101</v>
      </c>
      <c r="C1965" s="24" t="s">
        <v>55</v>
      </c>
      <c r="D1965" s="24">
        <v>2014</v>
      </c>
      <c r="E1965" s="24" t="s">
        <v>102</v>
      </c>
      <c r="F1965">
        <f>IF(AND(A1965="PSA Testing", E1965= "Utilization Rate (per 100,000 patients)"),
SUMIFS(PSA!$D:$D,PSA!$A:$A,C1965,PSA!$G:$G,D1965),
IF(AND(A1965="Colorectal Cancer Screening", E1965="Utilization Rate (per 100,000 patients)"),
SUMIFS(COL!$D:$D,COL!$A:$A,C1965,COL!$G:$G, D1965),
IF(AND(A1965="Cervical Cancer Screening", E1965="Utilization Rate (per 100,000 patients)"),
SUMIFS(CERV!$D:$D,CERV!$A:$A,C1965,CERV!$G:$G,D1965),
IF(AND(A1965="Cancer Screening for CKD patients", E1965="Utilization Rate (per 100,000 patients)"),
SUMIFS(CANSCRN!$D:$D,CANSCRN!$A:$A,C1965,CANSCRN!$G:$G,D1965),
IF(AND(A1965="PSA Testing", E1965="Cost per service ($USD)"),
SUMIFS(PSA!$E:$E,PSA!$A:$A,C1965,PSA!$G:$G,D1965),
IF(AND(A1965="Colorectal Cancer Screening", E1965="Cost per service ($USD)"),
SUMIFS(COL!$E:$E,COL!$A:$A,C1965,COL!$G:$G,D1965),
IF(AND(A1965="Cervical Cancer Screening", E1965="Cost per service ($USD)"),
SUMIFS(CERV!$E:$E,CERV!$A:$A,C1965,CERV!$G:$G,D1965),
IF(AND(A1965="Cancer Screening for CKD patients", E1965="Cost per service ($USD)"),
SUMIFS(CANSCRN!$E:$E,CANSCRN!$A:$A,C1965,CANSCRN!$G:$G,D1965),
IF(AND(A1965="PSA Testing", E1965="Total Expenditure ($USD per 100,000 patients)"),
SUMIFS(PSA!$F:$F,PSA!$A:$A,C1965,PSA!$G:$G,D1965),
IF(AND(A1965="Colorectal Cancer Screening", E1965="Total Expenditure ($USD per 100,000 patients)"),
SUMIFS(COL!$F:$F,COL!$A:$A,C1965,COL!$G:$G,D1965),
IF(AND(A1965="Cervical Cancer Screening", E1965="Total Expenditure ($USD per 100,000 patients)"),
SUMIFS(CERV!$F:$F,CERV!$A:$A,C1965,CERV!$G:$G,D1965),
SUMIFS(CANSCRN!$F:$F,CANSCRN!$A:$A,C1965,CANSCRN!$G:$G,D1965))))))))))))</f>
        <v>35483.870967741939</v>
      </c>
    </row>
    <row r="1966" spans="1:6" x14ac:dyDescent="0.2">
      <c r="A1966" s="24" t="s">
        <v>107</v>
      </c>
      <c r="B1966" s="24" t="s">
        <v>101</v>
      </c>
      <c r="C1966" s="24" t="s">
        <v>55</v>
      </c>
      <c r="D1966" s="24">
        <v>2015</v>
      </c>
      <c r="E1966" s="24" t="s">
        <v>102</v>
      </c>
      <c r="F1966">
        <f>IF(AND(A1966="PSA Testing", E1966= "Utilization Rate (per 100,000 patients)"),
SUMIFS(PSA!$D:$D,PSA!$A:$A,C1966,PSA!$G:$G,D1966),
IF(AND(A1966="Colorectal Cancer Screening", E1966="Utilization Rate (per 100,000 patients)"),
SUMIFS(COL!$D:$D,COL!$A:$A,C1966,COL!$G:$G, D1966),
IF(AND(A1966="Cervical Cancer Screening", E1966="Utilization Rate (per 100,000 patients)"),
SUMIFS(CERV!$D:$D,CERV!$A:$A,C1966,CERV!$G:$G,D1966),
IF(AND(A1966="Cancer Screening for CKD patients", E1966="Utilization Rate (per 100,000 patients)"),
SUMIFS(CANSCRN!$D:$D,CANSCRN!$A:$A,C1966,CANSCRN!$G:$G,D1966),
IF(AND(A1966="PSA Testing", E1966="Cost per service ($USD)"),
SUMIFS(PSA!$E:$E,PSA!$A:$A,C1966,PSA!$G:$G,D1966),
IF(AND(A1966="Colorectal Cancer Screening", E1966="Cost per service ($USD)"),
SUMIFS(COL!$E:$E,COL!$A:$A,C1966,COL!$G:$G,D1966),
IF(AND(A1966="Cervical Cancer Screening", E1966="Cost per service ($USD)"),
SUMIFS(CERV!$E:$E,CERV!$A:$A,C1966,CERV!$G:$G,D1966),
IF(AND(A1966="Cancer Screening for CKD patients", E1966="Cost per service ($USD)"),
SUMIFS(CANSCRN!$E:$E,CANSCRN!$A:$A,C1966,CANSCRN!$G:$G,D1966),
IF(AND(A1966="PSA Testing", E1966="Total Expenditure ($USD per 100,000 patients)"),
SUMIFS(PSA!$F:$F,PSA!$A:$A,C1966,PSA!$G:$G,D1966),
IF(AND(A1966="Colorectal Cancer Screening", E1966="Total Expenditure ($USD per 100,000 patients)"),
SUMIFS(COL!$F:$F,COL!$A:$A,C1966,COL!$G:$G,D1966),
IF(AND(A1966="Cervical Cancer Screening", E1966="Total Expenditure ($USD per 100,000 patients)"),
SUMIFS(CERV!$F:$F,CERV!$A:$A,C1966,CERV!$G:$G,D1966),
SUMIFS(CANSCRN!$F:$F,CANSCRN!$A:$A,C1966,CANSCRN!$G:$G,D1966))))))))))))</f>
        <v>35416.666666666672</v>
      </c>
    </row>
    <row r="1967" spans="1:6" x14ac:dyDescent="0.2">
      <c r="A1967" s="24" t="s">
        <v>107</v>
      </c>
      <c r="B1967" s="24" t="s">
        <v>101</v>
      </c>
      <c r="C1967" s="24" t="s">
        <v>55</v>
      </c>
      <c r="D1967" s="24">
        <v>2016</v>
      </c>
      <c r="E1967" s="24" t="s">
        <v>102</v>
      </c>
      <c r="F1967">
        <f>IF(AND(A1967="PSA Testing", E1967= "Utilization Rate (per 100,000 patients)"),
SUMIFS(PSA!$D:$D,PSA!$A:$A,C1967,PSA!$G:$G,D1967),
IF(AND(A1967="Colorectal Cancer Screening", E1967="Utilization Rate (per 100,000 patients)"),
SUMIFS(COL!$D:$D,COL!$A:$A,C1967,COL!$G:$G, D1967),
IF(AND(A1967="Cervical Cancer Screening", E1967="Utilization Rate (per 100,000 patients)"),
SUMIFS(CERV!$D:$D,CERV!$A:$A,C1967,CERV!$G:$G,D1967),
IF(AND(A1967="Cancer Screening for CKD patients", E1967="Utilization Rate (per 100,000 patients)"),
SUMIFS(CANSCRN!$D:$D,CANSCRN!$A:$A,C1967,CANSCRN!$G:$G,D1967),
IF(AND(A1967="PSA Testing", E1967="Cost per service ($USD)"),
SUMIFS(PSA!$E:$E,PSA!$A:$A,C1967,PSA!$G:$G,D1967),
IF(AND(A1967="Colorectal Cancer Screening", E1967="Cost per service ($USD)"),
SUMIFS(COL!$E:$E,COL!$A:$A,C1967,COL!$G:$G,D1967),
IF(AND(A1967="Cervical Cancer Screening", E1967="Cost per service ($USD)"),
SUMIFS(CERV!$E:$E,CERV!$A:$A,C1967,CERV!$G:$G,D1967),
IF(AND(A1967="Cancer Screening for CKD patients", E1967="Cost per service ($USD)"),
SUMIFS(CANSCRN!$E:$E,CANSCRN!$A:$A,C1967,CANSCRN!$G:$G,D1967),
IF(AND(A1967="PSA Testing", E1967="Total Expenditure ($USD per 100,000 patients)"),
SUMIFS(PSA!$F:$F,PSA!$A:$A,C1967,PSA!$G:$G,D1967),
IF(AND(A1967="Colorectal Cancer Screening", E1967="Total Expenditure ($USD per 100,000 patients)"),
SUMIFS(COL!$F:$F,COL!$A:$A,C1967,COL!$G:$G,D1967),
IF(AND(A1967="Cervical Cancer Screening", E1967="Total Expenditure ($USD per 100,000 patients)"),
SUMIFS(CERV!$F:$F,CERV!$A:$A,C1967,CERV!$G:$G,D1967),
SUMIFS(CANSCRN!$F:$F,CANSCRN!$A:$A,C1967,CANSCRN!$G:$G,D1967))))))))))))</f>
        <v>28440.366972477066</v>
      </c>
    </row>
    <row r="1968" spans="1:6" x14ac:dyDescent="0.2">
      <c r="A1968" s="24" t="s">
        <v>107</v>
      </c>
      <c r="B1968" s="24" t="s">
        <v>101</v>
      </c>
      <c r="C1968" s="24" t="s">
        <v>55</v>
      </c>
      <c r="D1968" s="24">
        <v>2017</v>
      </c>
      <c r="E1968" s="24" t="s">
        <v>102</v>
      </c>
      <c r="F1968">
        <f>IF(AND(A1968="PSA Testing", E1968= "Utilization Rate (per 100,000 patients)"),
SUMIFS(PSA!$D:$D,PSA!$A:$A,C1968,PSA!$G:$G,D1968),
IF(AND(A1968="Colorectal Cancer Screening", E1968="Utilization Rate (per 100,000 patients)"),
SUMIFS(COL!$D:$D,COL!$A:$A,C1968,COL!$G:$G, D1968),
IF(AND(A1968="Cervical Cancer Screening", E1968="Utilization Rate (per 100,000 patients)"),
SUMIFS(CERV!$D:$D,CERV!$A:$A,C1968,CERV!$G:$G,D1968),
IF(AND(A1968="Cancer Screening for CKD patients", E1968="Utilization Rate (per 100,000 patients)"),
SUMIFS(CANSCRN!$D:$D,CANSCRN!$A:$A,C1968,CANSCRN!$G:$G,D1968),
IF(AND(A1968="PSA Testing", E1968="Cost per service ($USD)"),
SUMIFS(PSA!$E:$E,PSA!$A:$A,C1968,PSA!$G:$G,D1968),
IF(AND(A1968="Colorectal Cancer Screening", E1968="Cost per service ($USD)"),
SUMIFS(COL!$E:$E,COL!$A:$A,C1968,COL!$G:$G,D1968),
IF(AND(A1968="Cervical Cancer Screening", E1968="Cost per service ($USD)"),
SUMIFS(CERV!$E:$E,CERV!$A:$A,C1968,CERV!$G:$G,D1968),
IF(AND(A1968="Cancer Screening for CKD patients", E1968="Cost per service ($USD)"),
SUMIFS(CANSCRN!$E:$E,CANSCRN!$A:$A,C1968,CANSCRN!$G:$G,D1968),
IF(AND(A1968="PSA Testing", E1968="Total Expenditure ($USD per 100,000 patients)"),
SUMIFS(PSA!$F:$F,PSA!$A:$A,C1968,PSA!$G:$G,D1968),
IF(AND(A1968="Colorectal Cancer Screening", E1968="Total Expenditure ($USD per 100,000 patients)"),
SUMIFS(COL!$F:$F,COL!$A:$A,C1968,COL!$G:$G,D1968),
IF(AND(A1968="Cervical Cancer Screening", E1968="Total Expenditure ($USD per 100,000 patients)"),
SUMIFS(CERV!$F:$F,CERV!$A:$A,C1968,CERV!$G:$G,D1968),
SUMIFS(CANSCRN!$F:$F,CANSCRN!$A:$A,C1968,CANSCRN!$G:$G,D1968))))))))))))</f>
        <v>33333.333333333328</v>
      </c>
    </row>
    <row r="1969" spans="1:6" x14ac:dyDescent="0.2">
      <c r="A1969" s="24" t="s">
        <v>107</v>
      </c>
      <c r="B1969" s="24" t="s">
        <v>101</v>
      </c>
      <c r="C1969" s="24" t="s">
        <v>55</v>
      </c>
      <c r="D1969" s="24">
        <v>2018</v>
      </c>
      <c r="E1969" s="24" t="s">
        <v>102</v>
      </c>
      <c r="F1969">
        <f>IF(AND(A1969="PSA Testing", E1969= "Utilization Rate (per 100,000 patients)"),
SUMIFS(PSA!$D:$D,PSA!$A:$A,C1969,PSA!$G:$G,D1969),
IF(AND(A1969="Colorectal Cancer Screening", E1969="Utilization Rate (per 100,000 patients)"),
SUMIFS(COL!$D:$D,COL!$A:$A,C1969,COL!$G:$G, D1969),
IF(AND(A1969="Cervical Cancer Screening", E1969="Utilization Rate (per 100,000 patients)"),
SUMIFS(CERV!$D:$D,CERV!$A:$A,C1969,CERV!$G:$G,D1969),
IF(AND(A1969="Cancer Screening for CKD patients", E1969="Utilization Rate (per 100,000 patients)"),
SUMIFS(CANSCRN!$D:$D,CANSCRN!$A:$A,C1969,CANSCRN!$G:$G,D1969),
IF(AND(A1969="PSA Testing", E1969="Cost per service ($USD)"),
SUMIFS(PSA!$E:$E,PSA!$A:$A,C1969,PSA!$G:$G,D1969),
IF(AND(A1969="Colorectal Cancer Screening", E1969="Cost per service ($USD)"),
SUMIFS(COL!$E:$E,COL!$A:$A,C1969,COL!$G:$G,D1969),
IF(AND(A1969="Cervical Cancer Screening", E1969="Cost per service ($USD)"),
SUMIFS(CERV!$E:$E,CERV!$A:$A,C1969,CERV!$G:$G,D1969),
IF(AND(A1969="Cancer Screening for CKD patients", E1969="Cost per service ($USD)"),
SUMIFS(CANSCRN!$E:$E,CANSCRN!$A:$A,C1969,CANSCRN!$G:$G,D1969),
IF(AND(A1969="PSA Testing", E1969="Total Expenditure ($USD per 100,000 patients)"),
SUMIFS(PSA!$F:$F,PSA!$A:$A,C1969,PSA!$G:$G,D1969),
IF(AND(A1969="Colorectal Cancer Screening", E1969="Total Expenditure ($USD per 100,000 patients)"),
SUMIFS(COL!$F:$F,COL!$A:$A,C1969,COL!$G:$G,D1969),
IF(AND(A1969="Cervical Cancer Screening", E1969="Total Expenditure ($USD per 100,000 patients)"),
SUMIFS(CERV!$F:$F,CERV!$A:$A,C1969,CERV!$G:$G,D1969),
SUMIFS(CANSCRN!$F:$F,CANSCRN!$A:$A,C1969,CANSCRN!$G:$G,D1969))))))))))))</f>
        <v>24528.301886792455</v>
      </c>
    </row>
    <row r="1970" spans="1:6" x14ac:dyDescent="0.2">
      <c r="A1970" s="24" t="s">
        <v>107</v>
      </c>
      <c r="B1970" s="24" t="s">
        <v>101</v>
      </c>
      <c r="C1970" s="24" t="s">
        <v>55</v>
      </c>
      <c r="D1970" s="24">
        <v>2019</v>
      </c>
      <c r="E1970" s="24" t="s">
        <v>102</v>
      </c>
      <c r="F1970">
        <f>IF(AND(A1970="PSA Testing", E1970= "Utilization Rate (per 100,000 patients)"),
SUMIFS(PSA!$D:$D,PSA!$A:$A,C1970,PSA!$G:$G,D1970),
IF(AND(A1970="Colorectal Cancer Screening", E1970="Utilization Rate (per 100,000 patients)"),
SUMIFS(COL!$D:$D,COL!$A:$A,C1970,COL!$G:$G, D1970),
IF(AND(A1970="Cervical Cancer Screening", E1970="Utilization Rate (per 100,000 patients)"),
SUMIFS(CERV!$D:$D,CERV!$A:$A,C1970,CERV!$G:$G,D1970),
IF(AND(A1970="Cancer Screening for CKD patients", E1970="Utilization Rate (per 100,000 patients)"),
SUMIFS(CANSCRN!$D:$D,CANSCRN!$A:$A,C1970,CANSCRN!$G:$G,D1970),
IF(AND(A1970="PSA Testing", E1970="Cost per service ($USD)"),
SUMIFS(PSA!$E:$E,PSA!$A:$A,C1970,PSA!$G:$G,D1970),
IF(AND(A1970="Colorectal Cancer Screening", E1970="Cost per service ($USD)"),
SUMIFS(COL!$E:$E,COL!$A:$A,C1970,COL!$G:$G,D1970),
IF(AND(A1970="Cervical Cancer Screening", E1970="Cost per service ($USD)"),
SUMIFS(CERV!$E:$E,CERV!$A:$A,C1970,CERV!$G:$G,D1970),
IF(AND(A1970="Cancer Screening for CKD patients", E1970="Cost per service ($USD)"),
SUMIFS(CANSCRN!$E:$E,CANSCRN!$A:$A,C1970,CANSCRN!$G:$G,D1970),
IF(AND(A1970="PSA Testing", E1970="Total Expenditure ($USD per 100,000 patients)"),
SUMIFS(PSA!$F:$F,PSA!$A:$A,C1970,PSA!$G:$G,D1970),
IF(AND(A1970="Colorectal Cancer Screening", E1970="Total Expenditure ($USD per 100,000 patients)"),
SUMIFS(COL!$F:$F,COL!$A:$A,C1970,COL!$G:$G,D1970),
IF(AND(A1970="Cervical Cancer Screening", E1970="Total Expenditure ($USD per 100,000 patients)"),
SUMIFS(CERV!$F:$F,CERV!$A:$A,C1970,CERV!$G:$G,D1970),
SUMIFS(CANSCRN!$F:$F,CANSCRN!$A:$A,C1970,CANSCRN!$G:$G,D1970))))))))))))</f>
        <v>26213.592233009709</v>
      </c>
    </row>
    <row r="1971" spans="1:6" x14ac:dyDescent="0.2">
      <c r="A1971" s="24" t="s">
        <v>107</v>
      </c>
      <c r="B1971" s="24" t="s">
        <v>101</v>
      </c>
      <c r="C1971" s="24" t="s">
        <v>56</v>
      </c>
      <c r="D1971" s="24">
        <v>2009</v>
      </c>
      <c r="E1971" s="24" t="s">
        <v>102</v>
      </c>
      <c r="F1971">
        <f>IF(AND(A1971="PSA Testing", E1971= "Utilization Rate (per 100,000 patients)"),
SUMIFS(PSA!$D:$D,PSA!$A:$A,C1971,PSA!$G:$G,D1971),
IF(AND(A1971="Colorectal Cancer Screening", E1971="Utilization Rate (per 100,000 patients)"),
SUMIFS(COL!$D:$D,COL!$A:$A,C1971,COL!$G:$G, D1971),
IF(AND(A1971="Cervical Cancer Screening", E1971="Utilization Rate (per 100,000 patients)"),
SUMIFS(CERV!$D:$D,CERV!$A:$A,C1971,CERV!$G:$G,D1971),
IF(AND(A1971="Cancer Screening for CKD patients", E1971="Utilization Rate (per 100,000 patients)"),
SUMIFS(CANSCRN!$D:$D,CANSCRN!$A:$A,C1971,CANSCRN!$G:$G,D1971),
IF(AND(A1971="PSA Testing", E1971="Cost per service ($USD)"),
SUMIFS(PSA!$E:$E,PSA!$A:$A,C1971,PSA!$G:$G,D1971),
IF(AND(A1971="Colorectal Cancer Screening", E1971="Cost per service ($USD)"),
SUMIFS(COL!$E:$E,COL!$A:$A,C1971,COL!$G:$G,D1971),
IF(AND(A1971="Cervical Cancer Screening", E1971="Cost per service ($USD)"),
SUMIFS(CERV!$E:$E,CERV!$A:$A,C1971,CERV!$G:$G,D1971),
IF(AND(A1971="Cancer Screening for CKD patients", E1971="Cost per service ($USD)"),
SUMIFS(CANSCRN!$E:$E,CANSCRN!$A:$A,C1971,CANSCRN!$G:$G,D1971),
IF(AND(A1971="PSA Testing", E1971="Total Expenditure ($USD per 100,000 patients)"),
SUMIFS(PSA!$F:$F,PSA!$A:$A,C1971,PSA!$G:$G,D1971),
IF(AND(A1971="Colorectal Cancer Screening", E1971="Total Expenditure ($USD per 100,000 patients)"),
SUMIFS(COL!$F:$F,COL!$A:$A,C1971,COL!$G:$G,D1971),
IF(AND(A1971="Cervical Cancer Screening", E1971="Total Expenditure ($USD per 100,000 patients)"),
SUMIFS(CERV!$F:$F,CERV!$A:$A,C1971,CERV!$G:$G,D1971),
SUMIFS(CANSCRN!$F:$F,CANSCRN!$A:$A,C1971,CANSCRN!$G:$G,D1971))))))))))))</f>
        <v>40000</v>
      </c>
    </row>
    <row r="1972" spans="1:6" x14ac:dyDescent="0.2">
      <c r="A1972" s="24" t="s">
        <v>107</v>
      </c>
      <c r="B1972" s="24" t="s">
        <v>101</v>
      </c>
      <c r="C1972" s="24" t="s">
        <v>56</v>
      </c>
      <c r="D1972" s="24">
        <v>2010</v>
      </c>
      <c r="E1972" s="24" t="s">
        <v>102</v>
      </c>
      <c r="F1972">
        <f>IF(AND(A1972="PSA Testing", E1972= "Utilization Rate (per 100,000 patients)"),
SUMIFS(PSA!$D:$D,PSA!$A:$A,C1972,PSA!$G:$G,D1972),
IF(AND(A1972="Colorectal Cancer Screening", E1972="Utilization Rate (per 100,000 patients)"),
SUMIFS(COL!$D:$D,COL!$A:$A,C1972,COL!$G:$G, D1972),
IF(AND(A1972="Cervical Cancer Screening", E1972="Utilization Rate (per 100,000 patients)"),
SUMIFS(CERV!$D:$D,CERV!$A:$A,C1972,CERV!$G:$G,D1972),
IF(AND(A1972="Cancer Screening for CKD patients", E1972="Utilization Rate (per 100,000 patients)"),
SUMIFS(CANSCRN!$D:$D,CANSCRN!$A:$A,C1972,CANSCRN!$G:$G,D1972),
IF(AND(A1972="PSA Testing", E1972="Cost per service ($USD)"),
SUMIFS(PSA!$E:$E,PSA!$A:$A,C1972,PSA!$G:$G,D1972),
IF(AND(A1972="Colorectal Cancer Screening", E1972="Cost per service ($USD)"),
SUMIFS(COL!$E:$E,COL!$A:$A,C1972,COL!$G:$G,D1972),
IF(AND(A1972="Cervical Cancer Screening", E1972="Cost per service ($USD)"),
SUMIFS(CERV!$E:$E,CERV!$A:$A,C1972,CERV!$G:$G,D1972),
IF(AND(A1972="Cancer Screening for CKD patients", E1972="Cost per service ($USD)"),
SUMIFS(CANSCRN!$E:$E,CANSCRN!$A:$A,C1972,CANSCRN!$G:$G,D1972),
IF(AND(A1972="PSA Testing", E1972="Total Expenditure ($USD per 100,000 patients)"),
SUMIFS(PSA!$F:$F,PSA!$A:$A,C1972,PSA!$G:$G,D1972),
IF(AND(A1972="Colorectal Cancer Screening", E1972="Total Expenditure ($USD per 100,000 patients)"),
SUMIFS(COL!$F:$F,COL!$A:$A,C1972,COL!$G:$G,D1972),
IF(AND(A1972="Cervical Cancer Screening", E1972="Total Expenditure ($USD per 100,000 patients)"),
SUMIFS(CERV!$F:$F,CERV!$A:$A,C1972,CERV!$G:$G,D1972),
SUMIFS(CANSCRN!$F:$F,CANSCRN!$A:$A,C1972,CANSCRN!$G:$G,D1972))))))))))))</f>
        <v>0</v>
      </c>
    </row>
    <row r="1973" spans="1:6" x14ac:dyDescent="0.2">
      <c r="A1973" s="24" t="s">
        <v>107</v>
      </c>
      <c r="B1973" s="24" t="s">
        <v>101</v>
      </c>
      <c r="C1973" s="24" t="s">
        <v>56</v>
      </c>
      <c r="D1973" s="24">
        <v>2011</v>
      </c>
      <c r="E1973" s="24" t="s">
        <v>102</v>
      </c>
      <c r="F1973">
        <f>IF(AND(A1973="PSA Testing", E1973= "Utilization Rate (per 100,000 patients)"),
SUMIFS(PSA!$D:$D,PSA!$A:$A,C1973,PSA!$G:$G,D1973),
IF(AND(A1973="Colorectal Cancer Screening", E1973="Utilization Rate (per 100,000 patients)"),
SUMIFS(COL!$D:$D,COL!$A:$A,C1973,COL!$G:$G, D1973),
IF(AND(A1973="Cervical Cancer Screening", E1973="Utilization Rate (per 100,000 patients)"),
SUMIFS(CERV!$D:$D,CERV!$A:$A,C1973,CERV!$G:$G,D1973),
IF(AND(A1973="Cancer Screening for CKD patients", E1973="Utilization Rate (per 100,000 patients)"),
SUMIFS(CANSCRN!$D:$D,CANSCRN!$A:$A,C1973,CANSCRN!$G:$G,D1973),
IF(AND(A1973="PSA Testing", E1973="Cost per service ($USD)"),
SUMIFS(PSA!$E:$E,PSA!$A:$A,C1973,PSA!$G:$G,D1973),
IF(AND(A1973="Colorectal Cancer Screening", E1973="Cost per service ($USD)"),
SUMIFS(COL!$E:$E,COL!$A:$A,C1973,COL!$G:$G,D1973),
IF(AND(A1973="Cervical Cancer Screening", E1973="Cost per service ($USD)"),
SUMIFS(CERV!$E:$E,CERV!$A:$A,C1973,CERV!$G:$G,D1973),
IF(AND(A1973="Cancer Screening for CKD patients", E1973="Cost per service ($USD)"),
SUMIFS(CANSCRN!$E:$E,CANSCRN!$A:$A,C1973,CANSCRN!$G:$G,D1973),
IF(AND(A1973="PSA Testing", E1973="Total Expenditure ($USD per 100,000 patients)"),
SUMIFS(PSA!$F:$F,PSA!$A:$A,C1973,PSA!$G:$G,D1973),
IF(AND(A1973="Colorectal Cancer Screening", E1973="Total Expenditure ($USD per 100,000 patients)"),
SUMIFS(COL!$F:$F,COL!$A:$A,C1973,COL!$G:$G,D1973),
IF(AND(A1973="Cervical Cancer Screening", E1973="Total Expenditure ($USD per 100,000 patients)"),
SUMIFS(CERV!$F:$F,CERV!$A:$A,C1973,CERV!$G:$G,D1973),
SUMIFS(CANSCRN!$F:$F,CANSCRN!$A:$A,C1973,CANSCRN!$G:$G,D1973))))))))))))</f>
        <v>0</v>
      </c>
    </row>
    <row r="1974" spans="1:6" x14ac:dyDescent="0.2">
      <c r="A1974" s="24" t="s">
        <v>107</v>
      </c>
      <c r="B1974" s="24" t="s">
        <v>101</v>
      </c>
      <c r="C1974" s="24" t="s">
        <v>56</v>
      </c>
      <c r="D1974" s="24">
        <v>2012</v>
      </c>
      <c r="E1974" s="24" t="s">
        <v>102</v>
      </c>
      <c r="F1974">
        <f>IF(AND(A1974="PSA Testing", E1974= "Utilization Rate (per 100,000 patients)"),
SUMIFS(PSA!$D:$D,PSA!$A:$A,C1974,PSA!$G:$G,D1974),
IF(AND(A1974="Colorectal Cancer Screening", E1974="Utilization Rate (per 100,000 patients)"),
SUMIFS(COL!$D:$D,COL!$A:$A,C1974,COL!$G:$G, D1974),
IF(AND(A1974="Cervical Cancer Screening", E1974="Utilization Rate (per 100,000 patients)"),
SUMIFS(CERV!$D:$D,CERV!$A:$A,C1974,CERV!$G:$G,D1974),
IF(AND(A1974="Cancer Screening for CKD patients", E1974="Utilization Rate (per 100,000 patients)"),
SUMIFS(CANSCRN!$D:$D,CANSCRN!$A:$A,C1974,CANSCRN!$G:$G,D1974),
IF(AND(A1974="PSA Testing", E1974="Cost per service ($USD)"),
SUMIFS(PSA!$E:$E,PSA!$A:$A,C1974,PSA!$G:$G,D1974),
IF(AND(A1974="Colorectal Cancer Screening", E1974="Cost per service ($USD)"),
SUMIFS(COL!$E:$E,COL!$A:$A,C1974,COL!$G:$G,D1974),
IF(AND(A1974="Cervical Cancer Screening", E1974="Cost per service ($USD)"),
SUMIFS(CERV!$E:$E,CERV!$A:$A,C1974,CERV!$G:$G,D1974),
IF(AND(A1974="Cancer Screening for CKD patients", E1974="Cost per service ($USD)"),
SUMIFS(CANSCRN!$E:$E,CANSCRN!$A:$A,C1974,CANSCRN!$G:$G,D1974),
IF(AND(A1974="PSA Testing", E1974="Total Expenditure ($USD per 100,000 patients)"),
SUMIFS(PSA!$F:$F,PSA!$A:$A,C1974,PSA!$G:$G,D1974),
IF(AND(A1974="Colorectal Cancer Screening", E1974="Total Expenditure ($USD per 100,000 patients)"),
SUMIFS(COL!$F:$F,COL!$A:$A,C1974,COL!$G:$G,D1974),
IF(AND(A1974="Cervical Cancer Screening", E1974="Total Expenditure ($USD per 100,000 patients)"),
SUMIFS(CERV!$F:$F,CERV!$A:$A,C1974,CERV!$G:$G,D1974),
SUMIFS(CANSCRN!$F:$F,CANSCRN!$A:$A,C1974,CANSCRN!$G:$G,D1974))))))))))))</f>
        <v>0</v>
      </c>
    </row>
    <row r="1975" spans="1:6" x14ac:dyDescent="0.2">
      <c r="A1975" s="24" t="s">
        <v>107</v>
      </c>
      <c r="B1975" s="24" t="s">
        <v>101</v>
      </c>
      <c r="C1975" s="24" t="s">
        <v>56</v>
      </c>
      <c r="D1975" s="24">
        <v>2013</v>
      </c>
      <c r="E1975" s="24" t="s">
        <v>102</v>
      </c>
      <c r="F1975">
        <f>IF(AND(A1975="PSA Testing", E1975= "Utilization Rate (per 100,000 patients)"),
SUMIFS(PSA!$D:$D,PSA!$A:$A,C1975,PSA!$G:$G,D1975),
IF(AND(A1975="Colorectal Cancer Screening", E1975="Utilization Rate (per 100,000 patients)"),
SUMIFS(COL!$D:$D,COL!$A:$A,C1975,COL!$G:$G, D1975),
IF(AND(A1975="Cervical Cancer Screening", E1975="Utilization Rate (per 100,000 patients)"),
SUMIFS(CERV!$D:$D,CERV!$A:$A,C1975,CERV!$G:$G,D1975),
IF(AND(A1975="Cancer Screening for CKD patients", E1975="Utilization Rate (per 100,000 patients)"),
SUMIFS(CANSCRN!$D:$D,CANSCRN!$A:$A,C1975,CANSCRN!$G:$G,D1975),
IF(AND(A1975="PSA Testing", E1975="Cost per service ($USD)"),
SUMIFS(PSA!$E:$E,PSA!$A:$A,C1975,PSA!$G:$G,D1975),
IF(AND(A1975="Colorectal Cancer Screening", E1975="Cost per service ($USD)"),
SUMIFS(COL!$E:$E,COL!$A:$A,C1975,COL!$G:$G,D1975),
IF(AND(A1975="Cervical Cancer Screening", E1975="Cost per service ($USD)"),
SUMIFS(CERV!$E:$E,CERV!$A:$A,C1975,CERV!$G:$G,D1975),
IF(AND(A1975="Cancer Screening for CKD patients", E1975="Cost per service ($USD)"),
SUMIFS(CANSCRN!$E:$E,CANSCRN!$A:$A,C1975,CANSCRN!$G:$G,D1975),
IF(AND(A1975="PSA Testing", E1975="Total Expenditure ($USD per 100,000 patients)"),
SUMIFS(PSA!$F:$F,PSA!$A:$A,C1975,PSA!$G:$G,D1975),
IF(AND(A1975="Colorectal Cancer Screening", E1975="Total Expenditure ($USD per 100,000 patients)"),
SUMIFS(COL!$F:$F,COL!$A:$A,C1975,COL!$G:$G,D1975),
IF(AND(A1975="Cervical Cancer Screening", E1975="Total Expenditure ($USD per 100,000 patients)"),
SUMIFS(CERV!$F:$F,CERV!$A:$A,C1975,CERV!$G:$G,D1975),
SUMIFS(CANSCRN!$F:$F,CANSCRN!$A:$A,C1975,CANSCRN!$G:$G,D1975))))))))))))</f>
        <v>0</v>
      </c>
    </row>
    <row r="1976" spans="1:6" x14ac:dyDescent="0.2">
      <c r="A1976" s="24" t="s">
        <v>107</v>
      </c>
      <c r="B1976" s="24" t="s">
        <v>101</v>
      </c>
      <c r="C1976" s="24" t="s">
        <v>56</v>
      </c>
      <c r="D1976" s="24">
        <v>2014</v>
      </c>
      <c r="E1976" s="24" t="s">
        <v>102</v>
      </c>
      <c r="F1976">
        <f>IF(AND(A1976="PSA Testing", E1976= "Utilization Rate (per 100,000 patients)"),
SUMIFS(PSA!$D:$D,PSA!$A:$A,C1976,PSA!$G:$G,D1976),
IF(AND(A1976="Colorectal Cancer Screening", E1976="Utilization Rate (per 100,000 patients)"),
SUMIFS(COL!$D:$D,COL!$A:$A,C1976,COL!$G:$G, D1976),
IF(AND(A1976="Cervical Cancer Screening", E1976="Utilization Rate (per 100,000 patients)"),
SUMIFS(CERV!$D:$D,CERV!$A:$A,C1976,CERV!$G:$G,D1976),
IF(AND(A1976="Cancer Screening for CKD patients", E1976="Utilization Rate (per 100,000 patients)"),
SUMIFS(CANSCRN!$D:$D,CANSCRN!$A:$A,C1976,CANSCRN!$G:$G,D1976),
IF(AND(A1976="PSA Testing", E1976="Cost per service ($USD)"),
SUMIFS(PSA!$E:$E,PSA!$A:$A,C1976,PSA!$G:$G,D1976),
IF(AND(A1976="Colorectal Cancer Screening", E1976="Cost per service ($USD)"),
SUMIFS(COL!$E:$E,COL!$A:$A,C1976,COL!$G:$G,D1976),
IF(AND(A1976="Cervical Cancer Screening", E1976="Cost per service ($USD)"),
SUMIFS(CERV!$E:$E,CERV!$A:$A,C1976,CERV!$G:$G,D1976),
IF(AND(A1976="Cancer Screening for CKD patients", E1976="Cost per service ($USD)"),
SUMIFS(CANSCRN!$E:$E,CANSCRN!$A:$A,C1976,CANSCRN!$G:$G,D1976),
IF(AND(A1976="PSA Testing", E1976="Total Expenditure ($USD per 100,000 patients)"),
SUMIFS(PSA!$F:$F,PSA!$A:$A,C1976,PSA!$G:$G,D1976),
IF(AND(A1976="Colorectal Cancer Screening", E1976="Total Expenditure ($USD per 100,000 patients)"),
SUMIFS(COL!$F:$F,COL!$A:$A,C1976,COL!$G:$G,D1976),
IF(AND(A1976="Cervical Cancer Screening", E1976="Total Expenditure ($USD per 100,000 patients)"),
SUMIFS(CERV!$F:$F,CERV!$A:$A,C1976,CERV!$G:$G,D1976),
SUMIFS(CANSCRN!$F:$F,CANSCRN!$A:$A,C1976,CANSCRN!$G:$G,D1976))))))))))))</f>
        <v>0</v>
      </c>
    </row>
    <row r="1977" spans="1:6" x14ac:dyDescent="0.2">
      <c r="A1977" s="24" t="s">
        <v>107</v>
      </c>
      <c r="B1977" s="24" t="s">
        <v>101</v>
      </c>
      <c r="C1977" s="24" t="s">
        <v>56</v>
      </c>
      <c r="D1977" s="24">
        <v>2015</v>
      </c>
      <c r="E1977" s="24" t="s">
        <v>102</v>
      </c>
      <c r="F1977">
        <f>IF(AND(A1977="PSA Testing", E1977= "Utilization Rate (per 100,000 patients)"),
SUMIFS(PSA!$D:$D,PSA!$A:$A,C1977,PSA!$G:$G,D1977),
IF(AND(A1977="Colorectal Cancer Screening", E1977="Utilization Rate (per 100,000 patients)"),
SUMIFS(COL!$D:$D,COL!$A:$A,C1977,COL!$G:$G, D1977),
IF(AND(A1977="Cervical Cancer Screening", E1977="Utilization Rate (per 100,000 patients)"),
SUMIFS(CERV!$D:$D,CERV!$A:$A,C1977,CERV!$G:$G,D1977),
IF(AND(A1977="Cancer Screening for CKD patients", E1977="Utilization Rate (per 100,000 patients)"),
SUMIFS(CANSCRN!$D:$D,CANSCRN!$A:$A,C1977,CANSCRN!$G:$G,D1977),
IF(AND(A1977="PSA Testing", E1977="Cost per service ($USD)"),
SUMIFS(PSA!$E:$E,PSA!$A:$A,C1977,PSA!$G:$G,D1977),
IF(AND(A1977="Colorectal Cancer Screening", E1977="Cost per service ($USD)"),
SUMIFS(COL!$E:$E,COL!$A:$A,C1977,COL!$G:$G,D1977),
IF(AND(A1977="Cervical Cancer Screening", E1977="Cost per service ($USD)"),
SUMIFS(CERV!$E:$E,CERV!$A:$A,C1977,CERV!$G:$G,D1977),
IF(AND(A1977="Cancer Screening for CKD patients", E1977="Cost per service ($USD)"),
SUMIFS(CANSCRN!$E:$E,CANSCRN!$A:$A,C1977,CANSCRN!$G:$G,D1977),
IF(AND(A1977="PSA Testing", E1977="Total Expenditure ($USD per 100,000 patients)"),
SUMIFS(PSA!$F:$F,PSA!$A:$A,C1977,PSA!$G:$G,D1977),
IF(AND(A1977="Colorectal Cancer Screening", E1977="Total Expenditure ($USD per 100,000 patients)"),
SUMIFS(COL!$F:$F,COL!$A:$A,C1977,COL!$G:$G,D1977),
IF(AND(A1977="Cervical Cancer Screening", E1977="Total Expenditure ($USD per 100,000 patients)"),
SUMIFS(CERV!$F:$F,CERV!$A:$A,C1977,CERV!$G:$G,D1977),
SUMIFS(CANSCRN!$F:$F,CANSCRN!$A:$A,C1977,CANSCRN!$G:$G,D1977))))))))))))</f>
        <v>0</v>
      </c>
    </row>
    <row r="1978" spans="1:6" x14ac:dyDescent="0.2">
      <c r="A1978" s="24" t="s">
        <v>107</v>
      </c>
      <c r="B1978" s="24" t="s">
        <v>101</v>
      </c>
      <c r="C1978" s="24" t="s">
        <v>56</v>
      </c>
      <c r="D1978" s="24">
        <v>2016</v>
      </c>
      <c r="E1978" s="24" t="s">
        <v>102</v>
      </c>
      <c r="F1978">
        <f>IF(AND(A1978="PSA Testing", E1978= "Utilization Rate (per 100,000 patients)"),
SUMIFS(PSA!$D:$D,PSA!$A:$A,C1978,PSA!$G:$G,D1978),
IF(AND(A1978="Colorectal Cancer Screening", E1978="Utilization Rate (per 100,000 patients)"),
SUMIFS(COL!$D:$D,COL!$A:$A,C1978,COL!$G:$G, D1978),
IF(AND(A1978="Cervical Cancer Screening", E1978="Utilization Rate (per 100,000 patients)"),
SUMIFS(CERV!$D:$D,CERV!$A:$A,C1978,CERV!$G:$G,D1978),
IF(AND(A1978="Cancer Screening for CKD patients", E1978="Utilization Rate (per 100,000 patients)"),
SUMIFS(CANSCRN!$D:$D,CANSCRN!$A:$A,C1978,CANSCRN!$G:$G,D1978),
IF(AND(A1978="PSA Testing", E1978="Cost per service ($USD)"),
SUMIFS(PSA!$E:$E,PSA!$A:$A,C1978,PSA!$G:$G,D1978),
IF(AND(A1978="Colorectal Cancer Screening", E1978="Cost per service ($USD)"),
SUMIFS(COL!$E:$E,COL!$A:$A,C1978,COL!$G:$G,D1978),
IF(AND(A1978="Cervical Cancer Screening", E1978="Cost per service ($USD)"),
SUMIFS(CERV!$E:$E,CERV!$A:$A,C1978,CERV!$G:$G,D1978),
IF(AND(A1978="Cancer Screening for CKD patients", E1978="Cost per service ($USD)"),
SUMIFS(CANSCRN!$E:$E,CANSCRN!$A:$A,C1978,CANSCRN!$G:$G,D1978),
IF(AND(A1978="PSA Testing", E1978="Total Expenditure ($USD per 100,000 patients)"),
SUMIFS(PSA!$F:$F,PSA!$A:$A,C1978,PSA!$G:$G,D1978),
IF(AND(A1978="Colorectal Cancer Screening", E1978="Total Expenditure ($USD per 100,000 patients)"),
SUMIFS(COL!$F:$F,COL!$A:$A,C1978,COL!$G:$G,D1978),
IF(AND(A1978="Cervical Cancer Screening", E1978="Total Expenditure ($USD per 100,000 patients)"),
SUMIFS(CERV!$F:$F,CERV!$A:$A,C1978,CERV!$G:$G,D1978),
SUMIFS(CANSCRN!$F:$F,CANSCRN!$A:$A,C1978,CANSCRN!$G:$G,D1978))))))))))))</f>
        <v>0</v>
      </c>
    </row>
    <row r="1979" spans="1:6" x14ac:dyDescent="0.2">
      <c r="A1979" s="24" t="s">
        <v>107</v>
      </c>
      <c r="B1979" s="24" t="s">
        <v>101</v>
      </c>
      <c r="C1979" s="24" t="s">
        <v>56</v>
      </c>
      <c r="D1979" s="24">
        <v>2017</v>
      </c>
      <c r="E1979" s="24" t="s">
        <v>102</v>
      </c>
      <c r="F1979">
        <f>IF(AND(A1979="PSA Testing", E1979= "Utilization Rate (per 100,000 patients)"),
SUMIFS(PSA!$D:$D,PSA!$A:$A,C1979,PSA!$G:$G,D1979),
IF(AND(A1979="Colorectal Cancer Screening", E1979="Utilization Rate (per 100,000 patients)"),
SUMIFS(COL!$D:$D,COL!$A:$A,C1979,COL!$G:$G, D1979),
IF(AND(A1979="Cervical Cancer Screening", E1979="Utilization Rate (per 100,000 patients)"),
SUMIFS(CERV!$D:$D,CERV!$A:$A,C1979,CERV!$G:$G,D1979),
IF(AND(A1979="Cancer Screening for CKD patients", E1979="Utilization Rate (per 100,000 patients)"),
SUMIFS(CANSCRN!$D:$D,CANSCRN!$A:$A,C1979,CANSCRN!$G:$G,D1979),
IF(AND(A1979="PSA Testing", E1979="Cost per service ($USD)"),
SUMIFS(PSA!$E:$E,PSA!$A:$A,C1979,PSA!$G:$G,D1979),
IF(AND(A1979="Colorectal Cancer Screening", E1979="Cost per service ($USD)"),
SUMIFS(COL!$E:$E,COL!$A:$A,C1979,COL!$G:$G,D1979),
IF(AND(A1979="Cervical Cancer Screening", E1979="Cost per service ($USD)"),
SUMIFS(CERV!$E:$E,CERV!$A:$A,C1979,CERV!$G:$G,D1979),
IF(AND(A1979="Cancer Screening for CKD patients", E1979="Cost per service ($USD)"),
SUMIFS(CANSCRN!$E:$E,CANSCRN!$A:$A,C1979,CANSCRN!$G:$G,D1979),
IF(AND(A1979="PSA Testing", E1979="Total Expenditure ($USD per 100,000 patients)"),
SUMIFS(PSA!$F:$F,PSA!$A:$A,C1979,PSA!$G:$G,D1979),
IF(AND(A1979="Colorectal Cancer Screening", E1979="Total Expenditure ($USD per 100,000 patients)"),
SUMIFS(COL!$F:$F,COL!$A:$A,C1979,COL!$G:$G,D1979),
IF(AND(A1979="Cervical Cancer Screening", E1979="Total Expenditure ($USD per 100,000 patients)"),
SUMIFS(CERV!$F:$F,CERV!$A:$A,C1979,CERV!$G:$G,D1979),
SUMIFS(CANSCRN!$F:$F,CANSCRN!$A:$A,C1979,CANSCRN!$G:$G,D1979))))))))))))</f>
        <v>0</v>
      </c>
    </row>
    <row r="1980" spans="1:6" x14ac:dyDescent="0.2">
      <c r="A1980" s="24" t="s">
        <v>107</v>
      </c>
      <c r="B1980" s="24" t="s">
        <v>101</v>
      </c>
      <c r="C1980" s="24" t="s">
        <v>56</v>
      </c>
      <c r="D1980" s="24">
        <v>2018</v>
      </c>
      <c r="E1980" s="24" t="s">
        <v>102</v>
      </c>
      <c r="F1980">
        <f>IF(AND(A1980="PSA Testing", E1980= "Utilization Rate (per 100,000 patients)"),
SUMIFS(PSA!$D:$D,PSA!$A:$A,C1980,PSA!$G:$G,D1980),
IF(AND(A1980="Colorectal Cancer Screening", E1980="Utilization Rate (per 100,000 patients)"),
SUMIFS(COL!$D:$D,COL!$A:$A,C1980,COL!$G:$G, D1980),
IF(AND(A1980="Cervical Cancer Screening", E1980="Utilization Rate (per 100,000 patients)"),
SUMIFS(CERV!$D:$D,CERV!$A:$A,C1980,CERV!$G:$G,D1980),
IF(AND(A1980="Cancer Screening for CKD patients", E1980="Utilization Rate (per 100,000 patients)"),
SUMIFS(CANSCRN!$D:$D,CANSCRN!$A:$A,C1980,CANSCRN!$G:$G,D1980),
IF(AND(A1980="PSA Testing", E1980="Cost per service ($USD)"),
SUMIFS(PSA!$E:$E,PSA!$A:$A,C1980,PSA!$G:$G,D1980),
IF(AND(A1980="Colorectal Cancer Screening", E1980="Cost per service ($USD)"),
SUMIFS(COL!$E:$E,COL!$A:$A,C1980,COL!$G:$G,D1980),
IF(AND(A1980="Cervical Cancer Screening", E1980="Cost per service ($USD)"),
SUMIFS(CERV!$E:$E,CERV!$A:$A,C1980,CERV!$G:$G,D1980),
IF(AND(A1980="Cancer Screening for CKD patients", E1980="Cost per service ($USD)"),
SUMIFS(CANSCRN!$E:$E,CANSCRN!$A:$A,C1980,CANSCRN!$G:$G,D1980),
IF(AND(A1980="PSA Testing", E1980="Total Expenditure ($USD per 100,000 patients)"),
SUMIFS(PSA!$F:$F,PSA!$A:$A,C1980,PSA!$G:$G,D1980),
IF(AND(A1980="Colorectal Cancer Screening", E1980="Total Expenditure ($USD per 100,000 patients)"),
SUMIFS(COL!$F:$F,COL!$A:$A,C1980,COL!$G:$G,D1980),
IF(AND(A1980="Cervical Cancer Screening", E1980="Total Expenditure ($USD per 100,000 patients)"),
SUMIFS(CERV!$F:$F,CERV!$A:$A,C1980,CERV!$G:$G,D1980),
SUMIFS(CANSCRN!$F:$F,CANSCRN!$A:$A,C1980,CANSCRN!$G:$G,D1980))))))))))))</f>
        <v>0</v>
      </c>
    </row>
    <row r="1981" spans="1:6" x14ac:dyDescent="0.2">
      <c r="A1981" s="24" t="s">
        <v>107</v>
      </c>
      <c r="B1981" s="24" t="s">
        <v>101</v>
      </c>
      <c r="C1981" s="24" t="s">
        <v>56</v>
      </c>
      <c r="D1981" s="24">
        <v>2019</v>
      </c>
      <c r="E1981" s="24" t="s">
        <v>102</v>
      </c>
      <c r="F1981">
        <f>IF(AND(A1981="PSA Testing", E1981= "Utilization Rate (per 100,000 patients)"),
SUMIFS(PSA!$D:$D,PSA!$A:$A,C1981,PSA!$G:$G,D1981),
IF(AND(A1981="Colorectal Cancer Screening", E1981="Utilization Rate (per 100,000 patients)"),
SUMIFS(COL!$D:$D,COL!$A:$A,C1981,COL!$G:$G, D1981),
IF(AND(A1981="Cervical Cancer Screening", E1981="Utilization Rate (per 100,000 patients)"),
SUMIFS(CERV!$D:$D,CERV!$A:$A,C1981,CERV!$G:$G,D1981),
IF(AND(A1981="Cancer Screening for CKD patients", E1981="Utilization Rate (per 100,000 patients)"),
SUMIFS(CANSCRN!$D:$D,CANSCRN!$A:$A,C1981,CANSCRN!$G:$G,D1981),
IF(AND(A1981="PSA Testing", E1981="Cost per service ($USD)"),
SUMIFS(PSA!$E:$E,PSA!$A:$A,C1981,PSA!$G:$G,D1981),
IF(AND(A1981="Colorectal Cancer Screening", E1981="Cost per service ($USD)"),
SUMIFS(COL!$E:$E,COL!$A:$A,C1981,COL!$G:$G,D1981),
IF(AND(A1981="Cervical Cancer Screening", E1981="Cost per service ($USD)"),
SUMIFS(CERV!$E:$E,CERV!$A:$A,C1981,CERV!$G:$G,D1981),
IF(AND(A1981="Cancer Screening for CKD patients", E1981="Cost per service ($USD)"),
SUMIFS(CANSCRN!$E:$E,CANSCRN!$A:$A,C1981,CANSCRN!$G:$G,D1981),
IF(AND(A1981="PSA Testing", E1981="Total Expenditure ($USD per 100,000 patients)"),
SUMIFS(PSA!$F:$F,PSA!$A:$A,C1981,PSA!$G:$G,D1981),
IF(AND(A1981="Colorectal Cancer Screening", E1981="Total Expenditure ($USD per 100,000 patients)"),
SUMIFS(COL!$F:$F,COL!$A:$A,C1981,COL!$G:$G,D1981),
IF(AND(A1981="Cervical Cancer Screening", E1981="Total Expenditure ($USD per 100,000 patients)"),
SUMIFS(CERV!$F:$F,CERV!$A:$A,C1981,CERV!$G:$G,D1981),
SUMIFS(CANSCRN!$F:$F,CANSCRN!$A:$A,C1981,CANSCRN!$G:$G,D1981))))))))))))</f>
        <v>0</v>
      </c>
    </row>
    <row r="1982" spans="1:6" x14ac:dyDescent="0.2">
      <c r="A1982" s="24" t="s">
        <v>107</v>
      </c>
      <c r="B1982" s="24" t="s">
        <v>101</v>
      </c>
      <c r="C1982" s="24" t="s">
        <v>57</v>
      </c>
      <c r="D1982" s="24">
        <v>2009</v>
      </c>
      <c r="E1982" s="24" t="s">
        <v>102</v>
      </c>
      <c r="F1982">
        <f>IF(AND(A1982="PSA Testing", E1982= "Utilization Rate (per 100,000 patients)"),
SUMIFS(PSA!$D:$D,PSA!$A:$A,C1982,PSA!$G:$G,D1982),
IF(AND(A1982="Colorectal Cancer Screening", E1982="Utilization Rate (per 100,000 patients)"),
SUMIFS(COL!$D:$D,COL!$A:$A,C1982,COL!$G:$G, D1982),
IF(AND(A1982="Cervical Cancer Screening", E1982="Utilization Rate (per 100,000 patients)"),
SUMIFS(CERV!$D:$D,CERV!$A:$A,C1982,CERV!$G:$G,D1982),
IF(AND(A1982="Cancer Screening for CKD patients", E1982="Utilization Rate (per 100,000 patients)"),
SUMIFS(CANSCRN!$D:$D,CANSCRN!$A:$A,C1982,CANSCRN!$G:$G,D1982),
IF(AND(A1982="PSA Testing", E1982="Cost per service ($USD)"),
SUMIFS(PSA!$E:$E,PSA!$A:$A,C1982,PSA!$G:$G,D1982),
IF(AND(A1982="Colorectal Cancer Screening", E1982="Cost per service ($USD)"),
SUMIFS(COL!$E:$E,COL!$A:$A,C1982,COL!$G:$G,D1982),
IF(AND(A1982="Cervical Cancer Screening", E1982="Cost per service ($USD)"),
SUMIFS(CERV!$E:$E,CERV!$A:$A,C1982,CERV!$G:$G,D1982),
IF(AND(A1982="Cancer Screening for CKD patients", E1982="Cost per service ($USD)"),
SUMIFS(CANSCRN!$E:$E,CANSCRN!$A:$A,C1982,CANSCRN!$G:$G,D1982),
IF(AND(A1982="PSA Testing", E1982="Total Expenditure ($USD per 100,000 patients)"),
SUMIFS(PSA!$F:$F,PSA!$A:$A,C1982,PSA!$G:$G,D1982),
IF(AND(A1982="Colorectal Cancer Screening", E1982="Total Expenditure ($USD per 100,000 patients)"),
SUMIFS(COL!$F:$F,COL!$A:$A,C1982,COL!$G:$G,D1982),
IF(AND(A1982="Cervical Cancer Screening", E1982="Total Expenditure ($USD per 100,000 patients)"),
SUMIFS(CERV!$F:$F,CERV!$A:$A,C1982,CERV!$G:$G,D1982),
SUMIFS(CANSCRN!$F:$F,CANSCRN!$A:$A,C1982,CANSCRN!$G:$G,D1982))))))))))))</f>
        <v>38106.603023070798</v>
      </c>
    </row>
    <row r="1983" spans="1:6" x14ac:dyDescent="0.2">
      <c r="A1983" s="24" t="s">
        <v>107</v>
      </c>
      <c r="B1983" s="24" t="s">
        <v>101</v>
      </c>
      <c r="C1983" s="24" t="s">
        <v>57</v>
      </c>
      <c r="D1983" s="24">
        <v>2010</v>
      </c>
      <c r="E1983" s="24" t="s">
        <v>102</v>
      </c>
      <c r="F1983">
        <f>IF(AND(A1983="PSA Testing", E1983= "Utilization Rate (per 100,000 patients)"),
SUMIFS(PSA!$D:$D,PSA!$A:$A,C1983,PSA!$G:$G,D1983),
IF(AND(A1983="Colorectal Cancer Screening", E1983="Utilization Rate (per 100,000 patients)"),
SUMIFS(COL!$D:$D,COL!$A:$A,C1983,COL!$G:$G, D1983),
IF(AND(A1983="Cervical Cancer Screening", E1983="Utilization Rate (per 100,000 patients)"),
SUMIFS(CERV!$D:$D,CERV!$A:$A,C1983,CERV!$G:$G,D1983),
IF(AND(A1983="Cancer Screening for CKD patients", E1983="Utilization Rate (per 100,000 patients)"),
SUMIFS(CANSCRN!$D:$D,CANSCRN!$A:$A,C1983,CANSCRN!$G:$G,D1983),
IF(AND(A1983="PSA Testing", E1983="Cost per service ($USD)"),
SUMIFS(PSA!$E:$E,PSA!$A:$A,C1983,PSA!$G:$G,D1983),
IF(AND(A1983="Colorectal Cancer Screening", E1983="Cost per service ($USD)"),
SUMIFS(COL!$E:$E,COL!$A:$A,C1983,COL!$G:$G,D1983),
IF(AND(A1983="Cervical Cancer Screening", E1983="Cost per service ($USD)"),
SUMIFS(CERV!$E:$E,CERV!$A:$A,C1983,CERV!$G:$G,D1983),
IF(AND(A1983="Cancer Screening for CKD patients", E1983="Cost per service ($USD)"),
SUMIFS(CANSCRN!$E:$E,CANSCRN!$A:$A,C1983,CANSCRN!$G:$G,D1983),
IF(AND(A1983="PSA Testing", E1983="Total Expenditure ($USD per 100,000 patients)"),
SUMIFS(PSA!$F:$F,PSA!$A:$A,C1983,PSA!$G:$G,D1983),
IF(AND(A1983="Colorectal Cancer Screening", E1983="Total Expenditure ($USD per 100,000 patients)"),
SUMIFS(COL!$F:$F,COL!$A:$A,C1983,COL!$G:$G,D1983),
IF(AND(A1983="Cervical Cancer Screening", E1983="Total Expenditure ($USD per 100,000 patients)"),
SUMIFS(CERV!$F:$F,CERV!$A:$A,C1983,CERV!$G:$G,D1983),
SUMIFS(CANSCRN!$F:$F,CANSCRN!$A:$A,C1983,CANSCRN!$G:$G,D1983))))))))))))</f>
        <v>36434.108527131779</v>
      </c>
    </row>
    <row r="1984" spans="1:6" x14ac:dyDescent="0.2">
      <c r="A1984" s="24" t="s">
        <v>107</v>
      </c>
      <c r="B1984" s="24" t="s">
        <v>101</v>
      </c>
      <c r="C1984" s="24" t="s">
        <v>57</v>
      </c>
      <c r="D1984" s="24">
        <v>2011</v>
      </c>
      <c r="E1984" s="24" t="s">
        <v>102</v>
      </c>
      <c r="F1984">
        <f>IF(AND(A1984="PSA Testing", E1984= "Utilization Rate (per 100,000 patients)"),
SUMIFS(PSA!$D:$D,PSA!$A:$A,C1984,PSA!$G:$G,D1984),
IF(AND(A1984="Colorectal Cancer Screening", E1984="Utilization Rate (per 100,000 patients)"),
SUMIFS(COL!$D:$D,COL!$A:$A,C1984,COL!$G:$G, D1984),
IF(AND(A1984="Cervical Cancer Screening", E1984="Utilization Rate (per 100,000 patients)"),
SUMIFS(CERV!$D:$D,CERV!$A:$A,C1984,CERV!$G:$G,D1984),
IF(AND(A1984="Cancer Screening for CKD patients", E1984="Utilization Rate (per 100,000 patients)"),
SUMIFS(CANSCRN!$D:$D,CANSCRN!$A:$A,C1984,CANSCRN!$G:$G,D1984),
IF(AND(A1984="PSA Testing", E1984="Cost per service ($USD)"),
SUMIFS(PSA!$E:$E,PSA!$A:$A,C1984,PSA!$G:$G,D1984),
IF(AND(A1984="Colorectal Cancer Screening", E1984="Cost per service ($USD)"),
SUMIFS(COL!$E:$E,COL!$A:$A,C1984,COL!$G:$G,D1984),
IF(AND(A1984="Cervical Cancer Screening", E1984="Cost per service ($USD)"),
SUMIFS(CERV!$E:$E,CERV!$A:$A,C1984,CERV!$G:$G,D1984),
IF(AND(A1984="Cancer Screening for CKD patients", E1984="Cost per service ($USD)"),
SUMIFS(CANSCRN!$E:$E,CANSCRN!$A:$A,C1984,CANSCRN!$G:$G,D1984),
IF(AND(A1984="PSA Testing", E1984="Total Expenditure ($USD per 100,000 patients)"),
SUMIFS(PSA!$F:$F,PSA!$A:$A,C1984,PSA!$G:$G,D1984),
IF(AND(A1984="Colorectal Cancer Screening", E1984="Total Expenditure ($USD per 100,000 patients)"),
SUMIFS(COL!$F:$F,COL!$A:$A,C1984,COL!$G:$G,D1984),
IF(AND(A1984="Cervical Cancer Screening", E1984="Total Expenditure ($USD per 100,000 patients)"),
SUMIFS(CERV!$F:$F,CERV!$A:$A,C1984,CERV!$G:$G,D1984),
SUMIFS(CANSCRN!$F:$F,CANSCRN!$A:$A,C1984,CANSCRN!$G:$G,D1984))))))))))))</f>
        <v>37620.817843866171</v>
      </c>
    </row>
    <row r="1985" spans="1:6" x14ac:dyDescent="0.2">
      <c r="A1985" s="24" t="s">
        <v>107</v>
      </c>
      <c r="B1985" s="24" t="s">
        <v>101</v>
      </c>
      <c r="C1985" s="24" t="s">
        <v>57</v>
      </c>
      <c r="D1985" s="24">
        <v>2012</v>
      </c>
      <c r="E1985" s="24" t="s">
        <v>102</v>
      </c>
      <c r="F1985">
        <f>IF(AND(A1985="PSA Testing", E1985= "Utilization Rate (per 100,000 patients)"),
SUMIFS(PSA!$D:$D,PSA!$A:$A,C1985,PSA!$G:$G,D1985),
IF(AND(A1985="Colorectal Cancer Screening", E1985="Utilization Rate (per 100,000 patients)"),
SUMIFS(COL!$D:$D,COL!$A:$A,C1985,COL!$G:$G, D1985),
IF(AND(A1985="Cervical Cancer Screening", E1985="Utilization Rate (per 100,000 patients)"),
SUMIFS(CERV!$D:$D,CERV!$A:$A,C1985,CERV!$G:$G,D1985),
IF(AND(A1985="Cancer Screening for CKD patients", E1985="Utilization Rate (per 100,000 patients)"),
SUMIFS(CANSCRN!$D:$D,CANSCRN!$A:$A,C1985,CANSCRN!$G:$G,D1985),
IF(AND(A1985="PSA Testing", E1985="Cost per service ($USD)"),
SUMIFS(PSA!$E:$E,PSA!$A:$A,C1985,PSA!$G:$G,D1985),
IF(AND(A1985="Colorectal Cancer Screening", E1985="Cost per service ($USD)"),
SUMIFS(COL!$E:$E,COL!$A:$A,C1985,COL!$G:$G,D1985),
IF(AND(A1985="Cervical Cancer Screening", E1985="Cost per service ($USD)"),
SUMIFS(CERV!$E:$E,CERV!$A:$A,C1985,CERV!$G:$G,D1985),
IF(AND(A1985="Cancer Screening for CKD patients", E1985="Cost per service ($USD)"),
SUMIFS(CANSCRN!$E:$E,CANSCRN!$A:$A,C1985,CANSCRN!$G:$G,D1985),
IF(AND(A1985="PSA Testing", E1985="Total Expenditure ($USD per 100,000 patients)"),
SUMIFS(PSA!$F:$F,PSA!$A:$A,C1985,PSA!$G:$G,D1985),
IF(AND(A1985="Colorectal Cancer Screening", E1985="Total Expenditure ($USD per 100,000 patients)"),
SUMIFS(COL!$F:$F,COL!$A:$A,C1985,COL!$G:$G,D1985),
IF(AND(A1985="Cervical Cancer Screening", E1985="Total Expenditure ($USD per 100,000 patients)"),
SUMIFS(CERV!$F:$F,CERV!$A:$A,C1985,CERV!$G:$G,D1985),
SUMIFS(CANSCRN!$F:$F,CANSCRN!$A:$A,C1985,CANSCRN!$G:$G,D1985))))))))))))</f>
        <v>36267.372600926537</v>
      </c>
    </row>
    <row r="1986" spans="1:6" x14ac:dyDescent="0.2">
      <c r="A1986" s="24" t="s">
        <v>107</v>
      </c>
      <c r="B1986" s="24" t="s">
        <v>101</v>
      </c>
      <c r="C1986" s="24" t="s">
        <v>57</v>
      </c>
      <c r="D1986" s="24">
        <v>2013</v>
      </c>
      <c r="E1986" s="24" t="s">
        <v>102</v>
      </c>
      <c r="F1986">
        <f>IF(AND(A1986="PSA Testing", E1986= "Utilization Rate (per 100,000 patients)"),
SUMIFS(PSA!$D:$D,PSA!$A:$A,C1986,PSA!$G:$G,D1986),
IF(AND(A1986="Colorectal Cancer Screening", E1986="Utilization Rate (per 100,000 patients)"),
SUMIFS(COL!$D:$D,COL!$A:$A,C1986,COL!$G:$G, D1986),
IF(AND(A1986="Cervical Cancer Screening", E1986="Utilization Rate (per 100,000 patients)"),
SUMIFS(CERV!$D:$D,CERV!$A:$A,C1986,CERV!$G:$G,D1986),
IF(AND(A1986="Cancer Screening for CKD patients", E1986="Utilization Rate (per 100,000 patients)"),
SUMIFS(CANSCRN!$D:$D,CANSCRN!$A:$A,C1986,CANSCRN!$G:$G,D1986),
IF(AND(A1986="PSA Testing", E1986="Cost per service ($USD)"),
SUMIFS(PSA!$E:$E,PSA!$A:$A,C1986,PSA!$G:$G,D1986),
IF(AND(A1986="Colorectal Cancer Screening", E1986="Cost per service ($USD)"),
SUMIFS(COL!$E:$E,COL!$A:$A,C1986,COL!$G:$G,D1986),
IF(AND(A1986="Cervical Cancer Screening", E1986="Cost per service ($USD)"),
SUMIFS(CERV!$E:$E,CERV!$A:$A,C1986,CERV!$G:$G,D1986),
IF(AND(A1986="Cancer Screening for CKD patients", E1986="Cost per service ($USD)"),
SUMIFS(CANSCRN!$E:$E,CANSCRN!$A:$A,C1986,CANSCRN!$G:$G,D1986),
IF(AND(A1986="PSA Testing", E1986="Total Expenditure ($USD per 100,000 patients)"),
SUMIFS(PSA!$F:$F,PSA!$A:$A,C1986,PSA!$G:$G,D1986),
IF(AND(A1986="Colorectal Cancer Screening", E1986="Total Expenditure ($USD per 100,000 patients)"),
SUMIFS(COL!$F:$F,COL!$A:$A,C1986,COL!$G:$G,D1986),
IF(AND(A1986="Cervical Cancer Screening", E1986="Total Expenditure ($USD per 100,000 patients)"),
SUMIFS(CERV!$F:$F,CERV!$A:$A,C1986,CERV!$G:$G,D1986),
SUMIFS(CANSCRN!$F:$F,CANSCRN!$A:$A,C1986,CANSCRN!$G:$G,D1986))))))))))))</f>
        <v>36151.279199110118</v>
      </c>
    </row>
    <row r="1987" spans="1:6" x14ac:dyDescent="0.2">
      <c r="A1987" s="24" t="s">
        <v>107</v>
      </c>
      <c r="B1987" s="24" t="s">
        <v>101</v>
      </c>
      <c r="C1987" s="24" t="s">
        <v>57</v>
      </c>
      <c r="D1987" s="24">
        <v>2014</v>
      </c>
      <c r="E1987" s="24" t="s">
        <v>102</v>
      </c>
      <c r="F1987">
        <f>IF(AND(A1987="PSA Testing", E1987= "Utilization Rate (per 100,000 patients)"),
SUMIFS(PSA!$D:$D,PSA!$A:$A,C1987,PSA!$G:$G,D1987),
IF(AND(A1987="Colorectal Cancer Screening", E1987="Utilization Rate (per 100,000 patients)"),
SUMIFS(COL!$D:$D,COL!$A:$A,C1987,COL!$G:$G, D1987),
IF(AND(A1987="Cervical Cancer Screening", E1987="Utilization Rate (per 100,000 patients)"),
SUMIFS(CERV!$D:$D,CERV!$A:$A,C1987,CERV!$G:$G,D1987),
IF(AND(A1987="Cancer Screening for CKD patients", E1987="Utilization Rate (per 100,000 patients)"),
SUMIFS(CANSCRN!$D:$D,CANSCRN!$A:$A,C1987,CANSCRN!$G:$G,D1987),
IF(AND(A1987="PSA Testing", E1987="Cost per service ($USD)"),
SUMIFS(PSA!$E:$E,PSA!$A:$A,C1987,PSA!$G:$G,D1987),
IF(AND(A1987="Colorectal Cancer Screening", E1987="Cost per service ($USD)"),
SUMIFS(COL!$E:$E,COL!$A:$A,C1987,COL!$G:$G,D1987),
IF(AND(A1987="Cervical Cancer Screening", E1987="Cost per service ($USD)"),
SUMIFS(CERV!$E:$E,CERV!$A:$A,C1987,CERV!$G:$G,D1987),
IF(AND(A1987="Cancer Screening for CKD patients", E1987="Cost per service ($USD)"),
SUMIFS(CANSCRN!$E:$E,CANSCRN!$A:$A,C1987,CANSCRN!$G:$G,D1987),
IF(AND(A1987="PSA Testing", E1987="Total Expenditure ($USD per 100,000 patients)"),
SUMIFS(PSA!$F:$F,PSA!$A:$A,C1987,PSA!$G:$G,D1987),
IF(AND(A1987="Colorectal Cancer Screening", E1987="Total Expenditure ($USD per 100,000 patients)"),
SUMIFS(COL!$F:$F,COL!$A:$A,C1987,COL!$G:$G,D1987),
IF(AND(A1987="Cervical Cancer Screening", E1987="Total Expenditure ($USD per 100,000 patients)"),
SUMIFS(CERV!$F:$F,CERV!$A:$A,C1987,CERV!$G:$G,D1987),
SUMIFS(CANSCRN!$F:$F,CANSCRN!$A:$A,C1987,CANSCRN!$G:$G,D1987))))))))))))</f>
        <v>42396.313364055299</v>
      </c>
    </row>
    <row r="1988" spans="1:6" x14ac:dyDescent="0.2">
      <c r="A1988" s="24" t="s">
        <v>107</v>
      </c>
      <c r="B1988" s="24" t="s">
        <v>101</v>
      </c>
      <c r="C1988" s="24" t="s">
        <v>57</v>
      </c>
      <c r="D1988" s="24">
        <v>2015</v>
      </c>
      <c r="E1988" s="24" t="s">
        <v>102</v>
      </c>
      <c r="F1988">
        <f>IF(AND(A1988="PSA Testing", E1988= "Utilization Rate (per 100,000 patients)"),
SUMIFS(PSA!$D:$D,PSA!$A:$A,C1988,PSA!$G:$G,D1988),
IF(AND(A1988="Colorectal Cancer Screening", E1988="Utilization Rate (per 100,000 patients)"),
SUMIFS(COL!$D:$D,COL!$A:$A,C1988,COL!$G:$G, D1988),
IF(AND(A1988="Cervical Cancer Screening", E1988="Utilization Rate (per 100,000 patients)"),
SUMIFS(CERV!$D:$D,CERV!$A:$A,C1988,CERV!$G:$G,D1988),
IF(AND(A1988="Cancer Screening for CKD patients", E1988="Utilization Rate (per 100,000 patients)"),
SUMIFS(CANSCRN!$D:$D,CANSCRN!$A:$A,C1988,CANSCRN!$G:$G,D1988),
IF(AND(A1988="PSA Testing", E1988="Cost per service ($USD)"),
SUMIFS(PSA!$E:$E,PSA!$A:$A,C1988,PSA!$G:$G,D1988),
IF(AND(A1988="Colorectal Cancer Screening", E1988="Cost per service ($USD)"),
SUMIFS(COL!$E:$E,COL!$A:$A,C1988,COL!$G:$G,D1988),
IF(AND(A1988="Cervical Cancer Screening", E1988="Cost per service ($USD)"),
SUMIFS(CERV!$E:$E,CERV!$A:$A,C1988,CERV!$G:$G,D1988),
IF(AND(A1988="Cancer Screening for CKD patients", E1988="Cost per service ($USD)"),
SUMIFS(CANSCRN!$E:$E,CANSCRN!$A:$A,C1988,CANSCRN!$G:$G,D1988),
IF(AND(A1988="PSA Testing", E1988="Total Expenditure ($USD per 100,000 patients)"),
SUMIFS(PSA!$F:$F,PSA!$A:$A,C1988,PSA!$G:$G,D1988),
IF(AND(A1988="Colorectal Cancer Screening", E1988="Total Expenditure ($USD per 100,000 patients)"),
SUMIFS(COL!$F:$F,COL!$A:$A,C1988,COL!$G:$G,D1988),
IF(AND(A1988="Cervical Cancer Screening", E1988="Total Expenditure ($USD per 100,000 patients)"),
SUMIFS(CERV!$F:$F,CERV!$A:$A,C1988,CERV!$G:$G,D1988),
SUMIFS(CANSCRN!$F:$F,CANSCRN!$A:$A,C1988,CANSCRN!$G:$G,D1988))))))))))))</f>
        <v>44157.119476268417</v>
      </c>
    </row>
    <row r="1989" spans="1:6" x14ac:dyDescent="0.2">
      <c r="A1989" s="24" t="s">
        <v>107</v>
      </c>
      <c r="B1989" s="24" t="s">
        <v>101</v>
      </c>
      <c r="C1989" s="24" t="s">
        <v>57</v>
      </c>
      <c r="D1989" s="24">
        <v>2016</v>
      </c>
      <c r="E1989" s="24" t="s">
        <v>102</v>
      </c>
      <c r="F1989">
        <f>IF(AND(A1989="PSA Testing", E1989= "Utilization Rate (per 100,000 patients)"),
SUMIFS(PSA!$D:$D,PSA!$A:$A,C1989,PSA!$G:$G,D1989),
IF(AND(A1989="Colorectal Cancer Screening", E1989="Utilization Rate (per 100,000 patients)"),
SUMIFS(COL!$D:$D,COL!$A:$A,C1989,COL!$G:$G, D1989),
IF(AND(A1989="Cervical Cancer Screening", E1989="Utilization Rate (per 100,000 patients)"),
SUMIFS(CERV!$D:$D,CERV!$A:$A,C1989,CERV!$G:$G,D1989),
IF(AND(A1989="Cancer Screening for CKD patients", E1989="Utilization Rate (per 100,000 patients)"),
SUMIFS(CANSCRN!$D:$D,CANSCRN!$A:$A,C1989,CANSCRN!$G:$G,D1989),
IF(AND(A1989="PSA Testing", E1989="Cost per service ($USD)"),
SUMIFS(PSA!$E:$E,PSA!$A:$A,C1989,PSA!$G:$G,D1989),
IF(AND(A1989="Colorectal Cancer Screening", E1989="Cost per service ($USD)"),
SUMIFS(COL!$E:$E,COL!$A:$A,C1989,COL!$G:$G,D1989),
IF(AND(A1989="Cervical Cancer Screening", E1989="Cost per service ($USD)"),
SUMIFS(CERV!$E:$E,CERV!$A:$A,C1989,CERV!$G:$G,D1989),
IF(AND(A1989="Cancer Screening for CKD patients", E1989="Cost per service ($USD)"),
SUMIFS(CANSCRN!$E:$E,CANSCRN!$A:$A,C1989,CANSCRN!$G:$G,D1989),
IF(AND(A1989="PSA Testing", E1989="Total Expenditure ($USD per 100,000 patients)"),
SUMIFS(PSA!$F:$F,PSA!$A:$A,C1989,PSA!$G:$G,D1989),
IF(AND(A1989="Colorectal Cancer Screening", E1989="Total Expenditure ($USD per 100,000 patients)"),
SUMIFS(COL!$F:$F,COL!$A:$A,C1989,COL!$G:$G,D1989),
IF(AND(A1989="Cervical Cancer Screening", E1989="Total Expenditure ($USD per 100,000 patients)"),
SUMIFS(CERV!$F:$F,CERV!$A:$A,C1989,CERV!$G:$G,D1989),
SUMIFS(CANSCRN!$F:$F,CANSCRN!$A:$A,C1989,CANSCRN!$G:$G,D1989))))))))))))</f>
        <v>45500.167280026762</v>
      </c>
    </row>
    <row r="1990" spans="1:6" x14ac:dyDescent="0.2">
      <c r="A1990" s="24" t="s">
        <v>107</v>
      </c>
      <c r="B1990" s="24" t="s">
        <v>101</v>
      </c>
      <c r="C1990" s="24" t="s">
        <v>57</v>
      </c>
      <c r="D1990" s="24">
        <v>2017</v>
      </c>
      <c r="E1990" s="24" t="s">
        <v>102</v>
      </c>
      <c r="F1990">
        <f>IF(AND(A1990="PSA Testing", E1990= "Utilization Rate (per 100,000 patients)"),
SUMIFS(PSA!$D:$D,PSA!$A:$A,C1990,PSA!$G:$G,D1990),
IF(AND(A1990="Colorectal Cancer Screening", E1990="Utilization Rate (per 100,000 patients)"),
SUMIFS(COL!$D:$D,COL!$A:$A,C1990,COL!$G:$G, D1990),
IF(AND(A1990="Cervical Cancer Screening", E1990="Utilization Rate (per 100,000 patients)"),
SUMIFS(CERV!$D:$D,CERV!$A:$A,C1990,CERV!$G:$G,D1990),
IF(AND(A1990="Cancer Screening for CKD patients", E1990="Utilization Rate (per 100,000 patients)"),
SUMIFS(CANSCRN!$D:$D,CANSCRN!$A:$A,C1990,CANSCRN!$G:$G,D1990),
IF(AND(A1990="PSA Testing", E1990="Cost per service ($USD)"),
SUMIFS(PSA!$E:$E,PSA!$A:$A,C1990,PSA!$G:$G,D1990),
IF(AND(A1990="Colorectal Cancer Screening", E1990="Cost per service ($USD)"),
SUMIFS(COL!$E:$E,COL!$A:$A,C1990,COL!$G:$G,D1990),
IF(AND(A1990="Cervical Cancer Screening", E1990="Cost per service ($USD)"),
SUMIFS(CERV!$E:$E,CERV!$A:$A,C1990,CERV!$G:$G,D1990),
IF(AND(A1990="Cancer Screening for CKD patients", E1990="Cost per service ($USD)"),
SUMIFS(CANSCRN!$E:$E,CANSCRN!$A:$A,C1990,CANSCRN!$G:$G,D1990),
IF(AND(A1990="PSA Testing", E1990="Total Expenditure ($USD per 100,000 patients)"),
SUMIFS(PSA!$F:$F,PSA!$A:$A,C1990,PSA!$G:$G,D1990),
IF(AND(A1990="Colorectal Cancer Screening", E1990="Total Expenditure ($USD per 100,000 patients)"),
SUMIFS(COL!$F:$F,COL!$A:$A,C1990,COL!$G:$G,D1990),
IF(AND(A1990="Cervical Cancer Screening", E1990="Total Expenditure ($USD per 100,000 patients)"),
SUMIFS(CERV!$F:$F,CERV!$A:$A,C1990,CERV!$G:$G,D1990),
SUMIFS(CANSCRN!$F:$F,CANSCRN!$A:$A,C1990,CANSCRN!$G:$G,D1990))))))))))))</f>
        <v>42885.375494071151</v>
      </c>
    </row>
    <row r="1991" spans="1:6" x14ac:dyDescent="0.2">
      <c r="A1991" s="24" t="s">
        <v>107</v>
      </c>
      <c r="B1991" s="24" t="s">
        <v>101</v>
      </c>
      <c r="C1991" s="24" t="s">
        <v>57</v>
      </c>
      <c r="D1991" s="24">
        <v>2018</v>
      </c>
      <c r="E1991" s="24" t="s">
        <v>102</v>
      </c>
      <c r="F1991">
        <f>IF(AND(A1991="PSA Testing", E1991= "Utilization Rate (per 100,000 patients)"),
SUMIFS(PSA!$D:$D,PSA!$A:$A,C1991,PSA!$G:$G,D1991),
IF(AND(A1991="Colorectal Cancer Screening", E1991="Utilization Rate (per 100,000 patients)"),
SUMIFS(COL!$D:$D,COL!$A:$A,C1991,COL!$G:$G, D1991),
IF(AND(A1991="Cervical Cancer Screening", E1991="Utilization Rate (per 100,000 patients)"),
SUMIFS(CERV!$D:$D,CERV!$A:$A,C1991,CERV!$G:$G,D1991),
IF(AND(A1991="Cancer Screening for CKD patients", E1991="Utilization Rate (per 100,000 patients)"),
SUMIFS(CANSCRN!$D:$D,CANSCRN!$A:$A,C1991,CANSCRN!$G:$G,D1991),
IF(AND(A1991="PSA Testing", E1991="Cost per service ($USD)"),
SUMIFS(PSA!$E:$E,PSA!$A:$A,C1991,PSA!$G:$G,D1991),
IF(AND(A1991="Colorectal Cancer Screening", E1991="Cost per service ($USD)"),
SUMIFS(COL!$E:$E,COL!$A:$A,C1991,COL!$G:$G,D1991),
IF(AND(A1991="Cervical Cancer Screening", E1991="Cost per service ($USD)"),
SUMIFS(CERV!$E:$E,CERV!$A:$A,C1991,CERV!$G:$G,D1991),
IF(AND(A1991="Cancer Screening for CKD patients", E1991="Cost per service ($USD)"),
SUMIFS(CANSCRN!$E:$E,CANSCRN!$A:$A,C1991,CANSCRN!$G:$G,D1991),
IF(AND(A1991="PSA Testing", E1991="Total Expenditure ($USD per 100,000 patients)"),
SUMIFS(PSA!$F:$F,PSA!$A:$A,C1991,PSA!$G:$G,D1991),
IF(AND(A1991="Colorectal Cancer Screening", E1991="Total Expenditure ($USD per 100,000 patients)"),
SUMIFS(COL!$F:$F,COL!$A:$A,C1991,COL!$G:$G,D1991),
IF(AND(A1991="Cervical Cancer Screening", E1991="Total Expenditure ($USD per 100,000 patients)"),
SUMIFS(CERV!$F:$F,CERV!$A:$A,C1991,CERV!$G:$G,D1991),
SUMIFS(CANSCRN!$F:$F,CANSCRN!$A:$A,C1991,CANSCRN!$G:$G,D1991))))))))))))</f>
        <v>27758.913412563666</v>
      </c>
    </row>
    <row r="1992" spans="1:6" x14ac:dyDescent="0.2">
      <c r="A1992" s="24" t="s">
        <v>107</v>
      </c>
      <c r="B1992" s="24" t="s">
        <v>101</v>
      </c>
      <c r="C1992" s="24" t="s">
        <v>57</v>
      </c>
      <c r="D1992" s="24">
        <v>2019</v>
      </c>
      <c r="E1992" s="24" t="s">
        <v>102</v>
      </c>
      <c r="F1992">
        <f>IF(AND(A1992="PSA Testing", E1992= "Utilization Rate (per 100,000 patients)"),
SUMIFS(PSA!$D:$D,PSA!$A:$A,C1992,PSA!$G:$G,D1992),
IF(AND(A1992="Colorectal Cancer Screening", E1992="Utilization Rate (per 100,000 patients)"),
SUMIFS(COL!$D:$D,COL!$A:$A,C1992,COL!$G:$G, D1992),
IF(AND(A1992="Cervical Cancer Screening", E1992="Utilization Rate (per 100,000 patients)"),
SUMIFS(CERV!$D:$D,CERV!$A:$A,C1992,CERV!$G:$G,D1992),
IF(AND(A1992="Cancer Screening for CKD patients", E1992="Utilization Rate (per 100,000 patients)"),
SUMIFS(CANSCRN!$D:$D,CANSCRN!$A:$A,C1992,CANSCRN!$G:$G,D1992),
IF(AND(A1992="PSA Testing", E1992="Cost per service ($USD)"),
SUMIFS(PSA!$E:$E,PSA!$A:$A,C1992,PSA!$G:$G,D1992),
IF(AND(A1992="Colorectal Cancer Screening", E1992="Cost per service ($USD)"),
SUMIFS(COL!$E:$E,COL!$A:$A,C1992,COL!$G:$G,D1992),
IF(AND(A1992="Cervical Cancer Screening", E1992="Cost per service ($USD)"),
SUMIFS(CERV!$E:$E,CERV!$A:$A,C1992,CERV!$G:$G,D1992),
IF(AND(A1992="Cancer Screening for CKD patients", E1992="Cost per service ($USD)"),
SUMIFS(CANSCRN!$E:$E,CANSCRN!$A:$A,C1992,CANSCRN!$G:$G,D1992),
IF(AND(A1992="PSA Testing", E1992="Total Expenditure ($USD per 100,000 patients)"),
SUMIFS(PSA!$F:$F,PSA!$A:$A,C1992,PSA!$G:$G,D1992),
IF(AND(A1992="Colorectal Cancer Screening", E1992="Total Expenditure ($USD per 100,000 patients)"),
SUMIFS(COL!$F:$F,COL!$A:$A,C1992,COL!$G:$G,D1992),
IF(AND(A1992="Cervical Cancer Screening", E1992="Total Expenditure ($USD per 100,000 patients)"),
SUMIFS(CERV!$F:$F,CERV!$A:$A,C1992,CERV!$G:$G,D1992),
SUMIFS(CANSCRN!$F:$F,CANSCRN!$A:$A,C1992,CANSCRN!$G:$G,D1992))))))))))))</f>
        <v>27815.570672713529</v>
      </c>
    </row>
    <row r="1993" spans="1:6" x14ac:dyDescent="0.2">
      <c r="A1993" s="24" t="s">
        <v>107</v>
      </c>
      <c r="B1993" s="24" t="s">
        <v>101</v>
      </c>
      <c r="C1993" s="24" t="s">
        <v>58</v>
      </c>
      <c r="D1993" s="24">
        <v>2009</v>
      </c>
      <c r="E1993" s="24" t="s">
        <v>102</v>
      </c>
      <c r="F1993">
        <f>IF(AND(A1993="PSA Testing", E1993= "Utilization Rate (per 100,000 patients)"),
SUMIFS(PSA!$D:$D,PSA!$A:$A,C1993,PSA!$G:$G,D1993),
IF(AND(A1993="Colorectal Cancer Screening", E1993="Utilization Rate (per 100,000 patients)"),
SUMIFS(COL!$D:$D,COL!$A:$A,C1993,COL!$G:$G, D1993),
IF(AND(A1993="Cervical Cancer Screening", E1993="Utilization Rate (per 100,000 patients)"),
SUMIFS(CERV!$D:$D,CERV!$A:$A,C1993,CERV!$G:$G,D1993),
IF(AND(A1993="Cancer Screening for CKD patients", E1993="Utilization Rate (per 100,000 patients)"),
SUMIFS(CANSCRN!$D:$D,CANSCRN!$A:$A,C1993,CANSCRN!$G:$G,D1993),
IF(AND(A1993="PSA Testing", E1993="Cost per service ($USD)"),
SUMIFS(PSA!$E:$E,PSA!$A:$A,C1993,PSA!$G:$G,D1993),
IF(AND(A1993="Colorectal Cancer Screening", E1993="Cost per service ($USD)"),
SUMIFS(COL!$E:$E,COL!$A:$A,C1993,COL!$G:$G,D1993),
IF(AND(A1993="Cervical Cancer Screening", E1993="Cost per service ($USD)"),
SUMIFS(CERV!$E:$E,CERV!$A:$A,C1993,CERV!$G:$G,D1993),
IF(AND(A1993="Cancer Screening for CKD patients", E1993="Cost per service ($USD)"),
SUMIFS(CANSCRN!$E:$E,CANSCRN!$A:$A,C1993,CANSCRN!$G:$G,D1993),
IF(AND(A1993="PSA Testing", E1993="Total Expenditure ($USD per 100,000 patients)"),
SUMIFS(PSA!$F:$F,PSA!$A:$A,C1993,PSA!$G:$G,D1993),
IF(AND(A1993="Colorectal Cancer Screening", E1993="Total Expenditure ($USD per 100,000 patients)"),
SUMIFS(COL!$F:$F,COL!$A:$A,C1993,COL!$G:$G,D1993),
IF(AND(A1993="Cervical Cancer Screening", E1993="Total Expenditure ($USD per 100,000 patients)"),
SUMIFS(CERV!$F:$F,CERV!$A:$A,C1993,CERV!$G:$G,D1993),
SUMIFS(CANSCRN!$F:$F,CANSCRN!$A:$A,C1993,CANSCRN!$G:$G,D1993))))))))))))</f>
        <v>0</v>
      </c>
    </row>
    <row r="1994" spans="1:6" x14ac:dyDescent="0.2">
      <c r="A1994" s="24" t="s">
        <v>107</v>
      </c>
      <c r="B1994" s="24" t="s">
        <v>101</v>
      </c>
      <c r="C1994" s="24" t="s">
        <v>58</v>
      </c>
      <c r="D1994" s="24">
        <v>2010</v>
      </c>
      <c r="E1994" s="24" t="s">
        <v>102</v>
      </c>
      <c r="F1994">
        <f>IF(AND(A1994="PSA Testing", E1994= "Utilization Rate (per 100,000 patients)"),
SUMIFS(PSA!$D:$D,PSA!$A:$A,C1994,PSA!$G:$G,D1994),
IF(AND(A1994="Colorectal Cancer Screening", E1994="Utilization Rate (per 100,000 patients)"),
SUMIFS(COL!$D:$D,COL!$A:$A,C1994,COL!$G:$G, D1994),
IF(AND(A1994="Cervical Cancer Screening", E1994="Utilization Rate (per 100,000 patients)"),
SUMIFS(CERV!$D:$D,CERV!$A:$A,C1994,CERV!$G:$G,D1994),
IF(AND(A1994="Cancer Screening for CKD patients", E1994="Utilization Rate (per 100,000 patients)"),
SUMIFS(CANSCRN!$D:$D,CANSCRN!$A:$A,C1994,CANSCRN!$G:$G,D1994),
IF(AND(A1994="PSA Testing", E1994="Cost per service ($USD)"),
SUMIFS(PSA!$E:$E,PSA!$A:$A,C1994,PSA!$G:$G,D1994),
IF(AND(A1994="Colorectal Cancer Screening", E1994="Cost per service ($USD)"),
SUMIFS(COL!$E:$E,COL!$A:$A,C1994,COL!$G:$G,D1994),
IF(AND(A1994="Cervical Cancer Screening", E1994="Cost per service ($USD)"),
SUMIFS(CERV!$E:$E,CERV!$A:$A,C1994,CERV!$G:$G,D1994),
IF(AND(A1994="Cancer Screening for CKD patients", E1994="Cost per service ($USD)"),
SUMIFS(CANSCRN!$E:$E,CANSCRN!$A:$A,C1994,CANSCRN!$G:$G,D1994),
IF(AND(A1994="PSA Testing", E1994="Total Expenditure ($USD per 100,000 patients)"),
SUMIFS(PSA!$F:$F,PSA!$A:$A,C1994,PSA!$G:$G,D1994),
IF(AND(A1994="Colorectal Cancer Screening", E1994="Total Expenditure ($USD per 100,000 patients)"),
SUMIFS(COL!$F:$F,COL!$A:$A,C1994,COL!$G:$G,D1994),
IF(AND(A1994="Cervical Cancer Screening", E1994="Total Expenditure ($USD per 100,000 patients)"),
SUMIFS(CERV!$F:$F,CERV!$A:$A,C1994,CERV!$G:$G,D1994),
SUMIFS(CANSCRN!$F:$F,CANSCRN!$A:$A,C1994,CANSCRN!$G:$G,D1994))))))))))))</f>
        <v>42857.142857142855</v>
      </c>
    </row>
    <row r="1995" spans="1:6" x14ac:dyDescent="0.2">
      <c r="A1995" s="24" t="s">
        <v>107</v>
      </c>
      <c r="B1995" s="24" t="s">
        <v>101</v>
      </c>
      <c r="C1995" s="24" t="s">
        <v>58</v>
      </c>
      <c r="D1995" s="24">
        <v>2011</v>
      </c>
      <c r="E1995" s="24" t="s">
        <v>102</v>
      </c>
      <c r="F1995">
        <f>IF(AND(A1995="PSA Testing", E1995= "Utilization Rate (per 100,000 patients)"),
SUMIFS(PSA!$D:$D,PSA!$A:$A,C1995,PSA!$G:$G,D1995),
IF(AND(A1995="Colorectal Cancer Screening", E1995="Utilization Rate (per 100,000 patients)"),
SUMIFS(COL!$D:$D,COL!$A:$A,C1995,COL!$G:$G, D1995),
IF(AND(A1995="Cervical Cancer Screening", E1995="Utilization Rate (per 100,000 patients)"),
SUMIFS(CERV!$D:$D,CERV!$A:$A,C1995,CERV!$G:$G,D1995),
IF(AND(A1995="Cancer Screening for CKD patients", E1995="Utilization Rate (per 100,000 patients)"),
SUMIFS(CANSCRN!$D:$D,CANSCRN!$A:$A,C1995,CANSCRN!$G:$G,D1995),
IF(AND(A1995="PSA Testing", E1995="Cost per service ($USD)"),
SUMIFS(PSA!$E:$E,PSA!$A:$A,C1995,PSA!$G:$G,D1995),
IF(AND(A1995="Colorectal Cancer Screening", E1995="Cost per service ($USD)"),
SUMIFS(COL!$E:$E,COL!$A:$A,C1995,COL!$G:$G,D1995),
IF(AND(A1995="Cervical Cancer Screening", E1995="Cost per service ($USD)"),
SUMIFS(CERV!$E:$E,CERV!$A:$A,C1995,CERV!$G:$G,D1995),
IF(AND(A1995="Cancer Screening for CKD patients", E1995="Cost per service ($USD)"),
SUMIFS(CANSCRN!$E:$E,CANSCRN!$A:$A,C1995,CANSCRN!$G:$G,D1995),
IF(AND(A1995="PSA Testing", E1995="Total Expenditure ($USD per 100,000 patients)"),
SUMIFS(PSA!$F:$F,PSA!$A:$A,C1995,PSA!$G:$G,D1995),
IF(AND(A1995="Colorectal Cancer Screening", E1995="Total Expenditure ($USD per 100,000 patients)"),
SUMIFS(COL!$F:$F,COL!$A:$A,C1995,COL!$G:$G,D1995),
IF(AND(A1995="Cervical Cancer Screening", E1995="Total Expenditure ($USD per 100,000 patients)"),
SUMIFS(CERV!$F:$F,CERV!$A:$A,C1995,CERV!$G:$G,D1995),
SUMIFS(CANSCRN!$F:$F,CANSCRN!$A:$A,C1995,CANSCRN!$G:$G,D1995))))))))))))</f>
        <v>0</v>
      </c>
    </row>
    <row r="1996" spans="1:6" x14ac:dyDescent="0.2">
      <c r="A1996" s="24" t="s">
        <v>107</v>
      </c>
      <c r="B1996" s="24" t="s">
        <v>101</v>
      </c>
      <c r="C1996" s="24" t="s">
        <v>58</v>
      </c>
      <c r="D1996" s="24">
        <v>2012</v>
      </c>
      <c r="E1996" s="24" t="s">
        <v>102</v>
      </c>
      <c r="F1996">
        <f>IF(AND(A1996="PSA Testing", E1996= "Utilization Rate (per 100,000 patients)"),
SUMIFS(PSA!$D:$D,PSA!$A:$A,C1996,PSA!$G:$G,D1996),
IF(AND(A1996="Colorectal Cancer Screening", E1996="Utilization Rate (per 100,000 patients)"),
SUMIFS(COL!$D:$D,COL!$A:$A,C1996,COL!$G:$G, D1996),
IF(AND(A1996="Cervical Cancer Screening", E1996="Utilization Rate (per 100,000 patients)"),
SUMIFS(CERV!$D:$D,CERV!$A:$A,C1996,CERV!$G:$G,D1996),
IF(AND(A1996="Cancer Screening for CKD patients", E1996="Utilization Rate (per 100,000 patients)"),
SUMIFS(CANSCRN!$D:$D,CANSCRN!$A:$A,C1996,CANSCRN!$G:$G,D1996),
IF(AND(A1996="PSA Testing", E1996="Cost per service ($USD)"),
SUMIFS(PSA!$E:$E,PSA!$A:$A,C1996,PSA!$G:$G,D1996),
IF(AND(A1996="Colorectal Cancer Screening", E1996="Cost per service ($USD)"),
SUMIFS(COL!$E:$E,COL!$A:$A,C1996,COL!$G:$G,D1996),
IF(AND(A1996="Cervical Cancer Screening", E1996="Cost per service ($USD)"),
SUMIFS(CERV!$E:$E,CERV!$A:$A,C1996,CERV!$G:$G,D1996),
IF(AND(A1996="Cancer Screening for CKD patients", E1996="Cost per service ($USD)"),
SUMIFS(CANSCRN!$E:$E,CANSCRN!$A:$A,C1996,CANSCRN!$G:$G,D1996),
IF(AND(A1996="PSA Testing", E1996="Total Expenditure ($USD per 100,000 patients)"),
SUMIFS(PSA!$F:$F,PSA!$A:$A,C1996,PSA!$G:$G,D1996),
IF(AND(A1996="Colorectal Cancer Screening", E1996="Total Expenditure ($USD per 100,000 patients)"),
SUMIFS(COL!$F:$F,COL!$A:$A,C1996,COL!$G:$G,D1996),
IF(AND(A1996="Cervical Cancer Screening", E1996="Total Expenditure ($USD per 100,000 patients)"),
SUMIFS(CERV!$F:$F,CERV!$A:$A,C1996,CERV!$G:$G,D1996),
SUMIFS(CANSCRN!$F:$F,CANSCRN!$A:$A,C1996,CANSCRN!$G:$G,D1996))))))))))))</f>
        <v>0</v>
      </c>
    </row>
    <row r="1997" spans="1:6" x14ac:dyDescent="0.2">
      <c r="A1997" s="24" t="s">
        <v>107</v>
      </c>
      <c r="B1997" s="24" t="s">
        <v>101</v>
      </c>
      <c r="C1997" s="24" t="s">
        <v>58</v>
      </c>
      <c r="D1997" s="24">
        <v>2013</v>
      </c>
      <c r="E1997" s="24" t="s">
        <v>102</v>
      </c>
      <c r="F1997">
        <f>IF(AND(A1997="PSA Testing", E1997= "Utilization Rate (per 100,000 patients)"),
SUMIFS(PSA!$D:$D,PSA!$A:$A,C1997,PSA!$G:$G,D1997),
IF(AND(A1997="Colorectal Cancer Screening", E1997="Utilization Rate (per 100,000 patients)"),
SUMIFS(COL!$D:$D,COL!$A:$A,C1997,COL!$G:$G, D1997),
IF(AND(A1997="Cervical Cancer Screening", E1997="Utilization Rate (per 100,000 patients)"),
SUMIFS(CERV!$D:$D,CERV!$A:$A,C1997,CERV!$G:$G,D1997),
IF(AND(A1997="Cancer Screening for CKD patients", E1997="Utilization Rate (per 100,000 patients)"),
SUMIFS(CANSCRN!$D:$D,CANSCRN!$A:$A,C1997,CANSCRN!$G:$G,D1997),
IF(AND(A1997="PSA Testing", E1997="Cost per service ($USD)"),
SUMIFS(PSA!$E:$E,PSA!$A:$A,C1997,PSA!$G:$G,D1997),
IF(AND(A1997="Colorectal Cancer Screening", E1997="Cost per service ($USD)"),
SUMIFS(COL!$E:$E,COL!$A:$A,C1997,COL!$G:$G,D1997),
IF(AND(A1997="Cervical Cancer Screening", E1997="Cost per service ($USD)"),
SUMIFS(CERV!$E:$E,CERV!$A:$A,C1997,CERV!$G:$G,D1997),
IF(AND(A1997="Cancer Screening for CKD patients", E1997="Cost per service ($USD)"),
SUMIFS(CANSCRN!$E:$E,CANSCRN!$A:$A,C1997,CANSCRN!$G:$G,D1997),
IF(AND(A1997="PSA Testing", E1997="Total Expenditure ($USD per 100,000 patients)"),
SUMIFS(PSA!$F:$F,PSA!$A:$A,C1997,PSA!$G:$G,D1997),
IF(AND(A1997="Colorectal Cancer Screening", E1997="Total Expenditure ($USD per 100,000 patients)"),
SUMIFS(COL!$F:$F,COL!$A:$A,C1997,COL!$G:$G,D1997),
IF(AND(A1997="Cervical Cancer Screening", E1997="Total Expenditure ($USD per 100,000 patients)"),
SUMIFS(CERV!$F:$F,CERV!$A:$A,C1997,CERV!$G:$G,D1997),
SUMIFS(CANSCRN!$F:$F,CANSCRN!$A:$A,C1997,CANSCRN!$G:$G,D1997))))))))))))</f>
        <v>40625</v>
      </c>
    </row>
    <row r="1998" spans="1:6" x14ac:dyDescent="0.2">
      <c r="A1998" s="24" t="s">
        <v>107</v>
      </c>
      <c r="B1998" s="24" t="s">
        <v>101</v>
      </c>
      <c r="C1998" s="24" t="s">
        <v>58</v>
      </c>
      <c r="D1998" s="24">
        <v>2014</v>
      </c>
      <c r="E1998" s="24" t="s">
        <v>102</v>
      </c>
      <c r="F1998">
        <f>IF(AND(A1998="PSA Testing", E1998= "Utilization Rate (per 100,000 patients)"),
SUMIFS(PSA!$D:$D,PSA!$A:$A,C1998,PSA!$G:$G,D1998),
IF(AND(A1998="Colorectal Cancer Screening", E1998="Utilization Rate (per 100,000 patients)"),
SUMIFS(COL!$D:$D,COL!$A:$A,C1998,COL!$G:$G, D1998),
IF(AND(A1998="Cervical Cancer Screening", E1998="Utilization Rate (per 100,000 patients)"),
SUMIFS(CERV!$D:$D,CERV!$A:$A,C1998,CERV!$G:$G,D1998),
IF(AND(A1998="Cancer Screening for CKD patients", E1998="Utilization Rate (per 100,000 patients)"),
SUMIFS(CANSCRN!$D:$D,CANSCRN!$A:$A,C1998,CANSCRN!$G:$G,D1998),
IF(AND(A1998="PSA Testing", E1998="Cost per service ($USD)"),
SUMIFS(PSA!$E:$E,PSA!$A:$A,C1998,PSA!$G:$G,D1998),
IF(AND(A1998="Colorectal Cancer Screening", E1998="Cost per service ($USD)"),
SUMIFS(COL!$E:$E,COL!$A:$A,C1998,COL!$G:$G,D1998),
IF(AND(A1998="Cervical Cancer Screening", E1998="Cost per service ($USD)"),
SUMIFS(CERV!$E:$E,CERV!$A:$A,C1998,CERV!$G:$G,D1998),
IF(AND(A1998="Cancer Screening for CKD patients", E1998="Cost per service ($USD)"),
SUMIFS(CANSCRN!$E:$E,CANSCRN!$A:$A,C1998,CANSCRN!$G:$G,D1998),
IF(AND(A1998="PSA Testing", E1998="Total Expenditure ($USD per 100,000 patients)"),
SUMIFS(PSA!$F:$F,PSA!$A:$A,C1998,PSA!$G:$G,D1998),
IF(AND(A1998="Colorectal Cancer Screening", E1998="Total Expenditure ($USD per 100,000 patients)"),
SUMIFS(COL!$F:$F,COL!$A:$A,C1998,COL!$G:$G,D1998),
IF(AND(A1998="Cervical Cancer Screening", E1998="Total Expenditure ($USD per 100,000 patients)"),
SUMIFS(CERV!$F:$F,CERV!$A:$A,C1998,CERV!$G:$G,D1998),
SUMIFS(CANSCRN!$F:$F,CANSCRN!$A:$A,C1998,CANSCRN!$G:$G,D1998))))))))))))</f>
        <v>33333.333333333328</v>
      </c>
    </row>
    <row r="1999" spans="1:6" x14ac:dyDescent="0.2">
      <c r="A1999" s="24" t="s">
        <v>107</v>
      </c>
      <c r="B1999" s="24" t="s">
        <v>101</v>
      </c>
      <c r="C1999" s="24" t="s">
        <v>58</v>
      </c>
      <c r="D1999" s="24">
        <v>2015</v>
      </c>
      <c r="E1999" s="24" t="s">
        <v>102</v>
      </c>
      <c r="F1999">
        <f>IF(AND(A1999="PSA Testing", E1999= "Utilization Rate (per 100,000 patients)"),
SUMIFS(PSA!$D:$D,PSA!$A:$A,C1999,PSA!$G:$G,D1999),
IF(AND(A1999="Colorectal Cancer Screening", E1999="Utilization Rate (per 100,000 patients)"),
SUMIFS(COL!$D:$D,COL!$A:$A,C1999,COL!$G:$G, D1999),
IF(AND(A1999="Cervical Cancer Screening", E1999="Utilization Rate (per 100,000 patients)"),
SUMIFS(CERV!$D:$D,CERV!$A:$A,C1999,CERV!$G:$G,D1999),
IF(AND(A1999="Cancer Screening for CKD patients", E1999="Utilization Rate (per 100,000 patients)"),
SUMIFS(CANSCRN!$D:$D,CANSCRN!$A:$A,C1999,CANSCRN!$G:$G,D1999),
IF(AND(A1999="PSA Testing", E1999="Cost per service ($USD)"),
SUMIFS(PSA!$E:$E,PSA!$A:$A,C1999,PSA!$G:$G,D1999),
IF(AND(A1999="Colorectal Cancer Screening", E1999="Cost per service ($USD)"),
SUMIFS(COL!$E:$E,COL!$A:$A,C1999,COL!$G:$G,D1999),
IF(AND(A1999="Cervical Cancer Screening", E1999="Cost per service ($USD)"),
SUMIFS(CERV!$E:$E,CERV!$A:$A,C1999,CERV!$G:$G,D1999),
IF(AND(A1999="Cancer Screening for CKD patients", E1999="Cost per service ($USD)"),
SUMIFS(CANSCRN!$E:$E,CANSCRN!$A:$A,C1999,CANSCRN!$G:$G,D1999),
IF(AND(A1999="PSA Testing", E1999="Total Expenditure ($USD per 100,000 patients)"),
SUMIFS(PSA!$F:$F,PSA!$A:$A,C1999,PSA!$G:$G,D1999),
IF(AND(A1999="Colorectal Cancer Screening", E1999="Total Expenditure ($USD per 100,000 patients)"),
SUMIFS(COL!$F:$F,COL!$A:$A,C1999,COL!$G:$G,D1999),
IF(AND(A1999="Cervical Cancer Screening", E1999="Total Expenditure ($USD per 100,000 patients)"),
SUMIFS(CERV!$F:$F,CERV!$A:$A,C1999,CERV!$G:$G,D1999),
SUMIFS(CANSCRN!$F:$F,CANSCRN!$A:$A,C1999,CANSCRN!$G:$G,D1999))))))))))))</f>
        <v>43589.743589743593</v>
      </c>
    </row>
    <row r="2000" spans="1:6" x14ac:dyDescent="0.2">
      <c r="A2000" s="24" t="s">
        <v>107</v>
      </c>
      <c r="B2000" s="24" t="s">
        <v>101</v>
      </c>
      <c r="C2000" s="24" t="s">
        <v>58</v>
      </c>
      <c r="D2000" s="24">
        <v>2016</v>
      </c>
      <c r="E2000" s="24" t="s">
        <v>102</v>
      </c>
      <c r="F2000">
        <f>IF(AND(A2000="PSA Testing", E2000= "Utilization Rate (per 100,000 patients)"),
SUMIFS(PSA!$D:$D,PSA!$A:$A,C2000,PSA!$G:$G,D2000),
IF(AND(A2000="Colorectal Cancer Screening", E2000="Utilization Rate (per 100,000 patients)"),
SUMIFS(COL!$D:$D,COL!$A:$A,C2000,COL!$G:$G, D2000),
IF(AND(A2000="Cervical Cancer Screening", E2000="Utilization Rate (per 100,000 patients)"),
SUMIFS(CERV!$D:$D,CERV!$A:$A,C2000,CERV!$G:$G,D2000),
IF(AND(A2000="Cancer Screening for CKD patients", E2000="Utilization Rate (per 100,000 patients)"),
SUMIFS(CANSCRN!$D:$D,CANSCRN!$A:$A,C2000,CANSCRN!$G:$G,D2000),
IF(AND(A2000="PSA Testing", E2000="Cost per service ($USD)"),
SUMIFS(PSA!$E:$E,PSA!$A:$A,C2000,PSA!$G:$G,D2000),
IF(AND(A2000="Colorectal Cancer Screening", E2000="Cost per service ($USD)"),
SUMIFS(COL!$E:$E,COL!$A:$A,C2000,COL!$G:$G,D2000),
IF(AND(A2000="Cervical Cancer Screening", E2000="Cost per service ($USD)"),
SUMIFS(CERV!$E:$E,CERV!$A:$A,C2000,CERV!$G:$G,D2000),
IF(AND(A2000="Cancer Screening for CKD patients", E2000="Cost per service ($USD)"),
SUMIFS(CANSCRN!$E:$E,CANSCRN!$A:$A,C2000,CANSCRN!$G:$G,D2000),
IF(AND(A2000="PSA Testing", E2000="Total Expenditure ($USD per 100,000 patients)"),
SUMIFS(PSA!$F:$F,PSA!$A:$A,C2000,PSA!$G:$G,D2000),
IF(AND(A2000="Colorectal Cancer Screening", E2000="Total Expenditure ($USD per 100,000 patients)"),
SUMIFS(COL!$F:$F,COL!$A:$A,C2000,COL!$G:$G,D2000),
IF(AND(A2000="Cervical Cancer Screening", E2000="Total Expenditure ($USD per 100,000 patients)"),
SUMIFS(CERV!$F:$F,CERV!$A:$A,C2000,CERV!$G:$G,D2000),
SUMIFS(CANSCRN!$F:$F,CANSCRN!$A:$A,C2000,CANSCRN!$G:$G,D2000))))))))))))</f>
        <v>30434.782608695656</v>
      </c>
    </row>
    <row r="2001" spans="1:6" x14ac:dyDescent="0.2">
      <c r="A2001" s="24" t="s">
        <v>107</v>
      </c>
      <c r="B2001" s="24" t="s">
        <v>101</v>
      </c>
      <c r="C2001" s="24" t="s">
        <v>58</v>
      </c>
      <c r="D2001" s="24">
        <v>2017</v>
      </c>
      <c r="E2001" s="24" t="s">
        <v>102</v>
      </c>
      <c r="F2001">
        <f>IF(AND(A2001="PSA Testing", E2001= "Utilization Rate (per 100,000 patients)"),
SUMIFS(PSA!$D:$D,PSA!$A:$A,C2001,PSA!$G:$G,D2001),
IF(AND(A2001="Colorectal Cancer Screening", E2001="Utilization Rate (per 100,000 patients)"),
SUMIFS(COL!$D:$D,COL!$A:$A,C2001,COL!$G:$G, D2001),
IF(AND(A2001="Cervical Cancer Screening", E2001="Utilization Rate (per 100,000 patients)"),
SUMIFS(CERV!$D:$D,CERV!$A:$A,C2001,CERV!$G:$G,D2001),
IF(AND(A2001="Cancer Screening for CKD patients", E2001="Utilization Rate (per 100,000 patients)"),
SUMIFS(CANSCRN!$D:$D,CANSCRN!$A:$A,C2001,CANSCRN!$G:$G,D2001),
IF(AND(A2001="PSA Testing", E2001="Cost per service ($USD)"),
SUMIFS(PSA!$E:$E,PSA!$A:$A,C2001,PSA!$G:$G,D2001),
IF(AND(A2001="Colorectal Cancer Screening", E2001="Cost per service ($USD)"),
SUMIFS(COL!$E:$E,COL!$A:$A,C2001,COL!$G:$G,D2001),
IF(AND(A2001="Cervical Cancer Screening", E2001="Cost per service ($USD)"),
SUMIFS(CERV!$E:$E,CERV!$A:$A,C2001,CERV!$G:$G,D2001),
IF(AND(A2001="Cancer Screening for CKD patients", E2001="Cost per service ($USD)"),
SUMIFS(CANSCRN!$E:$E,CANSCRN!$A:$A,C2001,CANSCRN!$G:$G,D2001),
IF(AND(A2001="PSA Testing", E2001="Total Expenditure ($USD per 100,000 patients)"),
SUMIFS(PSA!$F:$F,PSA!$A:$A,C2001,PSA!$G:$G,D2001),
IF(AND(A2001="Colorectal Cancer Screening", E2001="Total Expenditure ($USD per 100,000 patients)"),
SUMIFS(COL!$F:$F,COL!$A:$A,C2001,COL!$G:$G,D2001),
IF(AND(A2001="Cervical Cancer Screening", E2001="Total Expenditure ($USD per 100,000 patients)"),
SUMIFS(CERV!$F:$F,CERV!$A:$A,C2001,CERV!$G:$G,D2001),
SUMIFS(CANSCRN!$F:$F,CANSCRN!$A:$A,C2001,CANSCRN!$G:$G,D2001))))))))))))</f>
        <v>0</v>
      </c>
    </row>
    <row r="2002" spans="1:6" x14ac:dyDescent="0.2">
      <c r="A2002" s="24" t="s">
        <v>107</v>
      </c>
      <c r="B2002" s="24" t="s">
        <v>101</v>
      </c>
      <c r="C2002" s="24" t="s">
        <v>58</v>
      </c>
      <c r="D2002" s="24">
        <v>2018</v>
      </c>
      <c r="E2002" s="24" t="s">
        <v>102</v>
      </c>
      <c r="F2002">
        <f>IF(AND(A2002="PSA Testing", E2002= "Utilization Rate (per 100,000 patients)"),
SUMIFS(PSA!$D:$D,PSA!$A:$A,C2002,PSA!$G:$G,D2002),
IF(AND(A2002="Colorectal Cancer Screening", E2002="Utilization Rate (per 100,000 patients)"),
SUMIFS(COL!$D:$D,COL!$A:$A,C2002,COL!$G:$G, D2002),
IF(AND(A2002="Cervical Cancer Screening", E2002="Utilization Rate (per 100,000 patients)"),
SUMIFS(CERV!$D:$D,CERV!$A:$A,C2002,CERV!$G:$G,D2002),
IF(AND(A2002="Cancer Screening for CKD patients", E2002="Utilization Rate (per 100,000 patients)"),
SUMIFS(CANSCRN!$D:$D,CANSCRN!$A:$A,C2002,CANSCRN!$G:$G,D2002),
IF(AND(A2002="PSA Testing", E2002="Cost per service ($USD)"),
SUMIFS(PSA!$E:$E,PSA!$A:$A,C2002,PSA!$G:$G,D2002),
IF(AND(A2002="Colorectal Cancer Screening", E2002="Cost per service ($USD)"),
SUMIFS(COL!$E:$E,COL!$A:$A,C2002,COL!$G:$G,D2002),
IF(AND(A2002="Cervical Cancer Screening", E2002="Cost per service ($USD)"),
SUMIFS(CERV!$E:$E,CERV!$A:$A,C2002,CERV!$G:$G,D2002),
IF(AND(A2002="Cancer Screening for CKD patients", E2002="Cost per service ($USD)"),
SUMIFS(CANSCRN!$E:$E,CANSCRN!$A:$A,C2002,CANSCRN!$G:$G,D2002),
IF(AND(A2002="PSA Testing", E2002="Total Expenditure ($USD per 100,000 patients)"),
SUMIFS(PSA!$F:$F,PSA!$A:$A,C2002,PSA!$G:$G,D2002),
IF(AND(A2002="Colorectal Cancer Screening", E2002="Total Expenditure ($USD per 100,000 patients)"),
SUMIFS(COL!$F:$F,COL!$A:$A,C2002,COL!$G:$G,D2002),
IF(AND(A2002="Cervical Cancer Screening", E2002="Total Expenditure ($USD per 100,000 patients)"),
SUMIFS(CERV!$F:$F,CERV!$A:$A,C2002,CERV!$G:$G,D2002),
SUMIFS(CANSCRN!$F:$F,CANSCRN!$A:$A,C2002,CANSCRN!$G:$G,D2002))))))))))))</f>
        <v>0</v>
      </c>
    </row>
    <row r="2003" spans="1:6" x14ac:dyDescent="0.2">
      <c r="A2003" s="24" t="s">
        <v>107</v>
      </c>
      <c r="B2003" s="24" t="s">
        <v>101</v>
      </c>
      <c r="C2003" s="24" t="s">
        <v>58</v>
      </c>
      <c r="D2003" s="24">
        <v>2019</v>
      </c>
      <c r="E2003" s="24" t="s">
        <v>102</v>
      </c>
      <c r="F2003">
        <f>IF(AND(A2003="PSA Testing", E2003= "Utilization Rate (per 100,000 patients)"),
SUMIFS(PSA!$D:$D,PSA!$A:$A,C2003,PSA!$G:$G,D2003),
IF(AND(A2003="Colorectal Cancer Screening", E2003="Utilization Rate (per 100,000 patients)"),
SUMIFS(COL!$D:$D,COL!$A:$A,C2003,COL!$G:$G, D2003),
IF(AND(A2003="Cervical Cancer Screening", E2003="Utilization Rate (per 100,000 patients)"),
SUMIFS(CERV!$D:$D,CERV!$A:$A,C2003,CERV!$G:$G,D2003),
IF(AND(A2003="Cancer Screening for CKD patients", E2003="Utilization Rate (per 100,000 patients)"),
SUMIFS(CANSCRN!$D:$D,CANSCRN!$A:$A,C2003,CANSCRN!$G:$G,D2003),
IF(AND(A2003="PSA Testing", E2003="Cost per service ($USD)"),
SUMIFS(PSA!$E:$E,PSA!$A:$A,C2003,PSA!$G:$G,D2003),
IF(AND(A2003="Colorectal Cancer Screening", E2003="Cost per service ($USD)"),
SUMIFS(COL!$E:$E,COL!$A:$A,C2003,COL!$G:$G,D2003),
IF(AND(A2003="Cervical Cancer Screening", E2003="Cost per service ($USD)"),
SUMIFS(CERV!$E:$E,CERV!$A:$A,C2003,CERV!$G:$G,D2003),
IF(AND(A2003="Cancer Screening for CKD patients", E2003="Cost per service ($USD)"),
SUMIFS(CANSCRN!$E:$E,CANSCRN!$A:$A,C2003,CANSCRN!$G:$G,D2003),
IF(AND(A2003="PSA Testing", E2003="Total Expenditure ($USD per 100,000 patients)"),
SUMIFS(PSA!$F:$F,PSA!$A:$A,C2003,PSA!$G:$G,D2003),
IF(AND(A2003="Colorectal Cancer Screening", E2003="Total Expenditure ($USD per 100,000 patients)"),
SUMIFS(COL!$F:$F,COL!$A:$A,C2003,COL!$G:$G,D2003),
IF(AND(A2003="Cervical Cancer Screening", E2003="Total Expenditure ($USD per 100,000 patients)"),
SUMIFS(CERV!$F:$F,CERV!$A:$A,C2003,CERV!$G:$G,D2003),
SUMIFS(CANSCRN!$F:$F,CANSCRN!$A:$A,C2003,CANSCRN!$G:$G,D2003))))))))))))</f>
        <v>26923.076923076922</v>
      </c>
    </row>
    <row r="2004" spans="1:6" x14ac:dyDescent="0.2">
      <c r="A2004" s="24" t="s">
        <v>107</v>
      </c>
      <c r="B2004" s="24" t="s">
        <v>101</v>
      </c>
      <c r="C2004" s="24" t="s">
        <v>59</v>
      </c>
      <c r="D2004" s="24">
        <v>2009</v>
      </c>
      <c r="E2004" s="24" t="s">
        <v>102</v>
      </c>
      <c r="F2004">
        <f>IF(AND(A2004="PSA Testing", E2004= "Utilization Rate (per 100,000 patients)"),
SUMIFS(PSA!$D:$D,PSA!$A:$A,C2004,PSA!$G:$G,D2004),
IF(AND(A2004="Colorectal Cancer Screening", E2004="Utilization Rate (per 100,000 patients)"),
SUMIFS(COL!$D:$D,COL!$A:$A,C2004,COL!$G:$G, D2004),
IF(AND(A2004="Cervical Cancer Screening", E2004="Utilization Rate (per 100,000 patients)"),
SUMIFS(CERV!$D:$D,CERV!$A:$A,C2004,CERV!$G:$G,D2004),
IF(AND(A2004="Cancer Screening for CKD patients", E2004="Utilization Rate (per 100,000 patients)"),
SUMIFS(CANSCRN!$D:$D,CANSCRN!$A:$A,C2004,CANSCRN!$G:$G,D2004),
IF(AND(A2004="PSA Testing", E2004="Cost per service ($USD)"),
SUMIFS(PSA!$E:$E,PSA!$A:$A,C2004,PSA!$G:$G,D2004),
IF(AND(A2004="Colorectal Cancer Screening", E2004="Cost per service ($USD)"),
SUMIFS(COL!$E:$E,COL!$A:$A,C2004,COL!$G:$G,D2004),
IF(AND(A2004="Cervical Cancer Screening", E2004="Cost per service ($USD)"),
SUMIFS(CERV!$E:$E,CERV!$A:$A,C2004,CERV!$G:$G,D2004),
IF(AND(A2004="Cancer Screening for CKD patients", E2004="Cost per service ($USD)"),
SUMIFS(CANSCRN!$E:$E,CANSCRN!$A:$A,C2004,CANSCRN!$G:$G,D2004),
IF(AND(A2004="PSA Testing", E2004="Total Expenditure ($USD per 100,000 patients)"),
SUMIFS(PSA!$F:$F,PSA!$A:$A,C2004,PSA!$G:$G,D2004),
IF(AND(A2004="Colorectal Cancer Screening", E2004="Total Expenditure ($USD per 100,000 patients)"),
SUMIFS(COL!$F:$F,COL!$A:$A,C2004,COL!$G:$G,D2004),
IF(AND(A2004="Cervical Cancer Screening", E2004="Total Expenditure ($USD per 100,000 patients)"),
SUMIFS(CERV!$F:$F,CERV!$A:$A,C2004,CERV!$G:$G,D2004),
SUMIFS(CANSCRN!$F:$F,CANSCRN!$A:$A,C2004,CANSCRN!$G:$G,D2004))))))))))))</f>
        <v>36257.309941520463</v>
      </c>
    </row>
    <row r="2005" spans="1:6" x14ac:dyDescent="0.2">
      <c r="A2005" s="24" t="s">
        <v>107</v>
      </c>
      <c r="B2005" s="24" t="s">
        <v>101</v>
      </c>
      <c r="C2005" s="24" t="s">
        <v>59</v>
      </c>
      <c r="D2005" s="24">
        <v>2010</v>
      </c>
      <c r="E2005" s="24" t="s">
        <v>102</v>
      </c>
      <c r="F2005">
        <f>IF(AND(A2005="PSA Testing", E2005= "Utilization Rate (per 100,000 patients)"),
SUMIFS(PSA!$D:$D,PSA!$A:$A,C2005,PSA!$G:$G,D2005),
IF(AND(A2005="Colorectal Cancer Screening", E2005="Utilization Rate (per 100,000 patients)"),
SUMIFS(COL!$D:$D,COL!$A:$A,C2005,COL!$G:$G, D2005),
IF(AND(A2005="Cervical Cancer Screening", E2005="Utilization Rate (per 100,000 patients)"),
SUMIFS(CERV!$D:$D,CERV!$A:$A,C2005,CERV!$G:$G,D2005),
IF(AND(A2005="Cancer Screening for CKD patients", E2005="Utilization Rate (per 100,000 patients)"),
SUMIFS(CANSCRN!$D:$D,CANSCRN!$A:$A,C2005,CANSCRN!$G:$G,D2005),
IF(AND(A2005="PSA Testing", E2005="Cost per service ($USD)"),
SUMIFS(PSA!$E:$E,PSA!$A:$A,C2005,PSA!$G:$G,D2005),
IF(AND(A2005="Colorectal Cancer Screening", E2005="Cost per service ($USD)"),
SUMIFS(COL!$E:$E,COL!$A:$A,C2005,COL!$G:$G,D2005),
IF(AND(A2005="Cervical Cancer Screening", E2005="Cost per service ($USD)"),
SUMIFS(CERV!$E:$E,CERV!$A:$A,C2005,CERV!$G:$G,D2005),
IF(AND(A2005="Cancer Screening for CKD patients", E2005="Cost per service ($USD)"),
SUMIFS(CANSCRN!$E:$E,CANSCRN!$A:$A,C2005,CANSCRN!$G:$G,D2005),
IF(AND(A2005="PSA Testing", E2005="Total Expenditure ($USD per 100,000 patients)"),
SUMIFS(PSA!$F:$F,PSA!$A:$A,C2005,PSA!$G:$G,D2005),
IF(AND(A2005="Colorectal Cancer Screening", E2005="Total Expenditure ($USD per 100,000 patients)"),
SUMIFS(COL!$F:$F,COL!$A:$A,C2005,COL!$G:$G,D2005),
IF(AND(A2005="Cervical Cancer Screening", E2005="Total Expenditure ($USD per 100,000 patients)"),
SUMIFS(CERV!$F:$F,CERV!$A:$A,C2005,CERV!$G:$G,D2005),
SUMIFS(CANSCRN!$F:$F,CANSCRN!$A:$A,C2005,CANSCRN!$G:$G,D2005))))))))))))</f>
        <v>30263.157894736843</v>
      </c>
    </row>
    <row r="2006" spans="1:6" x14ac:dyDescent="0.2">
      <c r="A2006" s="24" t="s">
        <v>107</v>
      </c>
      <c r="B2006" s="24" t="s">
        <v>101</v>
      </c>
      <c r="C2006" s="24" t="s">
        <v>59</v>
      </c>
      <c r="D2006" s="24">
        <v>2011</v>
      </c>
      <c r="E2006" s="24" t="s">
        <v>102</v>
      </c>
      <c r="F2006">
        <f>IF(AND(A2006="PSA Testing", E2006= "Utilization Rate (per 100,000 patients)"),
SUMIFS(PSA!$D:$D,PSA!$A:$A,C2006,PSA!$G:$G,D2006),
IF(AND(A2006="Colorectal Cancer Screening", E2006="Utilization Rate (per 100,000 patients)"),
SUMIFS(COL!$D:$D,COL!$A:$A,C2006,COL!$G:$G, D2006),
IF(AND(A2006="Cervical Cancer Screening", E2006="Utilization Rate (per 100,000 patients)"),
SUMIFS(CERV!$D:$D,CERV!$A:$A,C2006,CERV!$G:$G,D2006),
IF(AND(A2006="Cancer Screening for CKD patients", E2006="Utilization Rate (per 100,000 patients)"),
SUMIFS(CANSCRN!$D:$D,CANSCRN!$A:$A,C2006,CANSCRN!$G:$G,D2006),
IF(AND(A2006="PSA Testing", E2006="Cost per service ($USD)"),
SUMIFS(PSA!$E:$E,PSA!$A:$A,C2006,PSA!$G:$G,D2006),
IF(AND(A2006="Colorectal Cancer Screening", E2006="Cost per service ($USD)"),
SUMIFS(COL!$E:$E,COL!$A:$A,C2006,COL!$G:$G,D2006),
IF(AND(A2006="Cervical Cancer Screening", E2006="Cost per service ($USD)"),
SUMIFS(CERV!$E:$E,CERV!$A:$A,C2006,CERV!$G:$G,D2006),
IF(AND(A2006="Cancer Screening for CKD patients", E2006="Cost per service ($USD)"),
SUMIFS(CANSCRN!$E:$E,CANSCRN!$A:$A,C2006,CANSCRN!$G:$G,D2006),
IF(AND(A2006="PSA Testing", E2006="Total Expenditure ($USD per 100,000 patients)"),
SUMIFS(PSA!$F:$F,PSA!$A:$A,C2006,PSA!$G:$G,D2006),
IF(AND(A2006="Colorectal Cancer Screening", E2006="Total Expenditure ($USD per 100,000 patients)"),
SUMIFS(COL!$F:$F,COL!$A:$A,C2006,COL!$G:$G,D2006),
IF(AND(A2006="Cervical Cancer Screening", E2006="Total Expenditure ($USD per 100,000 patients)"),
SUMIFS(CERV!$F:$F,CERV!$A:$A,C2006,CERV!$G:$G,D2006),
SUMIFS(CANSCRN!$F:$F,CANSCRN!$A:$A,C2006,CANSCRN!$G:$G,D2006))))))))))))</f>
        <v>34246.575342465752</v>
      </c>
    </row>
    <row r="2007" spans="1:6" x14ac:dyDescent="0.2">
      <c r="A2007" s="24" t="s">
        <v>107</v>
      </c>
      <c r="B2007" s="24" t="s">
        <v>101</v>
      </c>
      <c r="C2007" s="24" t="s">
        <v>59</v>
      </c>
      <c r="D2007" s="24">
        <v>2012</v>
      </c>
      <c r="E2007" s="24" t="s">
        <v>102</v>
      </c>
      <c r="F2007">
        <f>IF(AND(A2007="PSA Testing", E2007= "Utilization Rate (per 100,000 patients)"),
SUMIFS(PSA!$D:$D,PSA!$A:$A,C2007,PSA!$G:$G,D2007),
IF(AND(A2007="Colorectal Cancer Screening", E2007="Utilization Rate (per 100,000 patients)"),
SUMIFS(COL!$D:$D,COL!$A:$A,C2007,COL!$G:$G, D2007),
IF(AND(A2007="Cervical Cancer Screening", E2007="Utilization Rate (per 100,000 patients)"),
SUMIFS(CERV!$D:$D,CERV!$A:$A,C2007,CERV!$G:$G,D2007),
IF(AND(A2007="Cancer Screening for CKD patients", E2007="Utilization Rate (per 100,000 patients)"),
SUMIFS(CANSCRN!$D:$D,CANSCRN!$A:$A,C2007,CANSCRN!$G:$G,D2007),
IF(AND(A2007="PSA Testing", E2007="Cost per service ($USD)"),
SUMIFS(PSA!$E:$E,PSA!$A:$A,C2007,PSA!$G:$G,D2007),
IF(AND(A2007="Colorectal Cancer Screening", E2007="Cost per service ($USD)"),
SUMIFS(COL!$E:$E,COL!$A:$A,C2007,COL!$G:$G,D2007),
IF(AND(A2007="Cervical Cancer Screening", E2007="Cost per service ($USD)"),
SUMIFS(CERV!$E:$E,CERV!$A:$A,C2007,CERV!$G:$G,D2007),
IF(AND(A2007="Cancer Screening for CKD patients", E2007="Cost per service ($USD)"),
SUMIFS(CANSCRN!$E:$E,CANSCRN!$A:$A,C2007,CANSCRN!$G:$G,D2007),
IF(AND(A2007="PSA Testing", E2007="Total Expenditure ($USD per 100,000 patients)"),
SUMIFS(PSA!$F:$F,PSA!$A:$A,C2007,PSA!$G:$G,D2007),
IF(AND(A2007="Colorectal Cancer Screening", E2007="Total Expenditure ($USD per 100,000 patients)"),
SUMIFS(COL!$F:$F,COL!$A:$A,C2007,COL!$G:$G,D2007),
IF(AND(A2007="Cervical Cancer Screening", E2007="Total Expenditure ($USD per 100,000 patients)"),
SUMIFS(CERV!$F:$F,CERV!$A:$A,C2007,CERV!$G:$G,D2007),
SUMIFS(CANSCRN!$F:$F,CANSCRN!$A:$A,C2007,CANSCRN!$G:$G,D2007))))))))))))</f>
        <v>37500</v>
      </c>
    </row>
    <row r="2008" spans="1:6" x14ac:dyDescent="0.2">
      <c r="A2008" s="24" t="s">
        <v>107</v>
      </c>
      <c r="B2008" s="24" t="s">
        <v>101</v>
      </c>
      <c r="C2008" s="24" t="s">
        <v>59</v>
      </c>
      <c r="D2008" s="24">
        <v>2013</v>
      </c>
      <c r="E2008" s="24" t="s">
        <v>102</v>
      </c>
      <c r="F2008">
        <f>IF(AND(A2008="PSA Testing", E2008= "Utilization Rate (per 100,000 patients)"),
SUMIFS(PSA!$D:$D,PSA!$A:$A,C2008,PSA!$G:$G,D2008),
IF(AND(A2008="Colorectal Cancer Screening", E2008="Utilization Rate (per 100,000 patients)"),
SUMIFS(COL!$D:$D,COL!$A:$A,C2008,COL!$G:$G, D2008),
IF(AND(A2008="Cervical Cancer Screening", E2008="Utilization Rate (per 100,000 patients)"),
SUMIFS(CERV!$D:$D,CERV!$A:$A,C2008,CERV!$G:$G,D2008),
IF(AND(A2008="Cancer Screening for CKD patients", E2008="Utilization Rate (per 100,000 patients)"),
SUMIFS(CANSCRN!$D:$D,CANSCRN!$A:$A,C2008,CANSCRN!$G:$G,D2008),
IF(AND(A2008="PSA Testing", E2008="Cost per service ($USD)"),
SUMIFS(PSA!$E:$E,PSA!$A:$A,C2008,PSA!$G:$G,D2008),
IF(AND(A2008="Colorectal Cancer Screening", E2008="Cost per service ($USD)"),
SUMIFS(COL!$E:$E,COL!$A:$A,C2008,COL!$G:$G,D2008),
IF(AND(A2008="Cervical Cancer Screening", E2008="Cost per service ($USD)"),
SUMIFS(CERV!$E:$E,CERV!$A:$A,C2008,CERV!$G:$G,D2008),
IF(AND(A2008="Cancer Screening for CKD patients", E2008="Cost per service ($USD)"),
SUMIFS(CANSCRN!$E:$E,CANSCRN!$A:$A,C2008,CANSCRN!$G:$G,D2008),
IF(AND(A2008="PSA Testing", E2008="Total Expenditure ($USD per 100,000 patients)"),
SUMIFS(PSA!$F:$F,PSA!$A:$A,C2008,PSA!$G:$G,D2008),
IF(AND(A2008="Colorectal Cancer Screening", E2008="Total Expenditure ($USD per 100,000 patients)"),
SUMIFS(COL!$F:$F,COL!$A:$A,C2008,COL!$G:$G,D2008),
IF(AND(A2008="Cervical Cancer Screening", E2008="Total Expenditure ($USD per 100,000 patients)"),
SUMIFS(CERV!$F:$F,CERV!$A:$A,C2008,CERV!$G:$G,D2008),
SUMIFS(CANSCRN!$F:$F,CANSCRN!$A:$A,C2008,CANSCRN!$G:$G,D2008))))))))))))</f>
        <v>29139.072847682117</v>
      </c>
    </row>
    <row r="2009" spans="1:6" x14ac:dyDescent="0.2">
      <c r="A2009" s="24" t="s">
        <v>107</v>
      </c>
      <c r="B2009" s="24" t="s">
        <v>101</v>
      </c>
      <c r="C2009" s="24" t="s">
        <v>59</v>
      </c>
      <c r="D2009" s="24">
        <v>2014</v>
      </c>
      <c r="E2009" s="24" t="s">
        <v>102</v>
      </c>
      <c r="F2009">
        <f>IF(AND(A2009="PSA Testing", E2009= "Utilization Rate (per 100,000 patients)"),
SUMIFS(PSA!$D:$D,PSA!$A:$A,C2009,PSA!$G:$G,D2009),
IF(AND(A2009="Colorectal Cancer Screening", E2009="Utilization Rate (per 100,000 patients)"),
SUMIFS(COL!$D:$D,COL!$A:$A,C2009,COL!$G:$G, D2009),
IF(AND(A2009="Cervical Cancer Screening", E2009="Utilization Rate (per 100,000 patients)"),
SUMIFS(CERV!$D:$D,CERV!$A:$A,C2009,CERV!$G:$G,D2009),
IF(AND(A2009="Cancer Screening for CKD patients", E2009="Utilization Rate (per 100,000 patients)"),
SUMIFS(CANSCRN!$D:$D,CANSCRN!$A:$A,C2009,CANSCRN!$G:$G,D2009),
IF(AND(A2009="PSA Testing", E2009="Cost per service ($USD)"),
SUMIFS(PSA!$E:$E,PSA!$A:$A,C2009,PSA!$G:$G,D2009),
IF(AND(A2009="Colorectal Cancer Screening", E2009="Cost per service ($USD)"),
SUMIFS(COL!$E:$E,COL!$A:$A,C2009,COL!$G:$G,D2009),
IF(AND(A2009="Cervical Cancer Screening", E2009="Cost per service ($USD)"),
SUMIFS(CERV!$E:$E,CERV!$A:$A,C2009,CERV!$G:$G,D2009),
IF(AND(A2009="Cancer Screening for CKD patients", E2009="Cost per service ($USD)"),
SUMIFS(CANSCRN!$E:$E,CANSCRN!$A:$A,C2009,CANSCRN!$G:$G,D2009),
IF(AND(A2009="PSA Testing", E2009="Total Expenditure ($USD per 100,000 patients)"),
SUMIFS(PSA!$F:$F,PSA!$A:$A,C2009,PSA!$G:$G,D2009),
IF(AND(A2009="Colorectal Cancer Screening", E2009="Total Expenditure ($USD per 100,000 patients)"),
SUMIFS(COL!$F:$F,COL!$A:$A,C2009,COL!$G:$G,D2009),
IF(AND(A2009="Cervical Cancer Screening", E2009="Total Expenditure ($USD per 100,000 patients)"),
SUMIFS(CERV!$F:$F,CERV!$A:$A,C2009,CERV!$G:$G,D2009),
SUMIFS(CANSCRN!$F:$F,CANSCRN!$A:$A,C2009,CANSCRN!$G:$G,D2009))))))))))))</f>
        <v>40939.597315436244</v>
      </c>
    </row>
    <row r="2010" spans="1:6" x14ac:dyDescent="0.2">
      <c r="A2010" s="24" t="s">
        <v>107</v>
      </c>
      <c r="B2010" s="24" t="s">
        <v>101</v>
      </c>
      <c r="C2010" s="24" t="s">
        <v>59</v>
      </c>
      <c r="D2010" s="24">
        <v>2015</v>
      </c>
      <c r="E2010" s="24" t="s">
        <v>102</v>
      </c>
      <c r="F2010">
        <f>IF(AND(A2010="PSA Testing", E2010= "Utilization Rate (per 100,000 patients)"),
SUMIFS(PSA!$D:$D,PSA!$A:$A,C2010,PSA!$G:$G,D2010),
IF(AND(A2010="Colorectal Cancer Screening", E2010="Utilization Rate (per 100,000 patients)"),
SUMIFS(COL!$D:$D,COL!$A:$A,C2010,COL!$G:$G, D2010),
IF(AND(A2010="Cervical Cancer Screening", E2010="Utilization Rate (per 100,000 patients)"),
SUMIFS(CERV!$D:$D,CERV!$A:$A,C2010,CERV!$G:$G,D2010),
IF(AND(A2010="Cancer Screening for CKD patients", E2010="Utilization Rate (per 100,000 patients)"),
SUMIFS(CANSCRN!$D:$D,CANSCRN!$A:$A,C2010,CANSCRN!$G:$G,D2010),
IF(AND(A2010="PSA Testing", E2010="Cost per service ($USD)"),
SUMIFS(PSA!$E:$E,PSA!$A:$A,C2010,PSA!$G:$G,D2010),
IF(AND(A2010="Colorectal Cancer Screening", E2010="Cost per service ($USD)"),
SUMIFS(COL!$E:$E,COL!$A:$A,C2010,COL!$G:$G,D2010),
IF(AND(A2010="Cervical Cancer Screening", E2010="Cost per service ($USD)"),
SUMIFS(CERV!$E:$E,CERV!$A:$A,C2010,CERV!$G:$G,D2010),
IF(AND(A2010="Cancer Screening for CKD patients", E2010="Cost per service ($USD)"),
SUMIFS(CANSCRN!$E:$E,CANSCRN!$A:$A,C2010,CANSCRN!$G:$G,D2010),
IF(AND(A2010="PSA Testing", E2010="Total Expenditure ($USD per 100,000 patients)"),
SUMIFS(PSA!$F:$F,PSA!$A:$A,C2010,PSA!$G:$G,D2010),
IF(AND(A2010="Colorectal Cancer Screening", E2010="Total Expenditure ($USD per 100,000 patients)"),
SUMIFS(COL!$F:$F,COL!$A:$A,C2010,COL!$G:$G,D2010),
IF(AND(A2010="Cervical Cancer Screening", E2010="Total Expenditure ($USD per 100,000 patients)"),
SUMIFS(CERV!$F:$F,CERV!$A:$A,C2010,CERV!$G:$G,D2010),
SUMIFS(CANSCRN!$F:$F,CANSCRN!$A:$A,C2010,CANSCRN!$G:$G,D2010))))))))))))</f>
        <v>39735.099337748339</v>
      </c>
    </row>
    <row r="2011" spans="1:6" x14ac:dyDescent="0.2">
      <c r="A2011" s="24" t="s">
        <v>107</v>
      </c>
      <c r="B2011" s="24" t="s">
        <v>101</v>
      </c>
      <c r="C2011" s="24" t="s">
        <v>59</v>
      </c>
      <c r="D2011" s="24">
        <v>2016</v>
      </c>
      <c r="E2011" s="24" t="s">
        <v>102</v>
      </c>
      <c r="F2011">
        <f>IF(AND(A2011="PSA Testing", E2011= "Utilization Rate (per 100,000 patients)"),
SUMIFS(PSA!$D:$D,PSA!$A:$A,C2011,PSA!$G:$G,D2011),
IF(AND(A2011="Colorectal Cancer Screening", E2011="Utilization Rate (per 100,000 patients)"),
SUMIFS(COL!$D:$D,COL!$A:$A,C2011,COL!$G:$G, D2011),
IF(AND(A2011="Cervical Cancer Screening", E2011="Utilization Rate (per 100,000 patients)"),
SUMIFS(CERV!$D:$D,CERV!$A:$A,C2011,CERV!$G:$G,D2011),
IF(AND(A2011="Cancer Screening for CKD patients", E2011="Utilization Rate (per 100,000 patients)"),
SUMIFS(CANSCRN!$D:$D,CANSCRN!$A:$A,C2011,CANSCRN!$G:$G,D2011),
IF(AND(A2011="PSA Testing", E2011="Cost per service ($USD)"),
SUMIFS(PSA!$E:$E,PSA!$A:$A,C2011,PSA!$G:$G,D2011),
IF(AND(A2011="Colorectal Cancer Screening", E2011="Cost per service ($USD)"),
SUMIFS(COL!$E:$E,COL!$A:$A,C2011,COL!$G:$G,D2011),
IF(AND(A2011="Cervical Cancer Screening", E2011="Cost per service ($USD)"),
SUMIFS(CERV!$E:$E,CERV!$A:$A,C2011,CERV!$G:$G,D2011),
IF(AND(A2011="Cancer Screening for CKD patients", E2011="Cost per service ($USD)"),
SUMIFS(CANSCRN!$E:$E,CANSCRN!$A:$A,C2011,CANSCRN!$G:$G,D2011),
IF(AND(A2011="PSA Testing", E2011="Total Expenditure ($USD per 100,000 patients)"),
SUMIFS(PSA!$F:$F,PSA!$A:$A,C2011,PSA!$G:$G,D2011),
IF(AND(A2011="Colorectal Cancer Screening", E2011="Total Expenditure ($USD per 100,000 patients)"),
SUMIFS(COL!$F:$F,COL!$A:$A,C2011,COL!$G:$G,D2011),
IF(AND(A2011="Cervical Cancer Screening", E2011="Total Expenditure ($USD per 100,000 patients)"),
SUMIFS(CERV!$F:$F,CERV!$A:$A,C2011,CERV!$G:$G,D2011),
SUMIFS(CANSCRN!$F:$F,CANSCRN!$A:$A,C2011,CANSCRN!$G:$G,D2011))))))))))))</f>
        <v>27956.989247311827</v>
      </c>
    </row>
    <row r="2012" spans="1:6" x14ac:dyDescent="0.2">
      <c r="A2012" s="24" t="s">
        <v>107</v>
      </c>
      <c r="B2012" s="24" t="s">
        <v>101</v>
      </c>
      <c r="C2012" s="24" t="s">
        <v>59</v>
      </c>
      <c r="D2012" s="24">
        <v>2017</v>
      </c>
      <c r="E2012" s="24" t="s">
        <v>102</v>
      </c>
      <c r="F2012">
        <f>IF(AND(A2012="PSA Testing", E2012= "Utilization Rate (per 100,000 patients)"),
SUMIFS(PSA!$D:$D,PSA!$A:$A,C2012,PSA!$G:$G,D2012),
IF(AND(A2012="Colorectal Cancer Screening", E2012="Utilization Rate (per 100,000 patients)"),
SUMIFS(COL!$D:$D,COL!$A:$A,C2012,COL!$G:$G, D2012),
IF(AND(A2012="Cervical Cancer Screening", E2012="Utilization Rate (per 100,000 patients)"),
SUMIFS(CERV!$D:$D,CERV!$A:$A,C2012,CERV!$G:$G,D2012),
IF(AND(A2012="Cancer Screening for CKD patients", E2012="Utilization Rate (per 100,000 patients)"),
SUMIFS(CANSCRN!$D:$D,CANSCRN!$A:$A,C2012,CANSCRN!$G:$G,D2012),
IF(AND(A2012="PSA Testing", E2012="Cost per service ($USD)"),
SUMIFS(PSA!$E:$E,PSA!$A:$A,C2012,PSA!$G:$G,D2012),
IF(AND(A2012="Colorectal Cancer Screening", E2012="Cost per service ($USD)"),
SUMIFS(COL!$E:$E,COL!$A:$A,C2012,COL!$G:$G,D2012),
IF(AND(A2012="Cervical Cancer Screening", E2012="Cost per service ($USD)"),
SUMIFS(CERV!$E:$E,CERV!$A:$A,C2012,CERV!$G:$G,D2012),
IF(AND(A2012="Cancer Screening for CKD patients", E2012="Cost per service ($USD)"),
SUMIFS(CANSCRN!$E:$E,CANSCRN!$A:$A,C2012,CANSCRN!$G:$G,D2012),
IF(AND(A2012="PSA Testing", E2012="Total Expenditure ($USD per 100,000 patients)"),
SUMIFS(PSA!$F:$F,PSA!$A:$A,C2012,PSA!$G:$G,D2012),
IF(AND(A2012="Colorectal Cancer Screening", E2012="Total Expenditure ($USD per 100,000 patients)"),
SUMIFS(COL!$F:$F,COL!$A:$A,C2012,COL!$G:$G,D2012),
IF(AND(A2012="Cervical Cancer Screening", E2012="Total Expenditure ($USD per 100,000 patients)"),
SUMIFS(CERV!$F:$F,CERV!$A:$A,C2012,CERV!$G:$G,D2012),
SUMIFS(CANSCRN!$F:$F,CANSCRN!$A:$A,C2012,CANSCRN!$G:$G,D2012))))))))))))</f>
        <v>28125</v>
      </c>
    </row>
    <row r="2013" spans="1:6" x14ac:dyDescent="0.2">
      <c r="A2013" s="24" t="s">
        <v>107</v>
      </c>
      <c r="B2013" s="24" t="s">
        <v>101</v>
      </c>
      <c r="C2013" s="24" t="s">
        <v>59</v>
      </c>
      <c r="D2013" s="24">
        <v>2018</v>
      </c>
      <c r="E2013" s="24" t="s">
        <v>102</v>
      </c>
      <c r="F2013">
        <f>IF(AND(A2013="PSA Testing", E2013= "Utilization Rate (per 100,000 patients)"),
SUMIFS(PSA!$D:$D,PSA!$A:$A,C2013,PSA!$G:$G,D2013),
IF(AND(A2013="Colorectal Cancer Screening", E2013="Utilization Rate (per 100,000 patients)"),
SUMIFS(COL!$D:$D,COL!$A:$A,C2013,COL!$G:$G, D2013),
IF(AND(A2013="Cervical Cancer Screening", E2013="Utilization Rate (per 100,000 patients)"),
SUMIFS(CERV!$D:$D,CERV!$A:$A,C2013,CERV!$G:$G,D2013),
IF(AND(A2013="Cancer Screening for CKD patients", E2013="Utilization Rate (per 100,000 patients)"),
SUMIFS(CANSCRN!$D:$D,CANSCRN!$A:$A,C2013,CANSCRN!$G:$G,D2013),
IF(AND(A2013="PSA Testing", E2013="Cost per service ($USD)"),
SUMIFS(PSA!$E:$E,PSA!$A:$A,C2013,PSA!$G:$G,D2013),
IF(AND(A2013="Colorectal Cancer Screening", E2013="Cost per service ($USD)"),
SUMIFS(COL!$E:$E,COL!$A:$A,C2013,COL!$G:$G,D2013),
IF(AND(A2013="Cervical Cancer Screening", E2013="Cost per service ($USD)"),
SUMIFS(CERV!$E:$E,CERV!$A:$A,C2013,CERV!$G:$G,D2013),
IF(AND(A2013="Cancer Screening for CKD patients", E2013="Cost per service ($USD)"),
SUMIFS(CANSCRN!$E:$E,CANSCRN!$A:$A,C2013,CANSCRN!$G:$G,D2013),
IF(AND(A2013="PSA Testing", E2013="Total Expenditure ($USD per 100,000 patients)"),
SUMIFS(PSA!$F:$F,PSA!$A:$A,C2013,PSA!$G:$G,D2013),
IF(AND(A2013="Colorectal Cancer Screening", E2013="Total Expenditure ($USD per 100,000 patients)"),
SUMIFS(COL!$F:$F,COL!$A:$A,C2013,COL!$G:$G,D2013),
IF(AND(A2013="Cervical Cancer Screening", E2013="Total Expenditure ($USD per 100,000 patients)"),
SUMIFS(CERV!$F:$F,CERV!$A:$A,C2013,CERV!$G:$G,D2013),
SUMIFS(CANSCRN!$F:$F,CANSCRN!$A:$A,C2013,CANSCRN!$G:$G,D2013))))))))))))</f>
        <v>28749.999999999996</v>
      </c>
    </row>
    <row r="2014" spans="1:6" x14ac:dyDescent="0.2">
      <c r="A2014" s="24" t="s">
        <v>107</v>
      </c>
      <c r="B2014" s="24" t="s">
        <v>101</v>
      </c>
      <c r="C2014" s="24" t="s">
        <v>59</v>
      </c>
      <c r="D2014" s="24">
        <v>2019</v>
      </c>
      <c r="E2014" s="24" t="s">
        <v>102</v>
      </c>
      <c r="F2014">
        <f>IF(AND(A2014="PSA Testing", E2014= "Utilization Rate (per 100,000 patients)"),
SUMIFS(PSA!$D:$D,PSA!$A:$A,C2014,PSA!$G:$G,D2014),
IF(AND(A2014="Colorectal Cancer Screening", E2014="Utilization Rate (per 100,000 patients)"),
SUMIFS(COL!$D:$D,COL!$A:$A,C2014,COL!$G:$G, D2014),
IF(AND(A2014="Cervical Cancer Screening", E2014="Utilization Rate (per 100,000 patients)"),
SUMIFS(CERV!$D:$D,CERV!$A:$A,C2014,CERV!$G:$G,D2014),
IF(AND(A2014="Cancer Screening for CKD patients", E2014="Utilization Rate (per 100,000 patients)"),
SUMIFS(CANSCRN!$D:$D,CANSCRN!$A:$A,C2014,CANSCRN!$G:$G,D2014),
IF(AND(A2014="PSA Testing", E2014="Cost per service ($USD)"),
SUMIFS(PSA!$E:$E,PSA!$A:$A,C2014,PSA!$G:$G,D2014),
IF(AND(A2014="Colorectal Cancer Screening", E2014="Cost per service ($USD)"),
SUMIFS(COL!$E:$E,COL!$A:$A,C2014,COL!$G:$G,D2014),
IF(AND(A2014="Cervical Cancer Screening", E2014="Cost per service ($USD)"),
SUMIFS(CERV!$E:$E,CERV!$A:$A,C2014,CERV!$G:$G,D2014),
IF(AND(A2014="Cancer Screening for CKD patients", E2014="Cost per service ($USD)"),
SUMIFS(CANSCRN!$E:$E,CANSCRN!$A:$A,C2014,CANSCRN!$G:$G,D2014),
IF(AND(A2014="PSA Testing", E2014="Total Expenditure ($USD per 100,000 patients)"),
SUMIFS(PSA!$F:$F,PSA!$A:$A,C2014,PSA!$G:$G,D2014),
IF(AND(A2014="Colorectal Cancer Screening", E2014="Total Expenditure ($USD per 100,000 patients)"),
SUMIFS(COL!$F:$F,COL!$A:$A,C2014,COL!$G:$G,D2014),
IF(AND(A2014="Cervical Cancer Screening", E2014="Total Expenditure ($USD per 100,000 patients)"),
SUMIFS(CERV!$F:$F,CERV!$A:$A,C2014,CERV!$G:$G,D2014),
SUMIFS(CANSCRN!$F:$F,CANSCRN!$A:$A,C2014,CANSCRN!$G:$G,D2014))))))))))))</f>
        <v>23857.86802030457</v>
      </c>
    </row>
    <row r="2015" spans="1:6" x14ac:dyDescent="0.2">
      <c r="A2015" s="24" t="s">
        <v>107</v>
      </c>
      <c r="B2015" s="24" t="s">
        <v>101</v>
      </c>
      <c r="C2015" s="24" t="s">
        <v>60</v>
      </c>
      <c r="D2015" s="24">
        <v>2009</v>
      </c>
      <c r="E2015" s="24" t="s">
        <v>102</v>
      </c>
      <c r="F2015">
        <f>IF(AND(A2015="PSA Testing", E2015= "Utilization Rate (per 100,000 patients)"),
SUMIFS(PSA!$D:$D,PSA!$A:$A,C2015,PSA!$G:$G,D2015),
IF(AND(A2015="Colorectal Cancer Screening", E2015="Utilization Rate (per 100,000 patients)"),
SUMIFS(COL!$D:$D,COL!$A:$A,C2015,COL!$G:$G, D2015),
IF(AND(A2015="Cervical Cancer Screening", E2015="Utilization Rate (per 100,000 patients)"),
SUMIFS(CERV!$D:$D,CERV!$A:$A,C2015,CERV!$G:$G,D2015),
IF(AND(A2015="Cancer Screening for CKD patients", E2015="Utilization Rate (per 100,000 patients)"),
SUMIFS(CANSCRN!$D:$D,CANSCRN!$A:$A,C2015,CANSCRN!$G:$G,D2015),
IF(AND(A2015="PSA Testing", E2015="Cost per service ($USD)"),
SUMIFS(PSA!$E:$E,PSA!$A:$A,C2015,PSA!$G:$G,D2015),
IF(AND(A2015="Colorectal Cancer Screening", E2015="Cost per service ($USD)"),
SUMIFS(COL!$E:$E,COL!$A:$A,C2015,COL!$G:$G,D2015),
IF(AND(A2015="Cervical Cancer Screening", E2015="Cost per service ($USD)"),
SUMIFS(CERV!$E:$E,CERV!$A:$A,C2015,CERV!$G:$G,D2015),
IF(AND(A2015="Cancer Screening for CKD patients", E2015="Cost per service ($USD)"),
SUMIFS(CANSCRN!$E:$E,CANSCRN!$A:$A,C2015,CANSCRN!$G:$G,D2015),
IF(AND(A2015="PSA Testing", E2015="Total Expenditure ($USD per 100,000 patients)"),
SUMIFS(PSA!$F:$F,PSA!$A:$A,C2015,PSA!$G:$G,D2015),
IF(AND(A2015="Colorectal Cancer Screening", E2015="Total Expenditure ($USD per 100,000 patients)"),
SUMIFS(COL!$F:$F,COL!$A:$A,C2015,COL!$G:$G,D2015),
IF(AND(A2015="Cervical Cancer Screening", E2015="Total Expenditure ($USD per 100,000 patients)"),
SUMIFS(CERV!$F:$F,CERV!$A:$A,C2015,CERV!$G:$G,D2015),
SUMIFS(CANSCRN!$F:$F,CANSCRN!$A:$A,C2015,CANSCRN!$G:$G,D2015))))))))))))</f>
        <v>47945.205479452052</v>
      </c>
    </row>
    <row r="2016" spans="1:6" x14ac:dyDescent="0.2">
      <c r="A2016" s="24" t="s">
        <v>107</v>
      </c>
      <c r="B2016" s="24" t="s">
        <v>101</v>
      </c>
      <c r="C2016" s="24" t="s">
        <v>60</v>
      </c>
      <c r="D2016" s="24">
        <v>2010</v>
      </c>
      <c r="E2016" s="24" t="s">
        <v>102</v>
      </c>
      <c r="F2016">
        <f>IF(AND(A2016="PSA Testing", E2016= "Utilization Rate (per 100,000 patients)"),
SUMIFS(PSA!$D:$D,PSA!$A:$A,C2016,PSA!$G:$G,D2016),
IF(AND(A2016="Colorectal Cancer Screening", E2016="Utilization Rate (per 100,000 patients)"),
SUMIFS(COL!$D:$D,COL!$A:$A,C2016,COL!$G:$G, D2016),
IF(AND(A2016="Cervical Cancer Screening", E2016="Utilization Rate (per 100,000 patients)"),
SUMIFS(CERV!$D:$D,CERV!$A:$A,C2016,CERV!$G:$G,D2016),
IF(AND(A2016="Cancer Screening for CKD patients", E2016="Utilization Rate (per 100,000 patients)"),
SUMIFS(CANSCRN!$D:$D,CANSCRN!$A:$A,C2016,CANSCRN!$G:$G,D2016),
IF(AND(A2016="PSA Testing", E2016="Cost per service ($USD)"),
SUMIFS(PSA!$E:$E,PSA!$A:$A,C2016,PSA!$G:$G,D2016),
IF(AND(A2016="Colorectal Cancer Screening", E2016="Cost per service ($USD)"),
SUMIFS(COL!$E:$E,COL!$A:$A,C2016,COL!$G:$G,D2016),
IF(AND(A2016="Cervical Cancer Screening", E2016="Cost per service ($USD)"),
SUMIFS(CERV!$E:$E,CERV!$A:$A,C2016,CERV!$G:$G,D2016),
IF(AND(A2016="Cancer Screening for CKD patients", E2016="Cost per service ($USD)"),
SUMIFS(CANSCRN!$E:$E,CANSCRN!$A:$A,C2016,CANSCRN!$G:$G,D2016),
IF(AND(A2016="PSA Testing", E2016="Total Expenditure ($USD per 100,000 patients)"),
SUMIFS(PSA!$F:$F,PSA!$A:$A,C2016,PSA!$G:$G,D2016),
IF(AND(A2016="Colorectal Cancer Screening", E2016="Total Expenditure ($USD per 100,000 patients)"),
SUMIFS(COL!$F:$F,COL!$A:$A,C2016,COL!$G:$G,D2016),
IF(AND(A2016="Cervical Cancer Screening", E2016="Total Expenditure ($USD per 100,000 patients)"),
SUMIFS(CERV!$F:$F,CERV!$A:$A,C2016,CERV!$G:$G,D2016),
SUMIFS(CANSCRN!$F:$F,CANSCRN!$A:$A,C2016,CANSCRN!$G:$G,D2016))))))))))))</f>
        <v>39393.939393939392</v>
      </c>
    </row>
    <row r="2017" spans="1:6" x14ac:dyDescent="0.2">
      <c r="A2017" s="24" t="s">
        <v>107</v>
      </c>
      <c r="B2017" s="24" t="s">
        <v>101</v>
      </c>
      <c r="C2017" s="24" t="s">
        <v>60</v>
      </c>
      <c r="D2017" s="24">
        <v>2011</v>
      </c>
      <c r="E2017" s="24" t="s">
        <v>102</v>
      </c>
      <c r="F2017">
        <f>IF(AND(A2017="PSA Testing", E2017= "Utilization Rate (per 100,000 patients)"),
SUMIFS(PSA!$D:$D,PSA!$A:$A,C2017,PSA!$G:$G,D2017),
IF(AND(A2017="Colorectal Cancer Screening", E2017="Utilization Rate (per 100,000 patients)"),
SUMIFS(COL!$D:$D,COL!$A:$A,C2017,COL!$G:$G, D2017),
IF(AND(A2017="Cervical Cancer Screening", E2017="Utilization Rate (per 100,000 patients)"),
SUMIFS(CERV!$D:$D,CERV!$A:$A,C2017,CERV!$G:$G,D2017),
IF(AND(A2017="Cancer Screening for CKD patients", E2017="Utilization Rate (per 100,000 patients)"),
SUMIFS(CANSCRN!$D:$D,CANSCRN!$A:$A,C2017,CANSCRN!$G:$G,D2017),
IF(AND(A2017="PSA Testing", E2017="Cost per service ($USD)"),
SUMIFS(PSA!$E:$E,PSA!$A:$A,C2017,PSA!$G:$G,D2017),
IF(AND(A2017="Colorectal Cancer Screening", E2017="Cost per service ($USD)"),
SUMIFS(COL!$E:$E,COL!$A:$A,C2017,COL!$G:$G,D2017),
IF(AND(A2017="Cervical Cancer Screening", E2017="Cost per service ($USD)"),
SUMIFS(CERV!$E:$E,CERV!$A:$A,C2017,CERV!$G:$G,D2017),
IF(AND(A2017="Cancer Screening for CKD patients", E2017="Cost per service ($USD)"),
SUMIFS(CANSCRN!$E:$E,CANSCRN!$A:$A,C2017,CANSCRN!$G:$G,D2017),
IF(AND(A2017="PSA Testing", E2017="Total Expenditure ($USD per 100,000 patients)"),
SUMIFS(PSA!$F:$F,PSA!$A:$A,C2017,PSA!$G:$G,D2017),
IF(AND(A2017="Colorectal Cancer Screening", E2017="Total Expenditure ($USD per 100,000 patients)"),
SUMIFS(COL!$F:$F,COL!$A:$A,C2017,COL!$G:$G,D2017),
IF(AND(A2017="Cervical Cancer Screening", E2017="Total Expenditure ($USD per 100,000 patients)"),
SUMIFS(CERV!$F:$F,CERV!$A:$A,C2017,CERV!$G:$G,D2017),
SUMIFS(CANSCRN!$F:$F,CANSCRN!$A:$A,C2017,CANSCRN!$G:$G,D2017))))))))))))</f>
        <v>36538.461538461539</v>
      </c>
    </row>
    <row r="2018" spans="1:6" x14ac:dyDescent="0.2">
      <c r="A2018" s="24" t="s">
        <v>107</v>
      </c>
      <c r="B2018" s="24" t="s">
        <v>101</v>
      </c>
      <c r="C2018" s="24" t="s">
        <v>60</v>
      </c>
      <c r="D2018" s="24">
        <v>2012</v>
      </c>
      <c r="E2018" s="24" t="s">
        <v>102</v>
      </c>
      <c r="F2018">
        <f>IF(AND(A2018="PSA Testing", E2018= "Utilization Rate (per 100,000 patients)"),
SUMIFS(PSA!$D:$D,PSA!$A:$A,C2018,PSA!$G:$G,D2018),
IF(AND(A2018="Colorectal Cancer Screening", E2018="Utilization Rate (per 100,000 patients)"),
SUMIFS(COL!$D:$D,COL!$A:$A,C2018,COL!$G:$G, D2018),
IF(AND(A2018="Cervical Cancer Screening", E2018="Utilization Rate (per 100,000 patients)"),
SUMIFS(CERV!$D:$D,CERV!$A:$A,C2018,CERV!$G:$G,D2018),
IF(AND(A2018="Cancer Screening for CKD patients", E2018="Utilization Rate (per 100,000 patients)"),
SUMIFS(CANSCRN!$D:$D,CANSCRN!$A:$A,C2018,CANSCRN!$G:$G,D2018),
IF(AND(A2018="PSA Testing", E2018="Cost per service ($USD)"),
SUMIFS(PSA!$E:$E,PSA!$A:$A,C2018,PSA!$G:$G,D2018),
IF(AND(A2018="Colorectal Cancer Screening", E2018="Cost per service ($USD)"),
SUMIFS(COL!$E:$E,COL!$A:$A,C2018,COL!$G:$G,D2018),
IF(AND(A2018="Cervical Cancer Screening", E2018="Cost per service ($USD)"),
SUMIFS(CERV!$E:$E,CERV!$A:$A,C2018,CERV!$G:$G,D2018),
IF(AND(A2018="Cancer Screening for CKD patients", E2018="Cost per service ($USD)"),
SUMIFS(CANSCRN!$E:$E,CANSCRN!$A:$A,C2018,CANSCRN!$G:$G,D2018),
IF(AND(A2018="PSA Testing", E2018="Total Expenditure ($USD per 100,000 patients)"),
SUMIFS(PSA!$F:$F,PSA!$A:$A,C2018,PSA!$G:$G,D2018),
IF(AND(A2018="Colorectal Cancer Screening", E2018="Total Expenditure ($USD per 100,000 patients)"),
SUMIFS(COL!$F:$F,COL!$A:$A,C2018,COL!$G:$G,D2018),
IF(AND(A2018="Cervical Cancer Screening", E2018="Total Expenditure ($USD per 100,000 patients)"),
SUMIFS(CERV!$F:$F,CERV!$A:$A,C2018,CERV!$G:$G,D2018),
SUMIFS(CANSCRN!$F:$F,CANSCRN!$A:$A,C2018,CANSCRN!$G:$G,D2018))))))))))))</f>
        <v>43589.743589743593</v>
      </c>
    </row>
    <row r="2019" spans="1:6" x14ac:dyDescent="0.2">
      <c r="A2019" s="24" t="s">
        <v>107</v>
      </c>
      <c r="B2019" s="24" t="s">
        <v>101</v>
      </c>
      <c r="C2019" s="24" t="s">
        <v>60</v>
      </c>
      <c r="D2019" s="24">
        <v>2013</v>
      </c>
      <c r="E2019" s="24" t="s">
        <v>102</v>
      </c>
      <c r="F2019">
        <f>IF(AND(A2019="PSA Testing", E2019= "Utilization Rate (per 100,000 patients)"),
SUMIFS(PSA!$D:$D,PSA!$A:$A,C2019,PSA!$G:$G,D2019),
IF(AND(A2019="Colorectal Cancer Screening", E2019="Utilization Rate (per 100,000 patients)"),
SUMIFS(COL!$D:$D,COL!$A:$A,C2019,COL!$G:$G, D2019),
IF(AND(A2019="Cervical Cancer Screening", E2019="Utilization Rate (per 100,000 patients)"),
SUMIFS(CERV!$D:$D,CERV!$A:$A,C2019,CERV!$G:$G,D2019),
IF(AND(A2019="Cancer Screening for CKD patients", E2019="Utilization Rate (per 100,000 patients)"),
SUMIFS(CANSCRN!$D:$D,CANSCRN!$A:$A,C2019,CANSCRN!$G:$G,D2019),
IF(AND(A2019="PSA Testing", E2019="Cost per service ($USD)"),
SUMIFS(PSA!$E:$E,PSA!$A:$A,C2019,PSA!$G:$G,D2019),
IF(AND(A2019="Colorectal Cancer Screening", E2019="Cost per service ($USD)"),
SUMIFS(COL!$E:$E,COL!$A:$A,C2019,COL!$G:$G,D2019),
IF(AND(A2019="Cervical Cancer Screening", E2019="Cost per service ($USD)"),
SUMIFS(CERV!$E:$E,CERV!$A:$A,C2019,CERV!$G:$G,D2019),
IF(AND(A2019="Cancer Screening for CKD patients", E2019="Cost per service ($USD)"),
SUMIFS(CANSCRN!$E:$E,CANSCRN!$A:$A,C2019,CANSCRN!$G:$G,D2019),
IF(AND(A2019="PSA Testing", E2019="Total Expenditure ($USD per 100,000 patients)"),
SUMIFS(PSA!$F:$F,PSA!$A:$A,C2019,PSA!$G:$G,D2019),
IF(AND(A2019="Colorectal Cancer Screening", E2019="Total Expenditure ($USD per 100,000 patients)"),
SUMIFS(COL!$F:$F,COL!$A:$A,C2019,COL!$G:$G,D2019),
IF(AND(A2019="Cervical Cancer Screening", E2019="Total Expenditure ($USD per 100,000 patients)"),
SUMIFS(CERV!$F:$F,CERV!$A:$A,C2019,CERV!$G:$G,D2019),
SUMIFS(CANSCRN!$F:$F,CANSCRN!$A:$A,C2019,CANSCRN!$G:$G,D2019))))))))))))</f>
        <v>39473.684210526313</v>
      </c>
    </row>
    <row r="2020" spans="1:6" x14ac:dyDescent="0.2">
      <c r="A2020" s="24" t="s">
        <v>107</v>
      </c>
      <c r="B2020" s="24" t="s">
        <v>101</v>
      </c>
      <c r="C2020" s="24" t="s">
        <v>60</v>
      </c>
      <c r="D2020" s="24">
        <v>2014</v>
      </c>
      <c r="E2020" s="24" t="s">
        <v>102</v>
      </c>
      <c r="F2020">
        <f>IF(AND(A2020="PSA Testing", E2020= "Utilization Rate (per 100,000 patients)"),
SUMIFS(PSA!$D:$D,PSA!$A:$A,C2020,PSA!$G:$G,D2020),
IF(AND(A2020="Colorectal Cancer Screening", E2020="Utilization Rate (per 100,000 patients)"),
SUMIFS(COL!$D:$D,COL!$A:$A,C2020,COL!$G:$G, D2020),
IF(AND(A2020="Cervical Cancer Screening", E2020="Utilization Rate (per 100,000 patients)"),
SUMIFS(CERV!$D:$D,CERV!$A:$A,C2020,CERV!$G:$G,D2020),
IF(AND(A2020="Cancer Screening for CKD patients", E2020="Utilization Rate (per 100,000 patients)"),
SUMIFS(CANSCRN!$D:$D,CANSCRN!$A:$A,C2020,CANSCRN!$G:$G,D2020),
IF(AND(A2020="PSA Testing", E2020="Cost per service ($USD)"),
SUMIFS(PSA!$E:$E,PSA!$A:$A,C2020,PSA!$G:$G,D2020),
IF(AND(A2020="Colorectal Cancer Screening", E2020="Cost per service ($USD)"),
SUMIFS(COL!$E:$E,COL!$A:$A,C2020,COL!$G:$G,D2020),
IF(AND(A2020="Cervical Cancer Screening", E2020="Cost per service ($USD)"),
SUMIFS(CERV!$E:$E,CERV!$A:$A,C2020,CERV!$G:$G,D2020),
IF(AND(A2020="Cancer Screening for CKD patients", E2020="Cost per service ($USD)"),
SUMIFS(CANSCRN!$E:$E,CANSCRN!$A:$A,C2020,CANSCRN!$G:$G,D2020),
IF(AND(A2020="PSA Testing", E2020="Total Expenditure ($USD per 100,000 patients)"),
SUMIFS(PSA!$F:$F,PSA!$A:$A,C2020,PSA!$G:$G,D2020),
IF(AND(A2020="Colorectal Cancer Screening", E2020="Total Expenditure ($USD per 100,000 patients)"),
SUMIFS(COL!$F:$F,COL!$A:$A,C2020,COL!$G:$G,D2020),
IF(AND(A2020="Cervical Cancer Screening", E2020="Total Expenditure ($USD per 100,000 patients)"),
SUMIFS(CERV!$F:$F,CERV!$A:$A,C2020,CERV!$G:$G,D2020),
SUMIFS(CANSCRN!$F:$F,CANSCRN!$A:$A,C2020,CANSCRN!$G:$G,D2020))))))))))))</f>
        <v>38461.538461538461</v>
      </c>
    </row>
    <row r="2021" spans="1:6" x14ac:dyDescent="0.2">
      <c r="A2021" s="24" t="s">
        <v>107</v>
      </c>
      <c r="B2021" s="24" t="s">
        <v>101</v>
      </c>
      <c r="C2021" s="24" t="s">
        <v>60</v>
      </c>
      <c r="D2021" s="24">
        <v>2015</v>
      </c>
      <c r="E2021" s="24" t="s">
        <v>102</v>
      </c>
      <c r="F2021">
        <f>IF(AND(A2021="PSA Testing", E2021= "Utilization Rate (per 100,000 patients)"),
SUMIFS(PSA!$D:$D,PSA!$A:$A,C2021,PSA!$G:$G,D2021),
IF(AND(A2021="Colorectal Cancer Screening", E2021="Utilization Rate (per 100,000 patients)"),
SUMIFS(COL!$D:$D,COL!$A:$A,C2021,COL!$G:$G, D2021),
IF(AND(A2021="Cervical Cancer Screening", E2021="Utilization Rate (per 100,000 patients)"),
SUMIFS(CERV!$D:$D,CERV!$A:$A,C2021,CERV!$G:$G,D2021),
IF(AND(A2021="Cancer Screening for CKD patients", E2021="Utilization Rate (per 100,000 patients)"),
SUMIFS(CANSCRN!$D:$D,CANSCRN!$A:$A,C2021,CANSCRN!$G:$G,D2021),
IF(AND(A2021="PSA Testing", E2021="Cost per service ($USD)"),
SUMIFS(PSA!$E:$E,PSA!$A:$A,C2021,PSA!$G:$G,D2021),
IF(AND(A2021="Colorectal Cancer Screening", E2021="Cost per service ($USD)"),
SUMIFS(COL!$E:$E,COL!$A:$A,C2021,COL!$G:$G,D2021),
IF(AND(A2021="Cervical Cancer Screening", E2021="Cost per service ($USD)"),
SUMIFS(CERV!$E:$E,CERV!$A:$A,C2021,CERV!$G:$G,D2021),
IF(AND(A2021="Cancer Screening for CKD patients", E2021="Cost per service ($USD)"),
SUMIFS(CANSCRN!$E:$E,CANSCRN!$A:$A,C2021,CANSCRN!$G:$G,D2021),
IF(AND(A2021="PSA Testing", E2021="Total Expenditure ($USD per 100,000 patients)"),
SUMIFS(PSA!$F:$F,PSA!$A:$A,C2021,PSA!$G:$G,D2021),
IF(AND(A2021="Colorectal Cancer Screening", E2021="Total Expenditure ($USD per 100,000 patients)"),
SUMIFS(COL!$F:$F,COL!$A:$A,C2021,COL!$G:$G,D2021),
IF(AND(A2021="Cervical Cancer Screening", E2021="Total Expenditure ($USD per 100,000 patients)"),
SUMIFS(CERV!$F:$F,CERV!$A:$A,C2021,CERV!$G:$G,D2021),
SUMIFS(CANSCRN!$F:$F,CANSCRN!$A:$A,C2021,CANSCRN!$G:$G,D2021))))))))))))</f>
        <v>43750</v>
      </c>
    </row>
    <row r="2022" spans="1:6" x14ac:dyDescent="0.2">
      <c r="A2022" s="24" t="s">
        <v>107</v>
      </c>
      <c r="B2022" s="24" t="s">
        <v>101</v>
      </c>
      <c r="C2022" s="24" t="s">
        <v>60</v>
      </c>
      <c r="D2022" s="24">
        <v>2016</v>
      </c>
      <c r="E2022" s="24" t="s">
        <v>102</v>
      </c>
      <c r="F2022">
        <f>IF(AND(A2022="PSA Testing", E2022= "Utilization Rate (per 100,000 patients)"),
SUMIFS(PSA!$D:$D,PSA!$A:$A,C2022,PSA!$G:$G,D2022),
IF(AND(A2022="Colorectal Cancer Screening", E2022="Utilization Rate (per 100,000 patients)"),
SUMIFS(COL!$D:$D,COL!$A:$A,C2022,COL!$G:$G, D2022),
IF(AND(A2022="Cervical Cancer Screening", E2022="Utilization Rate (per 100,000 patients)"),
SUMIFS(CERV!$D:$D,CERV!$A:$A,C2022,CERV!$G:$G,D2022),
IF(AND(A2022="Cancer Screening for CKD patients", E2022="Utilization Rate (per 100,000 patients)"),
SUMIFS(CANSCRN!$D:$D,CANSCRN!$A:$A,C2022,CANSCRN!$G:$G,D2022),
IF(AND(A2022="PSA Testing", E2022="Cost per service ($USD)"),
SUMIFS(PSA!$E:$E,PSA!$A:$A,C2022,PSA!$G:$G,D2022),
IF(AND(A2022="Colorectal Cancer Screening", E2022="Cost per service ($USD)"),
SUMIFS(COL!$E:$E,COL!$A:$A,C2022,COL!$G:$G,D2022),
IF(AND(A2022="Cervical Cancer Screening", E2022="Cost per service ($USD)"),
SUMIFS(CERV!$E:$E,CERV!$A:$A,C2022,CERV!$G:$G,D2022),
IF(AND(A2022="Cancer Screening for CKD patients", E2022="Cost per service ($USD)"),
SUMIFS(CANSCRN!$E:$E,CANSCRN!$A:$A,C2022,CANSCRN!$G:$G,D2022),
IF(AND(A2022="PSA Testing", E2022="Total Expenditure ($USD per 100,000 patients)"),
SUMIFS(PSA!$F:$F,PSA!$A:$A,C2022,PSA!$G:$G,D2022),
IF(AND(A2022="Colorectal Cancer Screening", E2022="Total Expenditure ($USD per 100,000 patients)"),
SUMIFS(COL!$F:$F,COL!$A:$A,C2022,COL!$G:$G,D2022),
IF(AND(A2022="Cervical Cancer Screening", E2022="Total Expenditure ($USD per 100,000 patients)"),
SUMIFS(CERV!$F:$F,CERV!$A:$A,C2022,CERV!$G:$G,D2022),
SUMIFS(CANSCRN!$F:$F,CANSCRN!$A:$A,C2022,CANSCRN!$G:$G,D2022))))))))))))</f>
        <v>0</v>
      </c>
    </row>
    <row r="2023" spans="1:6" x14ac:dyDescent="0.2">
      <c r="A2023" s="24" t="s">
        <v>107</v>
      </c>
      <c r="B2023" s="24" t="s">
        <v>101</v>
      </c>
      <c r="C2023" s="24" t="s">
        <v>60</v>
      </c>
      <c r="D2023" s="24">
        <v>2017</v>
      </c>
      <c r="E2023" s="24" t="s">
        <v>102</v>
      </c>
      <c r="F2023">
        <f>IF(AND(A2023="PSA Testing", E2023= "Utilization Rate (per 100,000 patients)"),
SUMIFS(PSA!$D:$D,PSA!$A:$A,C2023,PSA!$G:$G,D2023),
IF(AND(A2023="Colorectal Cancer Screening", E2023="Utilization Rate (per 100,000 patients)"),
SUMIFS(COL!$D:$D,COL!$A:$A,C2023,COL!$G:$G, D2023),
IF(AND(A2023="Cervical Cancer Screening", E2023="Utilization Rate (per 100,000 patients)"),
SUMIFS(CERV!$D:$D,CERV!$A:$A,C2023,CERV!$G:$G,D2023),
IF(AND(A2023="Cancer Screening for CKD patients", E2023="Utilization Rate (per 100,000 patients)"),
SUMIFS(CANSCRN!$D:$D,CANSCRN!$A:$A,C2023,CANSCRN!$G:$G,D2023),
IF(AND(A2023="PSA Testing", E2023="Cost per service ($USD)"),
SUMIFS(PSA!$E:$E,PSA!$A:$A,C2023,PSA!$G:$G,D2023),
IF(AND(A2023="Colorectal Cancer Screening", E2023="Cost per service ($USD)"),
SUMIFS(COL!$E:$E,COL!$A:$A,C2023,COL!$G:$G,D2023),
IF(AND(A2023="Cervical Cancer Screening", E2023="Cost per service ($USD)"),
SUMIFS(CERV!$E:$E,CERV!$A:$A,C2023,CERV!$G:$G,D2023),
IF(AND(A2023="Cancer Screening for CKD patients", E2023="Cost per service ($USD)"),
SUMIFS(CANSCRN!$E:$E,CANSCRN!$A:$A,C2023,CANSCRN!$G:$G,D2023),
IF(AND(A2023="PSA Testing", E2023="Total Expenditure ($USD per 100,000 patients)"),
SUMIFS(PSA!$F:$F,PSA!$A:$A,C2023,PSA!$G:$G,D2023),
IF(AND(A2023="Colorectal Cancer Screening", E2023="Total Expenditure ($USD per 100,000 patients)"),
SUMIFS(COL!$F:$F,COL!$A:$A,C2023,COL!$G:$G,D2023),
IF(AND(A2023="Cervical Cancer Screening", E2023="Total Expenditure ($USD per 100,000 patients)"),
SUMIFS(CERV!$F:$F,CERV!$A:$A,C2023,CERV!$G:$G,D2023),
SUMIFS(CANSCRN!$F:$F,CANSCRN!$A:$A,C2023,CANSCRN!$G:$G,D2023))))))))))))</f>
        <v>0</v>
      </c>
    </row>
    <row r="2024" spans="1:6" x14ac:dyDescent="0.2">
      <c r="A2024" s="24" t="s">
        <v>107</v>
      </c>
      <c r="B2024" s="24" t="s">
        <v>101</v>
      </c>
      <c r="C2024" s="24" t="s">
        <v>60</v>
      </c>
      <c r="D2024" s="24">
        <v>2018</v>
      </c>
      <c r="E2024" s="24" t="s">
        <v>102</v>
      </c>
      <c r="F2024">
        <f>IF(AND(A2024="PSA Testing", E2024= "Utilization Rate (per 100,000 patients)"),
SUMIFS(PSA!$D:$D,PSA!$A:$A,C2024,PSA!$G:$G,D2024),
IF(AND(A2024="Colorectal Cancer Screening", E2024="Utilization Rate (per 100,000 patients)"),
SUMIFS(COL!$D:$D,COL!$A:$A,C2024,COL!$G:$G, D2024),
IF(AND(A2024="Cervical Cancer Screening", E2024="Utilization Rate (per 100,000 patients)"),
SUMIFS(CERV!$D:$D,CERV!$A:$A,C2024,CERV!$G:$G,D2024),
IF(AND(A2024="Cancer Screening for CKD patients", E2024="Utilization Rate (per 100,000 patients)"),
SUMIFS(CANSCRN!$D:$D,CANSCRN!$A:$A,C2024,CANSCRN!$G:$G,D2024),
IF(AND(A2024="PSA Testing", E2024="Cost per service ($USD)"),
SUMIFS(PSA!$E:$E,PSA!$A:$A,C2024,PSA!$G:$G,D2024),
IF(AND(A2024="Colorectal Cancer Screening", E2024="Cost per service ($USD)"),
SUMIFS(COL!$E:$E,COL!$A:$A,C2024,COL!$G:$G,D2024),
IF(AND(A2024="Cervical Cancer Screening", E2024="Cost per service ($USD)"),
SUMIFS(CERV!$E:$E,CERV!$A:$A,C2024,CERV!$G:$G,D2024),
IF(AND(A2024="Cancer Screening for CKD patients", E2024="Cost per service ($USD)"),
SUMIFS(CANSCRN!$E:$E,CANSCRN!$A:$A,C2024,CANSCRN!$G:$G,D2024),
IF(AND(A2024="PSA Testing", E2024="Total Expenditure ($USD per 100,000 patients)"),
SUMIFS(PSA!$F:$F,PSA!$A:$A,C2024,PSA!$G:$G,D2024),
IF(AND(A2024="Colorectal Cancer Screening", E2024="Total Expenditure ($USD per 100,000 patients)"),
SUMIFS(COL!$F:$F,COL!$A:$A,C2024,COL!$G:$G,D2024),
IF(AND(A2024="Cervical Cancer Screening", E2024="Total Expenditure ($USD per 100,000 patients)"),
SUMIFS(CERV!$F:$F,CERV!$A:$A,C2024,CERV!$G:$G,D2024),
SUMIFS(CANSCRN!$F:$F,CANSCRN!$A:$A,C2024,CANSCRN!$G:$G,D2024))))))))))))</f>
        <v>23529.411764705881</v>
      </c>
    </row>
    <row r="2025" spans="1:6" x14ac:dyDescent="0.2">
      <c r="A2025" s="24" t="s">
        <v>107</v>
      </c>
      <c r="B2025" s="24" t="s">
        <v>101</v>
      </c>
      <c r="C2025" s="24" t="s">
        <v>60</v>
      </c>
      <c r="D2025" s="24">
        <v>2019</v>
      </c>
      <c r="E2025" s="24" t="s">
        <v>102</v>
      </c>
      <c r="F2025">
        <f>IF(AND(A2025="PSA Testing", E2025= "Utilization Rate (per 100,000 patients)"),
SUMIFS(PSA!$D:$D,PSA!$A:$A,C2025,PSA!$G:$G,D2025),
IF(AND(A2025="Colorectal Cancer Screening", E2025="Utilization Rate (per 100,000 patients)"),
SUMIFS(COL!$D:$D,COL!$A:$A,C2025,COL!$G:$G, D2025),
IF(AND(A2025="Cervical Cancer Screening", E2025="Utilization Rate (per 100,000 patients)"),
SUMIFS(CERV!$D:$D,CERV!$A:$A,C2025,CERV!$G:$G,D2025),
IF(AND(A2025="Cancer Screening for CKD patients", E2025="Utilization Rate (per 100,000 patients)"),
SUMIFS(CANSCRN!$D:$D,CANSCRN!$A:$A,C2025,CANSCRN!$G:$G,D2025),
IF(AND(A2025="PSA Testing", E2025="Cost per service ($USD)"),
SUMIFS(PSA!$E:$E,PSA!$A:$A,C2025,PSA!$G:$G,D2025),
IF(AND(A2025="Colorectal Cancer Screening", E2025="Cost per service ($USD)"),
SUMIFS(COL!$E:$E,COL!$A:$A,C2025,COL!$G:$G,D2025),
IF(AND(A2025="Cervical Cancer Screening", E2025="Cost per service ($USD)"),
SUMIFS(CERV!$E:$E,CERV!$A:$A,C2025,CERV!$G:$G,D2025),
IF(AND(A2025="Cancer Screening for CKD patients", E2025="Cost per service ($USD)"),
SUMIFS(CANSCRN!$E:$E,CANSCRN!$A:$A,C2025,CANSCRN!$G:$G,D2025),
IF(AND(A2025="PSA Testing", E2025="Total Expenditure ($USD per 100,000 patients)"),
SUMIFS(PSA!$F:$F,PSA!$A:$A,C2025,PSA!$G:$G,D2025),
IF(AND(A2025="Colorectal Cancer Screening", E2025="Total Expenditure ($USD per 100,000 patients)"),
SUMIFS(COL!$F:$F,COL!$A:$A,C2025,COL!$G:$G,D2025),
IF(AND(A2025="Cervical Cancer Screening", E2025="Total Expenditure ($USD per 100,000 patients)"),
SUMIFS(CERV!$F:$F,CERV!$A:$A,C2025,CERV!$G:$G,D2025),
SUMIFS(CANSCRN!$F:$F,CANSCRN!$A:$A,C2025,CANSCRN!$G:$G,D2025))))))))))))</f>
        <v>24615.384615384617</v>
      </c>
    </row>
    <row r="2026" spans="1:6" x14ac:dyDescent="0.2">
      <c r="A2026" s="24" t="s">
        <v>107</v>
      </c>
      <c r="B2026" s="24" t="s">
        <v>101</v>
      </c>
      <c r="C2026" s="24" t="s">
        <v>61</v>
      </c>
      <c r="D2026" s="24">
        <v>2009</v>
      </c>
      <c r="E2026" s="24" t="s">
        <v>102</v>
      </c>
      <c r="F2026">
        <f>IF(AND(A2026="PSA Testing", E2026= "Utilization Rate (per 100,000 patients)"),
SUMIFS(PSA!$D:$D,PSA!$A:$A,C2026,PSA!$G:$G,D2026),
IF(AND(A2026="Colorectal Cancer Screening", E2026="Utilization Rate (per 100,000 patients)"),
SUMIFS(COL!$D:$D,COL!$A:$A,C2026,COL!$G:$G, D2026),
IF(AND(A2026="Cervical Cancer Screening", E2026="Utilization Rate (per 100,000 patients)"),
SUMIFS(CERV!$D:$D,CERV!$A:$A,C2026,CERV!$G:$G,D2026),
IF(AND(A2026="Cancer Screening for CKD patients", E2026="Utilization Rate (per 100,000 patients)"),
SUMIFS(CANSCRN!$D:$D,CANSCRN!$A:$A,C2026,CANSCRN!$G:$G,D2026),
IF(AND(A2026="PSA Testing", E2026="Cost per service ($USD)"),
SUMIFS(PSA!$E:$E,PSA!$A:$A,C2026,PSA!$G:$G,D2026),
IF(AND(A2026="Colorectal Cancer Screening", E2026="Cost per service ($USD)"),
SUMIFS(COL!$E:$E,COL!$A:$A,C2026,COL!$G:$G,D2026),
IF(AND(A2026="Cervical Cancer Screening", E2026="Cost per service ($USD)"),
SUMIFS(CERV!$E:$E,CERV!$A:$A,C2026,CERV!$G:$G,D2026),
IF(AND(A2026="Cancer Screening for CKD patients", E2026="Cost per service ($USD)"),
SUMIFS(CANSCRN!$E:$E,CANSCRN!$A:$A,C2026,CANSCRN!$G:$G,D2026),
IF(AND(A2026="PSA Testing", E2026="Total Expenditure ($USD per 100,000 patients)"),
SUMIFS(PSA!$F:$F,PSA!$A:$A,C2026,PSA!$G:$G,D2026),
IF(AND(A2026="Colorectal Cancer Screening", E2026="Total Expenditure ($USD per 100,000 patients)"),
SUMIFS(COL!$F:$F,COL!$A:$A,C2026,COL!$G:$G,D2026),
IF(AND(A2026="Cervical Cancer Screening", E2026="Total Expenditure ($USD per 100,000 patients)"),
SUMIFS(CERV!$F:$F,CERV!$A:$A,C2026,CERV!$G:$G,D2026),
SUMIFS(CANSCRN!$F:$F,CANSCRN!$A:$A,C2026,CANSCRN!$G:$G,D2026))))))))))))</f>
        <v>42505.854800936766</v>
      </c>
    </row>
    <row r="2027" spans="1:6" x14ac:dyDescent="0.2">
      <c r="A2027" s="24" t="s">
        <v>107</v>
      </c>
      <c r="B2027" s="24" t="s">
        <v>101</v>
      </c>
      <c r="C2027" s="24" t="s">
        <v>61</v>
      </c>
      <c r="D2027" s="24">
        <v>2010</v>
      </c>
      <c r="E2027" s="24" t="s">
        <v>102</v>
      </c>
      <c r="F2027">
        <f>IF(AND(A2027="PSA Testing", E2027= "Utilization Rate (per 100,000 patients)"),
SUMIFS(PSA!$D:$D,PSA!$A:$A,C2027,PSA!$G:$G,D2027),
IF(AND(A2027="Colorectal Cancer Screening", E2027="Utilization Rate (per 100,000 patients)"),
SUMIFS(COL!$D:$D,COL!$A:$A,C2027,COL!$G:$G, D2027),
IF(AND(A2027="Cervical Cancer Screening", E2027="Utilization Rate (per 100,000 patients)"),
SUMIFS(CERV!$D:$D,CERV!$A:$A,C2027,CERV!$G:$G,D2027),
IF(AND(A2027="Cancer Screening for CKD patients", E2027="Utilization Rate (per 100,000 patients)"),
SUMIFS(CANSCRN!$D:$D,CANSCRN!$A:$A,C2027,CANSCRN!$G:$G,D2027),
IF(AND(A2027="PSA Testing", E2027="Cost per service ($USD)"),
SUMIFS(PSA!$E:$E,PSA!$A:$A,C2027,PSA!$G:$G,D2027),
IF(AND(A2027="Colorectal Cancer Screening", E2027="Cost per service ($USD)"),
SUMIFS(COL!$E:$E,COL!$A:$A,C2027,COL!$G:$G,D2027),
IF(AND(A2027="Cervical Cancer Screening", E2027="Cost per service ($USD)"),
SUMIFS(CERV!$E:$E,CERV!$A:$A,C2027,CERV!$G:$G,D2027),
IF(AND(A2027="Cancer Screening for CKD patients", E2027="Cost per service ($USD)"),
SUMIFS(CANSCRN!$E:$E,CANSCRN!$A:$A,C2027,CANSCRN!$G:$G,D2027),
IF(AND(A2027="PSA Testing", E2027="Total Expenditure ($USD per 100,000 patients)"),
SUMIFS(PSA!$F:$F,PSA!$A:$A,C2027,PSA!$G:$G,D2027),
IF(AND(A2027="Colorectal Cancer Screening", E2027="Total Expenditure ($USD per 100,000 patients)"),
SUMIFS(COL!$F:$F,COL!$A:$A,C2027,COL!$G:$G,D2027),
IF(AND(A2027="Cervical Cancer Screening", E2027="Total Expenditure ($USD per 100,000 patients)"),
SUMIFS(CERV!$F:$F,CERV!$A:$A,C2027,CERV!$G:$G,D2027),
SUMIFS(CANSCRN!$F:$F,CANSCRN!$A:$A,C2027,CANSCRN!$G:$G,D2027))))))))))))</f>
        <v>37123.287671232873</v>
      </c>
    </row>
    <row r="2028" spans="1:6" x14ac:dyDescent="0.2">
      <c r="A2028" s="24" t="s">
        <v>107</v>
      </c>
      <c r="B2028" s="24" t="s">
        <v>101</v>
      </c>
      <c r="C2028" s="24" t="s">
        <v>61</v>
      </c>
      <c r="D2028" s="24">
        <v>2011</v>
      </c>
      <c r="E2028" s="24" t="s">
        <v>102</v>
      </c>
      <c r="F2028">
        <f>IF(AND(A2028="PSA Testing", E2028= "Utilization Rate (per 100,000 patients)"),
SUMIFS(PSA!$D:$D,PSA!$A:$A,C2028,PSA!$G:$G,D2028),
IF(AND(A2028="Colorectal Cancer Screening", E2028="Utilization Rate (per 100,000 patients)"),
SUMIFS(COL!$D:$D,COL!$A:$A,C2028,COL!$G:$G, D2028),
IF(AND(A2028="Cervical Cancer Screening", E2028="Utilization Rate (per 100,000 patients)"),
SUMIFS(CERV!$D:$D,CERV!$A:$A,C2028,CERV!$G:$G,D2028),
IF(AND(A2028="Cancer Screening for CKD patients", E2028="Utilization Rate (per 100,000 patients)"),
SUMIFS(CANSCRN!$D:$D,CANSCRN!$A:$A,C2028,CANSCRN!$G:$G,D2028),
IF(AND(A2028="PSA Testing", E2028="Cost per service ($USD)"),
SUMIFS(PSA!$E:$E,PSA!$A:$A,C2028,PSA!$G:$G,D2028),
IF(AND(A2028="Colorectal Cancer Screening", E2028="Cost per service ($USD)"),
SUMIFS(COL!$E:$E,COL!$A:$A,C2028,COL!$G:$G,D2028),
IF(AND(A2028="Cervical Cancer Screening", E2028="Cost per service ($USD)"),
SUMIFS(CERV!$E:$E,CERV!$A:$A,C2028,CERV!$G:$G,D2028),
IF(AND(A2028="Cancer Screening for CKD patients", E2028="Cost per service ($USD)"),
SUMIFS(CANSCRN!$E:$E,CANSCRN!$A:$A,C2028,CANSCRN!$G:$G,D2028),
IF(AND(A2028="PSA Testing", E2028="Total Expenditure ($USD per 100,000 patients)"),
SUMIFS(PSA!$F:$F,PSA!$A:$A,C2028,PSA!$G:$G,D2028),
IF(AND(A2028="Colorectal Cancer Screening", E2028="Total Expenditure ($USD per 100,000 patients)"),
SUMIFS(COL!$F:$F,COL!$A:$A,C2028,COL!$G:$G,D2028),
IF(AND(A2028="Cervical Cancer Screening", E2028="Total Expenditure ($USD per 100,000 patients)"),
SUMIFS(CERV!$F:$F,CERV!$A:$A,C2028,CERV!$G:$G,D2028),
SUMIFS(CANSCRN!$F:$F,CANSCRN!$A:$A,C2028,CANSCRN!$G:$G,D2028))))))))))))</f>
        <v>36131.386861313869</v>
      </c>
    </row>
    <row r="2029" spans="1:6" x14ac:dyDescent="0.2">
      <c r="A2029" s="24" t="s">
        <v>107</v>
      </c>
      <c r="B2029" s="24" t="s">
        <v>101</v>
      </c>
      <c r="C2029" s="24" t="s">
        <v>61</v>
      </c>
      <c r="D2029" s="24">
        <v>2012</v>
      </c>
      <c r="E2029" s="24" t="s">
        <v>102</v>
      </c>
      <c r="F2029">
        <f>IF(AND(A2029="PSA Testing", E2029= "Utilization Rate (per 100,000 patients)"),
SUMIFS(PSA!$D:$D,PSA!$A:$A,C2029,PSA!$G:$G,D2029),
IF(AND(A2029="Colorectal Cancer Screening", E2029="Utilization Rate (per 100,000 patients)"),
SUMIFS(COL!$D:$D,COL!$A:$A,C2029,COL!$G:$G, D2029),
IF(AND(A2029="Cervical Cancer Screening", E2029="Utilization Rate (per 100,000 patients)"),
SUMIFS(CERV!$D:$D,CERV!$A:$A,C2029,CERV!$G:$G,D2029),
IF(AND(A2029="Cancer Screening for CKD patients", E2029="Utilization Rate (per 100,000 patients)"),
SUMIFS(CANSCRN!$D:$D,CANSCRN!$A:$A,C2029,CANSCRN!$G:$G,D2029),
IF(AND(A2029="PSA Testing", E2029="Cost per service ($USD)"),
SUMIFS(PSA!$E:$E,PSA!$A:$A,C2029,PSA!$G:$G,D2029),
IF(AND(A2029="Colorectal Cancer Screening", E2029="Cost per service ($USD)"),
SUMIFS(COL!$E:$E,COL!$A:$A,C2029,COL!$G:$G,D2029),
IF(AND(A2029="Cervical Cancer Screening", E2029="Cost per service ($USD)"),
SUMIFS(CERV!$E:$E,CERV!$A:$A,C2029,CERV!$G:$G,D2029),
IF(AND(A2029="Cancer Screening for CKD patients", E2029="Cost per service ($USD)"),
SUMIFS(CANSCRN!$E:$E,CANSCRN!$A:$A,C2029,CANSCRN!$G:$G,D2029),
IF(AND(A2029="PSA Testing", E2029="Total Expenditure ($USD per 100,000 patients)"),
SUMIFS(PSA!$F:$F,PSA!$A:$A,C2029,PSA!$G:$G,D2029),
IF(AND(A2029="Colorectal Cancer Screening", E2029="Total Expenditure ($USD per 100,000 patients)"),
SUMIFS(COL!$F:$F,COL!$A:$A,C2029,COL!$G:$G,D2029),
IF(AND(A2029="Cervical Cancer Screening", E2029="Total Expenditure ($USD per 100,000 patients)"),
SUMIFS(CERV!$F:$F,CERV!$A:$A,C2029,CERV!$G:$G,D2029),
SUMIFS(CANSCRN!$F:$F,CANSCRN!$A:$A,C2029,CANSCRN!$G:$G,D2029))))))))))))</f>
        <v>36604.189636163173</v>
      </c>
    </row>
    <row r="2030" spans="1:6" x14ac:dyDescent="0.2">
      <c r="A2030" s="24" t="s">
        <v>107</v>
      </c>
      <c r="B2030" s="24" t="s">
        <v>101</v>
      </c>
      <c r="C2030" s="24" t="s">
        <v>61</v>
      </c>
      <c r="D2030" s="24">
        <v>2013</v>
      </c>
      <c r="E2030" s="24" t="s">
        <v>102</v>
      </c>
      <c r="F2030">
        <f>IF(AND(A2030="PSA Testing", E2030= "Utilization Rate (per 100,000 patients)"),
SUMIFS(PSA!$D:$D,PSA!$A:$A,C2030,PSA!$G:$G,D2030),
IF(AND(A2030="Colorectal Cancer Screening", E2030="Utilization Rate (per 100,000 patients)"),
SUMIFS(COL!$D:$D,COL!$A:$A,C2030,COL!$G:$G, D2030),
IF(AND(A2030="Cervical Cancer Screening", E2030="Utilization Rate (per 100,000 patients)"),
SUMIFS(CERV!$D:$D,CERV!$A:$A,C2030,CERV!$G:$G,D2030),
IF(AND(A2030="Cancer Screening for CKD patients", E2030="Utilization Rate (per 100,000 patients)"),
SUMIFS(CANSCRN!$D:$D,CANSCRN!$A:$A,C2030,CANSCRN!$G:$G,D2030),
IF(AND(A2030="PSA Testing", E2030="Cost per service ($USD)"),
SUMIFS(PSA!$E:$E,PSA!$A:$A,C2030,PSA!$G:$G,D2030),
IF(AND(A2030="Colorectal Cancer Screening", E2030="Cost per service ($USD)"),
SUMIFS(COL!$E:$E,COL!$A:$A,C2030,COL!$G:$G,D2030),
IF(AND(A2030="Cervical Cancer Screening", E2030="Cost per service ($USD)"),
SUMIFS(CERV!$E:$E,CERV!$A:$A,C2030,CERV!$G:$G,D2030),
IF(AND(A2030="Cancer Screening for CKD patients", E2030="Cost per service ($USD)"),
SUMIFS(CANSCRN!$E:$E,CANSCRN!$A:$A,C2030,CANSCRN!$G:$G,D2030),
IF(AND(A2030="PSA Testing", E2030="Total Expenditure ($USD per 100,000 patients)"),
SUMIFS(PSA!$F:$F,PSA!$A:$A,C2030,PSA!$G:$G,D2030),
IF(AND(A2030="Colorectal Cancer Screening", E2030="Total Expenditure ($USD per 100,000 patients)"),
SUMIFS(COL!$F:$F,COL!$A:$A,C2030,COL!$G:$G,D2030),
IF(AND(A2030="Cervical Cancer Screening", E2030="Total Expenditure ($USD per 100,000 patients)"),
SUMIFS(CERV!$F:$F,CERV!$A:$A,C2030,CERV!$G:$G,D2030),
SUMIFS(CANSCRN!$F:$F,CANSCRN!$A:$A,C2030,CANSCRN!$G:$G,D2030))))))))))))</f>
        <v>37512.639029322549</v>
      </c>
    </row>
    <row r="2031" spans="1:6" x14ac:dyDescent="0.2">
      <c r="A2031" s="24" t="s">
        <v>107</v>
      </c>
      <c r="B2031" s="24" t="s">
        <v>101</v>
      </c>
      <c r="C2031" s="24" t="s">
        <v>61</v>
      </c>
      <c r="D2031" s="24">
        <v>2014</v>
      </c>
      <c r="E2031" s="24" t="s">
        <v>102</v>
      </c>
      <c r="F2031">
        <f>IF(AND(A2031="PSA Testing", E2031= "Utilization Rate (per 100,000 patients)"),
SUMIFS(PSA!$D:$D,PSA!$A:$A,C2031,PSA!$G:$G,D2031),
IF(AND(A2031="Colorectal Cancer Screening", E2031="Utilization Rate (per 100,000 patients)"),
SUMIFS(COL!$D:$D,COL!$A:$A,C2031,COL!$G:$G, D2031),
IF(AND(A2031="Cervical Cancer Screening", E2031="Utilization Rate (per 100,000 patients)"),
SUMIFS(CERV!$D:$D,CERV!$A:$A,C2031,CERV!$G:$G,D2031),
IF(AND(A2031="Cancer Screening for CKD patients", E2031="Utilization Rate (per 100,000 patients)"),
SUMIFS(CANSCRN!$D:$D,CANSCRN!$A:$A,C2031,CANSCRN!$G:$G,D2031),
IF(AND(A2031="PSA Testing", E2031="Cost per service ($USD)"),
SUMIFS(PSA!$E:$E,PSA!$A:$A,C2031,PSA!$G:$G,D2031),
IF(AND(A2031="Colorectal Cancer Screening", E2031="Cost per service ($USD)"),
SUMIFS(COL!$E:$E,COL!$A:$A,C2031,COL!$G:$G,D2031),
IF(AND(A2031="Cervical Cancer Screening", E2031="Cost per service ($USD)"),
SUMIFS(CERV!$E:$E,CERV!$A:$A,C2031,CERV!$G:$G,D2031),
IF(AND(A2031="Cancer Screening for CKD patients", E2031="Cost per service ($USD)"),
SUMIFS(CANSCRN!$E:$E,CANSCRN!$A:$A,C2031,CANSCRN!$G:$G,D2031),
IF(AND(A2031="PSA Testing", E2031="Total Expenditure ($USD per 100,000 patients)"),
SUMIFS(PSA!$F:$F,PSA!$A:$A,C2031,PSA!$G:$G,D2031),
IF(AND(A2031="Colorectal Cancer Screening", E2031="Total Expenditure ($USD per 100,000 patients)"),
SUMIFS(COL!$F:$F,COL!$A:$A,C2031,COL!$G:$G,D2031),
IF(AND(A2031="Cervical Cancer Screening", E2031="Total Expenditure ($USD per 100,000 patients)"),
SUMIFS(CERV!$F:$F,CERV!$A:$A,C2031,CERV!$G:$G,D2031),
SUMIFS(CANSCRN!$F:$F,CANSCRN!$A:$A,C2031,CANSCRN!$G:$G,D2031))))))))))))</f>
        <v>32705.882352941178</v>
      </c>
    </row>
    <row r="2032" spans="1:6" x14ac:dyDescent="0.2">
      <c r="A2032" s="24" t="s">
        <v>107</v>
      </c>
      <c r="B2032" s="24" t="s">
        <v>101</v>
      </c>
      <c r="C2032" s="24" t="s">
        <v>61</v>
      </c>
      <c r="D2032" s="24">
        <v>2015</v>
      </c>
      <c r="E2032" s="24" t="s">
        <v>102</v>
      </c>
      <c r="F2032">
        <f>IF(AND(A2032="PSA Testing", E2032= "Utilization Rate (per 100,000 patients)"),
SUMIFS(PSA!$D:$D,PSA!$A:$A,C2032,PSA!$G:$G,D2032),
IF(AND(A2032="Colorectal Cancer Screening", E2032="Utilization Rate (per 100,000 patients)"),
SUMIFS(COL!$D:$D,COL!$A:$A,C2032,COL!$G:$G, D2032),
IF(AND(A2032="Cervical Cancer Screening", E2032="Utilization Rate (per 100,000 patients)"),
SUMIFS(CERV!$D:$D,CERV!$A:$A,C2032,CERV!$G:$G,D2032),
IF(AND(A2032="Cancer Screening for CKD patients", E2032="Utilization Rate (per 100,000 patients)"),
SUMIFS(CANSCRN!$D:$D,CANSCRN!$A:$A,C2032,CANSCRN!$G:$G,D2032),
IF(AND(A2032="PSA Testing", E2032="Cost per service ($USD)"),
SUMIFS(PSA!$E:$E,PSA!$A:$A,C2032,PSA!$G:$G,D2032),
IF(AND(A2032="Colorectal Cancer Screening", E2032="Cost per service ($USD)"),
SUMIFS(COL!$E:$E,COL!$A:$A,C2032,COL!$G:$G,D2032),
IF(AND(A2032="Cervical Cancer Screening", E2032="Cost per service ($USD)"),
SUMIFS(CERV!$E:$E,CERV!$A:$A,C2032,CERV!$G:$G,D2032),
IF(AND(A2032="Cancer Screening for CKD patients", E2032="Cost per service ($USD)"),
SUMIFS(CANSCRN!$E:$E,CANSCRN!$A:$A,C2032,CANSCRN!$G:$G,D2032),
IF(AND(A2032="PSA Testing", E2032="Total Expenditure ($USD per 100,000 patients)"),
SUMIFS(PSA!$F:$F,PSA!$A:$A,C2032,PSA!$G:$G,D2032),
IF(AND(A2032="Colorectal Cancer Screening", E2032="Total Expenditure ($USD per 100,000 patients)"),
SUMIFS(COL!$F:$F,COL!$A:$A,C2032,COL!$G:$G,D2032),
IF(AND(A2032="Cervical Cancer Screening", E2032="Total Expenditure ($USD per 100,000 patients)"),
SUMIFS(CERV!$F:$F,CERV!$A:$A,C2032,CERV!$G:$G,D2032),
SUMIFS(CANSCRN!$F:$F,CANSCRN!$A:$A,C2032,CANSCRN!$G:$G,D2032))))))))))))</f>
        <v>34360.189573459713</v>
      </c>
    </row>
    <row r="2033" spans="1:6" x14ac:dyDescent="0.2">
      <c r="A2033" s="24" t="s">
        <v>107</v>
      </c>
      <c r="B2033" s="24" t="s">
        <v>101</v>
      </c>
      <c r="C2033" s="24" t="s">
        <v>61</v>
      </c>
      <c r="D2033" s="24">
        <v>2016</v>
      </c>
      <c r="E2033" s="24" t="s">
        <v>102</v>
      </c>
      <c r="F2033">
        <f>IF(AND(A2033="PSA Testing", E2033= "Utilization Rate (per 100,000 patients)"),
SUMIFS(PSA!$D:$D,PSA!$A:$A,C2033,PSA!$G:$G,D2033),
IF(AND(A2033="Colorectal Cancer Screening", E2033="Utilization Rate (per 100,000 patients)"),
SUMIFS(COL!$D:$D,COL!$A:$A,C2033,COL!$G:$G, D2033),
IF(AND(A2033="Cervical Cancer Screening", E2033="Utilization Rate (per 100,000 patients)"),
SUMIFS(CERV!$D:$D,CERV!$A:$A,C2033,CERV!$G:$G,D2033),
IF(AND(A2033="Cancer Screening for CKD patients", E2033="Utilization Rate (per 100,000 patients)"),
SUMIFS(CANSCRN!$D:$D,CANSCRN!$A:$A,C2033,CANSCRN!$G:$G,D2033),
IF(AND(A2033="PSA Testing", E2033="Cost per service ($USD)"),
SUMIFS(PSA!$E:$E,PSA!$A:$A,C2033,PSA!$G:$G,D2033),
IF(AND(A2033="Colorectal Cancer Screening", E2033="Cost per service ($USD)"),
SUMIFS(COL!$E:$E,COL!$A:$A,C2033,COL!$G:$G,D2033),
IF(AND(A2033="Cervical Cancer Screening", E2033="Cost per service ($USD)"),
SUMIFS(CERV!$E:$E,CERV!$A:$A,C2033,CERV!$G:$G,D2033),
IF(AND(A2033="Cancer Screening for CKD patients", E2033="Cost per service ($USD)"),
SUMIFS(CANSCRN!$E:$E,CANSCRN!$A:$A,C2033,CANSCRN!$G:$G,D2033),
IF(AND(A2033="PSA Testing", E2033="Total Expenditure ($USD per 100,000 patients)"),
SUMIFS(PSA!$F:$F,PSA!$A:$A,C2033,PSA!$G:$G,D2033),
IF(AND(A2033="Colorectal Cancer Screening", E2033="Total Expenditure ($USD per 100,000 patients)"),
SUMIFS(COL!$F:$F,COL!$A:$A,C2033,COL!$G:$G,D2033),
IF(AND(A2033="Cervical Cancer Screening", E2033="Total Expenditure ($USD per 100,000 patients)"),
SUMIFS(CERV!$F:$F,CERV!$A:$A,C2033,CERV!$G:$G,D2033),
SUMIFS(CANSCRN!$F:$F,CANSCRN!$A:$A,C2033,CANSCRN!$G:$G,D2033))))))))))))</f>
        <v>35526.315789473687</v>
      </c>
    </row>
    <row r="2034" spans="1:6" x14ac:dyDescent="0.2">
      <c r="A2034" s="24" t="s">
        <v>107</v>
      </c>
      <c r="B2034" s="24" t="s">
        <v>101</v>
      </c>
      <c r="C2034" s="24" t="s">
        <v>61</v>
      </c>
      <c r="D2034" s="24">
        <v>2017</v>
      </c>
      <c r="E2034" s="24" t="s">
        <v>102</v>
      </c>
      <c r="F2034">
        <f>IF(AND(A2034="PSA Testing", E2034= "Utilization Rate (per 100,000 patients)"),
SUMIFS(PSA!$D:$D,PSA!$A:$A,C2034,PSA!$G:$G,D2034),
IF(AND(A2034="Colorectal Cancer Screening", E2034="Utilization Rate (per 100,000 patients)"),
SUMIFS(COL!$D:$D,COL!$A:$A,C2034,COL!$G:$G, D2034),
IF(AND(A2034="Cervical Cancer Screening", E2034="Utilization Rate (per 100,000 patients)"),
SUMIFS(CERV!$D:$D,CERV!$A:$A,C2034,CERV!$G:$G,D2034),
IF(AND(A2034="Cancer Screening for CKD patients", E2034="Utilization Rate (per 100,000 patients)"),
SUMIFS(CANSCRN!$D:$D,CANSCRN!$A:$A,C2034,CANSCRN!$G:$G,D2034),
IF(AND(A2034="PSA Testing", E2034="Cost per service ($USD)"),
SUMIFS(PSA!$E:$E,PSA!$A:$A,C2034,PSA!$G:$G,D2034),
IF(AND(A2034="Colorectal Cancer Screening", E2034="Cost per service ($USD)"),
SUMIFS(COL!$E:$E,COL!$A:$A,C2034,COL!$G:$G,D2034),
IF(AND(A2034="Cervical Cancer Screening", E2034="Cost per service ($USD)"),
SUMIFS(CERV!$E:$E,CERV!$A:$A,C2034,CERV!$G:$G,D2034),
IF(AND(A2034="Cancer Screening for CKD patients", E2034="Cost per service ($USD)"),
SUMIFS(CANSCRN!$E:$E,CANSCRN!$A:$A,C2034,CANSCRN!$G:$G,D2034),
IF(AND(A2034="PSA Testing", E2034="Total Expenditure ($USD per 100,000 patients)"),
SUMIFS(PSA!$F:$F,PSA!$A:$A,C2034,PSA!$G:$G,D2034),
IF(AND(A2034="Colorectal Cancer Screening", E2034="Total Expenditure ($USD per 100,000 patients)"),
SUMIFS(COL!$F:$F,COL!$A:$A,C2034,COL!$G:$G,D2034),
IF(AND(A2034="Cervical Cancer Screening", E2034="Total Expenditure ($USD per 100,000 patients)"),
SUMIFS(CERV!$F:$F,CERV!$A:$A,C2034,CERV!$G:$G,D2034),
SUMIFS(CANSCRN!$F:$F,CANSCRN!$A:$A,C2034,CANSCRN!$G:$G,D2034))))))))))))</f>
        <v>34950.38588754135</v>
      </c>
    </row>
    <row r="2035" spans="1:6" x14ac:dyDescent="0.2">
      <c r="A2035" s="24" t="s">
        <v>107</v>
      </c>
      <c r="B2035" s="24" t="s">
        <v>101</v>
      </c>
      <c r="C2035" s="24" t="s">
        <v>61</v>
      </c>
      <c r="D2035" s="24">
        <v>2018</v>
      </c>
      <c r="E2035" s="24" t="s">
        <v>102</v>
      </c>
      <c r="F2035">
        <f>IF(AND(A2035="PSA Testing", E2035= "Utilization Rate (per 100,000 patients)"),
SUMIFS(PSA!$D:$D,PSA!$A:$A,C2035,PSA!$G:$G,D2035),
IF(AND(A2035="Colorectal Cancer Screening", E2035="Utilization Rate (per 100,000 patients)"),
SUMIFS(COL!$D:$D,COL!$A:$A,C2035,COL!$G:$G, D2035),
IF(AND(A2035="Cervical Cancer Screening", E2035="Utilization Rate (per 100,000 patients)"),
SUMIFS(CERV!$D:$D,CERV!$A:$A,C2035,CERV!$G:$G,D2035),
IF(AND(A2035="Cancer Screening for CKD patients", E2035="Utilization Rate (per 100,000 patients)"),
SUMIFS(CANSCRN!$D:$D,CANSCRN!$A:$A,C2035,CANSCRN!$G:$G,D2035),
IF(AND(A2035="PSA Testing", E2035="Cost per service ($USD)"),
SUMIFS(PSA!$E:$E,PSA!$A:$A,C2035,PSA!$G:$G,D2035),
IF(AND(A2035="Colorectal Cancer Screening", E2035="Cost per service ($USD)"),
SUMIFS(COL!$E:$E,COL!$A:$A,C2035,COL!$G:$G,D2035),
IF(AND(A2035="Cervical Cancer Screening", E2035="Cost per service ($USD)"),
SUMIFS(CERV!$E:$E,CERV!$A:$A,C2035,CERV!$G:$G,D2035),
IF(AND(A2035="Cancer Screening for CKD patients", E2035="Cost per service ($USD)"),
SUMIFS(CANSCRN!$E:$E,CANSCRN!$A:$A,C2035,CANSCRN!$G:$G,D2035),
IF(AND(A2035="PSA Testing", E2035="Total Expenditure ($USD per 100,000 patients)"),
SUMIFS(PSA!$F:$F,PSA!$A:$A,C2035,PSA!$G:$G,D2035),
IF(AND(A2035="Colorectal Cancer Screening", E2035="Total Expenditure ($USD per 100,000 patients)"),
SUMIFS(COL!$F:$F,COL!$A:$A,C2035,COL!$G:$G,D2035),
IF(AND(A2035="Cervical Cancer Screening", E2035="Total Expenditure ($USD per 100,000 patients)"),
SUMIFS(CERV!$F:$F,CERV!$A:$A,C2035,CERV!$G:$G,D2035),
SUMIFS(CANSCRN!$F:$F,CANSCRN!$A:$A,C2035,CANSCRN!$G:$G,D2035))))))))))))</f>
        <v>27208.835341365462</v>
      </c>
    </row>
    <row r="2036" spans="1:6" x14ac:dyDescent="0.2">
      <c r="A2036" s="24" t="s">
        <v>107</v>
      </c>
      <c r="B2036" s="24" t="s">
        <v>101</v>
      </c>
      <c r="C2036" s="24" t="s">
        <v>61</v>
      </c>
      <c r="D2036" s="24">
        <v>2019</v>
      </c>
      <c r="E2036" s="24" t="s">
        <v>102</v>
      </c>
      <c r="F2036">
        <f>IF(AND(A2036="PSA Testing", E2036= "Utilization Rate (per 100,000 patients)"),
SUMIFS(PSA!$D:$D,PSA!$A:$A,C2036,PSA!$G:$G,D2036),
IF(AND(A2036="Colorectal Cancer Screening", E2036="Utilization Rate (per 100,000 patients)"),
SUMIFS(COL!$D:$D,COL!$A:$A,C2036,COL!$G:$G, D2036),
IF(AND(A2036="Cervical Cancer Screening", E2036="Utilization Rate (per 100,000 patients)"),
SUMIFS(CERV!$D:$D,CERV!$A:$A,C2036,CERV!$G:$G,D2036),
IF(AND(A2036="Cancer Screening for CKD patients", E2036="Utilization Rate (per 100,000 patients)"),
SUMIFS(CANSCRN!$D:$D,CANSCRN!$A:$A,C2036,CANSCRN!$G:$G,D2036),
IF(AND(A2036="PSA Testing", E2036="Cost per service ($USD)"),
SUMIFS(PSA!$E:$E,PSA!$A:$A,C2036,PSA!$G:$G,D2036),
IF(AND(A2036="Colorectal Cancer Screening", E2036="Cost per service ($USD)"),
SUMIFS(COL!$E:$E,COL!$A:$A,C2036,COL!$G:$G,D2036),
IF(AND(A2036="Cervical Cancer Screening", E2036="Cost per service ($USD)"),
SUMIFS(CERV!$E:$E,CERV!$A:$A,C2036,CERV!$G:$G,D2036),
IF(AND(A2036="Cancer Screening for CKD patients", E2036="Cost per service ($USD)"),
SUMIFS(CANSCRN!$E:$E,CANSCRN!$A:$A,C2036,CANSCRN!$G:$G,D2036),
IF(AND(A2036="PSA Testing", E2036="Total Expenditure ($USD per 100,000 patients)"),
SUMIFS(PSA!$F:$F,PSA!$A:$A,C2036,PSA!$G:$G,D2036),
IF(AND(A2036="Colorectal Cancer Screening", E2036="Total Expenditure ($USD per 100,000 patients)"),
SUMIFS(COL!$F:$F,COL!$A:$A,C2036,COL!$G:$G,D2036),
IF(AND(A2036="Cervical Cancer Screening", E2036="Total Expenditure ($USD per 100,000 patients)"),
SUMIFS(CERV!$F:$F,CERV!$A:$A,C2036,CERV!$G:$G,D2036),
SUMIFS(CANSCRN!$F:$F,CANSCRN!$A:$A,C2036,CANSCRN!$G:$G,D2036))))))))))))</f>
        <v>27983.951855566702</v>
      </c>
    </row>
    <row r="2037" spans="1:6" x14ac:dyDescent="0.2">
      <c r="A2037" s="24" t="s">
        <v>107</v>
      </c>
      <c r="B2037" s="24" t="s">
        <v>101</v>
      </c>
      <c r="C2037" s="24" t="s">
        <v>62</v>
      </c>
      <c r="D2037" s="24">
        <v>2009</v>
      </c>
      <c r="E2037" s="24" t="s">
        <v>102</v>
      </c>
      <c r="F2037">
        <f>IF(AND(A2037="PSA Testing", E2037= "Utilization Rate (per 100,000 patients)"),
SUMIFS(PSA!$D:$D,PSA!$A:$A,C2037,PSA!$G:$G,D2037),
IF(AND(A2037="Colorectal Cancer Screening", E2037="Utilization Rate (per 100,000 patients)"),
SUMIFS(COL!$D:$D,COL!$A:$A,C2037,COL!$G:$G, D2037),
IF(AND(A2037="Cervical Cancer Screening", E2037="Utilization Rate (per 100,000 patients)"),
SUMIFS(CERV!$D:$D,CERV!$A:$A,C2037,CERV!$G:$G,D2037),
IF(AND(A2037="Cancer Screening for CKD patients", E2037="Utilization Rate (per 100,000 patients)"),
SUMIFS(CANSCRN!$D:$D,CANSCRN!$A:$A,C2037,CANSCRN!$G:$G,D2037),
IF(AND(A2037="PSA Testing", E2037="Cost per service ($USD)"),
SUMIFS(PSA!$E:$E,PSA!$A:$A,C2037,PSA!$G:$G,D2037),
IF(AND(A2037="Colorectal Cancer Screening", E2037="Cost per service ($USD)"),
SUMIFS(COL!$E:$E,COL!$A:$A,C2037,COL!$G:$G,D2037),
IF(AND(A2037="Cervical Cancer Screening", E2037="Cost per service ($USD)"),
SUMIFS(CERV!$E:$E,CERV!$A:$A,C2037,CERV!$G:$G,D2037),
IF(AND(A2037="Cancer Screening for CKD patients", E2037="Cost per service ($USD)"),
SUMIFS(CANSCRN!$E:$E,CANSCRN!$A:$A,C2037,CANSCRN!$G:$G,D2037),
IF(AND(A2037="PSA Testing", E2037="Total Expenditure ($USD per 100,000 patients)"),
SUMIFS(PSA!$F:$F,PSA!$A:$A,C2037,PSA!$G:$G,D2037),
IF(AND(A2037="Colorectal Cancer Screening", E2037="Total Expenditure ($USD per 100,000 patients)"),
SUMIFS(COL!$F:$F,COL!$A:$A,C2037,COL!$G:$G,D2037),
IF(AND(A2037="Cervical Cancer Screening", E2037="Total Expenditure ($USD per 100,000 patients)"),
SUMIFS(CERV!$F:$F,CERV!$A:$A,C2037,CERV!$G:$G,D2037),
SUMIFS(CANSCRN!$F:$F,CANSCRN!$A:$A,C2037,CANSCRN!$G:$G,D2037))))))))))))</f>
        <v>38461.538461538461</v>
      </c>
    </row>
    <row r="2038" spans="1:6" x14ac:dyDescent="0.2">
      <c r="A2038" s="24" t="s">
        <v>107</v>
      </c>
      <c r="B2038" s="24" t="s">
        <v>101</v>
      </c>
      <c r="C2038" s="24" t="s">
        <v>62</v>
      </c>
      <c r="D2038" s="24">
        <v>2010</v>
      </c>
      <c r="E2038" s="24" t="s">
        <v>102</v>
      </c>
      <c r="F2038">
        <f>IF(AND(A2038="PSA Testing", E2038= "Utilization Rate (per 100,000 patients)"),
SUMIFS(PSA!$D:$D,PSA!$A:$A,C2038,PSA!$G:$G,D2038),
IF(AND(A2038="Colorectal Cancer Screening", E2038="Utilization Rate (per 100,000 patients)"),
SUMIFS(COL!$D:$D,COL!$A:$A,C2038,COL!$G:$G, D2038),
IF(AND(A2038="Cervical Cancer Screening", E2038="Utilization Rate (per 100,000 patients)"),
SUMIFS(CERV!$D:$D,CERV!$A:$A,C2038,CERV!$G:$G,D2038),
IF(AND(A2038="Cancer Screening for CKD patients", E2038="Utilization Rate (per 100,000 patients)"),
SUMIFS(CANSCRN!$D:$D,CANSCRN!$A:$A,C2038,CANSCRN!$G:$G,D2038),
IF(AND(A2038="PSA Testing", E2038="Cost per service ($USD)"),
SUMIFS(PSA!$E:$E,PSA!$A:$A,C2038,PSA!$G:$G,D2038),
IF(AND(A2038="Colorectal Cancer Screening", E2038="Cost per service ($USD)"),
SUMIFS(COL!$E:$E,COL!$A:$A,C2038,COL!$G:$G,D2038),
IF(AND(A2038="Cervical Cancer Screening", E2038="Cost per service ($USD)"),
SUMIFS(CERV!$E:$E,CERV!$A:$A,C2038,CERV!$G:$G,D2038),
IF(AND(A2038="Cancer Screening for CKD patients", E2038="Cost per service ($USD)"),
SUMIFS(CANSCRN!$E:$E,CANSCRN!$A:$A,C2038,CANSCRN!$G:$G,D2038),
IF(AND(A2038="PSA Testing", E2038="Total Expenditure ($USD per 100,000 patients)"),
SUMIFS(PSA!$F:$F,PSA!$A:$A,C2038,PSA!$G:$G,D2038),
IF(AND(A2038="Colorectal Cancer Screening", E2038="Total Expenditure ($USD per 100,000 patients)"),
SUMIFS(COL!$F:$F,COL!$A:$A,C2038,COL!$G:$G,D2038),
IF(AND(A2038="Cervical Cancer Screening", E2038="Total Expenditure ($USD per 100,000 patients)"),
SUMIFS(CERV!$F:$F,CERV!$A:$A,C2038,CERV!$G:$G,D2038),
SUMIFS(CANSCRN!$F:$F,CANSCRN!$A:$A,C2038,CANSCRN!$G:$G,D2038))))))))))))</f>
        <v>32885.906040268455</v>
      </c>
    </row>
    <row r="2039" spans="1:6" x14ac:dyDescent="0.2">
      <c r="A2039" s="24" t="s">
        <v>107</v>
      </c>
      <c r="B2039" s="24" t="s">
        <v>101</v>
      </c>
      <c r="C2039" s="24" t="s">
        <v>62</v>
      </c>
      <c r="D2039" s="24">
        <v>2011</v>
      </c>
      <c r="E2039" s="24" t="s">
        <v>102</v>
      </c>
      <c r="F2039">
        <f>IF(AND(A2039="PSA Testing", E2039= "Utilization Rate (per 100,000 patients)"),
SUMIFS(PSA!$D:$D,PSA!$A:$A,C2039,PSA!$G:$G,D2039),
IF(AND(A2039="Colorectal Cancer Screening", E2039="Utilization Rate (per 100,000 patients)"),
SUMIFS(COL!$D:$D,COL!$A:$A,C2039,COL!$G:$G, D2039),
IF(AND(A2039="Cervical Cancer Screening", E2039="Utilization Rate (per 100,000 patients)"),
SUMIFS(CERV!$D:$D,CERV!$A:$A,C2039,CERV!$G:$G,D2039),
IF(AND(A2039="Cancer Screening for CKD patients", E2039="Utilization Rate (per 100,000 patients)"),
SUMIFS(CANSCRN!$D:$D,CANSCRN!$A:$A,C2039,CANSCRN!$G:$G,D2039),
IF(AND(A2039="PSA Testing", E2039="Cost per service ($USD)"),
SUMIFS(PSA!$E:$E,PSA!$A:$A,C2039,PSA!$G:$G,D2039),
IF(AND(A2039="Colorectal Cancer Screening", E2039="Cost per service ($USD)"),
SUMIFS(COL!$E:$E,COL!$A:$A,C2039,COL!$G:$G,D2039),
IF(AND(A2039="Cervical Cancer Screening", E2039="Cost per service ($USD)"),
SUMIFS(CERV!$E:$E,CERV!$A:$A,C2039,CERV!$G:$G,D2039),
IF(AND(A2039="Cancer Screening for CKD patients", E2039="Cost per service ($USD)"),
SUMIFS(CANSCRN!$E:$E,CANSCRN!$A:$A,C2039,CANSCRN!$G:$G,D2039),
IF(AND(A2039="PSA Testing", E2039="Total Expenditure ($USD per 100,000 patients)"),
SUMIFS(PSA!$F:$F,PSA!$A:$A,C2039,PSA!$G:$G,D2039),
IF(AND(A2039="Colorectal Cancer Screening", E2039="Total Expenditure ($USD per 100,000 patients)"),
SUMIFS(COL!$F:$F,COL!$A:$A,C2039,COL!$G:$G,D2039),
IF(AND(A2039="Cervical Cancer Screening", E2039="Total Expenditure ($USD per 100,000 patients)"),
SUMIFS(CERV!$F:$F,CERV!$A:$A,C2039,CERV!$G:$G,D2039),
SUMIFS(CANSCRN!$F:$F,CANSCRN!$A:$A,C2039,CANSCRN!$G:$G,D2039))))))))))))</f>
        <v>29104.4776119403</v>
      </c>
    </row>
    <row r="2040" spans="1:6" x14ac:dyDescent="0.2">
      <c r="A2040" s="24" t="s">
        <v>107</v>
      </c>
      <c r="B2040" s="24" t="s">
        <v>101</v>
      </c>
      <c r="C2040" s="24" t="s">
        <v>62</v>
      </c>
      <c r="D2040" s="24">
        <v>2012</v>
      </c>
      <c r="E2040" s="24" t="s">
        <v>102</v>
      </c>
      <c r="F2040">
        <f>IF(AND(A2040="PSA Testing", E2040= "Utilization Rate (per 100,000 patients)"),
SUMIFS(PSA!$D:$D,PSA!$A:$A,C2040,PSA!$G:$G,D2040),
IF(AND(A2040="Colorectal Cancer Screening", E2040="Utilization Rate (per 100,000 patients)"),
SUMIFS(COL!$D:$D,COL!$A:$A,C2040,COL!$G:$G, D2040),
IF(AND(A2040="Cervical Cancer Screening", E2040="Utilization Rate (per 100,000 patients)"),
SUMIFS(CERV!$D:$D,CERV!$A:$A,C2040,CERV!$G:$G,D2040),
IF(AND(A2040="Cancer Screening for CKD patients", E2040="Utilization Rate (per 100,000 patients)"),
SUMIFS(CANSCRN!$D:$D,CANSCRN!$A:$A,C2040,CANSCRN!$G:$G,D2040),
IF(AND(A2040="PSA Testing", E2040="Cost per service ($USD)"),
SUMIFS(PSA!$E:$E,PSA!$A:$A,C2040,PSA!$G:$G,D2040),
IF(AND(A2040="Colorectal Cancer Screening", E2040="Cost per service ($USD)"),
SUMIFS(COL!$E:$E,COL!$A:$A,C2040,COL!$G:$G,D2040),
IF(AND(A2040="Cervical Cancer Screening", E2040="Cost per service ($USD)"),
SUMIFS(CERV!$E:$E,CERV!$A:$A,C2040,CERV!$G:$G,D2040),
IF(AND(A2040="Cancer Screening for CKD patients", E2040="Cost per service ($USD)"),
SUMIFS(CANSCRN!$E:$E,CANSCRN!$A:$A,C2040,CANSCRN!$G:$G,D2040),
IF(AND(A2040="PSA Testing", E2040="Total Expenditure ($USD per 100,000 patients)"),
SUMIFS(PSA!$F:$F,PSA!$A:$A,C2040,PSA!$G:$G,D2040),
IF(AND(A2040="Colorectal Cancer Screening", E2040="Total Expenditure ($USD per 100,000 patients)"),
SUMIFS(COL!$F:$F,COL!$A:$A,C2040,COL!$G:$G,D2040),
IF(AND(A2040="Cervical Cancer Screening", E2040="Total Expenditure ($USD per 100,000 patients)"),
SUMIFS(CERV!$F:$F,CERV!$A:$A,C2040,CERV!$G:$G,D2040),
SUMIFS(CANSCRN!$F:$F,CANSCRN!$A:$A,C2040,CANSCRN!$G:$G,D2040))))))))))))</f>
        <v>28767.123287671231</v>
      </c>
    </row>
    <row r="2041" spans="1:6" x14ac:dyDescent="0.2">
      <c r="A2041" s="24" t="s">
        <v>107</v>
      </c>
      <c r="B2041" s="24" t="s">
        <v>101</v>
      </c>
      <c r="C2041" s="24" t="s">
        <v>62</v>
      </c>
      <c r="D2041" s="24">
        <v>2013</v>
      </c>
      <c r="E2041" s="24" t="s">
        <v>102</v>
      </c>
      <c r="F2041">
        <f>IF(AND(A2041="PSA Testing", E2041= "Utilization Rate (per 100,000 patients)"),
SUMIFS(PSA!$D:$D,PSA!$A:$A,C2041,PSA!$G:$G,D2041),
IF(AND(A2041="Colorectal Cancer Screening", E2041="Utilization Rate (per 100,000 patients)"),
SUMIFS(COL!$D:$D,COL!$A:$A,C2041,COL!$G:$G, D2041),
IF(AND(A2041="Cervical Cancer Screening", E2041="Utilization Rate (per 100,000 patients)"),
SUMIFS(CERV!$D:$D,CERV!$A:$A,C2041,CERV!$G:$G,D2041),
IF(AND(A2041="Cancer Screening for CKD patients", E2041="Utilization Rate (per 100,000 patients)"),
SUMIFS(CANSCRN!$D:$D,CANSCRN!$A:$A,C2041,CANSCRN!$G:$G,D2041),
IF(AND(A2041="PSA Testing", E2041="Cost per service ($USD)"),
SUMIFS(PSA!$E:$E,PSA!$A:$A,C2041,PSA!$G:$G,D2041),
IF(AND(A2041="Colorectal Cancer Screening", E2041="Cost per service ($USD)"),
SUMIFS(COL!$E:$E,COL!$A:$A,C2041,COL!$G:$G,D2041),
IF(AND(A2041="Cervical Cancer Screening", E2041="Cost per service ($USD)"),
SUMIFS(CERV!$E:$E,CERV!$A:$A,C2041,CERV!$G:$G,D2041),
IF(AND(A2041="Cancer Screening for CKD patients", E2041="Cost per service ($USD)"),
SUMIFS(CANSCRN!$E:$E,CANSCRN!$A:$A,C2041,CANSCRN!$G:$G,D2041),
IF(AND(A2041="PSA Testing", E2041="Total Expenditure ($USD per 100,000 patients)"),
SUMIFS(PSA!$F:$F,PSA!$A:$A,C2041,PSA!$G:$G,D2041),
IF(AND(A2041="Colorectal Cancer Screening", E2041="Total Expenditure ($USD per 100,000 patients)"),
SUMIFS(COL!$F:$F,COL!$A:$A,C2041,COL!$G:$G,D2041),
IF(AND(A2041="Cervical Cancer Screening", E2041="Total Expenditure ($USD per 100,000 patients)"),
SUMIFS(CERV!$F:$F,CERV!$A:$A,C2041,CERV!$G:$G,D2041),
SUMIFS(CANSCRN!$F:$F,CANSCRN!$A:$A,C2041,CANSCRN!$G:$G,D2041))))))))))))</f>
        <v>31372.549019607843</v>
      </c>
    </row>
    <row r="2042" spans="1:6" x14ac:dyDescent="0.2">
      <c r="A2042" s="24" t="s">
        <v>107</v>
      </c>
      <c r="B2042" s="24" t="s">
        <v>101</v>
      </c>
      <c r="C2042" s="24" t="s">
        <v>62</v>
      </c>
      <c r="D2042" s="24">
        <v>2014</v>
      </c>
      <c r="E2042" s="24" t="s">
        <v>102</v>
      </c>
      <c r="F2042">
        <f>IF(AND(A2042="PSA Testing", E2042= "Utilization Rate (per 100,000 patients)"),
SUMIFS(PSA!$D:$D,PSA!$A:$A,C2042,PSA!$G:$G,D2042),
IF(AND(A2042="Colorectal Cancer Screening", E2042="Utilization Rate (per 100,000 patients)"),
SUMIFS(COL!$D:$D,COL!$A:$A,C2042,COL!$G:$G, D2042),
IF(AND(A2042="Cervical Cancer Screening", E2042="Utilization Rate (per 100,000 patients)"),
SUMIFS(CERV!$D:$D,CERV!$A:$A,C2042,CERV!$G:$G,D2042),
IF(AND(A2042="Cancer Screening for CKD patients", E2042="Utilization Rate (per 100,000 patients)"),
SUMIFS(CANSCRN!$D:$D,CANSCRN!$A:$A,C2042,CANSCRN!$G:$G,D2042),
IF(AND(A2042="PSA Testing", E2042="Cost per service ($USD)"),
SUMIFS(PSA!$E:$E,PSA!$A:$A,C2042,PSA!$G:$G,D2042),
IF(AND(A2042="Colorectal Cancer Screening", E2042="Cost per service ($USD)"),
SUMIFS(COL!$E:$E,COL!$A:$A,C2042,COL!$G:$G,D2042),
IF(AND(A2042="Cervical Cancer Screening", E2042="Cost per service ($USD)"),
SUMIFS(CERV!$E:$E,CERV!$A:$A,C2042,CERV!$G:$G,D2042),
IF(AND(A2042="Cancer Screening for CKD patients", E2042="Cost per service ($USD)"),
SUMIFS(CANSCRN!$E:$E,CANSCRN!$A:$A,C2042,CANSCRN!$G:$G,D2042),
IF(AND(A2042="PSA Testing", E2042="Total Expenditure ($USD per 100,000 patients)"),
SUMIFS(PSA!$F:$F,PSA!$A:$A,C2042,PSA!$G:$G,D2042),
IF(AND(A2042="Colorectal Cancer Screening", E2042="Total Expenditure ($USD per 100,000 patients)"),
SUMIFS(COL!$F:$F,COL!$A:$A,C2042,COL!$G:$G,D2042),
IF(AND(A2042="Cervical Cancer Screening", E2042="Total Expenditure ($USD per 100,000 patients)"),
SUMIFS(CERV!$F:$F,CERV!$A:$A,C2042,CERV!$G:$G,D2042),
SUMIFS(CANSCRN!$F:$F,CANSCRN!$A:$A,C2042,CANSCRN!$G:$G,D2042))))))))))))</f>
        <v>25925.925925925923</v>
      </c>
    </row>
    <row r="2043" spans="1:6" x14ac:dyDescent="0.2">
      <c r="A2043" s="24" t="s">
        <v>107</v>
      </c>
      <c r="B2043" s="24" t="s">
        <v>101</v>
      </c>
      <c r="C2043" s="24" t="s">
        <v>62</v>
      </c>
      <c r="D2043" s="24">
        <v>2015</v>
      </c>
      <c r="E2043" s="24" t="s">
        <v>102</v>
      </c>
      <c r="F2043">
        <f>IF(AND(A2043="PSA Testing", E2043= "Utilization Rate (per 100,000 patients)"),
SUMIFS(PSA!$D:$D,PSA!$A:$A,C2043,PSA!$G:$G,D2043),
IF(AND(A2043="Colorectal Cancer Screening", E2043="Utilization Rate (per 100,000 patients)"),
SUMIFS(COL!$D:$D,COL!$A:$A,C2043,COL!$G:$G, D2043),
IF(AND(A2043="Cervical Cancer Screening", E2043="Utilization Rate (per 100,000 patients)"),
SUMIFS(CERV!$D:$D,CERV!$A:$A,C2043,CERV!$G:$G,D2043),
IF(AND(A2043="Cancer Screening for CKD patients", E2043="Utilization Rate (per 100,000 patients)"),
SUMIFS(CANSCRN!$D:$D,CANSCRN!$A:$A,C2043,CANSCRN!$G:$G,D2043),
IF(AND(A2043="PSA Testing", E2043="Cost per service ($USD)"),
SUMIFS(PSA!$E:$E,PSA!$A:$A,C2043,PSA!$G:$G,D2043),
IF(AND(A2043="Colorectal Cancer Screening", E2043="Cost per service ($USD)"),
SUMIFS(COL!$E:$E,COL!$A:$A,C2043,COL!$G:$G,D2043),
IF(AND(A2043="Cervical Cancer Screening", E2043="Cost per service ($USD)"),
SUMIFS(CERV!$E:$E,CERV!$A:$A,C2043,CERV!$G:$G,D2043),
IF(AND(A2043="Cancer Screening for CKD patients", E2043="Cost per service ($USD)"),
SUMIFS(CANSCRN!$E:$E,CANSCRN!$A:$A,C2043,CANSCRN!$G:$G,D2043),
IF(AND(A2043="PSA Testing", E2043="Total Expenditure ($USD per 100,000 patients)"),
SUMIFS(PSA!$F:$F,PSA!$A:$A,C2043,PSA!$G:$G,D2043),
IF(AND(A2043="Colorectal Cancer Screening", E2043="Total Expenditure ($USD per 100,000 patients)"),
SUMIFS(COL!$F:$F,COL!$A:$A,C2043,COL!$G:$G,D2043),
IF(AND(A2043="Cervical Cancer Screening", E2043="Total Expenditure ($USD per 100,000 patients)"),
SUMIFS(CERV!$F:$F,CERV!$A:$A,C2043,CERV!$G:$G,D2043),
SUMIFS(CANSCRN!$F:$F,CANSCRN!$A:$A,C2043,CANSCRN!$G:$G,D2043))))))))))))</f>
        <v>25266.903914590748</v>
      </c>
    </row>
    <row r="2044" spans="1:6" x14ac:dyDescent="0.2">
      <c r="A2044" s="24" t="s">
        <v>107</v>
      </c>
      <c r="B2044" s="24" t="s">
        <v>101</v>
      </c>
      <c r="C2044" s="24" t="s">
        <v>62</v>
      </c>
      <c r="D2044" s="24">
        <v>2016</v>
      </c>
      <c r="E2044" s="24" t="s">
        <v>102</v>
      </c>
      <c r="F2044">
        <f>IF(AND(A2044="PSA Testing", E2044= "Utilization Rate (per 100,000 patients)"),
SUMIFS(PSA!$D:$D,PSA!$A:$A,C2044,PSA!$G:$G,D2044),
IF(AND(A2044="Colorectal Cancer Screening", E2044="Utilization Rate (per 100,000 patients)"),
SUMIFS(COL!$D:$D,COL!$A:$A,C2044,COL!$G:$G, D2044),
IF(AND(A2044="Cervical Cancer Screening", E2044="Utilization Rate (per 100,000 patients)"),
SUMIFS(CERV!$D:$D,CERV!$A:$A,C2044,CERV!$G:$G,D2044),
IF(AND(A2044="Cancer Screening for CKD patients", E2044="Utilization Rate (per 100,000 patients)"),
SUMIFS(CANSCRN!$D:$D,CANSCRN!$A:$A,C2044,CANSCRN!$G:$G,D2044),
IF(AND(A2044="PSA Testing", E2044="Cost per service ($USD)"),
SUMIFS(PSA!$E:$E,PSA!$A:$A,C2044,PSA!$G:$G,D2044),
IF(AND(A2044="Colorectal Cancer Screening", E2044="Cost per service ($USD)"),
SUMIFS(COL!$E:$E,COL!$A:$A,C2044,COL!$G:$G,D2044),
IF(AND(A2044="Cervical Cancer Screening", E2044="Cost per service ($USD)"),
SUMIFS(CERV!$E:$E,CERV!$A:$A,C2044,CERV!$G:$G,D2044),
IF(AND(A2044="Cancer Screening for CKD patients", E2044="Cost per service ($USD)"),
SUMIFS(CANSCRN!$E:$E,CANSCRN!$A:$A,C2044,CANSCRN!$G:$G,D2044),
IF(AND(A2044="PSA Testing", E2044="Total Expenditure ($USD per 100,000 patients)"),
SUMIFS(PSA!$F:$F,PSA!$A:$A,C2044,PSA!$G:$G,D2044),
IF(AND(A2044="Colorectal Cancer Screening", E2044="Total Expenditure ($USD per 100,000 patients)"),
SUMIFS(COL!$F:$F,COL!$A:$A,C2044,COL!$G:$G,D2044),
IF(AND(A2044="Cervical Cancer Screening", E2044="Total Expenditure ($USD per 100,000 patients)"),
SUMIFS(CERV!$F:$F,CERV!$A:$A,C2044,CERV!$G:$G,D2044),
SUMIFS(CANSCRN!$F:$F,CANSCRN!$A:$A,C2044,CANSCRN!$G:$G,D2044))))))))))))</f>
        <v>22580.645161290322</v>
      </c>
    </row>
    <row r="2045" spans="1:6" x14ac:dyDescent="0.2">
      <c r="A2045" s="24" t="s">
        <v>107</v>
      </c>
      <c r="B2045" s="24" t="s">
        <v>101</v>
      </c>
      <c r="C2045" s="24" t="s">
        <v>62</v>
      </c>
      <c r="D2045" s="24">
        <v>2017</v>
      </c>
      <c r="E2045" s="24" t="s">
        <v>102</v>
      </c>
      <c r="F2045">
        <f>IF(AND(A2045="PSA Testing", E2045= "Utilization Rate (per 100,000 patients)"),
SUMIFS(PSA!$D:$D,PSA!$A:$A,C2045,PSA!$G:$G,D2045),
IF(AND(A2045="Colorectal Cancer Screening", E2045="Utilization Rate (per 100,000 patients)"),
SUMIFS(COL!$D:$D,COL!$A:$A,C2045,COL!$G:$G, D2045),
IF(AND(A2045="Cervical Cancer Screening", E2045="Utilization Rate (per 100,000 patients)"),
SUMIFS(CERV!$D:$D,CERV!$A:$A,C2045,CERV!$G:$G,D2045),
IF(AND(A2045="Cancer Screening for CKD patients", E2045="Utilization Rate (per 100,000 patients)"),
SUMIFS(CANSCRN!$D:$D,CANSCRN!$A:$A,C2045,CANSCRN!$G:$G,D2045),
IF(AND(A2045="PSA Testing", E2045="Cost per service ($USD)"),
SUMIFS(PSA!$E:$E,PSA!$A:$A,C2045,PSA!$G:$G,D2045),
IF(AND(A2045="Colorectal Cancer Screening", E2045="Cost per service ($USD)"),
SUMIFS(COL!$E:$E,COL!$A:$A,C2045,COL!$G:$G,D2045),
IF(AND(A2045="Cervical Cancer Screening", E2045="Cost per service ($USD)"),
SUMIFS(CERV!$E:$E,CERV!$A:$A,C2045,CERV!$G:$G,D2045),
IF(AND(A2045="Cancer Screening for CKD patients", E2045="Cost per service ($USD)"),
SUMIFS(CANSCRN!$E:$E,CANSCRN!$A:$A,C2045,CANSCRN!$G:$G,D2045),
IF(AND(A2045="PSA Testing", E2045="Total Expenditure ($USD per 100,000 patients)"),
SUMIFS(PSA!$F:$F,PSA!$A:$A,C2045,PSA!$G:$G,D2045),
IF(AND(A2045="Colorectal Cancer Screening", E2045="Total Expenditure ($USD per 100,000 patients)"),
SUMIFS(COL!$F:$F,COL!$A:$A,C2045,COL!$G:$G,D2045),
IF(AND(A2045="Cervical Cancer Screening", E2045="Total Expenditure ($USD per 100,000 patients)"),
SUMIFS(CERV!$F:$F,CERV!$A:$A,C2045,CERV!$G:$G,D2045),
SUMIFS(CANSCRN!$F:$F,CANSCRN!$A:$A,C2045,CANSCRN!$G:$G,D2045))))))))))))</f>
        <v>28571.428571428569</v>
      </c>
    </row>
    <row r="2046" spans="1:6" x14ac:dyDescent="0.2">
      <c r="A2046" s="24" t="s">
        <v>107</v>
      </c>
      <c r="B2046" s="24" t="s">
        <v>101</v>
      </c>
      <c r="C2046" s="24" t="s">
        <v>62</v>
      </c>
      <c r="D2046" s="24">
        <v>2018</v>
      </c>
      <c r="E2046" s="24" t="s">
        <v>102</v>
      </c>
      <c r="F2046">
        <f>IF(AND(A2046="PSA Testing", E2046= "Utilization Rate (per 100,000 patients)"),
SUMIFS(PSA!$D:$D,PSA!$A:$A,C2046,PSA!$G:$G,D2046),
IF(AND(A2046="Colorectal Cancer Screening", E2046="Utilization Rate (per 100,000 patients)"),
SUMIFS(COL!$D:$D,COL!$A:$A,C2046,COL!$G:$G, D2046),
IF(AND(A2046="Cervical Cancer Screening", E2046="Utilization Rate (per 100,000 patients)"),
SUMIFS(CERV!$D:$D,CERV!$A:$A,C2046,CERV!$G:$G,D2046),
IF(AND(A2046="Cancer Screening for CKD patients", E2046="Utilization Rate (per 100,000 patients)"),
SUMIFS(CANSCRN!$D:$D,CANSCRN!$A:$A,C2046,CANSCRN!$G:$G,D2046),
IF(AND(A2046="PSA Testing", E2046="Cost per service ($USD)"),
SUMIFS(PSA!$E:$E,PSA!$A:$A,C2046,PSA!$G:$G,D2046),
IF(AND(A2046="Colorectal Cancer Screening", E2046="Cost per service ($USD)"),
SUMIFS(COL!$E:$E,COL!$A:$A,C2046,COL!$G:$G,D2046),
IF(AND(A2046="Cervical Cancer Screening", E2046="Cost per service ($USD)"),
SUMIFS(CERV!$E:$E,CERV!$A:$A,C2046,CERV!$G:$G,D2046),
IF(AND(A2046="Cancer Screening for CKD patients", E2046="Cost per service ($USD)"),
SUMIFS(CANSCRN!$E:$E,CANSCRN!$A:$A,C2046,CANSCRN!$G:$G,D2046),
IF(AND(A2046="PSA Testing", E2046="Total Expenditure ($USD per 100,000 patients)"),
SUMIFS(PSA!$F:$F,PSA!$A:$A,C2046,PSA!$G:$G,D2046),
IF(AND(A2046="Colorectal Cancer Screening", E2046="Total Expenditure ($USD per 100,000 patients)"),
SUMIFS(COL!$F:$F,COL!$A:$A,C2046,COL!$G:$G,D2046),
IF(AND(A2046="Cervical Cancer Screening", E2046="Total Expenditure ($USD per 100,000 patients)"),
SUMIFS(CERV!$F:$F,CERV!$A:$A,C2046,CERV!$G:$G,D2046),
SUMIFS(CANSCRN!$F:$F,CANSCRN!$A:$A,C2046,CANSCRN!$G:$G,D2046))))))))))))</f>
        <v>22314.049586776859</v>
      </c>
    </row>
    <row r="2047" spans="1:6" x14ac:dyDescent="0.2">
      <c r="A2047" s="24" t="s">
        <v>107</v>
      </c>
      <c r="B2047" s="24" t="s">
        <v>101</v>
      </c>
      <c r="C2047" s="24" t="s">
        <v>62</v>
      </c>
      <c r="D2047" s="24">
        <v>2019</v>
      </c>
      <c r="E2047" s="24" t="s">
        <v>102</v>
      </c>
      <c r="F2047">
        <f>IF(AND(A2047="PSA Testing", E2047= "Utilization Rate (per 100,000 patients)"),
SUMIFS(PSA!$D:$D,PSA!$A:$A,C2047,PSA!$G:$G,D2047),
IF(AND(A2047="Colorectal Cancer Screening", E2047="Utilization Rate (per 100,000 patients)"),
SUMIFS(COL!$D:$D,COL!$A:$A,C2047,COL!$G:$G, D2047),
IF(AND(A2047="Cervical Cancer Screening", E2047="Utilization Rate (per 100,000 patients)"),
SUMIFS(CERV!$D:$D,CERV!$A:$A,C2047,CERV!$G:$G,D2047),
IF(AND(A2047="Cancer Screening for CKD patients", E2047="Utilization Rate (per 100,000 patients)"),
SUMIFS(CANSCRN!$D:$D,CANSCRN!$A:$A,C2047,CANSCRN!$G:$G,D2047),
IF(AND(A2047="PSA Testing", E2047="Cost per service ($USD)"),
SUMIFS(PSA!$E:$E,PSA!$A:$A,C2047,PSA!$G:$G,D2047),
IF(AND(A2047="Colorectal Cancer Screening", E2047="Cost per service ($USD)"),
SUMIFS(COL!$E:$E,COL!$A:$A,C2047,COL!$G:$G,D2047),
IF(AND(A2047="Cervical Cancer Screening", E2047="Cost per service ($USD)"),
SUMIFS(CERV!$E:$E,CERV!$A:$A,C2047,CERV!$G:$G,D2047),
IF(AND(A2047="Cancer Screening for CKD patients", E2047="Cost per service ($USD)"),
SUMIFS(CANSCRN!$E:$E,CANSCRN!$A:$A,C2047,CANSCRN!$G:$G,D2047),
IF(AND(A2047="PSA Testing", E2047="Total Expenditure ($USD per 100,000 patients)"),
SUMIFS(PSA!$F:$F,PSA!$A:$A,C2047,PSA!$G:$G,D2047),
IF(AND(A2047="Colorectal Cancer Screening", E2047="Total Expenditure ($USD per 100,000 patients)"),
SUMIFS(COL!$F:$F,COL!$A:$A,C2047,COL!$G:$G,D2047),
IF(AND(A2047="Cervical Cancer Screening", E2047="Total Expenditure ($USD per 100,000 patients)"),
SUMIFS(CERV!$F:$F,CERV!$A:$A,C2047,CERV!$G:$G,D2047),
SUMIFS(CANSCRN!$F:$F,CANSCRN!$A:$A,C2047,CANSCRN!$G:$G,D2047))))))))))))</f>
        <v>26271.186440677968</v>
      </c>
    </row>
    <row r="2048" spans="1:6" x14ac:dyDescent="0.2">
      <c r="A2048" s="24" t="s">
        <v>107</v>
      </c>
      <c r="B2048" s="24" t="s">
        <v>101</v>
      </c>
      <c r="C2048" s="24" t="s">
        <v>63</v>
      </c>
      <c r="D2048" s="24">
        <v>2009</v>
      </c>
      <c r="E2048" s="24" t="s">
        <v>102</v>
      </c>
      <c r="F2048">
        <f>IF(AND(A2048="PSA Testing", E2048= "Utilization Rate (per 100,000 patients)"),
SUMIFS(PSA!$D:$D,PSA!$A:$A,C2048,PSA!$G:$G,D2048),
IF(AND(A2048="Colorectal Cancer Screening", E2048="Utilization Rate (per 100,000 patients)"),
SUMIFS(COL!$D:$D,COL!$A:$A,C2048,COL!$G:$G, D2048),
IF(AND(A2048="Cervical Cancer Screening", E2048="Utilization Rate (per 100,000 patients)"),
SUMIFS(CERV!$D:$D,CERV!$A:$A,C2048,CERV!$G:$G,D2048),
IF(AND(A2048="Cancer Screening for CKD patients", E2048="Utilization Rate (per 100,000 patients)"),
SUMIFS(CANSCRN!$D:$D,CANSCRN!$A:$A,C2048,CANSCRN!$G:$G,D2048),
IF(AND(A2048="PSA Testing", E2048="Cost per service ($USD)"),
SUMIFS(PSA!$E:$E,PSA!$A:$A,C2048,PSA!$G:$G,D2048),
IF(AND(A2048="Colorectal Cancer Screening", E2048="Cost per service ($USD)"),
SUMIFS(COL!$E:$E,COL!$A:$A,C2048,COL!$G:$G,D2048),
IF(AND(A2048="Cervical Cancer Screening", E2048="Cost per service ($USD)"),
SUMIFS(CERV!$E:$E,CERV!$A:$A,C2048,CERV!$G:$G,D2048),
IF(AND(A2048="Cancer Screening for CKD patients", E2048="Cost per service ($USD)"),
SUMIFS(CANSCRN!$E:$E,CANSCRN!$A:$A,C2048,CANSCRN!$G:$G,D2048),
IF(AND(A2048="PSA Testing", E2048="Total Expenditure ($USD per 100,000 patients)"),
SUMIFS(PSA!$F:$F,PSA!$A:$A,C2048,PSA!$G:$G,D2048),
IF(AND(A2048="Colorectal Cancer Screening", E2048="Total Expenditure ($USD per 100,000 patients)"),
SUMIFS(COL!$F:$F,COL!$A:$A,C2048,COL!$G:$G,D2048),
IF(AND(A2048="Cervical Cancer Screening", E2048="Total Expenditure ($USD per 100,000 patients)"),
SUMIFS(CERV!$F:$F,CERV!$A:$A,C2048,CERV!$G:$G,D2048),
SUMIFS(CANSCRN!$F:$F,CANSCRN!$A:$A,C2048,CANSCRN!$G:$G,D2048))))))))))))</f>
        <v>34210.526315789473</v>
      </c>
    </row>
    <row r="2049" spans="1:6" x14ac:dyDescent="0.2">
      <c r="A2049" s="24" t="s">
        <v>107</v>
      </c>
      <c r="B2049" s="24" t="s">
        <v>101</v>
      </c>
      <c r="C2049" s="24" t="s">
        <v>63</v>
      </c>
      <c r="D2049" s="24">
        <v>2010</v>
      </c>
      <c r="E2049" s="24" t="s">
        <v>102</v>
      </c>
      <c r="F2049">
        <f>IF(AND(A2049="PSA Testing", E2049= "Utilization Rate (per 100,000 patients)"),
SUMIFS(PSA!$D:$D,PSA!$A:$A,C2049,PSA!$G:$G,D2049),
IF(AND(A2049="Colorectal Cancer Screening", E2049="Utilization Rate (per 100,000 patients)"),
SUMIFS(COL!$D:$D,COL!$A:$A,C2049,COL!$G:$G, D2049),
IF(AND(A2049="Cervical Cancer Screening", E2049="Utilization Rate (per 100,000 patients)"),
SUMIFS(CERV!$D:$D,CERV!$A:$A,C2049,CERV!$G:$G,D2049),
IF(AND(A2049="Cancer Screening for CKD patients", E2049="Utilization Rate (per 100,000 patients)"),
SUMIFS(CANSCRN!$D:$D,CANSCRN!$A:$A,C2049,CANSCRN!$G:$G,D2049),
IF(AND(A2049="PSA Testing", E2049="Cost per service ($USD)"),
SUMIFS(PSA!$E:$E,PSA!$A:$A,C2049,PSA!$G:$G,D2049),
IF(AND(A2049="Colorectal Cancer Screening", E2049="Cost per service ($USD)"),
SUMIFS(COL!$E:$E,COL!$A:$A,C2049,COL!$G:$G,D2049),
IF(AND(A2049="Cervical Cancer Screening", E2049="Cost per service ($USD)"),
SUMIFS(CERV!$E:$E,CERV!$A:$A,C2049,CERV!$G:$G,D2049),
IF(AND(A2049="Cancer Screening for CKD patients", E2049="Cost per service ($USD)"),
SUMIFS(CANSCRN!$E:$E,CANSCRN!$A:$A,C2049,CANSCRN!$G:$G,D2049),
IF(AND(A2049="PSA Testing", E2049="Total Expenditure ($USD per 100,000 patients)"),
SUMIFS(PSA!$F:$F,PSA!$A:$A,C2049,PSA!$G:$G,D2049),
IF(AND(A2049="Colorectal Cancer Screening", E2049="Total Expenditure ($USD per 100,000 patients)"),
SUMIFS(COL!$F:$F,COL!$A:$A,C2049,COL!$G:$G,D2049),
IF(AND(A2049="Cervical Cancer Screening", E2049="Total Expenditure ($USD per 100,000 patients)"),
SUMIFS(CERV!$F:$F,CERV!$A:$A,C2049,CERV!$G:$G,D2049),
SUMIFS(CANSCRN!$F:$F,CANSCRN!$A:$A,C2049,CANSCRN!$G:$G,D2049))))))))))))</f>
        <v>32727.272727272728</v>
      </c>
    </row>
    <row r="2050" spans="1:6" x14ac:dyDescent="0.2">
      <c r="A2050" s="24" t="s">
        <v>107</v>
      </c>
      <c r="B2050" s="24" t="s">
        <v>101</v>
      </c>
      <c r="C2050" s="24" t="s">
        <v>63</v>
      </c>
      <c r="D2050" s="24">
        <v>2011</v>
      </c>
      <c r="E2050" s="24" t="s">
        <v>102</v>
      </c>
      <c r="F2050">
        <f>IF(AND(A2050="PSA Testing", E2050= "Utilization Rate (per 100,000 patients)"),
SUMIFS(PSA!$D:$D,PSA!$A:$A,C2050,PSA!$G:$G,D2050),
IF(AND(A2050="Colorectal Cancer Screening", E2050="Utilization Rate (per 100,000 patients)"),
SUMIFS(COL!$D:$D,COL!$A:$A,C2050,COL!$G:$G, D2050),
IF(AND(A2050="Cervical Cancer Screening", E2050="Utilization Rate (per 100,000 patients)"),
SUMIFS(CERV!$D:$D,CERV!$A:$A,C2050,CERV!$G:$G,D2050),
IF(AND(A2050="Cancer Screening for CKD patients", E2050="Utilization Rate (per 100,000 patients)"),
SUMIFS(CANSCRN!$D:$D,CANSCRN!$A:$A,C2050,CANSCRN!$G:$G,D2050),
IF(AND(A2050="PSA Testing", E2050="Cost per service ($USD)"),
SUMIFS(PSA!$E:$E,PSA!$A:$A,C2050,PSA!$G:$G,D2050),
IF(AND(A2050="Colorectal Cancer Screening", E2050="Cost per service ($USD)"),
SUMIFS(COL!$E:$E,COL!$A:$A,C2050,COL!$G:$G,D2050),
IF(AND(A2050="Cervical Cancer Screening", E2050="Cost per service ($USD)"),
SUMIFS(CERV!$E:$E,CERV!$A:$A,C2050,CERV!$G:$G,D2050),
IF(AND(A2050="Cancer Screening for CKD patients", E2050="Cost per service ($USD)"),
SUMIFS(CANSCRN!$E:$E,CANSCRN!$A:$A,C2050,CANSCRN!$G:$G,D2050),
IF(AND(A2050="PSA Testing", E2050="Total Expenditure ($USD per 100,000 patients)"),
SUMIFS(PSA!$F:$F,PSA!$A:$A,C2050,PSA!$G:$G,D2050),
IF(AND(A2050="Colorectal Cancer Screening", E2050="Total Expenditure ($USD per 100,000 patients)"),
SUMIFS(COL!$F:$F,COL!$A:$A,C2050,COL!$G:$G,D2050),
IF(AND(A2050="Cervical Cancer Screening", E2050="Total Expenditure ($USD per 100,000 patients)"),
SUMIFS(CERV!$F:$F,CERV!$A:$A,C2050,CERV!$G:$G,D2050),
SUMIFS(CANSCRN!$F:$F,CANSCRN!$A:$A,C2050,CANSCRN!$G:$G,D2050))))))))))))</f>
        <v>32679.738562091505</v>
      </c>
    </row>
    <row r="2051" spans="1:6" x14ac:dyDescent="0.2">
      <c r="A2051" s="24" t="s">
        <v>107</v>
      </c>
      <c r="B2051" s="24" t="s">
        <v>101</v>
      </c>
      <c r="C2051" s="24" t="s">
        <v>63</v>
      </c>
      <c r="D2051" s="24">
        <v>2012</v>
      </c>
      <c r="E2051" s="24" t="s">
        <v>102</v>
      </c>
      <c r="F2051">
        <f>IF(AND(A2051="PSA Testing", E2051= "Utilization Rate (per 100,000 patients)"),
SUMIFS(PSA!$D:$D,PSA!$A:$A,C2051,PSA!$G:$G,D2051),
IF(AND(A2051="Colorectal Cancer Screening", E2051="Utilization Rate (per 100,000 patients)"),
SUMIFS(COL!$D:$D,COL!$A:$A,C2051,COL!$G:$G, D2051),
IF(AND(A2051="Cervical Cancer Screening", E2051="Utilization Rate (per 100,000 patients)"),
SUMIFS(CERV!$D:$D,CERV!$A:$A,C2051,CERV!$G:$G,D2051),
IF(AND(A2051="Cancer Screening for CKD patients", E2051="Utilization Rate (per 100,000 patients)"),
SUMIFS(CANSCRN!$D:$D,CANSCRN!$A:$A,C2051,CANSCRN!$G:$G,D2051),
IF(AND(A2051="PSA Testing", E2051="Cost per service ($USD)"),
SUMIFS(PSA!$E:$E,PSA!$A:$A,C2051,PSA!$G:$G,D2051),
IF(AND(A2051="Colorectal Cancer Screening", E2051="Cost per service ($USD)"),
SUMIFS(COL!$E:$E,COL!$A:$A,C2051,COL!$G:$G,D2051),
IF(AND(A2051="Cervical Cancer Screening", E2051="Cost per service ($USD)"),
SUMIFS(CERV!$E:$E,CERV!$A:$A,C2051,CERV!$G:$G,D2051),
IF(AND(A2051="Cancer Screening for CKD patients", E2051="Cost per service ($USD)"),
SUMIFS(CANSCRN!$E:$E,CANSCRN!$A:$A,C2051,CANSCRN!$G:$G,D2051),
IF(AND(A2051="PSA Testing", E2051="Total Expenditure ($USD per 100,000 patients)"),
SUMIFS(PSA!$F:$F,PSA!$A:$A,C2051,PSA!$G:$G,D2051),
IF(AND(A2051="Colorectal Cancer Screening", E2051="Total Expenditure ($USD per 100,000 patients)"),
SUMIFS(COL!$F:$F,COL!$A:$A,C2051,COL!$G:$G,D2051),
IF(AND(A2051="Cervical Cancer Screening", E2051="Total Expenditure ($USD per 100,000 patients)"),
SUMIFS(CERV!$F:$F,CERV!$A:$A,C2051,CERV!$G:$G,D2051),
SUMIFS(CANSCRN!$F:$F,CANSCRN!$A:$A,C2051,CANSCRN!$G:$G,D2051))))))))))))</f>
        <v>36879.43262411347</v>
      </c>
    </row>
    <row r="2052" spans="1:6" x14ac:dyDescent="0.2">
      <c r="A2052" s="24" t="s">
        <v>107</v>
      </c>
      <c r="B2052" s="24" t="s">
        <v>101</v>
      </c>
      <c r="C2052" s="24" t="s">
        <v>63</v>
      </c>
      <c r="D2052" s="24">
        <v>2013</v>
      </c>
      <c r="E2052" s="24" t="s">
        <v>102</v>
      </c>
      <c r="F2052">
        <f>IF(AND(A2052="PSA Testing", E2052= "Utilization Rate (per 100,000 patients)"),
SUMIFS(PSA!$D:$D,PSA!$A:$A,C2052,PSA!$G:$G,D2052),
IF(AND(A2052="Colorectal Cancer Screening", E2052="Utilization Rate (per 100,000 patients)"),
SUMIFS(COL!$D:$D,COL!$A:$A,C2052,COL!$G:$G, D2052),
IF(AND(A2052="Cervical Cancer Screening", E2052="Utilization Rate (per 100,000 patients)"),
SUMIFS(CERV!$D:$D,CERV!$A:$A,C2052,CERV!$G:$G,D2052),
IF(AND(A2052="Cancer Screening for CKD patients", E2052="Utilization Rate (per 100,000 patients)"),
SUMIFS(CANSCRN!$D:$D,CANSCRN!$A:$A,C2052,CANSCRN!$G:$G,D2052),
IF(AND(A2052="PSA Testing", E2052="Cost per service ($USD)"),
SUMIFS(PSA!$E:$E,PSA!$A:$A,C2052,PSA!$G:$G,D2052),
IF(AND(A2052="Colorectal Cancer Screening", E2052="Cost per service ($USD)"),
SUMIFS(COL!$E:$E,COL!$A:$A,C2052,COL!$G:$G,D2052),
IF(AND(A2052="Cervical Cancer Screening", E2052="Cost per service ($USD)"),
SUMIFS(CERV!$E:$E,CERV!$A:$A,C2052,CERV!$G:$G,D2052),
IF(AND(A2052="Cancer Screening for CKD patients", E2052="Cost per service ($USD)"),
SUMIFS(CANSCRN!$E:$E,CANSCRN!$A:$A,C2052,CANSCRN!$G:$G,D2052),
IF(AND(A2052="PSA Testing", E2052="Total Expenditure ($USD per 100,000 patients)"),
SUMIFS(PSA!$F:$F,PSA!$A:$A,C2052,PSA!$G:$G,D2052),
IF(AND(A2052="Colorectal Cancer Screening", E2052="Total Expenditure ($USD per 100,000 patients)"),
SUMIFS(COL!$F:$F,COL!$A:$A,C2052,COL!$G:$G,D2052),
IF(AND(A2052="Cervical Cancer Screening", E2052="Total Expenditure ($USD per 100,000 patients)"),
SUMIFS(CERV!$F:$F,CERV!$A:$A,C2052,CERV!$G:$G,D2052),
SUMIFS(CANSCRN!$F:$F,CANSCRN!$A:$A,C2052,CANSCRN!$G:$G,D2052))))))))))))</f>
        <v>37662.337662337661</v>
      </c>
    </row>
    <row r="2053" spans="1:6" x14ac:dyDescent="0.2">
      <c r="A2053" s="24" t="s">
        <v>107</v>
      </c>
      <c r="B2053" s="24" t="s">
        <v>101</v>
      </c>
      <c r="C2053" s="24" t="s">
        <v>63</v>
      </c>
      <c r="D2053" s="24">
        <v>2014</v>
      </c>
      <c r="E2053" s="24" t="s">
        <v>102</v>
      </c>
      <c r="F2053">
        <f>IF(AND(A2053="PSA Testing", E2053= "Utilization Rate (per 100,000 patients)"),
SUMIFS(PSA!$D:$D,PSA!$A:$A,C2053,PSA!$G:$G,D2053),
IF(AND(A2053="Colorectal Cancer Screening", E2053="Utilization Rate (per 100,000 patients)"),
SUMIFS(COL!$D:$D,COL!$A:$A,C2053,COL!$G:$G, D2053),
IF(AND(A2053="Cervical Cancer Screening", E2053="Utilization Rate (per 100,000 patients)"),
SUMIFS(CERV!$D:$D,CERV!$A:$A,C2053,CERV!$G:$G,D2053),
IF(AND(A2053="Cancer Screening for CKD patients", E2053="Utilization Rate (per 100,000 patients)"),
SUMIFS(CANSCRN!$D:$D,CANSCRN!$A:$A,C2053,CANSCRN!$G:$G,D2053),
IF(AND(A2053="PSA Testing", E2053="Cost per service ($USD)"),
SUMIFS(PSA!$E:$E,PSA!$A:$A,C2053,PSA!$G:$G,D2053),
IF(AND(A2053="Colorectal Cancer Screening", E2053="Cost per service ($USD)"),
SUMIFS(COL!$E:$E,COL!$A:$A,C2053,COL!$G:$G,D2053),
IF(AND(A2053="Cervical Cancer Screening", E2053="Cost per service ($USD)"),
SUMIFS(CERV!$E:$E,CERV!$A:$A,C2053,CERV!$G:$G,D2053),
IF(AND(A2053="Cancer Screening for CKD patients", E2053="Cost per service ($USD)"),
SUMIFS(CANSCRN!$E:$E,CANSCRN!$A:$A,C2053,CANSCRN!$G:$G,D2053),
IF(AND(A2053="PSA Testing", E2053="Total Expenditure ($USD per 100,000 patients)"),
SUMIFS(PSA!$F:$F,PSA!$A:$A,C2053,PSA!$G:$G,D2053),
IF(AND(A2053="Colorectal Cancer Screening", E2053="Total Expenditure ($USD per 100,000 patients)"),
SUMIFS(COL!$F:$F,COL!$A:$A,C2053,COL!$G:$G,D2053),
IF(AND(A2053="Cervical Cancer Screening", E2053="Total Expenditure ($USD per 100,000 patients)"),
SUMIFS(CERV!$F:$F,CERV!$A:$A,C2053,CERV!$G:$G,D2053),
SUMIFS(CANSCRN!$F:$F,CANSCRN!$A:$A,C2053,CANSCRN!$G:$G,D2053))))))))))))</f>
        <v>20567.37588652482</v>
      </c>
    </row>
    <row r="2054" spans="1:6" x14ac:dyDescent="0.2">
      <c r="A2054" s="24" t="s">
        <v>107</v>
      </c>
      <c r="B2054" s="24" t="s">
        <v>101</v>
      </c>
      <c r="C2054" s="24" t="s">
        <v>63</v>
      </c>
      <c r="D2054" s="24">
        <v>2015</v>
      </c>
      <c r="E2054" s="24" t="s">
        <v>102</v>
      </c>
      <c r="F2054">
        <f>IF(AND(A2054="PSA Testing", E2054= "Utilization Rate (per 100,000 patients)"),
SUMIFS(PSA!$D:$D,PSA!$A:$A,C2054,PSA!$G:$G,D2054),
IF(AND(A2054="Colorectal Cancer Screening", E2054="Utilization Rate (per 100,000 patients)"),
SUMIFS(COL!$D:$D,COL!$A:$A,C2054,COL!$G:$G, D2054),
IF(AND(A2054="Cervical Cancer Screening", E2054="Utilization Rate (per 100,000 patients)"),
SUMIFS(CERV!$D:$D,CERV!$A:$A,C2054,CERV!$G:$G,D2054),
IF(AND(A2054="Cancer Screening for CKD patients", E2054="Utilization Rate (per 100,000 patients)"),
SUMIFS(CANSCRN!$D:$D,CANSCRN!$A:$A,C2054,CANSCRN!$G:$G,D2054),
IF(AND(A2054="PSA Testing", E2054="Cost per service ($USD)"),
SUMIFS(PSA!$E:$E,PSA!$A:$A,C2054,PSA!$G:$G,D2054),
IF(AND(A2054="Colorectal Cancer Screening", E2054="Cost per service ($USD)"),
SUMIFS(COL!$E:$E,COL!$A:$A,C2054,COL!$G:$G,D2054),
IF(AND(A2054="Cervical Cancer Screening", E2054="Cost per service ($USD)"),
SUMIFS(CERV!$E:$E,CERV!$A:$A,C2054,CERV!$G:$G,D2054),
IF(AND(A2054="Cancer Screening for CKD patients", E2054="Cost per service ($USD)"),
SUMIFS(CANSCRN!$E:$E,CANSCRN!$A:$A,C2054,CANSCRN!$G:$G,D2054),
IF(AND(A2054="PSA Testing", E2054="Total Expenditure ($USD per 100,000 patients)"),
SUMIFS(PSA!$F:$F,PSA!$A:$A,C2054,PSA!$G:$G,D2054),
IF(AND(A2054="Colorectal Cancer Screening", E2054="Total Expenditure ($USD per 100,000 patients)"),
SUMIFS(COL!$F:$F,COL!$A:$A,C2054,COL!$G:$G,D2054),
IF(AND(A2054="Cervical Cancer Screening", E2054="Total Expenditure ($USD per 100,000 patients)"),
SUMIFS(CERV!$F:$F,CERV!$A:$A,C2054,CERV!$G:$G,D2054),
SUMIFS(CANSCRN!$F:$F,CANSCRN!$A:$A,C2054,CANSCRN!$G:$G,D2054))))))))))))</f>
        <v>29523.809523809523</v>
      </c>
    </row>
    <row r="2055" spans="1:6" x14ac:dyDescent="0.2">
      <c r="A2055" s="24" t="s">
        <v>107</v>
      </c>
      <c r="B2055" s="24" t="s">
        <v>101</v>
      </c>
      <c r="C2055" s="24" t="s">
        <v>63</v>
      </c>
      <c r="D2055" s="24">
        <v>2016</v>
      </c>
      <c r="E2055" s="24" t="s">
        <v>102</v>
      </c>
      <c r="F2055">
        <f>IF(AND(A2055="PSA Testing", E2055= "Utilization Rate (per 100,000 patients)"),
SUMIFS(PSA!$D:$D,PSA!$A:$A,C2055,PSA!$G:$G,D2055),
IF(AND(A2055="Colorectal Cancer Screening", E2055="Utilization Rate (per 100,000 patients)"),
SUMIFS(COL!$D:$D,COL!$A:$A,C2055,COL!$G:$G, D2055),
IF(AND(A2055="Cervical Cancer Screening", E2055="Utilization Rate (per 100,000 patients)"),
SUMIFS(CERV!$D:$D,CERV!$A:$A,C2055,CERV!$G:$G,D2055),
IF(AND(A2055="Cancer Screening for CKD patients", E2055="Utilization Rate (per 100,000 patients)"),
SUMIFS(CANSCRN!$D:$D,CANSCRN!$A:$A,C2055,CANSCRN!$G:$G,D2055),
IF(AND(A2055="PSA Testing", E2055="Cost per service ($USD)"),
SUMIFS(PSA!$E:$E,PSA!$A:$A,C2055,PSA!$G:$G,D2055),
IF(AND(A2055="Colorectal Cancer Screening", E2055="Cost per service ($USD)"),
SUMIFS(COL!$E:$E,COL!$A:$A,C2055,COL!$G:$G,D2055),
IF(AND(A2055="Cervical Cancer Screening", E2055="Cost per service ($USD)"),
SUMIFS(CERV!$E:$E,CERV!$A:$A,C2055,CERV!$G:$G,D2055),
IF(AND(A2055="Cancer Screening for CKD patients", E2055="Cost per service ($USD)"),
SUMIFS(CANSCRN!$E:$E,CANSCRN!$A:$A,C2055,CANSCRN!$G:$G,D2055),
IF(AND(A2055="PSA Testing", E2055="Total Expenditure ($USD per 100,000 patients)"),
SUMIFS(PSA!$F:$F,PSA!$A:$A,C2055,PSA!$G:$G,D2055),
IF(AND(A2055="Colorectal Cancer Screening", E2055="Total Expenditure ($USD per 100,000 patients)"),
SUMIFS(COL!$F:$F,COL!$A:$A,C2055,COL!$G:$G,D2055),
IF(AND(A2055="Cervical Cancer Screening", E2055="Total Expenditure ($USD per 100,000 patients)"),
SUMIFS(CERV!$F:$F,CERV!$A:$A,C2055,CERV!$G:$G,D2055),
SUMIFS(CANSCRN!$F:$F,CANSCRN!$A:$A,C2055,CANSCRN!$G:$G,D2055))))))))))))</f>
        <v>28676.470588235294</v>
      </c>
    </row>
    <row r="2056" spans="1:6" x14ac:dyDescent="0.2">
      <c r="A2056" s="24" t="s">
        <v>107</v>
      </c>
      <c r="B2056" s="24" t="s">
        <v>101</v>
      </c>
      <c r="C2056" s="24" t="s">
        <v>63</v>
      </c>
      <c r="D2056" s="24">
        <v>2017</v>
      </c>
      <c r="E2056" s="24" t="s">
        <v>102</v>
      </c>
      <c r="F2056">
        <f>IF(AND(A2056="PSA Testing", E2056= "Utilization Rate (per 100,000 patients)"),
SUMIFS(PSA!$D:$D,PSA!$A:$A,C2056,PSA!$G:$G,D2056),
IF(AND(A2056="Colorectal Cancer Screening", E2056="Utilization Rate (per 100,000 patients)"),
SUMIFS(COL!$D:$D,COL!$A:$A,C2056,COL!$G:$G, D2056),
IF(AND(A2056="Cervical Cancer Screening", E2056="Utilization Rate (per 100,000 patients)"),
SUMIFS(CERV!$D:$D,CERV!$A:$A,C2056,CERV!$G:$G,D2056),
IF(AND(A2056="Cancer Screening for CKD patients", E2056="Utilization Rate (per 100,000 patients)"),
SUMIFS(CANSCRN!$D:$D,CANSCRN!$A:$A,C2056,CANSCRN!$G:$G,D2056),
IF(AND(A2056="PSA Testing", E2056="Cost per service ($USD)"),
SUMIFS(PSA!$E:$E,PSA!$A:$A,C2056,PSA!$G:$G,D2056),
IF(AND(A2056="Colorectal Cancer Screening", E2056="Cost per service ($USD)"),
SUMIFS(COL!$E:$E,COL!$A:$A,C2056,COL!$G:$G,D2056),
IF(AND(A2056="Cervical Cancer Screening", E2056="Cost per service ($USD)"),
SUMIFS(CERV!$E:$E,CERV!$A:$A,C2056,CERV!$G:$G,D2056),
IF(AND(A2056="Cancer Screening for CKD patients", E2056="Cost per service ($USD)"),
SUMIFS(CANSCRN!$E:$E,CANSCRN!$A:$A,C2056,CANSCRN!$G:$G,D2056),
IF(AND(A2056="PSA Testing", E2056="Total Expenditure ($USD per 100,000 patients)"),
SUMIFS(PSA!$F:$F,PSA!$A:$A,C2056,PSA!$G:$G,D2056),
IF(AND(A2056="Colorectal Cancer Screening", E2056="Total Expenditure ($USD per 100,000 patients)"),
SUMIFS(COL!$F:$F,COL!$A:$A,C2056,COL!$G:$G,D2056),
IF(AND(A2056="Cervical Cancer Screening", E2056="Total Expenditure ($USD per 100,000 patients)"),
SUMIFS(CERV!$F:$F,CERV!$A:$A,C2056,CERV!$G:$G,D2056),
SUMIFS(CANSCRN!$F:$F,CANSCRN!$A:$A,C2056,CANSCRN!$G:$G,D2056))))))))))))</f>
        <v>28571.428571428569</v>
      </c>
    </row>
    <row r="2057" spans="1:6" x14ac:dyDescent="0.2">
      <c r="A2057" s="24" t="s">
        <v>107</v>
      </c>
      <c r="B2057" s="24" t="s">
        <v>101</v>
      </c>
      <c r="C2057" s="24" t="s">
        <v>63</v>
      </c>
      <c r="D2057" s="24">
        <v>2018</v>
      </c>
      <c r="E2057" s="24" t="s">
        <v>102</v>
      </c>
      <c r="F2057">
        <f>IF(AND(A2057="PSA Testing", E2057= "Utilization Rate (per 100,000 patients)"),
SUMIFS(PSA!$D:$D,PSA!$A:$A,C2057,PSA!$G:$G,D2057),
IF(AND(A2057="Colorectal Cancer Screening", E2057="Utilization Rate (per 100,000 patients)"),
SUMIFS(COL!$D:$D,COL!$A:$A,C2057,COL!$G:$G, D2057),
IF(AND(A2057="Cervical Cancer Screening", E2057="Utilization Rate (per 100,000 patients)"),
SUMIFS(CERV!$D:$D,CERV!$A:$A,C2057,CERV!$G:$G,D2057),
IF(AND(A2057="Cancer Screening for CKD patients", E2057="Utilization Rate (per 100,000 patients)"),
SUMIFS(CANSCRN!$D:$D,CANSCRN!$A:$A,C2057,CANSCRN!$G:$G,D2057),
IF(AND(A2057="PSA Testing", E2057="Cost per service ($USD)"),
SUMIFS(PSA!$E:$E,PSA!$A:$A,C2057,PSA!$G:$G,D2057),
IF(AND(A2057="Colorectal Cancer Screening", E2057="Cost per service ($USD)"),
SUMIFS(COL!$E:$E,COL!$A:$A,C2057,COL!$G:$G,D2057),
IF(AND(A2057="Cervical Cancer Screening", E2057="Cost per service ($USD)"),
SUMIFS(CERV!$E:$E,CERV!$A:$A,C2057,CERV!$G:$G,D2057),
IF(AND(A2057="Cancer Screening for CKD patients", E2057="Cost per service ($USD)"),
SUMIFS(CANSCRN!$E:$E,CANSCRN!$A:$A,C2057,CANSCRN!$G:$G,D2057),
IF(AND(A2057="PSA Testing", E2057="Total Expenditure ($USD per 100,000 patients)"),
SUMIFS(PSA!$F:$F,PSA!$A:$A,C2057,PSA!$G:$G,D2057),
IF(AND(A2057="Colorectal Cancer Screening", E2057="Total Expenditure ($USD per 100,000 patients)"),
SUMIFS(COL!$F:$F,COL!$A:$A,C2057,COL!$G:$G,D2057),
IF(AND(A2057="Cervical Cancer Screening", E2057="Total Expenditure ($USD per 100,000 patients)"),
SUMIFS(CERV!$F:$F,CERV!$A:$A,C2057,CERV!$G:$G,D2057),
SUMIFS(CANSCRN!$F:$F,CANSCRN!$A:$A,C2057,CANSCRN!$G:$G,D2057))))))))))))</f>
        <v>31060.60606060606</v>
      </c>
    </row>
    <row r="2058" spans="1:6" x14ac:dyDescent="0.2">
      <c r="A2058" s="24" t="s">
        <v>107</v>
      </c>
      <c r="B2058" s="24" t="s">
        <v>101</v>
      </c>
      <c r="C2058" s="24" t="s">
        <v>63</v>
      </c>
      <c r="D2058" s="24">
        <v>2019</v>
      </c>
      <c r="E2058" s="24" t="s">
        <v>102</v>
      </c>
      <c r="F2058">
        <f>IF(AND(A2058="PSA Testing", E2058= "Utilization Rate (per 100,000 patients)"),
SUMIFS(PSA!$D:$D,PSA!$A:$A,C2058,PSA!$G:$G,D2058),
IF(AND(A2058="Colorectal Cancer Screening", E2058="Utilization Rate (per 100,000 patients)"),
SUMIFS(COL!$D:$D,COL!$A:$A,C2058,COL!$G:$G, D2058),
IF(AND(A2058="Cervical Cancer Screening", E2058="Utilization Rate (per 100,000 patients)"),
SUMIFS(CERV!$D:$D,CERV!$A:$A,C2058,CERV!$G:$G,D2058),
IF(AND(A2058="Cancer Screening for CKD patients", E2058="Utilization Rate (per 100,000 patients)"),
SUMIFS(CANSCRN!$D:$D,CANSCRN!$A:$A,C2058,CANSCRN!$G:$G,D2058),
IF(AND(A2058="PSA Testing", E2058="Cost per service ($USD)"),
SUMIFS(PSA!$E:$E,PSA!$A:$A,C2058,PSA!$G:$G,D2058),
IF(AND(A2058="Colorectal Cancer Screening", E2058="Cost per service ($USD)"),
SUMIFS(COL!$E:$E,COL!$A:$A,C2058,COL!$G:$G,D2058),
IF(AND(A2058="Cervical Cancer Screening", E2058="Cost per service ($USD)"),
SUMIFS(CERV!$E:$E,CERV!$A:$A,C2058,CERV!$G:$G,D2058),
IF(AND(A2058="Cancer Screening for CKD patients", E2058="Cost per service ($USD)"),
SUMIFS(CANSCRN!$E:$E,CANSCRN!$A:$A,C2058,CANSCRN!$G:$G,D2058),
IF(AND(A2058="PSA Testing", E2058="Total Expenditure ($USD per 100,000 patients)"),
SUMIFS(PSA!$F:$F,PSA!$A:$A,C2058,PSA!$G:$G,D2058),
IF(AND(A2058="Colorectal Cancer Screening", E2058="Total Expenditure ($USD per 100,000 patients)"),
SUMIFS(COL!$F:$F,COL!$A:$A,C2058,COL!$G:$G,D2058),
IF(AND(A2058="Cervical Cancer Screening", E2058="Total Expenditure ($USD per 100,000 patients)"),
SUMIFS(CERV!$F:$F,CERV!$A:$A,C2058,CERV!$G:$G,D2058),
SUMIFS(CANSCRN!$F:$F,CANSCRN!$A:$A,C2058,CANSCRN!$G:$G,D2058))))))))))))</f>
        <v>28906.25</v>
      </c>
    </row>
    <row r="2059" spans="1:6" x14ac:dyDescent="0.2">
      <c r="A2059" s="24" t="s">
        <v>107</v>
      </c>
      <c r="B2059" s="24" t="s">
        <v>101</v>
      </c>
      <c r="C2059" s="24" t="s">
        <v>64</v>
      </c>
      <c r="D2059" s="24">
        <v>2009</v>
      </c>
      <c r="E2059" s="24" t="s">
        <v>102</v>
      </c>
      <c r="F2059">
        <f>IF(AND(A2059="PSA Testing", E2059= "Utilization Rate (per 100,000 patients)"),
SUMIFS(PSA!$D:$D,PSA!$A:$A,C2059,PSA!$G:$G,D2059),
IF(AND(A2059="Colorectal Cancer Screening", E2059="Utilization Rate (per 100,000 patients)"),
SUMIFS(COL!$D:$D,COL!$A:$A,C2059,COL!$G:$G, D2059),
IF(AND(A2059="Cervical Cancer Screening", E2059="Utilization Rate (per 100,000 patients)"),
SUMIFS(CERV!$D:$D,CERV!$A:$A,C2059,CERV!$G:$G,D2059),
IF(AND(A2059="Cancer Screening for CKD patients", E2059="Utilization Rate (per 100,000 patients)"),
SUMIFS(CANSCRN!$D:$D,CANSCRN!$A:$A,C2059,CANSCRN!$G:$G,D2059),
IF(AND(A2059="PSA Testing", E2059="Cost per service ($USD)"),
SUMIFS(PSA!$E:$E,PSA!$A:$A,C2059,PSA!$G:$G,D2059),
IF(AND(A2059="Colorectal Cancer Screening", E2059="Cost per service ($USD)"),
SUMIFS(COL!$E:$E,COL!$A:$A,C2059,COL!$G:$G,D2059),
IF(AND(A2059="Cervical Cancer Screening", E2059="Cost per service ($USD)"),
SUMIFS(CERV!$E:$E,CERV!$A:$A,C2059,CERV!$G:$G,D2059),
IF(AND(A2059="Cancer Screening for CKD patients", E2059="Cost per service ($USD)"),
SUMIFS(CANSCRN!$E:$E,CANSCRN!$A:$A,C2059,CANSCRN!$G:$G,D2059),
IF(AND(A2059="PSA Testing", E2059="Total Expenditure ($USD per 100,000 patients)"),
SUMIFS(PSA!$F:$F,PSA!$A:$A,C2059,PSA!$G:$G,D2059),
IF(AND(A2059="Colorectal Cancer Screening", E2059="Total Expenditure ($USD per 100,000 patients)"),
SUMIFS(COL!$F:$F,COL!$A:$A,C2059,COL!$G:$G,D2059),
IF(AND(A2059="Cervical Cancer Screening", E2059="Total Expenditure ($USD per 100,000 patients)"),
SUMIFS(CERV!$F:$F,CERV!$A:$A,C2059,CERV!$G:$G,D2059),
SUMIFS(CANSCRN!$F:$F,CANSCRN!$A:$A,C2059,CANSCRN!$G:$G,D2059))))))))))))</f>
        <v>39001.848428835488</v>
      </c>
    </row>
    <row r="2060" spans="1:6" x14ac:dyDescent="0.2">
      <c r="A2060" s="24" t="s">
        <v>107</v>
      </c>
      <c r="B2060" s="24" t="s">
        <v>101</v>
      </c>
      <c r="C2060" s="24" t="s">
        <v>64</v>
      </c>
      <c r="D2060" s="24">
        <v>2010</v>
      </c>
      <c r="E2060" s="24" t="s">
        <v>102</v>
      </c>
      <c r="F2060">
        <f>IF(AND(A2060="PSA Testing", E2060= "Utilization Rate (per 100,000 patients)"),
SUMIFS(PSA!$D:$D,PSA!$A:$A,C2060,PSA!$G:$G,D2060),
IF(AND(A2060="Colorectal Cancer Screening", E2060="Utilization Rate (per 100,000 patients)"),
SUMIFS(COL!$D:$D,COL!$A:$A,C2060,COL!$G:$G, D2060),
IF(AND(A2060="Cervical Cancer Screening", E2060="Utilization Rate (per 100,000 patients)"),
SUMIFS(CERV!$D:$D,CERV!$A:$A,C2060,CERV!$G:$G,D2060),
IF(AND(A2060="Cancer Screening for CKD patients", E2060="Utilization Rate (per 100,000 patients)"),
SUMIFS(CANSCRN!$D:$D,CANSCRN!$A:$A,C2060,CANSCRN!$G:$G,D2060),
IF(AND(A2060="PSA Testing", E2060="Cost per service ($USD)"),
SUMIFS(PSA!$E:$E,PSA!$A:$A,C2060,PSA!$G:$G,D2060),
IF(AND(A2060="Colorectal Cancer Screening", E2060="Cost per service ($USD)"),
SUMIFS(COL!$E:$E,COL!$A:$A,C2060,COL!$G:$G,D2060),
IF(AND(A2060="Cervical Cancer Screening", E2060="Cost per service ($USD)"),
SUMIFS(CERV!$E:$E,CERV!$A:$A,C2060,CERV!$G:$G,D2060),
IF(AND(A2060="Cancer Screening for CKD patients", E2060="Cost per service ($USD)"),
SUMIFS(CANSCRN!$E:$E,CANSCRN!$A:$A,C2060,CANSCRN!$G:$G,D2060),
IF(AND(A2060="PSA Testing", E2060="Total Expenditure ($USD per 100,000 patients)"),
SUMIFS(PSA!$F:$F,PSA!$A:$A,C2060,PSA!$G:$G,D2060),
IF(AND(A2060="Colorectal Cancer Screening", E2060="Total Expenditure ($USD per 100,000 patients)"),
SUMIFS(COL!$F:$F,COL!$A:$A,C2060,COL!$G:$G,D2060),
IF(AND(A2060="Cervical Cancer Screening", E2060="Total Expenditure ($USD per 100,000 patients)"),
SUMIFS(CERV!$F:$F,CERV!$A:$A,C2060,CERV!$G:$G,D2060),
SUMIFS(CANSCRN!$F:$F,CANSCRN!$A:$A,C2060,CANSCRN!$G:$G,D2060))))))))))))</f>
        <v>34638.109305760714</v>
      </c>
    </row>
    <row r="2061" spans="1:6" x14ac:dyDescent="0.2">
      <c r="A2061" s="24" t="s">
        <v>107</v>
      </c>
      <c r="B2061" s="24" t="s">
        <v>101</v>
      </c>
      <c r="C2061" s="24" t="s">
        <v>64</v>
      </c>
      <c r="D2061" s="24">
        <v>2011</v>
      </c>
      <c r="E2061" s="24" t="s">
        <v>102</v>
      </c>
      <c r="F2061">
        <f>IF(AND(A2061="PSA Testing", E2061= "Utilization Rate (per 100,000 patients)"),
SUMIFS(PSA!$D:$D,PSA!$A:$A,C2061,PSA!$G:$G,D2061),
IF(AND(A2061="Colorectal Cancer Screening", E2061="Utilization Rate (per 100,000 patients)"),
SUMIFS(COL!$D:$D,COL!$A:$A,C2061,COL!$G:$G, D2061),
IF(AND(A2061="Cervical Cancer Screening", E2061="Utilization Rate (per 100,000 patients)"),
SUMIFS(CERV!$D:$D,CERV!$A:$A,C2061,CERV!$G:$G,D2061),
IF(AND(A2061="Cancer Screening for CKD patients", E2061="Utilization Rate (per 100,000 patients)"),
SUMIFS(CANSCRN!$D:$D,CANSCRN!$A:$A,C2061,CANSCRN!$G:$G,D2061),
IF(AND(A2061="PSA Testing", E2061="Cost per service ($USD)"),
SUMIFS(PSA!$E:$E,PSA!$A:$A,C2061,PSA!$G:$G,D2061),
IF(AND(A2061="Colorectal Cancer Screening", E2061="Cost per service ($USD)"),
SUMIFS(COL!$E:$E,COL!$A:$A,C2061,COL!$G:$G,D2061),
IF(AND(A2061="Cervical Cancer Screening", E2061="Cost per service ($USD)"),
SUMIFS(CERV!$E:$E,CERV!$A:$A,C2061,CERV!$G:$G,D2061),
IF(AND(A2061="Cancer Screening for CKD patients", E2061="Cost per service ($USD)"),
SUMIFS(CANSCRN!$E:$E,CANSCRN!$A:$A,C2061,CANSCRN!$G:$G,D2061),
IF(AND(A2061="PSA Testing", E2061="Total Expenditure ($USD per 100,000 patients)"),
SUMIFS(PSA!$F:$F,PSA!$A:$A,C2061,PSA!$G:$G,D2061),
IF(AND(A2061="Colorectal Cancer Screening", E2061="Total Expenditure ($USD per 100,000 patients)"),
SUMIFS(COL!$F:$F,COL!$A:$A,C2061,COL!$G:$G,D2061),
IF(AND(A2061="Cervical Cancer Screening", E2061="Total Expenditure ($USD per 100,000 patients)"),
SUMIFS(CERV!$F:$F,CERV!$A:$A,C2061,CERV!$G:$G,D2061),
SUMIFS(CANSCRN!$F:$F,CANSCRN!$A:$A,C2061,CANSCRN!$G:$G,D2061))))))))))))</f>
        <v>34017.363851617993</v>
      </c>
    </row>
    <row r="2062" spans="1:6" x14ac:dyDescent="0.2">
      <c r="A2062" s="24" t="s">
        <v>107</v>
      </c>
      <c r="B2062" s="24" t="s">
        <v>101</v>
      </c>
      <c r="C2062" s="24" t="s">
        <v>64</v>
      </c>
      <c r="D2062" s="24">
        <v>2012</v>
      </c>
      <c r="E2062" s="24" t="s">
        <v>102</v>
      </c>
      <c r="F2062">
        <f>IF(AND(A2062="PSA Testing", E2062= "Utilization Rate (per 100,000 patients)"),
SUMIFS(PSA!$D:$D,PSA!$A:$A,C2062,PSA!$G:$G,D2062),
IF(AND(A2062="Colorectal Cancer Screening", E2062="Utilization Rate (per 100,000 patients)"),
SUMIFS(COL!$D:$D,COL!$A:$A,C2062,COL!$G:$G, D2062),
IF(AND(A2062="Cervical Cancer Screening", E2062="Utilization Rate (per 100,000 patients)"),
SUMIFS(CERV!$D:$D,CERV!$A:$A,C2062,CERV!$G:$G,D2062),
IF(AND(A2062="Cancer Screening for CKD patients", E2062="Utilization Rate (per 100,000 patients)"),
SUMIFS(CANSCRN!$D:$D,CANSCRN!$A:$A,C2062,CANSCRN!$G:$G,D2062),
IF(AND(A2062="PSA Testing", E2062="Cost per service ($USD)"),
SUMIFS(PSA!$E:$E,PSA!$A:$A,C2062,PSA!$G:$G,D2062),
IF(AND(A2062="Colorectal Cancer Screening", E2062="Cost per service ($USD)"),
SUMIFS(COL!$E:$E,COL!$A:$A,C2062,COL!$G:$G,D2062),
IF(AND(A2062="Cervical Cancer Screening", E2062="Cost per service ($USD)"),
SUMIFS(CERV!$E:$E,CERV!$A:$A,C2062,CERV!$G:$G,D2062),
IF(AND(A2062="Cancer Screening for CKD patients", E2062="Cost per service ($USD)"),
SUMIFS(CANSCRN!$E:$E,CANSCRN!$A:$A,C2062,CANSCRN!$G:$G,D2062),
IF(AND(A2062="PSA Testing", E2062="Total Expenditure ($USD per 100,000 patients)"),
SUMIFS(PSA!$F:$F,PSA!$A:$A,C2062,PSA!$G:$G,D2062),
IF(AND(A2062="Colorectal Cancer Screening", E2062="Total Expenditure ($USD per 100,000 patients)"),
SUMIFS(COL!$F:$F,COL!$A:$A,C2062,COL!$G:$G,D2062),
IF(AND(A2062="Cervical Cancer Screening", E2062="Total Expenditure ($USD per 100,000 patients)"),
SUMIFS(CERV!$F:$F,CERV!$A:$A,C2062,CERV!$G:$G,D2062),
SUMIFS(CANSCRN!$F:$F,CANSCRN!$A:$A,C2062,CANSCRN!$G:$G,D2062))))))))))))</f>
        <v>29626.920263350403</v>
      </c>
    </row>
    <row r="2063" spans="1:6" x14ac:dyDescent="0.2">
      <c r="A2063" s="24" t="s">
        <v>107</v>
      </c>
      <c r="B2063" s="24" t="s">
        <v>101</v>
      </c>
      <c r="C2063" s="24" t="s">
        <v>64</v>
      </c>
      <c r="D2063" s="24">
        <v>2013</v>
      </c>
      <c r="E2063" s="24" t="s">
        <v>102</v>
      </c>
      <c r="F2063">
        <f>IF(AND(A2063="PSA Testing", E2063= "Utilization Rate (per 100,000 patients)"),
SUMIFS(PSA!$D:$D,PSA!$A:$A,C2063,PSA!$G:$G,D2063),
IF(AND(A2063="Colorectal Cancer Screening", E2063="Utilization Rate (per 100,000 patients)"),
SUMIFS(COL!$D:$D,COL!$A:$A,C2063,COL!$G:$G, D2063),
IF(AND(A2063="Cervical Cancer Screening", E2063="Utilization Rate (per 100,000 patients)"),
SUMIFS(CERV!$D:$D,CERV!$A:$A,C2063,CERV!$G:$G,D2063),
IF(AND(A2063="Cancer Screening for CKD patients", E2063="Utilization Rate (per 100,000 patients)"),
SUMIFS(CANSCRN!$D:$D,CANSCRN!$A:$A,C2063,CANSCRN!$G:$G,D2063),
IF(AND(A2063="PSA Testing", E2063="Cost per service ($USD)"),
SUMIFS(PSA!$E:$E,PSA!$A:$A,C2063,PSA!$G:$G,D2063),
IF(AND(A2063="Colorectal Cancer Screening", E2063="Cost per service ($USD)"),
SUMIFS(COL!$E:$E,COL!$A:$A,C2063,COL!$G:$G,D2063),
IF(AND(A2063="Cervical Cancer Screening", E2063="Cost per service ($USD)"),
SUMIFS(CERV!$E:$E,CERV!$A:$A,C2063,CERV!$G:$G,D2063),
IF(AND(A2063="Cancer Screening for CKD patients", E2063="Cost per service ($USD)"),
SUMIFS(CANSCRN!$E:$E,CANSCRN!$A:$A,C2063,CANSCRN!$G:$G,D2063),
IF(AND(A2063="PSA Testing", E2063="Total Expenditure ($USD per 100,000 patients)"),
SUMIFS(PSA!$F:$F,PSA!$A:$A,C2063,PSA!$G:$G,D2063),
IF(AND(A2063="Colorectal Cancer Screening", E2063="Total Expenditure ($USD per 100,000 patients)"),
SUMIFS(COL!$F:$F,COL!$A:$A,C2063,COL!$G:$G,D2063),
IF(AND(A2063="Cervical Cancer Screening", E2063="Total Expenditure ($USD per 100,000 patients)"),
SUMIFS(CERV!$F:$F,CERV!$A:$A,C2063,CERV!$G:$G,D2063),
SUMIFS(CANSCRN!$F:$F,CANSCRN!$A:$A,C2063,CANSCRN!$G:$G,D2063))))))))))))</f>
        <v>34769.230769230766</v>
      </c>
    </row>
    <row r="2064" spans="1:6" x14ac:dyDescent="0.2">
      <c r="A2064" s="24" t="s">
        <v>107</v>
      </c>
      <c r="B2064" s="24" t="s">
        <v>101</v>
      </c>
      <c r="C2064" s="24" t="s">
        <v>64</v>
      </c>
      <c r="D2064" s="24">
        <v>2014</v>
      </c>
      <c r="E2064" s="24" t="s">
        <v>102</v>
      </c>
      <c r="F2064">
        <f>IF(AND(A2064="PSA Testing", E2064= "Utilization Rate (per 100,000 patients)"),
SUMIFS(PSA!$D:$D,PSA!$A:$A,C2064,PSA!$G:$G,D2064),
IF(AND(A2064="Colorectal Cancer Screening", E2064="Utilization Rate (per 100,000 patients)"),
SUMIFS(COL!$D:$D,COL!$A:$A,C2064,COL!$G:$G, D2064),
IF(AND(A2064="Cervical Cancer Screening", E2064="Utilization Rate (per 100,000 patients)"),
SUMIFS(CERV!$D:$D,CERV!$A:$A,C2064,CERV!$G:$G,D2064),
IF(AND(A2064="Cancer Screening for CKD patients", E2064="Utilization Rate (per 100,000 patients)"),
SUMIFS(CANSCRN!$D:$D,CANSCRN!$A:$A,C2064,CANSCRN!$G:$G,D2064),
IF(AND(A2064="PSA Testing", E2064="Cost per service ($USD)"),
SUMIFS(PSA!$E:$E,PSA!$A:$A,C2064,PSA!$G:$G,D2064),
IF(AND(A2064="Colorectal Cancer Screening", E2064="Cost per service ($USD)"),
SUMIFS(COL!$E:$E,COL!$A:$A,C2064,COL!$G:$G,D2064),
IF(AND(A2064="Cervical Cancer Screening", E2064="Cost per service ($USD)"),
SUMIFS(CERV!$E:$E,CERV!$A:$A,C2064,CERV!$G:$G,D2064),
IF(AND(A2064="Cancer Screening for CKD patients", E2064="Cost per service ($USD)"),
SUMIFS(CANSCRN!$E:$E,CANSCRN!$A:$A,C2064,CANSCRN!$G:$G,D2064),
IF(AND(A2064="PSA Testing", E2064="Total Expenditure ($USD per 100,000 patients)"),
SUMIFS(PSA!$F:$F,PSA!$A:$A,C2064,PSA!$G:$G,D2064),
IF(AND(A2064="Colorectal Cancer Screening", E2064="Total Expenditure ($USD per 100,000 patients)"),
SUMIFS(COL!$F:$F,COL!$A:$A,C2064,COL!$G:$G,D2064),
IF(AND(A2064="Cervical Cancer Screening", E2064="Total Expenditure ($USD per 100,000 patients)"),
SUMIFS(CERV!$F:$F,CERV!$A:$A,C2064,CERV!$G:$G,D2064),
SUMIFS(CANSCRN!$F:$F,CANSCRN!$A:$A,C2064,CANSCRN!$G:$G,D2064))))))))))))</f>
        <v>34314.190792596113</v>
      </c>
    </row>
    <row r="2065" spans="1:6" x14ac:dyDescent="0.2">
      <c r="A2065" s="24" t="s">
        <v>107</v>
      </c>
      <c r="B2065" s="24" t="s">
        <v>101</v>
      </c>
      <c r="C2065" s="24" t="s">
        <v>64</v>
      </c>
      <c r="D2065" s="24">
        <v>2015</v>
      </c>
      <c r="E2065" s="24" t="s">
        <v>102</v>
      </c>
      <c r="F2065">
        <f>IF(AND(A2065="PSA Testing", E2065= "Utilization Rate (per 100,000 patients)"),
SUMIFS(PSA!$D:$D,PSA!$A:$A,C2065,PSA!$G:$G,D2065),
IF(AND(A2065="Colorectal Cancer Screening", E2065="Utilization Rate (per 100,000 patients)"),
SUMIFS(COL!$D:$D,COL!$A:$A,C2065,COL!$G:$G, D2065),
IF(AND(A2065="Cervical Cancer Screening", E2065="Utilization Rate (per 100,000 patients)"),
SUMIFS(CERV!$D:$D,CERV!$A:$A,C2065,CERV!$G:$G,D2065),
IF(AND(A2065="Cancer Screening for CKD patients", E2065="Utilization Rate (per 100,000 patients)"),
SUMIFS(CANSCRN!$D:$D,CANSCRN!$A:$A,C2065,CANSCRN!$G:$G,D2065),
IF(AND(A2065="PSA Testing", E2065="Cost per service ($USD)"),
SUMIFS(PSA!$E:$E,PSA!$A:$A,C2065,PSA!$G:$G,D2065),
IF(AND(A2065="Colorectal Cancer Screening", E2065="Cost per service ($USD)"),
SUMIFS(COL!$E:$E,COL!$A:$A,C2065,COL!$G:$G,D2065),
IF(AND(A2065="Cervical Cancer Screening", E2065="Cost per service ($USD)"),
SUMIFS(CERV!$E:$E,CERV!$A:$A,C2065,CERV!$G:$G,D2065),
IF(AND(A2065="Cancer Screening for CKD patients", E2065="Cost per service ($USD)"),
SUMIFS(CANSCRN!$E:$E,CANSCRN!$A:$A,C2065,CANSCRN!$G:$G,D2065),
IF(AND(A2065="PSA Testing", E2065="Total Expenditure ($USD per 100,000 patients)"),
SUMIFS(PSA!$F:$F,PSA!$A:$A,C2065,PSA!$G:$G,D2065),
IF(AND(A2065="Colorectal Cancer Screening", E2065="Total Expenditure ($USD per 100,000 patients)"),
SUMIFS(COL!$F:$F,COL!$A:$A,C2065,COL!$G:$G,D2065),
IF(AND(A2065="Cervical Cancer Screening", E2065="Total Expenditure ($USD per 100,000 patients)"),
SUMIFS(CERV!$F:$F,CERV!$A:$A,C2065,CERV!$G:$G,D2065),
SUMIFS(CANSCRN!$F:$F,CANSCRN!$A:$A,C2065,CANSCRN!$G:$G,D2065))))))))))))</f>
        <v>33881.230116648992</v>
      </c>
    </row>
    <row r="2066" spans="1:6" x14ac:dyDescent="0.2">
      <c r="A2066" s="24" t="s">
        <v>107</v>
      </c>
      <c r="B2066" s="24" t="s">
        <v>101</v>
      </c>
      <c r="C2066" s="24" t="s">
        <v>64</v>
      </c>
      <c r="D2066" s="24">
        <v>2016</v>
      </c>
      <c r="E2066" s="24" t="s">
        <v>102</v>
      </c>
      <c r="F2066">
        <f>IF(AND(A2066="PSA Testing", E2066= "Utilization Rate (per 100,000 patients)"),
SUMIFS(PSA!$D:$D,PSA!$A:$A,C2066,PSA!$G:$G,D2066),
IF(AND(A2066="Colorectal Cancer Screening", E2066="Utilization Rate (per 100,000 patients)"),
SUMIFS(COL!$D:$D,COL!$A:$A,C2066,COL!$G:$G, D2066),
IF(AND(A2066="Cervical Cancer Screening", E2066="Utilization Rate (per 100,000 patients)"),
SUMIFS(CERV!$D:$D,CERV!$A:$A,C2066,CERV!$G:$G,D2066),
IF(AND(A2066="Cancer Screening for CKD patients", E2066="Utilization Rate (per 100,000 patients)"),
SUMIFS(CANSCRN!$D:$D,CANSCRN!$A:$A,C2066,CANSCRN!$G:$G,D2066),
IF(AND(A2066="PSA Testing", E2066="Cost per service ($USD)"),
SUMIFS(PSA!$E:$E,PSA!$A:$A,C2066,PSA!$G:$G,D2066),
IF(AND(A2066="Colorectal Cancer Screening", E2066="Cost per service ($USD)"),
SUMIFS(COL!$E:$E,COL!$A:$A,C2066,COL!$G:$G,D2066),
IF(AND(A2066="Cervical Cancer Screening", E2066="Cost per service ($USD)"),
SUMIFS(CERV!$E:$E,CERV!$A:$A,C2066,CERV!$G:$G,D2066),
IF(AND(A2066="Cancer Screening for CKD patients", E2066="Cost per service ($USD)"),
SUMIFS(CANSCRN!$E:$E,CANSCRN!$A:$A,C2066,CANSCRN!$G:$G,D2066),
IF(AND(A2066="PSA Testing", E2066="Total Expenditure ($USD per 100,000 patients)"),
SUMIFS(PSA!$F:$F,PSA!$A:$A,C2066,PSA!$G:$G,D2066),
IF(AND(A2066="Colorectal Cancer Screening", E2066="Total Expenditure ($USD per 100,000 patients)"),
SUMIFS(COL!$F:$F,COL!$A:$A,C2066,COL!$G:$G,D2066),
IF(AND(A2066="Cervical Cancer Screening", E2066="Total Expenditure ($USD per 100,000 patients)"),
SUMIFS(CERV!$F:$F,CERV!$A:$A,C2066,CERV!$G:$G,D2066),
SUMIFS(CANSCRN!$F:$F,CANSCRN!$A:$A,C2066,CANSCRN!$G:$G,D2066))))))))))))</f>
        <v>33573.806881243065</v>
      </c>
    </row>
    <row r="2067" spans="1:6" x14ac:dyDescent="0.2">
      <c r="A2067" s="24" t="s">
        <v>107</v>
      </c>
      <c r="B2067" s="24" t="s">
        <v>101</v>
      </c>
      <c r="C2067" s="24" t="s">
        <v>64</v>
      </c>
      <c r="D2067" s="24">
        <v>2017</v>
      </c>
      <c r="E2067" s="24" t="s">
        <v>102</v>
      </c>
      <c r="F2067">
        <f>IF(AND(A2067="PSA Testing", E2067= "Utilization Rate (per 100,000 patients)"),
SUMIFS(PSA!$D:$D,PSA!$A:$A,C2067,PSA!$G:$G,D2067),
IF(AND(A2067="Colorectal Cancer Screening", E2067="Utilization Rate (per 100,000 patients)"),
SUMIFS(COL!$D:$D,COL!$A:$A,C2067,COL!$G:$G, D2067),
IF(AND(A2067="Cervical Cancer Screening", E2067="Utilization Rate (per 100,000 patients)"),
SUMIFS(CERV!$D:$D,CERV!$A:$A,C2067,CERV!$G:$G,D2067),
IF(AND(A2067="Cancer Screening for CKD patients", E2067="Utilization Rate (per 100,000 patients)"),
SUMIFS(CANSCRN!$D:$D,CANSCRN!$A:$A,C2067,CANSCRN!$G:$G,D2067),
IF(AND(A2067="PSA Testing", E2067="Cost per service ($USD)"),
SUMIFS(PSA!$E:$E,PSA!$A:$A,C2067,PSA!$G:$G,D2067),
IF(AND(A2067="Colorectal Cancer Screening", E2067="Cost per service ($USD)"),
SUMIFS(COL!$E:$E,COL!$A:$A,C2067,COL!$G:$G,D2067),
IF(AND(A2067="Cervical Cancer Screening", E2067="Cost per service ($USD)"),
SUMIFS(CERV!$E:$E,CERV!$A:$A,C2067,CERV!$G:$G,D2067),
IF(AND(A2067="Cancer Screening for CKD patients", E2067="Cost per service ($USD)"),
SUMIFS(CANSCRN!$E:$E,CANSCRN!$A:$A,C2067,CANSCRN!$G:$G,D2067),
IF(AND(A2067="PSA Testing", E2067="Total Expenditure ($USD per 100,000 patients)"),
SUMIFS(PSA!$F:$F,PSA!$A:$A,C2067,PSA!$G:$G,D2067),
IF(AND(A2067="Colorectal Cancer Screening", E2067="Total Expenditure ($USD per 100,000 patients)"),
SUMIFS(COL!$F:$F,COL!$A:$A,C2067,COL!$G:$G,D2067),
IF(AND(A2067="Cervical Cancer Screening", E2067="Total Expenditure ($USD per 100,000 patients)"),
SUMIFS(CERV!$F:$F,CERV!$A:$A,C2067,CERV!$G:$G,D2067),
SUMIFS(CANSCRN!$F:$F,CANSCRN!$A:$A,C2067,CANSCRN!$G:$G,D2067))))))))))))</f>
        <v>36797.613127797122</v>
      </c>
    </row>
    <row r="2068" spans="1:6" x14ac:dyDescent="0.2">
      <c r="A2068" s="24" t="s">
        <v>107</v>
      </c>
      <c r="B2068" s="24" t="s">
        <v>101</v>
      </c>
      <c r="C2068" s="24" t="s">
        <v>64</v>
      </c>
      <c r="D2068" s="24">
        <v>2018</v>
      </c>
      <c r="E2068" s="24" t="s">
        <v>102</v>
      </c>
      <c r="F2068">
        <f>IF(AND(A2068="PSA Testing", E2068= "Utilization Rate (per 100,000 patients)"),
SUMIFS(PSA!$D:$D,PSA!$A:$A,C2068,PSA!$G:$G,D2068),
IF(AND(A2068="Colorectal Cancer Screening", E2068="Utilization Rate (per 100,000 patients)"),
SUMIFS(COL!$D:$D,COL!$A:$A,C2068,COL!$G:$G, D2068),
IF(AND(A2068="Cervical Cancer Screening", E2068="Utilization Rate (per 100,000 patients)"),
SUMIFS(CERV!$D:$D,CERV!$A:$A,C2068,CERV!$G:$G,D2068),
IF(AND(A2068="Cancer Screening for CKD patients", E2068="Utilization Rate (per 100,000 patients)"),
SUMIFS(CANSCRN!$D:$D,CANSCRN!$A:$A,C2068,CANSCRN!$G:$G,D2068),
IF(AND(A2068="PSA Testing", E2068="Cost per service ($USD)"),
SUMIFS(PSA!$E:$E,PSA!$A:$A,C2068,PSA!$G:$G,D2068),
IF(AND(A2068="Colorectal Cancer Screening", E2068="Cost per service ($USD)"),
SUMIFS(COL!$E:$E,COL!$A:$A,C2068,COL!$G:$G,D2068),
IF(AND(A2068="Cervical Cancer Screening", E2068="Cost per service ($USD)"),
SUMIFS(CERV!$E:$E,CERV!$A:$A,C2068,CERV!$G:$G,D2068),
IF(AND(A2068="Cancer Screening for CKD patients", E2068="Cost per service ($USD)"),
SUMIFS(CANSCRN!$E:$E,CANSCRN!$A:$A,C2068,CANSCRN!$G:$G,D2068),
IF(AND(A2068="PSA Testing", E2068="Total Expenditure ($USD per 100,000 patients)"),
SUMIFS(PSA!$F:$F,PSA!$A:$A,C2068,PSA!$G:$G,D2068),
IF(AND(A2068="Colorectal Cancer Screening", E2068="Total Expenditure ($USD per 100,000 patients)"),
SUMIFS(COL!$F:$F,COL!$A:$A,C2068,COL!$G:$G,D2068),
IF(AND(A2068="Cervical Cancer Screening", E2068="Total Expenditure ($USD per 100,000 patients)"),
SUMIFS(CERV!$F:$F,CERV!$A:$A,C2068,CERV!$G:$G,D2068),
SUMIFS(CANSCRN!$F:$F,CANSCRN!$A:$A,C2068,CANSCRN!$G:$G,D2068))))))))))))</f>
        <v>28059.701492537315</v>
      </c>
    </row>
    <row r="2069" spans="1:6" x14ac:dyDescent="0.2">
      <c r="A2069" s="24" t="s">
        <v>107</v>
      </c>
      <c r="B2069" s="24" t="s">
        <v>101</v>
      </c>
      <c r="C2069" s="24" t="s">
        <v>64</v>
      </c>
      <c r="D2069" s="24">
        <v>2019</v>
      </c>
      <c r="E2069" s="24" t="s">
        <v>102</v>
      </c>
      <c r="F2069">
        <f>IF(AND(A2069="PSA Testing", E2069= "Utilization Rate (per 100,000 patients)"),
SUMIFS(PSA!$D:$D,PSA!$A:$A,C2069,PSA!$G:$G,D2069),
IF(AND(A2069="Colorectal Cancer Screening", E2069="Utilization Rate (per 100,000 patients)"),
SUMIFS(COL!$D:$D,COL!$A:$A,C2069,COL!$G:$G, D2069),
IF(AND(A2069="Cervical Cancer Screening", E2069="Utilization Rate (per 100,000 patients)"),
SUMIFS(CERV!$D:$D,CERV!$A:$A,C2069,CERV!$G:$G,D2069),
IF(AND(A2069="Cancer Screening for CKD patients", E2069="Utilization Rate (per 100,000 patients)"),
SUMIFS(CANSCRN!$D:$D,CANSCRN!$A:$A,C2069,CANSCRN!$G:$G,D2069),
IF(AND(A2069="PSA Testing", E2069="Cost per service ($USD)"),
SUMIFS(PSA!$E:$E,PSA!$A:$A,C2069,PSA!$G:$G,D2069),
IF(AND(A2069="Colorectal Cancer Screening", E2069="Cost per service ($USD)"),
SUMIFS(COL!$E:$E,COL!$A:$A,C2069,COL!$G:$G,D2069),
IF(AND(A2069="Cervical Cancer Screening", E2069="Cost per service ($USD)"),
SUMIFS(CERV!$E:$E,CERV!$A:$A,C2069,CERV!$G:$G,D2069),
IF(AND(A2069="Cancer Screening for CKD patients", E2069="Cost per service ($USD)"),
SUMIFS(CANSCRN!$E:$E,CANSCRN!$A:$A,C2069,CANSCRN!$G:$G,D2069),
IF(AND(A2069="PSA Testing", E2069="Total Expenditure ($USD per 100,000 patients)"),
SUMIFS(PSA!$F:$F,PSA!$A:$A,C2069,PSA!$G:$G,D2069),
IF(AND(A2069="Colorectal Cancer Screening", E2069="Total Expenditure ($USD per 100,000 patients)"),
SUMIFS(COL!$F:$F,COL!$A:$A,C2069,COL!$G:$G,D2069),
IF(AND(A2069="Cervical Cancer Screening", E2069="Total Expenditure ($USD per 100,000 patients)"),
SUMIFS(CERV!$F:$F,CERV!$A:$A,C2069,CERV!$G:$G,D2069),
SUMIFS(CANSCRN!$F:$F,CANSCRN!$A:$A,C2069,CANSCRN!$G:$G,D2069))))))))))))</f>
        <v>29249.44812362031</v>
      </c>
    </row>
    <row r="2070" spans="1:6" x14ac:dyDescent="0.2">
      <c r="A2070" s="24" t="s">
        <v>107</v>
      </c>
      <c r="B2070" s="24" t="s">
        <v>101</v>
      </c>
      <c r="C2070" s="24" t="s">
        <v>65</v>
      </c>
      <c r="D2070" s="24">
        <v>2009</v>
      </c>
      <c r="E2070" s="24" t="s">
        <v>102</v>
      </c>
      <c r="F2070">
        <f>IF(AND(A2070="PSA Testing", E2070= "Utilization Rate (per 100,000 patients)"),
SUMIFS(PSA!$D:$D,PSA!$A:$A,C2070,PSA!$G:$G,D2070),
IF(AND(A2070="Colorectal Cancer Screening", E2070="Utilization Rate (per 100,000 patients)"),
SUMIFS(COL!$D:$D,COL!$A:$A,C2070,COL!$G:$G, D2070),
IF(AND(A2070="Cervical Cancer Screening", E2070="Utilization Rate (per 100,000 patients)"),
SUMIFS(CERV!$D:$D,CERV!$A:$A,C2070,CERV!$G:$G,D2070),
IF(AND(A2070="Cancer Screening for CKD patients", E2070="Utilization Rate (per 100,000 patients)"),
SUMIFS(CANSCRN!$D:$D,CANSCRN!$A:$A,C2070,CANSCRN!$G:$G,D2070),
IF(AND(A2070="PSA Testing", E2070="Cost per service ($USD)"),
SUMIFS(PSA!$E:$E,PSA!$A:$A,C2070,PSA!$G:$G,D2070),
IF(AND(A2070="Colorectal Cancer Screening", E2070="Cost per service ($USD)"),
SUMIFS(COL!$E:$E,COL!$A:$A,C2070,COL!$G:$G,D2070),
IF(AND(A2070="Cervical Cancer Screening", E2070="Cost per service ($USD)"),
SUMIFS(CERV!$E:$E,CERV!$A:$A,C2070,CERV!$G:$G,D2070),
IF(AND(A2070="Cancer Screening for CKD patients", E2070="Cost per service ($USD)"),
SUMIFS(CANSCRN!$E:$E,CANSCRN!$A:$A,C2070,CANSCRN!$G:$G,D2070),
IF(AND(A2070="PSA Testing", E2070="Total Expenditure ($USD per 100,000 patients)"),
SUMIFS(PSA!$F:$F,PSA!$A:$A,C2070,PSA!$G:$G,D2070),
IF(AND(A2070="Colorectal Cancer Screening", E2070="Total Expenditure ($USD per 100,000 patients)"),
SUMIFS(COL!$F:$F,COL!$A:$A,C2070,COL!$G:$G,D2070),
IF(AND(A2070="Cervical Cancer Screening", E2070="Total Expenditure ($USD per 100,000 patients)"),
SUMIFS(CERV!$F:$F,CERV!$A:$A,C2070,CERV!$G:$G,D2070),
SUMIFS(CANSCRN!$F:$F,CANSCRN!$A:$A,C2070,CANSCRN!$G:$G,D2070))))))))))))</f>
        <v>37191.977077363896</v>
      </c>
    </row>
    <row r="2071" spans="1:6" x14ac:dyDescent="0.2">
      <c r="A2071" s="24" t="s">
        <v>107</v>
      </c>
      <c r="B2071" s="24" t="s">
        <v>101</v>
      </c>
      <c r="C2071" s="24" t="s">
        <v>65</v>
      </c>
      <c r="D2071" s="24">
        <v>2010</v>
      </c>
      <c r="E2071" s="24" t="s">
        <v>102</v>
      </c>
      <c r="F2071">
        <f>IF(AND(A2071="PSA Testing", E2071= "Utilization Rate (per 100,000 patients)"),
SUMIFS(PSA!$D:$D,PSA!$A:$A,C2071,PSA!$G:$G,D2071),
IF(AND(A2071="Colorectal Cancer Screening", E2071="Utilization Rate (per 100,000 patients)"),
SUMIFS(COL!$D:$D,COL!$A:$A,C2071,COL!$G:$G, D2071),
IF(AND(A2071="Cervical Cancer Screening", E2071="Utilization Rate (per 100,000 patients)"),
SUMIFS(CERV!$D:$D,CERV!$A:$A,C2071,CERV!$G:$G,D2071),
IF(AND(A2071="Cancer Screening for CKD patients", E2071="Utilization Rate (per 100,000 patients)"),
SUMIFS(CANSCRN!$D:$D,CANSCRN!$A:$A,C2071,CANSCRN!$G:$G,D2071),
IF(AND(A2071="PSA Testing", E2071="Cost per service ($USD)"),
SUMIFS(PSA!$E:$E,PSA!$A:$A,C2071,PSA!$G:$G,D2071),
IF(AND(A2071="Colorectal Cancer Screening", E2071="Cost per service ($USD)"),
SUMIFS(COL!$E:$E,COL!$A:$A,C2071,COL!$G:$G,D2071),
IF(AND(A2071="Cervical Cancer Screening", E2071="Cost per service ($USD)"),
SUMIFS(CERV!$E:$E,CERV!$A:$A,C2071,CERV!$G:$G,D2071),
IF(AND(A2071="Cancer Screening for CKD patients", E2071="Cost per service ($USD)"),
SUMIFS(CANSCRN!$E:$E,CANSCRN!$A:$A,C2071,CANSCRN!$G:$G,D2071),
IF(AND(A2071="PSA Testing", E2071="Total Expenditure ($USD per 100,000 patients)"),
SUMIFS(PSA!$F:$F,PSA!$A:$A,C2071,PSA!$G:$G,D2071),
IF(AND(A2071="Colorectal Cancer Screening", E2071="Total Expenditure ($USD per 100,000 patients)"),
SUMIFS(COL!$F:$F,COL!$A:$A,C2071,COL!$G:$G,D2071),
IF(AND(A2071="Cervical Cancer Screening", E2071="Total Expenditure ($USD per 100,000 patients)"),
SUMIFS(CERV!$F:$F,CERV!$A:$A,C2071,CERV!$G:$G,D2071),
SUMIFS(CANSCRN!$F:$F,CANSCRN!$A:$A,C2071,CANSCRN!$G:$G,D2071))))))))))))</f>
        <v>35630.423685553855</v>
      </c>
    </row>
    <row r="2072" spans="1:6" x14ac:dyDescent="0.2">
      <c r="A2072" s="24" t="s">
        <v>107</v>
      </c>
      <c r="B2072" s="24" t="s">
        <v>101</v>
      </c>
      <c r="C2072" s="24" t="s">
        <v>65</v>
      </c>
      <c r="D2072" s="24">
        <v>2011</v>
      </c>
      <c r="E2072" s="24" t="s">
        <v>102</v>
      </c>
      <c r="F2072">
        <f>IF(AND(A2072="PSA Testing", E2072= "Utilization Rate (per 100,000 patients)"),
SUMIFS(PSA!$D:$D,PSA!$A:$A,C2072,PSA!$G:$G,D2072),
IF(AND(A2072="Colorectal Cancer Screening", E2072="Utilization Rate (per 100,000 patients)"),
SUMIFS(COL!$D:$D,COL!$A:$A,C2072,COL!$G:$G, D2072),
IF(AND(A2072="Cervical Cancer Screening", E2072="Utilization Rate (per 100,000 patients)"),
SUMIFS(CERV!$D:$D,CERV!$A:$A,C2072,CERV!$G:$G,D2072),
IF(AND(A2072="Cancer Screening for CKD patients", E2072="Utilization Rate (per 100,000 patients)"),
SUMIFS(CANSCRN!$D:$D,CANSCRN!$A:$A,C2072,CANSCRN!$G:$G,D2072),
IF(AND(A2072="PSA Testing", E2072="Cost per service ($USD)"),
SUMIFS(PSA!$E:$E,PSA!$A:$A,C2072,PSA!$G:$G,D2072),
IF(AND(A2072="Colorectal Cancer Screening", E2072="Cost per service ($USD)"),
SUMIFS(COL!$E:$E,COL!$A:$A,C2072,COL!$G:$G,D2072),
IF(AND(A2072="Cervical Cancer Screening", E2072="Cost per service ($USD)"),
SUMIFS(CERV!$E:$E,CERV!$A:$A,C2072,CERV!$G:$G,D2072),
IF(AND(A2072="Cancer Screening for CKD patients", E2072="Cost per service ($USD)"),
SUMIFS(CANSCRN!$E:$E,CANSCRN!$A:$A,C2072,CANSCRN!$G:$G,D2072),
IF(AND(A2072="PSA Testing", E2072="Total Expenditure ($USD per 100,000 patients)"),
SUMIFS(PSA!$F:$F,PSA!$A:$A,C2072,PSA!$G:$G,D2072),
IF(AND(A2072="Colorectal Cancer Screening", E2072="Total Expenditure ($USD per 100,000 patients)"),
SUMIFS(COL!$F:$F,COL!$A:$A,C2072,COL!$G:$G,D2072),
IF(AND(A2072="Cervical Cancer Screening", E2072="Total Expenditure ($USD per 100,000 patients)"),
SUMIFS(CERV!$F:$F,CERV!$A:$A,C2072,CERV!$G:$G,D2072),
SUMIFS(CANSCRN!$F:$F,CANSCRN!$A:$A,C2072,CANSCRN!$G:$G,D2072))))))))))))</f>
        <v>34142.857142857145</v>
      </c>
    </row>
    <row r="2073" spans="1:6" x14ac:dyDescent="0.2">
      <c r="A2073" s="24" t="s">
        <v>107</v>
      </c>
      <c r="B2073" s="24" t="s">
        <v>101</v>
      </c>
      <c r="C2073" s="24" t="s">
        <v>65</v>
      </c>
      <c r="D2073" s="24">
        <v>2012</v>
      </c>
      <c r="E2073" s="24" t="s">
        <v>102</v>
      </c>
      <c r="F2073">
        <f>IF(AND(A2073="PSA Testing", E2073= "Utilization Rate (per 100,000 patients)"),
SUMIFS(PSA!$D:$D,PSA!$A:$A,C2073,PSA!$G:$G,D2073),
IF(AND(A2073="Colorectal Cancer Screening", E2073="Utilization Rate (per 100,000 patients)"),
SUMIFS(COL!$D:$D,COL!$A:$A,C2073,COL!$G:$G, D2073),
IF(AND(A2073="Cervical Cancer Screening", E2073="Utilization Rate (per 100,000 patients)"),
SUMIFS(CERV!$D:$D,CERV!$A:$A,C2073,CERV!$G:$G,D2073),
IF(AND(A2073="Cancer Screening for CKD patients", E2073="Utilization Rate (per 100,000 patients)"),
SUMIFS(CANSCRN!$D:$D,CANSCRN!$A:$A,C2073,CANSCRN!$G:$G,D2073),
IF(AND(A2073="PSA Testing", E2073="Cost per service ($USD)"),
SUMIFS(PSA!$E:$E,PSA!$A:$A,C2073,PSA!$G:$G,D2073),
IF(AND(A2073="Colorectal Cancer Screening", E2073="Cost per service ($USD)"),
SUMIFS(COL!$E:$E,COL!$A:$A,C2073,COL!$G:$G,D2073),
IF(AND(A2073="Cervical Cancer Screening", E2073="Cost per service ($USD)"),
SUMIFS(CERV!$E:$E,CERV!$A:$A,C2073,CERV!$G:$G,D2073),
IF(AND(A2073="Cancer Screening for CKD patients", E2073="Cost per service ($USD)"),
SUMIFS(CANSCRN!$E:$E,CANSCRN!$A:$A,C2073,CANSCRN!$G:$G,D2073),
IF(AND(A2073="PSA Testing", E2073="Total Expenditure ($USD per 100,000 patients)"),
SUMIFS(PSA!$F:$F,PSA!$A:$A,C2073,PSA!$G:$G,D2073),
IF(AND(A2073="Colorectal Cancer Screening", E2073="Total Expenditure ($USD per 100,000 patients)"),
SUMIFS(COL!$F:$F,COL!$A:$A,C2073,COL!$G:$G,D2073),
IF(AND(A2073="Cervical Cancer Screening", E2073="Total Expenditure ($USD per 100,000 patients)"),
SUMIFS(CERV!$F:$F,CERV!$A:$A,C2073,CERV!$G:$G,D2073),
SUMIFS(CANSCRN!$F:$F,CANSCRN!$A:$A,C2073,CANSCRN!$G:$G,D2073))))))))))))</f>
        <v>33806.262230919761</v>
      </c>
    </row>
    <row r="2074" spans="1:6" x14ac:dyDescent="0.2">
      <c r="A2074" s="24" t="s">
        <v>107</v>
      </c>
      <c r="B2074" s="24" t="s">
        <v>101</v>
      </c>
      <c r="C2074" s="24" t="s">
        <v>65</v>
      </c>
      <c r="D2074" s="24">
        <v>2013</v>
      </c>
      <c r="E2074" s="24" t="s">
        <v>102</v>
      </c>
      <c r="F2074">
        <f>IF(AND(A2074="PSA Testing", E2074= "Utilization Rate (per 100,000 patients)"),
SUMIFS(PSA!$D:$D,PSA!$A:$A,C2074,PSA!$G:$G,D2074),
IF(AND(A2074="Colorectal Cancer Screening", E2074="Utilization Rate (per 100,000 patients)"),
SUMIFS(COL!$D:$D,COL!$A:$A,C2074,COL!$G:$G, D2074),
IF(AND(A2074="Cervical Cancer Screening", E2074="Utilization Rate (per 100,000 patients)"),
SUMIFS(CERV!$D:$D,CERV!$A:$A,C2074,CERV!$G:$G,D2074),
IF(AND(A2074="Cancer Screening for CKD patients", E2074="Utilization Rate (per 100,000 patients)"),
SUMIFS(CANSCRN!$D:$D,CANSCRN!$A:$A,C2074,CANSCRN!$G:$G,D2074),
IF(AND(A2074="PSA Testing", E2074="Cost per service ($USD)"),
SUMIFS(PSA!$E:$E,PSA!$A:$A,C2074,PSA!$G:$G,D2074),
IF(AND(A2074="Colorectal Cancer Screening", E2074="Cost per service ($USD)"),
SUMIFS(COL!$E:$E,COL!$A:$A,C2074,COL!$G:$G,D2074),
IF(AND(A2074="Cervical Cancer Screening", E2074="Cost per service ($USD)"),
SUMIFS(CERV!$E:$E,CERV!$A:$A,C2074,CERV!$G:$G,D2074),
IF(AND(A2074="Cancer Screening for CKD patients", E2074="Cost per service ($USD)"),
SUMIFS(CANSCRN!$E:$E,CANSCRN!$A:$A,C2074,CANSCRN!$G:$G,D2074),
IF(AND(A2074="PSA Testing", E2074="Total Expenditure ($USD per 100,000 patients)"),
SUMIFS(PSA!$F:$F,PSA!$A:$A,C2074,PSA!$G:$G,D2074),
IF(AND(A2074="Colorectal Cancer Screening", E2074="Total Expenditure ($USD per 100,000 patients)"),
SUMIFS(COL!$F:$F,COL!$A:$A,C2074,COL!$G:$G,D2074),
IF(AND(A2074="Cervical Cancer Screening", E2074="Total Expenditure ($USD per 100,000 patients)"),
SUMIFS(CERV!$F:$F,CERV!$A:$A,C2074,CERV!$G:$G,D2074),
SUMIFS(CANSCRN!$F:$F,CANSCRN!$A:$A,C2074,CANSCRN!$G:$G,D2074))))))))))))</f>
        <v>30846.007604562736</v>
      </c>
    </row>
    <row r="2075" spans="1:6" x14ac:dyDescent="0.2">
      <c r="A2075" s="24" t="s">
        <v>107</v>
      </c>
      <c r="B2075" s="24" t="s">
        <v>101</v>
      </c>
      <c r="C2075" s="24" t="s">
        <v>65</v>
      </c>
      <c r="D2075" s="24">
        <v>2014</v>
      </c>
      <c r="E2075" s="24" t="s">
        <v>102</v>
      </c>
      <c r="F2075">
        <f>IF(AND(A2075="PSA Testing", E2075= "Utilization Rate (per 100,000 patients)"),
SUMIFS(PSA!$D:$D,PSA!$A:$A,C2075,PSA!$G:$G,D2075),
IF(AND(A2075="Colorectal Cancer Screening", E2075="Utilization Rate (per 100,000 patients)"),
SUMIFS(COL!$D:$D,COL!$A:$A,C2075,COL!$G:$G, D2075),
IF(AND(A2075="Cervical Cancer Screening", E2075="Utilization Rate (per 100,000 patients)"),
SUMIFS(CERV!$D:$D,CERV!$A:$A,C2075,CERV!$G:$G,D2075),
IF(AND(A2075="Cancer Screening for CKD patients", E2075="Utilization Rate (per 100,000 patients)"),
SUMIFS(CANSCRN!$D:$D,CANSCRN!$A:$A,C2075,CANSCRN!$G:$G,D2075),
IF(AND(A2075="PSA Testing", E2075="Cost per service ($USD)"),
SUMIFS(PSA!$E:$E,PSA!$A:$A,C2075,PSA!$G:$G,D2075),
IF(AND(A2075="Colorectal Cancer Screening", E2075="Cost per service ($USD)"),
SUMIFS(COL!$E:$E,COL!$A:$A,C2075,COL!$G:$G,D2075),
IF(AND(A2075="Cervical Cancer Screening", E2075="Cost per service ($USD)"),
SUMIFS(CERV!$E:$E,CERV!$A:$A,C2075,CERV!$G:$G,D2075),
IF(AND(A2075="Cancer Screening for CKD patients", E2075="Cost per service ($USD)"),
SUMIFS(CANSCRN!$E:$E,CANSCRN!$A:$A,C2075,CANSCRN!$G:$G,D2075),
IF(AND(A2075="PSA Testing", E2075="Total Expenditure ($USD per 100,000 patients)"),
SUMIFS(PSA!$F:$F,PSA!$A:$A,C2075,PSA!$G:$G,D2075),
IF(AND(A2075="Colorectal Cancer Screening", E2075="Total Expenditure ($USD per 100,000 patients)"),
SUMIFS(COL!$F:$F,COL!$A:$A,C2075,COL!$G:$G,D2075),
IF(AND(A2075="Cervical Cancer Screening", E2075="Total Expenditure ($USD per 100,000 patients)"),
SUMIFS(CERV!$F:$F,CERV!$A:$A,C2075,CERV!$G:$G,D2075),
SUMIFS(CANSCRN!$F:$F,CANSCRN!$A:$A,C2075,CANSCRN!$G:$G,D2075))))))))))))</f>
        <v>30499.405469678954</v>
      </c>
    </row>
    <row r="2076" spans="1:6" x14ac:dyDescent="0.2">
      <c r="A2076" s="24" t="s">
        <v>107</v>
      </c>
      <c r="B2076" s="24" t="s">
        <v>101</v>
      </c>
      <c r="C2076" s="24" t="s">
        <v>65</v>
      </c>
      <c r="D2076" s="24">
        <v>2015</v>
      </c>
      <c r="E2076" s="24" t="s">
        <v>102</v>
      </c>
      <c r="F2076">
        <f>IF(AND(A2076="PSA Testing", E2076= "Utilization Rate (per 100,000 patients)"),
SUMIFS(PSA!$D:$D,PSA!$A:$A,C2076,PSA!$G:$G,D2076),
IF(AND(A2076="Colorectal Cancer Screening", E2076="Utilization Rate (per 100,000 patients)"),
SUMIFS(COL!$D:$D,COL!$A:$A,C2076,COL!$G:$G, D2076),
IF(AND(A2076="Cervical Cancer Screening", E2076="Utilization Rate (per 100,000 patients)"),
SUMIFS(CERV!$D:$D,CERV!$A:$A,C2076,CERV!$G:$G,D2076),
IF(AND(A2076="Cancer Screening for CKD patients", E2076="Utilization Rate (per 100,000 patients)"),
SUMIFS(CANSCRN!$D:$D,CANSCRN!$A:$A,C2076,CANSCRN!$G:$G,D2076),
IF(AND(A2076="PSA Testing", E2076="Cost per service ($USD)"),
SUMIFS(PSA!$E:$E,PSA!$A:$A,C2076,PSA!$G:$G,D2076),
IF(AND(A2076="Colorectal Cancer Screening", E2076="Cost per service ($USD)"),
SUMIFS(COL!$E:$E,COL!$A:$A,C2076,COL!$G:$G,D2076),
IF(AND(A2076="Cervical Cancer Screening", E2076="Cost per service ($USD)"),
SUMIFS(CERV!$E:$E,CERV!$A:$A,C2076,CERV!$G:$G,D2076),
IF(AND(A2076="Cancer Screening for CKD patients", E2076="Cost per service ($USD)"),
SUMIFS(CANSCRN!$E:$E,CANSCRN!$A:$A,C2076,CANSCRN!$G:$G,D2076),
IF(AND(A2076="PSA Testing", E2076="Total Expenditure ($USD per 100,000 patients)"),
SUMIFS(PSA!$F:$F,PSA!$A:$A,C2076,PSA!$G:$G,D2076),
IF(AND(A2076="Colorectal Cancer Screening", E2076="Total Expenditure ($USD per 100,000 patients)"),
SUMIFS(COL!$F:$F,COL!$A:$A,C2076,COL!$G:$G,D2076),
IF(AND(A2076="Cervical Cancer Screening", E2076="Total Expenditure ($USD per 100,000 patients)"),
SUMIFS(CERV!$F:$F,CERV!$A:$A,C2076,CERV!$G:$G,D2076),
SUMIFS(CANSCRN!$F:$F,CANSCRN!$A:$A,C2076,CANSCRN!$G:$G,D2076))))))))))))</f>
        <v>29481.132075471702</v>
      </c>
    </row>
    <row r="2077" spans="1:6" x14ac:dyDescent="0.2">
      <c r="A2077" s="24" t="s">
        <v>107</v>
      </c>
      <c r="B2077" s="24" t="s">
        <v>101</v>
      </c>
      <c r="C2077" s="24" t="s">
        <v>65</v>
      </c>
      <c r="D2077" s="24">
        <v>2016</v>
      </c>
      <c r="E2077" s="24" t="s">
        <v>102</v>
      </c>
      <c r="F2077">
        <f>IF(AND(A2077="PSA Testing", E2077= "Utilization Rate (per 100,000 patients)"),
SUMIFS(PSA!$D:$D,PSA!$A:$A,C2077,PSA!$G:$G,D2077),
IF(AND(A2077="Colorectal Cancer Screening", E2077="Utilization Rate (per 100,000 patients)"),
SUMIFS(COL!$D:$D,COL!$A:$A,C2077,COL!$G:$G, D2077),
IF(AND(A2077="Cervical Cancer Screening", E2077="Utilization Rate (per 100,000 patients)"),
SUMIFS(CERV!$D:$D,CERV!$A:$A,C2077,CERV!$G:$G,D2077),
IF(AND(A2077="Cancer Screening for CKD patients", E2077="Utilization Rate (per 100,000 patients)"),
SUMIFS(CANSCRN!$D:$D,CANSCRN!$A:$A,C2077,CANSCRN!$G:$G,D2077),
IF(AND(A2077="PSA Testing", E2077="Cost per service ($USD)"),
SUMIFS(PSA!$E:$E,PSA!$A:$A,C2077,PSA!$G:$G,D2077),
IF(AND(A2077="Colorectal Cancer Screening", E2077="Cost per service ($USD)"),
SUMIFS(COL!$E:$E,COL!$A:$A,C2077,COL!$G:$G,D2077),
IF(AND(A2077="Cervical Cancer Screening", E2077="Cost per service ($USD)"),
SUMIFS(CERV!$E:$E,CERV!$A:$A,C2077,CERV!$G:$G,D2077),
IF(AND(A2077="Cancer Screening for CKD patients", E2077="Cost per service ($USD)"),
SUMIFS(CANSCRN!$E:$E,CANSCRN!$A:$A,C2077,CANSCRN!$G:$G,D2077),
IF(AND(A2077="PSA Testing", E2077="Total Expenditure ($USD per 100,000 patients)"),
SUMIFS(PSA!$F:$F,PSA!$A:$A,C2077,PSA!$G:$G,D2077),
IF(AND(A2077="Colorectal Cancer Screening", E2077="Total Expenditure ($USD per 100,000 patients)"),
SUMIFS(COL!$F:$F,COL!$A:$A,C2077,COL!$G:$G,D2077),
IF(AND(A2077="Cervical Cancer Screening", E2077="Total Expenditure ($USD per 100,000 patients)"),
SUMIFS(CERV!$F:$F,CERV!$A:$A,C2077,CERV!$G:$G,D2077),
SUMIFS(CANSCRN!$F:$F,CANSCRN!$A:$A,C2077,CANSCRN!$G:$G,D2077))))))))))))</f>
        <v>31578.94736842105</v>
      </c>
    </row>
    <row r="2078" spans="1:6" x14ac:dyDescent="0.2">
      <c r="A2078" s="24" t="s">
        <v>107</v>
      </c>
      <c r="B2078" s="24" t="s">
        <v>101</v>
      </c>
      <c r="C2078" s="24" t="s">
        <v>65</v>
      </c>
      <c r="D2078" s="24">
        <v>2017</v>
      </c>
      <c r="E2078" s="24" t="s">
        <v>102</v>
      </c>
      <c r="F2078">
        <f>IF(AND(A2078="PSA Testing", E2078= "Utilization Rate (per 100,000 patients)"),
SUMIFS(PSA!$D:$D,PSA!$A:$A,C2078,PSA!$G:$G,D2078),
IF(AND(A2078="Colorectal Cancer Screening", E2078="Utilization Rate (per 100,000 patients)"),
SUMIFS(COL!$D:$D,COL!$A:$A,C2078,COL!$G:$G, D2078),
IF(AND(A2078="Cervical Cancer Screening", E2078="Utilization Rate (per 100,000 patients)"),
SUMIFS(CERV!$D:$D,CERV!$A:$A,C2078,CERV!$G:$G,D2078),
IF(AND(A2078="Cancer Screening for CKD patients", E2078="Utilization Rate (per 100,000 patients)"),
SUMIFS(CANSCRN!$D:$D,CANSCRN!$A:$A,C2078,CANSCRN!$G:$G,D2078),
IF(AND(A2078="PSA Testing", E2078="Cost per service ($USD)"),
SUMIFS(PSA!$E:$E,PSA!$A:$A,C2078,PSA!$G:$G,D2078),
IF(AND(A2078="Colorectal Cancer Screening", E2078="Cost per service ($USD)"),
SUMIFS(COL!$E:$E,COL!$A:$A,C2078,COL!$G:$G,D2078),
IF(AND(A2078="Cervical Cancer Screening", E2078="Cost per service ($USD)"),
SUMIFS(CERV!$E:$E,CERV!$A:$A,C2078,CERV!$G:$G,D2078),
IF(AND(A2078="Cancer Screening for CKD patients", E2078="Cost per service ($USD)"),
SUMIFS(CANSCRN!$E:$E,CANSCRN!$A:$A,C2078,CANSCRN!$G:$G,D2078),
IF(AND(A2078="PSA Testing", E2078="Total Expenditure ($USD per 100,000 patients)"),
SUMIFS(PSA!$F:$F,PSA!$A:$A,C2078,PSA!$G:$G,D2078),
IF(AND(A2078="Colorectal Cancer Screening", E2078="Total Expenditure ($USD per 100,000 patients)"),
SUMIFS(COL!$F:$F,COL!$A:$A,C2078,COL!$G:$G,D2078),
IF(AND(A2078="Cervical Cancer Screening", E2078="Total Expenditure ($USD per 100,000 patients)"),
SUMIFS(CERV!$F:$F,CERV!$A:$A,C2078,CERV!$G:$G,D2078),
SUMIFS(CANSCRN!$F:$F,CANSCRN!$A:$A,C2078,CANSCRN!$G:$G,D2078))))))))))))</f>
        <v>33481.481481481482</v>
      </c>
    </row>
    <row r="2079" spans="1:6" x14ac:dyDescent="0.2">
      <c r="A2079" s="24" t="s">
        <v>107</v>
      </c>
      <c r="B2079" s="24" t="s">
        <v>101</v>
      </c>
      <c r="C2079" s="24" t="s">
        <v>65</v>
      </c>
      <c r="D2079" s="24">
        <v>2018</v>
      </c>
      <c r="E2079" s="24" t="s">
        <v>102</v>
      </c>
      <c r="F2079">
        <f>IF(AND(A2079="PSA Testing", E2079= "Utilization Rate (per 100,000 patients)"),
SUMIFS(PSA!$D:$D,PSA!$A:$A,C2079,PSA!$G:$G,D2079),
IF(AND(A2079="Colorectal Cancer Screening", E2079="Utilization Rate (per 100,000 patients)"),
SUMIFS(COL!$D:$D,COL!$A:$A,C2079,COL!$G:$G, D2079),
IF(AND(A2079="Cervical Cancer Screening", E2079="Utilization Rate (per 100,000 patients)"),
SUMIFS(CERV!$D:$D,CERV!$A:$A,C2079,CERV!$G:$G,D2079),
IF(AND(A2079="Cancer Screening for CKD patients", E2079="Utilization Rate (per 100,000 patients)"),
SUMIFS(CANSCRN!$D:$D,CANSCRN!$A:$A,C2079,CANSCRN!$G:$G,D2079),
IF(AND(A2079="PSA Testing", E2079="Cost per service ($USD)"),
SUMIFS(PSA!$E:$E,PSA!$A:$A,C2079,PSA!$G:$G,D2079),
IF(AND(A2079="Colorectal Cancer Screening", E2079="Cost per service ($USD)"),
SUMIFS(COL!$E:$E,COL!$A:$A,C2079,COL!$G:$G,D2079),
IF(AND(A2079="Cervical Cancer Screening", E2079="Cost per service ($USD)"),
SUMIFS(CERV!$E:$E,CERV!$A:$A,C2079,CERV!$G:$G,D2079),
IF(AND(A2079="Cancer Screening for CKD patients", E2079="Cost per service ($USD)"),
SUMIFS(CANSCRN!$E:$E,CANSCRN!$A:$A,C2079,CANSCRN!$G:$G,D2079),
IF(AND(A2079="PSA Testing", E2079="Total Expenditure ($USD per 100,000 patients)"),
SUMIFS(PSA!$F:$F,PSA!$A:$A,C2079,PSA!$G:$G,D2079),
IF(AND(A2079="Colorectal Cancer Screening", E2079="Total Expenditure ($USD per 100,000 patients)"),
SUMIFS(COL!$F:$F,COL!$A:$A,C2079,COL!$G:$G,D2079),
IF(AND(A2079="Cervical Cancer Screening", E2079="Total Expenditure ($USD per 100,000 patients)"),
SUMIFS(CERV!$F:$F,CERV!$A:$A,C2079,CERV!$G:$G,D2079),
SUMIFS(CANSCRN!$F:$F,CANSCRN!$A:$A,C2079,CANSCRN!$G:$G,D2079))))))))))))</f>
        <v>25264.084507042255</v>
      </c>
    </row>
    <row r="2080" spans="1:6" x14ac:dyDescent="0.2">
      <c r="A2080" s="24" t="s">
        <v>107</v>
      </c>
      <c r="B2080" s="24" t="s">
        <v>101</v>
      </c>
      <c r="C2080" s="24" t="s">
        <v>65</v>
      </c>
      <c r="D2080" s="24">
        <v>2019</v>
      </c>
      <c r="E2080" s="24" t="s">
        <v>102</v>
      </c>
      <c r="F2080">
        <f>IF(AND(A2080="PSA Testing", E2080= "Utilization Rate (per 100,000 patients)"),
SUMIFS(PSA!$D:$D,PSA!$A:$A,C2080,PSA!$G:$G,D2080),
IF(AND(A2080="Colorectal Cancer Screening", E2080="Utilization Rate (per 100,000 patients)"),
SUMIFS(COL!$D:$D,COL!$A:$A,C2080,COL!$G:$G, D2080),
IF(AND(A2080="Cervical Cancer Screening", E2080="Utilization Rate (per 100,000 patients)"),
SUMIFS(CERV!$D:$D,CERV!$A:$A,C2080,CERV!$G:$G,D2080),
IF(AND(A2080="Cancer Screening for CKD patients", E2080="Utilization Rate (per 100,000 patients)"),
SUMIFS(CANSCRN!$D:$D,CANSCRN!$A:$A,C2080,CANSCRN!$G:$G,D2080),
IF(AND(A2080="PSA Testing", E2080="Cost per service ($USD)"),
SUMIFS(PSA!$E:$E,PSA!$A:$A,C2080,PSA!$G:$G,D2080),
IF(AND(A2080="Colorectal Cancer Screening", E2080="Cost per service ($USD)"),
SUMIFS(COL!$E:$E,COL!$A:$A,C2080,COL!$G:$G,D2080),
IF(AND(A2080="Cervical Cancer Screening", E2080="Cost per service ($USD)"),
SUMIFS(CERV!$E:$E,CERV!$A:$A,C2080,CERV!$G:$G,D2080),
IF(AND(A2080="Cancer Screening for CKD patients", E2080="Cost per service ($USD)"),
SUMIFS(CANSCRN!$E:$E,CANSCRN!$A:$A,C2080,CANSCRN!$G:$G,D2080),
IF(AND(A2080="PSA Testing", E2080="Total Expenditure ($USD per 100,000 patients)"),
SUMIFS(PSA!$F:$F,PSA!$A:$A,C2080,PSA!$G:$G,D2080),
IF(AND(A2080="Colorectal Cancer Screening", E2080="Total Expenditure ($USD per 100,000 patients)"),
SUMIFS(COL!$F:$F,COL!$A:$A,C2080,COL!$G:$G,D2080),
IF(AND(A2080="Cervical Cancer Screening", E2080="Total Expenditure ($USD per 100,000 patients)"),
SUMIFS(CERV!$F:$F,CERV!$A:$A,C2080,CERV!$G:$G,D2080),
SUMIFS(CANSCRN!$F:$F,CANSCRN!$A:$A,C2080,CANSCRN!$G:$G,D2080))))))))))))</f>
        <v>22746.781115879829</v>
      </c>
    </row>
    <row r="2081" spans="1:6" x14ac:dyDescent="0.2">
      <c r="A2081" s="24" t="s">
        <v>107</v>
      </c>
      <c r="B2081" s="24" t="s">
        <v>101</v>
      </c>
      <c r="C2081" s="24" t="s">
        <v>66</v>
      </c>
      <c r="D2081" s="24">
        <v>2009</v>
      </c>
      <c r="E2081" s="24" t="s">
        <v>102</v>
      </c>
      <c r="F2081">
        <f>IF(AND(A2081="PSA Testing", E2081= "Utilization Rate (per 100,000 patients)"),
SUMIFS(PSA!$D:$D,PSA!$A:$A,C2081,PSA!$G:$G,D2081),
IF(AND(A2081="Colorectal Cancer Screening", E2081="Utilization Rate (per 100,000 patients)"),
SUMIFS(COL!$D:$D,COL!$A:$A,C2081,COL!$G:$G, D2081),
IF(AND(A2081="Cervical Cancer Screening", E2081="Utilization Rate (per 100,000 patients)"),
SUMIFS(CERV!$D:$D,CERV!$A:$A,C2081,CERV!$G:$G,D2081),
IF(AND(A2081="Cancer Screening for CKD patients", E2081="Utilization Rate (per 100,000 patients)"),
SUMIFS(CANSCRN!$D:$D,CANSCRN!$A:$A,C2081,CANSCRN!$G:$G,D2081),
IF(AND(A2081="PSA Testing", E2081="Cost per service ($USD)"),
SUMIFS(PSA!$E:$E,PSA!$A:$A,C2081,PSA!$G:$G,D2081),
IF(AND(A2081="Colorectal Cancer Screening", E2081="Cost per service ($USD)"),
SUMIFS(COL!$E:$E,COL!$A:$A,C2081,COL!$G:$G,D2081),
IF(AND(A2081="Cervical Cancer Screening", E2081="Cost per service ($USD)"),
SUMIFS(CERV!$E:$E,CERV!$A:$A,C2081,CERV!$G:$G,D2081),
IF(AND(A2081="Cancer Screening for CKD patients", E2081="Cost per service ($USD)"),
SUMIFS(CANSCRN!$E:$E,CANSCRN!$A:$A,C2081,CANSCRN!$G:$G,D2081),
IF(AND(A2081="PSA Testing", E2081="Total Expenditure ($USD per 100,000 patients)"),
SUMIFS(PSA!$F:$F,PSA!$A:$A,C2081,PSA!$G:$G,D2081),
IF(AND(A2081="Colorectal Cancer Screening", E2081="Total Expenditure ($USD per 100,000 patients)"),
SUMIFS(COL!$F:$F,COL!$A:$A,C2081,COL!$G:$G,D2081),
IF(AND(A2081="Cervical Cancer Screening", E2081="Total Expenditure ($USD per 100,000 patients)"),
SUMIFS(CERV!$F:$F,CERV!$A:$A,C2081,CERV!$G:$G,D2081),
SUMIFS(CANSCRN!$F:$F,CANSCRN!$A:$A,C2081,CANSCRN!$G:$G,D2081))))))))))))</f>
        <v>33098.591549295772</v>
      </c>
    </row>
    <row r="2082" spans="1:6" x14ac:dyDescent="0.2">
      <c r="A2082" s="24" t="s">
        <v>107</v>
      </c>
      <c r="B2082" s="24" t="s">
        <v>101</v>
      </c>
      <c r="C2082" s="24" t="s">
        <v>66</v>
      </c>
      <c r="D2082" s="24">
        <v>2010</v>
      </c>
      <c r="E2082" s="24" t="s">
        <v>102</v>
      </c>
      <c r="F2082">
        <f>IF(AND(A2082="PSA Testing", E2082= "Utilization Rate (per 100,000 patients)"),
SUMIFS(PSA!$D:$D,PSA!$A:$A,C2082,PSA!$G:$G,D2082),
IF(AND(A2082="Colorectal Cancer Screening", E2082="Utilization Rate (per 100,000 patients)"),
SUMIFS(COL!$D:$D,COL!$A:$A,C2082,COL!$G:$G, D2082),
IF(AND(A2082="Cervical Cancer Screening", E2082="Utilization Rate (per 100,000 patients)"),
SUMIFS(CERV!$D:$D,CERV!$A:$A,C2082,CERV!$G:$G,D2082),
IF(AND(A2082="Cancer Screening for CKD patients", E2082="Utilization Rate (per 100,000 patients)"),
SUMIFS(CANSCRN!$D:$D,CANSCRN!$A:$A,C2082,CANSCRN!$G:$G,D2082),
IF(AND(A2082="PSA Testing", E2082="Cost per service ($USD)"),
SUMIFS(PSA!$E:$E,PSA!$A:$A,C2082,PSA!$G:$G,D2082),
IF(AND(A2082="Colorectal Cancer Screening", E2082="Cost per service ($USD)"),
SUMIFS(COL!$E:$E,COL!$A:$A,C2082,COL!$G:$G,D2082),
IF(AND(A2082="Cervical Cancer Screening", E2082="Cost per service ($USD)"),
SUMIFS(CERV!$E:$E,CERV!$A:$A,C2082,CERV!$G:$G,D2082),
IF(AND(A2082="Cancer Screening for CKD patients", E2082="Cost per service ($USD)"),
SUMIFS(CANSCRN!$E:$E,CANSCRN!$A:$A,C2082,CANSCRN!$G:$G,D2082),
IF(AND(A2082="PSA Testing", E2082="Total Expenditure ($USD per 100,000 patients)"),
SUMIFS(PSA!$F:$F,PSA!$A:$A,C2082,PSA!$G:$G,D2082),
IF(AND(A2082="Colorectal Cancer Screening", E2082="Total Expenditure ($USD per 100,000 patients)"),
SUMIFS(COL!$F:$F,COL!$A:$A,C2082,COL!$G:$G,D2082),
IF(AND(A2082="Cervical Cancer Screening", E2082="Total Expenditure ($USD per 100,000 patients)"),
SUMIFS(CERV!$F:$F,CERV!$A:$A,C2082,CERV!$G:$G,D2082),
SUMIFS(CANSCRN!$F:$F,CANSCRN!$A:$A,C2082,CANSCRN!$G:$G,D2082))))))))))))</f>
        <v>32116.788321167882</v>
      </c>
    </row>
    <row r="2083" spans="1:6" x14ac:dyDescent="0.2">
      <c r="A2083" s="24" t="s">
        <v>107</v>
      </c>
      <c r="B2083" s="24" t="s">
        <v>101</v>
      </c>
      <c r="C2083" s="24" t="s">
        <v>66</v>
      </c>
      <c r="D2083" s="24">
        <v>2011</v>
      </c>
      <c r="E2083" s="24" t="s">
        <v>102</v>
      </c>
      <c r="F2083">
        <f>IF(AND(A2083="PSA Testing", E2083= "Utilization Rate (per 100,000 patients)"),
SUMIFS(PSA!$D:$D,PSA!$A:$A,C2083,PSA!$G:$G,D2083),
IF(AND(A2083="Colorectal Cancer Screening", E2083="Utilization Rate (per 100,000 patients)"),
SUMIFS(COL!$D:$D,COL!$A:$A,C2083,COL!$G:$G, D2083),
IF(AND(A2083="Cervical Cancer Screening", E2083="Utilization Rate (per 100,000 patients)"),
SUMIFS(CERV!$D:$D,CERV!$A:$A,C2083,CERV!$G:$G,D2083),
IF(AND(A2083="Cancer Screening for CKD patients", E2083="Utilization Rate (per 100,000 patients)"),
SUMIFS(CANSCRN!$D:$D,CANSCRN!$A:$A,C2083,CANSCRN!$G:$G,D2083),
IF(AND(A2083="PSA Testing", E2083="Cost per service ($USD)"),
SUMIFS(PSA!$E:$E,PSA!$A:$A,C2083,PSA!$G:$G,D2083),
IF(AND(A2083="Colorectal Cancer Screening", E2083="Cost per service ($USD)"),
SUMIFS(COL!$E:$E,COL!$A:$A,C2083,COL!$G:$G,D2083),
IF(AND(A2083="Cervical Cancer Screening", E2083="Cost per service ($USD)"),
SUMIFS(CERV!$E:$E,CERV!$A:$A,C2083,CERV!$G:$G,D2083),
IF(AND(A2083="Cancer Screening for CKD patients", E2083="Cost per service ($USD)"),
SUMIFS(CANSCRN!$E:$E,CANSCRN!$A:$A,C2083,CANSCRN!$G:$G,D2083),
IF(AND(A2083="PSA Testing", E2083="Total Expenditure ($USD per 100,000 patients)"),
SUMIFS(PSA!$F:$F,PSA!$A:$A,C2083,PSA!$G:$G,D2083),
IF(AND(A2083="Colorectal Cancer Screening", E2083="Total Expenditure ($USD per 100,000 patients)"),
SUMIFS(COL!$F:$F,COL!$A:$A,C2083,COL!$G:$G,D2083),
IF(AND(A2083="Cervical Cancer Screening", E2083="Total Expenditure ($USD per 100,000 patients)"),
SUMIFS(CERV!$F:$F,CERV!$A:$A,C2083,CERV!$G:$G,D2083),
SUMIFS(CANSCRN!$F:$F,CANSCRN!$A:$A,C2083,CANSCRN!$G:$G,D2083))))))))))))</f>
        <v>31118.88111888112</v>
      </c>
    </row>
    <row r="2084" spans="1:6" x14ac:dyDescent="0.2">
      <c r="A2084" s="24" t="s">
        <v>107</v>
      </c>
      <c r="B2084" s="24" t="s">
        <v>101</v>
      </c>
      <c r="C2084" s="24" t="s">
        <v>66</v>
      </c>
      <c r="D2084" s="24">
        <v>2012</v>
      </c>
      <c r="E2084" s="24" t="s">
        <v>102</v>
      </c>
      <c r="F2084">
        <f>IF(AND(A2084="PSA Testing", E2084= "Utilization Rate (per 100,000 patients)"),
SUMIFS(PSA!$D:$D,PSA!$A:$A,C2084,PSA!$G:$G,D2084),
IF(AND(A2084="Colorectal Cancer Screening", E2084="Utilization Rate (per 100,000 patients)"),
SUMIFS(COL!$D:$D,COL!$A:$A,C2084,COL!$G:$G, D2084),
IF(AND(A2084="Cervical Cancer Screening", E2084="Utilization Rate (per 100,000 patients)"),
SUMIFS(CERV!$D:$D,CERV!$A:$A,C2084,CERV!$G:$G,D2084),
IF(AND(A2084="Cancer Screening for CKD patients", E2084="Utilization Rate (per 100,000 patients)"),
SUMIFS(CANSCRN!$D:$D,CANSCRN!$A:$A,C2084,CANSCRN!$G:$G,D2084),
IF(AND(A2084="PSA Testing", E2084="Cost per service ($USD)"),
SUMIFS(PSA!$E:$E,PSA!$A:$A,C2084,PSA!$G:$G,D2084),
IF(AND(A2084="Colorectal Cancer Screening", E2084="Cost per service ($USD)"),
SUMIFS(COL!$E:$E,COL!$A:$A,C2084,COL!$G:$G,D2084),
IF(AND(A2084="Cervical Cancer Screening", E2084="Cost per service ($USD)"),
SUMIFS(CERV!$E:$E,CERV!$A:$A,C2084,CERV!$G:$G,D2084),
IF(AND(A2084="Cancer Screening for CKD patients", E2084="Cost per service ($USD)"),
SUMIFS(CANSCRN!$E:$E,CANSCRN!$A:$A,C2084,CANSCRN!$G:$G,D2084),
IF(AND(A2084="PSA Testing", E2084="Total Expenditure ($USD per 100,000 patients)"),
SUMIFS(PSA!$F:$F,PSA!$A:$A,C2084,PSA!$G:$G,D2084),
IF(AND(A2084="Colorectal Cancer Screening", E2084="Total Expenditure ($USD per 100,000 patients)"),
SUMIFS(COL!$F:$F,COL!$A:$A,C2084,COL!$G:$G,D2084),
IF(AND(A2084="Cervical Cancer Screening", E2084="Total Expenditure ($USD per 100,000 patients)"),
SUMIFS(CERV!$F:$F,CERV!$A:$A,C2084,CERV!$G:$G,D2084),
SUMIFS(CANSCRN!$F:$F,CANSCRN!$A:$A,C2084,CANSCRN!$G:$G,D2084))))))))))))</f>
        <v>31250</v>
      </c>
    </row>
    <row r="2085" spans="1:6" x14ac:dyDescent="0.2">
      <c r="A2085" s="24" t="s">
        <v>107</v>
      </c>
      <c r="B2085" s="24" t="s">
        <v>101</v>
      </c>
      <c r="C2085" s="24" t="s">
        <v>66</v>
      </c>
      <c r="D2085" s="24">
        <v>2013</v>
      </c>
      <c r="E2085" s="24" t="s">
        <v>102</v>
      </c>
      <c r="F2085">
        <f>IF(AND(A2085="PSA Testing", E2085= "Utilization Rate (per 100,000 patients)"),
SUMIFS(PSA!$D:$D,PSA!$A:$A,C2085,PSA!$G:$G,D2085),
IF(AND(A2085="Colorectal Cancer Screening", E2085="Utilization Rate (per 100,000 patients)"),
SUMIFS(COL!$D:$D,COL!$A:$A,C2085,COL!$G:$G, D2085),
IF(AND(A2085="Cervical Cancer Screening", E2085="Utilization Rate (per 100,000 patients)"),
SUMIFS(CERV!$D:$D,CERV!$A:$A,C2085,CERV!$G:$G,D2085),
IF(AND(A2085="Cancer Screening for CKD patients", E2085="Utilization Rate (per 100,000 patients)"),
SUMIFS(CANSCRN!$D:$D,CANSCRN!$A:$A,C2085,CANSCRN!$G:$G,D2085),
IF(AND(A2085="PSA Testing", E2085="Cost per service ($USD)"),
SUMIFS(PSA!$E:$E,PSA!$A:$A,C2085,PSA!$G:$G,D2085),
IF(AND(A2085="Colorectal Cancer Screening", E2085="Cost per service ($USD)"),
SUMIFS(COL!$E:$E,COL!$A:$A,C2085,COL!$G:$G,D2085),
IF(AND(A2085="Cervical Cancer Screening", E2085="Cost per service ($USD)"),
SUMIFS(CERV!$E:$E,CERV!$A:$A,C2085,CERV!$G:$G,D2085),
IF(AND(A2085="Cancer Screening for CKD patients", E2085="Cost per service ($USD)"),
SUMIFS(CANSCRN!$E:$E,CANSCRN!$A:$A,C2085,CANSCRN!$G:$G,D2085),
IF(AND(A2085="PSA Testing", E2085="Total Expenditure ($USD per 100,000 patients)"),
SUMIFS(PSA!$F:$F,PSA!$A:$A,C2085,PSA!$G:$G,D2085),
IF(AND(A2085="Colorectal Cancer Screening", E2085="Total Expenditure ($USD per 100,000 patients)"),
SUMIFS(COL!$F:$F,COL!$A:$A,C2085,COL!$G:$G,D2085),
IF(AND(A2085="Cervical Cancer Screening", E2085="Total Expenditure ($USD per 100,000 patients)"),
SUMIFS(CERV!$F:$F,CERV!$A:$A,C2085,CERV!$G:$G,D2085),
SUMIFS(CANSCRN!$F:$F,CANSCRN!$A:$A,C2085,CANSCRN!$G:$G,D2085))))))))))))</f>
        <v>30350.194552529181</v>
      </c>
    </row>
    <row r="2086" spans="1:6" x14ac:dyDescent="0.2">
      <c r="A2086" s="24" t="s">
        <v>107</v>
      </c>
      <c r="B2086" s="24" t="s">
        <v>101</v>
      </c>
      <c r="C2086" s="24" t="s">
        <v>66</v>
      </c>
      <c r="D2086" s="24">
        <v>2014</v>
      </c>
      <c r="E2086" s="24" t="s">
        <v>102</v>
      </c>
      <c r="F2086">
        <f>IF(AND(A2086="PSA Testing", E2086= "Utilization Rate (per 100,000 patients)"),
SUMIFS(PSA!$D:$D,PSA!$A:$A,C2086,PSA!$G:$G,D2086),
IF(AND(A2086="Colorectal Cancer Screening", E2086="Utilization Rate (per 100,000 patients)"),
SUMIFS(COL!$D:$D,COL!$A:$A,C2086,COL!$G:$G, D2086),
IF(AND(A2086="Cervical Cancer Screening", E2086="Utilization Rate (per 100,000 patients)"),
SUMIFS(CERV!$D:$D,CERV!$A:$A,C2086,CERV!$G:$G,D2086),
IF(AND(A2086="Cancer Screening for CKD patients", E2086="Utilization Rate (per 100,000 patients)"),
SUMIFS(CANSCRN!$D:$D,CANSCRN!$A:$A,C2086,CANSCRN!$G:$G,D2086),
IF(AND(A2086="PSA Testing", E2086="Cost per service ($USD)"),
SUMIFS(PSA!$E:$E,PSA!$A:$A,C2086,PSA!$G:$G,D2086),
IF(AND(A2086="Colorectal Cancer Screening", E2086="Cost per service ($USD)"),
SUMIFS(COL!$E:$E,COL!$A:$A,C2086,COL!$G:$G,D2086),
IF(AND(A2086="Cervical Cancer Screening", E2086="Cost per service ($USD)"),
SUMIFS(CERV!$E:$E,CERV!$A:$A,C2086,CERV!$G:$G,D2086),
IF(AND(A2086="Cancer Screening for CKD patients", E2086="Cost per service ($USD)"),
SUMIFS(CANSCRN!$E:$E,CANSCRN!$A:$A,C2086,CANSCRN!$G:$G,D2086),
IF(AND(A2086="PSA Testing", E2086="Total Expenditure ($USD per 100,000 patients)"),
SUMIFS(PSA!$F:$F,PSA!$A:$A,C2086,PSA!$G:$G,D2086),
IF(AND(A2086="Colorectal Cancer Screening", E2086="Total Expenditure ($USD per 100,000 patients)"),
SUMIFS(COL!$F:$F,COL!$A:$A,C2086,COL!$G:$G,D2086),
IF(AND(A2086="Cervical Cancer Screening", E2086="Total Expenditure ($USD per 100,000 patients)"),
SUMIFS(CERV!$F:$F,CERV!$A:$A,C2086,CERV!$G:$G,D2086),
SUMIFS(CANSCRN!$F:$F,CANSCRN!$A:$A,C2086,CANSCRN!$G:$G,D2086))))))))))))</f>
        <v>26991.150442477872</v>
      </c>
    </row>
    <row r="2087" spans="1:6" x14ac:dyDescent="0.2">
      <c r="A2087" s="24" t="s">
        <v>107</v>
      </c>
      <c r="B2087" s="24" t="s">
        <v>101</v>
      </c>
      <c r="C2087" s="24" t="s">
        <v>66</v>
      </c>
      <c r="D2087" s="24">
        <v>2015</v>
      </c>
      <c r="E2087" s="24" t="s">
        <v>102</v>
      </c>
      <c r="F2087">
        <f>IF(AND(A2087="PSA Testing", E2087= "Utilization Rate (per 100,000 patients)"),
SUMIFS(PSA!$D:$D,PSA!$A:$A,C2087,PSA!$G:$G,D2087),
IF(AND(A2087="Colorectal Cancer Screening", E2087="Utilization Rate (per 100,000 patients)"),
SUMIFS(COL!$D:$D,COL!$A:$A,C2087,COL!$G:$G, D2087),
IF(AND(A2087="Cervical Cancer Screening", E2087="Utilization Rate (per 100,000 patients)"),
SUMIFS(CERV!$D:$D,CERV!$A:$A,C2087,CERV!$G:$G,D2087),
IF(AND(A2087="Cancer Screening for CKD patients", E2087="Utilization Rate (per 100,000 patients)"),
SUMIFS(CANSCRN!$D:$D,CANSCRN!$A:$A,C2087,CANSCRN!$G:$G,D2087),
IF(AND(A2087="PSA Testing", E2087="Cost per service ($USD)"),
SUMIFS(PSA!$E:$E,PSA!$A:$A,C2087,PSA!$G:$G,D2087),
IF(AND(A2087="Colorectal Cancer Screening", E2087="Cost per service ($USD)"),
SUMIFS(COL!$E:$E,COL!$A:$A,C2087,COL!$G:$G,D2087),
IF(AND(A2087="Cervical Cancer Screening", E2087="Cost per service ($USD)"),
SUMIFS(CERV!$E:$E,CERV!$A:$A,C2087,CERV!$G:$G,D2087),
IF(AND(A2087="Cancer Screening for CKD patients", E2087="Cost per service ($USD)"),
SUMIFS(CANSCRN!$E:$E,CANSCRN!$A:$A,C2087,CANSCRN!$G:$G,D2087),
IF(AND(A2087="PSA Testing", E2087="Total Expenditure ($USD per 100,000 patients)"),
SUMIFS(PSA!$F:$F,PSA!$A:$A,C2087,PSA!$G:$G,D2087),
IF(AND(A2087="Colorectal Cancer Screening", E2087="Total Expenditure ($USD per 100,000 patients)"),
SUMIFS(COL!$F:$F,COL!$A:$A,C2087,COL!$G:$G,D2087),
IF(AND(A2087="Cervical Cancer Screening", E2087="Total Expenditure ($USD per 100,000 patients)"),
SUMIFS(CERV!$F:$F,CERV!$A:$A,C2087,CERV!$G:$G,D2087),
SUMIFS(CANSCRN!$F:$F,CANSCRN!$A:$A,C2087,CANSCRN!$G:$G,D2087))))))))))))</f>
        <v>31550.802139037431</v>
      </c>
    </row>
    <row r="2088" spans="1:6" x14ac:dyDescent="0.2">
      <c r="A2088" s="24" t="s">
        <v>107</v>
      </c>
      <c r="B2088" s="24" t="s">
        <v>101</v>
      </c>
      <c r="C2088" s="24" t="s">
        <v>66</v>
      </c>
      <c r="D2088" s="24">
        <v>2016</v>
      </c>
      <c r="E2088" s="24" t="s">
        <v>102</v>
      </c>
      <c r="F2088">
        <f>IF(AND(A2088="PSA Testing", E2088= "Utilization Rate (per 100,000 patients)"),
SUMIFS(PSA!$D:$D,PSA!$A:$A,C2088,PSA!$G:$G,D2088),
IF(AND(A2088="Colorectal Cancer Screening", E2088="Utilization Rate (per 100,000 patients)"),
SUMIFS(COL!$D:$D,COL!$A:$A,C2088,COL!$G:$G, D2088),
IF(AND(A2088="Cervical Cancer Screening", E2088="Utilization Rate (per 100,000 patients)"),
SUMIFS(CERV!$D:$D,CERV!$A:$A,C2088,CERV!$G:$G,D2088),
IF(AND(A2088="Cancer Screening for CKD patients", E2088="Utilization Rate (per 100,000 patients)"),
SUMIFS(CANSCRN!$D:$D,CANSCRN!$A:$A,C2088,CANSCRN!$G:$G,D2088),
IF(AND(A2088="PSA Testing", E2088="Cost per service ($USD)"),
SUMIFS(PSA!$E:$E,PSA!$A:$A,C2088,PSA!$G:$G,D2088),
IF(AND(A2088="Colorectal Cancer Screening", E2088="Cost per service ($USD)"),
SUMIFS(COL!$E:$E,COL!$A:$A,C2088,COL!$G:$G,D2088),
IF(AND(A2088="Cervical Cancer Screening", E2088="Cost per service ($USD)"),
SUMIFS(CERV!$E:$E,CERV!$A:$A,C2088,CERV!$G:$G,D2088),
IF(AND(A2088="Cancer Screening for CKD patients", E2088="Cost per service ($USD)"),
SUMIFS(CANSCRN!$E:$E,CANSCRN!$A:$A,C2088,CANSCRN!$G:$G,D2088),
IF(AND(A2088="PSA Testing", E2088="Total Expenditure ($USD per 100,000 patients)"),
SUMIFS(PSA!$F:$F,PSA!$A:$A,C2088,PSA!$G:$G,D2088),
IF(AND(A2088="Colorectal Cancer Screening", E2088="Total Expenditure ($USD per 100,000 patients)"),
SUMIFS(COL!$F:$F,COL!$A:$A,C2088,COL!$G:$G,D2088),
IF(AND(A2088="Cervical Cancer Screening", E2088="Total Expenditure ($USD per 100,000 patients)"),
SUMIFS(CERV!$F:$F,CERV!$A:$A,C2088,CERV!$G:$G,D2088),
SUMIFS(CANSCRN!$F:$F,CANSCRN!$A:$A,C2088,CANSCRN!$G:$G,D2088))))))))))))</f>
        <v>31067.961165048542</v>
      </c>
    </row>
    <row r="2089" spans="1:6" x14ac:dyDescent="0.2">
      <c r="A2089" s="24" t="s">
        <v>107</v>
      </c>
      <c r="B2089" s="24" t="s">
        <v>101</v>
      </c>
      <c r="C2089" s="24" t="s">
        <v>66</v>
      </c>
      <c r="D2089" s="24">
        <v>2017</v>
      </c>
      <c r="E2089" s="24" t="s">
        <v>102</v>
      </c>
      <c r="F2089">
        <f>IF(AND(A2089="PSA Testing", E2089= "Utilization Rate (per 100,000 patients)"),
SUMIFS(PSA!$D:$D,PSA!$A:$A,C2089,PSA!$G:$G,D2089),
IF(AND(A2089="Colorectal Cancer Screening", E2089="Utilization Rate (per 100,000 patients)"),
SUMIFS(COL!$D:$D,COL!$A:$A,C2089,COL!$G:$G, D2089),
IF(AND(A2089="Cervical Cancer Screening", E2089="Utilization Rate (per 100,000 patients)"),
SUMIFS(CERV!$D:$D,CERV!$A:$A,C2089,CERV!$G:$G,D2089),
IF(AND(A2089="Cancer Screening for CKD patients", E2089="Utilization Rate (per 100,000 patients)"),
SUMIFS(CANSCRN!$D:$D,CANSCRN!$A:$A,C2089,CANSCRN!$G:$G,D2089),
IF(AND(A2089="PSA Testing", E2089="Cost per service ($USD)"),
SUMIFS(PSA!$E:$E,PSA!$A:$A,C2089,PSA!$G:$G,D2089),
IF(AND(A2089="Colorectal Cancer Screening", E2089="Cost per service ($USD)"),
SUMIFS(COL!$E:$E,COL!$A:$A,C2089,COL!$G:$G,D2089),
IF(AND(A2089="Cervical Cancer Screening", E2089="Cost per service ($USD)"),
SUMIFS(CERV!$E:$E,CERV!$A:$A,C2089,CERV!$G:$G,D2089),
IF(AND(A2089="Cancer Screening for CKD patients", E2089="Cost per service ($USD)"),
SUMIFS(CANSCRN!$E:$E,CANSCRN!$A:$A,C2089,CANSCRN!$G:$G,D2089),
IF(AND(A2089="PSA Testing", E2089="Total Expenditure ($USD per 100,000 patients)"),
SUMIFS(PSA!$F:$F,PSA!$A:$A,C2089,PSA!$G:$G,D2089),
IF(AND(A2089="Colorectal Cancer Screening", E2089="Total Expenditure ($USD per 100,000 patients)"),
SUMIFS(COL!$F:$F,COL!$A:$A,C2089,COL!$G:$G,D2089),
IF(AND(A2089="Cervical Cancer Screening", E2089="Total Expenditure ($USD per 100,000 patients)"),
SUMIFS(CERV!$F:$F,CERV!$A:$A,C2089,CERV!$G:$G,D2089),
SUMIFS(CANSCRN!$F:$F,CANSCRN!$A:$A,C2089,CANSCRN!$G:$G,D2089))))))))))))</f>
        <v>28643.216080402013</v>
      </c>
    </row>
    <row r="2090" spans="1:6" x14ac:dyDescent="0.2">
      <c r="A2090" s="24" t="s">
        <v>107</v>
      </c>
      <c r="B2090" s="24" t="s">
        <v>101</v>
      </c>
      <c r="C2090" s="24" t="s">
        <v>66</v>
      </c>
      <c r="D2090" s="24">
        <v>2018</v>
      </c>
      <c r="E2090" s="24" t="s">
        <v>102</v>
      </c>
      <c r="F2090">
        <f>IF(AND(A2090="PSA Testing", E2090= "Utilization Rate (per 100,000 patients)"),
SUMIFS(PSA!$D:$D,PSA!$A:$A,C2090,PSA!$G:$G,D2090),
IF(AND(A2090="Colorectal Cancer Screening", E2090="Utilization Rate (per 100,000 patients)"),
SUMIFS(COL!$D:$D,COL!$A:$A,C2090,COL!$G:$G, D2090),
IF(AND(A2090="Cervical Cancer Screening", E2090="Utilization Rate (per 100,000 patients)"),
SUMIFS(CERV!$D:$D,CERV!$A:$A,C2090,CERV!$G:$G,D2090),
IF(AND(A2090="Cancer Screening for CKD patients", E2090="Utilization Rate (per 100,000 patients)"),
SUMIFS(CANSCRN!$D:$D,CANSCRN!$A:$A,C2090,CANSCRN!$G:$G,D2090),
IF(AND(A2090="PSA Testing", E2090="Cost per service ($USD)"),
SUMIFS(PSA!$E:$E,PSA!$A:$A,C2090,PSA!$G:$G,D2090),
IF(AND(A2090="Colorectal Cancer Screening", E2090="Cost per service ($USD)"),
SUMIFS(COL!$E:$E,COL!$A:$A,C2090,COL!$G:$G,D2090),
IF(AND(A2090="Cervical Cancer Screening", E2090="Cost per service ($USD)"),
SUMIFS(CERV!$E:$E,CERV!$A:$A,C2090,CERV!$G:$G,D2090),
IF(AND(A2090="Cancer Screening for CKD patients", E2090="Cost per service ($USD)"),
SUMIFS(CANSCRN!$E:$E,CANSCRN!$A:$A,C2090,CANSCRN!$G:$G,D2090),
IF(AND(A2090="PSA Testing", E2090="Total Expenditure ($USD per 100,000 patients)"),
SUMIFS(PSA!$F:$F,PSA!$A:$A,C2090,PSA!$G:$G,D2090),
IF(AND(A2090="Colorectal Cancer Screening", E2090="Total Expenditure ($USD per 100,000 patients)"),
SUMIFS(COL!$F:$F,COL!$A:$A,C2090,COL!$G:$G,D2090),
IF(AND(A2090="Cervical Cancer Screening", E2090="Total Expenditure ($USD per 100,000 patients)"),
SUMIFS(CERV!$F:$F,CERV!$A:$A,C2090,CERV!$G:$G,D2090),
SUMIFS(CANSCRN!$F:$F,CANSCRN!$A:$A,C2090,CANSCRN!$G:$G,D2090))))))))))))</f>
        <v>22510.822510822512</v>
      </c>
    </row>
    <row r="2091" spans="1:6" x14ac:dyDescent="0.2">
      <c r="A2091" s="24" t="s">
        <v>107</v>
      </c>
      <c r="B2091" s="24" t="s">
        <v>101</v>
      </c>
      <c r="C2091" s="24" t="s">
        <v>66</v>
      </c>
      <c r="D2091" s="24">
        <v>2019</v>
      </c>
      <c r="E2091" s="24" t="s">
        <v>102</v>
      </c>
      <c r="F2091">
        <f>IF(AND(A2091="PSA Testing", E2091= "Utilization Rate (per 100,000 patients)"),
SUMIFS(PSA!$D:$D,PSA!$A:$A,C2091,PSA!$G:$G,D2091),
IF(AND(A2091="Colorectal Cancer Screening", E2091="Utilization Rate (per 100,000 patients)"),
SUMIFS(COL!$D:$D,COL!$A:$A,C2091,COL!$G:$G, D2091),
IF(AND(A2091="Cervical Cancer Screening", E2091="Utilization Rate (per 100,000 patients)"),
SUMIFS(CERV!$D:$D,CERV!$A:$A,C2091,CERV!$G:$G,D2091),
IF(AND(A2091="Cancer Screening for CKD patients", E2091="Utilization Rate (per 100,000 patients)"),
SUMIFS(CANSCRN!$D:$D,CANSCRN!$A:$A,C2091,CANSCRN!$G:$G,D2091),
IF(AND(A2091="PSA Testing", E2091="Cost per service ($USD)"),
SUMIFS(PSA!$E:$E,PSA!$A:$A,C2091,PSA!$G:$G,D2091),
IF(AND(A2091="Colorectal Cancer Screening", E2091="Cost per service ($USD)"),
SUMIFS(COL!$E:$E,COL!$A:$A,C2091,COL!$G:$G,D2091),
IF(AND(A2091="Cervical Cancer Screening", E2091="Cost per service ($USD)"),
SUMIFS(CERV!$E:$E,CERV!$A:$A,C2091,CERV!$G:$G,D2091),
IF(AND(A2091="Cancer Screening for CKD patients", E2091="Cost per service ($USD)"),
SUMIFS(CANSCRN!$E:$E,CANSCRN!$A:$A,C2091,CANSCRN!$G:$G,D2091),
IF(AND(A2091="PSA Testing", E2091="Total Expenditure ($USD per 100,000 patients)"),
SUMIFS(PSA!$F:$F,PSA!$A:$A,C2091,PSA!$G:$G,D2091),
IF(AND(A2091="Colorectal Cancer Screening", E2091="Total Expenditure ($USD per 100,000 patients)"),
SUMIFS(COL!$F:$F,COL!$A:$A,C2091,COL!$G:$G,D2091),
IF(AND(A2091="Cervical Cancer Screening", E2091="Total Expenditure ($USD per 100,000 patients)"),
SUMIFS(CERV!$F:$F,CERV!$A:$A,C2091,CERV!$G:$G,D2091),
SUMIFS(CANSCRN!$F:$F,CANSCRN!$A:$A,C2091,CANSCRN!$G:$G,D2091))))))))))))</f>
        <v>20258.62068965517</v>
      </c>
    </row>
    <row r="2092" spans="1:6" x14ac:dyDescent="0.2">
      <c r="A2092" s="24" t="s">
        <v>107</v>
      </c>
      <c r="B2092" s="24" t="s">
        <v>101</v>
      </c>
      <c r="C2092" s="24" t="s">
        <v>67</v>
      </c>
      <c r="D2092" s="24">
        <v>2009</v>
      </c>
      <c r="E2092" s="24" t="s">
        <v>102</v>
      </c>
      <c r="F2092">
        <f>IF(AND(A2092="PSA Testing", E2092= "Utilization Rate (per 100,000 patients)"),
SUMIFS(PSA!$D:$D,PSA!$A:$A,C2092,PSA!$G:$G,D2092),
IF(AND(A2092="Colorectal Cancer Screening", E2092="Utilization Rate (per 100,000 patients)"),
SUMIFS(COL!$D:$D,COL!$A:$A,C2092,COL!$G:$G, D2092),
IF(AND(A2092="Cervical Cancer Screening", E2092="Utilization Rate (per 100,000 patients)"),
SUMIFS(CERV!$D:$D,CERV!$A:$A,C2092,CERV!$G:$G,D2092),
IF(AND(A2092="Cancer Screening for CKD patients", E2092="Utilization Rate (per 100,000 patients)"),
SUMIFS(CANSCRN!$D:$D,CANSCRN!$A:$A,C2092,CANSCRN!$G:$G,D2092),
IF(AND(A2092="PSA Testing", E2092="Cost per service ($USD)"),
SUMIFS(PSA!$E:$E,PSA!$A:$A,C2092,PSA!$G:$G,D2092),
IF(AND(A2092="Colorectal Cancer Screening", E2092="Cost per service ($USD)"),
SUMIFS(COL!$E:$E,COL!$A:$A,C2092,COL!$G:$G,D2092),
IF(AND(A2092="Cervical Cancer Screening", E2092="Cost per service ($USD)"),
SUMIFS(CERV!$E:$E,CERV!$A:$A,C2092,CERV!$G:$G,D2092),
IF(AND(A2092="Cancer Screening for CKD patients", E2092="Cost per service ($USD)"),
SUMIFS(CANSCRN!$E:$E,CANSCRN!$A:$A,C2092,CANSCRN!$G:$G,D2092),
IF(AND(A2092="PSA Testing", E2092="Total Expenditure ($USD per 100,000 patients)"),
SUMIFS(PSA!$F:$F,PSA!$A:$A,C2092,PSA!$G:$G,D2092),
IF(AND(A2092="Colorectal Cancer Screening", E2092="Total Expenditure ($USD per 100,000 patients)"),
SUMIFS(COL!$F:$F,COL!$A:$A,C2092,COL!$G:$G,D2092),
IF(AND(A2092="Cervical Cancer Screening", E2092="Total Expenditure ($USD per 100,000 patients)"),
SUMIFS(CERV!$F:$F,CERV!$A:$A,C2092,CERV!$G:$G,D2092),
SUMIFS(CANSCRN!$F:$F,CANSCRN!$A:$A,C2092,CANSCRN!$G:$G,D2092))))))))))))</f>
        <v>33088.235294117643</v>
      </c>
    </row>
    <row r="2093" spans="1:6" x14ac:dyDescent="0.2">
      <c r="A2093" s="24" t="s">
        <v>107</v>
      </c>
      <c r="B2093" s="24" t="s">
        <v>101</v>
      </c>
      <c r="C2093" s="24" t="s">
        <v>67</v>
      </c>
      <c r="D2093" s="24">
        <v>2010</v>
      </c>
      <c r="E2093" s="24" t="s">
        <v>102</v>
      </c>
      <c r="F2093">
        <f>IF(AND(A2093="PSA Testing", E2093= "Utilization Rate (per 100,000 patients)"),
SUMIFS(PSA!$D:$D,PSA!$A:$A,C2093,PSA!$G:$G,D2093),
IF(AND(A2093="Colorectal Cancer Screening", E2093="Utilization Rate (per 100,000 patients)"),
SUMIFS(COL!$D:$D,COL!$A:$A,C2093,COL!$G:$G, D2093),
IF(AND(A2093="Cervical Cancer Screening", E2093="Utilization Rate (per 100,000 patients)"),
SUMIFS(CERV!$D:$D,CERV!$A:$A,C2093,CERV!$G:$G,D2093),
IF(AND(A2093="Cancer Screening for CKD patients", E2093="Utilization Rate (per 100,000 patients)"),
SUMIFS(CANSCRN!$D:$D,CANSCRN!$A:$A,C2093,CANSCRN!$G:$G,D2093),
IF(AND(A2093="PSA Testing", E2093="Cost per service ($USD)"),
SUMIFS(PSA!$E:$E,PSA!$A:$A,C2093,PSA!$G:$G,D2093),
IF(AND(A2093="Colorectal Cancer Screening", E2093="Cost per service ($USD)"),
SUMIFS(COL!$E:$E,COL!$A:$A,C2093,COL!$G:$G,D2093),
IF(AND(A2093="Cervical Cancer Screening", E2093="Cost per service ($USD)"),
SUMIFS(CERV!$E:$E,CERV!$A:$A,C2093,CERV!$G:$G,D2093),
IF(AND(A2093="Cancer Screening for CKD patients", E2093="Cost per service ($USD)"),
SUMIFS(CANSCRN!$E:$E,CANSCRN!$A:$A,C2093,CANSCRN!$G:$G,D2093),
IF(AND(A2093="PSA Testing", E2093="Total Expenditure ($USD per 100,000 patients)"),
SUMIFS(PSA!$F:$F,PSA!$A:$A,C2093,PSA!$G:$G,D2093),
IF(AND(A2093="Colorectal Cancer Screening", E2093="Total Expenditure ($USD per 100,000 patients)"),
SUMIFS(COL!$F:$F,COL!$A:$A,C2093,COL!$G:$G,D2093),
IF(AND(A2093="Cervical Cancer Screening", E2093="Total Expenditure ($USD per 100,000 patients)"),
SUMIFS(CERV!$F:$F,CERV!$A:$A,C2093,CERV!$G:$G,D2093),
SUMIFS(CANSCRN!$F:$F,CANSCRN!$A:$A,C2093,CANSCRN!$G:$G,D2093))))))))))))</f>
        <v>36363.636363636368</v>
      </c>
    </row>
    <row r="2094" spans="1:6" x14ac:dyDescent="0.2">
      <c r="A2094" s="24" t="s">
        <v>107</v>
      </c>
      <c r="B2094" s="24" t="s">
        <v>101</v>
      </c>
      <c r="C2094" s="24" t="s">
        <v>67</v>
      </c>
      <c r="D2094" s="24">
        <v>2011</v>
      </c>
      <c r="E2094" s="24" t="s">
        <v>102</v>
      </c>
      <c r="F2094">
        <f>IF(AND(A2094="PSA Testing", E2094= "Utilization Rate (per 100,000 patients)"),
SUMIFS(PSA!$D:$D,PSA!$A:$A,C2094,PSA!$G:$G,D2094),
IF(AND(A2094="Colorectal Cancer Screening", E2094="Utilization Rate (per 100,000 patients)"),
SUMIFS(COL!$D:$D,COL!$A:$A,C2094,COL!$G:$G, D2094),
IF(AND(A2094="Cervical Cancer Screening", E2094="Utilization Rate (per 100,000 patients)"),
SUMIFS(CERV!$D:$D,CERV!$A:$A,C2094,CERV!$G:$G,D2094),
IF(AND(A2094="Cancer Screening for CKD patients", E2094="Utilization Rate (per 100,000 patients)"),
SUMIFS(CANSCRN!$D:$D,CANSCRN!$A:$A,C2094,CANSCRN!$G:$G,D2094),
IF(AND(A2094="PSA Testing", E2094="Cost per service ($USD)"),
SUMIFS(PSA!$E:$E,PSA!$A:$A,C2094,PSA!$G:$G,D2094),
IF(AND(A2094="Colorectal Cancer Screening", E2094="Cost per service ($USD)"),
SUMIFS(COL!$E:$E,COL!$A:$A,C2094,COL!$G:$G,D2094),
IF(AND(A2094="Cervical Cancer Screening", E2094="Cost per service ($USD)"),
SUMIFS(CERV!$E:$E,CERV!$A:$A,C2094,CERV!$G:$G,D2094),
IF(AND(A2094="Cancer Screening for CKD patients", E2094="Cost per service ($USD)"),
SUMIFS(CANSCRN!$E:$E,CANSCRN!$A:$A,C2094,CANSCRN!$G:$G,D2094),
IF(AND(A2094="PSA Testing", E2094="Total Expenditure ($USD per 100,000 patients)"),
SUMIFS(PSA!$F:$F,PSA!$A:$A,C2094,PSA!$G:$G,D2094),
IF(AND(A2094="Colorectal Cancer Screening", E2094="Total Expenditure ($USD per 100,000 patients)"),
SUMIFS(COL!$F:$F,COL!$A:$A,C2094,COL!$G:$G,D2094),
IF(AND(A2094="Cervical Cancer Screening", E2094="Total Expenditure ($USD per 100,000 patients)"),
SUMIFS(CERV!$F:$F,CERV!$A:$A,C2094,CERV!$G:$G,D2094),
SUMIFS(CANSCRN!$F:$F,CANSCRN!$A:$A,C2094,CANSCRN!$G:$G,D2094))))))))))))</f>
        <v>34579.439252336444</v>
      </c>
    </row>
    <row r="2095" spans="1:6" x14ac:dyDescent="0.2">
      <c r="A2095" s="24" t="s">
        <v>107</v>
      </c>
      <c r="B2095" s="24" t="s">
        <v>101</v>
      </c>
      <c r="C2095" s="24" t="s">
        <v>67</v>
      </c>
      <c r="D2095" s="24">
        <v>2012</v>
      </c>
      <c r="E2095" s="24" t="s">
        <v>102</v>
      </c>
      <c r="F2095">
        <f>IF(AND(A2095="PSA Testing", E2095= "Utilization Rate (per 100,000 patients)"),
SUMIFS(PSA!$D:$D,PSA!$A:$A,C2095,PSA!$G:$G,D2095),
IF(AND(A2095="Colorectal Cancer Screening", E2095="Utilization Rate (per 100,000 patients)"),
SUMIFS(COL!$D:$D,COL!$A:$A,C2095,COL!$G:$G, D2095),
IF(AND(A2095="Cervical Cancer Screening", E2095="Utilization Rate (per 100,000 patients)"),
SUMIFS(CERV!$D:$D,CERV!$A:$A,C2095,CERV!$G:$G,D2095),
IF(AND(A2095="Cancer Screening for CKD patients", E2095="Utilization Rate (per 100,000 patients)"),
SUMIFS(CANSCRN!$D:$D,CANSCRN!$A:$A,C2095,CANSCRN!$G:$G,D2095),
IF(AND(A2095="PSA Testing", E2095="Cost per service ($USD)"),
SUMIFS(PSA!$E:$E,PSA!$A:$A,C2095,PSA!$G:$G,D2095),
IF(AND(A2095="Colorectal Cancer Screening", E2095="Cost per service ($USD)"),
SUMIFS(COL!$E:$E,COL!$A:$A,C2095,COL!$G:$G,D2095),
IF(AND(A2095="Cervical Cancer Screening", E2095="Cost per service ($USD)"),
SUMIFS(CERV!$E:$E,CERV!$A:$A,C2095,CERV!$G:$G,D2095),
IF(AND(A2095="Cancer Screening for CKD patients", E2095="Cost per service ($USD)"),
SUMIFS(CANSCRN!$E:$E,CANSCRN!$A:$A,C2095,CANSCRN!$G:$G,D2095),
IF(AND(A2095="PSA Testing", E2095="Total Expenditure ($USD per 100,000 patients)"),
SUMIFS(PSA!$F:$F,PSA!$A:$A,C2095,PSA!$G:$G,D2095),
IF(AND(A2095="Colorectal Cancer Screening", E2095="Total Expenditure ($USD per 100,000 patients)"),
SUMIFS(COL!$F:$F,COL!$A:$A,C2095,COL!$G:$G,D2095),
IF(AND(A2095="Cervical Cancer Screening", E2095="Total Expenditure ($USD per 100,000 patients)"),
SUMIFS(CERV!$F:$F,CERV!$A:$A,C2095,CERV!$G:$G,D2095),
SUMIFS(CANSCRN!$F:$F,CANSCRN!$A:$A,C2095,CANSCRN!$G:$G,D2095))))))))))))</f>
        <v>31020.408163265307</v>
      </c>
    </row>
    <row r="2096" spans="1:6" x14ac:dyDescent="0.2">
      <c r="A2096" s="24" t="s">
        <v>107</v>
      </c>
      <c r="B2096" s="24" t="s">
        <v>101</v>
      </c>
      <c r="C2096" s="24" t="s">
        <v>67</v>
      </c>
      <c r="D2096" s="24">
        <v>2013</v>
      </c>
      <c r="E2096" s="24" t="s">
        <v>102</v>
      </c>
      <c r="F2096">
        <f>IF(AND(A2096="PSA Testing", E2096= "Utilization Rate (per 100,000 patients)"),
SUMIFS(PSA!$D:$D,PSA!$A:$A,C2096,PSA!$G:$G,D2096),
IF(AND(A2096="Colorectal Cancer Screening", E2096="Utilization Rate (per 100,000 patients)"),
SUMIFS(COL!$D:$D,COL!$A:$A,C2096,COL!$G:$G, D2096),
IF(AND(A2096="Cervical Cancer Screening", E2096="Utilization Rate (per 100,000 patients)"),
SUMIFS(CERV!$D:$D,CERV!$A:$A,C2096,CERV!$G:$G,D2096),
IF(AND(A2096="Cancer Screening for CKD patients", E2096="Utilization Rate (per 100,000 patients)"),
SUMIFS(CANSCRN!$D:$D,CANSCRN!$A:$A,C2096,CANSCRN!$G:$G,D2096),
IF(AND(A2096="PSA Testing", E2096="Cost per service ($USD)"),
SUMIFS(PSA!$E:$E,PSA!$A:$A,C2096,PSA!$G:$G,D2096),
IF(AND(A2096="Colorectal Cancer Screening", E2096="Cost per service ($USD)"),
SUMIFS(COL!$E:$E,COL!$A:$A,C2096,COL!$G:$G,D2096),
IF(AND(A2096="Cervical Cancer Screening", E2096="Cost per service ($USD)"),
SUMIFS(CERV!$E:$E,CERV!$A:$A,C2096,CERV!$G:$G,D2096),
IF(AND(A2096="Cancer Screening for CKD patients", E2096="Cost per service ($USD)"),
SUMIFS(CANSCRN!$E:$E,CANSCRN!$A:$A,C2096,CANSCRN!$G:$G,D2096),
IF(AND(A2096="PSA Testing", E2096="Total Expenditure ($USD per 100,000 patients)"),
SUMIFS(PSA!$F:$F,PSA!$A:$A,C2096,PSA!$G:$G,D2096),
IF(AND(A2096="Colorectal Cancer Screening", E2096="Total Expenditure ($USD per 100,000 patients)"),
SUMIFS(COL!$F:$F,COL!$A:$A,C2096,COL!$G:$G,D2096),
IF(AND(A2096="Cervical Cancer Screening", E2096="Total Expenditure ($USD per 100,000 patients)"),
SUMIFS(CERV!$F:$F,CERV!$A:$A,C2096,CERV!$G:$G,D2096),
SUMIFS(CANSCRN!$F:$F,CANSCRN!$A:$A,C2096,CANSCRN!$G:$G,D2096))))))))))))</f>
        <v>29136.690647482017</v>
      </c>
    </row>
    <row r="2097" spans="1:6" x14ac:dyDescent="0.2">
      <c r="A2097" s="24" t="s">
        <v>107</v>
      </c>
      <c r="B2097" s="24" t="s">
        <v>101</v>
      </c>
      <c r="C2097" s="24" t="s">
        <v>67</v>
      </c>
      <c r="D2097" s="24">
        <v>2014</v>
      </c>
      <c r="E2097" s="24" t="s">
        <v>102</v>
      </c>
      <c r="F2097">
        <f>IF(AND(A2097="PSA Testing", E2097= "Utilization Rate (per 100,000 patients)"),
SUMIFS(PSA!$D:$D,PSA!$A:$A,C2097,PSA!$G:$G,D2097),
IF(AND(A2097="Colorectal Cancer Screening", E2097="Utilization Rate (per 100,000 patients)"),
SUMIFS(COL!$D:$D,COL!$A:$A,C2097,COL!$G:$G, D2097),
IF(AND(A2097="Cervical Cancer Screening", E2097="Utilization Rate (per 100,000 patients)"),
SUMIFS(CERV!$D:$D,CERV!$A:$A,C2097,CERV!$G:$G,D2097),
IF(AND(A2097="Cancer Screening for CKD patients", E2097="Utilization Rate (per 100,000 patients)"),
SUMIFS(CANSCRN!$D:$D,CANSCRN!$A:$A,C2097,CANSCRN!$G:$G,D2097),
IF(AND(A2097="PSA Testing", E2097="Cost per service ($USD)"),
SUMIFS(PSA!$E:$E,PSA!$A:$A,C2097,PSA!$G:$G,D2097),
IF(AND(A2097="Colorectal Cancer Screening", E2097="Cost per service ($USD)"),
SUMIFS(COL!$E:$E,COL!$A:$A,C2097,COL!$G:$G,D2097),
IF(AND(A2097="Cervical Cancer Screening", E2097="Cost per service ($USD)"),
SUMIFS(CERV!$E:$E,CERV!$A:$A,C2097,CERV!$G:$G,D2097),
IF(AND(A2097="Cancer Screening for CKD patients", E2097="Cost per service ($USD)"),
SUMIFS(CANSCRN!$E:$E,CANSCRN!$A:$A,C2097,CANSCRN!$G:$G,D2097),
IF(AND(A2097="PSA Testing", E2097="Total Expenditure ($USD per 100,000 patients)"),
SUMIFS(PSA!$F:$F,PSA!$A:$A,C2097,PSA!$G:$G,D2097),
IF(AND(A2097="Colorectal Cancer Screening", E2097="Total Expenditure ($USD per 100,000 patients)"),
SUMIFS(COL!$F:$F,COL!$A:$A,C2097,COL!$G:$G,D2097),
IF(AND(A2097="Cervical Cancer Screening", E2097="Total Expenditure ($USD per 100,000 patients)"),
SUMIFS(CERV!$F:$F,CERV!$A:$A,C2097,CERV!$G:$G,D2097),
SUMIFS(CANSCRN!$F:$F,CANSCRN!$A:$A,C2097,CANSCRN!$G:$G,D2097))))))))))))</f>
        <v>26962.45733788396</v>
      </c>
    </row>
    <row r="2098" spans="1:6" x14ac:dyDescent="0.2">
      <c r="A2098" s="24" t="s">
        <v>107</v>
      </c>
      <c r="B2098" s="24" t="s">
        <v>101</v>
      </c>
      <c r="C2098" s="24" t="s">
        <v>67</v>
      </c>
      <c r="D2098" s="24">
        <v>2015</v>
      </c>
      <c r="E2098" s="24" t="s">
        <v>102</v>
      </c>
      <c r="F2098">
        <f>IF(AND(A2098="PSA Testing", E2098= "Utilization Rate (per 100,000 patients)"),
SUMIFS(PSA!$D:$D,PSA!$A:$A,C2098,PSA!$G:$G,D2098),
IF(AND(A2098="Colorectal Cancer Screening", E2098="Utilization Rate (per 100,000 patients)"),
SUMIFS(COL!$D:$D,COL!$A:$A,C2098,COL!$G:$G, D2098),
IF(AND(A2098="Cervical Cancer Screening", E2098="Utilization Rate (per 100,000 patients)"),
SUMIFS(CERV!$D:$D,CERV!$A:$A,C2098,CERV!$G:$G,D2098),
IF(AND(A2098="Cancer Screening for CKD patients", E2098="Utilization Rate (per 100,000 patients)"),
SUMIFS(CANSCRN!$D:$D,CANSCRN!$A:$A,C2098,CANSCRN!$G:$G,D2098),
IF(AND(A2098="PSA Testing", E2098="Cost per service ($USD)"),
SUMIFS(PSA!$E:$E,PSA!$A:$A,C2098,PSA!$G:$G,D2098),
IF(AND(A2098="Colorectal Cancer Screening", E2098="Cost per service ($USD)"),
SUMIFS(COL!$E:$E,COL!$A:$A,C2098,COL!$G:$G,D2098),
IF(AND(A2098="Cervical Cancer Screening", E2098="Cost per service ($USD)"),
SUMIFS(CERV!$E:$E,CERV!$A:$A,C2098,CERV!$G:$G,D2098),
IF(AND(A2098="Cancer Screening for CKD patients", E2098="Cost per service ($USD)"),
SUMIFS(CANSCRN!$E:$E,CANSCRN!$A:$A,C2098,CANSCRN!$G:$G,D2098),
IF(AND(A2098="PSA Testing", E2098="Total Expenditure ($USD per 100,000 patients)"),
SUMIFS(PSA!$F:$F,PSA!$A:$A,C2098,PSA!$G:$G,D2098),
IF(AND(A2098="Colorectal Cancer Screening", E2098="Total Expenditure ($USD per 100,000 patients)"),
SUMIFS(COL!$F:$F,COL!$A:$A,C2098,COL!$G:$G,D2098),
IF(AND(A2098="Cervical Cancer Screening", E2098="Total Expenditure ($USD per 100,000 patients)"),
SUMIFS(CERV!$F:$F,CERV!$A:$A,C2098,CERV!$G:$G,D2098),
SUMIFS(CANSCRN!$F:$F,CANSCRN!$A:$A,C2098,CANSCRN!$G:$G,D2098))))))))))))</f>
        <v>25301.204819277107</v>
      </c>
    </row>
    <row r="2099" spans="1:6" x14ac:dyDescent="0.2">
      <c r="A2099" s="24" t="s">
        <v>107</v>
      </c>
      <c r="B2099" s="24" t="s">
        <v>101</v>
      </c>
      <c r="C2099" s="24" t="s">
        <v>67</v>
      </c>
      <c r="D2099" s="24">
        <v>2016</v>
      </c>
      <c r="E2099" s="24" t="s">
        <v>102</v>
      </c>
      <c r="F2099">
        <f>IF(AND(A2099="PSA Testing", E2099= "Utilization Rate (per 100,000 patients)"),
SUMIFS(PSA!$D:$D,PSA!$A:$A,C2099,PSA!$G:$G,D2099),
IF(AND(A2099="Colorectal Cancer Screening", E2099="Utilization Rate (per 100,000 patients)"),
SUMIFS(COL!$D:$D,COL!$A:$A,C2099,COL!$G:$G, D2099),
IF(AND(A2099="Cervical Cancer Screening", E2099="Utilization Rate (per 100,000 patients)"),
SUMIFS(CERV!$D:$D,CERV!$A:$A,C2099,CERV!$G:$G,D2099),
IF(AND(A2099="Cancer Screening for CKD patients", E2099="Utilization Rate (per 100,000 patients)"),
SUMIFS(CANSCRN!$D:$D,CANSCRN!$A:$A,C2099,CANSCRN!$G:$G,D2099),
IF(AND(A2099="PSA Testing", E2099="Cost per service ($USD)"),
SUMIFS(PSA!$E:$E,PSA!$A:$A,C2099,PSA!$G:$G,D2099),
IF(AND(A2099="Colorectal Cancer Screening", E2099="Cost per service ($USD)"),
SUMIFS(COL!$E:$E,COL!$A:$A,C2099,COL!$G:$G,D2099),
IF(AND(A2099="Cervical Cancer Screening", E2099="Cost per service ($USD)"),
SUMIFS(CERV!$E:$E,CERV!$A:$A,C2099,CERV!$G:$G,D2099),
IF(AND(A2099="Cancer Screening for CKD patients", E2099="Cost per service ($USD)"),
SUMIFS(CANSCRN!$E:$E,CANSCRN!$A:$A,C2099,CANSCRN!$G:$G,D2099),
IF(AND(A2099="PSA Testing", E2099="Total Expenditure ($USD per 100,000 patients)"),
SUMIFS(PSA!$F:$F,PSA!$A:$A,C2099,PSA!$G:$G,D2099),
IF(AND(A2099="Colorectal Cancer Screening", E2099="Total Expenditure ($USD per 100,000 patients)"),
SUMIFS(COL!$F:$F,COL!$A:$A,C2099,COL!$G:$G,D2099),
IF(AND(A2099="Cervical Cancer Screening", E2099="Total Expenditure ($USD per 100,000 patients)"),
SUMIFS(CERV!$F:$F,CERV!$A:$A,C2099,CERV!$G:$G,D2099),
SUMIFS(CANSCRN!$F:$F,CANSCRN!$A:$A,C2099,CANSCRN!$G:$G,D2099))))))))))))</f>
        <v>19917.01244813278</v>
      </c>
    </row>
    <row r="2100" spans="1:6" x14ac:dyDescent="0.2">
      <c r="A2100" s="24" t="s">
        <v>107</v>
      </c>
      <c r="B2100" s="24" t="s">
        <v>101</v>
      </c>
      <c r="C2100" s="24" t="s">
        <v>67</v>
      </c>
      <c r="D2100" s="24">
        <v>2017</v>
      </c>
      <c r="E2100" s="24" t="s">
        <v>102</v>
      </c>
      <c r="F2100">
        <f>IF(AND(A2100="PSA Testing", E2100= "Utilization Rate (per 100,000 patients)"),
SUMIFS(PSA!$D:$D,PSA!$A:$A,C2100,PSA!$G:$G,D2100),
IF(AND(A2100="Colorectal Cancer Screening", E2100="Utilization Rate (per 100,000 patients)"),
SUMIFS(COL!$D:$D,COL!$A:$A,C2100,COL!$G:$G, D2100),
IF(AND(A2100="Cervical Cancer Screening", E2100="Utilization Rate (per 100,000 patients)"),
SUMIFS(CERV!$D:$D,CERV!$A:$A,C2100,CERV!$G:$G,D2100),
IF(AND(A2100="Cancer Screening for CKD patients", E2100="Utilization Rate (per 100,000 patients)"),
SUMIFS(CANSCRN!$D:$D,CANSCRN!$A:$A,C2100,CANSCRN!$G:$G,D2100),
IF(AND(A2100="PSA Testing", E2100="Cost per service ($USD)"),
SUMIFS(PSA!$E:$E,PSA!$A:$A,C2100,PSA!$G:$G,D2100),
IF(AND(A2100="Colorectal Cancer Screening", E2100="Cost per service ($USD)"),
SUMIFS(COL!$E:$E,COL!$A:$A,C2100,COL!$G:$G,D2100),
IF(AND(A2100="Cervical Cancer Screening", E2100="Cost per service ($USD)"),
SUMIFS(CERV!$E:$E,CERV!$A:$A,C2100,CERV!$G:$G,D2100),
IF(AND(A2100="Cancer Screening for CKD patients", E2100="Cost per service ($USD)"),
SUMIFS(CANSCRN!$E:$E,CANSCRN!$A:$A,C2100,CANSCRN!$G:$G,D2100),
IF(AND(A2100="PSA Testing", E2100="Total Expenditure ($USD per 100,000 patients)"),
SUMIFS(PSA!$F:$F,PSA!$A:$A,C2100,PSA!$G:$G,D2100),
IF(AND(A2100="Colorectal Cancer Screening", E2100="Total Expenditure ($USD per 100,000 patients)"),
SUMIFS(COL!$F:$F,COL!$A:$A,C2100,COL!$G:$G,D2100),
IF(AND(A2100="Cervical Cancer Screening", E2100="Total Expenditure ($USD per 100,000 patients)"),
SUMIFS(CERV!$F:$F,CERV!$A:$A,C2100,CERV!$G:$G,D2100),
SUMIFS(CANSCRN!$F:$F,CANSCRN!$A:$A,C2100,CANSCRN!$G:$G,D2100))))))))))))</f>
        <v>24444.444444444445</v>
      </c>
    </row>
    <row r="2101" spans="1:6" x14ac:dyDescent="0.2">
      <c r="A2101" s="24" t="s">
        <v>107</v>
      </c>
      <c r="B2101" s="24" t="s">
        <v>101</v>
      </c>
      <c r="C2101" s="24" t="s">
        <v>67</v>
      </c>
      <c r="D2101" s="24">
        <v>2018</v>
      </c>
      <c r="E2101" s="24" t="s">
        <v>102</v>
      </c>
      <c r="F2101">
        <f>IF(AND(A2101="PSA Testing", E2101= "Utilization Rate (per 100,000 patients)"),
SUMIFS(PSA!$D:$D,PSA!$A:$A,C2101,PSA!$G:$G,D2101),
IF(AND(A2101="Colorectal Cancer Screening", E2101="Utilization Rate (per 100,000 patients)"),
SUMIFS(COL!$D:$D,COL!$A:$A,C2101,COL!$G:$G, D2101),
IF(AND(A2101="Cervical Cancer Screening", E2101="Utilization Rate (per 100,000 patients)"),
SUMIFS(CERV!$D:$D,CERV!$A:$A,C2101,CERV!$G:$G,D2101),
IF(AND(A2101="Cancer Screening for CKD patients", E2101="Utilization Rate (per 100,000 patients)"),
SUMIFS(CANSCRN!$D:$D,CANSCRN!$A:$A,C2101,CANSCRN!$G:$G,D2101),
IF(AND(A2101="PSA Testing", E2101="Cost per service ($USD)"),
SUMIFS(PSA!$E:$E,PSA!$A:$A,C2101,PSA!$G:$G,D2101),
IF(AND(A2101="Colorectal Cancer Screening", E2101="Cost per service ($USD)"),
SUMIFS(COL!$E:$E,COL!$A:$A,C2101,COL!$G:$G,D2101),
IF(AND(A2101="Cervical Cancer Screening", E2101="Cost per service ($USD)"),
SUMIFS(CERV!$E:$E,CERV!$A:$A,C2101,CERV!$G:$G,D2101),
IF(AND(A2101="Cancer Screening for CKD patients", E2101="Cost per service ($USD)"),
SUMIFS(CANSCRN!$E:$E,CANSCRN!$A:$A,C2101,CANSCRN!$G:$G,D2101),
IF(AND(A2101="PSA Testing", E2101="Total Expenditure ($USD per 100,000 patients)"),
SUMIFS(PSA!$F:$F,PSA!$A:$A,C2101,PSA!$G:$G,D2101),
IF(AND(A2101="Colorectal Cancer Screening", E2101="Total Expenditure ($USD per 100,000 patients)"),
SUMIFS(COL!$F:$F,COL!$A:$A,C2101,COL!$G:$G,D2101),
IF(AND(A2101="Cervical Cancer Screening", E2101="Total Expenditure ($USD per 100,000 patients)"),
SUMIFS(CERV!$F:$F,CERV!$A:$A,C2101,CERV!$G:$G,D2101),
SUMIFS(CANSCRN!$F:$F,CANSCRN!$A:$A,C2101,CANSCRN!$G:$G,D2101))))))))))))</f>
        <v>12426.035502958579</v>
      </c>
    </row>
    <row r="2102" spans="1:6" x14ac:dyDescent="0.2">
      <c r="A2102" s="24" t="s">
        <v>107</v>
      </c>
      <c r="B2102" s="24" t="s">
        <v>101</v>
      </c>
      <c r="C2102" s="24" t="s">
        <v>67</v>
      </c>
      <c r="D2102" s="24">
        <v>2019</v>
      </c>
      <c r="E2102" s="24" t="s">
        <v>102</v>
      </c>
      <c r="F2102">
        <f>IF(AND(A2102="PSA Testing", E2102= "Utilization Rate (per 100,000 patients)"),
SUMIFS(PSA!$D:$D,PSA!$A:$A,C2102,PSA!$G:$G,D2102),
IF(AND(A2102="Colorectal Cancer Screening", E2102="Utilization Rate (per 100,000 patients)"),
SUMIFS(COL!$D:$D,COL!$A:$A,C2102,COL!$G:$G, D2102),
IF(AND(A2102="Cervical Cancer Screening", E2102="Utilization Rate (per 100,000 patients)"),
SUMIFS(CERV!$D:$D,CERV!$A:$A,C2102,CERV!$G:$G,D2102),
IF(AND(A2102="Cancer Screening for CKD patients", E2102="Utilization Rate (per 100,000 patients)"),
SUMIFS(CANSCRN!$D:$D,CANSCRN!$A:$A,C2102,CANSCRN!$G:$G,D2102),
IF(AND(A2102="PSA Testing", E2102="Cost per service ($USD)"),
SUMIFS(PSA!$E:$E,PSA!$A:$A,C2102,PSA!$G:$G,D2102),
IF(AND(A2102="Colorectal Cancer Screening", E2102="Cost per service ($USD)"),
SUMIFS(COL!$E:$E,COL!$A:$A,C2102,COL!$G:$G,D2102),
IF(AND(A2102="Cervical Cancer Screening", E2102="Cost per service ($USD)"),
SUMIFS(CERV!$E:$E,CERV!$A:$A,C2102,CERV!$G:$G,D2102),
IF(AND(A2102="Cancer Screening for CKD patients", E2102="Cost per service ($USD)"),
SUMIFS(CANSCRN!$E:$E,CANSCRN!$A:$A,C2102,CANSCRN!$G:$G,D2102),
IF(AND(A2102="PSA Testing", E2102="Total Expenditure ($USD per 100,000 patients)"),
SUMIFS(PSA!$F:$F,PSA!$A:$A,C2102,PSA!$G:$G,D2102),
IF(AND(A2102="Colorectal Cancer Screening", E2102="Total Expenditure ($USD per 100,000 patients)"),
SUMIFS(COL!$F:$F,COL!$A:$A,C2102,COL!$G:$G,D2102),
IF(AND(A2102="Cervical Cancer Screening", E2102="Total Expenditure ($USD per 100,000 patients)"),
SUMIFS(CERV!$F:$F,CERV!$A:$A,C2102,CERV!$G:$G,D2102),
SUMIFS(CANSCRN!$F:$F,CANSCRN!$A:$A,C2102,CANSCRN!$G:$G,D2102))))))))))))</f>
        <v>15170.278637770898</v>
      </c>
    </row>
    <row r="2103" spans="1:6" x14ac:dyDescent="0.2">
      <c r="A2103" s="24" t="s">
        <v>107</v>
      </c>
      <c r="B2103" s="24" t="s">
        <v>101</v>
      </c>
      <c r="C2103" s="24" t="s">
        <v>68</v>
      </c>
      <c r="D2103" s="24">
        <v>2009</v>
      </c>
      <c r="E2103" s="24" t="s">
        <v>102</v>
      </c>
      <c r="F2103">
        <f>IF(AND(A2103="PSA Testing", E2103= "Utilization Rate (per 100,000 patients)"),
SUMIFS(PSA!$D:$D,PSA!$A:$A,C2103,PSA!$G:$G,D2103),
IF(AND(A2103="Colorectal Cancer Screening", E2103="Utilization Rate (per 100,000 patients)"),
SUMIFS(COL!$D:$D,COL!$A:$A,C2103,COL!$G:$G, D2103),
IF(AND(A2103="Cervical Cancer Screening", E2103="Utilization Rate (per 100,000 patients)"),
SUMIFS(CERV!$D:$D,CERV!$A:$A,C2103,CERV!$G:$G,D2103),
IF(AND(A2103="Cancer Screening for CKD patients", E2103="Utilization Rate (per 100,000 patients)"),
SUMIFS(CANSCRN!$D:$D,CANSCRN!$A:$A,C2103,CANSCRN!$G:$G,D2103),
IF(AND(A2103="PSA Testing", E2103="Cost per service ($USD)"),
SUMIFS(PSA!$E:$E,PSA!$A:$A,C2103,PSA!$G:$G,D2103),
IF(AND(A2103="Colorectal Cancer Screening", E2103="Cost per service ($USD)"),
SUMIFS(COL!$E:$E,COL!$A:$A,C2103,COL!$G:$G,D2103),
IF(AND(A2103="Cervical Cancer Screening", E2103="Cost per service ($USD)"),
SUMIFS(CERV!$E:$E,CERV!$A:$A,C2103,CERV!$G:$G,D2103),
IF(AND(A2103="Cancer Screening for CKD patients", E2103="Cost per service ($USD)"),
SUMIFS(CANSCRN!$E:$E,CANSCRN!$A:$A,C2103,CANSCRN!$G:$G,D2103),
IF(AND(A2103="PSA Testing", E2103="Total Expenditure ($USD per 100,000 patients)"),
SUMIFS(PSA!$F:$F,PSA!$A:$A,C2103,PSA!$G:$G,D2103),
IF(AND(A2103="Colorectal Cancer Screening", E2103="Total Expenditure ($USD per 100,000 patients)"),
SUMIFS(COL!$F:$F,COL!$A:$A,C2103,COL!$G:$G,D2103),
IF(AND(A2103="Cervical Cancer Screening", E2103="Total Expenditure ($USD per 100,000 patients)"),
SUMIFS(CERV!$F:$F,CERV!$A:$A,C2103,CERV!$G:$G,D2103),
SUMIFS(CANSCRN!$F:$F,CANSCRN!$A:$A,C2103,CANSCRN!$G:$G,D2103))))))))))))</f>
        <v>39500</v>
      </c>
    </row>
    <row r="2104" spans="1:6" x14ac:dyDescent="0.2">
      <c r="A2104" s="24" t="s">
        <v>107</v>
      </c>
      <c r="B2104" s="24" t="s">
        <v>101</v>
      </c>
      <c r="C2104" s="24" t="s">
        <v>68</v>
      </c>
      <c r="D2104" s="24">
        <v>2010</v>
      </c>
      <c r="E2104" s="24" t="s">
        <v>102</v>
      </c>
      <c r="F2104">
        <f>IF(AND(A2104="PSA Testing", E2104= "Utilization Rate (per 100,000 patients)"),
SUMIFS(PSA!$D:$D,PSA!$A:$A,C2104,PSA!$G:$G,D2104),
IF(AND(A2104="Colorectal Cancer Screening", E2104="Utilization Rate (per 100,000 patients)"),
SUMIFS(COL!$D:$D,COL!$A:$A,C2104,COL!$G:$G, D2104),
IF(AND(A2104="Cervical Cancer Screening", E2104="Utilization Rate (per 100,000 patients)"),
SUMIFS(CERV!$D:$D,CERV!$A:$A,C2104,CERV!$G:$G,D2104),
IF(AND(A2104="Cancer Screening for CKD patients", E2104="Utilization Rate (per 100,000 patients)"),
SUMIFS(CANSCRN!$D:$D,CANSCRN!$A:$A,C2104,CANSCRN!$G:$G,D2104),
IF(AND(A2104="PSA Testing", E2104="Cost per service ($USD)"),
SUMIFS(PSA!$E:$E,PSA!$A:$A,C2104,PSA!$G:$G,D2104),
IF(AND(A2104="Colorectal Cancer Screening", E2104="Cost per service ($USD)"),
SUMIFS(COL!$E:$E,COL!$A:$A,C2104,COL!$G:$G,D2104),
IF(AND(A2104="Cervical Cancer Screening", E2104="Cost per service ($USD)"),
SUMIFS(CERV!$E:$E,CERV!$A:$A,C2104,CERV!$G:$G,D2104),
IF(AND(A2104="Cancer Screening for CKD patients", E2104="Cost per service ($USD)"),
SUMIFS(CANSCRN!$E:$E,CANSCRN!$A:$A,C2104,CANSCRN!$G:$G,D2104),
IF(AND(A2104="PSA Testing", E2104="Total Expenditure ($USD per 100,000 patients)"),
SUMIFS(PSA!$F:$F,PSA!$A:$A,C2104,PSA!$G:$G,D2104),
IF(AND(A2104="Colorectal Cancer Screening", E2104="Total Expenditure ($USD per 100,000 patients)"),
SUMIFS(COL!$F:$F,COL!$A:$A,C2104,COL!$G:$G,D2104),
IF(AND(A2104="Cervical Cancer Screening", E2104="Total Expenditure ($USD per 100,000 patients)"),
SUMIFS(CERV!$F:$F,CERV!$A:$A,C2104,CERV!$G:$G,D2104),
SUMIFS(CANSCRN!$F:$F,CANSCRN!$A:$A,C2104,CANSCRN!$G:$G,D2104))))))))))))</f>
        <v>32648.870636550309</v>
      </c>
    </row>
    <row r="2105" spans="1:6" x14ac:dyDescent="0.2">
      <c r="A2105" s="24" t="s">
        <v>107</v>
      </c>
      <c r="B2105" s="24" t="s">
        <v>101</v>
      </c>
      <c r="C2105" s="24" t="s">
        <v>68</v>
      </c>
      <c r="D2105" s="24">
        <v>2011</v>
      </c>
      <c r="E2105" s="24" t="s">
        <v>102</v>
      </c>
      <c r="F2105">
        <f>IF(AND(A2105="PSA Testing", E2105= "Utilization Rate (per 100,000 patients)"),
SUMIFS(PSA!$D:$D,PSA!$A:$A,C2105,PSA!$G:$G,D2105),
IF(AND(A2105="Colorectal Cancer Screening", E2105="Utilization Rate (per 100,000 patients)"),
SUMIFS(COL!$D:$D,COL!$A:$A,C2105,COL!$G:$G, D2105),
IF(AND(A2105="Cervical Cancer Screening", E2105="Utilization Rate (per 100,000 patients)"),
SUMIFS(CERV!$D:$D,CERV!$A:$A,C2105,CERV!$G:$G,D2105),
IF(AND(A2105="Cancer Screening for CKD patients", E2105="Utilization Rate (per 100,000 patients)"),
SUMIFS(CANSCRN!$D:$D,CANSCRN!$A:$A,C2105,CANSCRN!$G:$G,D2105),
IF(AND(A2105="PSA Testing", E2105="Cost per service ($USD)"),
SUMIFS(PSA!$E:$E,PSA!$A:$A,C2105,PSA!$G:$G,D2105),
IF(AND(A2105="Colorectal Cancer Screening", E2105="Cost per service ($USD)"),
SUMIFS(COL!$E:$E,COL!$A:$A,C2105,COL!$G:$G,D2105),
IF(AND(A2105="Cervical Cancer Screening", E2105="Cost per service ($USD)"),
SUMIFS(CERV!$E:$E,CERV!$A:$A,C2105,CERV!$G:$G,D2105),
IF(AND(A2105="Cancer Screening for CKD patients", E2105="Cost per service ($USD)"),
SUMIFS(CANSCRN!$E:$E,CANSCRN!$A:$A,C2105,CANSCRN!$G:$G,D2105),
IF(AND(A2105="PSA Testing", E2105="Total Expenditure ($USD per 100,000 patients)"),
SUMIFS(PSA!$F:$F,PSA!$A:$A,C2105,PSA!$G:$G,D2105),
IF(AND(A2105="Colorectal Cancer Screening", E2105="Total Expenditure ($USD per 100,000 patients)"),
SUMIFS(COL!$F:$F,COL!$A:$A,C2105,COL!$G:$G,D2105),
IF(AND(A2105="Cervical Cancer Screening", E2105="Total Expenditure ($USD per 100,000 patients)"),
SUMIFS(CERV!$F:$F,CERV!$A:$A,C2105,CERV!$G:$G,D2105),
SUMIFS(CANSCRN!$F:$F,CANSCRN!$A:$A,C2105,CANSCRN!$G:$G,D2105))))))))))))</f>
        <v>37500</v>
      </c>
    </row>
    <row r="2106" spans="1:6" x14ac:dyDescent="0.2">
      <c r="A2106" s="24" t="s">
        <v>107</v>
      </c>
      <c r="B2106" s="24" t="s">
        <v>101</v>
      </c>
      <c r="C2106" s="24" t="s">
        <v>68</v>
      </c>
      <c r="D2106" s="24">
        <v>2012</v>
      </c>
      <c r="E2106" s="24" t="s">
        <v>102</v>
      </c>
      <c r="F2106">
        <f>IF(AND(A2106="PSA Testing", E2106= "Utilization Rate (per 100,000 patients)"),
SUMIFS(PSA!$D:$D,PSA!$A:$A,C2106,PSA!$G:$G,D2106),
IF(AND(A2106="Colorectal Cancer Screening", E2106="Utilization Rate (per 100,000 patients)"),
SUMIFS(COL!$D:$D,COL!$A:$A,C2106,COL!$G:$G, D2106),
IF(AND(A2106="Cervical Cancer Screening", E2106="Utilization Rate (per 100,000 patients)"),
SUMIFS(CERV!$D:$D,CERV!$A:$A,C2106,CERV!$G:$G,D2106),
IF(AND(A2106="Cancer Screening for CKD patients", E2106="Utilization Rate (per 100,000 patients)"),
SUMIFS(CANSCRN!$D:$D,CANSCRN!$A:$A,C2106,CANSCRN!$G:$G,D2106),
IF(AND(A2106="PSA Testing", E2106="Cost per service ($USD)"),
SUMIFS(PSA!$E:$E,PSA!$A:$A,C2106,PSA!$G:$G,D2106),
IF(AND(A2106="Colorectal Cancer Screening", E2106="Cost per service ($USD)"),
SUMIFS(COL!$E:$E,COL!$A:$A,C2106,COL!$G:$G,D2106),
IF(AND(A2106="Cervical Cancer Screening", E2106="Cost per service ($USD)"),
SUMIFS(CERV!$E:$E,CERV!$A:$A,C2106,CERV!$G:$G,D2106),
IF(AND(A2106="Cancer Screening for CKD patients", E2106="Cost per service ($USD)"),
SUMIFS(CANSCRN!$E:$E,CANSCRN!$A:$A,C2106,CANSCRN!$G:$G,D2106),
IF(AND(A2106="PSA Testing", E2106="Total Expenditure ($USD per 100,000 patients)"),
SUMIFS(PSA!$F:$F,PSA!$A:$A,C2106,PSA!$G:$G,D2106),
IF(AND(A2106="Colorectal Cancer Screening", E2106="Total Expenditure ($USD per 100,000 patients)"),
SUMIFS(COL!$F:$F,COL!$A:$A,C2106,COL!$G:$G,D2106),
IF(AND(A2106="Cervical Cancer Screening", E2106="Total Expenditure ($USD per 100,000 patients)"),
SUMIFS(CERV!$F:$F,CERV!$A:$A,C2106,CERV!$G:$G,D2106),
SUMIFS(CANSCRN!$F:$F,CANSCRN!$A:$A,C2106,CANSCRN!$G:$G,D2106))))))))))))</f>
        <v>29478.45804988662</v>
      </c>
    </row>
    <row r="2107" spans="1:6" x14ac:dyDescent="0.2">
      <c r="A2107" s="24" t="s">
        <v>107</v>
      </c>
      <c r="B2107" s="24" t="s">
        <v>101</v>
      </c>
      <c r="C2107" s="24" t="s">
        <v>68</v>
      </c>
      <c r="D2107" s="24">
        <v>2013</v>
      </c>
      <c r="E2107" s="24" t="s">
        <v>102</v>
      </c>
      <c r="F2107">
        <f>IF(AND(A2107="PSA Testing", E2107= "Utilization Rate (per 100,000 patients)"),
SUMIFS(PSA!$D:$D,PSA!$A:$A,C2107,PSA!$G:$G,D2107),
IF(AND(A2107="Colorectal Cancer Screening", E2107="Utilization Rate (per 100,000 patients)"),
SUMIFS(COL!$D:$D,COL!$A:$A,C2107,COL!$G:$G, D2107),
IF(AND(A2107="Cervical Cancer Screening", E2107="Utilization Rate (per 100,000 patients)"),
SUMIFS(CERV!$D:$D,CERV!$A:$A,C2107,CERV!$G:$G,D2107),
IF(AND(A2107="Cancer Screening for CKD patients", E2107="Utilization Rate (per 100,000 patients)"),
SUMIFS(CANSCRN!$D:$D,CANSCRN!$A:$A,C2107,CANSCRN!$G:$G,D2107),
IF(AND(A2107="PSA Testing", E2107="Cost per service ($USD)"),
SUMIFS(PSA!$E:$E,PSA!$A:$A,C2107,PSA!$G:$G,D2107),
IF(AND(A2107="Colorectal Cancer Screening", E2107="Cost per service ($USD)"),
SUMIFS(COL!$E:$E,COL!$A:$A,C2107,COL!$G:$G,D2107),
IF(AND(A2107="Cervical Cancer Screening", E2107="Cost per service ($USD)"),
SUMIFS(CERV!$E:$E,CERV!$A:$A,C2107,CERV!$G:$G,D2107),
IF(AND(A2107="Cancer Screening for CKD patients", E2107="Cost per service ($USD)"),
SUMIFS(CANSCRN!$E:$E,CANSCRN!$A:$A,C2107,CANSCRN!$G:$G,D2107),
IF(AND(A2107="PSA Testing", E2107="Total Expenditure ($USD per 100,000 patients)"),
SUMIFS(PSA!$F:$F,PSA!$A:$A,C2107,PSA!$G:$G,D2107),
IF(AND(A2107="Colorectal Cancer Screening", E2107="Total Expenditure ($USD per 100,000 patients)"),
SUMIFS(COL!$F:$F,COL!$A:$A,C2107,COL!$G:$G,D2107),
IF(AND(A2107="Cervical Cancer Screening", E2107="Total Expenditure ($USD per 100,000 patients)"),
SUMIFS(CERV!$F:$F,CERV!$A:$A,C2107,CERV!$G:$G,D2107),
SUMIFS(CANSCRN!$F:$F,CANSCRN!$A:$A,C2107,CANSCRN!$G:$G,D2107))))))))))))</f>
        <v>28778.467908902694</v>
      </c>
    </row>
    <row r="2108" spans="1:6" x14ac:dyDescent="0.2">
      <c r="A2108" s="24" t="s">
        <v>107</v>
      </c>
      <c r="B2108" s="24" t="s">
        <v>101</v>
      </c>
      <c r="C2108" s="24" t="s">
        <v>68</v>
      </c>
      <c r="D2108" s="24">
        <v>2014</v>
      </c>
      <c r="E2108" s="24" t="s">
        <v>102</v>
      </c>
      <c r="F2108">
        <f>IF(AND(A2108="PSA Testing", E2108= "Utilization Rate (per 100,000 patients)"),
SUMIFS(PSA!$D:$D,PSA!$A:$A,C2108,PSA!$G:$G,D2108),
IF(AND(A2108="Colorectal Cancer Screening", E2108="Utilization Rate (per 100,000 patients)"),
SUMIFS(COL!$D:$D,COL!$A:$A,C2108,COL!$G:$G, D2108),
IF(AND(A2108="Cervical Cancer Screening", E2108="Utilization Rate (per 100,000 patients)"),
SUMIFS(CERV!$D:$D,CERV!$A:$A,C2108,CERV!$G:$G,D2108),
IF(AND(A2108="Cancer Screening for CKD patients", E2108="Utilization Rate (per 100,000 patients)"),
SUMIFS(CANSCRN!$D:$D,CANSCRN!$A:$A,C2108,CANSCRN!$G:$G,D2108),
IF(AND(A2108="PSA Testing", E2108="Cost per service ($USD)"),
SUMIFS(PSA!$E:$E,PSA!$A:$A,C2108,PSA!$G:$G,D2108),
IF(AND(A2108="Colorectal Cancer Screening", E2108="Cost per service ($USD)"),
SUMIFS(COL!$E:$E,COL!$A:$A,C2108,COL!$G:$G,D2108),
IF(AND(A2108="Cervical Cancer Screening", E2108="Cost per service ($USD)"),
SUMIFS(CERV!$E:$E,CERV!$A:$A,C2108,CERV!$G:$G,D2108),
IF(AND(A2108="Cancer Screening for CKD patients", E2108="Cost per service ($USD)"),
SUMIFS(CANSCRN!$E:$E,CANSCRN!$A:$A,C2108,CANSCRN!$G:$G,D2108),
IF(AND(A2108="PSA Testing", E2108="Total Expenditure ($USD per 100,000 patients)"),
SUMIFS(PSA!$F:$F,PSA!$A:$A,C2108,PSA!$G:$G,D2108),
IF(AND(A2108="Colorectal Cancer Screening", E2108="Total Expenditure ($USD per 100,000 patients)"),
SUMIFS(COL!$F:$F,COL!$A:$A,C2108,COL!$G:$G,D2108),
IF(AND(A2108="Cervical Cancer Screening", E2108="Total Expenditure ($USD per 100,000 patients)"),
SUMIFS(CERV!$F:$F,CERV!$A:$A,C2108,CERV!$G:$G,D2108),
SUMIFS(CANSCRN!$F:$F,CANSCRN!$A:$A,C2108,CANSCRN!$G:$G,D2108))))))))))))</f>
        <v>26635.514018691585</v>
      </c>
    </row>
    <row r="2109" spans="1:6" x14ac:dyDescent="0.2">
      <c r="A2109" s="24" t="s">
        <v>107</v>
      </c>
      <c r="B2109" s="24" t="s">
        <v>101</v>
      </c>
      <c r="C2109" s="24" t="s">
        <v>68</v>
      </c>
      <c r="D2109" s="24">
        <v>2015</v>
      </c>
      <c r="E2109" s="24" t="s">
        <v>102</v>
      </c>
      <c r="F2109">
        <f>IF(AND(A2109="PSA Testing", E2109= "Utilization Rate (per 100,000 patients)"),
SUMIFS(PSA!$D:$D,PSA!$A:$A,C2109,PSA!$G:$G,D2109),
IF(AND(A2109="Colorectal Cancer Screening", E2109="Utilization Rate (per 100,000 patients)"),
SUMIFS(COL!$D:$D,COL!$A:$A,C2109,COL!$G:$G, D2109),
IF(AND(A2109="Cervical Cancer Screening", E2109="Utilization Rate (per 100,000 patients)"),
SUMIFS(CERV!$D:$D,CERV!$A:$A,C2109,CERV!$G:$G,D2109),
IF(AND(A2109="Cancer Screening for CKD patients", E2109="Utilization Rate (per 100,000 patients)"),
SUMIFS(CANSCRN!$D:$D,CANSCRN!$A:$A,C2109,CANSCRN!$G:$G,D2109),
IF(AND(A2109="PSA Testing", E2109="Cost per service ($USD)"),
SUMIFS(PSA!$E:$E,PSA!$A:$A,C2109,PSA!$G:$G,D2109),
IF(AND(A2109="Colorectal Cancer Screening", E2109="Cost per service ($USD)"),
SUMIFS(COL!$E:$E,COL!$A:$A,C2109,COL!$G:$G,D2109),
IF(AND(A2109="Cervical Cancer Screening", E2109="Cost per service ($USD)"),
SUMIFS(CERV!$E:$E,CERV!$A:$A,C2109,CERV!$G:$G,D2109),
IF(AND(A2109="Cancer Screening for CKD patients", E2109="Cost per service ($USD)"),
SUMIFS(CANSCRN!$E:$E,CANSCRN!$A:$A,C2109,CANSCRN!$G:$G,D2109),
IF(AND(A2109="PSA Testing", E2109="Total Expenditure ($USD per 100,000 patients)"),
SUMIFS(PSA!$F:$F,PSA!$A:$A,C2109,PSA!$G:$G,D2109),
IF(AND(A2109="Colorectal Cancer Screening", E2109="Total Expenditure ($USD per 100,000 patients)"),
SUMIFS(COL!$F:$F,COL!$A:$A,C2109,COL!$G:$G,D2109),
IF(AND(A2109="Cervical Cancer Screening", E2109="Total Expenditure ($USD per 100,000 patients)"),
SUMIFS(CERV!$F:$F,CERV!$A:$A,C2109,CERV!$G:$G,D2109),
SUMIFS(CANSCRN!$F:$F,CANSCRN!$A:$A,C2109,CANSCRN!$G:$G,D2109))))))))))))</f>
        <v>31963.4703196347</v>
      </c>
    </row>
    <row r="2110" spans="1:6" x14ac:dyDescent="0.2">
      <c r="A2110" s="24" t="s">
        <v>107</v>
      </c>
      <c r="B2110" s="24" t="s">
        <v>101</v>
      </c>
      <c r="C2110" s="24" t="s">
        <v>68</v>
      </c>
      <c r="D2110" s="24">
        <v>2016</v>
      </c>
      <c r="E2110" s="24" t="s">
        <v>102</v>
      </c>
      <c r="F2110">
        <f>IF(AND(A2110="PSA Testing", E2110= "Utilization Rate (per 100,000 patients)"),
SUMIFS(PSA!$D:$D,PSA!$A:$A,C2110,PSA!$G:$G,D2110),
IF(AND(A2110="Colorectal Cancer Screening", E2110="Utilization Rate (per 100,000 patients)"),
SUMIFS(COL!$D:$D,COL!$A:$A,C2110,COL!$G:$G, D2110),
IF(AND(A2110="Cervical Cancer Screening", E2110="Utilization Rate (per 100,000 patients)"),
SUMIFS(CERV!$D:$D,CERV!$A:$A,C2110,CERV!$G:$G,D2110),
IF(AND(A2110="Cancer Screening for CKD patients", E2110="Utilization Rate (per 100,000 patients)"),
SUMIFS(CANSCRN!$D:$D,CANSCRN!$A:$A,C2110,CANSCRN!$G:$G,D2110),
IF(AND(A2110="PSA Testing", E2110="Cost per service ($USD)"),
SUMIFS(PSA!$E:$E,PSA!$A:$A,C2110,PSA!$G:$G,D2110),
IF(AND(A2110="Colorectal Cancer Screening", E2110="Cost per service ($USD)"),
SUMIFS(COL!$E:$E,COL!$A:$A,C2110,COL!$G:$G,D2110),
IF(AND(A2110="Cervical Cancer Screening", E2110="Cost per service ($USD)"),
SUMIFS(CERV!$E:$E,CERV!$A:$A,C2110,CERV!$G:$G,D2110),
IF(AND(A2110="Cancer Screening for CKD patients", E2110="Cost per service ($USD)"),
SUMIFS(CANSCRN!$E:$E,CANSCRN!$A:$A,C2110,CANSCRN!$G:$G,D2110),
IF(AND(A2110="PSA Testing", E2110="Total Expenditure ($USD per 100,000 patients)"),
SUMIFS(PSA!$F:$F,PSA!$A:$A,C2110,PSA!$G:$G,D2110),
IF(AND(A2110="Colorectal Cancer Screening", E2110="Total Expenditure ($USD per 100,000 patients)"),
SUMIFS(COL!$F:$F,COL!$A:$A,C2110,COL!$G:$G,D2110),
IF(AND(A2110="Cervical Cancer Screening", E2110="Total Expenditure ($USD per 100,000 patients)"),
SUMIFS(CERV!$F:$F,CERV!$A:$A,C2110,CERV!$G:$G,D2110),
SUMIFS(CANSCRN!$F:$F,CANSCRN!$A:$A,C2110,CANSCRN!$G:$G,D2110))))))))))))</f>
        <v>25888.324873096448</v>
      </c>
    </row>
    <row r="2111" spans="1:6" x14ac:dyDescent="0.2">
      <c r="A2111" s="24" t="s">
        <v>107</v>
      </c>
      <c r="B2111" s="24" t="s">
        <v>101</v>
      </c>
      <c r="C2111" s="24" t="s">
        <v>68</v>
      </c>
      <c r="D2111" s="24">
        <v>2017</v>
      </c>
      <c r="E2111" s="24" t="s">
        <v>102</v>
      </c>
      <c r="F2111">
        <f>IF(AND(A2111="PSA Testing", E2111= "Utilization Rate (per 100,000 patients)"),
SUMIFS(PSA!$D:$D,PSA!$A:$A,C2111,PSA!$G:$G,D2111),
IF(AND(A2111="Colorectal Cancer Screening", E2111="Utilization Rate (per 100,000 patients)"),
SUMIFS(COL!$D:$D,COL!$A:$A,C2111,COL!$G:$G, D2111),
IF(AND(A2111="Cervical Cancer Screening", E2111="Utilization Rate (per 100,000 patients)"),
SUMIFS(CERV!$D:$D,CERV!$A:$A,C2111,CERV!$G:$G,D2111),
IF(AND(A2111="Cancer Screening for CKD patients", E2111="Utilization Rate (per 100,000 patients)"),
SUMIFS(CANSCRN!$D:$D,CANSCRN!$A:$A,C2111,CANSCRN!$G:$G,D2111),
IF(AND(A2111="PSA Testing", E2111="Cost per service ($USD)"),
SUMIFS(PSA!$E:$E,PSA!$A:$A,C2111,PSA!$G:$G,D2111),
IF(AND(A2111="Colorectal Cancer Screening", E2111="Cost per service ($USD)"),
SUMIFS(COL!$E:$E,COL!$A:$A,C2111,COL!$G:$G,D2111),
IF(AND(A2111="Cervical Cancer Screening", E2111="Cost per service ($USD)"),
SUMIFS(CERV!$E:$E,CERV!$A:$A,C2111,CERV!$G:$G,D2111),
IF(AND(A2111="Cancer Screening for CKD patients", E2111="Cost per service ($USD)"),
SUMIFS(CANSCRN!$E:$E,CANSCRN!$A:$A,C2111,CANSCRN!$G:$G,D2111),
IF(AND(A2111="PSA Testing", E2111="Total Expenditure ($USD per 100,000 patients)"),
SUMIFS(PSA!$F:$F,PSA!$A:$A,C2111,PSA!$G:$G,D2111),
IF(AND(A2111="Colorectal Cancer Screening", E2111="Total Expenditure ($USD per 100,000 patients)"),
SUMIFS(COL!$F:$F,COL!$A:$A,C2111,COL!$G:$G,D2111),
IF(AND(A2111="Cervical Cancer Screening", E2111="Total Expenditure ($USD per 100,000 patients)"),
SUMIFS(CERV!$F:$F,CERV!$A:$A,C2111,CERV!$G:$G,D2111),
SUMIFS(CANSCRN!$F:$F,CANSCRN!$A:$A,C2111,CANSCRN!$G:$G,D2111))))))))))))</f>
        <v>32815.964523281596</v>
      </c>
    </row>
    <row r="2112" spans="1:6" x14ac:dyDescent="0.2">
      <c r="A2112" s="24" t="s">
        <v>107</v>
      </c>
      <c r="B2112" s="24" t="s">
        <v>101</v>
      </c>
      <c r="C2112" s="24" t="s">
        <v>68</v>
      </c>
      <c r="D2112" s="24">
        <v>2018</v>
      </c>
      <c r="E2112" s="24" t="s">
        <v>102</v>
      </c>
      <c r="F2112">
        <f>IF(AND(A2112="PSA Testing", E2112= "Utilization Rate (per 100,000 patients)"),
SUMIFS(PSA!$D:$D,PSA!$A:$A,C2112,PSA!$G:$G,D2112),
IF(AND(A2112="Colorectal Cancer Screening", E2112="Utilization Rate (per 100,000 patients)"),
SUMIFS(COL!$D:$D,COL!$A:$A,C2112,COL!$G:$G, D2112),
IF(AND(A2112="Cervical Cancer Screening", E2112="Utilization Rate (per 100,000 patients)"),
SUMIFS(CERV!$D:$D,CERV!$A:$A,C2112,CERV!$G:$G,D2112),
IF(AND(A2112="Cancer Screening for CKD patients", E2112="Utilization Rate (per 100,000 patients)"),
SUMIFS(CANSCRN!$D:$D,CANSCRN!$A:$A,C2112,CANSCRN!$G:$G,D2112),
IF(AND(A2112="PSA Testing", E2112="Cost per service ($USD)"),
SUMIFS(PSA!$E:$E,PSA!$A:$A,C2112,PSA!$G:$G,D2112),
IF(AND(A2112="Colorectal Cancer Screening", E2112="Cost per service ($USD)"),
SUMIFS(COL!$E:$E,COL!$A:$A,C2112,COL!$G:$G,D2112),
IF(AND(A2112="Cervical Cancer Screening", E2112="Cost per service ($USD)"),
SUMIFS(CERV!$E:$E,CERV!$A:$A,C2112,CERV!$G:$G,D2112),
IF(AND(A2112="Cancer Screening for CKD patients", E2112="Cost per service ($USD)"),
SUMIFS(CANSCRN!$E:$E,CANSCRN!$A:$A,C2112,CANSCRN!$G:$G,D2112),
IF(AND(A2112="PSA Testing", E2112="Total Expenditure ($USD per 100,000 patients)"),
SUMIFS(PSA!$F:$F,PSA!$A:$A,C2112,PSA!$G:$G,D2112),
IF(AND(A2112="Colorectal Cancer Screening", E2112="Total Expenditure ($USD per 100,000 patients)"),
SUMIFS(COL!$F:$F,COL!$A:$A,C2112,COL!$G:$G,D2112),
IF(AND(A2112="Cervical Cancer Screening", E2112="Total Expenditure ($USD per 100,000 patients)"),
SUMIFS(CERV!$F:$F,CERV!$A:$A,C2112,CERV!$G:$G,D2112),
SUMIFS(CANSCRN!$F:$F,CANSCRN!$A:$A,C2112,CANSCRN!$G:$G,D2112))))))))))))</f>
        <v>26446.280991735537</v>
      </c>
    </row>
    <row r="2113" spans="1:6" x14ac:dyDescent="0.2">
      <c r="A2113" s="24" t="s">
        <v>107</v>
      </c>
      <c r="B2113" s="24" t="s">
        <v>101</v>
      </c>
      <c r="C2113" s="24" t="s">
        <v>68</v>
      </c>
      <c r="D2113" s="24">
        <v>2019</v>
      </c>
      <c r="E2113" s="24" t="s">
        <v>102</v>
      </c>
      <c r="F2113">
        <f>IF(AND(A2113="PSA Testing", E2113= "Utilization Rate (per 100,000 patients)"),
SUMIFS(PSA!$D:$D,PSA!$A:$A,C2113,PSA!$G:$G,D2113),
IF(AND(A2113="Colorectal Cancer Screening", E2113="Utilization Rate (per 100,000 patients)"),
SUMIFS(COL!$D:$D,COL!$A:$A,C2113,COL!$G:$G, D2113),
IF(AND(A2113="Cervical Cancer Screening", E2113="Utilization Rate (per 100,000 patients)"),
SUMIFS(CERV!$D:$D,CERV!$A:$A,C2113,CERV!$G:$G,D2113),
IF(AND(A2113="Cancer Screening for CKD patients", E2113="Utilization Rate (per 100,000 patients)"),
SUMIFS(CANSCRN!$D:$D,CANSCRN!$A:$A,C2113,CANSCRN!$G:$G,D2113),
IF(AND(A2113="PSA Testing", E2113="Cost per service ($USD)"),
SUMIFS(PSA!$E:$E,PSA!$A:$A,C2113,PSA!$G:$G,D2113),
IF(AND(A2113="Colorectal Cancer Screening", E2113="Cost per service ($USD)"),
SUMIFS(COL!$E:$E,COL!$A:$A,C2113,COL!$G:$G,D2113),
IF(AND(A2113="Cervical Cancer Screening", E2113="Cost per service ($USD)"),
SUMIFS(CERV!$E:$E,CERV!$A:$A,C2113,CERV!$G:$G,D2113),
IF(AND(A2113="Cancer Screening for CKD patients", E2113="Cost per service ($USD)"),
SUMIFS(CANSCRN!$E:$E,CANSCRN!$A:$A,C2113,CANSCRN!$G:$G,D2113),
IF(AND(A2113="PSA Testing", E2113="Total Expenditure ($USD per 100,000 patients)"),
SUMIFS(PSA!$F:$F,PSA!$A:$A,C2113,PSA!$G:$G,D2113),
IF(AND(A2113="Colorectal Cancer Screening", E2113="Total Expenditure ($USD per 100,000 patients)"),
SUMIFS(COL!$F:$F,COL!$A:$A,C2113,COL!$G:$G,D2113),
IF(AND(A2113="Cervical Cancer Screening", E2113="Total Expenditure ($USD per 100,000 patients)"),
SUMIFS(CERV!$F:$F,CERV!$A:$A,C2113,CERV!$G:$G,D2113),
SUMIFS(CANSCRN!$F:$F,CANSCRN!$A:$A,C2113,CANSCRN!$G:$G,D2113))))))))))))</f>
        <v>24361.158432708689</v>
      </c>
    </row>
    <row r="2114" spans="1:6" x14ac:dyDescent="0.2">
      <c r="A2114" s="24" t="s">
        <v>107</v>
      </c>
      <c r="B2114" s="24" t="s">
        <v>101</v>
      </c>
      <c r="C2114" s="24" t="s">
        <v>70</v>
      </c>
      <c r="D2114" s="24">
        <v>2009</v>
      </c>
      <c r="E2114" s="24" t="s">
        <v>102</v>
      </c>
      <c r="F2114">
        <f>IF(AND(A2114="PSA Testing", E2114= "Utilization Rate (per 100,000 patients)"),
SUMIFS(PSA!$D:$D,PSA!$A:$A,C2114,PSA!$G:$G,D2114),
IF(AND(A2114="Colorectal Cancer Screening", E2114="Utilization Rate (per 100,000 patients)"),
SUMIFS(COL!$D:$D,COL!$A:$A,C2114,COL!$G:$G, D2114),
IF(AND(A2114="Cervical Cancer Screening", E2114="Utilization Rate (per 100,000 patients)"),
SUMIFS(CERV!$D:$D,CERV!$A:$A,C2114,CERV!$G:$G,D2114),
IF(AND(A2114="Cancer Screening for CKD patients", E2114="Utilization Rate (per 100,000 patients)"),
SUMIFS(CANSCRN!$D:$D,CANSCRN!$A:$A,C2114,CANSCRN!$G:$G,D2114),
IF(AND(A2114="PSA Testing", E2114="Cost per service ($USD)"),
SUMIFS(PSA!$E:$E,PSA!$A:$A,C2114,PSA!$G:$G,D2114),
IF(AND(A2114="Colorectal Cancer Screening", E2114="Cost per service ($USD)"),
SUMIFS(COL!$E:$E,COL!$A:$A,C2114,COL!$G:$G,D2114),
IF(AND(A2114="Cervical Cancer Screening", E2114="Cost per service ($USD)"),
SUMIFS(CERV!$E:$E,CERV!$A:$A,C2114,CERV!$G:$G,D2114),
IF(AND(A2114="Cancer Screening for CKD patients", E2114="Cost per service ($USD)"),
SUMIFS(CANSCRN!$E:$E,CANSCRN!$A:$A,C2114,CANSCRN!$G:$G,D2114),
IF(AND(A2114="PSA Testing", E2114="Total Expenditure ($USD per 100,000 patients)"),
SUMIFS(PSA!$F:$F,PSA!$A:$A,C2114,PSA!$G:$G,D2114),
IF(AND(A2114="Colorectal Cancer Screening", E2114="Total Expenditure ($USD per 100,000 patients)"),
SUMIFS(COL!$F:$F,COL!$A:$A,C2114,COL!$G:$G,D2114),
IF(AND(A2114="Cervical Cancer Screening", E2114="Total Expenditure ($USD per 100,000 patients)"),
SUMIFS(CERV!$F:$F,CERV!$A:$A,C2114,CERV!$G:$G,D2114),
SUMIFS(CANSCRN!$F:$F,CANSCRN!$A:$A,C2114,CANSCRN!$G:$G,D2114))))))))))))</f>
        <v>46975.088967971526</v>
      </c>
    </row>
    <row r="2115" spans="1:6" x14ac:dyDescent="0.2">
      <c r="A2115" s="24" t="s">
        <v>107</v>
      </c>
      <c r="B2115" s="24" t="s">
        <v>101</v>
      </c>
      <c r="C2115" s="24" t="s">
        <v>70</v>
      </c>
      <c r="D2115" s="24">
        <v>2010</v>
      </c>
      <c r="E2115" s="24" t="s">
        <v>102</v>
      </c>
      <c r="F2115">
        <f>IF(AND(A2115="PSA Testing", E2115= "Utilization Rate (per 100,000 patients)"),
SUMIFS(PSA!$D:$D,PSA!$A:$A,C2115,PSA!$G:$G,D2115),
IF(AND(A2115="Colorectal Cancer Screening", E2115="Utilization Rate (per 100,000 patients)"),
SUMIFS(COL!$D:$D,COL!$A:$A,C2115,COL!$G:$G, D2115),
IF(AND(A2115="Cervical Cancer Screening", E2115="Utilization Rate (per 100,000 patients)"),
SUMIFS(CERV!$D:$D,CERV!$A:$A,C2115,CERV!$G:$G,D2115),
IF(AND(A2115="Cancer Screening for CKD patients", E2115="Utilization Rate (per 100,000 patients)"),
SUMIFS(CANSCRN!$D:$D,CANSCRN!$A:$A,C2115,CANSCRN!$G:$G,D2115),
IF(AND(A2115="PSA Testing", E2115="Cost per service ($USD)"),
SUMIFS(PSA!$E:$E,PSA!$A:$A,C2115,PSA!$G:$G,D2115),
IF(AND(A2115="Colorectal Cancer Screening", E2115="Cost per service ($USD)"),
SUMIFS(COL!$E:$E,COL!$A:$A,C2115,COL!$G:$G,D2115),
IF(AND(A2115="Cervical Cancer Screening", E2115="Cost per service ($USD)"),
SUMIFS(CERV!$E:$E,CERV!$A:$A,C2115,CERV!$G:$G,D2115),
IF(AND(A2115="Cancer Screening for CKD patients", E2115="Cost per service ($USD)"),
SUMIFS(CANSCRN!$E:$E,CANSCRN!$A:$A,C2115,CANSCRN!$G:$G,D2115),
IF(AND(A2115="PSA Testing", E2115="Total Expenditure ($USD per 100,000 patients)"),
SUMIFS(PSA!$F:$F,PSA!$A:$A,C2115,PSA!$G:$G,D2115),
IF(AND(A2115="Colorectal Cancer Screening", E2115="Total Expenditure ($USD per 100,000 patients)"),
SUMIFS(COL!$F:$F,COL!$A:$A,C2115,COL!$G:$G,D2115),
IF(AND(A2115="Cervical Cancer Screening", E2115="Total Expenditure ($USD per 100,000 patients)"),
SUMIFS(CERV!$F:$F,CERV!$A:$A,C2115,CERV!$G:$G,D2115),
SUMIFS(CANSCRN!$F:$F,CANSCRN!$A:$A,C2115,CANSCRN!$G:$G,D2115))))))))))))</f>
        <v>41777.777777777781</v>
      </c>
    </row>
    <row r="2116" spans="1:6" x14ac:dyDescent="0.2">
      <c r="A2116" s="24" t="s">
        <v>107</v>
      </c>
      <c r="B2116" s="24" t="s">
        <v>101</v>
      </c>
      <c r="C2116" s="24" t="s">
        <v>70</v>
      </c>
      <c r="D2116" s="24">
        <v>2011</v>
      </c>
      <c r="E2116" s="24" t="s">
        <v>102</v>
      </c>
      <c r="F2116">
        <f>IF(AND(A2116="PSA Testing", E2116= "Utilization Rate (per 100,000 patients)"),
SUMIFS(PSA!$D:$D,PSA!$A:$A,C2116,PSA!$G:$G,D2116),
IF(AND(A2116="Colorectal Cancer Screening", E2116="Utilization Rate (per 100,000 patients)"),
SUMIFS(COL!$D:$D,COL!$A:$A,C2116,COL!$G:$G, D2116),
IF(AND(A2116="Cervical Cancer Screening", E2116="Utilization Rate (per 100,000 patients)"),
SUMIFS(CERV!$D:$D,CERV!$A:$A,C2116,CERV!$G:$G,D2116),
IF(AND(A2116="Cancer Screening for CKD patients", E2116="Utilization Rate (per 100,000 patients)"),
SUMIFS(CANSCRN!$D:$D,CANSCRN!$A:$A,C2116,CANSCRN!$G:$G,D2116),
IF(AND(A2116="PSA Testing", E2116="Cost per service ($USD)"),
SUMIFS(PSA!$E:$E,PSA!$A:$A,C2116,PSA!$G:$G,D2116),
IF(AND(A2116="Colorectal Cancer Screening", E2116="Cost per service ($USD)"),
SUMIFS(COL!$E:$E,COL!$A:$A,C2116,COL!$G:$G,D2116),
IF(AND(A2116="Cervical Cancer Screening", E2116="Cost per service ($USD)"),
SUMIFS(CERV!$E:$E,CERV!$A:$A,C2116,CERV!$G:$G,D2116),
IF(AND(A2116="Cancer Screening for CKD patients", E2116="Cost per service ($USD)"),
SUMIFS(CANSCRN!$E:$E,CANSCRN!$A:$A,C2116,CANSCRN!$G:$G,D2116),
IF(AND(A2116="PSA Testing", E2116="Total Expenditure ($USD per 100,000 patients)"),
SUMIFS(PSA!$F:$F,PSA!$A:$A,C2116,PSA!$G:$G,D2116),
IF(AND(A2116="Colorectal Cancer Screening", E2116="Total Expenditure ($USD per 100,000 patients)"),
SUMIFS(COL!$F:$F,COL!$A:$A,C2116,COL!$G:$G,D2116),
IF(AND(A2116="Cervical Cancer Screening", E2116="Total Expenditure ($USD per 100,000 patients)"),
SUMIFS(CERV!$F:$F,CERV!$A:$A,C2116,CERV!$G:$G,D2116),
SUMIFS(CANSCRN!$F:$F,CANSCRN!$A:$A,C2116,CANSCRN!$G:$G,D2116))))))))))))</f>
        <v>43096.234309623433</v>
      </c>
    </row>
    <row r="2117" spans="1:6" x14ac:dyDescent="0.2">
      <c r="A2117" s="24" t="s">
        <v>107</v>
      </c>
      <c r="B2117" s="24" t="s">
        <v>101</v>
      </c>
      <c r="C2117" s="24" t="s">
        <v>70</v>
      </c>
      <c r="D2117" s="24">
        <v>2012</v>
      </c>
      <c r="E2117" s="24" t="s">
        <v>102</v>
      </c>
      <c r="F2117">
        <f>IF(AND(A2117="PSA Testing", E2117= "Utilization Rate (per 100,000 patients)"),
SUMIFS(PSA!$D:$D,PSA!$A:$A,C2117,PSA!$G:$G,D2117),
IF(AND(A2117="Colorectal Cancer Screening", E2117="Utilization Rate (per 100,000 patients)"),
SUMIFS(COL!$D:$D,COL!$A:$A,C2117,COL!$G:$G, D2117),
IF(AND(A2117="Cervical Cancer Screening", E2117="Utilization Rate (per 100,000 patients)"),
SUMIFS(CERV!$D:$D,CERV!$A:$A,C2117,CERV!$G:$G,D2117),
IF(AND(A2117="Cancer Screening for CKD patients", E2117="Utilization Rate (per 100,000 patients)"),
SUMIFS(CANSCRN!$D:$D,CANSCRN!$A:$A,C2117,CANSCRN!$G:$G,D2117),
IF(AND(A2117="PSA Testing", E2117="Cost per service ($USD)"),
SUMIFS(PSA!$E:$E,PSA!$A:$A,C2117,PSA!$G:$G,D2117),
IF(AND(A2117="Colorectal Cancer Screening", E2117="Cost per service ($USD)"),
SUMIFS(COL!$E:$E,COL!$A:$A,C2117,COL!$G:$G,D2117),
IF(AND(A2117="Cervical Cancer Screening", E2117="Cost per service ($USD)"),
SUMIFS(CERV!$E:$E,CERV!$A:$A,C2117,CERV!$G:$G,D2117),
IF(AND(A2117="Cancer Screening for CKD patients", E2117="Cost per service ($USD)"),
SUMIFS(CANSCRN!$E:$E,CANSCRN!$A:$A,C2117,CANSCRN!$G:$G,D2117),
IF(AND(A2117="PSA Testing", E2117="Total Expenditure ($USD per 100,000 patients)"),
SUMIFS(PSA!$F:$F,PSA!$A:$A,C2117,PSA!$G:$G,D2117),
IF(AND(A2117="Colorectal Cancer Screening", E2117="Total Expenditure ($USD per 100,000 patients)"),
SUMIFS(COL!$F:$F,COL!$A:$A,C2117,COL!$G:$G,D2117),
IF(AND(A2117="Cervical Cancer Screening", E2117="Total Expenditure ($USD per 100,000 patients)"),
SUMIFS(CERV!$F:$F,CERV!$A:$A,C2117,CERV!$G:$G,D2117),
SUMIFS(CANSCRN!$F:$F,CANSCRN!$A:$A,C2117,CANSCRN!$G:$G,D2117))))))))))))</f>
        <v>40707.964601769912</v>
      </c>
    </row>
    <row r="2118" spans="1:6" x14ac:dyDescent="0.2">
      <c r="A2118" s="24" t="s">
        <v>107</v>
      </c>
      <c r="B2118" s="24" t="s">
        <v>101</v>
      </c>
      <c r="C2118" s="24" t="s">
        <v>70</v>
      </c>
      <c r="D2118" s="24">
        <v>2013</v>
      </c>
      <c r="E2118" s="24" t="s">
        <v>102</v>
      </c>
      <c r="F2118">
        <f>IF(AND(A2118="PSA Testing", E2118= "Utilization Rate (per 100,000 patients)"),
SUMIFS(PSA!$D:$D,PSA!$A:$A,C2118,PSA!$G:$G,D2118),
IF(AND(A2118="Colorectal Cancer Screening", E2118="Utilization Rate (per 100,000 patients)"),
SUMIFS(COL!$D:$D,COL!$A:$A,C2118,COL!$G:$G, D2118),
IF(AND(A2118="Cervical Cancer Screening", E2118="Utilization Rate (per 100,000 patients)"),
SUMIFS(CERV!$D:$D,CERV!$A:$A,C2118,CERV!$G:$G,D2118),
IF(AND(A2118="Cancer Screening for CKD patients", E2118="Utilization Rate (per 100,000 patients)"),
SUMIFS(CANSCRN!$D:$D,CANSCRN!$A:$A,C2118,CANSCRN!$G:$G,D2118),
IF(AND(A2118="PSA Testing", E2118="Cost per service ($USD)"),
SUMIFS(PSA!$E:$E,PSA!$A:$A,C2118,PSA!$G:$G,D2118),
IF(AND(A2118="Colorectal Cancer Screening", E2118="Cost per service ($USD)"),
SUMIFS(COL!$E:$E,COL!$A:$A,C2118,COL!$G:$G,D2118),
IF(AND(A2118="Cervical Cancer Screening", E2118="Cost per service ($USD)"),
SUMIFS(CERV!$E:$E,CERV!$A:$A,C2118,CERV!$G:$G,D2118),
IF(AND(A2118="Cancer Screening for CKD patients", E2118="Cost per service ($USD)"),
SUMIFS(CANSCRN!$E:$E,CANSCRN!$A:$A,C2118,CANSCRN!$G:$G,D2118),
IF(AND(A2118="PSA Testing", E2118="Total Expenditure ($USD per 100,000 patients)"),
SUMIFS(PSA!$F:$F,PSA!$A:$A,C2118,PSA!$G:$G,D2118),
IF(AND(A2118="Colorectal Cancer Screening", E2118="Total Expenditure ($USD per 100,000 patients)"),
SUMIFS(COL!$F:$F,COL!$A:$A,C2118,COL!$G:$G,D2118),
IF(AND(A2118="Cervical Cancer Screening", E2118="Total Expenditure ($USD per 100,000 patients)"),
SUMIFS(CERV!$F:$F,CERV!$A:$A,C2118,CERV!$G:$G,D2118),
SUMIFS(CANSCRN!$F:$F,CANSCRN!$A:$A,C2118,CANSCRN!$G:$G,D2118))))))))))))</f>
        <v>41463.414634146342</v>
      </c>
    </row>
    <row r="2119" spans="1:6" x14ac:dyDescent="0.2">
      <c r="A2119" s="24" t="s">
        <v>107</v>
      </c>
      <c r="B2119" s="24" t="s">
        <v>101</v>
      </c>
      <c r="C2119" s="24" t="s">
        <v>70</v>
      </c>
      <c r="D2119" s="24">
        <v>2014</v>
      </c>
      <c r="E2119" s="24" t="s">
        <v>102</v>
      </c>
      <c r="F2119">
        <f>IF(AND(A2119="PSA Testing", E2119= "Utilization Rate (per 100,000 patients)"),
SUMIFS(PSA!$D:$D,PSA!$A:$A,C2119,PSA!$G:$G,D2119),
IF(AND(A2119="Colorectal Cancer Screening", E2119="Utilization Rate (per 100,000 patients)"),
SUMIFS(COL!$D:$D,COL!$A:$A,C2119,COL!$G:$G, D2119),
IF(AND(A2119="Cervical Cancer Screening", E2119="Utilization Rate (per 100,000 patients)"),
SUMIFS(CERV!$D:$D,CERV!$A:$A,C2119,CERV!$G:$G,D2119),
IF(AND(A2119="Cancer Screening for CKD patients", E2119="Utilization Rate (per 100,000 patients)"),
SUMIFS(CANSCRN!$D:$D,CANSCRN!$A:$A,C2119,CANSCRN!$G:$G,D2119),
IF(AND(A2119="PSA Testing", E2119="Cost per service ($USD)"),
SUMIFS(PSA!$E:$E,PSA!$A:$A,C2119,PSA!$G:$G,D2119),
IF(AND(A2119="Colorectal Cancer Screening", E2119="Cost per service ($USD)"),
SUMIFS(COL!$E:$E,COL!$A:$A,C2119,COL!$G:$G,D2119),
IF(AND(A2119="Cervical Cancer Screening", E2119="Cost per service ($USD)"),
SUMIFS(CERV!$E:$E,CERV!$A:$A,C2119,CERV!$G:$G,D2119),
IF(AND(A2119="Cancer Screening for CKD patients", E2119="Cost per service ($USD)"),
SUMIFS(CANSCRN!$E:$E,CANSCRN!$A:$A,C2119,CANSCRN!$G:$G,D2119),
IF(AND(A2119="PSA Testing", E2119="Total Expenditure ($USD per 100,000 patients)"),
SUMIFS(PSA!$F:$F,PSA!$A:$A,C2119,PSA!$G:$G,D2119),
IF(AND(A2119="Colorectal Cancer Screening", E2119="Total Expenditure ($USD per 100,000 patients)"),
SUMIFS(COL!$F:$F,COL!$A:$A,C2119,COL!$G:$G,D2119),
IF(AND(A2119="Cervical Cancer Screening", E2119="Total Expenditure ($USD per 100,000 patients)"),
SUMIFS(CERV!$F:$F,CERV!$A:$A,C2119,CERV!$G:$G,D2119),
SUMIFS(CANSCRN!$F:$F,CANSCRN!$A:$A,C2119,CANSCRN!$G:$G,D2119))))))))))))</f>
        <v>35057.471264367821</v>
      </c>
    </row>
    <row r="2120" spans="1:6" x14ac:dyDescent="0.2">
      <c r="A2120" s="24" t="s">
        <v>107</v>
      </c>
      <c r="B2120" s="24" t="s">
        <v>101</v>
      </c>
      <c r="C2120" s="24" t="s">
        <v>70</v>
      </c>
      <c r="D2120" s="24">
        <v>2015</v>
      </c>
      <c r="E2120" s="24" t="s">
        <v>102</v>
      </c>
      <c r="F2120">
        <f>IF(AND(A2120="PSA Testing", E2120= "Utilization Rate (per 100,000 patients)"),
SUMIFS(PSA!$D:$D,PSA!$A:$A,C2120,PSA!$G:$G,D2120),
IF(AND(A2120="Colorectal Cancer Screening", E2120="Utilization Rate (per 100,000 patients)"),
SUMIFS(COL!$D:$D,COL!$A:$A,C2120,COL!$G:$G, D2120),
IF(AND(A2120="Cervical Cancer Screening", E2120="Utilization Rate (per 100,000 patients)"),
SUMIFS(CERV!$D:$D,CERV!$A:$A,C2120,CERV!$G:$G,D2120),
IF(AND(A2120="Cancer Screening for CKD patients", E2120="Utilization Rate (per 100,000 patients)"),
SUMIFS(CANSCRN!$D:$D,CANSCRN!$A:$A,C2120,CANSCRN!$G:$G,D2120),
IF(AND(A2120="PSA Testing", E2120="Cost per service ($USD)"),
SUMIFS(PSA!$E:$E,PSA!$A:$A,C2120,PSA!$G:$G,D2120),
IF(AND(A2120="Colorectal Cancer Screening", E2120="Cost per service ($USD)"),
SUMIFS(COL!$E:$E,COL!$A:$A,C2120,COL!$G:$G,D2120),
IF(AND(A2120="Cervical Cancer Screening", E2120="Cost per service ($USD)"),
SUMIFS(CERV!$E:$E,CERV!$A:$A,C2120,CERV!$G:$G,D2120),
IF(AND(A2120="Cancer Screening for CKD patients", E2120="Cost per service ($USD)"),
SUMIFS(CANSCRN!$E:$E,CANSCRN!$A:$A,C2120,CANSCRN!$G:$G,D2120),
IF(AND(A2120="PSA Testing", E2120="Total Expenditure ($USD per 100,000 patients)"),
SUMIFS(PSA!$F:$F,PSA!$A:$A,C2120,PSA!$G:$G,D2120),
IF(AND(A2120="Colorectal Cancer Screening", E2120="Total Expenditure ($USD per 100,000 patients)"),
SUMIFS(COL!$F:$F,COL!$A:$A,C2120,COL!$G:$G,D2120),
IF(AND(A2120="Cervical Cancer Screening", E2120="Total Expenditure ($USD per 100,000 patients)"),
SUMIFS(CERV!$F:$F,CERV!$A:$A,C2120,CERV!$G:$G,D2120),
SUMIFS(CANSCRN!$F:$F,CANSCRN!$A:$A,C2120,CANSCRN!$G:$G,D2120))))))))))))</f>
        <v>36805.555555555555</v>
      </c>
    </row>
    <row r="2121" spans="1:6" x14ac:dyDescent="0.2">
      <c r="A2121" s="24" t="s">
        <v>107</v>
      </c>
      <c r="B2121" s="24" t="s">
        <v>101</v>
      </c>
      <c r="C2121" s="24" t="s">
        <v>70</v>
      </c>
      <c r="D2121" s="24">
        <v>2016</v>
      </c>
      <c r="E2121" s="24" t="s">
        <v>102</v>
      </c>
      <c r="F2121">
        <f>IF(AND(A2121="PSA Testing", E2121= "Utilization Rate (per 100,000 patients)"),
SUMIFS(PSA!$D:$D,PSA!$A:$A,C2121,PSA!$G:$G,D2121),
IF(AND(A2121="Colorectal Cancer Screening", E2121="Utilization Rate (per 100,000 patients)"),
SUMIFS(COL!$D:$D,COL!$A:$A,C2121,COL!$G:$G, D2121),
IF(AND(A2121="Cervical Cancer Screening", E2121="Utilization Rate (per 100,000 patients)"),
SUMIFS(CERV!$D:$D,CERV!$A:$A,C2121,CERV!$G:$G,D2121),
IF(AND(A2121="Cancer Screening for CKD patients", E2121="Utilization Rate (per 100,000 patients)"),
SUMIFS(CANSCRN!$D:$D,CANSCRN!$A:$A,C2121,CANSCRN!$G:$G,D2121),
IF(AND(A2121="PSA Testing", E2121="Cost per service ($USD)"),
SUMIFS(PSA!$E:$E,PSA!$A:$A,C2121,PSA!$G:$G,D2121),
IF(AND(A2121="Colorectal Cancer Screening", E2121="Cost per service ($USD)"),
SUMIFS(COL!$E:$E,COL!$A:$A,C2121,COL!$G:$G,D2121),
IF(AND(A2121="Cervical Cancer Screening", E2121="Cost per service ($USD)"),
SUMIFS(CERV!$E:$E,CERV!$A:$A,C2121,CERV!$G:$G,D2121),
IF(AND(A2121="Cancer Screening for CKD patients", E2121="Cost per service ($USD)"),
SUMIFS(CANSCRN!$E:$E,CANSCRN!$A:$A,C2121,CANSCRN!$G:$G,D2121),
IF(AND(A2121="PSA Testing", E2121="Total Expenditure ($USD per 100,000 patients)"),
SUMIFS(PSA!$F:$F,PSA!$A:$A,C2121,PSA!$G:$G,D2121),
IF(AND(A2121="Colorectal Cancer Screening", E2121="Total Expenditure ($USD per 100,000 patients)"),
SUMIFS(COL!$F:$F,COL!$A:$A,C2121,COL!$G:$G,D2121),
IF(AND(A2121="Cervical Cancer Screening", E2121="Total Expenditure ($USD per 100,000 patients)"),
SUMIFS(CERV!$F:$F,CERV!$A:$A,C2121,CERV!$G:$G,D2121),
SUMIFS(CANSCRN!$F:$F,CANSCRN!$A:$A,C2121,CANSCRN!$G:$G,D2121))))))))))))</f>
        <v>37254.901960784315</v>
      </c>
    </row>
    <row r="2122" spans="1:6" x14ac:dyDescent="0.2">
      <c r="A2122" s="24" t="s">
        <v>107</v>
      </c>
      <c r="B2122" s="24" t="s">
        <v>101</v>
      </c>
      <c r="C2122" s="24" t="s">
        <v>70</v>
      </c>
      <c r="D2122" s="24">
        <v>2017</v>
      </c>
      <c r="E2122" s="24" t="s">
        <v>102</v>
      </c>
      <c r="F2122">
        <f>IF(AND(A2122="PSA Testing", E2122= "Utilization Rate (per 100,000 patients)"),
SUMIFS(PSA!$D:$D,PSA!$A:$A,C2122,PSA!$G:$G,D2122),
IF(AND(A2122="Colorectal Cancer Screening", E2122="Utilization Rate (per 100,000 patients)"),
SUMIFS(COL!$D:$D,COL!$A:$A,C2122,COL!$G:$G, D2122),
IF(AND(A2122="Cervical Cancer Screening", E2122="Utilization Rate (per 100,000 patients)"),
SUMIFS(CERV!$D:$D,CERV!$A:$A,C2122,CERV!$G:$G,D2122),
IF(AND(A2122="Cancer Screening for CKD patients", E2122="Utilization Rate (per 100,000 patients)"),
SUMIFS(CANSCRN!$D:$D,CANSCRN!$A:$A,C2122,CANSCRN!$G:$G,D2122),
IF(AND(A2122="PSA Testing", E2122="Cost per service ($USD)"),
SUMIFS(PSA!$E:$E,PSA!$A:$A,C2122,PSA!$G:$G,D2122),
IF(AND(A2122="Colorectal Cancer Screening", E2122="Cost per service ($USD)"),
SUMIFS(COL!$E:$E,COL!$A:$A,C2122,COL!$G:$G,D2122),
IF(AND(A2122="Cervical Cancer Screening", E2122="Cost per service ($USD)"),
SUMIFS(CERV!$E:$E,CERV!$A:$A,C2122,CERV!$G:$G,D2122),
IF(AND(A2122="Cancer Screening for CKD patients", E2122="Cost per service ($USD)"),
SUMIFS(CANSCRN!$E:$E,CANSCRN!$A:$A,C2122,CANSCRN!$G:$G,D2122),
IF(AND(A2122="PSA Testing", E2122="Total Expenditure ($USD per 100,000 patients)"),
SUMIFS(PSA!$F:$F,PSA!$A:$A,C2122,PSA!$G:$G,D2122),
IF(AND(A2122="Colorectal Cancer Screening", E2122="Total Expenditure ($USD per 100,000 patients)"),
SUMIFS(COL!$F:$F,COL!$A:$A,C2122,COL!$G:$G,D2122),
IF(AND(A2122="Cervical Cancer Screening", E2122="Total Expenditure ($USD per 100,000 patients)"),
SUMIFS(CERV!$F:$F,CERV!$A:$A,C2122,CERV!$G:$G,D2122),
SUMIFS(CANSCRN!$F:$F,CANSCRN!$A:$A,C2122,CANSCRN!$G:$G,D2122))))))))))))</f>
        <v>36868.686868686869</v>
      </c>
    </row>
    <row r="2123" spans="1:6" x14ac:dyDescent="0.2">
      <c r="A2123" s="24" t="s">
        <v>107</v>
      </c>
      <c r="B2123" s="24" t="s">
        <v>101</v>
      </c>
      <c r="C2123" s="24" t="s">
        <v>70</v>
      </c>
      <c r="D2123" s="24">
        <v>2018</v>
      </c>
      <c r="E2123" s="24" t="s">
        <v>102</v>
      </c>
      <c r="F2123">
        <f>IF(AND(A2123="PSA Testing", E2123= "Utilization Rate (per 100,000 patients)"),
SUMIFS(PSA!$D:$D,PSA!$A:$A,C2123,PSA!$G:$G,D2123),
IF(AND(A2123="Colorectal Cancer Screening", E2123="Utilization Rate (per 100,000 patients)"),
SUMIFS(COL!$D:$D,COL!$A:$A,C2123,COL!$G:$G, D2123),
IF(AND(A2123="Cervical Cancer Screening", E2123="Utilization Rate (per 100,000 patients)"),
SUMIFS(CERV!$D:$D,CERV!$A:$A,C2123,CERV!$G:$G,D2123),
IF(AND(A2123="Cancer Screening for CKD patients", E2123="Utilization Rate (per 100,000 patients)"),
SUMIFS(CANSCRN!$D:$D,CANSCRN!$A:$A,C2123,CANSCRN!$G:$G,D2123),
IF(AND(A2123="PSA Testing", E2123="Cost per service ($USD)"),
SUMIFS(PSA!$E:$E,PSA!$A:$A,C2123,PSA!$G:$G,D2123),
IF(AND(A2123="Colorectal Cancer Screening", E2123="Cost per service ($USD)"),
SUMIFS(COL!$E:$E,COL!$A:$A,C2123,COL!$G:$G,D2123),
IF(AND(A2123="Cervical Cancer Screening", E2123="Cost per service ($USD)"),
SUMIFS(CERV!$E:$E,CERV!$A:$A,C2123,CERV!$G:$G,D2123),
IF(AND(A2123="Cancer Screening for CKD patients", E2123="Cost per service ($USD)"),
SUMIFS(CANSCRN!$E:$E,CANSCRN!$A:$A,C2123,CANSCRN!$G:$G,D2123),
IF(AND(A2123="PSA Testing", E2123="Total Expenditure ($USD per 100,000 patients)"),
SUMIFS(PSA!$F:$F,PSA!$A:$A,C2123,PSA!$G:$G,D2123),
IF(AND(A2123="Colorectal Cancer Screening", E2123="Total Expenditure ($USD per 100,000 patients)"),
SUMIFS(COL!$F:$F,COL!$A:$A,C2123,COL!$G:$G,D2123),
IF(AND(A2123="Cervical Cancer Screening", E2123="Total Expenditure ($USD per 100,000 patients)"),
SUMIFS(CERV!$F:$F,CERV!$A:$A,C2123,CERV!$G:$G,D2123),
SUMIFS(CANSCRN!$F:$F,CANSCRN!$A:$A,C2123,CANSCRN!$G:$G,D2123))))))))))))</f>
        <v>21645.021645021643</v>
      </c>
    </row>
    <row r="2124" spans="1:6" x14ac:dyDescent="0.2">
      <c r="A2124" s="24" t="s">
        <v>107</v>
      </c>
      <c r="B2124" s="24" t="s">
        <v>101</v>
      </c>
      <c r="C2124" s="24" t="s">
        <v>70</v>
      </c>
      <c r="D2124" s="24">
        <v>2019</v>
      </c>
      <c r="E2124" s="24" t="s">
        <v>102</v>
      </c>
      <c r="F2124">
        <f>IF(AND(A2124="PSA Testing", E2124= "Utilization Rate (per 100,000 patients)"),
SUMIFS(PSA!$D:$D,PSA!$A:$A,C2124,PSA!$G:$G,D2124),
IF(AND(A2124="Colorectal Cancer Screening", E2124="Utilization Rate (per 100,000 patients)"),
SUMIFS(COL!$D:$D,COL!$A:$A,C2124,COL!$G:$G, D2124),
IF(AND(A2124="Cervical Cancer Screening", E2124="Utilization Rate (per 100,000 patients)"),
SUMIFS(CERV!$D:$D,CERV!$A:$A,C2124,CERV!$G:$G,D2124),
IF(AND(A2124="Cancer Screening for CKD patients", E2124="Utilization Rate (per 100,000 patients)"),
SUMIFS(CANSCRN!$D:$D,CANSCRN!$A:$A,C2124,CANSCRN!$G:$G,D2124),
IF(AND(A2124="PSA Testing", E2124="Cost per service ($USD)"),
SUMIFS(PSA!$E:$E,PSA!$A:$A,C2124,PSA!$G:$G,D2124),
IF(AND(A2124="Colorectal Cancer Screening", E2124="Cost per service ($USD)"),
SUMIFS(COL!$E:$E,COL!$A:$A,C2124,COL!$G:$G,D2124),
IF(AND(A2124="Cervical Cancer Screening", E2124="Cost per service ($USD)"),
SUMIFS(CERV!$E:$E,CERV!$A:$A,C2124,CERV!$G:$G,D2124),
IF(AND(A2124="Cancer Screening for CKD patients", E2124="Cost per service ($USD)"),
SUMIFS(CANSCRN!$E:$E,CANSCRN!$A:$A,C2124,CANSCRN!$G:$G,D2124),
IF(AND(A2124="PSA Testing", E2124="Total Expenditure ($USD per 100,000 patients)"),
SUMIFS(PSA!$F:$F,PSA!$A:$A,C2124,PSA!$G:$G,D2124),
IF(AND(A2124="Colorectal Cancer Screening", E2124="Total Expenditure ($USD per 100,000 patients)"),
SUMIFS(COL!$F:$F,COL!$A:$A,C2124,COL!$G:$G,D2124),
IF(AND(A2124="Cervical Cancer Screening", E2124="Total Expenditure ($USD per 100,000 patients)"),
SUMIFS(CERV!$F:$F,CERV!$A:$A,C2124,CERV!$G:$G,D2124),
SUMIFS(CANSCRN!$F:$F,CANSCRN!$A:$A,C2124,CANSCRN!$G:$G,D2124))))))))))))</f>
        <v>27586.206896551725</v>
      </c>
    </row>
    <row r="2125" spans="1:6" x14ac:dyDescent="0.2">
      <c r="A2125" s="24" t="s">
        <v>107</v>
      </c>
      <c r="B2125" s="24" t="s">
        <v>101</v>
      </c>
      <c r="C2125" s="24" t="s">
        <v>71</v>
      </c>
      <c r="D2125" s="24">
        <v>2009</v>
      </c>
      <c r="E2125" s="24" t="s">
        <v>102</v>
      </c>
      <c r="F2125">
        <f>IF(AND(A2125="PSA Testing", E2125= "Utilization Rate (per 100,000 patients)"),
SUMIFS(PSA!$D:$D,PSA!$A:$A,C2125,PSA!$G:$G,D2125),
IF(AND(A2125="Colorectal Cancer Screening", E2125="Utilization Rate (per 100,000 patients)"),
SUMIFS(COL!$D:$D,COL!$A:$A,C2125,COL!$G:$G, D2125),
IF(AND(A2125="Cervical Cancer Screening", E2125="Utilization Rate (per 100,000 patients)"),
SUMIFS(CERV!$D:$D,CERV!$A:$A,C2125,CERV!$G:$G,D2125),
IF(AND(A2125="Cancer Screening for CKD patients", E2125="Utilization Rate (per 100,000 patients)"),
SUMIFS(CANSCRN!$D:$D,CANSCRN!$A:$A,C2125,CANSCRN!$G:$G,D2125),
IF(AND(A2125="PSA Testing", E2125="Cost per service ($USD)"),
SUMIFS(PSA!$E:$E,PSA!$A:$A,C2125,PSA!$G:$G,D2125),
IF(AND(A2125="Colorectal Cancer Screening", E2125="Cost per service ($USD)"),
SUMIFS(COL!$E:$E,COL!$A:$A,C2125,COL!$G:$G,D2125),
IF(AND(A2125="Cervical Cancer Screening", E2125="Cost per service ($USD)"),
SUMIFS(CERV!$E:$E,CERV!$A:$A,C2125,CERV!$G:$G,D2125),
IF(AND(A2125="Cancer Screening for CKD patients", E2125="Cost per service ($USD)"),
SUMIFS(CANSCRN!$E:$E,CANSCRN!$A:$A,C2125,CANSCRN!$G:$G,D2125),
IF(AND(A2125="PSA Testing", E2125="Total Expenditure ($USD per 100,000 patients)"),
SUMIFS(PSA!$F:$F,PSA!$A:$A,C2125,PSA!$G:$G,D2125),
IF(AND(A2125="Colorectal Cancer Screening", E2125="Total Expenditure ($USD per 100,000 patients)"),
SUMIFS(COL!$F:$F,COL!$A:$A,C2125,COL!$G:$G,D2125),
IF(AND(A2125="Cervical Cancer Screening", E2125="Total Expenditure ($USD per 100,000 patients)"),
SUMIFS(CERV!$F:$F,CERV!$A:$A,C2125,CERV!$G:$G,D2125),
SUMIFS(CANSCRN!$F:$F,CANSCRN!$A:$A,C2125,CANSCRN!$G:$G,D2125))))))))))))</f>
        <v>42723.004694835683</v>
      </c>
    </row>
    <row r="2126" spans="1:6" x14ac:dyDescent="0.2">
      <c r="A2126" s="24" t="s">
        <v>107</v>
      </c>
      <c r="B2126" s="24" t="s">
        <v>101</v>
      </c>
      <c r="C2126" s="24" t="s">
        <v>71</v>
      </c>
      <c r="D2126" s="24">
        <v>2010</v>
      </c>
      <c r="E2126" s="24" t="s">
        <v>102</v>
      </c>
      <c r="F2126">
        <f>IF(AND(A2126="PSA Testing", E2126= "Utilization Rate (per 100,000 patients)"),
SUMIFS(PSA!$D:$D,PSA!$A:$A,C2126,PSA!$G:$G,D2126),
IF(AND(A2126="Colorectal Cancer Screening", E2126="Utilization Rate (per 100,000 patients)"),
SUMIFS(COL!$D:$D,COL!$A:$A,C2126,COL!$G:$G, D2126),
IF(AND(A2126="Cervical Cancer Screening", E2126="Utilization Rate (per 100,000 patients)"),
SUMIFS(CERV!$D:$D,CERV!$A:$A,C2126,CERV!$G:$G,D2126),
IF(AND(A2126="Cancer Screening for CKD patients", E2126="Utilization Rate (per 100,000 patients)"),
SUMIFS(CANSCRN!$D:$D,CANSCRN!$A:$A,C2126,CANSCRN!$G:$G,D2126),
IF(AND(A2126="PSA Testing", E2126="Cost per service ($USD)"),
SUMIFS(PSA!$E:$E,PSA!$A:$A,C2126,PSA!$G:$G,D2126),
IF(AND(A2126="Colorectal Cancer Screening", E2126="Cost per service ($USD)"),
SUMIFS(COL!$E:$E,COL!$A:$A,C2126,COL!$G:$G,D2126),
IF(AND(A2126="Cervical Cancer Screening", E2126="Cost per service ($USD)"),
SUMIFS(CERV!$E:$E,CERV!$A:$A,C2126,CERV!$G:$G,D2126),
IF(AND(A2126="Cancer Screening for CKD patients", E2126="Cost per service ($USD)"),
SUMIFS(CANSCRN!$E:$E,CANSCRN!$A:$A,C2126,CANSCRN!$G:$G,D2126),
IF(AND(A2126="PSA Testing", E2126="Total Expenditure ($USD per 100,000 patients)"),
SUMIFS(PSA!$F:$F,PSA!$A:$A,C2126,PSA!$G:$G,D2126),
IF(AND(A2126="Colorectal Cancer Screening", E2126="Total Expenditure ($USD per 100,000 patients)"),
SUMIFS(COL!$F:$F,COL!$A:$A,C2126,COL!$G:$G,D2126),
IF(AND(A2126="Cervical Cancer Screening", E2126="Total Expenditure ($USD per 100,000 patients)"),
SUMIFS(CERV!$F:$F,CERV!$A:$A,C2126,CERV!$G:$G,D2126),
SUMIFS(CANSCRN!$F:$F,CANSCRN!$A:$A,C2126,CANSCRN!$G:$G,D2126))))))))))))</f>
        <v>45479.452054794521</v>
      </c>
    </row>
    <row r="2127" spans="1:6" x14ac:dyDescent="0.2">
      <c r="A2127" s="24" t="s">
        <v>107</v>
      </c>
      <c r="B2127" s="24" t="s">
        <v>101</v>
      </c>
      <c r="C2127" s="24" t="s">
        <v>71</v>
      </c>
      <c r="D2127" s="24">
        <v>2011</v>
      </c>
      <c r="E2127" s="24" t="s">
        <v>102</v>
      </c>
      <c r="F2127">
        <f>IF(AND(A2127="PSA Testing", E2127= "Utilization Rate (per 100,000 patients)"),
SUMIFS(PSA!$D:$D,PSA!$A:$A,C2127,PSA!$G:$G,D2127),
IF(AND(A2127="Colorectal Cancer Screening", E2127="Utilization Rate (per 100,000 patients)"),
SUMIFS(COL!$D:$D,COL!$A:$A,C2127,COL!$G:$G, D2127),
IF(AND(A2127="Cervical Cancer Screening", E2127="Utilization Rate (per 100,000 patients)"),
SUMIFS(CERV!$D:$D,CERV!$A:$A,C2127,CERV!$G:$G,D2127),
IF(AND(A2127="Cancer Screening for CKD patients", E2127="Utilization Rate (per 100,000 patients)"),
SUMIFS(CANSCRN!$D:$D,CANSCRN!$A:$A,C2127,CANSCRN!$G:$G,D2127),
IF(AND(A2127="PSA Testing", E2127="Cost per service ($USD)"),
SUMIFS(PSA!$E:$E,PSA!$A:$A,C2127,PSA!$G:$G,D2127),
IF(AND(A2127="Colorectal Cancer Screening", E2127="Cost per service ($USD)"),
SUMIFS(COL!$E:$E,COL!$A:$A,C2127,COL!$G:$G,D2127),
IF(AND(A2127="Cervical Cancer Screening", E2127="Cost per service ($USD)"),
SUMIFS(CERV!$E:$E,CERV!$A:$A,C2127,CERV!$G:$G,D2127),
IF(AND(A2127="Cancer Screening for CKD patients", E2127="Cost per service ($USD)"),
SUMIFS(CANSCRN!$E:$E,CANSCRN!$A:$A,C2127,CANSCRN!$G:$G,D2127),
IF(AND(A2127="PSA Testing", E2127="Total Expenditure ($USD per 100,000 patients)"),
SUMIFS(PSA!$F:$F,PSA!$A:$A,C2127,PSA!$G:$G,D2127),
IF(AND(A2127="Colorectal Cancer Screening", E2127="Total Expenditure ($USD per 100,000 patients)"),
SUMIFS(COL!$F:$F,COL!$A:$A,C2127,COL!$G:$G,D2127),
IF(AND(A2127="Cervical Cancer Screening", E2127="Total Expenditure ($USD per 100,000 patients)"),
SUMIFS(CERV!$F:$F,CERV!$A:$A,C2127,CERV!$G:$G,D2127),
SUMIFS(CANSCRN!$F:$F,CANSCRN!$A:$A,C2127,CANSCRN!$G:$G,D2127))))))))))))</f>
        <v>38181.818181818184</v>
      </c>
    </row>
    <row r="2128" spans="1:6" x14ac:dyDescent="0.2">
      <c r="A2128" s="24" t="s">
        <v>107</v>
      </c>
      <c r="B2128" s="24" t="s">
        <v>101</v>
      </c>
      <c r="C2128" s="24" t="s">
        <v>71</v>
      </c>
      <c r="D2128" s="24">
        <v>2012</v>
      </c>
      <c r="E2128" s="24" t="s">
        <v>102</v>
      </c>
      <c r="F2128">
        <f>IF(AND(A2128="PSA Testing", E2128= "Utilization Rate (per 100,000 patients)"),
SUMIFS(PSA!$D:$D,PSA!$A:$A,C2128,PSA!$G:$G,D2128),
IF(AND(A2128="Colorectal Cancer Screening", E2128="Utilization Rate (per 100,000 patients)"),
SUMIFS(COL!$D:$D,COL!$A:$A,C2128,COL!$G:$G, D2128),
IF(AND(A2128="Cervical Cancer Screening", E2128="Utilization Rate (per 100,000 patients)"),
SUMIFS(CERV!$D:$D,CERV!$A:$A,C2128,CERV!$G:$G,D2128),
IF(AND(A2128="Cancer Screening for CKD patients", E2128="Utilization Rate (per 100,000 patients)"),
SUMIFS(CANSCRN!$D:$D,CANSCRN!$A:$A,C2128,CANSCRN!$G:$G,D2128),
IF(AND(A2128="PSA Testing", E2128="Cost per service ($USD)"),
SUMIFS(PSA!$E:$E,PSA!$A:$A,C2128,PSA!$G:$G,D2128),
IF(AND(A2128="Colorectal Cancer Screening", E2128="Cost per service ($USD)"),
SUMIFS(COL!$E:$E,COL!$A:$A,C2128,COL!$G:$G,D2128),
IF(AND(A2128="Cervical Cancer Screening", E2128="Cost per service ($USD)"),
SUMIFS(CERV!$E:$E,CERV!$A:$A,C2128,CERV!$G:$G,D2128),
IF(AND(A2128="Cancer Screening for CKD patients", E2128="Cost per service ($USD)"),
SUMIFS(CANSCRN!$E:$E,CANSCRN!$A:$A,C2128,CANSCRN!$G:$G,D2128),
IF(AND(A2128="PSA Testing", E2128="Total Expenditure ($USD per 100,000 patients)"),
SUMIFS(PSA!$F:$F,PSA!$A:$A,C2128,PSA!$G:$G,D2128),
IF(AND(A2128="Colorectal Cancer Screening", E2128="Total Expenditure ($USD per 100,000 patients)"),
SUMIFS(COL!$F:$F,COL!$A:$A,C2128,COL!$G:$G,D2128),
IF(AND(A2128="Cervical Cancer Screening", E2128="Total Expenditure ($USD per 100,000 patients)"),
SUMIFS(CERV!$F:$F,CERV!$A:$A,C2128,CERV!$G:$G,D2128),
SUMIFS(CANSCRN!$F:$F,CANSCRN!$A:$A,C2128,CANSCRN!$G:$G,D2128))))))))))))</f>
        <v>31920.903954802259</v>
      </c>
    </row>
    <row r="2129" spans="1:6" x14ac:dyDescent="0.2">
      <c r="A2129" s="24" t="s">
        <v>107</v>
      </c>
      <c r="B2129" s="24" t="s">
        <v>101</v>
      </c>
      <c r="C2129" s="24" t="s">
        <v>71</v>
      </c>
      <c r="D2129" s="24">
        <v>2013</v>
      </c>
      <c r="E2129" s="24" t="s">
        <v>102</v>
      </c>
      <c r="F2129">
        <f>IF(AND(A2129="PSA Testing", E2129= "Utilization Rate (per 100,000 patients)"),
SUMIFS(PSA!$D:$D,PSA!$A:$A,C2129,PSA!$G:$G,D2129),
IF(AND(A2129="Colorectal Cancer Screening", E2129="Utilization Rate (per 100,000 patients)"),
SUMIFS(COL!$D:$D,COL!$A:$A,C2129,COL!$G:$G, D2129),
IF(AND(A2129="Cervical Cancer Screening", E2129="Utilization Rate (per 100,000 patients)"),
SUMIFS(CERV!$D:$D,CERV!$A:$A,C2129,CERV!$G:$G,D2129),
IF(AND(A2129="Cancer Screening for CKD patients", E2129="Utilization Rate (per 100,000 patients)"),
SUMIFS(CANSCRN!$D:$D,CANSCRN!$A:$A,C2129,CANSCRN!$G:$G,D2129),
IF(AND(A2129="PSA Testing", E2129="Cost per service ($USD)"),
SUMIFS(PSA!$E:$E,PSA!$A:$A,C2129,PSA!$G:$G,D2129),
IF(AND(A2129="Colorectal Cancer Screening", E2129="Cost per service ($USD)"),
SUMIFS(COL!$E:$E,COL!$A:$A,C2129,COL!$G:$G,D2129),
IF(AND(A2129="Cervical Cancer Screening", E2129="Cost per service ($USD)"),
SUMIFS(CERV!$E:$E,CERV!$A:$A,C2129,CERV!$G:$G,D2129),
IF(AND(A2129="Cancer Screening for CKD patients", E2129="Cost per service ($USD)"),
SUMIFS(CANSCRN!$E:$E,CANSCRN!$A:$A,C2129,CANSCRN!$G:$G,D2129),
IF(AND(A2129="PSA Testing", E2129="Total Expenditure ($USD per 100,000 patients)"),
SUMIFS(PSA!$F:$F,PSA!$A:$A,C2129,PSA!$G:$G,D2129),
IF(AND(A2129="Colorectal Cancer Screening", E2129="Total Expenditure ($USD per 100,000 patients)"),
SUMIFS(COL!$F:$F,COL!$A:$A,C2129,COL!$G:$G,D2129),
IF(AND(A2129="Cervical Cancer Screening", E2129="Total Expenditure ($USD per 100,000 patients)"),
SUMIFS(CERV!$F:$F,CERV!$A:$A,C2129,CERV!$G:$G,D2129),
SUMIFS(CANSCRN!$F:$F,CANSCRN!$A:$A,C2129,CANSCRN!$G:$G,D2129))))))))))))</f>
        <v>37790.697674418603</v>
      </c>
    </row>
    <row r="2130" spans="1:6" x14ac:dyDescent="0.2">
      <c r="A2130" s="24" t="s">
        <v>107</v>
      </c>
      <c r="B2130" s="24" t="s">
        <v>101</v>
      </c>
      <c r="C2130" s="24" t="s">
        <v>71</v>
      </c>
      <c r="D2130" s="24">
        <v>2014</v>
      </c>
      <c r="E2130" s="24" t="s">
        <v>102</v>
      </c>
      <c r="F2130">
        <f>IF(AND(A2130="PSA Testing", E2130= "Utilization Rate (per 100,000 patients)"),
SUMIFS(PSA!$D:$D,PSA!$A:$A,C2130,PSA!$G:$G,D2130),
IF(AND(A2130="Colorectal Cancer Screening", E2130="Utilization Rate (per 100,000 patients)"),
SUMIFS(COL!$D:$D,COL!$A:$A,C2130,COL!$G:$G, D2130),
IF(AND(A2130="Cervical Cancer Screening", E2130="Utilization Rate (per 100,000 patients)"),
SUMIFS(CERV!$D:$D,CERV!$A:$A,C2130,CERV!$G:$G,D2130),
IF(AND(A2130="Cancer Screening for CKD patients", E2130="Utilization Rate (per 100,000 patients)"),
SUMIFS(CANSCRN!$D:$D,CANSCRN!$A:$A,C2130,CANSCRN!$G:$G,D2130),
IF(AND(A2130="PSA Testing", E2130="Cost per service ($USD)"),
SUMIFS(PSA!$E:$E,PSA!$A:$A,C2130,PSA!$G:$G,D2130),
IF(AND(A2130="Colorectal Cancer Screening", E2130="Cost per service ($USD)"),
SUMIFS(COL!$E:$E,COL!$A:$A,C2130,COL!$G:$G,D2130),
IF(AND(A2130="Cervical Cancer Screening", E2130="Cost per service ($USD)"),
SUMIFS(CERV!$E:$E,CERV!$A:$A,C2130,CERV!$G:$G,D2130),
IF(AND(A2130="Cancer Screening for CKD patients", E2130="Cost per service ($USD)"),
SUMIFS(CANSCRN!$E:$E,CANSCRN!$A:$A,C2130,CANSCRN!$G:$G,D2130),
IF(AND(A2130="PSA Testing", E2130="Total Expenditure ($USD per 100,000 patients)"),
SUMIFS(PSA!$F:$F,PSA!$A:$A,C2130,PSA!$G:$G,D2130),
IF(AND(A2130="Colorectal Cancer Screening", E2130="Total Expenditure ($USD per 100,000 patients)"),
SUMIFS(COL!$F:$F,COL!$A:$A,C2130,COL!$G:$G,D2130),
IF(AND(A2130="Cervical Cancer Screening", E2130="Total Expenditure ($USD per 100,000 patients)"),
SUMIFS(CERV!$F:$F,CERV!$A:$A,C2130,CERV!$G:$G,D2130),
SUMIFS(CANSCRN!$F:$F,CANSCRN!$A:$A,C2130,CANSCRN!$G:$G,D2130))))))))))))</f>
        <v>39166.666666666664</v>
      </c>
    </row>
    <row r="2131" spans="1:6" x14ac:dyDescent="0.2">
      <c r="A2131" s="24" t="s">
        <v>107</v>
      </c>
      <c r="B2131" s="24" t="s">
        <v>101</v>
      </c>
      <c r="C2131" s="24" t="s">
        <v>71</v>
      </c>
      <c r="D2131" s="24">
        <v>2015</v>
      </c>
      <c r="E2131" s="24" t="s">
        <v>102</v>
      </c>
      <c r="F2131">
        <f>IF(AND(A2131="PSA Testing", E2131= "Utilization Rate (per 100,000 patients)"),
SUMIFS(PSA!$D:$D,PSA!$A:$A,C2131,PSA!$G:$G,D2131),
IF(AND(A2131="Colorectal Cancer Screening", E2131="Utilization Rate (per 100,000 patients)"),
SUMIFS(COL!$D:$D,COL!$A:$A,C2131,COL!$G:$G, D2131),
IF(AND(A2131="Cervical Cancer Screening", E2131="Utilization Rate (per 100,000 patients)"),
SUMIFS(CERV!$D:$D,CERV!$A:$A,C2131,CERV!$G:$G,D2131),
IF(AND(A2131="Cancer Screening for CKD patients", E2131="Utilization Rate (per 100,000 patients)"),
SUMIFS(CANSCRN!$D:$D,CANSCRN!$A:$A,C2131,CANSCRN!$G:$G,D2131),
IF(AND(A2131="PSA Testing", E2131="Cost per service ($USD)"),
SUMIFS(PSA!$E:$E,PSA!$A:$A,C2131,PSA!$G:$G,D2131),
IF(AND(A2131="Colorectal Cancer Screening", E2131="Cost per service ($USD)"),
SUMIFS(COL!$E:$E,COL!$A:$A,C2131,COL!$G:$G,D2131),
IF(AND(A2131="Cervical Cancer Screening", E2131="Cost per service ($USD)"),
SUMIFS(CERV!$E:$E,CERV!$A:$A,C2131,CERV!$G:$G,D2131),
IF(AND(A2131="Cancer Screening for CKD patients", E2131="Cost per service ($USD)"),
SUMIFS(CANSCRN!$E:$E,CANSCRN!$A:$A,C2131,CANSCRN!$G:$G,D2131),
IF(AND(A2131="PSA Testing", E2131="Total Expenditure ($USD per 100,000 patients)"),
SUMIFS(PSA!$F:$F,PSA!$A:$A,C2131,PSA!$G:$G,D2131),
IF(AND(A2131="Colorectal Cancer Screening", E2131="Total Expenditure ($USD per 100,000 patients)"),
SUMIFS(COL!$F:$F,COL!$A:$A,C2131,COL!$G:$G,D2131),
IF(AND(A2131="Cervical Cancer Screening", E2131="Total Expenditure ($USD per 100,000 patients)"),
SUMIFS(CERV!$F:$F,CERV!$A:$A,C2131,CERV!$G:$G,D2131),
SUMIFS(CANSCRN!$F:$F,CANSCRN!$A:$A,C2131,CANSCRN!$G:$G,D2131))))))))))))</f>
        <v>40476.190476190473</v>
      </c>
    </row>
    <row r="2132" spans="1:6" x14ac:dyDescent="0.2">
      <c r="A2132" s="24" t="s">
        <v>107</v>
      </c>
      <c r="B2132" s="24" t="s">
        <v>101</v>
      </c>
      <c r="C2132" s="24" t="s">
        <v>71</v>
      </c>
      <c r="D2132" s="24">
        <v>2016</v>
      </c>
      <c r="E2132" s="24" t="s">
        <v>102</v>
      </c>
      <c r="F2132">
        <f>IF(AND(A2132="PSA Testing", E2132= "Utilization Rate (per 100,000 patients)"),
SUMIFS(PSA!$D:$D,PSA!$A:$A,C2132,PSA!$G:$G,D2132),
IF(AND(A2132="Colorectal Cancer Screening", E2132="Utilization Rate (per 100,000 patients)"),
SUMIFS(COL!$D:$D,COL!$A:$A,C2132,COL!$G:$G, D2132),
IF(AND(A2132="Cervical Cancer Screening", E2132="Utilization Rate (per 100,000 patients)"),
SUMIFS(CERV!$D:$D,CERV!$A:$A,C2132,CERV!$G:$G,D2132),
IF(AND(A2132="Cancer Screening for CKD patients", E2132="Utilization Rate (per 100,000 patients)"),
SUMIFS(CANSCRN!$D:$D,CANSCRN!$A:$A,C2132,CANSCRN!$G:$G,D2132),
IF(AND(A2132="PSA Testing", E2132="Cost per service ($USD)"),
SUMIFS(PSA!$E:$E,PSA!$A:$A,C2132,PSA!$G:$G,D2132),
IF(AND(A2132="Colorectal Cancer Screening", E2132="Cost per service ($USD)"),
SUMIFS(COL!$E:$E,COL!$A:$A,C2132,COL!$G:$G,D2132),
IF(AND(A2132="Cervical Cancer Screening", E2132="Cost per service ($USD)"),
SUMIFS(CERV!$E:$E,CERV!$A:$A,C2132,CERV!$G:$G,D2132),
IF(AND(A2132="Cancer Screening for CKD patients", E2132="Cost per service ($USD)"),
SUMIFS(CANSCRN!$E:$E,CANSCRN!$A:$A,C2132,CANSCRN!$G:$G,D2132),
IF(AND(A2132="PSA Testing", E2132="Total Expenditure ($USD per 100,000 patients)"),
SUMIFS(PSA!$F:$F,PSA!$A:$A,C2132,PSA!$G:$G,D2132),
IF(AND(A2132="Colorectal Cancer Screening", E2132="Total Expenditure ($USD per 100,000 patients)"),
SUMIFS(COL!$F:$F,COL!$A:$A,C2132,COL!$G:$G,D2132),
IF(AND(A2132="Cervical Cancer Screening", E2132="Total Expenditure ($USD per 100,000 patients)"),
SUMIFS(CERV!$F:$F,CERV!$A:$A,C2132,CERV!$G:$G,D2132),
SUMIFS(CANSCRN!$F:$F,CANSCRN!$A:$A,C2132,CANSCRN!$G:$G,D2132))))))))))))</f>
        <v>38235.294117647056</v>
      </c>
    </row>
    <row r="2133" spans="1:6" x14ac:dyDescent="0.2">
      <c r="A2133" s="24" t="s">
        <v>107</v>
      </c>
      <c r="B2133" s="24" t="s">
        <v>101</v>
      </c>
      <c r="C2133" s="24" t="s">
        <v>71</v>
      </c>
      <c r="D2133" s="24">
        <v>2017</v>
      </c>
      <c r="E2133" s="24" t="s">
        <v>102</v>
      </c>
      <c r="F2133">
        <f>IF(AND(A2133="PSA Testing", E2133= "Utilization Rate (per 100,000 patients)"),
SUMIFS(PSA!$D:$D,PSA!$A:$A,C2133,PSA!$G:$G,D2133),
IF(AND(A2133="Colorectal Cancer Screening", E2133="Utilization Rate (per 100,000 patients)"),
SUMIFS(COL!$D:$D,COL!$A:$A,C2133,COL!$G:$G, D2133),
IF(AND(A2133="Cervical Cancer Screening", E2133="Utilization Rate (per 100,000 patients)"),
SUMIFS(CERV!$D:$D,CERV!$A:$A,C2133,CERV!$G:$G,D2133),
IF(AND(A2133="Cancer Screening for CKD patients", E2133="Utilization Rate (per 100,000 patients)"),
SUMIFS(CANSCRN!$D:$D,CANSCRN!$A:$A,C2133,CANSCRN!$G:$G,D2133),
IF(AND(A2133="PSA Testing", E2133="Cost per service ($USD)"),
SUMIFS(PSA!$E:$E,PSA!$A:$A,C2133,PSA!$G:$G,D2133),
IF(AND(A2133="Colorectal Cancer Screening", E2133="Cost per service ($USD)"),
SUMIFS(COL!$E:$E,COL!$A:$A,C2133,COL!$G:$G,D2133),
IF(AND(A2133="Cervical Cancer Screening", E2133="Cost per service ($USD)"),
SUMIFS(CERV!$E:$E,CERV!$A:$A,C2133,CERV!$G:$G,D2133),
IF(AND(A2133="Cancer Screening for CKD patients", E2133="Cost per service ($USD)"),
SUMIFS(CANSCRN!$E:$E,CANSCRN!$A:$A,C2133,CANSCRN!$G:$G,D2133),
IF(AND(A2133="PSA Testing", E2133="Total Expenditure ($USD per 100,000 patients)"),
SUMIFS(PSA!$F:$F,PSA!$A:$A,C2133,PSA!$G:$G,D2133),
IF(AND(A2133="Colorectal Cancer Screening", E2133="Total Expenditure ($USD per 100,000 patients)"),
SUMIFS(COL!$F:$F,COL!$A:$A,C2133,COL!$G:$G,D2133),
IF(AND(A2133="Cervical Cancer Screening", E2133="Total Expenditure ($USD per 100,000 patients)"),
SUMIFS(CERV!$F:$F,CERV!$A:$A,C2133,CERV!$G:$G,D2133),
SUMIFS(CANSCRN!$F:$F,CANSCRN!$A:$A,C2133,CANSCRN!$G:$G,D2133))))))))))))</f>
        <v>38856.015779092704</v>
      </c>
    </row>
    <row r="2134" spans="1:6" x14ac:dyDescent="0.2">
      <c r="A2134" s="24" t="s">
        <v>107</v>
      </c>
      <c r="B2134" s="24" t="s">
        <v>101</v>
      </c>
      <c r="C2134" s="24" t="s">
        <v>71</v>
      </c>
      <c r="D2134" s="24">
        <v>2018</v>
      </c>
      <c r="E2134" s="24" t="s">
        <v>102</v>
      </c>
      <c r="F2134">
        <f>IF(AND(A2134="PSA Testing", E2134= "Utilization Rate (per 100,000 patients)"),
SUMIFS(PSA!$D:$D,PSA!$A:$A,C2134,PSA!$G:$G,D2134),
IF(AND(A2134="Colorectal Cancer Screening", E2134="Utilization Rate (per 100,000 patients)"),
SUMIFS(COL!$D:$D,COL!$A:$A,C2134,COL!$G:$G, D2134),
IF(AND(A2134="Cervical Cancer Screening", E2134="Utilization Rate (per 100,000 patients)"),
SUMIFS(CERV!$D:$D,CERV!$A:$A,C2134,CERV!$G:$G,D2134),
IF(AND(A2134="Cancer Screening for CKD patients", E2134="Utilization Rate (per 100,000 patients)"),
SUMIFS(CANSCRN!$D:$D,CANSCRN!$A:$A,C2134,CANSCRN!$G:$G,D2134),
IF(AND(A2134="PSA Testing", E2134="Cost per service ($USD)"),
SUMIFS(PSA!$E:$E,PSA!$A:$A,C2134,PSA!$G:$G,D2134),
IF(AND(A2134="Colorectal Cancer Screening", E2134="Cost per service ($USD)"),
SUMIFS(COL!$E:$E,COL!$A:$A,C2134,COL!$G:$G,D2134),
IF(AND(A2134="Cervical Cancer Screening", E2134="Cost per service ($USD)"),
SUMIFS(CERV!$E:$E,CERV!$A:$A,C2134,CERV!$G:$G,D2134),
IF(AND(A2134="Cancer Screening for CKD patients", E2134="Cost per service ($USD)"),
SUMIFS(CANSCRN!$E:$E,CANSCRN!$A:$A,C2134,CANSCRN!$G:$G,D2134),
IF(AND(A2134="PSA Testing", E2134="Total Expenditure ($USD per 100,000 patients)"),
SUMIFS(PSA!$F:$F,PSA!$A:$A,C2134,PSA!$G:$G,D2134),
IF(AND(A2134="Colorectal Cancer Screening", E2134="Total Expenditure ($USD per 100,000 patients)"),
SUMIFS(COL!$F:$F,COL!$A:$A,C2134,COL!$G:$G,D2134),
IF(AND(A2134="Cervical Cancer Screening", E2134="Total Expenditure ($USD per 100,000 patients)"),
SUMIFS(CERV!$F:$F,CERV!$A:$A,C2134,CERV!$G:$G,D2134),
SUMIFS(CANSCRN!$F:$F,CANSCRN!$A:$A,C2134,CANSCRN!$G:$G,D2134))))))))))))</f>
        <v>26839.126919967664</v>
      </c>
    </row>
    <row r="2135" spans="1:6" x14ac:dyDescent="0.2">
      <c r="A2135" s="24" t="s">
        <v>107</v>
      </c>
      <c r="B2135" s="24" t="s">
        <v>101</v>
      </c>
      <c r="C2135" s="24" t="s">
        <v>71</v>
      </c>
      <c r="D2135" s="24">
        <v>2019</v>
      </c>
      <c r="E2135" s="24" t="s">
        <v>102</v>
      </c>
      <c r="F2135">
        <f>IF(AND(A2135="PSA Testing", E2135= "Utilization Rate (per 100,000 patients)"),
SUMIFS(PSA!$D:$D,PSA!$A:$A,C2135,PSA!$G:$G,D2135),
IF(AND(A2135="Colorectal Cancer Screening", E2135="Utilization Rate (per 100,000 patients)"),
SUMIFS(COL!$D:$D,COL!$A:$A,C2135,COL!$G:$G, D2135),
IF(AND(A2135="Cervical Cancer Screening", E2135="Utilization Rate (per 100,000 patients)"),
SUMIFS(CERV!$D:$D,CERV!$A:$A,C2135,CERV!$G:$G,D2135),
IF(AND(A2135="Cancer Screening for CKD patients", E2135="Utilization Rate (per 100,000 patients)"),
SUMIFS(CANSCRN!$D:$D,CANSCRN!$A:$A,C2135,CANSCRN!$G:$G,D2135),
IF(AND(A2135="PSA Testing", E2135="Cost per service ($USD)"),
SUMIFS(PSA!$E:$E,PSA!$A:$A,C2135,PSA!$G:$G,D2135),
IF(AND(A2135="Colorectal Cancer Screening", E2135="Cost per service ($USD)"),
SUMIFS(COL!$E:$E,COL!$A:$A,C2135,COL!$G:$G,D2135),
IF(AND(A2135="Cervical Cancer Screening", E2135="Cost per service ($USD)"),
SUMIFS(CERV!$E:$E,CERV!$A:$A,C2135,CERV!$G:$G,D2135),
IF(AND(A2135="Cancer Screening for CKD patients", E2135="Cost per service ($USD)"),
SUMIFS(CANSCRN!$E:$E,CANSCRN!$A:$A,C2135,CANSCRN!$G:$G,D2135),
IF(AND(A2135="PSA Testing", E2135="Total Expenditure ($USD per 100,000 patients)"),
SUMIFS(PSA!$F:$F,PSA!$A:$A,C2135,PSA!$G:$G,D2135),
IF(AND(A2135="Colorectal Cancer Screening", E2135="Total Expenditure ($USD per 100,000 patients)"),
SUMIFS(COL!$F:$F,COL!$A:$A,C2135,COL!$G:$G,D2135),
IF(AND(A2135="Cervical Cancer Screening", E2135="Total Expenditure ($USD per 100,000 patients)"),
SUMIFS(CERV!$F:$F,CERV!$A:$A,C2135,CERV!$G:$G,D2135),
SUMIFS(CANSCRN!$F:$F,CANSCRN!$A:$A,C2135,CANSCRN!$G:$G,D2135))))))))))))</f>
        <v>27811.094452773617</v>
      </c>
    </row>
    <row r="2136" spans="1:6" x14ac:dyDescent="0.2">
      <c r="A2136" s="24" t="s">
        <v>107</v>
      </c>
      <c r="B2136" s="24" t="s">
        <v>101</v>
      </c>
      <c r="C2136" s="24" t="s">
        <v>72</v>
      </c>
      <c r="D2136" s="24">
        <v>2009</v>
      </c>
      <c r="E2136" s="24" t="s">
        <v>102</v>
      </c>
      <c r="F2136">
        <f>IF(AND(A2136="PSA Testing", E2136= "Utilization Rate (per 100,000 patients)"),
SUMIFS(PSA!$D:$D,PSA!$A:$A,C2136,PSA!$G:$G,D2136),
IF(AND(A2136="Colorectal Cancer Screening", E2136="Utilization Rate (per 100,000 patients)"),
SUMIFS(COL!$D:$D,COL!$A:$A,C2136,COL!$G:$G, D2136),
IF(AND(A2136="Cervical Cancer Screening", E2136="Utilization Rate (per 100,000 patients)"),
SUMIFS(CERV!$D:$D,CERV!$A:$A,C2136,CERV!$G:$G,D2136),
IF(AND(A2136="Cancer Screening for CKD patients", E2136="Utilization Rate (per 100,000 patients)"),
SUMIFS(CANSCRN!$D:$D,CANSCRN!$A:$A,C2136,CANSCRN!$G:$G,D2136),
IF(AND(A2136="PSA Testing", E2136="Cost per service ($USD)"),
SUMIFS(PSA!$E:$E,PSA!$A:$A,C2136,PSA!$G:$G,D2136),
IF(AND(A2136="Colorectal Cancer Screening", E2136="Cost per service ($USD)"),
SUMIFS(COL!$E:$E,COL!$A:$A,C2136,COL!$G:$G,D2136),
IF(AND(A2136="Cervical Cancer Screening", E2136="Cost per service ($USD)"),
SUMIFS(CERV!$E:$E,CERV!$A:$A,C2136,CERV!$G:$G,D2136),
IF(AND(A2136="Cancer Screening for CKD patients", E2136="Cost per service ($USD)"),
SUMIFS(CANSCRN!$E:$E,CANSCRN!$A:$A,C2136,CANSCRN!$G:$G,D2136),
IF(AND(A2136="PSA Testing", E2136="Total Expenditure ($USD per 100,000 patients)"),
SUMIFS(PSA!$F:$F,PSA!$A:$A,C2136,PSA!$G:$G,D2136),
IF(AND(A2136="Colorectal Cancer Screening", E2136="Total Expenditure ($USD per 100,000 patients)"),
SUMIFS(COL!$F:$F,COL!$A:$A,C2136,COL!$G:$G,D2136),
IF(AND(A2136="Cervical Cancer Screening", E2136="Total Expenditure ($USD per 100,000 patients)"),
SUMIFS(CERV!$F:$F,CERV!$A:$A,C2136,CERV!$G:$G,D2136),
SUMIFS(CANSCRN!$F:$F,CANSCRN!$A:$A,C2136,CANSCRN!$G:$G,D2136))))))))))))</f>
        <v>0</v>
      </c>
    </row>
    <row r="2137" spans="1:6" x14ac:dyDescent="0.2">
      <c r="A2137" s="24" t="s">
        <v>107</v>
      </c>
      <c r="B2137" s="24" t="s">
        <v>101</v>
      </c>
      <c r="C2137" s="24" t="s">
        <v>72</v>
      </c>
      <c r="D2137" s="24">
        <v>2010</v>
      </c>
      <c r="E2137" s="24" t="s">
        <v>102</v>
      </c>
      <c r="F2137">
        <f>IF(AND(A2137="PSA Testing", E2137= "Utilization Rate (per 100,000 patients)"),
SUMIFS(PSA!$D:$D,PSA!$A:$A,C2137,PSA!$G:$G,D2137),
IF(AND(A2137="Colorectal Cancer Screening", E2137="Utilization Rate (per 100,000 patients)"),
SUMIFS(COL!$D:$D,COL!$A:$A,C2137,COL!$G:$G, D2137),
IF(AND(A2137="Cervical Cancer Screening", E2137="Utilization Rate (per 100,000 patients)"),
SUMIFS(CERV!$D:$D,CERV!$A:$A,C2137,CERV!$G:$G,D2137),
IF(AND(A2137="Cancer Screening for CKD patients", E2137="Utilization Rate (per 100,000 patients)"),
SUMIFS(CANSCRN!$D:$D,CANSCRN!$A:$A,C2137,CANSCRN!$G:$G,D2137),
IF(AND(A2137="PSA Testing", E2137="Cost per service ($USD)"),
SUMIFS(PSA!$E:$E,PSA!$A:$A,C2137,PSA!$G:$G,D2137),
IF(AND(A2137="Colorectal Cancer Screening", E2137="Cost per service ($USD)"),
SUMIFS(COL!$E:$E,COL!$A:$A,C2137,COL!$G:$G,D2137),
IF(AND(A2137="Cervical Cancer Screening", E2137="Cost per service ($USD)"),
SUMIFS(CERV!$E:$E,CERV!$A:$A,C2137,CERV!$G:$G,D2137),
IF(AND(A2137="Cancer Screening for CKD patients", E2137="Cost per service ($USD)"),
SUMIFS(CANSCRN!$E:$E,CANSCRN!$A:$A,C2137,CANSCRN!$G:$G,D2137),
IF(AND(A2137="PSA Testing", E2137="Total Expenditure ($USD per 100,000 patients)"),
SUMIFS(PSA!$F:$F,PSA!$A:$A,C2137,PSA!$G:$G,D2137),
IF(AND(A2137="Colorectal Cancer Screening", E2137="Total Expenditure ($USD per 100,000 patients)"),
SUMIFS(COL!$F:$F,COL!$A:$A,C2137,COL!$G:$G,D2137),
IF(AND(A2137="Cervical Cancer Screening", E2137="Total Expenditure ($USD per 100,000 patients)"),
SUMIFS(CERV!$F:$F,CERV!$A:$A,C2137,CERV!$G:$G,D2137),
SUMIFS(CANSCRN!$F:$F,CANSCRN!$A:$A,C2137,CANSCRN!$G:$G,D2137))))))))))))</f>
        <v>41379.310344827587</v>
      </c>
    </row>
    <row r="2138" spans="1:6" x14ac:dyDescent="0.2">
      <c r="A2138" s="24" t="s">
        <v>107</v>
      </c>
      <c r="B2138" s="24" t="s">
        <v>101</v>
      </c>
      <c r="C2138" s="24" t="s">
        <v>72</v>
      </c>
      <c r="D2138" s="24">
        <v>2011</v>
      </c>
      <c r="E2138" s="24" t="s">
        <v>102</v>
      </c>
      <c r="F2138">
        <f>IF(AND(A2138="PSA Testing", E2138= "Utilization Rate (per 100,000 patients)"),
SUMIFS(PSA!$D:$D,PSA!$A:$A,C2138,PSA!$G:$G,D2138),
IF(AND(A2138="Colorectal Cancer Screening", E2138="Utilization Rate (per 100,000 patients)"),
SUMIFS(COL!$D:$D,COL!$A:$A,C2138,COL!$G:$G, D2138),
IF(AND(A2138="Cervical Cancer Screening", E2138="Utilization Rate (per 100,000 patients)"),
SUMIFS(CERV!$D:$D,CERV!$A:$A,C2138,CERV!$G:$G,D2138),
IF(AND(A2138="Cancer Screening for CKD patients", E2138="Utilization Rate (per 100,000 patients)"),
SUMIFS(CANSCRN!$D:$D,CANSCRN!$A:$A,C2138,CANSCRN!$G:$G,D2138),
IF(AND(A2138="PSA Testing", E2138="Cost per service ($USD)"),
SUMIFS(PSA!$E:$E,PSA!$A:$A,C2138,PSA!$G:$G,D2138),
IF(AND(A2138="Colorectal Cancer Screening", E2138="Cost per service ($USD)"),
SUMIFS(COL!$E:$E,COL!$A:$A,C2138,COL!$G:$G,D2138),
IF(AND(A2138="Cervical Cancer Screening", E2138="Cost per service ($USD)"),
SUMIFS(CERV!$E:$E,CERV!$A:$A,C2138,CERV!$G:$G,D2138),
IF(AND(A2138="Cancer Screening for CKD patients", E2138="Cost per service ($USD)"),
SUMIFS(CANSCRN!$E:$E,CANSCRN!$A:$A,C2138,CANSCRN!$G:$G,D2138),
IF(AND(A2138="PSA Testing", E2138="Total Expenditure ($USD per 100,000 patients)"),
SUMIFS(PSA!$F:$F,PSA!$A:$A,C2138,PSA!$G:$G,D2138),
IF(AND(A2138="Colorectal Cancer Screening", E2138="Total Expenditure ($USD per 100,000 patients)"),
SUMIFS(COL!$F:$F,COL!$A:$A,C2138,COL!$G:$G,D2138),
IF(AND(A2138="Cervical Cancer Screening", E2138="Total Expenditure ($USD per 100,000 patients)"),
SUMIFS(CERV!$F:$F,CERV!$A:$A,C2138,CERV!$G:$G,D2138),
SUMIFS(CANSCRN!$F:$F,CANSCRN!$A:$A,C2138,CANSCRN!$G:$G,D2138))))))))))))</f>
        <v>0</v>
      </c>
    </row>
    <row r="2139" spans="1:6" x14ac:dyDescent="0.2">
      <c r="A2139" s="24" t="s">
        <v>107</v>
      </c>
      <c r="B2139" s="24" t="s">
        <v>101</v>
      </c>
      <c r="C2139" s="24" t="s">
        <v>72</v>
      </c>
      <c r="D2139" s="24">
        <v>2012</v>
      </c>
      <c r="E2139" s="24" t="s">
        <v>102</v>
      </c>
      <c r="F2139">
        <f>IF(AND(A2139="PSA Testing", E2139= "Utilization Rate (per 100,000 patients)"),
SUMIFS(PSA!$D:$D,PSA!$A:$A,C2139,PSA!$G:$G,D2139),
IF(AND(A2139="Colorectal Cancer Screening", E2139="Utilization Rate (per 100,000 patients)"),
SUMIFS(COL!$D:$D,COL!$A:$A,C2139,COL!$G:$G, D2139),
IF(AND(A2139="Cervical Cancer Screening", E2139="Utilization Rate (per 100,000 patients)"),
SUMIFS(CERV!$D:$D,CERV!$A:$A,C2139,CERV!$G:$G,D2139),
IF(AND(A2139="Cancer Screening for CKD patients", E2139="Utilization Rate (per 100,000 patients)"),
SUMIFS(CANSCRN!$D:$D,CANSCRN!$A:$A,C2139,CANSCRN!$G:$G,D2139),
IF(AND(A2139="PSA Testing", E2139="Cost per service ($USD)"),
SUMIFS(PSA!$E:$E,PSA!$A:$A,C2139,PSA!$G:$G,D2139),
IF(AND(A2139="Colorectal Cancer Screening", E2139="Cost per service ($USD)"),
SUMIFS(COL!$E:$E,COL!$A:$A,C2139,COL!$G:$G,D2139),
IF(AND(A2139="Cervical Cancer Screening", E2139="Cost per service ($USD)"),
SUMIFS(CERV!$E:$E,CERV!$A:$A,C2139,CERV!$G:$G,D2139),
IF(AND(A2139="Cancer Screening for CKD patients", E2139="Cost per service ($USD)"),
SUMIFS(CANSCRN!$E:$E,CANSCRN!$A:$A,C2139,CANSCRN!$G:$G,D2139),
IF(AND(A2139="PSA Testing", E2139="Total Expenditure ($USD per 100,000 patients)"),
SUMIFS(PSA!$F:$F,PSA!$A:$A,C2139,PSA!$G:$G,D2139),
IF(AND(A2139="Colorectal Cancer Screening", E2139="Total Expenditure ($USD per 100,000 patients)"),
SUMIFS(COL!$F:$F,COL!$A:$A,C2139,COL!$G:$G,D2139),
IF(AND(A2139="Cervical Cancer Screening", E2139="Total Expenditure ($USD per 100,000 patients)"),
SUMIFS(CERV!$F:$F,CERV!$A:$A,C2139,CERV!$G:$G,D2139),
SUMIFS(CANSCRN!$F:$F,CANSCRN!$A:$A,C2139,CANSCRN!$G:$G,D2139))))))))))))</f>
        <v>0</v>
      </c>
    </row>
    <row r="2140" spans="1:6" x14ac:dyDescent="0.2">
      <c r="A2140" s="24" t="s">
        <v>107</v>
      </c>
      <c r="B2140" s="24" t="s">
        <v>101</v>
      </c>
      <c r="C2140" s="24" t="s">
        <v>72</v>
      </c>
      <c r="D2140" s="24">
        <v>2013</v>
      </c>
      <c r="E2140" s="24" t="s">
        <v>102</v>
      </c>
      <c r="F2140">
        <f>IF(AND(A2140="PSA Testing", E2140= "Utilization Rate (per 100,000 patients)"),
SUMIFS(PSA!$D:$D,PSA!$A:$A,C2140,PSA!$G:$G,D2140),
IF(AND(A2140="Colorectal Cancer Screening", E2140="Utilization Rate (per 100,000 patients)"),
SUMIFS(COL!$D:$D,COL!$A:$A,C2140,COL!$G:$G, D2140),
IF(AND(A2140="Cervical Cancer Screening", E2140="Utilization Rate (per 100,000 patients)"),
SUMIFS(CERV!$D:$D,CERV!$A:$A,C2140,CERV!$G:$G,D2140),
IF(AND(A2140="Cancer Screening for CKD patients", E2140="Utilization Rate (per 100,000 patients)"),
SUMIFS(CANSCRN!$D:$D,CANSCRN!$A:$A,C2140,CANSCRN!$G:$G,D2140),
IF(AND(A2140="PSA Testing", E2140="Cost per service ($USD)"),
SUMIFS(PSA!$E:$E,PSA!$A:$A,C2140,PSA!$G:$G,D2140),
IF(AND(A2140="Colorectal Cancer Screening", E2140="Cost per service ($USD)"),
SUMIFS(COL!$E:$E,COL!$A:$A,C2140,COL!$G:$G,D2140),
IF(AND(A2140="Cervical Cancer Screening", E2140="Cost per service ($USD)"),
SUMIFS(CERV!$E:$E,CERV!$A:$A,C2140,CERV!$G:$G,D2140),
IF(AND(A2140="Cancer Screening for CKD patients", E2140="Cost per service ($USD)"),
SUMIFS(CANSCRN!$E:$E,CANSCRN!$A:$A,C2140,CANSCRN!$G:$G,D2140),
IF(AND(A2140="PSA Testing", E2140="Total Expenditure ($USD per 100,000 patients)"),
SUMIFS(PSA!$F:$F,PSA!$A:$A,C2140,PSA!$G:$G,D2140),
IF(AND(A2140="Colorectal Cancer Screening", E2140="Total Expenditure ($USD per 100,000 patients)"),
SUMIFS(COL!$F:$F,COL!$A:$A,C2140,COL!$G:$G,D2140),
IF(AND(A2140="Cervical Cancer Screening", E2140="Total Expenditure ($USD per 100,000 patients)"),
SUMIFS(CERV!$F:$F,CERV!$A:$A,C2140,CERV!$G:$G,D2140),
SUMIFS(CANSCRN!$F:$F,CANSCRN!$A:$A,C2140,CANSCRN!$G:$G,D2140))))))))))))</f>
        <v>0</v>
      </c>
    </row>
    <row r="2141" spans="1:6" x14ac:dyDescent="0.2">
      <c r="A2141" s="24" t="s">
        <v>107</v>
      </c>
      <c r="B2141" s="24" t="s">
        <v>101</v>
      </c>
      <c r="C2141" s="24" t="s">
        <v>72</v>
      </c>
      <c r="D2141" s="24">
        <v>2014</v>
      </c>
      <c r="E2141" s="24" t="s">
        <v>102</v>
      </c>
      <c r="F2141">
        <f>IF(AND(A2141="PSA Testing", E2141= "Utilization Rate (per 100,000 patients)"),
SUMIFS(PSA!$D:$D,PSA!$A:$A,C2141,PSA!$G:$G,D2141),
IF(AND(A2141="Colorectal Cancer Screening", E2141="Utilization Rate (per 100,000 patients)"),
SUMIFS(COL!$D:$D,COL!$A:$A,C2141,COL!$G:$G, D2141),
IF(AND(A2141="Cervical Cancer Screening", E2141="Utilization Rate (per 100,000 patients)"),
SUMIFS(CERV!$D:$D,CERV!$A:$A,C2141,CERV!$G:$G,D2141),
IF(AND(A2141="Cancer Screening for CKD patients", E2141="Utilization Rate (per 100,000 patients)"),
SUMIFS(CANSCRN!$D:$D,CANSCRN!$A:$A,C2141,CANSCRN!$G:$G,D2141),
IF(AND(A2141="PSA Testing", E2141="Cost per service ($USD)"),
SUMIFS(PSA!$E:$E,PSA!$A:$A,C2141,PSA!$G:$G,D2141),
IF(AND(A2141="Colorectal Cancer Screening", E2141="Cost per service ($USD)"),
SUMIFS(COL!$E:$E,COL!$A:$A,C2141,COL!$G:$G,D2141),
IF(AND(A2141="Cervical Cancer Screening", E2141="Cost per service ($USD)"),
SUMIFS(CERV!$E:$E,CERV!$A:$A,C2141,CERV!$G:$G,D2141),
IF(AND(A2141="Cancer Screening for CKD patients", E2141="Cost per service ($USD)"),
SUMIFS(CANSCRN!$E:$E,CANSCRN!$A:$A,C2141,CANSCRN!$G:$G,D2141),
IF(AND(A2141="PSA Testing", E2141="Total Expenditure ($USD per 100,000 patients)"),
SUMIFS(PSA!$F:$F,PSA!$A:$A,C2141,PSA!$G:$G,D2141),
IF(AND(A2141="Colorectal Cancer Screening", E2141="Total Expenditure ($USD per 100,000 patients)"),
SUMIFS(COL!$F:$F,COL!$A:$A,C2141,COL!$G:$G,D2141),
IF(AND(A2141="Cervical Cancer Screening", E2141="Total Expenditure ($USD per 100,000 patients)"),
SUMIFS(CERV!$F:$F,CERV!$A:$A,C2141,CERV!$G:$G,D2141),
SUMIFS(CANSCRN!$F:$F,CANSCRN!$A:$A,C2141,CANSCRN!$G:$G,D2141))))))))))))</f>
        <v>0</v>
      </c>
    </row>
    <row r="2142" spans="1:6" x14ac:dyDescent="0.2">
      <c r="A2142" s="24" t="s">
        <v>107</v>
      </c>
      <c r="B2142" s="24" t="s">
        <v>101</v>
      </c>
      <c r="C2142" s="24" t="s">
        <v>72</v>
      </c>
      <c r="D2142" s="24">
        <v>2015</v>
      </c>
      <c r="E2142" s="24" t="s">
        <v>102</v>
      </c>
      <c r="F2142">
        <f>IF(AND(A2142="PSA Testing", E2142= "Utilization Rate (per 100,000 patients)"),
SUMIFS(PSA!$D:$D,PSA!$A:$A,C2142,PSA!$G:$G,D2142),
IF(AND(A2142="Colorectal Cancer Screening", E2142="Utilization Rate (per 100,000 patients)"),
SUMIFS(COL!$D:$D,COL!$A:$A,C2142,COL!$G:$G, D2142),
IF(AND(A2142="Cervical Cancer Screening", E2142="Utilization Rate (per 100,000 patients)"),
SUMIFS(CERV!$D:$D,CERV!$A:$A,C2142,CERV!$G:$G,D2142),
IF(AND(A2142="Cancer Screening for CKD patients", E2142="Utilization Rate (per 100,000 patients)"),
SUMIFS(CANSCRN!$D:$D,CANSCRN!$A:$A,C2142,CANSCRN!$G:$G,D2142),
IF(AND(A2142="PSA Testing", E2142="Cost per service ($USD)"),
SUMIFS(PSA!$E:$E,PSA!$A:$A,C2142,PSA!$G:$G,D2142),
IF(AND(A2142="Colorectal Cancer Screening", E2142="Cost per service ($USD)"),
SUMIFS(COL!$E:$E,COL!$A:$A,C2142,COL!$G:$G,D2142),
IF(AND(A2142="Cervical Cancer Screening", E2142="Cost per service ($USD)"),
SUMIFS(CERV!$E:$E,CERV!$A:$A,C2142,CERV!$G:$G,D2142),
IF(AND(A2142="Cancer Screening for CKD patients", E2142="Cost per service ($USD)"),
SUMIFS(CANSCRN!$E:$E,CANSCRN!$A:$A,C2142,CANSCRN!$G:$G,D2142),
IF(AND(A2142="PSA Testing", E2142="Total Expenditure ($USD per 100,000 patients)"),
SUMIFS(PSA!$F:$F,PSA!$A:$A,C2142,PSA!$G:$G,D2142),
IF(AND(A2142="Colorectal Cancer Screening", E2142="Total Expenditure ($USD per 100,000 patients)"),
SUMIFS(COL!$F:$F,COL!$A:$A,C2142,COL!$G:$G,D2142),
IF(AND(A2142="Cervical Cancer Screening", E2142="Total Expenditure ($USD per 100,000 patients)"),
SUMIFS(CERV!$F:$F,CERV!$A:$A,C2142,CERV!$G:$G,D2142),
SUMIFS(CANSCRN!$F:$F,CANSCRN!$A:$A,C2142,CANSCRN!$G:$G,D2142))))))))))))</f>
        <v>0</v>
      </c>
    </row>
    <row r="2143" spans="1:6" x14ac:dyDescent="0.2">
      <c r="A2143" s="24" t="s">
        <v>107</v>
      </c>
      <c r="B2143" s="24" t="s">
        <v>101</v>
      </c>
      <c r="C2143" s="24" t="s">
        <v>72</v>
      </c>
      <c r="D2143" s="24">
        <v>2016</v>
      </c>
      <c r="E2143" s="24" t="s">
        <v>102</v>
      </c>
      <c r="F2143">
        <f>IF(AND(A2143="PSA Testing", E2143= "Utilization Rate (per 100,000 patients)"),
SUMIFS(PSA!$D:$D,PSA!$A:$A,C2143,PSA!$G:$G,D2143),
IF(AND(A2143="Colorectal Cancer Screening", E2143="Utilization Rate (per 100,000 patients)"),
SUMIFS(COL!$D:$D,COL!$A:$A,C2143,COL!$G:$G, D2143),
IF(AND(A2143="Cervical Cancer Screening", E2143="Utilization Rate (per 100,000 patients)"),
SUMIFS(CERV!$D:$D,CERV!$A:$A,C2143,CERV!$G:$G,D2143),
IF(AND(A2143="Cancer Screening for CKD patients", E2143="Utilization Rate (per 100,000 patients)"),
SUMIFS(CANSCRN!$D:$D,CANSCRN!$A:$A,C2143,CANSCRN!$G:$G,D2143),
IF(AND(A2143="PSA Testing", E2143="Cost per service ($USD)"),
SUMIFS(PSA!$E:$E,PSA!$A:$A,C2143,PSA!$G:$G,D2143),
IF(AND(A2143="Colorectal Cancer Screening", E2143="Cost per service ($USD)"),
SUMIFS(COL!$E:$E,COL!$A:$A,C2143,COL!$G:$G,D2143),
IF(AND(A2143="Cervical Cancer Screening", E2143="Cost per service ($USD)"),
SUMIFS(CERV!$E:$E,CERV!$A:$A,C2143,CERV!$G:$G,D2143),
IF(AND(A2143="Cancer Screening for CKD patients", E2143="Cost per service ($USD)"),
SUMIFS(CANSCRN!$E:$E,CANSCRN!$A:$A,C2143,CANSCRN!$G:$G,D2143),
IF(AND(A2143="PSA Testing", E2143="Total Expenditure ($USD per 100,000 patients)"),
SUMIFS(PSA!$F:$F,PSA!$A:$A,C2143,PSA!$G:$G,D2143),
IF(AND(A2143="Colorectal Cancer Screening", E2143="Total Expenditure ($USD per 100,000 patients)"),
SUMIFS(COL!$F:$F,COL!$A:$A,C2143,COL!$G:$G,D2143),
IF(AND(A2143="Cervical Cancer Screening", E2143="Total Expenditure ($USD per 100,000 patients)"),
SUMIFS(CERV!$F:$F,CERV!$A:$A,C2143,CERV!$G:$G,D2143),
SUMIFS(CANSCRN!$F:$F,CANSCRN!$A:$A,C2143,CANSCRN!$G:$G,D2143))))))))))))</f>
        <v>61764.705882352944</v>
      </c>
    </row>
    <row r="2144" spans="1:6" x14ac:dyDescent="0.2">
      <c r="A2144" s="24" t="s">
        <v>107</v>
      </c>
      <c r="B2144" s="24" t="s">
        <v>101</v>
      </c>
      <c r="C2144" s="24" t="s">
        <v>72</v>
      </c>
      <c r="D2144" s="24">
        <v>2017</v>
      </c>
      <c r="E2144" s="24" t="s">
        <v>102</v>
      </c>
      <c r="F2144">
        <f>IF(AND(A2144="PSA Testing", E2144= "Utilization Rate (per 100,000 patients)"),
SUMIFS(PSA!$D:$D,PSA!$A:$A,C2144,PSA!$G:$G,D2144),
IF(AND(A2144="Colorectal Cancer Screening", E2144="Utilization Rate (per 100,000 patients)"),
SUMIFS(COL!$D:$D,COL!$A:$A,C2144,COL!$G:$G, D2144),
IF(AND(A2144="Cervical Cancer Screening", E2144="Utilization Rate (per 100,000 patients)"),
SUMIFS(CERV!$D:$D,CERV!$A:$A,C2144,CERV!$G:$G,D2144),
IF(AND(A2144="Cancer Screening for CKD patients", E2144="Utilization Rate (per 100,000 patients)"),
SUMIFS(CANSCRN!$D:$D,CANSCRN!$A:$A,C2144,CANSCRN!$G:$G,D2144),
IF(AND(A2144="PSA Testing", E2144="Cost per service ($USD)"),
SUMIFS(PSA!$E:$E,PSA!$A:$A,C2144,PSA!$G:$G,D2144),
IF(AND(A2144="Colorectal Cancer Screening", E2144="Cost per service ($USD)"),
SUMIFS(COL!$E:$E,COL!$A:$A,C2144,COL!$G:$G,D2144),
IF(AND(A2144="Cervical Cancer Screening", E2144="Cost per service ($USD)"),
SUMIFS(CERV!$E:$E,CERV!$A:$A,C2144,CERV!$G:$G,D2144),
IF(AND(A2144="Cancer Screening for CKD patients", E2144="Cost per service ($USD)"),
SUMIFS(CANSCRN!$E:$E,CANSCRN!$A:$A,C2144,CANSCRN!$G:$G,D2144),
IF(AND(A2144="PSA Testing", E2144="Total Expenditure ($USD per 100,000 patients)"),
SUMIFS(PSA!$F:$F,PSA!$A:$A,C2144,PSA!$G:$G,D2144),
IF(AND(A2144="Colorectal Cancer Screening", E2144="Total Expenditure ($USD per 100,000 patients)"),
SUMIFS(COL!$F:$F,COL!$A:$A,C2144,COL!$G:$G,D2144),
IF(AND(A2144="Cervical Cancer Screening", E2144="Total Expenditure ($USD per 100,000 patients)"),
SUMIFS(CERV!$F:$F,CERV!$A:$A,C2144,CERV!$G:$G,D2144),
SUMIFS(CANSCRN!$F:$F,CANSCRN!$A:$A,C2144,CANSCRN!$G:$G,D2144))))))))))))</f>
        <v>38095.238095238092</v>
      </c>
    </row>
    <row r="2145" spans="1:6" x14ac:dyDescent="0.2">
      <c r="A2145" s="24" t="s">
        <v>107</v>
      </c>
      <c r="B2145" s="24" t="s">
        <v>101</v>
      </c>
      <c r="C2145" s="24" t="s">
        <v>72</v>
      </c>
      <c r="D2145" s="24">
        <v>2018</v>
      </c>
      <c r="E2145" s="24" t="s">
        <v>102</v>
      </c>
      <c r="F2145">
        <f>IF(AND(A2145="PSA Testing", E2145= "Utilization Rate (per 100,000 patients)"),
SUMIFS(PSA!$D:$D,PSA!$A:$A,C2145,PSA!$G:$G,D2145),
IF(AND(A2145="Colorectal Cancer Screening", E2145="Utilization Rate (per 100,000 patients)"),
SUMIFS(COL!$D:$D,COL!$A:$A,C2145,COL!$G:$G, D2145),
IF(AND(A2145="Cervical Cancer Screening", E2145="Utilization Rate (per 100,000 patients)"),
SUMIFS(CERV!$D:$D,CERV!$A:$A,C2145,CERV!$G:$G,D2145),
IF(AND(A2145="Cancer Screening for CKD patients", E2145="Utilization Rate (per 100,000 patients)"),
SUMIFS(CANSCRN!$D:$D,CANSCRN!$A:$A,C2145,CANSCRN!$G:$G,D2145),
IF(AND(A2145="PSA Testing", E2145="Cost per service ($USD)"),
SUMIFS(PSA!$E:$E,PSA!$A:$A,C2145,PSA!$G:$G,D2145),
IF(AND(A2145="Colorectal Cancer Screening", E2145="Cost per service ($USD)"),
SUMIFS(COL!$E:$E,COL!$A:$A,C2145,COL!$G:$G,D2145),
IF(AND(A2145="Cervical Cancer Screening", E2145="Cost per service ($USD)"),
SUMIFS(CERV!$E:$E,CERV!$A:$A,C2145,CERV!$G:$G,D2145),
IF(AND(A2145="Cancer Screening for CKD patients", E2145="Cost per service ($USD)"),
SUMIFS(CANSCRN!$E:$E,CANSCRN!$A:$A,C2145,CANSCRN!$G:$G,D2145),
IF(AND(A2145="PSA Testing", E2145="Total Expenditure ($USD per 100,000 patients)"),
SUMIFS(PSA!$F:$F,PSA!$A:$A,C2145,PSA!$G:$G,D2145),
IF(AND(A2145="Colorectal Cancer Screening", E2145="Total Expenditure ($USD per 100,000 patients)"),
SUMIFS(COL!$F:$F,COL!$A:$A,C2145,COL!$G:$G,D2145),
IF(AND(A2145="Cervical Cancer Screening", E2145="Total Expenditure ($USD per 100,000 patients)"),
SUMIFS(CERV!$F:$F,CERV!$A:$A,C2145,CERV!$G:$G,D2145),
SUMIFS(CANSCRN!$F:$F,CANSCRN!$A:$A,C2145,CANSCRN!$G:$G,D2145))))))))))))</f>
        <v>0</v>
      </c>
    </row>
    <row r="2146" spans="1:6" x14ac:dyDescent="0.2">
      <c r="A2146" s="24" t="s">
        <v>107</v>
      </c>
      <c r="B2146" s="24" t="s">
        <v>101</v>
      </c>
      <c r="C2146" s="24" t="s">
        <v>72</v>
      </c>
      <c r="D2146" s="24">
        <v>2019</v>
      </c>
      <c r="E2146" s="24" t="s">
        <v>102</v>
      </c>
      <c r="F2146">
        <f>IF(AND(A2146="PSA Testing", E2146= "Utilization Rate (per 100,000 patients)"),
SUMIFS(PSA!$D:$D,PSA!$A:$A,C2146,PSA!$G:$G,D2146),
IF(AND(A2146="Colorectal Cancer Screening", E2146="Utilization Rate (per 100,000 patients)"),
SUMIFS(COL!$D:$D,COL!$A:$A,C2146,COL!$G:$G, D2146),
IF(AND(A2146="Cervical Cancer Screening", E2146="Utilization Rate (per 100,000 patients)"),
SUMIFS(CERV!$D:$D,CERV!$A:$A,C2146,CERV!$G:$G,D2146),
IF(AND(A2146="Cancer Screening for CKD patients", E2146="Utilization Rate (per 100,000 patients)"),
SUMIFS(CANSCRN!$D:$D,CANSCRN!$A:$A,C2146,CANSCRN!$G:$G,D2146),
IF(AND(A2146="PSA Testing", E2146="Cost per service ($USD)"),
SUMIFS(PSA!$E:$E,PSA!$A:$A,C2146,PSA!$G:$G,D2146),
IF(AND(A2146="Colorectal Cancer Screening", E2146="Cost per service ($USD)"),
SUMIFS(COL!$E:$E,COL!$A:$A,C2146,COL!$G:$G,D2146),
IF(AND(A2146="Cervical Cancer Screening", E2146="Cost per service ($USD)"),
SUMIFS(CERV!$E:$E,CERV!$A:$A,C2146,CERV!$G:$G,D2146),
IF(AND(A2146="Cancer Screening for CKD patients", E2146="Cost per service ($USD)"),
SUMIFS(CANSCRN!$E:$E,CANSCRN!$A:$A,C2146,CANSCRN!$G:$G,D2146),
IF(AND(A2146="PSA Testing", E2146="Total Expenditure ($USD per 100,000 patients)"),
SUMIFS(PSA!$F:$F,PSA!$A:$A,C2146,PSA!$G:$G,D2146),
IF(AND(A2146="Colorectal Cancer Screening", E2146="Total Expenditure ($USD per 100,000 patients)"),
SUMIFS(COL!$F:$F,COL!$A:$A,C2146,COL!$G:$G,D2146),
IF(AND(A2146="Cervical Cancer Screening", E2146="Total Expenditure ($USD per 100,000 patients)"),
SUMIFS(CERV!$F:$F,CERV!$A:$A,C2146,CERV!$G:$G,D2146),
SUMIFS(CANSCRN!$F:$F,CANSCRN!$A:$A,C2146,CANSCRN!$G:$G,D2146))))))))))))</f>
        <v>0</v>
      </c>
    </row>
    <row r="2147" spans="1:6" x14ac:dyDescent="0.2">
      <c r="A2147" s="24" t="s">
        <v>107</v>
      </c>
      <c r="B2147" s="24" t="s">
        <v>101</v>
      </c>
      <c r="C2147" s="24" t="s">
        <v>73</v>
      </c>
      <c r="D2147" s="24">
        <v>2009</v>
      </c>
      <c r="E2147" s="24" t="s">
        <v>102</v>
      </c>
      <c r="F2147">
        <f>IF(AND(A2147="PSA Testing", E2147= "Utilization Rate (per 100,000 patients)"),
SUMIFS(PSA!$D:$D,PSA!$A:$A,C2147,PSA!$G:$G,D2147),
IF(AND(A2147="Colorectal Cancer Screening", E2147="Utilization Rate (per 100,000 patients)"),
SUMIFS(COL!$D:$D,COL!$A:$A,C2147,COL!$G:$G, D2147),
IF(AND(A2147="Cervical Cancer Screening", E2147="Utilization Rate (per 100,000 patients)"),
SUMIFS(CERV!$D:$D,CERV!$A:$A,C2147,CERV!$G:$G,D2147),
IF(AND(A2147="Cancer Screening for CKD patients", E2147="Utilization Rate (per 100,000 patients)"),
SUMIFS(CANSCRN!$D:$D,CANSCRN!$A:$A,C2147,CANSCRN!$G:$G,D2147),
IF(AND(A2147="PSA Testing", E2147="Cost per service ($USD)"),
SUMIFS(PSA!$E:$E,PSA!$A:$A,C2147,PSA!$G:$G,D2147),
IF(AND(A2147="Colorectal Cancer Screening", E2147="Cost per service ($USD)"),
SUMIFS(COL!$E:$E,COL!$A:$A,C2147,COL!$G:$G,D2147),
IF(AND(A2147="Cervical Cancer Screening", E2147="Cost per service ($USD)"),
SUMIFS(CERV!$E:$E,CERV!$A:$A,C2147,CERV!$G:$G,D2147),
IF(AND(A2147="Cancer Screening for CKD patients", E2147="Cost per service ($USD)"),
SUMIFS(CANSCRN!$E:$E,CANSCRN!$A:$A,C2147,CANSCRN!$G:$G,D2147),
IF(AND(A2147="PSA Testing", E2147="Total Expenditure ($USD per 100,000 patients)"),
SUMIFS(PSA!$F:$F,PSA!$A:$A,C2147,PSA!$G:$G,D2147),
IF(AND(A2147="Colorectal Cancer Screening", E2147="Total Expenditure ($USD per 100,000 patients)"),
SUMIFS(COL!$F:$F,COL!$A:$A,C2147,COL!$G:$G,D2147),
IF(AND(A2147="Cervical Cancer Screening", E2147="Total Expenditure ($USD per 100,000 patients)"),
SUMIFS(CERV!$F:$F,CERV!$A:$A,C2147,CERV!$G:$G,D2147),
SUMIFS(CANSCRN!$F:$F,CANSCRN!$A:$A,C2147,CANSCRN!$G:$G,D2147))))))))))))</f>
        <v>36417.322834645674</v>
      </c>
    </row>
    <row r="2148" spans="1:6" x14ac:dyDescent="0.2">
      <c r="A2148" s="24" t="s">
        <v>107</v>
      </c>
      <c r="B2148" s="24" t="s">
        <v>101</v>
      </c>
      <c r="C2148" s="24" t="s">
        <v>73</v>
      </c>
      <c r="D2148" s="24">
        <v>2010</v>
      </c>
      <c r="E2148" s="24" t="s">
        <v>102</v>
      </c>
      <c r="F2148">
        <f>IF(AND(A2148="PSA Testing", E2148= "Utilization Rate (per 100,000 patients)"),
SUMIFS(PSA!$D:$D,PSA!$A:$A,C2148,PSA!$G:$G,D2148),
IF(AND(A2148="Colorectal Cancer Screening", E2148="Utilization Rate (per 100,000 patients)"),
SUMIFS(COL!$D:$D,COL!$A:$A,C2148,COL!$G:$G, D2148),
IF(AND(A2148="Cervical Cancer Screening", E2148="Utilization Rate (per 100,000 patients)"),
SUMIFS(CERV!$D:$D,CERV!$A:$A,C2148,CERV!$G:$G,D2148),
IF(AND(A2148="Cancer Screening for CKD patients", E2148="Utilization Rate (per 100,000 patients)"),
SUMIFS(CANSCRN!$D:$D,CANSCRN!$A:$A,C2148,CANSCRN!$G:$G,D2148),
IF(AND(A2148="PSA Testing", E2148="Cost per service ($USD)"),
SUMIFS(PSA!$E:$E,PSA!$A:$A,C2148,PSA!$G:$G,D2148),
IF(AND(A2148="Colorectal Cancer Screening", E2148="Cost per service ($USD)"),
SUMIFS(COL!$E:$E,COL!$A:$A,C2148,COL!$G:$G,D2148),
IF(AND(A2148="Cervical Cancer Screening", E2148="Cost per service ($USD)"),
SUMIFS(CERV!$E:$E,CERV!$A:$A,C2148,CERV!$G:$G,D2148),
IF(AND(A2148="Cancer Screening for CKD patients", E2148="Cost per service ($USD)"),
SUMIFS(CANSCRN!$E:$E,CANSCRN!$A:$A,C2148,CANSCRN!$G:$G,D2148),
IF(AND(A2148="PSA Testing", E2148="Total Expenditure ($USD per 100,000 patients)"),
SUMIFS(PSA!$F:$F,PSA!$A:$A,C2148,PSA!$G:$G,D2148),
IF(AND(A2148="Colorectal Cancer Screening", E2148="Total Expenditure ($USD per 100,000 patients)"),
SUMIFS(COL!$F:$F,COL!$A:$A,C2148,COL!$G:$G,D2148),
IF(AND(A2148="Cervical Cancer Screening", E2148="Total Expenditure ($USD per 100,000 patients)"),
SUMIFS(CERV!$F:$F,CERV!$A:$A,C2148,CERV!$G:$G,D2148),
SUMIFS(CANSCRN!$F:$F,CANSCRN!$A:$A,C2148,CANSCRN!$G:$G,D2148))))))))))))</f>
        <v>40686.274509803923</v>
      </c>
    </row>
    <row r="2149" spans="1:6" x14ac:dyDescent="0.2">
      <c r="A2149" s="24" t="s">
        <v>107</v>
      </c>
      <c r="B2149" s="24" t="s">
        <v>101</v>
      </c>
      <c r="C2149" s="24" t="s">
        <v>73</v>
      </c>
      <c r="D2149" s="24">
        <v>2011</v>
      </c>
      <c r="E2149" s="24" t="s">
        <v>102</v>
      </c>
      <c r="F2149">
        <f>IF(AND(A2149="PSA Testing", E2149= "Utilization Rate (per 100,000 patients)"),
SUMIFS(PSA!$D:$D,PSA!$A:$A,C2149,PSA!$G:$G,D2149),
IF(AND(A2149="Colorectal Cancer Screening", E2149="Utilization Rate (per 100,000 patients)"),
SUMIFS(COL!$D:$D,COL!$A:$A,C2149,COL!$G:$G, D2149),
IF(AND(A2149="Cervical Cancer Screening", E2149="Utilization Rate (per 100,000 patients)"),
SUMIFS(CERV!$D:$D,CERV!$A:$A,C2149,CERV!$G:$G,D2149),
IF(AND(A2149="Cancer Screening for CKD patients", E2149="Utilization Rate (per 100,000 patients)"),
SUMIFS(CANSCRN!$D:$D,CANSCRN!$A:$A,C2149,CANSCRN!$G:$G,D2149),
IF(AND(A2149="PSA Testing", E2149="Cost per service ($USD)"),
SUMIFS(PSA!$E:$E,PSA!$A:$A,C2149,PSA!$G:$G,D2149),
IF(AND(A2149="Colorectal Cancer Screening", E2149="Cost per service ($USD)"),
SUMIFS(COL!$E:$E,COL!$A:$A,C2149,COL!$G:$G,D2149),
IF(AND(A2149="Cervical Cancer Screening", E2149="Cost per service ($USD)"),
SUMIFS(CERV!$E:$E,CERV!$A:$A,C2149,CERV!$G:$G,D2149),
IF(AND(A2149="Cancer Screening for CKD patients", E2149="Cost per service ($USD)"),
SUMIFS(CANSCRN!$E:$E,CANSCRN!$A:$A,C2149,CANSCRN!$G:$G,D2149),
IF(AND(A2149="PSA Testing", E2149="Total Expenditure ($USD per 100,000 patients)"),
SUMIFS(PSA!$F:$F,PSA!$A:$A,C2149,PSA!$G:$G,D2149),
IF(AND(A2149="Colorectal Cancer Screening", E2149="Total Expenditure ($USD per 100,000 patients)"),
SUMIFS(COL!$F:$F,COL!$A:$A,C2149,COL!$G:$G,D2149),
IF(AND(A2149="Cervical Cancer Screening", E2149="Total Expenditure ($USD per 100,000 patients)"),
SUMIFS(CERV!$F:$F,CERV!$A:$A,C2149,CERV!$G:$G,D2149),
SUMIFS(CANSCRN!$F:$F,CANSCRN!$A:$A,C2149,CANSCRN!$G:$G,D2149))))))))))))</f>
        <v>35542.168674698791</v>
      </c>
    </row>
    <row r="2150" spans="1:6" x14ac:dyDescent="0.2">
      <c r="A2150" s="24" t="s">
        <v>107</v>
      </c>
      <c r="B2150" s="24" t="s">
        <v>101</v>
      </c>
      <c r="C2150" s="24" t="s">
        <v>73</v>
      </c>
      <c r="D2150" s="24">
        <v>2012</v>
      </c>
      <c r="E2150" s="24" t="s">
        <v>102</v>
      </c>
      <c r="F2150">
        <f>IF(AND(A2150="PSA Testing", E2150= "Utilization Rate (per 100,000 patients)"),
SUMIFS(PSA!$D:$D,PSA!$A:$A,C2150,PSA!$G:$G,D2150),
IF(AND(A2150="Colorectal Cancer Screening", E2150="Utilization Rate (per 100,000 patients)"),
SUMIFS(COL!$D:$D,COL!$A:$A,C2150,COL!$G:$G, D2150),
IF(AND(A2150="Cervical Cancer Screening", E2150="Utilization Rate (per 100,000 patients)"),
SUMIFS(CERV!$D:$D,CERV!$A:$A,C2150,CERV!$G:$G,D2150),
IF(AND(A2150="Cancer Screening for CKD patients", E2150="Utilization Rate (per 100,000 patients)"),
SUMIFS(CANSCRN!$D:$D,CANSCRN!$A:$A,C2150,CANSCRN!$G:$G,D2150),
IF(AND(A2150="PSA Testing", E2150="Cost per service ($USD)"),
SUMIFS(PSA!$E:$E,PSA!$A:$A,C2150,PSA!$G:$G,D2150),
IF(AND(A2150="Colorectal Cancer Screening", E2150="Cost per service ($USD)"),
SUMIFS(COL!$E:$E,COL!$A:$A,C2150,COL!$G:$G,D2150),
IF(AND(A2150="Cervical Cancer Screening", E2150="Cost per service ($USD)"),
SUMIFS(CERV!$E:$E,CERV!$A:$A,C2150,CERV!$G:$G,D2150),
IF(AND(A2150="Cancer Screening for CKD patients", E2150="Cost per service ($USD)"),
SUMIFS(CANSCRN!$E:$E,CANSCRN!$A:$A,C2150,CANSCRN!$G:$G,D2150),
IF(AND(A2150="PSA Testing", E2150="Total Expenditure ($USD per 100,000 patients)"),
SUMIFS(PSA!$F:$F,PSA!$A:$A,C2150,PSA!$G:$G,D2150),
IF(AND(A2150="Colorectal Cancer Screening", E2150="Total Expenditure ($USD per 100,000 patients)"),
SUMIFS(COL!$F:$F,COL!$A:$A,C2150,COL!$G:$G,D2150),
IF(AND(A2150="Cervical Cancer Screening", E2150="Total Expenditure ($USD per 100,000 patients)"),
SUMIFS(CERV!$F:$F,CERV!$A:$A,C2150,CERV!$G:$G,D2150),
SUMIFS(CANSCRN!$F:$F,CANSCRN!$A:$A,C2150,CANSCRN!$G:$G,D2150))))))))))))</f>
        <v>33419.689119170987</v>
      </c>
    </row>
    <row r="2151" spans="1:6" x14ac:dyDescent="0.2">
      <c r="A2151" s="24" t="s">
        <v>107</v>
      </c>
      <c r="B2151" s="24" t="s">
        <v>101</v>
      </c>
      <c r="C2151" s="24" t="s">
        <v>73</v>
      </c>
      <c r="D2151" s="24">
        <v>2013</v>
      </c>
      <c r="E2151" s="24" t="s">
        <v>102</v>
      </c>
      <c r="F2151">
        <f>IF(AND(A2151="PSA Testing", E2151= "Utilization Rate (per 100,000 patients)"),
SUMIFS(PSA!$D:$D,PSA!$A:$A,C2151,PSA!$G:$G,D2151),
IF(AND(A2151="Colorectal Cancer Screening", E2151="Utilization Rate (per 100,000 patients)"),
SUMIFS(COL!$D:$D,COL!$A:$A,C2151,COL!$G:$G, D2151),
IF(AND(A2151="Cervical Cancer Screening", E2151="Utilization Rate (per 100,000 patients)"),
SUMIFS(CERV!$D:$D,CERV!$A:$A,C2151,CERV!$G:$G,D2151),
IF(AND(A2151="Cancer Screening for CKD patients", E2151="Utilization Rate (per 100,000 patients)"),
SUMIFS(CANSCRN!$D:$D,CANSCRN!$A:$A,C2151,CANSCRN!$G:$G,D2151),
IF(AND(A2151="PSA Testing", E2151="Cost per service ($USD)"),
SUMIFS(PSA!$E:$E,PSA!$A:$A,C2151,PSA!$G:$G,D2151),
IF(AND(A2151="Colorectal Cancer Screening", E2151="Cost per service ($USD)"),
SUMIFS(COL!$E:$E,COL!$A:$A,C2151,COL!$G:$G,D2151),
IF(AND(A2151="Cervical Cancer Screening", E2151="Cost per service ($USD)"),
SUMIFS(CERV!$E:$E,CERV!$A:$A,C2151,CERV!$G:$G,D2151),
IF(AND(A2151="Cancer Screening for CKD patients", E2151="Cost per service ($USD)"),
SUMIFS(CANSCRN!$E:$E,CANSCRN!$A:$A,C2151,CANSCRN!$G:$G,D2151),
IF(AND(A2151="PSA Testing", E2151="Total Expenditure ($USD per 100,000 patients)"),
SUMIFS(PSA!$F:$F,PSA!$A:$A,C2151,PSA!$G:$G,D2151),
IF(AND(A2151="Colorectal Cancer Screening", E2151="Total Expenditure ($USD per 100,000 patients)"),
SUMIFS(COL!$F:$F,COL!$A:$A,C2151,COL!$G:$G,D2151),
IF(AND(A2151="Cervical Cancer Screening", E2151="Total Expenditure ($USD per 100,000 patients)"),
SUMIFS(CERV!$F:$F,CERV!$A:$A,C2151,CERV!$G:$G,D2151),
SUMIFS(CANSCRN!$F:$F,CANSCRN!$A:$A,C2151,CANSCRN!$G:$G,D2151))))))))))))</f>
        <v>30147.058823529409</v>
      </c>
    </row>
    <row r="2152" spans="1:6" x14ac:dyDescent="0.2">
      <c r="A2152" s="24" t="s">
        <v>107</v>
      </c>
      <c r="B2152" s="24" t="s">
        <v>101</v>
      </c>
      <c r="C2152" s="24" t="s">
        <v>73</v>
      </c>
      <c r="D2152" s="24">
        <v>2014</v>
      </c>
      <c r="E2152" s="24" t="s">
        <v>102</v>
      </c>
      <c r="F2152">
        <f>IF(AND(A2152="PSA Testing", E2152= "Utilization Rate (per 100,000 patients)"),
SUMIFS(PSA!$D:$D,PSA!$A:$A,C2152,PSA!$G:$G,D2152),
IF(AND(A2152="Colorectal Cancer Screening", E2152="Utilization Rate (per 100,000 patients)"),
SUMIFS(COL!$D:$D,COL!$A:$A,C2152,COL!$G:$G, D2152),
IF(AND(A2152="Cervical Cancer Screening", E2152="Utilization Rate (per 100,000 patients)"),
SUMIFS(CERV!$D:$D,CERV!$A:$A,C2152,CERV!$G:$G,D2152),
IF(AND(A2152="Cancer Screening for CKD patients", E2152="Utilization Rate (per 100,000 patients)"),
SUMIFS(CANSCRN!$D:$D,CANSCRN!$A:$A,C2152,CANSCRN!$G:$G,D2152),
IF(AND(A2152="PSA Testing", E2152="Cost per service ($USD)"),
SUMIFS(PSA!$E:$E,PSA!$A:$A,C2152,PSA!$G:$G,D2152),
IF(AND(A2152="Colorectal Cancer Screening", E2152="Cost per service ($USD)"),
SUMIFS(COL!$E:$E,COL!$A:$A,C2152,COL!$G:$G,D2152),
IF(AND(A2152="Cervical Cancer Screening", E2152="Cost per service ($USD)"),
SUMIFS(CERV!$E:$E,CERV!$A:$A,C2152,CERV!$G:$G,D2152),
IF(AND(A2152="Cancer Screening for CKD patients", E2152="Cost per service ($USD)"),
SUMIFS(CANSCRN!$E:$E,CANSCRN!$A:$A,C2152,CANSCRN!$G:$G,D2152),
IF(AND(A2152="PSA Testing", E2152="Total Expenditure ($USD per 100,000 patients)"),
SUMIFS(PSA!$F:$F,PSA!$A:$A,C2152,PSA!$G:$G,D2152),
IF(AND(A2152="Colorectal Cancer Screening", E2152="Total Expenditure ($USD per 100,000 patients)"),
SUMIFS(COL!$F:$F,COL!$A:$A,C2152,COL!$G:$G,D2152),
IF(AND(A2152="Cervical Cancer Screening", E2152="Total Expenditure ($USD per 100,000 patients)"),
SUMIFS(CERV!$F:$F,CERV!$A:$A,C2152,CERV!$G:$G,D2152),
SUMIFS(CANSCRN!$F:$F,CANSCRN!$A:$A,C2152,CANSCRN!$G:$G,D2152))))))))))))</f>
        <v>30747.922437673129</v>
      </c>
    </row>
    <row r="2153" spans="1:6" x14ac:dyDescent="0.2">
      <c r="A2153" s="24" t="s">
        <v>107</v>
      </c>
      <c r="B2153" s="24" t="s">
        <v>101</v>
      </c>
      <c r="C2153" s="24" t="s">
        <v>73</v>
      </c>
      <c r="D2153" s="24">
        <v>2015</v>
      </c>
      <c r="E2153" s="24" t="s">
        <v>102</v>
      </c>
      <c r="F2153">
        <f>IF(AND(A2153="PSA Testing", E2153= "Utilization Rate (per 100,000 patients)"),
SUMIFS(PSA!$D:$D,PSA!$A:$A,C2153,PSA!$G:$G,D2153),
IF(AND(A2153="Colorectal Cancer Screening", E2153="Utilization Rate (per 100,000 patients)"),
SUMIFS(COL!$D:$D,COL!$A:$A,C2153,COL!$G:$G, D2153),
IF(AND(A2153="Cervical Cancer Screening", E2153="Utilization Rate (per 100,000 patients)"),
SUMIFS(CERV!$D:$D,CERV!$A:$A,C2153,CERV!$G:$G,D2153),
IF(AND(A2153="Cancer Screening for CKD patients", E2153="Utilization Rate (per 100,000 patients)"),
SUMIFS(CANSCRN!$D:$D,CANSCRN!$A:$A,C2153,CANSCRN!$G:$G,D2153),
IF(AND(A2153="PSA Testing", E2153="Cost per service ($USD)"),
SUMIFS(PSA!$E:$E,PSA!$A:$A,C2153,PSA!$G:$G,D2153),
IF(AND(A2153="Colorectal Cancer Screening", E2153="Cost per service ($USD)"),
SUMIFS(COL!$E:$E,COL!$A:$A,C2153,COL!$G:$G,D2153),
IF(AND(A2153="Cervical Cancer Screening", E2153="Cost per service ($USD)"),
SUMIFS(CERV!$E:$E,CERV!$A:$A,C2153,CERV!$G:$G,D2153),
IF(AND(A2153="Cancer Screening for CKD patients", E2153="Cost per service ($USD)"),
SUMIFS(CANSCRN!$E:$E,CANSCRN!$A:$A,C2153,CANSCRN!$G:$G,D2153),
IF(AND(A2153="PSA Testing", E2153="Total Expenditure ($USD per 100,000 patients)"),
SUMIFS(PSA!$F:$F,PSA!$A:$A,C2153,PSA!$G:$G,D2153),
IF(AND(A2153="Colorectal Cancer Screening", E2153="Total Expenditure ($USD per 100,000 patients)"),
SUMIFS(COL!$F:$F,COL!$A:$A,C2153,COL!$G:$G,D2153),
IF(AND(A2153="Cervical Cancer Screening", E2153="Total Expenditure ($USD per 100,000 patients)"),
SUMIFS(CERV!$F:$F,CERV!$A:$A,C2153,CERV!$G:$G,D2153),
SUMIFS(CANSCRN!$F:$F,CANSCRN!$A:$A,C2153,CANSCRN!$G:$G,D2153))))))))))))</f>
        <v>35793.357933579333</v>
      </c>
    </row>
    <row r="2154" spans="1:6" x14ac:dyDescent="0.2">
      <c r="A2154" s="24" t="s">
        <v>107</v>
      </c>
      <c r="B2154" s="24" t="s">
        <v>101</v>
      </c>
      <c r="C2154" s="24" t="s">
        <v>73</v>
      </c>
      <c r="D2154" s="24">
        <v>2016</v>
      </c>
      <c r="E2154" s="24" t="s">
        <v>102</v>
      </c>
      <c r="F2154">
        <f>IF(AND(A2154="PSA Testing", E2154= "Utilization Rate (per 100,000 patients)"),
SUMIFS(PSA!$D:$D,PSA!$A:$A,C2154,PSA!$G:$G,D2154),
IF(AND(A2154="Colorectal Cancer Screening", E2154="Utilization Rate (per 100,000 patients)"),
SUMIFS(COL!$D:$D,COL!$A:$A,C2154,COL!$G:$G, D2154),
IF(AND(A2154="Cervical Cancer Screening", E2154="Utilization Rate (per 100,000 patients)"),
SUMIFS(CERV!$D:$D,CERV!$A:$A,C2154,CERV!$G:$G,D2154),
IF(AND(A2154="Cancer Screening for CKD patients", E2154="Utilization Rate (per 100,000 patients)"),
SUMIFS(CANSCRN!$D:$D,CANSCRN!$A:$A,C2154,CANSCRN!$G:$G,D2154),
IF(AND(A2154="PSA Testing", E2154="Cost per service ($USD)"),
SUMIFS(PSA!$E:$E,PSA!$A:$A,C2154,PSA!$G:$G,D2154),
IF(AND(A2154="Colorectal Cancer Screening", E2154="Cost per service ($USD)"),
SUMIFS(COL!$E:$E,COL!$A:$A,C2154,COL!$G:$G,D2154),
IF(AND(A2154="Cervical Cancer Screening", E2154="Cost per service ($USD)"),
SUMIFS(CERV!$E:$E,CERV!$A:$A,C2154,CERV!$G:$G,D2154),
IF(AND(A2154="Cancer Screening for CKD patients", E2154="Cost per service ($USD)"),
SUMIFS(CANSCRN!$E:$E,CANSCRN!$A:$A,C2154,CANSCRN!$G:$G,D2154),
IF(AND(A2154="PSA Testing", E2154="Total Expenditure ($USD per 100,000 patients)"),
SUMIFS(PSA!$F:$F,PSA!$A:$A,C2154,PSA!$G:$G,D2154),
IF(AND(A2154="Colorectal Cancer Screening", E2154="Total Expenditure ($USD per 100,000 patients)"),
SUMIFS(COL!$F:$F,COL!$A:$A,C2154,COL!$G:$G,D2154),
IF(AND(A2154="Cervical Cancer Screening", E2154="Total Expenditure ($USD per 100,000 patients)"),
SUMIFS(CERV!$F:$F,CERV!$A:$A,C2154,CERV!$G:$G,D2154),
SUMIFS(CANSCRN!$F:$F,CANSCRN!$A:$A,C2154,CANSCRN!$G:$G,D2154))))))))))))</f>
        <v>31223.628691983125</v>
      </c>
    </row>
    <row r="2155" spans="1:6" x14ac:dyDescent="0.2">
      <c r="A2155" s="24" t="s">
        <v>107</v>
      </c>
      <c r="B2155" s="24" t="s">
        <v>101</v>
      </c>
      <c r="C2155" s="24" t="s">
        <v>73</v>
      </c>
      <c r="D2155" s="24">
        <v>2017</v>
      </c>
      <c r="E2155" s="24" t="s">
        <v>102</v>
      </c>
      <c r="F2155">
        <f>IF(AND(A2155="PSA Testing", E2155= "Utilization Rate (per 100,000 patients)"),
SUMIFS(PSA!$D:$D,PSA!$A:$A,C2155,PSA!$G:$G,D2155),
IF(AND(A2155="Colorectal Cancer Screening", E2155="Utilization Rate (per 100,000 patients)"),
SUMIFS(COL!$D:$D,COL!$A:$A,C2155,COL!$G:$G, D2155),
IF(AND(A2155="Cervical Cancer Screening", E2155="Utilization Rate (per 100,000 patients)"),
SUMIFS(CERV!$D:$D,CERV!$A:$A,C2155,CERV!$G:$G,D2155),
IF(AND(A2155="Cancer Screening for CKD patients", E2155="Utilization Rate (per 100,000 patients)"),
SUMIFS(CANSCRN!$D:$D,CANSCRN!$A:$A,C2155,CANSCRN!$G:$G,D2155),
IF(AND(A2155="PSA Testing", E2155="Cost per service ($USD)"),
SUMIFS(PSA!$E:$E,PSA!$A:$A,C2155,PSA!$G:$G,D2155),
IF(AND(A2155="Colorectal Cancer Screening", E2155="Cost per service ($USD)"),
SUMIFS(COL!$E:$E,COL!$A:$A,C2155,COL!$G:$G,D2155),
IF(AND(A2155="Cervical Cancer Screening", E2155="Cost per service ($USD)"),
SUMIFS(CERV!$E:$E,CERV!$A:$A,C2155,CERV!$G:$G,D2155),
IF(AND(A2155="Cancer Screening for CKD patients", E2155="Cost per service ($USD)"),
SUMIFS(CANSCRN!$E:$E,CANSCRN!$A:$A,C2155,CANSCRN!$G:$G,D2155),
IF(AND(A2155="PSA Testing", E2155="Total Expenditure ($USD per 100,000 patients)"),
SUMIFS(PSA!$F:$F,PSA!$A:$A,C2155,PSA!$G:$G,D2155),
IF(AND(A2155="Colorectal Cancer Screening", E2155="Total Expenditure ($USD per 100,000 patients)"),
SUMIFS(COL!$F:$F,COL!$A:$A,C2155,COL!$G:$G,D2155),
IF(AND(A2155="Cervical Cancer Screening", E2155="Total Expenditure ($USD per 100,000 patients)"),
SUMIFS(CERV!$F:$F,CERV!$A:$A,C2155,CERV!$G:$G,D2155),
SUMIFS(CANSCRN!$F:$F,CANSCRN!$A:$A,C2155,CANSCRN!$G:$G,D2155))))))))))))</f>
        <v>30465.94982078853</v>
      </c>
    </row>
    <row r="2156" spans="1:6" x14ac:dyDescent="0.2">
      <c r="A2156" s="24" t="s">
        <v>107</v>
      </c>
      <c r="B2156" s="24" t="s">
        <v>101</v>
      </c>
      <c r="C2156" s="24" t="s">
        <v>73</v>
      </c>
      <c r="D2156" s="24">
        <v>2018</v>
      </c>
      <c r="E2156" s="24" t="s">
        <v>102</v>
      </c>
      <c r="F2156">
        <f>IF(AND(A2156="PSA Testing", E2156= "Utilization Rate (per 100,000 patients)"),
SUMIFS(PSA!$D:$D,PSA!$A:$A,C2156,PSA!$G:$G,D2156),
IF(AND(A2156="Colorectal Cancer Screening", E2156="Utilization Rate (per 100,000 patients)"),
SUMIFS(COL!$D:$D,COL!$A:$A,C2156,COL!$G:$G, D2156),
IF(AND(A2156="Cervical Cancer Screening", E2156="Utilization Rate (per 100,000 patients)"),
SUMIFS(CERV!$D:$D,CERV!$A:$A,C2156,CERV!$G:$G,D2156),
IF(AND(A2156="Cancer Screening for CKD patients", E2156="Utilization Rate (per 100,000 patients)"),
SUMIFS(CANSCRN!$D:$D,CANSCRN!$A:$A,C2156,CANSCRN!$G:$G,D2156),
IF(AND(A2156="PSA Testing", E2156="Cost per service ($USD)"),
SUMIFS(PSA!$E:$E,PSA!$A:$A,C2156,PSA!$G:$G,D2156),
IF(AND(A2156="Colorectal Cancer Screening", E2156="Cost per service ($USD)"),
SUMIFS(COL!$E:$E,COL!$A:$A,C2156,COL!$G:$G,D2156),
IF(AND(A2156="Cervical Cancer Screening", E2156="Cost per service ($USD)"),
SUMIFS(CERV!$E:$E,CERV!$A:$A,C2156,CERV!$G:$G,D2156),
IF(AND(A2156="Cancer Screening for CKD patients", E2156="Cost per service ($USD)"),
SUMIFS(CANSCRN!$E:$E,CANSCRN!$A:$A,C2156,CANSCRN!$G:$G,D2156),
IF(AND(A2156="PSA Testing", E2156="Total Expenditure ($USD per 100,000 patients)"),
SUMIFS(PSA!$F:$F,PSA!$A:$A,C2156,PSA!$G:$G,D2156),
IF(AND(A2156="Colorectal Cancer Screening", E2156="Total Expenditure ($USD per 100,000 patients)"),
SUMIFS(COL!$F:$F,COL!$A:$A,C2156,COL!$G:$G,D2156),
IF(AND(A2156="Cervical Cancer Screening", E2156="Total Expenditure ($USD per 100,000 patients)"),
SUMIFS(CERV!$F:$F,CERV!$A:$A,C2156,CERV!$G:$G,D2156),
SUMIFS(CANSCRN!$F:$F,CANSCRN!$A:$A,C2156,CANSCRN!$G:$G,D2156))))))))))))</f>
        <v>28617.36334405145</v>
      </c>
    </row>
    <row r="2157" spans="1:6" x14ac:dyDescent="0.2">
      <c r="A2157" s="24" t="s">
        <v>107</v>
      </c>
      <c r="B2157" s="24" t="s">
        <v>101</v>
      </c>
      <c r="C2157" s="24" t="s">
        <v>73</v>
      </c>
      <c r="D2157" s="24">
        <v>2019</v>
      </c>
      <c r="E2157" s="24" t="s">
        <v>102</v>
      </c>
      <c r="F2157">
        <f>IF(AND(A2157="PSA Testing", E2157= "Utilization Rate (per 100,000 patients)"),
SUMIFS(PSA!$D:$D,PSA!$A:$A,C2157,PSA!$G:$G,D2157),
IF(AND(A2157="Colorectal Cancer Screening", E2157="Utilization Rate (per 100,000 patients)"),
SUMIFS(COL!$D:$D,COL!$A:$A,C2157,COL!$G:$G, D2157),
IF(AND(A2157="Cervical Cancer Screening", E2157="Utilization Rate (per 100,000 patients)"),
SUMIFS(CERV!$D:$D,CERV!$A:$A,C2157,CERV!$G:$G,D2157),
IF(AND(A2157="Cancer Screening for CKD patients", E2157="Utilization Rate (per 100,000 patients)"),
SUMIFS(CANSCRN!$D:$D,CANSCRN!$A:$A,C2157,CANSCRN!$G:$G,D2157),
IF(AND(A2157="PSA Testing", E2157="Cost per service ($USD)"),
SUMIFS(PSA!$E:$E,PSA!$A:$A,C2157,PSA!$G:$G,D2157),
IF(AND(A2157="Colorectal Cancer Screening", E2157="Cost per service ($USD)"),
SUMIFS(COL!$E:$E,COL!$A:$A,C2157,COL!$G:$G,D2157),
IF(AND(A2157="Cervical Cancer Screening", E2157="Cost per service ($USD)"),
SUMIFS(CERV!$E:$E,CERV!$A:$A,C2157,CERV!$G:$G,D2157),
IF(AND(A2157="Cancer Screening for CKD patients", E2157="Cost per service ($USD)"),
SUMIFS(CANSCRN!$E:$E,CANSCRN!$A:$A,C2157,CANSCRN!$G:$G,D2157),
IF(AND(A2157="PSA Testing", E2157="Total Expenditure ($USD per 100,000 patients)"),
SUMIFS(PSA!$F:$F,PSA!$A:$A,C2157,PSA!$G:$G,D2157),
IF(AND(A2157="Colorectal Cancer Screening", E2157="Total Expenditure ($USD per 100,000 patients)"),
SUMIFS(COL!$F:$F,COL!$A:$A,C2157,COL!$G:$G,D2157),
IF(AND(A2157="Cervical Cancer Screening", E2157="Total Expenditure ($USD per 100,000 patients)"),
SUMIFS(CERV!$F:$F,CERV!$A:$A,C2157,CERV!$G:$G,D2157),
SUMIFS(CANSCRN!$F:$F,CANSCRN!$A:$A,C2157,CANSCRN!$G:$G,D2157))))))))))))</f>
        <v>27821.52230971129</v>
      </c>
    </row>
    <row r="2158" spans="1:6" x14ac:dyDescent="0.2">
      <c r="A2158" s="24" t="s">
        <v>107</v>
      </c>
      <c r="B2158" s="24" t="s">
        <v>101</v>
      </c>
      <c r="C2158" s="24" t="s">
        <v>74</v>
      </c>
      <c r="D2158" s="24">
        <v>2009</v>
      </c>
      <c r="E2158" s="24" t="s">
        <v>102</v>
      </c>
      <c r="F2158">
        <f>IF(AND(A2158="PSA Testing", E2158= "Utilization Rate (per 100,000 patients)"),
SUMIFS(PSA!$D:$D,PSA!$A:$A,C2158,PSA!$G:$G,D2158),
IF(AND(A2158="Colorectal Cancer Screening", E2158="Utilization Rate (per 100,000 patients)"),
SUMIFS(COL!$D:$D,COL!$A:$A,C2158,COL!$G:$G, D2158),
IF(AND(A2158="Cervical Cancer Screening", E2158="Utilization Rate (per 100,000 patients)"),
SUMIFS(CERV!$D:$D,CERV!$A:$A,C2158,CERV!$G:$G,D2158),
IF(AND(A2158="Cancer Screening for CKD patients", E2158="Utilization Rate (per 100,000 patients)"),
SUMIFS(CANSCRN!$D:$D,CANSCRN!$A:$A,C2158,CANSCRN!$G:$G,D2158),
IF(AND(A2158="PSA Testing", E2158="Cost per service ($USD)"),
SUMIFS(PSA!$E:$E,PSA!$A:$A,C2158,PSA!$G:$G,D2158),
IF(AND(A2158="Colorectal Cancer Screening", E2158="Cost per service ($USD)"),
SUMIFS(COL!$E:$E,COL!$A:$A,C2158,COL!$G:$G,D2158),
IF(AND(A2158="Cervical Cancer Screening", E2158="Cost per service ($USD)"),
SUMIFS(CERV!$E:$E,CERV!$A:$A,C2158,CERV!$G:$G,D2158),
IF(AND(A2158="Cancer Screening for CKD patients", E2158="Cost per service ($USD)"),
SUMIFS(CANSCRN!$E:$E,CANSCRN!$A:$A,C2158,CANSCRN!$G:$G,D2158),
IF(AND(A2158="PSA Testing", E2158="Total Expenditure ($USD per 100,000 patients)"),
SUMIFS(PSA!$F:$F,PSA!$A:$A,C2158,PSA!$G:$G,D2158),
IF(AND(A2158="Colorectal Cancer Screening", E2158="Total Expenditure ($USD per 100,000 patients)"),
SUMIFS(COL!$F:$F,COL!$A:$A,C2158,COL!$G:$G,D2158),
IF(AND(A2158="Cervical Cancer Screening", E2158="Total Expenditure ($USD per 100,000 patients)"),
SUMIFS(CERV!$F:$F,CERV!$A:$A,C2158,CERV!$G:$G,D2158),
SUMIFS(CANSCRN!$F:$F,CANSCRN!$A:$A,C2158,CANSCRN!$G:$G,D2158))))))))))))</f>
        <v>40087.14596949891</v>
      </c>
    </row>
    <row r="2159" spans="1:6" x14ac:dyDescent="0.2">
      <c r="A2159" s="24" t="s">
        <v>107</v>
      </c>
      <c r="B2159" s="24" t="s">
        <v>101</v>
      </c>
      <c r="C2159" s="24" t="s">
        <v>74</v>
      </c>
      <c r="D2159" s="24">
        <v>2010</v>
      </c>
      <c r="E2159" s="24" t="s">
        <v>102</v>
      </c>
      <c r="F2159">
        <f>IF(AND(A2159="PSA Testing", E2159= "Utilization Rate (per 100,000 patients)"),
SUMIFS(PSA!$D:$D,PSA!$A:$A,C2159,PSA!$G:$G,D2159),
IF(AND(A2159="Colorectal Cancer Screening", E2159="Utilization Rate (per 100,000 patients)"),
SUMIFS(COL!$D:$D,COL!$A:$A,C2159,COL!$G:$G, D2159),
IF(AND(A2159="Cervical Cancer Screening", E2159="Utilization Rate (per 100,000 patients)"),
SUMIFS(CERV!$D:$D,CERV!$A:$A,C2159,CERV!$G:$G,D2159),
IF(AND(A2159="Cancer Screening for CKD patients", E2159="Utilization Rate (per 100,000 patients)"),
SUMIFS(CANSCRN!$D:$D,CANSCRN!$A:$A,C2159,CANSCRN!$G:$G,D2159),
IF(AND(A2159="PSA Testing", E2159="Cost per service ($USD)"),
SUMIFS(PSA!$E:$E,PSA!$A:$A,C2159,PSA!$G:$G,D2159),
IF(AND(A2159="Colorectal Cancer Screening", E2159="Cost per service ($USD)"),
SUMIFS(COL!$E:$E,COL!$A:$A,C2159,COL!$G:$G,D2159),
IF(AND(A2159="Cervical Cancer Screening", E2159="Cost per service ($USD)"),
SUMIFS(CERV!$E:$E,CERV!$A:$A,C2159,CERV!$G:$G,D2159),
IF(AND(A2159="Cancer Screening for CKD patients", E2159="Cost per service ($USD)"),
SUMIFS(CANSCRN!$E:$E,CANSCRN!$A:$A,C2159,CANSCRN!$G:$G,D2159),
IF(AND(A2159="PSA Testing", E2159="Total Expenditure ($USD per 100,000 patients)"),
SUMIFS(PSA!$F:$F,PSA!$A:$A,C2159,PSA!$G:$G,D2159),
IF(AND(A2159="Colorectal Cancer Screening", E2159="Total Expenditure ($USD per 100,000 patients)"),
SUMIFS(COL!$F:$F,COL!$A:$A,C2159,COL!$G:$G,D2159),
IF(AND(A2159="Cervical Cancer Screening", E2159="Total Expenditure ($USD per 100,000 patients)"),
SUMIFS(CERV!$F:$F,CERV!$A:$A,C2159,CERV!$G:$G,D2159),
SUMIFS(CANSCRN!$F:$F,CANSCRN!$A:$A,C2159,CANSCRN!$G:$G,D2159))))))))))))</f>
        <v>40632.054176072234</v>
      </c>
    </row>
    <row r="2160" spans="1:6" x14ac:dyDescent="0.2">
      <c r="A2160" s="24" t="s">
        <v>107</v>
      </c>
      <c r="B2160" s="24" t="s">
        <v>101</v>
      </c>
      <c r="C2160" s="24" t="s">
        <v>74</v>
      </c>
      <c r="D2160" s="24">
        <v>2011</v>
      </c>
      <c r="E2160" s="24" t="s">
        <v>102</v>
      </c>
      <c r="F2160">
        <f>IF(AND(A2160="PSA Testing", E2160= "Utilization Rate (per 100,000 patients)"),
SUMIFS(PSA!$D:$D,PSA!$A:$A,C2160,PSA!$G:$G,D2160),
IF(AND(A2160="Colorectal Cancer Screening", E2160="Utilization Rate (per 100,000 patients)"),
SUMIFS(COL!$D:$D,COL!$A:$A,C2160,COL!$G:$G, D2160),
IF(AND(A2160="Cervical Cancer Screening", E2160="Utilization Rate (per 100,000 patients)"),
SUMIFS(CERV!$D:$D,CERV!$A:$A,C2160,CERV!$G:$G,D2160),
IF(AND(A2160="Cancer Screening for CKD patients", E2160="Utilization Rate (per 100,000 patients)"),
SUMIFS(CANSCRN!$D:$D,CANSCRN!$A:$A,C2160,CANSCRN!$G:$G,D2160),
IF(AND(A2160="PSA Testing", E2160="Cost per service ($USD)"),
SUMIFS(PSA!$E:$E,PSA!$A:$A,C2160,PSA!$G:$G,D2160),
IF(AND(A2160="Colorectal Cancer Screening", E2160="Cost per service ($USD)"),
SUMIFS(COL!$E:$E,COL!$A:$A,C2160,COL!$G:$G,D2160),
IF(AND(A2160="Cervical Cancer Screening", E2160="Cost per service ($USD)"),
SUMIFS(CERV!$E:$E,CERV!$A:$A,C2160,CERV!$G:$G,D2160),
IF(AND(A2160="Cancer Screening for CKD patients", E2160="Cost per service ($USD)"),
SUMIFS(CANSCRN!$E:$E,CANSCRN!$A:$A,C2160,CANSCRN!$G:$G,D2160),
IF(AND(A2160="PSA Testing", E2160="Total Expenditure ($USD per 100,000 patients)"),
SUMIFS(PSA!$F:$F,PSA!$A:$A,C2160,PSA!$G:$G,D2160),
IF(AND(A2160="Colorectal Cancer Screening", E2160="Total Expenditure ($USD per 100,000 patients)"),
SUMIFS(COL!$F:$F,COL!$A:$A,C2160,COL!$G:$G,D2160),
IF(AND(A2160="Cervical Cancer Screening", E2160="Total Expenditure ($USD per 100,000 patients)"),
SUMIFS(CERV!$F:$F,CERV!$A:$A,C2160,CERV!$G:$G,D2160),
SUMIFS(CANSCRN!$F:$F,CANSCRN!$A:$A,C2160,CANSCRN!$G:$G,D2160))))))))))))</f>
        <v>38097.74964838256</v>
      </c>
    </row>
    <row r="2161" spans="1:6" x14ac:dyDescent="0.2">
      <c r="A2161" s="24" t="s">
        <v>107</v>
      </c>
      <c r="B2161" s="24" t="s">
        <v>101</v>
      </c>
      <c r="C2161" s="24" t="s">
        <v>74</v>
      </c>
      <c r="D2161" s="24">
        <v>2012</v>
      </c>
      <c r="E2161" s="24" t="s">
        <v>102</v>
      </c>
      <c r="F2161">
        <f>IF(AND(A2161="PSA Testing", E2161= "Utilization Rate (per 100,000 patients)"),
SUMIFS(PSA!$D:$D,PSA!$A:$A,C2161,PSA!$G:$G,D2161),
IF(AND(A2161="Colorectal Cancer Screening", E2161="Utilization Rate (per 100,000 patients)"),
SUMIFS(COL!$D:$D,COL!$A:$A,C2161,COL!$G:$G, D2161),
IF(AND(A2161="Cervical Cancer Screening", E2161="Utilization Rate (per 100,000 patients)"),
SUMIFS(CERV!$D:$D,CERV!$A:$A,C2161,CERV!$G:$G,D2161),
IF(AND(A2161="Cancer Screening for CKD patients", E2161="Utilization Rate (per 100,000 patients)"),
SUMIFS(CANSCRN!$D:$D,CANSCRN!$A:$A,C2161,CANSCRN!$G:$G,D2161),
IF(AND(A2161="PSA Testing", E2161="Cost per service ($USD)"),
SUMIFS(PSA!$E:$E,PSA!$A:$A,C2161,PSA!$G:$G,D2161),
IF(AND(A2161="Colorectal Cancer Screening", E2161="Cost per service ($USD)"),
SUMIFS(COL!$E:$E,COL!$A:$A,C2161,COL!$G:$G,D2161),
IF(AND(A2161="Cervical Cancer Screening", E2161="Cost per service ($USD)"),
SUMIFS(CERV!$E:$E,CERV!$A:$A,C2161,CERV!$G:$G,D2161),
IF(AND(A2161="Cancer Screening for CKD patients", E2161="Cost per service ($USD)"),
SUMIFS(CANSCRN!$E:$E,CANSCRN!$A:$A,C2161,CANSCRN!$G:$G,D2161),
IF(AND(A2161="PSA Testing", E2161="Total Expenditure ($USD per 100,000 patients)"),
SUMIFS(PSA!$F:$F,PSA!$A:$A,C2161,PSA!$G:$G,D2161),
IF(AND(A2161="Colorectal Cancer Screening", E2161="Total Expenditure ($USD per 100,000 patients)"),
SUMIFS(COL!$F:$F,COL!$A:$A,C2161,COL!$G:$G,D2161),
IF(AND(A2161="Cervical Cancer Screening", E2161="Total Expenditure ($USD per 100,000 patients)"),
SUMIFS(CERV!$F:$F,CERV!$A:$A,C2161,CERV!$G:$G,D2161),
SUMIFS(CANSCRN!$F:$F,CANSCRN!$A:$A,C2161,CANSCRN!$G:$G,D2161))))))))))))</f>
        <v>38355.681016231472</v>
      </c>
    </row>
    <row r="2162" spans="1:6" x14ac:dyDescent="0.2">
      <c r="A2162" s="24" t="s">
        <v>107</v>
      </c>
      <c r="B2162" s="24" t="s">
        <v>101</v>
      </c>
      <c r="C2162" s="24" t="s">
        <v>74</v>
      </c>
      <c r="D2162" s="24">
        <v>2013</v>
      </c>
      <c r="E2162" s="24" t="s">
        <v>102</v>
      </c>
      <c r="F2162">
        <f>IF(AND(A2162="PSA Testing", E2162= "Utilization Rate (per 100,000 patients)"),
SUMIFS(PSA!$D:$D,PSA!$A:$A,C2162,PSA!$G:$G,D2162),
IF(AND(A2162="Colorectal Cancer Screening", E2162="Utilization Rate (per 100,000 patients)"),
SUMIFS(COL!$D:$D,COL!$A:$A,C2162,COL!$G:$G, D2162),
IF(AND(A2162="Cervical Cancer Screening", E2162="Utilization Rate (per 100,000 patients)"),
SUMIFS(CERV!$D:$D,CERV!$A:$A,C2162,CERV!$G:$G,D2162),
IF(AND(A2162="Cancer Screening for CKD patients", E2162="Utilization Rate (per 100,000 patients)"),
SUMIFS(CANSCRN!$D:$D,CANSCRN!$A:$A,C2162,CANSCRN!$G:$G,D2162),
IF(AND(A2162="PSA Testing", E2162="Cost per service ($USD)"),
SUMIFS(PSA!$E:$E,PSA!$A:$A,C2162,PSA!$G:$G,D2162),
IF(AND(A2162="Colorectal Cancer Screening", E2162="Cost per service ($USD)"),
SUMIFS(COL!$E:$E,COL!$A:$A,C2162,COL!$G:$G,D2162),
IF(AND(A2162="Cervical Cancer Screening", E2162="Cost per service ($USD)"),
SUMIFS(CERV!$E:$E,CERV!$A:$A,C2162,CERV!$G:$G,D2162),
IF(AND(A2162="Cancer Screening for CKD patients", E2162="Cost per service ($USD)"),
SUMIFS(CANSCRN!$E:$E,CANSCRN!$A:$A,C2162,CANSCRN!$G:$G,D2162),
IF(AND(A2162="PSA Testing", E2162="Total Expenditure ($USD per 100,000 patients)"),
SUMIFS(PSA!$F:$F,PSA!$A:$A,C2162,PSA!$G:$G,D2162),
IF(AND(A2162="Colorectal Cancer Screening", E2162="Total Expenditure ($USD per 100,000 patients)"),
SUMIFS(COL!$F:$F,COL!$A:$A,C2162,COL!$G:$G,D2162),
IF(AND(A2162="Cervical Cancer Screening", E2162="Total Expenditure ($USD per 100,000 patients)"),
SUMIFS(CERV!$F:$F,CERV!$A:$A,C2162,CERV!$G:$G,D2162),
SUMIFS(CANSCRN!$F:$F,CANSCRN!$A:$A,C2162,CANSCRN!$G:$G,D2162))))))))))))</f>
        <v>37874.201143625971</v>
      </c>
    </row>
    <row r="2163" spans="1:6" x14ac:dyDescent="0.2">
      <c r="A2163" s="24" t="s">
        <v>107</v>
      </c>
      <c r="B2163" s="24" t="s">
        <v>101</v>
      </c>
      <c r="C2163" s="24" t="s">
        <v>74</v>
      </c>
      <c r="D2163" s="24">
        <v>2014</v>
      </c>
      <c r="E2163" s="24" t="s">
        <v>102</v>
      </c>
      <c r="F2163">
        <f>IF(AND(A2163="PSA Testing", E2163= "Utilization Rate (per 100,000 patients)"),
SUMIFS(PSA!$D:$D,PSA!$A:$A,C2163,PSA!$G:$G,D2163),
IF(AND(A2163="Colorectal Cancer Screening", E2163="Utilization Rate (per 100,000 patients)"),
SUMIFS(COL!$D:$D,COL!$A:$A,C2163,COL!$G:$G, D2163),
IF(AND(A2163="Cervical Cancer Screening", E2163="Utilization Rate (per 100,000 patients)"),
SUMIFS(CERV!$D:$D,CERV!$A:$A,C2163,CERV!$G:$G,D2163),
IF(AND(A2163="Cancer Screening for CKD patients", E2163="Utilization Rate (per 100,000 patients)"),
SUMIFS(CANSCRN!$D:$D,CANSCRN!$A:$A,C2163,CANSCRN!$G:$G,D2163),
IF(AND(A2163="PSA Testing", E2163="Cost per service ($USD)"),
SUMIFS(PSA!$E:$E,PSA!$A:$A,C2163,PSA!$G:$G,D2163),
IF(AND(A2163="Colorectal Cancer Screening", E2163="Cost per service ($USD)"),
SUMIFS(COL!$E:$E,COL!$A:$A,C2163,COL!$G:$G,D2163),
IF(AND(A2163="Cervical Cancer Screening", E2163="Cost per service ($USD)"),
SUMIFS(CERV!$E:$E,CERV!$A:$A,C2163,CERV!$G:$G,D2163),
IF(AND(A2163="Cancer Screening for CKD patients", E2163="Cost per service ($USD)"),
SUMIFS(CANSCRN!$E:$E,CANSCRN!$A:$A,C2163,CANSCRN!$G:$G,D2163),
IF(AND(A2163="PSA Testing", E2163="Total Expenditure ($USD per 100,000 patients)"),
SUMIFS(PSA!$F:$F,PSA!$A:$A,C2163,PSA!$G:$G,D2163),
IF(AND(A2163="Colorectal Cancer Screening", E2163="Total Expenditure ($USD per 100,000 patients)"),
SUMIFS(COL!$F:$F,COL!$A:$A,C2163,COL!$G:$G,D2163),
IF(AND(A2163="Cervical Cancer Screening", E2163="Total Expenditure ($USD per 100,000 patients)"),
SUMIFS(CERV!$F:$F,CERV!$A:$A,C2163,CERV!$G:$G,D2163),
SUMIFS(CANSCRN!$F:$F,CANSCRN!$A:$A,C2163,CANSCRN!$G:$G,D2163))))))))))))</f>
        <v>33444.86692015209</v>
      </c>
    </row>
    <row r="2164" spans="1:6" x14ac:dyDescent="0.2">
      <c r="A2164" s="24" t="s">
        <v>107</v>
      </c>
      <c r="B2164" s="24" t="s">
        <v>101</v>
      </c>
      <c r="C2164" s="24" t="s">
        <v>74</v>
      </c>
      <c r="D2164" s="24">
        <v>2015</v>
      </c>
      <c r="E2164" s="24" t="s">
        <v>102</v>
      </c>
      <c r="F2164">
        <f>IF(AND(A2164="PSA Testing", E2164= "Utilization Rate (per 100,000 patients)"),
SUMIFS(PSA!$D:$D,PSA!$A:$A,C2164,PSA!$G:$G,D2164),
IF(AND(A2164="Colorectal Cancer Screening", E2164="Utilization Rate (per 100,000 patients)"),
SUMIFS(COL!$D:$D,COL!$A:$A,C2164,COL!$G:$G, D2164),
IF(AND(A2164="Cervical Cancer Screening", E2164="Utilization Rate (per 100,000 patients)"),
SUMIFS(CERV!$D:$D,CERV!$A:$A,C2164,CERV!$G:$G,D2164),
IF(AND(A2164="Cancer Screening for CKD patients", E2164="Utilization Rate (per 100,000 patients)"),
SUMIFS(CANSCRN!$D:$D,CANSCRN!$A:$A,C2164,CANSCRN!$G:$G,D2164),
IF(AND(A2164="PSA Testing", E2164="Cost per service ($USD)"),
SUMIFS(PSA!$E:$E,PSA!$A:$A,C2164,PSA!$G:$G,D2164),
IF(AND(A2164="Colorectal Cancer Screening", E2164="Cost per service ($USD)"),
SUMIFS(COL!$E:$E,COL!$A:$A,C2164,COL!$G:$G,D2164),
IF(AND(A2164="Cervical Cancer Screening", E2164="Cost per service ($USD)"),
SUMIFS(CERV!$E:$E,CERV!$A:$A,C2164,CERV!$G:$G,D2164),
IF(AND(A2164="Cancer Screening for CKD patients", E2164="Cost per service ($USD)"),
SUMIFS(CANSCRN!$E:$E,CANSCRN!$A:$A,C2164,CANSCRN!$G:$G,D2164),
IF(AND(A2164="PSA Testing", E2164="Total Expenditure ($USD per 100,000 patients)"),
SUMIFS(PSA!$F:$F,PSA!$A:$A,C2164,PSA!$G:$G,D2164),
IF(AND(A2164="Colorectal Cancer Screening", E2164="Total Expenditure ($USD per 100,000 patients)"),
SUMIFS(COL!$F:$F,COL!$A:$A,C2164,COL!$G:$G,D2164),
IF(AND(A2164="Cervical Cancer Screening", E2164="Total Expenditure ($USD per 100,000 patients)"),
SUMIFS(CERV!$F:$F,CERV!$A:$A,C2164,CERV!$G:$G,D2164),
SUMIFS(CANSCRN!$F:$F,CANSCRN!$A:$A,C2164,CANSCRN!$G:$G,D2164))))))))))))</f>
        <v>34654.731457800517</v>
      </c>
    </row>
    <row r="2165" spans="1:6" x14ac:dyDescent="0.2">
      <c r="A2165" s="24" t="s">
        <v>107</v>
      </c>
      <c r="B2165" s="24" t="s">
        <v>101</v>
      </c>
      <c r="C2165" s="24" t="s">
        <v>74</v>
      </c>
      <c r="D2165" s="24">
        <v>2016</v>
      </c>
      <c r="E2165" s="24" t="s">
        <v>102</v>
      </c>
      <c r="F2165">
        <f>IF(AND(A2165="PSA Testing", E2165= "Utilization Rate (per 100,000 patients)"),
SUMIFS(PSA!$D:$D,PSA!$A:$A,C2165,PSA!$G:$G,D2165),
IF(AND(A2165="Colorectal Cancer Screening", E2165="Utilization Rate (per 100,000 patients)"),
SUMIFS(COL!$D:$D,COL!$A:$A,C2165,COL!$G:$G, D2165),
IF(AND(A2165="Cervical Cancer Screening", E2165="Utilization Rate (per 100,000 patients)"),
SUMIFS(CERV!$D:$D,CERV!$A:$A,C2165,CERV!$G:$G,D2165),
IF(AND(A2165="Cancer Screening for CKD patients", E2165="Utilization Rate (per 100,000 patients)"),
SUMIFS(CANSCRN!$D:$D,CANSCRN!$A:$A,C2165,CANSCRN!$G:$G,D2165),
IF(AND(A2165="PSA Testing", E2165="Cost per service ($USD)"),
SUMIFS(PSA!$E:$E,PSA!$A:$A,C2165,PSA!$G:$G,D2165),
IF(AND(A2165="Colorectal Cancer Screening", E2165="Cost per service ($USD)"),
SUMIFS(COL!$E:$E,COL!$A:$A,C2165,COL!$G:$G,D2165),
IF(AND(A2165="Cervical Cancer Screening", E2165="Cost per service ($USD)"),
SUMIFS(CERV!$E:$E,CERV!$A:$A,C2165,CERV!$G:$G,D2165),
IF(AND(A2165="Cancer Screening for CKD patients", E2165="Cost per service ($USD)"),
SUMIFS(CANSCRN!$E:$E,CANSCRN!$A:$A,C2165,CANSCRN!$G:$G,D2165),
IF(AND(A2165="PSA Testing", E2165="Total Expenditure ($USD per 100,000 patients)"),
SUMIFS(PSA!$F:$F,PSA!$A:$A,C2165,PSA!$G:$G,D2165),
IF(AND(A2165="Colorectal Cancer Screening", E2165="Total Expenditure ($USD per 100,000 patients)"),
SUMIFS(COL!$F:$F,COL!$A:$A,C2165,COL!$G:$G,D2165),
IF(AND(A2165="Cervical Cancer Screening", E2165="Total Expenditure ($USD per 100,000 patients)"),
SUMIFS(CERV!$F:$F,CERV!$A:$A,C2165,CERV!$G:$G,D2165),
SUMIFS(CANSCRN!$F:$F,CANSCRN!$A:$A,C2165,CANSCRN!$G:$G,D2165))))))))))))</f>
        <v>34377.710320901992</v>
      </c>
    </row>
    <row r="2166" spans="1:6" x14ac:dyDescent="0.2">
      <c r="A2166" s="24" t="s">
        <v>107</v>
      </c>
      <c r="B2166" s="24" t="s">
        <v>101</v>
      </c>
      <c r="C2166" s="24" t="s">
        <v>74</v>
      </c>
      <c r="D2166" s="24">
        <v>2017</v>
      </c>
      <c r="E2166" s="24" t="s">
        <v>102</v>
      </c>
      <c r="F2166">
        <f>IF(AND(A2166="PSA Testing", E2166= "Utilization Rate (per 100,000 patients)"),
SUMIFS(PSA!$D:$D,PSA!$A:$A,C2166,PSA!$G:$G,D2166),
IF(AND(A2166="Colorectal Cancer Screening", E2166="Utilization Rate (per 100,000 patients)"),
SUMIFS(COL!$D:$D,COL!$A:$A,C2166,COL!$G:$G, D2166),
IF(AND(A2166="Cervical Cancer Screening", E2166="Utilization Rate (per 100,000 patients)"),
SUMIFS(CERV!$D:$D,CERV!$A:$A,C2166,CERV!$G:$G,D2166),
IF(AND(A2166="Cancer Screening for CKD patients", E2166="Utilization Rate (per 100,000 patients)"),
SUMIFS(CANSCRN!$D:$D,CANSCRN!$A:$A,C2166,CANSCRN!$G:$G,D2166),
IF(AND(A2166="PSA Testing", E2166="Cost per service ($USD)"),
SUMIFS(PSA!$E:$E,PSA!$A:$A,C2166,PSA!$G:$G,D2166),
IF(AND(A2166="Colorectal Cancer Screening", E2166="Cost per service ($USD)"),
SUMIFS(COL!$E:$E,COL!$A:$A,C2166,COL!$G:$G,D2166),
IF(AND(A2166="Cervical Cancer Screening", E2166="Cost per service ($USD)"),
SUMIFS(CERV!$E:$E,CERV!$A:$A,C2166,CERV!$G:$G,D2166),
IF(AND(A2166="Cancer Screening for CKD patients", E2166="Cost per service ($USD)"),
SUMIFS(CANSCRN!$E:$E,CANSCRN!$A:$A,C2166,CANSCRN!$G:$G,D2166),
IF(AND(A2166="PSA Testing", E2166="Total Expenditure ($USD per 100,000 patients)"),
SUMIFS(PSA!$F:$F,PSA!$A:$A,C2166,PSA!$G:$G,D2166),
IF(AND(A2166="Colorectal Cancer Screening", E2166="Total Expenditure ($USD per 100,000 patients)"),
SUMIFS(COL!$F:$F,COL!$A:$A,C2166,COL!$G:$G,D2166),
IF(AND(A2166="Cervical Cancer Screening", E2166="Total Expenditure ($USD per 100,000 patients)"),
SUMIFS(CERV!$F:$F,CERV!$A:$A,C2166,CERV!$G:$G,D2166),
SUMIFS(CANSCRN!$F:$F,CANSCRN!$A:$A,C2166,CANSCRN!$G:$G,D2166))))))))))))</f>
        <v>32327.326032594639</v>
      </c>
    </row>
    <row r="2167" spans="1:6" x14ac:dyDescent="0.2">
      <c r="A2167" s="24" t="s">
        <v>107</v>
      </c>
      <c r="B2167" s="24" t="s">
        <v>101</v>
      </c>
      <c r="C2167" s="24" t="s">
        <v>74</v>
      </c>
      <c r="D2167" s="24">
        <v>2018</v>
      </c>
      <c r="E2167" s="24" t="s">
        <v>102</v>
      </c>
      <c r="F2167">
        <f>IF(AND(A2167="PSA Testing", E2167= "Utilization Rate (per 100,000 patients)"),
SUMIFS(PSA!$D:$D,PSA!$A:$A,C2167,PSA!$G:$G,D2167),
IF(AND(A2167="Colorectal Cancer Screening", E2167="Utilization Rate (per 100,000 patients)"),
SUMIFS(COL!$D:$D,COL!$A:$A,C2167,COL!$G:$G, D2167),
IF(AND(A2167="Cervical Cancer Screening", E2167="Utilization Rate (per 100,000 patients)"),
SUMIFS(CERV!$D:$D,CERV!$A:$A,C2167,CERV!$G:$G,D2167),
IF(AND(A2167="Cancer Screening for CKD patients", E2167="Utilization Rate (per 100,000 patients)"),
SUMIFS(CANSCRN!$D:$D,CANSCRN!$A:$A,C2167,CANSCRN!$G:$G,D2167),
IF(AND(A2167="PSA Testing", E2167="Cost per service ($USD)"),
SUMIFS(PSA!$E:$E,PSA!$A:$A,C2167,PSA!$G:$G,D2167),
IF(AND(A2167="Colorectal Cancer Screening", E2167="Cost per service ($USD)"),
SUMIFS(COL!$E:$E,COL!$A:$A,C2167,COL!$G:$G,D2167),
IF(AND(A2167="Cervical Cancer Screening", E2167="Cost per service ($USD)"),
SUMIFS(CERV!$E:$E,CERV!$A:$A,C2167,CERV!$G:$G,D2167),
IF(AND(A2167="Cancer Screening for CKD patients", E2167="Cost per service ($USD)"),
SUMIFS(CANSCRN!$E:$E,CANSCRN!$A:$A,C2167,CANSCRN!$G:$G,D2167),
IF(AND(A2167="PSA Testing", E2167="Total Expenditure ($USD per 100,000 patients)"),
SUMIFS(PSA!$F:$F,PSA!$A:$A,C2167,PSA!$G:$G,D2167),
IF(AND(A2167="Colorectal Cancer Screening", E2167="Total Expenditure ($USD per 100,000 patients)"),
SUMIFS(COL!$F:$F,COL!$A:$A,C2167,COL!$G:$G,D2167),
IF(AND(A2167="Cervical Cancer Screening", E2167="Total Expenditure ($USD per 100,000 patients)"),
SUMIFS(CERV!$F:$F,CERV!$A:$A,C2167,CERV!$G:$G,D2167),
SUMIFS(CANSCRN!$F:$F,CANSCRN!$A:$A,C2167,CANSCRN!$G:$G,D2167))))))))))))</f>
        <v>23372.306281522237</v>
      </c>
    </row>
    <row r="2168" spans="1:6" x14ac:dyDescent="0.2">
      <c r="A2168" s="24" t="s">
        <v>107</v>
      </c>
      <c r="B2168" s="24" t="s">
        <v>101</v>
      </c>
      <c r="C2168" s="24" t="s">
        <v>74</v>
      </c>
      <c r="D2168" s="24">
        <v>2019</v>
      </c>
      <c r="E2168" s="24" t="s">
        <v>102</v>
      </c>
      <c r="F2168">
        <f>IF(AND(A2168="PSA Testing", E2168= "Utilization Rate (per 100,000 patients)"),
SUMIFS(PSA!$D:$D,PSA!$A:$A,C2168,PSA!$G:$G,D2168),
IF(AND(A2168="Colorectal Cancer Screening", E2168="Utilization Rate (per 100,000 patients)"),
SUMIFS(COL!$D:$D,COL!$A:$A,C2168,COL!$G:$G, D2168),
IF(AND(A2168="Cervical Cancer Screening", E2168="Utilization Rate (per 100,000 patients)"),
SUMIFS(CERV!$D:$D,CERV!$A:$A,C2168,CERV!$G:$G,D2168),
IF(AND(A2168="Cancer Screening for CKD patients", E2168="Utilization Rate (per 100,000 patients)"),
SUMIFS(CANSCRN!$D:$D,CANSCRN!$A:$A,C2168,CANSCRN!$G:$G,D2168),
IF(AND(A2168="PSA Testing", E2168="Cost per service ($USD)"),
SUMIFS(PSA!$E:$E,PSA!$A:$A,C2168,PSA!$G:$G,D2168),
IF(AND(A2168="Colorectal Cancer Screening", E2168="Cost per service ($USD)"),
SUMIFS(COL!$E:$E,COL!$A:$A,C2168,COL!$G:$G,D2168),
IF(AND(A2168="Cervical Cancer Screening", E2168="Cost per service ($USD)"),
SUMIFS(CERV!$E:$E,CERV!$A:$A,C2168,CERV!$G:$G,D2168),
IF(AND(A2168="Cancer Screening for CKD patients", E2168="Cost per service ($USD)"),
SUMIFS(CANSCRN!$E:$E,CANSCRN!$A:$A,C2168,CANSCRN!$G:$G,D2168),
IF(AND(A2168="PSA Testing", E2168="Total Expenditure ($USD per 100,000 patients)"),
SUMIFS(PSA!$F:$F,PSA!$A:$A,C2168,PSA!$G:$G,D2168),
IF(AND(A2168="Colorectal Cancer Screening", E2168="Total Expenditure ($USD per 100,000 patients)"),
SUMIFS(COL!$F:$F,COL!$A:$A,C2168,COL!$G:$G,D2168),
IF(AND(A2168="Cervical Cancer Screening", E2168="Total Expenditure ($USD per 100,000 patients)"),
SUMIFS(CERV!$F:$F,CERV!$A:$A,C2168,CERV!$G:$G,D2168),
SUMIFS(CANSCRN!$F:$F,CANSCRN!$A:$A,C2168,CANSCRN!$G:$G,D2168))))))))))))</f>
        <v>22892.45721529685</v>
      </c>
    </row>
    <row r="2169" spans="1:6" x14ac:dyDescent="0.2">
      <c r="A2169" s="24" t="s">
        <v>107</v>
      </c>
      <c r="B2169" s="24" t="s">
        <v>101</v>
      </c>
      <c r="C2169" s="24" t="s">
        <v>75</v>
      </c>
      <c r="D2169" s="24">
        <v>2009</v>
      </c>
      <c r="E2169" s="24" t="s">
        <v>102</v>
      </c>
      <c r="F2169">
        <f>IF(AND(A2169="PSA Testing", E2169= "Utilization Rate (per 100,000 patients)"),
SUMIFS(PSA!$D:$D,PSA!$A:$A,C2169,PSA!$G:$G,D2169),
IF(AND(A2169="Colorectal Cancer Screening", E2169="Utilization Rate (per 100,000 patients)"),
SUMIFS(COL!$D:$D,COL!$A:$A,C2169,COL!$G:$G, D2169),
IF(AND(A2169="Cervical Cancer Screening", E2169="Utilization Rate (per 100,000 patients)"),
SUMIFS(CERV!$D:$D,CERV!$A:$A,C2169,CERV!$G:$G,D2169),
IF(AND(A2169="Cancer Screening for CKD patients", E2169="Utilization Rate (per 100,000 patients)"),
SUMIFS(CANSCRN!$D:$D,CANSCRN!$A:$A,C2169,CANSCRN!$G:$G,D2169),
IF(AND(A2169="PSA Testing", E2169="Cost per service ($USD)"),
SUMIFS(PSA!$E:$E,PSA!$A:$A,C2169,PSA!$G:$G,D2169),
IF(AND(A2169="Colorectal Cancer Screening", E2169="Cost per service ($USD)"),
SUMIFS(COL!$E:$E,COL!$A:$A,C2169,COL!$G:$G,D2169),
IF(AND(A2169="Cervical Cancer Screening", E2169="Cost per service ($USD)"),
SUMIFS(CERV!$E:$E,CERV!$A:$A,C2169,CERV!$G:$G,D2169),
IF(AND(A2169="Cancer Screening for CKD patients", E2169="Cost per service ($USD)"),
SUMIFS(CANSCRN!$E:$E,CANSCRN!$A:$A,C2169,CANSCRN!$G:$G,D2169),
IF(AND(A2169="PSA Testing", E2169="Total Expenditure ($USD per 100,000 patients)"),
SUMIFS(PSA!$F:$F,PSA!$A:$A,C2169,PSA!$G:$G,D2169),
IF(AND(A2169="Colorectal Cancer Screening", E2169="Total Expenditure ($USD per 100,000 patients)"),
SUMIFS(COL!$F:$F,COL!$A:$A,C2169,COL!$G:$G,D2169),
IF(AND(A2169="Cervical Cancer Screening", E2169="Total Expenditure ($USD per 100,000 patients)"),
SUMIFS(CERV!$F:$F,CERV!$A:$A,C2169,CERV!$G:$G,D2169),
SUMIFS(CANSCRN!$F:$F,CANSCRN!$A:$A,C2169,CANSCRN!$G:$G,D2169))))))))))))</f>
        <v>36486.486486486487</v>
      </c>
    </row>
    <row r="2170" spans="1:6" x14ac:dyDescent="0.2">
      <c r="A2170" s="24" t="s">
        <v>107</v>
      </c>
      <c r="B2170" s="24" t="s">
        <v>101</v>
      </c>
      <c r="C2170" s="24" t="s">
        <v>75</v>
      </c>
      <c r="D2170" s="24">
        <v>2010</v>
      </c>
      <c r="E2170" s="24" t="s">
        <v>102</v>
      </c>
      <c r="F2170">
        <f>IF(AND(A2170="PSA Testing", E2170= "Utilization Rate (per 100,000 patients)"),
SUMIFS(PSA!$D:$D,PSA!$A:$A,C2170,PSA!$G:$G,D2170),
IF(AND(A2170="Colorectal Cancer Screening", E2170="Utilization Rate (per 100,000 patients)"),
SUMIFS(COL!$D:$D,COL!$A:$A,C2170,COL!$G:$G, D2170),
IF(AND(A2170="Cervical Cancer Screening", E2170="Utilization Rate (per 100,000 patients)"),
SUMIFS(CERV!$D:$D,CERV!$A:$A,C2170,CERV!$G:$G,D2170),
IF(AND(A2170="Cancer Screening for CKD patients", E2170="Utilization Rate (per 100,000 patients)"),
SUMIFS(CANSCRN!$D:$D,CANSCRN!$A:$A,C2170,CANSCRN!$G:$G,D2170),
IF(AND(A2170="PSA Testing", E2170="Cost per service ($USD)"),
SUMIFS(PSA!$E:$E,PSA!$A:$A,C2170,PSA!$G:$G,D2170),
IF(AND(A2170="Colorectal Cancer Screening", E2170="Cost per service ($USD)"),
SUMIFS(COL!$E:$E,COL!$A:$A,C2170,COL!$G:$G,D2170),
IF(AND(A2170="Cervical Cancer Screening", E2170="Cost per service ($USD)"),
SUMIFS(CERV!$E:$E,CERV!$A:$A,C2170,CERV!$G:$G,D2170),
IF(AND(A2170="Cancer Screening for CKD patients", E2170="Cost per service ($USD)"),
SUMIFS(CANSCRN!$E:$E,CANSCRN!$A:$A,C2170,CANSCRN!$G:$G,D2170),
IF(AND(A2170="PSA Testing", E2170="Total Expenditure ($USD per 100,000 patients)"),
SUMIFS(PSA!$F:$F,PSA!$A:$A,C2170,PSA!$G:$G,D2170),
IF(AND(A2170="Colorectal Cancer Screening", E2170="Total Expenditure ($USD per 100,000 patients)"),
SUMIFS(COL!$F:$F,COL!$A:$A,C2170,COL!$G:$G,D2170),
IF(AND(A2170="Cervical Cancer Screening", E2170="Total Expenditure ($USD per 100,000 patients)"),
SUMIFS(CERV!$F:$F,CERV!$A:$A,C2170,CERV!$G:$G,D2170),
SUMIFS(CANSCRN!$F:$F,CANSCRN!$A:$A,C2170,CANSCRN!$G:$G,D2170))))))))))))</f>
        <v>31955.922865013774</v>
      </c>
    </row>
    <row r="2171" spans="1:6" x14ac:dyDescent="0.2">
      <c r="A2171" s="24" t="s">
        <v>107</v>
      </c>
      <c r="B2171" s="24" t="s">
        <v>101</v>
      </c>
      <c r="C2171" s="24" t="s">
        <v>75</v>
      </c>
      <c r="D2171" s="24">
        <v>2011</v>
      </c>
      <c r="E2171" s="24" t="s">
        <v>102</v>
      </c>
      <c r="F2171">
        <f>IF(AND(A2171="PSA Testing", E2171= "Utilization Rate (per 100,000 patients)"),
SUMIFS(PSA!$D:$D,PSA!$A:$A,C2171,PSA!$G:$G,D2171),
IF(AND(A2171="Colorectal Cancer Screening", E2171="Utilization Rate (per 100,000 patients)"),
SUMIFS(COL!$D:$D,COL!$A:$A,C2171,COL!$G:$G, D2171),
IF(AND(A2171="Cervical Cancer Screening", E2171="Utilization Rate (per 100,000 patients)"),
SUMIFS(CERV!$D:$D,CERV!$A:$A,C2171,CERV!$G:$G,D2171),
IF(AND(A2171="Cancer Screening for CKD patients", E2171="Utilization Rate (per 100,000 patients)"),
SUMIFS(CANSCRN!$D:$D,CANSCRN!$A:$A,C2171,CANSCRN!$G:$G,D2171),
IF(AND(A2171="PSA Testing", E2171="Cost per service ($USD)"),
SUMIFS(PSA!$E:$E,PSA!$A:$A,C2171,PSA!$G:$G,D2171),
IF(AND(A2171="Colorectal Cancer Screening", E2171="Cost per service ($USD)"),
SUMIFS(COL!$E:$E,COL!$A:$A,C2171,COL!$G:$G,D2171),
IF(AND(A2171="Cervical Cancer Screening", E2171="Cost per service ($USD)"),
SUMIFS(CERV!$E:$E,CERV!$A:$A,C2171,CERV!$G:$G,D2171),
IF(AND(A2171="Cancer Screening for CKD patients", E2171="Cost per service ($USD)"),
SUMIFS(CANSCRN!$E:$E,CANSCRN!$A:$A,C2171,CANSCRN!$G:$G,D2171),
IF(AND(A2171="PSA Testing", E2171="Total Expenditure ($USD per 100,000 patients)"),
SUMIFS(PSA!$F:$F,PSA!$A:$A,C2171,PSA!$G:$G,D2171),
IF(AND(A2171="Colorectal Cancer Screening", E2171="Total Expenditure ($USD per 100,000 patients)"),
SUMIFS(COL!$F:$F,COL!$A:$A,C2171,COL!$G:$G,D2171),
IF(AND(A2171="Cervical Cancer Screening", E2171="Total Expenditure ($USD per 100,000 patients)"),
SUMIFS(CERV!$F:$F,CERV!$A:$A,C2171,CERV!$G:$G,D2171),
SUMIFS(CANSCRN!$F:$F,CANSCRN!$A:$A,C2171,CANSCRN!$G:$G,D2171))))))))))))</f>
        <v>39622.641509433968</v>
      </c>
    </row>
    <row r="2172" spans="1:6" x14ac:dyDescent="0.2">
      <c r="A2172" s="24" t="s">
        <v>107</v>
      </c>
      <c r="B2172" s="24" t="s">
        <v>101</v>
      </c>
      <c r="C2172" s="24" t="s">
        <v>75</v>
      </c>
      <c r="D2172" s="24">
        <v>2012</v>
      </c>
      <c r="E2172" s="24" t="s">
        <v>102</v>
      </c>
      <c r="F2172">
        <f>IF(AND(A2172="PSA Testing", E2172= "Utilization Rate (per 100,000 patients)"),
SUMIFS(PSA!$D:$D,PSA!$A:$A,C2172,PSA!$G:$G,D2172),
IF(AND(A2172="Colorectal Cancer Screening", E2172="Utilization Rate (per 100,000 patients)"),
SUMIFS(COL!$D:$D,COL!$A:$A,C2172,COL!$G:$G, D2172),
IF(AND(A2172="Cervical Cancer Screening", E2172="Utilization Rate (per 100,000 patients)"),
SUMIFS(CERV!$D:$D,CERV!$A:$A,C2172,CERV!$G:$G,D2172),
IF(AND(A2172="Cancer Screening for CKD patients", E2172="Utilization Rate (per 100,000 patients)"),
SUMIFS(CANSCRN!$D:$D,CANSCRN!$A:$A,C2172,CANSCRN!$G:$G,D2172),
IF(AND(A2172="PSA Testing", E2172="Cost per service ($USD)"),
SUMIFS(PSA!$E:$E,PSA!$A:$A,C2172,PSA!$G:$G,D2172),
IF(AND(A2172="Colorectal Cancer Screening", E2172="Cost per service ($USD)"),
SUMIFS(COL!$E:$E,COL!$A:$A,C2172,COL!$G:$G,D2172),
IF(AND(A2172="Cervical Cancer Screening", E2172="Cost per service ($USD)"),
SUMIFS(CERV!$E:$E,CERV!$A:$A,C2172,CERV!$G:$G,D2172),
IF(AND(A2172="Cancer Screening for CKD patients", E2172="Cost per service ($USD)"),
SUMIFS(CANSCRN!$E:$E,CANSCRN!$A:$A,C2172,CANSCRN!$G:$G,D2172),
IF(AND(A2172="PSA Testing", E2172="Total Expenditure ($USD per 100,000 patients)"),
SUMIFS(PSA!$F:$F,PSA!$A:$A,C2172,PSA!$G:$G,D2172),
IF(AND(A2172="Colorectal Cancer Screening", E2172="Total Expenditure ($USD per 100,000 patients)"),
SUMIFS(COL!$F:$F,COL!$A:$A,C2172,COL!$G:$G,D2172),
IF(AND(A2172="Cervical Cancer Screening", E2172="Total Expenditure ($USD per 100,000 patients)"),
SUMIFS(CERV!$F:$F,CERV!$A:$A,C2172,CERV!$G:$G,D2172),
SUMIFS(CANSCRN!$F:$F,CANSCRN!$A:$A,C2172,CANSCRN!$G:$G,D2172))))))))))))</f>
        <v>35680.751173708915</v>
      </c>
    </row>
    <row r="2173" spans="1:6" x14ac:dyDescent="0.2">
      <c r="A2173" s="24" t="s">
        <v>107</v>
      </c>
      <c r="B2173" s="24" t="s">
        <v>101</v>
      </c>
      <c r="C2173" s="24" t="s">
        <v>75</v>
      </c>
      <c r="D2173" s="24">
        <v>2013</v>
      </c>
      <c r="E2173" s="24" t="s">
        <v>102</v>
      </c>
      <c r="F2173">
        <f>IF(AND(A2173="PSA Testing", E2173= "Utilization Rate (per 100,000 patients)"),
SUMIFS(PSA!$D:$D,PSA!$A:$A,C2173,PSA!$G:$G,D2173),
IF(AND(A2173="Colorectal Cancer Screening", E2173="Utilization Rate (per 100,000 patients)"),
SUMIFS(COL!$D:$D,COL!$A:$A,C2173,COL!$G:$G, D2173),
IF(AND(A2173="Cervical Cancer Screening", E2173="Utilization Rate (per 100,000 patients)"),
SUMIFS(CERV!$D:$D,CERV!$A:$A,C2173,CERV!$G:$G,D2173),
IF(AND(A2173="Cancer Screening for CKD patients", E2173="Utilization Rate (per 100,000 patients)"),
SUMIFS(CANSCRN!$D:$D,CANSCRN!$A:$A,C2173,CANSCRN!$G:$G,D2173),
IF(AND(A2173="PSA Testing", E2173="Cost per service ($USD)"),
SUMIFS(PSA!$E:$E,PSA!$A:$A,C2173,PSA!$G:$G,D2173),
IF(AND(A2173="Colorectal Cancer Screening", E2173="Cost per service ($USD)"),
SUMIFS(COL!$E:$E,COL!$A:$A,C2173,COL!$G:$G,D2173),
IF(AND(A2173="Cervical Cancer Screening", E2173="Cost per service ($USD)"),
SUMIFS(CERV!$E:$E,CERV!$A:$A,C2173,CERV!$G:$G,D2173),
IF(AND(A2173="Cancer Screening for CKD patients", E2173="Cost per service ($USD)"),
SUMIFS(CANSCRN!$E:$E,CANSCRN!$A:$A,C2173,CANSCRN!$G:$G,D2173),
IF(AND(A2173="PSA Testing", E2173="Total Expenditure ($USD per 100,000 patients)"),
SUMIFS(PSA!$F:$F,PSA!$A:$A,C2173,PSA!$G:$G,D2173),
IF(AND(A2173="Colorectal Cancer Screening", E2173="Total Expenditure ($USD per 100,000 patients)"),
SUMIFS(COL!$F:$F,COL!$A:$A,C2173,COL!$G:$G,D2173),
IF(AND(A2173="Cervical Cancer Screening", E2173="Total Expenditure ($USD per 100,000 patients)"),
SUMIFS(CERV!$F:$F,CERV!$A:$A,C2173,CERV!$G:$G,D2173),
SUMIFS(CANSCRN!$F:$F,CANSCRN!$A:$A,C2173,CANSCRN!$G:$G,D2173))))))))))))</f>
        <v>33980.582524271849</v>
      </c>
    </row>
    <row r="2174" spans="1:6" x14ac:dyDescent="0.2">
      <c r="A2174" s="24" t="s">
        <v>107</v>
      </c>
      <c r="B2174" s="24" t="s">
        <v>101</v>
      </c>
      <c r="C2174" s="24" t="s">
        <v>75</v>
      </c>
      <c r="D2174" s="24">
        <v>2014</v>
      </c>
      <c r="E2174" s="24" t="s">
        <v>102</v>
      </c>
      <c r="F2174">
        <f>IF(AND(A2174="PSA Testing", E2174= "Utilization Rate (per 100,000 patients)"),
SUMIFS(PSA!$D:$D,PSA!$A:$A,C2174,PSA!$G:$G,D2174),
IF(AND(A2174="Colorectal Cancer Screening", E2174="Utilization Rate (per 100,000 patients)"),
SUMIFS(COL!$D:$D,COL!$A:$A,C2174,COL!$G:$G, D2174),
IF(AND(A2174="Cervical Cancer Screening", E2174="Utilization Rate (per 100,000 patients)"),
SUMIFS(CERV!$D:$D,CERV!$A:$A,C2174,CERV!$G:$G,D2174),
IF(AND(A2174="Cancer Screening for CKD patients", E2174="Utilization Rate (per 100,000 patients)"),
SUMIFS(CANSCRN!$D:$D,CANSCRN!$A:$A,C2174,CANSCRN!$G:$G,D2174),
IF(AND(A2174="PSA Testing", E2174="Cost per service ($USD)"),
SUMIFS(PSA!$E:$E,PSA!$A:$A,C2174,PSA!$G:$G,D2174),
IF(AND(A2174="Colorectal Cancer Screening", E2174="Cost per service ($USD)"),
SUMIFS(COL!$E:$E,COL!$A:$A,C2174,COL!$G:$G,D2174),
IF(AND(A2174="Cervical Cancer Screening", E2174="Cost per service ($USD)"),
SUMIFS(CERV!$E:$E,CERV!$A:$A,C2174,CERV!$G:$G,D2174),
IF(AND(A2174="Cancer Screening for CKD patients", E2174="Cost per service ($USD)"),
SUMIFS(CANSCRN!$E:$E,CANSCRN!$A:$A,C2174,CANSCRN!$G:$G,D2174),
IF(AND(A2174="PSA Testing", E2174="Total Expenditure ($USD per 100,000 patients)"),
SUMIFS(PSA!$F:$F,PSA!$A:$A,C2174,PSA!$G:$G,D2174),
IF(AND(A2174="Colorectal Cancer Screening", E2174="Total Expenditure ($USD per 100,000 patients)"),
SUMIFS(COL!$F:$F,COL!$A:$A,C2174,COL!$G:$G,D2174),
IF(AND(A2174="Cervical Cancer Screening", E2174="Total Expenditure ($USD per 100,000 patients)"),
SUMIFS(CERV!$F:$F,CERV!$A:$A,C2174,CERV!$G:$G,D2174),
SUMIFS(CANSCRN!$F:$F,CANSCRN!$A:$A,C2174,CANSCRN!$G:$G,D2174))))))))))))</f>
        <v>38281.25</v>
      </c>
    </row>
    <row r="2175" spans="1:6" x14ac:dyDescent="0.2">
      <c r="A2175" s="24" t="s">
        <v>107</v>
      </c>
      <c r="B2175" s="24" t="s">
        <v>101</v>
      </c>
      <c r="C2175" s="24" t="s">
        <v>75</v>
      </c>
      <c r="D2175" s="24">
        <v>2015</v>
      </c>
      <c r="E2175" s="24" t="s">
        <v>102</v>
      </c>
      <c r="F2175">
        <f>IF(AND(A2175="PSA Testing", E2175= "Utilization Rate (per 100,000 patients)"),
SUMIFS(PSA!$D:$D,PSA!$A:$A,C2175,PSA!$G:$G,D2175),
IF(AND(A2175="Colorectal Cancer Screening", E2175="Utilization Rate (per 100,000 patients)"),
SUMIFS(COL!$D:$D,COL!$A:$A,C2175,COL!$G:$G, D2175),
IF(AND(A2175="Cervical Cancer Screening", E2175="Utilization Rate (per 100,000 patients)"),
SUMIFS(CERV!$D:$D,CERV!$A:$A,C2175,CERV!$G:$G,D2175),
IF(AND(A2175="Cancer Screening for CKD patients", E2175="Utilization Rate (per 100,000 patients)"),
SUMIFS(CANSCRN!$D:$D,CANSCRN!$A:$A,C2175,CANSCRN!$G:$G,D2175),
IF(AND(A2175="PSA Testing", E2175="Cost per service ($USD)"),
SUMIFS(PSA!$E:$E,PSA!$A:$A,C2175,PSA!$G:$G,D2175),
IF(AND(A2175="Colorectal Cancer Screening", E2175="Cost per service ($USD)"),
SUMIFS(COL!$E:$E,COL!$A:$A,C2175,COL!$G:$G,D2175),
IF(AND(A2175="Cervical Cancer Screening", E2175="Cost per service ($USD)"),
SUMIFS(CERV!$E:$E,CERV!$A:$A,C2175,CERV!$G:$G,D2175),
IF(AND(A2175="Cancer Screening for CKD patients", E2175="Cost per service ($USD)"),
SUMIFS(CANSCRN!$E:$E,CANSCRN!$A:$A,C2175,CANSCRN!$G:$G,D2175),
IF(AND(A2175="PSA Testing", E2175="Total Expenditure ($USD per 100,000 patients)"),
SUMIFS(PSA!$F:$F,PSA!$A:$A,C2175,PSA!$G:$G,D2175),
IF(AND(A2175="Colorectal Cancer Screening", E2175="Total Expenditure ($USD per 100,000 patients)"),
SUMIFS(COL!$F:$F,COL!$A:$A,C2175,COL!$G:$G,D2175),
IF(AND(A2175="Cervical Cancer Screening", E2175="Total Expenditure ($USD per 100,000 patients)"),
SUMIFS(CERV!$F:$F,CERV!$A:$A,C2175,CERV!$G:$G,D2175),
SUMIFS(CANSCRN!$F:$F,CANSCRN!$A:$A,C2175,CANSCRN!$G:$G,D2175))))))))))))</f>
        <v>32996.632996632994</v>
      </c>
    </row>
    <row r="2176" spans="1:6" x14ac:dyDescent="0.2">
      <c r="A2176" s="24" t="s">
        <v>107</v>
      </c>
      <c r="B2176" s="24" t="s">
        <v>101</v>
      </c>
      <c r="C2176" s="24" t="s">
        <v>75</v>
      </c>
      <c r="D2176" s="24">
        <v>2016</v>
      </c>
      <c r="E2176" s="24" t="s">
        <v>102</v>
      </c>
      <c r="F2176">
        <f>IF(AND(A2176="PSA Testing", E2176= "Utilization Rate (per 100,000 patients)"),
SUMIFS(PSA!$D:$D,PSA!$A:$A,C2176,PSA!$G:$G,D2176),
IF(AND(A2176="Colorectal Cancer Screening", E2176="Utilization Rate (per 100,000 patients)"),
SUMIFS(COL!$D:$D,COL!$A:$A,C2176,COL!$G:$G, D2176),
IF(AND(A2176="Cervical Cancer Screening", E2176="Utilization Rate (per 100,000 patients)"),
SUMIFS(CERV!$D:$D,CERV!$A:$A,C2176,CERV!$G:$G,D2176),
IF(AND(A2176="Cancer Screening for CKD patients", E2176="Utilization Rate (per 100,000 patients)"),
SUMIFS(CANSCRN!$D:$D,CANSCRN!$A:$A,C2176,CANSCRN!$G:$G,D2176),
IF(AND(A2176="PSA Testing", E2176="Cost per service ($USD)"),
SUMIFS(PSA!$E:$E,PSA!$A:$A,C2176,PSA!$G:$G,D2176),
IF(AND(A2176="Colorectal Cancer Screening", E2176="Cost per service ($USD)"),
SUMIFS(COL!$E:$E,COL!$A:$A,C2176,COL!$G:$G,D2176),
IF(AND(A2176="Cervical Cancer Screening", E2176="Cost per service ($USD)"),
SUMIFS(CERV!$E:$E,CERV!$A:$A,C2176,CERV!$G:$G,D2176),
IF(AND(A2176="Cancer Screening for CKD patients", E2176="Cost per service ($USD)"),
SUMIFS(CANSCRN!$E:$E,CANSCRN!$A:$A,C2176,CANSCRN!$G:$G,D2176),
IF(AND(A2176="PSA Testing", E2176="Total Expenditure ($USD per 100,000 patients)"),
SUMIFS(PSA!$F:$F,PSA!$A:$A,C2176,PSA!$G:$G,D2176),
IF(AND(A2176="Colorectal Cancer Screening", E2176="Total Expenditure ($USD per 100,000 patients)"),
SUMIFS(COL!$F:$F,COL!$A:$A,C2176,COL!$G:$G,D2176),
IF(AND(A2176="Cervical Cancer Screening", E2176="Total Expenditure ($USD per 100,000 patients)"),
SUMIFS(CERV!$F:$F,CERV!$A:$A,C2176,CERV!$G:$G,D2176),
SUMIFS(CANSCRN!$F:$F,CANSCRN!$A:$A,C2176,CANSCRN!$G:$G,D2176))))))))))))</f>
        <v>25266.903914590748</v>
      </c>
    </row>
    <row r="2177" spans="1:6" x14ac:dyDescent="0.2">
      <c r="A2177" s="24" t="s">
        <v>107</v>
      </c>
      <c r="B2177" s="24" t="s">
        <v>101</v>
      </c>
      <c r="C2177" s="24" t="s">
        <v>75</v>
      </c>
      <c r="D2177" s="24">
        <v>2017</v>
      </c>
      <c r="E2177" s="24" t="s">
        <v>102</v>
      </c>
      <c r="F2177">
        <f>IF(AND(A2177="PSA Testing", E2177= "Utilization Rate (per 100,000 patients)"),
SUMIFS(PSA!$D:$D,PSA!$A:$A,C2177,PSA!$G:$G,D2177),
IF(AND(A2177="Colorectal Cancer Screening", E2177="Utilization Rate (per 100,000 patients)"),
SUMIFS(COL!$D:$D,COL!$A:$A,C2177,COL!$G:$G, D2177),
IF(AND(A2177="Cervical Cancer Screening", E2177="Utilization Rate (per 100,000 patients)"),
SUMIFS(CERV!$D:$D,CERV!$A:$A,C2177,CERV!$G:$G,D2177),
IF(AND(A2177="Cancer Screening for CKD patients", E2177="Utilization Rate (per 100,000 patients)"),
SUMIFS(CANSCRN!$D:$D,CANSCRN!$A:$A,C2177,CANSCRN!$G:$G,D2177),
IF(AND(A2177="PSA Testing", E2177="Cost per service ($USD)"),
SUMIFS(PSA!$E:$E,PSA!$A:$A,C2177,PSA!$G:$G,D2177),
IF(AND(A2177="Colorectal Cancer Screening", E2177="Cost per service ($USD)"),
SUMIFS(COL!$E:$E,COL!$A:$A,C2177,COL!$G:$G,D2177),
IF(AND(A2177="Cervical Cancer Screening", E2177="Cost per service ($USD)"),
SUMIFS(CERV!$E:$E,CERV!$A:$A,C2177,CERV!$G:$G,D2177),
IF(AND(A2177="Cancer Screening for CKD patients", E2177="Cost per service ($USD)"),
SUMIFS(CANSCRN!$E:$E,CANSCRN!$A:$A,C2177,CANSCRN!$G:$G,D2177),
IF(AND(A2177="PSA Testing", E2177="Total Expenditure ($USD per 100,000 patients)"),
SUMIFS(PSA!$F:$F,PSA!$A:$A,C2177,PSA!$G:$G,D2177),
IF(AND(A2177="Colorectal Cancer Screening", E2177="Total Expenditure ($USD per 100,000 patients)"),
SUMIFS(COL!$F:$F,COL!$A:$A,C2177,COL!$G:$G,D2177),
IF(AND(A2177="Cervical Cancer Screening", E2177="Total Expenditure ($USD per 100,000 patients)"),
SUMIFS(CERV!$F:$F,CERV!$A:$A,C2177,CERV!$G:$G,D2177),
SUMIFS(CANSCRN!$F:$F,CANSCRN!$A:$A,C2177,CANSCRN!$G:$G,D2177))))))))))))</f>
        <v>25177.304964539006</v>
      </c>
    </row>
    <row r="2178" spans="1:6" x14ac:dyDescent="0.2">
      <c r="A2178" s="24" t="s">
        <v>107</v>
      </c>
      <c r="B2178" s="24" t="s">
        <v>101</v>
      </c>
      <c r="C2178" s="24" t="s">
        <v>75</v>
      </c>
      <c r="D2178" s="24">
        <v>2018</v>
      </c>
      <c r="E2178" s="24" t="s">
        <v>102</v>
      </c>
      <c r="F2178">
        <f>IF(AND(A2178="PSA Testing", E2178= "Utilization Rate (per 100,000 patients)"),
SUMIFS(PSA!$D:$D,PSA!$A:$A,C2178,PSA!$G:$G,D2178),
IF(AND(A2178="Colorectal Cancer Screening", E2178="Utilization Rate (per 100,000 patients)"),
SUMIFS(COL!$D:$D,COL!$A:$A,C2178,COL!$G:$G, D2178),
IF(AND(A2178="Cervical Cancer Screening", E2178="Utilization Rate (per 100,000 patients)"),
SUMIFS(CERV!$D:$D,CERV!$A:$A,C2178,CERV!$G:$G,D2178),
IF(AND(A2178="Cancer Screening for CKD patients", E2178="Utilization Rate (per 100,000 patients)"),
SUMIFS(CANSCRN!$D:$D,CANSCRN!$A:$A,C2178,CANSCRN!$G:$G,D2178),
IF(AND(A2178="PSA Testing", E2178="Cost per service ($USD)"),
SUMIFS(PSA!$E:$E,PSA!$A:$A,C2178,PSA!$G:$G,D2178),
IF(AND(A2178="Colorectal Cancer Screening", E2178="Cost per service ($USD)"),
SUMIFS(COL!$E:$E,COL!$A:$A,C2178,COL!$G:$G,D2178),
IF(AND(A2178="Cervical Cancer Screening", E2178="Cost per service ($USD)"),
SUMIFS(CERV!$E:$E,CERV!$A:$A,C2178,CERV!$G:$G,D2178),
IF(AND(A2178="Cancer Screening for CKD patients", E2178="Cost per service ($USD)"),
SUMIFS(CANSCRN!$E:$E,CANSCRN!$A:$A,C2178,CANSCRN!$G:$G,D2178),
IF(AND(A2178="PSA Testing", E2178="Total Expenditure ($USD per 100,000 patients)"),
SUMIFS(PSA!$F:$F,PSA!$A:$A,C2178,PSA!$G:$G,D2178),
IF(AND(A2178="Colorectal Cancer Screening", E2178="Total Expenditure ($USD per 100,000 patients)"),
SUMIFS(COL!$F:$F,COL!$A:$A,C2178,COL!$G:$G,D2178),
IF(AND(A2178="Cervical Cancer Screening", E2178="Total Expenditure ($USD per 100,000 patients)"),
SUMIFS(CERV!$F:$F,CERV!$A:$A,C2178,CERV!$G:$G,D2178),
SUMIFS(CANSCRN!$F:$F,CANSCRN!$A:$A,C2178,CANSCRN!$G:$G,D2178))))))))))))</f>
        <v>15540.54054054054</v>
      </c>
    </row>
    <row r="2179" spans="1:6" x14ac:dyDescent="0.2">
      <c r="A2179" s="24" t="s">
        <v>107</v>
      </c>
      <c r="B2179" s="24" t="s">
        <v>101</v>
      </c>
      <c r="C2179" s="24" t="s">
        <v>75</v>
      </c>
      <c r="D2179" s="24">
        <v>2019</v>
      </c>
      <c r="E2179" s="24" t="s">
        <v>102</v>
      </c>
      <c r="F2179">
        <f>IF(AND(A2179="PSA Testing", E2179= "Utilization Rate (per 100,000 patients)"),
SUMIFS(PSA!$D:$D,PSA!$A:$A,C2179,PSA!$G:$G,D2179),
IF(AND(A2179="Colorectal Cancer Screening", E2179="Utilization Rate (per 100,000 patients)"),
SUMIFS(COL!$D:$D,COL!$A:$A,C2179,COL!$G:$G, D2179),
IF(AND(A2179="Cervical Cancer Screening", E2179="Utilization Rate (per 100,000 patients)"),
SUMIFS(CERV!$D:$D,CERV!$A:$A,C2179,CERV!$G:$G,D2179),
IF(AND(A2179="Cancer Screening for CKD patients", E2179="Utilization Rate (per 100,000 patients)"),
SUMIFS(CANSCRN!$D:$D,CANSCRN!$A:$A,C2179,CANSCRN!$G:$G,D2179),
IF(AND(A2179="PSA Testing", E2179="Cost per service ($USD)"),
SUMIFS(PSA!$E:$E,PSA!$A:$A,C2179,PSA!$G:$G,D2179),
IF(AND(A2179="Colorectal Cancer Screening", E2179="Cost per service ($USD)"),
SUMIFS(COL!$E:$E,COL!$A:$A,C2179,COL!$G:$G,D2179),
IF(AND(A2179="Cervical Cancer Screening", E2179="Cost per service ($USD)"),
SUMIFS(CERV!$E:$E,CERV!$A:$A,C2179,CERV!$G:$G,D2179),
IF(AND(A2179="Cancer Screening for CKD patients", E2179="Cost per service ($USD)"),
SUMIFS(CANSCRN!$E:$E,CANSCRN!$A:$A,C2179,CANSCRN!$G:$G,D2179),
IF(AND(A2179="PSA Testing", E2179="Total Expenditure ($USD per 100,000 patients)"),
SUMIFS(PSA!$F:$F,PSA!$A:$A,C2179,PSA!$G:$G,D2179),
IF(AND(A2179="Colorectal Cancer Screening", E2179="Total Expenditure ($USD per 100,000 patients)"),
SUMIFS(COL!$F:$F,COL!$A:$A,C2179,COL!$G:$G,D2179),
IF(AND(A2179="Cervical Cancer Screening", E2179="Total Expenditure ($USD per 100,000 patients)"),
SUMIFS(CERV!$F:$F,CERV!$A:$A,C2179,CERV!$G:$G,D2179),
SUMIFS(CANSCRN!$F:$F,CANSCRN!$A:$A,C2179,CANSCRN!$G:$G,D2179))))))))))))</f>
        <v>20679.886685552407</v>
      </c>
    </row>
    <row r="2180" spans="1:6" x14ac:dyDescent="0.2">
      <c r="A2180" s="24" t="s">
        <v>107</v>
      </c>
      <c r="B2180" s="24" t="s">
        <v>101</v>
      </c>
      <c r="C2180" s="24" t="s">
        <v>76</v>
      </c>
      <c r="D2180" s="24">
        <v>2009</v>
      </c>
      <c r="E2180" s="24" t="s">
        <v>102</v>
      </c>
      <c r="F2180">
        <f>IF(AND(A2180="PSA Testing", E2180= "Utilization Rate (per 100,000 patients)"),
SUMIFS(PSA!$D:$D,PSA!$A:$A,C2180,PSA!$G:$G,D2180),
IF(AND(A2180="Colorectal Cancer Screening", E2180="Utilization Rate (per 100,000 patients)"),
SUMIFS(COL!$D:$D,COL!$A:$A,C2180,COL!$G:$G, D2180),
IF(AND(A2180="Cervical Cancer Screening", E2180="Utilization Rate (per 100,000 patients)"),
SUMIFS(CERV!$D:$D,CERV!$A:$A,C2180,CERV!$G:$G,D2180),
IF(AND(A2180="Cancer Screening for CKD patients", E2180="Utilization Rate (per 100,000 patients)"),
SUMIFS(CANSCRN!$D:$D,CANSCRN!$A:$A,C2180,CANSCRN!$G:$G,D2180),
IF(AND(A2180="PSA Testing", E2180="Cost per service ($USD)"),
SUMIFS(PSA!$E:$E,PSA!$A:$A,C2180,PSA!$G:$G,D2180),
IF(AND(A2180="Colorectal Cancer Screening", E2180="Cost per service ($USD)"),
SUMIFS(COL!$E:$E,COL!$A:$A,C2180,COL!$G:$G,D2180),
IF(AND(A2180="Cervical Cancer Screening", E2180="Cost per service ($USD)"),
SUMIFS(CERV!$E:$E,CERV!$A:$A,C2180,CERV!$G:$G,D2180),
IF(AND(A2180="Cancer Screening for CKD patients", E2180="Cost per service ($USD)"),
SUMIFS(CANSCRN!$E:$E,CANSCRN!$A:$A,C2180,CANSCRN!$G:$G,D2180),
IF(AND(A2180="PSA Testing", E2180="Total Expenditure ($USD per 100,000 patients)"),
SUMIFS(PSA!$F:$F,PSA!$A:$A,C2180,PSA!$G:$G,D2180),
IF(AND(A2180="Colorectal Cancer Screening", E2180="Total Expenditure ($USD per 100,000 patients)"),
SUMIFS(COL!$F:$F,COL!$A:$A,C2180,COL!$G:$G,D2180),
IF(AND(A2180="Cervical Cancer Screening", E2180="Total Expenditure ($USD per 100,000 patients)"),
SUMIFS(CERV!$F:$F,CERV!$A:$A,C2180,CERV!$G:$G,D2180),
SUMIFS(CANSCRN!$F:$F,CANSCRN!$A:$A,C2180,CANSCRN!$G:$G,D2180))))))))))))</f>
        <v>32885.906040268455</v>
      </c>
    </row>
    <row r="2181" spans="1:6" x14ac:dyDescent="0.2">
      <c r="A2181" s="24" t="s">
        <v>107</v>
      </c>
      <c r="B2181" s="24" t="s">
        <v>101</v>
      </c>
      <c r="C2181" s="24" t="s">
        <v>76</v>
      </c>
      <c r="D2181" s="24">
        <v>2010</v>
      </c>
      <c r="E2181" s="24" t="s">
        <v>102</v>
      </c>
      <c r="F2181">
        <f>IF(AND(A2181="PSA Testing", E2181= "Utilization Rate (per 100,000 patients)"),
SUMIFS(PSA!$D:$D,PSA!$A:$A,C2181,PSA!$G:$G,D2181),
IF(AND(A2181="Colorectal Cancer Screening", E2181="Utilization Rate (per 100,000 patients)"),
SUMIFS(COL!$D:$D,COL!$A:$A,C2181,COL!$G:$G, D2181),
IF(AND(A2181="Cervical Cancer Screening", E2181="Utilization Rate (per 100,000 patients)"),
SUMIFS(CERV!$D:$D,CERV!$A:$A,C2181,CERV!$G:$G,D2181),
IF(AND(A2181="Cancer Screening for CKD patients", E2181="Utilization Rate (per 100,000 patients)"),
SUMIFS(CANSCRN!$D:$D,CANSCRN!$A:$A,C2181,CANSCRN!$G:$G,D2181),
IF(AND(A2181="PSA Testing", E2181="Cost per service ($USD)"),
SUMIFS(PSA!$E:$E,PSA!$A:$A,C2181,PSA!$G:$G,D2181),
IF(AND(A2181="Colorectal Cancer Screening", E2181="Cost per service ($USD)"),
SUMIFS(COL!$E:$E,COL!$A:$A,C2181,COL!$G:$G,D2181),
IF(AND(A2181="Cervical Cancer Screening", E2181="Cost per service ($USD)"),
SUMIFS(CERV!$E:$E,CERV!$A:$A,C2181,CERV!$G:$G,D2181),
IF(AND(A2181="Cancer Screening for CKD patients", E2181="Cost per service ($USD)"),
SUMIFS(CANSCRN!$E:$E,CANSCRN!$A:$A,C2181,CANSCRN!$G:$G,D2181),
IF(AND(A2181="PSA Testing", E2181="Total Expenditure ($USD per 100,000 patients)"),
SUMIFS(PSA!$F:$F,PSA!$A:$A,C2181,PSA!$G:$G,D2181),
IF(AND(A2181="Colorectal Cancer Screening", E2181="Total Expenditure ($USD per 100,000 patients)"),
SUMIFS(COL!$F:$F,COL!$A:$A,C2181,COL!$G:$G,D2181),
IF(AND(A2181="Cervical Cancer Screening", E2181="Total Expenditure ($USD per 100,000 patients)"),
SUMIFS(CERV!$F:$F,CERV!$A:$A,C2181,CERV!$G:$G,D2181),
SUMIFS(CANSCRN!$F:$F,CANSCRN!$A:$A,C2181,CANSCRN!$G:$G,D2181))))))))))))</f>
        <v>35071.090047393365</v>
      </c>
    </row>
    <row r="2182" spans="1:6" x14ac:dyDescent="0.2">
      <c r="A2182" s="24" t="s">
        <v>107</v>
      </c>
      <c r="B2182" s="24" t="s">
        <v>101</v>
      </c>
      <c r="C2182" s="24" t="s">
        <v>76</v>
      </c>
      <c r="D2182" s="24">
        <v>2011</v>
      </c>
      <c r="E2182" s="24" t="s">
        <v>102</v>
      </c>
      <c r="F2182">
        <f>IF(AND(A2182="PSA Testing", E2182= "Utilization Rate (per 100,000 patients)"),
SUMIFS(PSA!$D:$D,PSA!$A:$A,C2182,PSA!$G:$G,D2182),
IF(AND(A2182="Colorectal Cancer Screening", E2182="Utilization Rate (per 100,000 patients)"),
SUMIFS(COL!$D:$D,COL!$A:$A,C2182,COL!$G:$G, D2182),
IF(AND(A2182="Cervical Cancer Screening", E2182="Utilization Rate (per 100,000 patients)"),
SUMIFS(CERV!$D:$D,CERV!$A:$A,C2182,CERV!$G:$G,D2182),
IF(AND(A2182="Cancer Screening for CKD patients", E2182="Utilization Rate (per 100,000 patients)"),
SUMIFS(CANSCRN!$D:$D,CANSCRN!$A:$A,C2182,CANSCRN!$G:$G,D2182),
IF(AND(A2182="PSA Testing", E2182="Cost per service ($USD)"),
SUMIFS(PSA!$E:$E,PSA!$A:$A,C2182,PSA!$G:$G,D2182),
IF(AND(A2182="Colorectal Cancer Screening", E2182="Cost per service ($USD)"),
SUMIFS(COL!$E:$E,COL!$A:$A,C2182,COL!$G:$G,D2182),
IF(AND(A2182="Cervical Cancer Screening", E2182="Cost per service ($USD)"),
SUMIFS(CERV!$E:$E,CERV!$A:$A,C2182,CERV!$G:$G,D2182),
IF(AND(A2182="Cancer Screening for CKD patients", E2182="Cost per service ($USD)"),
SUMIFS(CANSCRN!$E:$E,CANSCRN!$A:$A,C2182,CANSCRN!$G:$G,D2182),
IF(AND(A2182="PSA Testing", E2182="Total Expenditure ($USD per 100,000 patients)"),
SUMIFS(PSA!$F:$F,PSA!$A:$A,C2182,PSA!$G:$G,D2182),
IF(AND(A2182="Colorectal Cancer Screening", E2182="Total Expenditure ($USD per 100,000 patients)"),
SUMIFS(COL!$F:$F,COL!$A:$A,C2182,COL!$G:$G,D2182),
IF(AND(A2182="Cervical Cancer Screening", E2182="Total Expenditure ($USD per 100,000 patients)"),
SUMIFS(CERV!$F:$F,CERV!$A:$A,C2182,CERV!$G:$G,D2182),
SUMIFS(CANSCRN!$F:$F,CANSCRN!$A:$A,C2182,CANSCRN!$G:$G,D2182))))))))))))</f>
        <v>30368.76355748373</v>
      </c>
    </row>
    <row r="2183" spans="1:6" x14ac:dyDescent="0.2">
      <c r="A2183" s="24" t="s">
        <v>107</v>
      </c>
      <c r="B2183" s="24" t="s">
        <v>101</v>
      </c>
      <c r="C2183" s="24" t="s">
        <v>76</v>
      </c>
      <c r="D2183" s="24">
        <v>2012</v>
      </c>
      <c r="E2183" s="24" t="s">
        <v>102</v>
      </c>
      <c r="F2183">
        <f>IF(AND(A2183="PSA Testing", E2183= "Utilization Rate (per 100,000 patients)"),
SUMIFS(PSA!$D:$D,PSA!$A:$A,C2183,PSA!$G:$G,D2183),
IF(AND(A2183="Colorectal Cancer Screening", E2183="Utilization Rate (per 100,000 patients)"),
SUMIFS(COL!$D:$D,COL!$A:$A,C2183,COL!$G:$G, D2183),
IF(AND(A2183="Cervical Cancer Screening", E2183="Utilization Rate (per 100,000 patients)"),
SUMIFS(CERV!$D:$D,CERV!$A:$A,C2183,CERV!$G:$G,D2183),
IF(AND(A2183="Cancer Screening for CKD patients", E2183="Utilization Rate (per 100,000 patients)"),
SUMIFS(CANSCRN!$D:$D,CANSCRN!$A:$A,C2183,CANSCRN!$G:$G,D2183),
IF(AND(A2183="PSA Testing", E2183="Cost per service ($USD)"),
SUMIFS(PSA!$E:$E,PSA!$A:$A,C2183,PSA!$G:$G,D2183),
IF(AND(A2183="Colorectal Cancer Screening", E2183="Cost per service ($USD)"),
SUMIFS(COL!$E:$E,COL!$A:$A,C2183,COL!$G:$G,D2183),
IF(AND(A2183="Cervical Cancer Screening", E2183="Cost per service ($USD)"),
SUMIFS(CERV!$E:$E,CERV!$A:$A,C2183,CERV!$G:$G,D2183),
IF(AND(A2183="Cancer Screening for CKD patients", E2183="Cost per service ($USD)"),
SUMIFS(CANSCRN!$E:$E,CANSCRN!$A:$A,C2183,CANSCRN!$G:$G,D2183),
IF(AND(A2183="PSA Testing", E2183="Total Expenditure ($USD per 100,000 patients)"),
SUMIFS(PSA!$F:$F,PSA!$A:$A,C2183,PSA!$G:$G,D2183),
IF(AND(A2183="Colorectal Cancer Screening", E2183="Total Expenditure ($USD per 100,000 patients)"),
SUMIFS(COL!$F:$F,COL!$A:$A,C2183,COL!$G:$G,D2183),
IF(AND(A2183="Cervical Cancer Screening", E2183="Total Expenditure ($USD per 100,000 patients)"),
SUMIFS(CERV!$F:$F,CERV!$A:$A,C2183,CERV!$G:$G,D2183),
SUMIFS(CANSCRN!$F:$F,CANSCRN!$A:$A,C2183,CANSCRN!$G:$G,D2183))))))))))))</f>
        <v>33611.691022964507</v>
      </c>
    </row>
    <row r="2184" spans="1:6" x14ac:dyDescent="0.2">
      <c r="A2184" s="24" t="s">
        <v>107</v>
      </c>
      <c r="B2184" s="24" t="s">
        <v>101</v>
      </c>
      <c r="C2184" s="24" t="s">
        <v>76</v>
      </c>
      <c r="D2184" s="24">
        <v>2013</v>
      </c>
      <c r="E2184" s="24" t="s">
        <v>102</v>
      </c>
      <c r="F2184">
        <f>IF(AND(A2184="PSA Testing", E2184= "Utilization Rate (per 100,000 patients)"),
SUMIFS(PSA!$D:$D,PSA!$A:$A,C2184,PSA!$G:$G,D2184),
IF(AND(A2184="Colorectal Cancer Screening", E2184="Utilization Rate (per 100,000 patients)"),
SUMIFS(COL!$D:$D,COL!$A:$A,C2184,COL!$G:$G, D2184),
IF(AND(A2184="Cervical Cancer Screening", E2184="Utilization Rate (per 100,000 patients)"),
SUMIFS(CERV!$D:$D,CERV!$A:$A,C2184,CERV!$G:$G,D2184),
IF(AND(A2184="Cancer Screening for CKD patients", E2184="Utilization Rate (per 100,000 patients)"),
SUMIFS(CANSCRN!$D:$D,CANSCRN!$A:$A,C2184,CANSCRN!$G:$G,D2184),
IF(AND(A2184="PSA Testing", E2184="Cost per service ($USD)"),
SUMIFS(PSA!$E:$E,PSA!$A:$A,C2184,PSA!$G:$G,D2184),
IF(AND(A2184="Colorectal Cancer Screening", E2184="Cost per service ($USD)"),
SUMIFS(COL!$E:$E,COL!$A:$A,C2184,COL!$G:$G,D2184),
IF(AND(A2184="Cervical Cancer Screening", E2184="Cost per service ($USD)"),
SUMIFS(CERV!$E:$E,CERV!$A:$A,C2184,CERV!$G:$G,D2184),
IF(AND(A2184="Cancer Screening for CKD patients", E2184="Cost per service ($USD)"),
SUMIFS(CANSCRN!$E:$E,CANSCRN!$A:$A,C2184,CANSCRN!$G:$G,D2184),
IF(AND(A2184="PSA Testing", E2184="Total Expenditure ($USD per 100,000 patients)"),
SUMIFS(PSA!$F:$F,PSA!$A:$A,C2184,PSA!$G:$G,D2184),
IF(AND(A2184="Colorectal Cancer Screening", E2184="Total Expenditure ($USD per 100,000 patients)"),
SUMIFS(COL!$F:$F,COL!$A:$A,C2184,COL!$G:$G,D2184),
IF(AND(A2184="Cervical Cancer Screening", E2184="Total Expenditure ($USD per 100,000 patients)"),
SUMIFS(CERV!$F:$F,CERV!$A:$A,C2184,CERV!$G:$G,D2184),
SUMIFS(CANSCRN!$F:$F,CANSCRN!$A:$A,C2184,CANSCRN!$G:$G,D2184))))))))))))</f>
        <v>29469.548133595286</v>
      </c>
    </row>
    <row r="2185" spans="1:6" x14ac:dyDescent="0.2">
      <c r="A2185" s="24" t="s">
        <v>107</v>
      </c>
      <c r="B2185" s="24" t="s">
        <v>101</v>
      </c>
      <c r="C2185" s="24" t="s">
        <v>76</v>
      </c>
      <c r="D2185" s="24">
        <v>2014</v>
      </c>
      <c r="E2185" s="24" t="s">
        <v>102</v>
      </c>
      <c r="F2185">
        <f>IF(AND(A2185="PSA Testing", E2185= "Utilization Rate (per 100,000 patients)"),
SUMIFS(PSA!$D:$D,PSA!$A:$A,C2185,PSA!$G:$G,D2185),
IF(AND(A2185="Colorectal Cancer Screening", E2185="Utilization Rate (per 100,000 patients)"),
SUMIFS(COL!$D:$D,COL!$A:$A,C2185,COL!$G:$G, D2185),
IF(AND(A2185="Cervical Cancer Screening", E2185="Utilization Rate (per 100,000 patients)"),
SUMIFS(CERV!$D:$D,CERV!$A:$A,C2185,CERV!$G:$G,D2185),
IF(AND(A2185="Cancer Screening for CKD patients", E2185="Utilization Rate (per 100,000 patients)"),
SUMIFS(CANSCRN!$D:$D,CANSCRN!$A:$A,C2185,CANSCRN!$G:$G,D2185),
IF(AND(A2185="PSA Testing", E2185="Cost per service ($USD)"),
SUMIFS(PSA!$E:$E,PSA!$A:$A,C2185,PSA!$G:$G,D2185),
IF(AND(A2185="Colorectal Cancer Screening", E2185="Cost per service ($USD)"),
SUMIFS(COL!$E:$E,COL!$A:$A,C2185,COL!$G:$G,D2185),
IF(AND(A2185="Cervical Cancer Screening", E2185="Cost per service ($USD)"),
SUMIFS(CERV!$E:$E,CERV!$A:$A,C2185,CERV!$G:$G,D2185),
IF(AND(A2185="Cancer Screening for CKD patients", E2185="Cost per service ($USD)"),
SUMIFS(CANSCRN!$E:$E,CANSCRN!$A:$A,C2185,CANSCRN!$G:$G,D2185),
IF(AND(A2185="PSA Testing", E2185="Total Expenditure ($USD per 100,000 patients)"),
SUMIFS(PSA!$F:$F,PSA!$A:$A,C2185,PSA!$G:$G,D2185),
IF(AND(A2185="Colorectal Cancer Screening", E2185="Total Expenditure ($USD per 100,000 patients)"),
SUMIFS(COL!$F:$F,COL!$A:$A,C2185,COL!$G:$G,D2185),
IF(AND(A2185="Cervical Cancer Screening", E2185="Total Expenditure ($USD per 100,000 patients)"),
SUMIFS(CERV!$F:$F,CERV!$A:$A,C2185,CERV!$G:$G,D2185),
SUMIFS(CANSCRN!$F:$F,CANSCRN!$A:$A,C2185,CANSCRN!$G:$G,D2185))))))))))))</f>
        <v>32325.141776937617</v>
      </c>
    </row>
    <row r="2186" spans="1:6" x14ac:dyDescent="0.2">
      <c r="A2186" s="24" t="s">
        <v>107</v>
      </c>
      <c r="B2186" s="24" t="s">
        <v>101</v>
      </c>
      <c r="C2186" s="24" t="s">
        <v>76</v>
      </c>
      <c r="D2186" s="24">
        <v>2015</v>
      </c>
      <c r="E2186" s="24" t="s">
        <v>102</v>
      </c>
      <c r="F2186">
        <f>IF(AND(A2186="PSA Testing", E2186= "Utilization Rate (per 100,000 patients)"),
SUMIFS(PSA!$D:$D,PSA!$A:$A,C2186,PSA!$G:$G,D2186),
IF(AND(A2186="Colorectal Cancer Screening", E2186="Utilization Rate (per 100,000 patients)"),
SUMIFS(COL!$D:$D,COL!$A:$A,C2186,COL!$G:$G, D2186),
IF(AND(A2186="Cervical Cancer Screening", E2186="Utilization Rate (per 100,000 patients)"),
SUMIFS(CERV!$D:$D,CERV!$A:$A,C2186,CERV!$G:$G,D2186),
IF(AND(A2186="Cancer Screening for CKD patients", E2186="Utilization Rate (per 100,000 patients)"),
SUMIFS(CANSCRN!$D:$D,CANSCRN!$A:$A,C2186,CANSCRN!$G:$G,D2186),
IF(AND(A2186="PSA Testing", E2186="Cost per service ($USD)"),
SUMIFS(PSA!$E:$E,PSA!$A:$A,C2186,PSA!$G:$G,D2186),
IF(AND(A2186="Colorectal Cancer Screening", E2186="Cost per service ($USD)"),
SUMIFS(COL!$E:$E,COL!$A:$A,C2186,COL!$G:$G,D2186),
IF(AND(A2186="Cervical Cancer Screening", E2186="Cost per service ($USD)"),
SUMIFS(CERV!$E:$E,CERV!$A:$A,C2186,CERV!$G:$G,D2186),
IF(AND(A2186="Cancer Screening for CKD patients", E2186="Cost per service ($USD)"),
SUMIFS(CANSCRN!$E:$E,CANSCRN!$A:$A,C2186,CANSCRN!$G:$G,D2186),
IF(AND(A2186="PSA Testing", E2186="Total Expenditure ($USD per 100,000 patients)"),
SUMIFS(PSA!$F:$F,PSA!$A:$A,C2186,PSA!$G:$G,D2186),
IF(AND(A2186="Colorectal Cancer Screening", E2186="Total Expenditure ($USD per 100,000 patients)"),
SUMIFS(COL!$F:$F,COL!$A:$A,C2186,COL!$G:$G,D2186),
IF(AND(A2186="Cervical Cancer Screening", E2186="Total Expenditure ($USD per 100,000 patients)"),
SUMIFS(CERV!$F:$F,CERV!$A:$A,C2186,CERV!$G:$G,D2186),
SUMIFS(CANSCRN!$F:$F,CANSCRN!$A:$A,C2186,CANSCRN!$G:$G,D2186))))))))))))</f>
        <v>30145.530145530149</v>
      </c>
    </row>
    <row r="2187" spans="1:6" x14ac:dyDescent="0.2">
      <c r="A2187" s="24" t="s">
        <v>107</v>
      </c>
      <c r="B2187" s="24" t="s">
        <v>101</v>
      </c>
      <c r="C2187" s="24" t="s">
        <v>76</v>
      </c>
      <c r="D2187" s="24">
        <v>2016</v>
      </c>
      <c r="E2187" s="24" t="s">
        <v>102</v>
      </c>
      <c r="F2187">
        <f>IF(AND(A2187="PSA Testing", E2187= "Utilization Rate (per 100,000 patients)"),
SUMIFS(PSA!$D:$D,PSA!$A:$A,C2187,PSA!$G:$G,D2187),
IF(AND(A2187="Colorectal Cancer Screening", E2187="Utilization Rate (per 100,000 patients)"),
SUMIFS(COL!$D:$D,COL!$A:$A,C2187,COL!$G:$G, D2187),
IF(AND(A2187="Cervical Cancer Screening", E2187="Utilization Rate (per 100,000 patients)"),
SUMIFS(CERV!$D:$D,CERV!$A:$A,C2187,CERV!$G:$G,D2187),
IF(AND(A2187="Cancer Screening for CKD patients", E2187="Utilization Rate (per 100,000 patients)"),
SUMIFS(CANSCRN!$D:$D,CANSCRN!$A:$A,C2187,CANSCRN!$G:$G,D2187),
IF(AND(A2187="PSA Testing", E2187="Cost per service ($USD)"),
SUMIFS(PSA!$E:$E,PSA!$A:$A,C2187,PSA!$G:$G,D2187),
IF(AND(A2187="Colorectal Cancer Screening", E2187="Cost per service ($USD)"),
SUMIFS(COL!$E:$E,COL!$A:$A,C2187,COL!$G:$G,D2187),
IF(AND(A2187="Cervical Cancer Screening", E2187="Cost per service ($USD)"),
SUMIFS(CERV!$E:$E,CERV!$A:$A,C2187,CERV!$G:$G,D2187),
IF(AND(A2187="Cancer Screening for CKD patients", E2187="Cost per service ($USD)"),
SUMIFS(CANSCRN!$E:$E,CANSCRN!$A:$A,C2187,CANSCRN!$G:$G,D2187),
IF(AND(A2187="PSA Testing", E2187="Total Expenditure ($USD per 100,000 patients)"),
SUMIFS(PSA!$F:$F,PSA!$A:$A,C2187,PSA!$G:$G,D2187),
IF(AND(A2187="Colorectal Cancer Screening", E2187="Total Expenditure ($USD per 100,000 patients)"),
SUMIFS(COL!$F:$F,COL!$A:$A,C2187,COL!$G:$G,D2187),
IF(AND(A2187="Cervical Cancer Screening", E2187="Total Expenditure ($USD per 100,000 patients)"),
SUMIFS(CERV!$F:$F,CERV!$A:$A,C2187,CERV!$G:$G,D2187),
SUMIFS(CANSCRN!$F:$F,CANSCRN!$A:$A,C2187,CANSCRN!$G:$G,D2187))))))))))))</f>
        <v>33496.332518337404</v>
      </c>
    </row>
    <row r="2188" spans="1:6" x14ac:dyDescent="0.2">
      <c r="A2188" s="24" t="s">
        <v>107</v>
      </c>
      <c r="B2188" s="24" t="s">
        <v>101</v>
      </c>
      <c r="C2188" s="24" t="s">
        <v>76</v>
      </c>
      <c r="D2188" s="24">
        <v>2017</v>
      </c>
      <c r="E2188" s="24" t="s">
        <v>102</v>
      </c>
      <c r="F2188">
        <f>IF(AND(A2188="PSA Testing", E2188= "Utilization Rate (per 100,000 patients)"),
SUMIFS(PSA!$D:$D,PSA!$A:$A,C2188,PSA!$G:$G,D2188),
IF(AND(A2188="Colorectal Cancer Screening", E2188="Utilization Rate (per 100,000 patients)"),
SUMIFS(COL!$D:$D,COL!$A:$A,C2188,COL!$G:$G, D2188),
IF(AND(A2188="Cervical Cancer Screening", E2188="Utilization Rate (per 100,000 patients)"),
SUMIFS(CERV!$D:$D,CERV!$A:$A,C2188,CERV!$G:$G,D2188),
IF(AND(A2188="Cancer Screening for CKD patients", E2188="Utilization Rate (per 100,000 patients)"),
SUMIFS(CANSCRN!$D:$D,CANSCRN!$A:$A,C2188,CANSCRN!$G:$G,D2188),
IF(AND(A2188="PSA Testing", E2188="Cost per service ($USD)"),
SUMIFS(PSA!$E:$E,PSA!$A:$A,C2188,PSA!$G:$G,D2188),
IF(AND(A2188="Colorectal Cancer Screening", E2188="Cost per service ($USD)"),
SUMIFS(COL!$E:$E,COL!$A:$A,C2188,COL!$G:$G,D2188),
IF(AND(A2188="Cervical Cancer Screening", E2188="Cost per service ($USD)"),
SUMIFS(CERV!$E:$E,CERV!$A:$A,C2188,CERV!$G:$G,D2188),
IF(AND(A2188="Cancer Screening for CKD patients", E2188="Cost per service ($USD)"),
SUMIFS(CANSCRN!$E:$E,CANSCRN!$A:$A,C2188,CANSCRN!$G:$G,D2188),
IF(AND(A2188="PSA Testing", E2188="Total Expenditure ($USD per 100,000 patients)"),
SUMIFS(PSA!$F:$F,PSA!$A:$A,C2188,PSA!$G:$G,D2188),
IF(AND(A2188="Colorectal Cancer Screening", E2188="Total Expenditure ($USD per 100,000 patients)"),
SUMIFS(COL!$F:$F,COL!$A:$A,C2188,COL!$G:$G,D2188),
IF(AND(A2188="Cervical Cancer Screening", E2188="Total Expenditure ($USD per 100,000 patients)"),
SUMIFS(CERV!$F:$F,CERV!$A:$A,C2188,CERV!$G:$G,D2188),
SUMIFS(CANSCRN!$F:$F,CANSCRN!$A:$A,C2188,CANSCRN!$G:$G,D2188))))))))))))</f>
        <v>31784.841075794622</v>
      </c>
    </row>
    <row r="2189" spans="1:6" x14ac:dyDescent="0.2">
      <c r="A2189" s="24" t="s">
        <v>107</v>
      </c>
      <c r="B2189" s="24" t="s">
        <v>101</v>
      </c>
      <c r="C2189" s="24" t="s">
        <v>76</v>
      </c>
      <c r="D2189" s="24">
        <v>2018</v>
      </c>
      <c r="E2189" s="24" t="s">
        <v>102</v>
      </c>
      <c r="F2189">
        <f>IF(AND(A2189="PSA Testing", E2189= "Utilization Rate (per 100,000 patients)"),
SUMIFS(PSA!$D:$D,PSA!$A:$A,C2189,PSA!$G:$G,D2189),
IF(AND(A2189="Colorectal Cancer Screening", E2189="Utilization Rate (per 100,000 patients)"),
SUMIFS(COL!$D:$D,COL!$A:$A,C2189,COL!$G:$G, D2189),
IF(AND(A2189="Cervical Cancer Screening", E2189="Utilization Rate (per 100,000 patients)"),
SUMIFS(CERV!$D:$D,CERV!$A:$A,C2189,CERV!$G:$G,D2189),
IF(AND(A2189="Cancer Screening for CKD patients", E2189="Utilization Rate (per 100,000 patients)"),
SUMIFS(CANSCRN!$D:$D,CANSCRN!$A:$A,C2189,CANSCRN!$G:$G,D2189),
IF(AND(A2189="PSA Testing", E2189="Cost per service ($USD)"),
SUMIFS(PSA!$E:$E,PSA!$A:$A,C2189,PSA!$G:$G,D2189),
IF(AND(A2189="Colorectal Cancer Screening", E2189="Cost per service ($USD)"),
SUMIFS(COL!$E:$E,COL!$A:$A,C2189,COL!$G:$G,D2189),
IF(AND(A2189="Cervical Cancer Screening", E2189="Cost per service ($USD)"),
SUMIFS(CERV!$E:$E,CERV!$A:$A,C2189,CERV!$G:$G,D2189),
IF(AND(A2189="Cancer Screening for CKD patients", E2189="Cost per service ($USD)"),
SUMIFS(CANSCRN!$E:$E,CANSCRN!$A:$A,C2189,CANSCRN!$G:$G,D2189),
IF(AND(A2189="PSA Testing", E2189="Total Expenditure ($USD per 100,000 patients)"),
SUMIFS(PSA!$F:$F,PSA!$A:$A,C2189,PSA!$G:$G,D2189),
IF(AND(A2189="Colorectal Cancer Screening", E2189="Total Expenditure ($USD per 100,000 patients)"),
SUMIFS(COL!$F:$F,COL!$A:$A,C2189,COL!$G:$G,D2189),
IF(AND(A2189="Cervical Cancer Screening", E2189="Total Expenditure ($USD per 100,000 patients)"),
SUMIFS(CERV!$F:$F,CERV!$A:$A,C2189,CERV!$G:$G,D2189),
SUMIFS(CANSCRN!$F:$F,CANSCRN!$A:$A,C2189,CANSCRN!$G:$G,D2189))))))))))))</f>
        <v>25378.78787878788</v>
      </c>
    </row>
    <row r="2190" spans="1:6" x14ac:dyDescent="0.2">
      <c r="A2190" s="24" t="s">
        <v>107</v>
      </c>
      <c r="B2190" s="24" t="s">
        <v>101</v>
      </c>
      <c r="C2190" s="24" t="s">
        <v>76</v>
      </c>
      <c r="D2190" s="24">
        <v>2019</v>
      </c>
      <c r="E2190" s="24" t="s">
        <v>102</v>
      </c>
      <c r="F2190">
        <f>IF(AND(A2190="PSA Testing", E2190= "Utilization Rate (per 100,000 patients)"),
SUMIFS(PSA!$D:$D,PSA!$A:$A,C2190,PSA!$G:$G,D2190),
IF(AND(A2190="Colorectal Cancer Screening", E2190="Utilization Rate (per 100,000 patients)"),
SUMIFS(COL!$D:$D,COL!$A:$A,C2190,COL!$G:$G, D2190),
IF(AND(A2190="Cervical Cancer Screening", E2190="Utilization Rate (per 100,000 patients)"),
SUMIFS(CERV!$D:$D,CERV!$A:$A,C2190,CERV!$G:$G,D2190),
IF(AND(A2190="Cancer Screening for CKD patients", E2190="Utilization Rate (per 100,000 patients)"),
SUMIFS(CANSCRN!$D:$D,CANSCRN!$A:$A,C2190,CANSCRN!$G:$G,D2190),
IF(AND(A2190="PSA Testing", E2190="Cost per service ($USD)"),
SUMIFS(PSA!$E:$E,PSA!$A:$A,C2190,PSA!$G:$G,D2190),
IF(AND(A2190="Colorectal Cancer Screening", E2190="Cost per service ($USD)"),
SUMIFS(COL!$E:$E,COL!$A:$A,C2190,COL!$G:$G,D2190),
IF(AND(A2190="Cervical Cancer Screening", E2190="Cost per service ($USD)"),
SUMIFS(CERV!$E:$E,CERV!$A:$A,C2190,CERV!$G:$G,D2190),
IF(AND(A2190="Cancer Screening for CKD patients", E2190="Cost per service ($USD)"),
SUMIFS(CANSCRN!$E:$E,CANSCRN!$A:$A,C2190,CANSCRN!$G:$G,D2190),
IF(AND(A2190="PSA Testing", E2190="Total Expenditure ($USD per 100,000 patients)"),
SUMIFS(PSA!$F:$F,PSA!$A:$A,C2190,PSA!$G:$G,D2190),
IF(AND(A2190="Colorectal Cancer Screening", E2190="Total Expenditure ($USD per 100,000 patients)"),
SUMIFS(COL!$F:$F,COL!$A:$A,C2190,COL!$G:$G,D2190),
IF(AND(A2190="Cervical Cancer Screening", E2190="Total Expenditure ($USD per 100,000 patients)"),
SUMIFS(CERV!$F:$F,CERV!$A:$A,C2190,CERV!$G:$G,D2190),
SUMIFS(CANSCRN!$F:$F,CANSCRN!$A:$A,C2190,CANSCRN!$G:$G,D2190))))))))))))</f>
        <v>27272.727272727272</v>
      </c>
    </row>
    <row r="2191" spans="1:6" x14ac:dyDescent="0.2">
      <c r="A2191" s="24" t="s">
        <v>107</v>
      </c>
      <c r="B2191" s="24" t="s">
        <v>101</v>
      </c>
      <c r="C2191" s="24" t="s">
        <v>77</v>
      </c>
      <c r="D2191" s="24">
        <v>2009</v>
      </c>
      <c r="E2191" s="24" t="s">
        <v>102</v>
      </c>
      <c r="F2191">
        <f>IF(AND(A2191="PSA Testing", E2191= "Utilization Rate (per 100,000 patients)"),
SUMIFS(PSA!$D:$D,PSA!$A:$A,C2191,PSA!$G:$G,D2191),
IF(AND(A2191="Colorectal Cancer Screening", E2191="Utilization Rate (per 100,000 patients)"),
SUMIFS(COL!$D:$D,COL!$A:$A,C2191,COL!$G:$G, D2191),
IF(AND(A2191="Cervical Cancer Screening", E2191="Utilization Rate (per 100,000 patients)"),
SUMIFS(CERV!$D:$D,CERV!$A:$A,C2191,CERV!$G:$G,D2191),
IF(AND(A2191="Cancer Screening for CKD patients", E2191="Utilization Rate (per 100,000 patients)"),
SUMIFS(CANSCRN!$D:$D,CANSCRN!$A:$A,C2191,CANSCRN!$G:$G,D2191),
IF(AND(A2191="PSA Testing", E2191="Cost per service ($USD)"),
SUMIFS(PSA!$E:$E,PSA!$A:$A,C2191,PSA!$G:$G,D2191),
IF(AND(A2191="Colorectal Cancer Screening", E2191="Cost per service ($USD)"),
SUMIFS(COL!$E:$E,COL!$A:$A,C2191,COL!$G:$G,D2191),
IF(AND(A2191="Cervical Cancer Screening", E2191="Cost per service ($USD)"),
SUMIFS(CERV!$E:$E,CERV!$A:$A,C2191,CERV!$G:$G,D2191),
IF(AND(A2191="Cancer Screening for CKD patients", E2191="Cost per service ($USD)"),
SUMIFS(CANSCRN!$E:$E,CANSCRN!$A:$A,C2191,CANSCRN!$G:$G,D2191),
IF(AND(A2191="PSA Testing", E2191="Total Expenditure ($USD per 100,000 patients)"),
SUMIFS(PSA!$F:$F,PSA!$A:$A,C2191,PSA!$G:$G,D2191),
IF(AND(A2191="Colorectal Cancer Screening", E2191="Total Expenditure ($USD per 100,000 patients)"),
SUMIFS(COL!$F:$F,COL!$A:$A,C2191,COL!$G:$G,D2191),
IF(AND(A2191="Cervical Cancer Screening", E2191="Total Expenditure ($USD per 100,000 patients)"),
SUMIFS(CERV!$F:$F,CERV!$A:$A,C2191,CERV!$G:$G,D2191),
SUMIFS(CANSCRN!$F:$F,CANSCRN!$A:$A,C2191,CANSCRN!$G:$G,D2191))))))))))))</f>
        <v>0</v>
      </c>
    </row>
    <row r="2192" spans="1:6" x14ac:dyDescent="0.2">
      <c r="A2192" s="24" t="s">
        <v>107</v>
      </c>
      <c r="B2192" s="24" t="s">
        <v>101</v>
      </c>
      <c r="C2192" s="24" t="s">
        <v>77</v>
      </c>
      <c r="D2192" s="24">
        <v>2010</v>
      </c>
      <c r="E2192" s="24" t="s">
        <v>102</v>
      </c>
      <c r="F2192">
        <f>IF(AND(A2192="PSA Testing", E2192= "Utilization Rate (per 100,000 patients)"),
SUMIFS(PSA!$D:$D,PSA!$A:$A,C2192,PSA!$G:$G,D2192),
IF(AND(A2192="Colorectal Cancer Screening", E2192="Utilization Rate (per 100,000 patients)"),
SUMIFS(COL!$D:$D,COL!$A:$A,C2192,COL!$G:$G, D2192),
IF(AND(A2192="Cervical Cancer Screening", E2192="Utilization Rate (per 100,000 patients)"),
SUMIFS(CERV!$D:$D,CERV!$A:$A,C2192,CERV!$G:$G,D2192),
IF(AND(A2192="Cancer Screening for CKD patients", E2192="Utilization Rate (per 100,000 patients)"),
SUMIFS(CANSCRN!$D:$D,CANSCRN!$A:$A,C2192,CANSCRN!$G:$G,D2192),
IF(AND(A2192="PSA Testing", E2192="Cost per service ($USD)"),
SUMIFS(PSA!$E:$E,PSA!$A:$A,C2192,PSA!$G:$G,D2192),
IF(AND(A2192="Colorectal Cancer Screening", E2192="Cost per service ($USD)"),
SUMIFS(COL!$E:$E,COL!$A:$A,C2192,COL!$G:$G,D2192),
IF(AND(A2192="Cervical Cancer Screening", E2192="Cost per service ($USD)"),
SUMIFS(CERV!$E:$E,CERV!$A:$A,C2192,CERV!$G:$G,D2192),
IF(AND(A2192="Cancer Screening for CKD patients", E2192="Cost per service ($USD)"),
SUMIFS(CANSCRN!$E:$E,CANSCRN!$A:$A,C2192,CANSCRN!$G:$G,D2192),
IF(AND(A2192="PSA Testing", E2192="Total Expenditure ($USD per 100,000 patients)"),
SUMIFS(PSA!$F:$F,PSA!$A:$A,C2192,PSA!$G:$G,D2192),
IF(AND(A2192="Colorectal Cancer Screening", E2192="Total Expenditure ($USD per 100,000 patients)"),
SUMIFS(COL!$F:$F,COL!$A:$A,C2192,COL!$G:$G,D2192),
IF(AND(A2192="Cervical Cancer Screening", E2192="Total Expenditure ($USD per 100,000 patients)"),
SUMIFS(CERV!$F:$F,CERV!$A:$A,C2192,CERV!$G:$G,D2192),
SUMIFS(CANSCRN!$F:$F,CANSCRN!$A:$A,C2192,CANSCRN!$G:$G,D2192))))))))))))</f>
        <v>0</v>
      </c>
    </row>
    <row r="2193" spans="1:6" x14ac:dyDescent="0.2">
      <c r="A2193" s="24" t="s">
        <v>107</v>
      </c>
      <c r="B2193" s="24" t="s">
        <v>101</v>
      </c>
      <c r="C2193" s="24" t="s">
        <v>77</v>
      </c>
      <c r="D2193" s="24">
        <v>2011</v>
      </c>
      <c r="E2193" s="24" t="s">
        <v>102</v>
      </c>
      <c r="F2193">
        <f>IF(AND(A2193="PSA Testing", E2193= "Utilization Rate (per 100,000 patients)"),
SUMIFS(PSA!$D:$D,PSA!$A:$A,C2193,PSA!$G:$G,D2193),
IF(AND(A2193="Colorectal Cancer Screening", E2193="Utilization Rate (per 100,000 patients)"),
SUMIFS(COL!$D:$D,COL!$A:$A,C2193,COL!$G:$G, D2193),
IF(AND(A2193="Cervical Cancer Screening", E2193="Utilization Rate (per 100,000 patients)"),
SUMIFS(CERV!$D:$D,CERV!$A:$A,C2193,CERV!$G:$G,D2193),
IF(AND(A2193="Cancer Screening for CKD patients", E2193="Utilization Rate (per 100,000 patients)"),
SUMIFS(CANSCRN!$D:$D,CANSCRN!$A:$A,C2193,CANSCRN!$G:$G,D2193),
IF(AND(A2193="PSA Testing", E2193="Cost per service ($USD)"),
SUMIFS(PSA!$E:$E,PSA!$A:$A,C2193,PSA!$G:$G,D2193),
IF(AND(A2193="Colorectal Cancer Screening", E2193="Cost per service ($USD)"),
SUMIFS(COL!$E:$E,COL!$A:$A,C2193,COL!$G:$G,D2193),
IF(AND(A2193="Cervical Cancer Screening", E2193="Cost per service ($USD)"),
SUMIFS(CERV!$E:$E,CERV!$A:$A,C2193,CERV!$G:$G,D2193),
IF(AND(A2193="Cancer Screening for CKD patients", E2193="Cost per service ($USD)"),
SUMIFS(CANSCRN!$E:$E,CANSCRN!$A:$A,C2193,CANSCRN!$G:$G,D2193),
IF(AND(A2193="PSA Testing", E2193="Total Expenditure ($USD per 100,000 patients)"),
SUMIFS(PSA!$F:$F,PSA!$A:$A,C2193,PSA!$G:$G,D2193),
IF(AND(A2193="Colorectal Cancer Screening", E2193="Total Expenditure ($USD per 100,000 patients)"),
SUMIFS(COL!$F:$F,COL!$A:$A,C2193,COL!$G:$G,D2193),
IF(AND(A2193="Cervical Cancer Screening", E2193="Total Expenditure ($USD per 100,000 patients)"),
SUMIFS(CERV!$F:$F,CERV!$A:$A,C2193,CERV!$G:$G,D2193),
SUMIFS(CANSCRN!$F:$F,CANSCRN!$A:$A,C2193,CANSCRN!$G:$G,D2193))))))))))))</f>
        <v>0</v>
      </c>
    </row>
    <row r="2194" spans="1:6" x14ac:dyDescent="0.2">
      <c r="A2194" s="24" t="s">
        <v>107</v>
      </c>
      <c r="B2194" s="24" t="s">
        <v>101</v>
      </c>
      <c r="C2194" s="24" t="s">
        <v>77</v>
      </c>
      <c r="D2194" s="24">
        <v>2012</v>
      </c>
      <c r="E2194" s="24" t="s">
        <v>102</v>
      </c>
      <c r="F2194">
        <f>IF(AND(A2194="PSA Testing", E2194= "Utilization Rate (per 100,000 patients)"),
SUMIFS(PSA!$D:$D,PSA!$A:$A,C2194,PSA!$G:$G,D2194),
IF(AND(A2194="Colorectal Cancer Screening", E2194="Utilization Rate (per 100,000 patients)"),
SUMIFS(COL!$D:$D,COL!$A:$A,C2194,COL!$G:$G, D2194),
IF(AND(A2194="Cervical Cancer Screening", E2194="Utilization Rate (per 100,000 patients)"),
SUMIFS(CERV!$D:$D,CERV!$A:$A,C2194,CERV!$G:$G,D2194),
IF(AND(A2194="Cancer Screening for CKD patients", E2194="Utilization Rate (per 100,000 patients)"),
SUMIFS(CANSCRN!$D:$D,CANSCRN!$A:$A,C2194,CANSCRN!$G:$G,D2194),
IF(AND(A2194="PSA Testing", E2194="Cost per service ($USD)"),
SUMIFS(PSA!$E:$E,PSA!$A:$A,C2194,PSA!$G:$G,D2194),
IF(AND(A2194="Colorectal Cancer Screening", E2194="Cost per service ($USD)"),
SUMIFS(COL!$E:$E,COL!$A:$A,C2194,COL!$G:$G,D2194),
IF(AND(A2194="Cervical Cancer Screening", E2194="Cost per service ($USD)"),
SUMIFS(CERV!$E:$E,CERV!$A:$A,C2194,CERV!$G:$G,D2194),
IF(AND(A2194="Cancer Screening for CKD patients", E2194="Cost per service ($USD)"),
SUMIFS(CANSCRN!$E:$E,CANSCRN!$A:$A,C2194,CANSCRN!$G:$G,D2194),
IF(AND(A2194="PSA Testing", E2194="Total Expenditure ($USD per 100,000 patients)"),
SUMIFS(PSA!$F:$F,PSA!$A:$A,C2194,PSA!$G:$G,D2194),
IF(AND(A2194="Colorectal Cancer Screening", E2194="Total Expenditure ($USD per 100,000 patients)"),
SUMIFS(COL!$F:$F,COL!$A:$A,C2194,COL!$G:$G,D2194),
IF(AND(A2194="Cervical Cancer Screening", E2194="Total Expenditure ($USD per 100,000 patients)"),
SUMIFS(CERV!$F:$F,CERV!$A:$A,C2194,CERV!$G:$G,D2194),
SUMIFS(CANSCRN!$F:$F,CANSCRN!$A:$A,C2194,CANSCRN!$G:$G,D2194))))))))))))</f>
        <v>0</v>
      </c>
    </row>
    <row r="2195" spans="1:6" x14ac:dyDescent="0.2">
      <c r="A2195" s="24" t="s">
        <v>107</v>
      </c>
      <c r="B2195" s="24" t="s">
        <v>101</v>
      </c>
      <c r="C2195" s="24" t="s">
        <v>77</v>
      </c>
      <c r="D2195" s="24">
        <v>2013</v>
      </c>
      <c r="E2195" s="24" t="s">
        <v>102</v>
      </c>
      <c r="F2195">
        <f>IF(AND(A2195="PSA Testing", E2195= "Utilization Rate (per 100,000 patients)"),
SUMIFS(PSA!$D:$D,PSA!$A:$A,C2195,PSA!$G:$G,D2195),
IF(AND(A2195="Colorectal Cancer Screening", E2195="Utilization Rate (per 100,000 patients)"),
SUMIFS(COL!$D:$D,COL!$A:$A,C2195,COL!$G:$G, D2195),
IF(AND(A2195="Cervical Cancer Screening", E2195="Utilization Rate (per 100,000 patients)"),
SUMIFS(CERV!$D:$D,CERV!$A:$A,C2195,CERV!$G:$G,D2195),
IF(AND(A2195="Cancer Screening for CKD patients", E2195="Utilization Rate (per 100,000 patients)"),
SUMIFS(CANSCRN!$D:$D,CANSCRN!$A:$A,C2195,CANSCRN!$G:$G,D2195),
IF(AND(A2195="PSA Testing", E2195="Cost per service ($USD)"),
SUMIFS(PSA!$E:$E,PSA!$A:$A,C2195,PSA!$G:$G,D2195),
IF(AND(A2195="Colorectal Cancer Screening", E2195="Cost per service ($USD)"),
SUMIFS(COL!$E:$E,COL!$A:$A,C2195,COL!$G:$G,D2195),
IF(AND(A2195="Cervical Cancer Screening", E2195="Cost per service ($USD)"),
SUMIFS(CERV!$E:$E,CERV!$A:$A,C2195,CERV!$G:$G,D2195),
IF(AND(A2195="Cancer Screening for CKD patients", E2195="Cost per service ($USD)"),
SUMIFS(CANSCRN!$E:$E,CANSCRN!$A:$A,C2195,CANSCRN!$G:$G,D2195),
IF(AND(A2195="PSA Testing", E2195="Total Expenditure ($USD per 100,000 patients)"),
SUMIFS(PSA!$F:$F,PSA!$A:$A,C2195,PSA!$G:$G,D2195),
IF(AND(A2195="Colorectal Cancer Screening", E2195="Total Expenditure ($USD per 100,000 patients)"),
SUMIFS(COL!$F:$F,COL!$A:$A,C2195,COL!$G:$G,D2195),
IF(AND(A2195="Cervical Cancer Screening", E2195="Total Expenditure ($USD per 100,000 patients)"),
SUMIFS(CERV!$F:$F,CERV!$A:$A,C2195,CERV!$G:$G,D2195),
SUMIFS(CANSCRN!$F:$F,CANSCRN!$A:$A,C2195,CANSCRN!$G:$G,D2195))))))))))))</f>
        <v>0</v>
      </c>
    </row>
    <row r="2196" spans="1:6" x14ac:dyDescent="0.2">
      <c r="A2196" s="24" t="s">
        <v>107</v>
      </c>
      <c r="B2196" s="24" t="s">
        <v>101</v>
      </c>
      <c r="C2196" s="24" t="s">
        <v>77</v>
      </c>
      <c r="D2196" s="24">
        <v>2014</v>
      </c>
      <c r="E2196" s="24" t="s">
        <v>102</v>
      </c>
      <c r="F2196">
        <f>IF(AND(A2196="PSA Testing", E2196= "Utilization Rate (per 100,000 patients)"),
SUMIFS(PSA!$D:$D,PSA!$A:$A,C2196,PSA!$G:$G,D2196),
IF(AND(A2196="Colorectal Cancer Screening", E2196="Utilization Rate (per 100,000 patients)"),
SUMIFS(COL!$D:$D,COL!$A:$A,C2196,COL!$G:$G, D2196),
IF(AND(A2196="Cervical Cancer Screening", E2196="Utilization Rate (per 100,000 patients)"),
SUMIFS(CERV!$D:$D,CERV!$A:$A,C2196,CERV!$G:$G,D2196),
IF(AND(A2196="Cancer Screening for CKD patients", E2196="Utilization Rate (per 100,000 patients)"),
SUMIFS(CANSCRN!$D:$D,CANSCRN!$A:$A,C2196,CANSCRN!$G:$G,D2196),
IF(AND(A2196="PSA Testing", E2196="Cost per service ($USD)"),
SUMIFS(PSA!$E:$E,PSA!$A:$A,C2196,PSA!$G:$G,D2196),
IF(AND(A2196="Colorectal Cancer Screening", E2196="Cost per service ($USD)"),
SUMIFS(COL!$E:$E,COL!$A:$A,C2196,COL!$G:$G,D2196),
IF(AND(A2196="Cervical Cancer Screening", E2196="Cost per service ($USD)"),
SUMIFS(CERV!$E:$E,CERV!$A:$A,C2196,CERV!$G:$G,D2196),
IF(AND(A2196="Cancer Screening for CKD patients", E2196="Cost per service ($USD)"),
SUMIFS(CANSCRN!$E:$E,CANSCRN!$A:$A,C2196,CANSCRN!$G:$G,D2196),
IF(AND(A2196="PSA Testing", E2196="Total Expenditure ($USD per 100,000 patients)"),
SUMIFS(PSA!$F:$F,PSA!$A:$A,C2196,PSA!$G:$G,D2196),
IF(AND(A2196="Colorectal Cancer Screening", E2196="Total Expenditure ($USD per 100,000 patients)"),
SUMIFS(COL!$F:$F,COL!$A:$A,C2196,COL!$G:$G,D2196),
IF(AND(A2196="Cervical Cancer Screening", E2196="Total Expenditure ($USD per 100,000 patients)"),
SUMIFS(CERV!$F:$F,CERV!$A:$A,C2196,CERV!$G:$G,D2196),
SUMIFS(CANSCRN!$F:$F,CANSCRN!$A:$A,C2196,CANSCRN!$G:$G,D2196))))))))))))</f>
        <v>0</v>
      </c>
    </row>
    <row r="2197" spans="1:6" x14ac:dyDescent="0.2">
      <c r="A2197" s="24" t="s">
        <v>107</v>
      </c>
      <c r="B2197" s="24" t="s">
        <v>101</v>
      </c>
      <c r="C2197" s="24" t="s">
        <v>77</v>
      </c>
      <c r="D2197" s="24">
        <v>2015</v>
      </c>
      <c r="E2197" s="24" t="s">
        <v>102</v>
      </c>
      <c r="F2197">
        <f>IF(AND(A2197="PSA Testing", E2197= "Utilization Rate (per 100,000 patients)"),
SUMIFS(PSA!$D:$D,PSA!$A:$A,C2197,PSA!$G:$G,D2197),
IF(AND(A2197="Colorectal Cancer Screening", E2197="Utilization Rate (per 100,000 patients)"),
SUMIFS(COL!$D:$D,COL!$A:$A,C2197,COL!$G:$G, D2197),
IF(AND(A2197="Cervical Cancer Screening", E2197="Utilization Rate (per 100,000 patients)"),
SUMIFS(CERV!$D:$D,CERV!$A:$A,C2197,CERV!$G:$G,D2197),
IF(AND(A2197="Cancer Screening for CKD patients", E2197="Utilization Rate (per 100,000 patients)"),
SUMIFS(CANSCRN!$D:$D,CANSCRN!$A:$A,C2197,CANSCRN!$G:$G,D2197),
IF(AND(A2197="PSA Testing", E2197="Cost per service ($USD)"),
SUMIFS(PSA!$E:$E,PSA!$A:$A,C2197,PSA!$G:$G,D2197),
IF(AND(A2197="Colorectal Cancer Screening", E2197="Cost per service ($USD)"),
SUMIFS(COL!$E:$E,COL!$A:$A,C2197,COL!$G:$G,D2197),
IF(AND(A2197="Cervical Cancer Screening", E2197="Cost per service ($USD)"),
SUMIFS(CERV!$E:$E,CERV!$A:$A,C2197,CERV!$G:$G,D2197),
IF(AND(A2197="Cancer Screening for CKD patients", E2197="Cost per service ($USD)"),
SUMIFS(CANSCRN!$E:$E,CANSCRN!$A:$A,C2197,CANSCRN!$G:$G,D2197),
IF(AND(A2197="PSA Testing", E2197="Total Expenditure ($USD per 100,000 patients)"),
SUMIFS(PSA!$F:$F,PSA!$A:$A,C2197,PSA!$G:$G,D2197),
IF(AND(A2197="Colorectal Cancer Screening", E2197="Total Expenditure ($USD per 100,000 patients)"),
SUMIFS(COL!$F:$F,COL!$A:$A,C2197,COL!$G:$G,D2197),
IF(AND(A2197="Cervical Cancer Screening", E2197="Total Expenditure ($USD per 100,000 patients)"),
SUMIFS(CERV!$F:$F,CERV!$A:$A,C2197,CERV!$G:$G,D2197),
SUMIFS(CANSCRN!$F:$F,CANSCRN!$A:$A,C2197,CANSCRN!$G:$G,D2197))))))))))))</f>
        <v>0</v>
      </c>
    </row>
    <row r="2198" spans="1:6" x14ac:dyDescent="0.2">
      <c r="A2198" s="24" t="s">
        <v>107</v>
      </c>
      <c r="B2198" s="24" t="s">
        <v>101</v>
      </c>
      <c r="C2198" s="24" t="s">
        <v>77</v>
      </c>
      <c r="D2198" s="24">
        <v>2016</v>
      </c>
      <c r="E2198" s="24" t="s">
        <v>102</v>
      </c>
      <c r="F2198">
        <f>IF(AND(A2198="PSA Testing", E2198= "Utilization Rate (per 100,000 patients)"),
SUMIFS(PSA!$D:$D,PSA!$A:$A,C2198,PSA!$G:$G,D2198),
IF(AND(A2198="Colorectal Cancer Screening", E2198="Utilization Rate (per 100,000 patients)"),
SUMIFS(COL!$D:$D,COL!$A:$A,C2198,COL!$G:$G, D2198),
IF(AND(A2198="Cervical Cancer Screening", E2198="Utilization Rate (per 100,000 patients)"),
SUMIFS(CERV!$D:$D,CERV!$A:$A,C2198,CERV!$G:$G,D2198),
IF(AND(A2198="Cancer Screening for CKD patients", E2198="Utilization Rate (per 100,000 patients)"),
SUMIFS(CANSCRN!$D:$D,CANSCRN!$A:$A,C2198,CANSCRN!$G:$G,D2198),
IF(AND(A2198="PSA Testing", E2198="Cost per service ($USD)"),
SUMIFS(PSA!$E:$E,PSA!$A:$A,C2198,PSA!$G:$G,D2198),
IF(AND(A2198="Colorectal Cancer Screening", E2198="Cost per service ($USD)"),
SUMIFS(COL!$E:$E,COL!$A:$A,C2198,COL!$G:$G,D2198),
IF(AND(A2198="Cervical Cancer Screening", E2198="Cost per service ($USD)"),
SUMIFS(CERV!$E:$E,CERV!$A:$A,C2198,CERV!$G:$G,D2198),
IF(AND(A2198="Cancer Screening for CKD patients", E2198="Cost per service ($USD)"),
SUMIFS(CANSCRN!$E:$E,CANSCRN!$A:$A,C2198,CANSCRN!$G:$G,D2198),
IF(AND(A2198="PSA Testing", E2198="Total Expenditure ($USD per 100,000 patients)"),
SUMIFS(PSA!$F:$F,PSA!$A:$A,C2198,PSA!$G:$G,D2198),
IF(AND(A2198="Colorectal Cancer Screening", E2198="Total Expenditure ($USD per 100,000 patients)"),
SUMIFS(COL!$F:$F,COL!$A:$A,C2198,COL!$G:$G,D2198),
IF(AND(A2198="Cervical Cancer Screening", E2198="Total Expenditure ($USD per 100,000 patients)"),
SUMIFS(CERV!$F:$F,CERV!$A:$A,C2198,CERV!$G:$G,D2198),
SUMIFS(CANSCRN!$F:$F,CANSCRN!$A:$A,C2198,CANSCRN!$G:$G,D2198))))))))))))</f>
        <v>0</v>
      </c>
    </row>
    <row r="2199" spans="1:6" x14ac:dyDescent="0.2">
      <c r="A2199" s="24" t="s">
        <v>107</v>
      </c>
      <c r="B2199" s="24" t="s">
        <v>101</v>
      </c>
      <c r="C2199" s="24" t="s">
        <v>77</v>
      </c>
      <c r="D2199" s="24">
        <v>2017</v>
      </c>
      <c r="E2199" s="24" t="s">
        <v>102</v>
      </c>
      <c r="F2199">
        <f>IF(AND(A2199="PSA Testing", E2199= "Utilization Rate (per 100,000 patients)"),
SUMIFS(PSA!$D:$D,PSA!$A:$A,C2199,PSA!$G:$G,D2199),
IF(AND(A2199="Colorectal Cancer Screening", E2199="Utilization Rate (per 100,000 patients)"),
SUMIFS(COL!$D:$D,COL!$A:$A,C2199,COL!$G:$G, D2199),
IF(AND(A2199="Cervical Cancer Screening", E2199="Utilization Rate (per 100,000 patients)"),
SUMIFS(CERV!$D:$D,CERV!$A:$A,C2199,CERV!$G:$G,D2199),
IF(AND(A2199="Cancer Screening for CKD patients", E2199="Utilization Rate (per 100,000 patients)"),
SUMIFS(CANSCRN!$D:$D,CANSCRN!$A:$A,C2199,CANSCRN!$G:$G,D2199),
IF(AND(A2199="PSA Testing", E2199="Cost per service ($USD)"),
SUMIFS(PSA!$E:$E,PSA!$A:$A,C2199,PSA!$G:$G,D2199),
IF(AND(A2199="Colorectal Cancer Screening", E2199="Cost per service ($USD)"),
SUMIFS(COL!$E:$E,COL!$A:$A,C2199,COL!$G:$G,D2199),
IF(AND(A2199="Cervical Cancer Screening", E2199="Cost per service ($USD)"),
SUMIFS(CERV!$E:$E,CERV!$A:$A,C2199,CERV!$G:$G,D2199),
IF(AND(A2199="Cancer Screening for CKD patients", E2199="Cost per service ($USD)"),
SUMIFS(CANSCRN!$E:$E,CANSCRN!$A:$A,C2199,CANSCRN!$G:$G,D2199),
IF(AND(A2199="PSA Testing", E2199="Total Expenditure ($USD per 100,000 patients)"),
SUMIFS(PSA!$F:$F,PSA!$A:$A,C2199,PSA!$G:$G,D2199),
IF(AND(A2199="Colorectal Cancer Screening", E2199="Total Expenditure ($USD per 100,000 patients)"),
SUMIFS(COL!$F:$F,COL!$A:$A,C2199,COL!$G:$G,D2199),
IF(AND(A2199="Cervical Cancer Screening", E2199="Total Expenditure ($USD per 100,000 patients)"),
SUMIFS(CERV!$F:$F,CERV!$A:$A,C2199,CERV!$G:$G,D2199),
SUMIFS(CANSCRN!$F:$F,CANSCRN!$A:$A,C2199,CANSCRN!$G:$G,D2199))))))))))))</f>
        <v>0</v>
      </c>
    </row>
    <row r="2200" spans="1:6" x14ac:dyDescent="0.2">
      <c r="A2200" s="24" t="s">
        <v>107</v>
      </c>
      <c r="B2200" s="24" t="s">
        <v>101</v>
      </c>
      <c r="C2200" s="24" t="s">
        <v>77</v>
      </c>
      <c r="D2200" s="24">
        <v>2018</v>
      </c>
      <c r="E2200" s="24" t="s">
        <v>102</v>
      </c>
      <c r="F2200">
        <f>IF(AND(A2200="PSA Testing", E2200= "Utilization Rate (per 100,000 patients)"),
SUMIFS(PSA!$D:$D,PSA!$A:$A,C2200,PSA!$G:$G,D2200),
IF(AND(A2200="Colorectal Cancer Screening", E2200="Utilization Rate (per 100,000 patients)"),
SUMIFS(COL!$D:$D,COL!$A:$A,C2200,COL!$G:$G, D2200),
IF(AND(A2200="Cervical Cancer Screening", E2200="Utilization Rate (per 100,000 patients)"),
SUMIFS(CERV!$D:$D,CERV!$A:$A,C2200,CERV!$G:$G,D2200),
IF(AND(A2200="Cancer Screening for CKD patients", E2200="Utilization Rate (per 100,000 patients)"),
SUMIFS(CANSCRN!$D:$D,CANSCRN!$A:$A,C2200,CANSCRN!$G:$G,D2200),
IF(AND(A2200="PSA Testing", E2200="Cost per service ($USD)"),
SUMIFS(PSA!$E:$E,PSA!$A:$A,C2200,PSA!$G:$G,D2200),
IF(AND(A2200="Colorectal Cancer Screening", E2200="Cost per service ($USD)"),
SUMIFS(COL!$E:$E,COL!$A:$A,C2200,COL!$G:$G,D2200),
IF(AND(A2200="Cervical Cancer Screening", E2200="Cost per service ($USD)"),
SUMIFS(CERV!$E:$E,CERV!$A:$A,C2200,CERV!$G:$G,D2200),
IF(AND(A2200="Cancer Screening for CKD patients", E2200="Cost per service ($USD)"),
SUMIFS(CANSCRN!$E:$E,CANSCRN!$A:$A,C2200,CANSCRN!$G:$G,D2200),
IF(AND(A2200="PSA Testing", E2200="Total Expenditure ($USD per 100,000 patients)"),
SUMIFS(PSA!$F:$F,PSA!$A:$A,C2200,PSA!$G:$G,D2200),
IF(AND(A2200="Colorectal Cancer Screening", E2200="Total Expenditure ($USD per 100,000 patients)"),
SUMIFS(COL!$F:$F,COL!$A:$A,C2200,COL!$G:$G,D2200),
IF(AND(A2200="Cervical Cancer Screening", E2200="Total Expenditure ($USD per 100,000 patients)"),
SUMIFS(CERV!$F:$F,CERV!$A:$A,C2200,CERV!$G:$G,D2200),
SUMIFS(CANSCRN!$F:$F,CANSCRN!$A:$A,C2200,CANSCRN!$G:$G,D2200))))))))))))</f>
        <v>0</v>
      </c>
    </row>
    <row r="2201" spans="1:6" x14ac:dyDescent="0.2">
      <c r="A2201" s="24" t="s">
        <v>107</v>
      </c>
      <c r="B2201" s="24" t="s">
        <v>101</v>
      </c>
      <c r="C2201" s="24" t="s">
        <v>77</v>
      </c>
      <c r="D2201" s="24">
        <v>2019</v>
      </c>
      <c r="E2201" s="24" t="s">
        <v>102</v>
      </c>
      <c r="F2201">
        <f>IF(AND(A2201="PSA Testing", E2201= "Utilization Rate (per 100,000 patients)"),
SUMIFS(PSA!$D:$D,PSA!$A:$A,C2201,PSA!$G:$G,D2201),
IF(AND(A2201="Colorectal Cancer Screening", E2201="Utilization Rate (per 100,000 patients)"),
SUMIFS(COL!$D:$D,COL!$A:$A,C2201,COL!$G:$G, D2201),
IF(AND(A2201="Cervical Cancer Screening", E2201="Utilization Rate (per 100,000 patients)"),
SUMIFS(CERV!$D:$D,CERV!$A:$A,C2201,CERV!$G:$G,D2201),
IF(AND(A2201="Cancer Screening for CKD patients", E2201="Utilization Rate (per 100,000 patients)"),
SUMIFS(CANSCRN!$D:$D,CANSCRN!$A:$A,C2201,CANSCRN!$G:$G,D2201),
IF(AND(A2201="PSA Testing", E2201="Cost per service ($USD)"),
SUMIFS(PSA!$E:$E,PSA!$A:$A,C2201,PSA!$G:$G,D2201),
IF(AND(A2201="Colorectal Cancer Screening", E2201="Cost per service ($USD)"),
SUMIFS(COL!$E:$E,COL!$A:$A,C2201,COL!$G:$G,D2201),
IF(AND(A2201="Cervical Cancer Screening", E2201="Cost per service ($USD)"),
SUMIFS(CERV!$E:$E,CERV!$A:$A,C2201,CERV!$G:$G,D2201),
IF(AND(A2201="Cancer Screening for CKD patients", E2201="Cost per service ($USD)"),
SUMIFS(CANSCRN!$E:$E,CANSCRN!$A:$A,C2201,CANSCRN!$G:$G,D2201),
IF(AND(A2201="PSA Testing", E2201="Total Expenditure ($USD per 100,000 patients)"),
SUMIFS(PSA!$F:$F,PSA!$A:$A,C2201,PSA!$G:$G,D2201),
IF(AND(A2201="Colorectal Cancer Screening", E2201="Total Expenditure ($USD per 100,000 patients)"),
SUMIFS(COL!$F:$F,COL!$A:$A,C2201,COL!$G:$G,D2201),
IF(AND(A2201="Cervical Cancer Screening", E2201="Total Expenditure ($USD per 100,000 patients)"),
SUMIFS(CERV!$F:$F,CERV!$A:$A,C2201,CERV!$G:$G,D2201),
SUMIFS(CANSCRN!$F:$F,CANSCRN!$A:$A,C2201,CANSCRN!$G:$G,D2201))))))))))))</f>
        <v>0</v>
      </c>
    </row>
    <row r="2202" spans="1:6" x14ac:dyDescent="0.2">
      <c r="A2202" s="24" t="s">
        <v>107</v>
      </c>
      <c r="B2202" s="24" t="s">
        <v>101</v>
      </c>
      <c r="C2202" s="24" t="s">
        <v>78</v>
      </c>
      <c r="D2202" s="24">
        <v>2009</v>
      </c>
      <c r="E2202" s="24" t="s">
        <v>102</v>
      </c>
      <c r="F2202">
        <f>IF(AND(A2202="PSA Testing", E2202= "Utilization Rate (per 100,000 patients)"),
SUMIFS(PSA!$D:$D,PSA!$A:$A,C2202,PSA!$G:$G,D2202),
IF(AND(A2202="Colorectal Cancer Screening", E2202="Utilization Rate (per 100,000 patients)"),
SUMIFS(COL!$D:$D,COL!$A:$A,C2202,COL!$G:$G, D2202),
IF(AND(A2202="Cervical Cancer Screening", E2202="Utilization Rate (per 100,000 patients)"),
SUMIFS(CERV!$D:$D,CERV!$A:$A,C2202,CERV!$G:$G,D2202),
IF(AND(A2202="Cancer Screening for CKD patients", E2202="Utilization Rate (per 100,000 patients)"),
SUMIFS(CANSCRN!$D:$D,CANSCRN!$A:$A,C2202,CANSCRN!$G:$G,D2202),
IF(AND(A2202="PSA Testing", E2202="Cost per service ($USD)"),
SUMIFS(PSA!$E:$E,PSA!$A:$A,C2202,PSA!$G:$G,D2202),
IF(AND(A2202="Colorectal Cancer Screening", E2202="Cost per service ($USD)"),
SUMIFS(COL!$E:$E,COL!$A:$A,C2202,COL!$G:$G,D2202),
IF(AND(A2202="Cervical Cancer Screening", E2202="Cost per service ($USD)"),
SUMIFS(CERV!$E:$E,CERV!$A:$A,C2202,CERV!$G:$G,D2202),
IF(AND(A2202="Cancer Screening for CKD patients", E2202="Cost per service ($USD)"),
SUMIFS(CANSCRN!$E:$E,CANSCRN!$A:$A,C2202,CANSCRN!$G:$G,D2202),
IF(AND(A2202="PSA Testing", E2202="Total Expenditure ($USD per 100,000 patients)"),
SUMIFS(PSA!$F:$F,PSA!$A:$A,C2202,PSA!$G:$G,D2202),
IF(AND(A2202="Colorectal Cancer Screening", E2202="Total Expenditure ($USD per 100,000 patients)"),
SUMIFS(COL!$F:$F,COL!$A:$A,C2202,COL!$G:$G,D2202),
IF(AND(A2202="Cervical Cancer Screening", E2202="Total Expenditure ($USD per 100,000 patients)"),
SUMIFS(CERV!$F:$F,CERV!$A:$A,C2202,CERV!$G:$G,D2202),
SUMIFS(CANSCRN!$F:$F,CANSCRN!$A:$A,C2202,CANSCRN!$G:$G,D2202))))))))))))</f>
        <v>38636.363636363632</v>
      </c>
    </row>
    <row r="2203" spans="1:6" x14ac:dyDescent="0.2">
      <c r="A2203" s="24" t="s">
        <v>107</v>
      </c>
      <c r="B2203" s="24" t="s">
        <v>101</v>
      </c>
      <c r="C2203" s="24" t="s">
        <v>78</v>
      </c>
      <c r="D2203" s="24">
        <v>2010</v>
      </c>
      <c r="E2203" s="24" t="s">
        <v>102</v>
      </c>
      <c r="F2203">
        <f>IF(AND(A2203="PSA Testing", E2203= "Utilization Rate (per 100,000 patients)"),
SUMIFS(PSA!$D:$D,PSA!$A:$A,C2203,PSA!$G:$G,D2203),
IF(AND(A2203="Colorectal Cancer Screening", E2203="Utilization Rate (per 100,000 patients)"),
SUMIFS(COL!$D:$D,COL!$A:$A,C2203,COL!$G:$G, D2203),
IF(AND(A2203="Cervical Cancer Screening", E2203="Utilization Rate (per 100,000 patients)"),
SUMIFS(CERV!$D:$D,CERV!$A:$A,C2203,CERV!$G:$G,D2203),
IF(AND(A2203="Cancer Screening for CKD patients", E2203="Utilization Rate (per 100,000 patients)"),
SUMIFS(CANSCRN!$D:$D,CANSCRN!$A:$A,C2203,CANSCRN!$G:$G,D2203),
IF(AND(A2203="PSA Testing", E2203="Cost per service ($USD)"),
SUMIFS(PSA!$E:$E,PSA!$A:$A,C2203,PSA!$G:$G,D2203),
IF(AND(A2203="Colorectal Cancer Screening", E2203="Cost per service ($USD)"),
SUMIFS(COL!$E:$E,COL!$A:$A,C2203,COL!$G:$G,D2203),
IF(AND(A2203="Cervical Cancer Screening", E2203="Cost per service ($USD)"),
SUMIFS(CERV!$E:$E,CERV!$A:$A,C2203,CERV!$G:$G,D2203),
IF(AND(A2203="Cancer Screening for CKD patients", E2203="Cost per service ($USD)"),
SUMIFS(CANSCRN!$E:$E,CANSCRN!$A:$A,C2203,CANSCRN!$G:$G,D2203),
IF(AND(A2203="PSA Testing", E2203="Total Expenditure ($USD per 100,000 patients)"),
SUMIFS(PSA!$F:$F,PSA!$A:$A,C2203,PSA!$G:$G,D2203),
IF(AND(A2203="Colorectal Cancer Screening", E2203="Total Expenditure ($USD per 100,000 patients)"),
SUMIFS(COL!$F:$F,COL!$A:$A,C2203,COL!$G:$G,D2203),
IF(AND(A2203="Cervical Cancer Screening", E2203="Total Expenditure ($USD per 100,000 patients)"),
SUMIFS(CERV!$F:$F,CERV!$A:$A,C2203,CERV!$G:$G,D2203),
SUMIFS(CANSCRN!$F:$F,CANSCRN!$A:$A,C2203,CANSCRN!$G:$G,D2203))))))))))))</f>
        <v>37111.111111111109</v>
      </c>
    </row>
    <row r="2204" spans="1:6" x14ac:dyDescent="0.2">
      <c r="A2204" s="24" t="s">
        <v>107</v>
      </c>
      <c r="B2204" s="24" t="s">
        <v>101</v>
      </c>
      <c r="C2204" s="24" t="s">
        <v>78</v>
      </c>
      <c r="D2204" s="24">
        <v>2011</v>
      </c>
      <c r="E2204" s="24" t="s">
        <v>102</v>
      </c>
      <c r="F2204">
        <f>IF(AND(A2204="PSA Testing", E2204= "Utilization Rate (per 100,000 patients)"),
SUMIFS(PSA!$D:$D,PSA!$A:$A,C2204,PSA!$G:$G,D2204),
IF(AND(A2204="Colorectal Cancer Screening", E2204="Utilization Rate (per 100,000 patients)"),
SUMIFS(COL!$D:$D,COL!$A:$A,C2204,COL!$G:$G, D2204),
IF(AND(A2204="Cervical Cancer Screening", E2204="Utilization Rate (per 100,000 patients)"),
SUMIFS(CERV!$D:$D,CERV!$A:$A,C2204,CERV!$G:$G,D2204),
IF(AND(A2204="Cancer Screening for CKD patients", E2204="Utilization Rate (per 100,000 patients)"),
SUMIFS(CANSCRN!$D:$D,CANSCRN!$A:$A,C2204,CANSCRN!$G:$G,D2204),
IF(AND(A2204="PSA Testing", E2204="Cost per service ($USD)"),
SUMIFS(PSA!$E:$E,PSA!$A:$A,C2204,PSA!$G:$G,D2204),
IF(AND(A2204="Colorectal Cancer Screening", E2204="Cost per service ($USD)"),
SUMIFS(COL!$E:$E,COL!$A:$A,C2204,COL!$G:$G,D2204),
IF(AND(A2204="Cervical Cancer Screening", E2204="Cost per service ($USD)"),
SUMIFS(CERV!$E:$E,CERV!$A:$A,C2204,CERV!$G:$G,D2204),
IF(AND(A2204="Cancer Screening for CKD patients", E2204="Cost per service ($USD)"),
SUMIFS(CANSCRN!$E:$E,CANSCRN!$A:$A,C2204,CANSCRN!$G:$G,D2204),
IF(AND(A2204="PSA Testing", E2204="Total Expenditure ($USD per 100,000 patients)"),
SUMIFS(PSA!$F:$F,PSA!$A:$A,C2204,PSA!$G:$G,D2204),
IF(AND(A2204="Colorectal Cancer Screening", E2204="Total Expenditure ($USD per 100,000 patients)"),
SUMIFS(COL!$F:$F,COL!$A:$A,C2204,COL!$G:$G,D2204),
IF(AND(A2204="Cervical Cancer Screening", E2204="Total Expenditure ($USD per 100,000 patients)"),
SUMIFS(CERV!$F:$F,CERV!$A:$A,C2204,CERV!$G:$G,D2204),
SUMIFS(CANSCRN!$F:$F,CANSCRN!$A:$A,C2204,CANSCRN!$G:$G,D2204))))))))))))</f>
        <v>39300.411522633745</v>
      </c>
    </row>
    <row r="2205" spans="1:6" x14ac:dyDescent="0.2">
      <c r="A2205" s="24" t="s">
        <v>107</v>
      </c>
      <c r="B2205" s="24" t="s">
        <v>101</v>
      </c>
      <c r="C2205" s="24" t="s">
        <v>78</v>
      </c>
      <c r="D2205" s="24">
        <v>2012</v>
      </c>
      <c r="E2205" s="24" t="s">
        <v>102</v>
      </c>
      <c r="F2205">
        <f>IF(AND(A2205="PSA Testing", E2205= "Utilization Rate (per 100,000 patients)"),
SUMIFS(PSA!$D:$D,PSA!$A:$A,C2205,PSA!$G:$G,D2205),
IF(AND(A2205="Colorectal Cancer Screening", E2205="Utilization Rate (per 100,000 patients)"),
SUMIFS(COL!$D:$D,COL!$A:$A,C2205,COL!$G:$G, D2205),
IF(AND(A2205="Cervical Cancer Screening", E2205="Utilization Rate (per 100,000 patients)"),
SUMIFS(CERV!$D:$D,CERV!$A:$A,C2205,CERV!$G:$G,D2205),
IF(AND(A2205="Cancer Screening for CKD patients", E2205="Utilization Rate (per 100,000 patients)"),
SUMIFS(CANSCRN!$D:$D,CANSCRN!$A:$A,C2205,CANSCRN!$G:$G,D2205),
IF(AND(A2205="PSA Testing", E2205="Cost per service ($USD)"),
SUMIFS(PSA!$E:$E,PSA!$A:$A,C2205,PSA!$G:$G,D2205),
IF(AND(A2205="Colorectal Cancer Screening", E2205="Cost per service ($USD)"),
SUMIFS(COL!$E:$E,COL!$A:$A,C2205,COL!$G:$G,D2205),
IF(AND(A2205="Cervical Cancer Screening", E2205="Cost per service ($USD)"),
SUMIFS(CERV!$E:$E,CERV!$A:$A,C2205,CERV!$G:$G,D2205),
IF(AND(A2205="Cancer Screening for CKD patients", E2205="Cost per service ($USD)"),
SUMIFS(CANSCRN!$E:$E,CANSCRN!$A:$A,C2205,CANSCRN!$G:$G,D2205),
IF(AND(A2205="PSA Testing", E2205="Total Expenditure ($USD per 100,000 patients)"),
SUMIFS(PSA!$F:$F,PSA!$A:$A,C2205,PSA!$G:$G,D2205),
IF(AND(A2205="Colorectal Cancer Screening", E2205="Total Expenditure ($USD per 100,000 patients)"),
SUMIFS(COL!$F:$F,COL!$A:$A,C2205,COL!$G:$G,D2205),
IF(AND(A2205="Cervical Cancer Screening", E2205="Total Expenditure ($USD per 100,000 patients)"),
SUMIFS(CERV!$F:$F,CERV!$A:$A,C2205,CERV!$G:$G,D2205),
SUMIFS(CANSCRN!$F:$F,CANSCRN!$A:$A,C2205,CANSCRN!$G:$G,D2205))))))))))))</f>
        <v>30738.522954091819</v>
      </c>
    </row>
    <row r="2206" spans="1:6" x14ac:dyDescent="0.2">
      <c r="A2206" s="24" t="s">
        <v>107</v>
      </c>
      <c r="B2206" s="24" t="s">
        <v>101</v>
      </c>
      <c r="C2206" s="24" t="s">
        <v>78</v>
      </c>
      <c r="D2206" s="24">
        <v>2013</v>
      </c>
      <c r="E2206" s="24" t="s">
        <v>102</v>
      </c>
      <c r="F2206">
        <f>IF(AND(A2206="PSA Testing", E2206= "Utilization Rate (per 100,000 patients)"),
SUMIFS(PSA!$D:$D,PSA!$A:$A,C2206,PSA!$G:$G,D2206),
IF(AND(A2206="Colorectal Cancer Screening", E2206="Utilization Rate (per 100,000 patients)"),
SUMIFS(COL!$D:$D,COL!$A:$A,C2206,COL!$G:$G, D2206),
IF(AND(A2206="Cervical Cancer Screening", E2206="Utilization Rate (per 100,000 patients)"),
SUMIFS(CERV!$D:$D,CERV!$A:$A,C2206,CERV!$G:$G,D2206),
IF(AND(A2206="Cancer Screening for CKD patients", E2206="Utilization Rate (per 100,000 patients)"),
SUMIFS(CANSCRN!$D:$D,CANSCRN!$A:$A,C2206,CANSCRN!$G:$G,D2206),
IF(AND(A2206="PSA Testing", E2206="Cost per service ($USD)"),
SUMIFS(PSA!$E:$E,PSA!$A:$A,C2206,PSA!$G:$G,D2206),
IF(AND(A2206="Colorectal Cancer Screening", E2206="Cost per service ($USD)"),
SUMIFS(COL!$E:$E,COL!$A:$A,C2206,COL!$G:$G,D2206),
IF(AND(A2206="Cervical Cancer Screening", E2206="Cost per service ($USD)"),
SUMIFS(CERV!$E:$E,CERV!$A:$A,C2206,CERV!$G:$G,D2206),
IF(AND(A2206="Cancer Screening for CKD patients", E2206="Cost per service ($USD)"),
SUMIFS(CANSCRN!$E:$E,CANSCRN!$A:$A,C2206,CANSCRN!$G:$G,D2206),
IF(AND(A2206="PSA Testing", E2206="Total Expenditure ($USD per 100,000 patients)"),
SUMIFS(PSA!$F:$F,PSA!$A:$A,C2206,PSA!$G:$G,D2206),
IF(AND(A2206="Colorectal Cancer Screening", E2206="Total Expenditure ($USD per 100,000 patients)"),
SUMIFS(COL!$F:$F,COL!$A:$A,C2206,COL!$G:$G,D2206),
IF(AND(A2206="Cervical Cancer Screening", E2206="Total Expenditure ($USD per 100,000 patients)"),
SUMIFS(CERV!$F:$F,CERV!$A:$A,C2206,CERV!$G:$G,D2206),
SUMIFS(CANSCRN!$F:$F,CANSCRN!$A:$A,C2206,CANSCRN!$G:$G,D2206))))))))))))</f>
        <v>28930.817610062892</v>
      </c>
    </row>
    <row r="2207" spans="1:6" x14ac:dyDescent="0.2">
      <c r="A2207" s="24" t="s">
        <v>107</v>
      </c>
      <c r="B2207" s="24" t="s">
        <v>101</v>
      </c>
      <c r="C2207" s="24" t="s">
        <v>78</v>
      </c>
      <c r="D2207" s="24">
        <v>2014</v>
      </c>
      <c r="E2207" s="24" t="s">
        <v>102</v>
      </c>
      <c r="F2207">
        <f>IF(AND(A2207="PSA Testing", E2207= "Utilization Rate (per 100,000 patients)"),
SUMIFS(PSA!$D:$D,PSA!$A:$A,C2207,PSA!$G:$G,D2207),
IF(AND(A2207="Colorectal Cancer Screening", E2207="Utilization Rate (per 100,000 patients)"),
SUMIFS(COL!$D:$D,COL!$A:$A,C2207,COL!$G:$G, D2207),
IF(AND(A2207="Cervical Cancer Screening", E2207="Utilization Rate (per 100,000 patients)"),
SUMIFS(CERV!$D:$D,CERV!$A:$A,C2207,CERV!$G:$G,D2207),
IF(AND(A2207="Cancer Screening for CKD patients", E2207="Utilization Rate (per 100,000 patients)"),
SUMIFS(CANSCRN!$D:$D,CANSCRN!$A:$A,C2207,CANSCRN!$G:$G,D2207),
IF(AND(A2207="PSA Testing", E2207="Cost per service ($USD)"),
SUMIFS(PSA!$E:$E,PSA!$A:$A,C2207,PSA!$G:$G,D2207),
IF(AND(A2207="Colorectal Cancer Screening", E2207="Cost per service ($USD)"),
SUMIFS(COL!$E:$E,COL!$A:$A,C2207,COL!$G:$G,D2207),
IF(AND(A2207="Cervical Cancer Screening", E2207="Cost per service ($USD)"),
SUMIFS(CERV!$E:$E,CERV!$A:$A,C2207,CERV!$G:$G,D2207),
IF(AND(A2207="Cancer Screening for CKD patients", E2207="Cost per service ($USD)"),
SUMIFS(CANSCRN!$E:$E,CANSCRN!$A:$A,C2207,CANSCRN!$G:$G,D2207),
IF(AND(A2207="PSA Testing", E2207="Total Expenditure ($USD per 100,000 patients)"),
SUMIFS(PSA!$F:$F,PSA!$A:$A,C2207,PSA!$G:$G,D2207),
IF(AND(A2207="Colorectal Cancer Screening", E2207="Total Expenditure ($USD per 100,000 patients)"),
SUMIFS(COL!$F:$F,COL!$A:$A,C2207,COL!$G:$G,D2207),
IF(AND(A2207="Cervical Cancer Screening", E2207="Total Expenditure ($USD per 100,000 patients)"),
SUMIFS(CERV!$F:$F,CERV!$A:$A,C2207,CERV!$G:$G,D2207),
SUMIFS(CANSCRN!$F:$F,CANSCRN!$A:$A,C2207,CANSCRN!$G:$G,D2207))))))))))))</f>
        <v>28085.106382978724</v>
      </c>
    </row>
    <row r="2208" spans="1:6" x14ac:dyDescent="0.2">
      <c r="A2208" s="24" t="s">
        <v>107</v>
      </c>
      <c r="B2208" s="24" t="s">
        <v>101</v>
      </c>
      <c r="C2208" s="24" t="s">
        <v>78</v>
      </c>
      <c r="D2208" s="24">
        <v>2015</v>
      </c>
      <c r="E2208" s="24" t="s">
        <v>102</v>
      </c>
      <c r="F2208">
        <f>IF(AND(A2208="PSA Testing", E2208= "Utilization Rate (per 100,000 patients)"),
SUMIFS(PSA!$D:$D,PSA!$A:$A,C2208,PSA!$G:$G,D2208),
IF(AND(A2208="Colorectal Cancer Screening", E2208="Utilization Rate (per 100,000 patients)"),
SUMIFS(COL!$D:$D,COL!$A:$A,C2208,COL!$G:$G, D2208),
IF(AND(A2208="Cervical Cancer Screening", E2208="Utilization Rate (per 100,000 patients)"),
SUMIFS(CERV!$D:$D,CERV!$A:$A,C2208,CERV!$G:$G,D2208),
IF(AND(A2208="Cancer Screening for CKD patients", E2208="Utilization Rate (per 100,000 patients)"),
SUMIFS(CANSCRN!$D:$D,CANSCRN!$A:$A,C2208,CANSCRN!$G:$G,D2208),
IF(AND(A2208="PSA Testing", E2208="Cost per service ($USD)"),
SUMIFS(PSA!$E:$E,PSA!$A:$A,C2208,PSA!$G:$G,D2208),
IF(AND(A2208="Colorectal Cancer Screening", E2208="Cost per service ($USD)"),
SUMIFS(COL!$E:$E,COL!$A:$A,C2208,COL!$G:$G,D2208),
IF(AND(A2208="Cervical Cancer Screening", E2208="Cost per service ($USD)"),
SUMIFS(CERV!$E:$E,CERV!$A:$A,C2208,CERV!$G:$G,D2208),
IF(AND(A2208="Cancer Screening for CKD patients", E2208="Cost per service ($USD)"),
SUMIFS(CANSCRN!$E:$E,CANSCRN!$A:$A,C2208,CANSCRN!$G:$G,D2208),
IF(AND(A2208="PSA Testing", E2208="Total Expenditure ($USD per 100,000 patients)"),
SUMIFS(PSA!$F:$F,PSA!$A:$A,C2208,PSA!$G:$G,D2208),
IF(AND(A2208="Colorectal Cancer Screening", E2208="Total Expenditure ($USD per 100,000 patients)"),
SUMIFS(COL!$F:$F,COL!$A:$A,C2208,COL!$G:$G,D2208),
IF(AND(A2208="Cervical Cancer Screening", E2208="Total Expenditure ($USD per 100,000 patients)"),
SUMIFS(CERV!$F:$F,CERV!$A:$A,C2208,CERV!$G:$G,D2208),
SUMIFS(CANSCRN!$F:$F,CANSCRN!$A:$A,C2208,CANSCRN!$G:$G,D2208))))))))))))</f>
        <v>26421.404682274246</v>
      </c>
    </row>
    <row r="2209" spans="1:6" x14ac:dyDescent="0.2">
      <c r="A2209" s="24" t="s">
        <v>107</v>
      </c>
      <c r="B2209" s="24" t="s">
        <v>101</v>
      </c>
      <c r="C2209" s="24" t="s">
        <v>78</v>
      </c>
      <c r="D2209" s="24">
        <v>2016</v>
      </c>
      <c r="E2209" s="24" t="s">
        <v>102</v>
      </c>
      <c r="F2209">
        <f>IF(AND(A2209="PSA Testing", E2209= "Utilization Rate (per 100,000 patients)"),
SUMIFS(PSA!$D:$D,PSA!$A:$A,C2209,PSA!$G:$G,D2209),
IF(AND(A2209="Colorectal Cancer Screening", E2209="Utilization Rate (per 100,000 patients)"),
SUMIFS(COL!$D:$D,COL!$A:$A,C2209,COL!$G:$G, D2209),
IF(AND(A2209="Cervical Cancer Screening", E2209="Utilization Rate (per 100,000 patients)"),
SUMIFS(CERV!$D:$D,CERV!$A:$A,C2209,CERV!$G:$G,D2209),
IF(AND(A2209="Cancer Screening for CKD patients", E2209="Utilization Rate (per 100,000 patients)"),
SUMIFS(CANSCRN!$D:$D,CANSCRN!$A:$A,C2209,CANSCRN!$G:$G,D2209),
IF(AND(A2209="PSA Testing", E2209="Cost per service ($USD)"),
SUMIFS(PSA!$E:$E,PSA!$A:$A,C2209,PSA!$G:$G,D2209),
IF(AND(A2209="Colorectal Cancer Screening", E2209="Cost per service ($USD)"),
SUMIFS(COL!$E:$E,COL!$A:$A,C2209,COL!$G:$G,D2209),
IF(AND(A2209="Cervical Cancer Screening", E2209="Cost per service ($USD)"),
SUMIFS(CERV!$E:$E,CERV!$A:$A,C2209,CERV!$G:$G,D2209),
IF(AND(A2209="Cancer Screening for CKD patients", E2209="Cost per service ($USD)"),
SUMIFS(CANSCRN!$E:$E,CANSCRN!$A:$A,C2209,CANSCRN!$G:$G,D2209),
IF(AND(A2209="PSA Testing", E2209="Total Expenditure ($USD per 100,000 patients)"),
SUMIFS(PSA!$F:$F,PSA!$A:$A,C2209,PSA!$G:$G,D2209),
IF(AND(A2209="Colorectal Cancer Screening", E2209="Total Expenditure ($USD per 100,000 patients)"),
SUMIFS(COL!$F:$F,COL!$A:$A,C2209,COL!$G:$G,D2209),
IF(AND(A2209="Cervical Cancer Screening", E2209="Total Expenditure ($USD per 100,000 patients)"),
SUMIFS(CERV!$F:$F,CERV!$A:$A,C2209,CERV!$G:$G,D2209),
SUMIFS(CANSCRN!$F:$F,CANSCRN!$A:$A,C2209,CANSCRN!$G:$G,D2209))))))))))))</f>
        <v>28825.622775800712</v>
      </c>
    </row>
    <row r="2210" spans="1:6" x14ac:dyDescent="0.2">
      <c r="A2210" s="24" t="s">
        <v>107</v>
      </c>
      <c r="B2210" s="24" t="s">
        <v>101</v>
      </c>
      <c r="C2210" s="24" t="s">
        <v>78</v>
      </c>
      <c r="D2210" s="24">
        <v>2017</v>
      </c>
      <c r="E2210" s="24" t="s">
        <v>102</v>
      </c>
      <c r="F2210">
        <f>IF(AND(A2210="PSA Testing", E2210= "Utilization Rate (per 100,000 patients)"),
SUMIFS(PSA!$D:$D,PSA!$A:$A,C2210,PSA!$G:$G,D2210),
IF(AND(A2210="Colorectal Cancer Screening", E2210="Utilization Rate (per 100,000 patients)"),
SUMIFS(COL!$D:$D,COL!$A:$A,C2210,COL!$G:$G, D2210),
IF(AND(A2210="Cervical Cancer Screening", E2210="Utilization Rate (per 100,000 patients)"),
SUMIFS(CERV!$D:$D,CERV!$A:$A,C2210,CERV!$G:$G,D2210),
IF(AND(A2210="Cancer Screening for CKD patients", E2210="Utilization Rate (per 100,000 patients)"),
SUMIFS(CANSCRN!$D:$D,CANSCRN!$A:$A,C2210,CANSCRN!$G:$G,D2210),
IF(AND(A2210="PSA Testing", E2210="Cost per service ($USD)"),
SUMIFS(PSA!$E:$E,PSA!$A:$A,C2210,PSA!$G:$G,D2210),
IF(AND(A2210="Colorectal Cancer Screening", E2210="Cost per service ($USD)"),
SUMIFS(COL!$E:$E,COL!$A:$A,C2210,COL!$G:$G,D2210),
IF(AND(A2210="Cervical Cancer Screening", E2210="Cost per service ($USD)"),
SUMIFS(CERV!$E:$E,CERV!$A:$A,C2210,CERV!$G:$G,D2210),
IF(AND(A2210="Cancer Screening for CKD patients", E2210="Cost per service ($USD)"),
SUMIFS(CANSCRN!$E:$E,CANSCRN!$A:$A,C2210,CANSCRN!$G:$G,D2210),
IF(AND(A2210="PSA Testing", E2210="Total Expenditure ($USD per 100,000 patients)"),
SUMIFS(PSA!$F:$F,PSA!$A:$A,C2210,PSA!$G:$G,D2210),
IF(AND(A2210="Colorectal Cancer Screening", E2210="Total Expenditure ($USD per 100,000 patients)"),
SUMIFS(COL!$F:$F,COL!$A:$A,C2210,COL!$G:$G,D2210),
IF(AND(A2210="Cervical Cancer Screening", E2210="Total Expenditure ($USD per 100,000 patients)"),
SUMIFS(CERV!$F:$F,CERV!$A:$A,C2210,CERV!$G:$G,D2210),
SUMIFS(CANSCRN!$F:$F,CANSCRN!$A:$A,C2210,CANSCRN!$G:$G,D2210))))))))))))</f>
        <v>30959.752321981425</v>
      </c>
    </row>
    <row r="2211" spans="1:6" x14ac:dyDescent="0.2">
      <c r="A2211" s="24" t="s">
        <v>107</v>
      </c>
      <c r="B2211" s="24" t="s">
        <v>101</v>
      </c>
      <c r="C2211" s="24" t="s">
        <v>78</v>
      </c>
      <c r="D2211" s="24">
        <v>2018</v>
      </c>
      <c r="E2211" s="24" t="s">
        <v>102</v>
      </c>
      <c r="F2211">
        <f>IF(AND(A2211="PSA Testing", E2211= "Utilization Rate (per 100,000 patients)"),
SUMIFS(PSA!$D:$D,PSA!$A:$A,C2211,PSA!$G:$G,D2211),
IF(AND(A2211="Colorectal Cancer Screening", E2211="Utilization Rate (per 100,000 patients)"),
SUMIFS(COL!$D:$D,COL!$A:$A,C2211,COL!$G:$G, D2211),
IF(AND(A2211="Cervical Cancer Screening", E2211="Utilization Rate (per 100,000 patients)"),
SUMIFS(CERV!$D:$D,CERV!$A:$A,C2211,CERV!$G:$G,D2211),
IF(AND(A2211="Cancer Screening for CKD patients", E2211="Utilization Rate (per 100,000 patients)"),
SUMIFS(CANSCRN!$D:$D,CANSCRN!$A:$A,C2211,CANSCRN!$G:$G,D2211),
IF(AND(A2211="PSA Testing", E2211="Cost per service ($USD)"),
SUMIFS(PSA!$E:$E,PSA!$A:$A,C2211,PSA!$G:$G,D2211),
IF(AND(A2211="Colorectal Cancer Screening", E2211="Cost per service ($USD)"),
SUMIFS(COL!$E:$E,COL!$A:$A,C2211,COL!$G:$G,D2211),
IF(AND(A2211="Cervical Cancer Screening", E2211="Cost per service ($USD)"),
SUMIFS(CERV!$E:$E,CERV!$A:$A,C2211,CERV!$G:$G,D2211),
IF(AND(A2211="Cancer Screening for CKD patients", E2211="Cost per service ($USD)"),
SUMIFS(CANSCRN!$E:$E,CANSCRN!$A:$A,C2211,CANSCRN!$G:$G,D2211),
IF(AND(A2211="PSA Testing", E2211="Total Expenditure ($USD per 100,000 patients)"),
SUMIFS(PSA!$F:$F,PSA!$A:$A,C2211,PSA!$G:$G,D2211),
IF(AND(A2211="Colorectal Cancer Screening", E2211="Total Expenditure ($USD per 100,000 patients)"),
SUMIFS(COL!$F:$F,COL!$A:$A,C2211,COL!$G:$G,D2211),
IF(AND(A2211="Cervical Cancer Screening", E2211="Total Expenditure ($USD per 100,000 patients)"),
SUMIFS(CERV!$F:$F,CERV!$A:$A,C2211,CERV!$G:$G,D2211),
SUMIFS(CANSCRN!$F:$F,CANSCRN!$A:$A,C2211,CANSCRN!$G:$G,D2211))))))))))))</f>
        <v>18090.452261306535</v>
      </c>
    </row>
    <row r="2212" spans="1:6" x14ac:dyDescent="0.2">
      <c r="A2212" s="24" t="s">
        <v>107</v>
      </c>
      <c r="B2212" s="24" t="s">
        <v>101</v>
      </c>
      <c r="C2212" s="24" t="s">
        <v>78</v>
      </c>
      <c r="D2212" s="24">
        <v>2019</v>
      </c>
      <c r="E2212" s="24" t="s">
        <v>102</v>
      </c>
      <c r="F2212">
        <f>IF(AND(A2212="PSA Testing", E2212= "Utilization Rate (per 100,000 patients)"),
SUMIFS(PSA!$D:$D,PSA!$A:$A,C2212,PSA!$G:$G,D2212),
IF(AND(A2212="Colorectal Cancer Screening", E2212="Utilization Rate (per 100,000 patients)"),
SUMIFS(COL!$D:$D,COL!$A:$A,C2212,COL!$G:$G, D2212),
IF(AND(A2212="Cervical Cancer Screening", E2212="Utilization Rate (per 100,000 patients)"),
SUMIFS(CERV!$D:$D,CERV!$A:$A,C2212,CERV!$G:$G,D2212),
IF(AND(A2212="Cancer Screening for CKD patients", E2212="Utilization Rate (per 100,000 patients)"),
SUMIFS(CANSCRN!$D:$D,CANSCRN!$A:$A,C2212,CANSCRN!$G:$G,D2212),
IF(AND(A2212="PSA Testing", E2212="Cost per service ($USD)"),
SUMIFS(PSA!$E:$E,PSA!$A:$A,C2212,PSA!$G:$G,D2212),
IF(AND(A2212="Colorectal Cancer Screening", E2212="Cost per service ($USD)"),
SUMIFS(COL!$E:$E,COL!$A:$A,C2212,COL!$G:$G,D2212),
IF(AND(A2212="Cervical Cancer Screening", E2212="Cost per service ($USD)"),
SUMIFS(CERV!$E:$E,CERV!$A:$A,C2212,CERV!$G:$G,D2212),
IF(AND(A2212="Cancer Screening for CKD patients", E2212="Cost per service ($USD)"),
SUMIFS(CANSCRN!$E:$E,CANSCRN!$A:$A,C2212,CANSCRN!$G:$G,D2212),
IF(AND(A2212="PSA Testing", E2212="Total Expenditure ($USD per 100,000 patients)"),
SUMIFS(PSA!$F:$F,PSA!$A:$A,C2212,PSA!$G:$G,D2212),
IF(AND(A2212="Colorectal Cancer Screening", E2212="Total Expenditure ($USD per 100,000 patients)"),
SUMIFS(COL!$F:$F,COL!$A:$A,C2212,COL!$G:$G,D2212),
IF(AND(A2212="Cervical Cancer Screening", E2212="Total Expenditure ($USD per 100,000 patients)"),
SUMIFS(CERV!$F:$F,CERV!$A:$A,C2212,CERV!$G:$G,D2212),
SUMIFS(CANSCRN!$F:$F,CANSCRN!$A:$A,C2212,CANSCRN!$G:$G,D2212))))))))))))</f>
        <v>15816.326530612247</v>
      </c>
    </row>
    <row r="2213" spans="1:6" x14ac:dyDescent="0.2">
      <c r="A2213" s="24" t="s">
        <v>107</v>
      </c>
      <c r="B2213" s="24" t="s">
        <v>101</v>
      </c>
      <c r="C2213" s="24" t="s">
        <v>79</v>
      </c>
      <c r="D2213" s="24">
        <v>2009</v>
      </c>
      <c r="E2213" s="24" t="s">
        <v>102</v>
      </c>
      <c r="F2213">
        <f>IF(AND(A2213="PSA Testing", E2213= "Utilization Rate (per 100,000 patients)"),
SUMIFS(PSA!$D:$D,PSA!$A:$A,C2213,PSA!$G:$G,D2213),
IF(AND(A2213="Colorectal Cancer Screening", E2213="Utilization Rate (per 100,000 patients)"),
SUMIFS(COL!$D:$D,COL!$A:$A,C2213,COL!$G:$G, D2213),
IF(AND(A2213="Cervical Cancer Screening", E2213="Utilization Rate (per 100,000 patients)"),
SUMIFS(CERV!$D:$D,CERV!$A:$A,C2213,CERV!$G:$G,D2213),
IF(AND(A2213="Cancer Screening for CKD patients", E2213="Utilization Rate (per 100,000 patients)"),
SUMIFS(CANSCRN!$D:$D,CANSCRN!$A:$A,C2213,CANSCRN!$G:$G,D2213),
IF(AND(A2213="PSA Testing", E2213="Cost per service ($USD)"),
SUMIFS(PSA!$E:$E,PSA!$A:$A,C2213,PSA!$G:$G,D2213),
IF(AND(A2213="Colorectal Cancer Screening", E2213="Cost per service ($USD)"),
SUMIFS(COL!$E:$E,COL!$A:$A,C2213,COL!$G:$G,D2213),
IF(AND(A2213="Cervical Cancer Screening", E2213="Cost per service ($USD)"),
SUMIFS(CERV!$E:$E,CERV!$A:$A,C2213,CERV!$G:$G,D2213),
IF(AND(A2213="Cancer Screening for CKD patients", E2213="Cost per service ($USD)"),
SUMIFS(CANSCRN!$E:$E,CANSCRN!$A:$A,C2213,CANSCRN!$G:$G,D2213),
IF(AND(A2213="PSA Testing", E2213="Total Expenditure ($USD per 100,000 patients)"),
SUMIFS(PSA!$F:$F,PSA!$A:$A,C2213,PSA!$G:$G,D2213),
IF(AND(A2213="Colorectal Cancer Screening", E2213="Total Expenditure ($USD per 100,000 patients)"),
SUMIFS(COL!$F:$F,COL!$A:$A,C2213,COL!$G:$G,D2213),
IF(AND(A2213="Cervical Cancer Screening", E2213="Total Expenditure ($USD per 100,000 patients)"),
SUMIFS(CERV!$F:$F,CERV!$A:$A,C2213,CERV!$G:$G,D2213),
SUMIFS(CANSCRN!$F:$F,CANSCRN!$A:$A,C2213,CANSCRN!$G:$G,D2213))))))))))))</f>
        <v>46964.856230031946</v>
      </c>
    </row>
    <row r="2214" spans="1:6" x14ac:dyDescent="0.2">
      <c r="A2214" s="24" t="s">
        <v>107</v>
      </c>
      <c r="B2214" s="24" t="s">
        <v>101</v>
      </c>
      <c r="C2214" s="24" t="s">
        <v>79</v>
      </c>
      <c r="D2214" s="24">
        <v>2010</v>
      </c>
      <c r="E2214" s="24" t="s">
        <v>102</v>
      </c>
      <c r="F2214">
        <f>IF(AND(A2214="PSA Testing", E2214= "Utilization Rate (per 100,000 patients)"),
SUMIFS(PSA!$D:$D,PSA!$A:$A,C2214,PSA!$G:$G,D2214),
IF(AND(A2214="Colorectal Cancer Screening", E2214="Utilization Rate (per 100,000 patients)"),
SUMIFS(COL!$D:$D,COL!$A:$A,C2214,COL!$G:$G, D2214),
IF(AND(A2214="Cervical Cancer Screening", E2214="Utilization Rate (per 100,000 patients)"),
SUMIFS(CERV!$D:$D,CERV!$A:$A,C2214,CERV!$G:$G,D2214),
IF(AND(A2214="Cancer Screening for CKD patients", E2214="Utilization Rate (per 100,000 patients)"),
SUMIFS(CANSCRN!$D:$D,CANSCRN!$A:$A,C2214,CANSCRN!$G:$G,D2214),
IF(AND(A2214="PSA Testing", E2214="Cost per service ($USD)"),
SUMIFS(PSA!$E:$E,PSA!$A:$A,C2214,PSA!$G:$G,D2214),
IF(AND(A2214="Colorectal Cancer Screening", E2214="Cost per service ($USD)"),
SUMIFS(COL!$E:$E,COL!$A:$A,C2214,COL!$G:$G,D2214),
IF(AND(A2214="Cervical Cancer Screening", E2214="Cost per service ($USD)"),
SUMIFS(CERV!$E:$E,CERV!$A:$A,C2214,CERV!$G:$G,D2214),
IF(AND(A2214="Cancer Screening for CKD patients", E2214="Cost per service ($USD)"),
SUMIFS(CANSCRN!$E:$E,CANSCRN!$A:$A,C2214,CANSCRN!$G:$G,D2214),
IF(AND(A2214="PSA Testing", E2214="Total Expenditure ($USD per 100,000 patients)"),
SUMIFS(PSA!$F:$F,PSA!$A:$A,C2214,PSA!$G:$G,D2214),
IF(AND(A2214="Colorectal Cancer Screening", E2214="Total Expenditure ($USD per 100,000 patients)"),
SUMIFS(COL!$F:$F,COL!$A:$A,C2214,COL!$G:$G,D2214),
IF(AND(A2214="Cervical Cancer Screening", E2214="Total Expenditure ($USD per 100,000 patients)"),
SUMIFS(CERV!$F:$F,CERV!$A:$A,C2214,CERV!$G:$G,D2214),
SUMIFS(CANSCRN!$F:$F,CANSCRN!$A:$A,C2214,CANSCRN!$G:$G,D2214))))))))))))</f>
        <v>43280.346820809253</v>
      </c>
    </row>
    <row r="2215" spans="1:6" x14ac:dyDescent="0.2">
      <c r="A2215" s="24" t="s">
        <v>107</v>
      </c>
      <c r="B2215" s="24" t="s">
        <v>101</v>
      </c>
      <c r="C2215" s="24" t="s">
        <v>79</v>
      </c>
      <c r="D2215" s="24">
        <v>2011</v>
      </c>
      <c r="E2215" s="24" t="s">
        <v>102</v>
      </c>
      <c r="F2215">
        <f>IF(AND(A2215="PSA Testing", E2215= "Utilization Rate (per 100,000 patients)"),
SUMIFS(PSA!$D:$D,PSA!$A:$A,C2215,PSA!$G:$G,D2215),
IF(AND(A2215="Colorectal Cancer Screening", E2215="Utilization Rate (per 100,000 patients)"),
SUMIFS(COL!$D:$D,COL!$A:$A,C2215,COL!$G:$G, D2215),
IF(AND(A2215="Cervical Cancer Screening", E2215="Utilization Rate (per 100,000 patients)"),
SUMIFS(CERV!$D:$D,CERV!$A:$A,C2215,CERV!$G:$G,D2215),
IF(AND(A2215="Cancer Screening for CKD patients", E2215="Utilization Rate (per 100,000 patients)"),
SUMIFS(CANSCRN!$D:$D,CANSCRN!$A:$A,C2215,CANSCRN!$G:$G,D2215),
IF(AND(A2215="PSA Testing", E2215="Cost per service ($USD)"),
SUMIFS(PSA!$E:$E,PSA!$A:$A,C2215,PSA!$G:$G,D2215),
IF(AND(A2215="Colorectal Cancer Screening", E2215="Cost per service ($USD)"),
SUMIFS(COL!$E:$E,COL!$A:$A,C2215,COL!$G:$G,D2215),
IF(AND(A2215="Cervical Cancer Screening", E2215="Cost per service ($USD)"),
SUMIFS(CERV!$E:$E,CERV!$A:$A,C2215,CERV!$G:$G,D2215),
IF(AND(A2215="Cancer Screening for CKD patients", E2215="Cost per service ($USD)"),
SUMIFS(CANSCRN!$E:$E,CANSCRN!$A:$A,C2215,CANSCRN!$G:$G,D2215),
IF(AND(A2215="PSA Testing", E2215="Total Expenditure ($USD per 100,000 patients)"),
SUMIFS(PSA!$F:$F,PSA!$A:$A,C2215,PSA!$G:$G,D2215),
IF(AND(A2215="Colorectal Cancer Screening", E2215="Total Expenditure ($USD per 100,000 patients)"),
SUMIFS(COL!$F:$F,COL!$A:$A,C2215,COL!$G:$G,D2215),
IF(AND(A2215="Cervical Cancer Screening", E2215="Total Expenditure ($USD per 100,000 patients)"),
SUMIFS(CERV!$F:$F,CERV!$A:$A,C2215,CERV!$G:$G,D2215),
SUMIFS(CANSCRN!$F:$F,CANSCRN!$A:$A,C2215,CANSCRN!$G:$G,D2215))))))))))))</f>
        <v>42225.497420781132</v>
      </c>
    </row>
    <row r="2216" spans="1:6" x14ac:dyDescent="0.2">
      <c r="A2216" s="24" t="s">
        <v>107</v>
      </c>
      <c r="B2216" s="24" t="s">
        <v>101</v>
      </c>
      <c r="C2216" s="24" t="s">
        <v>79</v>
      </c>
      <c r="D2216" s="24">
        <v>2012</v>
      </c>
      <c r="E2216" s="24" t="s">
        <v>102</v>
      </c>
      <c r="F2216">
        <f>IF(AND(A2216="PSA Testing", E2216= "Utilization Rate (per 100,000 patients)"),
SUMIFS(PSA!$D:$D,PSA!$A:$A,C2216,PSA!$G:$G,D2216),
IF(AND(A2216="Colorectal Cancer Screening", E2216="Utilization Rate (per 100,000 patients)"),
SUMIFS(COL!$D:$D,COL!$A:$A,C2216,COL!$G:$G, D2216),
IF(AND(A2216="Cervical Cancer Screening", E2216="Utilization Rate (per 100,000 patients)"),
SUMIFS(CERV!$D:$D,CERV!$A:$A,C2216,CERV!$G:$G,D2216),
IF(AND(A2216="Cancer Screening for CKD patients", E2216="Utilization Rate (per 100,000 patients)"),
SUMIFS(CANSCRN!$D:$D,CANSCRN!$A:$A,C2216,CANSCRN!$G:$G,D2216),
IF(AND(A2216="PSA Testing", E2216="Cost per service ($USD)"),
SUMIFS(PSA!$E:$E,PSA!$A:$A,C2216,PSA!$G:$G,D2216),
IF(AND(A2216="Colorectal Cancer Screening", E2216="Cost per service ($USD)"),
SUMIFS(COL!$E:$E,COL!$A:$A,C2216,COL!$G:$G,D2216),
IF(AND(A2216="Cervical Cancer Screening", E2216="Cost per service ($USD)"),
SUMIFS(CERV!$E:$E,CERV!$A:$A,C2216,CERV!$G:$G,D2216),
IF(AND(A2216="Cancer Screening for CKD patients", E2216="Cost per service ($USD)"),
SUMIFS(CANSCRN!$E:$E,CANSCRN!$A:$A,C2216,CANSCRN!$G:$G,D2216),
IF(AND(A2216="PSA Testing", E2216="Total Expenditure ($USD per 100,000 patients)"),
SUMIFS(PSA!$F:$F,PSA!$A:$A,C2216,PSA!$G:$G,D2216),
IF(AND(A2216="Colorectal Cancer Screening", E2216="Total Expenditure ($USD per 100,000 patients)"),
SUMIFS(COL!$F:$F,COL!$A:$A,C2216,COL!$G:$G,D2216),
IF(AND(A2216="Cervical Cancer Screening", E2216="Total Expenditure ($USD per 100,000 patients)"),
SUMIFS(CERV!$F:$F,CERV!$A:$A,C2216,CERV!$G:$G,D2216),
SUMIFS(CANSCRN!$F:$F,CANSCRN!$A:$A,C2216,CANSCRN!$G:$G,D2216))))))))))))</f>
        <v>42036.011080332406</v>
      </c>
    </row>
    <row r="2217" spans="1:6" x14ac:dyDescent="0.2">
      <c r="A2217" s="24" t="s">
        <v>107</v>
      </c>
      <c r="B2217" s="24" t="s">
        <v>101</v>
      </c>
      <c r="C2217" s="24" t="s">
        <v>79</v>
      </c>
      <c r="D2217" s="24">
        <v>2013</v>
      </c>
      <c r="E2217" s="24" t="s">
        <v>102</v>
      </c>
      <c r="F2217">
        <f>IF(AND(A2217="PSA Testing", E2217= "Utilization Rate (per 100,000 patients)"),
SUMIFS(PSA!$D:$D,PSA!$A:$A,C2217,PSA!$G:$G,D2217),
IF(AND(A2217="Colorectal Cancer Screening", E2217="Utilization Rate (per 100,000 patients)"),
SUMIFS(COL!$D:$D,COL!$A:$A,C2217,COL!$G:$G, D2217),
IF(AND(A2217="Cervical Cancer Screening", E2217="Utilization Rate (per 100,000 patients)"),
SUMIFS(CERV!$D:$D,CERV!$A:$A,C2217,CERV!$G:$G,D2217),
IF(AND(A2217="Cancer Screening for CKD patients", E2217="Utilization Rate (per 100,000 patients)"),
SUMIFS(CANSCRN!$D:$D,CANSCRN!$A:$A,C2217,CANSCRN!$G:$G,D2217),
IF(AND(A2217="PSA Testing", E2217="Cost per service ($USD)"),
SUMIFS(PSA!$E:$E,PSA!$A:$A,C2217,PSA!$G:$G,D2217),
IF(AND(A2217="Colorectal Cancer Screening", E2217="Cost per service ($USD)"),
SUMIFS(COL!$E:$E,COL!$A:$A,C2217,COL!$G:$G,D2217),
IF(AND(A2217="Cervical Cancer Screening", E2217="Cost per service ($USD)"),
SUMIFS(CERV!$E:$E,CERV!$A:$A,C2217,CERV!$G:$G,D2217),
IF(AND(A2217="Cancer Screening for CKD patients", E2217="Cost per service ($USD)"),
SUMIFS(CANSCRN!$E:$E,CANSCRN!$A:$A,C2217,CANSCRN!$G:$G,D2217),
IF(AND(A2217="PSA Testing", E2217="Total Expenditure ($USD per 100,000 patients)"),
SUMIFS(PSA!$F:$F,PSA!$A:$A,C2217,PSA!$G:$G,D2217),
IF(AND(A2217="Colorectal Cancer Screening", E2217="Total Expenditure ($USD per 100,000 patients)"),
SUMIFS(COL!$F:$F,COL!$A:$A,C2217,COL!$G:$G,D2217),
IF(AND(A2217="Cervical Cancer Screening", E2217="Total Expenditure ($USD per 100,000 patients)"),
SUMIFS(CERV!$F:$F,CERV!$A:$A,C2217,CERV!$G:$G,D2217),
SUMIFS(CANSCRN!$F:$F,CANSCRN!$A:$A,C2217,CANSCRN!$G:$G,D2217))))))))))))</f>
        <v>39207.569485511536</v>
      </c>
    </row>
    <row r="2218" spans="1:6" x14ac:dyDescent="0.2">
      <c r="A2218" s="24" t="s">
        <v>107</v>
      </c>
      <c r="B2218" s="24" t="s">
        <v>101</v>
      </c>
      <c r="C2218" s="24" t="s">
        <v>79</v>
      </c>
      <c r="D2218" s="24">
        <v>2014</v>
      </c>
      <c r="E2218" s="24" t="s">
        <v>102</v>
      </c>
      <c r="F2218">
        <f>IF(AND(A2218="PSA Testing", E2218= "Utilization Rate (per 100,000 patients)"),
SUMIFS(PSA!$D:$D,PSA!$A:$A,C2218,PSA!$G:$G,D2218),
IF(AND(A2218="Colorectal Cancer Screening", E2218="Utilization Rate (per 100,000 patients)"),
SUMIFS(COL!$D:$D,COL!$A:$A,C2218,COL!$G:$G, D2218),
IF(AND(A2218="Cervical Cancer Screening", E2218="Utilization Rate (per 100,000 patients)"),
SUMIFS(CERV!$D:$D,CERV!$A:$A,C2218,CERV!$G:$G,D2218),
IF(AND(A2218="Cancer Screening for CKD patients", E2218="Utilization Rate (per 100,000 patients)"),
SUMIFS(CANSCRN!$D:$D,CANSCRN!$A:$A,C2218,CANSCRN!$G:$G,D2218),
IF(AND(A2218="PSA Testing", E2218="Cost per service ($USD)"),
SUMIFS(PSA!$E:$E,PSA!$A:$A,C2218,PSA!$G:$G,D2218),
IF(AND(A2218="Colorectal Cancer Screening", E2218="Cost per service ($USD)"),
SUMIFS(COL!$E:$E,COL!$A:$A,C2218,COL!$G:$G,D2218),
IF(AND(A2218="Cervical Cancer Screening", E2218="Cost per service ($USD)"),
SUMIFS(CERV!$E:$E,CERV!$A:$A,C2218,CERV!$G:$G,D2218),
IF(AND(A2218="Cancer Screening for CKD patients", E2218="Cost per service ($USD)"),
SUMIFS(CANSCRN!$E:$E,CANSCRN!$A:$A,C2218,CANSCRN!$G:$G,D2218),
IF(AND(A2218="PSA Testing", E2218="Total Expenditure ($USD per 100,000 patients)"),
SUMIFS(PSA!$F:$F,PSA!$A:$A,C2218,PSA!$G:$G,D2218),
IF(AND(A2218="Colorectal Cancer Screening", E2218="Total Expenditure ($USD per 100,000 patients)"),
SUMIFS(COL!$F:$F,COL!$A:$A,C2218,COL!$G:$G,D2218),
IF(AND(A2218="Cervical Cancer Screening", E2218="Total Expenditure ($USD per 100,000 patients)"),
SUMIFS(CERV!$F:$F,CERV!$A:$A,C2218,CERV!$G:$G,D2218),
SUMIFS(CANSCRN!$F:$F,CANSCRN!$A:$A,C2218,CANSCRN!$G:$G,D2218))))))))))))</f>
        <v>36231.884057971016</v>
      </c>
    </row>
    <row r="2219" spans="1:6" x14ac:dyDescent="0.2">
      <c r="A2219" s="24" t="s">
        <v>107</v>
      </c>
      <c r="B2219" s="24" t="s">
        <v>101</v>
      </c>
      <c r="C2219" s="24" t="s">
        <v>79</v>
      </c>
      <c r="D2219" s="24">
        <v>2015</v>
      </c>
      <c r="E2219" s="24" t="s">
        <v>102</v>
      </c>
      <c r="F2219">
        <f>IF(AND(A2219="PSA Testing", E2219= "Utilization Rate (per 100,000 patients)"),
SUMIFS(PSA!$D:$D,PSA!$A:$A,C2219,PSA!$G:$G,D2219),
IF(AND(A2219="Colorectal Cancer Screening", E2219="Utilization Rate (per 100,000 patients)"),
SUMIFS(COL!$D:$D,COL!$A:$A,C2219,COL!$G:$G, D2219),
IF(AND(A2219="Cervical Cancer Screening", E2219="Utilization Rate (per 100,000 patients)"),
SUMIFS(CERV!$D:$D,CERV!$A:$A,C2219,CERV!$G:$G,D2219),
IF(AND(A2219="Cancer Screening for CKD patients", E2219="Utilization Rate (per 100,000 patients)"),
SUMIFS(CANSCRN!$D:$D,CANSCRN!$A:$A,C2219,CANSCRN!$G:$G,D2219),
IF(AND(A2219="PSA Testing", E2219="Cost per service ($USD)"),
SUMIFS(PSA!$E:$E,PSA!$A:$A,C2219,PSA!$G:$G,D2219),
IF(AND(A2219="Colorectal Cancer Screening", E2219="Cost per service ($USD)"),
SUMIFS(COL!$E:$E,COL!$A:$A,C2219,COL!$G:$G,D2219),
IF(AND(A2219="Cervical Cancer Screening", E2219="Cost per service ($USD)"),
SUMIFS(CERV!$E:$E,CERV!$A:$A,C2219,CERV!$G:$G,D2219),
IF(AND(A2219="Cancer Screening for CKD patients", E2219="Cost per service ($USD)"),
SUMIFS(CANSCRN!$E:$E,CANSCRN!$A:$A,C2219,CANSCRN!$G:$G,D2219),
IF(AND(A2219="PSA Testing", E2219="Total Expenditure ($USD per 100,000 patients)"),
SUMIFS(PSA!$F:$F,PSA!$A:$A,C2219,PSA!$G:$G,D2219),
IF(AND(A2219="Colorectal Cancer Screening", E2219="Total Expenditure ($USD per 100,000 patients)"),
SUMIFS(COL!$F:$F,COL!$A:$A,C2219,COL!$G:$G,D2219),
IF(AND(A2219="Cervical Cancer Screening", E2219="Total Expenditure ($USD per 100,000 patients)"),
SUMIFS(CERV!$F:$F,CERV!$A:$A,C2219,CERV!$G:$G,D2219),
SUMIFS(CANSCRN!$F:$F,CANSCRN!$A:$A,C2219,CANSCRN!$G:$G,D2219))))))))))))</f>
        <v>38397.581254724115</v>
      </c>
    </row>
    <row r="2220" spans="1:6" x14ac:dyDescent="0.2">
      <c r="A2220" s="24" t="s">
        <v>107</v>
      </c>
      <c r="B2220" s="24" t="s">
        <v>101</v>
      </c>
      <c r="C2220" s="24" t="s">
        <v>79</v>
      </c>
      <c r="D2220" s="24">
        <v>2016</v>
      </c>
      <c r="E2220" s="24" t="s">
        <v>102</v>
      </c>
      <c r="F2220">
        <f>IF(AND(A2220="PSA Testing", E2220= "Utilization Rate (per 100,000 patients)"),
SUMIFS(PSA!$D:$D,PSA!$A:$A,C2220,PSA!$G:$G,D2220),
IF(AND(A2220="Colorectal Cancer Screening", E2220="Utilization Rate (per 100,000 patients)"),
SUMIFS(COL!$D:$D,COL!$A:$A,C2220,COL!$G:$G, D2220),
IF(AND(A2220="Cervical Cancer Screening", E2220="Utilization Rate (per 100,000 patients)"),
SUMIFS(CERV!$D:$D,CERV!$A:$A,C2220,CERV!$G:$G,D2220),
IF(AND(A2220="Cancer Screening for CKD patients", E2220="Utilization Rate (per 100,000 patients)"),
SUMIFS(CANSCRN!$D:$D,CANSCRN!$A:$A,C2220,CANSCRN!$G:$G,D2220),
IF(AND(A2220="PSA Testing", E2220="Cost per service ($USD)"),
SUMIFS(PSA!$E:$E,PSA!$A:$A,C2220,PSA!$G:$G,D2220),
IF(AND(A2220="Colorectal Cancer Screening", E2220="Cost per service ($USD)"),
SUMIFS(COL!$E:$E,COL!$A:$A,C2220,COL!$G:$G,D2220),
IF(AND(A2220="Cervical Cancer Screening", E2220="Cost per service ($USD)"),
SUMIFS(CERV!$E:$E,CERV!$A:$A,C2220,CERV!$G:$G,D2220),
IF(AND(A2220="Cancer Screening for CKD patients", E2220="Cost per service ($USD)"),
SUMIFS(CANSCRN!$E:$E,CANSCRN!$A:$A,C2220,CANSCRN!$G:$G,D2220),
IF(AND(A2220="PSA Testing", E2220="Total Expenditure ($USD per 100,000 patients)"),
SUMIFS(PSA!$F:$F,PSA!$A:$A,C2220,PSA!$G:$G,D2220),
IF(AND(A2220="Colorectal Cancer Screening", E2220="Total Expenditure ($USD per 100,000 patients)"),
SUMIFS(COL!$F:$F,COL!$A:$A,C2220,COL!$G:$G,D2220),
IF(AND(A2220="Cervical Cancer Screening", E2220="Total Expenditure ($USD per 100,000 patients)"),
SUMIFS(CERV!$F:$F,CERV!$A:$A,C2220,CERV!$G:$G,D2220),
SUMIFS(CANSCRN!$F:$F,CANSCRN!$A:$A,C2220,CANSCRN!$G:$G,D2220))))))))))))</f>
        <v>36108.887109687748</v>
      </c>
    </row>
    <row r="2221" spans="1:6" x14ac:dyDescent="0.2">
      <c r="A2221" s="24" t="s">
        <v>107</v>
      </c>
      <c r="B2221" s="24" t="s">
        <v>101</v>
      </c>
      <c r="C2221" s="24" t="s">
        <v>79</v>
      </c>
      <c r="D2221" s="24">
        <v>2017</v>
      </c>
      <c r="E2221" s="24" t="s">
        <v>102</v>
      </c>
      <c r="F2221">
        <f>IF(AND(A2221="PSA Testing", E2221= "Utilization Rate (per 100,000 patients)"),
SUMIFS(PSA!$D:$D,PSA!$A:$A,C2221,PSA!$G:$G,D2221),
IF(AND(A2221="Colorectal Cancer Screening", E2221="Utilization Rate (per 100,000 patients)"),
SUMIFS(COL!$D:$D,COL!$A:$A,C2221,COL!$G:$G, D2221),
IF(AND(A2221="Cervical Cancer Screening", E2221="Utilization Rate (per 100,000 patients)"),
SUMIFS(CERV!$D:$D,CERV!$A:$A,C2221,CERV!$G:$G,D2221),
IF(AND(A2221="Cancer Screening for CKD patients", E2221="Utilization Rate (per 100,000 patients)"),
SUMIFS(CANSCRN!$D:$D,CANSCRN!$A:$A,C2221,CANSCRN!$G:$G,D2221),
IF(AND(A2221="PSA Testing", E2221="Cost per service ($USD)"),
SUMIFS(PSA!$E:$E,PSA!$A:$A,C2221,PSA!$G:$G,D2221),
IF(AND(A2221="Colorectal Cancer Screening", E2221="Cost per service ($USD)"),
SUMIFS(COL!$E:$E,COL!$A:$A,C2221,COL!$G:$G,D2221),
IF(AND(A2221="Cervical Cancer Screening", E2221="Cost per service ($USD)"),
SUMIFS(CERV!$E:$E,CERV!$A:$A,C2221,CERV!$G:$G,D2221),
IF(AND(A2221="Cancer Screening for CKD patients", E2221="Cost per service ($USD)"),
SUMIFS(CANSCRN!$E:$E,CANSCRN!$A:$A,C2221,CANSCRN!$G:$G,D2221),
IF(AND(A2221="PSA Testing", E2221="Total Expenditure ($USD per 100,000 patients)"),
SUMIFS(PSA!$F:$F,PSA!$A:$A,C2221,PSA!$G:$G,D2221),
IF(AND(A2221="Colorectal Cancer Screening", E2221="Total Expenditure ($USD per 100,000 patients)"),
SUMIFS(COL!$F:$F,COL!$A:$A,C2221,COL!$G:$G,D2221),
IF(AND(A2221="Cervical Cancer Screening", E2221="Total Expenditure ($USD per 100,000 patients)"),
SUMIFS(CERV!$F:$F,CERV!$A:$A,C2221,CERV!$G:$G,D2221),
SUMIFS(CANSCRN!$F:$F,CANSCRN!$A:$A,C2221,CANSCRN!$G:$G,D2221))))))))))))</f>
        <v>35704.419889502766</v>
      </c>
    </row>
    <row r="2222" spans="1:6" x14ac:dyDescent="0.2">
      <c r="A2222" s="24" t="s">
        <v>107</v>
      </c>
      <c r="B2222" s="24" t="s">
        <v>101</v>
      </c>
      <c r="C2222" s="24" t="s">
        <v>79</v>
      </c>
      <c r="D2222" s="24">
        <v>2018</v>
      </c>
      <c r="E2222" s="24" t="s">
        <v>102</v>
      </c>
      <c r="F2222">
        <f>IF(AND(A2222="PSA Testing", E2222= "Utilization Rate (per 100,000 patients)"),
SUMIFS(PSA!$D:$D,PSA!$A:$A,C2222,PSA!$G:$G,D2222),
IF(AND(A2222="Colorectal Cancer Screening", E2222="Utilization Rate (per 100,000 patients)"),
SUMIFS(COL!$D:$D,COL!$A:$A,C2222,COL!$G:$G, D2222),
IF(AND(A2222="Cervical Cancer Screening", E2222="Utilization Rate (per 100,000 patients)"),
SUMIFS(CERV!$D:$D,CERV!$A:$A,C2222,CERV!$G:$G,D2222),
IF(AND(A2222="Cancer Screening for CKD patients", E2222="Utilization Rate (per 100,000 patients)"),
SUMIFS(CANSCRN!$D:$D,CANSCRN!$A:$A,C2222,CANSCRN!$G:$G,D2222),
IF(AND(A2222="PSA Testing", E2222="Cost per service ($USD)"),
SUMIFS(PSA!$E:$E,PSA!$A:$A,C2222,PSA!$G:$G,D2222),
IF(AND(A2222="Colorectal Cancer Screening", E2222="Cost per service ($USD)"),
SUMIFS(COL!$E:$E,COL!$A:$A,C2222,COL!$G:$G,D2222),
IF(AND(A2222="Cervical Cancer Screening", E2222="Cost per service ($USD)"),
SUMIFS(CERV!$E:$E,CERV!$A:$A,C2222,CERV!$G:$G,D2222),
IF(AND(A2222="Cancer Screening for CKD patients", E2222="Cost per service ($USD)"),
SUMIFS(CANSCRN!$E:$E,CANSCRN!$A:$A,C2222,CANSCRN!$G:$G,D2222),
IF(AND(A2222="PSA Testing", E2222="Total Expenditure ($USD per 100,000 patients)"),
SUMIFS(PSA!$F:$F,PSA!$A:$A,C2222,PSA!$G:$G,D2222),
IF(AND(A2222="Colorectal Cancer Screening", E2222="Total Expenditure ($USD per 100,000 patients)"),
SUMIFS(COL!$F:$F,COL!$A:$A,C2222,COL!$G:$G,D2222),
IF(AND(A2222="Cervical Cancer Screening", E2222="Total Expenditure ($USD per 100,000 patients)"),
SUMIFS(CERV!$F:$F,CERV!$A:$A,C2222,CERV!$G:$G,D2222),
SUMIFS(CANSCRN!$F:$F,CANSCRN!$A:$A,C2222,CANSCRN!$G:$G,D2222))))))))))))</f>
        <v>27583.586626139815</v>
      </c>
    </row>
    <row r="2223" spans="1:6" x14ac:dyDescent="0.2">
      <c r="A2223" s="24" t="s">
        <v>107</v>
      </c>
      <c r="B2223" s="24" t="s">
        <v>101</v>
      </c>
      <c r="C2223" s="24" t="s">
        <v>79</v>
      </c>
      <c r="D2223" s="24">
        <v>2019</v>
      </c>
      <c r="E2223" s="24" t="s">
        <v>102</v>
      </c>
      <c r="F2223">
        <f>IF(AND(A2223="PSA Testing", E2223= "Utilization Rate (per 100,000 patients)"),
SUMIFS(PSA!$D:$D,PSA!$A:$A,C2223,PSA!$G:$G,D2223),
IF(AND(A2223="Colorectal Cancer Screening", E2223="Utilization Rate (per 100,000 patients)"),
SUMIFS(COL!$D:$D,COL!$A:$A,C2223,COL!$G:$G, D2223),
IF(AND(A2223="Cervical Cancer Screening", E2223="Utilization Rate (per 100,000 patients)"),
SUMIFS(CERV!$D:$D,CERV!$A:$A,C2223,CERV!$G:$G,D2223),
IF(AND(A2223="Cancer Screening for CKD patients", E2223="Utilization Rate (per 100,000 patients)"),
SUMIFS(CANSCRN!$D:$D,CANSCRN!$A:$A,C2223,CANSCRN!$G:$G,D2223),
IF(AND(A2223="PSA Testing", E2223="Cost per service ($USD)"),
SUMIFS(PSA!$E:$E,PSA!$A:$A,C2223,PSA!$G:$G,D2223),
IF(AND(A2223="Colorectal Cancer Screening", E2223="Cost per service ($USD)"),
SUMIFS(COL!$E:$E,COL!$A:$A,C2223,COL!$G:$G,D2223),
IF(AND(A2223="Cervical Cancer Screening", E2223="Cost per service ($USD)"),
SUMIFS(CERV!$E:$E,CERV!$A:$A,C2223,CERV!$G:$G,D2223),
IF(AND(A2223="Cancer Screening for CKD patients", E2223="Cost per service ($USD)"),
SUMIFS(CANSCRN!$E:$E,CANSCRN!$A:$A,C2223,CANSCRN!$G:$G,D2223),
IF(AND(A2223="PSA Testing", E2223="Total Expenditure ($USD per 100,000 patients)"),
SUMIFS(PSA!$F:$F,PSA!$A:$A,C2223,PSA!$G:$G,D2223),
IF(AND(A2223="Colorectal Cancer Screening", E2223="Total Expenditure ($USD per 100,000 patients)"),
SUMIFS(COL!$F:$F,COL!$A:$A,C2223,COL!$G:$G,D2223),
IF(AND(A2223="Cervical Cancer Screening", E2223="Total Expenditure ($USD per 100,000 patients)"),
SUMIFS(CERV!$F:$F,CERV!$A:$A,C2223,CERV!$G:$G,D2223),
SUMIFS(CANSCRN!$F:$F,CANSCRN!$A:$A,C2223,CANSCRN!$G:$G,D2223))))))))))))</f>
        <v>26502.311248073962</v>
      </c>
    </row>
    <row r="2224" spans="1:6" x14ac:dyDescent="0.2">
      <c r="A2224" s="24" t="s">
        <v>107</v>
      </c>
      <c r="B2224" s="24" t="s">
        <v>101</v>
      </c>
      <c r="C2224" s="24" t="s">
        <v>80</v>
      </c>
      <c r="D2224" s="24">
        <v>2009</v>
      </c>
      <c r="E2224" s="24" t="s">
        <v>102</v>
      </c>
      <c r="F2224">
        <f>IF(AND(A2224="PSA Testing", E2224= "Utilization Rate (per 100,000 patients)"),
SUMIFS(PSA!$D:$D,PSA!$A:$A,C2224,PSA!$G:$G,D2224),
IF(AND(A2224="Colorectal Cancer Screening", E2224="Utilization Rate (per 100,000 patients)"),
SUMIFS(COL!$D:$D,COL!$A:$A,C2224,COL!$G:$G, D2224),
IF(AND(A2224="Cervical Cancer Screening", E2224="Utilization Rate (per 100,000 patients)"),
SUMIFS(CERV!$D:$D,CERV!$A:$A,C2224,CERV!$G:$G,D2224),
IF(AND(A2224="Cancer Screening for CKD patients", E2224="Utilization Rate (per 100,000 patients)"),
SUMIFS(CANSCRN!$D:$D,CANSCRN!$A:$A,C2224,CANSCRN!$G:$G,D2224),
IF(AND(A2224="PSA Testing", E2224="Cost per service ($USD)"),
SUMIFS(PSA!$E:$E,PSA!$A:$A,C2224,PSA!$G:$G,D2224),
IF(AND(A2224="Colorectal Cancer Screening", E2224="Cost per service ($USD)"),
SUMIFS(COL!$E:$E,COL!$A:$A,C2224,COL!$G:$G,D2224),
IF(AND(A2224="Cervical Cancer Screening", E2224="Cost per service ($USD)"),
SUMIFS(CERV!$E:$E,CERV!$A:$A,C2224,CERV!$G:$G,D2224),
IF(AND(A2224="Cancer Screening for CKD patients", E2224="Cost per service ($USD)"),
SUMIFS(CANSCRN!$E:$E,CANSCRN!$A:$A,C2224,CANSCRN!$G:$G,D2224),
IF(AND(A2224="PSA Testing", E2224="Total Expenditure ($USD per 100,000 patients)"),
SUMIFS(PSA!$F:$F,PSA!$A:$A,C2224,PSA!$G:$G,D2224),
IF(AND(A2224="Colorectal Cancer Screening", E2224="Total Expenditure ($USD per 100,000 patients)"),
SUMIFS(COL!$F:$F,COL!$A:$A,C2224,COL!$G:$G,D2224),
IF(AND(A2224="Cervical Cancer Screening", E2224="Total Expenditure ($USD per 100,000 patients)"),
SUMIFS(CERV!$F:$F,CERV!$A:$A,C2224,CERV!$G:$G,D2224),
SUMIFS(CANSCRN!$F:$F,CANSCRN!$A:$A,C2224,CANSCRN!$G:$G,D2224))))))))))))</f>
        <v>38333.333333333336</v>
      </c>
    </row>
    <row r="2225" spans="1:6" x14ac:dyDescent="0.2">
      <c r="A2225" s="24" t="s">
        <v>107</v>
      </c>
      <c r="B2225" s="24" t="s">
        <v>101</v>
      </c>
      <c r="C2225" s="24" t="s">
        <v>80</v>
      </c>
      <c r="D2225" s="24">
        <v>2010</v>
      </c>
      <c r="E2225" s="24" t="s">
        <v>102</v>
      </c>
      <c r="F2225">
        <f>IF(AND(A2225="PSA Testing", E2225= "Utilization Rate (per 100,000 patients)"),
SUMIFS(PSA!$D:$D,PSA!$A:$A,C2225,PSA!$G:$G,D2225),
IF(AND(A2225="Colorectal Cancer Screening", E2225="Utilization Rate (per 100,000 patients)"),
SUMIFS(COL!$D:$D,COL!$A:$A,C2225,COL!$G:$G, D2225),
IF(AND(A2225="Cervical Cancer Screening", E2225="Utilization Rate (per 100,000 patients)"),
SUMIFS(CERV!$D:$D,CERV!$A:$A,C2225,CERV!$G:$G,D2225),
IF(AND(A2225="Cancer Screening for CKD patients", E2225="Utilization Rate (per 100,000 patients)"),
SUMIFS(CANSCRN!$D:$D,CANSCRN!$A:$A,C2225,CANSCRN!$G:$G,D2225),
IF(AND(A2225="PSA Testing", E2225="Cost per service ($USD)"),
SUMIFS(PSA!$E:$E,PSA!$A:$A,C2225,PSA!$G:$G,D2225),
IF(AND(A2225="Colorectal Cancer Screening", E2225="Cost per service ($USD)"),
SUMIFS(COL!$E:$E,COL!$A:$A,C2225,COL!$G:$G,D2225),
IF(AND(A2225="Cervical Cancer Screening", E2225="Cost per service ($USD)"),
SUMIFS(CERV!$E:$E,CERV!$A:$A,C2225,CERV!$G:$G,D2225),
IF(AND(A2225="Cancer Screening for CKD patients", E2225="Cost per service ($USD)"),
SUMIFS(CANSCRN!$E:$E,CANSCRN!$A:$A,C2225,CANSCRN!$G:$G,D2225),
IF(AND(A2225="PSA Testing", E2225="Total Expenditure ($USD per 100,000 patients)"),
SUMIFS(PSA!$F:$F,PSA!$A:$A,C2225,PSA!$G:$G,D2225),
IF(AND(A2225="Colorectal Cancer Screening", E2225="Total Expenditure ($USD per 100,000 patients)"),
SUMIFS(COL!$F:$F,COL!$A:$A,C2225,COL!$G:$G,D2225),
IF(AND(A2225="Cervical Cancer Screening", E2225="Total Expenditure ($USD per 100,000 patients)"),
SUMIFS(CERV!$F:$F,CERV!$A:$A,C2225,CERV!$G:$G,D2225),
SUMIFS(CANSCRN!$F:$F,CANSCRN!$A:$A,C2225,CANSCRN!$G:$G,D2225))))))))))))</f>
        <v>29310.344827586203</v>
      </c>
    </row>
    <row r="2226" spans="1:6" x14ac:dyDescent="0.2">
      <c r="A2226" s="24" t="s">
        <v>107</v>
      </c>
      <c r="B2226" s="24" t="s">
        <v>101</v>
      </c>
      <c r="C2226" s="24" t="s">
        <v>80</v>
      </c>
      <c r="D2226" s="24">
        <v>2011</v>
      </c>
      <c r="E2226" s="24" t="s">
        <v>102</v>
      </c>
      <c r="F2226">
        <f>IF(AND(A2226="PSA Testing", E2226= "Utilization Rate (per 100,000 patients)"),
SUMIFS(PSA!$D:$D,PSA!$A:$A,C2226,PSA!$G:$G,D2226),
IF(AND(A2226="Colorectal Cancer Screening", E2226="Utilization Rate (per 100,000 patients)"),
SUMIFS(COL!$D:$D,COL!$A:$A,C2226,COL!$G:$G, D2226),
IF(AND(A2226="Cervical Cancer Screening", E2226="Utilization Rate (per 100,000 patients)"),
SUMIFS(CERV!$D:$D,CERV!$A:$A,C2226,CERV!$G:$G,D2226),
IF(AND(A2226="Cancer Screening for CKD patients", E2226="Utilization Rate (per 100,000 patients)"),
SUMIFS(CANSCRN!$D:$D,CANSCRN!$A:$A,C2226,CANSCRN!$G:$G,D2226),
IF(AND(A2226="PSA Testing", E2226="Cost per service ($USD)"),
SUMIFS(PSA!$E:$E,PSA!$A:$A,C2226,PSA!$G:$G,D2226),
IF(AND(A2226="Colorectal Cancer Screening", E2226="Cost per service ($USD)"),
SUMIFS(COL!$E:$E,COL!$A:$A,C2226,COL!$G:$G,D2226),
IF(AND(A2226="Cervical Cancer Screening", E2226="Cost per service ($USD)"),
SUMIFS(CERV!$E:$E,CERV!$A:$A,C2226,CERV!$G:$G,D2226),
IF(AND(A2226="Cancer Screening for CKD patients", E2226="Cost per service ($USD)"),
SUMIFS(CANSCRN!$E:$E,CANSCRN!$A:$A,C2226,CANSCRN!$G:$G,D2226),
IF(AND(A2226="PSA Testing", E2226="Total Expenditure ($USD per 100,000 patients)"),
SUMIFS(PSA!$F:$F,PSA!$A:$A,C2226,PSA!$G:$G,D2226),
IF(AND(A2226="Colorectal Cancer Screening", E2226="Total Expenditure ($USD per 100,000 patients)"),
SUMIFS(COL!$F:$F,COL!$A:$A,C2226,COL!$G:$G,D2226),
IF(AND(A2226="Cervical Cancer Screening", E2226="Total Expenditure ($USD per 100,000 patients)"),
SUMIFS(CERV!$F:$F,CERV!$A:$A,C2226,CERV!$G:$G,D2226),
SUMIFS(CANSCRN!$F:$F,CANSCRN!$A:$A,C2226,CANSCRN!$G:$G,D2226))))))))))))</f>
        <v>40000</v>
      </c>
    </row>
    <row r="2227" spans="1:6" x14ac:dyDescent="0.2">
      <c r="A2227" s="24" t="s">
        <v>107</v>
      </c>
      <c r="B2227" s="24" t="s">
        <v>101</v>
      </c>
      <c r="C2227" s="24" t="s">
        <v>80</v>
      </c>
      <c r="D2227" s="24">
        <v>2012</v>
      </c>
      <c r="E2227" s="24" t="s">
        <v>102</v>
      </c>
      <c r="F2227">
        <f>IF(AND(A2227="PSA Testing", E2227= "Utilization Rate (per 100,000 patients)"),
SUMIFS(PSA!$D:$D,PSA!$A:$A,C2227,PSA!$G:$G,D2227),
IF(AND(A2227="Colorectal Cancer Screening", E2227="Utilization Rate (per 100,000 patients)"),
SUMIFS(COL!$D:$D,COL!$A:$A,C2227,COL!$G:$G, D2227),
IF(AND(A2227="Cervical Cancer Screening", E2227="Utilization Rate (per 100,000 patients)"),
SUMIFS(CERV!$D:$D,CERV!$A:$A,C2227,CERV!$G:$G,D2227),
IF(AND(A2227="Cancer Screening for CKD patients", E2227="Utilization Rate (per 100,000 patients)"),
SUMIFS(CANSCRN!$D:$D,CANSCRN!$A:$A,C2227,CANSCRN!$G:$G,D2227),
IF(AND(A2227="PSA Testing", E2227="Cost per service ($USD)"),
SUMIFS(PSA!$E:$E,PSA!$A:$A,C2227,PSA!$G:$G,D2227),
IF(AND(A2227="Colorectal Cancer Screening", E2227="Cost per service ($USD)"),
SUMIFS(COL!$E:$E,COL!$A:$A,C2227,COL!$G:$G,D2227),
IF(AND(A2227="Cervical Cancer Screening", E2227="Cost per service ($USD)"),
SUMIFS(CERV!$E:$E,CERV!$A:$A,C2227,CERV!$G:$G,D2227),
IF(AND(A2227="Cancer Screening for CKD patients", E2227="Cost per service ($USD)"),
SUMIFS(CANSCRN!$E:$E,CANSCRN!$A:$A,C2227,CANSCRN!$G:$G,D2227),
IF(AND(A2227="PSA Testing", E2227="Total Expenditure ($USD per 100,000 patients)"),
SUMIFS(PSA!$F:$F,PSA!$A:$A,C2227,PSA!$G:$G,D2227),
IF(AND(A2227="Colorectal Cancer Screening", E2227="Total Expenditure ($USD per 100,000 patients)"),
SUMIFS(COL!$F:$F,COL!$A:$A,C2227,COL!$G:$G,D2227),
IF(AND(A2227="Cervical Cancer Screening", E2227="Total Expenditure ($USD per 100,000 patients)"),
SUMIFS(CERV!$F:$F,CERV!$A:$A,C2227,CERV!$G:$G,D2227),
SUMIFS(CANSCRN!$F:$F,CANSCRN!$A:$A,C2227,CANSCRN!$G:$G,D2227))))))))))))</f>
        <v>27659.574468085106</v>
      </c>
    </row>
    <row r="2228" spans="1:6" x14ac:dyDescent="0.2">
      <c r="A2228" s="24" t="s">
        <v>107</v>
      </c>
      <c r="B2228" s="24" t="s">
        <v>101</v>
      </c>
      <c r="C2228" s="24" t="s">
        <v>80</v>
      </c>
      <c r="D2228" s="24">
        <v>2013</v>
      </c>
      <c r="E2228" s="24" t="s">
        <v>102</v>
      </c>
      <c r="F2228">
        <f>IF(AND(A2228="PSA Testing", E2228= "Utilization Rate (per 100,000 patients)"),
SUMIFS(PSA!$D:$D,PSA!$A:$A,C2228,PSA!$G:$G,D2228),
IF(AND(A2228="Colorectal Cancer Screening", E2228="Utilization Rate (per 100,000 patients)"),
SUMIFS(COL!$D:$D,COL!$A:$A,C2228,COL!$G:$G, D2228),
IF(AND(A2228="Cervical Cancer Screening", E2228="Utilization Rate (per 100,000 patients)"),
SUMIFS(CERV!$D:$D,CERV!$A:$A,C2228,CERV!$G:$G,D2228),
IF(AND(A2228="Cancer Screening for CKD patients", E2228="Utilization Rate (per 100,000 patients)"),
SUMIFS(CANSCRN!$D:$D,CANSCRN!$A:$A,C2228,CANSCRN!$G:$G,D2228),
IF(AND(A2228="PSA Testing", E2228="Cost per service ($USD)"),
SUMIFS(PSA!$E:$E,PSA!$A:$A,C2228,PSA!$G:$G,D2228),
IF(AND(A2228="Colorectal Cancer Screening", E2228="Cost per service ($USD)"),
SUMIFS(COL!$E:$E,COL!$A:$A,C2228,COL!$G:$G,D2228),
IF(AND(A2228="Cervical Cancer Screening", E2228="Cost per service ($USD)"),
SUMIFS(CERV!$E:$E,CERV!$A:$A,C2228,CERV!$G:$G,D2228),
IF(AND(A2228="Cancer Screening for CKD patients", E2228="Cost per service ($USD)"),
SUMIFS(CANSCRN!$E:$E,CANSCRN!$A:$A,C2228,CANSCRN!$G:$G,D2228),
IF(AND(A2228="PSA Testing", E2228="Total Expenditure ($USD per 100,000 patients)"),
SUMIFS(PSA!$F:$F,PSA!$A:$A,C2228,PSA!$G:$G,D2228),
IF(AND(A2228="Colorectal Cancer Screening", E2228="Total Expenditure ($USD per 100,000 patients)"),
SUMIFS(COL!$F:$F,COL!$A:$A,C2228,COL!$G:$G,D2228),
IF(AND(A2228="Cervical Cancer Screening", E2228="Total Expenditure ($USD per 100,000 patients)"),
SUMIFS(CERV!$F:$F,CERV!$A:$A,C2228,CERV!$G:$G,D2228),
SUMIFS(CANSCRN!$F:$F,CANSCRN!$A:$A,C2228,CANSCRN!$G:$G,D2228))))))))))))</f>
        <v>36538.461538461539</v>
      </c>
    </row>
    <row r="2229" spans="1:6" x14ac:dyDescent="0.2">
      <c r="A2229" s="24" t="s">
        <v>107</v>
      </c>
      <c r="B2229" s="24" t="s">
        <v>101</v>
      </c>
      <c r="C2229" s="24" t="s">
        <v>80</v>
      </c>
      <c r="D2229" s="24">
        <v>2014</v>
      </c>
      <c r="E2229" s="24" t="s">
        <v>102</v>
      </c>
      <c r="F2229">
        <f>IF(AND(A2229="PSA Testing", E2229= "Utilization Rate (per 100,000 patients)"),
SUMIFS(PSA!$D:$D,PSA!$A:$A,C2229,PSA!$G:$G,D2229),
IF(AND(A2229="Colorectal Cancer Screening", E2229="Utilization Rate (per 100,000 patients)"),
SUMIFS(COL!$D:$D,COL!$A:$A,C2229,COL!$G:$G, D2229),
IF(AND(A2229="Cervical Cancer Screening", E2229="Utilization Rate (per 100,000 patients)"),
SUMIFS(CERV!$D:$D,CERV!$A:$A,C2229,CERV!$G:$G,D2229),
IF(AND(A2229="Cancer Screening for CKD patients", E2229="Utilization Rate (per 100,000 patients)"),
SUMIFS(CANSCRN!$D:$D,CANSCRN!$A:$A,C2229,CANSCRN!$G:$G,D2229),
IF(AND(A2229="PSA Testing", E2229="Cost per service ($USD)"),
SUMIFS(PSA!$E:$E,PSA!$A:$A,C2229,PSA!$G:$G,D2229),
IF(AND(A2229="Colorectal Cancer Screening", E2229="Cost per service ($USD)"),
SUMIFS(COL!$E:$E,COL!$A:$A,C2229,COL!$G:$G,D2229),
IF(AND(A2229="Cervical Cancer Screening", E2229="Cost per service ($USD)"),
SUMIFS(CERV!$E:$E,CERV!$A:$A,C2229,CERV!$G:$G,D2229),
IF(AND(A2229="Cancer Screening for CKD patients", E2229="Cost per service ($USD)"),
SUMIFS(CANSCRN!$E:$E,CANSCRN!$A:$A,C2229,CANSCRN!$G:$G,D2229),
IF(AND(A2229="PSA Testing", E2229="Total Expenditure ($USD per 100,000 patients)"),
SUMIFS(PSA!$F:$F,PSA!$A:$A,C2229,PSA!$G:$G,D2229),
IF(AND(A2229="Colorectal Cancer Screening", E2229="Total Expenditure ($USD per 100,000 patients)"),
SUMIFS(COL!$F:$F,COL!$A:$A,C2229,COL!$G:$G,D2229),
IF(AND(A2229="Cervical Cancer Screening", E2229="Total Expenditure ($USD per 100,000 patients)"),
SUMIFS(CERV!$F:$F,CERV!$A:$A,C2229,CERV!$G:$G,D2229),
SUMIFS(CANSCRN!$F:$F,CANSCRN!$A:$A,C2229,CANSCRN!$G:$G,D2229))))))))))))</f>
        <v>0</v>
      </c>
    </row>
    <row r="2230" spans="1:6" x14ac:dyDescent="0.2">
      <c r="A2230" s="24" t="s">
        <v>107</v>
      </c>
      <c r="B2230" s="24" t="s">
        <v>101</v>
      </c>
      <c r="C2230" s="24" t="s">
        <v>80</v>
      </c>
      <c r="D2230" s="24">
        <v>2015</v>
      </c>
      <c r="E2230" s="24" t="s">
        <v>102</v>
      </c>
      <c r="F2230">
        <f>IF(AND(A2230="PSA Testing", E2230= "Utilization Rate (per 100,000 patients)"),
SUMIFS(PSA!$D:$D,PSA!$A:$A,C2230,PSA!$G:$G,D2230),
IF(AND(A2230="Colorectal Cancer Screening", E2230="Utilization Rate (per 100,000 patients)"),
SUMIFS(COL!$D:$D,COL!$A:$A,C2230,COL!$G:$G, D2230),
IF(AND(A2230="Cervical Cancer Screening", E2230="Utilization Rate (per 100,000 patients)"),
SUMIFS(CERV!$D:$D,CERV!$A:$A,C2230,CERV!$G:$G,D2230),
IF(AND(A2230="Cancer Screening for CKD patients", E2230="Utilization Rate (per 100,000 patients)"),
SUMIFS(CANSCRN!$D:$D,CANSCRN!$A:$A,C2230,CANSCRN!$G:$G,D2230),
IF(AND(A2230="PSA Testing", E2230="Cost per service ($USD)"),
SUMIFS(PSA!$E:$E,PSA!$A:$A,C2230,PSA!$G:$G,D2230),
IF(AND(A2230="Colorectal Cancer Screening", E2230="Cost per service ($USD)"),
SUMIFS(COL!$E:$E,COL!$A:$A,C2230,COL!$G:$G,D2230),
IF(AND(A2230="Cervical Cancer Screening", E2230="Cost per service ($USD)"),
SUMIFS(CERV!$E:$E,CERV!$A:$A,C2230,CERV!$G:$G,D2230),
IF(AND(A2230="Cancer Screening for CKD patients", E2230="Cost per service ($USD)"),
SUMIFS(CANSCRN!$E:$E,CANSCRN!$A:$A,C2230,CANSCRN!$G:$G,D2230),
IF(AND(A2230="PSA Testing", E2230="Total Expenditure ($USD per 100,000 patients)"),
SUMIFS(PSA!$F:$F,PSA!$A:$A,C2230,PSA!$G:$G,D2230),
IF(AND(A2230="Colorectal Cancer Screening", E2230="Total Expenditure ($USD per 100,000 patients)"),
SUMIFS(COL!$F:$F,COL!$A:$A,C2230,COL!$G:$G,D2230),
IF(AND(A2230="Cervical Cancer Screening", E2230="Total Expenditure ($USD per 100,000 patients)"),
SUMIFS(CERV!$F:$F,CERV!$A:$A,C2230,CERV!$G:$G,D2230),
SUMIFS(CANSCRN!$F:$F,CANSCRN!$A:$A,C2230,CANSCRN!$G:$G,D2230))))))))))))</f>
        <v>0</v>
      </c>
    </row>
    <row r="2231" spans="1:6" x14ac:dyDescent="0.2">
      <c r="A2231" s="24" t="s">
        <v>107</v>
      </c>
      <c r="B2231" s="24" t="s">
        <v>101</v>
      </c>
      <c r="C2231" s="24" t="s">
        <v>80</v>
      </c>
      <c r="D2231" s="24">
        <v>2016</v>
      </c>
      <c r="E2231" s="24" t="s">
        <v>102</v>
      </c>
      <c r="F2231">
        <f>IF(AND(A2231="PSA Testing", E2231= "Utilization Rate (per 100,000 patients)"),
SUMIFS(PSA!$D:$D,PSA!$A:$A,C2231,PSA!$G:$G,D2231),
IF(AND(A2231="Colorectal Cancer Screening", E2231="Utilization Rate (per 100,000 patients)"),
SUMIFS(COL!$D:$D,COL!$A:$A,C2231,COL!$G:$G, D2231),
IF(AND(A2231="Cervical Cancer Screening", E2231="Utilization Rate (per 100,000 patients)"),
SUMIFS(CERV!$D:$D,CERV!$A:$A,C2231,CERV!$G:$G,D2231),
IF(AND(A2231="Cancer Screening for CKD patients", E2231="Utilization Rate (per 100,000 patients)"),
SUMIFS(CANSCRN!$D:$D,CANSCRN!$A:$A,C2231,CANSCRN!$G:$G,D2231),
IF(AND(A2231="PSA Testing", E2231="Cost per service ($USD)"),
SUMIFS(PSA!$E:$E,PSA!$A:$A,C2231,PSA!$G:$G,D2231),
IF(AND(A2231="Colorectal Cancer Screening", E2231="Cost per service ($USD)"),
SUMIFS(COL!$E:$E,COL!$A:$A,C2231,COL!$G:$G,D2231),
IF(AND(A2231="Cervical Cancer Screening", E2231="Cost per service ($USD)"),
SUMIFS(CERV!$E:$E,CERV!$A:$A,C2231,CERV!$G:$G,D2231),
IF(AND(A2231="Cancer Screening for CKD patients", E2231="Cost per service ($USD)"),
SUMIFS(CANSCRN!$E:$E,CANSCRN!$A:$A,C2231,CANSCRN!$G:$G,D2231),
IF(AND(A2231="PSA Testing", E2231="Total Expenditure ($USD per 100,000 patients)"),
SUMIFS(PSA!$F:$F,PSA!$A:$A,C2231,PSA!$G:$G,D2231),
IF(AND(A2231="Colorectal Cancer Screening", E2231="Total Expenditure ($USD per 100,000 patients)"),
SUMIFS(COL!$F:$F,COL!$A:$A,C2231,COL!$G:$G,D2231),
IF(AND(A2231="Cervical Cancer Screening", E2231="Total Expenditure ($USD per 100,000 patients)"),
SUMIFS(CERV!$F:$F,CERV!$A:$A,C2231,CERV!$G:$G,D2231),
SUMIFS(CANSCRN!$F:$F,CANSCRN!$A:$A,C2231,CANSCRN!$G:$G,D2231))))))))))))</f>
        <v>0</v>
      </c>
    </row>
    <row r="2232" spans="1:6" x14ac:dyDescent="0.2">
      <c r="A2232" s="24" t="s">
        <v>107</v>
      </c>
      <c r="B2232" s="24" t="s">
        <v>101</v>
      </c>
      <c r="C2232" s="24" t="s">
        <v>80</v>
      </c>
      <c r="D2232" s="24">
        <v>2017</v>
      </c>
      <c r="E2232" s="24" t="s">
        <v>102</v>
      </c>
      <c r="F2232">
        <f>IF(AND(A2232="PSA Testing", E2232= "Utilization Rate (per 100,000 patients)"),
SUMIFS(PSA!$D:$D,PSA!$A:$A,C2232,PSA!$G:$G,D2232),
IF(AND(A2232="Colorectal Cancer Screening", E2232="Utilization Rate (per 100,000 patients)"),
SUMIFS(COL!$D:$D,COL!$A:$A,C2232,COL!$G:$G, D2232),
IF(AND(A2232="Cervical Cancer Screening", E2232="Utilization Rate (per 100,000 patients)"),
SUMIFS(CERV!$D:$D,CERV!$A:$A,C2232,CERV!$G:$G,D2232),
IF(AND(A2232="Cancer Screening for CKD patients", E2232="Utilization Rate (per 100,000 patients)"),
SUMIFS(CANSCRN!$D:$D,CANSCRN!$A:$A,C2232,CANSCRN!$G:$G,D2232),
IF(AND(A2232="PSA Testing", E2232="Cost per service ($USD)"),
SUMIFS(PSA!$E:$E,PSA!$A:$A,C2232,PSA!$G:$G,D2232),
IF(AND(A2232="Colorectal Cancer Screening", E2232="Cost per service ($USD)"),
SUMIFS(COL!$E:$E,COL!$A:$A,C2232,COL!$G:$G,D2232),
IF(AND(A2232="Cervical Cancer Screening", E2232="Cost per service ($USD)"),
SUMIFS(CERV!$E:$E,CERV!$A:$A,C2232,CERV!$G:$G,D2232),
IF(AND(A2232="Cancer Screening for CKD patients", E2232="Cost per service ($USD)"),
SUMIFS(CANSCRN!$E:$E,CANSCRN!$A:$A,C2232,CANSCRN!$G:$G,D2232),
IF(AND(A2232="PSA Testing", E2232="Total Expenditure ($USD per 100,000 patients)"),
SUMIFS(PSA!$F:$F,PSA!$A:$A,C2232,PSA!$G:$G,D2232),
IF(AND(A2232="Colorectal Cancer Screening", E2232="Total Expenditure ($USD per 100,000 patients)"),
SUMIFS(COL!$F:$F,COL!$A:$A,C2232,COL!$G:$G,D2232),
IF(AND(A2232="Cervical Cancer Screening", E2232="Total Expenditure ($USD per 100,000 patients)"),
SUMIFS(CERV!$F:$F,CERV!$A:$A,C2232,CERV!$G:$G,D2232),
SUMIFS(CANSCRN!$F:$F,CANSCRN!$A:$A,C2232,CANSCRN!$G:$G,D2232))))))))))))</f>
        <v>46428.571428571428</v>
      </c>
    </row>
    <row r="2233" spans="1:6" x14ac:dyDescent="0.2">
      <c r="A2233" s="24" t="s">
        <v>107</v>
      </c>
      <c r="B2233" s="24" t="s">
        <v>101</v>
      </c>
      <c r="C2233" s="24" t="s">
        <v>80</v>
      </c>
      <c r="D2233" s="24">
        <v>2018</v>
      </c>
      <c r="E2233" s="24" t="s">
        <v>102</v>
      </c>
      <c r="F2233">
        <f>IF(AND(A2233="PSA Testing", E2233= "Utilization Rate (per 100,000 patients)"),
SUMIFS(PSA!$D:$D,PSA!$A:$A,C2233,PSA!$G:$G,D2233),
IF(AND(A2233="Colorectal Cancer Screening", E2233="Utilization Rate (per 100,000 patients)"),
SUMIFS(COL!$D:$D,COL!$A:$A,C2233,COL!$G:$G, D2233),
IF(AND(A2233="Cervical Cancer Screening", E2233="Utilization Rate (per 100,000 patients)"),
SUMIFS(CERV!$D:$D,CERV!$A:$A,C2233,CERV!$G:$G,D2233),
IF(AND(A2233="Cancer Screening for CKD patients", E2233="Utilization Rate (per 100,000 patients)"),
SUMIFS(CANSCRN!$D:$D,CANSCRN!$A:$A,C2233,CANSCRN!$G:$G,D2233),
IF(AND(A2233="PSA Testing", E2233="Cost per service ($USD)"),
SUMIFS(PSA!$E:$E,PSA!$A:$A,C2233,PSA!$G:$G,D2233),
IF(AND(A2233="Colorectal Cancer Screening", E2233="Cost per service ($USD)"),
SUMIFS(COL!$E:$E,COL!$A:$A,C2233,COL!$G:$G,D2233),
IF(AND(A2233="Cervical Cancer Screening", E2233="Cost per service ($USD)"),
SUMIFS(CERV!$E:$E,CERV!$A:$A,C2233,CERV!$G:$G,D2233),
IF(AND(A2233="Cancer Screening for CKD patients", E2233="Cost per service ($USD)"),
SUMIFS(CANSCRN!$E:$E,CANSCRN!$A:$A,C2233,CANSCRN!$G:$G,D2233),
IF(AND(A2233="PSA Testing", E2233="Total Expenditure ($USD per 100,000 patients)"),
SUMIFS(PSA!$F:$F,PSA!$A:$A,C2233,PSA!$G:$G,D2233),
IF(AND(A2233="Colorectal Cancer Screening", E2233="Total Expenditure ($USD per 100,000 patients)"),
SUMIFS(COL!$F:$F,COL!$A:$A,C2233,COL!$G:$G,D2233),
IF(AND(A2233="Cervical Cancer Screening", E2233="Total Expenditure ($USD per 100,000 patients)"),
SUMIFS(CERV!$F:$F,CERV!$A:$A,C2233,CERV!$G:$G,D2233),
SUMIFS(CANSCRN!$F:$F,CANSCRN!$A:$A,C2233,CANSCRN!$G:$G,D2233))))))))))))</f>
        <v>0</v>
      </c>
    </row>
    <row r="2234" spans="1:6" x14ac:dyDescent="0.2">
      <c r="A2234" s="24" t="s">
        <v>107</v>
      </c>
      <c r="B2234" s="24" t="s">
        <v>101</v>
      </c>
      <c r="C2234" s="24" t="s">
        <v>80</v>
      </c>
      <c r="D2234" s="24">
        <v>2019</v>
      </c>
      <c r="E2234" s="24" t="s">
        <v>102</v>
      </c>
      <c r="F2234">
        <f>IF(AND(A2234="PSA Testing", E2234= "Utilization Rate (per 100,000 patients)"),
SUMIFS(PSA!$D:$D,PSA!$A:$A,C2234,PSA!$G:$G,D2234),
IF(AND(A2234="Colorectal Cancer Screening", E2234="Utilization Rate (per 100,000 patients)"),
SUMIFS(COL!$D:$D,COL!$A:$A,C2234,COL!$G:$G, D2234),
IF(AND(A2234="Cervical Cancer Screening", E2234="Utilization Rate (per 100,000 patients)"),
SUMIFS(CERV!$D:$D,CERV!$A:$A,C2234,CERV!$G:$G,D2234),
IF(AND(A2234="Cancer Screening for CKD patients", E2234="Utilization Rate (per 100,000 patients)"),
SUMIFS(CANSCRN!$D:$D,CANSCRN!$A:$A,C2234,CANSCRN!$G:$G,D2234),
IF(AND(A2234="PSA Testing", E2234="Cost per service ($USD)"),
SUMIFS(PSA!$E:$E,PSA!$A:$A,C2234,PSA!$G:$G,D2234),
IF(AND(A2234="Colorectal Cancer Screening", E2234="Cost per service ($USD)"),
SUMIFS(COL!$E:$E,COL!$A:$A,C2234,COL!$G:$G,D2234),
IF(AND(A2234="Cervical Cancer Screening", E2234="Cost per service ($USD)"),
SUMIFS(CERV!$E:$E,CERV!$A:$A,C2234,CERV!$G:$G,D2234),
IF(AND(A2234="Cancer Screening for CKD patients", E2234="Cost per service ($USD)"),
SUMIFS(CANSCRN!$E:$E,CANSCRN!$A:$A,C2234,CANSCRN!$G:$G,D2234),
IF(AND(A2234="PSA Testing", E2234="Total Expenditure ($USD per 100,000 patients)"),
SUMIFS(PSA!$F:$F,PSA!$A:$A,C2234,PSA!$G:$G,D2234),
IF(AND(A2234="Colorectal Cancer Screening", E2234="Total Expenditure ($USD per 100,000 patients)"),
SUMIFS(COL!$F:$F,COL!$A:$A,C2234,COL!$G:$G,D2234),
IF(AND(A2234="Cervical Cancer Screening", E2234="Total Expenditure ($USD per 100,000 patients)"),
SUMIFS(CERV!$F:$F,CERV!$A:$A,C2234,CERV!$G:$G,D2234),
SUMIFS(CANSCRN!$F:$F,CANSCRN!$A:$A,C2234,CANSCRN!$G:$G,D2234))))))))))))</f>
        <v>28260.869565217388</v>
      </c>
    </row>
    <row r="2235" spans="1:6" x14ac:dyDescent="0.2">
      <c r="A2235" s="24" t="s">
        <v>107</v>
      </c>
      <c r="B2235" s="24" t="s">
        <v>101</v>
      </c>
      <c r="C2235" s="24" t="s">
        <v>81</v>
      </c>
      <c r="D2235" s="24">
        <v>2009</v>
      </c>
      <c r="E2235" s="24" t="s">
        <v>102</v>
      </c>
      <c r="F2235">
        <f>IF(AND(A2235="PSA Testing", E2235= "Utilization Rate (per 100,000 patients)"),
SUMIFS(PSA!$D:$D,PSA!$A:$A,C2235,PSA!$G:$G,D2235),
IF(AND(A2235="Colorectal Cancer Screening", E2235="Utilization Rate (per 100,000 patients)"),
SUMIFS(COL!$D:$D,COL!$A:$A,C2235,COL!$G:$G, D2235),
IF(AND(A2235="Cervical Cancer Screening", E2235="Utilization Rate (per 100,000 patients)"),
SUMIFS(CERV!$D:$D,CERV!$A:$A,C2235,CERV!$G:$G,D2235),
IF(AND(A2235="Cancer Screening for CKD patients", E2235="Utilization Rate (per 100,000 patients)"),
SUMIFS(CANSCRN!$D:$D,CANSCRN!$A:$A,C2235,CANSCRN!$G:$G,D2235),
IF(AND(A2235="PSA Testing", E2235="Cost per service ($USD)"),
SUMIFS(PSA!$E:$E,PSA!$A:$A,C2235,PSA!$G:$G,D2235),
IF(AND(A2235="Colorectal Cancer Screening", E2235="Cost per service ($USD)"),
SUMIFS(COL!$E:$E,COL!$A:$A,C2235,COL!$G:$G,D2235),
IF(AND(A2235="Cervical Cancer Screening", E2235="Cost per service ($USD)"),
SUMIFS(CERV!$E:$E,CERV!$A:$A,C2235,CERV!$G:$G,D2235),
IF(AND(A2235="Cancer Screening for CKD patients", E2235="Cost per service ($USD)"),
SUMIFS(CANSCRN!$E:$E,CANSCRN!$A:$A,C2235,CANSCRN!$G:$G,D2235),
IF(AND(A2235="PSA Testing", E2235="Total Expenditure ($USD per 100,000 patients)"),
SUMIFS(PSA!$F:$F,PSA!$A:$A,C2235,PSA!$G:$G,D2235),
IF(AND(A2235="Colorectal Cancer Screening", E2235="Total Expenditure ($USD per 100,000 patients)"),
SUMIFS(COL!$F:$F,COL!$A:$A,C2235,COL!$G:$G,D2235),
IF(AND(A2235="Cervical Cancer Screening", E2235="Total Expenditure ($USD per 100,000 patients)"),
SUMIFS(CERV!$F:$F,CERV!$A:$A,C2235,CERV!$G:$G,D2235),
SUMIFS(CANSCRN!$F:$F,CANSCRN!$A:$A,C2235,CANSCRN!$G:$G,D2235))))))))))))</f>
        <v>35294.117647058825</v>
      </c>
    </row>
    <row r="2236" spans="1:6" x14ac:dyDescent="0.2">
      <c r="A2236" s="24" t="s">
        <v>107</v>
      </c>
      <c r="B2236" s="24" t="s">
        <v>101</v>
      </c>
      <c r="C2236" s="24" t="s">
        <v>81</v>
      </c>
      <c r="D2236" s="24">
        <v>2010</v>
      </c>
      <c r="E2236" s="24" t="s">
        <v>102</v>
      </c>
      <c r="F2236">
        <f>IF(AND(A2236="PSA Testing", E2236= "Utilization Rate (per 100,000 patients)"),
SUMIFS(PSA!$D:$D,PSA!$A:$A,C2236,PSA!$G:$G,D2236),
IF(AND(A2236="Colorectal Cancer Screening", E2236="Utilization Rate (per 100,000 patients)"),
SUMIFS(COL!$D:$D,COL!$A:$A,C2236,COL!$G:$G, D2236),
IF(AND(A2236="Cervical Cancer Screening", E2236="Utilization Rate (per 100,000 patients)"),
SUMIFS(CERV!$D:$D,CERV!$A:$A,C2236,CERV!$G:$G,D2236),
IF(AND(A2236="Cancer Screening for CKD patients", E2236="Utilization Rate (per 100,000 patients)"),
SUMIFS(CANSCRN!$D:$D,CANSCRN!$A:$A,C2236,CANSCRN!$G:$G,D2236),
IF(AND(A2236="PSA Testing", E2236="Cost per service ($USD)"),
SUMIFS(PSA!$E:$E,PSA!$A:$A,C2236,PSA!$G:$G,D2236),
IF(AND(A2236="Colorectal Cancer Screening", E2236="Cost per service ($USD)"),
SUMIFS(COL!$E:$E,COL!$A:$A,C2236,COL!$G:$G,D2236),
IF(AND(A2236="Cervical Cancer Screening", E2236="Cost per service ($USD)"),
SUMIFS(CERV!$E:$E,CERV!$A:$A,C2236,CERV!$G:$G,D2236),
IF(AND(A2236="Cancer Screening for CKD patients", E2236="Cost per service ($USD)"),
SUMIFS(CANSCRN!$E:$E,CANSCRN!$A:$A,C2236,CANSCRN!$G:$G,D2236),
IF(AND(A2236="PSA Testing", E2236="Total Expenditure ($USD per 100,000 patients)"),
SUMIFS(PSA!$F:$F,PSA!$A:$A,C2236,PSA!$G:$G,D2236),
IF(AND(A2236="Colorectal Cancer Screening", E2236="Total Expenditure ($USD per 100,000 patients)"),
SUMIFS(COL!$F:$F,COL!$A:$A,C2236,COL!$G:$G,D2236),
IF(AND(A2236="Cervical Cancer Screening", E2236="Total Expenditure ($USD per 100,000 patients)"),
SUMIFS(CERV!$F:$F,CERV!$A:$A,C2236,CERV!$G:$G,D2236),
SUMIFS(CANSCRN!$F:$F,CANSCRN!$A:$A,C2236,CANSCRN!$G:$G,D2236))))))))))))</f>
        <v>0</v>
      </c>
    </row>
    <row r="2237" spans="1:6" x14ac:dyDescent="0.2">
      <c r="A2237" s="24" t="s">
        <v>107</v>
      </c>
      <c r="B2237" s="24" t="s">
        <v>101</v>
      </c>
      <c r="C2237" s="24" t="s">
        <v>81</v>
      </c>
      <c r="D2237" s="24">
        <v>2011</v>
      </c>
      <c r="E2237" s="24" t="s">
        <v>102</v>
      </c>
      <c r="F2237">
        <f>IF(AND(A2237="PSA Testing", E2237= "Utilization Rate (per 100,000 patients)"),
SUMIFS(PSA!$D:$D,PSA!$A:$A,C2237,PSA!$G:$G,D2237),
IF(AND(A2237="Colorectal Cancer Screening", E2237="Utilization Rate (per 100,000 patients)"),
SUMIFS(COL!$D:$D,COL!$A:$A,C2237,COL!$G:$G, D2237),
IF(AND(A2237="Cervical Cancer Screening", E2237="Utilization Rate (per 100,000 patients)"),
SUMIFS(CERV!$D:$D,CERV!$A:$A,C2237,CERV!$G:$G,D2237),
IF(AND(A2237="Cancer Screening for CKD patients", E2237="Utilization Rate (per 100,000 patients)"),
SUMIFS(CANSCRN!$D:$D,CANSCRN!$A:$A,C2237,CANSCRN!$G:$G,D2237),
IF(AND(A2237="PSA Testing", E2237="Cost per service ($USD)"),
SUMIFS(PSA!$E:$E,PSA!$A:$A,C2237,PSA!$G:$G,D2237),
IF(AND(A2237="Colorectal Cancer Screening", E2237="Cost per service ($USD)"),
SUMIFS(COL!$E:$E,COL!$A:$A,C2237,COL!$G:$G,D2237),
IF(AND(A2237="Cervical Cancer Screening", E2237="Cost per service ($USD)"),
SUMIFS(CERV!$E:$E,CERV!$A:$A,C2237,CERV!$G:$G,D2237),
IF(AND(A2237="Cancer Screening for CKD patients", E2237="Cost per service ($USD)"),
SUMIFS(CANSCRN!$E:$E,CANSCRN!$A:$A,C2237,CANSCRN!$G:$G,D2237),
IF(AND(A2237="PSA Testing", E2237="Total Expenditure ($USD per 100,000 patients)"),
SUMIFS(PSA!$F:$F,PSA!$A:$A,C2237,PSA!$G:$G,D2237),
IF(AND(A2237="Colorectal Cancer Screening", E2237="Total Expenditure ($USD per 100,000 patients)"),
SUMIFS(COL!$F:$F,COL!$A:$A,C2237,COL!$G:$G,D2237),
IF(AND(A2237="Cervical Cancer Screening", E2237="Total Expenditure ($USD per 100,000 patients)"),
SUMIFS(CERV!$F:$F,CERV!$A:$A,C2237,CERV!$G:$G,D2237),
SUMIFS(CANSCRN!$F:$F,CANSCRN!$A:$A,C2237,CANSCRN!$G:$G,D2237))))))))))))</f>
        <v>0</v>
      </c>
    </row>
    <row r="2238" spans="1:6" x14ac:dyDescent="0.2">
      <c r="A2238" s="24" t="s">
        <v>107</v>
      </c>
      <c r="B2238" s="24" t="s">
        <v>101</v>
      </c>
      <c r="C2238" s="24" t="s">
        <v>81</v>
      </c>
      <c r="D2238" s="24">
        <v>2012</v>
      </c>
      <c r="E2238" s="24" t="s">
        <v>102</v>
      </c>
      <c r="F2238">
        <f>IF(AND(A2238="PSA Testing", E2238= "Utilization Rate (per 100,000 patients)"),
SUMIFS(PSA!$D:$D,PSA!$A:$A,C2238,PSA!$G:$G,D2238),
IF(AND(A2238="Colorectal Cancer Screening", E2238="Utilization Rate (per 100,000 patients)"),
SUMIFS(COL!$D:$D,COL!$A:$A,C2238,COL!$G:$G, D2238),
IF(AND(A2238="Cervical Cancer Screening", E2238="Utilization Rate (per 100,000 patients)"),
SUMIFS(CERV!$D:$D,CERV!$A:$A,C2238,CERV!$G:$G,D2238),
IF(AND(A2238="Cancer Screening for CKD patients", E2238="Utilization Rate (per 100,000 patients)"),
SUMIFS(CANSCRN!$D:$D,CANSCRN!$A:$A,C2238,CANSCRN!$G:$G,D2238),
IF(AND(A2238="PSA Testing", E2238="Cost per service ($USD)"),
SUMIFS(PSA!$E:$E,PSA!$A:$A,C2238,PSA!$G:$G,D2238),
IF(AND(A2238="Colorectal Cancer Screening", E2238="Cost per service ($USD)"),
SUMIFS(COL!$E:$E,COL!$A:$A,C2238,COL!$G:$G,D2238),
IF(AND(A2238="Cervical Cancer Screening", E2238="Cost per service ($USD)"),
SUMIFS(CERV!$E:$E,CERV!$A:$A,C2238,CERV!$G:$G,D2238),
IF(AND(A2238="Cancer Screening for CKD patients", E2238="Cost per service ($USD)"),
SUMIFS(CANSCRN!$E:$E,CANSCRN!$A:$A,C2238,CANSCRN!$G:$G,D2238),
IF(AND(A2238="PSA Testing", E2238="Total Expenditure ($USD per 100,000 patients)"),
SUMIFS(PSA!$F:$F,PSA!$A:$A,C2238,PSA!$G:$G,D2238),
IF(AND(A2238="Colorectal Cancer Screening", E2238="Total Expenditure ($USD per 100,000 patients)"),
SUMIFS(COL!$F:$F,COL!$A:$A,C2238,COL!$G:$G,D2238),
IF(AND(A2238="Cervical Cancer Screening", E2238="Total Expenditure ($USD per 100,000 patients)"),
SUMIFS(CERV!$F:$F,CERV!$A:$A,C2238,CERV!$G:$G,D2238),
SUMIFS(CANSCRN!$F:$F,CANSCRN!$A:$A,C2238,CANSCRN!$G:$G,D2238))))))))))))</f>
        <v>0</v>
      </c>
    </row>
    <row r="2239" spans="1:6" x14ac:dyDescent="0.2">
      <c r="A2239" s="24" t="s">
        <v>107</v>
      </c>
      <c r="B2239" s="24" t="s">
        <v>101</v>
      </c>
      <c r="C2239" s="24" t="s">
        <v>81</v>
      </c>
      <c r="D2239" s="24">
        <v>2013</v>
      </c>
      <c r="E2239" s="24" t="s">
        <v>102</v>
      </c>
      <c r="F2239">
        <f>IF(AND(A2239="PSA Testing", E2239= "Utilization Rate (per 100,000 patients)"),
SUMIFS(PSA!$D:$D,PSA!$A:$A,C2239,PSA!$G:$G,D2239),
IF(AND(A2239="Colorectal Cancer Screening", E2239="Utilization Rate (per 100,000 patients)"),
SUMIFS(COL!$D:$D,COL!$A:$A,C2239,COL!$G:$G, D2239),
IF(AND(A2239="Cervical Cancer Screening", E2239="Utilization Rate (per 100,000 patients)"),
SUMIFS(CERV!$D:$D,CERV!$A:$A,C2239,CERV!$G:$G,D2239),
IF(AND(A2239="Cancer Screening for CKD patients", E2239="Utilization Rate (per 100,000 patients)"),
SUMIFS(CANSCRN!$D:$D,CANSCRN!$A:$A,C2239,CANSCRN!$G:$G,D2239),
IF(AND(A2239="PSA Testing", E2239="Cost per service ($USD)"),
SUMIFS(PSA!$E:$E,PSA!$A:$A,C2239,PSA!$G:$G,D2239),
IF(AND(A2239="Colorectal Cancer Screening", E2239="Cost per service ($USD)"),
SUMIFS(COL!$E:$E,COL!$A:$A,C2239,COL!$G:$G,D2239),
IF(AND(A2239="Cervical Cancer Screening", E2239="Cost per service ($USD)"),
SUMIFS(CERV!$E:$E,CERV!$A:$A,C2239,CERV!$G:$G,D2239),
IF(AND(A2239="Cancer Screening for CKD patients", E2239="Cost per service ($USD)"),
SUMIFS(CANSCRN!$E:$E,CANSCRN!$A:$A,C2239,CANSCRN!$G:$G,D2239),
IF(AND(A2239="PSA Testing", E2239="Total Expenditure ($USD per 100,000 patients)"),
SUMIFS(PSA!$F:$F,PSA!$A:$A,C2239,PSA!$G:$G,D2239),
IF(AND(A2239="Colorectal Cancer Screening", E2239="Total Expenditure ($USD per 100,000 patients)"),
SUMIFS(COL!$F:$F,COL!$A:$A,C2239,COL!$G:$G,D2239),
IF(AND(A2239="Cervical Cancer Screening", E2239="Total Expenditure ($USD per 100,000 patients)"),
SUMIFS(CERV!$F:$F,CERV!$A:$A,C2239,CERV!$G:$G,D2239),
SUMIFS(CANSCRN!$F:$F,CANSCRN!$A:$A,C2239,CANSCRN!$G:$G,D2239))))))))))))</f>
        <v>0</v>
      </c>
    </row>
    <row r="2240" spans="1:6" x14ac:dyDescent="0.2">
      <c r="A2240" s="24" t="s">
        <v>107</v>
      </c>
      <c r="B2240" s="24" t="s">
        <v>101</v>
      </c>
      <c r="C2240" s="24" t="s">
        <v>81</v>
      </c>
      <c r="D2240" s="24">
        <v>2014</v>
      </c>
      <c r="E2240" s="24" t="s">
        <v>102</v>
      </c>
      <c r="F2240">
        <f>IF(AND(A2240="PSA Testing", E2240= "Utilization Rate (per 100,000 patients)"),
SUMIFS(PSA!$D:$D,PSA!$A:$A,C2240,PSA!$G:$G,D2240),
IF(AND(A2240="Colorectal Cancer Screening", E2240="Utilization Rate (per 100,000 patients)"),
SUMIFS(COL!$D:$D,COL!$A:$A,C2240,COL!$G:$G, D2240),
IF(AND(A2240="Cervical Cancer Screening", E2240="Utilization Rate (per 100,000 patients)"),
SUMIFS(CERV!$D:$D,CERV!$A:$A,C2240,CERV!$G:$G,D2240),
IF(AND(A2240="Cancer Screening for CKD patients", E2240="Utilization Rate (per 100,000 patients)"),
SUMIFS(CANSCRN!$D:$D,CANSCRN!$A:$A,C2240,CANSCRN!$G:$G,D2240),
IF(AND(A2240="PSA Testing", E2240="Cost per service ($USD)"),
SUMIFS(PSA!$E:$E,PSA!$A:$A,C2240,PSA!$G:$G,D2240),
IF(AND(A2240="Colorectal Cancer Screening", E2240="Cost per service ($USD)"),
SUMIFS(COL!$E:$E,COL!$A:$A,C2240,COL!$G:$G,D2240),
IF(AND(A2240="Cervical Cancer Screening", E2240="Cost per service ($USD)"),
SUMIFS(CERV!$E:$E,CERV!$A:$A,C2240,CERV!$G:$G,D2240),
IF(AND(A2240="Cancer Screening for CKD patients", E2240="Cost per service ($USD)"),
SUMIFS(CANSCRN!$E:$E,CANSCRN!$A:$A,C2240,CANSCRN!$G:$G,D2240),
IF(AND(A2240="PSA Testing", E2240="Total Expenditure ($USD per 100,000 patients)"),
SUMIFS(PSA!$F:$F,PSA!$A:$A,C2240,PSA!$G:$G,D2240),
IF(AND(A2240="Colorectal Cancer Screening", E2240="Total Expenditure ($USD per 100,000 patients)"),
SUMIFS(COL!$F:$F,COL!$A:$A,C2240,COL!$G:$G,D2240),
IF(AND(A2240="Cervical Cancer Screening", E2240="Total Expenditure ($USD per 100,000 patients)"),
SUMIFS(CERV!$F:$F,CERV!$A:$A,C2240,CERV!$G:$G,D2240),
SUMIFS(CANSCRN!$F:$F,CANSCRN!$A:$A,C2240,CANSCRN!$G:$G,D2240))))))))))))</f>
        <v>0</v>
      </c>
    </row>
    <row r="2241" spans="1:6" x14ac:dyDescent="0.2">
      <c r="A2241" s="24" t="s">
        <v>107</v>
      </c>
      <c r="B2241" s="24" t="s">
        <v>101</v>
      </c>
      <c r="C2241" s="24" t="s">
        <v>81</v>
      </c>
      <c r="D2241" s="24">
        <v>2015</v>
      </c>
      <c r="E2241" s="24" t="s">
        <v>102</v>
      </c>
      <c r="F2241">
        <f>IF(AND(A2241="PSA Testing", E2241= "Utilization Rate (per 100,000 patients)"),
SUMIFS(PSA!$D:$D,PSA!$A:$A,C2241,PSA!$G:$G,D2241),
IF(AND(A2241="Colorectal Cancer Screening", E2241="Utilization Rate (per 100,000 patients)"),
SUMIFS(COL!$D:$D,COL!$A:$A,C2241,COL!$G:$G, D2241),
IF(AND(A2241="Cervical Cancer Screening", E2241="Utilization Rate (per 100,000 patients)"),
SUMIFS(CERV!$D:$D,CERV!$A:$A,C2241,CERV!$G:$G,D2241),
IF(AND(A2241="Cancer Screening for CKD patients", E2241="Utilization Rate (per 100,000 patients)"),
SUMIFS(CANSCRN!$D:$D,CANSCRN!$A:$A,C2241,CANSCRN!$G:$G,D2241),
IF(AND(A2241="PSA Testing", E2241="Cost per service ($USD)"),
SUMIFS(PSA!$E:$E,PSA!$A:$A,C2241,PSA!$G:$G,D2241),
IF(AND(A2241="Colorectal Cancer Screening", E2241="Cost per service ($USD)"),
SUMIFS(COL!$E:$E,COL!$A:$A,C2241,COL!$G:$G,D2241),
IF(AND(A2241="Cervical Cancer Screening", E2241="Cost per service ($USD)"),
SUMIFS(CERV!$E:$E,CERV!$A:$A,C2241,CERV!$G:$G,D2241),
IF(AND(A2241="Cancer Screening for CKD patients", E2241="Cost per service ($USD)"),
SUMIFS(CANSCRN!$E:$E,CANSCRN!$A:$A,C2241,CANSCRN!$G:$G,D2241),
IF(AND(A2241="PSA Testing", E2241="Total Expenditure ($USD per 100,000 patients)"),
SUMIFS(PSA!$F:$F,PSA!$A:$A,C2241,PSA!$G:$G,D2241),
IF(AND(A2241="Colorectal Cancer Screening", E2241="Total Expenditure ($USD per 100,000 patients)"),
SUMIFS(COL!$F:$F,COL!$A:$A,C2241,COL!$G:$G,D2241),
IF(AND(A2241="Cervical Cancer Screening", E2241="Total Expenditure ($USD per 100,000 patients)"),
SUMIFS(CERV!$F:$F,CERV!$A:$A,C2241,CERV!$G:$G,D2241),
SUMIFS(CANSCRN!$F:$F,CANSCRN!$A:$A,C2241,CANSCRN!$G:$G,D2241))))))))))))</f>
        <v>0</v>
      </c>
    </row>
    <row r="2242" spans="1:6" x14ac:dyDescent="0.2">
      <c r="A2242" s="24" t="s">
        <v>107</v>
      </c>
      <c r="B2242" s="24" t="s">
        <v>101</v>
      </c>
      <c r="C2242" s="24" t="s">
        <v>81</v>
      </c>
      <c r="D2242" s="24">
        <v>2016</v>
      </c>
      <c r="E2242" s="24" t="s">
        <v>102</v>
      </c>
      <c r="F2242">
        <f>IF(AND(A2242="PSA Testing", E2242= "Utilization Rate (per 100,000 patients)"),
SUMIFS(PSA!$D:$D,PSA!$A:$A,C2242,PSA!$G:$G,D2242),
IF(AND(A2242="Colorectal Cancer Screening", E2242="Utilization Rate (per 100,000 patients)"),
SUMIFS(COL!$D:$D,COL!$A:$A,C2242,COL!$G:$G, D2242),
IF(AND(A2242="Cervical Cancer Screening", E2242="Utilization Rate (per 100,000 patients)"),
SUMIFS(CERV!$D:$D,CERV!$A:$A,C2242,CERV!$G:$G,D2242),
IF(AND(A2242="Cancer Screening for CKD patients", E2242="Utilization Rate (per 100,000 patients)"),
SUMIFS(CANSCRN!$D:$D,CANSCRN!$A:$A,C2242,CANSCRN!$G:$G,D2242),
IF(AND(A2242="PSA Testing", E2242="Cost per service ($USD)"),
SUMIFS(PSA!$E:$E,PSA!$A:$A,C2242,PSA!$G:$G,D2242),
IF(AND(A2242="Colorectal Cancer Screening", E2242="Cost per service ($USD)"),
SUMIFS(COL!$E:$E,COL!$A:$A,C2242,COL!$G:$G,D2242),
IF(AND(A2242="Cervical Cancer Screening", E2242="Cost per service ($USD)"),
SUMIFS(CERV!$E:$E,CERV!$A:$A,C2242,CERV!$G:$G,D2242),
IF(AND(A2242="Cancer Screening for CKD patients", E2242="Cost per service ($USD)"),
SUMIFS(CANSCRN!$E:$E,CANSCRN!$A:$A,C2242,CANSCRN!$G:$G,D2242),
IF(AND(A2242="PSA Testing", E2242="Total Expenditure ($USD per 100,000 patients)"),
SUMIFS(PSA!$F:$F,PSA!$A:$A,C2242,PSA!$G:$G,D2242),
IF(AND(A2242="Colorectal Cancer Screening", E2242="Total Expenditure ($USD per 100,000 patients)"),
SUMIFS(COL!$F:$F,COL!$A:$A,C2242,COL!$G:$G,D2242),
IF(AND(A2242="Cervical Cancer Screening", E2242="Total Expenditure ($USD per 100,000 patients)"),
SUMIFS(CERV!$F:$F,CERV!$A:$A,C2242,CERV!$G:$G,D2242),
SUMIFS(CANSCRN!$F:$F,CANSCRN!$A:$A,C2242,CANSCRN!$G:$G,D2242))))))))))))</f>
        <v>0</v>
      </c>
    </row>
    <row r="2243" spans="1:6" x14ac:dyDescent="0.2">
      <c r="A2243" s="24" t="s">
        <v>107</v>
      </c>
      <c r="B2243" s="24" t="s">
        <v>101</v>
      </c>
      <c r="C2243" s="24" t="s">
        <v>81</v>
      </c>
      <c r="D2243" s="24">
        <v>2017</v>
      </c>
      <c r="E2243" s="24" t="s">
        <v>102</v>
      </c>
      <c r="F2243">
        <f>IF(AND(A2243="PSA Testing", E2243= "Utilization Rate (per 100,000 patients)"),
SUMIFS(PSA!$D:$D,PSA!$A:$A,C2243,PSA!$G:$G,D2243),
IF(AND(A2243="Colorectal Cancer Screening", E2243="Utilization Rate (per 100,000 patients)"),
SUMIFS(COL!$D:$D,COL!$A:$A,C2243,COL!$G:$G, D2243),
IF(AND(A2243="Cervical Cancer Screening", E2243="Utilization Rate (per 100,000 patients)"),
SUMIFS(CERV!$D:$D,CERV!$A:$A,C2243,CERV!$G:$G,D2243),
IF(AND(A2243="Cancer Screening for CKD patients", E2243="Utilization Rate (per 100,000 patients)"),
SUMIFS(CANSCRN!$D:$D,CANSCRN!$A:$A,C2243,CANSCRN!$G:$G,D2243),
IF(AND(A2243="PSA Testing", E2243="Cost per service ($USD)"),
SUMIFS(PSA!$E:$E,PSA!$A:$A,C2243,PSA!$G:$G,D2243),
IF(AND(A2243="Colorectal Cancer Screening", E2243="Cost per service ($USD)"),
SUMIFS(COL!$E:$E,COL!$A:$A,C2243,COL!$G:$G,D2243),
IF(AND(A2243="Cervical Cancer Screening", E2243="Cost per service ($USD)"),
SUMIFS(CERV!$E:$E,CERV!$A:$A,C2243,CERV!$G:$G,D2243),
IF(AND(A2243="Cancer Screening for CKD patients", E2243="Cost per service ($USD)"),
SUMIFS(CANSCRN!$E:$E,CANSCRN!$A:$A,C2243,CANSCRN!$G:$G,D2243),
IF(AND(A2243="PSA Testing", E2243="Total Expenditure ($USD per 100,000 patients)"),
SUMIFS(PSA!$F:$F,PSA!$A:$A,C2243,PSA!$G:$G,D2243),
IF(AND(A2243="Colorectal Cancer Screening", E2243="Total Expenditure ($USD per 100,000 patients)"),
SUMIFS(COL!$F:$F,COL!$A:$A,C2243,COL!$G:$G,D2243),
IF(AND(A2243="Cervical Cancer Screening", E2243="Total Expenditure ($USD per 100,000 patients)"),
SUMIFS(CERV!$F:$F,CERV!$A:$A,C2243,CERV!$G:$G,D2243),
SUMIFS(CANSCRN!$F:$F,CANSCRN!$A:$A,C2243,CANSCRN!$G:$G,D2243))))))))))))</f>
        <v>0</v>
      </c>
    </row>
    <row r="2244" spans="1:6" x14ac:dyDescent="0.2">
      <c r="A2244" s="24" t="s">
        <v>107</v>
      </c>
      <c r="B2244" s="24" t="s">
        <v>101</v>
      </c>
      <c r="C2244" s="24" t="s">
        <v>81</v>
      </c>
      <c r="D2244" s="24">
        <v>2018</v>
      </c>
      <c r="E2244" s="24" t="s">
        <v>102</v>
      </c>
      <c r="F2244">
        <f>IF(AND(A2244="PSA Testing", E2244= "Utilization Rate (per 100,000 patients)"),
SUMIFS(PSA!$D:$D,PSA!$A:$A,C2244,PSA!$G:$G,D2244),
IF(AND(A2244="Colorectal Cancer Screening", E2244="Utilization Rate (per 100,000 patients)"),
SUMIFS(COL!$D:$D,COL!$A:$A,C2244,COL!$G:$G, D2244),
IF(AND(A2244="Cervical Cancer Screening", E2244="Utilization Rate (per 100,000 patients)"),
SUMIFS(CERV!$D:$D,CERV!$A:$A,C2244,CERV!$G:$G,D2244),
IF(AND(A2244="Cancer Screening for CKD patients", E2244="Utilization Rate (per 100,000 patients)"),
SUMIFS(CANSCRN!$D:$D,CANSCRN!$A:$A,C2244,CANSCRN!$G:$G,D2244),
IF(AND(A2244="PSA Testing", E2244="Cost per service ($USD)"),
SUMIFS(PSA!$E:$E,PSA!$A:$A,C2244,PSA!$G:$G,D2244),
IF(AND(A2244="Colorectal Cancer Screening", E2244="Cost per service ($USD)"),
SUMIFS(COL!$E:$E,COL!$A:$A,C2244,COL!$G:$G,D2244),
IF(AND(A2244="Cervical Cancer Screening", E2244="Cost per service ($USD)"),
SUMIFS(CERV!$E:$E,CERV!$A:$A,C2244,CERV!$G:$G,D2244),
IF(AND(A2244="Cancer Screening for CKD patients", E2244="Cost per service ($USD)"),
SUMIFS(CANSCRN!$E:$E,CANSCRN!$A:$A,C2244,CANSCRN!$G:$G,D2244),
IF(AND(A2244="PSA Testing", E2244="Total Expenditure ($USD per 100,000 patients)"),
SUMIFS(PSA!$F:$F,PSA!$A:$A,C2244,PSA!$G:$G,D2244),
IF(AND(A2244="Colorectal Cancer Screening", E2244="Total Expenditure ($USD per 100,000 patients)"),
SUMIFS(COL!$F:$F,COL!$A:$A,C2244,COL!$G:$G,D2244),
IF(AND(A2244="Cervical Cancer Screening", E2244="Total Expenditure ($USD per 100,000 patients)"),
SUMIFS(CERV!$F:$F,CERV!$A:$A,C2244,CERV!$G:$G,D2244),
SUMIFS(CANSCRN!$F:$F,CANSCRN!$A:$A,C2244,CANSCRN!$G:$G,D2244))))))))))))</f>
        <v>0</v>
      </c>
    </row>
    <row r="2245" spans="1:6" x14ac:dyDescent="0.2">
      <c r="A2245" s="24" t="s">
        <v>107</v>
      </c>
      <c r="B2245" s="24" t="s">
        <v>101</v>
      </c>
      <c r="C2245" s="24" t="s">
        <v>81</v>
      </c>
      <c r="D2245" s="24">
        <v>2019</v>
      </c>
      <c r="E2245" s="24" t="s">
        <v>102</v>
      </c>
      <c r="F2245">
        <f>IF(AND(A2245="PSA Testing", E2245= "Utilization Rate (per 100,000 patients)"),
SUMIFS(PSA!$D:$D,PSA!$A:$A,C2245,PSA!$G:$G,D2245),
IF(AND(A2245="Colorectal Cancer Screening", E2245="Utilization Rate (per 100,000 patients)"),
SUMIFS(COL!$D:$D,COL!$A:$A,C2245,COL!$G:$G, D2245),
IF(AND(A2245="Cervical Cancer Screening", E2245="Utilization Rate (per 100,000 patients)"),
SUMIFS(CERV!$D:$D,CERV!$A:$A,C2245,CERV!$G:$G,D2245),
IF(AND(A2245="Cancer Screening for CKD patients", E2245="Utilization Rate (per 100,000 patients)"),
SUMIFS(CANSCRN!$D:$D,CANSCRN!$A:$A,C2245,CANSCRN!$G:$G,D2245),
IF(AND(A2245="PSA Testing", E2245="Cost per service ($USD)"),
SUMIFS(PSA!$E:$E,PSA!$A:$A,C2245,PSA!$G:$G,D2245),
IF(AND(A2245="Colorectal Cancer Screening", E2245="Cost per service ($USD)"),
SUMIFS(COL!$E:$E,COL!$A:$A,C2245,COL!$G:$G,D2245),
IF(AND(A2245="Cervical Cancer Screening", E2245="Cost per service ($USD)"),
SUMIFS(CERV!$E:$E,CERV!$A:$A,C2245,CERV!$G:$G,D2245),
IF(AND(A2245="Cancer Screening for CKD patients", E2245="Cost per service ($USD)"),
SUMIFS(CANSCRN!$E:$E,CANSCRN!$A:$A,C2245,CANSCRN!$G:$G,D2245),
IF(AND(A2245="PSA Testing", E2245="Total Expenditure ($USD per 100,000 patients)"),
SUMIFS(PSA!$F:$F,PSA!$A:$A,C2245,PSA!$G:$G,D2245),
IF(AND(A2245="Colorectal Cancer Screening", E2245="Total Expenditure ($USD per 100,000 patients)"),
SUMIFS(COL!$F:$F,COL!$A:$A,C2245,COL!$G:$G,D2245),
IF(AND(A2245="Cervical Cancer Screening", E2245="Total Expenditure ($USD per 100,000 patients)"),
SUMIFS(CERV!$F:$F,CERV!$A:$A,C2245,CERV!$G:$G,D2245),
SUMIFS(CANSCRN!$F:$F,CANSCRN!$A:$A,C2245,CANSCRN!$G:$G,D2245))))))))))))</f>
        <v>0</v>
      </c>
    </row>
    <row r="2246" spans="1:6" x14ac:dyDescent="0.2">
      <c r="A2246" s="24" t="s">
        <v>100</v>
      </c>
      <c r="B2246" s="24" t="s">
        <v>101</v>
      </c>
      <c r="C2246" s="24" t="s">
        <v>30</v>
      </c>
      <c r="D2246" s="24">
        <v>2009</v>
      </c>
      <c r="E2246" s="24" t="s">
        <v>104</v>
      </c>
      <c r="F2246" s="3">
        <f>IF(AND(A2246="PSA Testing", E2246= "Utilization Rate (per 100,000 patients)"),
SUMIFS(PSA!$D:$D,PSA!$A:$A,C2246,PSA!$G:$G,D2246),
IF(AND(A2246="Colorectal Cancer Screening", E2246="Utilization Rate (per 100,000 patients)"),
SUMIFS(COL!$D:$D,COL!$A:$A,C2246,COL!$G:$G, D2246),
IF(AND(A2246="Cervical Cancer Screening", E2246="Utilization Rate (per 100,000 patients)"),
SUMIFS(CERV!$D:$D,CERV!$A:$A,C2246,CERV!$G:$G,D2246),
IF(AND(A2246="Cancer Screening for CKD patients", E2246="Utilization Rate (per 100,000 patients)"),
SUMIFS(CANSCRN!$D:$D,CANSCRN!$A:$A,C2246,CANSCRN!$G:$G,D2246),
IF(AND(A2246="PSA Testing", E2246="Cost per service ($USD)"),
SUMIFS(PSA!$E:$E,PSA!$A:$A,C2246,PSA!$G:$G,D2246),
IF(AND(A2246="Colorectal Cancer Screening", E2246="Cost per service ($USD)"),
SUMIFS(COL!$E:$E,COL!$A:$A,C2246,COL!$G:$G,D2246),
IF(AND(A2246="Cervical Cancer Screening", E2246="Cost per service ($USD)"),
SUMIFS(CERV!$E:$E,CERV!$A:$A,C2246,CERV!$G:$G,D2246),
IF(AND(A2246="Cancer Screening for CKD patients", E2246="Cost per service ($USD)"),
SUMIFS(CANSCRN!$E:$E,CANSCRN!$A:$A,C2246,CANSCRN!$G:$G,D2246),
IF(AND(A2246="PSA Testing", E2246="Total Expenditure ($USD per 100,000 patients)"),
SUMIFS(PSA!$F:$F,PSA!$A:$A,C2246,PSA!$G:$G,D2246),
IF(AND(A2246="Colorectal Cancer Screening", E2246="Total Expenditure ($USD per 100,000 patients)"),
SUMIFS(COL!$F:$F,COL!$A:$A,C2246,COL!$G:$G,D2246),
IF(AND(A2246="Cervical Cancer Screening", E2246="Total Expenditure ($USD per 100,000 patients)"),
SUMIFS(CERV!$F:$F,CERV!$A:$A,C2246,CERV!$G:$G,D2246),
SUMIFS(CANSCRN!$F:$F,CANSCRN!$A:$A,C2246,CANSCRN!$G:$G,D2246))))))))))))</f>
        <v>693169.08144927537</v>
      </c>
    </row>
    <row r="2247" spans="1:6" x14ac:dyDescent="0.2">
      <c r="A2247" s="24" t="s">
        <v>100</v>
      </c>
      <c r="B2247" s="24" t="s">
        <v>101</v>
      </c>
      <c r="C2247" s="24" t="s">
        <v>30</v>
      </c>
      <c r="D2247" s="24">
        <v>2010</v>
      </c>
      <c r="E2247" s="24" t="s">
        <v>104</v>
      </c>
      <c r="F2247" s="3">
        <f>IF(AND(A2247="PSA Testing", E2247= "Utilization Rate (per 100,000 patients)"),
SUMIFS(PSA!$D:$D,PSA!$A:$A,C2247,PSA!$G:$G,D2247),
IF(AND(A2247="Colorectal Cancer Screening", E2247="Utilization Rate (per 100,000 patients)"),
SUMIFS(COL!$D:$D,COL!$A:$A,C2247,COL!$G:$G, D2247),
IF(AND(A2247="Cervical Cancer Screening", E2247="Utilization Rate (per 100,000 patients)"),
SUMIFS(CERV!$D:$D,CERV!$A:$A,C2247,CERV!$G:$G,D2247),
IF(AND(A2247="Cancer Screening for CKD patients", E2247="Utilization Rate (per 100,000 patients)"),
SUMIFS(CANSCRN!$D:$D,CANSCRN!$A:$A,C2247,CANSCRN!$G:$G,D2247),
IF(AND(A2247="PSA Testing", E2247="Cost per service ($USD)"),
SUMIFS(PSA!$E:$E,PSA!$A:$A,C2247,PSA!$G:$G,D2247),
IF(AND(A2247="Colorectal Cancer Screening", E2247="Cost per service ($USD)"),
SUMIFS(COL!$E:$E,COL!$A:$A,C2247,COL!$G:$G,D2247),
IF(AND(A2247="Cervical Cancer Screening", E2247="Cost per service ($USD)"),
SUMIFS(CERV!$E:$E,CERV!$A:$A,C2247,CERV!$G:$G,D2247),
IF(AND(A2247="Cancer Screening for CKD patients", E2247="Cost per service ($USD)"),
SUMIFS(CANSCRN!$E:$E,CANSCRN!$A:$A,C2247,CANSCRN!$G:$G,D2247),
IF(AND(A2247="PSA Testing", E2247="Total Expenditure ($USD per 100,000 patients)"),
SUMIFS(PSA!$F:$F,PSA!$A:$A,C2247,PSA!$G:$G,D2247),
IF(AND(A2247="Colorectal Cancer Screening", E2247="Total Expenditure ($USD per 100,000 patients)"),
SUMIFS(COL!$F:$F,COL!$A:$A,C2247,COL!$G:$G,D2247),
IF(AND(A2247="Cervical Cancer Screening", E2247="Total Expenditure ($USD per 100,000 patients)"),
SUMIFS(CERV!$F:$F,CERV!$A:$A,C2247,CERV!$G:$G,D2247),
SUMIFS(CANSCRN!$F:$F,CANSCRN!$A:$A,C2247,CANSCRN!$G:$G,D2247))))))))))))</f>
        <v>0</v>
      </c>
    </row>
    <row r="2248" spans="1:6" x14ac:dyDescent="0.2">
      <c r="A2248" s="24" t="s">
        <v>100</v>
      </c>
      <c r="B2248" s="24" t="s">
        <v>101</v>
      </c>
      <c r="C2248" s="24" t="s">
        <v>30</v>
      </c>
      <c r="D2248" s="24">
        <v>2011</v>
      </c>
      <c r="E2248" s="24" t="s">
        <v>104</v>
      </c>
      <c r="F2248" s="3">
        <f>IF(AND(A2248="PSA Testing", E2248= "Utilization Rate (per 100,000 patients)"),
SUMIFS(PSA!$D:$D,PSA!$A:$A,C2248,PSA!$G:$G,D2248),
IF(AND(A2248="Colorectal Cancer Screening", E2248="Utilization Rate (per 100,000 patients)"),
SUMIFS(COL!$D:$D,COL!$A:$A,C2248,COL!$G:$G, D2248),
IF(AND(A2248="Cervical Cancer Screening", E2248="Utilization Rate (per 100,000 patients)"),
SUMIFS(CERV!$D:$D,CERV!$A:$A,C2248,CERV!$G:$G,D2248),
IF(AND(A2248="Cancer Screening for CKD patients", E2248="Utilization Rate (per 100,000 patients)"),
SUMIFS(CANSCRN!$D:$D,CANSCRN!$A:$A,C2248,CANSCRN!$G:$G,D2248),
IF(AND(A2248="PSA Testing", E2248="Cost per service ($USD)"),
SUMIFS(PSA!$E:$E,PSA!$A:$A,C2248,PSA!$G:$G,D2248),
IF(AND(A2248="Colorectal Cancer Screening", E2248="Cost per service ($USD)"),
SUMIFS(COL!$E:$E,COL!$A:$A,C2248,COL!$G:$G,D2248),
IF(AND(A2248="Cervical Cancer Screening", E2248="Cost per service ($USD)"),
SUMIFS(CERV!$E:$E,CERV!$A:$A,C2248,CERV!$G:$G,D2248),
IF(AND(A2248="Cancer Screening for CKD patients", E2248="Cost per service ($USD)"),
SUMIFS(CANSCRN!$E:$E,CANSCRN!$A:$A,C2248,CANSCRN!$G:$G,D2248),
IF(AND(A2248="PSA Testing", E2248="Total Expenditure ($USD per 100,000 patients)"),
SUMIFS(PSA!$F:$F,PSA!$A:$A,C2248,PSA!$G:$G,D2248),
IF(AND(A2248="Colorectal Cancer Screening", E2248="Total Expenditure ($USD per 100,000 patients)"),
SUMIFS(COL!$F:$F,COL!$A:$A,C2248,COL!$G:$G,D2248),
IF(AND(A2248="Cervical Cancer Screening", E2248="Total Expenditure ($USD per 100,000 patients)"),
SUMIFS(CERV!$F:$F,CERV!$A:$A,C2248,CERV!$G:$G,D2248),
SUMIFS(CANSCRN!$F:$F,CANSCRN!$A:$A,C2248,CANSCRN!$G:$G,D2248))))))))))))</f>
        <v>0</v>
      </c>
    </row>
    <row r="2249" spans="1:6" x14ac:dyDescent="0.2">
      <c r="A2249" s="24" t="s">
        <v>100</v>
      </c>
      <c r="B2249" s="24" t="s">
        <v>101</v>
      </c>
      <c r="C2249" s="24" t="s">
        <v>30</v>
      </c>
      <c r="D2249" s="24">
        <v>2012</v>
      </c>
      <c r="E2249" s="24" t="s">
        <v>104</v>
      </c>
      <c r="F2249" s="3">
        <f>IF(AND(A2249="PSA Testing", E2249= "Utilization Rate (per 100,000 patients)"),
SUMIFS(PSA!$D:$D,PSA!$A:$A,C2249,PSA!$G:$G,D2249),
IF(AND(A2249="Colorectal Cancer Screening", E2249="Utilization Rate (per 100,000 patients)"),
SUMIFS(COL!$D:$D,COL!$A:$A,C2249,COL!$G:$G, D2249),
IF(AND(A2249="Cervical Cancer Screening", E2249="Utilization Rate (per 100,000 patients)"),
SUMIFS(CERV!$D:$D,CERV!$A:$A,C2249,CERV!$G:$G,D2249),
IF(AND(A2249="Cancer Screening for CKD patients", E2249="Utilization Rate (per 100,000 patients)"),
SUMIFS(CANSCRN!$D:$D,CANSCRN!$A:$A,C2249,CANSCRN!$G:$G,D2249),
IF(AND(A2249="PSA Testing", E2249="Cost per service ($USD)"),
SUMIFS(PSA!$E:$E,PSA!$A:$A,C2249,PSA!$G:$G,D2249),
IF(AND(A2249="Colorectal Cancer Screening", E2249="Cost per service ($USD)"),
SUMIFS(COL!$E:$E,COL!$A:$A,C2249,COL!$G:$G,D2249),
IF(AND(A2249="Cervical Cancer Screening", E2249="Cost per service ($USD)"),
SUMIFS(CERV!$E:$E,CERV!$A:$A,C2249,CERV!$G:$G,D2249),
IF(AND(A2249="Cancer Screening for CKD patients", E2249="Cost per service ($USD)"),
SUMIFS(CANSCRN!$E:$E,CANSCRN!$A:$A,C2249,CANSCRN!$G:$G,D2249),
IF(AND(A2249="PSA Testing", E2249="Total Expenditure ($USD per 100,000 patients)"),
SUMIFS(PSA!$F:$F,PSA!$A:$A,C2249,PSA!$G:$G,D2249),
IF(AND(A2249="Colorectal Cancer Screening", E2249="Total Expenditure ($USD per 100,000 patients)"),
SUMIFS(COL!$F:$F,COL!$A:$A,C2249,COL!$G:$G,D2249),
IF(AND(A2249="Cervical Cancer Screening", E2249="Total Expenditure ($USD per 100,000 patients)"),
SUMIFS(CERV!$F:$F,CERV!$A:$A,C2249,CERV!$G:$G,D2249),
SUMIFS(CANSCRN!$F:$F,CANSCRN!$A:$A,C2249,CANSCRN!$G:$G,D2249))))))))))))</f>
        <v>0</v>
      </c>
    </row>
    <row r="2250" spans="1:6" x14ac:dyDescent="0.2">
      <c r="A2250" s="24" t="s">
        <v>100</v>
      </c>
      <c r="B2250" s="24" t="s">
        <v>101</v>
      </c>
      <c r="C2250" s="24" t="s">
        <v>30</v>
      </c>
      <c r="D2250" s="24">
        <v>2013</v>
      </c>
      <c r="E2250" s="24" t="s">
        <v>104</v>
      </c>
      <c r="F2250" s="3">
        <f>IF(AND(A2250="PSA Testing", E2250= "Utilization Rate (per 100,000 patients)"),
SUMIFS(PSA!$D:$D,PSA!$A:$A,C2250,PSA!$G:$G,D2250),
IF(AND(A2250="Colorectal Cancer Screening", E2250="Utilization Rate (per 100,000 patients)"),
SUMIFS(COL!$D:$D,COL!$A:$A,C2250,COL!$G:$G, D2250),
IF(AND(A2250="Cervical Cancer Screening", E2250="Utilization Rate (per 100,000 patients)"),
SUMIFS(CERV!$D:$D,CERV!$A:$A,C2250,CERV!$G:$G,D2250),
IF(AND(A2250="Cancer Screening for CKD patients", E2250="Utilization Rate (per 100,000 patients)"),
SUMIFS(CANSCRN!$D:$D,CANSCRN!$A:$A,C2250,CANSCRN!$G:$G,D2250),
IF(AND(A2250="PSA Testing", E2250="Cost per service ($USD)"),
SUMIFS(PSA!$E:$E,PSA!$A:$A,C2250,PSA!$G:$G,D2250),
IF(AND(A2250="Colorectal Cancer Screening", E2250="Cost per service ($USD)"),
SUMIFS(COL!$E:$E,COL!$A:$A,C2250,COL!$G:$G,D2250),
IF(AND(A2250="Cervical Cancer Screening", E2250="Cost per service ($USD)"),
SUMIFS(CERV!$E:$E,CERV!$A:$A,C2250,CERV!$G:$G,D2250),
IF(AND(A2250="Cancer Screening for CKD patients", E2250="Cost per service ($USD)"),
SUMIFS(CANSCRN!$E:$E,CANSCRN!$A:$A,C2250,CANSCRN!$G:$G,D2250),
IF(AND(A2250="PSA Testing", E2250="Total Expenditure ($USD per 100,000 patients)"),
SUMIFS(PSA!$F:$F,PSA!$A:$A,C2250,PSA!$G:$G,D2250),
IF(AND(A2250="Colorectal Cancer Screening", E2250="Total Expenditure ($USD per 100,000 patients)"),
SUMIFS(COL!$F:$F,COL!$A:$A,C2250,COL!$G:$G,D2250),
IF(AND(A2250="Cervical Cancer Screening", E2250="Total Expenditure ($USD per 100,000 patients)"),
SUMIFS(CERV!$F:$F,CERV!$A:$A,C2250,CERV!$G:$G,D2250),
SUMIFS(CANSCRN!$F:$F,CANSCRN!$A:$A,C2250,CANSCRN!$G:$G,D2250))))))))))))</f>
        <v>0</v>
      </c>
    </row>
    <row r="2251" spans="1:6" x14ac:dyDescent="0.2">
      <c r="A2251" s="24" t="s">
        <v>100</v>
      </c>
      <c r="B2251" s="24" t="s">
        <v>101</v>
      </c>
      <c r="C2251" s="24" t="s">
        <v>30</v>
      </c>
      <c r="D2251" s="24">
        <v>2014</v>
      </c>
      <c r="E2251" s="24" t="s">
        <v>104</v>
      </c>
      <c r="F2251" s="3">
        <f>IF(AND(A2251="PSA Testing", E2251= "Utilization Rate (per 100,000 patients)"),
SUMIFS(PSA!$D:$D,PSA!$A:$A,C2251,PSA!$G:$G,D2251),
IF(AND(A2251="Colorectal Cancer Screening", E2251="Utilization Rate (per 100,000 patients)"),
SUMIFS(COL!$D:$D,COL!$A:$A,C2251,COL!$G:$G, D2251),
IF(AND(A2251="Cervical Cancer Screening", E2251="Utilization Rate (per 100,000 patients)"),
SUMIFS(CERV!$D:$D,CERV!$A:$A,C2251,CERV!$G:$G,D2251),
IF(AND(A2251="Cancer Screening for CKD patients", E2251="Utilization Rate (per 100,000 patients)"),
SUMIFS(CANSCRN!$D:$D,CANSCRN!$A:$A,C2251,CANSCRN!$G:$G,D2251),
IF(AND(A2251="PSA Testing", E2251="Cost per service ($USD)"),
SUMIFS(PSA!$E:$E,PSA!$A:$A,C2251,PSA!$G:$G,D2251),
IF(AND(A2251="Colorectal Cancer Screening", E2251="Cost per service ($USD)"),
SUMIFS(COL!$E:$E,COL!$A:$A,C2251,COL!$G:$G,D2251),
IF(AND(A2251="Cervical Cancer Screening", E2251="Cost per service ($USD)"),
SUMIFS(CERV!$E:$E,CERV!$A:$A,C2251,CERV!$G:$G,D2251),
IF(AND(A2251="Cancer Screening for CKD patients", E2251="Cost per service ($USD)"),
SUMIFS(CANSCRN!$E:$E,CANSCRN!$A:$A,C2251,CANSCRN!$G:$G,D2251),
IF(AND(A2251="PSA Testing", E2251="Total Expenditure ($USD per 100,000 patients)"),
SUMIFS(PSA!$F:$F,PSA!$A:$A,C2251,PSA!$G:$G,D2251),
IF(AND(A2251="Colorectal Cancer Screening", E2251="Total Expenditure ($USD per 100,000 patients)"),
SUMIFS(COL!$F:$F,COL!$A:$A,C2251,COL!$G:$G,D2251),
IF(AND(A2251="Cervical Cancer Screening", E2251="Total Expenditure ($USD per 100,000 patients)"),
SUMIFS(CERV!$F:$F,CERV!$A:$A,C2251,CERV!$G:$G,D2251),
SUMIFS(CANSCRN!$F:$F,CANSCRN!$A:$A,C2251,CANSCRN!$G:$G,D2251))))))))))))</f>
        <v>0</v>
      </c>
    </row>
    <row r="2252" spans="1:6" x14ac:dyDescent="0.2">
      <c r="A2252" s="24" t="s">
        <v>100</v>
      </c>
      <c r="B2252" s="24" t="s">
        <v>101</v>
      </c>
      <c r="C2252" s="24" t="s">
        <v>30</v>
      </c>
      <c r="D2252" s="24">
        <v>2015</v>
      </c>
      <c r="E2252" s="24" t="s">
        <v>104</v>
      </c>
      <c r="F2252" s="3">
        <f>IF(AND(A2252="PSA Testing", E2252= "Utilization Rate (per 100,000 patients)"),
SUMIFS(PSA!$D:$D,PSA!$A:$A,C2252,PSA!$G:$G,D2252),
IF(AND(A2252="Colorectal Cancer Screening", E2252="Utilization Rate (per 100,000 patients)"),
SUMIFS(COL!$D:$D,COL!$A:$A,C2252,COL!$G:$G, D2252),
IF(AND(A2252="Cervical Cancer Screening", E2252="Utilization Rate (per 100,000 patients)"),
SUMIFS(CERV!$D:$D,CERV!$A:$A,C2252,CERV!$G:$G,D2252),
IF(AND(A2252="Cancer Screening for CKD patients", E2252="Utilization Rate (per 100,000 patients)"),
SUMIFS(CANSCRN!$D:$D,CANSCRN!$A:$A,C2252,CANSCRN!$G:$G,D2252),
IF(AND(A2252="PSA Testing", E2252="Cost per service ($USD)"),
SUMIFS(PSA!$E:$E,PSA!$A:$A,C2252,PSA!$G:$G,D2252),
IF(AND(A2252="Colorectal Cancer Screening", E2252="Cost per service ($USD)"),
SUMIFS(COL!$E:$E,COL!$A:$A,C2252,COL!$G:$G,D2252),
IF(AND(A2252="Cervical Cancer Screening", E2252="Cost per service ($USD)"),
SUMIFS(CERV!$E:$E,CERV!$A:$A,C2252,CERV!$G:$G,D2252),
IF(AND(A2252="Cancer Screening for CKD patients", E2252="Cost per service ($USD)"),
SUMIFS(CANSCRN!$E:$E,CANSCRN!$A:$A,C2252,CANSCRN!$G:$G,D2252),
IF(AND(A2252="PSA Testing", E2252="Total Expenditure ($USD per 100,000 patients)"),
SUMIFS(PSA!$F:$F,PSA!$A:$A,C2252,PSA!$G:$G,D2252),
IF(AND(A2252="Colorectal Cancer Screening", E2252="Total Expenditure ($USD per 100,000 patients)"),
SUMIFS(COL!$F:$F,COL!$A:$A,C2252,COL!$G:$G,D2252),
IF(AND(A2252="Cervical Cancer Screening", E2252="Total Expenditure ($USD per 100,000 patients)"),
SUMIFS(CERV!$F:$F,CERV!$A:$A,C2252,CERV!$G:$G,D2252),
SUMIFS(CANSCRN!$F:$F,CANSCRN!$A:$A,C2252,CANSCRN!$G:$G,D2252))))))))))))</f>
        <v>0</v>
      </c>
    </row>
    <row r="2253" spans="1:6" x14ac:dyDescent="0.2">
      <c r="A2253" s="24" t="s">
        <v>100</v>
      </c>
      <c r="B2253" s="24" t="s">
        <v>101</v>
      </c>
      <c r="C2253" s="24" t="s">
        <v>30</v>
      </c>
      <c r="D2253" s="24">
        <v>2016</v>
      </c>
      <c r="E2253" s="24" t="s">
        <v>104</v>
      </c>
      <c r="F2253" s="3">
        <f>IF(AND(A2253="PSA Testing", E2253= "Utilization Rate (per 100,000 patients)"),
SUMIFS(PSA!$D:$D,PSA!$A:$A,C2253,PSA!$G:$G,D2253),
IF(AND(A2253="Colorectal Cancer Screening", E2253="Utilization Rate (per 100,000 patients)"),
SUMIFS(COL!$D:$D,COL!$A:$A,C2253,COL!$G:$G, D2253),
IF(AND(A2253="Cervical Cancer Screening", E2253="Utilization Rate (per 100,000 patients)"),
SUMIFS(CERV!$D:$D,CERV!$A:$A,C2253,CERV!$G:$G,D2253),
IF(AND(A2253="Cancer Screening for CKD patients", E2253="Utilization Rate (per 100,000 patients)"),
SUMIFS(CANSCRN!$D:$D,CANSCRN!$A:$A,C2253,CANSCRN!$G:$G,D2253),
IF(AND(A2253="PSA Testing", E2253="Cost per service ($USD)"),
SUMIFS(PSA!$E:$E,PSA!$A:$A,C2253,PSA!$G:$G,D2253),
IF(AND(A2253="Colorectal Cancer Screening", E2253="Cost per service ($USD)"),
SUMIFS(COL!$E:$E,COL!$A:$A,C2253,COL!$G:$G,D2253),
IF(AND(A2253="Cervical Cancer Screening", E2253="Cost per service ($USD)"),
SUMIFS(CERV!$E:$E,CERV!$A:$A,C2253,CERV!$G:$G,D2253),
IF(AND(A2253="Cancer Screening for CKD patients", E2253="Cost per service ($USD)"),
SUMIFS(CANSCRN!$E:$E,CANSCRN!$A:$A,C2253,CANSCRN!$G:$G,D2253),
IF(AND(A2253="PSA Testing", E2253="Total Expenditure ($USD per 100,000 patients)"),
SUMIFS(PSA!$F:$F,PSA!$A:$A,C2253,PSA!$G:$G,D2253),
IF(AND(A2253="Colorectal Cancer Screening", E2253="Total Expenditure ($USD per 100,000 patients)"),
SUMIFS(COL!$F:$F,COL!$A:$A,C2253,COL!$G:$G,D2253),
IF(AND(A2253="Cervical Cancer Screening", E2253="Total Expenditure ($USD per 100,000 patients)"),
SUMIFS(CERV!$F:$F,CERV!$A:$A,C2253,CERV!$G:$G,D2253),
SUMIFS(CANSCRN!$F:$F,CANSCRN!$A:$A,C2253,CANSCRN!$G:$G,D2253))))))))))))</f>
        <v>0</v>
      </c>
    </row>
    <row r="2254" spans="1:6" x14ac:dyDescent="0.2">
      <c r="A2254" s="24" t="s">
        <v>100</v>
      </c>
      <c r="B2254" s="24" t="s">
        <v>101</v>
      </c>
      <c r="C2254" s="24" t="s">
        <v>30</v>
      </c>
      <c r="D2254" s="24">
        <v>2017</v>
      </c>
      <c r="E2254" s="24" t="s">
        <v>104</v>
      </c>
      <c r="F2254" s="3">
        <f>IF(AND(A2254="PSA Testing", E2254= "Utilization Rate (per 100,000 patients)"),
SUMIFS(PSA!$D:$D,PSA!$A:$A,C2254,PSA!$G:$G,D2254),
IF(AND(A2254="Colorectal Cancer Screening", E2254="Utilization Rate (per 100,000 patients)"),
SUMIFS(COL!$D:$D,COL!$A:$A,C2254,COL!$G:$G, D2254),
IF(AND(A2254="Cervical Cancer Screening", E2254="Utilization Rate (per 100,000 patients)"),
SUMIFS(CERV!$D:$D,CERV!$A:$A,C2254,CERV!$G:$G,D2254),
IF(AND(A2254="Cancer Screening for CKD patients", E2254="Utilization Rate (per 100,000 patients)"),
SUMIFS(CANSCRN!$D:$D,CANSCRN!$A:$A,C2254,CANSCRN!$G:$G,D2254),
IF(AND(A2254="PSA Testing", E2254="Cost per service ($USD)"),
SUMIFS(PSA!$E:$E,PSA!$A:$A,C2254,PSA!$G:$G,D2254),
IF(AND(A2254="Colorectal Cancer Screening", E2254="Cost per service ($USD)"),
SUMIFS(COL!$E:$E,COL!$A:$A,C2254,COL!$G:$G,D2254),
IF(AND(A2254="Cervical Cancer Screening", E2254="Cost per service ($USD)"),
SUMIFS(CERV!$E:$E,CERV!$A:$A,C2254,CERV!$G:$G,D2254),
IF(AND(A2254="Cancer Screening for CKD patients", E2254="Cost per service ($USD)"),
SUMIFS(CANSCRN!$E:$E,CANSCRN!$A:$A,C2254,CANSCRN!$G:$G,D2254),
IF(AND(A2254="PSA Testing", E2254="Total Expenditure ($USD per 100,000 patients)"),
SUMIFS(PSA!$F:$F,PSA!$A:$A,C2254,PSA!$G:$G,D2254),
IF(AND(A2254="Colorectal Cancer Screening", E2254="Total Expenditure ($USD per 100,000 patients)"),
SUMIFS(COL!$F:$F,COL!$A:$A,C2254,COL!$G:$G,D2254),
IF(AND(A2254="Cervical Cancer Screening", E2254="Total Expenditure ($USD per 100,000 patients)"),
SUMIFS(CERV!$F:$F,CERV!$A:$A,C2254,CERV!$G:$G,D2254),
SUMIFS(CANSCRN!$F:$F,CANSCRN!$A:$A,C2254,CANSCRN!$G:$G,D2254))))))))))))</f>
        <v>0</v>
      </c>
    </row>
    <row r="2255" spans="1:6" x14ac:dyDescent="0.2">
      <c r="A2255" s="24" t="s">
        <v>100</v>
      </c>
      <c r="B2255" s="24" t="s">
        <v>101</v>
      </c>
      <c r="C2255" s="24" t="s">
        <v>30</v>
      </c>
      <c r="D2255" s="24">
        <v>2018</v>
      </c>
      <c r="E2255" s="24" t="s">
        <v>104</v>
      </c>
      <c r="F2255" s="3">
        <f>IF(AND(A2255="PSA Testing", E2255= "Utilization Rate (per 100,000 patients)"),
SUMIFS(PSA!$D:$D,PSA!$A:$A,C2255,PSA!$G:$G,D2255),
IF(AND(A2255="Colorectal Cancer Screening", E2255="Utilization Rate (per 100,000 patients)"),
SUMIFS(COL!$D:$D,COL!$A:$A,C2255,COL!$G:$G, D2255),
IF(AND(A2255="Cervical Cancer Screening", E2255="Utilization Rate (per 100,000 patients)"),
SUMIFS(CERV!$D:$D,CERV!$A:$A,C2255,CERV!$G:$G,D2255),
IF(AND(A2255="Cancer Screening for CKD patients", E2255="Utilization Rate (per 100,000 patients)"),
SUMIFS(CANSCRN!$D:$D,CANSCRN!$A:$A,C2255,CANSCRN!$G:$G,D2255),
IF(AND(A2255="PSA Testing", E2255="Cost per service ($USD)"),
SUMIFS(PSA!$E:$E,PSA!$A:$A,C2255,PSA!$G:$G,D2255),
IF(AND(A2255="Colorectal Cancer Screening", E2255="Cost per service ($USD)"),
SUMIFS(COL!$E:$E,COL!$A:$A,C2255,COL!$G:$G,D2255),
IF(AND(A2255="Cervical Cancer Screening", E2255="Cost per service ($USD)"),
SUMIFS(CERV!$E:$E,CERV!$A:$A,C2255,CERV!$G:$G,D2255),
IF(AND(A2255="Cancer Screening for CKD patients", E2255="Cost per service ($USD)"),
SUMIFS(CANSCRN!$E:$E,CANSCRN!$A:$A,C2255,CANSCRN!$G:$G,D2255),
IF(AND(A2255="PSA Testing", E2255="Total Expenditure ($USD per 100,000 patients)"),
SUMIFS(PSA!$F:$F,PSA!$A:$A,C2255,PSA!$G:$G,D2255),
IF(AND(A2255="Colorectal Cancer Screening", E2255="Total Expenditure ($USD per 100,000 patients)"),
SUMIFS(COL!$F:$F,COL!$A:$A,C2255,COL!$G:$G,D2255),
IF(AND(A2255="Cervical Cancer Screening", E2255="Total Expenditure ($USD per 100,000 patients)"),
SUMIFS(CERV!$F:$F,CERV!$A:$A,C2255,CERV!$G:$G,D2255),
SUMIFS(CANSCRN!$F:$F,CANSCRN!$A:$A,C2255,CANSCRN!$G:$G,D2255))))))))))))</f>
        <v>0</v>
      </c>
    </row>
    <row r="2256" spans="1:6" x14ac:dyDescent="0.2">
      <c r="A2256" s="24" t="s">
        <v>100</v>
      </c>
      <c r="B2256" s="24" t="s">
        <v>101</v>
      </c>
      <c r="C2256" s="24" t="s">
        <v>30</v>
      </c>
      <c r="D2256" s="24">
        <v>2019</v>
      </c>
      <c r="E2256" s="24" t="s">
        <v>104</v>
      </c>
      <c r="F2256" s="3">
        <f>IF(AND(A2256="PSA Testing", E2256= "Utilization Rate (per 100,000 patients)"),
SUMIFS(PSA!$D:$D,PSA!$A:$A,C2256,PSA!$G:$G,D2256),
IF(AND(A2256="Colorectal Cancer Screening", E2256="Utilization Rate (per 100,000 patients)"),
SUMIFS(COL!$D:$D,COL!$A:$A,C2256,COL!$G:$G, D2256),
IF(AND(A2256="Cervical Cancer Screening", E2256="Utilization Rate (per 100,000 patients)"),
SUMIFS(CERV!$D:$D,CERV!$A:$A,C2256,CERV!$G:$G,D2256),
IF(AND(A2256="Cancer Screening for CKD patients", E2256="Utilization Rate (per 100,000 patients)"),
SUMIFS(CANSCRN!$D:$D,CANSCRN!$A:$A,C2256,CANSCRN!$G:$G,D2256),
IF(AND(A2256="PSA Testing", E2256="Cost per service ($USD)"),
SUMIFS(PSA!$E:$E,PSA!$A:$A,C2256,PSA!$G:$G,D2256),
IF(AND(A2256="Colorectal Cancer Screening", E2256="Cost per service ($USD)"),
SUMIFS(COL!$E:$E,COL!$A:$A,C2256,COL!$G:$G,D2256),
IF(AND(A2256="Cervical Cancer Screening", E2256="Cost per service ($USD)"),
SUMIFS(CERV!$E:$E,CERV!$A:$A,C2256,CERV!$G:$G,D2256),
IF(AND(A2256="Cancer Screening for CKD patients", E2256="Cost per service ($USD)"),
SUMIFS(CANSCRN!$E:$E,CANSCRN!$A:$A,C2256,CANSCRN!$G:$G,D2256),
IF(AND(A2256="PSA Testing", E2256="Total Expenditure ($USD per 100,000 patients)"),
SUMIFS(PSA!$F:$F,PSA!$A:$A,C2256,PSA!$G:$G,D2256),
IF(AND(A2256="Colorectal Cancer Screening", E2256="Total Expenditure ($USD per 100,000 patients)"),
SUMIFS(COL!$F:$F,COL!$A:$A,C2256,COL!$G:$G,D2256),
IF(AND(A2256="Cervical Cancer Screening", E2256="Total Expenditure ($USD per 100,000 patients)"),
SUMIFS(CERV!$F:$F,CERV!$A:$A,C2256,CERV!$G:$G,D2256),
SUMIFS(CANSCRN!$F:$F,CANSCRN!$A:$A,C2256,CANSCRN!$G:$G,D2256))))))))))))</f>
        <v>0</v>
      </c>
    </row>
    <row r="2257" spans="1:6" x14ac:dyDescent="0.2">
      <c r="A2257" s="24" t="s">
        <v>100</v>
      </c>
      <c r="B2257" s="24" t="s">
        <v>101</v>
      </c>
      <c r="C2257" s="24" t="s">
        <v>31</v>
      </c>
      <c r="D2257" s="24">
        <v>2009</v>
      </c>
      <c r="E2257" s="24" t="s">
        <v>104</v>
      </c>
      <c r="F2257" s="3">
        <f>IF(AND(A2257="PSA Testing", E2257= "Utilization Rate (per 100,000 patients)"),
SUMIFS(PSA!$D:$D,PSA!$A:$A,C2257,PSA!$G:$G,D2257),
IF(AND(A2257="Colorectal Cancer Screening", E2257="Utilization Rate (per 100,000 patients)"),
SUMIFS(COL!$D:$D,COL!$A:$A,C2257,COL!$G:$G, D2257),
IF(AND(A2257="Cervical Cancer Screening", E2257="Utilization Rate (per 100,000 patients)"),
SUMIFS(CERV!$D:$D,CERV!$A:$A,C2257,CERV!$G:$G,D2257),
IF(AND(A2257="Cancer Screening for CKD patients", E2257="Utilization Rate (per 100,000 patients)"),
SUMIFS(CANSCRN!$D:$D,CANSCRN!$A:$A,C2257,CANSCRN!$G:$G,D2257),
IF(AND(A2257="PSA Testing", E2257="Cost per service ($USD)"),
SUMIFS(PSA!$E:$E,PSA!$A:$A,C2257,PSA!$G:$G,D2257),
IF(AND(A2257="Colorectal Cancer Screening", E2257="Cost per service ($USD)"),
SUMIFS(COL!$E:$E,COL!$A:$A,C2257,COL!$G:$G,D2257),
IF(AND(A2257="Cervical Cancer Screening", E2257="Cost per service ($USD)"),
SUMIFS(CERV!$E:$E,CERV!$A:$A,C2257,CERV!$G:$G,D2257),
IF(AND(A2257="Cancer Screening for CKD patients", E2257="Cost per service ($USD)"),
SUMIFS(CANSCRN!$E:$E,CANSCRN!$A:$A,C2257,CANSCRN!$G:$G,D2257),
IF(AND(A2257="PSA Testing", E2257="Total Expenditure ($USD per 100,000 patients)"),
SUMIFS(PSA!$F:$F,PSA!$A:$A,C2257,PSA!$G:$G,D2257),
IF(AND(A2257="Colorectal Cancer Screening", E2257="Total Expenditure ($USD per 100,000 patients)"),
SUMIFS(COL!$F:$F,COL!$A:$A,C2257,COL!$G:$G,D2257),
IF(AND(A2257="Cervical Cancer Screening", E2257="Total Expenditure ($USD per 100,000 patients)"),
SUMIFS(CERV!$F:$F,CERV!$A:$A,C2257,CERV!$G:$G,D2257),
SUMIFS(CANSCRN!$F:$F,CANSCRN!$A:$A,C2257,CANSCRN!$G:$G,D2257))))))))))))</f>
        <v>408134.00984395319</v>
      </c>
    </row>
    <row r="2258" spans="1:6" x14ac:dyDescent="0.2">
      <c r="A2258" s="24" t="s">
        <v>100</v>
      </c>
      <c r="B2258" s="24" t="s">
        <v>101</v>
      </c>
      <c r="C2258" s="24" t="s">
        <v>31</v>
      </c>
      <c r="D2258" s="24">
        <v>2010</v>
      </c>
      <c r="E2258" s="24" t="s">
        <v>104</v>
      </c>
      <c r="F2258" s="3">
        <f>IF(AND(A2258="PSA Testing", E2258= "Utilization Rate (per 100,000 patients)"),
SUMIFS(PSA!$D:$D,PSA!$A:$A,C2258,PSA!$G:$G,D2258),
IF(AND(A2258="Colorectal Cancer Screening", E2258="Utilization Rate (per 100,000 patients)"),
SUMIFS(COL!$D:$D,COL!$A:$A,C2258,COL!$G:$G, D2258),
IF(AND(A2258="Cervical Cancer Screening", E2258="Utilization Rate (per 100,000 patients)"),
SUMIFS(CERV!$D:$D,CERV!$A:$A,C2258,CERV!$G:$G,D2258),
IF(AND(A2258="Cancer Screening for CKD patients", E2258="Utilization Rate (per 100,000 patients)"),
SUMIFS(CANSCRN!$D:$D,CANSCRN!$A:$A,C2258,CANSCRN!$G:$G,D2258),
IF(AND(A2258="PSA Testing", E2258="Cost per service ($USD)"),
SUMIFS(PSA!$E:$E,PSA!$A:$A,C2258,PSA!$G:$G,D2258),
IF(AND(A2258="Colorectal Cancer Screening", E2258="Cost per service ($USD)"),
SUMIFS(COL!$E:$E,COL!$A:$A,C2258,COL!$G:$G,D2258),
IF(AND(A2258="Cervical Cancer Screening", E2258="Cost per service ($USD)"),
SUMIFS(CERV!$E:$E,CERV!$A:$A,C2258,CERV!$G:$G,D2258),
IF(AND(A2258="Cancer Screening for CKD patients", E2258="Cost per service ($USD)"),
SUMIFS(CANSCRN!$E:$E,CANSCRN!$A:$A,C2258,CANSCRN!$G:$G,D2258),
IF(AND(A2258="PSA Testing", E2258="Total Expenditure ($USD per 100,000 patients)"),
SUMIFS(PSA!$F:$F,PSA!$A:$A,C2258,PSA!$G:$G,D2258),
IF(AND(A2258="Colorectal Cancer Screening", E2258="Total Expenditure ($USD per 100,000 patients)"),
SUMIFS(COL!$F:$F,COL!$A:$A,C2258,COL!$G:$G,D2258),
IF(AND(A2258="Cervical Cancer Screening", E2258="Total Expenditure ($USD per 100,000 patients)"),
SUMIFS(CERV!$F:$F,CERV!$A:$A,C2258,CERV!$G:$G,D2258),
SUMIFS(CANSCRN!$F:$F,CANSCRN!$A:$A,C2258,CANSCRN!$G:$G,D2258))))))))))))</f>
        <v>405635.36195026175</v>
      </c>
    </row>
    <row r="2259" spans="1:6" x14ac:dyDescent="0.2">
      <c r="A2259" s="24" t="s">
        <v>100</v>
      </c>
      <c r="B2259" s="24" t="s">
        <v>101</v>
      </c>
      <c r="C2259" s="24" t="s">
        <v>31</v>
      </c>
      <c r="D2259" s="24">
        <v>2011</v>
      </c>
      <c r="E2259" s="24" t="s">
        <v>104</v>
      </c>
      <c r="F2259" s="3">
        <f>IF(AND(A2259="PSA Testing", E2259= "Utilization Rate (per 100,000 patients)"),
SUMIFS(PSA!$D:$D,PSA!$A:$A,C2259,PSA!$G:$G,D2259),
IF(AND(A2259="Colorectal Cancer Screening", E2259="Utilization Rate (per 100,000 patients)"),
SUMIFS(COL!$D:$D,COL!$A:$A,C2259,COL!$G:$G, D2259),
IF(AND(A2259="Cervical Cancer Screening", E2259="Utilization Rate (per 100,000 patients)"),
SUMIFS(CERV!$D:$D,CERV!$A:$A,C2259,CERV!$G:$G,D2259),
IF(AND(A2259="Cancer Screening for CKD patients", E2259="Utilization Rate (per 100,000 patients)"),
SUMIFS(CANSCRN!$D:$D,CANSCRN!$A:$A,C2259,CANSCRN!$G:$G,D2259),
IF(AND(A2259="PSA Testing", E2259="Cost per service ($USD)"),
SUMIFS(PSA!$E:$E,PSA!$A:$A,C2259,PSA!$G:$G,D2259),
IF(AND(A2259="Colorectal Cancer Screening", E2259="Cost per service ($USD)"),
SUMIFS(COL!$E:$E,COL!$A:$A,C2259,COL!$G:$G,D2259),
IF(AND(A2259="Cervical Cancer Screening", E2259="Cost per service ($USD)"),
SUMIFS(CERV!$E:$E,CERV!$A:$A,C2259,CERV!$G:$G,D2259),
IF(AND(A2259="Cancer Screening for CKD patients", E2259="Cost per service ($USD)"),
SUMIFS(CANSCRN!$E:$E,CANSCRN!$A:$A,C2259,CANSCRN!$G:$G,D2259),
IF(AND(A2259="PSA Testing", E2259="Total Expenditure ($USD per 100,000 patients)"),
SUMIFS(PSA!$F:$F,PSA!$A:$A,C2259,PSA!$G:$G,D2259),
IF(AND(A2259="Colorectal Cancer Screening", E2259="Total Expenditure ($USD per 100,000 patients)"),
SUMIFS(COL!$F:$F,COL!$A:$A,C2259,COL!$G:$G,D2259),
IF(AND(A2259="Cervical Cancer Screening", E2259="Total Expenditure ($USD per 100,000 patients)"),
SUMIFS(CERV!$F:$F,CERV!$A:$A,C2259,CERV!$G:$G,D2259),
SUMIFS(CANSCRN!$F:$F,CANSCRN!$A:$A,C2259,CANSCRN!$G:$G,D2259))))))))))))</f>
        <v>389117.87068548391</v>
      </c>
    </row>
    <row r="2260" spans="1:6" x14ac:dyDescent="0.2">
      <c r="A2260" s="24" t="s">
        <v>100</v>
      </c>
      <c r="B2260" s="24" t="s">
        <v>101</v>
      </c>
      <c r="C2260" s="24" t="s">
        <v>31</v>
      </c>
      <c r="D2260" s="24">
        <v>2012</v>
      </c>
      <c r="E2260" s="24" t="s">
        <v>104</v>
      </c>
      <c r="F2260" s="3">
        <f>IF(AND(A2260="PSA Testing", E2260= "Utilization Rate (per 100,000 patients)"),
SUMIFS(PSA!$D:$D,PSA!$A:$A,C2260,PSA!$G:$G,D2260),
IF(AND(A2260="Colorectal Cancer Screening", E2260="Utilization Rate (per 100,000 patients)"),
SUMIFS(COL!$D:$D,COL!$A:$A,C2260,COL!$G:$G, D2260),
IF(AND(A2260="Cervical Cancer Screening", E2260="Utilization Rate (per 100,000 patients)"),
SUMIFS(CERV!$D:$D,CERV!$A:$A,C2260,CERV!$G:$G,D2260),
IF(AND(A2260="Cancer Screening for CKD patients", E2260="Utilization Rate (per 100,000 patients)"),
SUMIFS(CANSCRN!$D:$D,CANSCRN!$A:$A,C2260,CANSCRN!$G:$G,D2260),
IF(AND(A2260="PSA Testing", E2260="Cost per service ($USD)"),
SUMIFS(PSA!$E:$E,PSA!$A:$A,C2260,PSA!$G:$G,D2260),
IF(AND(A2260="Colorectal Cancer Screening", E2260="Cost per service ($USD)"),
SUMIFS(COL!$E:$E,COL!$A:$A,C2260,COL!$G:$G,D2260),
IF(AND(A2260="Cervical Cancer Screening", E2260="Cost per service ($USD)"),
SUMIFS(CERV!$E:$E,CERV!$A:$A,C2260,CERV!$G:$G,D2260),
IF(AND(A2260="Cancer Screening for CKD patients", E2260="Cost per service ($USD)"),
SUMIFS(CANSCRN!$E:$E,CANSCRN!$A:$A,C2260,CANSCRN!$G:$G,D2260),
IF(AND(A2260="PSA Testing", E2260="Total Expenditure ($USD per 100,000 patients)"),
SUMIFS(PSA!$F:$F,PSA!$A:$A,C2260,PSA!$G:$G,D2260),
IF(AND(A2260="Colorectal Cancer Screening", E2260="Total Expenditure ($USD per 100,000 patients)"),
SUMIFS(COL!$F:$F,COL!$A:$A,C2260,COL!$G:$G,D2260),
IF(AND(A2260="Cervical Cancer Screening", E2260="Total Expenditure ($USD per 100,000 patients)"),
SUMIFS(CERV!$F:$F,CERV!$A:$A,C2260,CERV!$G:$G,D2260),
SUMIFS(CANSCRN!$F:$F,CANSCRN!$A:$A,C2260,CANSCRN!$G:$G,D2260))))))))))))</f>
        <v>392702.18465938309</v>
      </c>
    </row>
    <row r="2261" spans="1:6" x14ac:dyDescent="0.2">
      <c r="A2261" s="24" t="s">
        <v>100</v>
      </c>
      <c r="B2261" s="24" t="s">
        <v>101</v>
      </c>
      <c r="C2261" s="24" t="s">
        <v>31</v>
      </c>
      <c r="D2261" s="24">
        <v>2013</v>
      </c>
      <c r="E2261" s="24" t="s">
        <v>104</v>
      </c>
      <c r="F2261" s="3">
        <f>IF(AND(A2261="PSA Testing", E2261= "Utilization Rate (per 100,000 patients)"),
SUMIFS(PSA!$D:$D,PSA!$A:$A,C2261,PSA!$G:$G,D2261),
IF(AND(A2261="Colorectal Cancer Screening", E2261="Utilization Rate (per 100,000 patients)"),
SUMIFS(COL!$D:$D,COL!$A:$A,C2261,COL!$G:$G, D2261),
IF(AND(A2261="Cervical Cancer Screening", E2261="Utilization Rate (per 100,000 patients)"),
SUMIFS(CERV!$D:$D,CERV!$A:$A,C2261,CERV!$G:$G,D2261),
IF(AND(A2261="Cancer Screening for CKD patients", E2261="Utilization Rate (per 100,000 patients)"),
SUMIFS(CANSCRN!$D:$D,CANSCRN!$A:$A,C2261,CANSCRN!$G:$G,D2261),
IF(AND(A2261="PSA Testing", E2261="Cost per service ($USD)"),
SUMIFS(PSA!$E:$E,PSA!$A:$A,C2261,PSA!$G:$G,D2261),
IF(AND(A2261="Colorectal Cancer Screening", E2261="Cost per service ($USD)"),
SUMIFS(COL!$E:$E,COL!$A:$A,C2261,COL!$G:$G,D2261),
IF(AND(A2261="Cervical Cancer Screening", E2261="Cost per service ($USD)"),
SUMIFS(CERV!$E:$E,CERV!$A:$A,C2261,CERV!$G:$G,D2261),
IF(AND(A2261="Cancer Screening for CKD patients", E2261="Cost per service ($USD)"),
SUMIFS(CANSCRN!$E:$E,CANSCRN!$A:$A,C2261,CANSCRN!$G:$G,D2261),
IF(AND(A2261="PSA Testing", E2261="Total Expenditure ($USD per 100,000 patients)"),
SUMIFS(PSA!$F:$F,PSA!$A:$A,C2261,PSA!$G:$G,D2261),
IF(AND(A2261="Colorectal Cancer Screening", E2261="Total Expenditure ($USD per 100,000 patients)"),
SUMIFS(COL!$F:$F,COL!$A:$A,C2261,COL!$G:$G,D2261),
IF(AND(A2261="Cervical Cancer Screening", E2261="Total Expenditure ($USD per 100,000 patients)"),
SUMIFS(CERV!$F:$F,CERV!$A:$A,C2261,CERV!$G:$G,D2261),
SUMIFS(CANSCRN!$F:$F,CANSCRN!$A:$A,C2261,CANSCRN!$G:$G,D2261))))))))))))</f>
        <v>368875.72709090903</v>
      </c>
    </row>
    <row r="2262" spans="1:6" x14ac:dyDescent="0.2">
      <c r="A2262" s="24" t="s">
        <v>100</v>
      </c>
      <c r="B2262" s="24" t="s">
        <v>101</v>
      </c>
      <c r="C2262" s="24" t="s">
        <v>31</v>
      </c>
      <c r="D2262" s="24">
        <v>2014</v>
      </c>
      <c r="E2262" s="24" t="s">
        <v>104</v>
      </c>
      <c r="F2262" s="3">
        <f>IF(AND(A2262="PSA Testing", E2262= "Utilization Rate (per 100,000 patients)"),
SUMIFS(PSA!$D:$D,PSA!$A:$A,C2262,PSA!$G:$G,D2262),
IF(AND(A2262="Colorectal Cancer Screening", E2262="Utilization Rate (per 100,000 patients)"),
SUMIFS(COL!$D:$D,COL!$A:$A,C2262,COL!$G:$G, D2262),
IF(AND(A2262="Cervical Cancer Screening", E2262="Utilization Rate (per 100,000 patients)"),
SUMIFS(CERV!$D:$D,CERV!$A:$A,C2262,CERV!$G:$G,D2262),
IF(AND(A2262="Cancer Screening for CKD patients", E2262="Utilization Rate (per 100,000 patients)"),
SUMIFS(CANSCRN!$D:$D,CANSCRN!$A:$A,C2262,CANSCRN!$G:$G,D2262),
IF(AND(A2262="PSA Testing", E2262="Cost per service ($USD)"),
SUMIFS(PSA!$E:$E,PSA!$A:$A,C2262,PSA!$G:$G,D2262),
IF(AND(A2262="Colorectal Cancer Screening", E2262="Cost per service ($USD)"),
SUMIFS(COL!$E:$E,COL!$A:$A,C2262,COL!$G:$G,D2262),
IF(AND(A2262="Cervical Cancer Screening", E2262="Cost per service ($USD)"),
SUMIFS(CERV!$E:$E,CERV!$A:$A,C2262,CERV!$G:$G,D2262),
IF(AND(A2262="Cancer Screening for CKD patients", E2262="Cost per service ($USD)"),
SUMIFS(CANSCRN!$E:$E,CANSCRN!$A:$A,C2262,CANSCRN!$G:$G,D2262),
IF(AND(A2262="PSA Testing", E2262="Total Expenditure ($USD per 100,000 patients)"),
SUMIFS(PSA!$F:$F,PSA!$A:$A,C2262,PSA!$G:$G,D2262),
IF(AND(A2262="Colorectal Cancer Screening", E2262="Total Expenditure ($USD per 100,000 patients)"),
SUMIFS(COL!$F:$F,COL!$A:$A,C2262,COL!$G:$G,D2262),
IF(AND(A2262="Cervical Cancer Screening", E2262="Total Expenditure ($USD per 100,000 patients)"),
SUMIFS(CERV!$F:$F,CERV!$A:$A,C2262,CERV!$G:$G,D2262),
SUMIFS(CANSCRN!$F:$F,CANSCRN!$A:$A,C2262,CANSCRN!$G:$G,D2262))))))))))))</f>
        <v>358459.65423308982</v>
      </c>
    </row>
    <row r="2263" spans="1:6" x14ac:dyDescent="0.2">
      <c r="A2263" s="24" t="s">
        <v>100</v>
      </c>
      <c r="B2263" s="24" t="s">
        <v>101</v>
      </c>
      <c r="C2263" s="24" t="s">
        <v>31</v>
      </c>
      <c r="D2263" s="24">
        <v>2015</v>
      </c>
      <c r="E2263" s="24" t="s">
        <v>104</v>
      </c>
      <c r="F2263" s="3">
        <f>IF(AND(A2263="PSA Testing", E2263= "Utilization Rate (per 100,000 patients)"),
SUMIFS(PSA!$D:$D,PSA!$A:$A,C2263,PSA!$G:$G,D2263),
IF(AND(A2263="Colorectal Cancer Screening", E2263="Utilization Rate (per 100,000 patients)"),
SUMIFS(COL!$D:$D,COL!$A:$A,C2263,COL!$G:$G, D2263),
IF(AND(A2263="Cervical Cancer Screening", E2263="Utilization Rate (per 100,000 patients)"),
SUMIFS(CERV!$D:$D,CERV!$A:$A,C2263,CERV!$G:$G,D2263),
IF(AND(A2263="Cancer Screening for CKD patients", E2263="Utilization Rate (per 100,000 patients)"),
SUMIFS(CANSCRN!$D:$D,CANSCRN!$A:$A,C2263,CANSCRN!$G:$G,D2263),
IF(AND(A2263="PSA Testing", E2263="Cost per service ($USD)"),
SUMIFS(PSA!$E:$E,PSA!$A:$A,C2263,PSA!$G:$G,D2263),
IF(AND(A2263="Colorectal Cancer Screening", E2263="Cost per service ($USD)"),
SUMIFS(COL!$E:$E,COL!$A:$A,C2263,COL!$G:$G,D2263),
IF(AND(A2263="Cervical Cancer Screening", E2263="Cost per service ($USD)"),
SUMIFS(CERV!$E:$E,CERV!$A:$A,C2263,CERV!$G:$G,D2263),
IF(AND(A2263="Cancer Screening for CKD patients", E2263="Cost per service ($USD)"),
SUMIFS(CANSCRN!$E:$E,CANSCRN!$A:$A,C2263,CANSCRN!$G:$G,D2263),
IF(AND(A2263="PSA Testing", E2263="Total Expenditure ($USD per 100,000 patients)"),
SUMIFS(PSA!$F:$F,PSA!$A:$A,C2263,PSA!$G:$G,D2263),
IF(AND(A2263="Colorectal Cancer Screening", E2263="Total Expenditure ($USD per 100,000 patients)"),
SUMIFS(COL!$F:$F,COL!$A:$A,C2263,COL!$G:$G,D2263),
IF(AND(A2263="Cervical Cancer Screening", E2263="Total Expenditure ($USD per 100,000 patients)"),
SUMIFS(CERV!$F:$F,CERV!$A:$A,C2263,CERV!$G:$G,D2263),
SUMIFS(CANSCRN!$F:$F,CANSCRN!$A:$A,C2263,CANSCRN!$G:$G,D2263))))))))))))</f>
        <v>344460.24713505077</v>
      </c>
    </row>
    <row r="2264" spans="1:6" x14ac:dyDescent="0.2">
      <c r="A2264" s="24" t="s">
        <v>100</v>
      </c>
      <c r="B2264" s="24" t="s">
        <v>101</v>
      </c>
      <c r="C2264" s="24" t="s">
        <v>31</v>
      </c>
      <c r="D2264" s="24">
        <v>2016</v>
      </c>
      <c r="E2264" s="24" t="s">
        <v>104</v>
      </c>
      <c r="F2264" s="3">
        <f>IF(AND(A2264="PSA Testing", E2264= "Utilization Rate (per 100,000 patients)"),
SUMIFS(PSA!$D:$D,PSA!$A:$A,C2264,PSA!$G:$G,D2264),
IF(AND(A2264="Colorectal Cancer Screening", E2264="Utilization Rate (per 100,000 patients)"),
SUMIFS(COL!$D:$D,COL!$A:$A,C2264,COL!$G:$G, D2264),
IF(AND(A2264="Cervical Cancer Screening", E2264="Utilization Rate (per 100,000 patients)"),
SUMIFS(CERV!$D:$D,CERV!$A:$A,C2264,CERV!$G:$G,D2264),
IF(AND(A2264="Cancer Screening for CKD patients", E2264="Utilization Rate (per 100,000 patients)"),
SUMIFS(CANSCRN!$D:$D,CANSCRN!$A:$A,C2264,CANSCRN!$G:$G,D2264),
IF(AND(A2264="PSA Testing", E2264="Cost per service ($USD)"),
SUMIFS(PSA!$E:$E,PSA!$A:$A,C2264,PSA!$G:$G,D2264),
IF(AND(A2264="Colorectal Cancer Screening", E2264="Cost per service ($USD)"),
SUMIFS(COL!$E:$E,COL!$A:$A,C2264,COL!$G:$G,D2264),
IF(AND(A2264="Cervical Cancer Screening", E2264="Cost per service ($USD)"),
SUMIFS(CERV!$E:$E,CERV!$A:$A,C2264,CERV!$G:$G,D2264),
IF(AND(A2264="Cancer Screening for CKD patients", E2264="Cost per service ($USD)"),
SUMIFS(CANSCRN!$E:$E,CANSCRN!$A:$A,C2264,CANSCRN!$G:$G,D2264),
IF(AND(A2264="PSA Testing", E2264="Total Expenditure ($USD per 100,000 patients)"),
SUMIFS(PSA!$F:$F,PSA!$A:$A,C2264,PSA!$G:$G,D2264),
IF(AND(A2264="Colorectal Cancer Screening", E2264="Total Expenditure ($USD per 100,000 patients)"),
SUMIFS(COL!$F:$F,COL!$A:$A,C2264,COL!$G:$G,D2264),
IF(AND(A2264="Cervical Cancer Screening", E2264="Total Expenditure ($USD per 100,000 patients)"),
SUMIFS(CERV!$F:$F,CERV!$A:$A,C2264,CERV!$G:$G,D2264),
SUMIFS(CANSCRN!$F:$F,CANSCRN!$A:$A,C2264,CANSCRN!$G:$G,D2264))))))))))))</f>
        <v>387312.99035369774</v>
      </c>
    </row>
    <row r="2265" spans="1:6" x14ac:dyDescent="0.2">
      <c r="A2265" s="24" t="s">
        <v>100</v>
      </c>
      <c r="B2265" s="24" t="s">
        <v>101</v>
      </c>
      <c r="C2265" s="24" t="s">
        <v>31</v>
      </c>
      <c r="D2265" s="24">
        <v>2017</v>
      </c>
      <c r="E2265" s="24" t="s">
        <v>104</v>
      </c>
      <c r="F2265" s="3">
        <f>IF(AND(A2265="PSA Testing", E2265= "Utilization Rate (per 100,000 patients)"),
SUMIFS(PSA!$D:$D,PSA!$A:$A,C2265,PSA!$G:$G,D2265),
IF(AND(A2265="Colorectal Cancer Screening", E2265="Utilization Rate (per 100,000 patients)"),
SUMIFS(COL!$D:$D,COL!$A:$A,C2265,COL!$G:$G, D2265),
IF(AND(A2265="Cervical Cancer Screening", E2265="Utilization Rate (per 100,000 patients)"),
SUMIFS(CERV!$D:$D,CERV!$A:$A,C2265,CERV!$G:$G,D2265),
IF(AND(A2265="Cancer Screening for CKD patients", E2265="Utilization Rate (per 100,000 patients)"),
SUMIFS(CANSCRN!$D:$D,CANSCRN!$A:$A,C2265,CANSCRN!$G:$G,D2265),
IF(AND(A2265="PSA Testing", E2265="Cost per service ($USD)"),
SUMIFS(PSA!$E:$E,PSA!$A:$A,C2265,PSA!$G:$G,D2265),
IF(AND(A2265="Colorectal Cancer Screening", E2265="Cost per service ($USD)"),
SUMIFS(COL!$E:$E,COL!$A:$A,C2265,COL!$G:$G,D2265),
IF(AND(A2265="Cervical Cancer Screening", E2265="Cost per service ($USD)"),
SUMIFS(CERV!$E:$E,CERV!$A:$A,C2265,CERV!$G:$G,D2265),
IF(AND(A2265="Cancer Screening for CKD patients", E2265="Cost per service ($USD)"),
SUMIFS(CANSCRN!$E:$E,CANSCRN!$A:$A,C2265,CANSCRN!$G:$G,D2265),
IF(AND(A2265="PSA Testing", E2265="Total Expenditure ($USD per 100,000 patients)"),
SUMIFS(PSA!$F:$F,PSA!$A:$A,C2265,PSA!$G:$G,D2265),
IF(AND(A2265="Colorectal Cancer Screening", E2265="Total Expenditure ($USD per 100,000 patients)"),
SUMIFS(COL!$F:$F,COL!$A:$A,C2265,COL!$G:$G,D2265),
IF(AND(A2265="Cervical Cancer Screening", E2265="Total Expenditure ($USD per 100,000 patients)"),
SUMIFS(CERV!$F:$F,CERV!$A:$A,C2265,CERV!$G:$G,D2265),
SUMIFS(CANSCRN!$F:$F,CANSCRN!$A:$A,C2265,CANSCRN!$G:$G,D2265))))))))))))</f>
        <v>565966.65008731512</v>
      </c>
    </row>
    <row r="2266" spans="1:6" x14ac:dyDescent="0.2">
      <c r="A2266" s="24" t="s">
        <v>100</v>
      </c>
      <c r="B2266" s="24" t="s">
        <v>101</v>
      </c>
      <c r="C2266" s="24" t="s">
        <v>31</v>
      </c>
      <c r="D2266" s="24">
        <v>2018</v>
      </c>
      <c r="E2266" s="24" t="s">
        <v>104</v>
      </c>
      <c r="F2266" s="3">
        <f>IF(AND(A2266="PSA Testing", E2266= "Utilization Rate (per 100,000 patients)"),
SUMIFS(PSA!$D:$D,PSA!$A:$A,C2266,PSA!$G:$G,D2266),
IF(AND(A2266="Colorectal Cancer Screening", E2266="Utilization Rate (per 100,000 patients)"),
SUMIFS(COL!$D:$D,COL!$A:$A,C2266,COL!$G:$G, D2266),
IF(AND(A2266="Cervical Cancer Screening", E2266="Utilization Rate (per 100,000 patients)"),
SUMIFS(CERV!$D:$D,CERV!$A:$A,C2266,CERV!$G:$G,D2266),
IF(AND(A2266="Cancer Screening for CKD patients", E2266="Utilization Rate (per 100,000 patients)"),
SUMIFS(CANSCRN!$D:$D,CANSCRN!$A:$A,C2266,CANSCRN!$G:$G,D2266),
IF(AND(A2266="PSA Testing", E2266="Cost per service ($USD)"),
SUMIFS(PSA!$E:$E,PSA!$A:$A,C2266,PSA!$G:$G,D2266),
IF(AND(A2266="Colorectal Cancer Screening", E2266="Cost per service ($USD)"),
SUMIFS(COL!$E:$E,COL!$A:$A,C2266,COL!$G:$G,D2266),
IF(AND(A2266="Cervical Cancer Screening", E2266="Cost per service ($USD)"),
SUMIFS(CERV!$E:$E,CERV!$A:$A,C2266,CERV!$G:$G,D2266),
IF(AND(A2266="Cancer Screening for CKD patients", E2266="Cost per service ($USD)"),
SUMIFS(CANSCRN!$E:$E,CANSCRN!$A:$A,C2266,CANSCRN!$G:$G,D2266),
IF(AND(A2266="PSA Testing", E2266="Total Expenditure ($USD per 100,000 patients)"),
SUMIFS(PSA!$F:$F,PSA!$A:$A,C2266,PSA!$G:$G,D2266),
IF(AND(A2266="Colorectal Cancer Screening", E2266="Total Expenditure ($USD per 100,000 patients)"),
SUMIFS(COL!$F:$F,COL!$A:$A,C2266,COL!$G:$G,D2266),
IF(AND(A2266="Cervical Cancer Screening", E2266="Total Expenditure ($USD per 100,000 patients)"),
SUMIFS(CERV!$F:$F,CERV!$A:$A,C2266,CERV!$G:$G,D2266),
SUMIFS(CANSCRN!$F:$F,CANSCRN!$A:$A,C2266,CANSCRN!$G:$G,D2266))))))))))))</f>
        <v>729161.86238561559</v>
      </c>
    </row>
    <row r="2267" spans="1:6" x14ac:dyDescent="0.2">
      <c r="A2267" s="24" t="s">
        <v>100</v>
      </c>
      <c r="B2267" s="24" t="s">
        <v>101</v>
      </c>
      <c r="C2267" s="24" t="s">
        <v>31</v>
      </c>
      <c r="D2267" s="24">
        <v>2019</v>
      </c>
      <c r="E2267" s="24" t="s">
        <v>104</v>
      </c>
      <c r="F2267" s="3">
        <f>IF(AND(A2267="PSA Testing", E2267= "Utilization Rate (per 100,000 patients)"),
SUMIFS(PSA!$D:$D,PSA!$A:$A,C2267,PSA!$G:$G,D2267),
IF(AND(A2267="Colorectal Cancer Screening", E2267="Utilization Rate (per 100,000 patients)"),
SUMIFS(COL!$D:$D,COL!$A:$A,C2267,COL!$G:$G, D2267),
IF(AND(A2267="Cervical Cancer Screening", E2267="Utilization Rate (per 100,000 patients)"),
SUMIFS(CERV!$D:$D,CERV!$A:$A,C2267,CERV!$G:$G,D2267),
IF(AND(A2267="Cancer Screening for CKD patients", E2267="Utilization Rate (per 100,000 patients)"),
SUMIFS(CANSCRN!$D:$D,CANSCRN!$A:$A,C2267,CANSCRN!$G:$G,D2267),
IF(AND(A2267="PSA Testing", E2267="Cost per service ($USD)"),
SUMIFS(PSA!$E:$E,PSA!$A:$A,C2267,PSA!$G:$G,D2267),
IF(AND(A2267="Colorectal Cancer Screening", E2267="Cost per service ($USD)"),
SUMIFS(COL!$E:$E,COL!$A:$A,C2267,COL!$G:$G,D2267),
IF(AND(A2267="Cervical Cancer Screening", E2267="Cost per service ($USD)"),
SUMIFS(CERV!$E:$E,CERV!$A:$A,C2267,CERV!$G:$G,D2267),
IF(AND(A2267="Cancer Screening for CKD patients", E2267="Cost per service ($USD)"),
SUMIFS(CANSCRN!$E:$E,CANSCRN!$A:$A,C2267,CANSCRN!$G:$G,D2267),
IF(AND(A2267="PSA Testing", E2267="Total Expenditure ($USD per 100,000 patients)"),
SUMIFS(PSA!$F:$F,PSA!$A:$A,C2267,PSA!$G:$G,D2267),
IF(AND(A2267="Colorectal Cancer Screening", E2267="Total Expenditure ($USD per 100,000 patients)"),
SUMIFS(COL!$F:$F,COL!$A:$A,C2267,COL!$G:$G,D2267),
IF(AND(A2267="Cervical Cancer Screening", E2267="Total Expenditure ($USD per 100,000 patients)"),
SUMIFS(CERV!$F:$F,CERV!$A:$A,C2267,CERV!$G:$G,D2267),
SUMIFS(CANSCRN!$F:$F,CANSCRN!$A:$A,C2267,CANSCRN!$G:$G,D2267))))))))))))</f>
        <v>666811.27170567634</v>
      </c>
    </row>
    <row r="2268" spans="1:6" x14ac:dyDescent="0.2">
      <c r="A2268" s="24" t="s">
        <v>100</v>
      </c>
      <c r="B2268" s="24" t="s">
        <v>101</v>
      </c>
      <c r="C2268" s="24" t="s">
        <v>32</v>
      </c>
      <c r="D2268" s="24">
        <v>2009</v>
      </c>
      <c r="E2268" s="24" t="s">
        <v>104</v>
      </c>
      <c r="F2268" s="3">
        <f>IF(AND(A2268="PSA Testing", E2268= "Utilization Rate (per 100,000 patients)"),
SUMIFS(PSA!$D:$D,PSA!$A:$A,C2268,PSA!$G:$G,D2268),
IF(AND(A2268="Colorectal Cancer Screening", E2268="Utilization Rate (per 100,000 patients)"),
SUMIFS(COL!$D:$D,COL!$A:$A,C2268,COL!$G:$G, D2268),
IF(AND(A2268="Cervical Cancer Screening", E2268="Utilization Rate (per 100,000 patients)"),
SUMIFS(CERV!$D:$D,CERV!$A:$A,C2268,CERV!$G:$G,D2268),
IF(AND(A2268="Cancer Screening for CKD patients", E2268="Utilization Rate (per 100,000 patients)"),
SUMIFS(CANSCRN!$D:$D,CANSCRN!$A:$A,C2268,CANSCRN!$G:$G,D2268),
IF(AND(A2268="PSA Testing", E2268="Cost per service ($USD)"),
SUMIFS(PSA!$E:$E,PSA!$A:$A,C2268,PSA!$G:$G,D2268),
IF(AND(A2268="Colorectal Cancer Screening", E2268="Cost per service ($USD)"),
SUMIFS(COL!$E:$E,COL!$A:$A,C2268,COL!$G:$G,D2268),
IF(AND(A2268="Cervical Cancer Screening", E2268="Cost per service ($USD)"),
SUMIFS(CERV!$E:$E,CERV!$A:$A,C2268,CERV!$G:$G,D2268),
IF(AND(A2268="Cancer Screening for CKD patients", E2268="Cost per service ($USD)"),
SUMIFS(CANSCRN!$E:$E,CANSCRN!$A:$A,C2268,CANSCRN!$G:$G,D2268),
IF(AND(A2268="PSA Testing", E2268="Total Expenditure ($USD per 100,000 patients)"),
SUMIFS(PSA!$F:$F,PSA!$A:$A,C2268,PSA!$G:$G,D2268),
IF(AND(A2268="Colorectal Cancer Screening", E2268="Total Expenditure ($USD per 100,000 patients)"),
SUMIFS(COL!$F:$F,COL!$A:$A,C2268,COL!$G:$G,D2268),
IF(AND(A2268="Cervical Cancer Screening", E2268="Total Expenditure ($USD per 100,000 patients)"),
SUMIFS(CERV!$F:$F,CERV!$A:$A,C2268,CERV!$G:$G,D2268),
SUMIFS(CANSCRN!$F:$F,CANSCRN!$A:$A,C2268,CANSCRN!$G:$G,D2268))))))))))))</f>
        <v>166136.61113107824</v>
      </c>
    </row>
    <row r="2269" spans="1:6" x14ac:dyDescent="0.2">
      <c r="A2269" s="24" t="s">
        <v>100</v>
      </c>
      <c r="B2269" s="24" t="s">
        <v>101</v>
      </c>
      <c r="C2269" s="24" t="s">
        <v>32</v>
      </c>
      <c r="D2269" s="24">
        <v>2010</v>
      </c>
      <c r="E2269" s="24" t="s">
        <v>104</v>
      </c>
      <c r="F2269" s="3">
        <f>IF(AND(A2269="PSA Testing", E2269= "Utilization Rate (per 100,000 patients)"),
SUMIFS(PSA!$D:$D,PSA!$A:$A,C2269,PSA!$G:$G,D2269),
IF(AND(A2269="Colorectal Cancer Screening", E2269="Utilization Rate (per 100,000 patients)"),
SUMIFS(COL!$D:$D,COL!$A:$A,C2269,COL!$G:$G, D2269),
IF(AND(A2269="Cervical Cancer Screening", E2269="Utilization Rate (per 100,000 patients)"),
SUMIFS(CERV!$D:$D,CERV!$A:$A,C2269,CERV!$G:$G,D2269),
IF(AND(A2269="Cancer Screening for CKD patients", E2269="Utilization Rate (per 100,000 patients)"),
SUMIFS(CANSCRN!$D:$D,CANSCRN!$A:$A,C2269,CANSCRN!$G:$G,D2269),
IF(AND(A2269="PSA Testing", E2269="Cost per service ($USD)"),
SUMIFS(PSA!$E:$E,PSA!$A:$A,C2269,PSA!$G:$G,D2269),
IF(AND(A2269="Colorectal Cancer Screening", E2269="Cost per service ($USD)"),
SUMIFS(COL!$E:$E,COL!$A:$A,C2269,COL!$G:$G,D2269),
IF(AND(A2269="Cervical Cancer Screening", E2269="Cost per service ($USD)"),
SUMIFS(CERV!$E:$E,CERV!$A:$A,C2269,CERV!$G:$G,D2269),
IF(AND(A2269="Cancer Screening for CKD patients", E2269="Cost per service ($USD)"),
SUMIFS(CANSCRN!$E:$E,CANSCRN!$A:$A,C2269,CANSCRN!$G:$G,D2269),
IF(AND(A2269="PSA Testing", E2269="Total Expenditure ($USD per 100,000 patients)"),
SUMIFS(PSA!$F:$F,PSA!$A:$A,C2269,PSA!$G:$G,D2269),
IF(AND(A2269="Colorectal Cancer Screening", E2269="Total Expenditure ($USD per 100,000 patients)"),
SUMIFS(COL!$F:$F,COL!$A:$A,C2269,COL!$G:$G,D2269),
IF(AND(A2269="Cervical Cancer Screening", E2269="Total Expenditure ($USD per 100,000 patients)"),
SUMIFS(CERV!$F:$F,CERV!$A:$A,C2269,CERV!$G:$G,D2269),
SUMIFS(CANSCRN!$F:$F,CANSCRN!$A:$A,C2269,CANSCRN!$G:$G,D2269))))))))))))</f>
        <v>174981.55602047782</v>
      </c>
    </row>
    <row r="2270" spans="1:6" x14ac:dyDescent="0.2">
      <c r="A2270" s="24" t="s">
        <v>100</v>
      </c>
      <c r="B2270" s="24" t="s">
        <v>101</v>
      </c>
      <c r="C2270" s="24" t="s">
        <v>32</v>
      </c>
      <c r="D2270" s="24">
        <v>2011</v>
      </c>
      <c r="E2270" s="24" t="s">
        <v>104</v>
      </c>
      <c r="F2270" s="3">
        <f>IF(AND(A2270="PSA Testing", E2270= "Utilization Rate (per 100,000 patients)"),
SUMIFS(PSA!$D:$D,PSA!$A:$A,C2270,PSA!$G:$G,D2270),
IF(AND(A2270="Colorectal Cancer Screening", E2270="Utilization Rate (per 100,000 patients)"),
SUMIFS(COL!$D:$D,COL!$A:$A,C2270,COL!$G:$G, D2270),
IF(AND(A2270="Cervical Cancer Screening", E2270="Utilization Rate (per 100,000 patients)"),
SUMIFS(CERV!$D:$D,CERV!$A:$A,C2270,CERV!$G:$G,D2270),
IF(AND(A2270="Cancer Screening for CKD patients", E2270="Utilization Rate (per 100,000 patients)"),
SUMIFS(CANSCRN!$D:$D,CANSCRN!$A:$A,C2270,CANSCRN!$G:$G,D2270),
IF(AND(A2270="PSA Testing", E2270="Cost per service ($USD)"),
SUMIFS(PSA!$E:$E,PSA!$A:$A,C2270,PSA!$G:$G,D2270),
IF(AND(A2270="Colorectal Cancer Screening", E2270="Cost per service ($USD)"),
SUMIFS(COL!$E:$E,COL!$A:$A,C2270,COL!$G:$G,D2270),
IF(AND(A2270="Cervical Cancer Screening", E2270="Cost per service ($USD)"),
SUMIFS(CERV!$E:$E,CERV!$A:$A,C2270,CERV!$G:$G,D2270),
IF(AND(A2270="Cancer Screening for CKD patients", E2270="Cost per service ($USD)"),
SUMIFS(CANSCRN!$E:$E,CANSCRN!$A:$A,C2270,CANSCRN!$G:$G,D2270),
IF(AND(A2270="PSA Testing", E2270="Total Expenditure ($USD per 100,000 patients)"),
SUMIFS(PSA!$F:$F,PSA!$A:$A,C2270,PSA!$G:$G,D2270),
IF(AND(A2270="Colorectal Cancer Screening", E2270="Total Expenditure ($USD per 100,000 patients)"),
SUMIFS(COL!$F:$F,COL!$A:$A,C2270,COL!$G:$G,D2270),
IF(AND(A2270="Cervical Cancer Screening", E2270="Total Expenditure ($USD per 100,000 patients)"),
SUMIFS(CERV!$F:$F,CERV!$A:$A,C2270,CERV!$G:$G,D2270),
SUMIFS(CANSCRN!$F:$F,CANSCRN!$A:$A,C2270,CANSCRN!$G:$G,D2270))))))))))))</f>
        <v>178636.70886075948</v>
      </c>
    </row>
    <row r="2271" spans="1:6" x14ac:dyDescent="0.2">
      <c r="A2271" s="24" t="s">
        <v>100</v>
      </c>
      <c r="B2271" s="24" t="s">
        <v>101</v>
      </c>
      <c r="C2271" s="24" t="s">
        <v>32</v>
      </c>
      <c r="D2271" s="24">
        <v>2012</v>
      </c>
      <c r="E2271" s="24" t="s">
        <v>104</v>
      </c>
      <c r="F2271" s="3">
        <f>IF(AND(A2271="PSA Testing", E2271= "Utilization Rate (per 100,000 patients)"),
SUMIFS(PSA!$D:$D,PSA!$A:$A,C2271,PSA!$G:$G,D2271),
IF(AND(A2271="Colorectal Cancer Screening", E2271="Utilization Rate (per 100,000 patients)"),
SUMIFS(COL!$D:$D,COL!$A:$A,C2271,COL!$G:$G, D2271),
IF(AND(A2271="Cervical Cancer Screening", E2271="Utilization Rate (per 100,000 patients)"),
SUMIFS(CERV!$D:$D,CERV!$A:$A,C2271,CERV!$G:$G,D2271),
IF(AND(A2271="Cancer Screening for CKD patients", E2271="Utilization Rate (per 100,000 patients)"),
SUMIFS(CANSCRN!$D:$D,CANSCRN!$A:$A,C2271,CANSCRN!$G:$G,D2271),
IF(AND(A2271="PSA Testing", E2271="Cost per service ($USD)"),
SUMIFS(PSA!$E:$E,PSA!$A:$A,C2271,PSA!$G:$G,D2271),
IF(AND(A2271="Colorectal Cancer Screening", E2271="Cost per service ($USD)"),
SUMIFS(COL!$E:$E,COL!$A:$A,C2271,COL!$G:$G,D2271),
IF(AND(A2271="Cervical Cancer Screening", E2271="Cost per service ($USD)"),
SUMIFS(CERV!$E:$E,CERV!$A:$A,C2271,CERV!$G:$G,D2271),
IF(AND(A2271="Cancer Screening for CKD patients", E2271="Cost per service ($USD)"),
SUMIFS(CANSCRN!$E:$E,CANSCRN!$A:$A,C2271,CANSCRN!$G:$G,D2271),
IF(AND(A2271="PSA Testing", E2271="Total Expenditure ($USD per 100,000 patients)"),
SUMIFS(PSA!$F:$F,PSA!$A:$A,C2271,PSA!$G:$G,D2271),
IF(AND(A2271="Colorectal Cancer Screening", E2271="Total Expenditure ($USD per 100,000 patients)"),
SUMIFS(COL!$F:$F,COL!$A:$A,C2271,COL!$G:$G,D2271),
IF(AND(A2271="Cervical Cancer Screening", E2271="Total Expenditure ($USD per 100,000 patients)"),
SUMIFS(CERV!$F:$F,CERV!$A:$A,C2271,CERV!$G:$G,D2271),
SUMIFS(CANSCRN!$F:$F,CANSCRN!$A:$A,C2271,CANSCRN!$G:$G,D2271))))))))))))</f>
        <v>175097.31460580914</v>
      </c>
    </row>
    <row r="2272" spans="1:6" x14ac:dyDescent="0.2">
      <c r="A2272" s="24" t="s">
        <v>100</v>
      </c>
      <c r="B2272" s="24" t="s">
        <v>101</v>
      </c>
      <c r="C2272" s="24" t="s">
        <v>32</v>
      </c>
      <c r="D2272" s="24">
        <v>2013</v>
      </c>
      <c r="E2272" s="24" t="s">
        <v>104</v>
      </c>
      <c r="F2272" s="3">
        <f>IF(AND(A2272="PSA Testing", E2272= "Utilization Rate (per 100,000 patients)"),
SUMIFS(PSA!$D:$D,PSA!$A:$A,C2272,PSA!$G:$G,D2272),
IF(AND(A2272="Colorectal Cancer Screening", E2272="Utilization Rate (per 100,000 patients)"),
SUMIFS(COL!$D:$D,COL!$A:$A,C2272,COL!$G:$G, D2272),
IF(AND(A2272="Cervical Cancer Screening", E2272="Utilization Rate (per 100,000 patients)"),
SUMIFS(CERV!$D:$D,CERV!$A:$A,C2272,CERV!$G:$G,D2272),
IF(AND(A2272="Cancer Screening for CKD patients", E2272="Utilization Rate (per 100,000 patients)"),
SUMIFS(CANSCRN!$D:$D,CANSCRN!$A:$A,C2272,CANSCRN!$G:$G,D2272),
IF(AND(A2272="PSA Testing", E2272="Cost per service ($USD)"),
SUMIFS(PSA!$E:$E,PSA!$A:$A,C2272,PSA!$G:$G,D2272),
IF(AND(A2272="Colorectal Cancer Screening", E2272="Cost per service ($USD)"),
SUMIFS(COL!$E:$E,COL!$A:$A,C2272,COL!$G:$G,D2272),
IF(AND(A2272="Cervical Cancer Screening", E2272="Cost per service ($USD)"),
SUMIFS(CERV!$E:$E,CERV!$A:$A,C2272,CERV!$G:$G,D2272),
IF(AND(A2272="Cancer Screening for CKD patients", E2272="Cost per service ($USD)"),
SUMIFS(CANSCRN!$E:$E,CANSCRN!$A:$A,C2272,CANSCRN!$G:$G,D2272),
IF(AND(A2272="PSA Testing", E2272="Total Expenditure ($USD per 100,000 patients)"),
SUMIFS(PSA!$F:$F,PSA!$A:$A,C2272,PSA!$G:$G,D2272),
IF(AND(A2272="Colorectal Cancer Screening", E2272="Total Expenditure ($USD per 100,000 patients)"),
SUMIFS(COL!$F:$F,COL!$A:$A,C2272,COL!$G:$G,D2272),
IF(AND(A2272="Cervical Cancer Screening", E2272="Total Expenditure ($USD per 100,000 patients)"),
SUMIFS(CERV!$F:$F,CERV!$A:$A,C2272,CERV!$G:$G,D2272),
SUMIFS(CANSCRN!$F:$F,CANSCRN!$A:$A,C2272,CANSCRN!$G:$G,D2272))))))))))))</f>
        <v>161855.58594008925</v>
      </c>
    </row>
    <row r="2273" spans="1:6" x14ac:dyDescent="0.2">
      <c r="A2273" s="24" t="s">
        <v>100</v>
      </c>
      <c r="B2273" s="24" t="s">
        <v>101</v>
      </c>
      <c r="C2273" s="24" t="s">
        <v>32</v>
      </c>
      <c r="D2273" s="24">
        <v>2014</v>
      </c>
      <c r="E2273" s="24" t="s">
        <v>104</v>
      </c>
      <c r="F2273" s="3">
        <f>IF(AND(A2273="PSA Testing", E2273= "Utilization Rate (per 100,000 patients)"),
SUMIFS(PSA!$D:$D,PSA!$A:$A,C2273,PSA!$G:$G,D2273),
IF(AND(A2273="Colorectal Cancer Screening", E2273="Utilization Rate (per 100,000 patients)"),
SUMIFS(COL!$D:$D,COL!$A:$A,C2273,COL!$G:$G, D2273),
IF(AND(A2273="Cervical Cancer Screening", E2273="Utilization Rate (per 100,000 patients)"),
SUMIFS(CERV!$D:$D,CERV!$A:$A,C2273,CERV!$G:$G,D2273),
IF(AND(A2273="Cancer Screening for CKD patients", E2273="Utilization Rate (per 100,000 patients)"),
SUMIFS(CANSCRN!$D:$D,CANSCRN!$A:$A,C2273,CANSCRN!$G:$G,D2273),
IF(AND(A2273="PSA Testing", E2273="Cost per service ($USD)"),
SUMIFS(PSA!$E:$E,PSA!$A:$A,C2273,PSA!$G:$G,D2273),
IF(AND(A2273="Colorectal Cancer Screening", E2273="Cost per service ($USD)"),
SUMIFS(COL!$E:$E,COL!$A:$A,C2273,COL!$G:$G,D2273),
IF(AND(A2273="Cervical Cancer Screening", E2273="Cost per service ($USD)"),
SUMIFS(CERV!$E:$E,CERV!$A:$A,C2273,CERV!$G:$G,D2273),
IF(AND(A2273="Cancer Screening for CKD patients", E2273="Cost per service ($USD)"),
SUMIFS(CANSCRN!$E:$E,CANSCRN!$A:$A,C2273,CANSCRN!$G:$G,D2273),
IF(AND(A2273="PSA Testing", E2273="Total Expenditure ($USD per 100,000 patients)"),
SUMIFS(PSA!$F:$F,PSA!$A:$A,C2273,PSA!$G:$G,D2273),
IF(AND(A2273="Colorectal Cancer Screening", E2273="Total Expenditure ($USD per 100,000 patients)"),
SUMIFS(COL!$F:$F,COL!$A:$A,C2273,COL!$G:$G,D2273),
IF(AND(A2273="Cervical Cancer Screening", E2273="Total Expenditure ($USD per 100,000 patients)"),
SUMIFS(CERV!$F:$F,CERV!$A:$A,C2273,CERV!$G:$G,D2273),
SUMIFS(CANSCRN!$F:$F,CANSCRN!$A:$A,C2273,CANSCRN!$G:$G,D2273))))))))))))</f>
        <v>157086.79042386188</v>
      </c>
    </row>
    <row r="2274" spans="1:6" x14ac:dyDescent="0.2">
      <c r="A2274" s="24" t="s">
        <v>100</v>
      </c>
      <c r="B2274" s="24" t="s">
        <v>101</v>
      </c>
      <c r="C2274" s="24" t="s">
        <v>32</v>
      </c>
      <c r="D2274" s="24">
        <v>2015</v>
      </c>
      <c r="E2274" s="24" t="s">
        <v>104</v>
      </c>
      <c r="F2274" s="3">
        <f>IF(AND(A2274="PSA Testing", E2274= "Utilization Rate (per 100,000 patients)"),
SUMIFS(PSA!$D:$D,PSA!$A:$A,C2274,PSA!$G:$G,D2274),
IF(AND(A2274="Colorectal Cancer Screening", E2274="Utilization Rate (per 100,000 patients)"),
SUMIFS(COL!$D:$D,COL!$A:$A,C2274,COL!$G:$G, D2274),
IF(AND(A2274="Cervical Cancer Screening", E2274="Utilization Rate (per 100,000 patients)"),
SUMIFS(CERV!$D:$D,CERV!$A:$A,C2274,CERV!$G:$G,D2274),
IF(AND(A2274="Cancer Screening for CKD patients", E2274="Utilization Rate (per 100,000 patients)"),
SUMIFS(CANSCRN!$D:$D,CANSCRN!$A:$A,C2274,CANSCRN!$G:$G,D2274),
IF(AND(A2274="PSA Testing", E2274="Cost per service ($USD)"),
SUMIFS(PSA!$E:$E,PSA!$A:$A,C2274,PSA!$G:$G,D2274),
IF(AND(A2274="Colorectal Cancer Screening", E2274="Cost per service ($USD)"),
SUMIFS(COL!$E:$E,COL!$A:$A,C2274,COL!$G:$G,D2274),
IF(AND(A2274="Cervical Cancer Screening", E2274="Cost per service ($USD)"),
SUMIFS(CERV!$E:$E,CERV!$A:$A,C2274,CERV!$G:$G,D2274),
IF(AND(A2274="Cancer Screening for CKD patients", E2274="Cost per service ($USD)"),
SUMIFS(CANSCRN!$E:$E,CANSCRN!$A:$A,C2274,CANSCRN!$G:$G,D2274),
IF(AND(A2274="PSA Testing", E2274="Total Expenditure ($USD per 100,000 patients)"),
SUMIFS(PSA!$F:$F,PSA!$A:$A,C2274,PSA!$G:$G,D2274),
IF(AND(A2274="Colorectal Cancer Screening", E2274="Total Expenditure ($USD per 100,000 patients)"),
SUMIFS(COL!$F:$F,COL!$A:$A,C2274,COL!$G:$G,D2274),
IF(AND(A2274="Cervical Cancer Screening", E2274="Total Expenditure ($USD per 100,000 patients)"),
SUMIFS(CERV!$F:$F,CERV!$A:$A,C2274,CERV!$G:$G,D2274),
SUMIFS(CANSCRN!$F:$F,CANSCRN!$A:$A,C2274,CANSCRN!$G:$G,D2274))))))))))))</f>
        <v>200348.04413239719</v>
      </c>
    </row>
    <row r="2275" spans="1:6" x14ac:dyDescent="0.2">
      <c r="A2275" s="24" t="s">
        <v>100</v>
      </c>
      <c r="B2275" s="24" t="s">
        <v>101</v>
      </c>
      <c r="C2275" s="24" t="s">
        <v>32</v>
      </c>
      <c r="D2275" s="24">
        <v>2016</v>
      </c>
      <c r="E2275" s="24" t="s">
        <v>104</v>
      </c>
      <c r="F2275" s="3">
        <f>IF(AND(A2275="PSA Testing", E2275= "Utilization Rate (per 100,000 patients)"),
SUMIFS(PSA!$D:$D,PSA!$A:$A,C2275,PSA!$G:$G,D2275),
IF(AND(A2275="Colorectal Cancer Screening", E2275="Utilization Rate (per 100,000 patients)"),
SUMIFS(COL!$D:$D,COL!$A:$A,C2275,COL!$G:$G, D2275),
IF(AND(A2275="Cervical Cancer Screening", E2275="Utilization Rate (per 100,000 patients)"),
SUMIFS(CERV!$D:$D,CERV!$A:$A,C2275,CERV!$G:$G,D2275),
IF(AND(A2275="Cancer Screening for CKD patients", E2275="Utilization Rate (per 100,000 patients)"),
SUMIFS(CANSCRN!$D:$D,CANSCRN!$A:$A,C2275,CANSCRN!$G:$G,D2275),
IF(AND(A2275="PSA Testing", E2275="Cost per service ($USD)"),
SUMIFS(PSA!$E:$E,PSA!$A:$A,C2275,PSA!$G:$G,D2275),
IF(AND(A2275="Colorectal Cancer Screening", E2275="Cost per service ($USD)"),
SUMIFS(COL!$E:$E,COL!$A:$A,C2275,COL!$G:$G,D2275),
IF(AND(A2275="Cervical Cancer Screening", E2275="Cost per service ($USD)"),
SUMIFS(CERV!$E:$E,CERV!$A:$A,C2275,CERV!$G:$G,D2275),
IF(AND(A2275="Cancer Screening for CKD patients", E2275="Cost per service ($USD)"),
SUMIFS(CANSCRN!$E:$E,CANSCRN!$A:$A,C2275,CANSCRN!$G:$G,D2275),
IF(AND(A2275="PSA Testing", E2275="Total Expenditure ($USD per 100,000 patients)"),
SUMIFS(PSA!$F:$F,PSA!$A:$A,C2275,PSA!$G:$G,D2275),
IF(AND(A2275="Colorectal Cancer Screening", E2275="Total Expenditure ($USD per 100,000 patients)"),
SUMIFS(COL!$F:$F,COL!$A:$A,C2275,COL!$G:$G,D2275),
IF(AND(A2275="Cervical Cancer Screening", E2275="Total Expenditure ($USD per 100,000 patients)"),
SUMIFS(CERV!$F:$F,CERV!$A:$A,C2275,CERV!$G:$G,D2275),
SUMIFS(CANSCRN!$F:$F,CANSCRN!$A:$A,C2275,CANSCRN!$G:$G,D2275))))))))))))</f>
        <v>310420.88711153477</v>
      </c>
    </row>
    <row r="2276" spans="1:6" x14ac:dyDescent="0.2">
      <c r="A2276" s="24" t="s">
        <v>100</v>
      </c>
      <c r="B2276" s="24" t="s">
        <v>101</v>
      </c>
      <c r="C2276" s="24" t="s">
        <v>32</v>
      </c>
      <c r="D2276" s="24">
        <v>2017</v>
      </c>
      <c r="E2276" s="24" t="s">
        <v>104</v>
      </c>
      <c r="F2276" s="3">
        <f>IF(AND(A2276="PSA Testing", E2276= "Utilization Rate (per 100,000 patients)"),
SUMIFS(PSA!$D:$D,PSA!$A:$A,C2276,PSA!$G:$G,D2276),
IF(AND(A2276="Colorectal Cancer Screening", E2276="Utilization Rate (per 100,000 patients)"),
SUMIFS(COL!$D:$D,COL!$A:$A,C2276,COL!$G:$G, D2276),
IF(AND(A2276="Cervical Cancer Screening", E2276="Utilization Rate (per 100,000 patients)"),
SUMIFS(CERV!$D:$D,CERV!$A:$A,C2276,CERV!$G:$G,D2276),
IF(AND(A2276="Cancer Screening for CKD patients", E2276="Utilization Rate (per 100,000 patients)"),
SUMIFS(CANSCRN!$D:$D,CANSCRN!$A:$A,C2276,CANSCRN!$G:$G,D2276),
IF(AND(A2276="PSA Testing", E2276="Cost per service ($USD)"),
SUMIFS(PSA!$E:$E,PSA!$A:$A,C2276,PSA!$G:$G,D2276),
IF(AND(A2276="Colorectal Cancer Screening", E2276="Cost per service ($USD)"),
SUMIFS(COL!$E:$E,COL!$A:$A,C2276,COL!$G:$G,D2276),
IF(AND(A2276="Cervical Cancer Screening", E2276="Cost per service ($USD)"),
SUMIFS(CERV!$E:$E,CERV!$A:$A,C2276,CERV!$G:$G,D2276),
IF(AND(A2276="Cancer Screening for CKD patients", E2276="Cost per service ($USD)"),
SUMIFS(CANSCRN!$E:$E,CANSCRN!$A:$A,C2276,CANSCRN!$G:$G,D2276),
IF(AND(A2276="PSA Testing", E2276="Total Expenditure ($USD per 100,000 patients)"),
SUMIFS(PSA!$F:$F,PSA!$A:$A,C2276,PSA!$G:$G,D2276),
IF(AND(A2276="Colorectal Cancer Screening", E2276="Total Expenditure ($USD per 100,000 patients)"),
SUMIFS(COL!$F:$F,COL!$A:$A,C2276,COL!$G:$G,D2276),
IF(AND(A2276="Cervical Cancer Screening", E2276="Total Expenditure ($USD per 100,000 patients)"),
SUMIFS(CERV!$F:$F,CERV!$A:$A,C2276,CERV!$G:$G,D2276),
SUMIFS(CANSCRN!$F:$F,CANSCRN!$A:$A,C2276,CANSCRN!$G:$G,D2276))))))))))))</f>
        <v>633818.95182289975</v>
      </c>
    </row>
    <row r="2277" spans="1:6" x14ac:dyDescent="0.2">
      <c r="A2277" s="24" t="s">
        <v>100</v>
      </c>
      <c r="B2277" s="24" t="s">
        <v>101</v>
      </c>
      <c r="C2277" s="24" t="s">
        <v>32</v>
      </c>
      <c r="D2277" s="24">
        <v>2018</v>
      </c>
      <c r="E2277" s="24" t="s">
        <v>104</v>
      </c>
      <c r="F2277" s="3">
        <f>IF(AND(A2277="PSA Testing", E2277= "Utilization Rate (per 100,000 patients)"),
SUMIFS(PSA!$D:$D,PSA!$A:$A,C2277,PSA!$G:$G,D2277),
IF(AND(A2277="Colorectal Cancer Screening", E2277="Utilization Rate (per 100,000 patients)"),
SUMIFS(COL!$D:$D,COL!$A:$A,C2277,COL!$G:$G, D2277),
IF(AND(A2277="Cervical Cancer Screening", E2277="Utilization Rate (per 100,000 patients)"),
SUMIFS(CERV!$D:$D,CERV!$A:$A,C2277,CERV!$G:$G,D2277),
IF(AND(A2277="Cancer Screening for CKD patients", E2277="Utilization Rate (per 100,000 patients)"),
SUMIFS(CANSCRN!$D:$D,CANSCRN!$A:$A,C2277,CANSCRN!$G:$G,D2277),
IF(AND(A2277="PSA Testing", E2277="Cost per service ($USD)"),
SUMIFS(PSA!$E:$E,PSA!$A:$A,C2277,PSA!$G:$G,D2277),
IF(AND(A2277="Colorectal Cancer Screening", E2277="Cost per service ($USD)"),
SUMIFS(COL!$E:$E,COL!$A:$A,C2277,COL!$G:$G,D2277),
IF(AND(A2277="Cervical Cancer Screening", E2277="Cost per service ($USD)"),
SUMIFS(CERV!$E:$E,CERV!$A:$A,C2277,CERV!$G:$G,D2277),
IF(AND(A2277="Cancer Screening for CKD patients", E2277="Cost per service ($USD)"),
SUMIFS(CANSCRN!$E:$E,CANSCRN!$A:$A,C2277,CANSCRN!$G:$G,D2277),
IF(AND(A2277="PSA Testing", E2277="Total Expenditure ($USD per 100,000 patients)"),
SUMIFS(PSA!$F:$F,PSA!$A:$A,C2277,PSA!$G:$G,D2277),
IF(AND(A2277="Colorectal Cancer Screening", E2277="Total Expenditure ($USD per 100,000 patients)"),
SUMIFS(COL!$F:$F,COL!$A:$A,C2277,COL!$G:$G,D2277),
IF(AND(A2277="Cervical Cancer Screening", E2277="Total Expenditure ($USD per 100,000 patients)"),
SUMIFS(CERV!$F:$F,CERV!$A:$A,C2277,CERV!$G:$G,D2277),
SUMIFS(CANSCRN!$F:$F,CANSCRN!$A:$A,C2277,CANSCRN!$G:$G,D2277))))))))))))</f>
        <v>646496.2019691997</v>
      </c>
    </row>
    <row r="2278" spans="1:6" x14ac:dyDescent="0.2">
      <c r="A2278" s="24" t="s">
        <v>100</v>
      </c>
      <c r="B2278" s="24" t="s">
        <v>101</v>
      </c>
      <c r="C2278" s="24" t="s">
        <v>32</v>
      </c>
      <c r="D2278" s="24">
        <v>2019</v>
      </c>
      <c r="E2278" s="24" t="s">
        <v>104</v>
      </c>
      <c r="F2278" s="3">
        <f>IF(AND(A2278="PSA Testing", E2278= "Utilization Rate (per 100,000 patients)"),
SUMIFS(PSA!$D:$D,PSA!$A:$A,C2278,PSA!$G:$G,D2278),
IF(AND(A2278="Colorectal Cancer Screening", E2278="Utilization Rate (per 100,000 patients)"),
SUMIFS(COL!$D:$D,COL!$A:$A,C2278,COL!$G:$G, D2278),
IF(AND(A2278="Cervical Cancer Screening", E2278="Utilization Rate (per 100,000 patients)"),
SUMIFS(CERV!$D:$D,CERV!$A:$A,C2278,CERV!$G:$G,D2278),
IF(AND(A2278="Cancer Screening for CKD patients", E2278="Utilization Rate (per 100,000 patients)"),
SUMIFS(CANSCRN!$D:$D,CANSCRN!$A:$A,C2278,CANSCRN!$G:$G,D2278),
IF(AND(A2278="PSA Testing", E2278="Cost per service ($USD)"),
SUMIFS(PSA!$E:$E,PSA!$A:$A,C2278,PSA!$G:$G,D2278),
IF(AND(A2278="Colorectal Cancer Screening", E2278="Cost per service ($USD)"),
SUMIFS(COL!$E:$E,COL!$A:$A,C2278,COL!$G:$G,D2278),
IF(AND(A2278="Cervical Cancer Screening", E2278="Cost per service ($USD)"),
SUMIFS(CERV!$E:$E,CERV!$A:$A,C2278,CERV!$G:$G,D2278),
IF(AND(A2278="Cancer Screening for CKD patients", E2278="Cost per service ($USD)"),
SUMIFS(CANSCRN!$E:$E,CANSCRN!$A:$A,C2278,CANSCRN!$G:$G,D2278),
IF(AND(A2278="PSA Testing", E2278="Total Expenditure ($USD per 100,000 patients)"),
SUMIFS(PSA!$F:$F,PSA!$A:$A,C2278,PSA!$G:$G,D2278),
IF(AND(A2278="Colorectal Cancer Screening", E2278="Total Expenditure ($USD per 100,000 patients)"),
SUMIFS(COL!$F:$F,COL!$A:$A,C2278,COL!$G:$G,D2278),
IF(AND(A2278="Cervical Cancer Screening", E2278="Total Expenditure ($USD per 100,000 patients)"),
SUMIFS(CERV!$F:$F,CERV!$A:$A,C2278,CERV!$G:$G,D2278),
SUMIFS(CANSCRN!$F:$F,CANSCRN!$A:$A,C2278,CANSCRN!$G:$G,D2278))))))))))))</f>
        <v>602743.38050739956</v>
      </c>
    </row>
    <row r="2279" spans="1:6" x14ac:dyDescent="0.2">
      <c r="A2279" s="24" t="s">
        <v>100</v>
      </c>
      <c r="B2279" s="24" t="s">
        <v>101</v>
      </c>
      <c r="C2279" s="24" t="s">
        <v>33</v>
      </c>
      <c r="D2279" s="24">
        <v>2009</v>
      </c>
      <c r="E2279" s="24" t="s">
        <v>104</v>
      </c>
      <c r="F2279" s="3">
        <f>IF(AND(A2279="PSA Testing", E2279= "Utilization Rate (per 100,000 patients)"),
SUMIFS(PSA!$D:$D,PSA!$A:$A,C2279,PSA!$G:$G,D2279),
IF(AND(A2279="Colorectal Cancer Screening", E2279="Utilization Rate (per 100,000 patients)"),
SUMIFS(COL!$D:$D,COL!$A:$A,C2279,COL!$G:$G, D2279),
IF(AND(A2279="Cervical Cancer Screening", E2279="Utilization Rate (per 100,000 patients)"),
SUMIFS(CERV!$D:$D,CERV!$A:$A,C2279,CERV!$G:$G,D2279),
IF(AND(A2279="Cancer Screening for CKD patients", E2279="Utilization Rate (per 100,000 patients)"),
SUMIFS(CANSCRN!$D:$D,CANSCRN!$A:$A,C2279,CANSCRN!$G:$G,D2279),
IF(AND(A2279="PSA Testing", E2279="Cost per service ($USD)"),
SUMIFS(PSA!$E:$E,PSA!$A:$A,C2279,PSA!$G:$G,D2279),
IF(AND(A2279="Colorectal Cancer Screening", E2279="Cost per service ($USD)"),
SUMIFS(COL!$E:$E,COL!$A:$A,C2279,COL!$G:$G,D2279),
IF(AND(A2279="Cervical Cancer Screening", E2279="Cost per service ($USD)"),
SUMIFS(CERV!$E:$E,CERV!$A:$A,C2279,CERV!$G:$G,D2279),
IF(AND(A2279="Cancer Screening for CKD patients", E2279="Cost per service ($USD)"),
SUMIFS(CANSCRN!$E:$E,CANSCRN!$A:$A,C2279,CANSCRN!$G:$G,D2279),
IF(AND(A2279="PSA Testing", E2279="Total Expenditure ($USD per 100,000 patients)"),
SUMIFS(PSA!$F:$F,PSA!$A:$A,C2279,PSA!$G:$G,D2279),
IF(AND(A2279="Colorectal Cancer Screening", E2279="Total Expenditure ($USD per 100,000 patients)"),
SUMIFS(COL!$F:$F,COL!$A:$A,C2279,COL!$G:$G,D2279),
IF(AND(A2279="Cervical Cancer Screening", E2279="Total Expenditure ($USD per 100,000 patients)"),
SUMIFS(CERV!$F:$F,CERV!$A:$A,C2279,CERV!$G:$G,D2279),
SUMIFS(CANSCRN!$F:$F,CANSCRN!$A:$A,C2279,CANSCRN!$G:$G,D2279))))))))))))</f>
        <v>396338.86790575919</v>
      </c>
    </row>
    <row r="2280" spans="1:6" x14ac:dyDescent="0.2">
      <c r="A2280" s="24" t="s">
        <v>100</v>
      </c>
      <c r="B2280" s="24" t="s">
        <v>101</v>
      </c>
      <c r="C2280" s="24" t="s">
        <v>33</v>
      </c>
      <c r="D2280" s="24">
        <v>2010</v>
      </c>
      <c r="E2280" s="24" t="s">
        <v>104</v>
      </c>
      <c r="F2280" s="3">
        <f>IF(AND(A2280="PSA Testing", E2280= "Utilization Rate (per 100,000 patients)"),
SUMIFS(PSA!$D:$D,PSA!$A:$A,C2280,PSA!$G:$G,D2280),
IF(AND(A2280="Colorectal Cancer Screening", E2280="Utilization Rate (per 100,000 patients)"),
SUMIFS(COL!$D:$D,COL!$A:$A,C2280,COL!$G:$G, D2280),
IF(AND(A2280="Cervical Cancer Screening", E2280="Utilization Rate (per 100,000 patients)"),
SUMIFS(CERV!$D:$D,CERV!$A:$A,C2280,CERV!$G:$G,D2280),
IF(AND(A2280="Cancer Screening for CKD patients", E2280="Utilization Rate (per 100,000 patients)"),
SUMIFS(CANSCRN!$D:$D,CANSCRN!$A:$A,C2280,CANSCRN!$G:$G,D2280),
IF(AND(A2280="PSA Testing", E2280="Cost per service ($USD)"),
SUMIFS(PSA!$E:$E,PSA!$A:$A,C2280,PSA!$G:$G,D2280),
IF(AND(A2280="Colorectal Cancer Screening", E2280="Cost per service ($USD)"),
SUMIFS(COL!$E:$E,COL!$A:$A,C2280,COL!$G:$G,D2280),
IF(AND(A2280="Cervical Cancer Screening", E2280="Cost per service ($USD)"),
SUMIFS(CERV!$E:$E,CERV!$A:$A,C2280,CERV!$G:$G,D2280),
IF(AND(A2280="Cancer Screening for CKD patients", E2280="Cost per service ($USD)"),
SUMIFS(CANSCRN!$E:$E,CANSCRN!$A:$A,C2280,CANSCRN!$G:$G,D2280),
IF(AND(A2280="PSA Testing", E2280="Total Expenditure ($USD per 100,000 patients)"),
SUMIFS(PSA!$F:$F,PSA!$A:$A,C2280,PSA!$G:$G,D2280),
IF(AND(A2280="Colorectal Cancer Screening", E2280="Total Expenditure ($USD per 100,000 patients)"),
SUMIFS(COL!$F:$F,COL!$A:$A,C2280,COL!$G:$G,D2280),
IF(AND(A2280="Cervical Cancer Screening", E2280="Total Expenditure ($USD per 100,000 patients)"),
SUMIFS(CERV!$F:$F,CERV!$A:$A,C2280,CERV!$G:$G,D2280),
SUMIFS(CANSCRN!$F:$F,CANSCRN!$A:$A,C2280,CANSCRN!$G:$G,D2280))))))))))))</f>
        <v>432767.13537333952</v>
      </c>
    </row>
    <row r="2281" spans="1:6" x14ac:dyDescent="0.2">
      <c r="A2281" s="24" t="s">
        <v>100</v>
      </c>
      <c r="B2281" s="24" t="s">
        <v>101</v>
      </c>
      <c r="C2281" s="24" t="s">
        <v>33</v>
      </c>
      <c r="D2281" s="24">
        <v>2011</v>
      </c>
      <c r="E2281" s="24" t="s">
        <v>104</v>
      </c>
      <c r="F2281" s="3">
        <f>IF(AND(A2281="PSA Testing", E2281= "Utilization Rate (per 100,000 patients)"),
SUMIFS(PSA!$D:$D,PSA!$A:$A,C2281,PSA!$G:$G,D2281),
IF(AND(A2281="Colorectal Cancer Screening", E2281="Utilization Rate (per 100,000 patients)"),
SUMIFS(COL!$D:$D,COL!$A:$A,C2281,COL!$G:$G, D2281),
IF(AND(A2281="Cervical Cancer Screening", E2281="Utilization Rate (per 100,000 patients)"),
SUMIFS(CERV!$D:$D,CERV!$A:$A,C2281,CERV!$G:$G,D2281),
IF(AND(A2281="Cancer Screening for CKD patients", E2281="Utilization Rate (per 100,000 patients)"),
SUMIFS(CANSCRN!$D:$D,CANSCRN!$A:$A,C2281,CANSCRN!$G:$G,D2281),
IF(AND(A2281="PSA Testing", E2281="Cost per service ($USD)"),
SUMIFS(PSA!$E:$E,PSA!$A:$A,C2281,PSA!$G:$G,D2281),
IF(AND(A2281="Colorectal Cancer Screening", E2281="Cost per service ($USD)"),
SUMIFS(COL!$E:$E,COL!$A:$A,C2281,COL!$G:$G,D2281),
IF(AND(A2281="Cervical Cancer Screening", E2281="Cost per service ($USD)"),
SUMIFS(CERV!$E:$E,CERV!$A:$A,C2281,CERV!$G:$G,D2281),
IF(AND(A2281="Cancer Screening for CKD patients", E2281="Cost per service ($USD)"),
SUMIFS(CANSCRN!$E:$E,CANSCRN!$A:$A,C2281,CANSCRN!$G:$G,D2281),
IF(AND(A2281="PSA Testing", E2281="Total Expenditure ($USD per 100,000 patients)"),
SUMIFS(PSA!$F:$F,PSA!$A:$A,C2281,PSA!$G:$G,D2281),
IF(AND(A2281="Colorectal Cancer Screening", E2281="Total Expenditure ($USD per 100,000 patients)"),
SUMIFS(COL!$F:$F,COL!$A:$A,C2281,COL!$G:$G,D2281),
IF(AND(A2281="Cervical Cancer Screening", E2281="Total Expenditure ($USD per 100,000 patients)"),
SUMIFS(CERV!$F:$F,CERV!$A:$A,C2281,CERV!$G:$G,D2281),
SUMIFS(CANSCRN!$F:$F,CANSCRN!$A:$A,C2281,CANSCRN!$G:$G,D2281))))))))))))</f>
        <v>368251.67578441405</v>
      </c>
    </row>
    <row r="2282" spans="1:6" x14ac:dyDescent="0.2">
      <c r="A2282" s="24" t="s">
        <v>100</v>
      </c>
      <c r="B2282" s="24" t="s">
        <v>101</v>
      </c>
      <c r="C2282" s="24" t="s">
        <v>33</v>
      </c>
      <c r="D2282" s="24">
        <v>2012</v>
      </c>
      <c r="E2282" s="24" t="s">
        <v>104</v>
      </c>
      <c r="F2282" s="3">
        <f>IF(AND(A2282="PSA Testing", E2282= "Utilization Rate (per 100,000 patients)"),
SUMIFS(PSA!$D:$D,PSA!$A:$A,C2282,PSA!$G:$G,D2282),
IF(AND(A2282="Colorectal Cancer Screening", E2282="Utilization Rate (per 100,000 patients)"),
SUMIFS(COL!$D:$D,COL!$A:$A,C2282,COL!$G:$G, D2282),
IF(AND(A2282="Cervical Cancer Screening", E2282="Utilization Rate (per 100,000 patients)"),
SUMIFS(CERV!$D:$D,CERV!$A:$A,C2282,CERV!$G:$G,D2282),
IF(AND(A2282="Cancer Screening for CKD patients", E2282="Utilization Rate (per 100,000 patients)"),
SUMIFS(CANSCRN!$D:$D,CANSCRN!$A:$A,C2282,CANSCRN!$G:$G,D2282),
IF(AND(A2282="PSA Testing", E2282="Cost per service ($USD)"),
SUMIFS(PSA!$E:$E,PSA!$A:$A,C2282,PSA!$G:$G,D2282),
IF(AND(A2282="Colorectal Cancer Screening", E2282="Cost per service ($USD)"),
SUMIFS(COL!$E:$E,COL!$A:$A,C2282,COL!$G:$G,D2282),
IF(AND(A2282="Cervical Cancer Screening", E2282="Cost per service ($USD)"),
SUMIFS(CERV!$E:$E,CERV!$A:$A,C2282,CERV!$G:$G,D2282),
IF(AND(A2282="Cancer Screening for CKD patients", E2282="Cost per service ($USD)"),
SUMIFS(CANSCRN!$E:$E,CANSCRN!$A:$A,C2282,CANSCRN!$G:$G,D2282),
IF(AND(A2282="PSA Testing", E2282="Total Expenditure ($USD per 100,000 patients)"),
SUMIFS(PSA!$F:$F,PSA!$A:$A,C2282,PSA!$G:$G,D2282),
IF(AND(A2282="Colorectal Cancer Screening", E2282="Total Expenditure ($USD per 100,000 patients)"),
SUMIFS(COL!$F:$F,COL!$A:$A,C2282,COL!$G:$G,D2282),
IF(AND(A2282="Cervical Cancer Screening", E2282="Total Expenditure ($USD per 100,000 patients)"),
SUMIFS(CERV!$F:$F,CERV!$A:$A,C2282,CERV!$G:$G,D2282),
SUMIFS(CANSCRN!$F:$F,CANSCRN!$A:$A,C2282,CANSCRN!$G:$G,D2282))))))))))))</f>
        <v>317838.52117296535</v>
      </c>
    </row>
    <row r="2283" spans="1:6" x14ac:dyDescent="0.2">
      <c r="A2283" s="24" t="s">
        <v>100</v>
      </c>
      <c r="B2283" s="24" t="s">
        <v>101</v>
      </c>
      <c r="C2283" s="24" t="s">
        <v>33</v>
      </c>
      <c r="D2283" s="24">
        <v>2013</v>
      </c>
      <c r="E2283" s="24" t="s">
        <v>104</v>
      </c>
      <c r="F2283" s="3">
        <f>IF(AND(A2283="PSA Testing", E2283= "Utilization Rate (per 100,000 patients)"),
SUMIFS(PSA!$D:$D,PSA!$A:$A,C2283,PSA!$G:$G,D2283),
IF(AND(A2283="Colorectal Cancer Screening", E2283="Utilization Rate (per 100,000 patients)"),
SUMIFS(COL!$D:$D,COL!$A:$A,C2283,COL!$G:$G, D2283),
IF(AND(A2283="Cervical Cancer Screening", E2283="Utilization Rate (per 100,000 patients)"),
SUMIFS(CERV!$D:$D,CERV!$A:$A,C2283,CERV!$G:$G,D2283),
IF(AND(A2283="Cancer Screening for CKD patients", E2283="Utilization Rate (per 100,000 patients)"),
SUMIFS(CANSCRN!$D:$D,CANSCRN!$A:$A,C2283,CANSCRN!$G:$G,D2283),
IF(AND(A2283="PSA Testing", E2283="Cost per service ($USD)"),
SUMIFS(PSA!$E:$E,PSA!$A:$A,C2283,PSA!$G:$G,D2283),
IF(AND(A2283="Colorectal Cancer Screening", E2283="Cost per service ($USD)"),
SUMIFS(COL!$E:$E,COL!$A:$A,C2283,COL!$G:$G,D2283),
IF(AND(A2283="Cervical Cancer Screening", E2283="Cost per service ($USD)"),
SUMIFS(CERV!$E:$E,CERV!$A:$A,C2283,CERV!$G:$G,D2283),
IF(AND(A2283="Cancer Screening for CKD patients", E2283="Cost per service ($USD)"),
SUMIFS(CANSCRN!$E:$E,CANSCRN!$A:$A,C2283,CANSCRN!$G:$G,D2283),
IF(AND(A2283="PSA Testing", E2283="Total Expenditure ($USD per 100,000 patients)"),
SUMIFS(PSA!$F:$F,PSA!$A:$A,C2283,PSA!$G:$G,D2283),
IF(AND(A2283="Colorectal Cancer Screening", E2283="Total Expenditure ($USD per 100,000 patients)"),
SUMIFS(COL!$F:$F,COL!$A:$A,C2283,COL!$G:$G,D2283),
IF(AND(A2283="Cervical Cancer Screening", E2283="Total Expenditure ($USD per 100,000 patients)"),
SUMIFS(CERV!$F:$F,CERV!$A:$A,C2283,CERV!$G:$G,D2283),
SUMIFS(CANSCRN!$F:$F,CANSCRN!$A:$A,C2283,CANSCRN!$G:$G,D2283))))))))))))</f>
        <v>272393.44473134959</v>
      </c>
    </row>
    <row r="2284" spans="1:6" x14ac:dyDescent="0.2">
      <c r="A2284" s="24" t="s">
        <v>100</v>
      </c>
      <c r="B2284" s="24" t="s">
        <v>101</v>
      </c>
      <c r="C2284" s="24" t="s">
        <v>33</v>
      </c>
      <c r="D2284" s="24">
        <v>2014</v>
      </c>
      <c r="E2284" s="24" t="s">
        <v>104</v>
      </c>
      <c r="F2284" s="3">
        <f>IF(AND(A2284="PSA Testing", E2284= "Utilization Rate (per 100,000 patients)"),
SUMIFS(PSA!$D:$D,PSA!$A:$A,C2284,PSA!$G:$G,D2284),
IF(AND(A2284="Colorectal Cancer Screening", E2284="Utilization Rate (per 100,000 patients)"),
SUMIFS(COL!$D:$D,COL!$A:$A,C2284,COL!$G:$G, D2284),
IF(AND(A2284="Cervical Cancer Screening", E2284="Utilization Rate (per 100,000 patients)"),
SUMIFS(CERV!$D:$D,CERV!$A:$A,C2284,CERV!$G:$G,D2284),
IF(AND(A2284="Cancer Screening for CKD patients", E2284="Utilization Rate (per 100,000 patients)"),
SUMIFS(CANSCRN!$D:$D,CANSCRN!$A:$A,C2284,CANSCRN!$G:$G,D2284),
IF(AND(A2284="PSA Testing", E2284="Cost per service ($USD)"),
SUMIFS(PSA!$E:$E,PSA!$A:$A,C2284,PSA!$G:$G,D2284),
IF(AND(A2284="Colorectal Cancer Screening", E2284="Cost per service ($USD)"),
SUMIFS(COL!$E:$E,COL!$A:$A,C2284,COL!$G:$G,D2284),
IF(AND(A2284="Cervical Cancer Screening", E2284="Cost per service ($USD)"),
SUMIFS(CERV!$E:$E,CERV!$A:$A,C2284,CERV!$G:$G,D2284),
IF(AND(A2284="Cancer Screening for CKD patients", E2284="Cost per service ($USD)"),
SUMIFS(CANSCRN!$E:$E,CANSCRN!$A:$A,C2284,CANSCRN!$G:$G,D2284),
IF(AND(A2284="PSA Testing", E2284="Total Expenditure ($USD per 100,000 patients)"),
SUMIFS(PSA!$F:$F,PSA!$A:$A,C2284,PSA!$G:$G,D2284),
IF(AND(A2284="Colorectal Cancer Screening", E2284="Total Expenditure ($USD per 100,000 patients)"),
SUMIFS(COL!$F:$F,COL!$A:$A,C2284,COL!$G:$G,D2284),
IF(AND(A2284="Cervical Cancer Screening", E2284="Total Expenditure ($USD per 100,000 patients)"),
SUMIFS(CERV!$F:$F,CERV!$A:$A,C2284,CERV!$G:$G,D2284),
SUMIFS(CANSCRN!$F:$F,CANSCRN!$A:$A,C2284,CANSCRN!$G:$G,D2284))))))))))))</f>
        <v>256241.13236042092</v>
      </c>
    </row>
    <row r="2285" spans="1:6" x14ac:dyDescent="0.2">
      <c r="A2285" s="24" t="s">
        <v>100</v>
      </c>
      <c r="B2285" s="24" t="s">
        <v>101</v>
      </c>
      <c r="C2285" s="24" t="s">
        <v>33</v>
      </c>
      <c r="D2285" s="24">
        <v>2015</v>
      </c>
      <c r="E2285" s="24" t="s">
        <v>104</v>
      </c>
      <c r="F2285" s="3">
        <f>IF(AND(A2285="PSA Testing", E2285= "Utilization Rate (per 100,000 patients)"),
SUMIFS(PSA!$D:$D,PSA!$A:$A,C2285,PSA!$G:$G,D2285),
IF(AND(A2285="Colorectal Cancer Screening", E2285="Utilization Rate (per 100,000 patients)"),
SUMIFS(COL!$D:$D,COL!$A:$A,C2285,COL!$G:$G, D2285),
IF(AND(A2285="Cervical Cancer Screening", E2285="Utilization Rate (per 100,000 patients)"),
SUMIFS(CERV!$D:$D,CERV!$A:$A,C2285,CERV!$G:$G,D2285),
IF(AND(A2285="Cancer Screening for CKD patients", E2285="Utilization Rate (per 100,000 patients)"),
SUMIFS(CANSCRN!$D:$D,CANSCRN!$A:$A,C2285,CANSCRN!$G:$G,D2285),
IF(AND(A2285="PSA Testing", E2285="Cost per service ($USD)"),
SUMIFS(PSA!$E:$E,PSA!$A:$A,C2285,PSA!$G:$G,D2285),
IF(AND(A2285="Colorectal Cancer Screening", E2285="Cost per service ($USD)"),
SUMIFS(COL!$E:$E,COL!$A:$A,C2285,COL!$G:$G,D2285),
IF(AND(A2285="Cervical Cancer Screening", E2285="Cost per service ($USD)"),
SUMIFS(CERV!$E:$E,CERV!$A:$A,C2285,CERV!$G:$G,D2285),
IF(AND(A2285="Cancer Screening for CKD patients", E2285="Cost per service ($USD)"),
SUMIFS(CANSCRN!$E:$E,CANSCRN!$A:$A,C2285,CANSCRN!$G:$G,D2285),
IF(AND(A2285="PSA Testing", E2285="Total Expenditure ($USD per 100,000 patients)"),
SUMIFS(PSA!$F:$F,PSA!$A:$A,C2285,PSA!$G:$G,D2285),
IF(AND(A2285="Colorectal Cancer Screening", E2285="Total Expenditure ($USD per 100,000 patients)"),
SUMIFS(COL!$F:$F,COL!$A:$A,C2285,COL!$G:$G,D2285),
IF(AND(A2285="Cervical Cancer Screening", E2285="Total Expenditure ($USD per 100,000 patients)"),
SUMIFS(CERV!$F:$F,CERV!$A:$A,C2285,CERV!$G:$G,D2285),
SUMIFS(CANSCRN!$F:$F,CANSCRN!$A:$A,C2285,CANSCRN!$G:$G,D2285))))))))))))</f>
        <v>279270.89153706067</v>
      </c>
    </row>
    <row r="2286" spans="1:6" x14ac:dyDescent="0.2">
      <c r="A2286" s="24" t="s">
        <v>100</v>
      </c>
      <c r="B2286" s="24" t="s">
        <v>101</v>
      </c>
      <c r="C2286" s="24" t="s">
        <v>33</v>
      </c>
      <c r="D2286" s="24">
        <v>2016</v>
      </c>
      <c r="E2286" s="24" t="s">
        <v>104</v>
      </c>
      <c r="F2286" s="3">
        <f>IF(AND(A2286="PSA Testing", E2286= "Utilization Rate (per 100,000 patients)"),
SUMIFS(PSA!$D:$D,PSA!$A:$A,C2286,PSA!$G:$G,D2286),
IF(AND(A2286="Colorectal Cancer Screening", E2286="Utilization Rate (per 100,000 patients)"),
SUMIFS(COL!$D:$D,COL!$A:$A,C2286,COL!$G:$G, D2286),
IF(AND(A2286="Cervical Cancer Screening", E2286="Utilization Rate (per 100,000 patients)"),
SUMIFS(CERV!$D:$D,CERV!$A:$A,C2286,CERV!$G:$G,D2286),
IF(AND(A2286="Cancer Screening for CKD patients", E2286="Utilization Rate (per 100,000 patients)"),
SUMIFS(CANSCRN!$D:$D,CANSCRN!$A:$A,C2286,CANSCRN!$G:$G,D2286),
IF(AND(A2286="PSA Testing", E2286="Cost per service ($USD)"),
SUMIFS(PSA!$E:$E,PSA!$A:$A,C2286,PSA!$G:$G,D2286),
IF(AND(A2286="Colorectal Cancer Screening", E2286="Cost per service ($USD)"),
SUMIFS(COL!$E:$E,COL!$A:$A,C2286,COL!$G:$G,D2286),
IF(AND(A2286="Cervical Cancer Screening", E2286="Cost per service ($USD)"),
SUMIFS(CERV!$E:$E,CERV!$A:$A,C2286,CERV!$G:$G,D2286),
IF(AND(A2286="Cancer Screening for CKD patients", E2286="Cost per service ($USD)"),
SUMIFS(CANSCRN!$E:$E,CANSCRN!$A:$A,C2286,CANSCRN!$G:$G,D2286),
IF(AND(A2286="PSA Testing", E2286="Total Expenditure ($USD per 100,000 patients)"),
SUMIFS(PSA!$F:$F,PSA!$A:$A,C2286,PSA!$G:$G,D2286),
IF(AND(A2286="Colorectal Cancer Screening", E2286="Total Expenditure ($USD per 100,000 patients)"),
SUMIFS(COL!$F:$F,COL!$A:$A,C2286,COL!$G:$G,D2286),
IF(AND(A2286="Cervical Cancer Screening", E2286="Total Expenditure ($USD per 100,000 patients)"),
SUMIFS(CERV!$F:$F,CERV!$A:$A,C2286,CERV!$G:$G,D2286),
SUMIFS(CANSCRN!$F:$F,CANSCRN!$A:$A,C2286,CANSCRN!$G:$G,D2286))))))))))))</f>
        <v>264722.35504125577</v>
      </c>
    </row>
    <row r="2287" spans="1:6" x14ac:dyDescent="0.2">
      <c r="A2287" s="24" t="s">
        <v>100</v>
      </c>
      <c r="B2287" s="24" t="s">
        <v>101</v>
      </c>
      <c r="C2287" s="24" t="s">
        <v>33</v>
      </c>
      <c r="D2287" s="24">
        <v>2017</v>
      </c>
      <c r="E2287" s="24" t="s">
        <v>104</v>
      </c>
      <c r="F2287" s="3">
        <f>IF(AND(A2287="PSA Testing", E2287= "Utilization Rate (per 100,000 patients)"),
SUMIFS(PSA!$D:$D,PSA!$A:$A,C2287,PSA!$G:$G,D2287),
IF(AND(A2287="Colorectal Cancer Screening", E2287="Utilization Rate (per 100,000 patients)"),
SUMIFS(COL!$D:$D,COL!$A:$A,C2287,COL!$G:$G, D2287),
IF(AND(A2287="Cervical Cancer Screening", E2287="Utilization Rate (per 100,000 patients)"),
SUMIFS(CERV!$D:$D,CERV!$A:$A,C2287,CERV!$G:$G,D2287),
IF(AND(A2287="Cancer Screening for CKD patients", E2287="Utilization Rate (per 100,000 patients)"),
SUMIFS(CANSCRN!$D:$D,CANSCRN!$A:$A,C2287,CANSCRN!$G:$G,D2287),
IF(AND(A2287="PSA Testing", E2287="Cost per service ($USD)"),
SUMIFS(PSA!$E:$E,PSA!$A:$A,C2287,PSA!$G:$G,D2287),
IF(AND(A2287="Colorectal Cancer Screening", E2287="Cost per service ($USD)"),
SUMIFS(COL!$E:$E,COL!$A:$A,C2287,COL!$G:$G,D2287),
IF(AND(A2287="Cervical Cancer Screening", E2287="Cost per service ($USD)"),
SUMIFS(CERV!$E:$E,CERV!$A:$A,C2287,CERV!$G:$G,D2287),
IF(AND(A2287="Cancer Screening for CKD patients", E2287="Cost per service ($USD)"),
SUMIFS(CANSCRN!$E:$E,CANSCRN!$A:$A,C2287,CANSCRN!$G:$G,D2287),
IF(AND(A2287="PSA Testing", E2287="Total Expenditure ($USD per 100,000 patients)"),
SUMIFS(PSA!$F:$F,PSA!$A:$A,C2287,PSA!$G:$G,D2287),
IF(AND(A2287="Colorectal Cancer Screening", E2287="Total Expenditure ($USD per 100,000 patients)"),
SUMIFS(COL!$F:$F,COL!$A:$A,C2287,COL!$G:$G,D2287),
IF(AND(A2287="Cervical Cancer Screening", E2287="Total Expenditure ($USD per 100,000 patients)"),
SUMIFS(CERV!$F:$F,CERV!$A:$A,C2287,CERV!$G:$G,D2287),
SUMIFS(CANSCRN!$F:$F,CANSCRN!$A:$A,C2287,CANSCRN!$G:$G,D2287))))))))))))</f>
        <v>409420.8451616579</v>
      </c>
    </row>
    <row r="2288" spans="1:6" x14ac:dyDescent="0.2">
      <c r="A2288" s="24" t="s">
        <v>100</v>
      </c>
      <c r="B2288" s="24" t="s">
        <v>101</v>
      </c>
      <c r="C2288" s="24" t="s">
        <v>33</v>
      </c>
      <c r="D2288" s="24">
        <v>2018</v>
      </c>
      <c r="E2288" s="24" t="s">
        <v>104</v>
      </c>
      <c r="F2288" s="3">
        <f>IF(AND(A2288="PSA Testing", E2288= "Utilization Rate (per 100,000 patients)"),
SUMIFS(PSA!$D:$D,PSA!$A:$A,C2288,PSA!$G:$G,D2288),
IF(AND(A2288="Colorectal Cancer Screening", E2288="Utilization Rate (per 100,000 patients)"),
SUMIFS(COL!$D:$D,COL!$A:$A,C2288,COL!$G:$G, D2288),
IF(AND(A2288="Cervical Cancer Screening", E2288="Utilization Rate (per 100,000 patients)"),
SUMIFS(CERV!$D:$D,CERV!$A:$A,C2288,CERV!$G:$G,D2288),
IF(AND(A2288="Cancer Screening for CKD patients", E2288="Utilization Rate (per 100,000 patients)"),
SUMIFS(CANSCRN!$D:$D,CANSCRN!$A:$A,C2288,CANSCRN!$G:$G,D2288),
IF(AND(A2288="PSA Testing", E2288="Cost per service ($USD)"),
SUMIFS(PSA!$E:$E,PSA!$A:$A,C2288,PSA!$G:$G,D2288),
IF(AND(A2288="Colorectal Cancer Screening", E2288="Cost per service ($USD)"),
SUMIFS(COL!$E:$E,COL!$A:$A,C2288,COL!$G:$G,D2288),
IF(AND(A2288="Cervical Cancer Screening", E2288="Cost per service ($USD)"),
SUMIFS(CERV!$E:$E,CERV!$A:$A,C2288,CERV!$G:$G,D2288),
IF(AND(A2288="Cancer Screening for CKD patients", E2288="Cost per service ($USD)"),
SUMIFS(CANSCRN!$E:$E,CANSCRN!$A:$A,C2288,CANSCRN!$G:$G,D2288),
IF(AND(A2288="PSA Testing", E2288="Total Expenditure ($USD per 100,000 patients)"),
SUMIFS(PSA!$F:$F,PSA!$A:$A,C2288,PSA!$G:$G,D2288),
IF(AND(A2288="Colorectal Cancer Screening", E2288="Total Expenditure ($USD per 100,000 patients)"),
SUMIFS(COL!$F:$F,COL!$A:$A,C2288,COL!$G:$G,D2288),
IF(AND(A2288="Cervical Cancer Screening", E2288="Total Expenditure ($USD per 100,000 patients)"),
SUMIFS(CERV!$F:$F,CERV!$A:$A,C2288,CERV!$G:$G,D2288),
SUMIFS(CANSCRN!$F:$F,CANSCRN!$A:$A,C2288,CANSCRN!$G:$G,D2288))))))))))))</f>
        <v>457615.87208896136</v>
      </c>
    </row>
    <row r="2289" spans="1:6" x14ac:dyDescent="0.2">
      <c r="A2289" s="24" t="s">
        <v>100</v>
      </c>
      <c r="B2289" s="24" t="s">
        <v>101</v>
      </c>
      <c r="C2289" s="24" t="s">
        <v>33</v>
      </c>
      <c r="D2289" s="24">
        <v>2019</v>
      </c>
      <c r="E2289" s="24" t="s">
        <v>104</v>
      </c>
      <c r="F2289" s="3">
        <f>IF(AND(A2289="PSA Testing", E2289= "Utilization Rate (per 100,000 patients)"),
SUMIFS(PSA!$D:$D,PSA!$A:$A,C2289,PSA!$G:$G,D2289),
IF(AND(A2289="Colorectal Cancer Screening", E2289="Utilization Rate (per 100,000 patients)"),
SUMIFS(COL!$D:$D,COL!$A:$A,C2289,COL!$G:$G, D2289),
IF(AND(A2289="Cervical Cancer Screening", E2289="Utilization Rate (per 100,000 patients)"),
SUMIFS(CERV!$D:$D,CERV!$A:$A,C2289,CERV!$G:$G,D2289),
IF(AND(A2289="Cancer Screening for CKD patients", E2289="Utilization Rate (per 100,000 patients)"),
SUMIFS(CANSCRN!$D:$D,CANSCRN!$A:$A,C2289,CANSCRN!$G:$G,D2289),
IF(AND(A2289="PSA Testing", E2289="Cost per service ($USD)"),
SUMIFS(PSA!$E:$E,PSA!$A:$A,C2289,PSA!$G:$G,D2289),
IF(AND(A2289="Colorectal Cancer Screening", E2289="Cost per service ($USD)"),
SUMIFS(COL!$E:$E,COL!$A:$A,C2289,COL!$G:$G,D2289),
IF(AND(A2289="Cervical Cancer Screening", E2289="Cost per service ($USD)"),
SUMIFS(CERV!$E:$E,CERV!$A:$A,C2289,CERV!$G:$G,D2289),
IF(AND(A2289="Cancer Screening for CKD patients", E2289="Cost per service ($USD)"),
SUMIFS(CANSCRN!$E:$E,CANSCRN!$A:$A,C2289,CANSCRN!$G:$G,D2289),
IF(AND(A2289="PSA Testing", E2289="Total Expenditure ($USD per 100,000 patients)"),
SUMIFS(PSA!$F:$F,PSA!$A:$A,C2289,PSA!$G:$G,D2289),
IF(AND(A2289="Colorectal Cancer Screening", E2289="Total Expenditure ($USD per 100,000 patients)"),
SUMIFS(COL!$F:$F,COL!$A:$A,C2289,COL!$G:$G,D2289),
IF(AND(A2289="Cervical Cancer Screening", E2289="Total Expenditure ($USD per 100,000 patients)"),
SUMIFS(CERV!$F:$F,CERV!$A:$A,C2289,CERV!$G:$G,D2289),
SUMIFS(CANSCRN!$F:$F,CANSCRN!$A:$A,C2289,CANSCRN!$G:$G,D2289))))))))))))</f>
        <v>609648.37220676371</v>
      </c>
    </row>
    <row r="2290" spans="1:6" x14ac:dyDescent="0.2">
      <c r="A2290" s="24" t="s">
        <v>100</v>
      </c>
      <c r="B2290" s="24" t="s">
        <v>101</v>
      </c>
      <c r="C2290" s="24" t="s">
        <v>34</v>
      </c>
      <c r="D2290" s="24">
        <v>2009</v>
      </c>
      <c r="E2290" s="24" t="s">
        <v>104</v>
      </c>
      <c r="F2290" s="3">
        <f>IF(AND(A2290="PSA Testing", E2290= "Utilization Rate (per 100,000 patients)"),
SUMIFS(PSA!$D:$D,PSA!$A:$A,C2290,PSA!$G:$G,D2290),
IF(AND(A2290="Colorectal Cancer Screening", E2290="Utilization Rate (per 100,000 patients)"),
SUMIFS(COL!$D:$D,COL!$A:$A,C2290,COL!$G:$G, D2290),
IF(AND(A2290="Cervical Cancer Screening", E2290="Utilization Rate (per 100,000 patients)"),
SUMIFS(CERV!$D:$D,CERV!$A:$A,C2290,CERV!$G:$G,D2290),
IF(AND(A2290="Cancer Screening for CKD patients", E2290="Utilization Rate (per 100,000 patients)"),
SUMIFS(CANSCRN!$D:$D,CANSCRN!$A:$A,C2290,CANSCRN!$G:$G,D2290),
IF(AND(A2290="PSA Testing", E2290="Cost per service ($USD)"),
SUMIFS(PSA!$E:$E,PSA!$A:$A,C2290,PSA!$G:$G,D2290),
IF(AND(A2290="Colorectal Cancer Screening", E2290="Cost per service ($USD)"),
SUMIFS(COL!$E:$E,COL!$A:$A,C2290,COL!$G:$G,D2290),
IF(AND(A2290="Cervical Cancer Screening", E2290="Cost per service ($USD)"),
SUMIFS(CERV!$E:$E,CERV!$A:$A,C2290,CERV!$G:$G,D2290),
IF(AND(A2290="Cancer Screening for CKD patients", E2290="Cost per service ($USD)"),
SUMIFS(CANSCRN!$E:$E,CANSCRN!$A:$A,C2290,CANSCRN!$G:$G,D2290),
IF(AND(A2290="PSA Testing", E2290="Total Expenditure ($USD per 100,000 patients)"),
SUMIFS(PSA!$F:$F,PSA!$A:$A,C2290,PSA!$G:$G,D2290),
IF(AND(A2290="Colorectal Cancer Screening", E2290="Total Expenditure ($USD per 100,000 patients)"),
SUMIFS(COL!$F:$F,COL!$A:$A,C2290,COL!$G:$G,D2290),
IF(AND(A2290="Cervical Cancer Screening", E2290="Total Expenditure ($USD per 100,000 patients)"),
SUMIFS(CERV!$F:$F,CERV!$A:$A,C2290,CERV!$G:$G,D2290),
SUMIFS(CANSCRN!$F:$F,CANSCRN!$A:$A,C2290,CANSCRN!$G:$G,D2290))))))))))))</f>
        <v>350442.05068410333</v>
      </c>
    </row>
    <row r="2291" spans="1:6" x14ac:dyDescent="0.2">
      <c r="A2291" s="24" t="s">
        <v>100</v>
      </c>
      <c r="B2291" s="24" t="s">
        <v>101</v>
      </c>
      <c r="C2291" s="24" t="s">
        <v>34</v>
      </c>
      <c r="D2291" s="24">
        <v>2010</v>
      </c>
      <c r="E2291" s="24" t="s">
        <v>104</v>
      </c>
      <c r="F2291" s="3">
        <f>IF(AND(A2291="PSA Testing", E2291= "Utilization Rate (per 100,000 patients)"),
SUMIFS(PSA!$D:$D,PSA!$A:$A,C2291,PSA!$G:$G,D2291),
IF(AND(A2291="Colorectal Cancer Screening", E2291="Utilization Rate (per 100,000 patients)"),
SUMIFS(COL!$D:$D,COL!$A:$A,C2291,COL!$G:$G, D2291),
IF(AND(A2291="Cervical Cancer Screening", E2291="Utilization Rate (per 100,000 patients)"),
SUMIFS(CERV!$D:$D,CERV!$A:$A,C2291,CERV!$G:$G,D2291),
IF(AND(A2291="Cancer Screening for CKD patients", E2291="Utilization Rate (per 100,000 patients)"),
SUMIFS(CANSCRN!$D:$D,CANSCRN!$A:$A,C2291,CANSCRN!$G:$G,D2291),
IF(AND(A2291="PSA Testing", E2291="Cost per service ($USD)"),
SUMIFS(PSA!$E:$E,PSA!$A:$A,C2291,PSA!$G:$G,D2291),
IF(AND(A2291="Colorectal Cancer Screening", E2291="Cost per service ($USD)"),
SUMIFS(COL!$E:$E,COL!$A:$A,C2291,COL!$G:$G,D2291),
IF(AND(A2291="Cervical Cancer Screening", E2291="Cost per service ($USD)"),
SUMIFS(CERV!$E:$E,CERV!$A:$A,C2291,CERV!$G:$G,D2291),
IF(AND(A2291="Cancer Screening for CKD patients", E2291="Cost per service ($USD)"),
SUMIFS(CANSCRN!$E:$E,CANSCRN!$A:$A,C2291,CANSCRN!$G:$G,D2291),
IF(AND(A2291="PSA Testing", E2291="Total Expenditure ($USD per 100,000 patients)"),
SUMIFS(PSA!$F:$F,PSA!$A:$A,C2291,PSA!$G:$G,D2291),
IF(AND(A2291="Colorectal Cancer Screening", E2291="Total Expenditure ($USD per 100,000 patients)"),
SUMIFS(COL!$F:$F,COL!$A:$A,C2291,COL!$G:$G,D2291),
IF(AND(A2291="Cervical Cancer Screening", E2291="Total Expenditure ($USD per 100,000 patients)"),
SUMIFS(CERV!$F:$F,CERV!$A:$A,C2291,CERV!$G:$G,D2291),
SUMIFS(CANSCRN!$F:$F,CANSCRN!$A:$A,C2291,CANSCRN!$G:$G,D2291))))))))))))</f>
        <v>324848.38709967321</v>
      </c>
    </row>
    <row r="2292" spans="1:6" x14ac:dyDescent="0.2">
      <c r="A2292" s="24" t="s">
        <v>100</v>
      </c>
      <c r="B2292" s="24" t="s">
        <v>101</v>
      </c>
      <c r="C2292" s="24" t="s">
        <v>34</v>
      </c>
      <c r="D2292" s="24">
        <v>2011</v>
      </c>
      <c r="E2292" s="24" t="s">
        <v>104</v>
      </c>
      <c r="F2292" s="3">
        <f>IF(AND(A2292="PSA Testing", E2292= "Utilization Rate (per 100,000 patients)"),
SUMIFS(PSA!$D:$D,PSA!$A:$A,C2292,PSA!$G:$G,D2292),
IF(AND(A2292="Colorectal Cancer Screening", E2292="Utilization Rate (per 100,000 patients)"),
SUMIFS(COL!$D:$D,COL!$A:$A,C2292,COL!$G:$G, D2292),
IF(AND(A2292="Cervical Cancer Screening", E2292="Utilization Rate (per 100,000 patients)"),
SUMIFS(CERV!$D:$D,CERV!$A:$A,C2292,CERV!$G:$G,D2292),
IF(AND(A2292="Cancer Screening for CKD patients", E2292="Utilization Rate (per 100,000 patients)"),
SUMIFS(CANSCRN!$D:$D,CANSCRN!$A:$A,C2292,CANSCRN!$G:$G,D2292),
IF(AND(A2292="PSA Testing", E2292="Cost per service ($USD)"),
SUMIFS(PSA!$E:$E,PSA!$A:$A,C2292,PSA!$G:$G,D2292),
IF(AND(A2292="Colorectal Cancer Screening", E2292="Cost per service ($USD)"),
SUMIFS(COL!$E:$E,COL!$A:$A,C2292,COL!$G:$G,D2292),
IF(AND(A2292="Cervical Cancer Screening", E2292="Cost per service ($USD)"),
SUMIFS(CERV!$E:$E,CERV!$A:$A,C2292,CERV!$G:$G,D2292),
IF(AND(A2292="Cancer Screening for CKD patients", E2292="Cost per service ($USD)"),
SUMIFS(CANSCRN!$E:$E,CANSCRN!$A:$A,C2292,CANSCRN!$G:$G,D2292),
IF(AND(A2292="PSA Testing", E2292="Total Expenditure ($USD per 100,000 patients)"),
SUMIFS(PSA!$F:$F,PSA!$A:$A,C2292,PSA!$G:$G,D2292),
IF(AND(A2292="Colorectal Cancer Screening", E2292="Total Expenditure ($USD per 100,000 patients)"),
SUMIFS(COL!$F:$F,COL!$A:$A,C2292,COL!$G:$G,D2292),
IF(AND(A2292="Cervical Cancer Screening", E2292="Total Expenditure ($USD per 100,000 patients)"),
SUMIFS(CERV!$F:$F,CERV!$A:$A,C2292,CERV!$G:$G,D2292),
SUMIFS(CANSCRN!$F:$F,CANSCRN!$A:$A,C2292,CANSCRN!$G:$G,D2292))))))))))))</f>
        <v>316219.17027565825</v>
      </c>
    </row>
    <row r="2293" spans="1:6" x14ac:dyDescent="0.2">
      <c r="A2293" s="24" t="s">
        <v>100</v>
      </c>
      <c r="B2293" s="24" t="s">
        <v>101</v>
      </c>
      <c r="C2293" s="24" t="s">
        <v>34</v>
      </c>
      <c r="D2293" s="24">
        <v>2012</v>
      </c>
      <c r="E2293" s="24" t="s">
        <v>104</v>
      </c>
      <c r="F2293" s="3">
        <f>IF(AND(A2293="PSA Testing", E2293= "Utilization Rate (per 100,000 patients)"),
SUMIFS(PSA!$D:$D,PSA!$A:$A,C2293,PSA!$G:$G,D2293),
IF(AND(A2293="Colorectal Cancer Screening", E2293="Utilization Rate (per 100,000 patients)"),
SUMIFS(COL!$D:$D,COL!$A:$A,C2293,COL!$G:$G, D2293),
IF(AND(A2293="Cervical Cancer Screening", E2293="Utilization Rate (per 100,000 patients)"),
SUMIFS(CERV!$D:$D,CERV!$A:$A,C2293,CERV!$G:$G,D2293),
IF(AND(A2293="Cancer Screening for CKD patients", E2293="Utilization Rate (per 100,000 patients)"),
SUMIFS(CANSCRN!$D:$D,CANSCRN!$A:$A,C2293,CANSCRN!$G:$G,D2293),
IF(AND(A2293="PSA Testing", E2293="Cost per service ($USD)"),
SUMIFS(PSA!$E:$E,PSA!$A:$A,C2293,PSA!$G:$G,D2293),
IF(AND(A2293="Colorectal Cancer Screening", E2293="Cost per service ($USD)"),
SUMIFS(COL!$E:$E,COL!$A:$A,C2293,COL!$G:$G,D2293),
IF(AND(A2293="Cervical Cancer Screening", E2293="Cost per service ($USD)"),
SUMIFS(CERV!$E:$E,CERV!$A:$A,C2293,CERV!$G:$G,D2293),
IF(AND(A2293="Cancer Screening for CKD patients", E2293="Cost per service ($USD)"),
SUMIFS(CANSCRN!$E:$E,CANSCRN!$A:$A,C2293,CANSCRN!$G:$G,D2293),
IF(AND(A2293="PSA Testing", E2293="Total Expenditure ($USD per 100,000 patients)"),
SUMIFS(PSA!$F:$F,PSA!$A:$A,C2293,PSA!$G:$G,D2293),
IF(AND(A2293="Colorectal Cancer Screening", E2293="Total Expenditure ($USD per 100,000 patients)"),
SUMIFS(COL!$F:$F,COL!$A:$A,C2293,COL!$G:$G,D2293),
IF(AND(A2293="Cervical Cancer Screening", E2293="Total Expenditure ($USD per 100,000 patients)"),
SUMIFS(CERV!$F:$F,CERV!$A:$A,C2293,CERV!$G:$G,D2293),
SUMIFS(CANSCRN!$F:$F,CANSCRN!$A:$A,C2293,CANSCRN!$G:$G,D2293))))))))))))</f>
        <v>299296.12925813009</v>
      </c>
    </row>
    <row r="2294" spans="1:6" x14ac:dyDescent="0.2">
      <c r="A2294" s="24" t="s">
        <v>100</v>
      </c>
      <c r="B2294" s="24" t="s">
        <v>101</v>
      </c>
      <c r="C2294" s="24" t="s">
        <v>34</v>
      </c>
      <c r="D2294" s="24">
        <v>2013</v>
      </c>
      <c r="E2294" s="24" t="s">
        <v>104</v>
      </c>
      <c r="F2294" s="3">
        <f>IF(AND(A2294="PSA Testing", E2294= "Utilization Rate (per 100,000 patients)"),
SUMIFS(PSA!$D:$D,PSA!$A:$A,C2294,PSA!$G:$G,D2294),
IF(AND(A2294="Colorectal Cancer Screening", E2294="Utilization Rate (per 100,000 patients)"),
SUMIFS(COL!$D:$D,COL!$A:$A,C2294,COL!$G:$G, D2294),
IF(AND(A2294="Cervical Cancer Screening", E2294="Utilization Rate (per 100,000 patients)"),
SUMIFS(CERV!$D:$D,CERV!$A:$A,C2294,CERV!$G:$G,D2294),
IF(AND(A2294="Cancer Screening for CKD patients", E2294="Utilization Rate (per 100,000 patients)"),
SUMIFS(CANSCRN!$D:$D,CANSCRN!$A:$A,C2294,CANSCRN!$G:$G,D2294),
IF(AND(A2294="PSA Testing", E2294="Cost per service ($USD)"),
SUMIFS(PSA!$E:$E,PSA!$A:$A,C2294,PSA!$G:$G,D2294),
IF(AND(A2294="Colorectal Cancer Screening", E2294="Cost per service ($USD)"),
SUMIFS(COL!$E:$E,COL!$A:$A,C2294,COL!$G:$G,D2294),
IF(AND(A2294="Cervical Cancer Screening", E2294="Cost per service ($USD)"),
SUMIFS(CERV!$E:$E,CERV!$A:$A,C2294,CERV!$G:$G,D2294),
IF(AND(A2294="Cancer Screening for CKD patients", E2294="Cost per service ($USD)"),
SUMIFS(CANSCRN!$E:$E,CANSCRN!$A:$A,C2294,CANSCRN!$G:$G,D2294),
IF(AND(A2294="PSA Testing", E2294="Total Expenditure ($USD per 100,000 patients)"),
SUMIFS(PSA!$F:$F,PSA!$A:$A,C2294,PSA!$G:$G,D2294),
IF(AND(A2294="Colorectal Cancer Screening", E2294="Total Expenditure ($USD per 100,000 patients)"),
SUMIFS(COL!$F:$F,COL!$A:$A,C2294,COL!$G:$G,D2294),
IF(AND(A2294="Cervical Cancer Screening", E2294="Total Expenditure ($USD per 100,000 patients)"),
SUMIFS(CERV!$F:$F,CERV!$A:$A,C2294,CERV!$G:$G,D2294),
SUMIFS(CANSCRN!$F:$F,CANSCRN!$A:$A,C2294,CANSCRN!$G:$G,D2294))))))))))))</f>
        <v>254620.42857570318</v>
      </c>
    </row>
    <row r="2295" spans="1:6" x14ac:dyDescent="0.2">
      <c r="A2295" s="24" t="s">
        <v>100</v>
      </c>
      <c r="B2295" s="24" t="s">
        <v>101</v>
      </c>
      <c r="C2295" s="24" t="s">
        <v>34</v>
      </c>
      <c r="D2295" s="24">
        <v>2014</v>
      </c>
      <c r="E2295" s="24" t="s">
        <v>104</v>
      </c>
      <c r="F2295" s="3">
        <f>IF(AND(A2295="PSA Testing", E2295= "Utilization Rate (per 100,000 patients)"),
SUMIFS(PSA!$D:$D,PSA!$A:$A,C2295,PSA!$G:$G,D2295),
IF(AND(A2295="Colorectal Cancer Screening", E2295="Utilization Rate (per 100,000 patients)"),
SUMIFS(COL!$D:$D,COL!$A:$A,C2295,COL!$G:$G, D2295),
IF(AND(A2295="Cervical Cancer Screening", E2295="Utilization Rate (per 100,000 patients)"),
SUMIFS(CERV!$D:$D,CERV!$A:$A,C2295,CERV!$G:$G,D2295),
IF(AND(A2295="Cancer Screening for CKD patients", E2295="Utilization Rate (per 100,000 patients)"),
SUMIFS(CANSCRN!$D:$D,CANSCRN!$A:$A,C2295,CANSCRN!$G:$G,D2295),
IF(AND(A2295="PSA Testing", E2295="Cost per service ($USD)"),
SUMIFS(PSA!$E:$E,PSA!$A:$A,C2295,PSA!$G:$G,D2295),
IF(AND(A2295="Colorectal Cancer Screening", E2295="Cost per service ($USD)"),
SUMIFS(COL!$E:$E,COL!$A:$A,C2295,COL!$G:$G,D2295),
IF(AND(A2295="Cervical Cancer Screening", E2295="Cost per service ($USD)"),
SUMIFS(CERV!$E:$E,CERV!$A:$A,C2295,CERV!$G:$G,D2295),
IF(AND(A2295="Cancer Screening for CKD patients", E2295="Cost per service ($USD)"),
SUMIFS(CANSCRN!$E:$E,CANSCRN!$A:$A,C2295,CANSCRN!$G:$G,D2295),
IF(AND(A2295="PSA Testing", E2295="Total Expenditure ($USD per 100,000 patients)"),
SUMIFS(PSA!$F:$F,PSA!$A:$A,C2295,PSA!$G:$G,D2295),
IF(AND(A2295="Colorectal Cancer Screening", E2295="Total Expenditure ($USD per 100,000 patients)"),
SUMIFS(COL!$F:$F,COL!$A:$A,C2295,COL!$G:$G,D2295),
IF(AND(A2295="Cervical Cancer Screening", E2295="Total Expenditure ($USD per 100,000 patients)"),
SUMIFS(CERV!$F:$F,CERV!$A:$A,C2295,CERV!$G:$G,D2295),
SUMIFS(CANSCRN!$F:$F,CANSCRN!$A:$A,C2295,CANSCRN!$G:$G,D2295))))))))))))</f>
        <v>163286.56638294522</v>
      </c>
    </row>
    <row r="2296" spans="1:6" x14ac:dyDescent="0.2">
      <c r="A2296" s="24" t="s">
        <v>100</v>
      </c>
      <c r="B2296" s="24" t="s">
        <v>101</v>
      </c>
      <c r="C2296" s="24" t="s">
        <v>34</v>
      </c>
      <c r="D2296" s="24">
        <v>2015</v>
      </c>
      <c r="E2296" s="24" t="s">
        <v>104</v>
      </c>
      <c r="F2296" s="3">
        <f>IF(AND(A2296="PSA Testing", E2296= "Utilization Rate (per 100,000 patients)"),
SUMIFS(PSA!$D:$D,PSA!$A:$A,C2296,PSA!$G:$G,D2296),
IF(AND(A2296="Colorectal Cancer Screening", E2296="Utilization Rate (per 100,000 patients)"),
SUMIFS(COL!$D:$D,COL!$A:$A,C2296,COL!$G:$G, D2296),
IF(AND(A2296="Cervical Cancer Screening", E2296="Utilization Rate (per 100,000 patients)"),
SUMIFS(CERV!$D:$D,CERV!$A:$A,C2296,CERV!$G:$G,D2296),
IF(AND(A2296="Cancer Screening for CKD patients", E2296="Utilization Rate (per 100,000 patients)"),
SUMIFS(CANSCRN!$D:$D,CANSCRN!$A:$A,C2296,CANSCRN!$G:$G,D2296),
IF(AND(A2296="PSA Testing", E2296="Cost per service ($USD)"),
SUMIFS(PSA!$E:$E,PSA!$A:$A,C2296,PSA!$G:$G,D2296),
IF(AND(A2296="Colorectal Cancer Screening", E2296="Cost per service ($USD)"),
SUMIFS(COL!$E:$E,COL!$A:$A,C2296,COL!$G:$G,D2296),
IF(AND(A2296="Cervical Cancer Screening", E2296="Cost per service ($USD)"),
SUMIFS(CERV!$E:$E,CERV!$A:$A,C2296,CERV!$G:$G,D2296),
IF(AND(A2296="Cancer Screening for CKD patients", E2296="Cost per service ($USD)"),
SUMIFS(CANSCRN!$E:$E,CANSCRN!$A:$A,C2296,CANSCRN!$G:$G,D2296),
IF(AND(A2296="PSA Testing", E2296="Total Expenditure ($USD per 100,000 patients)"),
SUMIFS(PSA!$F:$F,PSA!$A:$A,C2296,PSA!$G:$G,D2296),
IF(AND(A2296="Colorectal Cancer Screening", E2296="Total Expenditure ($USD per 100,000 patients)"),
SUMIFS(COL!$F:$F,COL!$A:$A,C2296,COL!$G:$G,D2296),
IF(AND(A2296="Cervical Cancer Screening", E2296="Total Expenditure ($USD per 100,000 patients)"),
SUMIFS(CERV!$F:$F,CERV!$A:$A,C2296,CERV!$G:$G,D2296),
SUMIFS(CANSCRN!$F:$F,CANSCRN!$A:$A,C2296,CANSCRN!$G:$G,D2296))))))))))))</f>
        <v>244525.64143036547</v>
      </c>
    </row>
    <row r="2297" spans="1:6" x14ac:dyDescent="0.2">
      <c r="A2297" s="24" t="s">
        <v>100</v>
      </c>
      <c r="B2297" s="24" t="s">
        <v>101</v>
      </c>
      <c r="C2297" s="24" t="s">
        <v>34</v>
      </c>
      <c r="D2297" s="24">
        <v>2016</v>
      </c>
      <c r="E2297" s="24" t="s">
        <v>104</v>
      </c>
      <c r="F2297" s="3">
        <f>IF(AND(A2297="PSA Testing", E2297= "Utilization Rate (per 100,000 patients)"),
SUMIFS(PSA!$D:$D,PSA!$A:$A,C2297,PSA!$G:$G,D2297),
IF(AND(A2297="Colorectal Cancer Screening", E2297="Utilization Rate (per 100,000 patients)"),
SUMIFS(COL!$D:$D,COL!$A:$A,C2297,COL!$G:$G, D2297),
IF(AND(A2297="Cervical Cancer Screening", E2297="Utilization Rate (per 100,000 patients)"),
SUMIFS(CERV!$D:$D,CERV!$A:$A,C2297,CERV!$G:$G,D2297),
IF(AND(A2297="Cancer Screening for CKD patients", E2297="Utilization Rate (per 100,000 patients)"),
SUMIFS(CANSCRN!$D:$D,CANSCRN!$A:$A,C2297,CANSCRN!$G:$G,D2297),
IF(AND(A2297="PSA Testing", E2297="Cost per service ($USD)"),
SUMIFS(PSA!$E:$E,PSA!$A:$A,C2297,PSA!$G:$G,D2297),
IF(AND(A2297="Colorectal Cancer Screening", E2297="Cost per service ($USD)"),
SUMIFS(COL!$E:$E,COL!$A:$A,C2297,COL!$G:$G,D2297),
IF(AND(A2297="Cervical Cancer Screening", E2297="Cost per service ($USD)"),
SUMIFS(CERV!$E:$E,CERV!$A:$A,C2297,CERV!$G:$G,D2297),
IF(AND(A2297="Cancer Screening for CKD patients", E2297="Cost per service ($USD)"),
SUMIFS(CANSCRN!$E:$E,CANSCRN!$A:$A,C2297,CANSCRN!$G:$G,D2297),
IF(AND(A2297="PSA Testing", E2297="Total Expenditure ($USD per 100,000 patients)"),
SUMIFS(PSA!$F:$F,PSA!$A:$A,C2297,PSA!$G:$G,D2297),
IF(AND(A2297="Colorectal Cancer Screening", E2297="Total Expenditure ($USD per 100,000 patients)"),
SUMIFS(COL!$F:$F,COL!$A:$A,C2297,COL!$G:$G,D2297),
IF(AND(A2297="Cervical Cancer Screening", E2297="Total Expenditure ($USD per 100,000 patients)"),
SUMIFS(CERV!$F:$F,CERV!$A:$A,C2297,CERV!$G:$G,D2297),
SUMIFS(CANSCRN!$F:$F,CANSCRN!$A:$A,C2297,CANSCRN!$G:$G,D2297))))))))))))</f>
        <v>366444.28588856518</v>
      </c>
    </row>
    <row r="2298" spans="1:6" x14ac:dyDescent="0.2">
      <c r="A2298" s="24" t="s">
        <v>100</v>
      </c>
      <c r="B2298" s="24" t="s">
        <v>101</v>
      </c>
      <c r="C2298" s="24" t="s">
        <v>34</v>
      </c>
      <c r="D2298" s="24">
        <v>2017</v>
      </c>
      <c r="E2298" s="24" t="s">
        <v>104</v>
      </c>
      <c r="F2298" s="3">
        <f>IF(AND(A2298="PSA Testing", E2298= "Utilization Rate (per 100,000 patients)"),
SUMIFS(PSA!$D:$D,PSA!$A:$A,C2298,PSA!$G:$G,D2298),
IF(AND(A2298="Colorectal Cancer Screening", E2298="Utilization Rate (per 100,000 patients)"),
SUMIFS(COL!$D:$D,COL!$A:$A,C2298,COL!$G:$G, D2298),
IF(AND(A2298="Cervical Cancer Screening", E2298="Utilization Rate (per 100,000 patients)"),
SUMIFS(CERV!$D:$D,CERV!$A:$A,C2298,CERV!$G:$G,D2298),
IF(AND(A2298="Cancer Screening for CKD patients", E2298="Utilization Rate (per 100,000 patients)"),
SUMIFS(CANSCRN!$D:$D,CANSCRN!$A:$A,C2298,CANSCRN!$G:$G,D2298),
IF(AND(A2298="PSA Testing", E2298="Cost per service ($USD)"),
SUMIFS(PSA!$E:$E,PSA!$A:$A,C2298,PSA!$G:$G,D2298),
IF(AND(A2298="Colorectal Cancer Screening", E2298="Cost per service ($USD)"),
SUMIFS(COL!$E:$E,COL!$A:$A,C2298,COL!$G:$G,D2298),
IF(AND(A2298="Cervical Cancer Screening", E2298="Cost per service ($USD)"),
SUMIFS(CERV!$E:$E,CERV!$A:$A,C2298,CERV!$G:$G,D2298),
IF(AND(A2298="Cancer Screening for CKD patients", E2298="Cost per service ($USD)"),
SUMIFS(CANSCRN!$E:$E,CANSCRN!$A:$A,C2298,CANSCRN!$G:$G,D2298),
IF(AND(A2298="PSA Testing", E2298="Total Expenditure ($USD per 100,000 patients)"),
SUMIFS(PSA!$F:$F,PSA!$A:$A,C2298,PSA!$G:$G,D2298),
IF(AND(A2298="Colorectal Cancer Screening", E2298="Total Expenditure ($USD per 100,000 patients)"),
SUMIFS(COL!$F:$F,COL!$A:$A,C2298,COL!$G:$G,D2298),
IF(AND(A2298="Cervical Cancer Screening", E2298="Total Expenditure ($USD per 100,000 patients)"),
SUMIFS(CERV!$F:$F,CERV!$A:$A,C2298,CERV!$G:$G,D2298),
SUMIFS(CANSCRN!$F:$F,CANSCRN!$A:$A,C2298,CANSCRN!$G:$G,D2298))))))))))))</f>
        <v>617337.19496575603</v>
      </c>
    </row>
    <row r="2299" spans="1:6" x14ac:dyDescent="0.2">
      <c r="A2299" s="24" t="s">
        <v>100</v>
      </c>
      <c r="B2299" s="24" t="s">
        <v>101</v>
      </c>
      <c r="C2299" s="24" t="s">
        <v>34</v>
      </c>
      <c r="D2299" s="24">
        <v>2018</v>
      </c>
      <c r="E2299" s="24" t="s">
        <v>104</v>
      </c>
      <c r="F2299" s="3">
        <f>IF(AND(A2299="PSA Testing", E2299= "Utilization Rate (per 100,000 patients)"),
SUMIFS(PSA!$D:$D,PSA!$A:$A,C2299,PSA!$G:$G,D2299),
IF(AND(A2299="Colorectal Cancer Screening", E2299="Utilization Rate (per 100,000 patients)"),
SUMIFS(COL!$D:$D,COL!$A:$A,C2299,COL!$G:$G, D2299),
IF(AND(A2299="Cervical Cancer Screening", E2299="Utilization Rate (per 100,000 patients)"),
SUMIFS(CERV!$D:$D,CERV!$A:$A,C2299,CERV!$G:$G,D2299),
IF(AND(A2299="Cancer Screening for CKD patients", E2299="Utilization Rate (per 100,000 patients)"),
SUMIFS(CANSCRN!$D:$D,CANSCRN!$A:$A,C2299,CANSCRN!$G:$G,D2299),
IF(AND(A2299="PSA Testing", E2299="Cost per service ($USD)"),
SUMIFS(PSA!$E:$E,PSA!$A:$A,C2299,PSA!$G:$G,D2299),
IF(AND(A2299="Colorectal Cancer Screening", E2299="Cost per service ($USD)"),
SUMIFS(COL!$E:$E,COL!$A:$A,C2299,COL!$G:$G,D2299),
IF(AND(A2299="Cervical Cancer Screening", E2299="Cost per service ($USD)"),
SUMIFS(CERV!$E:$E,CERV!$A:$A,C2299,CERV!$G:$G,D2299),
IF(AND(A2299="Cancer Screening for CKD patients", E2299="Cost per service ($USD)"),
SUMIFS(CANSCRN!$E:$E,CANSCRN!$A:$A,C2299,CANSCRN!$G:$G,D2299),
IF(AND(A2299="PSA Testing", E2299="Total Expenditure ($USD per 100,000 patients)"),
SUMIFS(PSA!$F:$F,PSA!$A:$A,C2299,PSA!$G:$G,D2299),
IF(AND(A2299="Colorectal Cancer Screening", E2299="Total Expenditure ($USD per 100,000 patients)"),
SUMIFS(COL!$F:$F,COL!$A:$A,C2299,COL!$G:$G,D2299),
IF(AND(A2299="Cervical Cancer Screening", E2299="Total Expenditure ($USD per 100,000 patients)"),
SUMIFS(CERV!$F:$F,CERV!$A:$A,C2299,CERV!$G:$G,D2299),
SUMIFS(CANSCRN!$F:$F,CANSCRN!$A:$A,C2299,CANSCRN!$G:$G,D2299))))))))))))</f>
        <v>652460.47020901041</v>
      </c>
    </row>
    <row r="2300" spans="1:6" x14ac:dyDescent="0.2">
      <c r="A2300" s="24" t="s">
        <v>100</v>
      </c>
      <c r="B2300" s="24" t="s">
        <v>101</v>
      </c>
      <c r="C2300" s="24" t="s">
        <v>34</v>
      </c>
      <c r="D2300" s="24">
        <v>2019</v>
      </c>
      <c r="E2300" s="24" t="s">
        <v>104</v>
      </c>
      <c r="F2300" s="3">
        <f>IF(AND(A2300="PSA Testing", E2300= "Utilization Rate (per 100,000 patients)"),
SUMIFS(PSA!$D:$D,PSA!$A:$A,C2300,PSA!$G:$G,D2300),
IF(AND(A2300="Colorectal Cancer Screening", E2300="Utilization Rate (per 100,000 patients)"),
SUMIFS(COL!$D:$D,COL!$A:$A,C2300,COL!$G:$G, D2300),
IF(AND(A2300="Cervical Cancer Screening", E2300="Utilization Rate (per 100,000 patients)"),
SUMIFS(CERV!$D:$D,CERV!$A:$A,C2300,CERV!$G:$G,D2300),
IF(AND(A2300="Cancer Screening for CKD patients", E2300="Utilization Rate (per 100,000 patients)"),
SUMIFS(CANSCRN!$D:$D,CANSCRN!$A:$A,C2300,CANSCRN!$G:$G,D2300),
IF(AND(A2300="PSA Testing", E2300="Cost per service ($USD)"),
SUMIFS(PSA!$E:$E,PSA!$A:$A,C2300,PSA!$G:$G,D2300),
IF(AND(A2300="Colorectal Cancer Screening", E2300="Cost per service ($USD)"),
SUMIFS(COL!$E:$E,COL!$A:$A,C2300,COL!$G:$G,D2300),
IF(AND(A2300="Cervical Cancer Screening", E2300="Cost per service ($USD)"),
SUMIFS(CERV!$E:$E,CERV!$A:$A,C2300,CERV!$G:$G,D2300),
IF(AND(A2300="Cancer Screening for CKD patients", E2300="Cost per service ($USD)"),
SUMIFS(CANSCRN!$E:$E,CANSCRN!$A:$A,C2300,CANSCRN!$G:$G,D2300),
IF(AND(A2300="PSA Testing", E2300="Total Expenditure ($USD per 100,000 patients)"),
SUMIFS(PSA!$F:$F,PSA!$A:$A,C2300,PSA!$G:$G,D2300),
IF(AND(A2300="Colorectal Cancer Screening", E2300="Total Expenditure ($USD per 100,000 patients)"),
SUMIFS(COL!$F:$F,COL!$A:$A,C2300,COL!$G:$G,D2300),
IF(AND(A2300="Cervical Cancer Screening", E2300="Total Expenditure ($USD per 100,000 patients)"),
SUMIFS(CERV!$F:$F,CERV!$A:$A,C2300,CERV!$G:$G,D2300),
SUMIFS(CANSCRN!$F:$F,CANSCRN!$A:$A,C2300,CANSCRN!$G:$G,D2300))))))))))))</f>
        <v>575743.42476763076</v>
      </c>
    </row>
    <row r="2301" spans="1:6" x14ac:dyDescent="0.2">
      <c r="A2301" s="24" t="s">
        <v>100</v>
      </c>
      <c r="B2301" s="24" t="s">
        <v>101</v>
      </c>
      <c r="C2301" s="24" t="s">
        <v>35</v>
      </c>
      <c r="D2301" s="24">
        <v>2009</v>
      </c>
      <c r="E2301" s="24" t="s">
        <v>104</v>
      </c>
      <c r="F2301" s="3">
        <f>IF(AND(A2301="PSA Testing", E2301= "Utilization Rate (per 100,000 patients)"),
SUMIFS(PSA!$D:$D,PSA!$A:$A,C2301,PSA!$G:$G,D2301),
IF(AND(A2301="Colorectal Cancer Screening", E2301="Utilization Rate (per 100,000 patients)"),
SUMIFS(COL!$D:$D,COL!$A:$A,C2301,COL!$G:$G, D2301),
IF(AND(A2301="Cervical Cancer Screening", E2301="Utilization Rate (per 100,000 patients)"),
SUMIFS(CERV!$D:$D,CERV!$A:$A,C2301,CERV!$G:$G,D2301),
IF(AND(A2301="Cancer Screening for CKD patients", E2301="Utilization Rate (per 100,000 patients)"),
SUMIFS(CANSCRN!$D:$D,CANSCRN!$A:$A,C2301,CANSCRN!$G:$G,D2301),
IF(AND(A2301="PSA Testing", E2301="Cost per service ($USD)"),
SUMIFS(PSA!$E:$E,PSA!$A:$A,C2301,PSA!$G:$G,D2301),
IF(AND(A2301="Colorectal Cancer Screening", E2301="Cost per service ($USD)"),
SUMIFS(COL!$E:$E,COL!$A:$A,C2301,COL!$G:$G,D2301),
IF(AND(A2301="Cervical Cancer Screening", E2301="Cost per service ($USD)"),
SUMIFS(CERV!$E:$E,CERV!$A:$A,C2301,CERV!$G:$G,D2301),
IF(AND(A2301="Cancer Screening for CKD patients", E2301="Cost per service ($USD)"),
SUMIFS(CANSCRN!$E:$E,CANSCRN!$A:$A,C2301,CANSCRN!$G:$G,D2301),
IF(AND(A2301="PSA Testing", E2301="Total Expenditure ($USD per 100,000 patients)"),
SUMIFS(PSA!$F:$F,PSA!$A:$A,C2301,PSA!$G:$G,D2301),
IF(AND(A2301="Colorectal Cancer Screening", E2301="Total Expenditure ($USD per 100,000 patients)"),
SUMIFS(COL!$F:$F,COL!$A:$A,C2301,COL!$G:$G,D2301),
IF(AND(A2301="Cervical Cancer Screening", E2301="Total Expenditure ($USD per 100,000 patients)"),
SUMIFS(CERV!$F:$F,CERV!$A:$A,C2301,CERV!$G:$G,D2301),
SUMIFS(CANSCRN!$F:$F,CANSCRN!$A:$A,C2301,CANSCRN!$G:$G,D2301))))))))))))</f>
        <v>340923.3027229358</v>
      </c>
    </row>
    <row r="2302" spans="1:6" x14ac:dyDescent="0.2">
      <c r="A2302" s="24" t="s">
        <v>100</v>
      </c>
      <c r="B2302" s="24" t="s">
        <v>101</v>
      </c>
      <c r="C2302" s="24" t="s">
        <v>35</v>
      </c>
      <c r="D2302" s="24">
        <v>2010</v>
      </c>
      <c r="E2302" s="24" t="s">
        <v>104</v>
      </c>
      <c r="F2302" s="3">
        <f>IF(AND(A2302="PSA Testing", E2302= "Utilization Rate (per 100,000 patients)"),
SUMIFS(PSA!$D:$D,PSA!$A:$A,C2302,PSA!$G:$G,D2302),
IF(AND(A2302="Colorectal Cancer Screening", E2302="Utilization Rate (per 100,000 patients)"),
SUMIFS(COL!$D:$D,COL!$A:$A,C2302,COL!$G:$G, D2302),
IF(AND(A2302="Cervical Cancer Screening", E2302="Utilization Rate (per 100,000 patients)"),
SUMIFS(CERV!$D:$D,CERV!$A:$A,C2302,CERV!$G:$G,D2302),
IF(AND(A2302="Cancer Screening for CKD patients", E2302="Utilization Rate (per 100,000 patients)"),
SUMIFS(CANSCRN!$D:$D,CANSCRN!$A:$A,C2302,CANSCRN!$G:$G,D2302),
IF(AND(A2302="PSA Testing", E2302="Cost per service ($USD)"),
SUMIFS(PSA!$E:$E,PSA!$A:$A,C2302,PSA!$G:$G,D2302),
IF(AND(A2302="Colorectal Cancer Screening", E2302="Cost per service ($USD)"),
SUMIFS(COL!$E:$E,COL!$A:$A,C2302,COL!$G:$G,D2302),
IF(AND(A2302="Cervical Cancer Screening", E2302="Cost per service ($USD)"),
SUMIFS(CERV!$E:$E,CERV!$A:$A,C2302,CERV!$G:$G,D2302),
IF(AND(A2302="Cancer Screening for CKD patients", E2302="Cost per service ($USD)"),
SUMIFS(CANSCRN!$E:$E,CANSCRN!$A:$A,C2302,CANSCRN!$G:$G,D2302),
IF(AND(A2302="PSA Testing", E2302="Total Expenditure ($USD per 100,000 patients)"),
SUMIFS(PSA!$F:$F,PSA!$A:$A,C2302,PSA!$G:$G,D2302),
IF(AND(A2302="Colorectal Cancer Screening", E2302="Total Expenditure ($USD per 100,000 patients)"),
SUMIFS(COL!$F:$F,COL!$A:$A,C2302,COL!$G:$G,D2302),
IF(AND(A2302="Cervical Cancer Screening", E2302="Total Expenditure ($USD per 100,000 patients)"),
SUMIFS(CERV!$F:$F,CERV!$A:$A,C2302,CERV!$G:$G,D2302),
SUMIFS(CANSCRN!$F:$F,CANSCRN!$A:$A,C2302,CANSCRN!$G:$G,D2302))))))))))))</f>
        <v>367161.73229922995</v>
      </c>
    </row>
    <row r="2303" spans="1:6" x14ac:dyDescent="0.2">
      <c r="A2303" s="24" t="s">
        <v>100</v>
      </c>
      <c r="B2303" s="24" t="s">
        <v>101</v>
      </c>
      <c r="C2303" s="24" t="s">
        <v>35</v>
      </c>
      <c r="D2303" s="24">
        <v>2011</v>
      </c>
      <c r="E2303" s="24" t="s">
        <v>104</v>
      </c>
      <c r="F2303" s="3">
        <f>IF(AND(A2303="PSA Testing", E2303= "Utilization Rate (per 100,000 patients)"),
SUMIFS(PSA!$D:$D,PSA!$A:$A,C2303,PSA!$G:$G,D2303),
IF(AND(A2303="Colorectal Cancer Screening", E2303="Utilization Rate (per 100,000 patients)"),
SUMIFS(COL!$D:$D,COL!$A:$A,C2303,COL!$G:$G, D2303),
IF(AND(A2303="Cervical Cancer Screening", E2303="Utilization Rate (per 100,000 patients)"),
SUMIFS(CERV!$D:$D,CERV!$A:$A,C2303,CERV!$G:$G,D2303),
IF(AND(A2303="Cancer Screening for CKD patients", E2303="Utilization Rate (per 100,000 patients)"),
SUMIFS(CANSCRN!$D:$D,CANSCRN!$A:$A,C2303,CANSCRN!$G:$G,D2303),
IF(AND(A2303="PSA Testing", E2303="Cost per service ($USD)"),
SUMIFS(PSA!$E:$E,PSA!$A:$A,C2303,PSA!$G:$G,D2303),
IF(AND(A2303="Colorectal Cancer Screening", E2303="Cost per service ($USD)"),
SUMIFS(COL!$E:$E,COL!$A:$A,C2303,COL!$G:$G,D2303),
IF(AND(A2303="Cervical Cancer Screening", E2303="Cost per service ($USD)"),
SUMIFS(CERV!$E:$E,CERV!$A:$A,C2303,CERV!$G:$G,D2303),
IF(AND(A2303="Cancer Screening for CKD patients", E2303="Cost per service ($USD)"),
SUMIFS(CANSCRN!$E:$E,CANSCRN!$A:$A,C2303,CANSCRN!$G:$G,D2303),
IF(AND(A2303="PSA Testing", E2303="Total Expenditure ($USD per 100,000 patients)"),
SUMIFS(PSA!$F:$F,PSA!$A:$A,C2303,PSA!$G:$G,D2303),
IF(AND(A2303="Colorectal Cancer Screening", E2303="Total Expenditure ($USD per 100,000 patients)"),
SUMIFS(COL!$F:$F,COL!$A:$A,C2303,COL!$G:$G,D2303),
IF(AND(A2303="Cervical Cancer Screening", E2303="Total Expenditure ($USD per 100,000 patients)"),
SUMIFS(CERV!$F:$F,CERV!$A:$A,C2303,CERV!$G:$G,D2303),
SUMIFS(CANSCRN!$F:$F,CANSCRN!$A:$A,C2303,CANSCRN!$G:$G,D2303))))))))))))</f>
        <v>240007.70834792539</v>
      </c>
    </row>
    <row r="2304" spans="1:6" x14ac:dyDescent="0.2">
      <c r="A2304" s="24" t="s">
        <v>100</v>
      </c>
      <c r="B2304" s="24" t="s">
        <v>101</v>
      </c>
      <c r="C2304" s="24" t="s">
        <v>35</v>
      </c>
      <c r="D2304" s="24">
        <v>2012</v>
      </c>
      <c r="E2304" s="24" t="s">
        <v>104</v>
      </c>
      <c r="F2304" s="3">
        <f>IF(AND(A2304="PSA Testing", E2304= "Utilization Rate (per 100,000 patients)"),
SUMIFS(PSA!$D:$D,PSA!$A:$A,C2304,PSA!$G:$G,D2304),
IF(AND(A2304="Colorectal Cancer Screening", E2304="Utilization Rate (per 100,000 patients)"),
SUMIFS(COL!$D:$D,COL!$A:$A,C2304,COL!$G:$G, D2304),
IF(AND(A2304="Cervical Cancer Screening", E2304="Utilization Rate (per 100,000 patients)"),
SUMIFS(CERV!$D:$D,CERV!$A:$A,C2304,CERV!$G:$G,D2304),
IF(AND(A2304="Cancer Screening for CKD patients", E2304="Utilization Rate (per 100,000 patients)"),
SUMIFS(CANSCRN!$D:$D,CANSCRN!$A:$A,C2304,CANSCRN!$G:$G,D2304),
IF(AND(A2304="PSA Testing", E2304="Cost per service ($USD)"),
SUMIFS(PSA!$E:$E,PSA!$A:$A,C2304,PSA!$G:$G,D2304),
IF(AND(A2304="Colorectal Cancer Screening", E2304="Cost per service ($USD)"),
SUMIFS(COL!$E:$E,COL!$A:$A,C2304,COL!$G:$G,D2304),
IF(AND(A2304="Cervical Cancer Screening", E2304="Cost per service ($USD)"),
SUMIFS(CERV!$E:$E,CERV!$A:$A,C2304,CERV!$G:$G,D2304),
IF(AND(A2304="Cancer Screening for CKD patients", E2304="Cost per service ($USD)"),
SUMIFS(CANSCRN!$E:$E,CANSCRN!$A:$A,C2304,CANSCRN!$G:$G,D2304),
IF(AND(A2304="PSA Testing", E2304="Total Expenditure ($USD per 100,000 patients)"),
SUMIFS(PSA!$F:$F,PSA!$A:$A,C2304,PSA!$G:$G,D2304),
IF(AND(A2304="Colorectal Cancer Screening", E2304="Total Expenditure ($USD per 100,000 patients)"),
SUMIFS(COL!$F:$F,COL!$A:$A,C2304,COL!$G:$G,D2304),
IF(AND(A2304="Cervical Cancer Screening", E2304="Total Expenditure ($USD per 100,000 patients)"),
SUMIFS(CERV!$F:$F,CERV!$A:$A,C2304,CERV!$G:$G,D2304),
SUMIFS(CANSCRN!$F:$F,CANSCRN!$A:$A,C2304,CANSCRN!$G:$G,D2304))))))))))))</f>
        <v>241526.06265619665</v>
      </c>
    </row>
    <row r="2305" spans="1:6" x14ac:dyDescent="0.2">
      <c r="A2305" s="24" t="s">
        <v>100</v>
      </c>
      <c r="B2305" s="24" t="s">
        <v>101</v>
      </c>
      <c r="C2305" s="24" t="s">
        <v>35</v>
      </c>
      <c r="D2305" s="24">
        <v>2013</v>
      </c>
      <c r="E2305" s="24" t="s">
        <v>104</v>
      </c>
      <c r="F2305" s="3">
        <f>IF(AND(A2305="PSA Testing", E2305= "Utilization Rate (per 100,000 patients)"),
SUMIFS(PSA!$D:$D,PSA!$A:$A,C2305,PSA!$G:$G,D2305),
IF(AND(A2305="Colorectal Cancer Screening", E2305="Utilization Rate (per 100,000 patients)"),
SUMIFS(COL!$D:$D,COL!$A:$A,C2305,COL!$G:$G, D2305),
IF(AND(A2305="Cervical Cancer Screening", E2305="Utilization Rate (per 100,000 patients)"),
SUMIFS(CERV!$D:$D,CERV!$A:$A,C2305,CERV!$G:$G,D2305),
IF(AND(A2305="Cancer Screening for CKD patients", E2305="Utilization Rate (per 100,000 patients)"),
SUMIFS(CANSCRN!$D:$D,CANSCRN!$A:$A,C2305,CANSCRN!$G:$G,D2305),
IF(AND(A2305="PSA Testing", E2305="Cost per service ($USD)"),
SUMIFS(PSA!$E:$E,PSA!$A:$A,C2305,PSA!$G:$G,D2305),
IF(AND(A2305="Colorectal Cancer Screening", E2305="Cost per service ($USD)"),
SUMIFS(COL!$E:$E,COL!$A:$A,C2305,COL!$G:$G,D2305),
IF(AND(A2305="Cervical Cancer Screening", E2305="Cost per service ($USD)"),
SUMIFS(CERV!$E:$E,CERV!$A:$A,C2305,CERV!$G:$G,D2305),
IF(AND(A2305="Cancer Screening for CKD patients", E2305="Cost per service ($USD)"),
SUMIFS(CANSCRN!$E:$E,CANSCRN!$A:$A,C2305,CANSCRN!$G:$G,D2305),
IF(AND(A2305="PSA Testing", E2305="Total Expenditure ($USD per 100,000 patients)"),
SUMIFS(PSA!$F:$F,PSA!$A:$A,C2305,PSA!$G:$G,D2305),
IF(AND(A2305="Colorectal Cancer Screening", E2305="Total Expenditure ($USD per 100,000 patients)"),
SUMIFS(COL!$F:$F,COL!$A:$A,C2305,COL!$G:$G,D2305),
IF(AND(A2305="Cervical Cancer Screening", E2305="Total Expenditure ($USD per 100,000 patients)"),
SUMIFS(CERV!$F:$F,CERV!$A:$A,C2305,CERV!$G:$G,D2305),
SUMIFS(CANSCRN!$F:$F,CANSCRN!$A:$A,C2305,CANSCRN!$G:$G,D2305))))))))))))</f>
        <v>238380.20694047221</v>
      </c>
    </row>
    <row r="2306" spans="1:6" x14ac:dyDescent="0.2">
      <c r="A2306" s="24" t="s">
        <v>100</v>
      </c>
      <c r="B2306" s="24" t="s">
        <v>101</v>
      </c>
      <c r="C2306" s="24" t="s">
        <v>35</v>
      </c>
      <c r="D2306" s="24">
        <v>2014</v>
      </c>
      <c r="E2306" s="24" t="s">
        <v>104</v>
      </c>
      <c r="F2306" s="3">
        <f>IF(AND(A2306="PSA Testing", E2306= "Utilization Rate (per 100,000 patients)"),
SUMIFS(PSA!$D:$D,PSA!$A:$A,C2306,PSA!$G:$G,D2306),
IF(AND(A2306="Colorectal Cancer Screening", E2306="Utilization Rate (per 100,000 patients)"),
SUMIFS(COL!$D:$D,COL!$A:$A,C2306,COL!$G:$G, D2306),
IF(AND(A2306="Cervical Cancer Screening", E2306="Utilization Rate (per 100,000 patients)"),
SUMIFS(CERV!$D:$D,CERV!$A:$A,C2306,CERV!$G:$G,D2306),
IF(AND(A2306="Cancer Screening for CKD patients", E2306="Utilization Rate (per 100,000 patients)"),
SUMIFS(CANSCRN!$D:$D,CANSCRN!$A:$A,C2306,CANSCRN!$G:$G,D2306),
IF(AND(A2306="PSA Testing", E2306="Cost per service ($USD)"),
SUMIFS(PSA!$E:$E,PSA!$A:$A,C2306,PSA!$G:$G,D2306),
IF(AND(A2306="Colorectal Cancer Screening", E2306="Cost per service ($USD)"),
SUMIFS(COL!$E:$E,COL!$A:$A,C2306,COL!$G:$G,D2306),
IF(AND(A2306="Cervical Cancer Screening", E2306="Cost per service ($USD)"),
SUMIFS(CERV!$E:$E,CERV!$A:$A,C2306,CERV!$G:$G,D2306),
IF(AND(A2306="Cancer Screening for CKD patients", E2306="Cost per service ($USD)"),
SUMIFS(CANSCRN!$E:$E,CANSCRN!$A:$A,C2306,CANSCRN!$G:$G,D2306),
IF(AND(A2306="PSA Testing", E2306="Total Expenditure ($USD per 100,000 patients)"),
SUMIFS(PSA!$F:$F,PSA!$A:$A,C2306,PSA!$G:$G,D2306),
IF(AND(A2306="Colorectal Cancer Screening", E2306="Total Expenditure ($USD per 100,000 patients)"),
SUMIFS(COL!$F:$F,COL!$A:$A,C2306,COL!$G:$G,D2306),
IF(AND(A2306="Cervical Cancer Screening", E2306="Total Expenditure ($USD per 100,000 patients)"),
SUMIFS(CERV!$F:$F,CERV!$A:$A,C2306,CERV!$G:$G,D2306),
SUMIFS(CANSCRN!$F:$F,CANSCRN!$A:$A,C2306,CANSCRN!$G:$G,D2306))))))))))))</f>
        <v>115357.43539448846</v>
      </c>
    </row>
    <row r="2307" spans="1:6" x14ac:dyDescent="0.2">
      <c r="A2307" s="24" t="s">
        <v>100</v>
      </c>
      <c r="B2307" s="24" t="s">
        <v>101</v>
      </c>
      <c r="C2307" s="24" t="s">
        <v>35</v>
      </c>
      <c r="D2307" s="24">
        <v>2015</v>
      </c>
      <c r="E2307" s="24" t="s">
        <v>104</v>
      </c>
      <c r="F2307" s="3">
        <f>IF(AND(A2307="PSA Testing", E2307= "Utilization Rate (per 100,000 patients)"),
SUMIFS(PSA!$D:$D,PSA!$A:$A,C2307,PSA!$G:$G,D2307),
IF(AND(A2307="Colorectal Cancer Screening", E2307="Utilization Rate (per 100,000 patients)"),
SUMIFS(COL!$D:$D,COL!$A:$A,C2307,COL!$G:$G, D2307),
IF(AND(A2307="Cervical Cancer Screening", E2307="Utilization Rate (per 100,000 patients)"),
SUMIFS(CERV!$D:$D,CERV!$A:$A,C2307,CERV!$G:$G,D2307),
IF(AND(A2307="Cancer Screening for CKD patients", E2307="Utilization Rate (per 100,000 patients)"),
SUMIFS(CANSCRN!$D:$D,CANSCRN!$A:$A,C2307,CANSCRN!$G:$G,D2307),
IF(AND(A2307="PSA Testing", E2307="Cost per service ($USD)"),
SUMIFS(PSA!$E:$E,PSA!$A:$A,C2307,PSA!$G:$G,D2307),
IF(AND(A2307="Colorectal Cancer Screening", E2307="Cost per service ($USD)"),
SUMIFS(COL!$E:$E,COL!$A:$A,C2307,COL!$G:$G,D2307),
IF(AND(A2307="Cervical Cancer Screening", E2307="Cost per service ($USD)"),
SUMIFS(CERV!$E:$E,CERV!$A:$A,C2307,CERV!$G:$G,D2307),
IF(AND(A2307="Cancer Screening for CKD patients", E2307="Cost per service ($USD)"),
SUMIFS(CANSCRN!$E:$E,CANSCRN!$A:$A,C2307,CANSCRN!$G:$G,D2307),
IF(AND(A2307="PSA Testing", E2307="Total Expenditure ($USD per 100,000 patients)"),
SUMIFS(PSA!$F:$F,PSA!$A:$A,C2307,PSA!$G:$G,D2307),
IF(AND(A2307="Colorectal Cancer Screening", E2307="Total Expenditure ($USD per 100,000 patients)"),
SUMIFS(COL!$F:$F,COL!$A:$A,C2307,COL!$G:$G,D2307),
IF(AND(A2307="Cervical Cancer Screening", E2307="Total Expenditure ($USD per 100,000 patients)"),
SUMIFS(CERV!$F:$F,CERV!$A:$A,C2307,CERV!$G:$G,D2307),
SUMIFS(CANSCRN!$F:$F,CANSCRN!$A:$A,C2307,CANSCRN!$G:$G,D2307))))))))))))</f>
        <v>124259.37272434177</v>
      </c>
    </row>
    <row r="2308" spans="1:6" x14ac:dyDescent="0.2">
      <c r="A2308" s="24" t="s">
        <v>100</v>
      </c>
      <c r="B2308" s="24" t="s">
        <v>101</v>
      </c>
      <c r="C2308" s="24" t="s">
        <v>35</v>
      </c>
      <c r="D2308" s="24">
        <v>2016</v>
      </c>
      <c r="E2308" s="24" t="s">
        <v>104</v>
      </c>
      <c r="F2308" s="3">
        <f>IF(AND(A2308="PSA Testing", E2308= "Utilization Rate (per 100,000 patients)"),
SUMIFS(PSA!$D:$D,PSA!$A:$A,C2308,PSA!$G:$G,D2308),
IF(AND(A2308="Colorectal Cancer Screening", E2308="Utilization Rate (per 100,000 patients)"),
SUMIFS(COL!$D:$D,COL!$A:$A,C2308,COL!$G:$G, D2308),
IF(AND(A2308="Cervical Cancer Screening", E2308="Utilization Rate (per 100,000 patients)"),
SUMIFS(CERV!$D:$D,CERV!$A:$A,C2308,CERV!$G:$G,D2308),
IF(AND(A2308="Cancer Screening for CKD patients", E2308="Utilization Rate (per 100,000 patients)"),
SUMIFS(CANSCRN!$D:$D,CANSCRN!$A:$A,C2308,CANSCRN!$G:$G,D2308),
IF(AND(A2308="PSA Testing", E2308="Cost per service ($USD)"),
SUMIFS(PSA!$E:$E,PSA!$A:$A,C2308,PSA!$G:$G,D2308),
IF(AND(A2308="Colorectal Cancer Screening", E2308="Cost per service ($USD)"),
SUMIFS(COL!$E:$E,COL!$A:$A,C2308,COL!$G:$G,D2308),
IF(AND(A2308="Cervical Cancer Screening", E2308="Cost per service ($USD)"),
SUMIFS(CERV!$E:$E,CERV!$A:$A,C2308,CERV!$G:$G,D2308),
IF(AND(A2308="Cancer Screening for CKD patients", E2308="Cost per service ($USD)"),
SUMIFS(CANSCRN!$E:$E,CANSCRN!$A:$A,C2308,CANSCRN!$G:$G,D2308),
IF(AND(A2308="PSA Testing", E2308="Total Expenditure ($USD per 100,000 patients)"),
SUMIFS(PSA!$F:$F,PSA!$A:$A,C2308,PSA!$G:$G,D2308),
IF(AND(A2308="Colorectal Cancer Screening", E2308="Total Expenditure ($USD per 100,000 patients)"),
SUMIFS(COL!$F:$F,COL!$A:$A,C2308,COL!$G:$G,D2308),
IF(AND(A2308="Cervical Cancer Screening", E2308="Total Expenditure ($USD per 100,000 patients)"),
SUMIFS(CERV!$F:$F,CERV!$A:$A,C2308,CERV!$G:$G,D2308),
SUMIFS(CANSCRN!$F:$F,CANSCRN!$A:$A,C2308,CANSCRN!$G:$G,D2308))))))))))))</f>
        <v>147055.72167164178</v>
      </c>
    </row>
    <row r="2309" spans="1:6" x14ac:dyDescent="0.2">
      <c r="A2309" s="24" t="s">
        <v>100</v>
      </c>
      <c r="B2309" s="24" t="s">
        <v>101</v>
      </c>
      <c r="C2309" s="24" t="s">
        <v>35</v>
      </c>
      <c r="D2309" s="24">
        <v>2017</v>
      </c>
      <c r="E2309" s="24" t="s">
        <v>104</v>
      </c>
      <c r="F2309" s="3">
        <f>IF(AND(A2309="PSA Testing", E2309= "Utilization Rate (per 100,000 patients)"),
SUMIFS(PSA!$D:$D,PSA!$A:$A,C2309,PSA!$G:$G,D2309),
IF(AND(A2309="Colorectal Cancer Screening", E2309="Utilization Rate (per 100,000 patients)"),
SUMIFS(COL!$D:$D,COL!$A:$A,C2309,COL!$G:$G, D2309),
IF(AND(A2309="Cervical Cancer Screening", E2309="Utilization Rate (per 100,000 patients)"),
SUMIFS(CERV!$D:$D,CERV!$A:$A,C2309,CERV!$G:$G,D2309),
IF(AND(A2309="Cancer Screening for CKD patients", E2309="Utilization Rate (per 100,000 patients)"),
SUMIFS(CANSCRN!$D:$D,CANSCRN!$A:$A,C2309,CANSCRN!$G:$G,D2309),
IF(AND(A2309="PSA Testing", E2309="Cost per service ($USD)"),
SUMIFS(PSA!$E:$E,PSA!$A:$A,C2309,PSA!$G:$G,D2309),
IF(AND(A2309="Colorectal Cancer Screening", E2309="Cost per service ($USD)"),
SUMIFS(COL!$E:$E,COL!$A:$A,C2309,COL!$G:$G,D2309),
IF(AND(A2309="Cervical Cancer Screening", E2309="Cost per service ($USD)"),
SUMIFS(CERV!$E:$E,CERV!$A:$A,C2309,CERV!$G:$G,D2309),
IF(AND(A2309="Cancer Screening for CKD patients", E2309="Cost per service ($USD)"),
SUMIFS(CANSCRN!$E:$E,CANSCRN!$A:$A,C2309,CANSCRN!$G:$G,D2309),
IF(AND(A2309="PSA Testing", E2309="Total Expenditure ($USD per 100,000 patients)"),
SUMIFS(PSA!$F:$F,PSA!$A:$A,C2309,PSA!$G:$G,D2309),
IF(AND(A2309="Colorectal Cancer Screening", E2309="Total Expenditure ($USD per 100,000 patients)"),
SUMIFS(COL!$F:$F,COL!$A:$A,C2309,COL!$G:$G,D2309),
IF(AND(A2309="Cervical Cancer Screening", E2309="Total Expenditure ($USD per 100,000 patients)"),
SUMIFS(CERV!$F:$F,CERV!$A:$A,C2309,CERV!$G:$G,D2309),
SUMIFS(CANSCRN!$F:$F,CANSCRN!$A:$A,C2309,CANSCRN!$G:$G,D2309))))))))))))</f>
        <v>238912.1035548686</v>
      </c>
    </row>
    <row r="2310" spans="1:6" x14ac:dyDescent="0.2">
      <c r="A2310" s="24" t="s">
        <v>100</v>
      </c>
      <c r="B2310" s="24" t="s">
        <v>101</v>
      </c>
      <c r="C2310" s="24" t="s">
        <v>35</v>
      </c>
      <c r="D2310" s="24">
        <v>2018</v>
      </c>
      <c r="E2310" s="24" t="s">
        <v>104</v>
      </c>
      <c r="F2310" s="3">
        <f>IF(AND(A2310="PSA Testing", E2310= "Utilization Rate (per 100,000 patients)"),
SUMIFS(PSA!$D:$D,PSA!$A:$A,C2310,PSA!$G:$G,D2310),
IF(AND(A2310="Colorectal Cancer Screening", E2310="Utilization Rate (per 100,000 patients)"),
SUMIFS(COL!$D:$D,COL!$A:$A,C2310,COL!$G:$G, D2310),
IF(AND(A2310="Cervical Cancer Screening", E2310="Utilization Rate (per 100,000 patients)"),
SUMIFS(CERV!$D:$D,CERV!$A:$A,C2310,CERV!$G:$G,D2310),
IF(AND(A2310="Cancer Screening for CKD patients", E2310="Utilization Rate (per 100,000 patients)"),
SUMIFS(CANSCRN!$D:$D,CANSCRN!$A:$A,C2310,CANSCRN!$G:$G,D2310),
IF(AND(A2310="PSA Testing", E2310="Cost per service ($USD)"),
SUMIFS(PSA!$E:$E,PSA!$A:$A,C2310,PSA!$G:$G,D2310),
IF(AND(A2310="Colorectal Cancer Screening", E2310="Cost per service ($USD)"),
SUMIFS(COL!$E:$E,COL!$A:$A,C2310,COL!$G:$G,D2310),
IF(AND(A2310="Cervical Cancer Screening", E2310="Cost per service ($USD)"),
SUMIFS(CERV!$E:$E,CERV!$A:$A,C2310,CERV!$G:$G,D2310),
IF(AND(A2310="Cancer Screening for CKD patients", E2310="Cost per service ($USD)"),
SUMIFS(CANSCRN!$E:$E,CANSCRN!$A:$A,C2310,CANSCRN!$G:$G,D2310),
IF(AND(A2310="PSA Testing", E2310="Total Expenditure ($USD per 100,000 patients)"),
SUMIFS(PSA!$F:$F,PSA!$A:$A,C2310,PSA!$G:$G,D2310),
IF(AND(A2310="Colorectal Cancer Screening", E2310="Total Expenditure ($USD per 100,000 patients)"),
SUMIFS(COL!$F:$F,COL!$A:$A,C2310,COL!$G:$G,D2310),
IF(AND(A2310="Cervical Cancer Screening", E2310="Total Expenditure ($USD per 100,000 patients)"),
SUMIFS(CERV!$F:$F,CERV!$A:$A,C2310,CERV!$G:$G,D2310),
SUMIFS(CANSCRN!$F:$F,CANSCRN!$A:$A,C2310,CANSCRN!$G:$G,D2310))))))))))))</f>
        <v>313267.94230958231</v>
      </c>
    </row>
    <row r="2311" spans="1:6" x14ac:dyDescent="0.2">
      <c r="A2311" s="24" t="s">
        <v>100</v>
      </c>
      <c r="B2311" s="24" t="s">
        <v>101</v>
      </c>
      <c r="C2311" s="24" t="s">
        <v>35</v>
      </c>
      <c r="D2311" s="24">
        <v>2019</v>
      </c>
      <c r="E2311" s="24" t="s">
        <v>104</v>
      </c>
      <c r="F2311" s="3">
        <f>IF(AND(A2311="PSA Testing", E2311= "Utilization Rate (per 100,000 patients)"),
SUMIFS(PSA!$D:$D,PSA!$A:$A,C2311,PSA!$G:$G,D2311),
IF(AND(A2311="Colorectal Cancer Screening", E2311="Utilization Rate (per 100,000 patients)"),
SUMIFS(COL!$D:$D,COL!$A:$A,C2311,COL!$G:$G, D2311),
IF(AND(A2311="Cervical Cancer Screening", E2311="Utilization Rate (per 100,000 patients)"),
SUMIFS(CERV!$D:$D,CERV!$A:$A,C2311,CERV!$G:$G,D2311),
IF(AND(A2311="Cancer Screening for CKD patients", E2311="Utilization Rate (per 100,000 patients)"),
SUMIFS(CANSCRN!$D:$D,CANSCRN!$A:$A,C2311,CANSCRN!$G:$G,D2311),
IF(AND(A2311="PSA Testing", E2311="Cost per service ($USD)"),
SUMIFS(PSA!$E:$E,PSA!$A:$A,C2311,PSA!$G:$G,D2311),
IF(AND(A2311="Colorectal Cancer Screening", E2311="Cost per service ($USD)"),
SUMIFS(COL!$E:$E,COL!$A:$A,C2311,COL!$G:$G,D2311),
IF(AND(A2311="Cervical Cancer Screening", E2311="Cost per service ($USD)"),
SUMIFS(CERV!$E:$E,CERV!$A:$A,C2311,CERV!$G:$G,D2311),
IF(AND(A2311="Cancer Screening for CKD patients", E2311="Cost per service ($USD)"),
SUMIFS(CANSCRN!$E:$E,CANSCRN!$A:$A,C2311,CANSCRN!$G:$G,D2311),
IF(AND(A2311="PSA Testing", E2311="Total Expenditure ($USD per 100,000 patients)"),
SUMIFS(PSA!$F:$F,PSA!$A:$A,C2311,PSA!$G:$G,D2311),
IF(AND(A2311="Colorectal Cancer Screening", E2311="Total Expenditure ($USD per 100,000 patients)"),
SUMIFS(COL!$F:$F,COL!$A:$A,C2311,COL!$G:$G,D2311),
IF(AND(A2311="Cervical Cancer Screening", E2311="Total Expenditure ($USD per 100,000 patients)"),
SUMIFS(CERV!$F:$F,CERV!$A:$A,C2311,CERV!$G:$G,D2311),
SUMIFS(CANSCRN!$F:$F,CANSCRN!$A:$A,C2311,CANSCRN!$G:$G,D2311))))))))))))</f>
        <v>314325.13150918635</v>
      </c>
    </row>
    <row r="2312" spans="1:6" x14ac:dyDescent="0.2">
      <c r="A2312" s="24" t="s">
        <v>100</v>
      </c>
      <c r="B2312" s="24" t="s">
        <v>101</v>
      </c>
      <c r="C2312" s="24" t="s">
        <v>36</v>
      </c>
      <c r="D2312" s="24">
        <v>2009</v>
      </c>
      <c r="E2312" s="24" t="s">
        <v>104</v>
      </c>
      <c r="F2312" s="3">
        <f>IF(AND(A2312="PSA Testing", E2312= "Utilization Rate (per 100,000 patients)"),
SUMIFS(PSA!$D:$D,PSA!$A:$A,C2312,PSA!$G:$G,D2312),
IF(AND(A2312="Colorectal Cancer Screening", E2312="Utilization Rate (per 100,000 patients)"),
SUMIFS(COL!$D:$D,COL!$A:$A,C2312,COL!$G:$G, D2312),
IF(AND(A2312="Cervical Cancer Screening", E2312="Utilization Rate (per 100,000 patients)"),
SUMIFS(CERV!$D:$D,CERV!$A:$A,C2312,CERV!$G:$G,D2312),
IF(AND(A2312="Cancer Screening for CKD patients", E2312="Utilization Rate (per 100,000 patients)"),
SUMIFS(CANSCRN!$D:$D,CANSCRN!$A:$A,C2312,CANSCRN!$G:$G,D2312),
IF(AND(A2312="PSA Testing", E2312="Cost per service ($USD)"),
SUMIFS(PSA!$E:$E,PSA!$A:$A,C2312,PSA!$G:$G,D2312),
IF(AND(A2312="Colorectal Cancer Screening", E2312="Cost per service ($USD)"),
SUMIFS(COL!$E:$E,COL!$A:$A,C2312,COL!$G:$G,D2312),
IF(AND(A2312="Cervical Cancer Screening", E2312="Cost per service ($USD)"),
SUMIFS(CERV!$E:$E,CERV!$A:$A,C2312,CERV!$G:$G,D2312),
IF(AND(A2312="Cancer Screening for CKD patients", E2312="Cost per service ($USD)"),
SUMIFS(CANSCRN!$E:$E,CANSCRN!$A:$A,C2312,CANSCRN!$G:$G,D2312),
IF(AND(A2312="PSA Testing", E2312="Total Expenditure ($USD per 100,000 patients)"),
SUMIFS(PSA!$F:$F,PSA!$A:$A,C2312,PSA!$G:$G,D2312),
IF(AND(A2312="Colorectal Cancer Screening", E2312="Total Expenditure ($USD per 100,000 patients)"),
SUMIFS(COL!$F:$F,COL!$A:$A,C2312,COL!$G:$G,D2312),
IF(AND(A2312="Cervical Cancer Screening", E2312="Total Expenditure ($USD per 100,000 patients)"),
SUMIFS(CERV!$F:$F,CERV!$A:$A,C2312,CERV!$G:$G,D2312),
SUMIFS(CANSCRN!$F:$F,CANSCRN!$A:$A,C2312,CANSCRN!$G:$G,D2312))))))))))))</f>
        <v>399171.66717157804</v>
      </c>
    </row>
    <row r="2313" spans="1:6" x14ac:dyDescent="0.2">
      <c r="A2313" s="24" t="s">
        <v>100</v>
      </c>
      <c r="B2313" s="24" t="s">
        <v>101</v>
      </c>
      <c r="C2313" s="24" t="s">
        <v>36</v>
      </c>
      <c r="D2313" s="24">
        <v>2010</v>
      </c>
      <c r="E2313" s="24" t="s">
        <v>104</v>
      </c>
      <c r="F2313" s="3">
        <f>IF(AND(A2313="PSA Testing", E2313= "Utilization Rate (per 100,000 patients)"),
SUMIFS(PSA!$D:$D,PSA!$A:$A,C2313,PSA!$G:$G,D2313),
IF(AND(A2313="Colorectal Cancer Screening", E2313="Utilization Rate (per 100,000 patients)"),
SUMIFS(COL!$D:$D,COL!$A:$A,C2313,COL!$G:$G, D2313),
IF(AND(A2313="Cervical Cancer Screening", E2313="Utilization Rate (per 100,000 patients)"),
SUMIFS(CERV!$D:$D,CERV!$A:$A,C2313,CERV!$G:$G,D2313),
IF(AND(A2313="Cancer Screening for CKD patients", E2313="Utilization Rate (per 100,000 patients)"),
SUMIFS(CANSCRN!$D:$D,CANSCRN!$A:$A,C2313,CANSCRN!$G:$G,D2313),
IF(AND(A2313="PSA Testing", E2313="Cost per service ($USD)"),
SUMIFS(PSA!$E:$E,PSA!$A:$A,C2313,PSA!$G:$G,D2313),
IF(AND(A2313="Colorectal Cancer Screening", E2313="Cost per service ($USD)"),
SUMIFS(COL!$E:$E,COL!$A:$A,C2313,COL!$G:$G,D2313),
IF(AND(A2313="Cervical Cancer Screening", E2313="Cost per service ($USD)"),
SUMIFS(CERV!$E:$E,CERV!$A:$A,C2313,CERV!$G:$G,D2313),
IF(AND(A2313="Cancer Screening for CKD patients", E2313="Cost per service ($USD)"),
SUMIFS(CANSCRN!$E:$E,CANSCRN!$A:$A,C2313,CANSCRN!$G:$G,D2313),
IF(AND(A2313="PSA Testing", E2313="Total Expenditure ($USD per 100,000 patients)"),
SUMIFS(PSA!$F:$F,PSA!$A:$A,C2313,PSA!$G:$G,D2313),
IF(AND(A2313="Colorectal Cancer Screening", E2313="Total Expenditure ($USD per 100,000 patients)"),
SUMIFS(COL!$F:$F,COL!$A:$A,C2313,COL!$G:$G,D2313),
IF(AND(A2313="Cervical Cancer Screening", E2313="Total Expenditure ($USD per 100,000 patients)"),
SUMIFS(CERV!$F:$F,CERV!$A:$A,C2313,CERV!$G:$G,D2313),
SUMIFS(CANSCRN!$F:$F,CANSCRN!$A:$A,C2313,CANSCRN!$G:$G,D2313))))))))))))</f>
        <v>393738.51415568864</v>
      </c>
    </row>
    <row r="2314" spans="1:6" x14ac:dyDescent="0.2">
      <c r="A2314" s="24" t="s">
        <v>100</v>
      </c>
      <c r="B2314" s="24" t="s">
        <v>101</v>
      </c>
      <c r="C2314" s="24" t="s">
        <v>36</v>
      </c>
      <c r="D2314" s="24">
        <v>2011</v>
      </c>
      <c r="E2314" s="24" t="s">
        <v>104</v>
      </c>
      <c r="F2314" s="3">
        <f>IF(AND(A2314="PSA Testing", E2314= "Utilization Rate (per 100,000 patients)"),
SUMIFS(PSA!$D:$D,PSA!$A:$A,C2314,PSA!$G:$G,D2314),
IF(AND(A2314="Colorectal Cancer Screening", E2314="Utilization Rate (per 100,000 patients)"),
SUMIFS(COL!$D:$D,COL!$A:$A,C2314,COL!$G:$G, D2314),
IF(AND(A2314="Cervical Cancer Screening", E2314="Utilization Rate (per 100,000 patients)"),
SUMIFS(CERV!$D:$D,CERV!$A:$A,C2314,CERV!$G:$G,D2314),
IF(AND(A2314="Cancer Screening for CKD patients", E2314="Utilization Rate (per 100,000 patients)"),
SUMIFS(CANSCRN!$D:$D,CANSCRN!$A:$A,C2314,CANSCRN!$G:$G,D2314),
IF(AND(A2314="PSA Testing", E2314="Cost per service ($USD)"),
SUMIFS(PSA!$E:$E,PSA!$A:$A,C2314,PSA!$G:$G,D2314),
IF(AND(A2314="Colorectal Cancer Screening", E2314="Cost per service ($USD)"),
SUMIFS(COL!$E:$E,COL!$A:$A,C2314,COL!$G:$G,D2314),
IF(AND(A2314="Cervical Cancer Screening", E2314="Cost per service ($USD)"),
SUMIFS(CERV!$E:$E,CERV!$A:$A,C2314,CERV!$G:$G,D2314),
IF(AND(A2314="Cancer Screening for CKD patients", E2314="Cost per service ($USD)"),
SUMIFS(CANSCRN!$E:$E,CANSCRN!$A:$A,C2314,CANSCRN!$G:$G,D2314),
IF(AND(A2314="PSA Testing", E2314="Total Expenditure ($USD per 100,000 patients)"),
SUMIFS(PSA!$F:$F,PSA!$A:$A,C2314,PSA!$G:$G,D2314),
IF(AND(A2314="Colorectal Cancer Screening", E2314="Total Expenditure ($USD per 100,000 patients)"),
SUMIFS(COL!$F:$F,COL!$A:$A,C2314,COL!$G:$G,D2314),
IF(AND(A2314="Cervical Cancer Screening", E2314="Total Expenditure ($USD per 100,000 patients)"),
SUMIFS(CERV!$F:$F,CERV!$A:$A,C2314,CERV!$G:$G,D2314),
SUMIFS(CANSCRN!$F:$F,CANSCRN!$A:$A,C2314,CANSCRN!$G:$G,D2314))))))))))))</f>
        <v>320293.21951903217</v>
      </c>
    </row>
    <row r="2315" spans="1:6" x14ac:dyDescent="0.2">
      <c r="A2315" s="24" t="s">
        <v>100</v>
      </c>
      <c r="B2315" s="24" t="s">
        <v>101</v>
      </c>
      <c r="C2315" s="24" t="s">
        <v>36</v>
      </c>
      <c r="D2315" s="24">
        <v>2012</v>
      </c>
      <c r="E2315" s="24" t="s">
        <v>104</v>
      </c>
      <c r="F2315" s="3">
        <f>IF(AND(A2315="PSA Testing", E2315= "Utilization Rate (per 100,000 patients)"),
SUMIFS(PSA!$D:$D,PSA!$A:$A,C2315,PSA!$G:$G,D2315),
IF(AND(A2315="Colorectal Cancer Screening", E2315="Utilization Rate (per 100,000 patients)"),
SUMIFS(COL!$D:$D,COL!$A:$A,C2315,COL!$G:$G, D2315),
IF(AND(A2315="Cervical Cancer Screening", E2315="Utilization Rate (per 100,000 patients)"),
SUMIFS(CERV!$D:$D,CERV!$A:$A,C2315,CERV!$G:$G,D2315),
IF(AND(A2315="Cancer Screening for CKD patients", E2315="Utilization Rate (per 100,000 patients)"),
SUMIFS(CANSCRN!$D:$D,CANSCRN!$A:$A,C2315,CANSCRN!$G:$G,D2315),
IF(AND(A2315="PSA Testing", E2315="Cost per service ($USD)"),
SUMIFS(PSA!$E:$E,PSA!$A:$A,C2315,PSA!$G:$G,D2315),
IF(AND(A2315="Colorectal Cancer Screening", E2315="Cost per service ($USD)"),
SUMIFS(COL!$E:$E,COL!$A:$A,C2315,COL!$G:$G,D2315),
IF(AND(A2315="Cervical Cancer Screening", E2315="Cost per service ($USD)"),
SUMIFS(CERV!$E:$E,CERV!$A:$A,C2315,CERV!$G:$G,D2315),
IF(AND(A2315="Cancer Screening for CKD patients", E2315="Cost per service ($USD)"),
SUMIFS(CANSCRN!$E:$E,CANSCRN!$A:$A,C2315,CANSCRN!$G:$G,D2315),
IF(AND(A2315="PSA Testing", E2315="Total Expenditure ($USD per 100,000 patients)"),
SUMIFS(PSA!$F:$F,PSA!$A:$A,C2315,PSA!$G:$G,D2315),
IF(AND(A2315="Colorectal Cancer Screening", E2315="Total Expenditure ($USD per 100,000 patients)"),
SUMIFS(COL!$F:$F,COL!$A:$A,C2315,COL!$G:$G,D2315),
IF(AND(A2315="Cervical Cancer Screening", E2315="Total Expenditure ($USD per 100,000 patients)"),
SUMIFS(CERV!$F:$F,CERV!$A:$A,C2315,CERV!$G:$G,D2315),
SUMIFS(CANSCRN!$F:$F,CANSCRN!$A:$A,C2315,CANSCRN!$G:$G,D2315))))))))))))</f>
        <v>368069.61661847983</v>
      </c>
    </row>
    <row r="2316" spans="1:6" x14ac:dyDescent="0.2">
      <c r="A2316" s="24" t="s">
        <v>100</v>
      </c>
      <c r="B2316" s="24" t="s">
        <v>101</v>
      </c>
      <c r="C2316" s="24" t="s">
        <v>36</v>
      </c>
      <c r="D2316" s="24">
        <v>2013</v>
      </c>
      <c r="E2316" s="24" t="s">
        <v>104</v>
      </c>
      <c r="F2316" s="3">
        <f>IF(AND(A2316="PSA Testing", E2316= "Utilization Rate (per 100,000 patients)"),
SUMIFS(PSA!$D:$D,PSA!$A:$A,C2316,PSA!$G:$G,D2316),
IF(AND(A2316="Colorectal Cancer Screening", E2316="Utilization Rate (per 100,000 patients)"),
SUMIFS(COL!$D:$D,COL!$A:$A,C2316,COL!$G:$G, D2316),
IF(AND(A2316="Cervical Cancer Screening", E2316="Utilization Rate (per 100,000 patients)"),
SUMIFS(CERV!$D:$D,CERV!$A:$A,C2316,CERV!$G:$G,D2316),
IF(AND(A2316="Cancer Screening for CKD patients", E2316="Utilization Rate (per 100,000 patients)"),
SUMIFS(CANSCRN!$D:$D,CANSCRN!$A:$A,C2316,CANSCRN!$G:$G,D2316),
IF(AND(A2316="PSA Testing", E2316="Cost per service ($USD)"),
SUMIFS(PSA!$E:$E,PSA!$A:$A,C2316,PSA!$G:$G,D2316),
IF(AND(A2316="Colorectal Cancer Screening", E2316="Cost per service ($USD)"),
SUMIFS(COL!$E:$E,COL!$A:$A,C2316,COL!$G:$G,D2316),
IF(AND(A2316="Cervical Cancer Screening", E2316="Cost per service ($USD)"),
SUMIFS(CERV!$E:$E,CERV!$A:$A,C2316,CERV!$G:$G,D2316),
IF(AND(A2316="Cancer Screening for CKD patients", E2316="Cost per service ($USD)"),
SUMIFS(CANSCRN!$E:$E,CANSCRN!$A:$A,C2316,CANSCRN!$G:$G,D2316),
IF(AND(A2316="PSA Testing", E2316="Total Expenditure ($USD per 100,000 patients)"),
SUMIFS(PSA!$F:$F,PSA!$A:$A,C2316,PSA!$G:$G,D2316),
IF(AND(A2316="Colorectal Cancer Screening", E2316="Total Expenditure ($USD per 100,000 patients)"),
SUMIFS(COL!$F:$F,COL!$A:$A,C2316,COL!$G:$G,D2316),
IF(AND(A2316="Cervical Cancer Screening", E2316="Total Expenditure ($USD per 100,000 patients)"),
SUMIFS(CERV!$F:$F,CERV!$A:$A,C2316,CERV!$G:$G,D2316),
SUMIFS(CANSCRN!$F:$F,CANSCRN!$A:$A,C2316,CANSCRN!$G:$G,D2316))))))))))))</f>
        <v>336545.83203442005</v>
      </c>
    </row>
    <row r="2317" spans="1:6" x14ac:dyDescent="0.2">
      <c r="A2317" s="24" t="s">
        <v>100</v>
      </c>
      <c r="B2317" s="24" t="s">
        <v>101</v>
      </c>
      <c r="C2317" s="24" t="s">
        <v>36</v>
      </c>
      <c r="D2317" s="24">
        <v>2014</v>
      </c>
      <c r="E2317" s="24" t="s">
        <v>104</v>
      </c>
      <c r="F2317" s="3">
        <f>IF(AND(A2317="PSA Testing", E2317= "Utilization Rate (per 100,000 patients)"),
SUMIFS(PSA!$D:$D,PSA!$A:$A,C2317,PSA!$G:$G,D2317),
IF(AND(A2317="Colorectal Cancer Screening", E2317="Utilization Rate (per 100,000 patients)"),
SUMIFS(COL!$D:$D,COL!$A:$A,C2317,COL!$G:$G, D2317),
IF(AND(A2317="Cervical Cancer Screening", E2317="Utilization Rate (per 100,000 patients)"),
SUMIFS(CERV!$D:$D,CERV!$A:$A,C2317,CERV!$G:$G,D2317),
IF(AND(A2317="Cancer Screening for CKD patients", E2317="Utilization Rate (per 100,000 patients)"),
SUMIFS(CANSCRN!$D:$D,CANSCRN!$A:$A,C2317,CANSCRN!$G:$G,D2317),
IF(AND(A2317="PSA Testing", E2317="Cost per service ($USD)"),
SUMIFS(PSA!$E:$E,PSA!$A:$A,C2317,PSA!$G:$G,D2317),
IF(AND(A2317="Colorectal Cancer Screening", E2317="Cost per service ($USD)"),
SUMIFS(COL!$E:$E,COL!$A:$A,C2317,COL!$G:$G,D2317),
IF(AND(A2317="Cervical Cancer Screening", E2317="Cost per service ($USD)"),
SUMIFS(CERV!$E:$E,CERV!$A:$A,C2317,CERV!$G:$G,D2317),
IF(AND(A2317="Cancer Screening for CKD patients", E2317="Cost per service ($USD)"),
SUMIFS(CANSCRN!$E:$E,CANSCRN!$A:$A,C2317,CANSCRN!$G:$G,D2317),
IF(AND(A2317="PSA Testing", E2317="Total Expenditure ($USD per 100,000 patients)"),
SUMIFS(PSA!$F:$F,PSA!$A:$A,C2317,PSA!$G:$G,D2317),
IF(AND(A2317="Colorectal Cancer Screening", E2317="Total Expenditure ($USD per 100,000 patients)"),
SUMIFS(COL!$F:$F,COL!$A:$A,C2317,COL!$G:$G,D2317),
IF(AND(A2317="Cervical Cancer Screening", E2317="Total Expenditure ($USD per 100,000 patients)"),
SUMIFS(CERV!$F:$F,CERV!$A:$A,C2317,CERV!$G:$G,D2317),
SUMIFS(CANSCRN!$F:$F,CANSCRN!$A:$A,C2317,CANSCRN!$G:$G,D2317))))))))))))</f>
        <v>309113.73877557542</v>
      </c>
    </row>
    <row r="2318" spans="1:6" x14ac:dyDescent="0.2">
      <c r="A2318" s="24" t="s">
        <v>100</v>
      </c>
      <c r="B2318" s="24" t="s">
        <v>101</v>
      </c>
      <c r="C2318" s="24" t="s">
        <v>36</v>
      </c>
      <c r="D2318" s="24">
        <v>2015</v>
      </c>
      <c r="E2318" s="24" t="s">
        <v>104</v>
      </c>
      <c r="F2318" s="3">
        <f>IF(AND(A2318="PSA Testing", E2318= "Utilization Rate (per 100,000 patients)"),
SUMIFS(PSA!$D:$D,PSA!$A:$A,C2318,PSA!$G:$G,D2318),
IF(AND(A2318="Colorectal Cancer Screening", E2318="Utilization Rate (per 100,000 patients)"),
SUMIFS(COL!$D:$D,COL!$A:$A,C2318,COL!$G:$G, D2318),
IF(AND(A2318="Cervical Cancer Screening", E2318="Utilization Rate (per 100,000 patients)"),
SUMIFS(CERV!$D:$D,CERV!$A:$A,C2318,CERV!$G:$G,D2318),
IF(AND(A2318="Cancer Screening for CKD patients", E2318="Utilization Rate (per 100,000 patients)"),
SUMIFS(CANSCRN!$D:$D,CANSCRN!$A:$A,C2318,CANSCRN!$G:$G,D2318),
IF(AND(A2318="PSA Testing", E2318="Cost per service ($USD)"),
SUMIFS(PSA!$E:$E,PSA!$A:$A,C2318,PSA!$G:$G,D2318),
IF(AND(A2318="Colorectal Cancer Screening", E2318="Cost per service ($USD)"),
SUMIFS(COL!$E:$E,COL!$A:$A,C2318,COL!$G:$G,D2318),
IF(AND(A2318="Cervical Cancer Screening", E2318="Cost per service ($USD)"),
SUMIFS(CERV!$E:$E,CERV!$A:$A,C2318,CERV!$G:$G,D2318),
IF(AND(A2318="Cancer Screening for CKD patients", E2318="Cost per service ($USD)"),
SUMIFS(CANSCRN!$E:$E,CANSCRN!$A:$A,C2318,CANSCRN!$G:$G,D2318),
IF(AND(A2318="PSA Testing", E2318="Total Expenditure ($USD per 100,000 patients)"),
SUMIFS(PSA!$F:$F,PSA!$A:$A,C2318,PSA!$G:$G,D2318),
IF(AND(A2318="Colorectal Cancer Screening", E2318="Total Expenditure ($USD per 100,000 patients)"),
SUMIFS(COL!$F:$F,COL!$A:$A,C2318,COL!$G:$G,D2318),
IF(AND(A2318="Cervical Cancer Screening", E2318="Total Expenditure ($USD per 100,000 patients)"),
SUMIFS(CERV!$F:$F,CERV!$A:$A,C2318,CERV!$G:$G,D2318),
SUMIFS(CANSCRN!$F:$F,CANSCRN!$A:$A,C2318,CANSCRN!$G:$G,D2318))))))))))))</f>
        <v>397406.8188291355</v>
      </c>
    </row>
    <row r="2319" spans="1:6" x14ac:dyDescent="0.2">
      <c r="A2319" s="24" t="s">
        <v>100</v>
      </c>
      <c r="B2319" s="24" t="s">
        <v>101</v>
      </c>
      <c r="C2319" s="24" t="s">
        <v>36</v>
      </c>
      <c r="D2319" s="24">
        <v>2016</v>
      </c>
      <c r="E2319" s="24" t="s">
        <v>104</v>
      </c>
      <c r="F2319" s="3">
        <f>IF(AND(A2319="PSA Testing", E2319= "Utilization Rate (per 100,000 patients)"),
SUMIFS(PSA!$D:$D,PSA!$A:$A,C2319,PSA!$G:$G,D2319),
IF(AND(A2319="Colorectal Cancer Screening", E2319="Utilization Rate (per 100,000 patients)"),
SUMIFS(COL!$D:$D,COL!$A:$A,C2319,COL!$G:$G, D2319),
IF(AND(A2319="Cervical Cancer Screening", E2319="Utilization Rate (per 100,000 patients)"),
SUMIFS(CERV!$D:$D,CERV!$A:$A,C2319,CERV!$G:$G,D2319),
IF(AND(A2319="Cancer Screening for CKD patients", E2319="Utilization Rate (per 100,000 patients)"),
SUMIFS(CANSCRN!$D:$D,CANSCRN!$A:$A,C2319,CANSCRN!$G:$G,D2319),
IF(AND(A2319="PSA Testing", E2319="Cost per service ($USD)"),
SUMIFS(PSA!$E:$E,PSA!$A:$A,C2319,PSA!$G:$G,D2319),
IF(AND(A2319="Colorectal Cancer Screening", E2319="Cost per service ($USD)"),
SUMIFS(COL!$E:$E,COL!$A:$A,C2319,COL!$G:$G,D2319),
IF(AND(A2319="Cervical Cancer Screening", E2319="Cost per service ($USD)"),
SUMIFS(CERV!$E:$E,CERV!$A:$A,C2319,CERV!$G:$G,D2319),
IF(AND(A2319="Cancer Screening for CKD patients", E2319="Cost per service ($USD)"),
SUMIFS(CANSCRN!$E:$E,CANSCRN!$A:$A,C2319,CANSCRN!$G:$G,D2319),
IF(AND(A2319="PSA Testing", E2319="Total Expenditure ($USD per 100,000 patients)"),
SUMIFS(PSA!$F:$F,PSA!$A:$A,C2319,PSA!$G:$G,D2319),
IF(AND(A2319="Colorectal Cancer Screening", E2319="Total Expenditure ($USD per 100,000 patients)"),
SUMIFS(COL!$F:$F,COL!$A:$A,C2319,COL!$G:$G,D2319),
IF(AND(A2319="Cervical Cancer Screening", E2319="Total Expenditure ($USD per 100,000 patients)"),
SUMIFS(CERV!$F:$F,CERV!$A:$A,C2319,CERV!$G:$G,D2319),
SUMIFS(CANSCRN!$F:$F,CANSCRN!$A:$A,C2319,CANSCRN!$G:$G,D2319))))))))))))</f>
        <v>396142.06337800471</v>
      </c>
    </row>
    <row r="2320" spans="1:6" x14ac:dyDescent="0.2">
      <c r="A2320" s="24" t="s">
        <v>100</v>
      </c>
      <c r="B2320" s="24" t="s">
        <v>101</v>
      </c>
      <c r="C2320" s="24" t="s">
        <v>36</v>
      </c>
      <c r="D2320" s="24">
        <v>2017</v>
      </c>
      <c r="E2320" s="24" t="s">
        <v>104</v>
      </c>
      <c r="F2320" s="3">
        <f>IF(AND(A2320="PSA Testing", E2320= "Utilization Rate (per 100,000 patients)"),
SUMIFS(PSA!$D:$D,PSA!$A:$A,C2320,PSA!$G:$G,D2320),
IF(AND(A2320="Colorectal Cancer Screening", E2320="Utilization Rate (per 100,000 patients)"),
SUMIFS(COL!$D:$D,COL!$A:$A,C2320,COL!$G:$G, D2320),
IF(AND(A2320="Cervical Cancer Screening", E2320="Utilization Rate (per 100,000 patients)"),
SUMIFS(CERV!$D:$D,CERV!$A:$A,C2320,CERV!$G:$G,D2320),
IF(AND(A2320="Cancer Screening for CKD patients", E2320="Utilization Rate (per 100,000 patients)"),
SUMIFS(CANSCRN!$D:$D,CANSCRN!$A:$A,C2320,CANSCRN!$G:$G,D2320),
IF(AND(A2320="PSA Testing", E2320="Cost per service ($USD)"),
SUMIFS(PSA!$E:$E,PSA!$A:$A,C2320,PSA!$G:$G,D2320),
IF(AND(A2320="Colorectal Cancer Screening", E2320="Cost per service ($USD)"),
SUMIFS(COL!$E:$E,COL!$A:$A,C2320,COL!$G:$G,D2320),
IF(AND(A2320="Cervical Cancer Screening", E2320="Cost per service ($USD)"),
SUMIFS(CERV!$E:$E,CERV!$A:$A,C2320,CERV!$G:$G,D2320),
IF(AND(A2320="Cancer Screening for CKD patients", E2320="Cost per service ($USD)"),
SUMIFS(CANSCRN!$E:$E,CANSCRN!$A:$A,C2320,CANSCRN!$G:$G,D2320),
IF(AND(A2320="PSA Testing", E2320="Total Expenditure ($USD per 100,000 patients)"),
SUMIFS(PSA!$F:$F,PSA!$A:$A,C2320,PSA!$G:$G,D2320),
IF(AND(A2320="Colorectal Cancer Screening", E2320="Total Expenditure ($USD per 100,000 patients)"),
SUMIFS(COL!$F:$F,COL!$A:$A,C2320,COL!$G:$G,D2320),
IF(AND(A2320="Cervical Cancer Screening", E2320="Total Expenditure ($USD per 100,000 patients)"),
SUMIFS(CERV!$F:$F,CERV!$A:$A,C2320,CERV!$G:$G,D2320),
SUMIFS(CANSCRN!$F:$F,CANSCRN!$A:$A,C2320,CANSCRN!$G:$G,D2320))))))))))))</f>
        <v>553393.05813725491</v>
      </c>
    </row>
    <row r="2321" spans="1:6" x14ac:dyDescent="0.2">
      <c r="A2321" s="24" t="s">
        <v>100</v>
      </c>
      <c r="B2321" s="24" t="s">
        <v>101</v>
      </c>
      <c r="C2321" s="24" t="s">
        <v>36</v>
      </c>
      <c r="D2321" s="24">
        <v>2018</v>
      </c>
      <c r="E2321" s="24" t="s">
        <v>104</v>
      </c>
      <c r="F2321" s="3">
        <f>IF(AND(A2321="PSA Testing", E2321= "Utilization Rate (per 100,000 patients)"),
SUMIFS(PSA!$D:$D,PSA!$A:$A,C2321,PSA!$G:$G,D2321),
IF(AND(A2321="Colorectal Cancer Screening", E2321="Utilization Rate (per 100,000 patients)"),
SUMIFS(COL!$D:$D,COL!$A:$A,C2321,COL!$G:$G, D2321),
IF(AND(A2321="Cervical Cancer Screening", E2321="Utilization Rate (per 100,000 patients)"),
SUMIFS(CERV!$D:$D,CERV!$A:$A,C2321,CERV!$G:$G,D2321),
IF(AND(A2321="Cancer Screening for CKD patients", E2321="Utilization Rate (per 100,000 patients)"),
SUMIFS(CANSCRN!$D:$D,CANSCRN!$A:$A,C2321,CANSCRN!$G:$G,D2321),
IF(AND(A2321="PSA Testing", E2321="Cost per service ($USD)"),
SUMIFS(PSA!$E:$E,PSA!$A:$A,C2321,PSA!$G:$G,D2321),
IF(AND(A2321="Colorectal Cancer Screening", E2321="Cost per service ($USD)"),
SUMIFS(COL!$E:$E,COL!$A:$A,C2321,COL!$G:$G,D2321),
IF(AND(A2321="Cervical Cancer Screening", E2321="Cost per service ($USD)"),
SUMIFS(CERV!$E:$E,CERV!$A:$A,C2321,CERV!$G:$G,D2321),
IF(AND(A2321="Cancer Screening for CKD patients", E2321="Cost per service ($USD)"),
SUMIFS(CANSCRN!$E:$E,CANSCRN!$A:$A,C2321,CANSCRN!$G:$G,D2321),
IF(AND(A2321="PSA Testing", E2321="Total Expenditure ($USD per 100,000 patients)"),
SUMIFS(PSA!$F:$F,PSA!$A:$A,C2321,PSA!$G:$G,D2321),
IF(AND(A2321="Colorectal Cancer Screening", E2321="Total Expenditure ($USD per 100,000 patients)"),
SUMIFS(COL!$F:$F,COL!$A:$A,C2321,COL!$G:$G,D2321),
IF(AND(A2321="Cervical Cancer Screening", E2321="Total Expenditure ($USD per 100,000 patients)"),
SUMIFS(CERV!$F:$F,CERV!$A:$A,C2321,CERV!$G:$G,D2321),
SUMIFS(CANSCRN!$F:$F,CANSCRN!$A:$A,C2321,CANSCRN!$G:$G,D2321))))))))))))</f>
        <v>590420.17135572131</v>
      </c>
    </row>
    <row r="2322" spans="1:6" x14ac:dyDescent="0.2">
      <c r="A2322" s="24" t="s">
        <v>100</v>
      </c>
      <c r="B2322" s="24" t="s">
        <v>101</v>
      </c>
      <c r="C2322" s="24" t="s">
        <v>36</v>
      </c>
      <c r="D2322" s="24">
        <v>2019</v>
      </c>
      <c r="E2322" s="24" t="s">
        <v>104</v>
      </c>
      <c r="F2322" s="3">
        <f>IF(AND(A2322="PSA Testing", E2322= "Utilization Rate (per 100,000 patients)"),
SUMIFS(PSA!$D:$D,PSA!$A:$A,C2322,PSA!$G:$G,D2322),
IF(AND(A2322="Colorectal Cancer Screening", E2322="Utilization Rate (per 100,000 patients)"),
SUMIFS(COL!$D:$D,COL!$A:$A,C2322,COL!$G:$G, D2322),
IF(AND(A2322="Cervical Cancer Screening", E2322="Utilization Rate (per 100,000 patients)"),
SUMIFS(CERV!$D:$D,CERV!$A:$A,C2322,CERV!$G:$G,D2322),
IF(AND(A2322="Cancer Screening for CKD patients", E2322="Utilization Rate (per 100,000 patients)"),
SUMIFS(CANSCRN!$D:$D,CANSCRN!$A:$A,C2322,CANSCRN!$G:$G,D2322),
IF(AND(A2322="PSA Testing", E2322="Cost per service ($USD)"),
SUMIFS(PSA!$E:$E,PSA!$A:$A,C2322,PSA!$G:$G,D2322),
IF(AND(A2322="Colorectal Cancer Screening", E2322="Cost per service ($USD)"),
SUMIFS(COL!$E:$E,COL!$A:$A,C2322,COL!$G:$G,D2322),
IF(AND(A2322="Cervical Cancer Screening", E2322="Cost per service ($USD)"),
SUMIFS(CERV!$E:$E,CERV!$A:$A,C2322,CERV!$G:$G,D2322),
IF(AND(A2322="Cancer Screening for CKD patients", E2322="Cost per service ($USD)"),
SUMIFS(CANSCRN!$E:$E,CANSCRN!$A:$A,C2322,CANSCRN!$G:$G,D2322),
IF(AND(A2322="PSA Testing", E2322="Total Expenditure ($USD per 100,000 patients)"),
SUMIFS(PSA!$F:$F,PSA!$A:$A,C2322,PSA!$G:$G,D2322),
IF(AND(A2322="Colorectal Cancer Screening", E2322="Total Expenditure ($USD per 100,000 patients)"),
SUMIFS(COL!$F:$F,COL!$A:$A,C2322,COL!$G:$G,D2322),
IF(AND(A2322="Cervical Cancer Screening", E2322="Total Expenditure ($USD per 100,000 patients)"),
SUMIFS(CERV!$F:$F,CERV!$A:$A,C2322,CERV!$G:$G,D2322),
SUMIFS(CANSCRN!$F:$F,CANSCRN!$A:$A,C2322,CANSCRN!$G:$G,D2322))))))))))))</f>
        <v>562602.82750585862</v>
      </c>
    </row>
    <row r="2323" spans="1:6" x14ac:dyDescent="0.2">
      <c r="A2323" s="24" t="s">
        <v>100</v>
      </c>
      <c r="B2323" s="24" t="s">
        <v>101</v>
      </c>
      <c r="C2323" s="24" t="s">
        <v>37</v>
      </c>
      <c r="D2323" s="24">
        <v>2009</v>
      </c>
      <c r="E2323" s="24" t="s">
        <v>104</v>
      </c>
      <c r="F2323" s="3">
        <f>IF(AND(A2323="PSA Testing", E2323= "Utilization Rate (per 100,000 patients)"),
SUMIFS(PSA!$D:$D,PSA!$A:$A,C2323,PSA!$G:$G,D2323),
IF(AND(A2323="Colorectal Cancer Screening", E2323="Utilization Rate (per 100,000 patients)"),
SUMIFS(COL!$D:$D,COL!$A:$A,C2323,COL!$G:$G, D2323),
IF(AND(A2323="Cervical Cancer Screening", E2323="Utilization Rate (per 100,000 patients)"),
SUMIFS(CERV!$D:$D,CERV!$A:$A,C2323,CERV!$G:$G,D2323),
IF(AND(A2323="Cancer Screening for CKD patients", E2323="Utilization Rate (per 100,000 patients)"),
SUMIFS(CANSCRN!$D:$D,CANSCRN!$A:$A,C2323,CANSCRN!$G:$G,D2323),
IF(AND(A2323="PSA Testing", E2323="Cost per service ($USD)"),
SUMIFS(PSA!$E:$E,PSA!$A:$A,C2323,PSA!$G:$G,D2323),
IF(AND(A2323="Colorectal Cancer Screening", E2323="Cost per service ($USD)"),
SUMIFS(COL!$E:$E,COL!$A:$A,C2323,COL!$G:$G,D2323),
IF(AND(A2323="Cervical Cancer Screening", E2323="Cost per service ($USD)"),
SUMIFS(CERV!$E:$E,CERV!$A:$A,C2323,CERV!$G:$G,D2323),
IF(AND(A2323="Cancer Screening for CKD patients", E2323="Cost per service ($USD)"),
SUMIFS(CANSCRN!$E:$E,CANSCRN!$A:$A,C2323,CANSCRN!$G:$G,D2323),
IF(AND(A2323="PSA Testing", E2323="Total Expenditure ($USD per 100,000 patients)"),
SUMIFS(PSA!$F:$F,PSA!$A:$A,C2323,PSA!$G:$G,D2323),
IF(AND(A2323="Colorectal Cancer Screening", E2323="Total Expenditure ($USD per 100,000 patients)"),
SUMIFS(COL!$F:$F,COL!$A:$A,C2323,COL!$G:$G,D2323),
IF(AND(A2323="Cervical Cancer Screening", E2323="Total Expenditure ($USD per 100,000 patients)"),
SUMIFS(CERV!$F:$F,CERV!$A:$A,C2323,CERV!$G:$G,D2323),
SUMIFS(CANSCRN!$F:$F,CANSCRN!$A:$A,C2323,CANSCRN!$G:$G,D2323))))))))))))</f>
        <v>503634.40806451609</v>
      </c>
    </row>
    <row r="2324" spans="1:6" x14ac:dyDescent="0.2">
      <c r="A2324" s="24" t="s">
        <v>100</v>
      </c>
      <c r="B2324" s="24" t="s">
        <v>101</v>
      </c>
      <c r="C2324" s="24" t="s">
        <v>37</v>
      </c>
      <c r="D2324" s="24">
        <v>2010</v>
      </c>
      <c r="E2324" s="24" t="s">
        <v>104</v>
      </c>
      <c r="F2324" s="3">
        <f>IF(AND(A2324="PSA Testing", E2324= "Utilization Rate (per 100,000 patients)"),
SUMIFS(PSA!$D:$D,PSA!$A:$A,C2324,PSA!$G:$G,D2324),
IF(AND(A2324="Colorectal Cancer Screening", E2324="Utilization Rate (per 100,000 patients)"),
SUMIFS(COL!$D:$D,COL!$A:$A,C2324,COL!$G:$G, D2324),
IF(AND(A2324="Cervical Cancer Screening", E2324="Utilization Rate (per 100,000 patients)"),
SUMIFS(CERV!$D:$D,CERV!$A:$A,C2324,CERV!$G:$G,D2324),
IF(AND(A2324="Cancer Screening for CKD patients", E2324="Utilization Rate (per 100,000 patients)"),
SUMIFS(CANSCRN!$D:$D,CANSCRN!$A:$A,C2324,CANSCRN!$G:$G,D2324),
IF(AND(A2324="PSA Testing", E2324="Cost per service ($USD)"),
SUMIFS(PSA!$E:$E,PSA!$A:$A,C2324,PSA!$G:$G,D2324),
IF(AND(A2324="Colorectal Cancer Screening", E2324="Cost per service ($USD)"),
SUMIFS(COL!$E:$E,COL!$A:$A,C2324,COL!$G:$G,D2324),
IF(AND(A2324="Cervical Cancer Screening", E2324="Cost per service ($USD)"),
SUMIFS(CERV!$E:$E,CERV!$A:$A,C2324,CERV!$G:$G,D2324),
IF(AND(A2324="Cancer Screening for CKD patients", E2324="Cost per service ($USD)"),
SUMIFS(CANSCRN!$E:$E,CANSCRN!$A:$A,C2324,CANSCRN!$G:$G,D2324),
IF(AND(A2324="PSA Testing", E2324="Total Expenditure ($USD per 100,000 patients)"),
SUMIFS(PSA!$F:$F,PSA!$A:$A,C2324,PSA!$G:$G,D2324),
IF(AND(A2324="Colorectal Cancer Screening", E2324="Total Expenditure ($USD per 100,000 patients)"),
SUMIFS(COL!$F:$F,COL!$A:$A,C2324,COL!$G:$G,D2324),
IF(AND(A2324="Cervical Cancer Screening", E2324="Total Expenditure ($USD per 100,000 patients)"),
SUMIFS(CERV!$F:$F,CERV!$A:$A,C2324,CERV!$G:$G,D2324),
SUMIFS(CANSCRN!$F:$F,CANSCRN!$A:$A,C2324,CANSCRN!$G:$G,D2324))))))))))))</f>
        <v>531236.15864406782</v>
      </c>
    </row>
    <row r="2325" spans="1:6" x14ac:dyDescent="0.2">
      <c r="A2325" s="24" t="s">
        <v>100</v>
      </c>
      <c r="B2325" s="24" t="s">
        <v>101</v>
      </c>
      <c r="C2325" s="24" t="s">
        <v>37</v>
      </c>
      <c r="D2325" s="24">
        <v>2011</v>
      </c>
      <c r="E2325" s="24" t="s">
        <v>104</v>
      </c>
      <c r="F2325" s="3">
        <f>IF(AND(A2325="PSA Testing", E2325= "Utilization Rate (per 100,000 patients)"),
SUMIFS(PSA!$D:$D,PSA!$A:$A,C2325,PSA!$G:$G,D2325),
IF(AND(A2325="Colorectal Cancer Screening", E2325="Utilization Rate (per 100,000 patients)"),
SUMIFS(COL!$D:$D,COL!$A:$A,C2325,COL!$G:$G, D2325),
IF(AND(A2325="Cervical Cancer Screening", E2325="Utilization Rate (per 100,000 patients)"),
SUMIFS(CERV!$D:$D,CERV!$A:$A,C2325,CERV!$G:$G,D2325),
IF(AND(A2325="Cancer Screening for CKD patients", E2325="Utilization Rate (per 100,000 patients)"),
SUMIFS(CANSCRN!$D:$D,CANSCRN!$A:$A,C2325,CANSCRN!$G:$G,D2325),
IF(AND(A2325="PSA Testing", E2325="Cost per service ($USD)"),
SUMIFS(PSA!$E:$E,PSA!$A:$A,C2325,PSA!$G:$G,D2325),
IF(AND(A2325="Colorectal Cancer Screening", E2325="Cost per service ($USD)"),
SUMIFS(COL!$E:$E,COL!$A:$A,C2325,COL!$G:$G,D2325),
IF(AND(A2325="Cervical Cancer Screening", E2325="Cost per service ($USD)"),
SUMIFS(CERV!$E:$E,CERV!$A:$A,C2325,CERV!$G:$G,D2325),
IF(AND(A2325="Cancer Screening for CKD patients", E2325="Cost per service ($USD)"),
SUMIFS(CANSCRN!$E:$E,CANSCRN!$A:$A,C2325,CANSCRN!$G:$G,D2325),
IF(AND(A2325="PSA Testing", E2325="Total Expenditure ($USD per 100,000 patients)"),
SUMIFS(PSA!$F:$F,PSA!$A:$A,C2325,PSA!$G:$G,D2325),
IF(AND(A2325="Colorectal Cancer Screening", E2325="Total Expenditure ($USD per 100,000 patients)"),
SUMIFS(COL!$F:$F,COL!$A:$A,C2325,COL!$G:$G,D2325),
IF(AND(A2325="Cervical Cancer Screening", E2325="Total Expenditure ($USD per 100,000 patients)"),
SUMIFS(CERV!$F:$F,CERV!$A:$A,C2325,CERV!$G:$G,D2325),
SUMIFS(CANSCRN!$F:$F,CANSCRN!$A:$A,C2325,CANSCRN!$G:$G,D2325))))))))))))</f>
        <v>657088.96427807491</v>
      </c>
    </row>
    <row r="2326" spans="1:6" x14ac:dyDescent="0.2">
      <c r="A2326" s="24" t="s">
        <v>100</v>
      </c>
      <c r="B2326" s="24" t="s">
        <v>101</v>
      </c>
      <c r="C2326" s="24" t="s">
        <v>37</v>
      </c>
      <c r="D2326" s="24">
        <v>2012</v>
      </c>
      <c r="E2326" s="24" t="s">
        <v>104</v>
      </c>
      <c r="F2326" s="3">
        <f>IF(AND(A2326="PSA Testing", E2326= "Utilization Rate (per 100,000 patients)"),
SUMIFS(PSA!$D:$D,PSA!$A:$A,C2326,PSA!$G:$G,D2326),
IF(AND(A2326="Colorectal Cancer Screening", E2326="Utilization Rate (per 100,000 patients)"),
SUMIFS(COL!$D:$D,COL!$A:$A,C2326,COL!$G:$G, D2326),
IF(AND(A2326="Cervical Cancer Screening", E2326="Utilization Rate (per 100,000 patients)"),
SUMIFS(CERV!$D:$D,CERV!$A:$A,C2326,CERV!$G:$G,D2326),
IF(AND(A2326="Cancer Screening for CKD patients", E2326="Utilization Rate (per 100,000 patients)"),
SUMIFS(CANSCRN!$D:$D,CANSCRN!$A:$A,C2326,CANSCRN!$G:$G,D2326),
IF(AND(A2326="PSA Testing", E2326="Cost per service ($USD)"),
SUMIFS(PSA!$E:$E,PSA!$A:$A,C2326,PSA!$G:$G,D2326),
IF(AND(A2326="Colorectal Cancer Screening", E2326="Cost per service ($USD)"),
SUMIFS(COL!$E:$E,COL!$A:$A,C2326,COL!$G:$G,D2326),
IF(AND(A2326="Cervical Cancer Screening", E2326="Cost per service ($USD)"),
SUMIFS(CERV!$E:$E,CERV!$A:$A,C2326,CERV!$G:$G,D2326),
IF(AND(A2326="Cancer Screening for CKD patients", E2326="Cost per service ($USD)"),
SUMIFS(CANSCRN!$E:$E,CANSCRN!$A:$A,C2326,CANSCRN!$G:$G,D2326),
IF(AND(A2326="PSA Testing", E2326="Total Expenditure ($USD per 100,000 patients)"),
SUMIFS(PSA!$F:$F,PSA!$A:$A,C2326,PSA!$G:$G,D2326),
IF(AND(A2326="Colorectal Cancer Screening", E2326="Total Expenditure ($USD per 100,000 patients)"),
SUMIFS(COL!$F:$F,COL!$A:$A,C2326,COL!$G:$G,D2326),
IF(AND(A2326="Cervical Cancer Screening", E2326="Total Expenditure ($USD per 100,000 patients)"),
SUMIFS(CERV!$F:$F,CERV!$A:$A,C2326,CERV!$G:$G,D2326),
SUMIFS(CANSCRN!$F:$F,CANSCRN!$A:$A,C2326,CANSCRN!$G:$G,D2326))))))))))))</f>
        <v>489357.56913242006</v>
      </c>
    </row>
    <row r="2327" spans="1:6" x14ac:dyDescent="0.2">
      <c r="A2327" s="24" t="s">
        <v>100</v>
      </c>
      <c r="B2327" s="24" t="s">
        <v>101</v>
      </c>
      <c r="C2327" s="24" t="s">
        <v>37</v>
      </c>
      <c r="D2327" s="24">
        <v>2013</v>
      </c>
      <c r="E2327" s="24" t="s">
        <v>104</v>
      </c>
      <c r="F2327" s="3">
        <f>IF(AND(A2327="PSA Testing", E2327= "Utilization Rate (per 100,000 patients)"),
SUMIFS(PSA!$D:$D,PSA!$A:$A,C2327,PSA!$G:$G,D2327),
IF(AND(A2327="Colorectal Cancer Screening", E2327="Utilization Rate (per 100,000 patients)"),
SUMIFS(COL!$D:$D,COL!$A:$A,C2327,COL!$G:$G, D2327),
IF(AND(A2327="Cervical Cancer Screening", E2327="Utilization Rate (per 100,000 patients)"),
SUMIFS(CERV!$D:$D,CERV!$A:$A,C2327,CERV!$G:$G,D2327),
IF(AND(A2327="Cancer Screening for CKD patients", E2327="Utilization Rate (per 100,000 patients)"),
SUMIFS(CANSCRN!$D:$D,CANSCRN!$A:$A,C2327,CANSCRN!$G:$G,D2327),
IF(AND(A2327="PSA Testing", E2327="Cost per service ($USD)"),
SUMIFS(PSA!$E:$E,PSA!$A:$A,C2327,PSA!$G:$G,D2327),
IF(AND(A2327="Colorectal Cancer Screening", E2327="Cost per service ($USD)"),
SUMIFS(COL!$E:$E,COL!$A:$A,C2327,COL!$G:$G,D2327),
IF(AND(A2327="Cervical Cancer Screening", E2327="Cost per service ($USD)"),
SUMIFS(CERV!$E:$E,CERV!$A:$A,C2327,CERV!$G:$G,D2327),
IF(AND(A2327="Cancer Screening for CKD patients", E2327="Cost per service ($USD)"),
SUMIFS(CANSCRN!$E:$E,CANSCRN!$A:$A,C2327,CANSCRN!$G:$G,D2327),
IF(AND(A2327="PSA Testing", E2327="Total Expenditure ($USD per 100,000 patients)"),
SUMIFS(PSA!$F:$F,PSA!$A:$A,C2327,PSA!$G:$G,D2327),
IF(AND(A2327="Colorectal Cancer Screening", E2327="Total Expenditure ($USD per 100,000 patients)"),
SUMIFS(COL!$F:$F,COL!$A:$A,C2327,COL!$G:$G,D2327),
IF(AND(A2327="Cervical Cancer Screening", E2327="Total Expenditure ($USD per 100,000 patients)"),
SUMIFS(CERV!$F:$F,CERV!$A:$A,C2327,CERV!$G:$G,D2327),
SUMIFS(CANSCRN!$F:$F,CANSCRN!$A:$A,C2327,CANSCRN!$G:$G,D2327))))))))))))</f>
        <v>292388.88857142854</v>
      </c>
    </row>
    <row r="2328" spans="1:6" x14ac:dyDescent="0.2">
      <c r="A2328" s="24" t="s">
        <v>100</v>
      </c>
      <c r="B2328" s="24" t="s">
        <v>101</v>
      </c>
      <c r="C2328" s="24" t="s">
        <v>37</v>
      </c>
      <c r="D2328" s="24">
        <v>2014</v>
      </c>
      <c r="E2328" s="24" t="s">
        <v>104</v>
      </c>
      <c r="F2328" s="3">
        <f>IF(AND(A2328="PSA Testing", E2328= "Utilization Rate (per 100,000 patients)"),
SUMIFS(PSA!$D:$D,PSA!$A:$A,C2328,PSA!$G:$G,D2328),
IF(AND(A2328="Colorectal Cancer Screening", E2328="Utilization Rate (per 100,000 patients)"),
SUMIFS(COL!$D:$D,COL!$A:$A,C2328,COL!$G:$G, D2328),
IF(AND(A2328="Cervical Cancer Screening", E2328="Utilization Rate (per 100,000 patients)"),
SUMIFS(CERV!$D:$D,CERV!$A:$A,C2328,CERV!$G:$G,D2328),
IF(AND(A2328="Cancer Screening for CKD patients", E2328="Utilization Rate (per 100,000 patients)"),
SUMIFS(CANSCRN!$D:$D,CANSCRN!$A:$A,C2328,CANSCRN!$G:$G,D2328),
IF(AND(A2328="PSA Testing", E2328="Cost per service ($USD)"),
SUMIFS(PSA!$E:$E,PSA!$A:$A,C2328,PSA!$G:$G,D2328),
IF(AND(A2328="Colorectal Cancer Screening", E2328="Cost per service ($USD)"),
SUMIFS(COL!$E:$E,COL!$A:$A,C2328,COL!$G:$G,D2328),
IF(AND(A2328="Cervical Cancer Screening", E2328="Cost per service ($USD)"),
SUMIFS(CERV!$E:$E,CERV!$A:$A,C2328,CERV!$G:$G,D2328),
IF(AND(A2328="Cancer Screening for CKD patients", E2328="Cost per service ($USD)"),
SUMIFS(CANSCRN!$E:$E,CANSCRN!$A:$A,C2328,CANSCRN!$G:$G,D2328),
IF(AND(A2328="PSA Testing", E2328="Total Expenditure ($USD per 100,000 patients)"),
SUMIFS(PSA!$F:$F,PSA!$A:$A,C2328,PSA!$G:$G,D2328),
IF(AND(A2328="Colorectal Cancer Screening", E2328="Total Expenditure ($USD per 100,000 patients)"),
SUMIFS(COL!$F:$F,COL!$A:$A,C2328,COL!$G:$G,D2328),
IF(AND(A2328="Cervical Cancer Screening", E2328="Total Expenditure ($USD per 100,000 patients)"),
SUMIFS(CERV!$F:$F,CERV!$A:$A,C2328,CERV!$G:$G,D2328),
SUMIFS(CANSCRN!$F:$F,CANSCRN!$A:$A,C2328,CANSCRN!$G:$G,D2328))))))))))))</f>
        <v>422319.44444444444</v>
      </c>
    </row>
    <row r="2329" spans="1:6" x14ac:dyDescent="0.2">
      <c r="A2329" s="24" t="s">
        <v>100</v>
      </c>
      <c r="B2329" s="24" t="s">
        <v>101</v>
      </c>
      <c r="C2329" s="24" t="s">
        <v>37</v>
      </c>
      <c r="D2329" s="24">
        <v>2015</v>
      </c>
      <c r="E2329" s="24" t="s">
        <v>104</v>
      </c>
      <c r="F2329" s="3">
        <f>IF(AND(A2329="PSA Testing", E2329= "Utilization Rate (per 100,000 patients)"),
SUMIFS(PSA!$D:$D,PSA!$A:$A,C2329,PSA!$G:$G,D2329),
IF(AND(A2329="Colorectal Cancer Screening", E2329="Utilization Rate (per 100,000 patients)"),
SUMIFS(COL!$D:$D,COL!$A:$A,C2329,COL!$G:$G, D2329),
IF(AND(A2329="Cervical Cancer Screening", E2329="Utilization Rate (per 100,000 patients)"),
SUMIFS(CERV!$D:$D,CERV!$A:$A,C2329,CERV!$G:$G,D2329),
IF(AND(A2329="Cancer Screening for CKD patients", E2329="Utilization Rate (per 100,000 patients)"),
SUMIFS(CANSCRN!$D:$D,CANSCRN!$A:$A,C2329,CANSCRN!$G:$G,D2329),
IF(AND(A2329="PSA Testing", E2329="Cost per service ($USD)"),
SUMIFS(PSA!$E:$E,PSA!$A:$A,C2329,PSA!$G:$G,D2329),
IF(AND(A2329="Colorectal Cancer Screening", E2329="Cost per service ($USD)"),
SUMIFS(COL!$E:$E,COL!$A:$A,C2329,COL!$G:$G,D2329),
IF(AND(A2329="Cervical Cancer Screening", E2329="Cost per service ($USD)"),
SUMIFS(CERV!$E:$E,CERV!$A:$A,C2329,CERV!$G:$G,D2329),
IF(AND(A2329="Cancer Screening for CKD patients", E2329="Cost per service ($USD)"),
SUMIFS(CANSCRN!$E:$E,CANSCRN!$A:$A,C2329,CANSCRN!$G:$G,D2329),
IF(AND(A2329="PSA Testing", E2329="Total Expenditure ($USD per 100,000 patients)"),
SUMIFS(PSA!$F:$F,PSA!$A:$A,C2329,PSA!$G:$G,D2329),
IF(AND(A2329="Colorectal Cancer Screening", E2329="Total Expenditure ($USD per 100,000 patients)"),
SUMIFS(COL!$F:$F,COL!$A:$A,C2329,COL!$G:$G,D2329),
IF(AND(A2329="Cervical Cancer Screening", E2329="Total Expenditure ($USD per 100,000 patients)"),
SUMIFS(CERV!$F:$F,CERV!$A:$A,C2329,CERV!$G:$G,D2329),
SUMIFS(CANSCRN!$F:$F,CANSCRN!$A:$A,C2329,CANSCRN!$G:$G,D2329))))))))))))</f>
        <v>237390.8122943723</v>
      </c>
    </row>
    <row r="2330" spans="1:6" x14ac:dyDescent="0.2">
      <c r="A2330" s="24" t="s">
        <v>100</v>
      </c>
      <c r="B2330" s="24" t="s">
        <v>101</v>
      </c>
      <c r="C2330" s="24" t="s">
        <v>37</v>
      </c>
      <c r="D2330" s="24">
        <v>2016</v>
      </c>
      <c r="E2330" s="24" t="s">
        <v>104</v>
      </c>
      <c r="F2330" s="3">
        <f>IF(AND(A2330="PSA Testing", E2330= "Utilization Rate (per 100,000 patients)"),
SUMIFS(PSA!$D:$D,PSA!$A:$A,C2330,PSA!$G:$G,D2330),
IF(AND(A2330="Colorectal Cancer Screening", E2330="Utilization Rate (per 100,000 patients)"),
SUMIFS(COL!$D:$D,COL!$A:$A,C2330,COL!$G:$G, D2330),
IF(AND(A2330="Cervical Cancer Screening", E2330="Utilization Rate (per 100,000 patients)"),
SUMIFS(CERV!$D:$D,CERV!$A:$A,C2330,CERV!$G:$G,D2330),
IF(AND(A2330="Cancer Screening for CKD patients", E2330="Utilization Rate (per 100,000 patients)"),
SUMIFS(CANSCRN!$D:$D,CANSCRN!$A:$A,C2330,CANSCRN!$G:$G,D2330),
IF(AND(A2330="PSA Testing", E2330="Cost per service ($USD)"),
SUMIFS(PSA!$E:$E,PSA!$A:$A,C2330,PSA!$G:$G,D2330),
IF(AND(A2330="Colorectal Cancer Screening", E2330="Cost per service ($USD)"),
SUMIFS(COL!$E:$E,COL!$A:$A,C2330,COL!$G:$G,D2330),
IF(AND(A2330="Cervical Cancer Screening", E2330="Cost per service ($USD)"),
SUMIFS(CERV!$E:$E,CERV!$A:$A,C2330,CERV!$G:$G,D2330),
IF(AND(A2330="Cancer Screening for CKD patients", E2330="Cost per service ($USD)"),
SUMIFS(CANSCRN!$E:$E,CANSCRN!$A:$A,C2330,CANSCRN!$G:$G,D2330),
IF(AND(A2330="PSA Testing", E2330="Total Expenditure ($USD per 100,000 patients)"),
SUMIFS(PSA!$F:$F,PSA!$A:$A,C2330,PSA!$G:$G,D2330),
IF(AND(A2330="Colorectal Cancer Screening", E2330="Total Expenditure ($USD per 100,000 patients)"),
SUMIFS(COL!$F:$F,COL!$A:$A,C2330,COL!$G:$G,D2330),
IF(AND(A2330="Cervical Cancer Screening", E2330="Total Expenditure ($USD per 100,000 patients)"),
SUMIFS(CERV!$F:$F,CERV!$A:$A,C2330,CERV!$G:$G,D2330),
SUMIFS(CANSCRN!$F:$F,CANSCRN!$A:$A,C2330,CANSCRN!$G:$G,D2330))))))))))))</f>
        <v>388282.19178082183</v>
      </c>
    </row>
    <row r="2331" spans="1:6" x14ac:dyDescent="0.2">
      <c r="A2331" s="24" t="s">
        <v>100</v>
      </c>
      <c r="B2331" s="24" t="s">
        <v>101</v>
      </c>
      <c r="C2331" s="24" t="s">
        <v>37</v>
      </c>
      <c r="D2331" s="24">
        <v>2017</v>
      </c>
      <c r="E2331" s="24" t="s">
        <v>104</v>
      </c>
      <c r="F2331" s="3">
        <f>IF(AND(A2331="PSA Testing", E2331= "Utilization Rate (per 100,000 patients)"),
SUMIFS(PSA!$D:$D,PSA!$A:$A,C2331,PSA!$G:$G,D2331),
IF(AND(A2331="Colorectal Cancer Screening", E2331="Utilization Rate (per 100,000 patients)"),
SUMIFS(COL!$D:$D,COL!$A:$A,C2331,COL!$G:$G, D2331),
IF(AND(A2331="Cervical Cancer Screening", E2331="Utilization Rate (per 100,000 patients)"),
SUMIFS(CERV!$D:$D,CERV!$A:$A,C2331,CERV!$G:$G,D2331),
IF(AND(A2331="Cancer Screening for CKD patients", E2331="Utilization Rate (per 100,000 patients)"),
SUMIFS(CANSCRN!$D:$D,CANSCRN!$A:$A,C2331,CANSCRN!$G:$G,D2331),
IF(AND(A2331="PSA Testing", E2331="Cost per service ($USD)"),
SUMIFS(PSA!$E:$E,PSA!$A:$A,C2331,PSA!$G:$G,D2331),
IF(AND(A2331="Colorectal Cancer Screening", E2331="Cost per service ($USD)"),
SUMIFS(COL!$E:$E,COL!$A:$A,C2331,COL!$G:$G,D2331),
IF(AND(A2331="Cervical Cancer Screening", E2331="Cost per service ($USD)"),
SUMIFS(CERV!$E:$E,CERV!$A:$A,C2331,CERV!$G:$G,D2331),
IF(AND(A2331="Cancer Screening for CKD patients", E2331="Cost per service ($USD)"),
SUMIFS(CANSCRN!$E:$E,CANSCRN!$A:$A,C2331,CANSCRN!$G:$G,D2331),
IF(AND(A2331="PSA Testing", E2331="Total Expenditure ($USD per 100,000 patients)"),
SUMIFS(PSA!$F:$F,PSA!$A:$A,C2331,PSA!$G:$G,D2331),
IF(AND(A2331="Colorectal Cancer Screening", E2331="Total Expenditure ($USD per 100,000 patients)"),
SUMIFS(COL!$F:$F,COL!$A:$A,C2331,COL!$G:$G,D2331),
IF(AND(A2331="Cervical Cancer Screening", E2331="Total Expenditure ($USD per 100,000 patients)"),
SUMIFS(CERV!$F:$F,CERV!$A:$A,C2331,CERV!$G:$G,D2331),
SUMIFS(CANSCRN!$F:$F,CANSCRN!$A:$A,C2331,CANSCRN!$G:$G,D2331))))))))))))</f>
        <v>435043.60115839238</v>
      </c>
    </row>
    <row r="2332" spans="1:6" x14ac:dyDescent="0.2">
      <c r="A2332" s="24" t="s">
        <v>100</v>
      </c>
      <c r="B2332" s="24" t="s">
        <v>101</v>
      </c>
      <c r="C2332" s="24" t="s">
        <v>37</v>
      </c>
      <c r="D2332" s="24">
        <v>2018</v>
      </c>
      <c r="E2332" s="24" t="s">
        <v>104</v>
      </c>
      <c r="F2332" s="3">
        <f>IF(AND(A2332="PSA Testing", E2332= "Utilization Rate (per 100,000 patients)"),
SUMIFS(PSA!$D:$D,PSA!$A:$A,C2332,PSA!$G:$G,D2332),
IF(AND(A2332="Colorectal Cancer Screening", E2332="Utilization Rate (per 100,000 patients)"),
SUMIFS(COL!$D:$D,COL!$A:$A,C2332,COL!$G:$G, D2332),
IF(AND(A2332="Cervical Cancer Screening", E2332="Utilization Rate (per 100,000 patients)"),
SUMIFS(CERV!$D:$D,CERV!$A:$A,C2332,CERV!$G:$G,D2332),
IF(AND(A2332="Cancer Screening for CKD patients", E2332="Utilization Rate (per 100,000 patients)"),
SUMIFS(CANSCRN!$D:$D,CANSCRN!$A:$A,C2332,CANSCRN!$G:$G,D2332),
IF(AND(A2332="PSA Testing", E2332="Cost per service ($USD)"),
SUMIFS(PSA!$E:$E,PSA!$A:$A,C2332,PSA!$G:$G,D2332),
IF(AND(A2332="Colorectal Cancer Screening", E2332="Cost per service ($USD)"),
SUMIFS(COL!$E:$E,COL!$A:$A,C2332,COL!$G:$G,D2332),
IF(AND(A2332="Cervical Cancer Screening", E2332="Cost per service ($USD)"),
SUMIFS(CERV!$E:$E,CERV!$A:$A,C2332,CERV!$G:$G,D2332),
IF(AND(A2332="Cancer Screening for CKD patients", E2332="Cost per service ($USD)"),
SUMIFS(CANSCRN!$E:$E,CANSCRN!$A:$A,C2332,CANSCRN!$G:$G,D2332),
IF(AND(A2332="PSA Testing", E2332="Total Expenditure ($USD per 100,000 patients)"),
SUMIFS(PSA!$F:$F,PSA!$A:$A,C2332,PSA!$G:$G,D2332),
IF(AND(A2332="Colorectal Cancer Screening", E2332="Total Expenditure ($USD per 100,000 patients)"),
SUMIFS(COL!$F:$F,COL!$A:$A,C2332,COL!$G:$G,D2332),
IF(AND(A2332="Cervical Cancer Screening", E2332="Total Expenditure ($USD per 100,000 patients)"),
SUMIFS(CERV!$F:$F,CERV!$A:$A,C2332,CERV!$G:$G,D2332),
SUMIFS(CANSCRN!$F:$F,CANSCRN!$A:$A,C2332,CANSCRN!$G:$G,D2332))))))))))))</f>
        <v>515570.63014760142</v>
      </c>
    </row>
    <row r="2333" spans="1:6" x14ac:dyDescent="0.2">
      <c r="A2333" s="24" t="s">
        <v>100</v>
      </c>
      <c r="B2333" s="24" t="s">
        <v>101</v>
      </c>
      <c r="C2333" s="24" t="s">
        <v>37</v>
      </c>
      <c r="D2333" s="24">
        <v>2019</v>
      </c>
      <c r="E2333" s="24" t="s">
        <v>104</v>
      </c>
      <c r="F2333" s="3">
        <f>IF(AND(A2333="PSA Testing", E2333= "Utilization Rate (per 100,000 patients)"),
SUMIFS(PSA!$D:$D,PSA!$A:$A,C2333,PSA!$G:$G,D2333),
IF(AND(A2333="Colorectal Cancer Screening", E2333="Utilization Rate (per 100,000 patients)"),
SUMIFS(COL!$D:$D,COL!$A:$A,C2333,COL!$G:$G, D2333),
IF(AND(A2333="Cervical Cancer Screening", E2333="Utilization Rate (per 100,000 patients)"),
SUMIFS(CERV!$D:$D,CERV!$A:$A,C2333,CERV!$G:$G,D2333),
IF(AND(A2333="Cancer Screening for CKD patients", E2333="Utilization Rate (per 100,000 patients)"),
SUMIFS(CANSCRN!$D:$D,CANSCRN!$A:$A,C2333,CANSCRN!$G:$G,D2333),
IF(AND(A2333="PSA Testing", E2333="Cost per service ($USD)"),
SUMIFS(PSA!$E:$E,PSA!$A:$A,C2333,PSA!$G:$G,D2333),
IF(AND(A2333="Colorectal Cancer Screening", E2333="Cost per service ($USD)"),
SUMIFS(COL!$E:$E,COL!$A:$A,C2333,COL!$G:$G,D2333),
IF(AND(A2333="Cervical Cancer Screening", E2333="Cost per service ($USD)"),
SUMIFS(CERV!$E:$E,CERV!$A:$A,C2333,CERV!$G:$G,D2333),
IF(AND(A2333="Cancer Screening for CKD patients", E2333="Cost per service ($USD)"),
SUMIFS(CANSCRN!$E:$E,CANSCRN!$A:$A,C2333,CANSCRN!$G:$G,D2333),
IF(AND(A2333="PSA Testing", E2333="Total Expenditure ($USD per 100,000 patients)"),
SUMIFS(PSA!$F:$F,PSA!$A:$A,C2333,PSA!$G:$G,D2333),
IF(AND(A2333="Colorectal Cancer Screening", E2333="Total Expenditure ($USD per 100,000 patients)"),
SUMIFS(COL!$F:$F,COL!$A:$A,C2333,COL!$G:$G,D2333),
IF(AND(A2333="Cervical Cancer Screening", E2333="Total Expenditure ($USD per 100,000 patients)"),
SUMIFS(CERV!$F:$F,CERV!$A:$A,C2333,CERV!$G:$G,D2333),
SUMIFS(CANSCRN!$F:$F,CANSCRN!$A:$A,C2333,CANSCRN!$G:$G,D2333))))))))))))</f>
        <v>527923.82692421984</v>
      </c>
    </row>
    <row r="2334" spans="1:6" x14ac:dyDescent="0.2">
      <c r="A2334" s="24" t="s">
        <v>100</v>
      </c>
      <c r="B2334" s="24" t="s">
        <v>101</v>
      </c>
      <c r="C2334" s="24" t="s">
        <v>38</v>
      </c>
      <c r="D2334" s="24">
        <v>2009</v>
      </c>
      <c r="E2334" s="24" t="s">
        <v>104</v>
      </c>
      <c r="F2334" s="3">
        <f>IF(AND(A2334="PSA Testing", E2334= "Utilization Rate (per 100,000 patients)"),
SUMIFS(PSA!$D:$D,PSA!$A:$A,C2334,PSA!$G:$G,D2334),
IF(AND(A2334="Colorectal Cancer Screening", E2334="Utilization Rate (per 100,000 patients)"),
SUMIFS(COL!$D:$D,COL!$A:$A,C2334,COL!$G:$G, D2334),
IF(AND(A2334="Cervical Cancer Screening", E2334="Utilization Rate (per 100,000 patients)"),
SUMIFS(CERV!$D:$D,CERV!$A:$A,C2334,CERV!$G:$G,D2334),
IF(AND(A2334="Cancer Screening for CKD patients", E2334="Utilization Rate (per 100,000 patients)"),
SUMIFS(CANSCRN!$D:$D,CANSCRN!$A:$A,C2334,CANSCRN!$G:$G,D2334),
IF(AND(A2334="PSA Testing", E2334="Cost per service ($USD)"),
SUMIFS(PSA!$E:$E,PSA!$A:$A,C2334,PSA!$G:$G,D2334),
IF(AND(A2334="Colorectal Cancer Screening", E2334="Cost per service ($USD)"),
SUMIFS(COL!$E:$E,COL!$A:$A,C2334,COL!$G:$G,D2334),
IF(AND(A2334="Cervical Cancer Screening", E2334="Cost per service ($USD)"),
SUMIFS(CERV!$E:$E,CERV!$A:$A,C2334,CERV!$G:$G,D2334),
IF(AND(A2334="Cancer Screening for CKD patients", E2334="Cost per service ($USD)"),
SUMIFS(CANSCRN!$E:$E,CANSCRN!$A:$A,C2334,CANSCRN!$G:$G,D2334),
IF(AND(A2334="PSA Testing", E2334="Total Expenditure ($USD per 100,000 patients)"),
SUMIFS(PSA!$F:$F,PSA!$A:$A,C2334,PSA!$G:$G,D2334),
IF(AND(A2334="Colorectal Cancer Screening", E2334="Total Expenditure ($USD per 100,000 patients)"),
SUMIFS(COL!$F:$F,COL!$A:$A,C2334,COL!$G:$G,D2334),
IF(AND(A2334="Cervical Cancer Screening", E2334="Total Expenditure ($USD per 100,000 patients)"),
SUMIFS(CERV!$F:$F,CERV!$A:$A,C2334,CERV!$G:$G,D2334),
SUMIFS(CANSCRN!$F:$F,CANSCRN!$A:$A,C2334,CANSCRN!$G:$G,D2334))))))))))))</f>
        <v>230301.36986301368</v>
      </c>
    </row>
    <row r="2335" spans="1:6" x14ac:dyDescent="0.2">
      <c r="A2335" s="24" t="s">
        <v>100</v>
      </c>
      <c r="B2335" s="24" t="s">
        <v>101</v>
      </c>
      <c r="C2335" s="24" t="s">
        <v>38</v>
      </c>
      <c r="D2335" s="24">
        <v>2010</v>
      </c>
      <c r="E2335" s="24" t="s">
        <v>104</v>
      </c>
      <c r="F2335" s="3">
        <f>IF(AND(A2335="PSA Testing", E2335= "Utilization Rate (per 100,000 patients)"),
SUMIFS(PSA!$D:$D,PSA!$A:$A,C2335,PSA!$G:$G,D2335),
IF(AND(A2335="Colorectal Cancer Screening", E2335="Utilization Rate (per 100,000 patients)"),
SUMIFS(COL!$D:$D,COL!$A:$A,C2335,COL!$G:$G, D2335),
IF(AND(A2335="Cervical Cancer Screening", E2335="Utilization Rate (per 100,000 patients)"),
SUMIFS(CERV!$D:$D,CERV!$A:$A,C2335,CERV!$G:$G,D2335),
IF(AND(A2335="Cancer Screening for CKD patients", E2335="Utilization Rate (per 100,000 patients)"),
SUMIFS(CANSCRN!$D:$D,CANSCRN!$A:$A,C2335,CANSCRN!$G:$G,D2335),
IF(AND(A2335="PSA Testing", E2335="Cost per service ($USD)"),
SUMIFS(PSA!$E:$E,PSA!$A:$A,C2335,PSA!$G:$G,D2335),
IF(AND(A2335="Colorectal Cancer Screening", E2335="Cost per service ($USD)"),
SUMIFS(COL!$E:$E,COL!$A:$A,C2335,COL!$G:$G,D2335),
IF(AND(A2335="Cervical Cancer Screening", E2335="Cost per service ($USD)"),
SUMIFS(CERV!$E:$E,CERV!$A:$A,C2335,CERV!$G:$G,D2335),
IF(AND(A2335="Cancer Screening for CKD patients", E2335="Cost per service ($USD)"),
SUMIFS(CANSCRN!$E:$E,CANSCRN!$A:$A,C2335,CANSCRN!$G:$G,D2335),
IF(AND(A2335="PSA Testing", E2335="Total Expenditure ($USD per 100,000 patients)"),
SUMIFS(PSA!$F:$F,PSA!$A:$A,C2335,PSA!$G:$G,D2335),
IF(AND(A2335="Colorectal Cancer Screening", E2335="Total Expenditure ($USD per 100,000 patients)"),
SUMIFS(COL!$F:$F,COL!$A:$A,C2335,COL!$G:$G,D2335),
IF(AND(A2335="Cervical Cancer Screening", E2335="Total Expenditure ($USD per 100,000 patients)"),
SUMIFS(CERV!$F:$F,CERV!$A:$A,C2335,CERV!$G:$G,D2335),
SUMIFS(CANSCRN!$F:$F,CANSCRN!$A:$A,C2335,CANSCRN!$G:$G,D2335))))))))))))</f>
        <v>137652.69346855982</v>
      </c>
    </row>
    <row r="2336" spans="1:6" x14ac:dyDescent="0.2">
      <c r="A2336" s="24" t="s">
        <v>100</v>
      </c>
      <c r="B2336" s="24" t="s">
        <v>101</v>
      </c>
      <c r="C2336" s="24" t="s">
        <v>38</v>
      </c>
      <c r="D2336" s="24">
        <v>2011</v>
      </c>
      <c r="E2336" s="24" t="s">
        <v>104</v>
      </c>
      <c r="F2336" s="3">
        <f>IF(AND(A2336="PSA Testing", E2336= "Utilization Rate (per 100,000 patients)"),
SUMIFS(PSA!$D:$D,PSA!$A:$A,C2336,PSA!$G:$G,D2336),
IF(AND(A2336="Colorectal Cancer Screening", E2336="Utilization Rate (per 100,000 patients)"),
SUMIFS(COL!$D:$D,COL!$A:$A,C2336,COL!$G:$G, D2336),
IF(AND(A2336="Cervical Cancer Screening", E2336="Utilization Rate (per 100,000 patients)"),
SUMIFS(CERV!$D:$D,CERV!$A:$A,C2336,CERV!$G:$G,D2336),
IF(AND(A2336="Cancer Screening for CKD patients", E2336="Utilization Rate (per 100,000 patients)"),
SUMIFS(CANSCRN!$D:$D,CANSCRN!$A:$A,C2336,CANSCRN!$G:$G,D2336),
IF(AND(A2336="PSA Testing", E2336="Cost per service ($USD)"),
SUMIFS(PSA!$E:$E,PSA!$A:$A,C2336,PSA!$G:$G,D2336),
IF(AND(A2336="Colorectal Cancer Screening", E2336="Cost per service ($USD)"),
SUMIFS(COL!$E:$E,COL!$A:$A,C2336,COL!$G:$G,D2336),
IF(AND(A2336="Cervical Cancer Screening", E2336="Cost per service ($USD)"),
SUMIFS(CERV!$E:$E,CERV!$A:$A,C2336,CERV!$G:$G,D2336),
IF(AND(A2336="Cancer Screening for CKD patients", E2336="Cost per service ($USD)"),
SUMIFS(CANSCRN!$E:$E,CANSCRN!$A:$A,C2336,CANSCRN!$G:$G,D2336),
IF(AND(A2336="PSA Testing", E2336="Total Expenditure ($USD per 100,000 patients)"),
SUMIFS(PSA!$F:$F,PSA!$A:$A,C2336,PSA!$G:$G,D2336),
IF(AND(A2336="Colorectal Cancer Screening", E2336="Total Expenditure ($USD per 100,000 patients)"),
SUMIFS(COL!$F:$F,COL!$A:$A,C2336,COL!$G:$G,D2336),
IF(AND(A2336="Cervical Cancer Screening", E2336="Total Expenditure ($USD per 100,000 patients)"),
SUMIFS(CERV!$F:$F,CERV!$A:$A,C2336,CERV!$G:$G,D2336),
SUMIFS(CANSCRN!$F:$F,CANSCRN!$A:$A,C2336,CANSCRN!$G:$G,D2336))))))))))))</f>
        <v>174471.17562992126</v>
      </c>
    </row>
    <row r="2337" spans="1:6" x14ac:dyDescent="0.2">
      <c r="A2337" s="24" t="s">
        <v>100</v>
      </c>
      <c r="B2337" s="24" t="s">
        <v>101</v>
      </c>
      <c r="C2337" s="24" t="s">
        <v>38</v>
      </c>
      <c r="D2337" s="24">
        <v>2012</v>
      </c>
      <c r="E2337" s="24" t="s">
        <v>104</v>
      </c>
      <c r="F2337" s="3">
        <f>IF(AND(A2337="PSA Testing", E2337= "Utilization Rate (per 100,000 patients)"),
SUMIFS(PSA!$D:$D,PSA!$A:$A,C2337,PSA!$G:$G,D2337),
IF(AND(A2337="Colorectal Cancer Screening", E2337="Utilization Rate (per 100,000 patients)"),
SUMIFS(COL!$D:$D,COL!$A:$A,C2337,COL!$G:$G, D2337),
IF(AND(A2337="Cervical Cancer Screening", E2337="Utilization Rate (per 100,000 patients)"),
SUMIFS(CERV!$D:$D,CERV!$A:$A,C2337,CERV!$G:$G,D2337),
IF(AND(A2337="Cancer Screening for CKD patients", E2337="Utilization Rate (per 100,000 patients)"),
SUMIFS(CANSCRN!$D:$D,CANSCRN!$A:$A,C2337,CANSCRN!$G:$G,D2337),
IF(AND(A2337="PSA Testing", E2337="Cost per service ($USD)"),
SUMIFS(PSA!$E:$E,PSA!$A:$A,C2337,PSA!$G:$G,D2337),
IF(AND(A2337="Colorectal Cancer Screening", E2337="Cost per service ($USD)"),
SUMIFS(COL!$E:$E,COL!$A:$A,C2337,COL!$G:$G,D2337),
IF(AND(A2337="Cervical Cancer Screening", E2337="Cost per service ($USD)"),
SUMIFS(CERV!$E:$E,CERV!$A:$A,C2337,CERV!$G:$G,D2337),
IF(AND(A2337="Cancer Screening for CKD patients", E2337="Cost per service ($USD)"),
SUMIFS(CANSCRN!$E:$E,CANSCRN!$A:$A,C2337,CANSCRN!$G:$G,D2337),
IF(AND(A2337="PSA Testing", E2337="Total Expenditure ($USD per 100,000 patients)"),
SUMIFS(PSA!$F:$F,PSA!$A:$A,C2337,PSA!$G:$G,D2337),
IF(AND(A2337="Colorectal Cancer Screening", E2337="Total Expenditure ($USD per 100,000 patients)"),
SUMIFS(COL!$F:$F,COL!$A:$A,C2337,COL!$G:$G,D2337),
IF(AND(A2337="Cervical Cancer Screening", E2337="Total Expenditure ($USD per 100,000 patients)"),
SUMIFS(CERV!$F:$F,CERV!$A:$A,C2337,CERV!$G:$G,D2337),
SUMIFS(CANSCRN!$F:$F,CANSCRN!$A:$A,C2337,CANSCRN!$G:$G,D2337))))))))))))</f>
        <v>207312.25221995928</v>
      </c>
    </row>
    <row r="2338" spans="1:6" x14ac:dyDescent="0.2">
      <c r="A2338" s="24" t="s">
        <v>100</v>
      </c>
      <c r="B2338" s="24" t="s">
        <v>101</v>
      </c>
      <c r="C2338" s="24" t="s">
        <v>38</v>
      </c>
      <c r="D2338" s="24">
        <v>2013</v>
      </c>
      <c r="E2338" s="24" t="s">
        <v>104</v>
      </c>
      <c r="F2338" s="3">
        <f>IF(AND(A2338="PSA Testing", E2338= "Utilization Rate (per 100,000 patients)"),
SUMIFS(PSA!$D:$D,PSA!$A:$A,C2338,PSA!$G:$G,D2338),
IF(AND(A2338="Colorectal Cancer Screening", E2338="Utilization Rate (per 100,000 patients)"),
SUMIFS(COL!$D:$D,COL!$A:$A,C2338,COL!$G:$G, D2338),
IF(AND(A2338="Cervical Cancer Screening", E2338="Utilization Rate (per 100,000 patients)"),
SUMIFS(CERV!$D:$D,CERV!$A:$A,C2338,CERV!$G:$G,D2338),
IF(AND(A2338="Cancer Screening for CKD patients", E2338="Utilization Rate (per 100,000 patients)"),
SUMIFS(CANSCRN!$D:$D,CANSCRN!$A:$A,C2338,CANSCRN!$G:$G,D2338),
IF(AND(A2338="PSA Testing", E2338="Cost per service ($USD)"),
SUMIFS(PSA!$E:$E,PSA!$A:$A,C2338,PSA!$G:$G,D2338),
IF(AND(A2338="Colorectal Cancer Screening", E2338="Cost per service ($USD)"),
SUMIFS(COL!$E:$E,COL!$A:$A,C2338,COL!$G:$G,D2338),
IF(AND(A2338="Cervical Cancer Screening", E2338="Cost per service ($USD)"),
SUMIFS(CERV!$E:$E,CERV!$A:$A,C2338,CERV!$G:$G,D2338),
IF(AND(A2338="Cancer Screening for CKD patients", E2338="Cost per service ($USD)"),
SUMIFS(CANSCRN!$E:$E,CANSCRN!$A:$A,C2338,CANSCRN!$G:$G,D2338),
IF(AND(A2338="PSA Testing", E2338="Total Expenditure ($USD per 100,000 patients)"),
SUMIFS(PSA!$F:$F,PSA!$A:$A,C2338,PSA!$G:$G,D2338),
IF(AND(A2338="Colorectal Cancer Screening", E2338="Total Expenditure ($USD per 100,000 patients)"),
SUMIFS(COL!$F:$F,COL!$A:$A,C2338,COL!$G:$G,D2338),
IF(AND(A2338="Cervical Cancer Screening", E2338="Total Expenditure ($USD per 100,000 patients)"),
SUMIFS(CERV!$F:$F,CERV!$A:$A,C2338,CERV!$G:$G,D2338),
SUMIFS(CANSCRN!$F:$F,CANSCRN!$A:$A,C2338,CANSCRN!$G:$G,D2338))))))))))))</f>
        <v>143397.76210909092</v>
      </c>
    </row>
    <row r="2339" spans="1:6" x14ac:dyDescent="0.2">
      <c r="A2339" s="24" t="s">
        <v>100</v>
      </c>
      <c r="B2339" s="24" t="s">
        <v>101</v>
      </c>
      <c r="C2339" s="24" t="s">
        <v>38</v>
      </c>
      <c r="D2339" s="24">
        <v>2014</v>
      </c>
      <c r="E2339" s="24" t="s">
        <v>104</v>
      </c>
      <c r="F2339" s="3">
        <f>IF(AND(A2339="PSA Testing", E2339= "Utilization Rate (per 100,000 patients)"),
SUMIFS(PSA!$D:$D,PSA!$A:$A,C2339,PSA!$G:$G,D2339),
IF(AND(A2339="Colorectal Cancer Screening", E2339="Utilization Rate (per 100,000 patients)"),
SUMIFS(COL!$D:$D,COL!$A:$A,C2339,COL!$G:$G, D2339),
IF(AND(A2339="Cervical Cancer Screening", E2339="Utilization Rate (per 100,000 patients)"),
SUMIFS(CERV!$D:$D,CERV!$A:$A,C2339,CERV!$G:$G,D2339),
IF(AND(A2339="Cancer Screening for CKD patients", E2339="Utilization Rate (per 100,000 patients)"),
SUMIFS(CANSCRN!$D:$D,CANSCRN!$A:$A,C2339,CANSCRN!$G:$G,D2339),
IF(AND(A2339="PSA Testing", E2339="Cost per service ($USD)"),
SUMIFS(PSA!$E:$E,PSA!$A:$A,C2339,PSA!$G:$G,D2339),
IF(AND(A2339="Colorectal Cancer Screening", E2339="Cost per service ($USD)"),
SUMIFS(COL!$E:$E,COL!$A:$A,C2339,COL!$G:$G,D2339),
IF(AND(A2339="Cervical Cancer Screening", E2339="Cost per service ($USD)"),
SUMIFS(CERV!$E:$E,CERV!$A:$A,C2339,CERV!$G:$G,D2339),
IF(AND(A2339="Cancer Screening for CKD patients", E2339="Cost per service ($USD)"),
SUMIFS(CANSCRN!$E:$E,CANSCRN!$A:$A,C2339,CANSCRN!$G:$G,D2339),
IF(AND(A2339="PSA Testing", E2339="Total Expenditure ($USD per 100,000 patients)"),
SUMIFS(PSA!$F:$F,PSA!$A:$A,C2339,PSA!$G:$G,D2339),
IF(AND(A2339="Colorectal Cancer Screening", E2339="Total Expenditure ($USD per 100,000 patients)"),
SUMIFS(COL!$F:$F,COL!$A:$A,C2339,COL!$G:$G,D2339),
IF(AND(A2339="Cervical Cancer Screening", E2339="Total Expenditure ($USD per 100,000 patients)"),
SUMIFS(CERV!$F:$F,CERV!$A:$A,C2339,CERV!$G:$G,D2339),
SUMIFS(CANSCRN!$F:$F,CANSCRN!$A:$A,C2339,CANSCRN!$G:$G,D2339))))))))))))</f>
        <v>118595.60327198365</v>
      </c>
    </row>
    <row r="2340" spans="1:6" x14ac:dyDescent="0.2">
      <c r="A2340" s="24" t="s">
        <v>100</v>
      </c>
      <c r="B2340" s="24" t="s">
        <v>101</v>
      </c>
      <c r="C2340" s="24" t="s">
        <v>38</v>
      </c>
      <c r="D2340" s="24">
        <v>2015</v>
      </c>
      <c r="E2340" s="24" t="s">
        <v>104</v>
      </c>
      <c r="F2340" s="3">
        <f>IF(AND(A2340="PSA Testing", E2340= "Utilization Rate (per 100,000 patients)"),
SUMIFS(PSA!$D:$D,PSA!$A:$A,C2340,PSA!$G:$G,D2340),
IF(AND(A2340="Colorectal Cancer Screening", E2340="Utilization Rate (per 100,000 patients)"),
SUMIFS(COL!$D:$D,COL!$A:$A,C2340,COL!$G:$G, D2340),
IF(AND(A2340="Cervical Cancer Screening", E2340="Utilization Rate (per 100,000 patients)"),
SUMIFS(CERV!$D:$D,CERV!$A:$A,C2340,CERV!$G:$G,D2340),
IF(AND(A2340="Cancer Screening for CKD patients", E2340="Utilization Rate (per 100,000 patients)"),
SUMIFS(CANSCRN!$D:$D,CANSCRN!$A:$A,C2340,CANSCRN!$G:$G,D2340),
IF(AND(A2340="PSA Testing", E2340="Cost per service ($USD)"),
SUMIFS(PSA!$E:$E,PSA!$A:$A,C2340,PSA!$G:$G,D2340),
IF(AND(A2340="Colorectal Cancer Screening", E2340="Cost per service ($USD)"),
SUMIFS(COL!$E:$E,COL!$A:$A,C2340,COL!$G:$G,D2340),
IF(AND(A2340="Cervical Cancer Screening", E2340="Cost per service ($USD)"),
SUMIFS(CERV!$E:$E,CERV!$A:$A,C2340,CERV!$G:$G,D2340),
IF(AND(A2340="Cancer Screening for CKD patients", E2340="Cost per service ($USD)"),
SUMIFS(CANSCRN!$E:$E,CANSCRN!$A:$A,C2340,CANSCRN!$G:$G,D2340),
IF(AND(A2340="PSA Testing", E2340="Total Expenditure ($USD per 100,000 patients)"),
SUMIFS(PSA!$F:$F,PSA!$A:$A,C2340,PSA!$G:$G,D2340),
IF(AND(A2340="Colorectal Cancer Screening", E2340="Total Expenditure ($USD per 100,000 patients)"),
SUMIFS(COL!$F:$F,COL!$A:$A,C2340,COL!$G:$G,D2340),
IF(AND(A2340="Cervical Cancer Screening", E2340="Total Expenditure ($USD per 100,000 patients)"),
SUMIFS(CERV!$F:$F,CERV!$A:$A,C2340,CERV!$G:$G,D2340),
SUMIFS(CANSCRN!$F:$F,CANSCRN!$A:$A,C2340,CANSCRN!$G:$G,D2340))))))))))))</f>
        <v>171293.73952618454</v>
      </c>
    </row>
    <row r="2341" spans="1:6" x14ac:dyDescent="0.2">
      <c r="A2341" s="24" t="s">
        <v>100</v>
      </c>
      <c r="B2341" s="24" t="s">
        <v>101</v>
      </c>
      <c r="C2341" s="24" t="s">
        <v>38</v>
      </c>
      <c r="D2341" s="24">
        <v>2016</v>
      </c>
      <c r="E2341" s="24" t="s">
        <v>104</v>
      </c>
      <c r="F2341" s="3">
        <f>IF(AND(A2341="PSA Testing", E2341= "Utilization Rate (per 100,000 patients)"),
SUMIFS(PSA!$D:$D,PSA!$A:$A,C2341,PSA!$G:$G,D2341),
IF(AND(A2341="Colorectal Cancer Screening", E2341="Utilization Rate (per 100,000 patients)"),
SUMIFS(COL!$D:$D,COL!$A:$A,C2341,COL!$G:$G, D2341),
IF(AND(A2341="Cervical Cancer Screening", E2341="Utilization Rate (per 100,000 patients)"),
SUMIFS(CERV!$D:$D,CERV!$A:$A,C2341,CERV!$G:$G,D2341),
IF(AND(A2341="Cancer Screening for CKD patients", E2341="Utilization Rate (per 100,000 patients)"),
SUMIFS(CANSCRN!$D:$D,CANSCRN!$A:$A,C2341,CANSCRN!$G:$G,D2341),
IF(AND(A2341="PSA Testing", E2341="Cost per service ($USD)"),
SUMIFS(PSA!$E:$E,PSA!$A:$A,C2341,PSA!$G:$G,D2341),
IF(AND(A2341="Colorectal Cancer Screening", E2341="Cost per service ($USD)"),
SUMIFS(COL!$E:$E,COL!$A:$A,C2341,COL!$G:$G,D2341),
IF(AND(A2341="Cervical Cancer Screening", E2341="Cost per service ($USD)"),
SUMIFS(CERV!$E:$E,CERV!$A:$A,C2341,CERV!$G:$G,D2341),
IF(AND(A2341="Cancer Screening for CKD patients", E2341="Cost per service ($USD)"),
SUMIFS(CANSCRN!$E:$E,CANSCRN!$A:$A,C2341,CANSCRN!$G:$G,D2341),
IF(AND(A2341="PSA Testing", E2341="Total Expenditure ($USD per 100,000 patients)"),
SUMIFS(PSA!$F:$F,PSA!$A:$A,C2341,PSA!$G:$G,D2341),
IF(AND(A2341="Colorectal Cancer Screening", E2341="Total Expenditure ($USD per 100,000 patients)"),
SUMIFS(COL!$F:$F,COL!$A:$A,C2341,COL!$G:$G,D2341),
IF(AND(A2341="Cervical Cancer Screening", E2341="Total Expenditure ($USD per 100,000 patients)"),
SUMIFS(CERV!$F:$F,CERV!$A:$A,C2341,CERV!$G:$G,D2341),
SUMIFS(CANSCRN!$F:$F,CANSCRN!$A:$A,C2341,CANSCRN!$G:$G,D2341))))))))))))</f>
        <v>198035.24590330789</v>
      </c>
    </row>
    <row r="2342" spans="1:6" x14ac:dyDescent="0.2">
      <c r="A2342" s="24" t="s">
        <v>100</v>
      </c>
      <c r="B2342" s="24" t="s">
        <v>101</v>
      </c>
      <c r="C2342" s="24" t="s">
        <v>38</v>
      </c>
      <c r="D2342" s="24">
        <v>2017</v>
      </c>
      <c r="E2342" s="24" t="s">
        <v>104</v>
      </c>
      <c r="F2342" s="3">
        <f>IF(AND(A2342="PSA Testing", E2342= "Utilization Rate (per 100,000 patients)"),
SUMIFS(PSA!$D:$D,PSA!$A:$A,C2342,PSA!$G:$G,D2342),
IF(AND(A2342="Colorectal Cancer Screening", E2342="Utilization Rate (per 100,000 patients)"),
SUMIFS(COL!$D:$D,COL!$A:$A,C2342,COL!$G:$G, D2342),
IF(AND(A2342="Cervical Cancer Screening", E2342="Utilization Rate (per 100,000 patients)"),
SUMIFS(CERV!$D:$D,CERV!$A:$A,C2342,CERV!$G:$G,D2342),
IF(AND(A2342="Cancer Screening for CKD patients", E2342="Utilization Rate (per 100,000 patients)"),
SUMIFS(CANSCRN!$D:$D,CANSCRN!$A:$A,C2342,CANSCRN!$G:$G,D2342),
IF(AND(A2342="PSA Testing", E2342="Cost per service ($USD)"),
SUMIFS(PSA!$E:$E,PSA!$A:$A,C2342,PSA!$G:$G,D2342),
IF(AND(A2342="Colorectal Cancer Screening", E2342="Cost per service ($USD)"),
SUMIFS(COL!$E:$E,COL!$A:$A,C2342,COL!$G:$G,D2342),
IF(AND(A2342="Cervical Cancer Screening", E2342="Cost per service ($USD)"),
SUMIFS(CERV!$E:$E,CERV!$A:$A,C2342,CERV!$G:$G,D2342),
IF(AND(A2342="Cancer Screening for CKD patients", E2342="Cost per service ($USD)"),
SUMIFS(CANSCRN!$E:$E,CANSCRN!$A:$A,C2342,CANSCRN!$G:$G,D2342),
IF(AND(A2342="PSA Testing", E2342="Total Expenditure ($USD per 100,000 patients)"),
SUMIFS(PSA!$F:$F,PSA!$A:$A,C2342,PSA!$G:$G,D2342),
IF(AND(A2342="Colorectal Cancer Screening", E2342="Total Expenditure ($USD per 100,000 patients)"),
SUMIFS(COL!$F:$F,COL!$A:$A,C2342,COL!$G:$G,D2342),
IF(AND(A2342="Cervical Cancer Screening", E2342="Total Expenditure ($USD per 100,000 patients)"),
SUMIFS(CERV!$F:$F,CERV!$A:$A,C2342,CERV!$G:$G,D2342),
SUMIFS(CANSCRN!$F:$F,CANSCRN!$A:$A,C2342,CANSCRN!$G:$G,D2342))))))))))))</f>
        <v>303049.20469785575</v>
      </c>
    </row>
    <row r="2343" spans="1:6" x14ac:dyDescent="0.2">
      <c r="A2343" s="24" t="s">
        <v>100</v>
      </c>
      <c r="B2343" s="24" t="s">
        <v>101</v>
      </c>
      <c r="C2343" s="24" t="s">
        <v>38</v>
      </c>
      <c r="D2343" s="24">
        <v>2018</v>
      </c>
      <c r="E2343" s="24" t="s">
        <v>104</v>
      </c>
      <c r="F2343" s="3">
        <f>IF(AND(A2343="PSA Testing", E2343= "Utilization Rate (per 100,000 patients)"),
SUMIFS(PSA!$D:$D,PSA!$A:$A,C2343,PSA!$G:$G,D2343),
IF(AND(A2343="Colorectal Cancer Screening", E2343="Utilization Rate (per 100,000 patients)"),
SUMIFS(COL!$D:$D,COL!$A:$A,C2343,COL!$G:$G, D2343),
IF(AND(A2343="Cervical Cancer Screening", E2343="Utilization Rate (per 100,000 patients)"),
SUMIFS(CERV!$D:$D,CERV!$A:$A,C2343,CERV!$G:$G,D2343),
IF(AND(A2343="Cancer Screening for CKD patients", E2343="Utilization Rate (per 100,000 patients)"),
SUMIFS(CANSCRN!$D:$D,CANSCRN!$A:$A,C2343,CANSCRN!$G:$G,D2343),
IF(AND(A2343="PSA Testing", E2343="Cost per service ($USD)"),
SUMIFS(PSA!$E:$E,PSA!$A:$A,C2343,PSA!$G:$G,D2343),
IF(AND(A2343="Colorectal Cancer Screening", E2343="Cost per service ($USD)"),
SUMIFS(COL!$E:$E,COL!$A:$A,C2343,COL!$G:$G,D2343),
IF(AND(A2343="Cervical Cancer Screening", E2343="Cost per service ($USD)"),
SUMIFS(CERV!$E:$E,CERV!$A:$A,C2343,CERV!$G:$G,D2343),
IF(AND(A2343="Cancer Screening for CKD patients", E2343="Cost per service ($USD)"),
SUMIFS(CANSCRN!$E:$E,CANSCRN!$A:$A,C2343,CANSCRN!$G:$G,D2343),
IF(AND(A2343="PSA Testing", E2343="Total Expenditure ($USD per 100,000 patients)"),
SUMIFS(PSA!$F:$F,PSA!$A:$A,C2343,PSA!$G:$G,D2343),
IF(AND(A2343="Colorectal Cancer Screening", E2343="Total Expenditure ($USD per 100,000 patients)"),
SUMIFS(COL!$F:$F,COL!$A:$A,C2343,COL!$G:$G,D2343),
IF(AND(A2343="Cervical Cancer Screening", E2343="Total Expenditure ($USD per 100,000 patients)"),
SUMIFS(CERV!$F:$F,CERV!$A:$A,C2343,CERV!$G:$G,D2343),
SUMIFS(CANSCRN!$F:$F,CANSCRN!$A:$A,C2343,CANSCRN!$G:$G,D2343))))))))))))</f>
        <v>473886.85852017935</v>
      </c>
    </row>
    <row r="2344" spans="1:6" x14ac:dyDescent="0.2">
      <c r="A2344" s="24" t="s">
        <v>100</v>
      </c>
      <c r="B2344" s="24" t="s">
        <v>101</v>
      </c>
      <c r="C2344" s="24" t="s">
        <v>38</v>
      </c>
      <c r="D2344" s="24">
        <v>2019</v>
      </c>
      <c r="E2344" s="24" t="s">
        <v>104</v>
      </c>
      <c r="F2344" s="3">
        <f>IF(AND(A2344="PSA Testing", E2344= "Utilization Rate (per 100,000 patients)"),
SUMIFS(PSA!$D:$D,PSA!$A:$A,C2344,PSA!$G:$G,D2344),
IF(AND(A2344="Colorectal Cancer Screening", E2344="Utilization Rate (per 100,000 patients)"),
SUMIFS(COL!$D:$D,COL!$A:$A,C2344,COL!$G:$G, D2344),
IF(AND(A2344="Cervical Cancer Screening", E2344="Utilization Rate (per 100,000 patients)"),
SUMIFS(CERV!$D:$D,CERV!$A:$A,C2344,CERV!$G:$G,D2344),
IF(AND(A2344="Cancer Screening for CKD patients", E2344="Utilization Rate (per 100,000 patients)"),
SUMIFS(CANSCRN!$D:$D,CANSCRN!$A:$A,C2344,CANSCRN!$G:$G,D2344),
IF(AND(A2344="PSA Testing", E2344="Cost per service ($USD)"),
SUMIFS(PSA!$E:$E,PSA!$A:$A,C2344,PSA!$G:$G,D2344),
IF(AND(A2344="Colorectal Cancer Screening", E2344="Cost per service ($USD)"),
SUMIFS(COL!$E:$E,COL!$A:$A,C2344,COL!$G:$G,D2344),
IF(AND(A2344="Cervical Cancer Screening", E2344="Cost per service ($USD)"),
SUMIFS(CERV!$E:$E,CERV!$A:$A,C2344,CERV!$G:$G,D2344),
IF(AND(A2344="Cancer Screening for CKD patients", E2344="Cost per service ($USD)"),
SUMIFS(CANSCRN!$E:$E,CANSCRN!$A:$A,C2344,CANSCRN!$G:$G,D2344),
IF(AND(A2344="PSA Testing", E2344="Total Expenditure ($USD per 100,000 patients)"),
SUMIFS(PSA!$F:$F,PSA!$A:$A,C2344,PSA!$G:$G,D2344),
IF(AND(A2344="Colorectal Cancer Screening", E2344="Total Expenditure ($USD per 100,000 patients)"),
SUMIFS(COL!$F:$F,COL!$A:$A,C2344,COL!$G:$G,D2344),
IF(AND(A2344="Cervical Cancer Screening", E2344="Total Expenditure ($USD per 100,000 patients)"),
SUMIFS(CERV!$F:$F,CERV!$A:$A,C2344,CERV!$G:$G,D2344),
SUMIFS(CANSCRN!$F:$F,CANSCRN!$A:$A,C2344,CANSCRN!$G:$G,D2344))))))))))))</f>
        <v>405624.56819371722</v>
      </c>
    </row>
    <row r="2345" spans="1:6" x14ac:dyDescent="0.2">
      <c r="A2345" s="24" t="s">
        <v>100</v>
      </c>
      <c r="B2345" s="24" t="s">
        <v>101</v>
      </c>
      <c r="C2345" s="24" t="s">
        <v>39</v>
      </c>
      <c r="D2345" s="24">
        <v>2009</v>
      </c>
      <c r="E2345" s="24" t="s">
        <v>104</v>
      </c>
      <c r="F2345" s="3">
        <f>IF(AND(A2345="PSA Testing", E2345= "Utilization Rate (per 100,000 patients)"),
SUMIFS(PSA!$D:$D,PSA!$A:$A,C2345,PSA!$G:$G,D2345),
IF(AND(A2345="Colorectal Cancer Screening", E2345="Utilization Rate (per 100,000 patients)"),
SUMIFS(COL!$D:$D,COL!$A:$A,C2345,COL!$G:$G, D2345),
IF(AND(A2345="Cervical Cancer Screening", E2345="Utilization Rate (per 100,000 patients)"),
SUMIFS(CERV!$D:$D,CERV!$A:$A,C2345,CERV!$G:$G,D2345),
IF(AND(A2345="Cancer Screening for CKD patients", E2345="Utilization Rate (per 100,000 patients)"),
SUMIFS(CANSCRN!$D:$D,CANSCRN!$A:$A,C2345,CANSCRN!$G:$G,D2345),
IF(AND(A2345="PSA Testing", E2345="Cost per service ($USD)"),
SUMIFS(PSA!$E:$E,PSA!$A:$A,C2345,PSA!$G:$G,D2345),
IF(AND(A2345="Colorectal Cancer Screening", E2345="Cost per service ($USD)"),
SUMIFS(COL!$E:$E,COL!$A:$A,C2345,COL!$G:$G,D2345),
IF(AND(A2345="Cervical Cancer Screening", E2345="Cost per service ($USD)"),
SUMIFS(CERV!$E:$E,CERV!$A:$A,C2345,CERV!$G:$G,D2345),
IF(AND(A2345="Cancer Screening for CKD patients", E2345="Cost per service ($USD)"),
SUMIFS(CANSCRN!$E:$E,CANSCRN!$A:$A,C2345,CANSCRN!$G:$G,D2345),
IF(AND(A2345="PSA Testing", E2345="Total Expenditure ($USD per 100,000 patients)"),
SUMIFS(PSA!$F:$F,PSA!$A:$A,C2345,PSA!$G:$G,D2345),
IF(AND(A2345="Colorectal Cancer Screening", E2345="Total Expenditure ($USD per 100,000 patients)"),
SUMIFS(COL!$F:$F,COL!$A:$A,C2345,COL!$G:$G,D2345),
IF(AND(A2345="Cervical Cancer Screening", E2345="Total Expenditure ($USD per 100,000 patients)"),
SUMIFS(CERV!$F:$F,CERV!$A:$A,C2345,CERV!$G:$G,D2345),
SUMIFS(CANSCRN!$F:$F,CANSCRN!$A:$A,C2345,CANSCRN!$G:$G,D2345))))))))))))</f>
        <v>340464.11178228451</v>
      </c>
    </row>
    <row r="2346" spans="1:6" x14ac:dyDescent="0.2">
      <c r="A2346" s="24" t="s">
        <v>100</v>
      </c>
      <c r="B2346" s="24" t="s">
        <v>101</v>
      </c>
      <c r="C2346" s="24" t="s">
        <v>39</v>
      </c>
      <c r="D2346" s="24">
        <v>2010</v>
      </c>
      <c r="E2346" s="24" t="s">
        <v>104</v>
      </c>
      <c r="F2346" s="3">
        <f>IF(AND(A2346="PSA Testing", E2346= "Utilization Rate (per 100,000 patients)"),
SUMIFS(PSA!$D:$D,PSA!$A:$A,C2346,PSA!$G:$G,D2346),
IF(AND(A2346="Colorectal Cancer Screening", E2346="Utilization Rate (per 100,000 patients)"),
SUMIFS(COL!$D:$D,COL!$A:$A,C2346,COL!$G:$G, D2346),
IF(AND(A2346="Cervical Cancer Screening", E2346="Utilization Rate (per 100,000 patients)"),
SUMIFS(CERV!$D:$D,CERV!$A:$A,C2346,CERV!$G:$G,D2346),
IF(AND(A2346="Cancer Screening for CKD patients", E2346="Utilization Rate (per 100,000 patients)"),
SUMIFS(CANSCRN!$D:$D,CANSCRN!$A:$A,C2346,CANSCRN!$G:$G,D2346),
IF(AND(A2346="PSA Testing", E2346="Cost per service ($USD)"),
SUMIFS(PSA!$E:$E,PSA!$A:$A,C2346,PSA!$G:$G,D2346),
IF(AND(A2346="Colorectal Cancer Screening", E2346="Cost per service ($USD)"),
SUMIFS(COL!$E:$E,COL!$A:$A,C2346,COL!$G:$G,D2346),
IF(AND(A2346="Cervical Cancer Screening", E2346="Cost per service ($USD)"),
SUMIFS(CERV!$E:$E,CERV!$A:$A,C2346,CERV!$G:$G,D2346),
IF(AND(A2346="Cancer Screening for CKD patients", E2346="Cost per service ($USD)"),
SUMIFS(CANSCRN!$E:$E,CANSCRN!$A:$A,C2346,CANSCRN!$G:$G,D2346),
IF(AND(A2346="PSA Testing", E2346="Total Expenditure ($USD per 100,000 patients)"),
SUMIFS(PSA!$F:$F,PSA!$A:$A,C2346,PSA!$G:$G,D2346),
IF(AND(A2346="Colorectal Cancer Screening", E2346="Total Expenditure ($USD per 100,000 patients)"),
SUMIFS(COL!$F:$F,COL!$A:$A,C2346,COL!$G:$G,D2346),
IF(AND(A2346="Cervical Cancer Screening", E2346="Total Expenditure ($USD per 100,000 patients)"),
SUMIFS(CERV!$F:$F,CERV!$A:$A,C2346,CERV!$G:$G,D2346),
SUMIFS(CANSCRN!$F:$F,CANSCRN!$A:$A,C2346,CANSCRN!$G:$G,D2346))))))))))))</f>
        <v>342234.69495587237</v>
      </c>
    </row>
    <row r="2347" spans="1:6" x14ac:dyDescent="0.2">
      <c r="A2347" s="24" t="s">
        <v>100</v>
      </c>
      <c r="B2347" s="24" t="s">
        <v>101</v>
      </c>
      <c r="C2347" s="24" t="s">
        <v>39</v>
      </c>
      <c r="D2347" s="24">
        <v>2011</v>
      </c>
      <c r="E2347" s="24" t="s">
        <v>104</v>
      </c>
      <c r="F2347" s="3">
        <f>IF(AND(A2347="PSA Testing", E2347= "Utilization Rate (per 100,000 patients)"),
SUMIFS(PSA!$D:$D,PSA!$A:$A,C2347,PSA!$G:$G,D2347),
IF(AND(A2347="Colorectal Cancer Screening", E2347="Utilization Rate (per 100,000 patients)"),
SUMIFS(COL!$D:$D,COL!$A:$A,C2347,COL!$G:$G, D2347),
IF(AND(A2347="Cervical Cancer Screening", E2347="Utilization Rate (per 100,000 patients)"),
SUMIFS(CERV!$D:$D,CERV!$A:$A,C2347,CERV!$G:$G,D2347),
IF(AND(A2347="Cancer Screening for CKD patients", E2347="Utilization Rate (per 100,000 patients)"),
SUMIFS(CANSCRN!$D:$D,CANSCRN!$A:$A,C2347,CANSCRN!$G:$G,D2347),
IF(AND(A2347="PSA Testing", E2347="Cost per service ($USD)"),
SUMIFS(PSA!$E:$E,PSA!$A:$A,C2347,PSA!$G:$G,D2347),
IF(AND(A2347="Colorectal Cancer Screening", E2347="Cost per service ($USD)"),
SUMIFS(COL!$E:$E,COL!$A:$A,C2347,COL!$G:$G,D2347),
IF(AND(A2347="Cervical Cancer Screening", E2347="Cost per service ($USD)"),
SUMIFS(CERV!$E:$E,CERV!$A:$A,C2347,CERV!$G:$G,D2347),
IF(AND(A2347="Cancer Screening for CKD patients", E2347="Cost per service ($USD)"),
SUMIFS(CANSCRN!$E:$E,CANSCRN!$A:$A,C2347,CANSCRN!$G:$G,D2347),
IF(AND(A2347="PSA Testing", E2347="Total Expenditure ($USD per 100,000 patients)"),
SUMIFS(PSA!$F:$F,PSA!$A:$A,C2347,PSA!$G:$G,D2347),
IF(AND(A2347="Colorectal Cancer Screening", E2347="Total Expenditure ($USD per 100,000 patients)"),
SUMIFS(COL!$F:$F,COL!$A:$A,C2347,COL!$G:$G,D2347),
IF(AND(A2347="Cervical Cancer Screening", E2347="Total Expenditure ($USD per 100,000 patients)"),
SUMIFS(CERV!$F:$F,CERV!$A:$A,C2347,CERV!$G:$G,D2347),
SUMIFS(CANSCRN!$F:$F,CANSCRN!$A:$A,C2347,CANSCRN!$G:$G,D2347))))))))))))</f>
        <v>361950.5043377484</v>
      </c>
    </row>
    <row r="2348" spans="1:6" x14ac:dyDescent="0.2">
      <c r="A2348" s="24" t="s">
        <v>100</v>
      </c>
      <c r="B2348" s="24" t="s">
        <v>101</v>
      </c>
      <c r="C2348" s="24" t="s">
        <v>39</v>
      </c>
      <c r="D2348" s="24">
        <v>2012</v>
      </c>
      <c r="E2348" s="24" t="s">
        <v>104</v>
      </c>
      <c r="F2348" s="3">
        <f>IF(AND(A2348="PSA Testing", E2348= "Utilization Rate (per 100,000 patients)"),
SUMIFS(PSA!$D:$D,PSA!$A:$A,C2348,PSA!$G:$G,D2348),
IF(AND(A2348="Colorectal Cancer Screening", E2348="Utilization Rate (per 100,000 patients)"),
SUMIFS(COL!$D:$D,COL!$A:$A,C2348,COL!$G:$G, D2348),
IF(AND(A2348="Cervical Cancer Screening", E2348="Utilization Rate (per 100,000 patients)"),
SUMIFS(CERV!$D:$D,CERV!$A:$A,C2348,CERV!$G:$G,D2348),
IF(AND(A2348="Cancer Screening for CKD patients", E2348="Utilization Rate (per 100,000 patients)"),
SUMIFS(CANSCRN!$D:$D,CANSCRN!$A:$A,C2348,CANSCRN!$G:$G,D2348),
IF(AND(A2348="PSA Testing", E2348="Cost per service ($USD)"),
SUMIFS(PSA!$E:$E,PSA!$A:$A,C2348,PSA!$G:$G,D2348),
IF(AND(A2348="Colorectal Cancer Screening", E2348="Cost per service ($USD)"),
SUMIFS(COL!$E:$E,COL!$A:$A,C2348,COL!$G:$G,D2348),
IF(AND(A2348="Cervical Cancer Screening", E2348="Cost per service ($USD)"),
SUMIFS(CERV!$E:$E,CERV!$A:$A,C2348,CERV!$G:$G,D2348),
IF(AND(A2348="Cancer Screening for CKD patients", E2348="Cost per service ($USD)"),
SUMIFS(CANSCRN!$E:$E,CANSCRN!$A:$A,C2348,CANSCRN!$G:$G,D2348),
IF(AND(A2348="PSA Testing", E2348="Total Expenditure ($USD per 100,000 patients)"),
SUMIFS(PSA!$F:$F,PSA!$A:$A,C2348,PSA!$G:$G,D2348),
IF(AND(A2348="Colorectal Cancer Screening", E2348="Total Expenditure ($USD per 100,000 patients)"),
SUMIFS(COL!$F:$F,COL!$A:$A,C2348,COL!$G:$G,D2348),
IF(AND(A2348="Cervical Cancer Screening", E2348="Total Expenditure ($USD per 100,000 patients)"),
SUMIFS(CERV!$F:$F,CERV!$A:$A,C2348,CERV!$G:$G,D2348),
SUMIFS(CANSCRN!$F:$F,CANSCRN!$A:$A,C2348,CANSCRN!$G:$G,D2348))))))))))))</f>
        <v>367956.10644204461</v>
      </c>
    </row>
    <row r="2349" spans="1:6" x14ac:dyDescent="0.2">
      <c r="A2349" s="24" t="s">
        <v>100</v>
      </c>
      <c r="B2349" s="24" t="s">
        <v>101</v>
      </c>
      <c r="C2349" s="24" t="s">
        <v>39</v>
      </c>
      <c r="D2349" s="24">
        <v>2013</v>
      </c>
      <c r="E2349" s="24" t="s">
        <v>104</v>
      </c>
      <c r="F2349" s="3">
        <f>IF(AND(A2349="PSA Testing", E2349= "Utilization Rate (per 100,000 patients)"),
SUMIFS(PSA!$D:$D,PSA!$A:$A,C2349,PSA!$G:$G,D2349),
IF(AND(A2349="Colorectal Cancer Screening", E2349="Utilization Rate (per 100,000 patients)"),
SUMIFS(COL!$D:$D,COL!$A:$A,C2349,COL!$G:$G, D2349),
IF(AND(A2349="Cervical Cancer Screening", E2349="Utilization Rate (per 100,000 patients)"),
SUMIFS(CERV!$D:$D,CERV!$A:$A,C2349,CERV!$G:$G,D2349),
IF(AND(A2349="Cancer Screening for CKD patients", E2349="Utilization Rate (per 100,000 patients)"),
SUMIFS(CANSCRN!$D:$D,CANSCRN!$A:$A,C2349,CANSCRN!$G:$G,D2349),
IF(AND(A2349="PSA Testing", E2349="Cost per service ($USD)"),
SUMIFS(PSA!$E:$E,PSA!$A:$A,C2349,PSA!$G:$G,D2349),
IF(AND(A2349="Colorectal Cancer Screening", E2349="Cost per service ($USD)"),
SUMIFS(COL!$E:$E,COL!$A:$A,C2349,COL!$G:$G,D2349),
IF(AND(A2349="Cervical Cancer Screening", E2349="Cost per service ($USD)"),
SUMIFS(CERV!$E:$E,CERV!$A:$A,C2349,CERV!$G:$G,D2349),
IF(AND(A2349="Cancer Screening for CKD patients", E2349="Cost per service ($USD)"),
SUMIFS(CANSCRN!$E:$E,CANSCRN!$A:$A,C2349,CANSCRN!$G:$G,D2349),
IF(AND(A2349="PSA Testing", E2349="Total Expenditure ($USD per 100,000 patients)"),
SUMIFS(PSA!$F:$F,PSA!$A:$A,C2349,PSA!$G:$G,D2349),
IF(AND(A2349="Colorectal Cancer Screening", E2349="Total Expenditure ($USD per 100,000 patients)"),
SUMIFS(COL!$F:$F,COL!$A:$A,C2349,COL!$G:$G,D2349),
IF(AND(A2349="Cervical Cancer Screening", E2349="Total Expenditure ($USD per 100,000 patients)"),
SUMIFS(CERV!$F:$F,CERV!$A:$A,C2349,CERV!$G:$G,D2349),
SUMIFS(CANSCRN!$F:$F,CANSCRN!$A:$A,C2349,CANSCRN!$G:$G,D2349))))))))))))</f>
        <v>334731.86380525876</v>
      </c>
    </row>
    <row r="2350" spans="1:6" x14ac:dyDescent="0.2">
      <c r="A2350" s="24" t="s">
        <v>100</v>
      </c>
      <c r="B2350" s="24" t="s">
        <v>101</v>
      </c>
      <c r="C2350" s="24" t="s">
        <v>39</v>
      </c>
      <c r="D2350" s="24">
        <v>2014</v>
      </c>
      <c r="E2350" s="24" t="s">
        <v>104</v>
      </c>
      <c r="F2350" s="3">
        <f>IF(AND(A2350="PSA Testing", E2350= "Utilization Rate (per 100,000 patients)"),
SUMIFS(PSA!$D:$D,PSA!$A:$A,C2350,PSA!$G:$G,D2350),
IF(AND(A2350="Colorectal Cancer Screening", E2350="Utilization Rate (per 100,000 patients)"),
SUMIFS(COL!$D:$D,COL!$A:$A,C2350,COL!$G:$G, D2350),
IF(AND(A2350="Cervical Cancer Screening", E2350="Utilization Rate (per 100,000 patients)"),
SUMIFS(CERV!$D:$D,CERV!$A:$A,C2350,CERV!$G:$G,D2350),
IF(AND(A2350="Cancer Screening for CKD patients", E2350="Utilization Rate (per 100,000 patients)"),
SUMIFS(CANSCRN!$D:$D,CANSCRN!$A:$A,C2350,CANSCRN!$G:$G,D2350),
IF(AND(A2350="PSA Testing", E2350="Cost per service ($USD)"),
SUMIFS(PSA!$E:$E,PSA!$A:$A,C2350,PSA!$G:$G,D2350),
IF(AND(A2350="Colorectal Cancer Screening", E2350="Cost per service ($USD)"),
SUMIFS(COL!$E:$E,COL!$A:$A,C2350,COL!$G:$G,D2350),
IF(AND(A2350="Cervical Cancer Screening", E2350="Cost per service ($USD)"),
SUMIFS(CERV!$E:$E,CERV!$A:$A,C2350,CERV!$G:$G,D2350),
IF(AND(A2350="Cancer Screening for CKD patients", E2350="Cost per service ($USD)"),
SUMIFS(CANSCRN!$E:$E,CANSCRN!$A:$A,C2350,CANSCRN!$G:$G,D2350),
IF(AND(A2350="PSA Testing", E2350="Total Expenditure ($USD per 100,000 patients)"),
SUMIFS(PSA!$F:$F,PSA!$A:$A,C2350,PSA!$G:$G,D2350),
IF(AND(A2350="Colorectal Cancer Screening", E2350="Total Expenditure ($USD per 100,000 patients)"),
SUMIFS(COL!$F:$F,COL!$A:$A,C2350,COL!$G:$G,D2350),
IF(AND(A2350="Cervical Cancer Screening", E2350="Total Expenditure ($USD per 100,000 patients)"),
SUMIFS(CERV!$F:$F,CERV!$A:$A,C2350,CERV!$G:$G,D2350),
SUMIFS(CANSCRN!$F:$F,CANSCRN!$A:$A,C2350,CANSCRN!$G:$G,D2350))))))))))))</f>
        <v>287190.33048204205</v>
      </c>
    </row>
    <row r="2351" spans="1:6" x14ac:dyDescent="0.2">
      <c r="A2351" s="24" t="s">
        <v>100</v>
      </c>
      <c r="B2351" s="24" t="s">
        <v>101</v>
      </c>
      <c r="C2351" s="24" t="s">
        <v>39</v>
      </c>
      <c r="D2351" s="24">
        <v>2015</v>
      </c>
      <c r="E2351" s="24" t="s">
        <v>104</v>
      </c>
      <c r="F2351" s="3">
        <f>IF(AND(A2351="PSA Testing", E2351= "Utilization Rate (per 100,000 patients)"),
SUMIFS(PSA!$D:$D,PSA!$A:$A,C2351,PSA!$G:$G,D2351),
IF(AND(A2351="Colorectal Cancer Screening", E2351="Utilization Rate (per 100,000 patients)"),
SUMIFS(COL!$D:$D,COL!$A:$A,C2351,COL!$G:$G, D2351),
IF(AND(A2351="Cervical Cancer Screening", E2351="Utilization Rate (per 100,000 patients)"),
SUMIFS(CERV!$D:$D,CERV!$A:$A,C2351,CERV!$G:$G,D2351),
IF(AND(A2351="Cancer Screening for CKD patients", E2351="Utilization Rate (per 100,000 patients)"),
SUMIFS(CANSCRN!$D:$D,CANSCRN!$A:$A,C2351,CANSCRN!$G:$G,D2351),
IF(AND(A2351="PSA Testing", E2351="Cost per service ($USD)"),
SUMIFS(PSA!$E:$E,PSA!$A:$A,C2351,PSA!$G:$G,D2351),
IF(AND(A2351="Colorectal Cancer Screening", E2351="Cost per service ($USD)"),
SUMIFS(COL!$E:$E,COL!$A:$A,C2351,COL!$G:$G,D2351),
IF(AND(A2351="Cervical Cancer Screening", E2351="Cost per service ($USD)"),
SUMIFS(CERV!$E:$E,CERV!$A:$A,C2351,CERV!$G:$G,D2351),
IF(AND(A2351="Cancer Screening for CKD patients", E2351="Cost per service ($USD)"),
SUMIFS(CANSCRN!$E:$E,CANSCRN!$A:$A,C2351,CANSCRN!$G:$G,D2351),
IF(AND(A2351="PSA Testing", E2351="Total Expenditure ($USD per 100,000 patients)"),
SUMIFS(PSA!$F:$F,PSA!$A:$A,C2351,PSA!$G:$G,D2351),
IF(AND(A2351="Colorectal Cancer Screening", E2351="Total Expenditure ($USD per 100,000 patients)"),
SUMIFS(COL!$F:$F,COL!$A:$A,C2351,COL!$G:$G,D2351),
IF(AND(A2351="Cervical Cancer Screening", E2351="Total Expenditure ($USD per 100,000 patients)"),
SUMIFS(CERV!$F:$F,CERV!$A:$A,C2351,CERV!$G:$G,D2351),
SUMIFS(CANSCRN!$F:$F,CANSCRN!$A:$A,C2351,CANSCRN!$G:$G,D2351))))))))))))</f>
        <v>271897.21747988713</v>
      </c>
    </row>
    <row r="2352" spans="1:6" x14ac:dyDescent="0.2">
      <c r="A2352" s="24" t="s">
        <v>100</v>
      </c>
      <c r="B2352" s="24" t="s">
        <v>101</v>
      </c>
      <c r="C2352" s="24" t="s">
        <v>39</v>
      </c>
      <c r="D2352" s="24">
        <v>2016</v>
      </c>
      <c r="E2352" s="24" t="s">
        <v>104</v>
      </c>
      <c r="F2352" s="3">
        <f>IF(AND(A2352="PSA Testing", E2352= "Utilization Rate (per 100,000 patients)"),
SUMIFS(PSA!$D:$D,PSA!$A:$A,C2352,PSA!$G:$G,D2352),
IF(AND(A2352="Colorectal Cancer Screening", E2352="Utilization Rate (per 100,000 patients)"),
SUMIFS(COL!$D:$D,COL!$A:$A,C2352,COL!$G:$G, D2352),
IF(AND(A2352="Cervical Cancer Screening", E2352="Utilization Rate (per 100,000 patients)"),
SUMIFS(CERV!$D:$D,CERV!$A:$A,C2352,CERV!$G:$G,D2352),
IF(AND(A2352="Cancer Screening for CKD patients", E2352="Utilization Rate (per 100,000 patients)"),
SUMIFS(CANSCRN!$D:$D,CANSCRN!$A:$A,C2352,CANSCRN!$G:$G,D2352),
IF(AND(A2352="PSA Testing", E2352="Cost per service ($USD)"),
SUMIFS(PSA!$E:$E,PSA!$A:$A,C2352,PSA!$G:$G,D2352),
IF(AND(A2352="Colorectal Cancer Screening", E2352="Cost per service ($USD)"),
SUMIFS(COL!$E:$E,COL!$A:$A,C2352,COL!$G:$G,D2352),
IF(AND(A2352="Cervical Cancer Screening", E2352="Cost per service ($USD)"),
SUMIFS(CERV!$E:$E,CERV!$A:$A,C2352,CERV!$G:$G,D2352),
IF(AND(A2352="Cancer Screening for CKD patients", E2352="Cost per service ($USD)"),
SUMIFS(CANSCRN!$E:$E,CANSCRN!$A:$A,C2352,CANSCRN!$G:$G,D2352),
IF(AND(A2352="PSA Testing", E2352="Total Expenditure ($USD per 100,000 patients)"),
SUMIFS(PSA!$F:$F,PSA!$A:$A,C2352,PSA!$G:$G,D2352),
IF(AND(A2352="Colorectal Cancer Screening", E2352="Total Expenditure ($USD per 100,000 patients)"),
SUMIFS(COL!$F:$F,COL!$A:$A,C2352,COL!$G:$G,D2352),
IF(AND(A2352="Cervical Cancer Screening", E2352="Total Expenditure ($USD per 100,000 patients)"),
SUMIFS(CERV!$F:$F,CERV!$A:$A,C2352,CERV!$G:$G,D2352),
SUMIFS(CANSCRN!$F:$F,CANSCRN!$A:$A,C2352,CANSCRN!$G:$G,D2352))))))))))))</f>
        <v>326120.10999890778</v>
      </c>
    </row>
    <row r="2353" spans="1:6" x14ac:dyDescent="0.2">
      <c r="A2353" s="24" t="s">
        <v>100</v>
      </c>
      <c r="B2353" s="24" t="s">
        <v>101</v>
      </c>
      <c r="C2353" s="24" t="s">
        <v>39</v>
      </c>
      <c r="D2353" s="24">
        <v>2017</v>
      </c>
      <c r="E2353" s="24" t="s">
        <v>104</v>
      </c>
      <c r="F2353" s="3">
        <f>IF(AND(A2353="PSA Testing", E2353= "Utilization Rate (per 100,000 patients)"),
SUMIFS(PSA!$D:$D,PSA!$A:$A,C2353,PSA!$G:$G,D2353),
IF(AND(A2353="Colorectal Cancer Screening", E2353="Utilization Rate (per 100,000 patients)"),
SUMIFS(COL!$D:$D,COL!$A:$A,C2353,COL!$G:$G, D2353),
IF(AND(A2353="Cervical Cancer Screening", E2353="Utilization Rate (per 100,000 patients)"),
SUMIFS(CERV!$D:$D,CERV!$A:$A,C2353,CERV!$G:$G,D2353),
IF(AND(A2353="Cancer Screening for CKD patients", E2353="Utilization Rate (per 100,000 patients)"),
SUMIFS(CANSCRN!$D:$D,CANSCRN!$A:$A,C2353,CANSCRN!$G:$G,D2353),
IF(AND(A2353="PSA Testing", E2353="Cost per service ($USD)"),
SUMIFS(PSA!$E:$E,PSA!$A:$A,C2353,PSA!$G:$G,D2353),
IF(AND(A2353="Colorectal Cancer Screening", E2353="Cost per service ($USD)"),
SUMIFS(COL!$E:$E,COL!$A:$A,C2353,COL!$G:$G,D2353),
IF(AND(A2353="Cervical Cancer Screening", E2353="Cost per service ($USD)"),
SUMIFS(CERV!$E:$E,CERV!$A:$A,C2353,CERV!$G:$G,D2353),
IF(AND(A2353="Cancer Screening for CKD patients", E2353="Cost per service ($USD)"),
SUMIFS(CANSCRN!$E:$E,CANSCRN!$A:$A,C2353,CANSCRN!$G:$G,D2353),
IF(AND(A2353="PSA Testing", E2353="Total Expenditure ($USD per 100,000 patients)"),
SUMIFS(PSA!$F:$F,PSA!$A:$A,C2353,PSA!$G:$G,D2353),
IF(AND(A2353="Colorectal Cancer Screening", E2353="Total Expenditure ($USD per 100,000 patients)"),
SUMIFS(COL!$F:$F,COL!$A:$A,C2353,COL!$G:$G,D2353),
IF(AND(A2353="Cervical Cancer Screening", E2353="Total Expenditure ($USD per 100,000 patients)"),
SUMIFS(CERV!$F:$F,CERV!$A:$A,C2353,CERV!$G:$G,D2353),
SUMIFS(CANSCRN!$F:$F,CANSCRN!$A:$A,C2353,CANSCRN!$G:$G,D2353))))))))))))</f>
        <v>758509.35573302605</v>
      </c>
    </row>
    <row r="2354" spans="1:6" x14ac:dyDescent="0.2">
      <c r="A2354" s="24" t="s">
        <v>100</v>
      </c>
      <c r="B2354" s="24" t="s">
        <v>101</v>
      </c>
      <c r="C2354" s="24" t="s">
        <v>39</v>
      </c>
      <c r="D2354" s="24">
        <v>2018</v>
      </c>
      <c r="E2354" s="24" t="s">
        <v>104</v>
      </c>
      <c r="F2354" s="3">
        <f>IF(AND(A2354="PSA Testing", E2354= "Utilization Rate (per 100,000 patients)"),
SUMIFS(PSA!$D:$D,PSA!$A:$A,C2354,PSA!$G:$G,D2354),
IF(AND(A2354="Colorectal Cancer Screening", E2354="Utilization Rate (per 100,000 patients)"),
SUMIFS(COL!$D:$D,COL!$A:$A,C2354,COL!$G:$G, D2354),
IF(AND(A2354="Cervical Cancer Screening", E2354="Utilization Rate (per 100,000 patients)"),
SUMIFS(CERV!$D:$D,CERV!$A:$A,C2354,CERV!$G:$G,D2354),
IF(AND(A2354="Cancer Screening for CKD patients", E2354="Utilization Rate (per 100,000 patients)"),
SUMIFS(CANSCRN!$D:$D,CANSCRN!$A:$A,C2354,CANSCRN!$G:$G,D2354),
IF(AND(A2354="PSA Testing", E2354="Cost per service ($USD)"),
SUMIFS(PSA!$E:$E,PSA!$A:$A,C2354,PSA!$G:$G,D2354),
IF(AND(A2354="Colorectal Cancer Screening", E2354="Cost per service ($USD)"),
SUMIFS(COL!$E:$E,COL!$A:$A,C2354,COL!$G:$G,D2354),
IF(AND(A2354="Cervical Cancer Screening", E2354="Cost per service ($USD)"),
SUMIFS(CERV!$E:$E,CERV!$A:$A,C2354,CERV!$G:$G,D2354),
IF(AND(A2354="Cancer Screening for CKD patients", E2354="Cost per service ($USD)"),
SUMIFS(CANSCRN!$E:$E,CANSCRN!$A:$A,C2354,CANSCRN!$G:$G,D2354),
IF(AND(A2354="PSA Testing", E2354="Total Expenditure ($USD per 100,000 patients)"),
SUMIFS(PSA!$F:$F,PSA!$A:$A,C2354,PSA!$G:$G,D2354),
IF(AND(A2354="Colorectal Cancer Screening", E2354="Total Expenditure ($USD per 100,000 patients)"),
SUMIFS(COL!$F:$F,COL!$A:$A,C2354,COL!$G:$G,D2354),
IF(AND(A2354="Cervical Cancer Screening", E2354="Total Expenditure ($USD per 100,000 patients)"),
SUMIFS(CERV!$F:$F,CERV!$A:$A,C2354,CERV!$G:$G,D2354),
SUMIFS(CANSCRN!$F:$F,CANSCRN!$A:$A,C2354,CANSCRN!$G:$G,D2354))))))))))))</f>
        <v>822271.40088902053</v>
      </c>
    </row>
    <row r="2355" spans="1:6" x14ac:dyDescent="0.2">
      <c r="A2355" s="24" t="s">
        <v>100</v>
      </c>
      <c r="B2355" s="24" t="s">
        <v>101</v>
      </c>
      <c r="C2355" s="24" t="s">
        <v>39</v>
      </c>
      <c r="D2355" s="24">
        <v>2019</v>
      </c>
      <c r="E2355" s="24" t="s">
        <v>104</v>
      </c>
      <c r="F2355" s="3">
        <f>IF(AND(A2355="PSA Testing", E2355= "Utilization Rate (per 100,000 patients)"),
SUMIFS(PSA!$D:$D,PSA!$A:$A,C2355,PSA!$G:$G,D2355),
IF(AND(A2355="Colorectal Cancer Screening", E2355="Utilization Rate (per 100,000 patients)"),
SUMIFS(COL!$D:$D,COL!$A:$A,C2355,COL!$G:$G, D2355),
IF(AND(A2355="Cervical Cancer Screening", E2355="Utilization Rate (per 100,000 patients)"),
SUMIFS(CERV!$D:$D,CERV!$A:$A,C2355,CERV!$G:$G,D2355),
IF(AND(A2355="Cancer Screening for CKD patients", E2355="Utilization Rate (per 100,000 patients)"),
SUMIFS(CANSCRN!$D:$D,CANSCRN!$A:$A,C2355,CANSCRN!$G:$G,D2355),
IF(AND(A2355="PSA Testing", E2355="Cost per service ($USD)"),
SUMIFS(PSA!$E:$E,PSA!$A:$A,C2355,PSA!$G:$G,D2355),
IF(AND(A2355="Colorectal Cancer Screening", E2355="Cost per service ($USD)"),
SUMIFS(COL!$E:$E,COL!$A:$A,C2355,COL!$G:$G,D2355),
IF(AND(A2355="Cervical Cancer Screening", E2355="Cost per service ($USD)"),
SUMIFS(CERV!$E:$E,CERV!$A:$A,C2355,CERV!$G:$G,D2355),
IF(AND(A2355="Cancer Screening for CKD patients", E2355="Cost per service ($USD)"),
SUMIFS(CANSCRN!$E:$E,CANSCRN!$A:$A,C2355,CANSCRN!$G:$G,D2355),
IF(AND(A2355="PSA Testing", E2355="Total Expenditure ($USD per 100,000 patients)"),
SUMIFS(PSA!$F:$F,PSA!$A:$A,C2355,PSA!$G:$G,D2355),
IF(AND(A2355="Colorectal Cancer Screening", E2355="Total Expenditure ($USD per 100,000 patients)"),
SUMIFS(COL!$F:$F,COL!$A:$A,C2355,COL!$G:$G,D2355),
IF(AND(A2355="Cervical Cancer Screening", E2355="Total Expenditure ($USD per 100,000 patients)"),
SUMIFS(CERV!$F:$F,CERV!$A:$A,C2355,CERV!$G:$G,D2355),
SUMIFS(CANSCRN!$F:$F,CANSCRN!$A:$A,C2355,CANSCRN!$G:$G,D2355))))))))))))</f>
        <v>758226.21381737513</v>
      </c>
    </row>
    <row r="2356" spans="1:6" x14ac:dyDescent="0.2">
      <c r="A2356" s="24" t="s">
        <v>100</v>
      </c>
      <c r="B2356" s="24" t="s">
        <v>101</v>
      </c>
      <c r="C2356" s="24" t="s">
        <v>40</v>
      </c>
      <c r="D2356" s="24">
        <v>2009</v>
      </c>
      <c r="E2356" s="24" t="s">
        <v>104</v>
      </c>
      <c r="F2356" s="3">
        <f>IF(AND(A2356="PSA Testing", E2356= "Utilization Rate (per 100,000 patients)"),
SUMIFS(PSA!$D:$D,PSA!$A:$A,C2356,PSA!$G:$G,D2356),
IF(AND(A2356="Colorectal Cancer Screening", E2356="Utilization Rate (per 100,000 patients)"),
SUMIFS(COL!$D:$D,COL!$A:$A,C2356,COL!$G:$G, D2356),
IF(AND(A2356="Cervical Cancer Screening", E2356="Utilization Rate (per 100,000 patients)"),
SUMIFS(CERV!$D:$D,CERV!$A:$A,C2356,CERV!$G:$G,D2356),
IF(AND(A2356="Cancer Screening for CKD patients", E2356="Utilization Rate (per 100,000 patients)"),
SUMIFS(CANSCRN!$D:$D,CANSCRN!$A:$A,C2356,CANSCRN!$G:$G,D2356),
IF(AND(A2356="PSA Testing", E2356="Cost per service ($USD)"),
SUMIFS(PSA!$E:$E,PSA!$A:$A,C2356,PSA!$G:$G,D2356),
IF(AND(A2356="Colorectal Cancer Screening", E2356="Cost per service ($USD)"),
SUMIFS(COL!$E:$E,COL!$A:$A,C2356,COL!$G:$G,D2356),
IF(AND(A2356="Cervical Cancer Screening", E2356="Cost per service ($USD)"),
SUMIFS(CERV!$E:$E,CERV!$A:$A,C2356,CERV!$G:$G,D2356),
IF(AND(A2356="Cancer Screening for CKD patients", E2356="Cost per service ($USD)"),
SUMIFS(CANSCRN!$E:$E,CANSCRN!$A:$A,C2356,CANSCRN!$G:$G,D2356),
IF(AND(A2356="PSA Testing", E2356="Total Expenditure ($USD per 100,000 patients)"),
SUMIFS(PSA!$F:$F,PSA!$A:$A,C2356,PSA!$G:$G,D2356),
IF(AND(A2356="Colorectal Cancer Screening", E2356="Total Expenditure ($USD per 100,000 patients)"),
SUMIFS(COL!$F:$F,COL!$A:$A,C2356,COL!$G:$G,D2356),
IF(AND(A2356="Cervical Cancer Screening", E2356="Total Expenditure ($USD per 100,000 patients)"),
SUMIFS(CERV!$F:$F,CERV!$A:$A,C2356,CERV!$G:$G,D2356),
SUMIFS(CANSCRN!$F:$F,CANSCRN!$A:$A,C2356,CANSCRN!$G:$G,D2356))))))))))))</f>
        <v>304760.9676122932</v>
      </c>
    </row>
    <row r="2357" spans="1:6" x14ac:dyDescent="0.2">
      <c r="A2357" s="24" t="s">
        <v>100</v>
      </c>
      <c r="B2357" s="24" t="s">
        <v>101</v>
      </c>
      <c r="C2357" s="24" t="s">
        <v>40</v>
      </c>
      <c r="D2357" s="24">
        <v>2010</v>
      </c>
      <c r="E2357" s="24" t="s">
        <v>104</v>
      </c>
      <c r="F2357" s="3">
        <f>IF(AND(A2357="PSA Testing", E2357= "Utilization Rate (per 100,000 patients)"),
SUMIFS(PSA!$D:$D,PSA!$A:$A,C2357,PSA!$G:$G,D2357),
IF(AND(A2357="Colorectal Cancer Screening", E2357="Utilization Rate (per 100,000 patients)"),
SUMIFS(COL!$D:$D,COL!$A:$A,C2357,COL!$G:$G, D2357),
IF(AND(A2357="Cervical Cancer Screening", E2357="Utilization Rate (per 100,000 patients)"),
SUMIFS(CERV!$D:$D,CERV!$A:$A,C2357,CERV!$G:$G,D2357),
IF(AND(A2357="Cancer Screening for CKD patients", E2357="Utilization Rate (per 100,000 patients)"),
SUMIFS(CANSCRN!$D:$D,CANSCRN!$A:$A,C2357,CANSCRN!$G:$G,D2357),
IF(AND(A2357="PSA Testing", E2357="Cost per service ($USD)"),
SUMIFS(PSA!$E:$E,PSA!$A:$A,C2357,PSA!$G:$G,D2357),
IF(AND(A2357="Colorectal Cancer Screening", E2357="Cost per service ($USD)"),
SUMIFS(COL!$E:$E,COL!$A:$A,C2357,COL!$G:$G,D2357),
IF(AND(A2357="Cervical Cancer Screening", E2357="Cost per service ($USD)"),
SUMIFS(CERV!$E:$E,CERV!$A:$A,C2357,CERV!$G:$G,D2357),
IF(AND(A2357="Cancer Screening for CKD patients", E2357="Cost per service ($USD)"),
SUMIFS(CANSCRN!$E:$E,CANSCRN!$A:$A,C2357,CANSCRN!$G:$G,D2357),
IF(AND(A2357="PSA Testing", E2357="Total Expenditure ($USD per 100,000 patients)"),
SUMIFS(PSA!$F:$F,PSA!$A:$A,C2357,PSA!$G:$G,D2357),
IF(AND(A2357="Colorectal Cancer Screening", E2357="Total Expenditure ($USD per 100,000 patients)"),
SUMIFS(COL!$F:$F,COL!$A:$A,C2357,COL!$G:$G,D2357),
IF(AND(A2357="Cervical Cancer Screening", E2357="Total Expenditure ($USD per 100,000 patients)"),
SUMIFS(CERV!$F:$F,CERV!$A:$A,C2357,CERV!$G:$G,D2357),
SUMIFS(CANSCRN!$F:$F,CANSCRN!$A:$A,C2357,CANSCRN!$G:$G,D2357))))))))))))</f>
        <v>811853.5365684384</v>
      </c>
    </row>
    <row r="2358" spans="1:6" x14ac:dyDescent="0.2">
      <c r="A2358" s="24" t="s">
        <v>100</v>
      </c>
      <c r="B2358" s="24" t="s">
        <v>101</v>
      </c>
      <c r="C2358" s="24" t="s">
        <v>40</v>
      </c>
      <c r="D2358" s="24">
        <v>2011</v>
      </c>
      <c r="E2358" s="24" t="s">
        <v>104</v>
      </c>
      <c r="F2358" s="3">
        <f>IF(AND(A2358="PSA Testing", E2358= "Utilization Rate (per 100,000 patients)"),
SUMIFS(PSA!$D:$D,PSA!$A:$A,C2358,PSA!$G:$G,D2358),
IF(AND(A2358="Colorectal Cancer Screening", E2358="Utilization Rate (per 100,000 patients)"),
SUMIFS(COL!$D:$D,COL!$A:$A,C2358,COL!$G:$G, D2358),
IF(AND(A2358="Cervical Cancer Screening", E2358="Utilization Rate (per 100,000 patients)"),
SUMIFS(CERV!$D:$D,CERV!$A:$A,C2358,CERV!$G:$G,D2358),
IF(AND(A2358="Cancer Screening for CKD patients", E2358="Utilization Rate (per 100,000 patients)"),
SUMIFS(CANSCRN!$D:$D,CANSCRN!$A:$A,C2358,CANSCRN!$G:$G,D2358),
IF(AND(A2358="PSA Testing", E2358="Cost per service ($USD)"),
SUMIFS(PSA!$E:$E,PSA!$A:$A,C2358,PSA!$G:$G,D2358),
IF(AND(A2358="Colorectal Cancer Screening", E2358="Cost per service ($USD)"),
SUMIFS(COL!$E:$E,COL!$A:$A,C2358,COL!$G:$G,D2358),
IF(AND(A2358="Cervical Cancer Screening", E2358="Cost per service ($USD)"),
SUMIFS(CERV!$E:$E,CERV!$A:$A,C2358,CERV!$G:$G,D2358),
IF(AND(A2358="Cancer Screening for CKD patients", E2358="Cost per service ($USD)"),
SUMIFS(CANSCRN!$E:$E,CANSCRN!$A:$A,C2358,CANSCRN!$G:$G,D2358),
IF(AND(A2358="PSA Testing", E2358="Total Expenditure ($USD per 100,000 patients)"),
SUMIFS(PSA!$F:$F,PSA!$A:$A,C2358,PSA!$G:$G,D2358),
IF(AND(A2358="Colorectal Cancer Screening", E2358="Total Expenditure ($USD per 100,000 patients)"),
SUMIFS(COL!$F:$F,COL!$A:$A,C2358,COL!$G:$G,D2358),
IF(AND(A2358="Cervical Cancer Screening", E2358="Total Expenditure ($USD per 100,000 patients)"),
SUMIFS(CERV!$F:$F,CERV!$A:$A,C2358,CERV!$G:$G,D2358),
SUMIFS(CANSCRN!$F:$F,CANSCRN!$A:$A,C2358,CANSCRN!$G:$G,D2358))))))))))))</f>
        <v>531482.7598015581</v>
      </c>
    </row>
    <row r="2359" spans="1:6" x14ac:dyDescent="0.2">
      <c r="A2359" s="24" t="s">
        <v>100</v>
      </c>
      <c r="B2359" s="24" t="s">
        <v>101</v>
      </c>
      <c r="C2359" s="24" t="s">
        <v>40</v>
      </c>
      <c r="D2359" s="24">
        <v>2012</v>
      </c>
      <c r="E2359" s="24" t="s">
        <v>104</v>
      </c>
      <c r="F2359" s="3">
        <f>IF(AND(A2359="PSA Testing", E2359= "Utilization Rate (per 100,000 patients)"),
SUMIFS(PSA!$D:$D,PSA!$A:$A,C2359,PSA!$G:$G,D2359),
IF(AND(A2359="Colorectal Cancer Screening", E2359="Utilization Rate (per 100,000 patients)"),
SUMIFS(COL!$D:$D,COL!$A:$A,C2359,COL!$G:$G, D2359),
IF(AND(A2359="Cervical Cancer Screening", E2359="Utilization Rate (per 100,000 patients)"),
SUMIFS(CERV!$D:$D,CERV!$A:$A,C2359,CERV!$G:$G,D2359),
IF(AND(A2359="Cancer Screening for CKD patients", E2359="Utilization Rate (per 100,000 patients)"),
SUMIFS(CANSCRN!$D:$D,CANSCRN!$A:$A,C2359,CANSCRN!$G:$G,D2359),
IF(AND(A2359="PSA Testing", E2359="Cost per service ($USD)"),
SUMIFS(PSA!$E:$E,PSA!$A:$A,C2359,PSA!$G:$G,D2359),
IF(AND(A2359="Colorectal Cancer Screening", E2359="Cost per service ($USD)"),
SUMIFS(COL!$E:$E,COL!$A:$A,C2359,COL!$G:$G,D2359),
IF(AND(A2359="Cervical Cancer Screening", E2359="Cost per service ($USD)"),
SUMIFS(CERV!$E:$E,CERV!$A:$A,C2359,CERV!$G:$G,D2359),
IF(AND(A2359="Cancer Screening for CKD patients", E2359="Cost per service ($USD)"),
SUMIFS(CANSCRN!$E:$E,CANSCRN!$A:$A,C2359,CANSCRN!$G:$G,D2359),
IF(AND(A2359="PSA Testing", E2359="Total Expenditure ($USD per 100,000 patients)"),
SUMIFS(PSA!$F:$F,PSA!$A:$A,C2359,PSA!$G:$G,D2359),
IF(AND(A2359="Colorectal Cancer Screening", E2359="Total Expenditure ($USD per 100,000 patients)"),
SUMIFS(COL!$F:$F,COL!$A:$A,C2359,COL!$G:$G,D2359),
IF(AND(A2359="Cervical Cancer Screening", E2359="Total Expenditure ($USD per 100,000 patients)"),
SUMIFS(CERV!$F:$F,CERV!$A:$A,C2359,CERV!$G:$G,D2359),
SUMIFS(CANSCRN!$F:$F,CANSCRN!$A:$A,C2359,CANSCRN!$G:$G,D2359))))))))))))</f>
        <v>511429.02779550594</v>
      </c>
    </row>
    <row r="2360" spans="1:6" x14ac:dyDescent="0.2">
      <c r="A2360" s="24" t="s">
        <v>100</v>
      </c>
      <c r="B2360" s="24" t="s">
        <v>101</v>
      </c>
      <c r="C2360" s="24" t="s">
        <v>40</v>
      </c>
      <c r="D2360" s="24">
        <v>2013</v>
      </c>
      <c r="E2360" s="24" t="s">
        <v>104</v>
      </c>
      <c r="F2360" s="3">
        <f>IF(AND(A2360="PSA Testing", E2360= "Utilization Rate (per 100,000 patients)"),
SUMIFS(PSA!$D:$D,PSA!$A:$A,C2360,PSA!$G:$G,D2360),
IF(AND(A2360="Colorectal Cancer Screening", E2360="Utilization Rate (per 100,000 patients)"),
SUMIFS(COL!$D:$D,COL!$A:$A,C2360,COL!$G:$G, D2360),
IF(AND(A2360="Cervical Cancer Screening", E2360="Utilization Rate (per 100,000 patients)"),
SUMIFS(CERV!$D:$D,CERV!$A:$A,C2360,CERV!$G:$G,D2360),
IF(AND(A2360="Cancer Screening for CKD patients", E2360="Utilization Rate (per 100,000 patients)"),
SUMIFS(CANSCRN!$D:$D,CANSCRN!$A:$A,C2360,CANSCRN!$G:$G,D2360),
IF(AND(A2360="PSA Testing", E2360="Cost per service ($USD)"),
SUMIFS(PSA!$E:$E,PSA!$A:$A,C2360,PSA!$G:$G,D2360),
IF(AND(A2360="Colorectal Cancer Screening", E2360="Cost per service ($USD)"),
SUMIFS(COL!$E:$E,COL!$A:$A,C2360,COL!$G:$G,D2360),
IF(AND(A2360="Cervical Cancer Screening", E2360="Cost per service ($USD)"),
SUMIFS(CERV!$E:$E,CERV!$A:$A,C2360,CERV!$G:$G,D2360),
IF(AND(A2360="Cancer Screening for CKD patients", E2360="Cost per service ($USD)"),
SUMIFS(CANSCRN!$E:$E,CANSCRN!$A:$A,C2360,CANSCRN!$G:$G,D2360),
IF(AND(A2360="PSA Testing", E2360="Total Expenditure ($USD per 100,000 patients)"),
SUMIFS(PSA!$F:$F,PSA!$A:$A,C2360,PSA!$G:$G,D2360),
IF(AND(A2360="Colorectal Cancer Screening", E2360="Total Expenditure ($USD per 100,000 patients)"),
SUMIFS(COL!$F:$F,COL!$A:$A,C2360,COL!$G:$G,D2360),
IF(AND(A2360="Cervical Cancer Screening", E2360="Total Expenditure ($USD per 100,000 patients)"),
SUMIFS(CERV!$F:$F,CERV!$A:$A,C2360,CERV!$G:$G,D2360),
SUMIFS(CANSCRN!$F:$F,CANSCRN!$A:$A,C2360,CANSCRN!$G:$G,D2360))))))))))))</f>
        <v>498194.77581348713</v>
      </c>
    </row>
    <row r="2361" spans="1:6" x14ac:dyDescent="0.2">
      <c r="A2361" s="24" t="s">
        <v>100</v>
      </c>
      <c r="B2361" s="24" t="s">
        <v>101</v>
      </c>
      <c r="C2361" s="24" t="s">
        <v>40</v>
      </c>
      <c r="D2361" s="24">
        <v>2014</v>
      </c>
      <c r="E2361" s="24" t="s">
        <v>104</v>
      </c>
      <c r="F2361" s="3">
        <f>IF(AND(A2361="PSA Testing", E2361= "Utilization Rate (per 100,000 patients)"),
SUMIFS(PSA!$D:$D,PSA!$A:$A,C2361,PSA!$G:$G,D2361),
IF(AND(A2361="Colorectal Cancer Screening", E2361="Utilization Rate (per 100,000 patients)"),
SUMIFS(COL!$D:$D,COL!$A:$A,C2361,COL!$G:$G, D2361),
IF(AND(A2361="Cervical Cancer Screening", E2361="Utilization Rate (per 100,000 patients)"),
SUMIFS(CERV!$D:$D,CERV!$A:$A,C2361,CERV!$G:$G,D2361),
IF(AND(A2361="Cancer Screening for CKD patients", E2361="Utilization Rate (per 100,000 patients)"),
SUMIFS(CANSCRN!$D:$D,CANSCRN!$A:$A,C2361,CANSCRN!$G:$G,D2361),
IF(AND(A2361="PSA Testing", E2361="Cost per service ($USD)"),
SUMIFS(PSA!$E:$E,PSA!$A:$A,C2361,PSA!$G:$G,D2361),
IF(AND(A2361="Colorectal Cancer Screening", E2361="Cost per service ($USD)"),
SUMIFS(COL!$E:$E,COL!$A:$A,C2361,COL!$G:$G,D2361),
IF(AND(A2361="Cervical Cancer Screening", E2361="Cost per service ($USD)"),
SUMIFS(CERV!$E:$E,CERV!$A:$A,C2361,CERV!$G:$G,D2361),
IF(AND(A2361="Cancer Screening for CKD patients", E2361="Cost per service ($USD)"),
SUMIFS(CANSCRN!$E:$E,CANSCRN!$A:$A,C2361,CANSCRN!$G:$G,D2361),
IF(AND(A2361="PSA Testing", E2361="Total Expenditure ($USD per 100,000 patients)"),
SUMIFS(PSA!$F:$F,PSA!$A:$A,C2361,PSA!$G:$G,D2361),
IF(AND(A2361="Colorectal Cancer Screening", E2361="Total Expenditure ($USD per 100,000 patients)"),
SUMIFS(COL!$F:$F,COL!$A:$A,C2361,COL!$G:$G,D2361),
IF(AND(A2361="Cervical Cancer Screening", E2361="Total Expenditure ($USD per 100,000 patients)"),
SUMIFS(CERV!$F:$F,CERV!$A:$A,C2361,CERV!$G:$G,D2361),
SUMIFS(CANSCRN!$F:$F,CANSCRN!$A:$A,C2361,CANSCRN!$G:$G,D2361))))))))))))</f>
        <v>222921.19958138498</v>
      </c>
    </row>
    <row r="2362" spans="1:6" x14ac:dyDescent="0.2">
      <c r="A2362" s="24" t="s">
        <v>100</v>
      </c>
      <c r="B2362" s="24" t="s">
        <v>101</v>
      </c>
      <c r="C2362" s="24" t="s">
        <v>40</v>
      </c>
      <c r="D2362" s="24">
        <v>2015</v>
      </c>
      <c r="E2362" s="24" t="s">
        <v>104</v>
      </c>
      <c r="F2362" s="3">
        <f>IF(AND(A2362="PSA Testing", E2362= "Utilization Rate (per 100,000 patients)"),
SUMIFS(PSA!$D:$D,PSA!$A:$A,C2362,PSA!$G:$G,D2362),
IF(AND(A2362="Colorectal Cancer Screening", E2362="Utilization Rate (per 100,000 patients)"),
SUMIFS(COL!$D:$D,COL!$A:$A,C2362,COL!$G:$G, D2362),
IF(AND(A2362="Cervical Cancer Screening", E2362="Utilization Rate (per 100,000 patients)"),
SUMIFS(CERV!$D:$D,CERV!$A:$A,C2362,CERV!$G:$G,D2362),
IF(AND(A2362="Cancer Screening for CKD patients", E2362="Utilization Rate (per 100,000 patients)"),
SUMIFS(CANSCRN!$D:$D,CANSCRN!$A:$A,C2362,CANSCRN!$G:$G,D2362),
IF(AND(A2362="PSA Testing", E2362="Cost per service ($USD)"),
SUMIFS(PSA!$E:$E,PSA!$A:$A,C2362,PSA!$G:$G,D2362),
IF(AND(A2362="Colorectal Cancer Screening", E2362="Cost per service ($USD)"),
SUMIFS(COL!$E:$E,COL!$A:$A,C2362,COL!$G:$G,D2362),
IF(AND(A2362="Cervical Cancer Screening", E2362="Cost per service ($USD)"),
SUMIFS(CERV!$E:$E,CERV!$A:$A,C2362,CERV!$G:$G,D2362),
IF(AND(A2362="Cancer Screening for CKD patients", E2362="Cost per service ($USD)"),
SUMIFS(CANSCRN!$E:$E,CANSCRN!$A:$A,C2362,CANSCRN!$G:$G,D2362),
IF(AND(A2362="PSA Testing", E2362="Total Expenditure ($USD per 100,000 patients)"),
SUMIFS(PSA!$F:$F,PSA!$A:$A,C2362,PSA!$G:$G,D2362),
IF(AND(A2362="Colorectal Cancer Screening", E2362="Total Expenditure ($USD per 100,000 patients)"),
SUMIFS(COL!$F:$F,COL!$A:$A,C2362,COL!$G:$G,D2362),
IF(AND(A2362="Cervical Cancer Screening", E2362="Total Expenditure ($USD per 100,000 patients)"),
SUMIFS(CERV!$F:$F,CERV!$A:$A,C2362,CERV!$G:$G,D2362),
SUMIFS(CANSCRN!$F:$F,CANSCRN!$A:$A,C2362,CANSCRN!$G:$G,D2362))))))))))))</f>
        <v>349755.64594496519</v>
      </c>
    </row>
    <row r="2363" spans="1:6" x14ac:dyDescent="0.2">
      <c r="A2363" s="24" t="s">
        <v>100</v>
      </c>
      <c r="B2363" s="24" t="s">
        <v>101</v>
      </c>
      <c r="C2363" s="24" t="s">
        <v>40</v>
      </c>
      <c r="D2363" s="24">
        <v>2016</v>
      </c>
      <c r="E2363" s="24" t="s">
        <v>104</v>
      </c>
      <c r="F2363" s="3">
        <f>IF(AND(A2363="PSA Testing", E2363= "Utilization Rate (per 100,000 patients)"),
SUMIFS(PSA!$D:$D,PSA!$A:$A,C2363,PSA!$G:$G,D2363),
IF(AND(A2363="Colorectal Cancer Screening", E2363="Utilization Rate (per 100,000 patients)"),
SUMIFS(COL!$D:$D,COL!$A:$A,C2363,COL!$G:$G, D2363),
IF(AND(A2363="Cervical Cancer Screening", E2363="Utilization Rate (per 100,000 patients)"),
SUMIFS(CERV!$D:$D,CERV!$A:$A,C2363,CERV!$G:$G,D2363),
IF(AND(A2363="Cancer Screening for CKD patients", E2363="Utilization Rate (per 100,000 patients)"),
SUMIFS(CANSCRN!$D:$D,CANSCRN!$A:$A,C2363,CANSCRN!$G:$G,D2363),
IF(AND(A2363="PSA Testing", E2363="Cost per service ($USD)"),
SUMIFS(PSA!$E:$E,PSA!$A:$A,C2363,PSA!$G:$G,D2363),
IF(AND(A2363="Colorectal Cancer Screening", E2363="Cost per service ($USD)"),
SUMIFS(COL!$E:$E,COL!$A:$A,C2363,COL!$G:$G,D2363),
IF(AND(A2363="Cervical Cancer Screening", E2363="Cost per service ($USD)"),
SUMIFS(CERV!$E:$E,CERV!$A:$A,C2363,CERV!$G:$G,D2363),
IF(AND(A2363="Cancer Screening for CKD patients", E2363="Cost per service ($USD)"),
SUMIFS(CANSCRN!$E:$E,CANSCRN!$A:$A,C2363,CANSCRN!$G:$G,D2363),
IF(AND(A2363="PSA Testing", E2363="Total Expenditure ($USD per 100,000 patients)"),
SUMIFS(PSA!$F:$F,PSA!$A:$A,C2363,PSA!$G:$G,D2363),
IF(AND(A2363="Colorectal Cancer Screening", E2363="Total Expenditure ($USD per 100,000 patients)"),
SUMIFS(COL!$F:$F,COL!$A:$A,C2363,COL!$G:$G,D2363),
IF(AND(A2363="Cervical Cancer Screening", E2363="Total Expenditure ($USD per 100,000 patients)"),
SUMIFS(CERV!$F:$F,CERV!$A:$A,C2363,CERV!$G:$G,D2363),
SUMIFS(CANSCRN!$F:$F,CANSCRN!$A:$A,C2363,CANSCRN!$G:$G,D2363))))))))))))</f>
        <v>565518.59486345283</v>
      </c>
    </row>
    <row r="2364" spans="1:6" x14ac:dyDescent="0.2">
      <c r="A2364" s="24" t="s">
        <v>100</v>
      </c>
      <c r="B2364" s="24" t="s">
        <v>101</v>
      </c>
      <c r="C2364" s="24" t="s">
        <v>40</v>
      </c>
      <c r="D2364" s="24">
        <v>2017</v>
      </c>
      <c r="E2364" s="24" t="s">
        <v>104</v>
      </c>
      <c r="F2364" s="3">
        <f>IF(AND(A2364="PSA Testing", E2364= "Utilization Rate (per 100,000 patients)"),
SUMIFS(PSA!$D:$D,PSA!$A:$A,C2364,PSA!$G:$G,D2364),
IF(AND(A2364="Colorectal Cancer Screening", E2364="Utilization Rate (per 100,000 patients)"),
SUMIFS(COL!$D:$D,COL!$A:$A,C2364,COL!$G:$G, D2364),
IF(AND(A2364="Cervical Cancer Screening", E2364="Utilization Rate (per 100,000 patients)"),
SUMIFS(CERV!$D:$D,CERV!$A:$A,C2364,CERV!$G:$G,D2364),
IF(AND(A2364="Cancer Screening for CKD patients", E2364="Utilization Rate (per 100,000 patients)"),
SUMIFS(CANSCRN!$D:$D,CANSCRN!$A:$A,C2364,CANSCRN!$G:$G,D2364),
IF(AND(A2364="PSA Testing", E2364="Cost per service ($USD)"),
SUMIFS(PSA!$E:$E,PSA!$A:$A,C2364,PSA!$G:$G,D2364),
IF(AND(A2364="Colorectal Cancer Screening", E2364="Cost per service ($USD)"),
SUMIFS(COL!$E:$E,COL!$A:$A,C2364,COL!$G:$G,D2364),
IF(AND(A2364="Cervical Cancer Screening", E2364="Cost per service ($USD)"),
SUMIFS(CERV!$E:$E,CERV!$A:$A,C2364,CERV!$G:$G,D2364),
IF(AND(A2364="Cancer Screening for CKD patients", E2364="Cost per service ($USD)"),
SUMIFS(CANSCRN!$E:$E,CANSCRN!$A:$A,C2364,CANSCRN!$G:$G,D2364),
IF(AND(A2364="PSA Testing", E2364="Total Expenditure ($USD per 100,000 patients)"),
SUMIFS(PSA!$F:$F,PSA!$A:$A,C2364,PSA!$G:$G,D2364),
IF(AND(A2364="Colorectal Cancer Screening", E2364="Total Expenditure ($USD per 100,000 patients)"),
SUMIFS(COL!$F:$F,COL!$A:$A,C2364,COL!$G:$G,D2364),
IF(AND(A2364="Cervical Cancer Screening", E2364="Total Expenditure ($USD per 100,000 patients)"),
SUMIFS(CERV!$F:$F,CERV!$A:$A,C2364,CERV!$G:$G,D2364),
SUMIFS(CANSCRN!$F:$F,CANSCRN!$A:$A,C2364,CANSCRN!$G:$G,D2364))))))))))))</f>
        <v>784933.20580875955</v>
      </c>
    </row>
    <row r="2365" spans="1:6" x14ac:dyDescent="0.2">
      <c r="A2365" s="24" t="s">
        <v>100</v>
      </c>
      <c r="B2365" s="24" t="s">
        <v>101</v>
      </c>
      <c r="C2365" s="24" t="s">
        <v>40</v>
      </c>
      <c r="D2365" s="24">
        <v>2018</v>
      </c>
      <c r="E2365" s="24" t="s">
        <v>104</v>
      </c>
      <c r="F2365" s="3">
        <f>IF(AND(A2365="PSA Testing", E2365= "Utilization Rate (per 100,000 patients)"),
SUMIFS(PSA!$D:$D,PSA!$A:$A,C2365,PSA!$G:$G,D2365),
IF(AND(A2365="Colorectal Cancer Screening", E2365="Utilization Rate (per 100,000 patients)"),
SUMIFS(COL!$D:$D,COL!$A:$A,C2365,COL!$G:$G, D2365),
IF(AND(A2365="Cervical Cancer Screening", E2365="Utilization Rate (per 100,000 patients)"),
SUMIFS(CERV!$D:$D,CERV!$A:$A,C2365,CERV!$G:$G,D2365),
IF(AND(A2365="Cancer Screening for CKD patients", E2365="Utilization Rate (per 100,000 patients)"),
SUMIFS(CANSCRN!$D:$D,CANSCRN!$A:$A,C2365,CANSCRN!$G:$G,D2365),
IF(AND(A2365="PSA Testing", E2365="Cost per service ($USD)"),
SUMIFS(PSA!$E:$E,PSA!$A:$A,C2365,PSA!$G:$G,D2365),
IF(AND(A2365="Colorectal Cancer Screening", E2365="Cost per service ($USD)"),
SUMIFS(COL!$E:$E,COL!$A:$A,C2365,COL!$G:$G,D2365),
IF(AND(A2365="Cervical Cancer Screening", E2365="Cost per service ($USD)"),
SUMIFS(CERV!$E:$E,CERV!$A:$A,C2365,CERV!$G:$G,D2365),
IF(AND(A2365="Cancer Screening for CKD patients", E2365="Cost per service ($USD)"),
SUMIFS(CANSCRN!$E:$E,CANSCRN!$A:$A,C2365,CANSCRN!$G:$G,D2365),
IF(AND(A2365="PSA Testing", E2365="Total Expenditure ($USD per 100,000 patients)"),
SUMIFS(PSA!$F:$F,PSA!$A:$A,C2365,PSA!$G:$G,D2365),
IF(AND(A2365="Colorectal Cancer Screening", E2365="Total Expenditure ($USD per 100,000 patients)"),
SUMIFS(COL!$F:$F,COL!$A:$A,C2365,COL!$G:$G,D2365),
IF(AND(A2365="Cervical Cancer Screening", E2365="Total Expenditure ($USD per 100,000 patients)"),
SUMIFS(CERV!$F:$F,CERV!$A:$A,C2365,CERV!$G:$G,D2365),
SUMIFS(CANSCRN!$F:$F,CANSCRN!$A:$A,C2365,CANSCRN!$G:$G,D2365))))))))))))</f>
        <v>796725.0953800584</v>
      </c>
    </row>
    <row r="2366" spans="1:6" x14ac:dyDescent="0.2">
      <c r="A2366" s="24" t="s">
        <v>100</v>
      </c>
      <c r="B2366" s="24" t="s">
        <v>101</v>
      </c>
      <c r="C2366" s="24" t="s">
        <v>40</v>
      </c>
      <c r="D2366" s="24">
        <v>2019</v>
      </c>
      <c r="E2366" s="24" t="s">
        <v>104</v>
      </c>
      <c r="F2366" s="3">
        <f>IF(AND(A2366="PSA Testing", E2366= "Utilization Rate (per 100,000 patients)"),
SUMIFS(PSA!$D:$D,PSA!$A:$A,C2366,PSA!$G:$G,D2366),
IF(AND(A2366="Colorectal Cancer Screening", E2366="Utilization Rate (per 100,000 patients)"),
SUMIFS(COL!$D:$D,COL!$A:$A,C2366,COL!$G:$G, D2366),
IF(AND(A2366="Cervical Cancer Screening", E2366="Utilization Rate (per 100,000 patients)"),
SUMIFS(CERV!$D:$D,CERV!$A:$A,C2366,CERV!$G:$G,D2366),
IF(AND(A2366="Cancer Screening for CKD patients", E2366="Utilization Rate (per 100,000 patients)"),
SUMIFS(CANSCRN!$D:$D,CANSCRN!$A:$A,C2366,CANSCRN!$G:$G,D2366),
IF(AND(A2366="PSA Testing", E2366="Cost per service ($USD)"),
SUMIFS(PSA!$E:$E,PSA!$A:$A,C2366,PSA!$G:$G,D2366),
IF(AND(A2366="Colorectal Cancer Screening", E2366="Cost per service ($USD)"),
SUMIFS(COL!$E:$E,COL!$A:$A,C2366,COL!$G:$G,D2366),
IF(AND(A2366="Cervical Cancer Screening", E2366="Cost per service ($USD)"),
SUMIFS(CERV!$E:$E,CERV!$A:$A,C2366,CERV!$G:$G,D2366),
IF(AND(A2366="Cancer Screening for CKD patients", E2366="Cost per service ($USD)"),
SUMIFS(CANSCRN!$E:$E,CANSCRN!$A:$A,C2366,CANSCRN!$G:$G,D2366),
IF(AND(A2366="PSA Testing", E2366="Total Expenditure ($USD per 100,000 patients)"),
SUMIFS(PSA!$F:$F,PSA!$A:$A,C2366,PSA!$G:$G,D2366),
IF(AND(A2366="Colorectal Cancer Screening", E2366="Total Expenditure ($USD per 100,000 patients)"),
SUMIFS(COL!$F:$F,COL!$A:$A,C2366,COL!$G:$G,D2366),
IF(AND(A2366="Cervical Cancer Screening", E2366="Total Expenditure ($USD per 100,000 patients)"),
SUMIFS(CERV!$F:$F,CERV!$A:$A,C2366,CERV!$G:$G,D2366),
SUMIFS(CANSCRN!$F:$F,CANSCRN!$A:$A,C2366,CANSCRN!$G:$G,D2366))))))))))))</f>
        <v>761646.61406735482</v>
      </c>
    </row>
    <row r="2367" spans="1:6" x14ac:dyDescent="0.2">
      <c r="A2367" s="24" t="s">
        <v>100</v>
      </c>
      <c r="B2367" s="24" t="s">
        <v>101</v>
      </c>
      <c r="C2367" s="24" t="s">
        <v>41</v>
      </c>
      <c r="D2367" s="24">
        <v>2009</v>
      </c>
      <c r="E2367" s="24" t="s">
        <v>104</v>
      </c>
      <c r="F2367" s="3">
        <f>IF(AND(A2367="PSA Testing", E2367= "Utilization Rate (per 100,000 patients)"),
SUMIFS(PSA!$D:$D,PSA!$A:$A,C2367,PSA!$G:$G,D2367),
IF(AND(A2367="Colorectal Cancer Screening", E2367="Utilization Rate (per 100,000 patients)"),
SUMIFS(COL!$D:$D,COL!$A:$A,C2367,COL!$G:$G, D2367),
IF(AND(A2367="Cervical Cancer Screening", E2367="Utilization Rate (per 100,000 patients)"),
SUMIFS(CERV!$D:$D,CERV!$A:$A,C2367,CERV!$G:$G,D2367),
IF(AND(A2367="Cancer Screening for CKD patients", E2367="Utilization Rate (per 100,000 patients)"),
SUMIFS(CANSCRN!$D:$D,CANSCRN!$A:$A,C2367,CANSCRN!$G:$G,D2367),
IF(AND(A2367="PSA Testing", E2367="Cost per service ($USD)"),
SUMIFS(PSA!$E:$E,PSA!$A:$A,C2367,PSA!$G:$G,D2367),
IF(AND(A2367="Colorectal Cancer Screening", E2367="Cost per service ($USD)"),
SUMIFS(COL!$E:$E,COL!$A:$A,C2367,COL!$G:$G,D2367),
IF(AND(A2367="Cervical Cancer Screening", E2367="Cost per service ($USD)"),
SUMIFS(CERV!$E:$E,CERV!$A:$A,C2367,CERV!$G:$G,D2367),
IF(AND(A2367="Cancer Screening for CKD patients", E2367="Cost per service ($USD)"),
SUMIFS(CANSCRN!$E:$E,CANSCRN!$A:$A,C2367,CANSCRN!$G:$G,D2367),
IF(AND(A2367="PSA Testing", E2367="Total Expenditure ($USD per 100,000 patients)"),
SUMIFS(PSA!$F:$F,PSA!$A:$A,C2367,PSA!$G:$G,D2367),
IF(AND(A2367="Colorectal Cancer Screening", E2367="Total Expenditure ($USD per 100,000 patients)"),
SUMIFS(COL!$F:$F,COL!$A:$A,C2367,COL!$G:$G,D2367),
IF(AND(A2367="Cervical Cancer Screening", E2367="Total Expenditure ($USD per 100,000 patients)"),
SUMIFS(CERV!$F:$F,CERV!$A:$A,C2367,CERV!$G:$G,D2367),
SUMIFS(CANSCRN!$F:$F,CANSCRN!$A:$A,C2367,CANSCRN!$G:$G,D2367))))))))))))</f>
        <v>443519.69504447264</v>
      </c>
    </row>
    <row r="2368" spans="1:6" x14ac:dyDescent="0.2">
      <c r="A2368" s="24" t="s">
        <v>100</v>
      </c>
      <c r="B2368" s="24" t="s">
        <v>101</v>
      </c>
      <c r="C2368" s="24" t="s">
        <v>41</v>
      </c>
      <c r="D2368" s="24">
        <v>2010</v>
      </c>
      <c r="E2368" s="24" t="s">
        <v>104</v>
      </c>
      <c r="F2368" s="3">
        <f>IF(AND(A2368="PSA Testing", E2368= "Utilization Rate (per 100,000 patients)"),
SUMIFS(PSA!$D:$D,PSA!$A:$A,C2368,PSA!$G:$G,D2368),
IF(AND(A2368="Colorectal Cancer Screening", E2368="Utilization Rate (per 100,000 patients)"),
SUMIFS(COL!$D:$D,COL!$A:$A,C2368,COL!$G:$G, D2368),
IF(AND(A2368="Cervical Cancer Screening", E2368="Utilization Rate (per 100,000 patients)"),
SUMIFS(CERV!$D:$D,CERV!$A:$A,C2368,CERV!$G:$G,D2368),
IF(AND(A2368="Cancer Screening for CKD patients", E2368="Utilization Rate (per 100,000 patients)"),
SUMIFS(CANSCRN!$D:$D,CANSCRN!$A:$A,C2368,CANSCRN!$G:$G,D2368),
IF(AND(A2368="PSA Testing", E2368="Cost per service ($USD)"),
SUMIFS(PSA!$E:$E,PSA!$A:$A,C2368,PSA!$G:$G,D2368),
IF(AND(A2368="Colorectal Cancer Screening", E2368="Cost per service ($USD)"),
SUMIFS(COL!$E:$E,COL!$A:$A,C2368,COL!$G:$G,D2368),
IF(AND(A2368="Cervical Cancer Screening", E2368="Cost per service ($USD)"),
SUMIFS(CERV!$E:$E,CERV!$A:$A,C2368,CERV!$G:$G,D2368),
IF(AND(A2368="Cancer Screening for CKD patients", E2368="Cost per service ($USD)"),
SUMIFS(CANSCRN!$E:$E,CANSCRN!$A:$A,C2368,CANSCRN!$G:$G,D2368),
IF(AND(A2368="PSA Testing", E2368="Total Expenditure ($USD per 100,000 patients)"),
SUMIFS(PSA!$F:$F,PSA!$A:$A,C2368,PSA!$G:$G,D2368),
IF(AND(A2368="Colorectal Cancer Screening", E2368="Total Expenditure ($USD per 100,000 patients)"),
SUMIFS(COL!$F:$F,COL!$A:$A,C2368,COL!$G:$G,D2368),
IF(AND(A2368="Cervical Cancer Screening", E2368="Total Expenditure ($USD per 100,000 patients)"),
SUMIFS(CERV!$F:$F,CERV!$A:$A,C2368,CERV!$G:$G,D2368),
SUMIFS(CANSCRN!$F:$F,CANSCRN!$A:$A,C2368,CANSCRN!$G:$G,D2368))))))))))))</f>
        <v>546677.08952380961</v>
      </c>
    </row>
    <row r="2369" spans="1:6" x14ac:dyDescent="0.2">
      <c r="A2369" s="24" t="s">
        <v>100</v>
      </c>
      <c r="B2369" s="24" t="s">
        <v>101</v>
      </c>
      <c r="C2369" s="24" t="s">
        <v>41</v>
      </c>
      <c r="D2369" s="24">
        <v>2011</v>
      </c>
      <c r="E2369" s="24" t="s">
        <v>104</v>
      </c>
      <c r="F2369" s="3">
        <f>IF(AND(A2369="PSA Testing", E2369= "Utilization Rate (per 100,000 patients)"),
SUMIFS(PSA!$D:$D,PSA!$A:$A,C2369,PSA!$G:$G,D2369),
IF(AND(A2369="Colorectal Cancer Screening", E2369="Utilization Rate (per 100,000 patients)"),
SUMIFS(COL!$D:$D,COL!$A:$A,C2369,COL!$G:$G, D2369),
IF(AND(A2369="Cervical Cancer Screening", E2369="Utilization Rate (per 100,000 patients)"),
SUMIFS(CERV!$D:$D,CERV!$A:$A,C2369,CERV!$G:$G,D2369),
IF(AND(A2369="Cancer Screening for CKD patients", E2369="Utilization Rate (per 100,000 patients)"),
SUMIFS(CANSCRN!$D:$D,CANSCRN!$A:$A,C2369,CANSCRN!$G:$G,D2369),
IF(AND(A2369="PSA Testing", E2369="Cost per service ($USD)"),
SUMIFS(PSA!$E:$E,PSA!$A:$A,C2369,PSA!$G:$G,D2369),
IF(AND(A2369="Colorectal Cancer Screening", E2369="Cost per service ($USD)"),
SUMIFS(COL!$E:$E,COL!$A:$A,C2369,COL!$G:$G,D2369),
IF(AND(A2369="Cervical Cancer Screening", E2369="Cost per service ($USD)"),
SUMIFS(CERV!$E:$E,CERV!$A:$A,C2369,CERV!$G:$G,D2369),
IF(AND(A2369="Cancer Screening for CKD patients", E2369="Cost per service ($USD)"),
SUMIFS(CANSCRN!$E:$E,CANSCRN!$A:$A,C2369,CANSCRN!$G:$G,D2369),
IF(AND(A2369="PSA Testing", E2369="Total Expenditure ($USD per 100,000 patients)"),
SUMIFS(PSA!$F:$F,PSA!$A:$A,C2369,PSA!$G:$G,D2369),
IF(AND(A2369="Colorectal Cancer Screening", E2369="Total Expenditure ($USD per 100,000 patients)"),
SUMIFS(COL!$F:$F,COL!$A:$A,C2369,COL!$G:$G,D2369),
IF(AND(A2369="Cervical Cancer Screening", E2369="Total Expenditure ($USD per 100,000 patients)"),
SUMIFS(CERV!$F:$F,CERV!$A:$A,C2369,CERV!$G:$G,D2369),
SUMIFS(CANSCRN!$F:$F,CANSCRN!$A:$A,C2369,CANSCRN!$G:$G,D2369))))))))))))</f>
        <v>603478.12808351975</v>
      </c>
    </row>
    <row r="2370" spans="1:6" x14ac:dyDescent="0.2">
      <c r="A2370" s="24" t="s">
        <v>100</v>
      </c>
      <c r="B2370" s="24" t="s">
        <v>101</v>
      </c>
      <c r="C2370" s="24" t="s">
        <v>41</v>
      </c>
      <c r="D2370" s="24">
        <v>2012</v>
      </c>
      <c r="E2370" s="24" t="s">
        <v>104</v>
      </c>
      <c r="F2370" s="3">
        <f>IF(AND(A2370="PSA Testing", E2370= "Utilization Rate (per 100,000 patients)"),
SUMIFS(PSA!$D:$D,PSA!$A:$A,C2370,PSA!$G:$G,D2370),
IF(AND(A2370="Colorectal Cancer Screening", E2370="Utilization Rate (per 100,000 patients)"),
SUMIFS(COL!$D:$D,COL!$A:$A,C2370,COL!$G:$G, D2370),
IF(AND(A2370="Cervical Cancer Screening", E2370="Utilization Rate (per 100,000 patients)"),
SUMIFS(CERV!$D:$D,CERV!$A:$A,C2370,CERV!$G:$G,D2370),
IF(AND(A2370="Cancer Screening for CKD patients", E2370="Utilization Rate (per 100,000 patients)"),
SUMIFS(CANSCRN!$D:$D,CANSCRN!$A:$A,C2370,CANSCRN!$G:$G,D2370),
IF(AND(A2370="PSA Testing", E2370="Cost per service ($USD)"),
SUMIFS(PSA!$E:$E,PSA!$A:$A,C2370,PSA!$G:$G,D2370),
IF(AND(A2370="Colorectal Cancer Screening", E2370="Cost per service ($USD)"),
SUMIFS(COL!$E:$E,COL!$A:$A,C2370,COL!$G:$G,D2370),
IF(AND(A2370="Cervical Cancer Screening", E2370="Cost per service ($USD)"),
SUMIFS(CERV!$E:$E,CERV!$A:$A,C2370,CERV!$G:$G,D2370),
IF(AND(A2370="Cancer Screening for CKD patients", E2370="Cost per service ($USD)"),
SUMIFS(CANSCRN!$E:$E,CANSCRN!$A:$A,C2370,CANSCRN!$G:$G,D2370),
IF(AND(A2370="PSA Testing", E2370="Total Expenditure ($USD per 100,000 patients)"),
SUMIFS(PSA!$F:$F,PSA!$A:$A,C2370,PSA!$G:$G,D2370),
IF(AND(A2370="Colorectal Cancer Screening", E2370="Total Expenditure ($USD per 100,000 patients)"),
SUMIFS(COL!$F:$F,COL!$A:$A,C2370,COL!$G:$G,D2370),
IF(AND(A2370="Cervical Cancer Screening", E2370="Total Expenditure ($USD per 100,000 patients)"),
SUMIFS(CERV!$F:$F,CERV!$A:$A,C2370,CERV!$G:$G,D2370),
SUMIFS(CANSCRN!$F:$F,CANSCRN!$A:$A,C2370,CANSCRN!$G:$G,D2370))))))))))))</f>
        <v>441049.85528187925</v>
      </c>
    </row>
    <row r="2371" spans="1:6" x14ac:dyDescent="0.2">
      <c r="A2371" s="24" t="s">
        <v>100</v>
      </c>
      <c r="B2371" s="24" t="s">
        <v>101</v>
      </c>
      <c r="C2371" s="24" t="s">
        <v>41</v>
      </c>
      <c r="D2371" s="24">
        <v>2013</v>
      </c>
      <c r="E2371" s="24" t="s">
        <v>104</v>
      </c>
      <c r="F2371" s="3">
        <f>IF(AND(A2371="PSA Testing", E2371= "Utilization Rate (per 100,000 patients)"),
SUMIFS(PSA!$D:$D,PSA!$A:$A,C2371,PSA!$G:$G,D2371),
IF(AND(A2371="Colorectal Cancer Screening", E2371="Utilization Rate (per 100,000 patients)"),
SUMIFS(COL!$D:$D,COL!$A:$A,C2371,COL!$G:$G, D2371),
IF(AND(A2371="Cervical Cancer Screening", E2371="Utilization Rate (per 100,000 patients)"),
SUMIFS(CERV!$D:$D,CERV!$A:$A,C2371,CERV!$G:$G,D2371),
IF(AND(A2371="Cancer Screening for CKD patients", E2371="Utilization Rate (per 100,000 patients)"),
SUMIFS(CANSCRN!$D:$D,CANSCRN!$A:$A,C2371,CANSCRN!$G:$G,D2371),
IF(AND(A2371="PSA Testing", E2371="Cost per service ($USD)"),
SUMIFS(PSA!$E:$E,PSA!$A:$A,C2371,PSA!$G:$G,D2371),
IF(AND(A2371="Colorectal Cancer Screening", E2371="Cost per service ($USD)"),
SUMIFS(COL!$E:$E,COL!$A:$A,C2371,COL!$G:$G,D2371),
IF(AND(A2371="Cervical Cancer Screening", E2371="Cost per service ($USD)"),
SUMIFS(CERV!$E:$E,CERV!$A:$A,C2371,CERV!$G:$G,D2371),
IF(AND(A2371="Cancer Screening for CKD patients", E2371="Cost per service ($USD)"),
SUMIFS(CANSCRN!$E:$E,CANSCRN!$A:$A,C2371,CANSCRN!$G:$G,D2371),
IF(AND(A2371="PSA Testing", E2371="Total Expenditure ($USD per 100,000 patients)"),
SUMIFS(PSA!$F:$F,PSA!$A:$A,C2371,PSA!$G:$G,D2371),
IF(AND(A2371="Colorectal Cancer Screening", E2371="Total Expenditure ($USD per 100,000 patients)"),
SUMIFS(COL!$F:$F,COL!$A:$A,C2371,COL!$G:$G,D2371),
IF(AND(A2371="Cervical Cancer Screening", E2371="Total Expenditure ($USD per 100,000 patients)"),
SUMIFS(CERV!$F:$F,CERV!$A:$A,C2371,CERV!$G:$G,D2371),
SUMIFS(CANSCRN!$F:$F,CANSCRN!$A:$A,C2371,CANSCRN!$G:$G,D2371))))))))))))</f>
        <v>429358.47657811508</v>
      </c>
    </row>
    <row r="2372" spans="1:6" x14ac:dyDescent="0.2">
      <c r="A2372" s="24" t="s">
        <v>100</v>
      </c>
      <c r="B2372" s="24" t="s">
        <v>101</v>
      </c>
      <c r="C2372" s="24" t="s">
        <v>41</v>
      </c>
      <c r="D2372" s="24">
        <v>2014</v>
      </c>
      <c r="E2372" s="24" t="s">
        <v>104</v>
      </c>
      <c r="F2372" s="3">
        <f>IF(AND(A2372="PSA Testing", E2372= "Utilization Rate (per 100,000 patients)"),
SUMIFS(PSA!$D:$D,PSA!$A:$A,C2372,PSA!$G:$G,D2372),
IF(AND(A2372="Colorectal Cancer Screening", E2372="Utilization Rate (per 100,000 patients)"),
SUMIFS(COL!$D:$D,COL!$A:$A,C2372,COL!$G:$G, D2372),
IF(AND(A2372="Cervical Cancer Screening", E2372="Utilization Rate (per 100,000 patients)"),
SUMIFS(CERV!$D:$D,CERV!$A:$A,C2372,CERV!$G:$G,D2372),
IF(AND(A2372="Cancer Screening for CKD patients", E2372="Utilization Rate (per 100,000 patients)"),
SUMIFS(CANSCRN!$D:$D,CANSCRN!$A:$A,C2372,CANSCRN!$G:$G,D2372),
IF(AND(A2372="PSA Testing", E2372="Cost per service ($USD)"),
SUMIFS(PSA!$E:$E,PSA!$A:$A,C2372,PSA!$G:$G,D2372),
IF(AND(A2372="Colorectal Cancer Screening", E2372="Cost per service ($USD)"),
SUMIFS(COL!$E:$E,COL!$A:$A,C2372,COL!$G:$G,D2372),
IF(AND(A2372="Cervical Cancer Screening", E2372="Cost per service ($USD)"),
SUMIFS(CERV!$E:$E,CERV!$A:$A,C2372,CERV!$G:$G,D2372),
IF(AND(A2372="Cancer Screening for CKD patients", E2372="Cost per service ($USD)"),
SUMIFS(CANSCRN!$E:$E,CANSCRN!$A:$A,C2372,CANSCRN!$G:$G,D2372),
IF(AND(A2372="PSA Testing", E2372="Total Expenditure ($USD per 100,000 patients)"),
SUMIFS(PSA!$F:$F,PSA!$A:$A,C2372,PSA!$G:$G,D2372),
IF(AND(A2372="Colorectal Cancer Screening", E2372="Total Expenditure ($USD per 100,000 patients)"),
SUMIFS(COL!$F:$F,COL!$A:$A,C2372,COL!$G:$G,D2372),
IF(AND(A2372="Cervical Cancer Screening", E2372="Total Expenditure ($USD per 100,000 patients)"),
SUMIFS(CERV!$F:$F,CERV!$A:$A,C2372,CERV!$G:$G,D2372),
SUMIFS(CANSCRN!$F:$F,CANSCRN!$A:$A,C2372,CANSCRN!$G:$G,D2372))))))))))))</f>
        <v>377951.83603945369</v>
      </c>
    </row>
    <row r="2373" spans="1:6" x14ac:dyDescent="0.2">
      <c r="A2373" s="24" t="s">
        <v>100</v>
      </c>
      <c r="B2373" s="24" t="s">
        <v>101</v>
      </c>
      <c r="C2373" s="24" t="s">
        <v>41</v>
      </c>
      <c r="D2373" s="24">
        <v>2015</v>
      </c>
      <c r="E2373" s="24" t="s">
        <v>104</v>
      </c>
      <c r="F2373" s="3">
        <f>IF(AND(A2373="PSA Testing", E2373= "Utilization Rate (per 100,000 patients)"),
SUMIFS(PSA!$D:$D,PSA!$A:$A,C2373,PSA!$G:$G,D2373),
IF(AND(A2373="Colorectal Cancer Screening", E2373="Utilization Rate (per 100,000 patients)"),
SUMIFS(COL!$D:$D,COL!$A:$A,C2373,COL!$G:$G, D2373),
IF(AND(A2373="Cervical Cancer Screening", E2373="Utilization Rate (per 100,000 patients)"),
SUMIFS(CERV!$D:$D,CERV!$A:$A,C2373,CERV!$G:$G,D2373),
IF(AND(A2373="Cancer Screening for CKD patients", E2373="Utilization Rate (per 100,000 patients)"),
SUMIFS(CANSCRN!$D:$D,CANSCRN!$A:$A,C2373,CANSCRN!$G:$G,D2373),
IF(AND(A2373="PSA Testing", E2373="Cost per service ($USD)"),
SUMIFS(PSA!$E:$E,PSA!$A:$A,C2373,PSA!$G:$G,D2373),
IF(AND(A2373="Colorectal Cancer Screening", E2373="Cost per service ($USD)"),
SUMIFS(COL!$E:$E,COL!$A:$A,C2373,COL!$G:$G,D2373),
IF(AND(A2373="Cervical Cancer Screening", E2373="Cost per service ($USD)"),
SUMIFS(CERV!$E:$E,CERV!$A:$A,C2373,CERV!$G:$G,D2373),
IF(AND(A2373="Cancer Screening for CKD patients", E2373="Cost per service ($USD)"),
SUMIFS(CANSCRN!$E:$E,CANSCRN!$A:$A,C2373,CANSCRN!$G:$G,D2373),
IF(AND(A2373="PSA Testing", E2373="Total Expenditure ($USD per 100,000 patients)"),
SUMIFS(PSA!$F:$F,PSA!$A:$A,C2373,PSA!$G:$G,D2373),
IF(AND(A2373="Colorectal Cancer Screening", E2373="Total Expenditure ($USD per 100,000 patients)"),
SUMIFS(COL!$F:$F,COL!$A:$A,C2373,COL!$G:$G,D2373),
IF(AND(A2373="Cervical Cancer Screening", E2373="Total Expenditure ($USD per 100,000 patients)"),
SUMIFS(CERV!$F:$F,CERV!$A:$A,C2373,CERV!$G:$G,D2373),
SUMIFS(CANSCRN!$F:$F,CANSCRN!$A:$A,C2373,CANSCRN!$G:$G,D2373))))))))))))</f>
        <v>424203.8786526316</v>
      </c>
    </row>
    <row r="2374" spans="1:6" x14ac:dyDescent="0.2">
      <c r="A2374" s="24" t="s">
        <v>100</v>
      </c>
      <c r="B2374" s="24" t="s">
        <v>101</v>
      </c>
      <c r="C2374" s="24" t="s">
        <v>41</v>
      </c>
      <c r="D2374" s="24">
        <v>2016</v>
      </c>
      <c r="E2374" s="24" t="s">
        <v>104</v>
      </c>
      <c r="F2374" s="3">
        <f>IF(AND(A2374="PSA Testing", E2374= "Utilization Rate (per 100,000 patients)"),
SUMIFS(PSA!$D:$D,PSA!$A:$A,C2374,PSA!$G:$G,D2374),
IF(AND(A2374="Colorectal Cancer Screening", E2374="Utilization Rate (per 100,000 patients)"),
SUMIFS(COL!$D:$D,COL!$A:$A,C2374,COL!$G:$G, D2374),
IF(AND(A2374="Cervical Cancer Screening", E2374="Utilization Rate (per 100,000 patients)"),
SUMIFS(CERV!$D:$D,CERV!$A:$A,C2374,CERV!$G:$G,D2374),
IF(AND(A2374="Cancer Screening for CKD patients", E2374="Utilization Rate (per 100,000 patients)"),
SUMIFS(CANSCRN!$D:$D,CANSCRN!$A:$A,C2374,CANSCRN!$G:$G,D2374),
IF(AND(A2374="PSA Testing", E2374="Cost per service ($USD)"),
SUMIFS(PSA!$E:$E,PSA!$A:$A,C2374,PSA!$G:$G,D2374),
IF(AND(A2374="Colorectal Cancer Screening", E2374="Cost per service ($USD)"),
SUMIFS(COL!$E:$E,COL!$A:$A,C2374,COL!$G:$G,D2374),
IF(AND(A2374="Cervical Cancer Screening", E2374="Cost per service ($USD)"),
SUMIFS(CERV!$E:$E,CERV!$A:$A,C2374,CERV!$G:$G,D2374),
IF(AND(A2374="Cancer Screening for CKD patients", E2374="Cost per service ($USD)"),
SUMIFS(CANSCRN!$E:$E,CANSCRN!$A:$A,C2374,CANSCRN!$G:$G,D2374),
IF(AND(A2374="PSA Testing", E2374="Total Expenditure ($USD per 100,000 patients)"),
SUMIFS(PSA!$F:$F,PSA!$A:$A,C2374,PSA!$G:$G,D2374),
IF(AND(A2374="Colorectal Cancer Screening", E2374="Total Expenditure ($USD per 100,000 patients)"),
SUMIFS(COL!$F:$F,COL!$A:$A,C2374,COL!$G:$G,D2374),
IF(AND(A2374="Cervical Cancer Screening", E2374="Total Expenditure ($USD per 100,000 patients)"),
SUMIFS(CERV!$F:$F,CERV!$A:$A,C2374,CERV!$G:$G,D2374),
SUMIFS(CANSCRN!$F:$F,CANSCRN!$A:$A,C2374,CANSCRN!$G:$G,D2374))))))))))))</f>
        <v>400784.16594243795</v>
      </c>
    </row>
    <row r="2375" spans="1:6" x14ac:dyDescent="0.2">
      <c r="A2375" s="24" t="s">
        <v>100</v>
      </c>
      <c r="B2375" s="24" t="s">
        <v>101</v>
      </c>
      <c r="C2375" s="24" t="s">
        <v>41</v>
      </c>
      <c r="D2375" s="24">
        <v>2017</v>
      </c>
      <c r="E2375" s="24" t="s">
        <v>104</v>
      </c>
      <c r="F2375" s="3">
        <f>IF(AND(A2375="PSA Testing", E2375= "Utilization Rate (per 100,000 patients)"),
SUMIFS(PSA!$D:$D,PSA!$A:$A,C2375,PSA!$G:$G,D2375),
IF(AND(A2375="Colorectal Cancer Screening", E2375="Utilization Rate (per 100,000 patients)"),
SUMIFS(COL!$D:$D,COL!$A:$A,C2375,COL!$G:$G, D2375),
IF(AND(A2375="Cervical Cancer Screening", E2375="Utilization Rate (per 100,000 patients)"),
SUMIFS(CERV!$D:$D,CERV!$A:$A,C2375,CERV!$G:$G,D2375),
IF(AND(A2375="Cancer Screening for CKD patients", E2375="Utilization Rate (per 100,000 patients)"),
SUMIFS(CANSCRN!$D:$D,CANSCRN!$A:$A,C2375,CANSCRN!$G:$G,D2375),
IF(AND(A2375="PSA Testing", E2375="Cost per service ($USD)"),
SUMIFS(PSA!$E:$E,PSA!$A:$A,C2375,PSA!$G:$G,D2375),
IF(AND(A2375="Colorectal Cancer Screening", E2375="Cost per service ($USD)"),
SUMIFS(COL!$E:$E,COL!$A:$A,C2375,COL!$G:$G,D2375),
IF(AND(A2375="Cervical Cancer Screening", E2375="Cost per service ($USD)"),
SUMIFS(CERV!$E:$E,CERV!$A:$A,C2375,CERV!$G:$G,D2375),
IF(AND(A2375="Cancer Screening for CKD patients", E2375="Cost per service ($USD)"),
SUMIFS(CANSCRN!$E:$E,CANSCRN!$A:$A,C2375,CANSCRN!$G:$G,D2375),
IF(AND(A2375="PSA Testing", E2375="Total Expenditure ($USD per 100,000 patients)"),
SUMIFS(PSA!$F:$F,PSA!$A:$A,C2375,PSA!$G:$G,D2375),
IF(AND(A2375="Colorectal Cancer Screening", E2375="Total Expenditure ($USD per 100,000 patients)"),
SUMIFS(COL!$F:$F,COL!$A:$A,C2375,COL!$G:$G,D2375),
IF(AND(A2375="Cervical Cancer Screening", E2375="Total Expenditure ($USD per 100,000 patients)"),
SUMIFS(CERV!$F:$F,CERV!$A:$A,C2375,CERV!$G:$G,D2375),
SUMIFS(CANSCRN!$F:$F,CANSCRN!$A:$A,C2375,CANSCRN!$G:$G,D2375))))))))))))</f>
        <v>596744.2030186546</v>
      </c>
    </row>
    <row r="2376" spans="1:6" x14ac:dyDescent="0.2">
      <c r="A2376" s="24" t="s">
        <v>100</v>
      </c>
      <c r="B2376" s="24" t="s">
        <v>101</v>
      </c>
      <c r="C2376" s="24" t="s">
        <v>41</v>
      </c>
      <c r="D2376" s="24">
        <v>2018</v>
      </c>
      <c r="E2376" s="24" t="s">
        <v>104</v>
      </c>
      <c r="F2376" s="3">
        <f>IF(AND(A2376="PSA Testing", E2376= "Utilization Rate (per 100,000 patients)"),
SUMIFS(PSA!$D:$D,PSA!$A:$A,C2376,PSA!$G:$G,D2376),
IF(AND(A2376="Colorectal Cancer Screening", E2376="Utilization Rate (per 100,000 patients)"),
SUMIFS(COL!$D:$D,COL!$A:$A,C2376,COL!$G:$G, D2376),
IF(AND(A2376="Cervical Cancer Screening", E2376="Utilization Rate (per 100,000 patients)"),
SUMIFS(CERV!$D:$D,CERV!$A:$A,C2376,CERV!$G:$G,D2376),
IF(AND(A2376="Cancer Screening for CKD patients", E2376="Utilization Rate (per 100,000 patients)"),
SUMIFS(CANSCRN!$D:$D,CANSCRN!$A:$A,C2376,CANSCRN!$G:$G,D2376),
IF(AND(A2376="PSA Testing", E2376="Cost per service ($USD)"),
SUMIFS(PSA!$E:$E,PSA!$A:$A,C2376,PSA!$G:$G,D2376),
IF(AND(A2376="Colorectal Cancer Screening", E2376="Cost per service ($USD)"),
SUMIFS(COL!$E:$E,COL!$A:$A,C2376,COL!$G:$G,D2376),
IF(AND(A2376="Cervical Cancer Screening", E2376="Cost per service ($USD)"),
SUMIFS(CERV!$E:$E,CERV!$A:$A,C2376,CERV!$G:$G,D2376),
IF(AND(A2376="Cancer Screening for CKD patients", E2376="Cost per service ($USD)"),
SUMIFS(CANSCRN!$E:$E,CANSCRN!$A:$A,C2376,CANSCRN!$G:$G,D2376),
IF(AND(A2376="PSA Testing", E2376="Total Expenditure ($USD per 100,000 patients)"),
SUMIFS(PSA!$F:$F,PSA!$A:$A,C2376,PSA!$G:$G,D2376),
IF(AND(A2376="Colorectal Cancer Screening", E2376="Total Expenditure ($USD per 100,000 patients)"),
SUMIFS(COL!$F:$F,COL!$A:$A,C2376,COL!$G:$G,D2376),
IF(AND(A2376="Cervical Cancer Screening", E2376="Total Expenditure ($USD per 100,000 patients)"),
SUMIFS(CERV!$F:$F,CERV!$A:$A,C2376,CERV!$G:$G,D2376),
SUMIFS(CANSCRN!$F:$F,CANSCRN!$A:$A,C2376,CANSCRN!$G:$G,D2376))))))))))))</f>
        <v>684315.48241875332</v>
      </c>
    </row>
    <row r="2377" spans="1:6" x14ac:dyDescent="0.2">
      <c r="A2377" s="24" t="s">
        <v>100</v>
      </c>
      <c r="B2377" s="24" t="s">
        <v>101</v>
      </c>
      <c r="C2377" s="24" t="s">
        <v>41</v>
      </c>
      <c r="D2377" s="24">
        <v>2019</v>
      </c>
      <c r="E2377" s="24" t="s">
        <v>104</v>
      </c>
      <c r="F2377" s="3">
        <f>IF(AND(A2377="PSA Testing", E2377= "Utilization Rate (per 100,000 patients)"),
SUMIFS(PSA!$D:$D,PSA!$A:$A,C2377,PSA!$G:$G,D2377),
IF(AND(A2377="Colorectal Cancer Screening", E2377="Utilization Rate (per 100,000 patients)"),
SUMIFS(COL!$D:$D,COL!$A:$A,C2377,COL!$G:$G, D2377),
IF(AND(A2377="Cervical Cancer Screening", E2377="Utilization Rate (per 100,000 patients)"),
SUMIFS(CERV!$D:$D,CERV!$A:$A,C2377,CERV!$G:$G,D2377),
IF(AND(A2377="Cancer Screening for CKD patients", E2377="Utilization Rate (per 100,000 patients)"),
SUMIFS(CANSCRN!$D:$D,CANSCRN!$A:$A,C2377,CANSCRN!$G:$G,D2377),
IF(AND(A2377="PSA Testing", E2377="Cost per service ($USD)"),
SUMIFS(PSA!$E:$E,PSA!$A:$A,C2377,PSA!$G:$G,D2377),
IF(AND(A2377="Colorectal Cancer Screening", E2377="Cost per service ($USD)"),
SUMIFS(COL!$E:$E,COL!$A:$A,C2377,COL!$G:$G,D2377),
IF(AND(A2377="Cervical Cancer Screening", E2377="Cost per service ($USD)"),
SUMIFS(CERV!$E:$E,CERV!$A:$A,C2377,CERV!$G:$G,D2377),
IF(AND(A2377="Cancer Screening for CKD patients", E2377="Cost per service ($USD)"),
SUMIFS(CANSCRN!$E:$E,CANSCRN!$A:$A,C2377,CANSCRN!$G:$G,D2377),
IF(AND(A2377="PSA Testing", E2377="Total Expenditure ($USD per 100,000 patients)"),
SUMIFS(PSA!$F:$F,PSA!$A:$A,C2377,PSA!$G:$G,D2377),
IF(AND(A2377="Colorectal Cancer Screening", E2377="Total Expenditure ($USD per 100,000 patients)"),
SUMIFS(COL!$F:$F,COL!$A:$A,C2377,COL!$G:$G,D2377),
IF(AND(A2377="Cervical Cancer Screening", E2377="Total Expenditure ($USD per 100,000 patients)"),
SUMIFS(CERV!$F:$F,CERV!$A:$A,C2377,CERV!$G:$G,D2377),
SUMIFS(CANSCRN!$F:$F,CANSCRN!$A:$A,C2377,CANSCRN!$G:$G,D2377))))))))))))</f>
        <v>657963.37005373719</v>
      </c>
    </row>
    <row r="2378" spans="1:6" x14ac:dyDescent="0.2">
      <c r="A2378" s="24" t="s">
        <v>100</v>
      </c>
      <c r="B2378" s="24" t="s">
        <v>101</v>
      </c>
      <c r="C2378" s="24" t="s">
        <v>42</v>
      </c>
      <c r="D2378" s="24">
        <v>2009</v>
      </c>
      <c r="E2378" s="24" t="s">
        <v>104</v>
      </c>
      <c r="F2378" s="3">
        <f>IF(AND(A2378="PSA Testing", E2378= "Utilization Rate (per 100,000 patients)"),
SUMIFS(PSA!$D:$D,PSA!$A:$A,C2378,PSA!$G:$G,D2378),
IF(AND(A2378="Colorectal Cancer Screening", E2378="Utilization Rate (per 100,000 patients)"),
SUMIFS(COL!$D:$D,COL!$A:$A,C2378,COL!$G:$G, D2378),
IF(AND(A2378="Cervical Cancer Screening", E2378="Utilization Rate (per 100,000 patients)"),
SUMIFS(CERV!$D:$D,CERV!$A:$A,C2378,CERV!$G:$G,D2378),
IF(AND(A2378="Cancer Screening for CKD patients", E2378="Utilization Rate (per 100,000 patients)"),
SUMIFS(CANSCRN!$D:$D,CANSCRN!$A:$A,C2378,CANSCRN!$G:$G,D2378),
IF(AND(A2378="PSA Testing", E2378="Cost per service ($USD)"),
SUMIFS(PSA!$E:$E,PSA!$A:$A,C2378,PSA!$G:$G,D2378),
IF(AND(A2378="Colorectal Cancer Screening", E2378="Cost per service ($USD)"),
SUMIFS(COL!$E:$E,COL!$A:$A,C2378,COL!$G:$G,D2378),
IF(AND(A2378="Cervical Cancer Screening", E2378="Cost per service ($USD)"),
SUMIFS(CERV!$E:$E,CERV!$A:$A,C2378,CERV!$G:$G,D2378),
IF(AND(A2378="Cancer Screening for CKD patients", E2378="Cost per service ($USD)"),
SUMIFS(CANSCRN!$E:$E,CANSCRN!$A:$A,C2378,CANSCRN!$G:$G,D2378),
IF(AND(A2378="PSA Testing", E2378="Total Expenditure ($USD per 100,000 patients)"),
SUMIFS(PSA!$F:$F,PSA!$A:$A,C2378,PSA!$G:$G,D2378),
IF(AND(A2378="Colorectal Cancer Screening", E2378="Total Expenditure ($USD per 100,000 patients)"),
SUMIFS(COL!$F:$F,COL!$A:$A,C2378,COL!$G:$G,D2378),
IF(AND(A2378="Cervical Cancer Screening", E2378="Total Expenditure ($USD per 100,000 patients)"),
SUMIFS(CERV!$F:$F,CERV!$A:$A,C2378,CERV!$G:$G,D2378),
SUMIFS(CANSCRN!$F:$F,CANSCRN!$A:$A,C2378,CANSCRN!$G:$G,D2378))))))))))))</f>
        <v>356333.64553564152</v>
      </c>
    </row>
    <row r="2379" spans="1:6" x14ac:dyDescent="0.2">
      <c r="A2379" s="24" t="s">
        <v>100</v>
      </c>
      <c r="B2379" s="24" t="s">
        <v>101</v>
      </c>
      <c r="C2379" s="24" t="s">
        <v>42</v>
      </c>
      <c r="D2379" s="24">
        <v>2010</v>
      </c>
      <c r="E2379" s="24" t="s">
        <v>104</v>
      </c>
      <c r="F2379" s="3">
        <f>IF(AND(A2379="PSA Testing", E2379= "Utilization Rate (per 100,000 patients)"),
SUMIFS(PSA!$D:$D,PSA!$A:$A,C2379,PSA!$G:$G,D2379),
IF(AND(A2379="Colorectal Cancer Screening", E2379="Utilization Rate (per 100,000 patients)"),
SUMIFS(COL!$D:$D,COL!$A:$A,C2379,COL!$G:$G, D2379),
IF(AND(A2379="Cervical Cancer Screening", E2379="Utilization Rate (per 100,000 patients)"),
SUMIFS(CERV!$D:$D,CERV!$A:$A,C2379,CERV!$G:$G,D2379),
IF(AND(A2379="Cancer Screening for CKD patients", E2379="Utilization Rate (per 100,000 patients)"),
SUMIFS(CANSCRN!$D:$D,CANSCRN!$A:$A,C2379,CANSCRN!$G:$G,D2379),
IF(AND(A2379="PSA Testing", E2379="Cost per service ($USD)"),
SUMIFS(PSA!$E:$E,PSA!$A:$A,C2379,PSA!$G:$G,D2379),
IF(AND(A2379="Colorectal Cancer Screening", E2379="Cost per service ($USD)"),
SUMIFS(COL!$E:$E,COL!$A:$A,C2379,COL!$G:$G,D2379),
IF(AND(A2379="Cervical Cancer Screening", E2379="Cost per service ($USD)"),
SUMIFS(CERV!$E:$E,CERV!$A:$A,C2379,CERV!$G:$G,D2379),
IF(AND(A2379="Cancer Screening for CKD patients", E2379="Cost per service ($USD)"),
SUMIFS(CANSCRN!$E:$E,CANSCRN!$A:$A,C2379,CANSCRN!$G:$G,D2379),
IF(AND(A2379="PSA Testing", E2379="Total Expenditure ($USD per 100,000 patients)"),
SUMIFS(PSA!$F:$F,PSA!$A:$A,C2379,PSA!$G:$G,D2379),
IF(AND(A2379="Colorectal Cancer Screening", E2379="Total Expenditure ($USD per 100,000 patients)"),
SUMIFS(COL!$F:$F,COL!$A:$A,C2379,COL!$G:$G,D2379),
IF(AND(A2379="Cervical Cancer Screening", E2379="Total Expenditure ($USD per 100,000 patients)"),
SUMIFS(CERV!$F:$F,CERV!$A:$A,C2379,CERV!$G:$G,D2379),
SUMIFS(CANSCRN!$F:$F,CANSCRN!$A:$A,C2379,CANSCRN!$G:$G,D2379))))))))))))</f>
        <v>403946.72624560038</v>
      </c>
    </row>
    <row r="2380" spans="1:6" x14ac:dyDescent="0.2">
      <c r="A2380" s="24" t="s">
        <v>100</v>
      </c>
      <c r="B2380" s="24" t="s">
        <v>101</v>
      </c>
      <c r="C2380" s="24" t="s">
        <v>42</v>
      </c>
      <c r="D2380" s="24">
        <v>2011</v>
      </c>
      <c r="E2380" s="24" t="s">
        <v>104</v>
      </c>
      <c r="F2380" s="3">
        <f>IF(AND(A2380="PSA Testing", E2380= "Utilization Rate (per 100,000 patients)"),
SUMIFS(PSA!$D:$D,PSA!$A:$A,C2380,PSA!$G:$G,D2380),
IF(AND(A2380="Colorectal Cancer Screening", E2380="Utilization Rate (per 100,000 patients)"),
SUMIFS(COL!$D:$D,COL!$A:$A,C2380,COL!$G:$G, D2380),
IF(AND(A2380="Cervical Cancer Screening", E2380="Utilization Rate (per 100,000 patients)"),
SUMIFS(CERV!$D:$D,CERV!$A:$A,C2380,CERV!$G:$G,D2380),
IF(AND(A2380="Cancer Screening for CKD patients", E2380="Utilization Rate (per 100,000 patients)"),
SUMIFS(CANSCRN!$D:$D,CANSCRN!$A:$A,C2380,CANSCRN!$G:$G,D2380),
IF(AND(A2380="PSA Testing", E2380="Cost per service ($USD)"),
SUMIFS(PSA!$E:$E,PSA!$A:$A,C2380,PSA!$G:$G,D2380),
IF(AND(A2380="Colorectal Cancer Screening", E2380="Cost per service ($USD)"),
SUMIFS(COL!$E:$E,COL!$A:$A,C2380,COL!$G:$G,D2380),
IF(AND(A2380="Cervical Cancer Screening", E2380="Cost per service ($USD)"),
SUMIFS(CERV!$E:$E,CERV!$A:$A,C2380,CERV!$G:$G,D2380),
IF(AND(A2380="Cancer Screening for CKD patients", E2380="Cost per service ($USD)"),
SUMIFS(CANSCRN!$E:$E,CANSCRN!$A:$A,C2380,CANSCRN!$G:$G,D2380),
IF(AND(A2380="PSA Testing", E2380="Total Expenditure ($USD per 100,000 patients)"),
SUMIFS(PSA!$F:$F,PSA!$A:$A,C2380,PSA!$G:$G,D2380),
IF(AND(A2380="Colorectal Cancer Screening", E2380="Total Expenditure ($USD per 100,000 patients)"),
SUMIFS(COL!$F:$F,COL!$A:$A,C2380,COL!$G:$G,D2380),
IF(AND(A2380="Cervical Cancer Screening", E2380="Total Expenditure ($USD per 100,000 patients)"),
SUMIFS(CERV!$F:$F,CERV!$A:$A,C2380,CERV!$G:$G,D2380),
SUMIFS(CANSCRN!$F:$F,CANSCRN!$A:$A,C2380,CANSCRN!$G:$G,D2380))))))))))))</f>
        <v>371034.67709814152</v>
      </c>
    </row>
    <row r="2381" spans="1:6" x14ac:dyDescent="0.2">
      <c r="A2381" s="24" t="s">
        <v>100</v>
      </c>
      <c r="B2381" s="24" t="s">
        <v>101</v>
      </c>
      <c r="C2381" s="24" t="s">
        <v>42</v>
      </c>
      <c r="D2381" s="24">
        <v>2012</v>
      </c>
      <c r="E2381" s="24" t="s">
        <v>104</v>
      </c>
      <c r="F2381" s="3">
        <f>IF(AND(A2381="PSA Testing", E2381= "Utilization Rate (per 100,000 patients)"),
SUMIFS(PSA!$D:$D,PSA!$A:$A,C2381,PSA!$G:$G,D2381),
IF(AND(A2381="Colorectal Cancer Screening", E2381="Utilization Rate (per 100,000 patients)"),
SUMIFS(COL!$D:$D,COL!$A:$A,C2381,COL!$G:$G, D2381),
IF(AND(A2381="Cervical Cancer Screening", E2381="Utilization Rate (per 100,000 patients)"),
SUMIFS(CERV!$D:$D,CERV!$A:$A,C2381,CERV!$G:$G,D2381),
IF(AND(A2381="Cancer Screening for CKD patients", E2381="Utilization Rate (per 100,000 patients)"),
SUMIFS(CANSCRN!$D:$D,CANSCRN!$A:$A,C2381,CANSCRN!$G:$G,D2381),
IF(AND(A2381="PSA Testing", E2381="Cost per service ($USD)"),
SUMIFS(PSA!$E:$E,PSA!$A:$A,C2381,PSA!$G:$G,D2381),
IF(AND(A2381="Colorectal Cancer Screening", E2381="Cost per service ($USD)"),
SUMIFS(COL!$E:$E,COL!$A:$A,C2381,COL!$G:$G,D2381),
IF(AND(A2381="Cervical Cancer Screening", E2381="Cost per service ($USD)"),
SUMIFS(CERV!$E:$E,CERV!$A:$A,C2381,CERV!$G:$G,D2381),
IF(AND(A2381="Cancer Screening for CKD patients", E2381="Cost per service ($USD)"),
SUMIFS(CANSCRN!$E:$E,CANSCRN!$A:$A,C2381,CANSCRN!$G:$G,D2381),
IF(AND(A2381="PSA Testing", E2381="Total Expenditure ($USD per 100,000 patients)"),
SUMIFS(PSA!$F:$F,PSA!$A:$A,C2381,PSA!$G:$G,D2381),
IF(AND(A2381="Colorectal Cancer Screening", E2381="Total Expenditure ($USD per 100,000 patients)"),
SUMIFS(COL!$F:$F,COL!$A:$A,C2381,COL!$G:$G,D2381),
IF(AND(A2381="Cervical Cancer Screening", E2381="Total Expenditure ($USD per 100,000 patients)"),
SUMIFS(CERV!$F:$F,CERV!$A:$A,C2381,CERV!$G:$G,D2381),
SUMIFS(CANSCRN!$F:$F,CANSCRN!$A:$A,C2381,CANSCRN!$G:$G,D2381))))))))))))</f>
        <v>269550.27855306171</v>
      </c>
    </row>
    <row r="2382" spans="1:6" x14ac:dyDescent="0.2">
      <c r="A2382" s="24" t="s">
        <v>100</v>
      </c>
      <c r="B2382" s="24" t="s">
        <v>101</v>
      </c>
      <c r="C2382" s="24" t="s">
        <v>42</v>
      </c>
      <c r="D2382" s="24">
        <v>2013</v>
      </c>
      <c r="E2382" s="24" t="s">
        <v>104</v>
      </c>
      <c r="F2382" s="3">
        <f>IF(AND(A2382="PSA Testing", E2382= "Utilization Rate (per 100,000 patients)"),
SUMIFS(PSA!$D:$D,PSA!$A:$A,C2382,PSA!$G:$G,D2382),
IF(AND(A2382="Colorectal Cancer Screening", E2382="Utilization Rate (per 100,000 patients)"),
SUMIFS(COL!$D:$D,COL!$A:$A,C2382,COL!$G:$G, D2382),
IF(AND(A2382="Cervical Cancer Screening", E2382="Utilization Rate (per 100,000 patients)"),
SUMIFS(CERV!$D:$D,CERV!$A:$A,C2382,CERV!$G:$G,D2382),
IF(AND(A2382="Cancer Screening for CKD patients", E2382="Utilization Rate (per 100,000 patients)"),
SUMIFS(CANSCRN!$D:$D,CANSCRN!$A:$A,C2382,CANSCRN!$G:$G,D2382),
IF(AND(A2382="PSA Testing", E2382="Cost per service ($USD)"),
SUMIFS(PSA!$E:$E,PSA!$A:$A,C2382,PSA!$G:$G,D2382),
IF(AND(A2382="Colorectal Cancer Screening", E2382="Cost per service ($USD)"),
SUMIFS(COL!$E:$E,COL!$A:$A,C2382,COL!$G:$G,D2382),
IF(AND(A2382="Cervical Cancer Screening", E2382="Cost per service ($USD)"),
SUMIFS(CERV!$E:$E,CERV!$A:$A,C2382,CERV!$G:$G,D2382),
IF(AND(A2382="Cancer Screening for CKD patients", E2382="Cost per service ($USD)"),
SUMIFS(CANSCRN!$E:$E,CANSCRN!$A:$A,C2382,CANSCRN!$G:$G,D2382),
IF(AND(A2382="PSA Testing", E2382="Total Expenditure ($USD per 100,000 patients)"),
SUMIFS(PSA!$F:$F,PSA!$A:$A,C2382,PSA!$G:$G,D2382),
IF(AND(A2382="Colorectal Cancer Screening", E2382="Total Expenditure ($USD per 100,000 patients)"),
SUMIFS(COL!$F:$F,COL!$A:$A,C2382,COL!$G:$G,D2382),
IF(AND(A2382="Cervical Cancer Screening", E2382="Total Expenditure ($USD per 100,000 patients)"),
SUMIFS(CERV!$F:$F,CERV!$A:$A,C2382,CERV!$G:$G,D2382),
SUMIFS(CANSCRN!$F:$F,CANSCRN!$A:$A,C2382,CANSCRN!$G:$G,D2382))))))))))))</f>
        <v>316753.53591397847</v>
      </c>
    </row>
    <row r="2383" spans="1:6" x14ac:dyDescent="0.2">
      <c r="A2383" s="24" t="s">
        <v>100</v>
      </c>
      <c r="B2383" s="24" t="s">
        <v>101</v>
      </c>
      <c r="C2383" s="24" t="s">
        <v>42</v>
      </c>
      <c r="D2383" s="24">
        <v>2014</v>
      </c>
      <c r="E2383" s="24" t="s">
        <v>104</v>
      </c>
      <c r="F2383" s="3">
        <f>IF(AND(A2383="PSA Testing", E2383= "Utilization Rate (per 100,000 patients)"),
SUMIFS(PSA!$D:$D,PSA!$A:$A,C2383,PSA!$G:$G,D2383),
IF(AND(A2383="Colorectal Cancer Screening", E2383="Utilization Rate (per 100,000 patients)"),
SUMIFS(COL!$D:$D,COL!$A:$A,C2383,COL!$G:$G, D2383),
IF(AND(A2383="Cervical Cancer Screening", E2383="Utilization Rate (per 100,000 patients)"),
SUMIFS(CERV!$D:$D,CERV!$A:$A,C2383,CERV!$G:$G,D2383),
IF(AND(A2383="Cancer Screening for CKD patients", E2383="Utilization Rate (per 100,000 patients)"),
SUMIFS(CANSCRN!$D:$D,CANSCRN!$A:$A,C2383,CANSCRN!$G:$G,D2383),
IF(AND(A2383="PSA Testing", E2383="Cost per service ($USD)"),
SUMIFS(PSA!$E:$E,PSA!$A:$A,C2383,PSA!$G:$G,D2383),
IF(AND(A2383="Colorectal Cancer Screening", E2383="Cost per service ($USD)"),
SUMIFS(COL!$E:$E,COL!$A:$A,C2383,COL!$G:$G,D2383),
IF(AND(A2383="Cervical Cancer Screening", E2383="Cost per service ($USD)"),
SUMIFS(CERV!$E:$E,CERV!$A:$A,C2383,CERV!$G:$G,D2383),
IF(AND(A2383="Cancer Screening for CKD patients", E2383="Cost per service ($USD)"),
SUMIFS(CANSCRN!$E:$E,CANSCRN!$A:$A,C2383,CANSCRN!$G:$G,D2383),
IF(AND(A2383="PSA Testing", E2383="Total Expenditure ($USD per 100,000 patients)"),
SUMIFS(PSA!$F:$F,PSA!$A:$A,C2383,PSA!$G:$G,D2383),
IF(AND(A2383="Colorectal Cancer Screening", E2383="Total Expenditure ($USD per 100,000 patients)"),
SUMIFS(COL!$F:$F,COL!$A:$A,C2383,COL!$G:$G,D2383),
IF(AND(A2383="Cervical Cancer Screening", E2383="Total Expenditure ($USD per 100,000 patients)"),
SUMIFS(CERV!$F:$F,CERV!$A:$A,C2383,CERV!$G:$G,D2383),
SUMIFS(CANSCRN!$F:$F,CANSCRN!$A:$A,C2383,CANSCRN!$G:$G,D2383))))))))))))</f>
        <v>291559.8337156669</v>
      </c>
    </row>
    <row r="2384" spans="1:6" x14ac:dyDescent="0.2">
      <c r="A2384" s="24" t="s">
        <v>100</v>
      </c>
      <c r="B2384" s="24" t="s">
        <v>101</v>
      </c>
      <c r="C2384" s="24" t="s">
        <v>42</v>
      </c>
      <c r="D2384" s="24">
        <v>2015</v>
      </c>
      <c r="E2384" s="24" t="s">
        <v>104</v>
      </c>
      <c r="F2384" s="3">
        <f>IF(AND(A2384="PSA Testing", E2384= "Utilization Rate (per 100,000 patients)"),
SUMIFS(PSA!$D:$D,PSA!$A:$A,C2384,PSA!$G:$G,D2384),
IF(AND(A2384="Colorectal Cancer Screening", E2384="Utilization Rate (per 100,000 patients)"),
SUMIFS(COL!$D:$D,COL!$A:$A,C2384,COL!$G:$G, D2384),
IF(AND(A2384="Cervical Cancer Screening", E2384="Utilization Rate (per 100,000 patients)"),
SUMIFS(CERV!$D:$D,CERV!$A:$A,C2384,CERV!$G:$G,D2384),
IF(AND(A2384="Cancer Screening for CKD patients", E2384="Utilization Rate (per 100,000 patients)"),
SUMIFS(CANSCRN!$D:$D,CANSCRN!$A:$A,C2384,CANSCRN!$G:$G,D2384),
IF(AND(A2384="PSA Testing", E2384="Cost per service ($USD)"),
SUMIFS(PSA!$E:$E,PSA!$A:$A,C2384,PSA!$G:$G,D2384),
IF(AND(A2384="Colorectal Cancer Screening", E2384="Cost per service ($USD)"),
SUMIFS(COL!$E:$E,COL!$A:$A,C2384,COL!$G:$G,D2384),
IF(AND(A2384="Cervical Cancer Screening", E2384="Cost per service ($USD)"),
SUMIFS(CERV!$E:$E,CERV!$A:$A,C2384,CERV!$G:$G,D2384),
IF(AND(A2384="Cancer Screening for CKD patients", E2384="Cost per service ($USD)"),
SUMIFS(CANSCRN!$E:$E,CANSCRN!$A:$A,C2384,CANSCRN!$G:$G,D2384),
IF(AND(A2384="PSA Testing", E2384="Total Expenditure ($USD per 100,000 patients)"),
SUMIFS(PSA!$F:$F,PSA!$A:$A,C2384,PSA!$G:$G,D2384),
IF(AND(A2384="Colorectal Cancer Screening", E2384="Total Expenditure ($USD per 100,000 patients)"),
SUMIFS(COL!$F:$F,COL!$A:$A,C2384,COL!$G:$G,D2384),
IF(AND(A2384="Cervical Cancer Screening", E2384="Total Expenditure ($USD per 100,000 patients)"),
SUMIFS(CERV!$F:$F,CERV!$A:$A,C2384,CERV!$G:$G,D2384),
SUMIFS(CANSCRN!$F:$F,CANSCRN!$A:$A,C2384,CANSCRN!$G:$G,D2384))))))))))))</f>
        <v>219460.43715208748</v>
      </c>
    </row>
    <row r="2385" spans="1:6" x14ac:dyDescent="0.2">
      <c r="A2385" s="24" t="s">
        <v>100</v>
      </c>
      <c r="B2385" s="24" t="s">
        <v>101</v>
      </c>
      <c r="C2385" s="24" t="s">
        <v>42</v>
      </c>
      <c r="D2385" s="24">
        <v>2016</v>
      </c>
      <c r="E2385" s="24" t="s">
        <v>104</v>
      </c>
      <c r="F2385" s="3">
        <f>IF(AND(A2385="PSA Testing", E2385= "Utilization Rate (per 100,000 patients)"),
SUMIFS(PSA!$D:$D,PSA!$A:$A,C2385,PSA!$G:$G,D2385),
IF(AND(A2385="Colorectal Cancer Screening", E2385="Utilization Rate (per 100,000 patients)"),
SUMIFS(COL!$D:$D,COL!$A:$A,C2385,COL!$G:$G, D2385),
IF(AND(A2385="Cervical Cancer Screening", E2385="Utilization Rate (per 100,000 patients)"),
SUMIFS(CERV!$D:$D,CERV!$A:$A,C2385,CERV!$G:$G,D2385),
IF(AND(A2385="Cancer Screening for CKD patients", E2385="Utilization Rate (per 100,000 patients)"),
SUMIFS(CANSCRN!$D:$D,CANSCRN!$A:$A,C2385,CANSCRN!$G:$G,D2385),
IF(AND(A2385="PSA Testing", E2385="Cost per service ($USD)"),
SUMIFS(PSA!$E:$E,PSA!$A:$A,C2385,PSA!$G:$G,D2385),
IF(AND(A2385="Colorectal Cancer Screening", E2385="Cost per service ($USD)"),
SUMIFS(COL!$E:$E,COL!$A:$A,C2385,COL!$G:$G,D2385),
IF(AND(A2385="Cervical Cancer Screening", E2385="Cost per service ($USD)"),
SUMIFS(CERV!$E:$E,CERV!$A:$A,C2385,CERV!$G:$G,D2385),
IF(AND(A2385="Cancer Screening for CKD patients", E2385="Cost per service ($USD)"),
SUMIFS(CANSCRN!$E:$E,CANSCRN!$A:$A,C2385,CANSCRN!$G:$G,D2385),
IF(AND(A2385="PSA Testing", E2385="Total Expenditure ($USD per 100,000 patients)"),
SUMIFS(PSA!$F:$F,PSA!$A:$A,C2385,PSA!$G:$G,D2385),
IF(AND(A2385="Colorectal Cancer Screening", E2385="Total Expenditure ($USD per 100,000 patients)"),
SUMIFS(COL!$F:$F,COL!$A:$A,C2385,COL!$G:$G,D2385),
IF(AND(A2385="Cervical Cancer Screening", E2385="Total Expenditure ($USD per 100,000 patients)"),
SUMIFS(CERV!$F:$F,CERV!$A:$A,C2385,CERV!$G:$G,D2385),
SUMIFS(CANSCRN!$F:$F,CANSCRN!$A:$A,C2385,CANSCRN!$G:$G,D2385))))))))))))</f>
        <v>346460.27236641222</v>
      </c>
    </row>
    <row r="2386" spans="1:6" x14ac:dyDescent="0.2">
      <c r="A2386" s="24" t="s">
        <v>100</v>
      </c>
      <c r="B2386" s="24" t="s">
        <v>101</v>
      </c>
      <c r="C2386" s="24" t="s">
        <v>42</v>
      </c>
      <c r="D2386" s="24">
        <v>2017</v>
      </c>
      <c r="E2386" s="24" t="s">
        <v>104</v>
      </c>
      <c r="F2386" s="3">
        <f>IF(AND(A2386="PSA Testing", E2386= "Utilization Rate (per 100,000 patients)"),
SUMIFS(PSA!$D:$D,PSA!$A:$A,C2386,PSA!$G:$G,D2386),
IF(AND(A2386="Colorectal Cancer Screening", E2386="Utilization Rate (per 100,000 patients)"),
SUMIFS(COL!$D:$D,COL!$A:$A,C2386,COL!$G:$G, D2386),
IF(AND(A2386="Cervical Cancer Screening", E2386="Utilization Rate (per 100,000 patients)"),
SUMIFS(CERV!$D:$D,CERV!$A:$A,C2386,CERV!$G:$G,D2386),
IF(AND(A2386="Cancer Screening for CKD patients", E2386="Utilization Rate (per 100,000 patients)"),
SUMIFS(CANSCRN!$D:$D,CANSCRN!$A:$A,C2386,CANSCRN!$G:$G,D2386),
IF(AND(A2386="PSA Testing", E2386="Cost per service ($USD)"),
SUMIFS(PSA!$E:$E,PSA!$A:$A,C2386,PSA!$G:$G,D2386),
IF(AND(A2386="Colorectal Cancer Screening", E2386="Cost per service ($USD)"),
SUMIFS(COL!$E:$E,COL!$A:$A,C2386,COL!$G:$G,D2386),
IF(AND(A2386="Cervical Cancer Screening", E2386="Cost per service ($USD)"),
SUMIFS(CERV!$E:$E,CERV!$A:$A,C2386,CERV!$G:$G,D2386),
IF(AND(A2386="Cancer Screening for CKD patients", E2386="Cost per service ($USD)"),
SUMIFS(CANSCRN!$E:$E,CANSCRN!$A:$A,C2386,CANSCRN!$G:$G,D2386),
IF(AND(A2386="PSA Testing", E2386="Total Expenditure ($USD per 100,000 patients)"),
SUMIFS(PSA!$F:$F,PSA!$A:$A,C2386,PSA!$G:$G,D2386),
IF(AND(A2386="Colorectal Cancer Screening", E2386="Total Expenditure ($USD per 100,000 patients)"),
SUMIFS(COL!$F:$F,COL!$A:$A,C2386,COL!$G:$G,D2386),
IF(AND(A2386="Cervical Cancer Screening", E2386="Total Expenditure ($USD per 100,000 patients)"),
SUMIFS(CERV!$F:$F,CERV!$A:$A,C2386,CERV!$G:$G,D2386),
SUMIFS(CANSCRN!$F:$F,CANSCRN!$A:$A,C2386,CANSCRN!$G:$G,D2386))))))))))))</f>
        <v>498847.9673046532</v>
      </c>
    </row>
    <row r="2387" spans="1:6" x14ac:dyDescent="0.2">
      <c r="A2387" s="24" t="s">
        <v>100</v>
      </c>
      <c r="B2387" s="24" t="s">
        <v>101</v>
      </c>
      <c r="C2387" s="24" t="s">
        <v>42</v>
      </c>
      <c r="D2387" s="24">
        <v>2018</v>
      </c>
      <c r="E2387" s="24" t="s">
        <v>104</v>
      </c>
      <c r="F2387" s="3">
        <f>IF(AND(A2387="PSA Testing", E2387= "Utilization Rate (per 100,000 patients)"),
SUMIFS(PSA!$D:$D,PSA!$A:$A,C2387,PSA!$G:$G,D2387),
IF(AND(A2387="Colorectal Cancer Screening", E2387="Utilization Rate (per 100,000 patients)"),
SUMIFS(COL!$D:$D,COL!$A:$A,C2387,COL!$G:$G, D2387),
IF(AND(A2387="Cervical Cancer Screening", E2387="Utilization Rate (per 100,000 patients)"),
SUMIFS(CERV!$D:$D,CERV!$A:$A,C2387,CERV!$G:$G,D2387),
IF(AND(A2387="Cancer Screening for CKD patients", E2387="Utilization Rate (per 100,000 patients)"),
SUMIFS(CANSCRN!$D:$D,CANSCRN!$A:$A,C2387,CANSCRN!$G:$G,D2387),
IF(AND(A2387="PSA Testing", E2387="Cost per service ($USD)"),
SUMIFS(PSA!$E:$E,PSA!$A:$A,C2387,PSA!$G:$G,D2387),
IF(AND(A2387="Colorectal Cancer Screening", E2387="Cost per service ($USD)"),
SUMIFS(COL!$E:$E,COL!$A:$A,C2387,COL!$G:$G,D2387),
IF(AND(A2387="Cervical Cancer Screening", E2387="Cost per service ($USD)"),
SUMIFS(CERV!$E:$E,CERV!$A:$A,C2387,CERV!$G:$G,D2387),
IF(AND(A2387="Cancer Screening for CKD patients", E2387="Cost per service ($USD)"),
SUMIFS(CANSCRN!$E:$E,CANSCRN!$A:$A,C2387,CANSCRN!$G:$G,D2387),
IF(AND(A2387="PSA Testing", E2387="Total Expenditure ($USD per 100,000 patients)"),
SUMIFS(PSA!$F:$F,PSA!$A:$A,C2387,PSA!$G:$G,D2387),
IF(AND(A2387="Colorectal Cancer Screening", E2387="Total Expenditure ($USD per 100,000 patients)"),
SUMIFS(COL!$F:$F,COL!$A:$A,C2387,COL!$G:$G,D2387),
IF(AND(A2387="Cervical Cancer Screening", E2387="Total Expenditure ($USD per 100,000 patients)"),
SUMIFS(CERV!$F:$F,CERV!$A:$A,C2387,CERV!$G:$G,D2387),
SUMIFS(CANSCRN!$F:$F,CANSCRN!$A:$A,C2387,CANSCRN!$G:$G,D2387))))))))))))</f>
        <v>545977.29341026268</v>
      </c>
    </row>
    <row r="2388" spans="1:6" x14ac:dyDescent="0.2">
      <c r="A2388" s="24" t="s">
        <v>100</v>
      </c>
      <c r="B2388" s="24" t="s">
        <v>101</v>
      </c>
      <c r="C2388" s="24" t="s">
        <v>42</v>
      </c>
      <c r="D2388" s="24">
        <v>2019</v>
      </c>
      <c r="E2388" s="24" t="s">
        <v>104</v>
      </c>
      <c r="F2388" s="3">
        <f>IF(AND(A2388="PSA Testing", E2388= "Utilization Rate (per 100,000 patients)"),
SUMIFS(PSA!$D:$D,PSA!$A:$A,C2388,PSA!$G:$G,D2388),
IF(AND(A2388="Colorectal Cancer Screening", E2388="Utilization Rate (per 100,000 patients)"),
SUMIFS(COL!$D:$D,COL!$A:$A,C2388,COL!$G:$G, D2388),
IF(AND(A2388="Cervical Cancer Screening", E2388="Utilization Rate (per 100,000 patients)"),
SUMIFS(CERV!$D:$D,CERV!$A:$A,C2388,CERV!$G:$G,D2388),
IF(AND(A2388="Cancer Screening for CKD patients", E2388="Utilization Rate (per 100,000 patients)"),
SUMIFS(CANSCRN!$D:$D,CANSCRN!$A:$A,C2388,CANSCRN!$G:$G,D2388),
IF(AND(A2388="PSA Testing", E2388="Cost per service ($USD)"),
SUMIFS(PSA!$E:$E,PSA!$A:$A,C2388,PSA!$G:$G,D2388),
IF(AND(A2388="Colorectal Cancer Screening", E2388="Cost per service ($USD)"),
SUMIFS(COL!$E:$E,COL!$A:$A,C2388,COL!$G:$G,D2388),
IF(AND(A2388="Cervical Cancer Screening", E2388="Cost per service ($USD)"),
SUMIFS(CERV!$E:$E,CERV!$A:$A,C2388,CERV!$G:$G,D2388),
IF(AND(A2388="Cancer Screening for CKD patients", E2388="Cost per service ($USD)"),
SUMIFS(CANSCRN!$E:$E,CANSCRN!$A:$A,C2388,CANSCRN!$G:$G,D2388),
IF(AND(A2388="PSA Testing", E2388="Total Expenditure ($USD per 100,000 patients)"),
SUMIFS(PSA!$F:$F,PSA!$A:$A,C2388,PSA!$G:$G,D2388),
IF(AND(A2388="Colorectal Cancer Screening", E2388="Total Expenditure ($USD per 100,000 patients)"),
SUMIFS(COL!$F:$F,COL!$A:$A,C2388,COL!$G:$G,D2388),
IF(AND(A2388="Cervical Cancer Screening", E2388="Total Expenditure ($USD per 100,000 patients)"),
SUMIFS(CERV!$F:$F,CERV!$A:$A,C2388,CERV!$G:$G,D2388),
SUMIFS(CANSCRN!$F:$F,CANSCRN!$A:$A,C2388,CANSCRN!$G:$G,D2388))))))))))))</f>
        <v>567735.6288985823</v>
      </c>
    </row>
    <row r="2389" spans="1:6" x14ac:dyDescent="0.2">
      <c r="A2389" s="24" t="s">
        <v>100</v>
      </c>
      <c r="B2389" s="24" t="s">
        <v>101</v>
      </c>
      <c r="C2389" s="24" t="s">
        <v>43</v>
      </c>
      <c r="D2389" s="24">
        <v>2009</v>
      </c>
      <c r="E2389" s="24" t="s">
        <v>104</v>
      </c>
      <c r="F2389" s="3">
        <f>IF(AND(A2389="PSA Testing", E2389= "Utilization Rate (per 100,000 patients)"),
SUMIFS(PSA!$D:$D,PSA!$A:$A,C2389,PSA!$G:$G,D2389),
IF(AND(A2389="Colorectal Cancer Screening", E2389="Utilization Rate (per 100,000 patients)"),
SUMIFS(COL!$D:$D,COL!$A:$A,C2389,COL!$G:$G, D2389),
IF(AND(A2389="Cervical Cancer Screening", E2389="Utilization Rate (per 100,000 patients)"),
SUMIFS(CERV!$D:$D,CERV!$A:$A,C2389,CERV!$G:$G,D2389),
IF(AND(A2389="Cancer Screening for CKD patients", E2389="Utilization Rate (per 100,000 patients)"),
SUMIFS(CANSCRN!$D:$D,CANSCRN!$A:$A,C2389,CANSCRN!$G:$G,D2389),
IF(AND(A2389="PSA Testing", E2389="Cost per service ($USD)"),
SUMIFS(PSA!$E:$E,PSA!$A:$A,C2389,PSA!$G:$G,D2389),
IF(AND(A2389="Colorectal Cancer Screening", E2389="Cost per service ($USD)"),
SUMIFS(COL!$E:$E,COL!$A:$A,C2389,COL!$G:$G,D2389),
IF(AND(A2389="Cervical Cancer Screening", E2389="Cost per service ($USD)"),
SUMIFS(CERV!$E:$E,CERV!$A:$A,C2389,CERV!$G:$G,D2389),
IF(AND(A2389="Cancer Screening for CKD patients", E2389="Cost per service ($USD)"),
SUMIFS(CANSCRN!$E:$E,CANSCRN!$A:$A,C2389,CANSCRN!$G:$G,D2389),
IF(AND(A2389="PSA Testing", E2389="Total Expenditure ($USD per 100,000 patients)"),
SUMIFS(PSA!$F:$F,PSA!$A:$A,C2389,PSA!$G:$G,D2389),
IF(AND(A2389="Colorectal Cancer Screening", E2389="Total Expenditure ($USD per 100,000 patients)"),
SUMIFS(COL!$F:$F,COL!$A:$A,C2389,COL!$G:$G,D2389),
IF(AND(A2389="Cervical Cancer Screening", E2389="Total Expenditure ($USD per 100,000 patients)"),
SUMIFS(CERV!$F:$F,CERV!$A:$A,C2389,CERV!$G:$G,D2389),
SUMIFS(CANSCRN!$F:$F,CANSCRN!$A:$A,C2389,CANSCRN!$G:$G,D2389))))))))))))</f>
        <v>403029.18149466184</v>
      </c>
    </row>
    <row r="2390" spans="1:6" x14ac:dyDescent="0.2">
      <c r="A2390" s="24" t="s">
        <v>100</v>
      </c>
      <c r="B2390" s="24" t="s">
        <v>101</v>
      </c>
      <c r="C2390" s="24" t="s">
        <v>43</v>
      </c>
      <c r="D2390" s="24">
        <v>2010</v>
      </c>
      <c r="E2390" s="24" t="s">
        <v>104</v>
      </c>
      <c r="F2390" s="3">
        <f>IF(AND(A2390="PSA Testing", E2390= "Utilization Rate (per 100,000 patients)"),
SUMIFS(PSA!$D:$D,PSA!$A:$A,C2390,PSA!$G:$G,D2390),
IF(AND(A2390="Colorectal Cancer Screening", E2390="Utilization Rate (per 100,000 patients)"),
SUMIFS(COL!$D:$D,COL!$A:$A,C2390,COL!$G:$G, D2390),
IF(AND(A2390="Cervical Cancer Screening", E2390="Utilization Rate (per 100,000 patients)"),
SUMIFS(CERV!$D:$D,CERV!$A:$A,C2390,CERV!$G:$G,D2390),
IF(AND(A2390="Cancer Screening for CKD patients", E2390="Utilization Rate (per 100,000 patients)"),
SUMIFS(CANSCRN!$D:$D,CANSCRN!$A:$A,C2390,CANSCRN!$G:$G,D2390),
IF(AND(A2390="PSA Testing", E2390="Cost per service ($USD)"),
SUMIFS(PSA!$E:$E,PSA!$A:$A,C2390,PSA!$G:$G,D2390),
IF(AND(A2390="Colorectal Cancer Screening", E2390="Cost per service ($USD)"),
SUMIFS(COL!$E:$E,COL!$A:$A,C2390,COL!$G:$G,D2390),
IF(AND(A2390="Cervical Cancer Screening", E2390="Cost per service ($USD)"),
SUMIFS(CERV!$E:$E,CERV!$A:$A,C2390,CERV!$G:$G,D2390),
IF(AND(A2390="Cancer Screening for CKD patients", E2390="Cost per service ($USD)"),
SUMIFS(CANSCRN!$E:$E,CANSCRN!$A:$A,C2390,CANSCRN!$G:$G,D2390),
IF(AND(A2390="PSA Testing", E2390="Total Expenditure ($USD per 100,000 patients)"),
SUMIFS(PSA!$F:$F,PSA!$A:$A,C2390,PSA!$G:$G,D2390),
IF(AND(A2390="Colorectal Cancer Screening", E2390="Total Expenditure ($USD per 100,000 patients)"),
SUMIFS(COL!$F:$F,COL!$A:$A,C2390,COL!$G:$G,D2390),
IF(AND(A2390="Cervical Cancer Screening", E2390="Total Expenditure ($USD per 100,000 patients)"),
SUMIFS(CERV!$F:$F,CERV!$A:$A,C2390,CERV!$G:$G,D2390),
SUMIFS(CANSCRN!$F:$F,CANSCRN!$A:$A,C2390,CANSCRN!$G:$G,D2390))))))))))))</f>
        <v>440952.18240153696</v>
      </c>
    </row>
    <row r="2391" spans="1:6" x14ac:dyDescent="0.2">
      <c r="A2391" s="24" t="s">
        <v>100</v>
      </c>
      <c r="B2391" s="24" t="s">
        <v>101</v>
      </c>
      <c r="C2391" s="24" t="s">
        <v>43</v>
      </c>
      <c r="D2391" s="24">
        <v>2011</v>
      </c>
      <c r="E2391" s="24" t="s">
        <v>104</v>
      </c>
      <c r="F2391" s="3">
        <f>IF(AND(A2391="PSA Testing", E2391= "Utilization Rate (per 100,000 patients)"),
SUMIFS(PSA!$D:$D,PSA!$A:$A,C2391,PSA!$G:$G,D2391),
IF(AND(A2391="Colorectal Cancer Screening", E2391="Utilization Rate (per 100,000 patients)"),
SUMIFS(COL!$D:$D,COL!$A:$A,C2391,COL!$G:$G, D2391),
IF(AND(A2391="Cervical Cancer Screening", E2391="Utilization Rate (per 100,000 patients)"),
SUMIFS(CERV!$D:$D,CERV!$A:$A,C2391,CERV!$G:$G,D2391),
IF(AND(A2391="Cancer Screening for CKD patients", E2391="Utilization Rate (per 100,000 patients)"),
SUMIFS(CANSCRN!$D:$D,CANSCRN!$A:$A,C2391,CANSCRN!$G:$G,D2391),
IF(AND(A2391="PSA Testing", E2391="Cost per service ($USD)"),
SUMIFS(PSA!$E:$E,PSA!$A:$A,C2391,PSA!$G:$G,D2391),
IF(AND(A2391="Colorectal Cancer Screening", E2391="Cost per service ($USD)"),
SUMIFS(COL!$E:$E,COL!$A:$A,C2391,COL!$G:$G,D2391),
IF(AND(A2391="Cervical Cancer Screening", E2391="Cost per service ($USD)"),
SUMIFS(CERV!$E:$E,CERV!$A:$A,C2391,CERV!$G:$G,D2391),
IF(AND(A2391="Cancer Screening for CKD patients", E2391="Cost per service ($USD)"),
SUMIFS(CANSCRN!$E:$E,CANSCRN!$A:$A,C2391,CANSCRN!$G:$G,D2391),
IF(AND(A2391="PSA Testing", E2391="Total Expenditure ($USD per 100,000 patients)"),
SUMIFS(PSA!$F:$F,PSA!$A:$A,C2391,PSA!$G:$G,D2391),
IF(AND(A2391="Colorectal Cancer Screening", E2391="Total Expenditure ($USD per 100,000 patients)"),
SUMIFS(COL!$F:$F,COL!$A:$A,C2391,COL!$G:$G,D2391),
IF(AND(A2391="Cervical Cancer Screening", E2391="Total Expenditure ($USD per 100,000 patients)"),
SUMIFS(CERV!$F:$F,CERV!$A:$A,C2391,CERV!$G:$G,D2391),
SUMIFS(CANSCRN!$F:$F,CANSCRN!$A:$A,C2391,CANSCRN!$G:$G,D2391))))))))))))</f>
        <v>396925.7471361502</v>
      </c>
    </row>
    <row r="2392" spans="1:6" x14ac:dyDescent="0.2">
      <c r="A2392" s="24" t="s">
        <v>100</v>
      </c>
      <c r="B2392" s="24" t="s">
        <v>101</v>
      </c>
      <c r="C2392" s="24" t="s">
        <v>43</v>
      </c>
      <c r="D2392" s="24">
        <v>2012</v>
      </c>
      <c r="E2392" s="24" t="s">
        <v>104</v>
      </c>
      <c r="F2392" s="3">
        <f>IF(AND(A2392="PSA Testing", E2392= "Utilization Rate (per 100,000 patients)"),
SUMIFS(PSA!$D:$D,PSA!$A:$A,C2392,PSA!$G:$G,D2392),
IF(AND(A2392="Colorectal Cancer Screening", E2392="Utilization Rate (per 100,000 patients)"),
SUMIFS(COL!$D:$D,COL!$A:$A,C2392,COL!$G:$G, D2392),
IF(AND(A2392="Cervical Cancer Screening", E2392="Utilization Rate (per 100,000 patients)"),
SUMIFS(CERV!$D:$D,CERV!$A:$A,C2392,CERV!$G:$G,D2392),
IF(AND(A2392="Cancer Screening for CKD patients", E2392="Utilization Rate (per 100,000 patients)"),
SUMIFS(CANSCRN!$D:$D,CANSCRN!$A:$A,C2392,CANSCRN!$G:$G,D2392),
IF(AND(A2392="PSA Testing", E2392="Cost per service ($USD)"),
SUMIFS(PSA!$E:$E,PSA!$A:$A,C2392,PSA!$G:$G,D2392),
IF(AND(A2392="Colorectal Cancer Screening", E2392="Cost per service ($USD)"),
SUMIFS(COL!$E:$E,COL!$A:$A,C2392,COL!$G:$G,D2392),
IF(AND(A2392="Cervical Cancer Screening", E2392="Cost per service ($USD)"),
SUMIFS(CERV!$E:$E,CERV!$A:$A,C2392,CERV!$G:$G,D2392),
IF(AND(A2392="Cancer Screening for CKD patients", E2392="Cost per service ($USD)"),
SUMIFS(CANSCRN!$E:$E,CANSCRN!$A:$A,C2392,CANSCRN!$G:$G,D2392),
IF(AND(A2392="PSA Testing", E2392="Total Expenditure ($USD per 100,000 patients)"),
SUMIFS(PSA!$F:$F,PSA!$A:$A,C2392,PSA!$G:$G,D2392),
IF(AND(A2392="Colorectal Cancer Screening", E2392="Total Expenditure ($USD per 100,000 patients)"),
SUMIFS(COL!$F:$F,COL!$A:$A,C2392,COL!$G:$G,D2392),
IF(AND(A2392="Cervical Cancer Screening", E2392="Total Expenditure ($USD per 100,000 patients)"),
SUMIFS(CERV!$F:$F,CERV!$A:$A,C2392,CERV!$G:$G,D2392),
SUMIFS(CANSCRN!$F:$F,CANSCRN!$A:$A,C2392,CANSCRN!$G:$G,D2392))))))))))))</f>
        <v>300979.54646017699</v>
      </c>
    </row>
    <row r="2393" spans="1:6" x14ac:dyDescent="0.2">
      <c r="A2393" s="24" t="s">
        <v>100</v>
      </c>
      <c r="B2393" s="24" t="s">
        <v>101</v>
      </c>
      <c r="C2393" s="24" t="s">
        <v>43</v>
      </c>
      <c r="D2393" s="24">
        <v>2013</v>
      </c>
      <c r="E2393" s="24" t="s">
        <v>104</v>
      </c>
      <c r="F2393" s="3">
        <f>IF(AND(A2393="PSA Testing", E2393= "Utilization Rate (per 100,000 patients)"),
SUMIFS(PSA!$D:$D,PSA!$A:$A,C2393,PSA!$G:$G,D2393),
IF(AND(A2393="Colorectal Cancer Screening", E2393="Utilization Rate (per 100,000 patients)"),
SUMIFS(COL!$D:$D,COL!$A:$A,C2393,COL!$G:$G, D2393),
IF(AND(A2393="Cervical Cancer Screening", E2393="Utilization Rate (per 100,000 patients)"),
SUMIFS(CERV!$D:$D,CERV!$A:$A,C2393,CERV!$G:$G,D2393),
IF(AND(A2393="Cancer Screening for CKD patients", E2393="Utilization Rate (per 100,000 patients)"),
SUMIFS(CANSCRN!$D:$D,CANSCRN!$A:$A,C2393,CANSCRN!$G:$G,D2393),
IF(AND(A2393="PSA Testing", E2393="Cost per service ($USD)"),
SUMIFS(PSA!$E:$E,PSA!$A:$A,C2393,PSA!$G:$G,D2393),
IF(AND(A2393="Colorectal Cancer Screening", E2393="Cost per service ($USD)"),
SUMIFS(COL!$E:$E,COL!$A:$A,C2393,COL!$G:$G,D2393),
IF(AND(A2393="Cervical Cancer Screening", E2393="Cost per service ($USD)"),
SUMIFS(CERV!$E:$E,CERV!$A:$A,C2393,CERV!$G:$G,D2393),
IF(AND(A2393="Cancer Screening for CKD patients", E2393="Cost per service ($USD)"),
SUMIFS(CANSCRN!$E:$E,CANSCRN!$A:$A,C2393,CANSCRN!$G:$G,D2393),
IF(AND(A2393="PSA Testing", E2393="Total Expenditure ($USD per 100,000 patients)"),
SUMIFS(PSA!$F:$F,PSA!$A:$A,C2393,PSA!$G:$G,D2393),
IF(AND(A2393="Colorectal Cancer Screening", E2393="Total Expenditure ($USD per 100,000 patients)"),
SUMIFS(COL!$F:$F,COL!$A:$A,C2393,COL!$G:$G,D2393),
IF(AND(A2393="Cervical Cancer Screening", E2393="Total Expenditure ($USD per 100,000 patients)"),
SUMIFS(CERV!$F:$F,CERV!$A:$A,C2393,CERV!$G:$G,D2393),
SUMIFS(CANSCRN!$F:$F,CANSCRN!$A:$A,C2393,CANSCRN!$G:$G,D2393))))))))))))</f>
        <v>279131.43937007873</v>
      </c>
    </row>
    <row r="2394" spans="1:6" x14ac:dyDescent="0.2">
      <c r="A2394" s="24" t="s">
        <v>100</v>
      </c>
      <c r="B2394" s="24" t="s">
        <v>101</v>
      </c>
      <c r="C2394" s="24" t="s">
        <v>43</v>
      </c>
      <c r="D2394" s="24">
        <v>2014</v>
      </c>
      <c r="E2394" s="24" t="s">
        <v>104</v>
      </c>
      <c r="F2394" s="3">
        <f>IF(AND(A2394="PSA Testing", E2394= "Utilization Rate (per 100,000 patients)"),
SUMIFS(PSA!$D:$D,PSA!$A:$A,C2394,PSA!$G:$G,D2394),
IF(AND(A2394="Colorectal Cancer Screening", E2394="Utilization Rate (per 100,000 patients)"),
SUMIFS(COL!$D:$D,COL!$A:$A,C2394,COL!$G:$G, D2394),
IF(AND(A2394="Cervical Cancer Screening", E2394="Utilization Rate (per 100,000 patients)"),
SUMIFS(CERV!$D:$D,CERV!$A:$A,C2394,CERV!$G:$G,D2394),
IF(AND(A2394="Cancer Screening for CKD patients", E2394="Utilization Rate (per 100,000 patients)"),
SUMIFS(CANSCRN!$D:$D,CANSCRN!$A:$A,C2394,CANSCRN!$G:$G,D2394),
IF(AND(A2394="PSA Testing", E2394="Cost per service ($USD)"),
SUMIFS(PSA!$E:$E,PSA!$A:$A,C2394,PSA!$G:$G,D2394),
IF(AND(A2394="Colorectal Cancer Screening", E2394="Cost per service ($USD)"),
SUMIFS(COL!$E:$E,COL!$A:$A,C2394,COL!$G:$G,D2394),
IF(AND(A2394="Cervical Cancer Screening", E2394="Cost per service ($USD)"),
SUMIFS(CERV!$E:$E,CERV!$A:$A,C2394,CERV!$G:$G,D2394),
IF(AND(A2394="Cancer Screening for CKD patients", E2394="Cost per service ($USD)"),
SUMIFS(CANSCRN!$E:$E,CANSCRN!$A:$A,C2394,CANSCRN!$G:$G,D2394),
IF(AND(A2394="PSA Testing", E2394="Total Expenditure ($USD per 100,000 patients)"),
SUMIFS(PSA!$F:$F,PSA!$A:$A,C2394,PSA!$G:$G,D2394),
IF(AND(A2394="Colorectal Cancer Screening", E2394="Total Expenditure ($USD per 100,000 patients)"),
SUMIFS(COL!$F:$F,COL!$A:$A,C2394,COL!$G:$G,D2394),
IF(AND(A2394="Cervical Cancer Screening", E2394="Total Expenditure ($USD per 100,000 patients)"),
SUMIFS(CERV!$F:$F,CERV!$A:$A,C2394,CERV!$G:$G,D2394),
SUMIFS(CANSCRN!$F:$F,CANSCRN!$A:$A,C2394,CANSCRN!$G:$G,D2394))))))))))))</f>
        <v>307165.27420634916</v>
      </c>
    </row>
    <row r="2395" spans="1:6" x14ac:dyDescent="0.2">
      <c r="A2395" s="24" t="s">
        <v>100</v>
      </c>
      <c r="B2395" s="24" t="s">
        <v>101</v>
      </c>
      <c r="C2395" s="24" t="s">
        <v>43</v>
      </c>
      <c r="D2395" s="24">
        <v>2015</v>
      </c>
      <c r="E2395" s="24" t="s">
        <v>104</v>
      </c>
      <c r="F2395" s="3">
        <f>IF(AND(A2395="PSA Testing", E2395= "Utilization Rate (per 100,000 patients)"),
SUMIFS(PSA!$D:$D,PSA!$A:$A,C2395,PSA!$G:$G,D2395),
IF(AND(A2395="Colorectal Cancer Screening", E2395="Utilization Rate (per 100,000 patients)"),
SUMIFS(COL!$D:$D,COL!$A:$A,C2395,COL!$G:$G, D2395),
IF(AND(A2395="Cervical Cancer Screening", E2395="Utilization Rate (per 100,000 patients)"),
SUMIFS(CERV!$D:$D,CERV!$A:$A,C2395,CERV!$G:$G,D2395),
IF(AND(A2395="Cancer Screening for CKD patients", E2395="Utilization Rate (per 100,000 patients)"),
SUMIFS(CANSCRN!$D:$D,CANSCRN!$A:$A,C2395,CANSCRN!$G:$G,D2395),
IF(AND(A2395="PSA Testing", E2395="Cost per service ($USD)"),
SUMIFS(PSA!$E:$E,PSA!$A:$A,C2395,PSA!$G:$G,D2395),
IF(AND(A2395="Colorectal Cancer Screening", E2395="Cost per service ($USD)"),
SUMIFS(COL!$E:$E,COL!$A:$A,C2395,COL!$G:$G,D2395),
IF(AND(A2395="Cervical Cancer Screening", E2395="Cost per service ($USD)"),
SUMIFS(CERV!$E:$E,CERV!$A:$A,C2395,CERV!$G:$G,D2395),
IF(AND(A2395="Cancer Screening for CKD patients", E2395="Cost per service ($USD)"),
SUMIFS(CANSCRN!$E:$E,CANSCRN!$A:$A,C2395,CANSCRN!$G:$G,D2395),
IF(AND(A2395="PSA Testing", E2395="Total Expenditure ($USD per 100,000 patients)"),
SUMIFS(PSA!$F:$F,PSA!$A:$A,C2395,PSA!$G:$G,D2395),
IF(AND(A2395="Colorectal Cancer Screening", E2395="Total Expenditure ($USD per 100,000 patients)"),
SUMIFS(COL!$F:$F,COL!$A:$A,C2395,COL!$G:$G,D2395),
IF(AND(A2395="Cervical Cancer Screening", E2395="Total Expenditure ($USD per 100,000 patients)"),
SUMIFS(CERV!$F:$F,CERV!$A:$A,C2395,CERV!$G:$G,D2395),
SUMIFS(CANSCRN!$F:$F,CANSCRN!$A:$A,C2395,CANSCRN!$G:$G,D2395))))))))))))</f>
        <v>309146.75056657224</v>
      </c>
    </row>
    <row r="2396" spans="1:6" x14ac:dyDescent="0.2">
      <c r="A2396" s="24" t="s">
        <v>100</v>
      </c>
      <c r="B2396" s="24" t="s">
        <v>101</v>
      </c>
      <c r="C2396" s="24" t="s">
        <v>43</v>
      </c>
      <c r="D2396" s="24">
        <v>2016</v>
      </c>
      <c r="E2396" s="24" t="s">
        <v>104</v>
      </c>
      <c r="F2396" s="3">
        <f>IF(AND(A2396="PSA Testing", E2396= "Utilization Rate (per 100,000 patients)"),
SUMIFS(PSA!$D:$D,PSA!$A:$A,C2396,PSA!$G:$G,D2396),
IF(AND(A2396="Colorectal Cancer Screening", E2396="Utilization Rate (per 100,000 patients)"),
SUMIFS(COL!$D:$D,COL!$A:$A,C2396,COL!$G:$G, D2396),
IF(AND(A2396="Cervical Cancer Screening", E2396="Utilization Rate (per 100,000 patients)"),
SUMIFS(CERV!$D:$D,CERV!$A:$A,C2396,CERV!$G:$G,D2396),
IF(AND(A2396="Cancer Screening for CKD patients", E2396="Utilization Rate (per 100,000 patients)"),
SUMIFS(CANSCRN!$D:$D,CANSCRN!$A:$A,C2396,CANSCRN!$G:$G,D2396),
IF(AND(A2396="PSA Testing", E2396="Cost per service ($USD)"),
SUMIFS(PSA!$E:$E,PSA!$A:$A,C2396,PSA!$G:$G,D2396),
IF(AND(A2396="Colorectal Cancer Screening", E2396="Cost per service ($USD)"),
SUMIFS(COL!$E:$E,COL!$A:$A,C2396,COL!$G:$G,D2396),
IF(AND(A2396="Cervical Cancer Screening", E2396="Cost per service ($USD)"),
SUMIFS(CERV!$E:$E,CERV!$A:$A,C2396,CERV!$G:$G,D2396),
IF(AND(A2396="Cancer Screening for CKD patients", E2396="Cost per service ($USD)"),
SUMIFS(CANSCRN!$E:$E,CANSCRN!$A:$A,C2396,CANSCRN!$G:$G,D2396),
IF(AND(A2396="PSA Testing", E2396="Total Expenditure ($USD per 100,000 patients)"),
SUMIFS(PSA!$F:$F,PSA!$A:$A,C2396,PSA!$G:$G,D2396),
IF(AND(A2396="Colorectal Cancer Screening", E2396="Total Expenditure ($USD per 100,000 patients)"),
SUMIFS(COL!$F:$F,COL!$A:$A,C2396,COL!$G:$G,D2396),
IF(AND(A2396="Cervical Cancer Screening", E2396="Total Expenditure ($USD per 100,000 patients)"),
SUMIFS(CERV!$F:$F,CERV!$A:$A,C2396,CERV!$G:$G,D2396),
SUMIFS(CANSCRN!$F:$F,CANSCRN!$A:$A,C2396,CANSCRN!$G:$G,D2396))))))))))))</f>
        <v>396962.87083476759</v>
      </c>
    </row>
    <row r="2397" spans="1:6" x14ac:dyDescent="0.2">
      <c r="A2397" s="24" t="s">
        <v>100</v>
      </c>
      <c r="B2397" s="24" t="s">
        <v>101</v>
      </c>
      <c r="C2397" s="24" t="s">
        <v>43</v>
      </c>
      <c r="D2397" s="24">
        <v>2017</v>
      </c>
      <c r="E2397" s="24" t="s">
        <v>104</v>
      </c>
      <c r="F2397" s="3">
        <f>IF(AND(A2397="PSA Testing", E2397= "Utilization Rate (per 100,000 patients)"),
SUMIFS(PSA!$D:$D,PSA!$A:$A,C2397,PSA!$G:$G,D2397),
IF(AND(A2397="Colorectal Cancer Screening", E2397="Utilization Rate (per 100,000 patients)"),
SUMIFS(COL!$D:$D,COL!$A:$A,C2397,COL!$G:$G, D2397),
IF(AND(A2397="Cervical Cancer Screening", E2397="Utilization Rate (per 100,000 patients)"),
SUMIFS(CERV!$D:$D,CERV!$A:$A,C2397,CERV!$G:$G,D2397),
IF(AND(A2397="Cancer Screening for CKD patients", E2397="Utilization Rate (per 100,000 patients)"),
SUMIFS(CANSCRN!$D:$D,CANSCRN!$A:$A,C2397,CANSCRN!$G:$G,D2397),
IF(AND(A2397="PSA Testing", E2397="Cost per service ($USD)"),
SUMIFS(PSA!$E:$E,PSA!$A:$A,C2397,PSA!$G:$G,D2397),
IF(AND(A2397="Colorectal Cancer Screening", E2397="Cost per service ($USD)"),
SUMIFS(COL!$E:$E,COL!$A:$A,C2397,COL!$G:$G,D2397),
IF(AND(A2397="Cervical Cancer Screening", E2397="Cost per service ($USD)"),
SUMIFS(CERV!$E:$E,CERV!$A:$A,C2397,CERV!$G:$G,D2397),
IF(AND(A2397="Cancer Screening for CKD patients", E2397="Cost per service ($USD)"),
SUMIFS(CANSCRN!$E:$E,CANSCRN!$A:$A,C2397,CANSCRN!$G:$G,D2397),
IF(AND(A2397="PSA Testing", E2397="Total Expenditure ($USD per 100,000 patients)"),
SUMIFS(PSA!$F:$F,PSA!$A:$A,C2397,PSA!$G:$G,D2397),
IF(AND(A2397="Colorectal Cancer Screening", E2397="Total Expenditure ($USD per 100,000 patients)"),
SUMIFS(COL!$F:$F,COL!$A:$A,C2397,COL!$G:$G,D2397),
IF(AND(A2397="Cervical Cancer Screening", E2397="Total Expenditure ($USD per 100,000 patients)"),
SUMIFS(CERV!$F:$F,CERV!$A:$A,C2397,CERV!$G:$G,D2397),
SUMIFS(CANSCRN!$F:$F,CANSCRN!$A:$A,C2397,CANSCRN!$G:$G,D2397))))))))))))</f>
        <v>588794.86906976742</v>
      </c>
    </row>
    <row r="2398" spans="1:6" x14ac:dyDescent="0.2">
      <c r="A2398" s="24" t="s">
        <v>100</v>
      </c>
      <c r="B2398" s="24" t="s">
        <v>101</v>
      </c>
      <c r="C2398" s="24" t="s">
        <v>43</v>
      </c>
      <c r="D2398" s="24">
        <v>2018</v>
      </c>
      <c r="E2398" s="24" t="s">
        <v>104</v>
      </c>
      <c r="F2398" s="3">
        <f>IF(AND(A2398="PSA Testing", E2398= "Utilization Rate (per 100,000 patients)"),
SUMIFS(PSA!$D:$D,PSA!$A:$A,C2398,PSA!$G:$G,D2398),
IF(AND(A2398="Colorectal Cancer Screening", E2398="Utilization Rate (per 100,000 patients)"),
SUMIFS(COL!$D:$D,COL!$A:$A,C2398,COL!$G:$G, D2398),
IF(AND(A2398="Cervical Cancer Screening", E2398="Utilization Rate (per 100,000 patients)"),
SUMIFS(CERV!$D:$D,CERV!$A:$A,C2398,CERV!$G:$G,D2398),
IF(AND(A2398="Cancer Screening for CKD patients", E2398="Utilization Rate (per 100,000 patients)"),
SUMIFS(CANSCRN!$D:$D,CANSCRN!$A:$A,C2398,CANSCRN!$G:$G,D2398),
IF(AND(A2398="PSA Testing", E2398="Cost per service ($USD)"),
SUMIFS(PSA!$E:$E,PSA!$A:$A,C2398,PSA!$G:$G,D2398),
IF(AND(A2398="Colorectal Cancer Screening", E2398="Cost per service ($USD)"),
SUMIFS(COL!$E:$E,COL!$A:$A,C2398,COL!$G:$G,D2398),
IF(AND(A2398="Cervical Cancer Screening", E2398="Cost per service ($USD)"),
SUMIFS(CERV!$E:$E,CERV!$A:$A,C2398,CERV!$G:$G,D2398),
IF(AND(A2398="Cancer Screening for CKD patients", E2398="Cost per service ($USD)"),
SUMIFS(CANSCRN!$E:$E,CANSCRN!$A:$A,C2398,CANSCRN!$G:$G,D2398),
IF(AND(A2398="PSA Testing", E2398="Total Expenditure ($USD per 100,000 patients)"),
SUMIFS(PSA!$F:$F,PSA!$A:$A,C2398,PSA!$G:$G,D2398),
IF(AND(A2398="Colorectal Cancer Screening", E2398="Total Expenditure ($USD per 100,000 patients)"),
SUMIFS(COL!$F:$F,COL!$A:$A,C2398,COL!$G:$G,D2398),
IF(AND(A2398="Cervical Cancer Screening", E2398="Total Expenditure ($USD per 100,000 patients)"),
SUMIFS(CERV!$F:$F,CERV!$A:$A,C2398,CERV!$G:$G,D2398),
SUMIFS(CANSCRN!$F:$F,CANSCRN!$A:$A,C2398,CANSCRN!$G:$G,D2398))))))))))))</f>
        <v>645220.1658404771</v>
      </c>
    </row>
    <row r="2399" spans="1:6" x14ac:dyDescent="0.2">
      <c r="A2399" s="24" t="s">
        <v>100</v>
      </c>
      <c r="B2399" s="24" t="s">
        <v>101</v>
      </c>
      <c r="C2399" s="24" t="s">
        <v>43</v>
      </c>
      <c r="D2399" s="24">
        <v>2019</v>
      </c>
      <c r="E2399" s="24" t="s">
        <v>104</v>
      </c>
      <c r="F2399" s="3">
        <f>IF(AND(A2399="PSA Testing", E2399= "Utilization Rate (per 100,000 patients)"),
SUMIFS(PSA!$D:$D,PSA!$A:$A,C2399,PSA!$G:$G,D2399),
IF(AND(A2399="Colorectal Cancer Screening", E2399="Utilization Rate (per 100,000 patients)"),
SUMIFS(COL!$D:$D,COL!$A:$A,C2399,COL!$G:$G, D2399),
IF(AND(A2399="Cervical Cancer Screening", E2399="Utilization Rate (per 100,000 patients)"),
SUMIFS(CERV!$D:$D,CERV!$A:$A,C2399,CERV!$G:$G,D2399),
IF(AND(A2399="Cancer Screening for CKD patients", E2399="Utilization Rate (per 100,000 patients)"),
SUMIFS(CANSCRN!$D:$D,CANSCRN!$A:$A,C2399,CANSCRN!$G:$G,D2399),
IF(AND(A2399="PSA Testing", E2399="Cost per service ($USD)"),
SUMIFS(PSA!$E:$E,PSA!$A:$A,C2399,PSA!$G:$G,D2399),
IF(AND(A2399="Colorectal Cancer Screening", E2399="Cost per service ($USD)"),
SUMIFS(COL!$E:$E,COL!$A:$A,C2399,COL!$G:$G,D2399),
IF(AND(A2399="Cervical Cancer Screening", E2399="Cost per service ($USD)"),
SUMIFS(CERV!$E:$E,CERV!$A:$A,C2399,CERV!$G:$G,D2399),
IF(AND(A2399="Cancer Screening for CKD patients", E2399="Cost per service ($USD)"),
SUMIFS(CANSCRN!$E:$E,CANSCRN!$A:$A,C2399,CANSCRN!$G:$G,D2399),
IF(AND(A2399="PSA Testing", E2399="Total Expenditure ($USD per 100,000 patients)"),
SUMIFS(PSA!$F:$F,PSA!$A:$A,C2399,PSA!$G:$G,D2399),
IF(AND(A2399="Colorectal Cancer Screening", E2399="Total Expenditure ($USD per 100,000 patients)"),
SUMIFS(COL!$F:$F,COL!$A:$A,C2399,COL!$G:$G,D2399),
IF(AND(A2399="Cervical Cancer Screening", E2399="Total Expenditure ($USD per 100,000 patients)"),
SUMIFS(CERV!$F:$F,CERV!$A:$A,C2399,CERV!$G:$G,D2399),
SUMIFS(CANSCRN!$F:$F,CANSCRN!$A:$A,C2399,CANSCRN!$G:$G,D2399))))))))))))</f>
        <v>609338.82369565219</v>
      </c>
    </row>
    <row r="2400" spans="1:6" x14ac:dyDescent="0.2">
      <c r="A2400" s="24" t="s">
        <v>100</v>
      </c>
      <c r="B2400" s="24" t="s">
        <v>101</v>
      </c>
      <c r="C2400" s="24" t="s">
        <v>44</v>
      </c>
      <c r="D2400" s="24">
        <v>2009</v>
      </c>
      <c r="E2400" s="24" t="s">
        <v>104</v>
      </c>
      <c r="F2400" s="3">
        <f>IF(AND(A2400="PSA Testing", E2400= "Utilization Rate (per 100,000 patients)"),
SUMIFS(PSA!$D:$D,PSA!$A:$A,C2400,PSA!$G:$G,D2400),
IF(AND(A2400="Colorectal Cancer Screening", E2400="Utilization Rate (per 100,000 patients)"),
SUMIFS(COL!$D:$D,COL!$A:$A,C2400,COL!$G:$G, D2400),
IF(AND(A2400="Cervical Cancer Screening", E2400="Utilization Rate (per 100,000 patients)"),
SUMIFS(CERV!$D:$D,CERV!$A:$A,C2400,CERV!$G:$G,D2400),
IF(AND(A2400="Cancer Screening for CKD patients", E2400="Utilization Rate (per 100,000 patients)"),
SUMIFS(CANSCRN!$D:$D,CANSCRN!$A:$A,C2400,CANSCRN!$G:$G,D2400),
IF(AND(A2400="PSA Testing", E2400="Cost per service ($USD)"),
SUMIFS(PSA!$E:$E,PSA!$A:$A,C2400,PSA!$G:$G,D2400),
IF(AND(A2400="Colorectal Cancer Screening", E2400="Cost per service ($USD)"),
SUMIFS(COL!$E:$E,COL!$A:$A,C2400,COL!$G:$G,D2400),
IF(AND(A2400="Cervical Cancer Screening", E2400="Cost per service ($USD)"),
SUMIFS(CERV!$E:$E,CERV!$A:$A,C2400,CERV!$G:$G,D2400),
IF(AND(A2400="Cancer Screening for CKD patients", E2400="Cost per service ($USD)"),
SUMIFS(CANSCRN!$E:$E,CANSCRN!$A:$A,C2400,CANSCRN!$G:$G,D2400),
IF(AND(A2400="PSA Testing", E2400="Total Expenditure ($USD per 100,000 patients)"),
SUMIFS(PSA!$F:$F,PSA!$A:$A,C2400,PSA!$G:$G,D2400),
IF(AND(A2400="Colorectal Cancer Screening", E2400="Total Expenditure ($USD per 100,000 patients)"),
SUMIFS(COL!$F:$F,COL!$A:$A,C2400,COL!$G:$G,D2400),
IF(AND(A2400="Cervical Cancer Screening", E2400="Total Expenditure ($USD per 100,000 patients)"),
SUMIFS(CERV!$F:$F,CERV!$A:$A,C2400,CERV!$G:$G,D2400),
SUMIFS(CANSCRN!$F:$F,CANSCRN!$A:$A,C2400,CANSCRN!$G:$G,D2400))))))))))))</f>
        <v>278745.68098609109</v>
      </c>
    </row>
    <row r="2401" spans="1:6" x14ac:dyDescent="0.2">
      <c r="A2401" s="24" t="s">
        <v>100</v>
      </c>
      <c r="B2401" s="24" t="s">
        <v>101</v>
      </c>
      <c r="C2401" s="24" t="s">
        <v>44</v>
      </c>
      <c r="D2401" s="24">
        <v>2010</v>
      </c>
      <c r="E2401" s="24" t="s">
        <v>104</v>
      </c>
      <c r="F2401" s="3">
        <f>IF(AND(A2401="PSA Testing", E2401= "Utilization Rate (per 100,000 patients)"),
SUMIFS(PSA!$D:$D,PSA!$A:$A,C2401,PSA!$G:$G,D2401),
IF(AND(A2401="Colorectal Cancer Screening", E2401="Utilization Rate (per 100,000 patients)"),
SUMIFS(COL!$D:$D,COL!$A:$A,C2401,COL!$G:$G, D2401),
IF(AND(A2401="Cervical Cancer Screening", E2401="Utilization Rate (per 100,000 patients)"),
SUMIFS(CERV!$D:$D,CERV!$A:$A,C2401,CERV!$G:$G,D2401),
IF(AND(A2401="Cancer Screening for CKD patients", E2401="Utilization Rate (per 100,000 patients)"),
SUMIFS(CANSCRN!$D:$D,CANSCRN!$A:$A,C2401,CANSCRN!$G:$G,D2401),
IF(AND(A2401="PSA Testing", E2401="Cost per service ($USD)"),
SUMIFS(PSA!$E:$E,PSA!$A:$A,C2401,PSA!$G:$G,D2401),
IF(AND(A2401="Colorectal Cancer Screening", E2401="Cost per service ($USD)"),
SUMIFS(COL!$E:$E,COL!$A:$A,C2401,COL!$G:$G,D2401),
IF(AND(A2401="Cervical Cancer Screening", E2401="Cost per service ($USD)"),
SUMIFS(CERV!$E:$E,CERV!$A:$A,C2401,CERV!$G:$G,D2401),
IF(AND(A2401="Cancer Screening for CKD patients", E2401="Cost per service ($USD)"),
SUMIFS(CANSCRN!$E:$E,CANSCRN!$A:$A,C2401,CANSCRN!$G:$G,D2401),
IF(AND(A2401="PSA Testing", E2401="Total Expenditure ($USD per 100,000 patients)"),
SUMIFS(PSA!$F:$F,PSA!$A:$A,C2401,PSA!$G:$G,D2401),
IF(AND(A2401="Colorectal Cancer Screening", E2401="Total Expenditure ($USD per 100,000 patients)"),
SUMIFS(COL!$F:$F,COL!$A:$A,C2401,COL!$G:$G,D2401),
IF(AND(A2401="Cervical Cancer Screening", E2401="Total Expenditure ($USD per 100,000 patients)"),
SUMIFS(CERV!$F:$F,CERV!$A:$A,C2401,CERV!$G:$G,D2401),
SUMIFS(CANSCRN!$F:$F,CANSCRN!$A:$A,C2401,CANSCRN!$G:$G,D2401))))))))))))</f>
        <v>273708.97694330319</v>
      </c>
    </row>
    <row r="2402" spans="1:6" x14ac:dyDescent="0.2">
      <c r="A2402" s="24" t="s">
        <v>100</v>
      </c>
      <c r="B2402" s="24" t="s">
        <v>101</v>
      </c>
      <c r="C2402" s="24" t="s">
        <v>44</v>
      </c>
      <c r="D2402" s="24">
        <v>2011</v>
      </c>
      <c r="E2402" s="24" t="s">
        <v>104</v>
      </c>
      <c r="F2402" s="3">
        <f>IF(AND(A2402="PSA Testing", E2402= "Utilization Rate (per 100,000 patients)"),
SUMIFS(PSA!$D:$D,PSA!$A:$A,C2402,PSA!$G:$G,D2402),
IF(AND(A2402="Colorectal Cancer Screening", E2402="Utilization Rate (per 100,000 patients)"),
SUMIFS(COL!$D:$D,COL!$A:$A,C2402,COL!$G:$G, D2402),
IF(AND(A2402="Cervical Cancer Screening", E2402="Utilization Rate (per 100,000 patients)"),
SUMIFS(CERV!$D:$D,CERV!$A:$A,C2402,CERV!$G:$G,D2402),
IF(AND(A2402="Cancer Screening for CKD patients", E2402="Utilization Rate (per 100,000 patients)"),
SUMIFS(CANSCRN!$D:$D,CANSCRN!$A:$A,C2402,CANSCRN!$G:$G,D2402),
IF(AND(A2402="PSA Testing", E2402="Cost per service ($USD)"),
SUMIFS(PSA!$E:$E,PSA!$A:$A,C2402,PSA!$G:$G,D2402),
IF(AND(A2402="Colorectal Cancer Screening", E2402="Cost per service ($USD)"),
SUMIFS(COL!$E:$E,COL!$A:$A,C2402,COL!$G:$G,D2402),
IF(AND(A2402="Cervical Cancer Screening", E2402="Cost per service ($USD)"),
SUMIFS(CERV!$E:$E,CERV!$A:$A,C2402,CERV!$G:$G,D2402),
IF(AND(A2402="Cancer Screening for CKD patients", E2402="Cost per service ($USD)"),
SUMIFS(CANSCRN!$E:$E,CANSCRN!$A:$A,C2402,CANSCRN!$G:$G,D2402),
IF(AND(A2402="PSA Testing", E2402="Total Expenditure ($USD per 100,000 patients)"),
SUMIFS(PSA!$F:$F,PSA!$A:$A,C2402,PSA!$G:$G,D2402),
IF(AND(A2402="Colorectal Cancer Screening", E2402="Total Expenditure ($USD per 100,000 patients)"),
SUMIFS(COL!$F:$F,COL!$A:$A,C2402,COL!$G:$G,D2402),
IF(AND(A2402="Cervical Cancer Screening", E2402="Total Expenditure ($USD per 100,000 patients)"),
SUMIFS(CERV!$F:$F,CERV!$A:$A,C2402,CERV!$G:$G,D2402),
SUMIFS(CANSCRN!$F:$F,CANSCRN!$A:$A,C2402,CANSCRN!$G:$G,D2402))))))))))))</f>
        <v>242978.23781829415</v>
      </c>
    </row>
    <row r="2403" spans="1:6" x14ac:dyDescent="0.2">
      <c r="A2403" s="24" t="s">
        <v>100</v>
      </c>
      <c r="B2403" s="24" t="s">
        <v>101</v>
      </c>
      <c r="C2403" s="24" t="s">
        <v>44</v>
      </c>
      <c r="D2403" s="24">
        <v>2012</v>
      </c>
      <c r="E2403" s="24" t="s">
        <v>104</v>
      </c>
      <c r="F2403" s="3">
        <f>IF(AND(A2403="PSA Testing", E2403= "Utilization Rate (per 100,000 patients)"),
SUMIFS(PSA!$D:$D,PSA!$A:$A,C2403,PSA!$G:$G,D2403),
IF(AND(A2403="Colorectal Cancer Screening", E2403="Utilization Rate (per 100,000 patients)"),
SUMIFS(COL!$D:$D,COL!$A:$A,C2403,COL!$G:$G, D2403),
IF(AND(A2403="Cervical Cancer Screening", E2403="Utilization Rate (per 100,000 patients)"),
SUMIFS(CERV!$D:$D,CERV!$A:$A,C2403,CERV!$G:$G,D2403),
IF(AND(A2403="Cancer Screening for CKD patients", E2403="Utilization Rate (per 100,000 patients)"),
SUMIFS(CANSCRN!$D:$D,CANSCRN!$A:$A,C2403,CANSCRN!$G:$G,D2403),
IF(AND(A2403="PSA Testing", E2403="Cost per service ($USD)"),
SUMIFS(PSA!$E:$E,PSA!$A:$A,C2403,PSA!$G:$G,D2403),
IF(AND(A2403="Colorectal Cancer Screening", E2403="Cost per service ($USD)"),
SUMIFS(COL!$E:$E,COL!$A:$A,C2403,COL!$G:$G,D2403),
IF(AND(A2403="Cervical Cancer Screening", E2403="Cost per service ($USD)"),
SUMIFS(CERV!$E:$E,CERV!$A:$A,C2403,CERV!$G:$G,D2403),
IF(AND(A2403="Cancer Screening for CKD patients", E2403="Cost per service ($USD)"),
SUMIFS(CANSCRN!$E:$E,CANSCRN!$A:$A,C2403,CANSCRN!$G:$G,D2403),
IF(AND(A2403="PSA Testing", E2403="Total Expenditure ($USD per 100,000 patients)"),
SUMIFS(PSA!$F:$F,PSA!$A:$A,C2403,PSA!$G:$G,D2403),
IF(AND(A2403="Colorectal Cancer Screening", E2403="Total Expenditure ($USD per 100,000 patients)"),
SUMIFS(COL!$F:$F,COL!$A:$A,C2403,COL!$G:$G,D2403),
IF(AND(A2403="Cervical Cancer Screening", E2403="Total Expenditure ($USD per 100,000 patients)"),
SUMIFS(CERV!$F:$F,CERV!$A:$A,C2403,CERV!$G:$G,D2403),
SUMIFS(CANSCRN!$F:$F,CANSCRN!$A:$A,C2403,CANSCRN!$G:$G,D2403))))))))))))</f>
        <v>214900.47868875411</v>
      </c>
    </row>
    <row r="2404" spans="1:6" x14ac:dyDescent="0.2">
      <c r="A2404" s="24" t="s">
        <v>100</v>
      </c>
      <c r="B2404" s="24" t="s">
        <v>101</v>
      </c>
      <c r="C2404" s="24" t="s">
        <v>44</v>
      </c>
      <c r="D2404" s="24">
        <v>2013</v>
      </c>
      <c r="E2404" s="24" t="s">
        <v>104</v>
      </c>
      <c r="F2404" s="3">
        <f>IF(AND(A2404="PSA Testing", E2404= "Utilization Rate (per 100,000 patients)"),
SUMIFS(PSA!$D:$D,PSA!$A:$A,C2404,PSA!$G:$G,D2404),
IF(AND(A2404="Colorectal Cancer Screening", E2404="Utilization Rate (per 100,000 patients)"),
SUMIFS(COL!$D:$D,COL!$A:$A,C2404,COL!$G:$G, D2404),
IF(AND(A2404="Cervical Cancer Screening", E2404="Utilization Rate (per 100,000 patients)"),
SUMIFS(CERV!$D:$D,CERV!$A:$A,C2404,CERV!$G:$G,D2404),
IF(AND(A2404="Cancer Screening for CKD patients", E2404="Utilization Rate (per 100,000 patients)"),
SUMIFS(CANSCRN!$D:$D,CANSCRN!$A:$A,C2404,CANSCRN!$G:$G,D2404),
IF(AND(A2404="PSA Testing", E2404="Cost per service ($USD)"),
SUMIFS(PSA!$E:$E,PSA!$A:$A,C2404,PSA!$G:$G,D2404),
IF(AND(A2404="Colorectal Cancer Screening", E2404="Cost per service ($USD)"),
SUMIFS(COL!$E:$E,COL!$A:$A,C2404,COL!$G:$G,D2404),
IF(AND(A2404="Cervical Cancer Screening", E2404="Cost per service ($USD)"),
SUMIFS(CERV!$E:$E,CERV!$A:$A,C2404,CERV!$G:$G,D2404),
IF(AND(A2404="Cancer Screening for CKD patients", E2404="Cost per service ($USD)"),
SUMIFS(CANSCRN!$E:$E,CANSCRN!$A:$A,C2404,CANSCRN!$G:$G,D2404),
IF(AND(A2404="PSA Testing", E2404="Total Expenditure ($USD per 100,000 patients)"),
SUMIFS(PSA!$F:$F,PSA!$A:$A,C2404,PSA!$G:$G,D2404),
IF(AND(A2404="Colorectal Cancer Screening", E2404="Total Expenditure ($USD per 100,000 patients)"),
SUMIFS(COL!$F:$F,COL!$A:$A,C2404,COL!$G:$G,D2404),
IF(AND(A2404="Cervical Cancer Screening", E2404="Total Expenditure ($USD per 100,000 patients)"),
SUMIFS(CERV!$F:$F,CERV!$A:$A,C2404,CERV!$G:$G,D2404),
SUMIFS(CANSCRN!$F:$F,CANSCRN!$A:$A,C2404,CANSCRN!$G:$G,D2404))))))))))))</f>
        <v>225697.86743192736</v>
      </c>
    </row>
    <row r="2405" spans="1:6" x14ac:dyDescent="0.2">
      <c r="A2405" s="24" t="s">
        <v>100</v>
      </c>
      <c r="B2405" s="24" t="s">
        <v>101</v>
      </c>
      <c r="C2405" s="24" t="s">
        <v>44</v>
      </c>
      <c r="D2405" s="24">
        <v>2014</v>
      </c>
      <c r="E2405" s="24" t="s">
        <v>104</v>
      </c>
      <c r="F2405" s="3">
        <f>IF(AND(A2405="PSA Testing", E2405= "Utilization Rate (per 100,000 patients)"),
SUMIFS(PSA!$D:$D,PSA!$A:$A,C2405,PSA!$G:$G,D2405),
IF(AND(A2405="Colorectal Cancer Screening", E2405="Utilization Rate (per 100,000 patients)"),
SUMIFS(COL!$D:$D,COL!$A:$A,C2405,COL!$G:$G, D2405),
IF(AND(A2405="Cervical Cancer Screening", E2405="Utilization Rate (per 100,000 patients)"),
SUMIFS(CERV!$D:$D,CERV!$A:$A,C2405,CERV!$G:$G,D2405),
IF(AND(A2405="Cancer Screening for CKD patients", E2405="Utilization Rate (per 100,000 patients)"),
SUMIFS(CANSCRN!$D:$D,CANSCRN!$A:$A,C2405,CANSCRN!$G:$G,D2405),
IF(AND(A2405="PSA Testing", E2405="Cost per service ($USD)"),
SUMIFS(PSA!$E:$E,PSA!$A:$A,C2405,PSA!$G:$G,D2405),
IF(AND(A2405="Colorectal Cancer Screening", E2405="Cost per service ($USD)"),
SUMIFS(COL!$E:$E,COL!$A:$A,C2405,COL!$G:$G,D2405),
IF(AND(A2405="Cervical Cancer Screening", E2405="Cost per service ($USD)"),
SUMIFS(CERV!$E:$E,CERV!$A:$A,C2405,CERV!$G:$G,D2405),
IF(AND(A2405="Cancer Screening for CKD patients", E2405="Cost per service ($USD)"),
SUMIFS(CANSCRN!$E:$E,CANSCRN!$A:$A,C2405,CANSCRN!$G:$G,D2405),
IF(AND(A2405="PSA Testing", E2405="Total Expenditure ($USD per 100,000 patients)"),
SUMIFS(PSA!$F:$F,PSA!$A:$A,C2405,PSA!$G:$G,D2405),
IF(AND(A2405="Colorectal Cancer Screening", E2405="Total Expenditure ($USD per 100,000 patients)"),
SUMIFS(COL!$F:$F,COL!$A:$A,C2405,COL!$G:$G,D2405),
IF(AND(A2405="Cervical Cancer Screening", E2405="Total Expenditure ($USD per 100,000 patients)"),
SUMIFS(CERV!$F:$F,CERV!$A:$A,C2405,CERV!$G:$G,D2405),
SUMIFS(CANSCRN!$F:$F,CANSCRN!$A:$A,C2405,CANSCRN!$G:$G,D2405))))))))))))</f>
        <v>179415.98960665934</v>
      </c>
    </row>
    <row r="2406" spans="1:6" x14ac:dyDescent="0.2">
      <c r="A2406" s="24" t="s">
        <v>100</v>
      </c>
      <c r="B2406" s="24" t="s">
        <v>101</v>
      </c>
      <c r="C2406" s="24" t="s">
        <v>44</v>
      </c>
      <c r="D2406" s="24">
        <v>2015</v>
      </c>
      <c r="E2406" s="24" t="s">
        <v>104</v>
      </c>
      <c r="F2406" s="3">
        <f>IF(AND(A2406="PSA Testing", E2406= "Utilization Rate (per 100,000 patients)"),
SUMIFS(PSA!$D:$D,PSA!$A:$A,C2406,PSA!$G:$G,D2406),
IF(AND(A2406="Colorectal Cancer Screening", E2406="Utilization Rate (per 100,000 patients)"),
SUMIFS(COL!$D:$D,COL!$A:$A,C2406,COL!$G:$G, D2406),
IF(AND(A2406="Cervical Cancer Screening", E2406="Utilization Rate (per 100,000 patients)"),
SUMIFS(CERV!$D:$D,CERV!$A:$A,C2406,CERV!$G:$G,D2406),
IF(AND(A2406="Cancer Screening for CKD patients", E2406="Utilization Rate (per 100,000 patients)"),
SUMIFS(CANSCRN!$D:$D,CANSCRN!$A:$A,C2406,CANSCRN!$G:$G,D2406),
IF(AND(A2406="PSA Testing", E2406="Cost per service ($USD)"),
SUMIFS(PSA!$E:$E,PSA!$A:$A,C2406,PSA!$G:$G,D2406),
IF(AND(A2406="Colorectal Cancer Screening", E2406="Cost per service ($USD)"),
SUMIFS(COL!$E:$E,COL!$A:$A,C2406,COL!$G:$G,D2406),
IF(AND(A2406="Cervical Cancer Screening", E2406="Cost per service ($USD)"),
SUMIFS(CERV!$E:$E,CERV!$A:$A,C2406,CERV!$G:$G,D2406),
IF(AND(A2406="Cancer Screening for CKD patients", E2406="Cost per service ($USD)"),
SUMIFS(CANSCRN!$E:$E,CANSCRN!$A:$A,C2406,CANSCRN!$G:$G,D2406),
IF(AND(A2406="PSA Testing", E2406="Total Expenditure ($USD per 100,000 patients)"),
SUMIFS(PSA!$F:$F,PSA!$A:$A,C2406,PSA!$G:$G,D2406),
IF(AND(A2406="Colorectal Cancer Screening", E2406="Total Expenditure ($USD per 100,000 patients)"),
SUMIFS(COL!$F:$F,COL!$A:$A,C2406,COL!$G:$G,D2406),
IF(AND(A2406="Cervical Cancer Screening", E2406="Total Expenditure ($USD per 100,000 patients)"),
SUMIFS(CERV!$F:$F,CERV!$A:$A,C2406,CERV!$G:$G,D2406),
SUMIFS(CANSCRN!$F:$F,CANSCRN!$A:$A,C2406,CANSCRN!$G:$G,D2406))))))))))))</f>
        <v>212620.71393665159</v>
      </c>
    </row>
    <row r="2407" spans="1:6" x14ac:dyDescent="0.2">
      <c r="A2407" s="24" t="s">
        <v>100</v>
      </c>
      <c r="B2407" s="24" t="s">
        <v>101</v>
      </c>
      <c r="C2407" s="24" t="s">
        <v>44</v>
      </c>
      <c r="D2407" s="24">
        <v>2016</v>
      </c>
      <c r="E2407" s="24" t="s">
        <v>104</v>
      </c>
      <c r="F2407" s="3">
        <f>IF(AND(A2407="PSA Testing", E2407= "Utilization Rate (per 100,000 patients)"),
SUMIFS(PSA!$D:$D,PSA!$A:$A,C2407,PSA!$G:$G,D2407),
IF(AND(A2407="Colorectal Cancer Screening", E2407="Utilization Rate (per 100,000 patients)"),
SUMIFS(COL!$D:$D,COL!$A:$A,C2407,COL!$G:$G, D2407),
IF(AND(A2407="Cervical Cancer Screening", E2407="Utilization Rate (per 100,000 patients)"),
SUMIFS(CERV!$D:$D,CERV!$A:$A,C2407,CERV!$G:$G,D2407),
IF(AND(A2407="Cancer Screening for CKD patients", E2407="Utilization Rate (per 100,000 patients)"),
SUMIFS(CANSCRN!$D:$D,CANSCRN!$A:$A,C2407,CANSCRN!$G:$G,D2407),
IF(AND(A2407="PSA Testing", E2407="Cost per service ($USD)"),
SUMIFS(PSA!$E:$E,PSA!$A:$A,C2407,PSA!$G:$G,D2407),
IF(AND(A2407="Colorectal Cancer Screening", E2407="Cost per service ($USD)"),
SUMIFS(COL!$E:$E,COL!$A:$A,C2407,COL!$G:$G,D2407),
IF(AND(A2407="Cervical Cancer Screening", E2407="Cost per service ($USD)"),
SUMIFS(CERV!$E:$E,CERV!$A:$A,C2407,CERV!$G:$G,D2407),
IF(AND(A2407="Cancer Screening for CKD patients", E2407="Cost per service ($USD)"),
SUMIFS(CANSCRN!$E:$E,CANSCRN!$A:$A,C2407,CANSCRN!$G:$G,D2407),
IF(AND(A2407="PSA Testing", E2407="Total Expenditure ($USD per 100,000 patients)"),
SUMIFS(PSA!$F:$F,PSA!$A:$A,C2407,PSA!$G:$G,D2407),
IF(AND(A2407="Colorectal Cancer Screening", E2407="Total Expenditure ($USD per 100,000 patients)"),
SUMIFS(COL!$F:$F,COL!$A:$A,C2407,COL!$G:$G,D2407),
IF(AND(A2407="Cervical Cancer Screening", E2407="Total Expenditure ($USD per 100,000 patients)"),
SUMIFS(CERV!$F:$F,CERV!$A:$A,C2407,CERV!$G:$G,D2407),
SUMIFS(CANSCRN!$F:$F,CANSCRN!$A:$A,C2407,CANSCRN!$G:$G,D2407))))))))))))</f>
        <v>393647.18589068699</v>
      </c>
    </row>
    <row r="2408" spans="1:6" x14ac:dyDescent="0.2">
      <c r="A2408" s="24" t="s">
        <v>100</v>
      </c>
      <c r="B2408" s="24" t="s">
        <v>101</v>
      </c>
      <c r="C2408" s="24" t="s">
        <v>44</v>
      </c>
      <c r="D2408" s="24">
        <v>2017</v>
      </c>
      <c r="E2408" s="24" t="s">
        <v>104</v>
      </c>
      <c r="F2408" s="3">
        <f>IF(AND(A2408="PSA Testing", E2408= "Utilization Rate (per 100,000 patients)"),
SUMIFS(PSA!$D:$D,PSA!$A:$A,C2408,PSA!$G:$G,D2408),
IF(AND(A2408="Colorectal Cancer Screening", E2408="Utilization Rate (per 100,000 patients)"),
SUMIFS(COL!$D:$D,COL!$A:$A,C2408,COL!$G:$G, D2408),
IF(AND(A2408="Cervical Cancer Screening", E2408="Utilization Rate (per 100,000 patients)"),
SUMIFS(CERV!$D:$D,CERV!$A:$A,C2408,CERV!$G:$G,D2408),
IF(AND(A2408="Cancer Screening for CKD patients", E2408="Utilization Rate (per 100,000 patients)"),
SUMIFS(CANSCRN!$D:$D,CANSCRN!$A:$A,C2408,CANSCRN!$G:$G,D2408),
IF(AND(A2408="PSA Testing", E2408="Cost per service ($USD)"),
SUMIFS(PSA!$E:$E,PSA!$A:$A,C2408,PSA!$G:$G,D2408),
IF(AND(A2408="Colorectal Cancer Screening", E2408="Cost per service ($USD)"),
SUMIFS(COL!$E:$E,COL!$A:$A,C2408,COL!$G:$G,D2408),
IF(AND(A2408="Cervical Cancer Screening", E2408="Cost per service ($USD)"),
SUMIFS(CERV!$E:$E,CERV!$A:$A,C2408,CERV!$G:$G,D2408),
IF(AND(A2408="Cancer Screening for CKD patients", E2408="Cost per service ($USD)"),
SUMIFS(CANSCRN!$E:$E,CANSCRN!$A:$A,C2408,CANSCRN!$G:$G,D2408),
IF(AND(A2408="PSA Testing", E2408="Total Expenditure ($USD per 100,000 patients)"),
SUMIFS(PSA!$F:$F,PSA!$A:$A,C2408,PSA!$G:$G,D2408),
IF(AND(A2408="Colorectal Cancer Screening", E2408="Total Expenditure ($USD per 100,000 patients)"),
SUMIFS(COL!$F:$F,COL!$A:$A,C2408,COL!$G:$G,D2408),
IF(AND(A2408="Cervical Cancer Screening", E2408="Total Expenditure ($USD per 100,000 patients)"),
SUMIFS(CERV!$F:$F,CERV!$A:$A,C2408,CERV!$G:$G,D2408),
SUMIFS(CANSCRN!$F:$F,CANSCRN!$A:$A,C2408,CANSCRN!$G:$G,D2408))))))))))))</f>
        <v>544464.79980222497</v>
      </c>
    </row>
    <row r="2409" spans="1:6" x14ac:dyDescent="0.2">
      <c r="A2409" s="24" t="s">
        <v>100</v>
      </c>
      <c r="B2409" s="24" t="s">
        <v>101</v>
      </c>
      <c r="C2409" s="24" t="s">
        <v>44</v>
      </c>
      <c r="D2409" s="24">
        <v>2018</v>
      </c>
      <c r="E2409" s="24" t="s">
        <v>104</v>
      </c>
      <c r="F2409" s="3">
        <f>IF(AND(A2409="PSA Testing", E2409= "Utilization Rate (per 100,000 patients)"),
SUMIFS(PSA!$D:$D,PSA!$A:$A,C2409,PSA!$G:$G,D2409),
IF(AND(A2409="Colorectal Cancer Screening", E2409="Utilization Rate (per 100,000 patients)"),
SUMIFS(COL!$D:$D,COL!$A:$A,C2409,COL!$G:$G, D2409),
IF(AND(A2409="Cervical Cancer Screening", E2409="Utilization Rate (per 100,000 patients)"),
SUMIFS(CERV!$D:$D,CERV!$A:$A,C2409,CERV!$G:$G,D2409),
IF(AND(A2409="Cancer Screening for CKD patients", E2409="Utilization Rate (per 100,000 patients)"),
SUMIFS(CANSCRN!$D:$D,CANSCRN!$A:$A,C2409,CANSCRN!$G:$G,D2409),
IF(AND(A2409="PSA Testing", E2409="Cost per service ($USD)"),
SUMIFS(PSA!$E:$E,PSA!$A:$A,C2409,PSA!$G:$G,D2409),
IF(AND(A2409="Colorectal Cancer Screening", E2409="Cost per service ($USD)"),
SUMIFS(COL!$E:$E,COL!$A:$A,C2409,COL!$G:$G,D2409),
IF(AND(A2409="Cervical Cancer Screening", E2409="Cost per service ($USD)"),
SUMIFS(CERV!$E:$E,CERV!$A:$A,C2409,CERV!$G:$G,D2409),
IF(AND(A2409="Cancer Screening for CKD patients", E2409="Cost per service ($USD)"),
SUMIFS(CANSCRN!$E:$E,CANSCRN!$A:$A,C2409,CANSCRN!$G:$G,D2409),
IF(AND(A2409="PSA Testing", E2409="Total Expenditure ($USD per 100,000 patients)"),
SUMIFS(PSA!$F:$F,PSA!$A:$A,C2409,PSA!$G:$G,D2409),
IF(AND(A2409="Colorectal Cancer Screening", E2409="Total Expenditure ($USD per 100,000 patients)"),
SUMIFS(COL!$F:$F,COL!$A:$A,C2409,COL!$G:$G,D2409),
IF(AND(A2409="Cervical Cancer Screening", E2409="Total Expenditure ($USD per 100,000 patients)"),
SUMIFS(CERV!$F:$F,CERV!$A:$A,C2409,CERV!$G:$G,D2409),
SUMIFS(CANSCRN!$F:$F,CANSCRN!$A:$A,C2409,CANSCRN!$G:$G,D2409))))))))))))</f>
        <v>560976.33570896531</v>
      </c>
    </row>
    <row r="2410" spans="1:6" x14ac:dyDescent="0.2">
      <c r="A2410" s="24" t="s">
        <v>100</v>
      </c>
      <c r="B2410" s="24" t="s">
        <v>101</v>
      </c>
      <c r="C2410" s="24" t="s">
        <v>44</v>
      </c>
      <c r="D2410" s="24">
        <v>2019</v>
      </c>
      <c r="E2410" s="24" t="s">
        <v>104</v>
      </c>
      <c r="F2410" s="3">
        <f>IF(AND(A2410="PSA Testing", E2410= "Utilization Rate (per 100,000 patients)"),
SUMIFS(PSA!$D:$D,PSA!$A:$A,C2410,PSA!$G:$G,D2410),
IF(AND(A2410="Colorectal Cancer Screening", E2410="Utilization Rate (per 100,000 patients)"),
SUMIFS(COL!$D:$D,COL!$A:$A,C2410,COL!$G:$G, D2410),
IF(AND(A2410="Cervical Cancer Screening", E2410="Utilization Rate (per 100,000 patients)"),
SUMIFS(CERV!$D:$D,CERV!$A:$A,C2410,CERV!$G:$G,D2410),
IF(AND(A2410="Cancer Screening for CKD patients", E2410="Utilization Rate (per 100,000 patients)"),
SUMIFS(CANSCRN!$D:$D,CANSCRN!$A:$A,C2410,CANSCRN!$G:$G,D2410),
IF(AND(A2410="PSA Testing", E2410="Cost per service ($USD)"),
SUMIFS(PSA!$E:$E,PSA!$A:$A,C2410,PSA!$G:$G,D2410),
IF(AND(A2410="Colorectal Cancer Screening", E2410="Cost per service ($USD)"),
SUMIFS(COL!$E:$E,COL!$A:$A,C2410,COL!$G:$G,D2410),
IF(AND(A2410="Cervical Cancer Screening", E2410="Cost per service ($USD)"),
SUMIFS(CERV!$E:$E,CERV!$A:$A,C2410,CERV!$G:$G,D2410),
IF(AND(A2410="Cancer Screening for CKD patients", E2410="Cost per service ($USD)"),
SUMIFS(CANSCRN!$E:$E,CANSCRN!$A:$A,C2410,CANSCRN!$G:$G,D2410),
IF(AND(A2410="PSA Testing", E2410="Total Expenditure ($USD per 100,000 patients)"),
SUMIFS(PSA!$F:$F,PSA!$A:$A,C2410,PSA!$G:$G,D2410),
IF(AND(A2410="Colorectal Cancer Screening", E2410="Total Expenditure ($USD per 100,000 patients)"),
SUMIFS(COL!$F:$F,COL!$A:$A,C2410,COL!$G:$G,D2410),
IF(AND(A2410="Cervical Cancer Screening", E2410="Total Expenditure ($USD per 100,000 patients)"),
SUMIFS(CERV!$F:$F,CERV!$A:$A,C2410,CERV!$G:$G,D2410),
SUMIFS(CANSCRN!$F:$F,CANSCRN!$A:$A,C2410,CANSCRN!$G:$G,D2410))))))))))))</f>
        <v>529178.27382873662</v>
      </c>
    </row>
    <row r="2411" spans="1:6" x14ac:dyDescent="0.2">
      <c r="A2411" s="24" t="s">
        <v>100</v>
      </c>
      <c r="B2411" s="24" t="s">
        <v>101</v>
      </c>
      <c r="C2411" s="24" t="s">
        <v>45</v>
      </c>
      <c r="D2411" s="24">
        <v>2009</v>
      </c>
      <c r="E2411" s="24" t="s">
        <v>104</v>
      </c>
      <c r="F2411" s="3">
        <f>IF(AND(A2411="PSA Testing", E2411= "Utilization Rate (per 100,000 patients)"),
SUMIFS(PSA!$D:$D,PSA!$A:$A,C2411,PSA!$G:$G,D2411),
IF(AND(A2411="Colorectal Cancer Screening", E2411="Utilization Rate (per 100,000 patients)"),
SUMIFS(COL!$D:$D,COL!$A:$A,C2411,COL!$G:$G, D2411),
IF(AND(A2411="Cervical Cancer Screening", E2411="Utilization Rate (per 100,000 patients)"),
SUMIFS(CERV!$D:$D,CERV!$A:$A,C2411,CERV!$G:$G,D2411),
IF(AND(A2411="Cancer Screening for CKD patients", E2411="Utilization Rate (per 100,000 patients)"),
SUMIFS(CANSCRN!$D:$D,CANSCRN!$A:$A,C2411,CANSCRN!$G:$G,D2411),
IF(AND(A2411="PSA Testing", E2411="Cost per service ($USD)"),
SUMIFS(PSA!$E:$E,PSA!$A:$A,C2411,PSA!$G:$G,D2411),
IF(AND(A2411="Colorectal Cancer Screening", E2411="Cost per service ($USD)"),
SUMIFS(COL!$E:$E,COL!$A:$A,C2411,COL!$G:$G,D2411),
IF(AND(A2411="Cervical Cancer Screening", E2411="Cost per service ($USD)"),
SUMIFS(CERV!$E:$E,CERV!$A:$A,C2411,CERV!$G:$G,D2411),
IF(AND(A2411="Cancer Screening for CKD patients", E2411="Cost per service ($USD)"),
SUMIFS(CANSCRN!$E:$E,CANSCRN!$A:$A,C2411,CANSCRN!$G:$G,D2411),
IF(AND(A2411="PSA Testing", E2411="Total Expenditure ($USD per 100,000 patients)"),
SUMIFS(PSA!$F:$F,PSA!$A:$A,C2411,PSA!$G:$G,D2411),
IF(AND(A2411="Colorectal Cancer Screening", E2411="Total Expenditure ($USD per 100,000 patients)"),
SUMIFS(COL!$F:$F,COL!$A:$A,C2411,COL!$G:$G,D2411),
IF(AND(A2411="Cervical Cancer Screening", E2411="Total Expenditure ($USD per 100,000 patients)"),
SUMIFS(CERV!$F:$F,CERV!$A:$A,C2411,CERV!$G:$G,D2411),
SUMIFS(CANSCRN!$F:$F,CANSCRN!$A:$A,C2411,CANSCRN!$G:$G,D2411))))))))))))</f>
        <v>198171.09651865752</v>
      </c>
    </row>
    <row r="2412" spans="1:6" x14ac:dyDescent="0.2">
      <c r="A2412" s="24" t="s">
        <v>100</v>
      </c>
      <c r="B2412" s="24" t="s">
        <v>101</v>
      </c>
      <c r="C2412" s="24" t="s">
        <v>45</v>
      </c>
      <c r="D2412" s="24">
        <v>2010</v>
      </c>
      <c r="E2412" s="24" t="s">
        <v>104</v>
      </c>
      <c r="F2412" s="3">
        <f>IF(AND(A2412="PSA Testing", E2412= "Utilization Rate (per 100,000 patients)"),
SUMIFS(PSA!$D:$D,PSA!$A:$A,C2412,PSA!$G:$G,D2412),
IF(AND(A2412="Colorectal Cancer Screening", E2412="Utilization Rate (per 100,000 patients)"),
SUMIFS(COL!$D:$D,COL!$A:$A,C2412,COL!$G:$G, D2412),
IF(AND(A2412="Cervical Cancer Screening", E2412="Utilization Rate (per 100,000 patients)"),
SUMIFS(CERV!$D:$D,CERV!$A:$A,C2412,CERV!$G:$G,D2412),
IF(AND(A2412="Cancer Screening for CKD patients", E2412="Utilization Rate (per 100,000 patients)"),
SUMIFS(CANSCRN!$D:$D,CANSCRN!$A:$A,C2412,CANSCRN!$G:$G,D2412),
IF(AND(A2412="PSA Testing", E2412="Cost per service ($USD)"),
SUMIFS(PSA!$E:$E,PSA!$A:$A,C2412,PSA!$G:$G,D2412),
IF(AND(A2412="Colorectal Cancer Screening", E2412="Cost per service ($USD)"),
SUMIFS(COL!$E:$E,COL!$A:$A,C2412,COL!$G:$G,D2412),
IF(AND(A2412="Cervical Cancer Screening", E2412="Cost per service ($USD)"),
SUMIFS(CERV!$E:$E,CERV!$A:$A,C2412,CERV!$G:$G,D2412),
IF(AND(A2412="Cancer Screening for CKD patients", E2412="Cost per service ($USD)"),
SUMIFS(CANSCRN!$E:$E,CANSCRN!$A:$A,C2412,CANSCRN!$G:$G,D2412),
IF(AND(A2412="PSA Testing", E2412="Total Expenditure ($USD per 100,000 patients)"),
SUMIFS(PSA!$F:$F,PSA!$A:$A,C2412,PSA!$G:$G,D2412),
IF(AND(A2412="Colorectal Cancer Screening", E2412="Total Expenditure ($USD per 100,000 patients)"),
SUMIFS(COL!$F:$F,COL!$A:$A,C2412,COL!$G:$G,D2412),
IF(AND(A2412="Cervical Cancer Screening", E2412="Total Expenditure ($USD per 100,000 patients)"),
SUMIFS(CERV!$F:$F,CERV!$A:$A,C2412,CERV!$G:$G,D2412),
SUMIFS(CANSCRN!$F:$F,CANSCRN!$A:$A,C2412,CANSCRN!$G:$G,D2412))))))))))))</f>
        <v>174149.88042323652</v>
      </c>
    </row>
    <row r="2413" spans="1:6" x14ac:dyDescent="0.2">
      <c r="A2413" s="24" t="s">
        <v>100</v>
      </c>
      <c r="B2413" s="24" t="s">
        <v>101</v>
      </c>
      <c r="C2413" s="24" t="s">
        <v>45</v>
      </c>
      <c r="D2413" s="24">
        <v>2011</v>
      </c>
      <c r="E2413" s="24" t="s">
        <v>104</v>
      </c>
      <c r="F2413" s="3">
        <f>IF(AND(A2413="PSA Testing", E2413= "Utilization Rate (per 100,000 patients)"),
SUMIFS(PSA!$D:$D,PSA!$A:$A,C2413,PSA!$G:$G,D2413),
IF(AND(A2413="Colorectal Cancer Screening", E2413="Utilization Rate (per 100,000 patients)"),
SUMIFS(COL!$D:$D,COL!$A:$A,C2413,COL!$G:$G, D2413),
IF(AND(A2413="Cervical Cancer Screening", E2413="Utilization Rate (per 100,000 patients)"),
SUMIFS(CERV!$D:$D,CERV!$A:$A,C2413,CERV!$G:$G,D2413),
IF(AND(A2413="Cancer Screening for CKD patients", E2413="Utilization Rate (per 100,000 patients)"),
SUMIFS(CANSCRN!$D:$D,CANSCRN!$A:$A,C2413,CANSCRN!$G:$G,D2413),
IF(AND(A2413="PSA Testing", E2413="Cost per service ($USD)"),
SUMIFS(PSA!$E:$E,PSA!$A:$A,C2413,PSA!$G:$G,D2413),
IF(AND(A2413="Colorectal Cancer Screening", E2413="Cost per service ($USD)"),
SUMIFS(COL!$E:$E,COL!$A:$A,C2413,COL!$G:$G,D2413),
IF(AND(A2413="Cervical Cancer Screening", E2413="Cost per service ($USD)"),
SUMIFS(CERV!$E:$E,CERV!$A:$A,C2413,CERV!$G:$G,D2413),
IF(AND(A2413="Cancer Screening for CKD patients", E2413="Cost per service ($USD)"),
SUMIFS(CANSCRN!$E:$E,CANSCRN!$A:$A,C2413,CANSCRN!$G:$G,D2413),
IF(AND(A2413="PSA Testing", E2413="Total Expenditure ($USD per 100,000 patients)"),
SUMIFS(PSA!$F:$F,PSA!$A:$A,C2413,PSA!$G:$G,D2413),
IF(AND(A2413="Colorectal Cancer Screening", E2413="Total Expenditure ($USD per 100,000 patients)"),
SUMIFS(COL!$F:$F,COL!$A:$A,C2413,COL!$G:$G,D2413),
IF(AND(A2413="Cervical Cancer Screening", E2413="Total Expenditure ($USD per 100,000 patients)"),
SUMIFS(CERV!$F:$F,CERV!$A:$A,C2413,CERV!$G:$G,D2413),
SUMIFS(CANSCRN!$F:$F,CANSCRN!$A:$A,C2413,CANSCRN!$G:$G,D2413))))))))))))</f>
        <v>206469.18821119881</v>
      </c>
    </row>
    <row r="2414" spans="1:6" x14ac:dyDescent="0.2">
      <c r="A2414" s="24" t="s">
        <v>100</v>
      </c>
      <c r="B2414" s="24" t="s">
        <v>101</v>
      </c>
      <c r="C2414" s="24" t="s">
        <v>45</v>
      </c>
      <c r="D2414" s="24">
        <v>2012</v>
      </c>
      <c r="E2414" s="24" t="s">
        <v>104</v>
      </c>
      <c r="F2414" s="3">
        <f>IF(AND(A2414="PSA Testing", E2414= "Utilization Rate (per 100,000 patients)"),
SUMIFS(PSA!$D:$D,PSA!$A:$A,C2414,PSA!$G:$G,D2414),
IF(AND(A2414="Colorectal Cancer Screening", E2414="Utilization Rate (per 100,000 patients)"),
SUMIFS(COL!$D:$D,COL!$A:$A,C2414,COL!$G:$G, D2414),
IF(AND(A2414="Cervical Cancer Screening", E2414="Utilization Rate (per 100,000 patients)"),
SUMIFS(CERV!$D:$D,CERV!$A:$A,C2414,CERV!$G:$G,D2414),
IF(AND(A2414="Cancer Screening for CKD patients", E2414="Utilization Rate (per 100,000 patients)"),
SUMIFS(CANSCRN!$D:$D,CANSCRN!$A:$A,C2414,CANSCRN!$G:$G,D2414),
IF(AND(A2414="PSA Testing", E2414="Cost per service ($USD)"),
SUMIFS(PSA!$E:$E,PSA!$A:$A,C2414,PSA!$G:$G,D2414),
IF(AND(A2414="Colorectal Cancer Screening", E2414="Cost per service ($USD)"),
SUMIFS(COL!$E:$E,COL!$A:$A,C2414,COL!$G:$G,D2414),
IF(AND(A2414="Cervical Cancer Screening", E2414="Cost per service ($USD)"),
SUMIFS(CERV!$E:$E,CERV!$A:$A,C2414,CERV!$G:$G,D2414),
IF(AND(A2414="Cancer Screening for CKD patients", E2414="Cost per service ($USD)"),
SUMIFS(CANSCRN!$E:$E,CANSCRN!$A:$A,C2414,CANSCRN!$G:$G,D2414),
IF(AND(A2414="PSA Testing", E2414="Total Expenditure ($USD per 100,000 patients)"),
SUMIFS(PSA!$F:$F,PSA!$A:$A,C2414,PSA!$G:$G,D2414),
IF(AND(A2414="Colorectal Cancer Screening", E2414="Total Expenditure ($USD per 100,000 patients)"),
SUMIFS(COL!$F:$F,COL!$A:$A,C2414,COL!$G:$G,D2414),
IF(AND(A2414="Cervical Cancer Screening", E2414="Total Expenditure ($USD per 100,000 patients)"),
SUMIFS(CERV!$F:$F,CERV!$A:$A,C2414,CERV!$G:$G,D2414),
SUMIFS(CANSCRN!$F:$F,CANSCRN!$A:$A,C2414,CANSCRN!$G:$G,D2414))))))))))))</f>
        <v>186307.82206581946</v>
      </c>
    </row>
    <row r="2415" spans="1:6" x14ac:dyDescent="0.2">
      <c r="A2415" s="24" t="s">
        <v>100</v>
      </c>
      <c r="B2415" s="24" t="s">
        <v>101</v>
      </c>
      <c r="C2415" s="24" t="s">
        <v>45</v>
      </c>
      <c r="D2415" s="24">
        <v>2013</v>
      </c>
      <c r="E2415" s="24" t="s">
        <v>104</v>
      </c>
      <c r="F2415" s="3">
        <f>IF(AND(A2415="PSA Testing", E2415= "Utilization Rate (per 100,000 patients)"),
SUMIFS(PSA!$D:$D,PSA!$A:$A,C2415,PSA!$G:$G,D2415),
IF(AND(A2415="Colorectal Cancer Screening", E2415="Utilization Rate (per 100,000 patients)"),
SUMIFS(COL!$D:$D,COL!$A:$A,C2415,COL!$G:$G, D2415),
IF(AND(A2415="Cervical Cancer Screening", E2415="Utilization Rate (per 100,000 patients)"),
SUMIFS(CERV!$D:$D,CERV!$A:$A,C2415,CERV!$G:$G,D2415),
IF(AND(A2415="Cancer Screening for CKD patients", E2415="Utilization Rate (per 100,000 patients)"),
SUMIFS(CANSCRN!$D:$D,CANSCRN!$A:$A,C2415,CANSCRN!$G:$G,D2415),
IF(AND(A2415="PSA Testing", E2415="Cost per service ($USD)"),
SUMIFS(PSA!$E:$E,PSA!$A:$A,C2415,PSA!$G:$G,D2415),
IF(AND(A2415="Colorectal Cancer Screening", E2415="Cost per service ($USD)"),
SUMIFS(COL!$E:$E,COL!$A:$A,C2415,COL!$G:$G,D2415),
IF(AND(A2415="Cervical Cancer Screening", E2415="Cost per service ($USD)"),
SUMIFS(CERV!$E:$E,CERV!$A:$A,C2415,CERV!$G:$G,D2415),
IF(AND(A2415="Cancer Screening for CKD patients", E2415="Cost per service ($USD)"),
SUMIFS(CANSCRN!$E:$E,CANSCRN!$A:$A,C2415,CANSCRN!$G:$G,D2415),
IF(AND(A2415="PSA Testing", E2415="Total Expenditure ($USD per 100,000 patients)"),
SUMIFS(PSA!$F:$F,PSA!$A:$A,C2415,PSA!$G:$G,D2415),
IF(AND(A2415="Colorectal Cancer Screening", E2415="Total Expenditure ($USD per 100,000 patients)"),
SUMIFS(COL!$F:$F,COL!$A:$A,C2415,COL!$G:$G,D2415),
IF(AND(A2415="Cervical Cancer Screening", E2415="Total Expenditure ($USD per 100,000 patients)"),
SUMIFS(CERV!$F:$F,CERV!$A:$A,C2415,CERV!$G:$G,D2415),
SUMIFS(CANSCRN!$F:$F,CANSCRN!$A:$A,C2415,CANSCRN!$G:$G,D2415))))))))))))</f>
        <v>198972.57134176433</v>
      </c>
    </row>
    <row r="2416" spans="1:6" x14ac:dyDescent="0.2">
      <c r="A2416" s="24" t="s">
        <v>100</v>
      </c>
      <c r="B2416" s="24" t="s">
        <v>101</v>
      </c>
      <c r="C2416" s="24" t="s">
        <v>45</v>
      </c>
      <c r="D2416" s="24">
        <v>2014</v>
      </c>
      <c r="E2416" s="24" t="s">
        <v>104</v>
      </c>
      <c r="F2416" s="3">
        <f>IF(AND(A2416="PSA Testing", E2416= "Utilization Rate (per 100,000 patients)"),
SUMIFS(PSA!$D:$D,PSA!$A:$A,C2416,PSA!$G:$G,D2416),
IF(AND(A2416="Colorectal Cancer Screening", E2416="Utilization Rate (per 100,000 patients)"),
SUMIFS(COL!$D:$D,COL!$A:$A,C2416,COL!$G:$G, D2416),
IF(AND(A2416="Cervical Cancer Screening", E2416="Utilization Rate (per 100,000 patients)"),
SUMIFS(CERV!$D:$D,CERV!$A:$A,C2416,CERV!$G:$G,D2416),
IF(AND(A2416="Cancer Screening for CKD patients", E2416="Utilization Rate (per 100,000 patients)"),
SUMIFS(CANSCRN!$D:$D,CANSCRN!$A:$A,C2416,CANSCRN!$G:$G,D2416),
IF(AND(A2416="PSA Testing", E2416="Cost per service ($USD)"),
SUMIFS(PSA!$E:$E,PSA!$A:$A,C2416,PSA!$G:$G,D2416),
IF(AND(A2416="Colorectal Cancer Screening", E2416="Cost per service ($USD)"),
SUMIFS(COL!$E:$E,COL!$A:$A,C2416,COL!$G:$G,D2416),
IF(AND(A2416="Cervical Cancer Screening", E2416="Cost per service ($USD)"),
SUMIFS(CERV!$E:$E,CERV!$A:$A,C2416,CERV!$G:$G,D2416),
IF(AND(A2416="Cancer Screening for CKD patients", E2416="Cost per service ($USD)"),
SUMIFS(CANSCRN!$E:$E,CANSCRN!$A:$A,C2416,CANSCRN!$G:$G,D2416),
IF(AND(A2416="PSA Testing", E2416="Total Expenditure ($USD per 100,000 patients)"),
SUMIFS(PSA!$F:$F,PSA!$A:$A,C2416,PSA!$G:$G,D2416),
IF(AND(A2416="Colorectal Cancer Screening", E2416="Total Expenditure ($USD per 100,000 patients)"),
SUMIFS(COL!$F:$F,COL!$A:$A,C2416,COL!$G:$G,D2416),
IF(AND(A2416="Cervical Cancer Screening", E2416="Total Expenditure ($USD per 100,000 patients)"),
SUMIFS(CERV!$F:$F,CERV!$A:$A,C2416,CERV!$G:$G,D2416),
SUMIFS(CANSCRN!$F:$F,CANSCRN!$A:$A,C2416,CANSCRN!$G:$G,D2416))))))))))))</f>
        <v>176904.7768504408</v>
      </c>
    </row>
    <row r="2417" spans="1:6" x14ac:dyDescent="0.2">
      <c r="A2417" s="24" t="s">
        <v>100</v>
      </c>
      <c r="B2417" s="24" t="s">
        <v>101</v>
      </c>
      <c r="C2417" s="24" t="s">
        <v>45</v>
      </c>
      <c r="D2417" s="24">
        <v>2015</v>
      </c>
      <c r="E2417" s="24" t="s">
        <v>104</v>
      </c>
      <c r="F2417" s="3">
        <f>IF(AND(A2417="PSA Testing", E2417= "Utilization Rate (per 100,000 patients)"),
SUMIFS(PSA!$D:$D,PSA!$A:$A,C2417,PSA!$G:$G,D2417),
IF(AND(A2417="Colorectal Cancer Screening", E2417="Utilization Rate (per 100,000 patients)"),
SUMIFS(COL!$D:$D,COL!$A:$A,C2417,COL!$G:$G, D2417),
IF(AND(A2417="Cervical Cancer Screening", E2417="Utilization Rate (per 100,000 patients)"),
SUMIFS(CERV!$D:$D,CERV!$A:$A,C2417,CERV!$G:$G,D2417),
IF(AND(A2417="Cancer Screening for CKD patients", E2417="Utilization Rate (per 100,000 patients)"),
SUMIFS(CANSCRN!$D:$D,CANSCRN!$A:$A,C2417,CANSCRN!$G:$G,D2417),
IF(AND(A2417="PSA Testing", E2417="Cost per service ($USD)"),
SUMIFS(PSA!$E:$E,PSA!$A:$A,C2417,PSA!$G:$G,D2417),
IF(AND(A2417="Colorectal Cancer Screening", E2417="Cost per service ($USD)"),
SUMIFS(COL!$E:$E,COL!$A:$A,C2417,COL!$G:$G,D2417),
IF(AND(A2417="Cervical Cancer Screening", E2417="Cost per service ($USD)"),
SUMIFS(CERV!$E:$E,CERV!$A:$A,C2417,CERV!$G:$G,D2417),
IF(AND(A2417="Cancer Screening for CKD patients", E2417="Cost per service ($USD)"),
SUMIFS(CANSCRN!$E:$E,CANSCRN!$A:$A,C2417,CANSCRN!$G:$G,D2417),
IF(AND(A2417="PSA Testing", E2417="Total Expenditure ($USD per 100,000 patients)"),
SUMIFS(PSA!$F:$F,PSA!$A:$A,C2417,PSA!$G:$G,D2417),
IF(AND(A2417="Colorectal Cancer Screening", E2417="Total Expenditure ($USD per 100,000 patients)"),
SUMIFS(COL!$F:$F,COL!$A:$A,C2417,COL!$G:$G,D2417),
IF(AND(A2417="Cervical Cancer Screening", E2417="Total Expenditure ($USD per 100,000 patients)"),
SUMIFS(CERV!$F:$F,CERV!$A:$A,C2417,CERV!$G:$G,D2417),
SUMIFS(CANSCRN!$F:$F,CANSCRN!$A:$A,C2417,CANSCRN!$G:$G,D2417))))))))))))</f>
        <v>239304.01931511838</v>
      </c>
    </row>
    <row r="2418" spans="1:6" x14ac:dyDescent="0.2">
      <c r="A2418" s="24" t="s">
        <v>100</v>
      </c>
      <c r="B2418" s="24" t="s">
        <v>101</v>
      </c>
      <c r="C2418" s="24" t="s">
        <v>45</v>
      </c>
      <c r="D2418" s="24">
        <v>2016</v>
      </c>
      <c r="E2418" s="24" t="s">
        <v>104</v>
      </c>
      <c r="F2418" s="3">
        <f>IF(AND(A2418="PSA Testing", E2418= "Utilization Rate (per 100,000 patients)"),
SUMIFS(PSA!$D:$D,PSA!$A:$A,C2418,PSA!$G:$G,D2418),
IF(AND(A2418="Colorectal Cancer Screening", E2418="Utilization Rate (per 100,000 patients)"),
SUMIFS(COL!$D:$D,COL!$A:$A,C2418,COL!$G:$G, D2418),
IF(AND(A2418="Cervical Cancer Screening", E2418="Utilization Rate (per 100,000 patients)"),
SUMIFS(CERV!$D:$D,CERV!$A:$A,C2418,CERV!$G:$G,D2418),
IF(AND(A2418="Cancer Screening for CKD patients", E2418="Utilization Rate (per 100,000 patients)"),
SUMIFS(CANSCRN!$D:$D,CANSCRN!$A:$A,C2418,CANSCRN!$G:$G,D2418),
IF(AND(A2418="PSA Testing", E2418="Cost per service ($USD)"),
SUMIFS(PSA!$E:$E,PSA!$A:$A,C2418,PSA!$G:$G,D2418),
IF(AND(A2418="Colorectal Cancer Screening", E2418="Cost per service ($USD)"),
SUMIFS(COL!$E:$E,COL!$A:$A,C2418,COL!$G:$G,D2418),
IF(AND(A2418="Cervical Cancer Screening", E2418="Cost per service ($USD)"),
SUMIFS(CERV!$E:$E,CERV!$A:$A,C2418,CERV!$G:$G,D2418),
IF(AND(A2418="Cancer Screening for CKD patients", E2418="Cost per service ($USD)"),
SUMIFS(CANSCRN!$E:$E,CANSCRN!$A:$A,C2418,CANSCRN!$G:$G,D2418),
IF(AND(A2418="PSA Testing", E2418="Total Expenditure ($USD per 100,000 patients)"),
SUMIFS(PSA!$F:$F,PSA!$A:$A,C2418,PSA!$G:$G,D2418),
IF(AND(A2418="Colorectal Cancer Screening", E2418="Total Expenditure ($USD per 100,000 patients)"),
SUMIFS(COL!$F:$F,COL!$A:$A,C2418,COL!$G:$G,D2418),
IF(AND(A2418="Cervical Cancer Screening", E2418="Total Expenditure ($USD per 100,000 patients)"),
SUMIFS(CERV!$F:$F,CERV!$A:$A,C2418,CERV!$G:$G,D2418),
SUMIFS(CANSCRN!$F:$F,CANSCRN!$A:$A,C2418,CANSCRN!$G:$G,D2418))))))))))))</f>
        <v>339859.84556653991</v>
      </c>
    </row>
    <row r="2419" spans="1:6" x14ac:dyDescent="0.2">
      <c r="A2419" s="24" t="s">
        <v>100</v>
      </c>
      <c r="B2419" s="24" t="s">
        <v>101</v>
      </c>
      <c r="C2419" s="24" t="s">
        <v>45</v>
      </c>
      <c r="D2419" s="24">
        <v>2017</v>
      </c>
      <c r="E2419" s="24" t="s">
        <v>104</v>
      </c>
      <c r="F2419" s="3">
        <f>IF(AND(A2419="PSA Testing", E2419= "Utilization Rate (per 100,000 patients)"),
SUMIFS(PSA!$D:$D,PSA!$A:$A,C2419,PSA!$G:$G,D2419),
IF(AND(A2419="Colorectal Cancer Screening", E2419="Utilization Rate (per 100,000 patients)"),
SUMIFS(COL!$D:$D,COL!$A:$A,C2419,COL!$G:$G, D2419),
IF(AND(A2419="Cervical Cancer Screening", E2419="Utilization Rate (per 100,000 patients)"),
SUMIFS(CERV!$D:$D,CERV!$A:$A,C2419,CERV!$G:$G,D2419),
IF(AND(A2419="Cancer Screening for CKD patients", E2419="Utilization Rate (per 100,000 patients)"),
SUMIFS(CANSCRN!$D:$D,CANSCRN!$A:$A,C2419,CANSCRN!$G:$G,D2419),
IF(AND(A2419="PSA Testing", E2419="Cost per service ($USD)"),
SUMIFS(PSA!$E:$E,PSA!$A:$A,C2419,PSA!$G:$G,D2419),
IF(AND(A2419="Colorectal Cancer Screening", E2419="Cost per service ($USD)"),
SUMIFS(COL!$E:$E,COL!$A:$A,C2419,COL!$G:$G,D2419),
IF(AND(A2419="Cervical Cancer Screening", E2419="Cost per service ($USD)"),
SUMIFS(CERV!$E:$E,CERV!$A:$A,C2419,CERV!$G:$G,D2419),
IF(AND(A2419="Cancer Screening for CKD patients", E2419="Cost per service ($USD)"),
SUMIFS(CANSCRN!$E:$E,CANSCRN!$A:$A,C2419,CANSCRN!$G:$G,D2419),
IF(AND(A2419="PSA Testing", E2419="Total Expenditure ($USD per 100,000 patients)"),
SUMIFS(PSA!$F:$F,PSA!$A:$A,C2419,PSA!$G:$G,D2419),
IF(AND(A2419="Colorectal Cancer Screening", E2419="Total Expenditure ($USD per 100,000 patients)"),
SUMIFS(COL!$F:$F,COL!$A:$A,C2419,COL!$G:$G,D2419),
IF(AND(A2419="Cervical Cancer Screening", E2419="Total Expenditure ($USD per 100,000 patients)"),
SUMIFS(CERV!$F:$F,CERV!$A:$A,C2419,CERV!$G:$G,D2419),
SUMIFS(CANSCRN!$F:$F,CANSCRN!$A:$A,C2419,CANSCRN!$G:$G,D2419))))))))))))</f>
        <v>492847.99167782872</v>
      </c>
    </row>
    <row r="2420" spans="1:6" x14ac:dyDescent="0.2">
      <c r="A2420" s="24" t="s">
        <v>100</v>
      </c>
      <c r="B2420" s="24" t="s">
        <v>101</v>
      </c>
      <c r="C2420" s="24" t="s">
        <v>45</v>
      </c>
      <c r="D2420" s="24">
        <v>2018</v>
      </c>
      <c r="E2420" s="24" t="s">
        <v>104</v>
      </c>
      <c r="F2420" s="3">
        <f>IF(AND(A2420="PSA Testing", E2420= "Utilization Rate (per 100,000 patients)"),
SUMIFS(PSA!$D:$D,PSA!$A:$A,C2420,PSA!$G:$G,D2420),
IF(AND(A2420="Colorectal Cancer Screening", E2420="Utilization Rate (per 100,000 patients)"),
SUMIFS(COL!$D:$D,COL!$A:$A,C2420,COL!$G:$G, D2420),
IF(AND(A2420="Cervical Cancer Screening", E2420="Utilization Rate (per 100,000 patients)"),
SUMIFS(CERV!$D:$D,CERV!$A:$A,C2420,CERV!$G:$G,D2420),
IF(AND(A2420="Cancer Screening for CKD patients", E2420="Utilization Rate (per 100,000 patients)"),
SUMIFS(CANSCRN!$D:$D,CANSCRN!$A:$A,C2420,CANSCRN!$G:$G,D2420),
IF(AND(A2420="PSA Testing", E2420="Cost per service ($USD)"),
SUMIFS(PSA!$E:$E,PSA!$A:$A,C2420,PSA!$G:$G,D2420),
IF(AND(A2420="Colorectal Cancer Screening", E2420="Cost per service ($USD)"),
SUMIFS(COL!$E:$E,COL!$A:$A,C2420,COL!$G:$G,D2420),
IF(AND(A2420="Cervical Cancer Screening", E2420="Cost per service ($USD)"),
SUMIFS(CERV!$E:$E,CERV!$A:$A,C2420,CERV!$G:$G,D2420),
IF(AND(A2420="Cancer Screening for CKD patients", E2420="Cost per service ($USD)"),
SUMIFS(CANSCRN!$E:$E,CANSCRN!$A:$A,C2420,CANSCRN!$G:$G,D2420),
IF(AND(A2420="PSA Testing", E2420="Total Expenditure ($USD per 100,000 patients)"),
SUMIFS(PSA!$F:$F,PSA!$A:$A,C2420,PSA!$G:$G,D2420),
IF(AND(A2420="Colorectal Cancer Screening", E2420="Total Expenditure ($USD per 100,000 patients)"),
SUMIFS(COL!$F:$F,COL!$A:$A,C2420,COL!$G:$G,D2420),
IF(AND(A2420="Cervical Cancer Screening", E2420="Total Expenditure ($USD per 100,000 patients)"),
SUMIFS(CERV!$F:$F,CERV!$A:$A,C2420,CERV!$G:$G,D2420),
SUMIFS(CANSCRN!$F:$F,CANSCRN!$A:$A,C2420,CANSCRN!$G:$G,D2420))))))))))))</f>
        <v>537012.53062754334</v>
      </c>
    </row>
    <row r="2421" spans="1:6" x14ac:dyDescent="0.2">
      <c r="A2421" s="24" t="s">
        <v>100</v>
      </c>
      <c r="B2421" s="24" t="s">
        <v>101</v>
      </c>
      <c r="C2421" s="24" t="s">
        <v>45</v>
      </c>
      <c r="D2421" s="24">
        <v>2019</v>
      </c>
      <c r="E2421" s="24" t="s">
        <v>104</v>
      </c>
      <c r="F2421" s="3">
        <f>IF(AND(A2421="PSA Testing", E2421= "Utilization Rate (per 100,000 patients)"),
SUMIFS(PSA!$D:$D,PSA!$A:$A,C2421,PSA!$G:$G,D2421),
IF(AND(A2421="Colorectal Cancer Screening", E2421="Utilization Rate (per 100,000 patients)"),
SUMIFS(COL!$D:$D,COL!$A:$A,C2421,COL!$G:$G, D2421),
IF(AND(A2421="Cervical Cancer Screening", E2421="Utilization Rate (per 100,000 patients)"),
SUMIFS(CERV!$D:$D,CERV!$A:$A,C2421,CERV!$G:$G,D2421),
IF(AND(A2421="Cancer Screening for CKD patients", E2421="Utilization Rate (per 100,000 patients)"),
SUMIFS(CANSCRN!$D:$D,CANSCRN!$A:$A,C2421,CANSCRN!$G:$G,D2421),
IF(AND(A2421="PSA Testing", E2421="Cost per service ($USD)"),
SUMIFS(PSA!$E:$E,PSA!$A:$A,C2421,PSA!$G:$G,D2421),
IF(AND(A2421="Colorectal Cancer Screening", E2421="Cost per service ($USD)"),
SUMIFS(COL!$E:$E,COL!$A:$A,C2421,COL!$G:$G,D2421),
IF(AND(A2421="Cervical Cancer Screening", E2421="Cost per service ($USD)"),
SUMIFS(CERV!$E:$E,CERV!$A:$A,C2421,CERV!$G:$G,D2421),
IF(AND(A2421="Cancer Screening for CKD patients", E2421="Cost per service ($USD)"),
SUMIFS(CANSCRN!$E:$E,CANSCRN!$A:$A,C2421,CANSCRN!$G:$G,D2421),
IF(AND(A2421="PSA Testing", E2421="Total Expenditure ($USD per 100,000 patients)"),
SUMIFS(PSA!$F:$F,PSA!$A:$A,C2421,PSA!$G:$G,D2421),
IF(AND(A2421="Colorectal Cancer Screening", E2421="Total Expenditure ($USD per 100,000 patients)"),
SUMIFS(COL!$F:$F,COL!$A:$A,C2421,COL!$G:$G,D2421),
IF(AND(A2421="Cervical Cancer Screening", E2421="Total Expenditure ($USD per 100,000 patients)"),
SUMIFS(CERV!$F:$F,CERV!$A:$A,C2421,CERV!$G:$G,D2421),
SUMIFS(CANSCRN!$F:$F,CANSCRN!$A:$A,C2421,CANSCRN!$G:$G,D2421))))))))))))</f>
        <v>522137.80947872845</v>
      </c>
    </row>
    <row r="2422" spans="1:6" x14ac:dyDescent="0.2">
      <c r="A2422" s="24" t="s">
        <v>100</v>
      </c>
      <c r="B2422" s="24" t="s">
        <v>101</v>
      </c>
      <c r="C2422" s="24" t="s">
        <v>46</v>
      </c>
      <c r="D2422" s="24">
        <v>2009</v>
      </c>
      <c r="E2422" s="24" t="s">
        <v>104</v>
      </c>
      <c r="F2422" s="3">
        <f>IF(AND(A2422="PSA Testing", E2422= "Utilization Rate (per 100,000 patients)"),
SUMIFS(PSA!$D:$D,PSA!$A:$A,C2422,PSA!$G:$G,D2422),
IF(AND(A2422="Colorectal Cancer Screening", E2422="Utilization Rate (per 100,000 patients)"),
SUMIFS(COL!$D:$D,COL!$A:$A,C2422,COL!$G:$G, D2422),
IF(AND(A2422="Cervical Cancer Screening", E2422="Utilization Rate (per 100,000 patients)"),
SUMIFS(CERV!$D:$D,CERV!$A:$A,C2422,CERV!$G:$G,D2422),
IF(AND(A2422="Cancer Screening for CKD patients", E2422="Utilization Rate (per 100,000 patients)"),
SUMIFS(CANSCRN!$D:$D,CANSCRN!$A:$A,C2422,CANSCRN!$G:$G,D2422),
IF(AND(A2422="PSA Testing", E2422="Cost per service ($USD)"),
SUMIFS(PSA!$E:$E,PSA!$A:$A,C2422,PSA!$G:$G,D2422),
IF(AND(A2422="Colorectal Cancer Screening", E2422="Cost per service ($USD)"),
SUMIFS(COL!$E:$E,COL!$A:$A,C2422,COL!$G:$G,D2422),
IF(AND(A2422="Cervical Cancer Screening", E2422="Cost per service ($USD)"),
SUMIFS(CERV!$E:$E,CERV!$A:$A,C2422,CERV!$G:$G,D2422),
IF(AND(A2422="Cancer Screening for CKD patients", E2422="Cost per service ($USD)"),
SUMIFS(CANSCRN!$E:$E,CANSCRN!$A:$A,C2422,CANSCRN!$G:$G,D2422),
IF(AND(A2422="PSA Testing", E2422="Total Expenditure ($USD per 100,000 patients)"),
SUMIFS(PSA!$F:$F,PSA!$A:$A,C2422,PSA!$G:$G,D2422),
IF(AND(A2422="Colorectal Cancer Screening", E2422="Total Expenditure ($USD per 100,000 patients)"),
SUMIFS(COL!$F:$F,COL!$A:$A,C2422,COL!$G:$G,D2422),
IF(AND(A2422="Cervical Cancer Screening", E2422="Total Expenditure ($USD per 100,000 patients)"),
SUMIFS(CERV!$F:$F,CERV!$A:$A,C2422,CERV!$G:$G,D2422),
SUMIFS(CANSCRN!$F:$F,CANSCRN!$A:$A,C2422,CANSCRN!$G:$G,D2422))))))))))))</f>
        <v>179660.25653846154</v>
      </c>
    </row>
    <row r="2423" spans="1:6" x14ac:dyDescent="0.2">
      <c r="A2423" s="24" t="s">
        <v>100</v>
      </c>
      <c r="B2423" s="24" t="s">
        <v>101</v>
      </c>
      <c r="C2423" s="24" t="s">
        <v>46</v>
      </c>
      <c r="D2423" s="24">
        <v>2010</v>
      </c>
      <c r="E2423" s="24" t="s">
        <v>104</v>
      </c>
      <c r="F2423" s="3">
        <f>IF(AND(A2423="PSA Testing", E2423= "Utilization Rate (per 100,000 patients)"),
SUMIFS(PSA!$D:$D,PSA!$A:$A,C2423,PSA!$G:$G,D2423),
IF(AND(A2423="Colorectal Cancer Screening", E2423="Utilization Rate (per 100,000 patients)"),
SUMIFS(COL!$D:$D,COL!$A:$A,C2423,COL!$G:$G, D2423),
IF(AND(A2423="Cervical Cancer Screening", E2423="Utilization Rate (per 100,000 patients)"),
SUMIFS(CERV!$D:$D,CERV!$A:$A,C2423,CERV!$G:$G,D2423),
IF(AND(A2423="Cancer Screening for CKD patients", E2423="Utilization Rate (per 100,000 patients)"),
SUMIFS(CANSCRN!$D:$D,CANSCRN!$A:$A,C2423,CANSCRN!$G:$G,D2423),
IF(AND(A2423="PSA Testing", E2423="Cost per service ($USD)"),
SUMIFS(PSA!$E:$E,PSA!$A:$A,C2423,PSA!$G:$G,D2423),
IF(AND(A2423="Colorectal Cancer Screening", E2423="Cost per service ($USD)"),
SUMIFS(COL!$E:$E,COL!$A:$A,C2423,COL!$G:$G,D2423),
IF(AND(A2423="Cervical Cancer Screening", E2423="Cost per service ($USD)"),
SUMIFS(CERV!$E:$E,CERV!$A:$A,C2423,CERV!$G:$G,D2423),
IF(AND(A2423="Cancer Screening for CKD patients", E2423="Cost per service ($USD)"),
SUMIFS(CANSCRN!$E:$E,CANSCRN!$A:$A,C2423,CANSCRN!$G:$G,D2423),
IF(AND(A2423="PSA Testing", E2423="Total Expenditure ($USD per 100,000 patients)"),
SUMIFS(PSA!$F:$F,PSA!$A:$A,C2423,PSA!$G:$G,D2423),
IF(AND(A2423="Colorectal Cancer Screening", E2423="Total Expenditure ($USD per 100,000 patients)"),
SUMIFS(COL!$F:$F,COL!$A:$A,C2423,COL!$G:$G,D2423),
IF(AND(A2423="Cervical Cancer Screening", E2423="Total Expenditure ($USD per 100,000 patients)"),
SUMIFS(CERV!$F:$F,CERV!$A:$A,C2423,CERV!$G:$G,D2423),
SUMIFS(CANSCRN!$F:$F,CANSCRN!$A:$A,C2423,CANSCRN!$G:$G,D2423))))))))))))</f>
        <v>188970.43065502186</v>
      </c>
    </row>
    <row r="2424" spans="1:6" x14ac:dyDescent="0.2">
      <c r="A2424" s="24" t="s">
        <v>100</v>
      </c>
      <c r="B2424" s="24" t="s">
        <v>101</v>
      </c>
      <c r="C2424" s="24" t="s">
        <v>46</v>
      </c>
      <c r="D2424" s="24">
        <v>2011</v>
      </c>
      <c r="E2424" s="24" t="s">
        <v>104</v>
      </c>
      <c r="F2424" s="3">
        <f>IF(AND(A2424="PSA Testing", E2424= "Utilization Rate (per 100,000 patients)"),
SUMIFS(PSA!$D:$D,PSA!$A:$A,C2424,PSA!$G:$G,D2424),
IF(AND(A2424="Colorectal Cancer Screening", E2424="Utilization Rate (per 100,000 patients)"),
SUMIFS(COL!$D:$D,COL!$A:$A,C2424,COL!$G:$G, D2424),
IF(AND(A2424="Cervical Cancer Screening", E2424="Utilization Rate (per 100,000 patients)"),
SUMIFS(CERV!$D:$D,CERV!$A:$A,C2424,CERV!$G:$G,D2424),
IF(AND(A2424="Cancer Screening for CKD patients", E2424="Utilization Rate (per 100,000 patients)"),
SUMIFS(CANSCRN!$D:$D,CANSCRN!$A:$A,C2424,CANSCRN!$G:$G,D2424),
IF(AND(A2424="PSA Testing", E2424="Cost per service ($USD)"),
SUMIFS(PSA!$E:$E,PSA!$A:$A,C2424,PSA!$G:$G,D2424),
IF(AND(A2424="Colorectal Cancer Screening", E2424="Cost per service ($USD)"),
SUMIFS(COL!$E:$E,COL!$A:$A,C2424,COL!$G:$G,D2424),
IF(AND(A2424="Cervical Cancer Screening", E2424="Cost per service ($USD)"),
SUMIFS(CERV!$E:$E,CERV!$A:$A,C2424,CERV!$G:$G,D2424),
IF(AND(A2424="Cancer Screening for CKD patients", E2424="Cost per service ($USD)"),
SUMIFS(CANSCRN!$E:$E,CANSCRN!$A:$A,C2424,CANSCRN!$G:$G,D2424),
IF(AND(A2424="PSA Testing", E2424="Total Expenditure ($USD per 100,000 patients)"),
SUMIFS(PSA!$F:$F,PSA!$A:$A,C2424,PSA!$G:$G,D2424),
IF(AND(A2424="Colorectal Cancer Screening", E2424="Total Expenditure ($USD per 100,000 patients)"),
SUMIFS(COL!$F:$F,COL!$A:$A,C2424,COL!$G:$G,D2424),
IF(AND(A2424="Cervical Cancer Screening", E2424="Total Expenditure ($USD per 100,000 patients)"),
SUMIFS(CERV!$F:$F,CERV!$A:$A,C2424,CERV!$G:$G,D2424),
SUMIFS(CANSCRN!$F:$F,CANSCRN!$A:$A,C2424,CANSCRN!$G:$G,D2424))))))))))))</f>
        <v>269719.35486986302</v>
      </c>
    </row>
    <row r="2425" spans="1:6" x14ac:dyDescent="0.2">
      <c r="A2425" s="24" t="s">
        <v>100</v>
      </c>
      <c r="B2425" s="24" t="s">
        <v>101</v>
      </c>
      <c r="C2425" s="24" t="s">
        <v>46</v>
      </c>
      <c r="D2425" s="24">
        <v>2012</v>
      </c>
      <c r="E2425" s="24" t="s">
        <v>104</v>
      </c>
      <c r="F2425" s="3">
        <f>IF(AND(A2425="PSA Testing", E2425= "Utilization Rate (per 100,000 patients)"),
SUMIFS(PSA!$D:$D,PSA!$A:$A,C2425,PSA!$G:$G,D2425),
IF(AND(A2425="Colorectal Cancer Screening", E2425="Utilization Rate (per 100,000 patients)"),
SUMIFS(COL!$D:$D,COL!$A:$A,C2425,COL!$G:$G, D2425),
IF(AND(A2425="Cervical Cancer Screening", E2425="Utilization Rate (per 100,000 patients)"),
SUMIFS(CERV!$D:$D,CERV!$A:$A,C2425,CERV!$G:$G,D2425),
IF(AND(A2425="Cancer Screening for CKD patients", E2425="Utilization Rate (per 100,000 patients)"),
SUMIFS(CANSCRN!$D:$D,CANSCRN!$A:$A,C2425,CANSCRN!$G:$G,D2425),
IF(AND(A2425="PSA Testing", E2425="Cost per service ($USD)"),
SUMIFS(PSA!$E:$E,PSA!$A:$A,C2425,PSA!$G:$G,D2425),
IF(AND(A2425="Colorectal Cancer Screening", E2425="Cost per service ($USD)"),
SUMIFS(COL!$E:$E,COL!$A:$A,C2425,COL!$G:$G,D2425),
IF(AND(A2425="Cervical Cancer Screening", E2425="Cost per service ($USD)"),
SUMIFS(CERV!$E:$E,CERV!$A:$A,C2425,CERV!$G:$G,D2425),
IF(AND(A2425="Cancer Screening for CKD patients", E2425="Cost per service ($USD)"),
SUMIFS(CANSCRN!$E:$E,CANSCRN!$A:$A,C2425,CANSCRN!$G:$G,D2425),
IF(AND(A2425="PSA Testing", E2425="Total Expenditure ($USD per 100,000 patients)"),
SUMIFS(PSA!$F:$F,PSA!$A:$A,C2425,PSA!$G:$G,D2425),
IF(AND(A2425="Colorectal Cancer Screening", E2425="Total Expenditure ($USD per 100,000 patients)"),
SUMIFS(COL!$F:$F,COL!$A:$A,C2425,COL!$G:$G,D2425),
IF(AND(A2425="Cervical Cancer Screening", E2425="Total Expenditure ($USD per 100,000 patients)"),
SUMIFS(CERV!$F:$F,CERV!$A:$A,C2425,CERV!$G:$G,D2425),
SUMIFS(CANSCRN!$F:$F,CANSCRN!$A:$A,C2425,CANSCRN!$G:$G,D2425))))))))))))</f>
        <v>260745.84561042525</v>
      </c>
    </row>
    <row r="2426" spans="1:6" x14ac:dyDescent="0.2">
      <c r="A2426" s="24" t="s">
        <v>100</v>
      </c>
      <c r="B2426" s="24" t="s">
        <v>101</v>
      </c>
      <c r="C2426" s="24" t="s">
        <v>46</v>
      </c>
      <c r="D2426" s="24">
        <v>2013</v>
      </c>
      <c r="E2426" s="24" t="s">
        <v>104</v>
      </c>
      <c r="F2426" s="3">
        <f>IF(AND(A2426="PSA Testing", E2426= "Utilization Rate (per 100,000 patients)"),
SUMIFS(PSA!$D:$D,PSA!$A:$A,C2426,PSA!$G:$G,D2426),
IF(AND(A2426="Colorectal Cancer Screening", E2426="Utilization Rate (per 100,000 patients)"),
SUMIFS(COL!$D:$D,COL!$A:$A,C2426,COL!$G:$G, D2426),
IF(AND(A2426="Cervical Cancer Screening", E2426="Utilization Rate (per 100,000 patients)"),
SUMIFS(CERV!$D:$D,CERV!$A:$A,C2426,CERV!$G:$G,D2426),
IF(AND(A2426="Cancer Screening for CKD patients", E2426="Utilization Rate (per 100,000 patients)"),
SUMIFS(CANSCRN!$D:$D,CANSCRN!$A:$A,C2426,CANSCRN!$G:$G,D2426),
IF(AND(A2426="PSA Testing", E2426="Cost per service ($USD)"),
SUMIFS(PSA!$E:$E,PSA!$A:$A,C2426,PSA!$G:$G,D2426),
IF(AND(A2426="Colorectal Cancer Screening", E2426="Cost per service ($USD)"),
SUMIFS(COL!$E:$E,COL!$A:$A,C2426,COL!$G:$G,D2426),
IF(AND(A2426="Cervical Cancer Screening", E2426="Cost per service ($USD)"),
SUMIFS(CERV!$E:$E,CERV!$A:$A,C2426,CERV!$G:$G,D2426),
IF(AND(A2426="Cancer Screening for CKD patients", E2426="Cost per service ($USD)"),
SUMIFS(CANSCRN!$E:$E,CANSCRN!$A:$A,C2426,CANSCRN!$G:$G,D2426),
IF(AND(A2426="PSA Testing", E2426="Total Expenditure ($USD per 100,000 patients)"),
SUMIFS(PSA!$F:$F,PSA!$A:$A,C2426,PSA!$G:$G,D2426),
IF(AND(A2426="Colorectal Cancer Screening", E2426="Total Expenditure ($USD per 100,000 patients)"),
SUMIFS(COL!$F:$F,COL!$A:$A,C2426,COL!$G:$G,D2426),
IF(AND(A2426="Cervical Cancer Screening", E2426="Total Expenditure ($USD per 100,000 patients)"),
SUMIFS(CERV!$F:$F,CERV!$A:$A,C2426,CERV!$G:$G,D2426),
SUMIFS(CANSCRN!$F:$F,CANSCRN!$A:$A,C2426,CANSCRN!$G:$G,D2426))))))))))))</f>
        <v>266552.9103500343</v>
      </c>
    </row>
    <row r="2427" spans="1:6" x14ac:dyDescent="0.2">
      <c r="A2427" s="24" t="s">
        <v>100</v>
      </c>
      <c r="B2427" s="24" t="s">
        <v>101</v>
      </c>
      <c r="C2427" s="24" t="s">
        <v>46</v>
      </c>
      <c r="D2427" s="24">
        <v>2014</v>
      </c>
      <c r="E2427" s="24" t="s">
        <v>104</v>
      </c>
      <c r="F2427" s="3">
        <f>IF(AND(A2427="PSA Testing", E2427= "Utilization Rate (per 100,000 patients)"),
SUMIFS(PSA!$D:$D,PSA!$A:$A,C2427,PSA!$G:$G,D2427),
IF(AND(A2427="Colorectal Cancer Screening", E2427="Utilization Rate (per 100,000 patients)"),
SUMIFS(COL!$D:$D,COL!$A:$A,C2427,COL!$G:$G, D2427),
IF(AND(A2427="Cervical Cancer Screening", E2427="Utilization Rate (per 100,000 patients)"),
SUMIFS(CERV!$D:$D,CERV!$A:$A,C2427,CERV!$G:$G,D2427),
IF(AND(A2427="Cancer Screening for CKD patients", E2427="Utilization Rate (per 100,000 patients)"),
SUMIFS(CANSCRN!$D:$D,CANSCRN!$A:$A,C2427,CANSCRN!$G:$G,D2427),
IF(AND(A2427="PSA Testing", E2427="Cost per service ($USD)"),
SUMIFS(PSA!$E:$E,PSA!$A:$A,C2427,PSA!$G:$G,D2427),
IF(AND(A2427="Colorectal Cancer Screening", E2427="Cost per service ($USD)"),
SUMIFS(COL!$E:$E,COL!$A:$A,C2427,COL!$G:$G,D2427),
IF(AND(A2427="Cervical Cancer Screening", E2427="Cost per service ($USD)"),
SUMIFS(CERV!$E:$E,CERV!$A:$A,C2427,CERV!$G:$G,D2427),
IF(AND(A2427="Cancer Screening for CKD patients", E2427="Cost per service ($USD)"),
SUMIFS(CANSCRN!$E:$E,CANSCRN!$A:$A,C2427,CANSCRN!$G:$G,D2427),
IF(AND(A2427="PSA Testing", E2427="Total Expenditure ($USD per 100,000 patients)"),
SUMIFS(PSA!$F:$F,PSA!$A:$A,C2427,PSA!$G:$G,D2427),
IF(AND(A2427="Colorectal Cancer Screening", E2427="Total Expenditure ($USD per 100,000 patients)"),
SUMIFS(COL!$F:$F,COL!$A:$A,C2427,COL!$G:$G,D2427),
IF(AND(A2427="Cervical Cancer Screening", E2427="Total Expenditure ($USD per 100,000 patients)"),
SUMIFS(CERV!$F:$F,CERV!$A:$A,C2427,CERV!$G:$G,D2427),
SUMIFS(CANSCRN!$F:$F,CANSCRN!$A:$A,C2427,CANSCRN!$G:$G,D2427))))))))))))</f>
        <v>217002.48728349371</v>
      </c>
    </row>
    <row r="2428" spans="1:6" x14ac:dyDescent="0.2">
      <c r="A2428" s="24" t="s">
        <v>100</v>
      </c>
      <c r="B2428" s="24" t="s">
        <v>101</v>
      </c>
      <c r="C2428" s="24" t="s">
        <v>46</v>
      </c>
      <c r="D2428" s="24">
        <v>2015</v>
      </c>
      <c r="E2428" s="24" t="s">
        <v>104</v>
      </c>
      <c r="F2428" s="3">
        <f>IF(AND(A2428="PSA Testing", E2428= "Utilization Rate (per 100,000 patients)"),
SUMIFS(PSA!$D:$D,PSA!$A:$A,C2428,PSA!$G:$G,D2428),
IF(AND(A2428="Colorectal Cancer Screening", E2428="Utilization Rate (per 100,000 patients)"),
SUMIFS(COL!$D:$D,COL!$A:$A,C2428,COL!$G:$G, D2428),
IF(AND(A2428="Cervical Cancer Screening", E2428="Utilization Rate (per 100,000 patients)"),
SUMIFS(CERV!$D:$D,CERV!$A:$A,C2428,CERV!$G:$G,D2428),
IF(AND(A2428="Cancer Screening for CKD patients", E2428="Utilization Rate (per 100,000 patients)"),
SUMIFS(CANSCRN!$D:$D,CANSCRN!$A:$A,C2428,CANSCRN!$G:$G,D2428),
IF(AND(A2428="PSA Testing", E2428="Cost per service ($USD)"),
SUMIFS(PSA!$E:$E,PSA!$A:$A,C2428,PSA!$G:$G,D2428),
IF(AND(A2428="Colorectal Cancer Screening", E2428="Cost per service ($USD)"),
SUMIFS(COL!$E:$E,COL!$A:$A,C2428,COL!$G:$G,D2428),
IF(AND(A2428="Cervical Cancer Screening", E2428="Cost per service ($USD)"),
SUMIFS(CERV!$E:$E,CERV!$A:$A,C2428,CERV!$G:$G,D2428),
IF(AND(A2428="Cancer Screening for CKD patients", E2428="Cost per service ($USD)"),
SUMIFS(CANSCRN!$E:$E,CANSCRN!$A:$A,C2428,CANSCRN!$G:$G,D2428),
IF(AND(A2428="PSA Testing", E2428="Total Expenditure ($USD per 100,000 patients)"),
SUMIFS(PSA!$F:$F,PSA!$A:$A,C2428,PSA!$G:$G,D2428),
IF(AND(A2428="Colorectal Cancer Screening", E2428="Total Expenditure ($USD per 100,000 patients)"),
SUMIFS(COL!$F:$F,COL!$A:$A,C2428,COL!$G:$G,D2428),
IF(AND(A2428="Cervical Cancer Screening", E2428="Total Expenditure ($USD per 100,000 patients)"),
SUMIFS(CERV!$F:$F,CERV!$A:$A,C2428,CERV!$G:$G,D2428),
SUMIFS(CANSCRN!$F:$F,CANSCRN!$A:$A,C2428,CANSCRN!$G:$G,D2428))))))))))))</f>
        <v>256638.05363735071</v>
      </c>
    </row>
    <row r="2429" spans="1:6" x14ac:dyDescent="0.2">
      <c r="A2429" s="24" t="s">
        <v>100</v>
      </c>
      <c r="B2429" s="24" t="s">
        <v>101</v>
      </c>
      <c r="C2429" s="24" t="s">
        <v>46</v>
      </c>
      <c r="D2429" s="24">
        <v>2016</v>
      </c>
      <c r="E2429" s="24" t="s">
        <v>104</v>
      </c>
      <c r="F2429" s="3">
        <f>IF(AND(A2429="PSA Testing", E2429= "Utilization Rate (per 100,000 patients)"),
SUMIFS(PSA!$D:$D,PSA!$A:$A,C2429,PSA!$G:$G,D2429),
IF(AND(A2429="Colorectal Cancer Screening", E2429="Utilization Rate (per 100,000 patients)"),
SUMIFS(COL!$D:$D,COL!$A:$A,C2429,COL!$G:$G, D2429),
IF(AND(A2429="Cervical Cancer Screening", E2429="Utilization Rate (per 100,000 patients)"),
SUMIFS(CERV!$D:$D,CERV!$A:$A,C2429,CERV!$G:$G,D2429),
IF(AND(A2429="Cancer Screening for CKD patients", E2429="Utilization Rate (per 100,000 patients)"),
SUMIFS(CANSCRN!$D:$D,CANSCRN!$A:$A,C2429,CANSCRN!$G:$G,D2429),
IF(AND(A2429="PSA Testing", E2429="Cost per service ($USD)"),
SUMIFS(PSA!$E:$E,PSA!$A:$A,C2429,PSA!$G:$G,D2429),
IF(AND(A2429="Colorectal Cancer Screening", E2429="Cost per service ($USD)"),
SUMIFS(COL!$E:$E,COL!$A:$A,C2429,COL!$G:$G,D2429),
IF(AND(A2429="Cervical Cancer Screening", E2429="Cost per service ($USD)"),
SUMIFS(CERV!$E:$E,CERV!$A:$A,C2429,CERV!$G:$G,D2429),
IF(AND(A2429="Cancer Screening for CKD patients", E2429="Cost per service ($USD)"),
SUMIFS(CANSCRN!$E:$E,CANSCRN!$A:$A,C2429,CANSCRN!$G:$G,D2429),
IF(AND(A2429="PSA Testing", E2429="Total Expenditure ($USD per 100,000 patients)"),
SUMIFS(PSA!$F:$F,PSA!$A:$A,C2429,PSA!$G:$G,D2429),
IF(AND(A2429="Colorectal Cancer Screening", E2429="Total Expenditure ($USD per 100,000 patients)"),
SUMIFS(COL!$F:$F,COL!$A:$A,C2429,COL!$G:$G,D2429),
IF(AND(A2429="Cervical Cancer Screening", E2429="Total Expenditure ($USD per 100,000 patients)"),
SUMIFS(CERV!$F:$F,CERV!$A:$A,C2429,CERV!$G:$G,D2429),
SUMIFS(CANSCRN!$F:$F,CANSCRN!$A:$A,C2429,CANSCRN!$G:$G,D2429))))))))))))</f>
        <v>339422.66927966103</v>
      </c>
    </row>
    <row r="2430" spans="1:6" x14ac:dyDescent="0.2">
      <c r="A2430" s="24" t="s">
        <v>100</v>
      </c>
      <c r="B2430" s="24" t="s">
        <v>101</v>
      </c>
      <c r="C2430" s="24" t="s">
        <v>46</v>
      </c>
      <c r="D2430" s="24">
        <v>2017</v>
      </c>
      <c r="E2430" s="24" t="s">
        <v>104</v>
      </c>
      <c r="F2430" s="3">
        <f>IF(AND(A2430="PSA Testing", E2430= "Utilization Rate (per 100,000 patients)"),
SUMIFS(PSA!$D:$D,PSA!$A:$A,C2430,PSA!$G:$G,D2430),
IF(AND(A2430="Colorectal Cancer Screening", E2430="Utilization Rate (per 100,000 patients)"),
SUMIFS(COL!$D:$D,COL!$A:$A,C2430,COL!$G:$G, D2430),
IF(AND(A2430="Cervical Cancer Screening", E2430="Utilization Rate (per 100,000 patients)"),
SUMIFS(CERV!$D:$D,CERV!$A:$A,C2430,CERV!$G:$G,D2430),
IF(AND(A2430="Cancer Screening for CKD patients", E2430="Utilization Rate (per 100,000 patients)"),
SUMIFS(CANSCRN!$D:$D,CANSCRN!$A:$A,C2430,CANSCRN!$G:$G,D2430),
IF(AND(A2430="PSA Testing", E2430="Cost per service ($USD)"),
SUMIFS(PSA!$E:$E,PSA!$A:$A,C2430,PSA!$G:$G,D2430),
IF(AND(A2430="Colorectal Cancer Screening", E2430="Cost per service ($USD)"),
SUMIFS(COL!$E:$E,COL!$A:$A,C2430,COL!$G:$G,D2430),
IF(AND(A2430="Cervical Cancer Screening", E2430="Cost per service ($USD)"),
SUMIFS(CERV!$E:$E,CERV!$A:$A,C2430,CERV!$G:$G,D2430),
IF(AND(A2430="Cancer Screening for CKD patients", E2430="Cost per service ($USD)"),
SUMIFS(CANSCRN!$E:$E,CANSCRN!$A:$A,C2430,CANSCRN!$G:$G,D2430),
IF(AND(A2430="PSA Testing", E2430="Total Expenditure ($USD per 100,000 patients)"),
SUMIFS(PSA!$F:$F,PSA!$A:$A,C2430,PSA!$G:$G,D2430),
IF(AND(A2430="Colorectal Cancer Screening", E2430="Total Expenditure ($USD per 100,000 patients)"),
SUMIFS(COL!$F:$F,COL!$A:$A,C2430,COL!$G:$G,D2430),
IF(AND(A2430="Cervical Cancer Screening", E2430="Total Expenditure ($USD per 100,000 patients)"),
SUMIFS(CERV!$F:$F,CERV!$A:$A,C2430,CERV!$G:$G,D2430),
SUMIFS(CANSCRN!$F:$F,CANSCRN!$A:$A,C2430,CANSCRN!$G:$G,D2430))))))))))))</f>
        <v>453759.84692191053</v>
      </c>
    </row>
    <row r="2431" spans="1:6" x14ac:dyDescent="0.2">
      <c r="A2431" s="24" t="s">
        <v>100</v>
      </c>
      <c r="B2431" s="24" t="s">
        <v>101</v>
      </c>
      <c r="C2431" s="24" t="s">
        <v>46</v>
      </c>
      <c r="D2431" s="24">
        <v>2018</v>
      </c>
      <c r="E2431" s="24" t="s">
        <v>104</v>
      </c>
      <c r="F2431" s="3">
        <f>IF(AND(A2431="PSA Testing", E2431= "Utilization Rate (per 100,000 patients)"),
SUMIFS(PSA!$D:$D,PSA!$A:$A,C2431,PSA!$G:$G,D2431),
IF(AND(A2431="Colorectal Cancer Screening", E2431="Utilization Rate (per 100,000 patients)"),
SUMIFS(COL!$D:$D,COL!$A:$A,C2431,COL!$G:$G, D2431),
IF(AND(A2431="Cervical Cancer Screening", E2431="Utilization Rate (per 100,000 patients)"),
SUMIFS(CERV!$D:$D,CERV!$A:$A,C2431,CERV!$G:$G,D2431),
IF(AND(A2431="Cancer Screening for CKD patients", E2431="Utilization Rate (per 100,000 patients)"),
SUMIFS(CANSCRN!$D:$D,CANSCRN!$A:$A,C2431,CANSCRN!$G:$G,D2431),
IF(AND(A2431="PSA Testing", E2431="Cost per service ($USD)"),
SUMIFS(PSA!$E:$E,PSA!$A:$A,C2431,PSA!$G:$G,D2431),
IF(AND(A2431="Colorectal Cancer Screening", E2431="Cost per service ($USD)"),
SUMIFS(COL!$E:$E,COL!$A:$A,C2431,COL!$G:$G,D2431),
IF(AND(A2431="Cervical Cancer Screening", E2431="Cost per service ($USD)"),
SUMIFS(CERV!$E:$E,CERV!$A:$A,C2431,CERV!$G:$G,D2431),
IF(AND(A2431="Cancer Screening for CKD patients", E2431="Cost per service ($USD)"),
SUMIFS(CANSCRN!$E:$E,CANSCRN!$A:$A,C2431,CANSCRN!$G:$G,D2431),
IF(AND(A2431="PSA Testing", E2431="Total Expenditure ($USD per 100,000 patients)"),
SUMIFS(PSA!$F:$F,PSA!$A:$A,C2431,PSA!$G:$G,D2431),
IF(AND(A2431="Colorectal Cancer Screening", E2431="Total Expenditure ($USD per 100,000 patients)"),
SUMIFS(COL!$F:$F,COL!$A:$A,C2431,COL!$G:$G,D2431),
IF(AND(A2431="Cervical Cancer Screening", E2431="Total Expenditure ($USD per 100,000 patients)"),
SUMIFS(CERV!$F:$F,CERV!$A:$A,C2431,CERV!$G:$G,D2431),
SUMIFS(CANSCRN!$F:$F,CANSCRN!$A:$A,C2431,CANSCRN!$G:$G,D2431))))))))))))</f>
        <v>532863.22862619802</v>
      </c>
    </row>
    <row r="2432" spans="1:6" x14ac:dyDescent="0.2">
      <c r="A2432" s="24" t="s">
        <v>100</v>
      </c>
      <c r="B2432" s="24" t="s">
        <v>101</v>
      </c>
      <c r="C2432" s="24" t="s">
        <v>46</v>
      </c>
      <c r="D2432" s="24">
        <v>2019</v>
      </c>
      <c r="E2432" s="24" t="s">
        <v>104</v>
      </c>
      <c r="F2432" s="3">
        <f>IF(AND(A2432="PSA Testing", E2432= "Utilization Rate (per 100,000 patients)"),
SUMIFS(PSA!$D:$D,PSA!$A:$A,C2432,PSA!$G:$G,D2432),
IF(AND(A2432="Colorectal Cancer Screening", E2432="Utilization Rate (per 100,000 patients)"),
SUMIFS(COL!$D:$D,COL!$A:$A,C2432,COL!$G:$G, D2432),
IF(AND(A2432="Cervical Cancer Screening", E2432="Utilization Rate (per 100,000 patients)"),
SUMIFS(CERV!$D:$D,CERV!$A:$A,C2432,CERV!$G:$G,D2432),
IF(AND(A2432="Cancer Screening for CKD patients", E2432="Utilization Rate (per 100,000 patients)"),
SUMIFS(CANSCRN!$D:$D,CANSCRN!$A:$A,C2432,CANSCRN!$G:$G,D2432),
IF(AND(A2432="PSA Testing", E2432="Cost per service ($USD)"),
SUMIFS(PSA!$E:$E,PSA!$A:$A,C2432,PSA!$G:$G,D2432),
IF(AND(A2432="Colorectal Cancer Screening", E2432="Cost per service ($USD)"),
SUMIFS(COL!$E:$E,COL!$A:$A,C2432,COL!$G:$G,D2432),
IF(AND(A2432="Cervical Cancer Screening", E2432="Cost per service ($USD)"),
SUMIFS(CERV!$E:$E,CERV!$A:$A,C2432,CERV!$G:$G,D2432),
IF(AND(A2432="Cancer Screening for CKD patients", E2432="Cost per service ($USD)"),
SUMIFS(CANSCRN!$E:$E,CANSCRN!$A:$A,C2432,CANSCRN!$G:$G,D2432),
IF(AND(A2432="PSA Testing", E2432="Total Expenditure ($USD per 100,000 patients)"),
SUMIFS(PSA!$F:$F,PSA!$A:$A,C2432,PSA!$G:$G,D2432),
IF(AND(A2432="Colorectal Cancer Screening", E2432="Total Expenditure ($USD per 100,000 patients)"),
SUMIFS(COL!$F:$F,COL!$A:$A,C2432,COL!$G:$G,D2432),
IF(AND(A2432="Cervical Cancer Screening", E2432="Total Expenditure ($USD per 100,000 patients)"),
SUMIFS(CERV!$F:$F,CERV!$A:$A,C2432,CERV!$G:$G,D2432),
SUMIFS(CANSCRN!$F:$F,CANSCRN!$A:$A,C2432,CANSCRN!$G:$G,D2432))))))))))))</f>
        <v>526643.95436200371</v>
      </c>
    </row>
    <row r="2433" spans="1:6" x14ac:dyDescent="0.2">
      <c r="A2433" s="24" t="s">
        <v>100</v>
      </c>
      <c r="B2433" s="24" t="s">
        <v>101</v>
      </c>
      <c r="C2433" s="24" t="s">
        <v>47</v>
      </c>
      <c r="D2433" s="24">
        <v>2009</v>
      </c>
      <c r="E2433" s="24" t="s">
        <v>104</v>
      </c>
      <c r="F2433" s="3">
        <f>IF(AND(A2433="PSA Testing", E2433= "Utilization Rate (per 100,000 patients)"),
SUMIFS(PSA!$D:$D,PSA!$A:$A,C2433,PSA!$G:$G,D2433),
IF(AND(A2433="Colorectal Cancer Screening", E2433="Utilization Rate (per 100,000 patients)"),
SUMIFS(COL!$D:$D,COL!$A:$A,C2433,COL!$G:$G, D2433),
IF(AND(A2433="Cervical Cancer Screening", E2433="Utilization Rate (per 100,000 patients)"),
SUMIFS(CERV!$D:$D,CERV!$A:$A,C2433,CERV!$G:$G,D2433),
IF(AND(A2433="Cancer Screening for CKD patients", E2433="Utilization Rate (per 100,000 patients)"),
SUMIFS(CANSCRN!$D:$D,CANSCRN!$A:$A,C2433,CANSCRN!$G:$G,D2433),
IF(AND(A2433="PSA Testing", E2433="Cost per service ($USD)"),
SUMIFS(PSA!$E:$E,PSA!$A:$A,C2433,PSA!$G:$G,D2433),
IF(AND(A2433="Colorectal Cancer Screening", E2433="Cost per service ($USD)"),
SUMIFS(COL!$E:$E,COL!$A:$A,C2433,COL!$G:$G,D2433),
IF(AND(A2433="Cervical Cancer Screening", E2433="Cost per service ($USD)"),
SUMIFS(CERV!$E:$E,CERV!$A:$A,C2433,CERV!$G:$G,D2433),
IF(AND(A2433="Cancer Screening for CKD patients", E2433="Cost per service ($USD)"),
SUMIFS(CANSCRN!$E:$E,CANSCRN!$A:$A,C2433,CANSCRN!$G:$G,D2433),
IF(AND(A2433="PSA Testing", E2433="Total Expenditure ($USD per 100,000 patients)"),
SUMIFS(PSA!$F:$F,PSA!$A:$A,C2433,PSA!$G:$G,D2433),
IF(AND(A2433="Colorectal Cancer Screening", E2433="Total Expenditure ($USD per 100,000 patients)"),
SUMIFS(COL!$F:$F,COL!$A:$A,C2433,COL!$G:$G,D2433),
IF(AND(A2433="Cervical Cancer Screening", E2433="Total Expenditure ($USD per 100,000 patients)"),
SUMIFS(CERV!$F:$F,CERV!$A:$A,C2433,CERV!$G:$G,D2433),
SUMIFS(CANSCRN!$F:$F,CANSCRN!$A:$A,C2433,CANSCRN!$G:$G,D2433))))))))))))</f>
        <v>138649.51768488745</v>
      </c>
    </row>
    <row r="2434" spans="1:6" x14ac:dyDescent="0.2">
      <c r="A2434" s="24" t="s">
        <v>100</v>
      </c>
      <c r="B2434" s="24" t="s">
        <v>101</v>
      </c>
      <c r="C2434" s="24" t="s">
        <v>47</v>
      </c>
      <c r="D2434" s="24">
        <v>2010</v>
      </c>
      <c r="E2434" s="24" t="s">
        <v>104</v>
      </c>
      <c r="F2434" s="3">
        <f>IF(AND(A2434="PSA Testing", E2434= "Utilization Rate (per 100,000 patients)"),
SUMIFS(PSA!$D:$D,PSA!$A:$A,C2434,PSA!$G:$G,D2434),
IF(AND(A2434="Colorectal Cancer Screening", E2434="Utilization Rate (per 100,000 patients)"),
SUMIFS(COL!$D:$D,COL!$A:$A,C2434,COL!$G:$G, D2434),
IF(AND(A2434="Cervical Cancer Screening", E2434="Utilization Rate (per 100,000 patients)"),
SUMIFS(CERV!$D:$D,CERV!$A:$A,C2434,CERV!$G:$G,D2434),
IF(AND(A2434="Cancer Screening for CKD patients", E2434="Utilization Rate (per 100,000 patients)"),
SUMIFS(CANSCRN!$D:$D,CANSCRN!$A:$A,C2434,CANSCRN!$G:$G,D2434),
IF(AND(A2434="PSA Testing", E2434="Cost per service ($USD)"),
SUMIFS(PSA!$E:$E,PSA!$A:$A,C2434,PSA!$G:$G,D2434),
IF(AND(A2434="Colorectal Cancer Screening", E2434="Cost per service ($USD)"),
SUMIFS(COL!$E:$E,COL!$A:$A,C2434,COL!$G:$G,D2434),
IF(AND(A2434="Cervical Cancer Screening", E2434="Cost per service ($USD)"),
SUMIFS(CERV!$E:$E,CERV!$A:$A,C2434,CERV!$G:$G,D2434),
IF(AND(A2434="Cancer Screening for CKD patients", E2434="Cost per service ($USD)"),
SUMIFS(CANSCRN!$E:$E,CANSCRN!$A:$A,C2434,CANSCRN!$G:$G,D2434),
IF(AND(A2434="PSA Testing", E2434="Total Expenditure ($USD per 100,000 patients)"),
SUMIFS(PSA!$F:$F,PSA!$A:$A,C2434,PSA!$G:$G,D2434),
IF(AND(A2434="Colorectal Cancer Screening", E2434="Total Expenditure ($USD per 100,000 patients)"),
SUMIFS(COL!$F:$F,COL!$A:$A,C2434,COL!$G:$G,D2434),
IF(AND(A2434="Cervical Cancer Screening", E2434="Total Expenditure ($USD per 100,000 patients)"),
SUMIFS(CERV!$F:$F,CERV!$A:$A,C2434,CERV!$G:$G,D2434),
SUMIFS(CANSCRN!$F:$F,CANSCRN!$A:$A,C2434,CANSCRN!$G:$G,D2434))))))))))))</f>
        <v>86453.027403695582</v>
      </c>
    </row>
    <row r="2435" spans="1:6" x14ac:dyDescent="0.2">
      <c r="A2435" s="24" t="s">
        <v>100</v>
      </c>
      <c r="B2435" s="24" t="s">
        <v>101</v>
      </c>
      <c r="C2435" s="24" t="s">
        <v>47</v>
      </c>
      <c r="D2435" s="24">
        <v>2011</v>
      </c>
      <c r="E2435" s="24" t="s">
        <v>104</v>
      </c>
      <c r="F2435" s="3">
        <f>IF(AND(A2435="PSA Testing", E2435= "Utilization Rate (per 100,000 patients)"),
SUMIFS(PSA!$D:$D,PSA!$A:$A,C2435,PSA!$G:$G,D2435),
IF(AND(A2435="Colorectal Cancer Screening", E2435="Utilization Rate (per 100,000 patients)"),
SUMIFS(COL!$D:$D,COL!$A:$A,C2435,COL!$G:$G, D2435),
IF(AND(A2435="Cervical Cancer Screening", E2435="Utilization Rate (per 100,000 patients)"),
SUMIFS(CERV!$D:$D,CERV!$A:$A,C2435,CERV!$G:$G,D2435),
IF(AND(A2435="Cancer Screening for CKD patients", E2435="Utilization Rate (per 100,000 patients)"),
SUMIFS(CANSCRN!$D:$D,CANSCRN!$A:$A,C2435,CANSCRN!$G:$G,D2435),
IF(AND(A2435="PSA Testing", E2435="Cost per service ($USD)"),
SUMIFS(PSA!$E:$E,PSA!$A:$A,C2435,PSA!$G:$G,D2435),
IF(AND(A2435="Colorectal Cancer Screening", E2435="Cost per service ($USD)"),
SUMIFS(COL!$E:$E,COL!$A:$A,C2435,COL!$G:$G,D2435),
IF(AND(A2435="Cervical Cancer Screening", E2435="Cost per service ($USD)"),
SUMIFS(CERV!$E:$E,CERV!$A:$A,C2435,CERV!$G:$G,D2435),
IF(AND(A2435="Cancer Screening for CKD patients", E2435="Cost per service ($USD)"),
SUMIFS(CANSCRN!$E:$E,CANSCRN!$A:$A,C2435,CANSCRN!$G:$G,D2435),
IF(AND(A2435="PSA Testing", E2435="Total Expenditure ($USD per 100,000 patients)"),
SUMIFS(PSA!$F:$F,PSA!$A:$A,C2435,PSA!$G:$G,D2435),
IF(AND(A2435="Colorectal Cancer Screening", E2435="Total Expenditure ($USD per 100,000 patients)"),
SUMIFS(COL!$F:$F,COL!$A:$A,C2435,COL!$G:$G,D2435),
IF(AND(A2435="Cervical Cancer Screening", E2435="Total Expenditure ($USD per 100,000 patients)"),
SUMIFS(CERV!$F:$F,CERV!$A:$A,C2435,CERV!$G:$G,D2435),
SUMIFS(CANSCRN!$F:$F,CANSCRN!$A:$A,C2435,CANSCRN!$G:$G,D2435))))))))))))</f>
        <v>79863.889270136657</v>
      </c>
    </row>
    <row r="2436" spans="1:6" x14ac:dyDescent="0.2">
      <c r="A2436" s="24" t="s">
        <v>100</v>
      </c>
      <c r="B2436" s="24" t="s">
        <v>101</v>
      </c>
      <c r="C2436" s="24" t="s">
        <v>47</v>
      </c>
      <c r="D2436" s="24">
        <v>2012</v>
      </c>
      <c r="E2436" s="24" t="s">
        <v>104</v>
      </c>
      <c r="F2436" s="3">
        <f>IF(AND(A2436="PSA Testing", E2436= "Utilization Rate (per 100,000 patients)"),
SUMIFS(PSA!$D:$D,PSA!$A:$A,C2436,PSA!$G:$G,D2436),
IF(AND(A2436="Colorectal Cancer Screening", E2436="Utilization Rate (per 100,000 patients)"),
SUMIFS(COL!$D:$D,COL!$A:$A,C2436,COL!$G:$G, D2436),
IF(AND(A2436="Cervical Cancer Screening", E2436="Utilization Rate (per 100,000 patients)"),
SUMIFS(CERV!$D:$D,CERV!$A:$A,C2436,CERV!$G:$G,D2436),
IF(AND(A2436="Cancer Screening for CKD patients", E2436="Utilization Rate (per 100,000 patients)"),
SUMIFS(CANSCRN!$D:$D,CANSCRN!$A:$A,C2436,CANSCRN!$G:$G,D2436),
IF(AND(A2436="PSA Testing", E2436="Cost per service ($USD)"),
SUMIFS(PSA!$E:$E,PSA!$A:$A,C2436,PSA!$G:$G,D2436),
IF(AND(A2436="Colorectal Cancer Screening", E2436="Cost per service ($USD)"),
SUMIFS(COL!$E:$E,COL!$A:$A,C2436,COL!$G:$G,D2436),
IF(AND(A2436="Cervical Cancer Screening", E2436="Cost per service ($USD)"),
SUMIFS(CERV!$E:$E,CERV!$A:$A,C2436,CERV!$G:$G,D2436),
IF(AND(A2436="Cancer Screening for CKD patients", E2436="Cost per service ($USD)"),
SUMIFS(CANSCRN!$E:$E,CANSCRN!$A:$A,C2436,CANSCRN!$G:$G,D2436),
IF(AND(A2436="PSA Testing", E2436="Total Expenditure ($USD per 100,000 patients)"),
SUMIFS(PSA!$F:$F,PSA!$A:$A,C2436,PSA!$G:$G,D2436),
IF(AND(A2436="Colorectal Cancer Screening", E2436="Total Expenditure ($USD per 100,000 patients)"),
SUMIFS(COL!$F:$F,COL!$A:$A,C2436,COL!$G:$G,D2436),
IF(AND(A2436="Cervical Cancer Screening", E2436="Total Expenditure ($USD per 100,000 patients)"),
SUMIFS(CERV!$F:$F,CERV!$A:$A,C2436,CERV!$G:$G,D2436),
SUMIFS(CANSCRN!$F:$F,CANSCRN!$A:$A,C2436,CANSCRN!$G:$G,D2436))))))))))))</f>
        <v>85823.974218130315</v>
      </c>
    </row>
    <row r="2437" spans="1:6" x14ac:dyDescent="0.2">
      <c r="A2437" s="24" t="s">
        <v>100</v>
      </c>
      <c r="B2437" s="24" t="s">
        <v>101</v>
      </c>
      <c r="C2437" s="24" t="s">
        <v>47</v>
      </c>
      <c r="D2437" s="24">
        <v>2013</v>
      </c>
      <c r="E2437" s="24" t="s">
        <v>104</v>
      </c>
      <c r="F2437" s="3">
        <f>IF(AND(A2437="PSA Testing", E2437= "Utilization Rate (per 100,000 patients)"),
SUMIFS(PSA!$D:$D,PSA!$A:$A,C2437,PSA!$G:$G,D2437),
IF(AND(A2437="Colorectal Cancer Screening", E2437="Utilization Rate (per 100,000 patients)"),
SUMIFS(COL!$D:$D,COL!$A:$A,C2437,COL!$G:$G, D2437),
IF(AND(A2437="Cervical Cancer Screening", E2437="Utilization Rate (per 100,000 patients)"),
SUMIFS(CERV!$D:$D,CERV!$A:$A,C2437,CERV!$G:$G,D2437),
IF(AND(A2437="Cancer Screening for CKD patients", E2437="Utilization Rate (per 100,000 patients)"),
SUMIFS(CANSCRN!$D:$D,CANSCRN!$A:$A,C2437,CANSCRN!$G:$G,D2437),
IF(AND(A2437="PSA Testing", E2437="Cost per service ($USD)"),
SUMIFS(PSA!$E:$E,PSA!$A:$A,C2437,PSA!$G:$G,D2437),
IF(AND(A2437="Colorectal Cancer Screening", E2437="Cost per service ($USD)"),
SUMIFS(COL!$E:$E,COL!$A:$A,C2437,COL!$G:$G,D2437),
IF(AND(A2437="Cervical Cancer Screening", E2437="Cost per service ($USD)"),
SUMIFS(CERV!$E:$E,CERV!$A:$A,C2437,CERV!$G:$G,D2437),
IF(AND(A2437="Cancer Screening for CKD patients", E2437="Cost per service ($USD)"),
SUMIFS(CANSCRN!$E:$E,CANSCRN!$A:$A,C2437,CANSCRN!$G:$G,D2437),
IF(AND(A2437="PSA Testing", E2437="Total Expenditure ($USD per 100,000 patients)"),
SUMIFS(PSA!$F:$F,PSA!$A:$A,C2437,PSA!$G:$G,D2437),
IF(AND(A2437="Colorectal Cancer Screening", E2437="Total Expenditure ($USD per 100,000 patients)"),
SUMIFS(COL!$F:$F,COL!$A:$A,C2437,COL!$G:$G,D2437),
IF(AND(A2437="Cervical Cancer Screening", E2437="Total Expenditure ($USD per 100,000 patients)"),
SUMIFS(CERV!$F:$F,CERV!$A:$A,C2437,CERV!$G:$G,D2437),
SUMIFS(CANSCRN!$F:$F,CANSCRN!$A:$A,C2437,CANSCRN!$G:$G,D2437))))))))))))</f>
        <v>92874.966413130503</v>
      </c>
    </row>
    <row r="2438" spans="1:6" x14ac:dyDescent="0.2">
      <c r="A2438" s="24" t="s">
        <v>100</v>
      </c>
      <c r="B2438" s="24" t="s">
        <v>101</v>
      </c>
      <c r="C2438" s="24" t="s">
        <v>47</v>
      </c>
      <c r="D2438" s="24">
        <v>2014</v>
      </c>
      <c r="E2438" s="24" t="s">
        <v>104</v>
      </c>
      <c r="F2438" s="3">
        <f>IF(AND(A2438="PSA Testing", E2438= "Utilization Rate (per 100,000 patients)"),
SUMIFS(PSA!$D:$D,PSA!$A:$A,C2438,PSA!$G:$G,D2438),
IF(AND(A2438="Colorectal Cancer Screening", E2438="Utilization Rate (per 100,000 patients)"),
SUMIFS(COL!$D:$D,COL!$A:$A,C2438,COL!$G:$G, D2438),
IF(AND(A2438="Cervical Cancer Screening", E2438="Utilization Rate (per 100,000 patients)"),
SUMIFS(CERV!$D:$D,CERV!$A:$A,C2438,CERV!$G:$G,D2438),
IF(AND(A2438="Cancer Screening for CKD patients", E2438="Utilization Rate (per 100,000 patients)"),
SUMIFS(CANSCRN!$D:$D,CANSCRN!$A:$A,C2438,CANSCRN!$G:$G,D2438),
IF(AND(A2438="PSA Testing", E2438="Cost per service ($USD)"),
SUMIFS(PSA!$E:$E,PSA!$A:$A,C2438,PSA!$G:$G,D2438),
IF(AND(A2438="Colorectal Cancer Screening", E2438="Cost per service ($USD)"),
SUMIFS(COL!$E:$E,COL!$A:$A,C2438,COL!$G:$G,D2438),
IF(AND(A2438="Cervical Cancer Screening", E2438="Cost per service ($USD)"),
SUMIFS(CERV!$E:$E,CERV!$A:$A,C2438,CERV!$G:$G,D2438),
IF(AND(A2438="Cancer Screening for CKD patients", E2438="Cost per service ($USD)"),
SUMIFS(CANSCRN!$E:$E,CANSCRN!$A:$A,C2438,CANSCRN!$G:$G,D2438),
IF(AND(A2438="PSA Testing", E2438="Total Expenditure ($USD per 100,000 patients)"),
SUMIFS(PSA!$F:$F,PSA!$A:$A,C2438,PSA!$G:$G,D2438),
IF(AND(A2438="Colorectal Cancer Screening", E2438="Total Expenditure ($USD per 100,000 patients)"),
SUMIFS(COL!$F:$F,COL!$A:$A,C2438,COL!$G:$G,D2438),
IF(AND(A2438="Cervical Cancer Screening", E2438="Total Expenditure ($USD per 100,000 patients)"),
SUMIFS(CERV!$F:$F,CERV!$A:$A,C2438,CERV!$G:$G,D2438),
SUMIFS(CANSCRN!$F:$F,CANSCRN!$A:$A,C2438,CANSCRN!$G:$G,D2438))))))))))))</f>
        <v>140333.13156268929</v>
      </c>
    </row>
    <row r="2439" spans="1:6" x14ac:dyDescent="0.2">
      <c r="A2439" s="24" t="s">
        <v>100</v>
      </c>
      <c r="B2439" s="24" t="s">
        <v>101</v>
      </c>
      <c r="C2439" s="24" t="s">
        <v>47</v>
      </c>
      <c r="D2439" s="24">
        <v>2015</v>
      </c>
      <c r="E2439" s="24" t="s">
        <v>104</v>
      </c>
      <c r="F2439" s="3">
        <f>IF(AND(A2439="PSA Testing", E2439= "Utilization Rate (per 100,000 patients)"),
SUMIFS(PSA!$D:$D,PSA!$A:$A,C2439,PSA!$G:$G,D2439),
IF(AND(A2439="Colorectal Cancer Screening", E2439="Utilization Rate (per 100,000 patients)"),
SUMIFS(COL!$D:$D,COL!$A:$A,C2439,COL!$G:$G, D2439),
IF(AND(A2439="Cervical Cancer Screening", E2439="Utilization Rate (per 100,000 patients)"),
SUMIFS(CERV!$D:$D,CERV!$A:$A,C2439,CERV!$G:$G,D2439),
IF(AND(A2439="Cancer Screening for CKD patients", E2439="Utilization Rate (per 100,000 patients)"),
SUMIFS(CANSCRN!$D:$D,CANSCRN!$A:$A,C2439,CANSCRN!$G:$G,D2439),
IF(AND(A2439="PSA Testing", E2439="Cost per service ($USD)"),
SUMIFS(PSA!$E:$E,PSA!$A:$A,C2439,PSA!$G:$G,D2439),
IF(AND(A2439="Colorectal Cancer Screening", E2439="Cost per service ($USD)"),
SUMIFS(COL!$E:$E,COL!$A:$A,C2439,COL!$G:$G,D2439),
IF(AND(A2439="Cervical Cancer Screening", E2439="Cost per service ($USD)"),
SUMIFS(CERV!$E:$E,CERV!$A:$A,C2439,CERV!$G:$G,D2439),
IF(AND(A2439="Cancer Screening for CKD patients", E2439="Cost per service ($USD)"),
SUMIFS(CANSCRN!$E:$E,CANSCRN!$A:$A,C2439,CANSCRN!$G:$G,D2439),
IF(AND(A2439="PSA Testing", E2439="Total Expenditure ($USD per 100,000 patients)"),
SUMIFS(PSA!$F:$F,PSA!$A:$A,C2439,PSA!$G:$G,D2439),
IF(AND(A2439="Colorectal Cancer Screening", E2439="Total Expenditure ($USD per 100,000 patients)"),
SUMIFS(COL!$F:$F,COL!$A:$A,C2439,COL!$G:$G,D2439),
IF(AND(A2439="Cervical Cancer Screening", E2439="Total Expenditure ($USD per 100,000 patients)"),
SUMIFS(CERV!$F:$F,CERV!$A:$A,C2439,CERV!$G:$G,D2439),
SUMIFS(CANSCRN!$F:$F,CANSCRN!$A:$A,C2439,CANSCRN!$G:$G,D2439))))))))))))</f>
        <v>158650.13401100918</v>
      </c>
    </row>
    <row r="2440" spans="1:6" x14ac:dyDescent="0.2">
      <c r="A2440" s="24" t="s">
        <v>100</v>
      </c>
      <c r="B2440" s="24" t="s">
        <v>101</v>
      </c>
      <c r="C2440" s="24" t="s">
        <v>47</v>
      </c>
      <c r="D2440" s="24">
        <v>2016</v>
      </c>
      <c r="E2440" s="24" t="s">
        <v>104</v>
      </c>
      <c r="F2440" s="3">
        <f>IF(AND(A2440="PSA Testing", E2440= "Utilization Rate (per 100,000 patients)"),
SUMIFS(PSA!$D:$D,PSA!$A:$A,C2440,PSA!$G:$G,D2440),
IF(AND(A2440="Colorectal Cancer Screening", E2440="Utilization Rate (per 100,000 patients)"),
SUMIFS(COL!$D:$D,COL!$A:$A,C2440,COL!$G:$G, D2440),
IF(AND(A2440="Cervical Cancer Screening", E2440="Utilization Rate (per 100,000 patients)"),
SUMIFS(CERV!$D:$D,CERV!$A:$A,C2440,CERV!$G:$G,D2440),
IF(AND(A2440="Cancer Screening for CKD patients", E2440="Utilization Rate (per 100,000 patients)"),
SUMIFS(CANSCRN!$D:$D,CANSCRN!$A:$A,C2440,CANSCRN!$G:$G,D2440),
IF(AND(A2440="PSA Testing", E2440="Cost per service ($USD)"),
SUMIFS(PSA!$E:$E,PSA!$A:$A,C2440,PSA!$G:$G,D2440),
IF(AND(A2440="Colorectal Cancer Screening", E2440="Cost per service ($USD)"),
SUMIFS(COL!$E:$E,COL!$A:$A,C2440,COL!$G:$G,D2440),
IF(AND(A2440="Cervical Cancer Screening", E2440="Cost per service ($USD)"),
SUMIFS(CERV!$E:$E,CERV!$A:$A,C2440,CERV!$G:$G,D2440),
IF(AND(A2440="Cancer Screening for CKD patients", E2440="Cost per service ($USD)"),
SUMIFS(CANSCRN!$E:$E,CANSCRN!$A:$A,C2440,CANSCRN!$G:$G,D2440),
IF(AND(A2440="PSA Testing", E2440="Total Expenditure ($USD per 100,000 patients)"),
SUMIFS(PSA!$F:$F,PSA!$A:$A,C2440,PSA!$G:$G,D2440),
IF(AND(A2440="Colorectal Cancer Screening", E2440="Total Expenditure ($USD per 100,000 patients)"),
SUMIFS(COL!$F:$F,COL!$A:$A,C2440,COL!$G:$G,D2440),
IF(AND(A2440="Cervical Cancer Screening", E2440="Total Expenditure ($USD per 100,000 patients)"),
SUMIFS(CERV!$F:$F,CERV!$A:$A,C2440,CERV!$G:$G,D2440),
SUMIFS(CANSCRN!$F:$F,CANSCRN!$A:$A,C2440,CANSCRN!$G:$G,D2440))))))))))))</f>
        <v>421191.90381914889</v>
      </c>
    </row>
    <row r="2441" spans="1:6" x14ac:dyDescent="0.2">
      <c r="A2441" s="24" t="s">
        <v>100</v>
      </c>
      <c r="B2441" s="24" t="s">
        <v>101</v>
      </c>
      <c r="C2441" s="24" t="s">
        <v>47</v>
      </c>
      <c r="D2441" s="24">
        <v>2017</v>
      </c>
      <c r="E2441" s="24" t="s">
        <v>104</v>
      </c>
      <c r="F2441" s="3">
        <f>IF(AND(A2441="PSA Testing", E2441= "Utilization Rate (per 100,000 patients)"),
SUMIFS(PSA!$D:$D,PSA!$A:$A,C2441,PSA!$G:$G,D2441),
IF(AND(A2441="Colorectal Cancer Screening", E2441="Utilization Rate (per 100,000 patients)"),
SUMIFS(COL!$D:$D,COL!$A:$A,C2441,COL!$G:$G, D2441),
IF(AND(A2441="Cervical Cancer Screening", E2441="Utilization Rate (per 100,000 patients)"),
SUMIFS(CERV!$D:$D,CERV!$A:$A,C2441,CERV!$G:$G,D2441),
IF(AND(A2441="Cancer Screening for CKD patients", E2441="Utilization Rate (per 100,000 patients)"),
SUMIFS(CANSCRN!$D:$D,CANSCRN!$A:$A,C2441,CANSCRN!$G:$G,D2441),
IF(AND(A2441="PSA Testing", E2441="Cost per service ($USD)"),
SUMIFS(PSA!$E:$E,PSA!$A:$A,C2441,PSA!$G:$G,D2441),
IF(AND(A2441="Colorectal Cancer Screening", E2441="Cost per service ($USD)"),
SUMIFS(COL!$E:$E,COL!$A:$A,C2441,COL!$G:$G,D2441),
IF(AND(A2441="Cervical Cancer Screening", E2441="Cost per service ($USD)"),
SUMIFS(CERV!$E:$E,CERV!$A:$A,C2441,CERV!$G:$G,D2441),
IF(AND(A2441="Cancer Screening for CKD patients", E2441="Cost per service ($USD)"),
SUMIFS(CANSCRN!$E:$E,CANSCRN!$A:$A,C2441,CANSCRN!$G:$G,D2441),
IF(AND(A2441="PSA Testing", E2441="Total Expenditure ($USD per 100,000 patients)"),
SUMIFS(PSA!$F:$F,PSA!$A:$A,C2441,PSA!$G:$G,D2441),
IF(AND(A2441="Colorectal Cancer Screening", E2441="Total Expenditure ($USD per 100,000 patients)"),
SUMIFS(COL!$F:$F,COL!$A:$A,C2441,COL!$G:$G,D2441),
IF(AND(A2441="Cervical Cancer Screening", E2441="Total Expenditure ($USD per 100,000 patients)"),
SUMIFS(CERV!$F:$F,CERV!$A:$A,C2441,CERV!$G:$G,D2441),
SUMIFS(CANSCRN!$F:$F,CANSCRN!$A:$A,C2441,CANSCRN!$G:$G,D2441))))))))))))</f>
        <v>604411.820288021</v>
      </c>
    </row>
    <row r="2442" spans="1:6" x14ac:dyDescent="0.2">
      <c r="A2442" s="24" t="s">
        <v>100</v>
      </c>
      <c r="B2442" s="24" t="s">
        <v>101</v>
      </c>
      <c r="C2442" s="24" t="s">
        <v>47</v>
      </c>
      <c r="D2442" s="24">
        <v>2018</v>
      </c>
      <c r="E2442" s="24" t="s">
        <v>104</v>
      </c>
      <c r="F2442" s="3">
        <f>IF(AND(A2442="PSA Testing", E2442= "Utilization Rate (per 100,000 patients)"),
SUMIFS(PSA!$D:$D,PSA!$A:$A,C2442,PSA!$G:$G,D2442),
IF(AND(A2442="Colorectal Cancer Screening", E2442="Utilization Rate (per 100,000 patients)"),
SUMIFS(COL!$D:$D,COL!$A:$A,C2442,COL!$G:$G, D2442),
IF(AND(A2442="Cervical Cancer Screening", E2442="Utilization Rate (per 100,000 patients)"),
SUMIFS(CERV!$D:$D,CERV!$A:$A,C2442,CERV!$G:$G,D2442),
IF(AND(A2442="Cancer Screening for CKD patients", E2442="Utilization Rate (per 100,000 patients)"),
SUMIFS(CANSCRN!$D:$D,CANSCRN!$A:$A,C2442,CANSCRN!$G:$G,D2442),
IF(AND(A2442="PSA Testing", E2442="Cost per service ($USD)"),
SUMIFS(PSA!$E:$E,PSA!$A:$A,C2442,PSA!$G:$G,D2442),
IF(AND(A2442="Colorectal Cancer Screening", E2442="Cost per service ($USD)"),
SUMIFS(COL!$E:$E,COL!$A:$A,C2442,COL!$G:$G,D2442),
IF(AND(A2442="Cervical Cancer Screening", E2442="Cost per service ($USD)"),
SUMIFS(CERV!$E:$E,CERV!$A:$A,C2442,CERV!$G:$G,D2442),
IF(AND(A2442="Cancer Screening for CKD patients", E2442="Cost per service ($USD)"),
SUMIFS(CANSCRN!$E:$E,CANSCRN!$A:$A,C2442,CANSCRN!$G:$G,D2442),
IF(AND(A2442="PSA Testing", E2442="Total Expenditure ($USD per 100,000 patients)"),
SUMIFS(PSA!$F:$F,PSA!$A:$A,C2442,PSA!$G:$G,D2442),
IF(AND(A2442="Colorectal Cancer Screening", E2442="Total Expenditure ($USD per 100,000 patients)"),
SUMIFS(COL!$F:$F,COL!$A:$A,C2442,COL!$G:$G,D2442),
IF(AND(A2442="Cervical Cancer Screening", E2442="Total Expenditure ($USD per 100,000 patients)"),
SUMIFS(CERV!$F:$F,CERV!$A:$A,C2442,CERV!$G:$G,D2442),
SUMIFS(CANSCRN!$F:$F,CANSCRN!$A:$A,C2442,CANSCRN!$G:$G,D2442))))))))))))</f>
        <v>606867.21023498697</v>
      </c>
    </row>
    <row r="2443" spans="1:6" x14ac:dyDescent="0.2">
      <c r="A2443" s="24" t="s">
        <v>100</v>
      </c>
      <c r="B2443" s="24" t="s">
        <v>101</v>
      </c>
      <c r="C2443" s="24" t="s">
        <v>47</v>
      </c>
      <c r="D2443" s="24">
        <v>2019</v>
      </c>
      <c r="E2443" s="24" t="s">
        <v>104</v>
      </c>
      <c r="F2443" s="3">
        <f>IF(AND(A2443="PSA Testing", E2443= "Utilization Rate (per 100,000 patients)"),
SUMIFS(PSA!$D:$D,PSA!$A:$A,C2443,PSA!$G:$G,D2443),
IF(AND(A2443="Colorectal Cancer Screening", E2443="Utilization Rate (per 100,000 patients)"),
SUMIFS(COL!$D:$D,COL!$A:$A,C2443,COL!$G:$G, D2443),
IF(AND(A2443="Cervical Cancer Screening", E2443="Utilization Rate (per 100,000 patients)"),
SUMIFS(CERV!$D:$D,CERV!$A:$A,C2443,CERV!$G:$G,D2443),
IF(AND(A2443="Cancer Screening for CKD patients", E2443="Utilization Rate (per 100,000 patients)"),
SUMIFS(CANSCRN!$D:$D,CANSCRN!$A:$A,C2443,CANSCRN!$G:$G,D2443),
IF(AND(A2443="PSA Testing", E2443="Cost per service ($USD)"),
SUMIFS(PSA!$E:$E,PSA!$A:$A,C2443,PSA!$G:$G,D2443),
IF(AND(A2443="Colorectal Cancer Screening", E2443="Cost per service ($USD)"),
SUMIFS(COL!$E:$E,COL!$A:$A,C2443,COL!$G:$G,D2443),
IF(AND(A2443="Cervical Cancer Screening", E2443="Cost per service ($USD)"),
SUMIFS(CERV!$E:$E,CERV!$A:$A,C2443,CERV!$G:$G,D2443),
IF(AND(A2443="Cancer Screening for CKD patients", E2443="Cost per service ($USD)"),
SUMIFS(CANSCRN!$E:$E,CANSCRN!$A:$A,C2443,CANSCRN!$G:$G,D2443),
IF(AND(A2443="PSA Testing", E2443="Total Expenditure ($USD per 100,000 patients)"),
SUMIFS(PSA!$F:$F,PSA!$A:$A,C2443,PSA!$G:$G,D2443),
IF(AND(A2443="Colorectal Cancer Screening", E2443="Total Expenditure ($USD per 100,000 patients)"),
SUMIFS(COL!$F:$F,COL!$A:$A,C2443,COL!$G:$G,D2443),
IF(AND(A2443="Cervical Cancer Screening", E2443="Total Expenditure ($USD per 100,000 patients)"),
SUMIFS(CERV!$F:$F,CERV!$A:$A,C2443,CERV!$G:$G,D2443),
SUMIFS(CANSCRN!$F:$F,CANSCRN!$A:$A,C2443,CANSCRN!$G:$G,D2443))))))))))))</f>
        <v>595741.04441147542</v>
      </c>
    </row>
    <row r="2444" spans="1:6" x14ac:dyDescent="0.2">
      <c r="A2444" s="24" t="s">
        <v>100</v>
      </c>
      <c r="B2444" s="24" t="s">
        <v>101</v>
      </c>
      <c r="C2444" s="24" t="s">
        <v>48</v>
      </c>
      <c r="D2444" s="24">
        <v>2009</v>
      </c>
      <c r="E2444" s="24" t="s">
        <v>104</v>
      </c>
      <c r="F2444" s="3">
        <f>IF(AND(A2444="PSA Testing", E2444= "Utilization Rate (per 100,000 patients)"),
SUMIFS(PSA!$D:$D,PSA!$A:$A,C2444,PSA!$G:$G,D2444),
IF(AND(A2444="Colorectal Cancer Screening", E2444="Utilization Rate (per 100,000 patients)"),
SUMIFS(COL!$D:$D,COL!$A:$A,C2444,COL!$G:$G, D2444),
IF(AND(A2444="Cervical Cancer Screening", E2444="Utilization Rate (per 100,000 patients)"),
SUMIFS(CERV!$D:$D,CERV!$A:$A,C2444,CERV!$G:$G,D2444),
IF(AND(A2444="Cancer Screening for CKD patients", E2444="Utilization Rate (per 100,000 patients)"),
SUMIFS(CANSCRN!$D:$D,CANSCRN!$A:$A,C2444,CANSCRN!$G:$G,D2444),
IF(AND(A2444="PSA Testing", E2444="Cost per service ($USD)"),
SUMIFS(PSA!$E:$E,PSA!$A:$A,C2444,PSA!$G:$G,D2444),
IF(AND(A2444="Colorectal Cancer Screening", E2444="Cost per service ($USD)"),
SUMIFS(COL!$E:$E,COL!$A:$A,C2444,COL!$G:$G,D2444),
IF(AND(A2444="Cervical Cancer Screening", E2444="Cost per service ($USD)"),
SUMIFS(CERV!$E:$E,CERV!$A:$A,C2444,CERV!$G:$G,D2444),
IF(AND(A2444="Cancer Screening for CKD patients", E2444="Cost per service ($USD)"),
SUMIFS(CANSCRN!$E:$E,CANSCRN!$A:$A,C2444,CANSCRN!$G:$G,D2444),
IF(AND(A2444="PSA Testing", E2444="Total Expenditure ($USD per 100,000 patients)"),
SUMIFS(PSA!$F:$F,PSA!$A:$A,C2444,PSA!$G:$G,D2444),
IF(AND(A2444="Colorectal Cancer Screening", E2444="Total Expenditure ($USD per 100,000 patients)"),
SUMIFS(COL!$F:$F,COL!$A:$A,C2444,COL!$G:$G,D2444),
IF(AND(A2444="Cervical Cancer Screening", E2444="Total Expenditure ($USD per 100,000 patients)"),
SUMIFS(CERV!$F:$F,CERV!$A:$A,C2444,CERV!$G:$G,D2444),
SUMIFS(CANSCRN!$F:$F,CANSCRN!$A:$A,C2444,CANSCRN!$G:$G,D2444))))))))))))</f>
        <v>238076.06411418217</v>
      </c>
    </row>
    <row r="2445" spans="1:6" x14ac:dyDescent="0.2">
      <c r="A2445" s="24" t="s">
        <v>100</v>
      </c>
      <c r="B2445" s="24" t="s">
        <v>101</v>
      </c>
      <c r="C2445" s="24" t="s">
        <v>48</v>
      </c>
      <c r="D2445" s="24">
        <v>2010</v>
      </c>
      <c r="E2445" s="24" t="s">
        <v>104</v>
      </c>
      <c r="F2445" s="3">
        <f>IF(AND(A2445="PSA Testing", E2445= "Utilization Rate (per 100,000 patients)"),
SUMIFS(PSA!$D:$D,PSA!$A:$A,C2445,PSA!$G:$G,D2445),
IF(AND(A2445="Colorectal Cancer Screening", E2445="Utilization Rate (per 100,000 patients)"),
SUMIFS(COL!$D:$D,COL!$A:$A,C2445,COL!$G:$G, D2445),
IF(AND(A2445="Cervical Cancer Screening", E2445="Utilization Rate (per 100,000 patients)"),
SUMIFS(CERV!$D:$D,CERV!$A:$A,C2445,CERV!$G:$G,D2445),
IF(AND(A2445="Cancer Screening for CKD patients", E2445="Utilization Rate (per 100,000 patients)"),
SUMIFS(CANSCRN!$D:$D,CANSCRN!$A:$A,C2445,CANSCRN!$G:$G,D2445),
IF(AND(A2445="PSA Testing", E2445="Cost per service ($USD)"),
SUMIFS(PSA!$E:$E,PSA!$A:$A,C2445,PSA!$G:$G,D2445),
IF(AND(A2445="Colorectal Cancer Screening", E2445="Cost per service ($USD)"),
SUMIFS(COL!$E:$E,COL!$A:$A,C2445,COL!$G:$G,D2445),
IF(AND(A2445="Cervical Cancer Screening", E2445="Cost per service ($USD)"),
SUMIFS(CERV!$E:$E,CERV!$A:$A,C2445,CERV!$G:$G,D2445),
IF(AND(A2445="Cancer Screening for CKD patients", E2445="Cost per service ($USD)"),
SUMIFS(CANSCRN!$E:$E,CANSCRN!$A:$A,C2445,CANSCRN!$G:$G,D2445),
IF(AND(A2445="PSA Testing", E2445="Total Expenditure ($USD per 100,000 patients)"),
SUMIFS(PSA!$F:$F,PSA!$A:$A,C2445,PSA!$G:$G,D2445),
IF(AND(A2445="Colorectal Cancer Screening", E2445="Total Expenditure ($USD per 100,000 patients)"),
SUMIFS(COL!$F:$F,COL!$A:$A,C2445,COL!$G:$G,D2445),
IF(AND(A2445="Cervical Cancer Screening", E2445="Total Expenditure ($USD per 100,000 patients)"),
SUMIFS(CERV!$F:$F,CERV!$A:$A,C2445,CERV!$G:$G,D2445),
SUMIFS(CANSCRN!$F:$F,CANSCRN!$A:$A,C2445,CANSCRN!$G:$G,D2445))))))))))))</f>
        <v>287638.28438814019</v>
      </c>
    </row>
    <row r="2446" spans="1:6" x14ac:dyDescent="0.2">
      <c r="A2446" s="24" t="s">
        <v>100</v>
      </c>
      <c r="B2446" s="24" t="s">
        <v>101</v>
      </c>
      <c r="C2446" s="24" t="s">
        <v>48</v>
      </c>
      <c r="D2446" s="24">
        <v>2011</v>
      </c>
      <c r="E2446" s="24" t="s">
        <v>104</v>
      </c>
      <c r="F2446" s="3">
        <f>IF(AND(A2446="PSA Testing", E2446= "Utilization Rate (per 100,000 patients)"),
SUMIFS(PSA!$D:$D,PSA!$A:$A,C2446,PSA!$G:$G,D2446),
IF(AND(A2446="Colorectal Cancer Screening", E2446="Utilization Rate (per 100,000 patients)"),
SUMIFS(COL!$D:$D,COL!$A:$A,C2446,COL!$G:$G, D2446),
IF(AND(A2446="Cervical Cancer Screening", E2446="Utilization Rate (per 100,000 patients)"),
SUMIFS(CERV!$D:$D,CERV!$A:$A,C2446,CERV!$G:$G,D2446),
IF(AND(A2446="Cancer Screening for CKD patients", E2446="Utilization Rate (per 100,000 patients)"),
SUMIFS(CANSCRN!$D:$D,CANSCRN!$A:$A,C2446,CANSCRN!$G:$G,D2446),
IF(AND(A2446="PSA Testing", E2446="Cost per service ($USD)"),
SUMIFS(PSA!$E:$E,PSA!$A:$A,C2446,PSA!$G:$G,D2446),
IF(AND(A2446="Colorectal Cancer Screening", E2446="Cost per service ($USD)"),
SUMIFS(COL!$E:$E,COL!$A:$A,C2446,COL!$G:$G,D2446),
IF(AND(A2446="Cervical Cancer Screening", E2446="Cost per service ($USD)"),
SUMIFS(CERV!$E:$E,CERV!$A:$A,C2446,CERV!$G:$G,D2446),
IF(AND(A2446="Cancer Screening for CKD patients", E2446="Cost per service ($USD)"),
SUMIFS(CANSCRN!$E:$E,CANSCRN!$A:$A,C2446,CANSCRN!$G:$G,D2446),
IF(AND(A2446="PSA Testing", E2446="Total Expenditure ($USD per 100,000 patients)"),
SUMIFS(PSA!$F:$F,PSA!$A:$A,C2446,PSA!$G:$G,D2446),
IF(AND(A2446="Colorectal Cancer Screening", E2446="Total Expenditure ($USD per 100,000 patients)"),
SUMIFS(COL!$F:$F,COL!$A:$A,C2446,COL!$G:$G,D2446),
IF(AND(A2446="Cervical Cancer Screening", E2446="Total Expenditure ($USD per 100,000 patients)"),
SUMIFS(CERV!$F:$F,CERV!$A:$A,C2446,CERV!$G:$G,D2446),
SUMIFS(CANSCRN!$F:$F,CANSCRN!$A:$A,C2446,CANSCRN!$G:$G,D2446))))))))))))</f>
        <v>332931.93137797457</v>
      </c>
    </row>
    <row r="2447" spans="1:6" x14ac:dyDescent="0.2">
      <c r="A2447" s="24" t="s">
        <v>100</v>
      </c>
      <c r="B2447" s="24" t="s">
        <v>101</v>
      </c>
      <c r="C2447" s="24" t="s">
        <v>48</v>
      </c>
      <c r="D2447" s="24">
        <v>2012</v>
      </c>
      <c r="E2447" s="24" t="s">
        <v>104</v>
      </c>
      <c r="F2447" s="3">
        <f>IF(AND(A2447="PSA Testing", E2447= "Utilization Rate (per 100,000 patients)"),
SUMIFS(PSA!$D:$D,PSA!$A:$A,C2447,PSA!$G:$G,D2447),
IF(AND(A2447="Colorectal Cancer Screening", E2447="Utilization Rate (per 100,000 patients)"),
SUMIFS(COL!$D:$D,COL!$A:$A,C2447,COL!$G:$G, D2447),
IF(AND(A2447="Cervical Cancer Screening", E2447="Utilization Rate (per 100,000 patients)"),
SUMIFS(CERV!$D:$D,CERV!$A:$A,C2447,CERV!$G:$G,D2447),
IF(AND(A2447="Cancer Screening for CKD patients", E2447="Utilization Rate (per 100,000 patients)"),
SUMIFS(CANSCRN!$D:$D,CANSCRN!$A:$A,C2447,CANSCRN!$G:$G,D2447),
IF(AND(A2447="PSA Testing", E2447="Cost per service ($USD)"),
SUMIFS(PSA!$E:$E,PSA!$A:$A,C2447,PSA!$G:$G,D2447),
IF(AND(A2447="Colorectal Cancer Screening", E2447="Cost per service ($USD)"),
SUMIFS(COL!$E:$E,COL!$A:$A,C2447,COL!$G:$G,D2447),
IF(AND(A2447="Cervical Cancer Screening", E2447="Cost per service ($USD)"),
SUMIFS(CERV!$E:$E,CERV!$A:$A,C2447,CERV!$G:$G,D2447),
IF(AND(A2447="Cancer Screening for CKD patients", E2447="Cost per service ($USD)"),
SUMIFS(CANSCRN!$E:$E,CANSCRN!$A:$A,C2447,CANSCRN!$G:$G,D2447),
IF(AND(A2447="PSA Testing", E2447="Total Expenditure ($USD per 100,000 patients)"),
SUMIFS(PSA!$F:$F,PSA!$A:$A,C2447,PSA!$G:$G,D2447),
IF(AND(A2447="Colorectal Cancer Screening", E2447="Total Expenditure ($USD per 100,000 patients)"),
SUMIFS(COL!$F:$F,COL!$A:$A,C2447,COL!$G:$G,D2447),
IF(AND(A2447="Cervical Cancer Screening", E2447="Total Expenditure ($USD per 100,000 patients)"),
SUMIFS(CERV!$F:$F,CERV!$A:$A,C2447,CERV!$G:$G,D2447),
SUMIFS(CANSCRN!$F:$F,CANSCRN!$A:$A,C2447,CANSCRN!$G:$G,D2447))))))))))))</f>
        <v>297515.41403743316</v>
      </c>
    </row>
    <row r="2448" spans="1:6" x14ac:dyDescent="0.2">
      <c r="A2448" s="24" t="s">
        <v>100</v>
      </c>
      <c r="B2448" s="24" t="s">
        <v>101</v>
      </c>
      <c r="C2448" s="24" t="s">
        <v>48</v>
      </c>
      <c r="D2448" s="24">
        <v>2013</v>
      </c>
      <c r="E2448" s="24" t="s">
        <v>104</v>
      </c>
      <c r="F2448" s="3">
        <f>IF(AND(A2448="PSA Testing", E2448= "Utilization Rate (per 100,000 patients)"),
SUMIFS(PSA!$D:$D,PSA!$A:$A,C2448,PSA!$G:$G,D2448),
IF(AND(A2448="Colorectal Cancer Screening", E2448="Utilization Rate (per 100,000 patients)"),
SUMIFS(COL!$D:$D,COL!$A:$A,C2448,COL!$G:$G, D2448),
IF(AND(A2448="Cervical Cancer Screening", E2448="Utilization Rate (per 100,000 patients)"),
SUMIFS(CERV!$D:$D,CERV!$A:$A,C2448,CERV!$G:$G,D2448),
IF(AND(A2448="Cancer Screening for CKD patients", E2448="Utilization Rate (per 100,000 patients)"),
SUMIFS(CANSCRN!$D:$D,CANSCRN!$A:$A,C2448,CANSCRN!$G:$G,D2448),
IF(AND(A2448="PSA Testing", E2448="Cost per service ($USD)"),
SUMIFS(PSA!$E:$E,PSA!$A:$A,C2448,PSA!$G:$G,D2448),
IF(AND(A2448="Colorectal Cancer Screening", E2448="Cost per service ($USD)"),
SUMIFS(COL!$E:$E,COL!$A:$A,C2448,COL!$G:$G,D2448),
IF(AND(A2448="Cervical Cancer Screening", E2448="Cost per service ($USD)"),
SUMIFS(CERV!$E:$E,CERV!$A:$A,C2448,CERV!$G:$G,D2448),
IF(AND(A2448="Cancer Screening for CKD patients", E2448="Cost per service ($USD)"),
SUMIFS(CANSCRN!$E:$E,CANSCRN!$A:$A,C2448,CANSCRN!$G:$G,D2448),
IF(AND(A2448="PSA Testing", E2448="Total Expenditure ($USD per 100,000 patients)"),
SUMIFS(PSA!$F:$F,PSA!$A:$A,C2448,PSA!$G:$G,D2448),
IF(AND(A2448="Colorectal Cancer Screening", E2448="Total Expenditure ($USD per 100,000 patients)"),
SUMIFS(COL!$F:$F,COL!$A:$A,C2448,COL!$G:$G,D2448),
IF(AND(A2448="Cervical Cancer Screening", E2448="Total Expenditure ($USD per 100,000 patients)"),
SUMIFS(CERV!$F:$F,CERV!$A:$A,C2448,CERV!$G:$G,D2448),
SUMIFS(CANSCRN!$F:$F,CANSCRN!$A:$A,C2448,CANSCRN!$G:$G,D2448))))))))))))</f>
        <v>317584.85164986737</v>
      </c>
    </row>
    <row r="2449" spans="1:6" x14ac:dyDescent="0.2">
      <c r="A2449" s="24" t="s">
        <v>100</v>
      </c>
      <c r="B2449" s="24" t="s">
        <v>101</v>
      </c>
      <c r="C2449" s="24" t="s">
        <v>48</v>
      </c>
      <c r="D2449" s="24">
        <v>2014</v>
      </c>
      <c r="E2449" s="24" t="s">
        <v>104</v>
      </c>
      <c r="F2449" s="3">
        <f>IF(AND(A2449="PSA Testing", E2449= "Utilization Rate (per 100,000 patients)"),
SUMIFS(PSA!$D:$D,PSA!$A:$A,C2449,PSA!$G:$G,D2449),
IF(AND(A2449="Colorectal Cancer Screening", E2449="Utilization Rate (per 100,000 patients)"),
SUMIFS(COL!$D:$D,COL!$A:$A,C2449,COL!$G:$G, D2449),
IF(AND(A2449="Cervical Cancer Screening", E2449="Utilization Rate (per 100,000 patients)"),
SUMIFS(CERV!$D:$D,CERV!$A:$A,C2449,CERV!$G:$G,D2449),
IF(AND(A2449="Cancer Screening for CKD patients", E2449="Utilization Rate (per 100,000 patients)"),
SUMIFS(CANSCRN!$D:$D,CANSCRN!$A:$A,C2449,CANSCRN!$G:$G,D2449),
IF(AND(A2449="PSA Testing", E2449="Cost per service ($USD)"),
SUMIFS(PSA!$E:$E,PSA!$A:$A,C2449,PSA!$G:$G,D2449),
IF(AND(A2449="Colorectal Cancer Screening", E2449="Cost per service ($USD)"),
SUMIFS(COL!$E:$E,COL!$A:$A,C2449,COL!$G:$G,D2449),
IF(AND(A2449="Cervical Cancer Screening", E2449="Cost per service ($USD)"),
SUMIFS(CERV!$E:$E,CERV!$A:$A,C2449,CERV!$G:$G,D2449),
IF(AND(A2449="Cancer Screening for CKD patients", E2449="Cost per service ($USD)"),
SUMIFS(CANSCRN!$E:$E,CANSCRN!$A:$A,C2449,CANSCRN!$G:$G,D2449),
IF(AND(A2449="PSA Testing", E2449="Total Expenditure ($USD per 100,000 patients)"),
SUMIFS(PSA!$F:$F,PSA!$A:$A,C2449,PSA!$G:$G,D2449),
IF(AND(A2449="Colorectal Cancer Screening", E2449="Total Expenditure ($USD per 100,000 patients)"),
SUMIFS(COL!$F:$F,COL!$A:$A,C2449,COL!$G:$G,D2449),
IF(AND(A2449="Cervical Cancer Screening", E2449="Total Expenditure ($USD per 100,000 patients)"),
SUMIFS(CERV!$F:$F,CERV!$A:$A,C2449,CERV!$G:$G,D2449),
SUMIFS(CANSCRN!$F:$F,CANSCRN!$A:$A,C2449,CANSCRN!$G:$G,D2449))))))))))))</f>
        <v>296796.23218974081</v>
      </c>
    </row>
    <row r="2450" spans="1:6" x14ac:dyDescent="0.2">
      <c r="A2450" s="24" t="s">
        <v>100</v>
      </c>
      <c r="B2450" s="24" t="s">
        <v>101</v>
      </c>
      <c r="C2450" s="24" t="s">
        <v>48</v>
      </c>
      <c r="D2450" s="24">
        <v>2015</v>
      </c>
      <c r="E2450" s="24" t="s">
        <v>104</v>
      </c>
      <c r="F2450" s="3">
        <f>IF(AND(A2450="PSA Testing", E2450= "Utilization Rate (per 100,000 patients)"),
SUMIFS(PSA!$D:$D,PSA!$A:$A,C2450,PSA!$G:$G,D2450),
IF(AND(A2450="Colorectal Cancer Screening", E2450="Utilization Rate (per 100,000 patients)"),
SUMIFS(COL!$D:$D,COL!$A:$A,C2450,COL!$G:$G, D2450),
IF(AND(A2450="Cervical Cancer Screening", E2450="Utilization Rate (per 100,000 patients)"),
SUMIFS(CERV!$D:$D,CERV!$A:$A,C2450,CERV!$G:$G,D2450),
IF(AND(A2450="Cancer Screening for CKD patients", E2450="Utilization Rate (per 100,000 patients)"),
SUMIFS(CANSCRN!$D:$D,CANSCRN!$A:$A,C2450,CANSCRN!$G:$G,D2450),
IF(AND(A2450="PSA Testing", E2450="Cost per service ($USD)"),
SUMIFS(PSA!$E:$E,PSA!$A:$A,C2450,PSA!$G:$G,D2450),
IF(AND(A2450="Colorectal Cancer Screening", E2450="Cost per service ($USD)"),
SUMIFS(COL!$E:$E,COL!$A:$A,C2450,COL!$G:$G,D2450),
IF(AND(A2450="Cervical Cancer Screening", E2450="Cost per service ($USD)"),
SUMIFS(CERV!$E:$E,CERV!$A:$A,C2450,CERV!$G:$G,D2450),
IF(AND(A2450="Cancer Screening for CKD patients", E2450="Cost per service ($USD)"),
SUMIFS(CANSCRN!$E:$E,CANSCRN!$A:$A,C2450,CANSCRN!$G:$G,D2450),
IF(AND(A2450="PSA Testing", E2450="Total Expenditure ($USD per 100,000 patients)"),
SUMIFS(PSA!$F:$F,PSA!$A:$A,C2450,PSA!$G:$G,D2450),
IF(AND(A2450="Colorectal Cancer Screening", E2450="Total Expenditure ($USD per 100,000 patients)"),
SUMIFS(COL!$F:$F,COL!$A:$A,C2450,COL!$G:$G,D2450),
IF(AND(A2450="Cervical Cancer Screening", E2450="Total Expenditure ($USD per 100,000 patients)"),
SUMIFS(CERV!$F:$F,CERV!$A:$A,C2450,CERV!$G:$G,D2450),
SUMIFS(CANSCRN!$F:$F,CANSCRN!$A:$A,C2450,CANSCRN!$G:$G,D2450))))))))))))</f>
        <v>272735.64649706456</v>
      </c>
    </row>
    <row r="2451" spans="1:6" x14ac:dyDescent="0.2">
      <c r="A2451" s="24" t="s">
        <v>100</v>
      </c>
      <c r="B2451" s="24" t="s">
        <v>101</v>
      </c>
      <c r="C2451" s="24" t="s">
        <v>48</v>
      </c>
      <c r="D2451" s="24">
        <v>2016</v>
      </c>
      <c r="E2451" s="24" t="s">
        <v>104</v>
      </c>
      <c r="F2451" s="3">
        <f>IF(AND(A2451="PSA Testing", E2451= "Utilization Rate (per 100,000 patients)"),
SUMIFS(PSA!$D:$D,PSA!$A:$A,C2451,PSA!$G:$G,D2451),
IF(AND(A2451="Colorectal Cancer Screening", E2451="Utilization Rate (per 100,000 patients)"),
SUMIFS(COL!$D:$D,COL!$A:$A,C2451,COL!$G:$G, D2451),
IF(AND(A2451="Cervical Cancer Screening", E2451="Utilization Rate (per 100,000 patients)"),
SUMIFS(CERV!$D:$D,CERV!$A:$A,C2451,CERV!$G:$G,D2451),
IF(AND(A2451="Cancer Screening for CKD patients", E2451="Utilization Rate (per 100,000 patients)"),
SUMIFS(CANSCRN!$D:$D,CANSCRN!$A:$A,C2451,CANSCRN!$G:$G,D2451),
IF(AND(A2451="PSA Testing", E2451="Cost per service ($USD)"),
SUMIFS(PSA!$E:$E,PSA!$A:$A,C2451,PSA!$G:$G,D2451),
IF(AND(A2451="Colorectal Cancer Screening", E2451="Cost per service ($USD)"),
SUMIFS(COL!$E:$E,COL!$A:$A,C2451,COL!$G:$G,D2451),
IF(AND(A2451="Cervical Cancer Screening", E2451="Cost per service ($USD)"),
SUMIFS(CERV!$E:$E,CERV!$A:$A,C2451,CERV!$G:$G,D2451),
IF(AND(A2451="Cancer Screening for CKD patients", E2451="Cost per service ($USD)"),
SUMIFS(CANSCRN!$E:$E,CANSCRN!$A:$A,C2451,CANSCRN!$G:$G,D2451),
IF(AND(A2451="PSA Testing", E2451="Total Expenditure ($USD per 100,000 patients)"),
SUMIFS(PSA!$F:$F,PSA!$A:$A,C2451,PSA!$G:$G,D2451),
IF(AND(A2451="Colorectal Cancer Screening", E2451="Total Expenditure ($USD per 100,000 patients)"),
SUMIFS(COL!$F:$F,COL!$A:$A,C2451,COL!$G:$G,D2451),
IF(AND(A2451="Cervical Cancer Screening", E2451="Total Expenditure ($USD per 100,000 patients)"),
SUMIFS(CERV!$F:$F,CERV!$A:$A,C2451,CERV!$G:$G,D2451),
SUMIFS(CANSCRN!$F:$F,CANSCRN!$A:$A,C2451,CANSCRN!$G:$G,D2451))))))))))))</f>
        <v>243374.50199203187</v>
      </c>
    </row>
    <row r="2452" spans="1:6" x14ac:dyDescent="0.2">
      <c r="A2452" s="24" t="s">
        <v>100</v>
      </c>
      <c r="B2452" s="24" t="s">
        <v>101</v>
      </c>
      <c r="C2452" s="24" t="s">
        <v>48</v>
      </c>
      <c r="D2452" s="24">
        <v>2017</v>
      </c>
      <c r="E2452" s="24" t="s">
        <v>104</v>
      </c>
      <c r="F2452" s="3">
        <f>IF(AND(A2452="PSA Testing", E2452= "Utilization Rate (per 100,000 patients)"),
SUMIFS(PSA!$D:$D,PSA!$A:$A,C2452,PSA!$G:$G,D2452),
IF(AND(A2452="Colorectal Cancer Screening", E2452="Utilization Rate (per 100,000 patients)"),
SUMIFS(COL!$D:$D,COL!$A:$A,C2452,COL!$G:$G, D2452),
IF(AND(A2452="Cervical Cancer Screening", E2452="Utilization Rate (per 100,000 patients)"),
SUMIFS(CERV!$D:$D,CERV!$A:$A,C2452,CERV!$G:$G,D2452),
IF(AND(A2452="Cancer Screening for CKD patients", E2452="Utilization Rate (per 100,000 patients)"),
SUMIFS(CANSCRN!$D:$D,CANSCRN!$A:$A,C2452,CANSCRN!$G:$G,D2452),
IF(AND(A2452="PSA Testing", E2452="Cost per service ($USD)"),
SUMIFS(PSA!$E:$E,PSA!$A:$A,C2452,PSA!$G:$G,D2452),
IF(AND(A2452="Colorectal Cancer Screening", E2452="Cost per service ($USD)"),
SUMIFS(COL!$E:$E,COL!$A:$A,C2452,COL!$G:$G,D2452),
IF(AND(A2452="Cervical Cancer Screening", E2452="Cost per service ($USD)"),
SUMIFS(CERV!$E:$E,CERV!$A:$A,C2452,CERV!$G:$G,D2452),
IF(AND(A2452="Cancer Screening for CKD patients", E2452="Cost per service ($USD)"),
SUMIFS(CANSCRN!$E:$E,CANSCRN!$A:$A,C2452,CANSCRN!$G:$G,D2452),
IF(AND(A2452="PSA Testing", E2452="Total Expenditure ($USD per 100,000 patients)"),
SUMIFS(PSA!$F:$F,PSA!$A:$A,C2452,PSA!$G:$G,D2452),
IF(AND(A2452="Colorectal Cancer Screening", E2452="Total Expenditure ($USD per 100,000 patients)"),
SUMIFS(COL!$F:$F,COL!$A:$A,C2452,COL!$G:$G,D2452),
IF(AND(A2452="Cervical Cancer Screening", E2452="Total Expenditure ($USD per 100,000 patients)"),
SUMIFS(CERV!$F:$F,CERV!$A:$A,C2452,CERV!$G:$G,D2452),
SUMIFS(CANSCRN!$F:$F,CANSCRN!$A:$A,C2452,CANSCRN!$G:$G,D2452))))))))))))</f>
        <v>473557.44253521122</v>
      </c>
    </row>
    <row r="2453" spans="1:6" x14ac:dyDescent="0.2">
      <c r="A2453" s="24" t="s">
        <v>100</v>
      </c>
      <c r="B2453" s="24" t="s">
        <v>101</v>
      </c>
      <c r="C2453" s="24" t="s">
        <v>48</v>
      </c>
      <c r="D2453" s="24">
        <v>2018</v>
      </c>
      <c r="E2453" s="24" t="s">
        <v>104</v>
      </c>
      <c r="F2453" s="3">
        <f>IF(AND(A2453="PSA Testing", E2453= "Utilization Rate (per 100,000 patients)"),
SUMIFS(PSA!$D:$D,PSA!$A:$A,C2453,PSA!$G:$G,D2453),
IF(AND(A2453="Colorectal Cancer Screening", E2453="Utilization Rate (per 100,000 patients)"),
SUMIFS(COL!$D:$D,COL!$A:$A,C2453,COL!$G:$G, D2453),
IF(AND(A2453="Cervical Cancer Screening", E2453="Utilization Rate (per 100,000 patients)"),
SUMIFS(CERV!$D:$D,CERV!$A:$A,C2453,CERV!$G:$G,D2453),
IF(AND(A2453="Cancer Screening for CKD patients", E2453="Utilization Rate (per 100,000 patients)"),
SUMIFS(CANSCRN!$D:$D,CANSCRN!$A:$A,C2453,CANSCRN!$G:$G,D2453),
IF(AND(A2453="PSA Testing", E2453="Cost per service ($USD)"),
SUMIFS(PSA!$E:$E,PSA!$A:$A,C2453,PSA!$G:$G,D2453),
IF(AND(A2453="Colorectal Cancer Screening", E2453="Cost per service ($USD)"),
SUMIFS(COL!$E:$E,COL!$A:$A,C2453,COL!$G:$G,D2453),
IF(AND(A2453="Cervical Cancer Screening", E2453="Cost per service ($USD)"),
SUMIFS(CERV!$E:$E,CERV!$A:$A,C2453,CERV!$G:$G,D2453),
IF(AND(A2453="Cancer Screening for CKD patients", E2453="Cost per service ($USD)"),
SUMIFS(CANSCRN!$E:$E,CANSCRN!$A:$A,C2453,CANSCRN!$G:$G,D2453),
IF(AND(A2453="PSA Testing", E2453="Total Expenditure ($USD per 100,000 patients)"),
SUMIFS(PSA!$F:$F,PSA!$A:$A,C2453,PSA!$G:$G,D2453),
IF(AND(A2453="Colorectal Cancer Screening", E2453="Total Expenditure ($USD per 100,000 patients)"),
SUMIFS(COL!$F:$F,COL!$A:$A,C2453,COL!$G:$G,D2453),
IF(AND(A2453="Cervical Cancer Screening", E2453="Total Expenditure ($USD per 100,000 patients)"),
SUMIFS(CERV!$F:$F,CERV!$A:$A,C2453,CERV!$G:$G,D2453),
SUMIFS(CANSCRN!$F:$F,CANSCRN!$A:$A,C2453,CANSCRN!$G:$G,D2453))))))))))))</f>
        <v>478965.29267326742</v>
      </c>
    </row>
    <row r="2454" spans="1:6" x14ac:dyDescent="0.2">
      <c r="A2454" s="24" t="s">
        <v>100</v>
      </c>
      <c r="B2454" s="24" t="s">
        <v>101</v>
      </c>
      <c r="C2454" s="24" t="s">
        <v>48</v>
      </c>
      <c r="D2454" s="24">
        <v>2019</v>
      </c>
      <c r="E2454" s="24" t="s">
        <v>104</v>
      </c>
      <c r="F2454" s="3">
        <f>IF(AND(A2454="PSA Testing", E2454= "Utilization Rate (per 100,000 patients)"),
SUMIFS(PSA!$D:$D,PSA!$A:$A,C2454,PSA!$G:$G,D2454),
IF(AND(A2454="Colorectal Cancer Screening", E2454="Utilization Rate (per 100,000 patients)"),
SUMIFS(COL!$D:$D,COL!$A:$A,C2454,COL!$G:$G, D2454),
IF(AND(A2454="Cervical Cancer Screening", E2454="Utilization Rate (per 100,000 patients)"),
SUMIFS(CERV!$D:$D,CERV!$A:$A,C2454,CERV!$G:$G,D2454),
IF(AND(A2454="Cancer Screening for CKD patients", E2454="Utilization Rate (per 100,000 patients)"),
SUMIFS(CANSCRN!$D:$D,CANSCRN!$A:$A,C2454,CANSCRN!$G:$G,D2454),
IF(AND(A2454="PSA Testing", E2454="Cost per service ($USD)"),
SUMIFS(PSA!$E:$E,PSA!$A:$A,C2454,PSA!$G:$G,D2454),
IF(AND(A2454="Colorectal Cancer Screening", E2454="Cost per service ($USD)"),
SUMIFS(COL!$E:$E,COL!$A:$A,C2454,COL!$G:$G,D2454),
IF(AND(A2454="Cervical Cancer Screening", E2454="Cost per service ($USD)"),
SUMIFS(CERV!$E:$E,CERV!$A:$A,C2454,CERV!$G:$G,D2454),
IF(AND(A2454="Cancer Screening for CKD patients", E2454="Cost per service ($USD)"),
SUMIFS(CANSCRN!$E:$E,CANSCRN!$A:$A,C2454,CANSCRN!$G:$G,D2454),
IF(AND(A2454="PSA Testing", E2454="Total Expenditure ($USD per 100,000 patients)"),
SUMIFS(PSA!$F:$F,PSA!$A:$A,C2454,PSA!$G:$G,D2454),
IF(AND(A2454="Colorectal Cancer Screening", E2454="Total Expenditure ($USD per 100,000 patients)"),
SUMIFS(COL!$F:$F,COL!$A:$A,C2454,COL!$G:$G,D2454),
IF(AND(A2454="Cervical Cancer Screening", E2454="Total Expenditure ($USD per 100,000 patients)"),
SUMIFS(CERV!$F:$F,CERV!$A:$A,C2454,CERV!$G:$G,D2454),
SUMIFS(CANSCRN!$F:$F,CANSCRN!$A:$A,C2454,CANSCRN!$G:$G,D2454))))))))))))</f>
        <v>524358.01325510652</v>
      </c>
    </row>
    <row r="2455" spans="1:6" x14ac:dyDescent="0.2">
      <c r="A2455" s="24" t="s">
        <v>100</v>
      </c>
      <c r="B2455" s="24" t="s">
        <v>101</v>
      </c>
      <c r="C2455" s="24" t="s">
        <v>49</v>
      </c>
      <c r="D2455" s="24">
        <v>2009</v>
      </c>
      <c r="E2455" s="24" t="s">
        <v>104</v>
      </c>
      <c r="F2455" s="3">
        <f>IF(AND(A2455="PSA Testing", E2455= "Utilization Rate (per 100,000 patients)"),
SUMIFS(PSA!$D:$D,PSA!$A:$A,C2455,PSA!$G:$G,D2455),
IF(AND(A2455="Colorectal Cancer Screening", E2455="Utilization Rate (per 100,000 patients)"),
SUMIFS(COL!$D:$D,COL!$A:$A,C2455,COL!$G:$G, D2455),
IF(AND(A2455="Cervical Cancer Screening", E2455="Utilization Rate (per 100,000 patients)"),
SUMIFS(CERV!$D:$D,CERV!$A:$A,C2455,CERV!$G:$G,D2455),
IF(AND(A2455="Cancer Screening for CKD patients", E2455="Utilization Rate (per 100,000 patients)"),
SUMIFS(CANSCRN!$D:$D,CANSCRN!$A:$A,C2455,CANSCRN!$G:$G,D2455),
IF(AND(A2455="PSA Testing", E2455="Cost per service ($USD)"),
SUMIFS(PSA!$E:$E,PSA!$A:$A,C2455,PSA!$G:$G,D2455),
IF(AND(A2455="Colorectal Cancer Screening", E2455="Cost per service ($USD)"),
SUMIFS(COL!$E:$E,COL!$A:$A,C2455,COL!$G:$G,D2455),
IF(AND(A2455="Cervical Cancer Screening", E2455="Cost per service ($USD)"),
SUMIFS(CERV!$E:$E,CERV!$A:$A,C2455,CERV!$G:$G,D2455),
IF(AND(A2455="Cancer Screening for CKD patients", E2455="Cost per service ($USD)"),
SUMIFS(CANSCRN!$E:$E,CANSCRN!$A:$A,C2455,CANSCRN!$G:$G,D2455),
IF(AND(A2455="PSA Testing", E2455="Total Expenditure ($USD per 100,000 patients)"),
SUMIFS(PSA!$F:$F,PSA!$A:$A,C2455,PSA!$G:$G,D2455),
IF(AND(A2455="Colorectal Cancer Screening", E2455="Total Expenditure ($USD per 100,000 patients)"),
SUMIFS(COL!$F:$F,COL!$A:$A,C2455,COL!$G:$G,D2455),
IF(AND(A2455="Cervical Cancer Screening", E2455="Total Expenditure ($USD per 100,000 patients)"),
SUMIFS(CERV!$F:$F,CERV!$A:$A,C2455,CERV!$G:$G,D2455),
SUMIFS(CANSCRN!$F:$F,CANSCRN!$A:$A,C2455,CANSCRN!$G:$G,D2455))))))))))))</f>
        <v>441374.22418569931</v>
      </c>
    </row>
    <row r="2456" spans="1:6" x14ac:dyDescent="0.2">
      <c r="A2456" s="24" t="s">
        <v>100</v>
      </c>
      <c r="B2456" s="24" t="s">
        <v>101</v>
      </c>
      <c r="C2456" s="24" t="s">
        <v>49</v>
      </c>
      <c r="D2456" s="24">
        <v>2010</v>
      </c>
      <c r="E2456" s="24" t="s">
        <v>104</v>
      </c>
      <c r="F2456" s="3">
        <f>IF(AND(A2456="PSA Testing", E2456= "Utilization Rate (per 100,000 patients)"),
SUMIFS(PSA!$D:$D,PSA!$A:$A,C2456,PSA!$G:$G,D2456),
IF(AND(A2456="Colorectal Cancer Screening", E2456="Utilization Rate (per 100,000 patients)"),
SUMIFS(COL!$D:$D,COL!$A:$A,C2456,COL!$G:$G, D2456),
IF(AND(A2456="Cervical Cancer Screening", E2456="Utilization Rate (per 100,000 patients)"),
SUMIFS(CERV!$D:$D,CERV!$A:$A,C2456,CERV!$G:$G,D2456),
IF(AND(A2456="Cancer Screening for CKD patients", E2456="Utilization Rate (per 100,000 patients)"),
SUMIFS(CANSCRN!$D:$D,CANSCRN!$A:$A,C2456,CANSCRN!$G:$G,D2456),
IF(AND(A2456="PSA Testing", E2456="Cost per service ($USD)"),
SUMIFS(PSA!$E:$E,PSA!$A:$A,C2456,PSA!$G:$G,D2456),
IF(AND(A2456="Colorectal Cancer Screening", E2456="Cost per service ($USD)"),
SUMIFS(COL!$E:$E,COL!$A:$A,C2456,COL!$G:$G,D2456),
IF(AND(A2456="Cervical Cancer Screening", E2456="Cost per service ($USD)"),
SUMIFS(CERV!$E:$E,CERV!$A:$A,C2456,CERV!$G:$G,D2456),
IF(AND(A2456="Cancer Screening for CKD patients", E2456="Cost per service ($USD)"),
SUMIFS(CANSCRN!$E:$E,CANSCRN!$A:$A,C2456,CANSCRN!$G:$G,D2456),
IF(AND(A2456="PSA Testing", E2456="Total Expenditure ($USD per 100,000 patients)"),
SUMIFS(PSA!$F:$F,PSA!$A:$A,C2456,PSA!$G:$G,D2456),
IF(AND(A2456="Colorectal Cancer Screening", E2456="Total Expenditure ($USD per 100,000 patients)"),
SUMIFS(COL!$F:$F,COL!$A:$A,C2456,COL!$G:$G,D2456),
IF(AND(A2456="Cervical Cancer Screening", E2456="Total Expenditure ($USD per 100,000 patients)"),
SUMIFS(CERV!$F:$F,CERV!$A:$A,C2456,CERV!$G:$G,D2456),
SUMIFS(CANSCRN!$F:$F,CANSCRN!$A:$A,C2456,CANSCRN!$G:$G,D2456))))))))))))</f>
        <v>405136.57757836115</v>
      </c>
    </row>
    <row r="2457" spans="1:6" x14ac:dyDescent="0.2">
      <c r="A2457" s="24" t="s">
        <v>100</v>
      </c>
      <c r="B2457" s="24" t="s">
        <v>101</v>
      </c>
      <c r="C2457" s="24" t="s">
        <v>49</v>
      </c>
      <c r="D2457" s="24">
        <v>2011</v>
      </c>
      <c r="E2457" s="24" t="s">
        <v>104</v>
      </c>
      <c r="F2457" s="3">
        <f>IF(AND(A2457="PSA Testing", E2457= "Utilization Rate (per 100,000 patients)"),
SUMIFS(PSA!$D:$D,PSA!$A:$A,C2457,PSA!$G:$G,D2457),
IF(AND(A2457="Colorectal Cancer Screening", E2457="Utilization Rate (per 100,000 patients)"),
SUMIFS(COL!$D:$D,COL!$A:$A,C2457,COL!$G:$G, D2457),
IF(AND(A2457="Cervical Cancer Screening", E2457="Utilization Rate (per 100,000 patients)"),
SUMIFS(CERV!$D:$D,CERV!$A:$A,C2457,CERV!$G:$G,D2457),
IF(AND(A2457="Cancer Screening for CKD patients", E2457="Utilization Rate (per 100,000 patients)"),
SUMIFS(CANSCRN!$D:$D,CANSCRN!$A:$A,C2457,CANSCRN!$G:$G,D2457),
IF(AND(A2457="PSA Testing", E2457="Cost per service ($USD)"),
SUMIFS(PSA!$E:$E,PSA!$A:$A,C2457,PSA!$G:$G,D2457),
IF(AND(A2457="Colorectal Cancer Screening", E2457="Cost per service ($USD)"),
SUMIFS(COL!$E:$E,COL!$A:$A,C2457,COL!$G:$G,D2457),
IF(AND(A2457="Cervical Cancer Screening", E2457="Cost per service ($USD)"),
SUMIFS(CERV!$E:$E,CERV!$A:$A,C2457,CERV!$G:$G,D2457),
IF(AND(A2457="Cancer Screening for CKD patients", E2457="Cost per service ($USD)"),
SUMIFS(CANSCRN!$E:$E,CANSCRN!$A:$A,C2457,CANSCRN!$G:$G,D2457),
IF(AND(A2457="PSA Testing", E2457="Total Expenditure ($USD per 100,000 patients)"),
SUMIFS(PSA!$F:$F,PSA!$A:$A,C2457,PSA!$G:$G,D2457),
IF(AND(A2457="Colorectal Cancer Screening", E2457="Total Expenditure ($USD per 100,000 patients)"),
SUMIFS(COL!$F:$F,COL!$A:$A,C2457,COL!$G:$G,D2457),
IF(AND(A2457="Cervical Cancer Screening", E2457="Total Expenditure ($USD per 100,000 patients)"),
SUMIFS(CERV!$F:$F,CERV!$A:$A,C2457,CERV!$G:$G,D2457),
SUMIFS(CANSCRN!$F:$F,CANSCRN!$A:$A,C2457,CANSCRN!$G:$G,D2457))))))))))))</f>
        <v>235861.59871737813</v>
      </c>
    </row>
    <row r="2458" spans="1:6" x14ac:dyDescent="0.2">
      <c r="A2458" s="24" t="s">
        <v>100</v>
      </c>
      <c r="B2458" s="24" t="s">
        <v>101</v>
      </c>
      <c r="C2458" s="24" t="s">
        <v>49</v>
      </c>
      <c r="D2458" s="24">
        <v>2012</v>
      </c>
      <c r="E2458" s="24" t="s">
        <v>104</v>
      </c>
      <c r="F2458" s="3">
        <f>IF(AND(A2458="PSA Testing", E2458= "Utilization Rate (per 100,000 patients)"),
SUMIFS(PSA!$D:$D,PSA!$A:$A,C2458,PSA!$G:$G,D2458),
IF(AND(A2458="Colorectal Cancer Screening", E2458="Utilization Rate (per 100,000 patients)"),
SUMIFS(COL!$D:$D,COL!$A:$A,C2458,COL!$G:$G, D2458),
IF(AND(A2458="Cervical Cancer Screening", E2458="Utilization Rate (per 100,000 patients)"),
SUMIFS(CERV!$D:$D,CERV!$A:$A,C2458,CERV!$G:$G,D2458),
IF(AND(A2458="Cancer Screening for CKD patients", E2458="Utilization Rate (per 100,000 patients)"),
SUMIFS(CANSCRN!$D:$D,CANSCRN!$A:$A,C2458,CANSCRN!$G:$G,D2458),
IF(AND(A2458="PSA Testing", E2458="Cost per service ($USD)"),
SUMIFS(PSA!$E:$E,PSA!$A:$A,C2458,PSA!$G:$G,D2458),
IF(AND(A2458="Colorectal Cancer Screening", E2458="Cost per service ($USD)"),
SUMIFS(COL!$E:$E,COL!$A:$A,C2458,COL!$G:$G,D2458),
IF(AND(A2458="Cervical Cancer Screening", E2458="Cost per service ($USD)"),
SUMIFS(CERV!$E:$E,CERV!$A:$A,C2458,CERV!$G:$G,D2458),
IF(AND(A2458="Cancer Screening for CKD patients", E2458="Cost per service ($USD)"),
SUMIFS(CANSCRN!$E:$E,CANSCRN!$A:$A,C2458,CANSCRN!$G:$G,D2458),
IF(AND(A2458="PSA Testing", E2458="Total Expenditure ($USD per 100,000 patients)"),
SUMIFS(PSA!$F:$F,PSA!$A:$A,C2458,PSA!$G:$G,D2458),
IF(AND(A2458="Colorectal Cancer Screening", E2458="Total Expenditure ($USD per 100,000 patients)"),
SUMIFS(COL!$F:$F,COL!$A:$A,C2458,COL!$G:$G,D2458),
IF(AND(A2458="Cervical Cancer Screening", E2458="Total Expenditure ($USD per 100,000 patients)"),
SUMIFS(CERV!$F:$F,CERV!$A:$A,C2458,CERV!$G:$G,D2458),
SUMIFS(CANSCRN!$F:$F,CANSCRN!$A:$A,C2458,CANSCRN!$G:$G,D2458))))))))))))</f>
        <v>215823.38890340456</v>
      </c>
    </row>
    <row r="2459" spans="1:6" x14ac:dyDescent="0.2">
      <c r="A2459" s="24" t="s">
        <v>100</v>
      </c>
      <c r="B2459" s="24" t="s">
        <v>101</v>
      </c>
      <c r="C2459" s="24" t="s">
        <v>49</v>
      </c>
      <c r="D2459" s="24">
        <v>2013</v>
      </c>
      <c r="E2459" s="24" t="s">
        <v>104</v>
      </c>
      <c r="F2459" s="3">
        <f>IF(AND(A2459="PSA Testing", E2459= "Utilization Rate (per 100,000 patients)"),
SUMIFS(PSA!$D:$D,PSA!$A:$A,C2459,PSA!$G:$G,D2459),
IF(AND(A2459="Colorectal Cancer Screening", E2459="Utilization Rate (per 100,000 patients)"),
SUMIFS(COL!$D:$D,COL!$A:$A,C2459,COL!$G:$G, D2459),
IF(AND(A2459="Cervical Cancer Screening", E2459="Utilization Rate (per 100,000 patients)"),
SUMIFS(CERV!$D:$D,CERV!$A:$A,C2459,CERV!$G:$G,D2459),
IF(AND(A2459="Cancer Screening for CKD patients", E2459="Utilization Rate (per 100,000 patients)"),
SUMIFS(CANSCRN!$D:$D,CANSCRN!$A:$A,C2459,CANSCRN!$G:$G,D2459),
IF(AND(A2459="PSA Testing", E2459="Cost per service ($USD)"),
SUMIFS(PSA!$E:$E,PSA!$A:$A,C2459,PSA!$G:$G,D2459),
IF(AND(A2459="Colorectal Cancer Screening", E2459="Cost per service ($USD)"),
SUMIFS(COL!$E:$E,COL!$A:$A,C2459,COL!$G:$G,D2459),
IF(AND(A2459="Cervical Cancer Screening", E2459="Cost per service ($USD)"),
SUMIFS(CERV!$E:$E,CERV!$A:$A,C2459,CERV!$G:$G,D2459),
IF(AND(A2459="Cancer Screening for CKD patients", E2459="Cost per service ($USD)"),
SUMIFS(CANSCRN!$E:$E,CANSCRN!$A:$A,C2459,CANSCRN!$G:$G,D2459),
IF(AND(A2459="PSA Testing", E2459="Total Expenditure ($USD per 100,000 patients)"),
SUMIFS(PSA!$F:$F,PSA!$A:$A,C2459,PSA!$G:$G,D2459),
IF(AND(A2459="Colorectal Cancer Screening", E2459="Total Expenditure ($USD per 100,000 patients)"),
SUMIFS(COL!$F:$F,COL!$A:$A,C2459,COL!$G:$G,D2459),
IF(AND(A2459="Cervical Cancer Screening", E2459="Total Expenditure ($USD per 100,000 patients)"),
SUMIFS(CERV!$F:$F,CERV!$A:$A,C2459,CERV!$G:$G,D2459),
SUMIFS(CANSCRN!$F:$F,CANSCRN!$A:$A,C2459,CANSCRN!$G:$G,D2459))))))))))))</f>
        <v>198279.87479379494</v>
      </c>
    </row>
    <row r="2460" spans="1:6" x14ac:dyDescent="0.2">
      <c r="A2460" s="24" t="s">
        <v>100</v>
      </c>
      <c r="B2460" s="24" t="s">
        <v>101</v>
      </c>
      <c r="C2460" s="24" t="s">
        <v>49</v>
      </c>
      <c r="D2460" s="24">
        <v>2014</v>
      </c>
      <c r="E2460" s="24" t="s">
        <v>104</v>
      </c>
      <c r="F2460" s="3">
        <f>IF(AND(A2460="PSA Testing", E2460= "Utilization Rate (per 100,000 patients)"),
SUMIFS(PSA!$D:$D,PSA!$A:$A,C2460,PSA!$G:$G,D2460),
IF(AND(A2460="Colorectal Cancer Screening", E2460="Utilization Rate (per 100,000 patients)"),
SUMIFS(COL!$D:$D,COL!$A:$A,C2460,COL!$G:$G, D2460),
IF(AND(A2460="Cervical Cancer Screening", E2460="Utilization Rate (per 100,000 patients)"),
SUMIFS(CERV!$D:$D,CERV!$A:$A,C2460,CERV!$G:$G,D2460),
IF(AND(A2460="Cancer Screening for CKD patients", E2460="Utilization Rate (per 100,000 patients)"),
SUMIFS(CANSCRN!$D:$D,CANSCRN!$A:$A,C2460,CANSCRN!$G:$G,D2460),
IF(AND(A2460="PSA Testing", E2460="Cost per service ($USD)"),
SUMIFS(PSA!$E:$E,PSA!$A:$A,C2460,PSA!$G:$G,D2460),
IF(AND(A2460="Colorectal Cancer Screening", E2460="Cost per service ($USD)"),
SUMIFS(COL!$E:$E,COL!$A:$A,C2460,COL!$G:$G,D2460),
IF(AND(A2460="Cervical Cancer Screening", E2460="Cost per service ($USD)"),
SUMIFS(CERV!$E:$E,CERV!$A:$A,C2460,CERV!$G:$G,D2460),
IF(AND(A2460="Cancer Screening for CKD patients", E2460="Cost per service ($USD)"),
SUMIFS(CANSCRN!$E:$E,CANSCRN!$A:$A,C2460,CANSCRN!$G:$G,D2460),
IF(AND(A2460="PSA Testing", E2460="Total Expenditure ($USD per 100,000 patients)"),
SUMIFS(PSA!$F:$F,PSA!$A:$A,C2460,PSA!$G:$G,D2460),
IF(AND(A2460="Colorectal Cancer Screening", E2460="Total Expenditure ($USD per 100,000 patients)"),
SUMIFS(COL!$F:$F,COL!$A:$A,C2460,COL!$G:$G,D2460),
IF(AND(A2460="Cervical Cancer Screening", E2460="Total Expenditure ($USD per 100,000 patients)"),
SUMIFS(CERV!$F:$F,CERV!$A:$A,C2460,CERV!$G:$G,D2460),
SUMIFS(CANSCRN!$F:$F,CANSCRN!$A:$A,C2460,CANSCRN!$G:$G,D2460))))))))))))</f>
        <v>203541.30569612942</v>
      </c>
    </row>
    <row r="2461" spans="1:6" x14ac:dyDescent="0.2">
      <c r="A2461" s="24" t="s">
        <v>100</v>
      </c>
      <c r="B2461" s="24" t="s">
        <v>101</v>
      </c>
      <c r="C2461" s="24" t="s">
        <v>49</v>
      </c>
      <c r="D2461" s="24">
        <v>2015</v>
      </c>
      <c r="E2461" s="24" t="s">
        <v>104</v>
      </c>
      <c r="F2461" s="3">
        <f>IF(AND(A2461="PSA Testing", E2461= "Utilization Rate (per 100,000 patients)"),
SUMIFS(PSA!$D:$D,PSA!$A:$A,C2461,PSA!$G:$G,D2461),
IF(AND(A2461="Colorectal Cancer Screening", E2461="Utilization Rate (per 100,000 patients)"),
SUMIFS(COL!$D:$D,COL!$A:$A,C2461,COL!$G:$G, D2461),
IF(AND(A2461="Cervical Cancer Screening", E2461="Utilization Rate (per 100,000 patients)"),
SUMIFS(CERV!$D:$D,CERV!$A:$A,C2461,CERV!$G:$G,D2461),
IF(AND(A2461="Cancer Screening for CKD patients", E2461="Utilization Rate (per 100,000 patients)"),
SUMIFS(CANSCRN!$D:$D,CANSCRN!$A:$A,C2461,CANSCRN!$G:$G,D2461),
IF(AND(A2461="PSA Testing", E2461="Cost per service ($USD)"),
SUMIFS(PSA!$E:$E,PSA!$A:$A,C2461,PSA!$G:$G,D2461),
IF(AND(A2461="Colorectal Cancer Screening", E2461="Cost per service ($USD)"),
SUMIFS(COL!$E:$E,COL!$A:$A,C2461,COL!$G:$G,D2461),
IF(AND(A2461="Cervical Cancer Screening", E2461="Cost per service ($USD)"),
SUMIFS(CERV!$E:$E,CERV!$A:$A,C2461,CERV!$G:$G,D2461),
IF(AND(A2461="Cancer Screening for CKD patients", E2461="Cost per service ($USD)"),
SUMIFS(CANSCRN!$E:$E,CANSCRN!$A:$A,C2461,CANSCRN!$G:$G,D2461),
IF(AND(A2461="PSA Testing", E2461="Total Expenditure ($USD per 100,000 patients)"),
SUMIFS(PSA!$F:$F,PSA!$A:$A,C2461,PSA!$G:$G,D2461),
IF(AND(A2461="Colorectal Cancer Screening", E2461="Total Expenditure ($USD per 100,000 patients)"),
SUMIFS(COL!$F:$F,COL!$A:$A,C2461,COL!$G:$G,D2461),
IF(AND(A2461="Cervical Cancer Screening", E2461="Total Expenditure ($USD per 100,000 patients)"),
SUMIFS(CERV!$F:$F,CERV!$A:$A,C2461,CERV!$G:$G,D2461),
SUMIFS(CANSCRN!$F:$F,CANSCRN!$A:$A,C2461,CANSCRN!$G:$G,D2461))))))))))))</f>
        <v>251031.42728640992</v>
      </c>
    </row>
    <row r="2462" spans="1:6" x14ac:dyDescent="0.2">
      <c r="A2462" s="24" t="s">
        <v>100</v>
      </c>
      <c r="B2462" s="24" t="s">
        <v>101</v>
      </c>
      <c r="C2462" s="24" t="s">
        <v>49</v>
      </c>
      <c r="D2462" s="24">
        <v>2016</v>
      </c>
      <c r="E2462" s="24" t="s">
        <v>104</v>
      </c>
      <c r="F2462" s="3">
        <f>IF(AND(A2462="PSA Testing", E2462= "Utilization Rate (per 100,000 patients)"),
SUMIFS(PSA!$D:$D,PSA!$A:$A,C2462,PSA!$G:$G,D2462),
IF(AND(A2462="Colorectal Cancer Screening", E2462="Utilization Rate (per 100,000 patients)"),
SUMIFS(COL!$D:$D,COL!$A:$A,C2462,COL!$G:$G, D2462),
IF(AND(A2462="Cervical Cancer Screening", E2462="Utilization Rate (per 100,000 patients)"),
SUMIFS(CERV!$D:$D,CERV!$A:$A,C2462,CERV!$G:$G,D2462),
IF(AND(A2462="Cancer Screening for CKD patients", E2462="Utilization Rate (per 100,000 patients)"),
SUMIFS(CANSCRN!$D:$D,CANSCRN!$A:$A,C2462,CANSCRN!$G:$G,D2462),
IF(AND(A2462="PSA Testing", E2462="Cost per service ($USD)"),
SUMIFS(PSA!$E:$E,PSA!$A:$A,C2462,PSA!$G:$G,D2462),
IF(AND(A2462="Colorectal Cancer Screening", E2462="Cost per service ($USD)"),
SUMIFS(COL!$E:$E,COL!$A:$A,C2462,COL!$G:$G,D2462),
IF(AND(A2462="Cervical Cancer Screening", E2462="Cost per service ($USD)"),
SUMIFS(CERV!$E:$E,CERV!$A:$A,C2462,CERV!$G:$G,D2462),
IF(AND(A2462="Cancer Screening for CKD patients", E2462="Cost per service ($USD)"),
SUMIFS(CANSCRN!$E:$E,CANSCRN!$A:$A,C2462,CANSCRN!$G:$G,D2462),
IF(AND(A2462="PSA Testing", E2462="Total Expenditure ($USD per 100,000 patients)"),
SUMIFS(PSA!$F:$F,PSA!$A:$A,C2462,PSA!$G:$G,D2462),
IF(AND(A2462="Colorectal Cancer Screening", E2462="Total Expenditure ($USD per 100,000 patients)"),
SUMIFS(COL!$F:$F,COL!$A:$A,C2462,COL!$G:$G,D2462),
IF(AND(A2462="Cervical Cancer Screening", E2462="Total Expenditure ($USD per 100,000 patients)"),
SUMIFS(CERV!$F:$F,CERV!$A:$A,C2462,CERV!$G:$G,D2462),
SUMIFS(CANSCRN!$F:$F,CANSCRN!$A:$A,C2462,CANSCRN!$G:$G,D2462))))))))))))</f>
        <v>366186.30298356881</v>
      </c>
    </row>
    <row r="2463" spans="1:6" x14ac:dyDescent="0.2">
      <c r="A2463" s="24" t="s">
        <v>100</v>
      </c>
      <c r="B2463" s="24" t="s">
        <v>101</v>
      </c>
      <c r="C2463" s="24" t="s">
        <v>49</v>
      </c>
      <c r="D2463" s="24">
        <v>2017</v>
      </c>
      <c r="E2463" s="24" t="s">
        <v>104</v>
      </c>
      <c r="F2463" s="3">
        <f>IF(AND(A2463="PSA Testing", E2463= "Utilization Rate (per 100,000 patients)"),
SUMIFS(PSA!$D:$D,PSA!$A:$A,C2463,PSA!$G:$G,D2463),
IF(AND(A2463="Colorectal Cancer Screening", E2463="Utilization Rate (per 100,000 patients)"),
SUMIFS(COL!$D:$D,COL!$A:$A,C2463,COL!$G:$G, D2463),
IF(AND(A2463="Cervical Cancer Screening", E2463="Utilization Rate (per 100,000 patients)"),
SUMIFS(CERV!$D:$D,CERV!$A:$A,C2463,CERV!$G:$G,D2463),
IF(AND(A2463="Cancer Screening for CKD patients", E2463="Utilization Rate (per 100,000 patients)"),
SUMIFS(CANSCRN!$D:$D,CANSCRN!$A:$A,C2463,CANSCRN!$G:$G,D2463),
IF(AND(A2463="PSA Testing", E2463="Cost per service ($USD)"),
SUMIFS(PSA!$E:$E,PSA!$A:$A,C2463,PSA!$G:$G,D2463),
IF(AND(A2463="Colorectal Cancer Screening", E2463="Cost per service ($USD)"),
SUMIFS(COL!$E:$E,COL!$A:$A,C2463,COL!$G:$G,D2463),
IF(AND(A2463="Cervical Cancer Screening", E2463="Cost per service ($USD)"),
SUMIFS(CERV!$E:$E,CERV!$A:$A,C2463,CERV!$G:$G,D2463),
IF(AND(A2463="Cancer Screening for CKD patients", E2463="Cost per service ($USD)"),
SUMIFS(CANSCRN!$E:$E,CANSCRN!$A:$A,C2463,CANSCRN!$G:$G,D2463),
IF(AND(A2463="PSA Testing", E2463="Total Expenditure ($USD per 100,000 patients)"),
SUMIFS(PSA!$F:$F,PSA!$A:$A,C2463,PSA!$G:$G,D2463),
IF(AND(A2463="Colorectal Cancer Screening", E2463="Total Expenditure ($USD per 100,000 patients)"),
SUMIFS(COL!$F:$F,COL!$A:$A,C2463,COL!$G:$G,D2463),
IF(AND(A2463="Cervical Cancer Screening", E2463="Total Expenditure ($USD per 100,000 patients)"),
SUMIFS(CERV!$F:$F,CERV!$A:$A,C2463,CERV!$G:$G,D2463),
SUMIFS(CANSCRN!$F:$F,CANSCRN!$A:$A,C2463,CANSCRN!$G:$G,D2463))))))))))))</f>
        <v>469175.84540282545</v>
      </c>
    </row>
    <row r="2464" spans="1:6" x14ac:dyDescent="0.2">
      <c r="A2464" s="24" t="s">
        <v>100</v>
      </c>
      <c r="B2464" s="24" t="s">
        <v>101</v>
      </c>
      <c r="C2464" s="24" t="s">
        <v>49</v>
      </c>
      <c r="D2464" s="24">
        <v>2018</v>
      </c>
      <c r="E2464" s="24" t="s">
        <v>104</v>
      </c>
      <c r="F2464" s="3">
        <f>IF(AND(A2464="PSA Testing", E2464= "Utilization Rate (per 100,000 patients)"),
SUMIFS(PSA!$D:$D,PSA!$A:$A,C2464,PSA!$G:$G,D2464),
IF(AND(A2464="Colorectal Cancer Screening", E2464="Utilization Rate (per 100,000 patients)"),
SUMIFS(COL!$D:$D,COL!$A:$A,C2464,COL!$G:$G, D2464),
IF(AND(A2464="Cervical Cancer Screening", E2464="Utilization Rate (per 100,000 patients)"),
SUMIFS(CERV!$D:$D,CERV!$A:$A,C2464,CERV!$G:$G,D2464),
IF(AND(A2464="Cancer Screening for CKD patients", E2464="Utilization Rate (per 100,000 patients)"),
SUMIFS(CANSCRN!$D:$D,CANSCRN!$A:$A,C2464,CANSCRN!$G:$G,D2464),
IF(AND(A2464="PSA Testing", E2464="Cost per service ($USD)"),
SUMIFS(PSA!$E:$E,PSA!$A:$A,C2464,PSA!$G:$G,D2464),
IF(AND(A2464="Colorectal Cancer Screening", E2464="Cost per service ($USD)"),
SUMIFS(COL!$E:$E,COL!$A:$A,C2464,COL!$G:$G,D2464),
IF(AND(A2464="Cervical Cancer Screening", E2464="Cost per service ($USD)"),
SUMIFS(CERV!$E:$E,CERV!$A:$A,C2464,CERV!$G:$G,D2464),
IF(AND(A2464="Cancer Screening for CKD patients", E2464="Cost per service ($USD)"),
SUMIFS(CANSCRN!$E:$E,CANSCRN!$A:$A,C2464,CANSCRN!$G:$G,D2464),
IF(AND(A2464="PSA Testing", E2464="Total Expenditure ($USD per 100,000 patients)"),
SUMIFS(PSA!$F:$F,PSA!$A:$A,C2464,PSA!$G:$G,D2464),
IF(AND(A2464="Colorectal Cancer Screening", E2464="Total Expenditure ($USD per 100,000 patients)"),
SUMIFS(COL!$F:$F,COL!$A:$A,C2464,COL!$G:$G,D2464),
IF(AND(A2464="Cervical Cancer Screening", E2464="Total Expenditure ($USD per 100,000 patients)"),
SUMIFS(CERV!$F:$F,CERV!$A:$A,C2464,CERV!$G:$G,D2464),
SUMIFS(CANSCRN!$F:$F,CANSCRN!$A:$A,C2464,CANSCRN!$G:$G,D2464))))))))))))</f>
        <v>535707.56699558173</v>
      </c>
    </row>
    <row r="2465" spans="1:6" x14ac:dyDescent="0.2">
      <c r="A2465" s="24" t="s">
        <v>100</v>
      </c>
      <c r="B2465" s="24" t="s">
        <v>101</v>
      </c>
      <c r="C2465" s="24" t="s">
        <v>49</v>
      </c>
      <c r="D2465" s="24">
        <v>2019</v>
      </c>
      <c r="E2465" s="24" t="s">
        <v>104</v>
      </c>
      <c r="F2465" s="3">
        <f>IF(AND(A2465="PSA Testing", E2465= "Utilization Rate (per 100,000 patients)"),
SUMIFS(PSA!$D:$D,PSA!$A:$A,C2465,PSA!$G:$G,D2465),
IF(AND(A2465="Colorectal Cancer Screening", E2465="Utilization Rate (per 100,000 patients)"),
SUMIFS(COL!$D:$D,COL!$A:$A,C2465,COL!$G:$G, D2465),
IF(AND(A2465="Cervical Cancer Screening", E2465="Utilization Rate (per 100,000 patients)"),
SUMIFS(CERV!$D:$D,CERV!$A:$A,C2465,CERV!$G:$G,D2465),
IF(AND(A2465="Cancer Screening for CKD patients", E2465="Utilization Rate (per 100,000 patients)"),
SUMIFS(CANSCRN!$D:$D,CANSCRN!$A:$A,C2465,CANSCRN!$G:$G,D2465),
IF(AND(A2465="PSA Testing", E2465="Cost per service ($USD)"),
SUMIFS(PSA!$E:$E,PSA!$A:$A,C2465,PSA!$G:$G,D2465),
IF(AND(A2465="Colorectal Cancer Screening", E2465="Cost per service ($USD)"),
SUMIFS(COL!$E:$E,COL!$A:$A,C2465,COL!$G:$G,D2465),
IF(AND(A2465="Cervical Cancer Screening", E2465="Cost per service ($USD)"),
SUMIFS(CERV!$E:$E,CERV!$A:$A,C2465,CERV!$G:$G,D2465),
IF(AND(A2465="Cancer Screening for CKD patients", E2465="Cost per service ($USD)"),
SUMIFS(CANSCRN!$E:$E,CANSCRN!$A:$A,C2465,CANSCRN!$G:$G,D2465),
IF(AND(A2465="PSA Testing", E2465="Total Expenditure ($USD per 100,000 patients)"),
SUMIFS(PSA!$F:$F,PSA!$A:$A,C2465,PSA!$G:$G,D2465),
IF(AND(A2465="Colorectal Cancer Screening", E2465="Total Expenditure ($USD per 100,000 patients)"),
SUMIFS(COL!$F:$F,COL!$A:$A,C2465,COL!$G:$G,D2465),
IF(AND(A2465="Cervical Cancer Screening", E2465="Total Expenditure ($USD per 100,000 patients)"),
SUMIFS(CERV!$F:$F,CERV!$A:$A,C2465,CERV!$G:$G,D2465),
SUMIFS(CANSCRN!$F:$F,CANSCRN!$A:$A,C2465,CANSCRN!$G:$G,D2465))))))))))))</f>
        <v>532364.32128267316</v>
      </c>
    </row>
    <row r="2466" spans="1:6" x14ac:dyDescent="0.2">
      <c r="A2466" s="24" t="s">
        <v>100</v>
      </c>
      <c r="B2466" s="24" t="s">
        <v>101</v>
      </c>
      <c r="C2466" s="24" t="s">
        <v>108</v>
      </c>
      <c r="D2466" s="24">
        <v>2009</v>
      </c>
      <c r="E2466" s="24" t="s">
        <v>104</v>
      </c>
      <c r="F2466" s="3">
        <f>IF(AND(A2466="PSA Testing", E2466= "Utilization Rate (per 100,000 patients)"),
SUMIFS(PSA!$D:$D,PSA!$A:$A,C2466,PSA!$G:$G,D2466),
IF(AND(A2466="Colorectal Cancer Screening", E2466="Utilization Rate (per 100,000 patients)"),
SUMIFS(COL!$D:$D,COL!$A:$A,C2466,COL!$G:$G, D2466),
IF(AND(A2466="Cervical Cancer Screening", E2466="Utilization Rate (per 100,000 patients)"),
SUMIFS(CERV!$D:$D,CERV!$A:$A,C2466,CERV!$G:$G,D2466),
IF(AND(A2466="Cancer Screening for CKD patients", E2466="Utilization Rate (per 100,000 patients)"),
SUMIFS(CANSCRN!$D:$D,CANSCRN!$A:$A,C2466,CANSCRN!$G:$G,D2466),
IF(AND(A2466="PSA Testing", E2466="Cost per service ($USD)"),
SUMIFS(PSA!$E:$E,PSA!$A:$A,C2466,PSA!$G:$G,D2466),
IF(AND(A2466="Colorectal Cancer Screening", E2466="Cost per service ($USD)"),
SUMIFS(COL!$E:$E,COL!$A:$A,C2466,COL!$G:$G,D2466),
IF(AND(A2466="Cervical Cancer Screening", E2466="Cost per service ($USD)"),
SUMIFS(CERV!$E:$E,CERV!$A:$A,C2466,CERV!$G:$G,D2466),
IF(AND(A2466="Cancer Screening for CKD patients", E2466="Cost per service ($USD)"),
SUMIFS(CANSCRN!$E:$E,CANSCRN!$A:$A,C2466,CANSCRN!$G:$G,D2466),
IF(AND(A2466="PSA Testing", E2466="Total Expenditure ($USD per 100,000 patients)"),
SUMIFS(PSA!$F:$F,PSA!$A:$A,C2466,PSA!$G:$G,D2466),
IF(AND(A2466="Colorectal Cancer Screening", E2466="Total Expenditure ($USD per 100,000 patients)"),
SUMIFS(COL!$F:$F,COL!$A:$A,C2466,COL!$G:$G,D2466),
IF(AND(A2466="Cervical Cancer Screening", E2466="Total Expenditure ($USD per 100,000 patients)"),
SUMIFS(CERV!$F:$F,CERV!$A:$A,C2466,CERV!$G:$G,D2466),
SUMIFS(CANSCRN!$F:$F,CANSCRN!$A:$A,C2466,CANSCRN!$G:$G,D2466))))))))))))</f>
        <v>0</v>
      </c>
    </row>
    <row r="2467" spans="1:6" x14ac:dyDescent="0.2">
      <c r="A2467" s="24" t="s">
        <v>100</v>
      </c>
      <c r="B2467" s="24" t="s">
        <v>101</v>
      </c>
      <c r="C2467" s="24" t="s">
        <v>108</v>
      </c>
      <c r="D2467" s="24">
        <v>2010</v>
      </c>
      <c r="E2467" s="24" t="s">
        <v>104</v>
      </c>
      <c r="F2467" s="3">
        <f>IF(AND(A2467="PSA Testing", E2467= "Utilization Rate (per 100,000 patients)"),
SUMIFS(PSA!$D:$D,PSA!$A:$A,C2467,PSA!$G:$G,D2467),
IF(AND(A2467="Colorectal Cancer Screening", E2467="Utilization Rate (per 100,000 patients)"),
SUMIFS(COL!$D:$D,COL!$A:$A,C2467,COL!$G:$G, D2467),
IF(AND(A2467="Cervical Cancer Screening", E2467="Utilization Rate (per 100,000 patients)"),
SUMIFS(CERV!$D:$D,CERV!$A:$A,C2467,CERV!$G:$G,D2467),
IF(AND(A2467="Cancer Screening for CKD patients", E2467="Utilization Rate (per 100,000 patients)"),
SUMIFS(CANSCRN!$D:$D,CANSCRN!$A:$A,C2467,CANSCRN!$G:$G,D2467),
IF(AND(A2467="PSA Testing", E2467="Cost per service ($USD)"),
SUMIFS(PSA!$E:$E,PSA!$A:$A,C2467,PSA!$G:$G,D2467),
IF(AND(A2467="Colorectal Cancer Screening", E2467="Cost per service ($USD)"),
SUMIFS(COL!$E:$E,COL!$A:$A,C2467,COL!$G:$G,D2467),
IF(AND(A2467="Cervical Cancer Screening", E2467="Cost per service ($USD)"),
SUMIFS(CERV!$E:$E,CERV!$A:$A,C2467,CERV!$G:$G,D2467),
IF(AND(A2467="Cancer Screening for CKD patients", E2467="Cost per service ($USD)"),
SUMIFS(CANSCRN!$E:$E,CANSCRN!$A:$A,C2467,CANSCRN!$G:$G,D2467),
IF(AND(A2467="PSA Testing", E2467="Total Expenditure ($USD per 100,000 patients)"),
SUMIFS(PSA!$F:$F,PSA!$A:$A,C2467,PSA!$G:$G,D2467),
IF(AND(A2467="Colorectal Cancer Screening", E2467="Total Expenditure ($USD per 100,000 patients)"),
SUMIFS(COL!$F:$F,COL!$A:$A,C2467,COL!$G:$G,D2467),
IF(AND(A2467="Cervical Cancer Screening", E2467="Total Expenditure ($USD per 100,000 patients)"),
SUMIFS(CERV!$F:$F,CERV!$A:$A,C2467,CERV!$G:$G,D2467),
SUMIFS(CANSCRN!$F:$F,CANSCRN!$A:$A,C2467,CANSCRN!$G:$G,D2467))))))))))))</f>
        <v>0</v>
      </c>
    </row>
    <row r="2468" spans="1:6" x14ac:dyDescent="0.2">
      <c r="A2468" s="24" t="s">
        <v>100</v>
      </c>
      <c r="B2468" s="24" t="s">
        <v>101</v>
      </c>
      <c r="C2468" s="24" t="s">
        <v>108</v>
      </c>
      <c r="D2468" s="24">
        <v>2011</v>
      </c>
      <c r="E2468" s="24" t="s">
        <v>104</v>
      </c>
      <c r="F2468" s="3">
        <f>IF(AND(A2468="PSA Testing", E2468= "Utilization Rate (per 100,000 patients)"),
SUMIFS(PSA!$D:$D,PSA!$A:$A,C2468,PSA!$G:$G,D2468),
IF(AND(A2468="Colorectal Cancer Screening", E2468="Utilization Rate (per 100,000 patients)"),
SUMIFS(COL!$D:$D,COL!$A:$A,C2468,COL!$G:$G, D2468),
IF(AND(A2468="Cervical Cancer Screening", E2468="Utilization Rate (per 100,000 patients)"),
SUMIFS(CERV!$D:$D,CERV!$A:$A,C2468,CERV!$G:$G,D2468),
IF(AND(A2468="Cancer Screening for CKD patients", E2468="Utilization Rate (per 100,000 patients)"),
SUMIFS(CANSCRN!$D:$D,CANSCRN!$A:$A,C2468,CANSCRN!$G:$G,D2468),
IF(AND(A2468="PSA Testing", E2468="Cost per service ($USD)"),
SUMIFS(PSA!$E:$E,PSA!$A:$A,C2468,PSA!$G:$G,D2468),
IF(AND(A2468="Colorectal Cancer Screening", E2468="Cost per service ($USD)"),
SUMIFS(COL!$E:$E,COL!$A:$A,C2468,COL!$G:$G,D2468),
IF(AND(A2468="Cervical Cancer Screening", E2468="Cost per service ($USD)"),
SUMIFS(CERV!$E:$E,CERV!$A:$A,C2468,CERV!$G:$G,D2468),
IF(AND(A2468="Cancer Screening for CKD patients", E2468="Cost per service ($USD)"),
SUMIFS(CANSCRN!$E:$E,CANSCRN!$A:$A,C2468,CANSCRN!$G:$G,D2468),
IF(AND(A2468="PSA Testing", E2468="Total Expenditure ($USD per 100,000 patients)"),
SUMIFS(PSA!$F:$F,PSA!$A:$A,C2468,PSA!$G:$G,D2468),
IF(AND(A2468="Colorectal Cancer Screening", E2468="Total Expenditure ($USD per 100,000 patients)"),
SUMIFS(COL!$F:$F,COL!$A:$A,C2468,COL!$G:$G,D2468),
IF(AND(A2468="Cervical Cancer Screening", E2468="Total Expenditure ($USD per 100,000 patients)"),
SUMIFS(CERV!$F:$F,CERV!$A:$A,C2468,CERV!$G:$G,D2468),
SUMIFS(CANSCRN!$F:$F,CANSCRN!$A:$A,C2468,CANSCRN!$G:$G,D2468))))))))))))</f>
        <v>0</v>
      </c>
    </row>
    <row r="2469" spans="1:6" x14ac:dyDescent="0.2">
      <c r="A2469" s="24" t="s">
        <v>100</v>
      </c>
      <c r="B2469" s="24" t="s">
        <v>101</v>
      </c>
      <c r="C2469" s="24" t="s">
        <v>108</v>
      </c>
      <c r="D2469" s="24">
        <v>2012</v>
      </c>
      <c r="E2469" s="24" t="s">
        <v>104</v>
      </c>
      <c r="F2469" s="3">
        <f>IF(AND(A2469="PSA Testing", E2469= "Utilization Rate (per 100,000 patients)"),
SUMIFS(PSA!$D:$D,PSA!$A:$A,C2469,PSA!$G:$G,D2469),
IF(AND(A2469="Colorectal Cancer Screening", E2469="Utilization Rate (per 100,000 patients)"),
SUMIFS(COL!$D:$D,COL!$A:$A,C2469,COL!$G:$G, D2469),
IF(AND(A2469="Cervical Cancer Screening", E2469="Utilization Rate (per 100,000 patients)"),
SUMIFS(CERV!$D:$D,CERV!$A:$A,C2469,CERV!$G:$G,D2469),
IF(AND(A2469="Cancer Screening for CKD patients", E2469="Utilization Rate (per 100,000 patients)"),
SUMIFS(CANSCRN!$D:$D,CANSCRN!$A:$A,C2469,CANSCRN!$G:$G,D2469),
IF(AND(A2469="PSA Testing", E2469="Cost per service ($USD)"),
SUMIFS(PSA!$E:$E,PSA!$A:$A,C2469,PSA!$G:$G,D2469),
IF(AND(A2469="Colorectal Cancer Screening", E2469="Cost per service ($USD)"),
SUMIFS(COL!$E:$E,COL!$A:$A,C2469,COL!$G:$G,D2469),
IF(AND(A2469="Cervical Cancer Screening", E2469="Cost per service ($USD)"),
SUMIFS(CERV!$E:$E,CERV!$A:$A,C2469,CERV!$G:$G,D2469),
IF(AND(A2469="Cancer Screening for CKD patients", E2469="Cost per service ($USD)"),
SUMIFS(CANSCRN!$E:$E,CANSCRN!$A:$A,C2469,CANSCRN!$G:$G,D2469),
IF(AND(A2469="PSA Testing", E2469="Total Expenditure ($USD per 100,000 patients)"),
SUMIFS(PSA!$F:$F,PSA!$A:$A,C2469,PSA!$G:$G,D2469),
IF(AND(A2469="Colorectal Cancer Screening", E2469="Total Expenditure ($USD per 100,000 patients)"),
SUMIFS(COL!$F:$F,COL!$A:$A,C2469,COL!$G:$G,D2469),
IF(AND(A2469="Cervical Cancer Screening", E2469="Total Expenditure ($USD per 100,000 patients)"),
SUMIFS(CERV!$F:$F,CERV!$A:$A,C2469,CERV!$G:$G,D2469),
SUMIFS(CANSCRN!$F:$F,CANSCRN!$A:$A,C2469,CANSCRN!$G:$G,D2469))))))))))))</f>
        <v>0</v>
      </c>
    </row>
    <row r="2470" spans="1:6" x14ac:dyDescent="0.2">
      <c r="A2470" s="24" t="s">
        <v>100</v>
      </c>
      <c r="B2470" s="24" t="s">
        <v>101</v>
      </c>
      <c r="C2470" s="24" t="s">
        <v>108</v>
      </c>
      <c r="D2470" s="24">
        <v>2013</v>
      </c>
      <c r="E2470" s="24" t="s">
        <v>104</v>
      </c>
      <c r="F2470" s="3">
        <f>IF(AND(A2470="PSA Testing", E2470= "Utilization Rate (per 100,000 patients)"),
SUMIFS(PSA!$D:$D,PSA!$A:$A,C2470,PSA!$G:$G,D2470),
IF(AND(A2470="Colorectal Cancer Screening", E2470="Utilization Rate (per 100,000 patients)"),
SUMIFS(COL!$D:$D,COL!$A:$A,C2470,COL!$G:$G, D2470),
IF(AND(A2470="Cervical Cancer Screening", E2470="Utilization Rate (per 100,000 patients)"),
SUMIFS(CERV!$D:$D,CERV!$A:$A,C2470,CERV!$G:$G,D2470),
IF(AND(A2470="Cancer Screening for CKD patients", E2470="Utilization Rate (per 100,000 patients)"),
SUMIFS(CANSCRN!$D:$D,CANSCRN!$A:$A,C2470,CANSCRN!$G:$G,D2470),
IF(AND(A2470="PSA Testing", E2470="Cost per service ($USD)"),
SUMIFS(PSA!$E:$E,PSA!$A:$A,C2470,PSA!$G:$G,D2470),
IF(AND(A2470="Colorectal Cancer Screening", E2470="Cost per service ($USD)"),
SUMIFS(COL!$E:$E,COL!$A:$A,C2470,COL!$G:$G,D2470),
IF(AND(A2470="Cervical Cancer Screening", E2470="Cost per service ($USD)"),
SUMIFS(CERV!$E:$E,CERV!$A:$A,C2470,CERV!$G:$G,D2470),
IF(AND(A2470="Cancer Screening for CKD patients", E2470="Cost per service ($USD)"),
SUMIFS(CANSCRN!$E:$E,CANSCRN!$A:$A,C2470,CANSCRN!$G:$G,D2470),
IF(AND(A2470="PSA Testing", E2470="Total Expenditure ($USD per 100,000 patients)"),
SUMIFS(PSA!$F:$F,PSA!$A:$A,C2470,PSA!$G:$G,D2470),
IF(AND(A2470="Colorectal Cancer Screening", E2470="Total Expenditure ($USD per 100,000 patients)"),
SUMIFS(COL!$F:$F,COL!$A:$A,C2470,COL!$G:$G,D2470),
IF(AND(A2470="Cervical Cancer Screening", E2470="Total Expenditure ($USD per 100,000 patients)"),
SUMIFS(CERV!$F:$F,CERV!$A:$A,C2470,CERV!$G:$G,D2470),
SUMIFS(CANSCRN!$F:$F,CANSCRN!$A:$A,C2470,CANSCRN!$G:$G,D2470))))))))))))</f>
        <v>0</v>
      </c>
    </row>
    <row r="2471" spans="1:6" x14ac:dyDescent="0.2">
      <c r="A2471" s="24" t="s">
        <v>100</v>
      </c>
      <c r="B2471" s="24" t="s">
        <v>101</v>
      </c>
      <c r="C2471" s="24" t="s">
        <v>108</v>
      </c>
      <c r="D2471" s="24">
        <v>2014</v>
      </c>
      <c r="E2471" s="24" t="s">
        <v>104</v>
      </c>
      <c r="F2471" s="3">
        <f>IF(AND(A2471="PSA Testing", E2471= "Utilization Rate (per 100,000 patients)"),
SUMIFS(PSA!$D:$D,PSA!$A:$A,C2471,PSA!$G:$G,D2471),
IF(AND(A2471="Colorectal Cancer Screening", E2471="Utilization Rate (per 100,000 patients)"),
SUMIFS(COL!$D:$D,COL!$A:$A,C2471,COL!$G:$G, D2471),
IF(AND(A2471="Cervical Cancer Screening", E2471="Utilization Rate (per 100,000 patients)"),
SUMIFS(CERV!$D:$D,CERV!$A:$A,C2471,CERV!$G:$G,D2471),
IF(AND(A2471="Cancer Screening for CKD patients", E2471="Utilization Rate (per 100,000 patients)"),
SUMIFS(CANSCRN!$D:$D,CANSCRN!$A:$A,C2471,CANSCRN!$G:$G,D2471),
IF(AND(A2471="PSA Testing", E2471="Cost per service ($USD)"),
SUMIFS(PSA!$E:$E,PSA!$A:$A,C2471,PSA!$G:$G,D2471),
IF(AND(A2471="Colorectal Cancer Screening", E2471="Cost per service ($USD)"),
SUMIFS(COL!$E:$E,COL!$A:$A,C2471,COL!$G:$G,D2471),
IF(AND(A2471="Cervical Cancer Screening", E2471="Cost per service ($USD)"),
SUMIFS(CERV!$E:$E,CERV!$A:$A,C2471,CERV!$G:$G,D2471),
IF(AND(A2471="Cancer Screening for CKD patients", E2471="Cost per service ($USD)"),
SUMIFS(CANSCRN!$E:$E,CANSCRN!$A:$A,C2471,CANSCRN!$G:$G,D2471),
IF(AND(A2471="PSA Testing", E2471="Total Expenditure ($USD per 100,000 patients)"),
SUMIFS(PSA!$F:$F,PSA!$A:$A,C2471,PSA!$G:$G,D2471),
IF(AND(A2471="Colorectal Cancer Screening", E2471="Total Expenditure ($USD per 100,000 patients)"),
SUMIFS(COL!$F:$F,COL!$A:$A,C2471,COL!$G:$G,D2471),
IF(AND(A2471="Cervical Cancer Screening", E2471="Total Expenditure ($USD per 100,000 patients)"),
SUMIFS(CERV!$F:$F,CERV!$A:$A,C2471,CERV!$G:$G,D2471),
SUMIFS(CANSCRN!$F:$F,CANSCRN!$A:$A,C2471,CANSCRN!$G:$G,D2471))))))))))))</f>
        <v>0</v>
      </c>
    </row>
    <row r="2472" spans="1:6" x14ac:dyDescent="0.2">
      <c r="A2472" s="24" t="s">
        <v>100</v>
      </c>
      <c r="B2472" s="24" t="s">
        <v>101</v>
      </c>
      <c r="C2472" s="24" t="s">
        <v>108</v>
      </c>
      <c r="D2472" s="24">
        <v>2015</v>
      </c>
      <c r="E2472" s="24" t="s">
        <v>104</v>
      </c>
      <c r="F2472" s="3">
        <f>IF(AND(A2472="PSA Testing", E2472= "Utilization Rate (per 100,000 patients)"),
SUMIFS(PSA!$D:$D,PSA!$A:$A,C2472,PSA!$G:$G,D2472),
IF(AND(A2472="Colorectal Cancer Screening", E2472="Utilization Rate (per 100,000 patients)"),
SUMIFS(COL!$D:$D,COL!$A:$A,C2472,COL!$G:$G, D2472),
IF(AND(A2472="Cervical Cancer Screening", E2472="Utilization Rate (per 100,000 patients)"),
SUMIFS(CERV!$D:$D,CERV!$A:$A,C2472,CERV!$G:$G,D2472),
IF(AND(A2472="Cancer Screening for CKD patients", E2472="Utilization Rate (per 100,000 patients)"),
SUMIFS(CANSCRN!$D:$D,CANSCRN!$A:$A,C2472,CANSCRN!$G:$G,D2472),
IF(AND(A2472="PSA Testing", E2472="Cost per service ($USD)"),
SUMIFS(PSA!$E:$E,PSA!$A:$A,C2472,PSA!$G:$G,D2472),
IF(AND(A2472="Colorectal Cancer Screening", E2472="Cost per service ($USD)"),
SUMIFS(COL!$E:$E,COL!$A:$A,C2472,COL!$G:$G,D2472),
IF(AND(A2472="Cervical Cancer Screening", E2472="Cost per service ($USD)"),
SUMIFS(CERV!$E:$E,CERV!$A:$A,C2472,CERV!$G:$G,D2472),
IF(AND(A2472="Cancer Screening for CKD patients", E2472="Cost per service ($USD)"),
SUMIFS(CANSCRN!$E:$E,CANSCRN!$A:$A,C2472,CANSCRN!$G:$G,D2472),
IF(AND(A2472="PSA Testing", E2472="Total Expenditure ($USD per 100,000 patients)"),
SUMIFS(PSA!$F:$F,PSA!$A:$A,C2472,PSA!$G:$G,D2472),
IF(AND(A2472="Colorectal Cancer Screening", E2472="Total Expenditure ($USD per 100,000 patients)"),
SUMIFS(COL!$F:$F,COL!$A:$A,C2472,COL!$G:$G,D2472),
IF(AND(A2472="Cervical Cancer Screening", E2472="Total Expenditure ($USD per 100,000 patients)"),
SUMIFS(CERV!$F:$F,CERV!$A:$A,C2472,CERV!$G:$G,D2472),
SUMIFS(CANSCRN!$F:$F,CANSCRN!$A:$A,C2472,CANSCRN!$G:$G,D2472))))))))))))</f>
        <v>0</v>
      </c>
    </row>
    <row r="2473" spans="1:6" x14ac:dyDescent="0.2">
      <c r="A2473" s="24" t="s">
        <v>100</v>
      </c>
      <c r="B2473" s="24" t="s">
        <v>101</v>
      </c>
      <c r="C2473" s="24" t="s">
        <v>108</v>
      </c>
      <c r="D2473" s="24">
        <v>2016</v>
      </c>
      <c r="E2473" s="24" t="s">
        <v>104</v>
      </c>
      <c r="F2473" s="3">
        <f>IF(AND(A2473="PSA Testing", E2473= "Utilization Rate (per 100,000 patients)"),
SUMIFS(PSA!$D:$D,PSA!$A:$A,C2473,PSA!$G:$G,D2473),
IF(AND(A2473="Colorectal Cancer Screening", E2473="Utilization Rate (per 100,000 patients)"),
SUMIFS(COL!$D:$D,COL!$A:$A,C2473,COL!$G:$G, D2473),
IF(AND(A2473="Cervical Cancer Screening", E2473="Utilization Rate (per 100,000 patients)"),
SUMIFS(CERV!$D:$D,CERV!$A:$A,C2473,CERV!$G:$G,D2473),
IF(AND(A2473="Cancer Screening for CKD patients", E2473="Utilization Rate (per 100,000 patients)"),
SUMIFS(CANSCRN!$D:$D,CANSCRN!$A:$A,C2473,CANSCRN!$G:$G,D2473),
IF(AND(A2473="PSA Testing", E2473="Cost per service ($USD)"),
SUMIFS(PSA!$E:$E,PSA!$A:$A,C2473,PSA!$G:$G,D2473),
IF(AND(A2473="Colorectal Cancer Screening", E2473="Cost per service ($USD)"),
SUMIFS(COL!$E:$E,COL!$A:$A,C2473,COL!$G:$G,D2473),
IF(AND(A2473="Cervical Cancer Screening", E2473="Cost per service ($USD)"),
SUMIFS(CERV!$E:$E,CERV!$A:$A,C2473,CERV!$G:$G,D2473),
IF(AND(A2473="Cancer Screening for CKD patients", E2473="Cost per service ($USD)"),
SUMIFS(CANSCRN!$E:$E,CANSCRN!$A:$A,C2473,CANSCRN!$G:$G,D2473),
IF(AND(A2473="PSA Testing", E2473="Total Expenditure ($USD per 100,000 patients)"),
SUMIFS(PSA!$F:$F,PSA!$A:$A,C2473,PSA!$G:$G,D2473),
IF(AND(A2473="Colorectal Cancer Screening", E2473="Total Expenditure ($USD per 100,000 patients)"),
SUMIFS(COL!$F:$F,COL!$A:$A,C2473,COL!$G:$G,D2473),
IF(AND(A2473="Cervical Cancer Screening", E2473="Total Expenditure ($USD per 100,000 patients)"),
SUMIFS(CERV!$F:$F,CERV!$A:$A,C2473,CERV!$G:$G,D2473),
SUMIFS(CANSCRN!$F:$F,CANSCRN!$A:$A,C2473,CANSCRN!$G:$G,D2473))))))))))))</f>
        <v>0</v>
      </c>
    </row>
    <row r="2474" spans="1:6" x14ac:dyDescent="0.2">
      <c r="A2474" s="24" t="s">
        <v>100</v>
      </c>
      <c r="B2474" s="24" t="s">
        <v>101</v>
      </c>
      <c r="C2474" s="24" t="s">
        <v>108</v>
      </c>
      <c r="D2474" s="24">
        <v>2017</v>
      </c>
      <c r="E2474" s="24" t="s">
        <v>104</v>
      </c>
      <c r="F2474" s="3">
        <f>IF(AND(A2474="PSA Testing", E2474= "Utilization Rate (per 100,000 patients)"),
SUMIFS(PSA!$D:$D,PSA!$A:$A,C2474,PSA!$G:$G,D2474),
IF(AND(A2474="Colorectal Cancer Screening", E2474="Utilization Rate (per 100,000 patients)"),
SUMIFS(COL!$D:$D,COL!$A:$A,C2474,COL!$G:$G, D2474),
IF(AND(A2474="Cervical Cancer Screening", E2474="Utilization Rate (per 100,000 patients)"),
SUMIFS(CERV!$D:$D,CERV!$A:$A,C2474,CERV!$G:$G,D2474),
IF(AND(A2474="Cancer Screening for CKD patients", E2474="Utilization Rate (per 100,000 patients)"),
SUMIFS(CANSCRN!$D:$D,CANSCRN!$A:$A,C2474,CANSCRN!$G:$G,D2474),
IF(AND(A2474="PSA Testing", E2474="Cost per service ($USD)"),
SUMIFS(PSA!$E:$E,PSA!$A:$A,C2474,PSA!$G:$G,D2474),
IF(AND(A2474="Colorectal Cancer Screening", E2474="Cost per service ($USD)"),
SUMIFS(COL!$E:$E,COL!$A:$A,C2474,COL!$G:$G,D2474),
IF(AND(A2474="Cervical Cancer Screening", E2474="Cost per service ($USD)"),
SUMIFS(CERV!$E:$E,CERV!$A:$A,C2474,CERV!$G:$G,D2474),
IF(AND(A2474="Cancer Screening for CKD patients", E2474="Cost per service ($USD)"),
SUMIFS(CANSCRN!$E:$E,CANSCRN!$A:$A,C2474,CANSCRN!$G:$G,D2474),
IF(AND(A2474="PSA Testing", E2474="Total Expenditure ($USD per 100,000 patients)"),
SUMIFS(PSA!$F:$F,PSA!$A:$A,C2474,PSA!$G:$G,D2474),
IF(AND(A2474="Colorectal Cancer Screening", E2474="Total Expenditure ($USD per 100,000 patients)"),
SUMIFS(COL!$F:$F,COL!$A:$A,C2474,COL!$G:$G,D2474),
IF(AND(A2474="Cervical Cancer Screening", E2474="Total Expenditure ($USD per 100,000 patients)"),
SUMIFS(CERV!$F:$F,CERV!$A:$A,C2474,CERV!$G:$G,D2474),
SUMIFS(CANSCRN!$F:$F,CANSCRN!$A:$A,C2474,CANSCRN!$G:$G,D2474))))))))))))</f>
        <v>0</v>
      </c>
    </row>
    <row r="2475" spans="1:6" x14ac:dyDescent="0.2">
      <c r="A2475" s="24" t="s">
        <v>100</v>
      </c>
      <c r="B2475" s="24" t="s">
        <v>101</v>
      </c>
      <c r="C2475" s="24" t="s">
        <v>108</v>
      </c>
      <c r="D2475" s="24">
        <v>2018</v>
      </c>
      <c r="E2475" s="24" t="s">
        <v>104</v>
      </c>
      <c r="F2475" s="3">
        <f>IF(AND(A2475="PSA Testing", E2475= "Utilization Rate (per 100,000 patients)"),
SUMIFS(PSA!$D:$D,PSA!$A:$A,C2475,PSA!$G:$G,D2475),
IF(AND(A2475="Colorectal Cancer Screening", E2475="Utilization Rate (per 100,000 patients)"),
SUMIFS(COL!$D:$D,COL!$A:$A,C2475,COL!$G:$G, D2475),
IF(AND(A2475="Cervical Cancer Screening", E2475="Utilization Rate (per 100,000 patients)"),
SUMIFS(CERV!$D:$D,CERV!$A:$A,C2475,CERV!$G:$G,D2475),
IF(AND(A2475="Cancer Screening for CKD patients", E2475="Utilization Rate (per 100,000 patients)"),
SUMIFS(CANSCRN!$D:$D,CANSCRN!$A:$A,C2475,CANSCRN!$G:$G,D2475),
IF(AND(A2475="PSA Testing", E2475="Cost per service ($USD)"),
SUMIFS(PSA!$E:$E,PSA!$A:$A,C2475,PSA!$G:$G,D2475),
IF(AND(A2475="Colorectal Cancer Screening", E2475="Cost per service ($USD)"),
SUMIFS(COL!$E:$E,COL!$A:$A,C2475,COL!$G:$G,D2475),
IF(AND(A2475="Cervical Cancer Screening", E2475="Cost per service ($USD)"),
SUMIFS(CERV!$E:$E,CERV!$A:$A,C2475,CERV!$G:$G,D2475),
IF(AND(A2475="Cancer Screening for CKD patients", E2475="Cost per service ($USD)"),
SUMIFS(CANSCRN!$E:$E,CANSCRN!$A:$A,C2475,CANSCRN!$G:$G,D2475),
IF(AND(A2475="PSA Testing", E2475="Total Expenditure ($USD per 100,000 patients)"),
SUMIFS(PSA!$F:$F,PSA!$A:$A,C2475,PSA!$G:$G,D2475),
IF(AND(A2475="Colorectal Cancer Screening", E2475="Total Expenditure ($USD per 100,000 patients)"),
SUMIFS(COL!$F:$F,COL!$A:$A,C2475,COL!$G:$G,D2475),
IF(AND(A2475="Cervical Cancer Screening", E2475="Total Expenditure ($USD per 100,000 patients)"),
SUMIFS(CERV!$F:$F,CERV!$A:$A,C2475,CERV!$G:$G,D2475),
SUMIFS(CANSCRN!$F:$F,CANSCRN!$A:$A,C2475,CANSCRN!$G:$G,D2475))))))))))))</f>
        <v>0</v>
      </c>
    </row>
    <row r="2476" spans="1:6" x14ac:dyDescent="0.2">
      <c r="A2476" s="24" t="s">
        <v>100</v>
      </c>
      <c r="B2476" s="24" t="s">
        <v>101</v>
      </c>
      <c r="C2476" s="24" t="s">
        <v>108</v>
      </c>
      <c r="D2476" s="24">
        <v>2019</v>
      </c>
      <c r="E2476" s="24" t="s">
        <v>104</v>
      </c>
      <c r="F2476" s="3">
        <f>IF(AND(A2476="PSA Testing", E2476= "Utilization Rate (per 100,000 patients)"),
SUMIFS(PSA!$D:$D,PSA!$A:$A,C2476,PSA!$G:$G,D2476),
IF(AND(A2476="Colorectal Cancer Screening", E2476="Utilization Rate (per 100,000 patients)"),
SUMIFS(COL!$D:$D,COL!$A:$A,C2476,COL!$G:$G, D2476),
IF(AND(A2476="Cervical Cancer Screening", E2476="Utilization Rate (per 100,000 patients)"),
SUMIFS(CERV!$D:$D,CERV!$A:$A,C2476,CERV!$G:$G,D2476),
IF(AND(A2476="Cancer Screening for CKD patients", E2476="Utilization Rate (per 100,000 patients)"),
SUMIFS(CANSCRN!$D:$D,CANSCRN!$A:$A,C2476,CANSCRN!$G:$G,D2476),
IF(AND(A2476="PSA Testing", E2476="Cost per service ($USD)"),
SUMIFS(PSA!$E:$E,PSA!$A:$A,C2476,PSA!$G:$G,D2476),
IF(AND(A2476="Colorectal Cancer Screening", E2476="Cost per service ($USD)"),
SUMIFS(COL!$E:$E,COL!$A:$A,C2476,COL!$G:$G,D2476),
IF(AND(A2476="Cervical Cancer Screening", E2476="Cost per service ($USD)"),
SUMIFS(CERV!$E:$E,CERV!$A:$A,C2476,CERV!$G:$G,D2476),
IF(AND(A2476="Cancer Screening for CKD patients", E2476="Cost per service ($USD)"),
SUMIFS(CANSCRN!$E:$E,CANSCRN!$A:$A,C2476,CANSCRN!$G:$G,D2476),
IF(AND(A2476="PSA Testing", E2476="Total Expenditure ($USD per 100,000 patients)"),
SUMIFS(PSA!$F:$F,PSA!$A:$A,C2476,PSA!$G:$G,D2476),
IF(AND(A2476="Colorectal Cancer Screening", E2476="Total Expenditure ($USD per 100,000 patients)"),
SUMIFS(COL!$F:$F,COL!$A:$A,C2476,COL!$G:$G,D2476),
IF(AND(A2476="Cervical Cancer Screening", E2476="Total Expenditure ($USD per 100,000 patients)"),
SUMIFS(CERV!$F:$F,CERV!$A:$A,C2476,CERV!$G:$G,D2476),
SUMIFS(CANSCRN!$F:$F,CANSCRN!$A:$A,C2476,CANSCRN!$G:$G,D2476))))))))))))</f>
        <v>0</v>
      </c>
    </row>
    <row r="2477" spans="1:6" x14ac:dyDescent="0.2">
      <c r="A2477" s="24" t="s">
        <v>100</v>
      </c>
      <c r="B2477" s="24" t="s">
        <v>101</v>
      </c>
      <c r="C2477" s="24" t="s">
        <v>50</v>
      </c>
      <c r="D2477" s="24">
        <v>2009</v>
      </c>
      <c r="E2477" s="24" t="s">
        <v>104</v>
      </c>
      <c r="F2477" s="3">
        <f>IF(AND(A2477="PSA Testing", E2477= "Utilization Rate (per 100,000 patients)"),
SUMIFS(PSA!$D:$D,PSA!$A:$A,C2477,PSA!$G:$G,D2477),
IF(AND(A2477="Colorectal Cancer Screening", E2477="Utilization Rate (per 100,000 patients)"),
SUMIFS(COL!$D:$D,COL!$A:$A,C2477,COL!$G:$G, D2477),
IF(AND(A2477="Cervical Cancer Screening", E2477="Utilization Rate (per 100,000 patients)"),
SUMIFS(CERV!$D:$D,CERV!$A:$A,C2477,CERV!$G:$G,D2477),
IF(AND(A2477="Cancer Screening for CKD patients", E2477="Utilization Rate (per 100,000 patients)"),
SUMIFS(CANSCRN!$D:$D,CANSCRN!$A:$A,C2477,CANSCRN!$G:$G,D2477),
IF(AND(A2477="PSA Testing", E2477="Cost per service ($USD)"),
SUMIFS(PSA!$E:$E,PSA!$A:$A,C2477,PSA!$G:$G,D2477),
IF(AND(A2477="Colorectal Cancer Screening", E2477="Cost per service ($USD)"),
SUMIFS(COL!$E:$E,COL!$A:$A,C2477,COL!$G:$G,D2477),
IF(AND(A2477="Cervical Cancer Screening", E2477="Cost per service ($USD)"),
SUMIFS(CERV!$E:$E,CERV!$A:$A,C2477,CERV!$G:$G,D2477),
IF(AND(A2477="Cancer Screening for CKD patients", E2477="Cost per service ($USD)"),
SUMIFS(CANSCRN!$E:$E,CANSCRN!$A:$A,C2477,CANSCRN!$G:$G,D2477),
IF(AND(A2477="PSA Testing", E2477="Total Expenditure ($USD per 100,000 patients)"),
SUMIFS(PSA!$F:$F,PSA!$A:$A,C2477,PSA!$G:$G,D2477),
IF(AND(A2477="Colorectal Cancer Screening", E2477="Total Expenditure ($USD per 100,000 patients)"),
SUMIFS(COL!$F:$F,COL!$A:$A,C2477,COL!$G:$G,D2477),
IF(AND(A2477="Cervical Cancer Screening", E2477="Total Expenditure ($USD per 100,000 patients)"),
SUMIFS(CERV!$F:$F,CERV!$A:$A,C2477,CERV!$G:$G,D2477),
SUMIFS(CANSCRN!$F:$F,CANSCRN!$A:$A,C2477,CANSCRN!$G:$G,D2477))))))))))))</f>
        <v>305011.92071869073</v>
      </c>
    </row>
    <row r="2478" spans="1:6" x14ac:dyDescent="0.2">
      <c r="A2478" s="24" t="s">
        <v>100</v>
      </c>
      <c r="B2478" s="24" t="s">
        <v>101</v>
      </c>
      <c r="C2478" s="24" t="s">
        <v>50</v>
      </c>
      <c r="D2478" s="24">
        <v>2010</v>
      </c>
      <c r="E2478" s="24" t="s">
        <v>104</v>
      </c>
      <c r="F2478" s="3">
        <f>IF(AND(A2478="PSA Testing", E2478= "Utilization Rate (per 100,000 patients)"),
SUMIFS(PSA!$D:$D,PSA!$A:$A,C2478,PSA!$G:$G,D2478),
IF(AND(A2478="Colorectal Cancer Screening", E2478="Utilization Rate (per 100,000 patients)"),
SUMIFS(COL!$D:$D,COL!$A:$A,C2478,COL!$G:$G, D2478),
IF(AND(A2478="Cervical Cancer Screening", E2478="Utilization Rate (per 100,000 patients)"),
SUMIFS(CERV!$D:$D,CERV!$A:$A,C2478,CERV!$G:$G,D2478),
IF(AND(A2478="Cancer Screening for CKD patients", E2478="Utilization Rate (per 100,000 patients)"),
SUMIFS(CANSCRN!$D:$D,CANSCRN!$A:$A,C2478,CANSCRN!$G:$G,D2478),
IF(AND(A2478="PSA Testing", E2478="Cost per service ($USD)"),
SUMIFS(PSA!$E:$E,PSA!$A:$A,C2478,PSA!$G:$G,D2478),
IF(AND(A2478="Colorectal Cancer Screening", E2478="Cost per service ($USD)"),
SUMIFS(COL!$E:$E,COL!$A:$A,C2478,COL!$G:$G,D2478),
IF(AND(A2478="Cervical Cancer Screening", E2478="Cost per service ($USD)"),
SUMIFS(CERV!$E:$E,CERV!$A:$A,C2478,CERV!$G:$G,D2478),
IF(AND(A2478="Cancer Screening for CKD patients", E2478="Cost per service ($USD)"),
SUMIFS(CANSCRN!$E:$E,CANSCRN!$A:$A,C2478,CANSCRN!$G:$G,D2478),
IF(AND(A2478="PSA Testing", E2478="Total Expenditure ($USD per 100,000 patients)"),
SUMIFS(PSA!$F:$F,PSA!$A:$A,C2478,PSA!$G:$G,D2478),
IF(AND(A2478="Colorectal Cancer Screening", E2478="Total Expenditure ($USD per 100,000 patients)"),
SUMIFS(COL!$F:$F,COL!$A:$A,C2478,COL!$G:$G,D2478),
IF(AND(A2478="Cervical Cancer Screening", E2478="Total Expenditure ($USD per 100,000 patients)"),
SUMIFS(CERV!$F:$F,CERV!$A:$A,C2478,CERV!$G:$G,D2478),
SUMIFS(CANSCRN!$F:$F,CANSCRN!$A:$A,C2478,CANSCRN!$G:$G,D2478))))))))))))</f>
        <v>187742.38594136178</v>
      </c>
    </row>
    <row r="2479" spans="1:6" x14ac:dyDescent="0.2">
      <c r="A2479" s="24" t="s">
        <v>100</v>
      </c>
      <c r="B2479" s="24" t="s">
        <v>101</v>
      </c>
      <c r="C2479" s="24" t="s">
        <v>50</v>
      </c>
      <c r="D2479" s="24">
        <v>2011</v>
      </c>
      <c r="E2479" s="24" t="s">
        <v>104</v>
      </c>
      <c r="F2479" s="3">
        <f>IF(AND(A2479="PSA Testing", E2479= "Utilization Rate (per 100,000 patients)"),
SUMIFS(PSA!$D:$D,PSA!$A:$A,C2479,PSA!$G:$G,D2479),
IF(AND(A2479="Colorectal Cancer Screening", E2479="Utilization Rate (per 100,000 patients)"),
SUMIFS(COL!$D:$D,COL!$A:$A,C2479,COL!$G:$G, D2479),
IF(AND(A2479="Cervical Cancer Screening", E2479="Utilization Rate (per 100,000 patients)"),
SUMIFS(CERV!$D:$D,CERV!$A:$A,C2479,CERV!$G:$G,D2479),
IF(AND(A2479="Cancer Screening for CKD patients", E2479="Utilization Rate (per 100,000 patients)"),
SUMIFS(CANSCRN!$D:$D,CANSCRN!$A:$A,C2479,CANSCRN!$G:$G,D2479),
IF(AND(A2479="PSA Testing", E2479="Cost per service ($USD)"),
SUMIFS(PSA!$E:$E,PSA!$A:$A,C2479,PSA!$G:$G,D2479),
IF(AND(A2479="Colorectal Cancer Screening", E2479="Cost per service ($USD)"),
SUMIFS(COL!$E:$E,COL!$A:$A,C2479,COL!$G:$G,D2479),
IF(AND(A2479="Cervical Cancer Screening", E2479="Cost per service ($USD)"),
SUMIFS(CERV!$E:$E,CERV!$A:$A,C2479,CERV!$G:$G,D2479),
IF(AND(A2479="Cancer Screening for CKD patients", E2479="Cost per service ($USD)"),
SUMIFS(CANSCRN!$E:$E,CANSCRN!$A:$A,C2479,CANSCRN!$G:$G,D2479),
IF(AND(A2479="PSA Testing", E2479="Total Expenditure ($USD per 100,000 patients)"),
SUMIFS(PSA!$F:$F,PSA!$A:$A,C2479,PSA!$G:$G,D2479),
IF(AND(A2479="Colorectal Cancer Screening", E2479="Total Expenditure ($USD per 100,000 patients)"),
SUMIFS(COL!$F:$F,COL!$A:$A,C2479,COL!$G:$G,D2479),
IF(AND(A2479="Cervical Cancer Screening", E2479="Total Expenditure ($USD per 100,000 patients)"),
SUMIFS(CERV!$F:$F,CERV!$A:$A,C2479,CERV!$G:$G,D2479),
SUMIFS(CANSCRN!$F:$F,CANSCRN!$A:$A,C2479,CANSCRN!$G:$G,D2479))))))))))))</f>
        <v>242980.22014805823</v>
      </c>
    </row>
    <row r="2480" spans="1:6" x14ac:dyDescent="0.2">
      <c r="A2480" s="24" t="s">
        <v>100</v>
      </c>
      <c r="B2480" s="24" t="s">
        <v>101</v>
      </c>
      <c r="C2480" s="24" t="s">
        <v>50</v>
      </c>
      <c r="D2480" s="24">
        <v>2012</v>
      </c>
      <c r="E2480" s="24" t="s">
        <v>104</v>
      </c>
      <c r="F2480" s="3">
        <f>IF(AND(A2480="PSA Testing", E2480= "Utilization Rate (per 100,000 patients)"),
SUMIFS(PSA!$D:$D,PSA!$A:$A,C2480,PSA!$G:$G,D2480),
IF(AND(A2480="Colorectal Cancer Screening", E2480="Utilization Rate (per 100,000 patients)"),
SUMIFS(COL!$D:$D,COL!$A:$A,C2480,COL!$G:$G, D2480),
IF(AND(A2480="Cervical Cancer Screening", E2480="Utilization Rate (per 100,000 patients)"),
SUMIFS(CERV!$D:$D,CERV!$A:$A,C2480,CERV!$G:$G,D2480),
IF(AND(A2480="Cancer Screening for CKD patients", E2480="Utilization Rate (per 100,000 patients)"),
SUMIFS(CANSCRN!$D:$D,CANSCRN!$A:$A,C2480,CANSCRN!$G:$G,D2480),
IF(AND(A2480="PSA Testing", E2480="Cost per service ($USD)"),
SUMIFS(PSA!$E:$E,PSA!$A:$A,C2480,PSA!$G:$G,D2480),
IF(AND(A2480="Colorectal Cancer Screening", E2480="Cost per service ($USD)"),
SUMIFS(COL!$E:$E,COL!$A:$A,C2480,COL!$G:$G,D2480),
IF(AND(A2480="Cervical Cancer Screening", E2480="Cost per service ($USD)"),
SUMIFS(CERV!$E:$E,CERV!$A:$A,C2480,CERV!$G:$G,D2480),
IF(AND(A2480="Cancer Screening for CKD patients", E2480="Cost per service ($USD)"),
SUMIFS(CANSCRN!$E:$E,CANSCRN!$A:$A,C2480,CANSCRN!$G:$G,D2480),
IF(AND(A2480="PSA Testing", E2480="Total Expenditure ($USD per 100,000 patients)"),
SUMIFS(PSA!$F:$F,PSA!$A:$A,C2480,PSA!$G:$G,D2480),
IF(AND(A2480="Colorectal Cancer Screening", E2480="Total Expenditure ($USD per 100,000 patients)"),
SUMIFS(COL!$F:$F,COL!$A:$A,C2480,COL!$G:$G,D2480),
IF(AND(A2480="Cervical Cancer Screening", E2480="Total Expenditure ($USD per 100,000 patients)"),
SUMIFS(CERV!$F:$F,CERV!$A:$A,C2480,CERV!$G:$G,D2480),
SUMIFS(CANSCRN!$F:$F,CANSCRN!$A:$A,C2480,CANSCRN!$G:$G,D2480))))))))))))</f>
        <v>272111.358382062</v>
      </c>
    </row>
    <row r="2481" spans="1:6" x14ac:dyDescent="0.2">
      <c r="A2481" s="24" t="s">
        <v>100</v>
      </c>
      <c r="B2481" s="24" t="s">
        <v>101</v>
      </c>
      <c r="C2481" s="24" t="s">
        <v>50</v>
      </c>
      <c r="D2481" s="24">
        <v>2013</v>
      </c>
      <c r="E2481" s="24" t="s">
        <v>104</v>
      </c>
      <c r="F2481" s="3">
        <f>IF(AND(A2481="PSA Testing", E2481= "Utilization Rate (per 100,000 patients)"),
SUMIFS(PSA!$D:$D,PSA!$A:$A,C2481,PSA!$G:$G,D2481),
IF(AND(A2481="Colorectal Cancer Screening", E2481="Utilization Rate (per 100,000 patients)"),
SUMIFS(COL!$D:$D,COL!$A:$A,C2481,COL!$G:$G, D2481),
IF(AND(A2481="Cervical Cancer Screening", E2481="Utilization Rate (per 100,000 patients)"),
SUMIFS(CERV!$D:$D,CERV!$A:$A,C2481,CERV!$G:$G,D2481),
IF(AND(A2481="Cancer Screening for CKD patients", E2481="Utilization Rate (per 100,000 patients)"),
SUMIFS(CANSCRN!$D:$D,CANSCRN!$A:$A,C2481,CANSCRN!$G:$G,D2481),
IF(AND(A2481="PSA Testing", E2481="Cost per service ($USD)"),
SUMIFS(PSA!$E:$E,PSA!$A:$A,C2481,PSA!$G:$G,D2481),
IF(AND(A2481="Colorectal Cancer Screening", E2481="Cost per service ($USD)"),
SUMIFS(COL!$E:$E,COL!$A:$A,C2481,COL!$G:$G,D2481),
IF(AND(A2481="Cervical Cancer Screening", E2481="Cost per service ($USD)"),
SUMIFS(CERV!$E:$E,CERV!$A:$A,C2481,CERV!$G:$G,D2481),
IF(AND(A2481="Cancer Screening for CKD patients", E2481="Cost per service ($USD)"),
SUMIFS(CANSCRN!$E:$E,CANSCRN!$A:$A,C2481,CANSCRN!$G:$G,D2481),
IF(AND(A2481="PSA Testing", E2481="Total Expenditure ($USD per 100,000 patients)"),
SUMIFS(PSA!$F:$F,PSA!$A:$A,C2481,PSA!$G:$G,D2481),
IF(AND(A2481="Colorectal Cancer Screening", E2481="Total Expenditure ($USD per 100,000 patients)"),
SUMIFS(COL!$F:$F,COL!$A:$A,C2481,COL!$G:$G,D2481),
IF(AND(A2481="Cervical Cancer Screening", E2481="Total Expenditure ($USD per 100,000 patients)"),
SUMIFS(CERV!$F:$F,CERV!$A:$A,C2481,CERV!$G:$G,D2481),
SUMIFS(CANSCRN!$F:$F,CANSCRN!$A:$A,C2481,CANSCRN!$G:$G,D2481))))))))))))</f>
        <v>221044.15965208985</v>
      </c>
    </row>
    <row r="2482" spans="1:6" x14ac:dyDescent="0.2">
      <c r="A2482" s="24" t="s">
        <v>100</v>
      </c>
      <c r="B2482" s="24" t="s">
        <v>101</v>
      </c>
      <c r="C2482" s="24" t="s">
        <v>50</v>
      </c>
      <c r="D2482" s="24">
        <v>2014</v>
      </c>
      <c r="E2482" s="24" t="s">
        <v>104</v>
      </c>
      <c r="F2482" s="3">
        <f>IF(AND(A2482="PSA Testing", E2482= "Utilization Rate (per 100,000 patients)"),
SUMIFS(PSA!$D:$D,PSA!$A:$A,C2482,PSA!$G:$G,D2482),
IF(AND(A2482="Colorectal Cancer Screening", E2482="Utilization Rate (per 100,000 patients)"),
SUMIFS(COL!$D:$D,COL!$A:$A,C2482,COL!$G:$G, D2482),
IF(AND(A2482="Cervical Cancer Screening", E2482="Utilization Rate (per 100,000 patients)"),
SUMIFS(CERV!$D:$D,CERV!$A:$A,C2482,CERV!$G:$G,D2482),
IF(AND(A2482="Cancer Screening for CKD patients", E2482="Utilization Rate (per 100,000 patients)"),
SUMIFS(CANSCRN!$D:$D,CANSCRN!$A:$A,C2482,CANSCRN!$G:$G,D2482),
IF(AND(A2482="PSA Testing", E2482="Cost per service ($USD)"),
SUMIFS(PSA!$E:$E,PSA!$A:$A,C2482,PSA!$G:$G,D2482),
IF(AND(A2482="Colorectal Cancer Screening", E2482="Cost per service ($USD)"),
SUMIFS(COL!$E:$E,COL!$A:$A,C2482,COL!$G:$G,D2482),
IF(AND(A2482="Cervical Cancer Screening", E2482="Cost per service ($USD)"),
SUMIFS(CERV!$E:$E,CERV!$A:$A,C2482,CERV!$G:$G,D2482),
IF(AND(A2482="Cancer Screening for CKD patients", E2482="Cost per service ($USD)"),
SUMIFS(CANSCRN!$E:$E,CANSCRN!$A:$A,C2482,CANSCRN!$G:$G,D2482),
IF(AND(A2482="PSA Testing", E2482="Total Expenditure ($USD per 100,000 patients)"),
SUMIFS(PSA!$F:$F,PSA!$A:$A,C2482,PSA!$G:$G,D2482),
IF(AND(A2482="Colorectal Cancer Screening", E2482="Total Expenditure ($USD per 100,000 patients)"),
SUMIFS(COL!$F:$F,COL!$A:$A,C2482,COL!$G:$G,D2482),
IF(AND(A2482="Cervical Cancer Screening", E2482="Total Expenditure ($USD per 100,000 patients)"),
SUMIFS(CERV!$F:$F,CERV!$A:$A,C2482,CERV!$G:$G,D2482),
SUMIFS(CANSCRN!$F:$F,CANSCRN!$A:$A,C2482,CANSCRN!$G:$G,D2482))))))))))))</f>
        <v>195379.11257142859</v>
      </c>
    </row>
    <row r="2483" spans="1:6" x14ac:dyDescent="0.2">
      <c r="A2483" s="24" t="s">
        <v>100</v>
      </c>
      <c r="B2483" s="24" t="s">
        <v>101</v>
      </c>
      <c r="C2483" s="24" t="s">
        <v>50</v>
      </c>
      <c r="D2483" s="24">
        <v>2015</v>
      </c>
      <c r="E2483" s="24" t="s">
        <v>104</v>
      </c>
      <c r="F2483" s="3">
        <f>IF(AND(A2483="PSA Testing", E2483= "Utilization Rate (per 100,000 patients)"),
SUMIFS(PSA!$D:$D,PSA!$A:$A,C2483,PSA!$G:$G,D2483),
IF(AND(A2483="Colorectal Cancer Screening", E2483="Utilization Rate (per 100,000 patients)"),
SUMIFS(COL!$D:$D,COL!$A:$A,C2483,COL!$G:$G, D2483),
IF(AND(A2483="Cervical Cancer Screening", E2483="Utilization Rate (per 100,000 patients)"),
SUMIFS(CERV!$D:$D,CERV!$A:$A,C2483,CERV!$G:$G,D2483),
IF(AND(A2483="Cancer Screening for CKD patients", E2483="Utilization Rate (per 100,000 patients)"),
SUMIFS(CANSCRN!$D:$D,CANSCRN!$A:$A,C2483,CANSCRN!$G:$G,D2483),
IF(AND(A2483="PSA Testing", E2483="Cost per service ($USD)"),
SUMIFS(PSA!$E:$E,PSA!$A:$A,C2483,PSA!$G:$G,D2483),
IF(AND(A2483="Colorectal Cancer Screening", E2483="Cost per service ($USD)"),
SUMIFS(COL!$E:$E,COL!$A:$A,C2483,COL!$G:$G,D2483),
IF(AND(A2483="Cervical Cancer Screening", E2483="Cost per service ($USD)"),
SUMIFS(CERV!$E:$E,CERV!$A:$A,C2483,CERV!$G:$G,D2483),
IF(AND(A2483="Cancer Screening for CKD patients", E2483="Cost per service ($USD)"),
SUMIFS(CANSCRN!$E:$E,CANSCRN!$A:$A,C2483,CANSCRN!$G:$G,D2483),
IF(AND(A2483="PSA Testing", E2483="Total Expenditure ($USD per 100,000 patients)"),
SUMIFS(PSA!$F:$F,PSA!$A:$A,C2483,PSA!$G:$G,D2483),
IF(AND(A2483="Colorectal Cancer Screening", E2483="Total Expenditure ($USD per 100,000 patients)"),
SUMIFS(COL!$F:$F,COL!$A:$A,C2483,COL!$G:$G,D2483),
IF(AND(A2483="Cervical Cancer Screening", E2483="Total Expenditure ($USD per 100,000 patients)"),
SUMIFS(CERV!$F:$F,CERV!$A:$A,C2483,CERV!$G:$G,D2483),
SUMIFS(CANSCRN!$F:$F,CANSCRN!$A:$A,C2483,CANSCRN!$G:$G,D2483))))))))))))</f>
        <v>201641.05411268453</v>
      </c>
    </row>
    <row r="2484" spans="1:6" x14ac:dyDescent="0.2">
      <c r="A2484" s="24" t="s">
        <v>100</v>
      </c>
      <c r="B2484" s="24" t="s">
        <v>101</v>
      </c>
      <c r="C2484" s="24" t="s">
        <v>50</v>
      </c>
      <c r="D2484" s="24">
        <v>2016</v>
      </c>
      <c r="E2484" s="24" t="s">
        <v>104</v>
      </c>
      <c r="F2484" s="3">
        <f>IF(AND(A2484="PSA Testing", E2484= "Utilization Rate (per 100,000 patients)"),
SUMIFS(PSA!$D:$D,PSA!$A:$A,C2484,PSA!$G:$G,D2484),
IF(AND(A2484="Colorectal Cancer Screening", E2484="Utilization Rate (per 100,000 patients)"),
SUMIFS(COL!$D:$D,COL!$A:$A,C2484,COL!$G:$G, D2484),
IF(AND(A2484="Cervical Cancer Screening", E2484="Utilization Rate (per 100,000 patients)"),
SUMIFS(CERV!$D:$D,CERV!$A:$A,C2484,CERV!$G:$G,D2484),
IF(AND(A2484="Cancer Screening for CKD patients", E2484="Utilization Rate (per 100,000 patients)"),
SUMIFS(CANSCRN!$D:$D,CANSCRN!$A:$A,C2484,CANSCRN!$G:$G,D2484),
IF(AND(A2484="PSA Testing", E2484="Cost per service ($USD)"),
SUMIFS(PSA!$E:$E,PSA!$A:$A,C2484,PSA!$G:$G,D2484),
IF(AND(A2484="Colorectal Cancer Screening", E2484="Cost per service ($USD)"),
SUMIFS(COL!$E:$E,COL!$A:$A,C2484,COL!$G:$G,D2484),
IF(AND(A2484="Cervical Cancer Screening", E2484="Cost per service ($USD)"),
SUMIFS(CERV!$E:$E,CERV!$A:$A,C2484,CERV!$G:$G,D2484),
IF(AND(A2484="Cancer Screening for CKD patients", E2484="Cost per service ($USD)"),
SUMIFS(CANSCRN!$E:$E,CANSCRN!$A:$A,C2484,CANSCRN!$G:$G,D2484),
IF(AND(A2484="PSA Testing", E2484="Total Expenditure ($USD per 100,000 patients)"),
SUMIFS(PSA!$F:$F,PSA!$A:$A,C2484,PSA!$G:$G,D2484),
IF(AND(A2484="Colorectal Cancer Screening", E2484="Total Expenditure ($USD per 100,000 patients)"),
SUMIFS(COL!$F:$F,COL!$A:$A,C2484,COL!$G:$G,D2484),
IF(AND(A2484="Cervical Cancer Screening", E2484="Total Expenditure ($USD per 100,000 patients)"),
SUMIFS(CERV!$F:$F,CERV!$A:$A,C2484,CERV!$G:$G,D2484),
SUMIFS(CANSCRN!$F:$F,CANSCRN!$A:$A,C2484,CANSCRN!$G:$G,D2484))))))))))))</f>
        <v>226854.08117348666</v>
      </c>
    </row>
    <row r="2485" spans="1:6" x14ac:dyDescent="0.2">
      <c r="A2485" s="24" t="s">
        <v>100</v>
      </c>
      <c r="B2485" s="24" t="s">
        <v>101</v>
      </c>
      <c r="C2485" s="24" t="s">
        <v>50</v>
      </c>
      <c r="D2485" s="24">
        <v>2017</v>
      </c>
      <c r="E2485" s="24" t="s">
        <v>104</v>
      </c>
      <c r="F2485" s="3">
        <f>IF(AND(A2485="PSA Testing", E2485= "Utilization Rate (per 100,000 patients)"),
SUMIFS(PSA!$D:$D,PSA!$A:$A,C2485,PSA!$G:$G,D2485),
IF(AND(A2485="Colorectal Cancer Screening", E2485="Utilization Rate (per 100,000 patients)"),
SUMIFS(COL!$D:$D,COL!$A:$A,C2485,COL!$G:$G, D2485),
IF(AND(A2485="Cervical Cancer Screening", E2485="Utilization Rate (per 100,000 patients)"),
SUMIFS(CERV!$D:$D,CERV!$A:$A,C2485,CERV!$G:$G,D2485),
IF(AND(A2485="Cancer Screening for CKD patients", E2485="Utilization Rate (per 100,000 patients)"),
SUMIFS(CANSCRN!$D:$D,CANSCRN!$A:$A,C2485,CANSCRN!$G:$G,D2485),
IF(AND(A2485="PSA Testing", E2485="Cost per service ($USD)"),
SUMIFS(PSA!$E:$E,PSA!$A:$A,C2485,PSA!$G:$G,D2485),
IF(AND(A2485="Colorectal Cancer Screening", E2485="Cost per service ($USD)"),
SUMIFS(COL!$E:$E,COL!$A:$A,C2485,COL!$G:$G,D2485),
IF(AND(A2485="Cervical Cancer Screening", E2485="Cost per service ($USD)"),
SUMIFS(CERV!$E:$E,CERV!$A:$A,C2485,CERV!$G:$G,D2485),
IF(AND(A2485="Cancer Screening for CKD patients", E2485="Cost per service ($USD)"),
SUMIFS(CANSCRN!$E:$E,CANSCRN!$A:$A,C2485,CANSCRN!$G:$G,D2485),
IF(AND(A2485="PSA Testing", E2485="Total Expenditure ($USD per 100,000 patients)"),
SUMIFS(PSA!$F:$F,PSA!$A:$A,C2485,PSA!$G:$G,D2485),
IF(AND(A2485="Colorectal Cancer Screening", E2485="Total Expenditure ($USD per 100,000 patients)"),
SUMIFS(COL!$F:$F,COL!$A:$A,C2485,COL!$G:$G,D2485),
IF(AND(A2485="Cervical Cancer Screening", E2485="Total Expenditure ($USD per 100,000 patients)"),
SUMIFS(CERV!$F:$F,CERV!$A:$A,C2485,CERV!$G:$G,D2485),
SUMIFS(CANSCRN!$F:$F,CANSCRN!$A:$A,C2485,CANSCRN!$G:$G,D2485))))))))))))</f>
        <v>289721.90257050161</v>
      </c>
    </row>
    <row r="2486" spans="1:6" x14ac:dyDescent="0.2">
      <c r="A2486" s="24" t="s">
        <v>100</v>
      </c>
      <c r="B2486" s="24" t="s">
        <v>101</v>
      </c>
      <c r="C2486" s="24" t="s">
        <v>50</v>
      </c>
      <c r="D2486" s="24">
        <v>2018</v>
      </c>
      <c r="E2486" s="24" t="s">
        <v>104</v>
      </c>
      <c r="F2486" s="3">
        <f>IF(AND(A2486="PSA Testing", E2486= "Utilization Rate (per 100,000 patients)"),
SUMIFS(PSA!$D:$D,PSA!$A:$A,C2486,PSA!$G:$G,D2486),
IF(AND(A2486="Colorectal Cancer Screening", E2486="Utilization Rate (per 100,000 patients)"),
SUMIFS(COL!$D:$D,COL!$A:$A,C2486,COL!$G:$G, D2486),
IF(AND(A2486="Cervical Cancer Screening", E2486="Utilization Rate (per 100,000 patients)"),
SUMIFS(CERV!$D:$D,CERV!$A:$A,C2486,CERV!$G:$G,D2486),
IF(AND(A2486="Cancer Screening for CKD patients", E2486="Utilization Rate (per 100,000 patients)"),
SUMIFS(CANSCRN!$D:$D,CANSCRN!$A:$A,C2486,CANSCRN!$G:$G,D2486),
IF(AND(A2486="PSA Testing", E2486="Cost per service ($USD)"),
SUMIFS(PSA!$E:$E,PSA!$A:$A,C2486,PSA!$G:$G,D2486),
IF(AND(A2486="Colorectal Cancer Screening", E2486="Cost per service ($USD)"),
SUMIFS(COL!$E:$E,COL!$A:$A,C2486,COL!$G:$G,D2486),
IF(AND(A2486="Cervical Cancer Screening", E2486="Cost per service ($USD)"),
SUMIFS(CERV!$E:$E,CERV!$A:$A,C2486,CERV!$G:$G,D2486),
IF(AND(A2486="Cancer Screening for CKD patients", E2486="Cost per service ($USD)"),
SUMIFS(CANSCRN!$E:$E,CANSCRN!$A:$A,C2486,CANSCRN!$G:$G,D2486),
IF(AND(A2486="PSA Testing", E2486="Total Expenditure ($USD per 100,000 patients)"),
SUMIFS(PSA!$F:$F,PSA!$A:$A,C2486,PSA!$G:$G,D2486),
IF(AND(A2486="Colorectal Cancer Screening", E2486="Total Expenditure ($USD per 100,000 patients)"),
SUMIFS(COL!$F:$F,COL!$A:$A,C2486,COL!$G:$G,D2486),
IF(AND(A2486="Cervical Cancer Screening", E2486="Total Expenditure ($USD per 100,000 patients)"),
SUMIFS(CERV!$F:$F,CERV!$A:$A,C2486,CERV!$G:$G,D2486),
SUMIFS(CANSCRN!$F:$F,CANSCRN!$A:$A,C2486,CANSCRN!$G:$G,D2486))))))))))))</f>
        <v>426068.99132474896</v>
      </c>
    </row>
    <row r="2487" spans="1:6" x14ac:dyDescent="0.2">
      <c r="A2487" s="24" t="s">
        <v>100</v>
      </c>
      <c r="B2487" s="24" t="s">
        <v>101</v>
      </c>
      <c r="C2487" s="24" t="s">
        <v>50</v>
      </c>
      <c r="D2487" s="24">
        <v>2019</v>
      </c>
      <c r="E2487" s="24" t="s">
        <v>104</v>
      </c>
      <c r="F2487" s="3">
        <f>IF(AND(A2487="PSA Testing", E2487= "Utilization Rate (per 100,000 patients)"),
SUMIFS(PSA!$D:$D,PSA!$A:$A,C2487,PSA!$G:$G,D2487),
IF(AND(A2487="Colorectal Cancer Screening", E2487="Utilization Rate (per 100,000 patients)"),
SUMIFS(COL!$D:$D,COL!$A:$A,C2487,COL!$G:$G, D2487),
IF(AND(A2487="Cervical Cancer Screening", E2487="Utilization Rate (per 100,000 patients)"),
SUMIFS(CERV!$D:$D,CERV!$A:$A,C2487,CERV!$G:$G,D2487),
IF(AND(A2487="Cancer Screening for CKD patients", E2487="Utilization Rate (per 100,000 patients)"),
SUMIFS(CANSCRN!$D:$D,CANSCRN!$A:$A,C2487,CANSCRN!$G:$G,D2487),
IF(AND(A2487="PSA Testing", E2487="Cost per service ($USD)"),
SUMIFS(PSA!$E:$E,PSA!$A:$A,C2487,PSA!$G:$G,D2487),
IF(AND(A2487="Colorectal Cancer Screening", E2487="Cost per service ($USD)"),
SUMIFS(COL!$E:$E,COL!$A:$A,C2487,COL!$G:$G,D2487),
IF(AND(A2487="Cervical Cancer Screening", E2487="Cost per service ($USD)"),
SUMIFS(CERV!$E:$E,CERV!$A:$A,C2487,CERV!$G:$G,D2487),
IF(AND(A2487="Cancer Screening for CKD patients", E2487="Cost per service ($USD)"),
SUMIFS(CANSCRN!$E:$E,CANSCRN!$A:$A,C2487,CANSCRN!$G:$G,D2487),
IF(AND(A2487="PSA Testing", E2487="Total Expenditure ($USD per 100,000 patients)"),
SUMIFS(PSA!$F:$F,PSA!$A:$A,C2487,PSA!$G:$G,D2487),
IF(AND(A2487="Colorectal Cancer Screening", E2487="Total Expenditure ($USD per 100,000 patients)"),
SUMIFS(COL!$F:$F,COL!$A:$A,C2487,COL!$G:$G,D2487),
IF(AND(A2487="Cervical Cancer Screening", E2487="Total Expenditure ($USD per 100,000 patients)"),
SUMIFS(CERV!$F:$F,CERV!$A:$A,C2487,CERV!$G:$G,D2487),
SUMIFS(CANSCRN!$F:$F,CANSCRN!$A:$A,C2487,CANSCRN!$G:$G,D2487))))))))))))</f>
        <v>404267.45174346195</v>
      </c>
    </row>
    <row r="2488" spans="1:6" x14ac:dyDescent="0.2">
      <c r="A2488" s="24" t="s">
        <v>100</v>
      </c>
      <c r="B2488" s="24" t="s">
        <v>101</v>
      </c>
      <c r="C2488" s="24" t="s">
        <v>52</v>
      </c>
      <c r="D2488" s="24">
        <v>2009</v>
      </c>
      <c r="E2488" s="24" t="s">
        <v>104</v>
      </c>
      <c r="F2488" s="3">
        <f>IF(AND(A2488="PSA Testing", E2488= "Utilization Rate (per 100,000 patients)"),
SUMIFS(PSA!$D:$D,PSA!$A:$A,C2488,PSA!$G:$G,D2488),
IF(AND(A2488="Colorectal Cancer Screening", E2488="Utilization Rate (per 100,000 patients)"),
SUMIFS(COL!$D:$D,COL!$A:$A,C2488,COL!$G:$G, D2488),
IF(AND(A2488="Cervical Cancer Screening", E2488="Utilization Rate (per 100,000 patients)"),
SUMIFS(CERV!$D:$D,CERV!$A:$A,C2488,CERV!$G:$G,D2488),
IF(AND(A2488="Cancer Screening for CKD patients", E2488="Utilization Rate (per 100,000 patients)"),
SUMIFS(CANSCRN!$D:$D,CANSCRN!$A:$A,C2488,CANSCRN!$G:$G,D2488),
IF(AND(A2488="PSA Testing", E2488="Cost per service ($USD)"),
SUMIFS(PSA!$E:$E,PSA!$A:$A,C2488,PSA!$G:$G,D2488),
IF(AND(A2488="Colorectal Cancer Screening", E2488="Cost per service ($USD)"),
SUMIFS(COL!$E:$E,COL!$A:$A,C2488,COL!$G:$G,D2488),
IF(AND(A2488="Cervical Cancer Screening", E2488="Cost per service ($USD)"),
SUMIFS(CERV!$E:$E,CERV!$A:$A,C2488,CERV!$G:$G,D2488),
IF(AND(A2488="Cancer Screening for CKD patients", E2488="Cost per service ($USD)"),
SUMIFS(CANSCRN!$E:$E,CANSCRN!$A:$A,C2488,CANSCRN!$G:$G,D2488),
IF(AND(A2488="PSA Testing", E2488="Total Expenditure ($USD per 100,000 patients)"),
SUMIFS(PSA!$F:$F,PSA!$A:$A,C2488,PSA!$G:$G,D2488),
IF(AND(A2488="Colorectal Cancer Screening", E2488="Total Expenditure ($USD per 100,000 patients)"),
SUMIFS(COL!$F:$F,COL!$A:$A,C2488,COL!$G:$G,D2488),
IF(AND(A2488="Cervical Cancer Screening", E2488="Total Expenditure ($USD per 100,000 patients)"),
SUMIFS(CERV!$F:$F,CERV!$A:$A,C2488,CERV!$G:$G,D2488),
SUMIFS(CANSCRN!$F:$F,CANSCRN!$A:$A,C2488,CANSCRN!$G:$G,D2488))))))))))))</f>
        <v>289666.78567366459</v>
      </c>
    </row>
    <row r="2489" spans="1:6" x14ac:dyDescent="0.2">
      <c r="A2489" s="24" t="s">
        <v>100</v>
      </c>
      <c r="B2489" s="24" t="s">
        <v>101</v>
      </c>
      <c r="C2489" s="24" t="s">
        <v>52</v>
      </c>
      <c r="D2489" s="24">
        <v>2010</v>
      </c>
      <c r="E2489" s="24" t="s">
        <v>104</v>
      </c>
      <c r="F2489" s="3">
        <f>IF(AND(A2489="PSA Testing", E2489= "Utilization Rate (per 100,000 patients)"),
SUMIFS(PSA!$D:$D,PSA!$A:$A,C2489,PSA!$G:$G,D2489),
IF(AND(A2489="Colorectal Cancer Screening", E2489="Utilization Rate (per 100,000 patients)"),
SUMIFS(COL!$D:$D,COL!$A:$A,C2489,COL!$G:$G, D2489),
IF(AND(A2489="Cervical Cancer Screening", E2489="Utilization Rate (per 100,000 patients)"),
SUMIFS(CERV!$D:$D,CERV!$A:$A,C2489,CERV!$G:$G,D2489),
IF(AND(A2489="Cancer Screening for CKD patients", E2489="Utilization Rate (per 100,000 patients)"),
SUMIFS(CANSCRN!$D:$D,CANSCRN!$A:$A,C2489,CANSCRN!$G:$G,D2489),
IF(AND(A2489="PSA Testing", E2489="Cost per service ($USD)"),
SUMIFS(PSA!$E:$E,PSA!$A:$A,C2489,PSA!$G:$G,D2489),
IF(AND(A2489="Colorectal Cancer Screening", E2489="Cost per service ($USD)"),
SUMIFS(COL!$E:$E,COL!$A:$A,C2489,COL!$G:$G,D2489),
IF(AND(A2489="Cervical Cancer Screening", E2489="Cost per service ($USD)"),
SUMIFS(CERV!$E:$E,CERV!$A:$A,C2489,CERV!$G:$G,D2489),
IF(AND(A2489="Cancer Screening for CKD patients", E2489="Cost per service ($USD)"),
SUMIFS(CANSCRN!$E:$E,CANSCRN!$A:$A,C2489,CANSCRN!$G:$G,D2489),
IF(AND(A2489="PSA Testing", E2489="Total Expenditure ($USD per 100,000 patients)"),
SUMIFS(PSA!$F:$F,PSA!$A:$A,C2489,PSA!$G:$G,D2489),
IF(AND(A2489="Colorectal Cancer Screening", E2489="Total Expenditure ($USD per 100,000 patients)"),
SUMIFS(COL!$F:$F,COL!$A:$A,C2489,COL!$G:$G,D2489),
IF(AND(A2489="Cervical Cancer Screening", E2489="Total Expenditure ($USD per 100,000 patients)"),
SUMIFS(CERV!$F:$F,CERV!$A:$A,C2489,CERV!$G:$G,D2489),
SUMIFS(CANSCRN!$F:$F,CANSCRN!$A:$A,C2489,CANSCRN!$G:$G,D2489))))))))))))</f>
        <v>237929.49287541711</v>
      </c>
    </row>
    <row r="2490" spans="1:6" x14ac:dyDescent="0.2">
      <c r="A2490" s="24" t="s">
        <v>100</v>
      </c>
      <c r="B2490" s="24" t="s">
        <v>101</v>
      </c>
      <c r="C2490" s="24" t="s">
        <v>52</v>
      </c>
      <c r="D2490" s="24">
        <v>2011</v>
      </c>
      <c r="E2490" s="24" t="s">
        <v>104</v>
      </c>
      <c r="F2490" s="3">
        <f>IF(AND(A2490="PSA Testing", E2490= "Utilization Rate (per 100,000 patients)"),
SUMIFS(PSA!$D:$D,PSA!$A:$A,C2490,PSA!$G:$G,D2490),
IF(AND(A2490="Colorectal Cancer Screening", E2490="Utilization Rate (per 100,000 patients)"),
SUMIFS(COL!$D:$D,COL!$A:$A,C2490,COL!$G:$G, D2490),
IF(AND(A2490="Cervical Cancer Screening", E2490="Utilization Rate (per 100,000 patients)"),
SUMIFS(CERV!$D:$D,CERV!$A:$A,C2490,CERV!$G:$G,D2490),
IF(AND(A2490="Cancer Screening for CKD patients", E2490="Utilization Rate (per 100,000 patients)"),
SUMIFS(CANSCRN!$D:$D,CANSCRN!$A:$A,C2490,CANSCRN!$G:$G,D2490),
IF(AND(A2490="PSA Testing", E2490="Cost per service ($USD)"),
SUMIFS(PSA!$E:$E,PSA!$A:$A,C2490,PSA!$G:$G,D2490),
IF(AND(A2490="Colorectal Cancer Screening", E2490="Cost per service ($USD)"),
SUMIFS(COL!$E:$E,COL!$A:$A,C2490,COL!$G:$G,D2490),
IF(AND(A2490="Cervical Cancer Screening", E2490="Cost per service ($USD)"),
SUMIFS(CERV!$E:$E,CERV!$A:$A,C2490,CERV!$G:$G,D2490),
IF(AND(A2490="Cancer Screening for CKD patients", E2490="Cost per service ($USD)"),
SUMIFS(CANSCRN!$E:$E,CANSCRN!$A:$A,C2490,CANSCRN!$G:$G,D2490),
IF(AND(A2490="PSA Testing", E2490="Total Expenditure ($USD per 100,000 patients)"),
SUMIFS(PSA!$F:$F,PSA!$A:$A,C2490,PSA!$G:$G,D2490),
IF(AND(A2490="Colorectal Cancer Screening", E2490="Total Expenditure ($USD per 100,000 patients)"),
SUMIFS(COL!$F:$F,COL!$A:$A,C2490,COL!$G:$G,D2490),
IF(AND(A2490="Cervical Cancer Screening", E2490="Total Expenditure ($USD per 100,000 patients)"),
SUMIFS(CERV!$F:$F,CERV!$A:$A,C2490,CERV!$G:$G,D2490),
SUMIFS(CANSCRN!$F:$F,CANSCRN!$A:$A,C2490,CANSCRN!$G:$G,D2490))))))))))))</f>
        <v>198475.96932623166</v>
      </c>
    </row>
    <row r="2491" spans="1:6" x14ac:dyDescent="0.2">
      <c r="A2491" s="24" t="s">
        <v>100</v>
      </c>
      <c r="B2491" s="24" t="s">
        <v>101</v>
      </c>
      <c r="C2491" s="24" t="s">
        <v>52</v>
      </c>
      <c r="D2491" s="24">
        <v>2012</v>
      </c>
      <c r="E2491" s="24" t="s">
        <v>104</v>
      </c>
      <c r="F2491" s="3">
        <f>IF(AND(A2491="PSA Testing", E2491= "Utilization Rate (per 100,000 patients)"),
SUMIFS(PSA!$D:$D,PSA!$A:$A,C2491,PSA!$G:$G,D2491),
IF(AND(A2491="Colorectal Cancer Screening", E2491="Utilization Rate (per 100,000 patients)"),
SUMIFS(COL!$D:$D,COL!$A:$A,C2491,COL!$G:$G, D2491),
IF(AND(A2491="Cervical Cancer Screening", E2491="Utilization Rate (per 100,000 patients)"),
SUMIFS(CERV!$D:$D,CERV!$A:$A,C2491,CERV!$G:$G,D2491),
IF(AND(A2491="Cancer Screening for CKD patients", E2491="Utilization Rate (per 100,000 patients)"),
SUMIFS(CANSCRN!$D:$D,CANSCRN!$A:$A,C2491,CANSCRN!$G:$G,D2491),
IF(AND(A2491="PSA Testing", E2491="Cost per service ($USD)"),
SUMIFS(PSA!$E:$E,PSA!$A:$A,C2491,PSA!$G:$G,D2491),
IF(AND(A2491="Colorectal Cancer Screening", E2491="Cost per service ($USD)"),
SUMIFS(COL!$E:$E,COL!$A:$A,C2491,COL!$G:$G,D2491),
IF(AND(A2491="Cervical Cancer Screening", E2491="Cost per service ($USD)"),
SUMIFS(CERV!$E:$E,CERV!$A:$A,C2491,CERV!$G:$G,D2491),
IF(AND(A2491="Cancer Screening for CKD patients", E2491="Cost per service ($USD)"),
SUMIFS(CANSCRN!$E:$E,CANSCRN!$A:$A,C2491,CANSCRN!$G:$G,D2491),
IF(AND(A2491="PSA Testing", E2491="Total Expenditure ($USD per 100,000 patients)"),
SUMIFS(PSA!$F:$F,PSA!$A:$A,C2491,PSA!$G:$G,D2491),
IF(AND(A2491="Colorectal Cancer Screening", E2491="Total Expenditure ($USD per 100,000 patients)"),
SUMIFS(COL!$F:$F,COL!$A:$A,C2491,COL!$G:$G,D2491),
IF(AND(A2491="Cervical Cancer Screening", E2491="Total Expenditure ($USD per 100,000 patients)"),
SUMIFS(CERV!$F:$F,CERV!$A:$A,C2491,CERV!$G:$G,D2491),
SUMIFS(CANSCRN!$F:$F,CANSCRN!$A:$A,C2491,CANSCRN!$G:$G,D2491))))))))))))</f>
        <v>204592.80351048268</v>
      </c>
    </row>
    <row r="2492" spans="1:6" x14ac:dyDescent="0.2">
      <c r="A2492" s="24" t="s">
        <v>100</v>
      </c>
      <c r="B2492" s="24" t="s">
        <v>101</v>
      </c>
      <c r="C2492" s="24" t="s">
        <v>52</v>
      </c>
      <c r="D2492" s="24">
        <v>2013</v>
      </c>
      <c r="E2492" s="24" t="s">
        <v>104</v>
      </c>
      <c r="F2492" s="3">
        <f>IF(AND(A2492="PSA Testing", E2492= "Utilization Rate (per 100,000 patients)"),
SUMIFS(PSA!$D:$D,PSA!$A:$A,C2492,PSA!$G:$G,D2492),
IF(AND(A2492="Colorectal Cancer Screening", E2492="Utilization Rate (per 100,000 patients)"),
SUMIFS(COL!$D:$D,COL!$A:$A,C2492,COL!$G:$G, D2492),
IF(AND(A2492="Cervical Cancer Screening", E2492="Utilization Rate (per 100,000 patients)"),
SUMIFS(CERV!$D:$D,CERV!$A:$A,C2492,CERV!$G:$G,D2492),
IF(AND(A2492="Cancer Screening for CKD patients", E2492="Utilization Rate (per 100,000 patients)"),
SUMIFS(CANSCRN!$D:$D,CANSCRN!$A:$A,C2492,CANSCRN!$G:$G,D2492),
IF(AND(A2492="PSA Testing", E2492="Cost per service ($USD)"),
SUMIFS(PSA!$E:$E,PSA!$A:$A,C2492,PSA!$G:$G,D2492),
IF(AND(A2492="Colorectal Cancer Screening", E2492="Cost per service ($USD)"),
SUMIFS(COL!$E:$E,COL!$A:$A,C2492,COL!$G:$G,D2492),
IF(AND(A2492="Cervical Cancer Screening", E2492="Cost per service ($USD)"),
SUMIFS(CERV!$E:$E,CERV!$A:$A,C2492,CERV!$G:$G,D2492),
IF(AND(A2492="Cancer Screening for CKD patients", E2492="Cost per service ($USD)"),
SUMIFS(CANSCRN!$E:$E,CANSCRN!$A:$A,C2492,CANSCRN!$G:$G,D2492),
IF(AND(A2492="PSA Testing", E2492="Total Expenditure ($USD per 100,000 patients)"),
SUMIFS(PSA!$F:$F,PSA!$A:$A,C2492,PSA!$G:$G,D2492),
IF(AND(A2492="Colorectal Cancer Screening", E2492="Total Expenditure ($USD per 100,000 patients)"),
SUMIFS(COL!$F:$F,COL!$A:$A,C2492,COL!$G:$G,D2492),
IF(AND(A2492="Cervical Cancer Screening", E2492="Total Expenditure ($USD per 100,000 patients)"),
SUMIFS(CERV!$F:$F,CERV!$A:$A,C2492,CERV!$G:$G,D2492),
SUMIFS(CANSCRN!$F:$F,CANSCRN!$A:$A,C2492,CANSCRN!$G:$G,D2492))))))))))))</f>
        <v>118249.00142118864</v>
      </c>
    </row>
    <row r="2493" spans="1:6" x14ac:dyDescent="0.2">
      <c r="A2493" s="24" t="s">
        <v>100</v>
      </c>
      <c r="B2493" s="24" t="s">
        <v>101</v>
      </c>
      <c r="C2493" s="24" t="s">
        <v>52</v>
      </c>
      <c r="D2493" s="24">
        <v>2014</v>
      </c>
      <c r="E2493" s="24" t="s">
        <v>104</v>
      </c>
      <c r="F2493" s="3">
        <f>IF(AND(A2493="PSA Testing", E2493= "Utilization Rate (per 100,000 patients)"),
SUMIFS(PSA!$D:$D,PSA!$A:$A,C2493,PSA!$G:$G,D2493),
IF(AND(A2493="Colorectal Cancer Screening", E2493="Utilization Rate (per 100,000 patients)"),
SUMIFS(COL!$D:$D,COL!$A:$A,C2493,COL!$G:$G, D2493),
IF(AND(A2493="Cervical Cancer Screening", E2493="Utilization Rate (per 100,000 patients)"),
SUMIFS(CERV!$D:$D,CERV!$A:$A,C2493,CERV!$G:$G,D2493),
IF(AND(A2493="Cancer Screening for CKD patients", E2493="Utilization Rate (per 100,000 patients)"),
SUMIFS(CANSCRN!$D:$D,CANSCRN!$A:$A,C2493,CANSCRN!$G:$G,D2493),
IF(AND(A2493="PSA Testing", E2493="Cost per service ($USD)"),
SUMIFS(PSA!$E:$E,PSA!$A:$A,C2493,PSA!$G:$G,D2493),
IF(AND(A2493="Colorectal Cancer Screening", E2493="Cost per service ($USD)"),
SUMIFS(COL!$E:$E,COL!$A:$A,C2493,COL!$G:$G,D2493),
IF(AND(A2493="Cervical Cancer Screening", E2493="Cost per service ($USD)"),
SUMIFS(CERV!$E:$E,CERV!$A:$A,C2493,CERV!$G:$G,D2493),
IF(AND(A2493="Cancer Screening for CKD patients", E2493="Cost per service ($USD)"),
SUMIFS(CANSCRN!$E:$E,CANSCRN!$A:$A,C2493,CANSCRN!$G:$G,D2493),
IF(AND(A2493="PSA Testing", E2493="Total Expenditure ($USD per 100,000 patients)"),
SUMIFS(PSA!$F:$F,PSA!$A:$A,C2493,PSA!$G:$G,D2493),
IF(AND(A2493="Colorectal Cancer Screening", E2493="Total Expenditure ($USD per 100,000 patients)"),
SUMIFS(COL!$F:$F,COL!$A:$A,C2493,COL!$G:$G,D2493),
IF(AND(A2493="Cervical Cancer Screening", E2493="Total Expenditure ($USD per 100,000 patients)"),
SUMIFS(CERV!$F:$F,CERV!$A:$A,C2493,CERV!$G:$G,D2493),
SUMIFS(CANSCRN!$F:$F,CANSCRN!$A:$A,C2493,CANSCRN!$G:$G,D2493))))))))))))</f>
        <v>102082.5448750694</v>
      </c>
    </row>
    <row r="2494" spans="1:6" x14ac:dyDescent="0.2">
      <c r="A2494" s="24" t="s">
        <v>100</v>
      </c>
      <c r="B2494" s="24" t="s">
        <v>101</v>
      </c>
      <c r="C2494" s="24" t="s">
        <v>52</v>
      </c>
      <c r="D2494" s="24">
        <v>2015</v>
      </c>
      <c r="E2494" s="24" t="s">
        <v>104</v>
      </c>
      <c r="F2494" s="3">
        <f>IF(AND(A2494="PSA Testing", E2494= "Utilization Rate (per 100,000 patients)"),
SUMIFS(PSA!$D:$D,PSA!$A:$A,C2494,PSA!$G:$G,D2494),
IF(AND(A2494="Colorectal Cancer Screening", E2494="Utilization Rate (per 100,000 patients)"),
SUMIFS(COL!$D:$D,COL!$A:$A,C2494,COL!$G:$G, D2494),
IF(AND(A2494="Cervical Cancer Screening", E2494="Utilization Rate (per 100,000 patients)"),
SUMIFS(CERV!$D:$D,CERV!$A:$A,C2494,CERV!$G:$G,D2494),
IF(AND(A2494="Cancer Screening for CKD patients", E2494="Utilization Rate (per 100,000 patients)"),
SUMIFS(CANSCRN!$D:$D,CANSCRN!$A:$A,C2494,CANSCRN!$G:$G,D2494),
IF(AND(A2494="PSA Testing", E2494="Cost per service ($USD)"),
SUMIFS(PSA!$E:$E,PSA!$A:$A,C2494,PSA!$G:$G,D2494),
IF(AND(A2494="Colorectal Cancer Screening", E2494="Cost per service ($USD)"),
SUMIFS(COL!$E:$E,COL!$A:$A,C2494,COL!$G:$G,D2494),
IF(AND(A2494="Cervical Cancer Screening", E2494="Cost per service ($USD)"),
SUMIFS(CERV!$E:$E,CERV!$A:$A,C2494,CERV!$G:$G,D2494),
IF(AND(A2494="Cancer Screening for CKD patients", E2494="Cost per service ($USD)"),
SUMIFS(CANSCRN!$E:$E,CANSCRN!$A:$A,C2494,CANSCRN!$G:$G,D2494),
IF(AND(A2494="PSA Testing", E2494="Total Expenditure ($USD per 100,000 patients)"),
SUMIFS(PSA!$F:$F,PSA!$A:$A,C2494,PSA!$G:$G,D2494),
IF(AND(A2494="Colorectal Cancer Screening", E2494="Total Expenditure ($USD per 100,000 patients)"),
SUMIFS(COL!$F:$F,COL!$A:$A,C2494,COL!$G:$G,D2494),
IF(AND(A2494="Cervical Cancer Screening", E2494="Total Expenditure ($USD per 100,000 patients)"),
SUMIFS(CERV!$F:$F,CERV!$A:$A,C2494,CERV!$G:$G,D2494),
SUMIFS(CANSCRN!$F:$F,CANSCRN!$A:$A,C2494,CANSCRN!$G:$G,D2494))))))))))))</f>
        <v>271641.79294701992</v>
      </c>
    </row>
    <row r="2495" spans="1:6" x14ac:dyDescent="0.2">
      <c r="A2495" s="24" t="s">
        <v>100</v>
      </c>
      <c r="B2495" s="24" t="s">
        <v>101</v>
      </c>
      <c r="C2495" s="24" t="s">
        <v>52</v>
      </c>
      <c r="D2495" s="24">
        <v>2016</v>
      </c>
      <c r="E2495" s="24" t="s">
        <v>104</v>
      </c>
      <c r="F2495" s="3">
        <f>IF(AND(A2495="PSA Testing", E2495= "Utilization Rate (per 100,000 patients)"),
SUMIFS(PSA!$D:$D,PSA!$A:$A,C2495,PSA!$G:$G,D2495),
IF(AND(A2495="Colorectal Cancer Screening", E2495="Utilization Rate (per 100,000 patients)"),
SUMIFS(COL!$D:$D,COL!$A:$A,C2495,COL!$G:$G, D2495),
IF(AND(A2495="Cervical Cancer Screening", E2495="Utilization Rate (per 100,000 patients)"),
SUMIFS(CERV!$D:$D,CERV!$A:$A,C2495,CERV!$G:$G,D2495),
IF(AND(A2495="Cancer Screening for CKD patients", E2495="Utilization Rate (per 100,000 patients)"),
SUMIFS(CANSCRN!$D:$D,CANSCRN!$A:$A,C2495,CANSCRN!$G:$G,D2495),
IF(AND(A2495="PSA Testing", E2495="Cost per service ($USD)"),
SUMIFS(PSA!$E:$E,PSA!$A:$A,C2495,PSA!$G:$G,D2495),
IF(AND(A2495="Colorectal Cancer Screening", E2495="Cost per service ($USD)"),
SUMIFS(COL!$E:$E,COL!$A:$A,C2495,COL!$G:$G,D2495),
IF(AND(A2495="Cervical Cancer Screening", E2495="Cost per service ($USD)"),
SUMIFS(CERV!$E:$E,CERV!$A:$A,C2495,CERV!$G:$G,D2495),
IF(AND(A2495="Cancer Screening for CKD patients", E2495="Cost per service ($USD)"),
SUMIFS(CANSCRN!$E:$E,CANSCRN!$A:$A,C2495,CANSCRN!$G:$G,D2495),
IF(AND(A2495="PSA Testing", E2495="Total Expenditure ($USD per 100,000 patients)"),
SUMIFS(PSA!$F:$F,PSA!$A:$A,C2495,PSA!$G:$G,D2495),
IF(AND(A2495="Colorectal Cancer Screening", E2495="Total Expenditure ($USD per 100,000 patients)"),
SUMIFS(COL!$F:$F,COL!$A:$A,C2495,COL!$G:$G,D2495),
IF(AND(A2495="Cervical Cancer Screening", E2495="Total Expenditure ($USD per 100,000 patients)"),
SUMIFS(CERV!$F:$F,CERV!$A:$A,C2495,CERV!$G:$G,D2495),
SUMIFS(CANSCRN!$F:$F,CANSCRN!$A:$A,C2495,CANSCRN!$G:$G,D2495))))))))))))</f>
        <v>323740.0334189189</v>
      </c>
    </row>
    <row r="2496" spans="1:6" x14ac:dyDescent="0.2">
      <c r="A2496" s="24" t="s">
        <v>100</v>
      </c>
      <c r="B2496" s="24" t="s">
        <v>101</v>
      </c>
      <c r="C2496" s="24" t="s">
        <v>52</v>
      </c>
      <c r="D2496" s="24">
        <v>2017</v>
      </c>
      <c r="E2496" s="24" t="s">
        <v>104</v>
      </c>
      <c r="F2496" s="3">
        <f>IF(AND(A2496="PSA Testing", E2496= "Utilization Rate (per 100,000 patients)"),
SUMIFS(PSA!$D:$D,PSA!$A:$A,C2496,PSA!$G:$G,D2496),
IF(AND(A2496="Colorectal Cancer Screening", E2496="Utilization Rate (per 100,000 patients)"),
SUMIFS(COL!$D:$D,COL!$A:$A,C2496,COL!$G:$G, D2496),
IF(AND(A2496="Cervical Cancer Screening", E2496="Utilization Rate (per 100,000 patients)"),
SUMIFS(CERV!$D:$D,CERV!$A:$A,C2496,CERV!$G:$G,D2496),
IF(AND(A2496="Cancer Screening for CKD patients", E2496="Utilization Rate (per 100,000 patients)"),
SUMIFS(CANSCRN!$D:$D,CANSCRN!$A:$A,C2496,CANSCRN!$G:$G,D2496),
IF(AND(A2496="PSA Testing", E2496="Cost per service ($USD)"),
SUMIFS(PSA!$E:$E,PSA!$A:$A,C2496,PSA!$G:$G,D2496),
IF(AND(A2496="Colorectal Cancer Screening", E2496="Cost per service ($USD)"),
SUMIFS(COL!$E:$E,COL!$A:$A,C2496,COL!$G:$G,D2496),
IF(AND(A2496="Cervical Cancer Screening", E2496="Cost per service ($USD)"),
SUMIFS(CERV!$E:$E,CERV!$A:$A,C2496,CERV!$G:$G,D2496),
IF(AND(A2496="Cancer Screening for CKD patients", E2496="Cost per service ($USD)"),
SUMIFS(CANSCRN!$E:$E,CANSCRN!$A:$A,C2496,CANSCRN!$G:$G,D2496),
IF(AND(A2496="PSA Testing", E2496="Total Expenditure ($USD per 100,000 patients)"),
SUMIFS(PSA!$F:$F,PSA!$A:$A,C2496,PSA!$G:$G,D2496),
IF(AND(A2496="Colorectal Cancer Screening", E2496="Total Expenditure ($USD per 100,000 patients)"),
SUMIFS(COL!$F:$F,COL!$A:$A,C2496,COL!$G:$G,D2496),
IF(AND(A2496="Cervical Cancer Screening", E2496="Total Expenditure ($USD per 100,000 patients)"),
SUMIFS(CERV!$F:$F,CERV!$A:$A,C2496,CERV!$G:$G,D2496),
SUMIFS(CANSCRN!$F:$F,CANSCRN!$A:$A,C2496,CANSCRN!$G:$G,D2496))))))))))))</f>
        <v>410779.78097194387</v>
      </c>
    </row>
    <row r="2497" spans="1:6" x14ac:dyDescent="0.2">
      <c r="A2497" s="24" t="s">
        <v>100</v>
      </c>
      <c r="B2497" s="24" t="s">
        <v>101</v>
      </c>
      <c r="C2497" s="24" t="s">
        <v>52</v>
      </c>
      <c r="D2497" s="24">
        <v>2018</v>
      </c>
      <c r="E2497" s="24" t="s">
        <v>104</v>
      </c>
      <c r="F2497" s="3">
        <f>IF(AND(A2497="PSA Testing", E2497= "Utilization Rate (per 100,000 patients)"),
SUMIFS(PSA!$D:$D,PSA!$A:$A,C2497,PSA!$G:$G,D2497),
IF(AND(A2497="Colorectal Cancer Screening", E2497="Utilization Rate (per 100,000 patients)"),
SUMIFS(COL!$D:$D,COL!$A:$A,C2497,COL!$G:$G, D2497),
IF(AND(A2497="Cervical Cancer Screening", E2497="Utilization Rate (per 100,000 patients)"),
SUMIFS(CERV!$D:$D,CERV!$A:$A,C2497,CERV!$G:$G,D2497),
IF(AND(A2497="Cancer Screening for CKD patients", E2497="Utilization Rate (per 100,000 patients)"),
SUMIFS(CANSCRN!$D:$D,CANSCRN!$A:$A,C2497,CANSCRN!$G:$G,D2497),
IF(AND(A2497="PSA Testing", E2497="Cost per service ($USD)"),
SUMIFS(PSA!$E:$E,PSA!$A:$A,C2497,PSA!$G:$G,D2497),
IF(AND(A2497="Colorectal Cancer Screening", E2497="Cost per service ($USD)"),
SUMIFS(COL!$E:$E,COL!$A:$A,C2497,COL!$G:$G,D2497),
IF(AND(A2497="Cervical Cancer Screening", E2497="Cost per service ($USD)"),
SUMIFS(CERV!$E:$E,CERV!$A:$A,C2497,CERV!$G:$G,D2497),
IF(AND(A2497="Cancer Screening for CKD patients", E2497="Cost per service ($USD)"),
SUMIFS(CANSCRN!$E:$E,CANSCRN!$A:$A,C2497,CANSCRN!$G:$G,D2497),
IF(AND(A2497="PSA Testing", E2497="Total Expenditure ($USD per 100,000 patients)"),
SUMIFS(PSA!$F:$F,PSA!$A:$A,C2497,PSA!$G:$G,D2497),
IF(AND(A2497="Colorectal Cancer Screening", E2497="Total Expenditure ($USD per 100,000 patients)"),
SUMIFS(COL!$F:$F,COL!$A:$A,C2497,COL!$G:$G,D2497),
IF(AND(A2497="Cervical Cancer Screening", E2497="Total Expenditure ($USD per 100,000 patients)"),
SUMIFS(CERV!$F:$F,CERV!$A:$A,C2497,CERV!$G:$G,D2497),
SUMIFS(CANSCRN!$F:$F,CANSCRN!$A:$A,C2497,CANSCRN!$G:$G,D2497))))))))))))</f>
        <v>527197.3966434031</v>
      </c>
    </row>
    <row r="2498" spans="1:6" x14ac:dyDescent="0.2">
      <c r="A2498" s="24" t="s">
        <v>100</v>
      </c>
      <c r="B2498" s="24" t="s">
        <v>101</v>
      </c>
      <c r="C2498" s="24" t="s">
        <v>52</v>
      </c>
      <c r="D2498" s="24">
        <v>2019</v>
      </c>
      <c r="E2498" s="24" t="s">
        <v>104</v>
      </c>
      <c r="F2498" s="3">
        <f>IF(AND(A2498="PSA Testing", E2498= "Utilization Rate (per 100,000 patients)"),
SUMIFS(PSA!$D:$D,PSA!$A:$A,C2498,PSA!$G:$G,D2498),
IF(AND(A2498="Colorectal Cancer Screening", E2498="Utilization Rate (per 100,000 patients)"),
SUMIFS(COL!$D:$D,COL!$A:$A,C2498,COL!$G:$G, D2498),
IF(AND(A2498="Cervical Cancer Screening", E2498="Utilization Rate (per 100,000 patients)"),
SUMIFS(CERV!$D:$D,CERV!$A:$A,C2498,CERV!$G:$G,D2498),
IF(AND(A2498="Cancer Screening for CKD patients", E2498="Utilization Rate (per 100,000 patients)"),
SUMIFS(CANSCRN!$D:$D,CANSCRN!$A:$A,C2498,CANSCRN!$G:$G,D2498),
IF(AND(A2498="PSA Testing", E2498="Cost per service ($USD)"),
SUMIFS(PSA!$E:$E,PSA!$A:$A,C2498,PSA!$G:$G,D2498),
IF(AND(A2498="Colorectal Cancer Screening", E2498="Cost per service ($USD)"),
SUMIFS(COL!$E:$E,COL!$A:$A,C2498,COL!$G:$G,D2498),
IF(AND(A2498="Cervical Cancer Screening", E2498="Cost per service ($USD)"),
SUMIFS(CERV!$E:$E,CERV!$A:$A,C2498,CERV!$G:$G,D2498),
IF(AND(A2498="Cancer Screening for CKD patients", E2498="Cost per service ($USD)"),
SUMIFS(CANSCRN!$E:$E,CANSCRN!$A:$A,C2498,CANSCRN!$G:$G,D2498),
IF(AND(A2498="PSA Testing", E2498="Total Expenditure ($USD per 100,000 patients)"),
SUMIFS(PSA!$F:$F,PSA!$A:$A,C2498,PSA!$G:$G,D2498),
IF(AND(A2498="Colorectal Cancer Screening", E2498="Total Expenditure ($USD per 100,000 patients)"),
SUMIFS(COL!$F:$F,COL!$A:$A,C2498,COL!$G:$G,D2498),
IF(AND(A2498="Cervical Cancer Screening", E2498="Total Expenditure ($USD per 100,000 patients)"),
SUMIFS(CERV!$F:$F,CERV!$A:$A,C2498,CERV!$G:$G,D2498),
SUMIFS(CANSCRN!$F:$F,CANSCRN!$A:$A,C2498,CANSCRN!$G:$G,D2498))))))))))))</f>
        <v>495381.57319871796</v>
      </c>
    </row>
    <row r="2499" spans="1:6" x14ac:dyDescent="0.2">
      <c r="A2499" s="24" t="s">
        <v>100</v>
      </c>
      <c r="B2499" s="24" t="s">
        <v>101</v>
      </c>
      <c r="C2499" s="24" t="s">
        <v>53</v>
      </c>
      <c r="D2499" s="24">
        <v>2009</v>
      </c>
      <c r="E2499" s="24" t="s">
        <v>104</v>
      </c>
      <c r="F2499" s="3">
        <f>IF(AND(A2499="PSA Testing", E2499= "Utilization Rate (per 100,000 patients)"),
SUMIFS(PSA!$D:$D,PSA!$A:$A,C2499,PSA!$G:$G,D2499),
IF(AND(A2499="Colorectal Cancer Screening", E2499="Utilization Rate (per 100,000 patients)"),
SUMIFS(COL!$D:$D,COL!$A:$A,C2499,COL!$G:$G, D2499),
IF(AND(A2499="Cervical Cancer Screening", E2499="Utilization Rate (per 100,000 patients)"),
SUMIFS(CERV!$D:$D,CERV!$A:$A,C2499,CERV!$G:$G,D2499),
IF(AND(A2499="Cancer Screening for CKD patients", E2499="Utilization Rate (per 100,000 patients)"),
SUMIFS(CANSCRN!$D:$D,CANSCRN!$A:$A,C2499,CANSCRN!$G:$G,D2499),
IF(AND(A2499="PSA Testing", E2499="Cost per service ($USD)"),
SUMIFS(PSA!$E:$E,PSA!$A:$A,C2499,PSA!$G:$G,D2499),
IF(AND(A2499="Colorectal Cancer Screening", E2499="Cost per service ($USD)"),
SUMIFS(COL!$E:$E,COL!$A:$A,C2499,COL!$G:$G,D2499),
IF(AND(A2499="Cervical Cancer Screening", E2499="Cost per service ($USD)"),
SUMIFS(CERV!$E:$E,CERV!$A:$A,C2499,CERV!$G:$G,D2499),
IF(AND(A2499="Cancer Screening for CKD patients", E2499="Cost per service ($USD)"),
SUMIFS(CANSCRN!$E:$E,CANSCRN!$A:$A,C2499,CANSCRN!$G:$G,D2499),
IF(AND(A2499="PSA Testing", E2499="Total Expenditure ($USD per 100,000 patients)"),
SUMIFS(PSA!$F:$F,PSA!$A:$A,C2499,PSA!$G:$G,D2499),
IF(AND(A2499="Colorectal Cancer Screening", E2499="Total Expenditure ($USD per 100,000 patients)"),
SUMIFS(COL!$F:$F,COL!$A:$A,C2499,COL!$G:$G,D2499),
IF(AND(A2499="Cervical Cancer Screening", E2499="Total Expenditure ($USD per 100,000 patients)"),
SUMIFS(CERV!$F:$F,CERV!$A:$A,C2499,CERV!$G:$G,D2499),
SUMIFS(CANSCRN!$F:$F,CANSCRN!$A:$A,C2499,CANSCRN!$G:$G,D2499))))))))))))</f>
        <v>353151.92158753704</v>
      </c>
    </row>
    <row r="2500" spans="1:6" x14ac:dyDescent="0.2">
      <c r="A2500" s="24" t="s">
        <v>100</v>
      </c>
      <c r="B2500" s="24" t="s">
        <v>101</v>
      </c>
      <c r="C2500" s="24" t="s">
        <v>53</v>
      </c>
      <c r="D2500" s="24">
        <v>2010</v>
      </c>
      <c r="E2500" s="24" t="s">
        <v>104</v>
      </c>
      <c r="F2500" s="3">
        <f>IF(AND(A2500="PSA Testing", E2500= "Utilization Rate (per 100,000 patients)"),
SUMIFS(PSA!$D:$D,PSA!$A:$A,C2500,PSA!$G:$G,D2500),
IF(AND(A2500="Colorectal Cancer Screening", E2500="Utilization Rate (per 100,000 patients)"),
SUMIFS(COL!$D:$D,COL!$A:$A,C2500,COL!$G:$G, D2500),
IF(AND(A2500="Cervical Cancer Screening", E2500="Utilization Rate (per 100,000 patients)"),
SUMIFS(CERV!$D:$D,CERV!$A:$A,C2500,CERV!$G:$G,D2500),
IF(AND(A2500="Cancer Screening for CKD patients", E2500="Utilization Rate (per 100,000 patients)"),
SUMIFS(CANSCRN!$D:$D,CANSCRN!$A:$A,C2500,CANSCRN!$G:$G,D2500),
IF(AND(A2500="PSA Testing", E2500="Cost per service ($USD)"),
SUMIFS(PSA!$E:$E,PSA!$A:$A,C2500,PSA!$G:$G,D2500),
IF(AND(A2500="Colorectal Cancer Screening", E2500="Cost per service ($USD)"),
SUMIFS(COL!$E:$E,COL!$A:$A,C2500,COL!$G:$G,D2500),
IF(AND(A2500="Cervical Cancer Screening", E2500="Cost per service ($USD)"),
SUMIFS(CERV!$E:$E,CERV!$A:$A,C2500,CERV!$G:$G,D2500),
IF(AND(A2500="Cancer Screening for CKD patients", E2500="Cost per service ($USD)"),
SUMIFS(CANSCRN!$E:$E,CANSCRN!$A:$A,C2500,CANSCRN!$G:$G,D2500),
IF(AND(A2500="PSA Testing", E2500="Total Expenditure ($USD per 100,000 patients)"),
SUMIFS(PSA!$F:$F,PSA!$A:$A,C2500,PSA!$G:$G,D2500),
IF(AND(A2500="Colorectal Cancer Screening", E2500="Total Expenditure ($USD per 100,000 patients)"),
SUMIFS(COL!$F:$F,COL!$A:$A,C2500,COL!$G:$G,D2500),
IF(AND(A2500="Cervical Cancer Screening", E2500="Total Expenditure ($USD per 100,000 patients)"),
SUMIFS(CERV!$F:$F,CERV!$A:$A,C2500,CERV!$G:$G,D2500),
SUMIFS(CANSCRN!$F:$F,CANSCRN!$A:$A,C2500,CANSCRN!$G:$G,D2500))))))))))))</f>
        <v>371438.72822672495</v>
      </c>
    </row>
    <row r="2501" spans="1:6" x14ac:dyDescent="0.2">
      <c r="A2501" s="24" t="s">
        <v>100</v>
      </c>
      <c r="B2501" s="24" t="s">
        <v>101</v>
      </c>
      <c r="C2501" s="24" t="s">
        <v>53</v>
      </c>
      <c r="D2501" s="24">
        <v>2011</v>
      </c>
      <c r="E2501" s="24" t="s">
        <v>104</v>
      </c>
      <c r="F2501" s="3">
        <f>IF(AND(A2501="PSA Testing", E2501= "Utilization Rate (per 100,000 patients)"),
SUMIFS(PSA!$D:$D,PSA!$A:$A,C2501,PSA!$G:$G,D2501),
IF(AND(A2501="Colorectal Cancer Screening", E2501="Utilization Rate (per 100,000 patients)"),
SUMIFS(COL!$D:$D,COL!$A:$A,C2501,COL!$G:$G, D2501),
IF(AND(A2501="Cervical Cancer Screening", E2501="Utilization Rate (per 100,000 patients)"),
SUMIFS(CERV!$D:$D,CERV!$A:$A,C2501,CERV!$G:$G,D2501),
IF(AND(A2501="Cancer Screening for CKD patients", E2501="Utilization Rate (per 100,000 patients)"),
SUMIFS(CANSCRN!$D:$D,CANSCRN!$A:$A,C2501,CANSCRN!$G:$G,D2501),
IF(AND(A2501="PSA Testing", E2501="Cost per service ($USD)"),
SUMIFS(PSA!$E:$E,PSA!$A:$A,C2501,PSA!$G:$G,D2501),
IF(AND(A2501="Colorectal Cancer Screening", E2501="Cost per service ($USD)"),
SUMIFS(COL!$E:$E,COL!$A:$A,C2501,COL!$G:$G,D2501),
IF(AND(A2501="Cervical Cancer Screening", E2501="Cost per service ($USD)"),
SUMIFS(CERV!$E:$E,CERV!$A:$A,C2501,CERV!$G:$G,D2501),
IF(AND(A2501="Cancer Screening for CKD patients", E2501="Cost per service ($USD)"),
SUMIFS(CANSCRN!$E:$E,CANSCRN!$A:$A,C2501,CANSCRN!$G:$G,D2501),
IF(AND(A2501="PSA Testing", E2501="Total Expenditure ($USD per 100,000 patients)"),
SUMIFS(PSA!$F:$F,PSA!$A:$A,C2501,PSA!$G:$G,D2501),
IF(AND(A2501="Colorectal Cancer Screening", E2501="Total Expenditure ($USD per 100,000 patients)"),
SUMIFS(COL!$F:$F,COL!$A:$A,C2501,COL!$G:$G,D2501),
IF(AND(A2501="Cervical Cancer Screening", E2501="Total Expenditure ($USD per 100,000 patients)"),
SUMIFS(CERV!$F:$F,CERV!$A:$A,C2501,CERV!$G:$G,D2501),
SUMIFS(CANSCRN!$F:$F,CANSCRN!$A:$A,C2501,CANSCRN!$G:$G,D2501))))))))))))</f>
        <v>347768.75822729268</v>
      </c>
    </row>
    <row r="2502" spans="1:6" x14ac:dyDescent="0.2">
      <c r="A2502" s="24" t="s">
        <v>100</v>
      </c>
      <c r="B2502" s="24" t="s">
        <v>101</v>
      </c>
      <c r="C2502" s="24" t="s">
        <v>53</v>
      </c>
      <c r="D2502" s="24">
        <v>2012</v>
      </c>
      <c r="E2502" s="24" t="s">
        <v>104</v>
      </c>
      <c r="F2502" s="3">
        <f>IF(AND(A2502="PSA Testing", E2502= "Utilization Rate (per 100,000 patients)"),
SUMIFS(PSA!$D:$D,PSA!$A:$A,C2502,PSA!$G:$G,D2502),
IF(AND(A2502="Colorectal Cancer Screening", E2502="Utilization Rate (per 100,000 patients)"),
SUMIFS(COL!$D:$D,COL!$A:$A,C2502,COL!$G:$G, D2502),
IF(AND(A2502="Cervical Cancer Screening", E2502="Utilization Rate (per 100,000 patients)"),
SUMIFS(CERV!$D:$D,CERV!$A:$A,C2502,CERV!$G:$G,D2502),
IF(AND(A2502="Cancer Screening for CKD patients", E2502="Utilization Rate (per 100,000 patients)"),
SUMIFS(CANSCRN!$D:$D,CANSCRN!$A:$A,C2502,CANSCRN!$G:$G,D2502),
IF(AND(A2502="PSA Testing", E2502="Cost per service ($USD)"),
SUMIFS(PSA!$E:$E,PSA!$A:$A,C2502,PSA!$G:$G,D2502),
IF(AND(A2502="Colorectal Cancer Screening", E2502="Cost per service ($USD)"),
SUMIFS(COL!$E:$E,COL!$A:$A,C2502,COL!$G:$G,D2502),
IF(AND(A2502="Cervical Cancer Screening", E2502="Cost per service ($USD)"),
SUMIFS(CERV!$E:$E,CERV!$A:$A,C2502,CERV!$G:$G,D2502),
IF(AND(A2502="Cancer Screening for CKD patients", E2502="Cost per service ($USD)"),
SUMIFS(CANSCRN!$E:$E,CANSCRN!$A:$A,C2502,CANSCRN!$G:$G,D2502),
IF(AND(A2502="PSA Testing", E2502="Total Expenditure ($USD per 100,000 patients)"),
SUMIFS(PSA!$F:$F,PSA!$A:$A,C2502,PSA!$G:$G,D2502),
IF(AND(A2502="Colorectal Cancer Screening", E2502="Total Expenditure ($USD per 100,000 patients)"),
SUMIFS(COL!$F:$F,COL!$A:$A,C2502,COL!$G:$G,D2502),
IF(AND(A2502="Cervical Cancer Screening", E2502="Total Expenditure ($USD per 100,000 patients)"),
SUMIFS(CERV!$F:$F,CERV!$A:$A,C2502,CERV!$G:$G,D2502),
SUMIFS(CANSCRN!$F:$F,CANSCRN!$A:$A,C2502,CANSCRN!$G:$G,D2502))))))))))))</f>
        <v>311870.76622043276</v>
      </c>
    </row>
    <row r="2503" spans="1:6" x14ac:dyDescent="0.2">
      <c r="A2503" s="24" t="s">
        <v>100</v>
      </c>
      <c r="B2503" s="24" t="s">
        <v>101</v>
      </c>
      <c r="C2503" s="24" t="s">
        <v>53</v>
      </c>
      <c r="D2503" s="24">
        <v>2013</v>
      </c>
      <c r="E2503" s="24" t="s">
        <v>104</v>
      </c>
      <c r="F2503" s="3">
        <f>IF(AND(A2503="PSA Testing", E2503= "Utilization Rate (per 100,000 patients)"),
SUMIFS(PSA!$D:$D,PSA!$A:$A,C2503,PSA!$G:$G,D2503),
IF(AND(A2503="Colorectal Cancer Screening", E2503="Utilization Rate (per 100,000 patients)"),
SUMIFS(COL!$D:$D,COL!$A:$A,C2503,COL!$G:$G, D2503),
IF(AND(A2503="Cervical Cancer Screening", E2503="Utilization Rate (per 100,000 patients)"),
SUMIFS(CERV!$D:$D,CERV!$A:$A,C2503,CERV!$G:$G,D2503),
IF(AND(A2503="Cancer Screening for CKD patients", E2503="Utilization Rate (per 100,000 patients)"),
SUMIFS(CANSCRN!$D:$D,CANSCRN!$A:$A,C2503,CANSCRN!$G:$G,D2503),
IF(AND(A2503="PSA Testing", E2503="Cost per service ($USD)"),
SUMIFS(PSA!$E:$E,PSA!$A:$A,C2503,PSA!$G:$G,D2503),
IF(AND(A2503="Colorectal Cancer Screening", E2503="Cost per service ($USD)"),
SUMIFS(COL!$E:$E,COL!$A:$A,C2503,COL!$G:$G,D2503),
IF(AND(A2503="Cervical Cancer Screening", E2503="Cost per service ($USD)"),
SUMIFS(CERV!$E:$E,CERV!$A:$A,C2503,CERV!$G:$G,D2503),
IF(AND(A2503="Cancer Screening for CKD patients", E2503="Cost per service ($USD)"),
SUMIFS(CANSCRN!$E:$E,CANSCRN!$A:$A,C2503,CANSCRN!$G:$G,D2503),
IF(AND(A2503="PSA Testing", E2503="Total Expenditure ($USD per 100,000 patients)"),
SUMIFS(PSA!$F:$F,PSA!$A:$A,C2503,PSA!$G:$G,D2503),
IF(AND(A2503="Colorectal Cancer Screening", E2503="Total Expenditure ($USD per 100,000 patients)"),
SUMIFS(COL!$F:$F,COL!$A:$A,C2503,COL!$G:$G,D2503),
IF(AND(A2503="Cervical Cancer Screening", E2503="Total Expenditure ($USD per 100,000 patients)"),
SUMIFS(CERV!$F:$F,CERV!$A:$A,C2503,CERV!$G:$G,D2503),
SUMIFS(CANSCRN!$F:$F,CANSCRN!$A:$A,C2503,CANSCRN!$G:$G,D2503))))))))))))</f>
        <v>282651.40139543725</v>
      </c>
    </row>
    <row r="2504" spans="1:6" x14ac:dyDescent="0.2">
      <c r="A2504" s="24" t="s">
        <v>100</v>
      </c>
      <c r="B2504" s="24" t="s">
        <v>101</v>
      </c>
      <c r="C2504" s="24" t="s">
        <v>53</v>
      </c>
      <c r="D2504" s="24">
        <v>2014</v>
      </c>
      <c r="E2504" s="24" t="s">
        <v>104</v>
      </c>
      <c r="F2504" s="3">
        <f>IF(AND(A2504="PSA Testing", E2504= "Utilization Rate (per 100,000 patients)"),
SUMIFS(PSA!$D:$D,PSA!$A:$A,C2504,PSA!$G:$G,D2504),
IF(AND(A2504="Colorectal Cancer Screening", E2504="Utilization Rate (per 100,000 patients)"),
SUMIFS(COL!$D:$D,COL!$A:$A,C2504,COL!$G:$G, D2504),
IF(AND(A2504="Cervical Cancer Screening", E2504="Utilization Rate (per 100,000 patients)"),
SUMIFS(CERV!$D:$D,CERV!$A:$A,C2504,CERV!$G:$G,D2504),
IF(AND(A2504="Cancer Screening for CKD patients", E2504="Utilization Rate (per 100,000 patients)"),
SUMIFS(CANSCRN!$D:$D,CANSCRN!$A:$A,C2504,CANSCRN!$G:$G,D2504),
IF(AND(A2504="PSA Testing", E2504="Cost per service ($USD)"),
SUMIFS(PSA!$E:$E,PSA!$A:$A,C2504,PSA!$G:$G,D2504),
IF(AND(A2504="Colorectal Cancer Screening", E2504="Cost per service ($USD)"),
SUMIFS(COL!$E:$E,COL!$A:$A,C2504,COL!$G:$G,D2504),
IF(AND(A2504="Cervical Cancer Screening", E2504="Cost per service ($USD)"),
SUMIFS(CERV!$E:$E,CERV!$A:$A,C2504,CERV!$G:$G,D2504),
IF(AND(A2504="Cancer Screening for CKD patients", E2504="Cost per service ($USD)"),
SUMIFS(CANSCRN!$E:$E,CANSCRN!$A:$A,C2504,CANSCRN!$G:$G,D2504),
IF(AND(A2504="PSA Testing", E2504="Total Expenditure ($USD per 100,000 patients)"),
SUMIFS(PSA!$F:$F,PSA!$A:$A,C2504,PSA!$G:$G,D2504),
IF(AND(A2504="Colorectal Cancer Screening", E2504="Total Expenditure ($USD per 100,000 patients)"),
SUMIFS(COL!$F:$F,COL!$A:$A,C2504,COL!$G:$G,D2504),
IF(AND(A2504="Cervical Cancer Screening", E2504="Total Expenditure ($USD per 100,000 patients)"),
SUMIFS(CERV!$F:$F,CERV!$A:$A,C2504,CERV!$G:$G,D2504),
SUMIFS(CANSCRN!$F:$F,CANSCRN!$A:$A,C2504,CANSCRN!$G:$G,D2504))))))))))))</f>
        <v>274398.05526044115</v>
      </c>
    </row>
    <row r="2505" spans="1:6" x14ac:dyDescent="0.2">
      <c r="A2505" s="24" t="s">
        <v>100</v>
      </c>
      <c r="B2505" s="24" t="s">
        <v>101</v>
      </c>
      <c r="C2505" s="24" t="s">
        <v>53</v>
      </c>
      <c r="D2505" s="24">
        <v>2015</v>
      </c>
      <c r="E2505" s="24" t="s">
        <v>104</v>
      </c>
      <c r="F2505" s="3">
        <f>IF(AND(A2505="PSA Testing", E2505= "Utilization Rate (per 100,000 patients)"),
SUMIFS(PSA!$D:$D,PSA!$A:$A,C2505,PSA!$G:$G,D2505),
IF(AND(A2505="Colorectal Cancer Screening", E2505="Utilization Rate (per 100,000 patients)"),
SUMIFS(COL!$D:$D,COL!$A:$A,C2505,COL!$G:$G, D2505),
IF(AND(A2505="Cervical Cancer Screening", E2505="Utilization Rate (per 100,000 patients)"),
SUMIFS(CERV!$D:$D,CERV!$A:$A,C2505,CERV!$G:$G,D2505),
IF(AND(A2505="Cancer Screening for CKD patients", E2505="Utilization Rate (per 100,000 patients)"),
SUMIFS(CANSCRN!$D:$D,CANSCRN!$A:$A,C2505,CANSCRN!$G:$G,D2505),
IF(AND(A2505="PSA Testing", E2505="Cost per service ($USD)"),
SUMIFS(PSA!$E:$E,PSA!$A:$A,C2505,PSA!$G:$G,D2505),
IF(AND(A2505="Colorectal Cancer Screening", E2505="Cost per service ($USD)"),
SUMIFS(COL!$E:$E,COL!$A:$A,C2505,COL!$G:$G,D2505),
IF(AND(A2505="Cervical Cancer Screening", E2505="Cost per service ($USD)"),
SUMIFS(CERV!$E:$E,CERV!$A:$A,C2505,CERV!$G:$G,D2505),
IF(AND(A2505="Cancer Screening for CKD patients", E2505="Cost per service ($USD)"),
SUMIFS(CANSCRN!$E:$E,CANSCRN!$A:$A,C2505,CANSCRN!$G:$G,D2505),
IF(AND(A2505="PSA Testing", E2505="Total Expenditure ($USD per 100,000 patients)"),
SUMIFS(PSA!$F:$F,PSA!$A:$A,C2505,PSA!$G:$G,D2505),
IF(AND(A2505="Colorectal Cancer Screening", E2505="Total Expenditure ($USD per 100,000 patients)"),
SUMIFS(COL!$F:$F,COL!$A:$A,C2505,COL!$G:$G,D2505),
IF(AND(A2505="Cervical Cancer Screening", E2505="Total Expenditure ($USD per 100,000 patients)"),
SUMIFS(CERV!$F:$F,CERV!$A:$A,C2505,CERV!$G:$G,D2505),
SUMIFS(CANSCRN!$F:$F,CANSCRN!$A:$A,C2505,CANSCRN!$G:$G,D2505))))))))))))</f>
        <v>289625.77678275434</v>
      </c>
    </row>
    <row r="2506" spans="1:6" x14ac:dyDescent="0.2">
      <c r="A2506" s="24" t="s">
        <v>100</v>
      </c>
      <c r="B2506" s="24" t="s">
        <v>101</v>
      </c>
      <c r="C2506" s="24" t="s">
        <v>53</v>
      </c>
      <c r="D2506" s="24">
        <v>2016</v>
      </c>
      <c r="E2506" s="24" t="s">
        <v>104</v>
      </c>
      <c r="F2506" s="3">
        <f>IF(AND(A2506="PSA Testing", E2506= "Utilization Rate (per 100,000 patients)"),
SUMIFS(PSA!$D:$D,PSA!$A:$A,C2506,PSA!$G:$G,D2506),
IF(AND(A2506="Colorectal Cancer Screening", E2506="Utilization Rate (per 100,000 patients)"),
SUMIFS(COL!$D:$D,COL!$A:$A,C2506,COL!$G:$G, D2506),
IF(AND(A2506="Cervical Cancer Screening", E2506="Utilization Rate (per 100,000 patients)"),
SUMIFS(CERV!$D:$D,CERV!$A:$A,C2506,CERV!$G:$G,D2506),
IF(AND(A2506="Cancer Screening for CKD patients", E2506="Utilization Rate (per 100,000 patients)"),
SUMIFS(CANSCRN!$D:$D,CANSCRN!$A:$A,C2506,CANSCRN!$G:$G,D2506),
IF(AND(A2506="PSA Testing", E2506="Cost per service ($USD)"),
SUMIFS(PSA!$E:$E,PSA!$A:$A,C2506,PSA!$G:$G,D2506),
IF(AND(A2506="Colorectal Cancer Screening", E2506="Cost per service ($USD)"),
SUMIFS(COL!$E:$E,COL!$A:$A,C2506,COL!$G:$G,D2506),
IF(AND(A2506="Cervical Cancer Screening", E2506="Cost per service ($USD)"),
SUMIFS(CERV!$E:$E,CERV!$A:$A,C2506,CERV!$G:$G,D2506),
IF(AND(A2506="Cancer Screening for CKD patients", E2506="Cost per service ($USD)"),
SUMIFS(CANSCRN!$E:$E,CANSCRN!$A:$A,C2506,CANSCRN!$G:$G,D2506),
IF(AND(A2506="PSA Testing", E2506="Total Expenditure ($USD per 100,000 patients)"),
SUMIFS(PSA!$F:$F,PSA!$A:$A,C2506,PSA!$G:$G,D2506),
IF(AND(A2506="Colorectal Cancer Screening", E2506="Total Expenditure ($USD per 100,000 patients)"),
SUMIFS(COL!$F:$F,COL!$A:$A,C2506,COL!$G:$G,D2506),
IF(AND(A2506="Cervical Cancer Screening", E2506="Total Expenditure ($USD per 100,000 patients)"),
SUMIFS(CERV!$F:$F,CERV!$A:$A,C2506,CERV!$G:$G,D2506),
SUMIFS(CANSCRN!$F:$F,CANSCRN!$A:$A,C2506,CANSCRN!$G:$G,D2506))))))))))))</f>
        <v>304369.86476518313</v>
      </c>
    </row>
    <row r="2507" spans="1:6" x14ac:dyDescent="0.2">
      <c r="A2507" s="24" t="s">
        <v>100</v>
      </c>
      <c r="B2507" s="24" t="s">
        <v>101</v>
      </c>
      <c r="C2507" s="24" t="s">
        <v>53</v>
      </c>
      <c r="D2507" s="24">
        <v>2017</v>
      </c>
      <c r="E2507" s="24" t="s">
        <v>104</v>
      </c>
      <c r="F2507" s="3">
        <f>IF(AND(A2507="PSA Testing", E2507= "Utilization Rate (per 100,000 patients)"),
SUMIFS(PSA!$D:$D,PSA!$A:$A,C2507,PSA!$G:$G,D2507),
IF(AND(A2507="Colorectal Cancer Screening", E2507="Utilization Rate (per 100,000 patients)"),
SUMIFS(COL!$D:$D,COL!$A:$A,C2507,COL!$G:$G, D2507),
IF(AND(A2507="Cervical Cancer Screening", E2507="Utilization Rate (per 100,000 patients)"),
SUMIFS(CERV!$D:$D,CERV!$A:$A,C2507,CERV!$G:$G,D2507),
IF(AND(A2507="Cancer Screening for CKD patients", E2507="Utilization Rate (per 100,000 patients)"),
SUMIFS(CANSCRN!$D:$D,CANSCRN!$A:$A,C2507,CANSCRN!$G:$G,D2507),
IF(AND(A2507="PSA Testing", E2507="Cost per service ($USD)"),
SUMIFS(PSA!$E:$E,PSA!$A:$A,C2507,PSA!$G:$G,D2507),
IF(AND(A2507="Colorectal Cancer Screening", E2507="Cost per service ($USD)"),
SUMIFS(COL!$E:$E,COL!$A:$A,C2507,COL!$G:$G,D2507),
IF(AND(A2507="Cervical Cancer Screening", E2507="Cost per service ($USD)"),
SUMIFS(CERV!$E:$E,CERV!$A:$A,C2507,CERV!$G:$G,D2507),
IF(AND(A2507="Cancer Screening for CKD patients", E2507="Cost per service ($USD)"),
SUMIFS(CANSCRN!$E:$E,CANSCRN!$A:$A,C2507,CANSCRN!$G:$G,D2507),
IF(AND(A2507="PSA Testing", E2507="Total Expenditure ($USD per 100,000 patients)"),
SUMIFS(PSA!$F:$F,PSA!$A:$A,C2507,PSA!$G:$G,D2507),
IF(AND(A2507="Colorectal Cancer Screening", E2507="Total Expenditure ($USD per 100,000 patients)"),
SUMIFS(COL!$F:$F,COL!$A:$A,C2507,COL!$G:$G,D2507),
IF(AND(A2507="Cervical Cancer Screening", E2507="Total Expenditure ($USD per 100,000 patients)"),
SUMIFS(CERV!$F:$F,CERV!$A:$A,C2507,CERV!$G:$G,D2507),
SUMIFS(CANSCRN!$F:$F,CANSCRN!$A:$A,C2507,CANSCRN!$G:$G,D2507))))))))))))</f>
        <v>419084.84190862795</v>
      </c>
    </row>
    <row r="2508" spans="1:6" x14ac:dyDescent="0.2">
      <c r="A2508" s="24" t="s">
        <v>100</v>
      </c>
      <c r="B2508" s="24" t="s">
        <v>101</v>
      </c>
      <c r="C2508" s="24" t="s">
        <v>53</v>
      </c>
      <c r="D2508" s="24">
        <v>2018</v>
      </c>
      <c r="E2508" s="24" t="s">
        <v>104</v>
      </c>
      <c r="F2508" s="3">
        <f>IF(AND(A2508="PSA Testing", E2508= "Utilization Rate (per 100,000 patients)"),
SUMIFS(PSA!$D:$D,PSA!$A:$A,C2508,PSA!$G:$G,D2508),
IF(AND(A2508="Colorectal Cancer Screening", E2508="Utilization Rate (per 100,000 patients)"),
SUMIFS(COL!$D:$D,COL!$A:$A,C2508,COL!$G:$G, D2508),
IF(AND(A2508="Cervical Cancer Screening", E2508="Utilization Rate (per 100,000 patients)"),
SUMIFS(CERV!$D:$D,CERV!$A:$A,C2508,CERV!$G:$G,D2508),
IF(AND(A2508="Cancer Screening for CKD patients", E2508="Utilization Rate (per 100,000 patients)"),
SUMIFS(CANSCRN!$D:$D,CANSCRN!$A:$A,C2508,CANSCRN!$G:$G,D2508),
IF(AND(A2508="PSA Testing", E2508="Cost per service ($USD)"),
SUMIFS(PSA!$E:$E,PSA!$A:$A,C2508,PSA!$G:$G,D2508),
IF(AND(A2508="Colorectal Cancer Screening", E2508="Cost per service ($USD)"),
SUMIFS(COL!$E:$E,COL!$A:$A,C2508,COL!$G:$G,D2508),
IF(AND(A2508="Cervical Cancer Screening", E2508="Cost per service ($USD)"),
SUMIFS(CERV!$E:$E,CERV!$A:$A,C2508,CERV!$G:$G,D2508),
IF(AND(A2508="Cancer Screening for CKD patients", E2508="Cost per service ($USD)"),
SUMIFS(CANSCRN!$E:$E,CANSCRN!$A:$A,C2508,CANSCRN!$G:$G,D2508),
IF(AND(A2508="PSA Testing", E2508="Total Expenditure ($USD per 100,000 patients)"),
SUMIFS(PSA!$F:$F,PSA!$A:$A,C2508,PSA!$G:$G,D2508),
IF(AND(A2508="Colorectal Cancer Screening", E2508="Total Expenditure ($USD per 100,000 patients)"),
SUMIFS(COL!$F:$F,COL!$A:$A,C2508,COL!$G:$G,D2508),
IF(AND(A2508="Cervical Cancer Screening", E2508="Total Expenditure ($USD per 100,000 patients)"),
SUMIFS(CERV!$F:$F,CERV!$A:$A,C2508,CERV!$G:$G,D2508),
SUMIFS(CANSCRN!$F:$F,CANSCRN!$A:$A,C2508,CANSCRN!$G:$G,D2508))))))))))))</f>
        <v>440459.46846312744</v>
      </c>
    </row>
    <row r="2509" spans="1:6" x14ac:dyDescent="0.2">
      <c r="A2509" s="24" t="s">
        <v>100</v>
      </c>
      <c r="B2509" s="24" t="s">
        <v>101</v>
      </c>
      <c r="C2509" s="24" t="s">
        <v>53</v>
      </c>
      <c r="D2509" s="24">
        <v>2019</v>
      </c>
      <c r="E2509" s="24" t="s">
        <v>104</v>
      </c>
      <c r="F2509" s="3">
        <f>IF(AND(A2509="PSA Testing", E2509= "Utilization Rate (per 100,000 patients)"),
SUMIFS(PSA!$D:$D,PSA!$A:$A,C2509,PSA!$G:$G,D2509),
IF(AND(A2509="Colorectal Cancer Screening", E2509="Utilization Rate (per 100,000 patients)"),
SUMIFS(COL!$D:$D,COL!$A:$A,C2509,COL!$G:$G, D2509),
IF(AND(A2509="Cervical Cancer Screening", E2509="Utilization Rate (per 100,000 patients)"),
SUMIFS(CERV!$D:$D,CERV!$A:$A,C2509,CERV!$G:$G,D2509),
IF(AND(A2509="Cancer Screening for CKD patients", E2509="Utilization Rate (per 100,000 patients)"),
SUMIFS(CANSCRN!$D:$D,CANSCRN!$A:$A,C2509,CANSCRN!$G:$G,D2509),
IF(AND(A2509="PSA Testing", E2509="Cost per service ($USD)"),
SUMIFS(PSA!$E:$E,PSA!$A:$A,C2509,PSA!$G:$G,D2509),
IF(AND(A2509="Colorectal Cancer Screening", E2509="Cost per service ($USD)"),
SUMIFS(COL!$E:$E,COL!$A:$A,C2509,COL!$G:$G,D2509),
IF(AND(A2509="Cervical Cancer Screening", E2509="Cost per service ($USD)"),
SUMIFS(CERV!$E:$E,CERV!$A:$A,C2509,CERV!$G:$G,D2509),
IF(AND(A2509="Cancer Screening for CKD patients", E2509="Cost per service ($USD)"),
SUMIFS(CANSCRN!$E:$E,CANSCRN!$A:$A,C2509,CANSCRN!$G:$G,D2509),
IF(AND(A2509="PSA Testing", E2509="Total Expenditure ($USD per 100,000 patients)"),
SUMIFS(PSA!$F:$F,PSA!$A:$A,C2509,PSA!$G:$G,D2509),
IF(AND(A2509="Colorectal Cancer Screening", E2509="Total Expenditure ($USD per 100,000 patients)"),
SUMIFS(COL!$F:$F,COL!$A:$A,C2509,COL!$G:$G,D2509),
IF(AND(A2509="Cervical Cancer Screening", E2509="Total Expenditure ($USD per 100,000 patients)"),
SUMIFS(CERV!$F:$F,CERV!$A:$A,C2509,CERV!$G:$G,D2509),
SUMIFS(CANSCRN!$F:$F,CANSCRN!$A:$A,C2509,CANSCRN!$G:$G,D2509))))))))))))</f>
        <v>431981.85856622114</v>
      </c>
    </row>
    <row r="2510" spans="1:6" x14ac:dyDescent="0.2">
      <c r="A2510" s="24" t="s">
        <v>100</v>
      </c>
      <c r="B2510" s="24" t="s">
        <v>101</v>
      </c>
      <c r="C2510" s="24" t="s">
        <v>54</v>
      </c>
      <c r="D2510" s="24">
        <v>2009</v>
      </c>
      <c r="E2510" s="24" t="s">
        <v>104</v>
      </c>
      <c r="F2510" s="3">
        <f>IF(AND(A2510="PSA Testing", E2510= "Utilization Rate (per 100,000 patients)"),
SUMIFS(PSA!$D:$D,PSA!$A:$A,C2510,PSA!$G:$G,D2510),
IF(AND(A2510="Colorectal Cancer Screening", E2510="Utilization Rate (per 100,000 patients)"),
SUMIFS(COL!$D:$D,COL!$A:$A,C2510,COL!$G:$G, D2510),
IF(AND(A2510="Cervical Cancer Screening", E2510="Utilization Rate (per 100,000 patients)"),
SUMIFS(CERV!$D:$D,CERV!$A:$A,C2510,CERV!$G:$G,D2510),
IF(AND(A2510="Cancer Screening for CKD patients", E2510="Utilization Rate (per 100,000 patients)"),
SUMIFS(CANSCRN!$D:$D,CANSCRN!$A:$A,C2510,CANSCRN!$G:$G,D2510),
IF(AND(A2510="PSA Testing", E2510="Cost per service ($USD)"),
SUMIFS(PSA!$E:$E,PSA!$A:$A,C2510,PSA!$G:$G,D2510),
IF(AND(A2510="Colorectal Cancer Screening", E2510="Cost per service ($USD)"),
SUMIFS(COL!$E:$E,COL!$A:$A,C2510,COL!$G:$G,D2510),
IF(AND(A2510="Cervical Cancer Screening", E2510="Cost per service ($USD)"),
SUMIFS(CERV!$E:$E,CERV!$A:$A,C2510,CERV!$G:$G,D2510),
IF(AND(A2510="Cancer Screening for CKD patients", E2510="Cost per service ($USD)"),
SUMIFS(CANSCRN!$E:$E,CANSCRN!$A:$A,C2510,CANSCRN!$G:$G,D2510),
IF(AND(A2510="PSA Testing", E2510="Total Expenditure ($USD per 100,000 patients)"),
SUMIFS(PSA!$F:$F,PSA!$A:$A,C2510,PSA!$G:$G,D2510),
IF(AND(A2510="Colorectal Cancer Screening", E2510="Total Expenditure ($USD per 100,000 patients)"),
SUMIFS(COL!$F:$F,COL!$A:$A,C2510,COL!$G:$G,D2510),
IF(AND(A2510="Cervical Cancer Screening", E2510="Total Expenditure ($USD per 100,000 patients)"),
SUMIFS(CERV!$F:$F,CERV!$A:$A,C2510,CERV!$G:$G,D2510),
SUMIFS(CANSCRN!$F:$F,CANSCRN!$A:$A,C2510,CANSCRN!$G:$G,D2510))))))))))))</f>
        <v>408727.71356001636</v>
      </c>
    </row>
    <row r="2511" spans="1:6" x14ac:dyDescent="0.2">
      <c r="A2511" s="24" t="s">
        <v>100</v>
      </c>
      <c r="B2511" s="24" t="s">
        <v>101</v>
      </c>
      <c r="C2511" s="24" t="s">
        <v>54</v>
      </c>
      <c r="D2511" s="24">
        <v>2010</v>
      </c>
      <c r="E2511" s="24" t="s">
        <v>104</v>
      </c>
      <c r="F2511" s="3">
        <f>IF(AND(A2511="PSA Testing", E2511= "Utilization Rate (per 100,000 patients)"),
SUMIFS(PSA!$D:$D,PSA!$A:$A,C2511,PSA!$G:$G,D2511),
IF(AND(A2511="Colorectal Cancer Screening", E2511="Utilization Rate (per 100,000 patients)"),
SUMIFS(COL!$D:$D,COL!$A:$A,C2511,COL!$G:$G, D2511),
IF(AND(A2511="Cervical Cancer Screening", E2511="Utilization Rate (per 100,000 patients)"),
SUMIFS(CERV!$D:$D,CERV!$A:$A,C2511,CERV!$G:$G,D2511),
IF(AND(A2511="Cancer Screening for CKD patients", E2511="Utilization Rate (per 100,000 patients)"),
SUMIFS(CANSCRN!$D:$D,CANSCRN!$A:$A,C2511,CANSCRN!$G:$G,D2511),
IF(AND(A2511="PSA Testing", E2511="Cost per service ($USD)"),
SUMIFS(PSA!$E:$E,PSA!$A:$A,C2511,PSA!$G:$G,D2511),
IF(AND(A2511="Colorectal Cancer Screening", E2511="Cost per service ($USD)"),
SUMIFS(COL!$E:$E,COL!$A:$A,C2511,COL!$G:$G,D2511),
IF(AND(A2511="Cervical Cancer Screening", E2511="Cost per service ($USD)"),
SUMIFS(CERV!$E:$E,CERV!$A:$A,C2511,CERV!$G:$G,D2511),
IF(AND(A2511="Cancer Screening for CKD patients", E2511="Cost per service ($USD)"),
SUMIFS(CANSCRN!$E:$E,CANSCRN!$A:$A,C2511,CANSCRN!$G:$G,D2511),
IF(AND(A2511="PSA Testing", E2511="Total Expenditure ($USD per 100,000 patients)"),
SUMIFS(PSA!$F:$F,PSA!$A:$A,C2511,PSA!$G:$G,D2511),
IF(AND(A2511="Colorectal Cancer Screening", E2511="Total Expenditure ($USD per 100,000 patients)"),
SUMIFS(COL!$F:$F,COL!$A:$A,C2511,COL!$G:$G,D2511),
IF(AND(A2511="Cervical Cancer Screening", E2511="Total Expenditure ($USD per 100,000 patients)"),
SUMIFS(CERV!$F:$F,CERV!$A:$A,C2511,CERV!$G:$G,D2511),
SUMIFS(CANSCRN!$F:$F,CANSCRN!$A:$A,C2511,CANSCRN!$G:$G,D2511))))))))))))</f>
        <v>370693.69370817335</v>
      </c>
    </row>
    <row r="2512" spans="1:6" x14ac:dyDescent="0.2">
      <c r="A2512" s="24" t="s">
        <v>100</v>
      </c>
      <c r="B2512" s="24" t="s">
        <v>101</v>
      </c>
      <c r="C2512" s="24" t="s">
        <v>54</v>
      </c>
      <c r="D2512" s="24">
        <v>2011</v>
      </c>
      <c r="E2512" s="24" t="s">
        <v>104</v>
      </c>
      <c r="F2512" s="3">
        <f>IF(AND(A2512="PSA Testing", E2512= "Utilization Rate (per 100,000 patients)"),
SUMIFS(PSA!$D:$D,PSA!$A:$A,C2512,PSA!$G:$G,D2512),
IF(AND(A2512="Colorectal Cancer Screening", E2512="Utilization Rate (per 100,000 patients)"),
SUMIFS(COL!$D:$D,COL!$A:$A,C2512,COL!$G:$G, D2512),
IF(AND(A2512="Cervical Cancer Screening", E2512="Utilization Rate (per 100,000 patients)"),
SUMIFS(CERV!$D:$D,CERV!$A:$A,C2512,CERV!$G:$G,D2512),
IF(AND(A2512="Cancer Screening for CKD patients", E2512="Utilization Rate (per 100,000 patients)"),
SUMIFS(CANSCRN!$D:$D,CANSCRN!$A:$A,C2512,CANSCRN!$G:$G,D2512),
IF(AND(A2512="PSA Testing", E2512="Cost per service ($USD)"),
SUMIFS(PSA!$E:$E,PSA!$A:$A,C2512,PSA!$G:$G,D2512),
IF(AND(A2512="Colorectal Cancer Screening", E2512="Cost per service ($USD)"),
SUMIFS(COL!$E:$E,COL!$A:$A,C2512,COL!$G:$G,D2512),
IF(AND(A2512="Cervical Cancer Screening", E2512="Cost per service ($USD)"),
SUMIFS(CERV!$E:$E,CERV!$A:$A,C2512,CERV!$G:$G,D2512),
IF(AND(A2512="Cancer Screening for CKD patients", E2512="Cost per service ($USD)"),
SUMIFS(CANSCRN!$E:$E,CANSCRN!$A:$A,C2512,CANSCRN!$G:$G,D2512),
IF(AND(A2512="PSA Testing", E2512="Total Expenditure ($USD per 100,000 patients)"),
SUMIFS(PSA!$F:$F,PSA!$A:$A,C2512,PSA!$G:$G,D2512),
IF(AND(A2512="Colorectal Cancer Screening", E2512="Total Expenditure ($USD per 100,000 patients)"),
SUMIFS(COL!$F:$F,COL!$A:$A,C2512,COL!$G:$G,D2512),
IF(AND(A2512="Cervical Cancer Screening", E2512="Total Expenditure ($USD per 100,000 patients)"),
SUMIFS(CERV!$F:$F,CERV!$A:$A,C2512,CERV!$G:$G,D2512),
SUMIFS(CANSCRN!$F:$F,CANSCRN!$A:$A,C2512,CANSCRN!$G:$G,D2512))))))))))))</f>
        <v>352962.38675805164</v>
      </c>
    </row>
    <row r="2513" spans="1:6" x14ac:dyDescent="0.2">
      <c r="A2513" s="24" t="s">
        <v>100</v>
      </c>
      <c r="B2513" s="24" t="s">
        <v>101</v>
      </c>
      <c r="C2513" s="24" t="s">
        <v>54</v>
      </c>
      <c r="D2513" s="24">
        <v>2012</v>
      </c>
      <c r="E2513" s="24" t="s">
        <v>104</v>
      </c>
      <c r="F2513" s="3">
        <f>IF(AND(A2513="PSA Testing", E2513= "Utilization Rate (per 100,000 patients)"),
SUMIFS(PSA!$D:$D,PSA!$A:$A,C2513,PSA!$G:$G,D2513),
IF(AND(A2513="Colorectal Cancer Screening", E2513="Utilization Rate (per 100,000 patients)"),
SUMIFS(COL!$D:$D,COL!$A:$A,C2513,COL!$G:$G, D2513),
IF(AND(A2513="Cervical Cancer Screening", E2513="Utilization Rate (per 100,000 patients)"),
SUMIFS(CERV!$D:$D,CERV!$A:$A,C2513,CERV!$G:$G,D2513),
IF(AND(A2513="Cancer Screening for CKD patients", E2513="Utilization Rate (per 100,000 patients)"),
SUMIFS(CANSCRN!$D:$D,CANSCRN!$A:$A,C2513,CANSCRN!$G:$G,D2513),
IF(AND(A2513="PSA Testing", E2513="Cost per service ($USD)"),
SUMIFS(PSA!$E:$E,PSA!$A:$A,C2513,PSA!$G:$G,D2513),
IF(AND(A2513="Colorectal Cancer Screening", E2513="Cost per service ($USD)"),
SUMIFS(COL!$E:$E,COL!$A:$A,C2513,COL!$G:$G,D2513),
IF(AND(A2513="Cervical Cancer Screening", E2513="Cost per service ($USD)"),
SUMIFS(CERV!$E:$E,CERV!$A:$A,C2513,CERV!$G:$G,D2513),
IF(AND(A2513="Cancer Screening for CKD patients", E2513="Cost per service ($USD)"),
SUMIFS(CANSCRN!$E:$E,CANSCRN!$A:$A,C2513,CANSCRN!$G:$G,D2513),
IF(AND(A2513="PSA Testing", E2513="Total Expenditure ($USD per 100,000 patients)"),
SUMIFS(PSA!$F:$F,PSA!$A:$A,C2513,PSA!$G:$G,D2513),
IF(AND(A2513="Colorectal Cancer Screening", E2513="Total Expenditure ($USD per 100,000 patients)"),
SUMIFS(COL!$F:$F,COL!$A:$A,C2513,COL!$G:$G,D2513),
IF(AND(A2513="Cervical Cancer Screening", E2513="Total Expenditure ($USD per 100,000 patients)"),
SUMIFS(CERV!$F:$F,CERV!$A:$A,C2513,CERV!$G:$G,D2513),
SUMIFS(CANSCRN!$F:$F,CANSCRN!$A:$A,C2513,CANSCRN!$G:$G,D2513))))))))))))</f>
        <v>303031.11109090911</v>
      </c>
    </row>
    <row r="2514" spans="1:6" x14ac:dyDescent="0.2">
      <c r="A2514" s="24" t="s">
        <v>100</v>
      </c>
      <c r="B2514" s="24" t="s">
        <v>101</v>
      </c>
      <c r="C2514" s="24" t="s">
        <v>54</v>
      </c>
      <c r="D2514" s="24">
        <v>2013</v>
      </c>
      <c r="E2514" s="24" t="s">
        <v>104</v>
      </c>
      <c r="F2514" s="3">
        <f>IF(AND(A2514="PSA Testing", E2514= "Utilization Rate (per 100,000 patients)"),
SUMIFS(PSA!$D:$D,PSA!$A:$A,C2514,PSA!$G:$G,D2514),
IF(AND(A2514="Colorectal Cancer Screening", E2514="Utilization Rate (per 100,000 patients)"),
SUMIFS(COL!$D:$D,COL!$A:$A,C2514,COL!$G:$G, D2514),
IF(AND(A2514="Cervical Cancer Screening", E2514="Utilization Rate (per 100,000 patients)"),
SUMIFS(CERV!$D:$D,CERV!$A:$A,C2514,CERV!$G:$G,D2514),
IF(AND(A2514="Cancer Screening for CKD patients", E2514="Utilization Rate (per 100,000 patients)"),
SUMIFS(CANSCRN!$D:$D,CANSCRN!$A:$A,C2514,CANSCRN!$G:$G,D2514),
IF(AND(A2514="PSA Testing", E2514="Cost per service ($USD)"),
SUMIFS(PSA!$E:$E,PSA!$A:$A,C2514,PSA!$G:$G,D2514),
IF(AND(A2514="Colorectal Cancer Screening", E2514="Cost per service ($USD)"),
SUMIFS(COL!$E:$E,COL!$A:$A,C2514,COL!$G:$G,D2514),
IF(AND(A2514="Cervical Cancer Screening", E2514="Cost per service ($USD)"),
SUMIFS(CERV!$E:$E,CERV!$A:$A,C2514,CERV!$G:$G,D2514),
IF(AND(A2514="Cancer Screening for CKD patients", E2514="Cost per service ($USD)"),
SUMIFS(CANSCRN!$E:$E,CANSCRN!$A:$A,C2514,CANSCRN!$G:$G,D2514),
IF(AND(A2514="PSA Testing", E2514="Total Expenditure ($USD per 100,000 patients)"),
SUMIFS(PSA!$F:$F,PSA!$A:$A,C2514,PSA!$G:$G,D2514),
IF(AND(A2514="Colorectal Cancer Screening", E2514="Total Expenditure ($USD per 100,000 patients)"),
SUMIFS(COL!$F:$F,COL!$A:$A,C2514,COL!$G:$G,D2514),
IF(AND(A2514="Cervical Cancer Screening", E2514="Total Expenditure ($USD per 100,000 patients)"),
SUMIFS(CERV!$F:$F,CERV!$A:$A,C2514,CERV!$G:$G,D2514),
SUMIFS(CANSCRN!$F:$F,CANSCRN!$A:$A,C2514,CANSCRN!$G:$G,D2514))))))))))))</f>
        <v>286051.13029136322</v>
      </c>
    </row>
    <row r="2515" spans="1:6" x14ac:dyDescent="0.2">
      <c r="A2515" s="24" t="s">
        <v>100</v>
      </c>
      <c r="B2515" s="24" t="s">
        <v>101</v>
      </c>
      <c r="C2515" s="24" t="s">
        <v>54</v>
      </c>
      <c r="D2515" s="24">
        <v>2014</v>
      </c>
      <c r="E2515" s="24" t="s">
        <v>104</v>
      </c>
      <c r="F2515" s="3">
        <f>IF(AND(A2515="PSA Testing", E2515= "Utilization Rate (per 100,000 patients)"),
SUMIFS(PSA!$D:$D,PSA!$A:$A,C2515,PSA!$G:$G,D2515),
IF(AND(A2515="Colorectal Cancer Screening", E2515="Utilization Rate (per 100,000 patients)"),
SUMIFS(COL!$D:$D,COL!$A:$A,C2515,COL!$G:$G, D2515),
IF(AND(A2515="Cervical Cancer Screening", E2515="Utilization Rate (per 100,000 patients)"),
SUMIFS(CERV!$D:$D,CERV!$A:$A,C2515,CERV!$G:$G,D2515),
IF(AND(A2515="Cancer Screening for CKD patients", E2515="Utilization Rate (per 100,000 patients)"),
SUMIFS(CANSCRN!$D:$D,CANSCRN!$A:$A,C2515,CANSCRN!$G:$G,D2515),
IF(AND(A2515="PSA Testing", E2515="Cost per service ($USD)"),
SUMIFS(PSA!$E:$E,PSA!$A:$A,C2515,PSA!$G:$G,D2515),
IF(AND(A2515="Colorectal Cancer Screening", E2515="Cost per service ($USD)"),
SUMIFS(COL!$E:$E,COL!$A:$A,C2515,COL!$G:$G,D2515),
IF(AND(A2515="Cervical Cancer Screening", E2515="Cost per service ($USD)"),
SUMIFS(CERV!$E:$E,CERV!$A:$A,C2515,CERV!$G:$G,D2515),
IF(AND(A2515="Cancer Screening for CKD patients", E2515="Cost per service ($USD)"),
SUMIFS(CANSCRN!$E:$E,CANSCRN!$A:$A,C2515,CANSCRN!$G:$G,D2515),
IF(AND(A2515="PSA Testing", E2515="Total Expenditure ($USD per 100,000 patients)"),
SUMIFS(PSA!$F:$F,PSA!$A:$A,C2515,PSA!$G:$G,D2515),
IF(AND(A2515="Colorectal Cancer Screening", E2515="Total Expenditure ($USD per 100,000 patients)"),
SUMIFS(COL!$F:$F,COL!$A:$A,C2515,COL!$G:$G,D2515),
IF(AND(A2515="Cervical Cancer Screening", E2515="Total Expenditure ($USD per 100,000 patients)"),
SUMIFS(CERV!$F:$F,CERV!$A:$A,C2515,CERV!$G:$G,D2515),
SUMIFS(CANSCRN!$F:$F,CANSCRN!$A:$A,C2515,CANSCRN!$G:$G,D2515))))))))))))</f>
        <v>292102.56248632137</v>
      </c>
    </row>
    <row r="2516" spans="1:6" x14ac:dyDescent="0.2">
      <c r="A2516" s="24" t="s">
        <v>100</v>
      </c>
      <c r="B2516" s="24" t="s">
        <v>101</v>
      </c>
      <c r="C2516" s="24" t="s">
        <v>54</v>
      </c>
      <c r="D2516" s="24">
        <v>2015</v>
      </c>
      <c r="E2516" s="24" t="s">
        <v>104</v>
      </c>
      <c r="F2516" s="3">
        <f>IF(AND(A2516="PSA Testing", E2516= "Utilization Rate (per 100,000 patients)"),
SUMIFS(PSA!$D:$D,PSA!$A:$A,C2516,PSA!$G:$G,D2516),
IF(AND(A2516="Colorectal Cancer Screening", E2516="Utilization Rate (per 100,000 patients)"),
SUMIFS(COL!$D:$D,COL!$A:$A,C2516,COL!$G:$G, D2516),
IF(AND(A2516="Cervical Cancer Screening", E2516="Utilization Rate (per 100,000 patients)"),
SUMIFS(CERV!$D:$D,CERV!$A:$A,C2516,CERV!$G:$G,D2516),
IF(AND(A2516="Cancer Screening for CKD patients", E2516="Utilization Rate (per 100,000 patients)"),
SUMIFS(CANSCRN!$D:$D,CANSCRN!$A:$A,C2516,CANSCRN!$G:$G,D2516),
IF(AND(A2516="PSA Testing", E2516="Cost per service ($USD)"),
SUMIFS(PSA!$E:$E,PSA!$A:$A,C2516,PSA!$G:$G,D2516),
IF(AND(A2516="Colorectal Cancer Screening", E2516="Cost per service ($USD)"),
SUMIFS(COL!$E:$E,COL!$A:$A,C2516,COL!$G:$G,D2516),
IF(AND(A2516="Cervical Cancer Screening", E2516="Cost per service ($USD)"),
SUMIFS(CERV!$E:$E,CERV!$A:$A,C2516,CERV!$G:$G,D2516),
IF(AND(A2516="Cancer Screening for CKD patients", E2516="Cost per service ($USD)"),
SUMIFS(CANSCRN!$E:$E,CANSCRN!$A:$A,C2516,CANSCRN!$G:$G,D2516),
IF(AND(A2516="PSA Testing", E2516="Total Expenditure ($USD per 100,000 patients)"),
SUMIFS(PSA!$F:$F,PSA!$A:$A,C2516,PSA!$G:$G,D2516),
IF(AND(A2516="Colorectal Cancer Screening", E2516="Total Expenditure ($USD per 100,000 patients)"),
SUMIFS(COL!$F:$F,COL!$A:$A,C2516,COL!$G:$G,D2516),
IF(AND(A2516="Cervical Cancer Screening", E2516="Total Expenditure ($USD per 100,000 patients)"),
SUMIFS(CERV!$F:$F,CERV!$A:$A,C2516,CERV!$G:$G,D2516),
SUMIFS(CANSCRN!$F:$F,CANSCRN!$A:$A,C2516,CANSCRN!$G:$G,D2516))))))))))))</f>
        <v>315394.0859555488</v>
      </c>
    </row>
    <row r="2517" spans="1:6" x14ac:dyDescent="0.2">
      <c r="A2517" s="24" t="s">
        <v>100</v>
      </c>
      <c r="B2517" s="24" t="s">
        <v>101</v>
      </c>
      <c r="C2517" s="24" t="s">
        <v>54</v>
      </c>
      <c r="D2517" s="24">
        <v>2016</v>
      </c>
      <c r="E2517" s="24" t="s">
        <v>104</v>
      </c>
      <c r="F2517" s="3">
        <f>IF(AND(A2517="PSA Testing", E2517= "Utilization Rate (per 100,000 patients)"),
SUMIFS(PSA!$D:$D,PSA!$A:$A,C2517,PSA!$G:$G,D2517),
IF(AND(A2517="Colorectal Cancer Screening", E2517="Utilization Rate (per 100,000 patients)"),
SUMIFS(COL!$D:$D,COL!$A:$A,C2517,COL!$G:$G, D2517),
IF(AND(A2517="Cervical Cancer Screening", E2517="Utilization Rate (per 100,000 patients)"),
SUMIFS(CERV!$D:$D,CERV!$A:$A,C2517,CERV!$G:$G,D2517),
IF(AND(A2517="Cancer Screening for CKD patients", E2517="Utilization Rate (per 100,000 patients)"),
SUMIFS(CANSCRN!$D:$D,CANSCRN!$A:$A,C2517,CANSCRN!$G:$G,D2517),
IF(AND(A2517="PSA Testing", E2517="Cost per service ($USD)"),
SUMIFS(PSA!$E:$E,PSA!$A:$A,C2517,PSA!$G:$G,D2517),
IF(AND(A2517="Colorectal Cancer Screening", E2517="Cost per service ($USD)"),
SUMIFS(COL!$E:$E,COL!$A:$A,C2517,COL!$G:$G,D2517),
IF(AND(A2517="Cervical Cancer Screening", E2517="Cost per service ($USD)"),
SUMIFS(CERV!$E:$E,CERV!$A:$A,C2517,CERV!$G:$G,D2517),
IF(AND(A2517="Cancer Screening for CKD patients", E2517="Cost per service ($USD)"),
SUMIFS(CANSCRN!$E:$E,CANSCRN!$A:$A,C2517,CANSCRN!$G:$G,D2517),
IF(AND(A2517="PSA Testing", E2517="Total Expenditure ($USD per 100,000 patients)"),
SUMIFS(PSA!$F:$F,PSA!$A:$A,C2517,PSA!$G:$G,D2517),
IF(AND(A2517="Colorectal Cancer Screening", E2517="Total Expenditure ($USD per 100,000 patients)"),
SUMIFS(COL!$F:$F,COL!$A:$A,C2517,COL!$G:$G,D2517),
IF(AND(A2517="Cervical Cancer Screening", E2517="Total Expenditure ($USD per 100,000 patients)"),
SUMIFS(CERV!$F:$F,CERV!$A:$A,C2517,CERV!$G:$G,D2517),
SUMIFS(CANSCRN!$F:$F,CANSCRN!$A:$A,C2517,CANSCRN!$G:$G,D2517))))))))))))</f>
        <v>342928.2170114636</v>
      </c>
    </row>
    <row r="2518" spans="1:6" x14ac:dyDescent="0.2">
      <c r="A2518" s="24" t="s">
        <v>100</v>
      </c>
      <c r="B2518" s="24" t="s">
        <v>101</v>
      </c>
      <c r="C2518" s="24" t="s">
        <v>54</v>
      </c>
      <c r="D2518" s="24">
        <v>2017</v>
      </c>
      <c r="E2518" s="24" t="s">
        <v>104</v>
      </c>
      <c r="F2518" s="3">
        <f>IF(AND(A2518="PSA Testing", E2518= "Utilization Rate (per 100,000 patients)"),
SUMIFS(PSA!$D:$D,PSA!$A:$A,C2518,PSA!$G:$G,D2518),
IF(AND(A2518="Colorectal Cancer Screening", E2518="Utilization Rate (per 100,000 patients)"),
SUMIFS(COL!$D:$D,COL!$A:$A,C2518,COL!$G:$G, D2518),
IF(AND(A2518="Cervical Cancer Screening", E2518="Utilization Rate (per 100,000 patients)"),
SUMIFS(CERV!$D:$D,CERV!$A:$A,C2518,CERV!$G:$G,D2518),
IF(AND(A2518="Cancer Screening for CKD patients", E2518="Utilization Rate (per 100,000 patients)"),
SUMIFS(CANSCRN!$D:$D,CANSCRN!$A:$A,C2518,CANSCRN!$G:$G,D2518),
IF(AND(A2518="PSA Testing", E2518="Cost per service ($USD)"),
SUMIFS(PSA!$E:$E,PSA!$A:$A,C2518,PSA!$G:$G,D2518),
IF(AND(A2518="Colorectal Cancer Screening", E2518="Cost per service ($USD)"),
SUMIFS(COL!$E:$E,COL!$A:$A,C2518,COL!$G:$G,D2518),
IF(AND(A2518="Cervical Cancer Screening", E2518="Cost per service ($USD)"),
SUMIFS(CERV!$E:$E,CERV!$A:$A,C2518,CERV!$G:$G,D2518),
IF(AND(A2518="Cancer Screening for CKD patients", E2518="Cost per service ($USD)"),
SUMIFS(CANSCRN!$E:$E,CANSCRN!$A:$A,C2518,CANSCRN!$G:$G,D2518),
IF(AND(A2518="PSA Testing", E2518="Total Expenditure ($USD per 100,000 patients)"),
SUMIFS(PSA!$F:$F,PSA!$A:$A,C2518,PSA!$G:$G,D2518),
IF(AND(A2518="Colorectal Cancer Screening", E2518="Total Expenditure ($USD per 100,000 patients)"),
SUMIFS(COL!$F:$F,COL!$A:$A,C2518,COL!$G:$G,D2518),
IF(AND(A2518="Cervical Cancer Screening", E2518="Total Expenditure ($USD per 100,000 patients)"),
SUMIFS(CERV!$F:$F,CERV!$A:$A,C2518,CERV!$G:$G,D2518),
SUMIFS(CANSCRN!$F:$F,CANSCRN!$A:$A,C2518,CANSCRN!$G:$G,D2518))))))))))))</f>
        <v>501349.9991479367</v>
      </c>
    </row>
    <row r="2519" spans="1:6" x14ac:dyDescent="0.2">
      <c r="A2519" s="24" t="s">
        <v>100</v>
      </c>
      <c r="B2519" s="24" t="s">
        <v>101</v>
      </c>
      <c r="C2519" s="24" t="s">
        <v>54</v>
      </c>
      <c r="D2519" s="24">
        <v>2018</v>
      </c>
      <c r="E2519" s="24" t="s">
        <v>104</v>
      </c>
      <c r="F2519" s="3">
        <f>IF(AND(A2519="PSA Testing", E2519= "Utilization Rate (per 100,000 patients)"),
SUMIFS(PSA!$D:$D,PSA!$A:$A,C2519,PSA!$G:$G,D2519),
IF(AND(A2519="Colorectal Cancer Screening", E2519="Utilization Rate (per 100,000 patients)"),
SUMIFS(COL!$D:$D,COL!$A:$A,C2519,COL!$G:$G, D2519),
IF(AND(A2519="Cervical Cancer Screening", E2519="Utilization Rate (per 100,000 patients)"),
SUMIFS(CERV!$D:$D,CERV!$A:$A,C2519,CERV!$G:$G,D2519),
IF(AND(A2519="Cancer Screening for CKD patients", E2519="Utilization Rate (per 100,000 patients)"),
SUMIFS(CANSCRN!$D:$D,CANSCRN!$A:$A,C2519,CANSCRN!$G:$G,D2519),
IF(AND(A2519="PSA Testing", E2519="Cost per service ($USD)"),
SUMIFS(PSA!$E:$E,PSA!$A:$A,C2519,PSA!$G:$G,D2519),
IF(AND(A2519="Colorectal Cancer Screening", E2519="Cost per service ($USD)"),
SUMIFS(COL!$E:$E,COL!$A:$A,C2519,COL!$G:$G,D2519),
IF(AND(A2519="Cervical Cancer Screening", E2519="Cost per service ($USD)"),
SUMIFS(CERV!$E:$E,CERV!$A:$A,C2519,CERV!$G:$G,D2519),
IF(AND(A2519="Cancer Screening for CKD patients", E2519="Cost per service ($USD)"),
SUMIFS(CANSCRN!$E:$E,CANSCRN!$A:$A,C2519,CANSCRN!$G:$G,D2519),
IF(AND(A2519="PSA Testing", E2519="Total Expenditure ($USD per 100,000 patients)"),
SUMIFS(PSA!$F:$F,PSA!$A:$A,C2519,PSA!$G:$G,D2519),
IF(AND(A2519="Colorectal Cancer Screening", E2519="Total Expenditure ($USD per 100,000 patients)"),
SUMIFS(COL!$F:$F,COL!$A:$A,C2519,COL!$G:$G,D2519),
IF(AND(A2519="Cervical Cancer Screening", E2519="Total Expenditure ($USD per 100,000 patients)"),
SUMIFS(CERV!$F:$F,CERV!$A:$A,C2519,CERV!$G:$G,D2519),
SUMIFS(CANSCRN!$F:$F,CANSCRN!$A:$A,C2519,CANSCRN!$G:$G,D2519))))))))))))</f>
        <v>505592.24432074075</v>
      </c>
    </row>
    <row r="2520" spans="1:6" x14ac:dyDescent="0.2">
      <c r="A2520" s="24" t="s">
        <v>100</v>
      </c>
      <c r="B2520" s="24" t="s">
        <v>101</v>
      </c>
      <c r="C2520" s="24" t="s">
        <v>54</v>
      </c>
      <c r="D2520" s="24">
        <v>2019</v>
      </c>
      <c r="E2520" s="24" t="s">
        <v>104</v>
      </c>
      <c r="F2520" s="3">
        <f>IF(AND(A2520="PSA Testing", E2520= "Utilization Rate (per 100,000 patients)"),
SUMIFS(PSA!$D:$D,PSA!$A:$A,C2520,PSA!$G:$G,D2520),
IF(AND(A2520="Colorectal Cancer Screening", E2520="Utilization Rate (per 100,000 patients)"),
SUMIFS(COL!$D:$D,COL!$A:$A,C2520,COL!$G:$G, D2520),
IF(AND(A2520="Cervical Cancer Screening", E2520="Utilization Rate (per 100,000 patients)"),
SUMIFS(CERV!$D:$D,CERV!$A:$A,C2520,CERV!$G:$G,D2520),
IF(AND(A2520="Cancer Screening for CKD patients", E2520="Utilization Rate (per 100,000 patients)"),
SUMIFS(CANSCRN!$D:$D,CANSCRN!$A:$A,C2520,CANSCRN!$G:$G,D2520),
IF(AND(A2520="PSA Testing", E2520="Cost per service ($USD)"),
SUMIFS(PSA!$E:$E,PSA!$A:$A,C2520,PSA!$G:$G,D2520),
IF(AND(A2520="Colorectal Cancer Screening", E2520="Cost per service ($USD)"),
SUMIFS(COL!$E:$E,COL!$A:$A,C2520,COL!$G:$G,D2520),
IF(AND(A2520="Cervical Cancer Screening", E2520="Cost per service ($USD)"),
SUMIFS(CERV!$E:$E,CERV!$A:$A,C2520,CERV!$G:$G,D2520),
IF(AND(A2520="Cancer Screening for CKD patients", E2520="Cost per service ($USD)"),
SUMIFS(CANSCRN!$E:$E,CANSCRN!$A:$A,C2520,CANSCRN!$G:$G,D2520),
IF(AND(A2520="PSA Testing", E2520="Total Expenditure ($USD per 100,000 patients)"),
SUMIFS(PSA!$F:$F,PSA!$A:$A,C2520,PSA!$G:$G,D2520),
IF(AND(A2520="Colorectal Cancer Screening", E2520="Total Expenditure ($USD per 100,000 patients)"),
SUMIFS(COL!$F:$F,COL!$A:$A,C2520,COL!$G:$G,D2520),
IF(AND(A2520="Cervical Cancer Screening", E2520="Total Expenditure ($USD per 100,000 patients)"),
SUMIFS(CERV!$F:$F,CERV!$A:$A,C2520,CERV!$G:$G,D2520),
SUMIFS(CANSCRN!$F:$F,CANSCRN!$A:$A,C2520,CANSCRN!$G:$G,D2520))))))))))))</f>
        <v>500156.8149973884</v>
      </c>
    </row>
    <row r="2521" spans="1:6" x14ac:dyDescent="0.2">
      <c r="A2521" s="24" t="s">
        <v>100</v>
      </c>
      <c r="B2521" s="24" t="s">
        <v>101</v>
      </c>
      <c r="C2521" s="24" t="s">
        <v>55</v>
      </c>
      <c r="D2521" s="24">
        <v>2009</v>
      </c>
      <c r="E2521" s="24" t="s">
        <v>104</v>
      </c>
      <c r="F2521" s="3">
        <f>IF(AND(A2521="PSA Testing", E2521= "Utilization Rate (per 100,000 patients)"),
SUMIFS(PSA!$D:$D,PSA!$A:$A,C2521,PSA!$G:$G,D2521),
IF(AND(A2521="Colorectal Cancer Screening", E2521="Utilization Rate (per 100,000 patients)"),
SUMIFS(COL!$D:$D,COL!$A:$A,C2521,COL!$G:$G, D2521),
IF(AND(A2521="Cervical Cancer Screening", E2521="Utilization Rate (per 100,000 patients)"),
SUMIFS(CERV!$D:$D,CERV!$A:$A,C2521,CERV!$G:$G,D2521),
IF(AND(A2521="Cancer Screening for CKD patients", E2521="Utilization Rate (per 100,000 patients)"),
SUMIFS(CANSCRN!$D:$D,CANSCRN!$A:$A,C2521,CANSCRN!$G:$G,D2521),
IF(AND(A2521="PSA Testing", E2521="Cost per service ($USD)"),
SUMIFS(PSA!$E:$E,PSA!$A:$A,C2521,PSA!$G:$G,D2521),
IF(AND(A2521="Colorectal Cancer Screening", E2521="Cost per service ($USD)"),
SUMIFS(COL!$E:$E,COL!$A:$A,C2521,COL!$G:$G,D2521),
IF(AND(A2521="Cervical Cancer Screening", E2521="Cost per service ($USD)"),
SUMIFS(CERV!$E:$E,CERV!$A:$A,C2521,CERV!$G:$G,D2521),
IF(AND(A2521="Cancer Screening for CKD patients", E2521="Cost per service ($USD)"),
SUMIFS(CANSCRN!$E:$E,CANSCRN!$A:$A,C2521,CANSCRN!$G:$G,D2521),
IF(AND(A2521="PSA Testing", E2521="Total Expenditure ($USD per 100,000 patients)"),
SUMIFS(PSA!$F:$F,PSA!$A:$A,C2521,PSA!$G:$G,D2521),
IF(AND(A2521="Colorectal Cancer Screening", E2521="Total Expenditure ($USD per 100,000 patients)"),
SUMIFS(COL!$F:$F,COL!$A:$A,C2521,COL!$G:$G,D2521),
IF(AND(A2521="Cervical Cancer Screening", E2521="Total Expenditure ($USD per 100,000 patients)"),
SUMIFS(CERV!$F:$F,CERV!$A:$A,C2521,CERV!$G:$G,D2521),
SUMIFS(CANSCRN!$F:$F,CANSCRN!$A:$A,C2521,CANSCRN!$G:$G,D2521))))))))))))</f>
        <v>193452.99111111113</v>
      </c>
    </row>
    <row r="2522" spans="1:6" x14ac:dyDescent="0.2">
      <c r="A2522" s="24" t="s">
        <v>100</v>
      </c>
      <c r="B2522" s="24" t="s">
        <v>101</v>
      </c>
      <c r="C2522" s="24" t="s">
        <v>55</v>
      </c>
      <c r="D2522" s="24">
        <v>2010</v>
      </c>
      <c r="E2522" s="24" t="s">
        <v>104</v>
      </c>
      <c r="F2522" s="3">
        <f>IF(AND(A2522="PSA Testing", E2522= "Utilization Rate (per 100,000 patients)"),
SUMIFS(PSA!$D:$D,PSA!$A:$A,C2522,PSA!$G:$G,D2522),
IF(AND(A2522="Colorectal Cancer Screening", E2522="Utilization Rate (per 100,000 patients)"),
SUMIFS(COL!$D:$D,COL!$A:$A,C2522,COL!$G:$G, D2522),
IF(AND(A2522="Cervical Cancer Screening", E2522="Utilization Rate (per 100,000 patients)"),
SUMIFS(CERV!$D:$D,CERV!$A:$A,C2522,CERV!$G:$G,D2522),
IF(AND(A2522="Cancer Screening for CKD patients", E2522="Utilization Rate (per 100,000 patients)"),
SUMIFS(CANSCRN!$D:$D,CANSCRN!$A:$A,C2522,CANSCRN!$G:$G,D2522),
IF(AND(A2522="PSA Testing", E2522="Cost per service ($USD)"),
SUMIFS(PSA!$E:$E,PSA!$A:$A,C2522,PSA!$G:$G,D2522),
IF(AND(A2522="Colorectal Cancer Screening", E2522="Cost per service ($USD)"),
SUMIFS(COL!$E:$E,COL!$A:$A,C2522,COL!$G:$G,D2522),
IF(AND(A2522="Cervical Cancer Screening", E2522="Cost per service ($USD)"),
SUMIFS(CERV!$E:$E,CERV!$A:$A,C2522,CERV!$G:$G,D2522),
IF(AND(A2522="Cancer Screening for CKD patients", E2522="Cost per service ($USD)"),
SUMIFS(CANSCRN!$E:$E,CANSCRN!$A:$A,C2522,CANSCRN!$G:$G,D2522),
IF(AND(A2522="PSA Testing", E2522="Total Expenditure ($USD per 100,000 patients)"),
SUMIFS(PSA!$F:$F,PSA!$A:$A,C2522,PSA!$G:$G,D2522),
IF(AND(A2522="Colorectal Cancer Screening", E2522="Total Expenditure ($USD per 100,000 patients)"),
SUMIFS(COL!$F:$F,COL!$A:$A,C2522,COL!$G:$G,D2522),
IF(AND(A2522="Cervical Cancer Screening", E2522="Total Expenditure ($USD per 100,000 patients)"),
SUMIFS(CERV!$F:$F,CERV!$A:$A,C2522,CERV!$G:$G,D2522),
SUMIFS(CANSCRN!$F:$F,CANSCRN!$A:$A,C2522,CANSCRN!$G:$G,D2522))))))))))))</f>
        <v>214480.53148148148</v>
      </c>
    </row>
    <row r="2523" spans="1:6" x14ac:dyDescent="0.2">
      <c r="A2523" s="24" t="s">
        <v>100</v>
      </c>
      <c r="B2523" s="24" t="s">
        <v>101</v>
      </c>
      <c r="C2523" s="24" t="s">
        <v>55</v>
      </c>
      <c r="D2523" s="24">
        <v>2011</v>
      </c>
      <c r="E2523" s="24" t="s">
        <v>104</v>
      </c>
      <c r="F2523" s="3">
        <f>IF(AND(A2523="PSA Testing", E2523= "Utilization Rate (per 100,000 patients)"),
SUMIFS(PSA!$D:$D,PSA!$A:$A,C2523,PSA!$G:$G,D2523),
IF(AND(A2523="Colorectal Cancer Screening", E2523="Utilization Rate (per 100,000 patients)"),
SUMIFS(COL!$D:$D,COL!$A:$A,C2523,COL!$G:$G, D2523),
IF(AND(A2523="Cervical Cancer Screening", E2523="Utilization Rate (per 100,000 patients)"),
SUMIFS(CERV!$D:$D,CERV!$A:$A,C2523,CERV!$G:$G,D2523),
IF(AND(A2523="Cancer Screening for CKD patients", E2523="Utilization Rate (per 100,000 patients)"),
SUMIFS(CANSCRN!$D:$D,CANSCRN!$A:$A,C2523,CANSCRN!$G:$G,D2523),
IF(AND(A2523="PSA Testing", E2523="Cost per service ($USD)"),
SUMIFS(PSA!$E:$E,PSA!$A:$A,C2523,PSA!$G:$G,D2523),
IF(AND(A2523="Colorectal Cancer Screening", E2523="Cost per service ($USD)"),
SUMIFS(COL!$E:$E,COL!$A:$A,C2523,COL!$G:$G,D2523),
IF(AND(A2523="Cervical Cancer Screening", E2523="Cost per service ($USD)"),
SUMIFS(CERV!$E:$E,CERV!$A:$A,C2523,CERV!$G:$G,D2523),
IF(AND(A2523="Cancer Screening for CKD patients", E2523="Cost per service ($USD)"),
SUMIFS(CANSCRN!$E:$E,CANSCRN!$A:$A,C2523,CANSCRN!$G:$G,D2523),
IF(AND(A2523="PSA Testing", E2523="Total Expenditure ($USD per 100,000 patients)"),
SUMIFS(PSA!$F:$F,PSA!$A:$A,C2523,PSA!$G:$G,D2523),
IF(AND(A2523="Colorectal Cancer Screening", E2523="Total Expenditure ($USD per 100,000 patients)"),
SUMIFS(COL!$F:$F,COL!$A:$A,C2523,COL!$G:$G,D2523),
IF(AND(A2523="Cervical Cancer Screening", E2523="Total Expenditure ($USD per 100,000 patients)"),
SUMIFS(CERV!$F:$F,CERV!$A:$A,C2523,CERV!$G:$G,D2523),
SUMIFS(CANSCRN!$F:$F,CANSCRN!$A:$A,C2523,CANSCRN!$G:$G,D2523))))))))))))</f>
        <v>149062.20376383764</v>
      </c>
    </row>
    <row r="2524" spans="1:6" x14ac:dyDescent="0.2">
      <c r="A2524" s="24" t="s">
        <v>100</v>
      </c>
      <c r="B2524" s="24" t="s">
        <v>101</v>
      </c>
      <c r="C2524" s="24" t="s">
        <v>55</v>
      </c>
      <c r="D2524" s="24">
        <v>2012</v>
      </c>
      <c r="E2524" s="24" t="s">
        <v>104</v>
      </c>
      <c r="F2524" s="3">
        <f>IF(AND(A2524="PSA Testing", E2524= "Utilization Rate (per 100,000 patients)"),
SUMIFS(PSA!$D:$D,PSA!$A:$A,C2524,PSA!$G:$G,D2524),
IF(AND(A2524="Colorectal Cancer Screening", E2524="Utilization Rate (per 100,000 patients)"),
SUMIFS(COL!$D:$D,COL!$A:$A,C2524,COL!$G:$G, D2524),
IF(AND(A2524="Cervical Cancer Screening", E2524="Utilization Rate (per 100,000 patients)"),
SUMIFS(CERV!$D:$D,CERV!$A:$A,C2524,CERV!$G:$G,D2524),
IF(AND(A2524="Cancer Screening for CKD patients", E2524="Utilization Rate (per 100,000 patients)"),
SUMIFS(CANSCRN!$D:$D,CANSCRN!$A:$A,C2524,CANSCRN!$G:$G,D2524),
IF(AND(A2524="PSA Testing", E2524="Cost per service ($USD)"),
SUMIFS(PSA!$E:$E,PSA!$A:$A,C2524,PSA!$G:$G,D2524),
IF(AND(A2524="Colorectal Cancer Screening", E2524="Cost per service ($USD)"),
SUMIFS(COL!$E:$E,COL!$A:$A,C2524,COL!$G:$G,D2524),
IF(AND(A2524="Cervical Cancer Screening", E2524="Cost per service ($USD)"),
SUMIFS(CERV!$E:$E,CERV!$A:$A,C2524,CERV!$G:$G,D2524),
IF(AND(A2524="Cancer Screening for CKD patients", E2524="Cost per service ($USD)"),
SUMIFS(CANSCRN!$E:$E,CANSCRN!$A:$A,C2524,CANSCRN!$G:$G,D2524),
IF(AND(A2524="PSA Testing", E2524="Total Expenditure ($USD per 100,000 patients)"),
SUMIFS(PSA!$F:$F,PSA!$A:$A,C2524,PSA!$G:$G,D2524),
IF(AND(A2524="Colorectal Cancer Screening", E2524="Total Expenditure ($USD per 100,000 patients)"),
SUMIFS(COL!$F:$F,COL!$A:$A,C2524,COL!$G:$G,D2524),
IF(AND(A2524="Cervical Cancer Screening", E2524="Total Expenditure ($USD per 100,000 patients)"),
SUMIFS(CERV!$F:$F,CERV!$A:$A,C2524,CERV!$G:$G,D2524),
SUMIFS(CANSCRN!$F:$F,CANSCRN!$A:$A,C2524,CANSCRN!$G:$G,D2524))))))))))))</f>
        <v>185251.82583224119</v>
      </c>
    </row>
    <row r="2525" spans="1:6" x14ac:dyDescent="0.2">
      <c r="A2525" s="24" t="s">
        <v>100</v>
      </c>
      <c r="B2525" s="24" t="s">
        <v>101</v>
      </c>
      <c r="C2525" s="24" t="s">
        <v>55</v>
      </c>
      <c r="D2525" s="24">
        <v>2013</v>
      </c>
      <c r="E2525" s="24" t="s">
        <v>104</v>
      </c>
      <c r="F2525" s="3">
        <f>IF(AND(A2525="PSA Testing", E2525= "Utilization Rate (per 100,000 patients)"),
SUMIFS(PSA!$D:$D,PSA!$A:$A,C2525,PSA!$G:$G,D2525),
IF(AND(A2525="Colorectal Cancer Screening", E2525="Utilization Rate (per 100,000 patients)"),
SUMIFS(COL!$D:$D,COL!$A:$A,C2525,COL!$G:$G, D2525),
IF(AND(A2525="Cervical Cancer Screening", E2525="Utilization Rate (per 100,000 patients)"),
SUMIFS(CERV!$D:$D,CERV!$A:$A,C2525,CERV!$G:$G,D2525),
IF(AND(A2525="Cancer Screening for CKD patients", E2525="Utilization Rate (per 100,000 patients)"),
SUMIFS(CANSCRN!$D:$D,CANSCRN!$A:$A,C2525,CANSCRN!$G:$G,D2525),
IF(AND(A2525="PSA Testing", E2525="Cost per service ($USD)"),
SUMIFS(PSA!$E:$E,PSA!$A:$A,C2525,PSA!$G:$G,D2525),
IF(AND(A2525="Colorectal Cancer Screening", E2525="Cost per service ($USD)"),
SUMIFS(COL!$E:$E,COL!$A:$A,C2525,COL!$G:$G,D2525),
IF(AND(A2525="Cervical Cancer Screening", E2525="Cost per service ($USD)"),
SUMIFS(CERV!$E:$E,CERV!$A:$A,C2525,CERV!$G:$G,D2525),
IF(AND(A2525="Cancer Screening for CKD patients", E2525="Cost per service ($USD)"),
SUMIFS(CANSCRN!$E:$E,CANSCRN!$A:$A,C2525,CANSCRN!$G:$G,D2525),
IF(AND(A2525="PSA Testing", E2525="Total Expenditure ($USD per 100,000 patients)"),
SUMIFS(PSA!$F:$F,PSA!$A:$A,C2525,PSA!$G:$G,D2525),
IF(AND(A2525="Colorectal Cancer Screening", E2525="Total Expenditure ($USD per 100,000 patients)"),
SUMIFS(COL!$F:$F,COL!$A:$A,C2525,COL!$G:$G,D2525),
IF(AND(A2525="Cervical Cancer Screening", E2525="Total Expenditure ($USD per 100,000 patients)"),
SUMIFS(CERV!$F:$F,CERV!$A:$A,C2525,CERV!$G:$G,D2525),
SUMIFS(CANSCRN!$F:$F,CANSCRN!$A:$A,C2525,CANSCRN!$G:$G,D2525))))))))))))</f>
        <v>118821.24991228071</v>
      </c>
    </row>
    <row r="2526" spans="1:6" x14ac:dyDescent="0.2">
      <c r="A2526" s="24" t="s">
        <v>100</v>
      </c>
      <c r="B2526" s="24" t="s">
        <v>101</v>
      </c>
      <c r="C2526" s="24" t="s">
        <v>55</v>
      </c>
      <c r="D2526" s="24">
        <v>2014</v>
      </c>
      <c r="E2526" s="24" t="s">
        <v>104</v>
      </c>
      <c r="F2526" s="3">
        <f>IF(AND(A2526="PSA Testing", E2526= "Utilization Rate (per 100,000 patients)"),
SUMIFS(PSA!$D:$D,PSA!$A:$A,C2526,PSA!$G:$G,D2526),
IF(AND(A2526="Colorectal Cancer Screening", E2526="Utilization Rate (per 100,000 patients)"),
SUMIFS(COL!$D:$D,COL!$A:$A,C2526,COL!$G:$G, D2526),
IF(AND(A2526="Cervical Cancer Screening", E2526="Utilization Rate (per 100,000 patients)"),
SUMIFS(CERV!$D:$D,CERV!$A:$A,C2526,CERV!$G:$G,D2526),
IF(AND(A2526="Cancer Screening for CKD patients", E2526="Utilization Rate (per 100,000 patients)"),
SUMIFS(CANSCRN!$D:$D,CANSCRN!$A:$A,C2526,CANSCRN!$G:$G,D2526),
IF(AND(A2526="PSA Testing", E2526="Cost per service ($USD)"),
SUMIFS(PSA!$E:$E,PSA!$A:$A,C2526,PSA!$G:$G,D2526),
IF(AND(A2526="Colorectal Cancer Screening", E2526="Cost per service ($USD)"),
SUMIFS(COL!$E:$E,COL!$A:$A,C2526,COL!$G:$G,D2526),
IF(AND(A2526="Cervical Cancer Screening", E2526="Cost per service ($USD)"),
SUMIFS(CERV!$E:$E,CERV!$A:$A,C2526,CERV!$G:$G,D2526),
IF(AND(A2526="Cancer Screening for CKD patients", E2526="Cost per service ($USD)"),
SUMIFS(CANSCRN!$E:$E,CANSCRN!$A:$A,C2526,CANSCRN!$G:$G,D2526),
IF(AND(A2526="PSA Testing", E2526="Total Expenditure ($USD per 100,000 patients)"),
SUMIFS(PSA!$F:$F,PSA!$A:$A,C2526,PSA!$G:$G,D2526),
IF(AND(A2526="Colorectal Cancer Screening", E2526="Total Expenditure ($USD per 100,000 patients)"),
SUMIFS(COL!$F:$F,COL!$A:$A,C2526,COL!$G:$G,D2526),
IF(AND(A2526="Cervical Cancer Screening", E2526="Total Expenditure ($USD per 100,000 patients)"),
SUMIFS(CERV!$F:$F,CERV!$A:$A,C2526,CERV!$G:$G,D2526),
SUMIFS(CANSCRN!$F:$F,CANSCRN!$A:$A,C2526,CANSCRN!$G:$G,D2526))))))))))))</f>
        <v>129637.32375830012</v>
      </c>
    </row>
    <row r="2527" spans="1:6" x14ac:dyDescent="0.2">
      <c r="A2527" s="24" t="s">
        <v>100</v>
      </c>
      <c r="B2527" s="24" t="s">
        <v>101</v>
      </c>
      <c r="C2527" s="24" t="s">
        <v>55</v>
      </c>
      <c r="D2527" s="24">
        <v>2015</v>
      </c>
      <c r="E2527" s="24" t="s">
        <v>104</v>
      </c>
      <c r="F2527" s="3">
        <f>IF(AND(A2527="PSA Testing", E2527= "Utilization Rate (per 100,000 patients)"),
SUMIFS(PSA!$D:$D,PSA!$A:$A,C2527,PSA!$G:$G,D2527),
IF(AND(A2527="Colorectal Cancer Screening", E2527="Utilization Rate (per 100,000 patients)"),
SUMIFS(COL!$D:$D,COL!$A:$A,C2527,COL!$G:$G, D2527),
IF(AND(A2527="Cervical Cancer Screening", E2527="Utilization Rate (per 100,000 patients)"),
SUMIFS(CERV!$D:$D,CERV!$A:$A,C2527,CERV!$G:$G,D2527),
IF(AND(A2527="Cancer Screening for CKD patients", E2527="Utilization Rate (per 100,000 patients)"),
SUMIFS(CANSCRN!$D:$D,CANSCRN!$A:$A,C2527,CANSCRN!$G:$G,D2527),
IF(AND(A2527="PSA Testing", E2527="Cost per service ($USD)"),
SUMIFS(PSA!$E:$E,PSA!$A:$A,C2527,PSA!$G:$G,D2527),
IF(AND(A2527="Colorectal Cancer Screening", E2527="Cost per service ($USD)"),
SUMIFS(COL!$E:$E,COL!$A:$A,C2527,COL!$G:$G,D2527),
IF(AND(A2527="Cervical Cancer Screening", E2527="Cost per service ($USD)"),
SUMIFS(CERV!$E:$E,CERV!$A:$A,C2527,CERV!$G:$G,D2527),
IF(AND(A2527="Cancer Screening for CKD patients", E2527="Cost per service ($USD)"),
SUMIFS(CANSCRN!$E:$E,CANSCRN!$A:$A,C2527,CANSCRN!$G:$G,D2527),
IF(AND(A2527="PSA Testing", E2527="Total Expenditure ($USD per 100,000 patients)"),
SUMIFS(PSA!$F:$F,PSA!$A:$A,C2527,PSA!$G:$G,D2527),
IF(AND(A2527="Colorectal Cancer Screening", E2527="Total Expenditure ($USD per 100,000 patients)"),
SUMIFS(COL!$F:$F,COL!$A:$A,C2527,COL!$G:$G,D2527),
IF(AND(A2527="Cervical Cancer Screening", E2527="Total Expenditure ($USD per 100,000 patients)"),
SUMIFS(CERV!$F:$F,CERV!$A:$A,C2527,CERV!$G:$G,D2527),
SUMIFS(CANSCRN!$F:$F,CANSCRN!$A:$A,C2527,CANSCRN!$G:$G,D2527))))))))))))</f>
        <v>401760.7308510638</v>
      </c>
    </row>
    <row r="2528" spans="1:6" x14ac:dyDescent="0.2">
      <c r="A2528" s="24" t="s">
        <v>100</v>
      </c>
      <c r="B2528" s="24" t="s">
        <v>101</v>
      </c>
      <c r="C2528" s="24" t="s">
        <v>55</v>
      </c>
      <c r="D2528" s="24">
        <v>2016</v>
      </c>
      <c r="E2528" s="24" t="s">
        <v>104</v>
      </c>
      <c r="F2528" s="3">
        <f>IF(AND(A2528="PSA Testing", E2528= "Utilization Rate (per 100,000 patients)"),
SUMIFS(PSA!$D:$D,PSA!$A:$A,C2528,PSA!$G:$G,D2528),
IF(AND(A2528="Colorectal Cancer Screening", E2528="Utilization Rate (per 100,000 patients)"),
SUMIFS(COL!$D:$D,COL!$A:$A,C2528,COL!$G:$G, D2528),
IF(AND(A2528="Cervical Cancer Screening", E2528="Utilization Rate (per 100,000 patients)"),
SUMIFS(CERV!$D:$D,CERV!$A:$A,C2528,CERV!$G:$G,D2528),
IF(AND(A2528="Cancer Screening for CKD patients", E2528="Utilization Rate (per 100,000 patients)"),
SUMIFS(CANSCRN!$D:$D,CANSCRN!$A:$A,C2528,CANSCRN!$G:$G,D2528),
IF(AND(A2528="PSA Testing", E2528="Cost per service ($USD)"),
SUMIFS(PSA!$E:$E,PSA!$A:$A,C2528,PSA!$G:$G,D2528),
IF(AND(A2528="Colorectal Cancer Screening", E2528="Cost per service ($USD)"),
SUMIFS(COL!$E:$E,COL!$A:$A,C2528,COL!$G:$G,D2528),
IF(AND(A2528="Cervical Cancer Screening", E2528="Cost per service ($USD)"),
SUMIFS(CERV!$E:$E,CERV!$A:$A,C2528,CERV!$G:$G,D2528),
IF(AND(A2528="Cancer Screening for CKD patients", E2528="Cost per service ($USD)"),
SUMIFS(CANSCRN!$E:$E,CANSCRN!$A:$A,C2528,CANSCRN!$G:$G,D2528),
IF(AND(A2528="PSA Testing", E2528="Total Expenditure ($USD per 100,000 patients)"),
SUMIFS(PSA!$F:$F,PSA!$A:$A,C2528,PSA!$G:$G,D2528),
IF(AND(A2528="Colorectal Cancer Screening", E2528="Total Expenditure ($USD per 100,000 patients)"),
SUMIFS(COL!$F:$F,COL!$A:$A,C2528,COL!$G:$G,D2528),
IF(AND(A2528="Cervical Cancer Screening", E2528="Total Expenditure ($USD per 100,000 patients)"),
SUMIFS(CERV!$F:$F,CERV!$A:$A,C2528,CERV!$G:$G,D2528),
SUMIFS(CANSCRN!$F:$F,CANSCRN!$A:$A,C2528,CANSCRN!$G:$G,D2528))))))))))))</f>
        <v>239462.19512195123</v>
      </c>
    </row>
    <row r="2529" spans="1:6" x14ac:dyDescent="0.2">
      <c r="A2529" s="24" t="s">
        <v>100</v>
      </c>
      <c r="B2529" s="24" t="s">
        <v>101</v>
      </c>
      <c r="C2529" s="24" t="s">
        <v>55</v>
      </c>
      <c r="D2529" s="24">
        <v>2017</v>
      </c>
      <c r="E2529" s="24" t="s">
        <v>104</v>
      </c>
      <c r="F2529" s="3">
        <f>IF(AND(A2529="PSA Testing", E2529= "Utilization Rate (per 100,000 patients)"),
SUMIFS(PSA!$D:$D,PSA!$A:$A,C2529,PSA!$G:$G,D2529),
IF(AND(A2529="Colorectal Cancer Screening", E2529="Utilization Rate (per 100,000 patients)"),
SUMIFS(COL!$D:$D,COL!$A:$A,C2529,COL!$G:$G, D2529),
IF(AND(A2529="Cervical Cancer Screening", E2529="Utilization Rate (per 100,000 patients)"),
SUMIFS(CERV!$D:$D,CERV!$A:$A,C2529,CERV!$G:$G,D2529),
IF(AND(A2529="Cancer Screening for CKD patients", E2529="Utilization Rate (per 100,000 patients)"),
SUMIFS(CANSCRN!$D:$D,CANSCRN!$A:$A,C2529,CANSCRN!$G:$G,D2529),
IF(AND(A2529="PSA Testing", E2529="Cost per service ($USD)"),
SUMIFS(PSA!$E:$E,PSA!$A:$A,C2529,PSA!$G:$G,D2529),
IF(AND(A2529="Colorectal Cancer Screening", E2529="Cost per service ($USD)"),
SUMIFS(COL!$E:$E,COL!$A:$A,C2529,COL!$G:$G,D2529),
IF(AND(A2529="Cervical Cancer Screening", E2529="Cost per service ($USD)"),
SUMIFS(CERV!$E:$E,CERV!$A:$A,C2529,CERV!$G:$G,D2529),
IF(AND(A2529="Cancer Screening for CKD patients", E2529="Cost per service ($USD)"),
SUMIFS(CANSCRN!$E:$E,CANSCRN!$A:$A,C2529,CANSCRN!$G:$G,D2529),
IF(AND(A2529="PSA Testing", E2529="Total Expenditure ($USD per 100,000 patients)"),
SUMIFS(PSA!$F:$F,PSA!$A:$A,C2529,PSA!$G:$G,D2529),
IF(AND(A2529="Colorectal Cancer Screening", E2529="Total Expenditure ($USD per 100,000 patients)"),
SUMIFS(COL!$F:$F,COL!$A:$A,C2529,COL!$G:$G,D2529),
IF(AND(A2529="Cervical Cancer Screening", E2529="Total Expenditure ($USD per 100,000 patients)"),
SUMIFS(CERV!$F:$F,CERV!$A:$A,C2529,CERV!$G:$G,D2529),
SUMIFS(CANSCRN!$F:$F,CANSCRN!$A:$A,C2529,CANSCRN!$G:$G,D2529))))))))))))</f>
        <v>485175.95934891485</v>
      </c>
    </row>
    <row r="2530" spans="1:6" x14ac:dyDescent="0.2">
      <c r="A2530" s="24" t="s">
        <v>100</v>
      </c>
      <c r="B2530" s="24" t="s">
        <v>101</v>
      </c>
      <c r="C2530" s="24" t="s">
        <v>55</v>
      </c>
      <c r="D2530" s="24">
        <v>2018</v>
      </c>
      <c r="E2530" s="24" t="s">
        <v>104</v>
      </c>
      <c r="F2530" s="3">
        <f>IF(AND(A2530="PSA Testing", E2530= "Utilization Rate (per 100,000 patients)"),
SUMIFS(PSA!$D:$D,PSA!$A:$A,C2530,PSA!$G:$G,D2530),
IF(AND(A2530="Colorectal Cancer Screening", E2530="Utilization Rate (per 100,000 patients)"),
SUMIFS(COL!$D:$D,COL!$A:$A,C2530,COL!$G:$G, D2530),
IF(AND(A2530="Cervical Cancer Screening", E2530="Utilization Rate (per 100,000 patients)"),
SUMIFS(CERV!$D:$D,CERV!$A:$A,C2530,CERV!$G:$G,D2530),
IF(AND(A2530="Cancer Screening for CKD patients", E2530="Utilization Rate (per 100,000 patients)"),
SUMIFS(CANSCRN!$D:$D,CANSCRN!$A:$A,C2530,CANSCRN!$G:$G,D2530),
IF(AND(A2530="PSA Testing", E2530="Cost per service ($USD)"),
SUMIFS(PSA!$E:$E,PSA!$A:$A,C2530,PSA!$G:$G,D2530),
IF(AND(A2530="Colorectal Cancer Screening", E2530="Cost per service ($USD)"),
SUMIFS(COL!$E:$E,COL!$A:$A,C2530,COL!$G:$G,D2530),
IF(AND(A2530="Cervical Cancer Screening", E2530="Cost per service ($USD)"),
SUMIFS(CERV!$E:$E,CERV!$A:$A,C2530,CERV!$G:$G,D2530),
IF(AND(A2530="Cancer Screening for CKD patients", E2530="Cost per service ($USD)"),
SUMIFS(CANSCRN!$E:$E,CANSCRN!$A:$A,C2530,CANSCRN!$G:$G,D2530),
IF(AND(A2530="PSA Testing", E2530="Total Expenditure ($USD per 100,000 patients)"),
SUMIFS(PSA!$F:$F,PSA!$A:$A,C2530,PSA!$G:$G,D2530),
IF(AND(A2530="Colorectal Cancer Screening", E2530="Total Expenditure ($USD per 100,000 patients)"),
SUMIFS(COL!$F:$F,COL!$A:$A,C2530,COL!$G:$G,D2530),
IF(AND(A2530="Cervical Cancer Screening", E2530="Total Expenditure ($USD per 100,000 patients)"),
SUMIFS(CERV!$F:$F,CERV!$A:$A,C2530,CERV!$G:$G,D2530),
SUMIFS(CANSCRN!$F:$F,CANSCRN!$A:$A,C2530,CANSCRN!$G:$G,D2530))))))))))))</f>
        <v>648927.21438559319</v>
      </c>
    </row>
    <row r="2531" spans="1:6" x14ac:dyDescent="0.2">
      <c r="A2531" s="24" t="s">
        <v>100</v>
      </c>
      <c r="B2531" s="24" t="s">
        <v>101</v>
      </c>
      <c r="C2531" s="24" t="s">
        <v>55</v>
      </c>
      <c r="D2531" s="24">
        <v>2019</v>
      </c>
      <c r="E2531" s="24" t="s">
        <v>104</v>
      </c>
      <c r="F2531" s="3">
        <f>IF(AND(A2531="PSA Testing", E2531= "Utilization Rate (per 100,000 patients)"),
SUMIFS(PSA!$D:$D,PSA!$A:$A,C2531,PSA!$G:$G,D2531),
IF(AND(A2531="Colorectal Cancer Screening", E2531="Utilization Rate (per 100,000 patients)"),
SUMIFS(COL!$D:$D,COL!$A:$A,C2531,COL!$G:$G, D2531),
IF(AND(A2531="Cervical Cancer Screening", E2531="Utilization Rate (per 100,000 patients)"),
SUMIFS(CERV!$D:$D,CERV!$A:$A,C2531,CERV!$G:$G,D2531),
IF(AND(A2531="Cancer Screening for CKD patients", E2531="Utilization Rate (per 100,000 patients)"),
SUMIFS(CANSCRN!$D:$D,CANSCRN!$A:$A,C2531,CANSCRN!$G:$G,D2531),
IF(AND(A2531="PSA Testing", E2531="Cost per service ($USD)"),
SUMIFS(PSA!$E:$E,PSA!$A:$A,C2531,PSA!$G:$G,D2531),
IF(AND(A2531="Colorectal Cancer Screening", E2531="Cost per service ($USD)"),
SUMIFS(COL!$E:$E,COL!$A:$A,C2531,COL!$G:$G,D2531),
IF(AND(A2531="Cervical Cancer Screening", E2531="Cost per service ($USD)"),
SUMIFS(CERV!$E:$E,CERV!$A:$A,C2531,CERV!$G:$G,D2531),
IF(AND(A2531="Cancer Screening for CKD patients", E2531="Cost per service ($USD)"),
SUMIFS(CANSCRN!$E:$E,CANSCRN!$A:$A,C2531,CANSCRN!$G:$G,D2531),
IF(AND(A2531="PSA Testing", E2531="Total Expenditure ($USD per 100,000 patients)"),
SUMIFS(PSA!$F:$F,PSA!$A:$A,C2531,PSA!$G:$G,D2531),
IF(AND(A2531="Colorectal Cancer Screening", E2531="Total Expenditure ($USD per 100,000 patients)"),
SUMIFS(COL!$F:$F,COL!$A:$A,C2531,COL!$G:$G,D2531),
IF(AND(A2531="Cervical Cancer Screening", E2531="Total Expenditure ($USD per 100,000 patients)"),
SUMIFS(CERV!$F:$F,CERV!$A:$A,C2531,CERV!$G:$G,D2531),
SUMIFS(CANSCRN!$F:$F,CANSCRN!$A:$A,C2531,CANSCRN!$G:$G,D2531))))))))))))</f>
        <v>573291.31655042421</v>
      </c>
    </row>
    <row r="2532" spans="1:6" x14ac:dyDescent="0.2">
      <c r="A2532" s="24" t="s">
        <v>100</v>
      </c>
      <c r="B2532" s="24" t="s">
        <v>101</v>
      </c>
      <c r="C2532" s="24" t="s">
        <v>56</v>
      </c>
      <c r="D2532" s="24">
        <v>2009</v>
      </c>
      <c r="E2532" s="24" t="s">
        <v>104</v>
      </c>
      <c r="F2532" s="3">
        <f>IF(AND(A2532="PSA Testing", E2532= "Utilization Rate (per 100,000 patients)"),
SUMIFS(PSA!$D:$D,PSA!$A:$A,C2532,PSA!$G:$G,D2532),
IF(AND(A2532="Colorectal Cancer Screening", E2532="Utilization Rate (per 100,000 patients)"),
SUMIFS(COL!$D:$D,COL!$A:$A,C2532,COL!$G:$G, D2532),
IF(AND(A2532="Cervical Cancer Screening", E2532="Utilization Rate (per 100,000 patients)"),
SUMIFS(CERV!$D:$D,CERV!$A:$A,C2532,CERV!$G:$G,D2532),
IF(AND(A2532="Cancer Screening for CKD patients", E2532="Utilization Rate (per 100,000 patients)"),
SUMIFS(CANSCRN!$D:$D,CANSCRN!$A:$A,C2532,CANSCRN!$G:$G,D2532),
IF(AND(A2532="PSA Testing", E2532="Cost per service ($USD)"),
SUMIFS(PSA!$E:$E,PSA!$A:$A,C2532,PSA!$G:$G,D2532),
IF(AND(A2532="Colorectal Cancer Screening", E2532="Cost per service ($USD)"),
SUMIFS(COL!$E:$E,COL!$A:$A,C2532,COL!$G:$G,D2532),
IF(AND(A2532="Cervical Cancer Screening", E2532="Cost per service ($USD)"),
SUMIFS(CERV!$E:$E,CERV!$A:$A,C2532,CERV!$G:$G,D2532),
IF(AND(A2532="Cancer Screening for CKD patients", E2532="Cost per service ($USD)"),
SUMIFS(CANSCRN!$E:$E,CANSCRN!$A:$A,C2532,CANSCRN!$G:$G,D2532),
IF(AND(A2532="PSA Testing", E2532="Total Expenditure ($USD per 100,000 patients)"),
SUMIFS(PSA!$F:$F,PSA!$A:$A,C2532,PSA!$G:$G,D2532),
IF(AND(A2532="Colorectal Cancer Screening", E2532="Total Expenditure ($USD per 100,000 patients)"),
SUMIFS(COL!$F:$F,COL!$A:$A,C2532,COL!$G:$G,D2532),
IF(AND(A2532="Cervical Cancer Screening", E2532="Total Expenditure ($USD per 100,000 patients)"),
SUMIFS(CERV!$F:$F,CERV!$A:$A,C2532,CERV!$G:$G,D2532),
SUMIFS(CANSCRN!$F:$F,CANSCRN!$A:$A,C2532,CANSCRN!$G:$G,D2532))))))))))))</f>
        <v>176171.91283292978</v>
      </c>
    </row>
    <row r="2533" spans="1:6" x14ac:dyDescent="0.2">
      <c r="A2533" s="24" t="s">
        <v>100</v>
      </c>
      <c r="B2533" s="24" t="s">
        <v>101</v>
      </c>
      <c r="C2533" s="24" t="s">
        <v>56</v>
      </c>
      <c r="D2533" s="24">
        <v>2010</v>
      </c>
      <c r="E2533" s="24" t="s">
        <v>104</v>
      </c>
      <c r="F2533" s="3">
        <f>IF(AND(A2533="PSA Testing", E2533= "Utilization Rate (per 100,000 patients)"),
SUMIFS(PSA!$D:$D,PSA!$A:$A,C2533,PSA!$G:$G,D2533),
IF(AND(A2533="Colorectal Cancer Screening", E2533="Utilization Rate (per 100,000 patients)"),
SUMIFS(COL!$D:$D,COL!$A:$A,C2533,COL!$G:$G, D2533),
IF(AND(A2533="Cervical Cancer Screening", E2533="Utilization Rate (per 100,000 patients)"),
SUMIFS(CERV!$D:$D,CERV!$A:$A,C2533,CERV!$G:$G,D2533),
IF(AND(A2533="Cancer Screening for CKD patients", E2533="Utilization Rate (per 100,000 patients)"),
SUMIFS(CANSCRN!$D:$D,CANSCRN!$A:$A,C2533,CANSCRN!$G:$G,D2533),
IF(AND(A2533="PSA Testing", E2533="Cost per service ($USD)"),
SUMIFS(PSA!$E:$E,PSA!$A:$A,C2533,PSA!$G:$G,D2533),
IF(AND(A2533="Colorectal Cancer Screening", E2533="Cost per service ($USD)"),
SUMIFS(COL!$E:$E,COL!$A:$A,C2533,COL!$G:$G,D2533),
IF(AND(A2533="Cervical Cancer Screening", E2533="Cost per service ($USD)"),
SUMIFS(CERV!$E:$E,CERV!$A:$A,C2533,CERV!$G:$G,D2533),
IF(AND(A2533="Cancer Screening for CKD patients", E2533="Cost per service ($USD)"),
SUMIFS(CANSCRN!$E:$E,CANSCRN!$A:$A,C2533,CANSCRN!$G:$G,D2533),
IF(AND(A2533="PSA Testing", E2533="Total Expenditure ($USD per 100,000 patients)"),
SUMIFS(PSA!$F:$F,PSA!$A:$A,C2533,PSA!$G:$G,D2533),
IF(AND(A2533="Colorectal Cancer Screening", E2533="Total Expenditure ($USD per 100,000 patients)"),
SUMIFS(COL!$F:$F,COL!$A:$A,C2533,COL!$G:$G,D2533),
IF(AND(A2533="Cervical Cancer Screening", E2533="Total Expenditure ($USD per 100,000 patients)"),
SUMIFS(CERV!$F:$F,CERV!$A:$A,C2533,CERV!$G:$G,D2533),
SUMIFS(CANSCRN!$F:$F,CANSCRN!$A:$A,C2533,CANSCRN!$G:$G,D2533))))))))))))</f>
        <v>889904.38082191779</v>
      </c>
    </row>
    <row r="2534" spans="1:6" x14ac:dyDescent="0.2">
      <c r="A2534" s="24" t="s">
        <v>100</v>
      </c>
      <c r="B2534" s="24" t="s">
        <v>101</v>
      </c>
      <c r="C2534" s="24" t="s">
        <v>56</v>
      </c>
      <c r="D2534" s="24">
        <v>2011</v>
      </c>
      <c r="E2534" s="24" t="s">
        <v>104</v>
      </c>
      <c r="F2534" s="3">
        <f>IF(AND(A2534="PSA Testing", E2534= "Utilization Rate (per 100,000 patients)"),
SUMIFS(PSA!$D:$D,PSA!$A:$A,C2534,PSA!$G:$G,D2534),
IF(AND(A2534="Colorectal Cancer Screening", E2534="Utilization Rate (per 100,000 patients)"),
SUMIFS(COL!$D:$D,COL!$A:$A,C2534,COL!$G:$G, D2534),
IF(AND(A2534="Cervical Cancer Screening", E2534="Utilization Rate (per 100,000 patients)"),
SUMIFS(CERV!$D:$D,CERV!$A:$A,C2534,CERV!$G:$G,D2534),
IF(AND(A2534="Cancer Screening for CKD patients", E2534="Utilization Rate (per 100,000 patients)"),
SUMIFS(CANSCRN!$D:$D,CANSCRN!$A:$A,C2534,CANSCRN!$G:$G,D2534),
IF(AND(A2534="PSA Testing", E2534="Cost per service ($USD)"),
SUMIFS(PSA!$E:$E,PSA!$A:$A,C2534,PSA!$G:$G,D2534),
IF(AND(A2534="Colorectal Cancer Screening", E2534="Cost per service ($USD)"),
SUMIFS(COL!$E:$E,COL!$A:$A,C2534,COL!$G:$G,D2534),
IF(AND(A2534="Cervical Cancer Screening", E2534="Cost per service ($USD)"),
SUMIFS(CERV!$E:$E,CERV!$A:$A,C2534,CERV!$G:$G,D2534),
IF(AND(A2534="Cancer Screening for CKD patients", E2534="Cost per service ($USD)"),
SUMIFS(CANSCRN!$E:$E,CANSCRN!$A:$A,C2534,CANSCRN!$G:$G,D2534),
IF(AND(A2534="PSA Testing", E2534="Total Expenditure ($USD per 100,000 patients)"),
SUMIFS(PSA!$F:$F,PSA!$A:$A,C2534,PSA!$G:$G,D2534),
IF(AND(A2534="Colorectal Cancer Screening", E2534="Total Expenditure ($USD per 100,000 patients)"),
SUMIFS(COL!$F:$F,COL!$A:$A,C2534,COL!$G:$G,D2534),
IF(AND(A2534="Cervical Cancer Screening", E2534="Total Expenditure ($USD per 100,000 patients)"),
SUMIFS(CERV!$F:$F,CERV!$A:$A,C2534,CERV!$G:$G,D2534),
SUMIFS(CANSCRN!$F:$F,CANSCRN!$A:$A,C2534,CANSCRN!$G:$G,D2534))))))))))))</f>
        <v>314060.96453961456</v>
      </c>
    </row>
    <row r="2535" spans="1:6" x14ac:dyDescent="0.2">
      <c r="A2535" s="24" t="s">
        <v>100</v>
      </c>
      <c r="B2535" s="24" t="s">
        <v>101</v>
      </c>
      <c r="C2535" s="24" t="s">
        <v>56</v>
      </c>
      <c r="D2535" s="24">
        <v>2012</v>
      </c>
      <c r="E2535" s="24" t="s">
        <v>104</v>
      </c>
      <c r="F2535" s="3">
        <f>IF(AND(A2535="PSA Testing", E2535= "Utilization Rate (per 100,000 patients)"),
SUMIFS(PSA!$D:$D,PSA!$A:$A,C2535,PSA!$G:$G,D2535),
IF(AND(A2535="Colorectal Cancer Screening", E2535="Utilization Rate (per 100,000 patients)"),
SUMIFS(COL!$D:$D,COL!$A:$A,C2535,COL!$G:$G, D2535),
IF(AND(A2535="Cervical Cancer Screening", E2535="Utilization Rate (per 100,000 patients)"),
SUMIFS(CERV!$D:$D,CERV!$A:$A,C2535,CERV!$G:$G,D2535),
IF(AND(A2535="Cancer Screening for CKD patients", E2535="Utilization Rate (per 100,000 patients)"),
SUMIFS(CANSCRN!$D:$D,CANSCRN!$A:$A,C2535,CANSCRN!$G:$G,D2535),
IF(AND(A2535="PSA Testing", E2535="Cost per service ($USD)"),
SUMIFS(PSA!$E:$E,PSA!$A:$A,C2535,PSA!$G:$G,D2535),
IF(AND(A2535="Colorectal Cancer Screening", E2535="Cost per service ($USD)"),
SUMIFS(COL!$E:$E,COL!$A:$A,C2535,COL!$G:$G,D2535),
IF(AND(A2535="Cervical Cancer Screening", E2535="Cost per service ($USD)"),
SUMIFS(CERV!$E:$E,CERV!$A:$A,C2535,CERV!$G:$G,D2535),
IF(AND(A2535="Cancer Screening for CKD patients", E2535="Cost per service ($USD)"),
SUMIFS(CANSCRN!$E:$E,CANSCRN!$A:$A,C2535,CANSCRN!$G:$G,D2535),
IF(AND(A2535="PSA Testing", E2535="Total Expenditure ($USD per 100,000 patients)"),
SUMIFS(PSA!$F:$F,PSA!$A:$A,C2535,PSA!$G:$G,D2535),
IF(AND(A2535="Colorectal Cancer Screening", E2535="Total Expenditure ($USD per 100,000 patients)"),
SUMIFS(COL!$F:$F,COL!$A:$A,C2535,COL!$G:$G,D2535),
IF(AND(A2535="Cervical Cancer Screening", E2535="Total Expenditure ($USD per 100,000 patients)"),
SUMIFS(CERV!$F:$F,CERV!$A:$A,C2535,CERV!$G:$G,D2535),
SUMIFS(CANSCRN!$F:$F,CANSCRN!$A:$A,C2535,CANSCRN!$G:$G,D2535))))))))))))</f>
        <v>240302.48816067653</v>
      </c>
    </row>
    <row r="2536" spans="1:6" x14ac:dyDescent="0.2">
      <c r="A2536" s="24" t="s">
        <v>100</v>
      </c>
      <c r="B2536" s="24" t="s">
        <v>101</v>
      </c>
      <c r="C2536" s="24" t="s">
        <v>56</v>
      </c>
      <c r="D2536" s="24">
        <v>2013</v>
      </c>
      <c r="E2536" s="24" t="s">
        <v>104</v>
      </c>
      <c r="F2536" s="3">
        <f>IF(AND(A2536="PSA Testing", E2536= "Utilization Rate (per 100,000 patients)"),
SUMIFS(PSA!$D:$D,PSA!$A:$A,C2536,PSA!$G:$G,D2536),
IF(AND(A2536="Colorectal Cancer Screening", E2536="Utilization Rate (per 100,000 patients)"),
SUMIFS(COL!$D:$D,COL!$A:$A,C2536,COL!$G:$G, D2536),
IF(AND(A2536="Cervical Cancer Screening", E2536="Utilization Rate (per 100,000 patients)"),
SUMIFS(CERV!$D:$D,CERV!$A:$A,C2536,CERV!$G:$G,D2536),
IF(AND(A2536="Cancer Screening for CKD patients", E2536="Utilization Rate (per 100,000 patients)"),
SUMIFS(CANSCRN!$D:$D,CANSCRN!$A:$A,C2536,CANSCRN!$G:$G,D2536),
IF(AND(A2536="PSA Testing", E2536="Cost per service ($USD)"),
SUMIFS(PSA!$E:$E,PSA!$A:$A,C2536,PSA!$G:$G,D2536),
IF(AND(A2536="Colorectal Cancer Screening", E2536="Cost per service ($USD)"),
SUMIFS(COL!$E:$E,COL!$A:$A,C2536,COL!$G:$G,D2536),
IF(AND(A2536="Cervical Cancer Screening", E2536="Cost per service ($USD)"),
SUMIFS(CERV!$E:$E,CERV!$A:$A,C2536,CERV!$G:$G,D2536),
IF(AND(A2536="Cancer Screening for CKD patients", E2536="Cost per service ($USD)"),
SUMIFS(CANSCRN!$E:$E,CANSCRN!$A:$A,C2536,CANSCRN!$G:$G,D2536),
IF(AND(A2536="PSA Testing", E2536="Total Expenditure ($USD per 100,000 patients)"),
SUMIFS(PSA!$F:$F,PSA!$A:$A,C2536,PSA!$G:$G,D2536),
IF(AND(A2536="Colorectal Cancer Screening", E2536="Total Expenditure ($USD per 100,000 patients)"),
SUMIFS(COL!$F:$F,COL!$A:$A,C2536,COL!$G:$G,D2536),
IF(AND(A2536="Cervical Cancer Screening", E2536="Total Expenditure ($USD per 100,000 patients)"),
SUMIFS(CERV!$F:$F,CERV!$A:$A,C2536,CERV!$G:$G,D2536),
SUMIFS(CANSCRN!$F:$F,CANSCRN!$A:$A,C2536,CANSCRN!$G:$G,D2536))))))))))))</f>
        <v>363481.15858299594</v>
      </c>
    </row>
    <row r="2537" spans="1:6" x14ac:dyDescent="0.2">
      <c r="A2537" s="24" t="s">
        <v>100</v>
      </c>
      <c r="B2537" s="24" t="s">
        <v>101</v>
      </c>
      <c r="C2537" s="24" t="s">
        <v>56</v>
      </c>
      <c r="D2537" s="24">
        <v>2014</v>
      </c>
      <c r="E2537" s="24" t="s">
        <v>104</v>
      </c>
      <c r="F2537" s="3">
        <f>IF(AND(A2537="PSA Testing", E2537= "Utilization Rate (per 100,000 patients)"),
SUMIFS(PSA!$D:$D,PSA!$A:$A,C2537,PSA!$G:$G,D2537),
IF(AND(A2537="Colorectal Cancer Screening", E2537="Utilization Rate (per 100,000 patients)"),
SUMIFS(COL!$D:$D,COL!$A:$A,C2537,COL!$G:$G, D2537),
IF(AND(A2537="Cervical Cancer Screening", E2537="Utilization Rate (per 100,000 patients)"),
SUMIFS(CERV!$D:$D,CERV!$A:$A,C2537,CERV!$G:$G,D2537),
IF(AND(A2537="Cancer Screening for CKD patients", E2537="Utilization Rate (per 100,000 patients)"),
SUMIFS(CANSCRN!$D:$D,CANSCRN!$A:$A,C2537,CANSCRN!$G:$G,D2537),
IF(AND(A2537="PSA Testing", E2537="Cost per service ($USD)"),
SUMIFS(PSA!$E:$E,PSA!$A:$A,C2537,PSA!$G:$G,D2537),
IF(AND(A2537="Colorectal Cancer Screening", E2537="Cost per service ($USD)"),
SUMIFS(COL!$E:$E,COL!$A:$A,C2537,COL!$G:$G,D2537),
IF(AND(A2537="Cervical Cancer Screening", E2537="Cost per service ($USD)"),
SUMIFS(CERV!$E:$E,CERV!$A:$A,C2537,CERV!$G:$G,D2537),
IF(AND(A2537="Cancer Screening for CKD patients", E2537="Cost per service ($USD)"),
SUMIFS(CANSCRN!$E:$E,CANSCRN!$A:$A,C2537,CANSCRN!$G:$G,D2537),
IF(AND(A2537="PSA Testing", E2537="Total Expenditure ($USD per 100,000 patients)"),
SUMIFS(PSA!$F:$F,PSA!$A:$A,C2537,PSA!$G:$G,D2537),
IF(AND(A2537="Colorectal Cancer Screening", E2537="Total Expenditure ($USD per 100,000 patients)"),
SUMIFS(COL!$F:$F,COL!$A:$A,C2537,COL!$G:$G,D2537),
IF(AND(A2537="Cervical Cancer Screening", E2537="Total Expenditure ($USD per 100,000 patients)"),
SUMIFS(CERV!$F:$F,CERV!$A:$A,C2537,CERV!$G:$G,D2537),
SUMIFS(CANSCRN!$F:$F,CANSCRN!$A:$A,C2537,CANSCRN!$G:$G,D2537))))))))))))</f>
        <v>120555.06607929515</v>
      </c>
    </row>
    <row r="2538" spans="1:6" x14ac:dyDescent="0.2">
      <c r="A2538" s="24" t="s">
        <v>100</v>
      </c>
      <c r="B2538" s="24" t="s">
        <v>101</v>
      </c>
      <c r="C2538" s="24" t="s">
        <v>56</v>
      </c>
      <c r="D2538" s="24">
        <v>2015</v>
      </c>
      <c r="E2538" s="24" t="s">
        <v>104</v>
      </c>
      <c r="F2538" s="3">
        <f>IF(AND(A2538="PSA Testing", E2538= "Utilization Rate (per 100,000 patients)"),
SUMIFS(PSA!$D:$D,PSA!$A:$A,C2538,PSA!$G:$G,D2538),
IF(AND(A2538="Colorectal Cancer Screening", E2538="Utilization Rate (per 100,000 patients)"),
SUMIFS(COL!$D:$D,COL!$A:$A,C2538,COL!$G:$G, D2538),
IF(AND(A2538="Cervical Cancer Screening", E2538="Utilization Rate (per 100,000 patients)"),
SUMIFS(CERV!$D:$D,CERV!$A:$A,C2538,CERV!$G:$G,D2538),
IF(AND(A2538="Cancer Screening for CKD patients", E2538="Utilization Rate (per 100,000 patients)"),
SUMIFS(CANSCRN!$D:$D,CANSCRN!$A:$A,C2538,CANSCRN!$G:$G,D2538),
IF(AND(A2538="PSA Testing", E2538="Cost per service ($USD)"),
SUMIFS(PSA!$E:$E,PSA!$A:$A,C2538,PSA!$G:$G,D2538),
IF(AND(A2538="Colorectal Cancer Screening", E2538="Cost per service ($USD)"),
SUMIFS(COL!$E:$E,COL!$A:$A,C2538,COL!$G:$G,D2538),
IF(AND(A2538="Cervical Cancer Screening", E2538="Cost per service ($USD)"),
SUMIFS(CERV!$E:$E,CERV!$A:$A,C2538,CERV!$G:$G,D2538),
IF(AND(A2538="Cancer Screening for CKD patients", E2538="Cost per service ($USD)"),
SUMIFS(CANSCRN!$E:$E,CANSCRN!$A:$A,C2538,CANSCRN!$G:$G,D2538),
IF(AND(A2538="PSA Testing", E2538="Total Expenditure ($USD per 100,000 patients)"),
SUMIFS(PSA!$F:$F,PSA!$A:$A,C2538,PSA!$G:$G,D2538),
IF(AND(A2538="Colorectal Cancer Screening", E2538="Total Expenditure ($USD per 100,000 patients)"),
SUMIFS(COL!$F:$F,COL!$A:$A,C2538,COL!$G:$G,D2538),
IF(AND(A2538="Cervical Cancer Screening", E2538="Total Expenditure ($USD per 100,000 patients)"),
SUMIFS(CERV!$F:$F,CERV!$A:$A,C2538,CERV!$G:$G,D2538),
SUMIFS(CANSCRN!$F:$F,CANSCRN!$A:$A,C2538,CANSCRN!$G:$G,D2538))))))))))))</f>
        <v>254526.10966057438</v>
      </c>
    </row>
    <row r="2539" spans="1:6" x14ac:dyDescent="0.2">
      <c r="A2539" s="24" t="s">
        <v>100</v>
      </c>
      <c r="B2539" s="24" t="s">
        <v>101</v>
      </c>
      <c r="C2539" s="24" t="s">
        <v>56</v>
      </c>
      <c r="D2539" s="24">
        <v>2016</v>
      </c>
      <c r="E2539" s="24" t="s">
        <v>104</v>
      </c>
      <c r="F2539" s="3">
        <f>IF(AND(A2539="PSA Testing", E2539= "Utilization Rate (per 100,000 patients)"),
SUMIFS(PSA!$D:$D,PSA!$A:$A,C2539,PSA!$G:$G,D2539),
IF(AND(A2539="Colorectal Cancer Screening", E2539="Utilization Rate (per 100,000 patients)"),
SUMIFS(COL!$D:$D,COL!$A:$A,C2539,COL!$G:$G, D2539),
IF(AND(A2539="Cervical Cancer Screening", E2539="Utilization Rate (per 100,000 patients)"),
SUMIFS(CERV!$D:$D,CERV!$A:$A,C2539,CERV!$G:$G,D2539),
IF(AND(A2539="Cancer Screening for CKD patients", E2539="Utilization Rate (per 100,000 patients)"),
SUMIFS(CANSCRN!$D:$D,CANSCRN!$A:$A,C2539,CANSCRN!$G:$G,D2539),
IF(AND(A2539="PSA Testing", E2539="Cost per service ($USD)"),
SUMIFS(PSA!$E:$E,PSA!$A:$A,C2539,PSA!$G:$G,D2539),
IF(AND(A2539="Colorectal Cancer Screening", E2539="Cost per service ($USD)"),
SUMIFS(COL!$E:$E,COL!$A:$A,C2539,COL!$G:$G,D2539),
IF(AND(A2539="Cervical Cancer Screening", E2539="Cost per service ($USD)"),
SUMIFS(CERV!$E:$E,CERV!$A:$A,C2539,CERV!$G:$G,D2539),
IF(AND(A2539="Cancer Screening for CKD patients", E2539="Cost per service ($USD)"),
SUMIFS(CANSCRN!$E:$E,CANSCRN!$A:$A,C2539,CANSCRN!$G:$G,D2539),
IF(AND(A2539="PSA Testing", E2539="Total Expenditure ($USD per 100,000 patients)"),
SUMIFS(PSA!$F:$F,PSA!$A:$A,C2539,PSA!$G:$G,D2539),
IF(AND(A2539="Colorectal Cancer Screening", E2539="Total Expenditure ($USD per 100,000 patients)"),
SUMIFS(COL!$F:$F,COL!$A:$A,C2539,COL!$G:$G,D2539),
IF(AND(A2539="Cervical Cancer Screening", E2539="Total Expenditure ($USD per 100,000 patients)"),
SUMIFS(CERV!$F:$F,CERV!$A:$A,C2539,CERV!$G:$G,D2539),
SUMIFS(CANSCRN!$F:$F,CANSCRN!$A:$A,C2539,CANSCRN!$G:$G,D2539))))))))))))</f>
        <v>337064.19073313777</v>
      </c>
    </row>
    <row r="2540" spans="1:6" x14ac:dyDescent="0.2">
      <c r="A2540" s="24" t="s">
        <v>100</v>
      </c>
      <c r="B2540" s="24" t="s">
        <v>101</v>
      </c>
      <c r="C2540" s="24" t="s">
        <v>56</v>
      </c>
      <c r="D2540" s="24">
        <v>2017</v>
      </c>
      <c r="E2540" s="24" t="s">
        <v>104</v>
      </c>
      <c r="F2540" s="3">
        <f>IF(AND(A2540="PSA Testing", E2540= "Utilization Rate (per 100,000 patients)"),
SUMIFS(PSA!$D:$D,PSA!$A:$A,C2540,PSA!$G:$G,D2540),
IF(AND(A2540="Colorectal Cancer Screening", E2540="Utilization Rate (per 100,000 patients)"),
SUMIFS(COL!$D:$D,COL!$A:$A,C2540,COL!$G:$G, D2540),
IF(AND(A2540="Cervical Cancer Screening", E2540="Utilization Rate (per 100,000 patients)"),
SUMIFS(CERV!$D:$D,CERV!$A:$A,C2540,CERV!$G:$G,D2540),
IF(AND(A2540="Cancer Screening for CKD patients", E2540="Utilization Rate (per 100,000 patients)"),
SUMIFS(CANSCRN!$D:$D,CANSCRN!$A:$A,C2540,CANSCRN!$G:$G,D2540),
IF(AND(A2540="PSA Testing", E2540="Cost per service ($USD)"),
SUMIFS(PSA!$E:$E,PSA!$A:$A,C2540,PSA!$G:$G,D2540),
IF(AND(A2540="Colorectal Cancer Screening", E2540="Cost per service ($USD)"),
SUMIFS(COL!$E:$E,COL!$A:$A,C2540,COL!$G:$G,D2540),
IF(AND(A2540="Cervical Cancer Screening", E2540="Cost per service ($USD)"),
SUMIFS(CERV!$E:$E,CERV!$A:$A,C2540,CERV!$G:$G,D2540),
IF(AND(A2540="Cancer Screening for CKD patients", E2540="Cost per service ($USD)"),
SUMIFS(CANSCRN!$E:$E,CANSCRN!$A:$A,C2540,CANSCRN!$G:$G,D2540),
IF(AND(A2540="PSA Testing", E2540="Total Expenditure ($USD per 100,000 patients)"),
SUMIFS(PSA!$F:$F,PSA!$A:$A,C2540,PSA!$G:$G,D2540),
IF(AND(A2540="Colorectal Cancer Screening", E2540="Total Expenditure ($USD per 100,000 patients)"),
SUMIFS(COL!$F:$F,COL!$A:$A,C2540,COL!$G:$G,D2540),
IF(AND(A2540="Cervical Cancer Screening", E2540="Total Expenditure ($USD per 100,000 patients)"),
SUMIFS(CERV!$F:$F,CERV!$A:$A,C2540,CERV!$G:$G,D2540),
SUMIFS(CANSCRN!$F:$F,CANSCRN!$A:$A,C2540,CANSCRN!$G:$G,D2540))))))))))))</f>
        <v>578313.27213930362</v>
      </c>
    </row>
    <row r="2541" spans="1:6" x14ac:dyDescent="0.2">
      <c r="A2541" s="24" t="s">
        <v>100</v>
      </c>
      <c r="B2541" s="24" t="s">
        <v>101</v>
      </c>
      <c r="C2541" s="24" t="s">
        <v>56</v>
      </c>
      <c r="D2541" s="24">
        <v>2018</v>
      </c>
      <c r="E2541" s="24" t="s">
        <v>104</v>
      </c>
      <c r="F2541" s="3">
        <f>IF(AND(A2541="PSA Testing", E2541= "Utilization Rate (per 100,000 patients)"),
SUMIFS(PSA!$D:$D,PSA!$A:$A,C2541,PSA!$G:$G,D2541),
IF(AND(A2541="Colorectal Cancer Screening", E2541="Utilization Rate (per 100,000 patients)"),
SUMIFS(COL!$D:$D,COL!$A:$A,C2541,COL!$G:$G, D2541),
IF(AND(A2541="Cervical Cancer Screening", E2541="Utilization Rate (per 100,000 patients)"),
SUMIFS(CERV!$D:$D,CERV!$A:$A,C2541,CERV!$G:$G,D2541),
IF(AND(A2541="Cancer Screening for CKD patients", E2541="Utilization Rate (per 100,000 patients)"),
SUMIFS(CANSCRN!$D:$D,CANSCRN!$A:$A,C2541,CANSCRN!$G:$G,D2541),
IF(AND(A2541="PSA Testing", E2541="Cost per service ($USD)"),
SUMIFS(PSA!$E:$E,PSA!$A:$A,C2541,PSA!$G:$G,D2541),
IF(AND(A2541="Colorectal Cancer Screening", E2541="Cost per service ($USD)"),
SUMIFS(COL!$E:$E,COL!$A:$A,C2541,COL!$G:$G,D2541),
IF(AND(A2541="Cervical Cancer Screening", E2541="Cost per service ($USD)"),
SUMIFS(CERV!$E:$E,CERV!$A:$A,C2541,CERV!$G:$G,D2541),
IF(AND(A2541="Cancer Screening for CKD patients", E2541="Cost per service ($USD)"),
SUMIFS(CANSCRN!$E:$E,CANSCRN!$A:$A,C2541,CANSCRN!$G:$G,D2541),
IF(AND(A2541="PSA Testing", E2541="Total Expenditure ($USD per 100,000 patients)"),
SUMIFS(PSA!$F:$F,PSA!$A:$A,C2541,PSA!$G:$G,D2541),
IF(AND(A2541="Colorectal Cancer Screening", E2541="Total Expenditure ($USD per 100,000 patients)"),
SUMIFS(COL!$F:$F,COL!$A:$A,C2541,COL!$G:$G,D2541),
IF(AND(A2541="Cervical Cancer Screening", E2541="Total Expenditure ($USD per 100,000 patients)"),
SUMIFS(CERV!$F:$F,CERV!$A:$A,C2541,CERV!$G:$G,D2541),
SUMIFS(CANSCRN!$F:$F,CANSCRN!$A:$A,C2541,CANSCRN!$G:$G,D2541))))))))))))</f>
        <v>696533.85</v>
      </c>
    </row>
    <row r="2542" spans="1:6" x14ac:dyDescent="0.2">
      <c r="A2542" s="24" t="s">
        <v>100</v>
      </c>
      <c r="B2542" s="24" t="s">
        <v>101</v>
      </c>
      <c r="C2542" s="24" t="s">
        <v>56</v>
      </c>
      <c r="D2542" s="24">
        <v>2019</v>
      </c>
      <c r="E2542" s="24" t="s">
        <v>104</v>
      </c>
      <c r="F2542" s="3">
        <f>IF(AND(A2542="PSA Testing", E2542= "Utilization Rate (per 100,000 patients)"),
SUMIFS(PSA!$D:$D,PSA!$A:$A,C2542,PSA!$G:$G,D2542),
IF(AND(A2542="Colorectal Cancer Screening", E2542="Utilization Rate (per 100,000 patients)"),
SUMIFS(COL!$D:$D,COL!$A:$A,C2542,COL!$G:$G, D2542),
IF(AND(A2542="Cervical Cancer Screening", E2542="Utilization Rate (per 100,000 patients)"),
SUMIFS(CERV!$D:$D,CERV!$A:$A,C2542,CERV!$G:$G,D2542),
IF(AND(A2542="Cancer Screening for CKD patients", E2542="Utilization Rate (per 100,000 patients)"),
SUMIFS(CANSCRN!$D:$D,CANSCRN!$A:$A,C2542,CANSCRN!$G:$G,D2542),
IF(AND(A2542="PSA Testing", E2542="Cost per service ($USD)"),
SUMIFS(PSA!$E:$E,PSA!$A:$A,C2542,PSA!$G:$G,D2542),
IF(AND(A2542="Colorectal Cancer Screening", E2542="Cost per service ($USD)"),
SUMIFS(COL!$E:$E,COL!$A:$A,C2542,COL!$G:$G,D2542),
IF(AND(A2542="Cervical Cancer Screening", E2542="Cost per service ($USD)"),
SUMIFS(CERV!$E:$E,CERV!$A:$A,C2542,CERV!$G:$G,D2542),
IF(AND(A2542="Cancer Screening for CKD patients", E2542="Cost per service ($USD)"),
SUMIFS(CANSCRN!$E:$E,CANSCRN!$A:$A,C2542,CANSCRN!$G:$G,D2542),
IF(AND(A2542="PSA Testing", E2542="Total Expenditure ($USD per 100,000 patients)"),
SUMIFS(PSA!$F:$F,PSA!$A:$A,C2542,PSA!$G:$G,D2542),
IF(AND(A2542="Colorectal Cancer Screening", E2542="Total Expenditure ($USD per 100,000 patients)"),
SUMIFS(COL!$F:$F,COL!$A:$A,C2542,COL!$G:$G,D2542),
IF(AND(A2542="Cervical Cancer Screening", E2542="Total Expenditure ($USD per 100,000 patients)"),
SUMIFS(CERV!$F:$F,CERV!$A:$A,C2542,CERV!$G:$G,D2542),
SUMIFS(CANSCRN!$F:$F,CANSCRN!$A:$A,C2542,CANSCRN!$G:$G,D2542))))))))))))</f>
        <v>615610.49351351359</v>
      </c>
    </row>
    <row r="2543" spans="1:6" x14ac:dyDescent="0.2">
      <c r="A2543" s="24" t="s">
        <v>100</v>
      </c>
      <c r="B2543" s="24" t="s">
        <v>101</v>
      </c>
      <c r="C2543" s="24" t="s">
        <v>57</v>
      </c>
      <c r="D2543" s="24">
        <v>2009</v>
      </c>
      <c r="E2543" s="24" t="s">
        <v>104</v>
      </c>
      <c r="F2543" s="3">
        <f>IF(AND(A2543="PSA Testing", E2543= "Utilization Rate (per 100,000 patients)"),
SUMIFS(PSA!$D:$D,PSA!$A:$A,C2543,PSA!$G:$G,D2543),
IF(AND(A2543="Colorectal Cancer Screening", E2543="Utilization Rate (per 100,000 patients)"),
SUMIFS(COL!$D:$D,COL!$A:$A,C2543,COL!$G:$G, D2543),
IF(AND(A2543="Cervical Cancer Screening", E2543="Utilization Rate (per 100,000 patients)"),
SUMIFS(CERV!$D:$D,CERV!$A:$A,C2543,CERV!$G:$G,D2543),
IF(AND(A2543="Cancer Screening for CKD patients", E2543="Utilization Rate (per 100,000 patients)"),
SUMIFS(CANSCRN!$D:$D,CANSCRN!$A:$A,C2543,CANSCRN!$G:$G,D2543),
IF(AND(A2543="PSA Testing", E2543="Cost per service ($USD)"),
SUMIFS(PSA!$E:$E,PSA!$A:$A,C2543,PSA!$G:$G,D2543),
IF(AND(A2543="Colorectal Cancer Screening", E2543="Cost per service ($USD)"),
SUMIFS(COL!$E:$E,COL!$A:$A,C2543,COL!$G:$G,D2543),
IF(AND(A2543="Cervical Cancer Screening", E2543="Cost per service ($USD)"),
SUMIFS(CERV!$E:$E,CERV!$A:$A,C2543,CERV!$G:$G,D2543),
IF(AND(A2543="Cancer Screening for CKD patients", E2543="Cost per service ($USD)"),
SUMIFS(CANSCRN!$E:$E,CANSCRN!$A:$A,C2543,CANSCRN!$G:$G,D2543),
IF(AND(A2543="PSA Testing", E2543="Total Expenditure ($USD per 100,000 patients)"),
SUMIFS(PSA!$F:$F,PSA!$A:$A,C2543,PSA!$G:$G,D2543),
IF(AND(A2543="Colorectal Cancer Screening", E2543="Total Expenditure ($USD per 100,000 patients)"),
SUMIFS(COL!$F:$F,COL!$A:$A,C2543,COL!$G:$G,D2543),
IF(AND(A2543="Cervical Cancer Screening", E2543="Total Expenditure ($USD per 100,000 patients)"),
SUMIFS(CERV!$F:$F,CERV!$A:$A,C2543,CERV!$G:$G,D2543),
SUMIFS(CANSCRN!$F:$F,CANSCRN!$A:$A,C2543,CANSCRN!$G:$G,D2543))))))))))))</f>
        <v>384763.5401313586</v>
      </c>
    </row>
    <row r="2544" spans="1:6" x14ac:dyDescent="0.2">
      <c r="A2544" s="24" t="s">
        <v>100</v>
      </c>
      <c r="B2544" s="24" t="s">
        <v>101</v>
      </c>
      <c r="C2544" s="24" t="s">
        <v>57</v>
      </c>
      <c r="D2544" s="24">
        <v>2010</v>
      </c>
      <c r="E2544" s="24" t="s">
        <v>104</v>
      </c>
      <c r="F2544" s="3">
        <f>IF(AND(A2544="PSA Testing", E2544= "Utilization Rate (per 100,000 patients)"),
SUMIFS(PSA!$D:$D,PSA!$A:$A,C2544,PSA!$G:$G,D2544),
IF(AND(A2544="Colorectal Cancer Screening", E2544="Utilization Rate (per 100,000 patients)"),
SUMIFS(COL!$D:$D,COL!$A:$A,C2544,COL!$G:$G, D2544),
IF(AND(A2544="Cervical Cancer Screening", E2544="Utilization Rate (per 100,000 patients)"),
SUMIFS(CERV!$D:$D,CERV!$A:$A,C2544,CERV!$G:$G,D2544),
IF(AND(A2544="Cancer Screening for CKD patients", E2544="Utilization Rate (per 100,000 patients)"),
SUMIFS(CANSCRN!$D:$D,CANSCRN!$A:$A,C2544,CANSCRN!$G:$G,D2544),
IF(AND(A2544="PSA Testing", E2544="Cost per service ($USD)"),
SUMIFS(PSA!$E:$E,PSA!$A:$A,C2544,PSA!$G:$G,D2544),
IF(AND(A2544="Colorectal Cancer Screening", E2544="Cost per service ($USD)"),
SUMIFS(COL!$E:$E,COL!$A:$A,C2544,COL!$G:$G,D2544),
IF(AND(A2544="Cervical Cancer Screening", E2544="Cost per service ($USD)"),
SUMIFS(CERV!$E:$E,CERV!$A:$A,C2544,CERV!$G:$G,D2544),
IF(AND(A2544="Cancer Screening for CKD patients", E2544="Cost per service ($USD)"),
SUMIFS(CANSCRN!$E:$E,CANSCRN!$A:$A,C2544,CANSCRN!$G:$G,D2544),
IF(AND(A2544="PSA Testing", E2544="Total Expenditure ($USD per 100,000 patients)"),
SUMIFS(PSA!$F:$F,PSA!$A:$A,C2544,PSA!$G:$G,D2544),
IF(AND(A2544="Colorectal Cancer Screening", E2544="Total Expenditure ($USD per 100,000 patients)"),
SUMIFS(COL!$F:$F,COL!$A:$A,C2544,COL!$G:$G,D2544),
IF(AND(A2544="Cervical Cancer Screening", E2544="Total Expenditure ($USD per 100,000 patients)"),
SUMIFS(CERV!$F:$F,CERV!$A:$A,C2544,CERV!$G:$G,D2544),
SUMIFS(CANSCRN!$F:$F,CANSCRN!$A:$A,C2544,CANSCRN!$G:$G,D2544))))))))))))</f>
        <v>306059.82382821181</v>
      </c>
    </row>
    <row r="2545" spans="1:6" x14ac:dyDescent="0.2">
      <c r="A2545" s="24" t="s">
        <v>100</v>
      </c>
      <c r="B2545" s="24" t="s">
        <v>101</v>
      </c>
      <c r="C2545" s="24" t="s">
        <v>57</v>
      </c>
      <c r="D2545" s="24">
        <v>2011</v>
      </c>
      <c r="E2545" s="24" t="s">
        <v>104</v>
      </c>
      <c r="F2545" s="3">
        <f>IF(AND(A2545="PSA Testing", E2545= "Utilization Rate (per 100,000 patients)"),
SUMIFS(PSA!$D:$D,PSA!$A:$A,C2545,PSA!$G:$G,D2545),
IF(AND(A2545="Colorectal Cancer Screening", E2545="Utilization Rate (per 100,000 patients)"),
SUMIFS(COL!$D:$D,COL!$A:$A,C2545,COL!$G:$G, D2545),
IF(AND(A2545="Cervical Cancer Screening", E2545="Utilization Rate (per 100,000 patients)"),
SUMIFS(CERV!$D:$D,CERV!$A:$A,C2545,CERV!$G:$G,D2545),
IF(AND(A2545="Cancer Screening for CKD patients", E2545="Utilization Rate (per 100,000 patients)"),
SUMIFS(CANSCRN!$D:$D,CANSCRN!$A:$A,C2545,CANSCRN!$G:$G,D2545),
IF(AND(A2545="PSA Testing", E2545="Cost per service ($USD)"),
SUMIFS(PSA!$E:$E,PSA!$A:$A,C2545,PSA!$G:$G,D2545),
IF(AND(A2545="Colorectal Cancer Screening", E2545="Cost per service ($USD)"),
SUMIFS(COL!$E:$E,COL!$A:$A,C2545,COL!$G:$G,D2545),
IF(AND(A2545="Cervical Cancer Screening", E2545="Cost per service ($USD)"),
SUMIFS(CERV!$E:$E,CERV!$A:$A,C2545,CERV!$G:$G,D2545),
IF(AND(A2545="Cancer Screening for CKD patients", E2545="Cost per service ($USD)"),
SUMIFS(CANSCRN!$E:$E,CANSCRN!$A:$A,C2545,CANSCRN!$G:$G,D2545),
IF(AND(A2545="PSA Testing", E2545="Total Expenditure ($USD per 100,000 patients)"),
SUMIFS(PSA!$F:$F,PSA!$A:$A,C2545,PSA!$G:$G,D2545),
IF(AND(A2545="Colorectal Cancer Screening", E2545="Total Expenditure ($USD per 100,000 patients)"),
SUMIFS(COL!$F:$F,COL!$A:$A,C2545,COL!$G:$G,D2545),
IF(AND(A2545="Cervical Cancer Screening", E2545="Total Expenditure ($USD per 100,000 patients)"),
SUMIFS(CERV!$F:$F,CERV!$A:$A,C2545,CERV!$G:$G,D2545),
SUMIFS(CANSCRN!$F:$F,CANSCRN!$A:$A,C2545,CANSCRN!$G:$G,D2545))))))))))))</f>
        <v>338187.88411041547</v>
      </c>
    </row>
    <row r="2546" spans="1:6" x14ac:dyDescent="0.2">
      <c r="A2546" s="24" t="s">
        <v>100</v>
      </c>
      <c r="B2546" s="24" t="s">
        <v>101</v>
      </c>
      <c r="C2546" s="24" t="s">
        <v>57</v>
      </c>
      <c r="D2546" s="24">
        <v>2012</v>
      </c>
      <c r="E2546" s="24" t="s">
        <v>104</v>
      </c>
      <c r="F2546" s="3">
        <f>IF(AND(A2546="PSA Testing", E2546= "Utilization Rate (per 100,000 patients)"),
SUMIFS(PSA!$D:$D,PSA!$A:$A,C2546,PSA!$G:$G,D2546),
IF(AND(A2546="Colorectal Cancer Screening", E2546="Utilization Rate (per 100,000 patients)"),
SUMIFS(COL!$D:$D,COL!$A:$A,C2546,COL!$G:$G, D2546),
IF(AND(A2546="Cervical Cancer Screening", E2546="Utilization Rate (per 100,000 patients)"),
SUMIFS(CERV!$D:$D,CERV!$A:$A,C2546,CERV!$G:$G,D2546),
IF(AND(A2546="Cancer Screening for CKD patients", E2546="Utilization Rate (per 100,000 patients)"),
SUMIFS(CANSCRN!$D:$D,CANSCRN!$A:$A,C2546,CANSCRN!$G:$G,D2546),
IF(AND(A2546="PSA Testing", E2546="Cost per service ($USD)"),
SUMIFS(PSA!$E:$E,PSA!$A:$A,C2546,PSA!$G:$G,D2546),
IF(AND(A2546="Colorectal Cancer Screening", E2546="Cost per service ($USD)"),
SUMIFS(COL!$E:$E,COL!$A:$A,C2546,COL!$G:$G,D2546),
IF(AND(A2546="Cervical Cancer Screening", E2546="Cost per service ($USD)"),
SUMIFS(CERV!$E:$E,CERV!$A:$A,C2546,CERV!$G:$G,D2546),
IF(AND(A2546="Cancer Screening for CKD patients", E2546="Cost per service ($USD)"),
SUMIFS(CANSCRN!$E:$E,CANSCRN!$A:$A,C2546,CANSCRN!$G:$G,D2546),
IF(AND(A2546="PSA Testing", E2546="Total Expenditure ($USD per 100,000 patients)"),
SUMIFS(PSA!$F:$F,PSA!$A:$A,C2546,PSA!$G:$G,D2546),
IF(AND(A2546="Colorectal Cancer Screening", E2546="Total Expenditure ($USD per 100,000 patients)"),
SUMIFS(COL!$F:$F,COL!$A:$A,C2546,COL!$G:$G,D2546),
IF(AND(A2546="Cervical Cancer Screening", E2546="Total Expenditure ($USD per 100,000 patients)"),
SUMIFS(CERV!$F:$F,CERV!$A:$A,C2546,CERV!$G:$G,D2546),
SUMIFS(CANSCRN!$F:$F,CANSCRN!$A:$A,C2546,CANSCRN!$G:$G,D2546))))))))))))</f>
        <v>281975.83307157346</v>
      </c>
    </row>
    <row r="2547" spans="1:6" x14ac:dyDescent="0.2">
      <c r="A2547" s="24" t="s">
        <v>100</v>
      </c>
      <c r="B2547" s="24" t="s">
        <v>101</v>
      </c>
      <c r="C2547" s="24" t="s">
        <v>57</v>
      </c>
      <c r="D2547" s="24">
        <v>2013</v>
      </c>
      <c r="E2547" s="24" t="s">
        <v>104</v>
      </c>
      <c r="F2547" s="3">
        <f>IF(AND(A2547="PSA Testing", E2547= "Utilization Rate (per 100,000 patients)"),
SUMIFS(PSA!$D:$D,PSA!$A:$A,C2547,PSA!$G:$G,D2547),
IF(AND(A2547="Colorectal Cancer Screening", E2547="Utilization Rate (per 100,000 patients)"),
SUMIFS(COL!$D:$D,COL!$A:$A,C2547,COL!$G:$G, D2547),
IF(AND(A2547="Cervical Cancer Screening", E2547="Utilization Rate (per 100,000 patients)"),
SUMIFS(CERV!$D:$D,CERV!$A:$A,C2547,CERV!$G:$G,D2547),
IF(AND(A2547="Cancer Screening for CKD patients", E2547="Utilization Rate (per 100,000 patients)"),
SUMIFS(CANSCRN!$D:$D,CANSCRN!$A:$A,C2547,CANSCRN!$G:$G,D2547),
IF(AND(A2547="PSA Testing", E2547="Cost per service ($USD)"),
SUMIFS(PSA!$E:$E,PSA!$A:$A,C2547,PSA!$G:$G,D2547),
IF(AND(A2547="Colorectal Cancer Screening", E2547="Cost per service ($USD)"),
SUMIFS(COL!$E:$E,COL!$A:$A,C2547,COL!$G:$G,D2547),
IF(AND(A2547="Cervical Cancer Screening", E2547="Cost per service ($USD)"),
SUMIFS(CERV!$E:$E,CERV!$A:$A,C2547,CERV!$G:$G,D2547),
IF(AND(A2547="Cancer Screening for CKD patients", E2547="Cost per service ($USD)"),
SUMIFS(CANSCRN!$E:$E,CANSCRN!$A:$A,C2547,CANSCRN!$G:$G,D2547),
IF(AND(A2547="PSA Testing", E2547="Total Expenditure ($USD per 100,000 patients)"),
SUMIFS(PSA!$F:$F,PSA!$A:$A,C2547,PSA!$G:$G,D2547),
IF(AND(A2547="Colorectal Cancer Screening", E2547="Total Expenditure ($USD per 100,000 patients)"),
SUMIFS(COL!$F:$F,COL!$A:$A,C2547,COL!$G:$G,D2547),
IF(AND(A2547="Cervical Cancer Screening", E2547="Total Expenditure ($USD per 100,000 patients)"),
SUMIFS(CERV!$F:$F,CERV!$A:$A,C2547,CERV!$G:$G,D2547),
SUMIFS(CANSCRN!$F:$F,CANSCRN!$A:$A,C2547,CANSCRN!$G:$G,D2547))))))))))))</f>
        <v>308816.83719462727</v>
      </c>
    </row>
    <row r="2548" spans="1:6" x14ac:dyDescent="0.2">
      <c r="A2548" s="24" t="s">
        <v>100</v>
      </c>
      <c r="B2548" s="24" t="s">
        <v>101</v>
      </c>
      <c r="C2548" s="24" t="s">
        <v>57</v>
      </c>
      <c r="D2548" s="24">
        <v>2014</v>
      </c>
      <c r="E2548" s="24" t="s">
        <v>104</v>
      </c>
      <c r="F2548" s="3">
        <f>IF(AND(A2548="PSA Testing", E2548= "Utilization Rate (per 100,000 patients)"),
SUMIFS(PSA!$D:$D,PSA!$A:$A,C2548,PSA!$G:$G,D2548),
IF(AND(A2548="Colorectal Cancer Screening", E2548="Utilization Rate (per 100,000 patients)"),
SUMIFS(COL!$D:$D,COL!$A:$A,C2548,COL!$G:$G, D2548),
IF(AND(A2548="Cervical Cancer Screening", E2548="Utilization Rate (per 100,000 patients)"),
SUMIFS(CERV!$D:$D,CERV!$A:$A,C2548,CERV!$G:$G,D2548),
IF(AND(A2548="Cancer Screening for CKD patients", E2548="Utilization Rate (per 100,000 patients)"),
SUMIFS(CANSCRN!$D:$D,CANSCRN!$A:$A,C2548,CANSCRN!$G:$G,D2548),
IF(AND(A2548="PSA Testing", E2548="Cost per service ($USD)"),
SUMIFS(PSA!$E:$E,PSA!$A:$A,C2548,PSA!$G:$G,D2548),
IF(AND(A2548="Colorectal Cancer Screening", E2548="Cost per service ($USD)"),
SUMIFS(COL!$E:$E,COL!$A:$A,C2548,COL!$G:$G,D2548),
IF(AND(A2548="Cervical Cancer Screening", E2548="Cost per service ($USD)"),
SUMIFS(CERV!$E:$E,CERV!$A:$A,C2548,CERV!$G:$G,D2548),
IF(AND(A2548="Cancer Screening for CKD patients", E2548="Cost per service ($USD)"),
SUMIFS(CANSCRN!$E:$E,CANSCRN!$A:$A,C2548,CANSCRN!$G:$G,D2548),
IF(AND(A2548="PSA Testing", E2548="Total Expenditure ($USD per 100,000 patients)"),
SUMIFS(PSA!$F:$F,PSA!$A:$A,C2548,PSA!$G:$G,D2548),
IF(AND(A2548="Colorectal Cancer Screening", E2548="Total Expenditure ($USD per 100,000 patients)"),
SUMIFS(COL!$F:$F,COL!$A:$A,C2548,COL!$G:$G,D2548),
IF(AND(A2548="Cervical Cancer Screening", E2548="Total Expenditure ($USD per 100,000 patients)"),
SUMIFS(CERV!$F:$F,CERV!$A:$A,C2548,CERV!$G:$G,D2548),
SUMIFS(CANSCRN!$F:$F,CANSCRN!$A:$A,C2548,CANSCRN!$G:$G,D2548))))))))))))</f>
        <v>273678.61629045475</v>
      </c>
    </row>
    <row r="2549" spans="1:6" x14ac:dyDescent="0.2">
      <c r="A2549" s="24" t="s">
        <v>100</v>
      </c>
      <c r="B2549" s="24" t="s">
        <v>101</v>
      </c>
      <c r="C2549" s="24" t="s">
        <v>57</v>
      </c>
      <c r="D2549" s="24">
        <v>2015</v>
      </c>
      <c r="E2549" s="24" t="s">
        <v>104</v>
      </c>
      <c r="F2549" s="3">
        <f>IF(AND(A2549="PSA Testing", E2549= "Utilization Rate (per 100,000 patients)"),
SUMIFS(PSA!$D:$D,PSA!$A:$A,C2549,PSA!$G:$G,D2549),
IF(AND(A2549="Colorectal Cancer Screening", E2549="Utilization Rate (per 100,000 patients)"),
SUMIFS(COL!$D:$D,COL!$A:$A,C2549,COL!$G:$G, D2549),
IF(AND(A2549="Cervical Cancer Screening", E2549="Utilization Rate (per 100,000 patients)"),
SUMIFS(CERV!$D:$D,CERV!$A:$A,C2549,CERV!$G:$G,D2549),
IF(AND(A2549="Cancer Screening for CKD patients", E2549="Utilization Rate (per 100,000 patients)"),
SUMIFS(CANSCRN!$D:$D,CANSCRN!$A:$A,C2549,CANSCRN!$G:$G,D2549),
IF(AND(A2549="PSA Testing", E2549="Cost per service ($USD)"),
SUMIFS(PSA!$E:$E,PSA!$A:$A,C2549,PSA!$G:$G,D2549),
IF(AND(A2549="Colorectal Cancer Screening", E2549="Cost per service ($USD)"),
SUMIFS(COL!$E:$E,COL!$A:$A,C2549,COL!$G:$G,D2549),
IF(AND(A2549="Cervical Cancer Screening", E2549="Cost per service ($USD)"),
SUMIFS(CERV!$E:$E,CERV!$A:$A,C2549,CERV!$G:$G,D2549),
IF(AND(A2549="Cancer Screening for CKD patients", E2549="Cost per service ($USD)"),
SUMIFS(CANSCRN!$E:$E,CANSCRN!$A:$A,C2549,CANSCRN!$G:$G,D2549),
IF(AND(A2549="PSA Testing", E2549="Total Expenditure ($USD per 100,000 patients)"),
SUMIFS(PSA!$F:$F,PSA!$A:$A,C2549,PSA!$G:$G,D2549),
IF(AND(A2549="Colorectal Cancer Screening", E2549="Total Expenditure ($USD per 100,000 patients)"),
SUMIFS(COL!$F:$F,COL!$A:$A,C2549,COL!$G:$G,D2549),
IF(AND(A2549="Cervical Cancer Screening", E2549="Total Expenditure ($USD per 100,000 patients)"),
SUMIFS(CERV!$F:$F,CERV!$A:$A,C2549,CERV!$G:$G,D2549),
SUMIFS(CANSCRN!$F:$F,CANSCRN!$A:$A,C2549,CANSCRN!$G:$G,D2549))))))))))))</f>
        <v>315192.16936070175</v>
      </c>
    </row>
    <row r="2550" spans="1:6" x14ac:dyDescent="0.2">
      <c r="A2550" s="24" t="s">
        <v>100</v>
      </c>
      <c r="B2550" s="24" t="s">
        <v>101</v>
      </c>
      <c r="C2550" s="24" t="s">
        <v>57</v>
      </c>
      <c r="D2550" s="24">
        <v>2016</v>
      </c>
      <c r="E2550" s="24" t="s">
        <v>104</v>
      </c>
      <c r="F2550" s="3">
        <f>IF(AND(A2550="PSA Testing", E2550= "Utilization Rate (per 100,000 patients)"),
SUMIFS(PSA!$D:$D,PSA!$A:$A,C2550,PSA!$G:$G,D2550),
IF(AND(A2550="Colorectal Cancer Screening", E2550="Utilization Rate (per 100,000 patients)"),
SUMIFS(COL!$D:$D,COL!$A:$A,C2550,COL!$G:$G, D2550),
IF(AND(A2550="Cervical Cancer Screening", E2550="Utilization Rate (per 100,000 patients)"),
SUMIFS(CERV!$D:$D,CERV!$A:$A,C2550,CERV!$G:$G,D2550),
IF(AND(A2550="Cancer Screening for CKD patients", E2550="Utilization Rate (per 100,000 patients)"),
SUMIFS(CANSCRN!$D:$D,CANSCRN!$A:$A,C2550,CANSCRN!$G:$G,D2550),
IF(AND(A2550="PSA Testing", E2550="Cost per service ($USD)"),
SUMIFS(PSA!$E:$E,PSA!$A:$A,C2550,PSA!$G:$G,D2550),
IF(AND(A2550="Colorectal Cancer Screening", E2550="Cost per service ($USD)"),
SUMIFS(COL!$E:$E,COL!$A:$A,C2550,COL!$G:$G,D2550),
IF(AND(A2550="Cervical Cancer Screening", E2550="Cost per service ($USD)"),
SUMIFS(CERV!$E:$E,CERV!$A:$A,C2550,CERV!$G:$G,D2550),
IF(AND(A2550="Cancer Screening for CKD patients", E2550="Cost per service ($USD)"),
SUMIFS(CANSCRN!$E:$E,CANSCRN!$A:$A,C2550,CANSCRN!$G:$G,D2550),
IF(AND(A2550="PSA Testing", E2550="Total Expenditure ($USD per 100,000 patients)"),
SUMIFS(PSA!$F:$F,PSA!$A:$A,C2550,PSA!$G:$G,D2550),
IF(AND(A2550="Colorectal Cancer Screening", E2550="Total Expenditure ($USD per 100,000 patients)"),
SUMIFS(COL!$F:$F,COL!$A:$A,C2550,COL!$G:$G,D2550),
IF(AND(A2550="Cervical Cancer Screening", E2550="Total Expenditure ($USD per 100,000 patients)"),
SUMIFS(CERV!$F:$F,CERV!$A:$A,C2550,CERV!$G:$G,D2550),
SUMIFS(CANSCRN!$F:$F,CANSCRN!$A:$A,C2550,CANSCRN!$G:$G,D2550))))))))))))</f>
        <v>351560.9242275671</v>
      </c>
    </row>
    <row r="2551" spans="1:6" x14ac:dyDescent="0.2">
      <c r="A2551" s="24" t="s">
        <v>100</v>
      </c>
      <c r="B2551" s="24" t="s">
        <v>101</v>
      </c>
      <c r="C2551" s="24" t="s">
        <v>57</v>
      </c>
      <c r="D2551" s="24">
        <v>2017</v>
      </c>
      <c r="E2551" s="24" t="s">
        <v>104</v>
      </c>
      <c r="F2551" s="3">
        <f>IF(AND(A2551="PSA Testing", E2551= "Utilization Rate (per 100,000 patients)"),
SUMIFS(PSA!$D:$D,PSA!$A:$A,C2551,PSA!$G:$G,D2551),
IF(AND(A2551="Colorectal Cancer Screening", E2551="Utilization Rate (per 100,000 patients)"),
SUMIFS(COL!$D:$D,COL!$A:$A,C2551,COL!$G:$G, D2551),
IF(AND(A2551="Cervical Cancer Screening", E2551="Utilization Rate (per 100,000 patients)"),
SUMIFS(CERV!$D:$D,CERV!$A:$A,C2551,CERV!$G:$G,D2551),
IF(AND(A2551="Cancer Screening for CKD patients", E2551="Utilization Rate (per 100,000 patients)"),
SUMIFS(CANSCRN!$D:$D,CANSCRN!$A:$A,C2551,CANSCRN!$G:$G,D2551),
IF(AND(A2551="PSA Testing", E2551="Cost per service ($USD)"),
SUMIFS(PSA!$E:$E,PSA!$A:$A,C2551,PSA!$G:$G,D2551),
IF(AND(A2551="Colorectal Cancer Screening", E2551="Cost per service ($USD)"),
SUMIFS(COL!$E:$E,COL!$A:$A,C2551,COL!$G:$G,D2551),
IF(AND(A2551="Cervical Cancer Screening", E2551="Cost per service ($USD)"),
SUMIFS(CERV!$E:$E,CERV!$A:$A,C2551,CERV!$G:$G,D2551),
IF(AND(A2551="Cancer Screening for CKD patients", E2551="Cost per service ($USD)"),
SUMIFS(CANSCRN!$E:$E,CANSCRN!$A:$A,C2551,CANSCRN!$G:$G,D2551),
IF(AND(A2551="PSA Testing", E2551="Total Expenditure ($USD per 100,000 patients)"),
SUMIFS(PSA!$F:$F,PSA!$A:$A,C2551,PSA!$G:$G,D2551),
IF(AND(A2551="Colorectal Cancer Screening", E2551="Total Expenditure ($USD per 100,000 patients)"),
SUMIFS(COL!$F:$F,COL!$A:$A,C2551,COL!$G:$G,D2551),
IF(AND(A2551="Cervical Cancer Screening", E2551="Total Expenditure ($USD per 100,000 patients)"),
SUMIFS(CERV!$F:$F,CERV!$A:$A,C2551,CERV!$G:$G,D2551),
SUMIFS(CANSCRN!$F:$F,CANSCRN!$A:$A,C2551,CANSCRN!$G:$G,D2551))))))))))))</f>
        <v>511266.28248001286</v>
      </c>
    </row>
    <row r="2552" spans="1:6" x14ac:dyDescent="0.2">
      <c r="A2552" s="24" t="s">
        <v>100</v>
      </c>
      <c r="B2552" s="24" t="s">
        <v>101</v>
      </c>
      <c r="C2552" s="24" t="s">
        <v>57</v>
      </c>
      <c r="D2552" s="24">
        <v>2018</v>
      </c>
      <c r="E2552" s="24" t="s">
        <v>104</v>
      </c>
      <c r="F2552" s="3">
        <f>IF(AND(A2552="PSA Testing", E2552= "Utilization Rate (per 100,000 patients)"),
SUMIFS(PSA!$D:$D,PSA!$A:$A,C2552,PSA!$G:$G,D2552),
IF(AND(A2552="Colorectal Cancer Screening", E2552="Utilization Rate (per 100,000 patients)"),
SUMIFS(COL!$D:$D,COL!$A:$A,C2552,COL!$G:$G, D2552),
IF(AND(A2552="Cervical Cancer Screening", E2552="Utilization Rate (per 100,000 patients)"),
SUMIFS(CERV!$D:$D,CERV!$A:$A,C2552,CERV!$G:$G,D2552),
IF(AND(A2552="Cancer Screening for CKD patients", E2552="Utilization Rate (per 100,000 patients)"),
SUMIFS(CANSCRN!$D:$D,CANSCRN!$A:$A,C2552,CANSCRN!$G:$G,D2552),
IF(AND(A2552="PSA Testing", E2552="Cost per service ($USD)"),
SUMIFS(PSA!$E:$E,PSA!$A:$A,C2552,PSA!$G:$G,D2552),
IF(AND(A2552="Colorectal Cancer Screening", E2552="Cost per service ($USD)"),
SUMIFS(COL!$E:$E,COL!$A:$A,C2552,COL!$G:$G,D2552),
IF(AND(A2552="Cervical Cancer Screening", E2552="Cost per service ($USD)"),
SUMIFS(CERV!$E:$E,CERV!$A:$A,C2552,CERV!$G:$G,D2552),
IF(AND(A2552="Cancer Screening for CKD patients", E2552="Cost per service ($USD)"),
SUMIFS(CANSCRN!$E:$E,CANSCRN!$A:$A,C2552,CANSCRN!$G:$G,D2552),
IF(AND(A2552="PSA Testing", E2552="Total Expenditure ($USD per 100,000 patients)"),
SUMIFS(PSA!$F:$F,PSA!$A:$A,C2552,PSA!$G:$G,D2552),
IF(AND(A2552="Colorectal Cancer Screening", E2552="Total Expenditure ($USD per 100,000 patients)"),
SUMIFS(COL!$F:$F,COL!$A:$A,C2552,COL!$G:$G,D2552),
IF(AND(A2552="Cervical Cancer Screening", E2552="Total Expenditure ($USD per 100,000 patients)"),
SUMIFS(CERV!$F:$F,CERV!$A:$A,C2552,CERV!$G:$G,D2552),
SUMIFS(CANSCRN!$F:$F,CANSCRN!$A:$A,C2552,CANSCRN!$G:$G,D2552))))))))))))</f>
        <v>544707.92436950142</v>
      </c>
    </row>
    <row r="2553" spans="1:6" x14ac:dyDescent="0.2">
      <c r="A2553" s="24" t="s">
        <v>100</v>
      </c>
      <c r="B2553" s="24" t="s">
        <v>101</v>
      </c>
      <c r="C2553" s="24" t="s">
        <v>57</v>
      </c>
      <c r="D2553" s="24">
        <v>2019</v>
      </c>
      <c r="E2553" s="24" t="s">
        <v>104</v>
      </c>
      <c r="F2553" s="3">
        <f>IF(AND(A2553="PSA Testing", E2553= "Utilization Rate (per 100,000 patients)"),
SUMIFS(PSA!$D:$D,PSA!$A:$A,C2553,PSA!$G:$G,D2553),
IF(AND(A2553="Colorectal Cancer Screening", E2553="Utilization Rate (per 100,000 patients)"),
SUMIFS(COL!$D:$D,COL!$A:$A,C2553,COL!$G:$G, D2553),
IF(AND(A2553="Cervical Cancer Screening", E2553="Utilization Rate (per 100,000 patients)"),
SUMIFS(CERV!$D:$D,CERV!$A:$A,C2553,CERV!$G:$G,D2553),
IF(AND(A2553="Cancer Screening for CKD patients", E2553="Utilization Rate (per 100,000 patients)"),
SUMIFS(CANSCRN!$D:$D,CANSCRN!$A:$A,C2553,CANSCRN!$G:$G,D2553),
IF(AND(A2553="PSA Testing", E2553="Cost per service ($USD)"),
SUMIFS(PSA!$E:$E,PSA!$A:$A,C2553,PSA!$G:$G,D2553),
IF(AND(A2553="Colorectal Cancer Screening", E2553="Cost per service ($USD)"),
SUMIFS(COL!$E:$E,COL!$A:$A,C2553,COL!$G:$G,D2553),
IF(AND(A2553="Cervical Cancer Screening", E2553="Cost per service ($USD)"),
SUMIFS(CERV!$E:$E,CERV!$A:$A,C2553,CERV!$G:$G,D2553),
IF(AND(A2553="Cancer Screening for CKD patients", E2553="Cost per service ($USD)"),
SUMIFS(CANSCRN!$E:$E,CANSCRN!$A:$A,C2553,CANSCRN!$G:$G,D2553),
IF(AND(A2553="PSA Testing", E2553="Total Expenditure ($USD per 100,000 patients)"),
SUMIFS(PSA!$F:$F,PSA!$A:$A,C2553,PSA!$G:$G,D2553),
IF(AND(A2553="Colorectal Cancer Screening", E2553="Total Expenditure ($USD per 100,000 patients)"),
SUMIFS(COL!$F:$F,COL!$A:$A,C2553,COL!$G:$G,D2553),
IF(AND(A2553="Cervical Cancer Screening", E2553="Total Expenditure ($USD per 100,000 patients)"),
SUMIFS(CERV!$F:$F,CERV!$A:$A,C2553,CERV!$G:$G,D2553),
SUMIFS(CANSCRN!$F:$F,CANSCRN!$A:$A,C2553,CANSCRN!$G:$G,D2553))))))))))))</f>
        <v>518758.88406848616</v>
      </c>
    </row>
    <row r="2554" spans="1:6" x14ac:dyDescent="0.2">
      <c r="A2554" s="24" t="s">
        <v>100</v>
      </c>
      <c r="B2554" s="24" t="s">
        <v>101</v>
      </c>
      <c r="C2554" s="24" t="s">
        <v>58</v>
      </c>
      <c r="D2554" s="24">
        <v>2009</v>
      </c>
      <c r="E2554" s="24" t="s">
        <v>104</v>
      </c>
      <c r="F2554" s="3">
        <f>IF(AND(A2554="PSA Testing", E2554= "Utilization Rate (per 100,000 patients)"),
SUMIFS(PSA!$D:$D,PSA!$A:$A,C2554,PSA!$G:$G,D2554),
IF(AND(A2554="Colorectal Cancer Screening", E2554="Utilization Rate (per 100,000 patients)"),
SUMIFS(COL!$D:$D,COL!$A:$A,C2554,COL!$G:$G, D2554),
IF(AND(A2554="Cervical Cancer Screening", E2554="Utilization Rate (per 100,000 patients)"),
SUMIFS(CERV!$D:$D,CERV!$A:$A,C2554,CERV!$G:$G,D2554),
IF(AND(A2554="Cancer Screening for CKD patients", E2554="Utilization Rate (per 100,000 patients)"),
SUMIFS(CANSCRN!$D:$D,CANSCRN!$A:$A,C2554,CANSCRN!$G:$G,D2554),
IF(AND(A2554="PSA Testing", E2554="Cost per service ($USD)"),
SUMIFS(PSA!$E:$E,PSA!$A:$A,C2554,PSA!$G:$G,D2554),
IF(AND(A2554="Colorectal Cancer Screening", E2554="Cost per service ($USD)"),
SUMIFS(COL!$E:$E,COL!$A:$A,C2554,COL!$G:$G,D2554),
IF(AND(A2554="Cervical Cancer Screening", E2554="Cost per service ($USD)"),
SUMIFS(CERV!$E:$E,CERV!$A:$A,C2554,CERV!$G:$G,D2554),
IF(AND(A2554="Cancer Screening for CKD patients", E2554="Cost per service ($USD)"),
SUMIFS(CANSCRN!$E:$E,CANSCRN!$A:$A,C2554,CANSCRN!$G:$G,D2554),
IF(AND(A2554="PSA Testing", E2554="Total Expenditure ($USD per 100,000 patients)"),
SUMIFS(PSA!$F:$F,PSA!$A:$A,C2554,PSA!$G:$G,D2554),
IF(AND(A2554="Colorectal Cancer Screening", E2554="Total Expenditure ($USD per 100,000 patients)"),
SUMIFS(COL!$F:$F,COL!$A:$A,C2554,COL!$G:$G,D2554),
IF(AND(A2554="Cervical Cancer Screening", E2554="Total Expenditure ($USD per 100,000 patients)"),
SUMIFS(CERV!$F:$F,CERV!$A:$A,C2554,CERV!$G:$G,D2554),
SUMIFS(CANSCRN!$F:$F,CANSCRN!$A:$A,C2554,CANSCRN!$G:$G,D2554))))))))))))</f>
        <v>567445.45504999999</v>
      </c>
    </row>
    <row r="2555" spans="1:6" x14ac:dyDescent="0.2">
      <c r="A2555" s="24" t="s">
        <v>100</v>
      </c>
      <c r="B2555" s="24" t="s">
        <v>101</v>
      </c>
      <c r="C2555" s="24" t="s">
        <v>58</v>
      </c>
      <c r="D2555" s="24">
        <v>2010</v>
      </c>
      <c r="E2555" s="24" t="s">
        <v>104</v>
      </c>
      <c r="F2555" s="3">
        <f>IF(AND(A2555="PSA Testing", E2555= "Utilization Rate (per 100,000 patients)"),
SUMIFS(PSA!$D:$D,PSA!$A:$A,C2555,PSA!$G:$G,D2555),
IF(AND(A2555="Colorectal Cancer Screening", E2555="Utilization Rate (per 100,000 patients)"),
SUMIFS(COL!$D:$D,COL!$A:$A,C2555,COL!$G:$G, D2555),
IF(AND(A2555="Cervical Cancer Screening", E2555="Utilization Rate (per 100,000 patients)"),
SUMIFS(CERV!$D:$D,CERV!$A:$A,C2555,CERV!$G:$G,D2555),
IF(AND(A2555="Cancer Screening for CKD patients", E2555="Utilization Rate (per 100,000 patients)"),
SUMIFS(CANSCRN!$D:$D,CANSCRN!$A:$A,C2555,CANSCRN!$G:$G,D2555),
IF(AND(A2555="PSA Testing", E2555="Cost per service ($USD)"),
SUMIFS(PSA!$E:$E,PSA!$A:$A,C2555,PSA!$G:$G,D2555),
IF(AND(A2555="Colorectal Cancer Screening", E2555="Cost per service ($USD)"),
SUMIFS(COL!$E:$E,COL!$A:$A,C2555,COL!$G:$G,D2555),
IF(AND(A2555="Cervical Cancer Screening", E2555="Cost per service ($USD)"),
SUMIFS(CERV!$E:$E,CERV!$A:$A,C2555,CERV!$G:$G,D2555),
IF(AND(A2555="Cancer Screening for CKD patients", E2555="Cost per service ($USD)"),
SUMIFS(CANSCRN!$E:$E,CANSCRN!$A:$A,C2555,CANSCRN!$G:$G,D2555),
IF(AND(A2555="PSA Testing", E2555="Total Expenditure ($USD per 100,000 patients)"),
SUMIFS(PSA!$F:$F,PSA!$A:$A,C2555,PSA!$G:$G,D2555),
IF(AND(A2555="Colorectal Cancer Screening", E2555="Total Expenditure ($USD per 100,000 patients)"),
SUMIFS(COL!$F:$F,COL!$A:$A,C2555,COL!$G:$G,D2555),
IF(AND(A2555="Cervical Cancer Screening", E2555="Total Expenditure ($USD per 100,000 patients)"),
SUMIFS(CERV!$F:$F,CERV!$A:$A,C2555,CERV!$G:$G,D2555),
SUMIFS(CANSCRN!$F:$F,CANSCRN!$A:$A,C2555,CANSCRN!$G:$G,D2555))))))))))))</f>
        <v>538150.57915057905</v>
      </c>
    </row>
    <row r="2556" spans="1:6" x14ac:dyDescent="0.2">
      <c r="A2556" s="24" t="s">
        <v>100</v>
      </c>
      <c r="B2556" s="24" t="s">
        <v>101</v>
      </c>
      <c r="C2556" s="24" t="s">
        <v>58</v>
      </c>
      <c r="D2556" s="24">
        <v>2011</v>
      </c>
      <c r="E2556" s="24" t="s">
        <v>104</v>
      </c>
      <c r="F2556" s="3">
        <f>IF(AND(A2556="PSA Testing", E2556= "Utilization Rate (per 100,000 patients)"),
SUMIFS(PSA!$D:$D,PSA!$A:$A,C2556,PSA!$G:$G,D2556),
IF(AND(A2556="Colorectal Cancer Screening", E2556="Utilization Rate (per 100,000 patients)"),
SUMIFS(COL!$D:$D,COL!$A:$A,C2556,COL!$G:$G, D2556),
IF(AND(A2556="Cervical Cancer Screening", E2556="Utilization Rate (per 100,000 patients)"),
SUMIFS(CERV!$D:$D,CERV!$A:$A,C2556,CERV!$G:$G,D2556),
IF(AND(A2556="Cancer Screening for CKD patients", E2556="Utilization Rate (per 100,000 patients)"),
SUMIFS(CANSCRN!$D:$D,CANSCRN!$A:$A,C2556,CANSCRN!$G:$G,D2556),
IF(AND(A2556="PSA Testing", E2556="Cost per service ($USD)"),
SUMIFS(PSA!$E:$E,PSA!$A:$A,C2556,PSA!$G:$G,D2556),
IF(AND(A2556="Colorectal Cancer Screening", E2556="Cost per service ($USD)"),
SUMIFS(COL!$E:$E,COL!$A:$A,C2556,COL!$G:$G,D2556),
IF(AND(A2556="Cervical Cancer Screening", E2556="Cost per service ($USD)"),
SUMIFS(CERV!$E:$E,CERV!$A:$A,C2556,CERV!$G:$G,D2556),
IF(AND(A2556="Cancer Screening for CKD patients", E2556="Cost per service ($USD)"),
SUMIFS(CANSCRN!$E:$E,CANSCRN!$A:$A,C2556,CANSCRN!$G:$G,D2556),
IF(AND(A2556="PSA Testing", E2556="Total Expenditure ($USD per 100,000 patients)"),
SUMIFS(PSA!$F:$F,PSA!$A:$A,C2556,PSA!$G:$G,D2556),
IF(AND(A2556="Colorectal Cancer Screening", E2556="Total Expenditure ($USD per 100,000 patients)"),
SUMIFS(COL!$F:$F,COL!$A:$A,C2556,COL!$G:$G,D2556),
IF(AND(A2556="Cervical Cancer Screening", E2556="Total Expenditure ($USD per 100,000 patients)"),
SUMIFS(CERV!$F:$F,CERV!$A:$A,C2556,CERV!$G:$G,D2556),
SUMIFS(CANSCRN!$F:$F,CANSCRN!$A:$A,C2556,CANSCRN!$G:$G,D2556))))))))))))</f>
        <v>506738.04392201832</v>
      </c>
    </row>
    <row r="2557" spans="1:6" x14ac:dyDescent="0.2">
      <c r="A2557" s="24" t="s">
        <v>100</v>
      </c>
      <c r="B2557" s="24" t="s">
        <v>101</v>
      </c>
      <c r="C2557" s="24" t="s">
        <v>58</v>
      </c>
      <c r="D2557" s="24">
        <v>2012</v>
      </c>
      <c r="E2557" s="24" t="s">
        <v>104</v>
      </c>
      <c r="F2557" s="3">
        <f>IF(AND(A2557="PSA Testing", E2557= "Utilization Rate (per 100,000 patients)"),
SUMIFS(PSA!$D:$D,PSA!$A:$A,C2557,PSA!$G:$G,D2557),
IF(AND(A2557="Colorectal Cancer Screening", E2557="Utilization Rate (per 100,000 patients)"),
SUMIFS(COL!$D:$D,COL!$A:$A,C2557,COL!$G:$G, D2557),
IF(AND(A2557="Cervical Cancer Screening", E2557="Utilization Rate (per 100,000 patients)"),
SUMIFS(CERV!$D:$D,CERV!$A:$A,C2557,CERV!$G:$G,D2557),
IF(AND(A2557="Cancer Screening for CKD patients", E2557="Utilization Rate (per 100,000 patients)"),
SUMIFS(CANSCRN!$D:$D,CANSCRN!$A:$A,C2557,CANSCRN!$G:$G,D2557),
IF(AND(A2557="PSA Testing", E2557="Cost per service ($USD)"),
SUMIFS(PSA!$E:$E,PSA!$A:$A,C2557,PSA!$G:$G,D2557),
IF(AND(A2557="Colorectal Cancer Screening", E2557="Cost per service ($USD)"),
SUMIFS(COL!$E:$E,COL!$A:$A,C2557,COL!$G:$G,D2557),
IF(AND(A2557="Cervical Cancer Screening", E2557="Cost per service ($USD)"),
SUMIFS(CERV!$E:$E,CERV!$A:$A,C2557,CERV!$G:$G,D2557),
IF(AND(A2557="Cancer Screening for CKD patients", E2557="Cost per service ($USD)"),
SUMIFS(CANSCRN!$E:$E,CANSCRN!$A:$A,C2557,CANSCRN!$G:$G,D2557),
IF(AND(A2557="PSA Testing", E2557="Total Expenditure ($USD per 100,000 patients)"),
SUMIFS(PSA!$F:$F,PSA!$A:$A,C2557,PSA!$G:$G,D2557),
IF(AND(A2557="Colorectal Cancer Screening", E2557="Total Expenditure ($USD per 100,000 patients)"),
SUMIFS(COL!$F:$F,COL!$A:$A,C2557,COL!$G:$G,D2557),
IF(AND(A2557="Cervical Cancer Screening", E2557="Total Expenditure ($USD per 100,000 patients)"),
SUMIFS(CERV!$F:$F,CERV!$A:$A,C2557,CERV!$G:$G,D2557),
SUMIFS(CANSCRN!$F:$F,CANSCRN!$A:$A,C2557,CANSCRN!$G:$G,D2557))))))))))))</f>
        <v>571553.65938775497</v>
      </c>
    </row>
    <row r="2558" spans="1:6" x14ac:dyDescent="0.2">
      <c r="A2558" s="24" t="s">
        <v>100</v>
      </c>
      <c r="B2558" s="24" t="s">
        <v>101</v>
      </c>
      <c r="C2558" s="24" t="s">
        <v>58</v>
      </c>
      <c r="D2558" s="24">
        <v>2013</v>
      </c>
      <c r="E2558" s="24" t="s">
        <v>104</v>
      </c>
      <c r="F2558" s="3">
        <f>IF(AND(A2558="PSA Testing", E2558= "Utilization Rate (per 100,000 patients)"),
SUMIFS(PSA!$D:$D,PSA!$A:$A,C2558,PSA!$G:$G,D2558),
IF(AND(A2558="Colorectal Cancer Screening", E2558="Utilization Rate (per 100,000 patients)"),
SUMIFS(COL!$D:$D,COL!$A:$A,C2558,COL!$G:$G, D2558),
IF(AND(A2558="Cervical Cancer Screening", E2558="Utilization Rate (per 100,000 patients)"),
SUMIFS(CERV!$D:$D,CERV!$A:$A,C2558,CERV!$G:$G,D2558),
IF(AND(A2558="Cancer Screening for CKD patients", E2558="Utilization Rate (per 100,000 patients)"),
SUMIFS(CANSCRN!$D:$D,CANSCRN!$A:$A,C2558,CANSCRN!$G:$G,D2558),
IF(AND(A2558="PSA Testing", E2558="Cost per service ($USD)"),
SUMIFS(PSA!$E:$E,PSA!$A:$A,C2558,PSA!$G:$G,D2558),
IF(AND(A2558="Colorectal Cancer Screening", E2558="Cost per service ($USD)"),
SUMIFS(COL!$E:$E,COL!$A:$A,C2558,COL!$G:$G,D2558),
IF(AND(A2558="Cervical Cancer Screening", E2558="Cost per service ($USD)"),
SUMIFS(CERV!$E:$E,CERV!$A:$A,C2558,CERV!$G:$G,D2558),
IF(AND(A2558="Cancer Screening for CKD patients", E2558="Cost per service ($USD)"),
SUMIFS(CANSCRN!$E:$E,CANSCRN!$A:$A,C2558,CANSCRN!$G:$G,D2558),
IF(AND(A2558="PSA Testing", E2558="Total Expenditure ($USD per 100,000 patients)"),
SUMIFS(PSA!$F:$F,PSA!$A:$A,C2558,PSA!$G:$G,D2558),
IF(AND(A2558="Colorectal Cancer Screening", E2558="Total Expenditure ($USD per 100,000 patients)"),
SUMIFS(COL!$F:$F,COL!$A:$A,C2558,COL!$G:$G,D2558),
IF(AND(A2558="Cervical Cancer Screening", E2558="Total Expenditure ($USD per 100,000 patients)"),
SUMIFS(CERV!$F:$F,CERV!$A:$A,C2558,CERV!$G:$G,D2558),
SUMIFS(CANSCRN!$F:$F,CANSCRN!$A:$A,C2558,CANSCRN!$G:$G,D2558))))))))))))</f>
        <v>551190.4198596112</v>
      </c>
    </row>
    <row r="2559" spans="1:6" x14ac:dyDescent="0.2">
      <c r="A2559" s="24" t="s">
        <v>100</v>
      </c>
      <c r="B2559" s="24" t="s">
        <v>101</v>
      </c>
      <c r="C2559" s="24" t="s">
        <v>58</v>
      </c>
      <c r="D2559" s="24">
        <v>2014</v>
      </c>
      <c r="E2559" s="24" t="s">
        <v>104</v>
      </c>
      <c r="F2559" s="3">
        <f>IF(AND(A2559="PSA Testing", E2559= "Utilization Rate (per 100,000 patients)"),
SUMIFS(PSA!$D:$D,PSA!$A:$A,C2559,PSA!$G:$G,D2559),
IF(AND(A2559="Colorectal Cancer Screening", E2559="Utilization Rate (per 100,000 patients)"),
SUMIFS(COL!$D:$D,COL!$A:$A,C2559,COL!$G:$G, D2559),
IF(AND(A2559="Cervical Cancer Screening", E2559="Utilization Rate (per 100,000 patients)"),
SUMIFS(CERV!$D:$D,CERV!$A:$A,C2559,CERV!$G:$G,D2559),
IF(AND(A2559="Cancer Screening for CKD patients", E2559="Utilization Rate (per 100,000 patients)"),
SUMIFS(CANSCRN!$D:$D,CANSCRN!$A:$A,C2559,CANSCRN!$G:$G,D2559),
IF(AND(A2559="PSA Testing", E2559="Cost per service ($USD)"),
SUMIFS(PSA!$E:$E,PSA!$A:$A,C2559,PSA!$G:$G,D2559),
IF(AND(A2559="Colorectal Cancer Screening", E2559="Cost per service ($USD)"),
SUMIFS(COL!$E:$E,COL!$A:$A,C2559,COL!$G:$G,D2559),
IF(AND(A2559="Cervical Cancer Screening", E2559="Cost per service ($USD)"),
SUMIFS(CERV!$E:$E,CERV!$A:$A,C2559,CERV!$G:$G,D2559),
IF(AND(A2559="Cancer Screening for CKD patients", E2559="Cost per service ($USD)"),
SUMIFS(CANSCRN!$E:$E,CANSCRN!$A:$A,C2559,CANSCRN!$G:$G,D2559),
IF(AND(A2559="PSA Testing", E2559="Total Expenditure ($USD per 100,000 patients)"),
SUMIFS(PSA!$F:$F,PSA!$A:$A,C2559,PSA!$G:$G,D2559),
IF(AND(A2559="Colorectal Cancer Screening", E2559="Total Expenditure ($USD per 100,000 patients)"),
SUMIFS(COL!$F:$F,COL!$A:$A,C2559,COL!$G:$G,D2559),
IF(AND(A2559="Cervical Cancer Screening", E2559="Total Expenditure ($USD per 100,000 patients)"),
SUMIFS(CERV!$F:$F,CERV!$A:$A,C2559,CERV!$G:$G,D2559),
SUMIFS(CANSCRN!$F:$F,CANSCRN!$A:$A,C2559,CANSCRN!$G:$G,D2559))))))))))))</f>
        <v>457654.48691275163</v>
      </c>
    </row>
    <row r="2560" spans="1:6" x14ac:dyDescent="0.2">
      <c r="A2560" s="24" t="s">
        <v>100</v>
      </c>
      <c r="B2560" s="24" t="s">
        <v>101</v>
      </c>
      <c r="C2560" s="24" t="s">
        <v>58</v>
      </c>
      <c r="D2560" s="24">
        <v>2015</v>
      </c>
      <c r="E2560" s="24" t="s">
        <v>104</v>
      </c>
      <c r="F2560" s="3">
        <f>IF(AND(A2560="PSA Testing", E2560= "Utilization Rate (per 100,000 patients)"),
SUMIFS(PSA!$D:$D,PSA!$A:$A,C2560,PSA!$G:$G,D2560),
IF(AND(A2560="Colorectal Cancer Screening", E2560="Utilization Rate (per 100,000 patients)"),
SUMIFS(COL!$D:$D,COL!$A:$A,C2560,COL!$G:$G, D2560),
IF(AND(A2560="Cervical Cancer Screening", E2560="Utilization Rate (per 100,000 patients)"),
SUMIFS(CERV!$D:$D,CERV!$A:$A,C2560,CERV!$G:$G,D2560),
IF(AND(A2560="Cancer Screening for CKD patients", E2560="Utilization Rate (per 100,000 patients)"),
SUMIFS(CANSCRN!$D:$D,CANSCRN!$A:$A,C2560,CANSCRN!$G:$G,D2560),
IF(AND(A2560="PSA Testing", E2560="Cost per service ($USD)"),
SUMIFS(PSA!$E:$E,PSA!$A:$A,C2560,PSA!$G:$G,D2560),
IF(AND(A2560="Colorectal Cancer Screening", E2560="Cost per service ($USD)"),
SUMIFS(COL!$E:$E,COL!$A:$A,C2560,COL!$G:$G,D2560),
IF(AND(A2560="Cervical Cancer Screening", E2560="Cost per service ($USD)"),
SUMIFS(CERV!$E:$E,CERV!$A:$A,C2560,CERV!$G:$G,D2560),
IF(AND(A2560="Cancer Screening for CKD patients", E2560="Cost per service ($USD)"),
SUMIFS(CANSCRN!$E:$E,CANSCRN!$A:$A,C2560,CANSCRN!$G:$G,D2560),
IF(AND(A2560="PSA Testing", E2560="Total Expenditure ($USD per 100,000 patients)"),
SUMIFS(PSA!$F:$F,PSA!$A:$A,C2560,PSA!$G:$G,D2560),
IF(AND(A2560="Colorectal Cancer Screening", E2560="Total Expenditure ($USD per 100,000 patients)"),
SUMIFS(COL!$F:$F,COL!$A:$A,C2560,COL!$G:$G,D2560),
IF(AND(A2560="Cervical Cancer Screening", E2560="Total Expenditure ($USD per 100,000 patients)"),
SUMIFS(CERV!$F:$F,CERV!$A:$A,C2560,CERV!$G:$G,D2560),
SUMIFS(CANSCRN!$F:$F,CANSCRN!$A:$A,C2560,CANSCRN!$G:$G,D2560))))))))))))</f>
        <v>334181.84735395189</v>
      </c>
    </row>
    <row r="2561" spans="1:6" x14ac:dyDescent="0.2">
      <c r="A2561" s="24" t="s">
        <v>100</v>
      </c>
      <c r="B2561" s="24" t="s">
        <v>101</v>
      </c>
      <c r="C2561" s="24" t="s">
        <v>58</v>
      </c>
      <c r="D2561" s="24">
        <v>2016</v>
      </c>
      <c r="E2561" s="24" t="s">
        <v>104</v>
      </c>
      <c r="F2561" s="3">
        <f>IF(AND(A2561="PSA Testing", E2561= "Utilization Rate (per 100,000 patients)"),
SUMIFS(PSA!$D:$D,PSA!$A:$A,C2561,PSA!$G:$G,D2561),
IF(AND(A2561="Colorectal Cancer Screening", E2561="Utilization Rate (per 100,000 patients)"),
SUMIFS(COL!$D:$D,COL!$A:$A,C2561,COL!$G:$G, D2561),
IF(AND(A2561="Cervical Cancer Screening", E2561="Utilization Rate (per 100,000 patients)"),
SUMIFS(CERV!$D:$D,CERV!$A:$A,C2561,CERV!$G:$G,D2561),
IF(AND(A2561="Cancer Screening for CKD patients", E2561="Utilization Rate (per 100,000 patients)"),
SUMIFS(CANSCRN!$D:$D,CANSCRN!$A:$A,C2561,CANSCRN!$G:$G,D2561),
IF(AND(A2561="PSA Testing", E2561="Cost per service ($USD)"),
SUMIFS(PSA!$E:$E,PSA!$A:$A,C2561,PSA!$G:$G,D2561),
IF(AND(A2561="Colorectal Cancer Screening", E2561="Cost per service ($USD)"),
SUMIFS(COL!$E:$E,COL!$A:$A,C2561,COL!$G:$G,D2561),
IF(AND(A2561="Cervical Cancer Screening", E2561="Cost per service ($USD)"),
SUMIFS(CERV!$E:$E,CERV!$A:$A,C2561,CERV!$G:$G,D2561),
IF(AND(A2561="Cancer Screening for CKD patients", E2561="Cost per service ($USD)"),
SUMIFS(CANSCRN!$E:$E,CANSCRN!$A:$A,C2561,CANSCRN!$G:$G,D2561),
IF(AND(A2561="PSA Testing", E2561="Total Expenditure ($USD per 100,000 patients)"),
SUMIFS(PSA!$F:$F,PSA!$A:$A,C2561,PSA!$G:$G,D2561),
IF(AND(A2561="Colorectal Cancer Screening", E2561="Total Expenditure ($USD per 100,000 patients)"),
SUMIFS(COL!$F:$F,COL!$A:$A,C2561,COL!$G:$G,D2561),
IF(AND(A2561="Cervical Cancer Screening", E2561="Total Expenditure ($USD per 100,000 patients)"),
SUMIFS(CERV!$F:$F,CERV!$A:$A,C2561,CERV!$G:$G,D2561),
SUMIFS(CANSCRN!$F:$F,CANSCRN!$A:$A,C2561,CANSCRN!$G:$G,D2561))))))))))))</f>
        <v>312198.84576246334</v>
      </c>
    </row>
    <row r="2562" spans="1:6" x14ac:dyDescent="0.2">
      <c r="A2562" s="24" t="s">
        <v>100</v>
      </c>
      <c r="B2562" s="24" t="s">
        <v>101</v>
      </c>
      <c r="C2562" s="24" t="s">
        <v>58</v>
      </c>
      <c r="D2562" s="24">
        <v>2017</v>
      </c>
      <c r="E2562" s="24" t="s">
        <v>104</v>
      </c>
      <c r="F2562" s="3">
        <f>IF(AND(A2562="PSA Testing", E2562= "Utilization Rate (per 100,000 patients)"),
SUMIFS(PSA!$D:$D,PSA!$A:$A,C2562,PSA!$G:$G,D2562),
IF(AND(A2562="Colorectal Cancer Screening", E2562="Utilization Rate (per 100,000 patients)"),
SUMIFS(COL!$D:$D,COL!$A:$A,C2562,COL!$G:$G, D2562),
IF(AND(A2562="Cervical Cancer Screening", E2562="Utilization Rate (per 100,000 patients)"),
SUMIFS(CERV!$D:$D,CERV!$A:$A,C2562,CERV!$G:$G,D2562),
IF(AND(A2562="Cancer Screening for CKD patients", E2562="Utilization Rate (per 100,000 patients)"),
SUMIFS(CANSCRN!$D:$D,CANSCRN!$A:$A,C2562,CANSCRN!$G:$G,D2562),
IF(AND(A2562="PSA Testing", E2562="Cost per service ($USD)"),
SUMIFS(PSA!$E:$E,PSA!$A:$A,C2562,PSA!$G:$G,D2562),
IF(AND(A2562="Colorectal Cancer Screening", E2562="Cost per service ($USD)"),
SUMIFS(COL!$E:$E,COL!$A:$A,C2562,COL!$G:$G,D2562),
IF(AND(A2562="Cervical Cancer Screening", E2562="Cost per service ($USD)"),
SUMIFS(CERV!$E:$E,CERV!$A:$A,C2562,CERV!$G:$G,D2562),
IF(AND(A2562="Cancer Screening for CKD patients", E2562="Cost per service ($USD)"),
SUMIFS(CANSCRN!$E:$E,CANSCRN!$A:$A,C2562,CANSCRN!$G:$G,D2562),
IF(AND(A2562="PSA Testing", E2562="Total Expenditure ($USD per 100,000 patients)"),
SUMIFS(PSA!$F:$F,PSA!$A:$A,C2562,PSA!$G:$G,D2562),
IF(AND(A2562="Colorectal Cancer Screening", E2562="Total Expenditure ($USD per 100,000 patients)"),
SUMIFS(COL!$F:$F,COL!$A:$A,C2562,COL!$G:$G,D2562),
IF(AND(A2562="Cervical Cancer Screening", E2562="Total Expenditure ($USD per 100,000 patients)"),
SUMIFS(CERV!$F:$F,CERV!$A:$A,C2562,CERV!$G:$G,D2562),
SUMIFS(CANSCRN!$F:$F,CANSCRN!$A:$A,C2562,CANSCRN!$G:$G,D2562))))))))))))</f>
        <v>412964.8408591731</v>
      </c>
    </row>
    <row r="2563" spans="1:6" x14ac:dyDescent="0.2">
      <c r="A2563" s="24" t="s">
        <v>100</v>
      </c>
      <c r="B2563" s="24" t="s">
        <v>101</v>
      </c>
      <c r="C2563" s="24" t="s">
        <v>58</v>
      </c>
      <c r="D2563" s="24">
        <v>2018</v>
      </c>
      <c r="E2563" s="24" t="s">
        <v>104</v>
      </c>
      <c r="F2563" s="3">
        <f>IF(AND(A2563="PSA Testing", E2563= "Utilization Rate (per 100,000 patients)"),
SUMIFS(PSA!$D:$D,PSA!$A:$A,C2563,PSA!$G:$G,D2563),
IF(AND(A2563="Colorectal Cancer Screening", E2563="Utilization Rate (per 100,000 patients)"),
SUMIFS(COL!$D:$D,COL!$A:$A,C2563,COL!$G:$G, D2563),
IF(AND(A2563="Cervical Cancer Screening", E2563="Utilization Rate (per 100,000 patients)"),
SUMIFS(CERV!$D:$D,CERV!$A:$A,C2563,CERV!$G:$G,D2563),
IF(AND(A2563="Cancer Screening for CKD patients", E2563="Utilization Rate (per 100,000 patients)"),
SUMIFS(CANSCRN!$D:$D,CANSCRN!$A:$A,C2563,CANSCRN!$G:$G,D2563),
IF(AND(A2563="PSA Testing", E2563="Cost per service ($USD)"),
SUMIFS(PSA!$E:$E,PSA!$A:$A,C2563,PSA!$G:$G,D2563),
IF(AND(A2563="Colorectal Cancer Screening", E2563="Cost per service ($USD)"),
SUMIFS(COL!$E:$E,COL!$A:$A,C2563,COL!$G:$G,D2563),
IF(AND(A2563="Cervical Cancer Screening", E2563="Cost per service ($USD)"),
SUMIFS(CERV!$E:$E,CERV!$A:$A,C2563,CERV!$G:$G,D2563),
IF(AND(A2563="Cancer Screening for CKD patients", E2563="Cost per service ($USD)"),
SUMIFS(CANSCRN!$E:$E,CANSCRN!$A:$A,C2563,CANSCRN!$G:$G,D2563),
IF(AND(A2563="PSA Testing", E2563="Total Expenditure ($USD per 100,000 patients)"),
SUMIFS(PSA!$F:$F,PSA!$A:$A,C2563,PSA!$G:$G,D2563),
IF(AND(A2563="Colorectal Cancer Screening", E2563="Total Expenditure ($USD per 100,000 patients)"),
SUMIFS(COL!$F:$F,COL!$A:$A,C2563,COL!$G:$G,D2563),
IF(AND(A2563="Cervical Cancer Screening", E2563="Total Expenditure ($USD per 100,000 patients)"),
SUMIFS(CERV!$F:$F,CERV!$A:$A,C2563,CERV!$G:$G,D2563),
SUMIFS(CANSCRN!$F:$F,CANSCRN!$A:$A,C2563,CANSCRN!$G:$G,D2563))))))))))))</f>
        <v>385658.17863365158</v>
      </c>
    </row>
    <row r="2564" spans="1:6" x14ac:dyDescent="0.2">
      <c r="A2564" s="24" t="s">
        <v>100</v>
      </c>
      <c r="B2564" s="24" t="s">
        <v>101</v>
      </c>
      <c r="C2564" s="24" t="s">
        <v>58</v>
      </c>
      <c r="D2564" s="24">
        <v>2019</v>
      </c>
      <c r="E2564" s="24" t="s">
        <v>104</v>
      </c>
      <c r="F2564" s="3">
        <f>IF(AND(A2564="PSA Testing", E2564= "Utilization Rate (per 100,000 patients)"),
SUMIFS(PSA!$D:$D,PSA!$A:$A,C2564,PSA!$G:$G,D2564),
IF(AND(A2564="Colorectal Cancer Screening", E2564="Utilization Rate (per 100,000 patients)"),
SUMIFS(COL!$D:$D,COL!$A:$A,C2564,COL!$G:$G, D2564),
IF(AND(A2564="Cervical Cancer Screening", E2564="Utilization Rate (per 100,000 patients)"),
SUMIFS(CERV!$D:$D,CERV!$A:$A,C2564,CERV!$G:$G,D2564),
IF(AND(A2564="Cancer Screening for CKD patients", E2564="Utilization Rate (per 100,000 patients)"),
SUMIFS(CANSCRN!$D:$D,CANSCRN!$A:$A,C2564,CANSCRN!$G:$G,D2564),
IF(AND(A2564="PSA Testing", E2564="Cost per service ($USD)"),
SUMIFS(PSA!$E:$E,PSA!$A:$A,C2564,PSA!$G:$G,D2564),
IF(AND(A2564="Colorectal Cancer Screening", E2564="Cost per service ($USD)"),
SUMIFS(COL!$E:$E,COL!$A:$A,C2564,COL!$G:$G,D2564),
IF(AND(A2564="Cervical Cancer Screening", E2564="Cost per service ($USD)"),
SUMIFS(CERV!$E:$E,CERV!$A:$A,C2564,CERV!$G:$G,D2564),
IF(AND(A2564="Cancer Screening for CKD patients", E2564="Cost per service ($USD)"),
SUMIFS(CANSCRN!$E:$E,CANSCRN!$A:$A,C2564,CANSCRN!$G:$G,D2564),
IF(AND(A2564="PSA Testing", E2564="Total Expenditure ($USD per 100,000 patients)"),
SUMIFS(PSA!$F:$F,PSA!$A:$A,C2564,PSA!$G:$G,D2564),
IF(AND(A2564="Colorectal Cancer Screening", E2564="Total Expenditure ($USD per 100,000 patients)"),
SUMIFS(COL!$F:$F,COL!$A:$A,C2564,COL!$G:$G,D2564),
IF(AND(A2564="Cervical Cancer Screening", E2564="Total Expenditure ($USD per 100,000 patients)"),
SUMIFS(CERV!$F:$F,CERV!$A:$A,C2564,CERV!$G:$G,D2564),
SUMIFS(CANSCRN!$F:$F,CANSCRN!$A:$A,C2564,CANSCRN!$G:$G,D2564))))))))))))</f>
        <v>366983.11632446497</v>
      </c>
    </row>
    <row r="2565" spans="1:6" x14ac:dyDescent="0.2">
      <c r="A2565" s="24" t="s">
        <v>100</v>
      </c>
      <c r="B2565" s="24" t="s">
        <v>101</v>
      </c>
      <c r="C2565" s="24" t="s">
        <v>59</v>
      </c>
      <c r="D2565" s="24">
        <v>2009</v>
      </c>
      <c r="E2565" s="24" t="s">
        <v>104</v>
      </c>
      <c r="F2565" s="3">
        <f>IF(AND(A2565="PSA Testing", E2565= "Utilization Rate (per 100,000 patients)"),
SUMIFS(PSA!$D:$D,PSA!$A:$A,C2565,PSA!$G:$G,D2565),
IF(AND(A2565="Colorectal Cancer Screening", E2565="Utilization Rate (per 100,000 patients)"),
SUMIFS(COL!$D:$D,COL!$A:$A,C2565,COL!$G:$G, D2565),
IF(AND(A2565="Cervical Cancer Screening", E2565="Utilization Rate (per 100,000 patients)"),
SUMIFS(CERV!$D:$D,CERV!$A:$A,C2565,CERV!$G:$G,D2565),
IF(AND(A2565="Cancer Screening for CKD patients", E2565="Utilization Rate (per 100,000 patients)"),
SUMIFS(CANSCRN!$D:$D,CANSCRN!$A:$A,C2565,CANSCRN!$G:$G,D2565),
IF(AND(A2565="PSA Testing", E2565="Cost per service ($USD)"),
SUMIFS(PSA!$E:$E,PSA!$A:$A,C2565,PSA!$G:$G,D2565),
IF(AND(A2565="Colorectal Cancer Screening", E2565="Cost per service ($USD)"),
SUMIFS(COL!$E:$E,COL!$A:$A,C2565,COL!$G:$G,D2565),
IF(AND(A2565="Cervical Cancer Screening", E2565="Cost per service ($USD)"),
SUMIFS(CERV!$E:$E,CERV!$A:$A,C2565,CERV!$G:$G,D2565),
IF(AND(A2565="Cancer Screening for CKD patients", E2565="Cost per service ($USD)"),
SUMIFS(CANSCRN!$E:$E,CANSCRN!$A:$A,C2565,CANSCRN!$G:$G,D2565),
IF(AND(A2565="PSA Testing", E2565="Total Expenditure ($USD per 100,000 patients)"),
SUMIFS(PSA!$F:$F,PSA!$A:$A,C2565,PSA!$G:$G,D2565),
IF(AND(A2565="Colorectal Cancer Screening", E2565="Total Expenditure ($USD per 100,000 patients)"),
SUMIFS(COL!$F:$F,COL!$A:$A,C2565,COL!$G:$G,D2565),
IF(AND(A2565="Cervical Cancer Screening", E2565="Total Expenditure ($USD per 100,000 patients)"),
SUMIFS(CERV!$F:$F,CERV!$A:$A,C2565,CERV!$G:$G,D2565),
SUMIFS(CANSCRN!$F:$F,CANSCRN!$A:$A,C2565,CANSCRN!$G:$G,D2565))))))))))))</f>
        <v>503470.24841132294</v>
      </c>
    </row>
    <row r="2566" spans="1:6" x14ac:dyDescent="0.2">
      <c r="A2566" s="24" t="s">
        <v>100</v>
      </c>
      <c r="B2566" s="24" t="s">
        <v>101</v>
      </c>
      <c r="C2566" s="24" t="s">
        <v>59</v>
      </c>
      <c r="D2566" s="24">
        <v>2010</v>
      </c>
      <c r="E2566" s="24" t="s">
        <v>104</v>
      </c>
      <c r="F2566" s="3">
        <f>IF(AND(A2566="PSA Testing", E2566= "Utilization Rate (per 100,000 patients)"),
SUMIFS(PSA!$D:$D,PSA!$A:$A,C2566,PSA!$G:$G,D2566),
IF(AND(A2566="Colorectal Cancer Screening", E2566="Utilization Rate (per 100,000 patients)"),
SUMIFS(COL!$D:$D,COL!$A:$A,C2566,COL!$G:$G, D2566),
IF(AND(A2566="Cervical Cancer Screening", E2566="Utilization Rate (per 100,000 patients)"),
SUMIFS(CERV!$D:$D,CERV!$A:$A,C2566,CERV!$G:$G,D2566),
IF(AND(A2566="Cancer Screening for CKD patients", E2566="Utilization Rate (per 100,000 patients)"),
SUMIFS(CANSCRN!$D:$D,CANSCRN!$A:$A,C2566,CANSCRN!$G:$G,D2566),
IF(AND(A2566="PSA Testing", E2566="Cost per service ($USD)"),
SUMIFS(PSA!$E:$E,PSA!$A:$A,C2566,PSA!$G:$G,D2566),
IF(AND(A2566="Colorectal Cancer Screening", E2566="Cost per service ($USD)"),
SUMIFS(COL!$E:$E,COL!$A:$A,C2566,COL!$G:$G,D2566),
IF(AND(A2566="Cervical Cancer Screening", E2566="Cost per service ($USD)"),
SUMIFS(CERV!$E:$E,CERV!$A:$A,C2566,CERV!$G:$G,D2566),
IF(AND(A2566="Cancer Screening for CKD patients", E2566="Cost per service ($USD)"),
SUMIFS(CANSCRN!$E:$E,CANSCRN!$A:$A,C2566,CANSCRN!$G:$G,D2566),
IF(AND(A2566="PSA Testing", E2566="Total Expenditure ($USD per 100,000 patients)"),
SUMIFS(PSA!$F:$F,PSA!$A:$A,C2566,PSA!$G:$G,D2566),
IF(AND(A2566="Colorectal Cancer Screening", E2566="Total Expenditure ($USD per 100,000 patients)"),
SUMIFS(COL!$F:$F,COL!$A:$A,C2566,COL!$G:$G,D2566),
IF(AND(A2566="Cervical Cancer Screening", E2566="Total Expenditure ($USD per 100,000 patients)"),
SUMIFS(CERV!$F:$F,CERV!$A:$A,C2566,CERV!$G:$G,D2566),
SUMIFS(CANSCRN!$F:$F,CANSCRN!$A:$A,C2566,CANSCRN!$G:$G,D2566))))))))))))</f>
        <v>506961.21016703779</v>
      </c>
    </row>
    <row r="2567" spans="1:6" x14ac:dyDescent="0.2">
      <c r="A2567" s="24" t="s">
        <v>100</v>
      </c>
      <c r="B2567" s="24" t="s">
        <v>101</v>
      </c>
      <c r="C2567" s="24" t="s">
        <v>59</v>
      </c>
      <c r="D2567" s="24">
        <v>2011</v>
      </c>
      <c r="E2567" s="24" t="s">
        <v>104</v>
      </c>
      <c r="F2567" s="3">
        <f>IF(AND(A2567="PSA Testing", E2567= "Utilization Rate (per 100,000 patients)"),
SUMIFS(PSA!$D:$D,PSA!$A:$A,C2567,PSA!$G:$G,D2567),
IF(AND(A2567="Colorectal Cancer Screening", E2567="Utilization Rate (per 100,000 patients)"),
SUMIFS(COL!$D:$D,COL!$A:$A,C2567,COL!$G:$G, D2567),
IF(AND(A2567="Cervical Cancer Screening", E2567="Utilization Rate (per 100,000 patients)"),
SUMIFS(CERV!$D:$D,CERV!$A:$A,C2567,CERV!$G:$G,D2567),
IF(AND(A2567="Cancer Screening for CKD patients", E2567="Utilization Rate (per 100,000 patients)"),
SUMIFS(CANSCRN!$D:$D,CANSCRN!$A:$A,C2567,CANSCRN!$G:$G,D2567),
IF(AND(A2567="PSA Testing", E2567="Cost per service ($USD)"),
SUMIFS(PSA!$E:$E,PSA!$A:$A,C2567,PSA!$G:$G,D2567),
IF(AND(A2567="Colorectal Cancer Screening", E2567="Cost per service ($USD)"),
SUMIFS(COL!$E:$E,COL!$A:$A,C2567,COL!$G:$G,D2567),
IF(AND(A2567="Cervical Cancer Screening", E2567="Cost per service ($USD)"),
SUMIFS(CERV!$E:$E,CERV!$A:$A,C2567,CERV!$G:$G,D2567),
IF(AND(A2567="Cancer Screening for CKD patients", E2567="Cost per service ($USD)"),
SUMIFS(CANSCRN!$E:$E,CANSCRN!$A:$A,C2567,CANSCRN!$G:$G,D2567),
IF(AND(A2567="PSA Testing", E2567="Total Expenditure ($USD per 100,000 patients)"),
SUMIFS(PSA!$F:$F,PSA!$A:$A,C2567,PSA!$G:$G,D2567),
IF(AND(A2567="Colorectal Cancer Screening", E2567="Total Expenditure ($USD per 100,000 patients)"),
SUMIFS(COL!$F:$F,COL!$A:$A,C2567,COL!$G:$G,D2567),
IF(AND(A2567="Cervical Cancer Screening", E2567="Total Expenditure ($USD per 100,000 patients)"),
SUMIFS(CERV!$F:$F,CERV!$A:$A,C2567,CERV!$G:$G,D2567),
SUMIFS(CANSCRN!$F:$F,CANSCRN!$A:$A,C2567,CANSCRN!$G:$G,D2567))))))))))))</f>
        <v>437883.03322927334</v>
      </c>
    </row>
    <row r="2568" spans="1:6" x14ac:dyDescent="0.2">
      <c r="A2568" s="24" t="s">
        <v>100</v>
      </c>
      <c r="B2568" s="24" t="s">
        <v>101</v>
      </c>
      <c r="C2568" s="24" t="s">
        <v>59</v>
      </c>
      <c r="D2568" s="24">
        <v>2012</v>
      </c>
      <c r="E2568" s="24" t="s">
        <v>104</v>
      </c>
      <c r="F2568" s="3">
        <f>IF(AND(A2568="PSA Testing", E2568= "Utilization Rate (per 100,000 patients)"),
SUMIFS(PSA!$D:$D,PSA!$A:$A,C2568,PSA!$G:$G,D2568),
IF(AND(A2568="Colorectal Cancer Screening", E2568="Utilization Rate (per 100,000 patients)"),
SUMIFS(COL!$D:$D,COL!$A:$A,C2568,COL!$G:$G, D2568),
IF(AND(A2568="Cervical Cancer Screening", E2568="Utilization Rate (per 100,000 patients)"),
SUMIFS(CERV!$D:$D,CERV!$A:$A,C2568,CERV!$G:$G,D2568),
IF(AND(A2568="Cancer Screening for CKD patients", E2568="Utilization Rate (per 100,000 patients)"),
SUMIFS(CANSCRN!$D:$D,CANSCRN!$A:$A,C2568,CANSCRN!$G:$G,D2568),
IF(AND(A2568="PSA Testing", E2568="Cost per service ($USD)"),
SUMIFS(PSA!$E:$E,PSA!$A:$A,C2568,PSA!$G:$G,D2568),
IF(AND(A2568="Colorectal Cancer Screening", E2568="Cost per service ($USD)"),
SUMIFS(COL!$E:$E,COL!$A:$A,C2568,COL!$G:$G,D2568),
IF(AND(A2568="Cervical Cancer Screening", E2568="Cost per service ($USD)"),
SUMIFS(CERV!$E:$E,CERV!$A:$A,C2568,CERV!$G:$G,D2568),
IF(AND(A2568="Cancer Screening for CKD patients", E2568="Cost per service ($USD)"),
SUMIFS(CANSCRN!$E:$E,CANSCRN!$A:$A,C2568,CANSCRN!$G:$G,D2568),
IF(AND(A2568="PSA Testing", E2568="Total Expenditure ($USD per 100,000 patients)"),
SUMIFS(PSA!$F:$F,PSA!$A:$A,C2568,PSA!$G:$G,D2568),
IF(AND(A2568="Colorectal Cancer Screening", E2568="Total Expenditure ($USD per 100,000 patients)"),
SUMIFS(COL!$F:$F,COL!$A:$A,C2568,COL!$G:$G,D2568),
IF(AND(A2568="Cervical Cancer Screening", E2568="Total Expenditure ($USD per 100,000 patients)"),
SUMIFS(CERV!$F:$F,CERV!$A:$A,C2568,CERV!$G:$G,D2568),
SUMIFS(CANSCRN!$F:$F,CANSCRN!$A:$A,C2568,CANSCRN!$G:$G,D2568))))))))))))</f>
        <v>457063.19140101055</v>
      </c>
    </row>
    <row r="2569" spans="1:6" x14ac:dyDescent="0.2">
      <c r="A2569" s="24" t="s">
        <v>100</v>
      </c>
      <c r="B2569" s="24" t="s">
        <v>101</v>
      </c>
      <c r="C2569" s="24" t="s">
        <v>59</v>
      </c>
      <c r="D2569" s="24">
        <v>2013</v>
      </c>
      <c r="E2569" s="24" t="s">
        <v>104</v>
      </c>
      <c r="F2569" s="3">
        <f>IF(AND(A2569="PSA Testing", E2569= "Utilization Rate (per 100,000 patients)"),
SUMIFS(PSA!$D:$D,PSA!$A:$A,C2569,PSA!$G:$G,D2569),
IF(AND(A2569="Colorectal Cancer Screening", E2569="Utilization Rate (per 100,000 patients)"),
SUMIFS(COL!$D:$D,COL!$A:$A,C2569,COL!$G:$G, D2569),
IF(AND(A2569="Cervical Cancer Screening", E2569="Utilization Rate (per 100,000 patients)"),
SUMIFS(CERV!$D:$D,CERV!$A:$A,C2569,CERV!$G:$G,D2569),
IF(AND(A2569="Cancer Screening for CKD patients", E2569="Utilization Rate (per 100,000 patients)"),
SUMIFS(CANSCRN!$D:$D,CANSCRN!$A:$A,C2569,CANSCRN!$G:$G,D2569),
IF(AND(A2569="PSA Testing", E2569="Cost per service ($USD)"),
SUMIFS(PSA!$E:$E,PSA!$A:$A,C2569,PSA!$G:$G,D2569),
IF(AND(A2569="Colorectal Cancer Screening", E2569="Cost per service ($USD)"),
SUMIFS(COL!$E:$E,COL!$A:$A,C2569,COL!$G:$G,D2569),
IF(AND(A2569="Cervical Cancer Screening", E2569="Cost per service ($USD)"),
SUMIFS(CERV!$E:$E,CERV!$A:$A,C2569,CERV!$G:$G,D2569),
IF(AND(A2569="Cancer Screening for CKD patients", E2569="Cost per service ($USD)"),
SUMIFS(CANSCRN!$E:$E,CANSCRN!$A:$A,C2569,CANSCRN!$G:$G,D2569),
IF(AND(A2569="PSA Testing", E2569="Total Expenditure ($USD per 100,000 patients)"),
SUMIFS(PSA!$F:$F,PSA!$A:$A,C2569,PSA!$G:$G,D2569),
IF(AND(A2569="Colorectal Cancer Screening", E2569="Total Expenditure ($USD per 100,000 patients)"),
SUMIFS(COL!$F:$F,COL!$A:$A,C2569,COL!$G:$G,D2569),
IF(AND(A2569="Cervical Cancer Screening", E2569="Total Expenditure ($USD per 100,000 patients)"),
SUMIFS(CERV!$F:$F,CERV!$A:$A,C2569,CERV!$G:$G,D2569),
SUMIFS(CANSCRN!$F:$F,CANSCRN!$A:$A,C2569,CANSCRN!$G:$G,D2569))))))))))))</f>
        <v>541566.10199566162</v>
      </c>
    </row>
    <row r="2570" spans="1:6" x14ac:dyDescent="0.2">
      <c r="A2570" s="24" t="s">
        <v>100</v>
      </c>
      <c r="B2570" s="24" t="s">
        <v>101</v>
      </c>
      <c r="C2570" s="24" t="s">
        <v>59</v>
      </c>
      <c r="D2570" s="24">
        <v>2014</v>
      </c>
      <c r="E2570" s="24" t="s">
        <v>104</v>
      </c>
      <c r="F2570" s="3">
        <f>IF(AND(A2570="PSA Testing", E2570= "Utilization Rate (per 100,000 patients)"),
SUMIFS(PSA!$D:$D,PSA!$A:$A,C2570,PSA!$G:$G,D2570),
IF(AND(A2570="Colorectal Cancer Screening", E2570="Utilization Rate (per 100,000 patients)"),
SUMIFS(COL!$D:$D,COL!$A:$A,C2570,COL!$G:$G, D2570),
IF(AND(A2570="Cervical Cancer Screening", E2570="Utilization Rate (per 100,000 patients)"),
SUMIFS(CERV!$D:$D,CERV!$A:$A,C2570,CERV!$G:$G,D2570),
IF(AND(A2570="Cancer Screening for CKD patients", E2570="Utilization Rate (per 100,000 patients)"),
SUMIFS(CANSCRN!$D:$D,CANSCRN!$A:$A,C2570,CANSCRN!$G:$G,D2570),
IF(AND(A2570="PSA Testing", E2570="Cost per service ($USD)"),
SUMIFS(PSA!$E:$E,PSA!$A:$A,C2570,PSA!$G:$G,D2570),
IF(AND(A2570="Colorectal Cancer Screening", E2570="Cost per service ($USD)"),
SUMIFS(COL!$E:$E,COL!$A:$A,C2570,COL!$G:$G,D2570),
IF(AND(A2570="Cervical Cancer Screening", E2570="Cost per service ($USD)"),
SUMIFS(CERV!$E:$E,CERV!$A:$A,C2570,CERV!$G:$G,D2570),
IF(AND(A2570="Cancer Screening for CKD patients", E2570="Cost per service ($USD)"),
SUMIFS(CANSCRN!$E:$E,CANSCRN!$A:$A,C2570,CANSCRN!$G:$G,D2570),
IF(AND(A2570="PSA Testing", E2570="Total Expenditure ($USD per 100,000 patients)"),
SUMIFS(PSA!$F:$F,PSA!$A:$A,C2570,PSA!$G:$G,D2570),
IF(AND(A2570="Colorectal Cancer Screening", E2570="Total Expenditure ($USD per 100,000 patients)"),
SUMIFS(COL!$F:$F,COL!$A:$A,C2570,COL!$G:$G,D2570),
IF(AND(A2570="Cervical Cancer Screening", E2570="Total Expenditure ($USD per 100,000 patients)"),
SUMIFS(CERV!$F:$F,CERV!$A:$A,C2570,CERV!$G:$G,D2570),
SUMIFS(CANSCRN!$F:$F,CANSCRN!$A:$A,C2570,CANSCRN!$G:$G,D2570))))))))))))</f>
        <v>447313.14112359547</v>
      </c>
    </row>
    <row r="2571" spans="1:6" x14ac:dyDescent="0.2">
      <c r="A2571" s="24" t="s">
        <v>100</v>
      </c>
      <c r="B2571" s="24" t="s">
        <v>101</v>
      </c>
      <c r="C2571" s="24" t="s">
        <v>59</v>
      </c>
      <c r="D2571" s="24">
        <v>2015</v>
      </c>
      <c r="E2571" s="24" t="s">
        <v>104</v>
      </c>
      <c r="F2571" s="3">
        <f>IF(AND(A2571="PSA Testing", E2571= "Utilization Rate (per 100,000 patients)"),
SUMIFS(PSA!$D:$D,PSA!$A:$A,C2571,PSA!$G:$G,D2571),
IF(AND(A2571="Colorectal Cancer Screening", E2571="Utilization Rate (per 100,000 patients)"),
SUMIFS(COL!$D:$D,COL!$A:$A,C2571,COL!$G:$G, D2571),
IF(AND(A2571="Cervical Cancer Screening", E2571="Utilization Rate (per 100,000 patients)"),
SUMIFS(CERV!$D:$D,CERV!$A:$A,C2571,CERV!$G:$G,D2571),
IF(AND(A2571="Cancer Screening for CKD patients", E2571="Utilization Rate (per 100,000 patients)"),
SUMIFS(CANSCRN!$D:$D,CANSCRN!$A:$A,C2571,CANSCRN!$G:$G,D2571),
IF(AND(A2571="PSA Testing", E2571="Cost per service ($USD)"),
SUMIFS(PSA!$E:$E,PSA!$A:$A,C2571,PSA!$G:$G,D2571),
IF(AND(A2571="Colorectal Cancer Screening", E2571="Cost per service ($USD)"),
SUMIFS(COL!$E:$E,COL!$A:$A,C2571,COL!$G:$G,D2571),
IF(AND(A2571="Cervical Cancer Screening", E2571="Cost per service ($USD)"),
SUMIFS(CERV!$E:$E,CERV!$A:$A,C2571,CERV!$G:$G,D2571),
IF(AND(A2571="Cancer Screening for CKD patients", E2571="Cost per service ($USD)"),
SUMIFS(CANSCRN!$E:$E,CANSCRN!$A:$A,C2571,CANSCRN!$G:$G,D2571),
IF(AND(A2571="PSA Testing", E2571="Total Expenditure ($USD per 100,000 patients)"),
SUMIFS(PSA!$F:$F,PSA!$A:$A,C2571,PSA!$G:$G,D2571),
IF(AND(A2571="Colorectal Cancer Screening", E2571="Total Expenditure ($USD per 100,000 patients)"),
SUMIFS(COL!$F:$F,COL!$A:$A,C2571,COL!$G:$G,D2571),
IF(AND(A2571="Cervical Cancer Screening", E2571="Total Expenditure ($USD per 100,000 patients)"),
SUMIFS(CERV!$F:$F,CERV!$A:$A,C2571,CERV!$G:$G,D2571),
SUMIFS(CANSCRN!$F:$F,CANSCRN!$A:$A,C2571,CANSCRN!$G:$G,D2571))))))))))))</f>
        <v>472119.0624363636</v>
      </c>
    </row>
    <row r="2572" spans="1:6" x14ac:dyDescent="0.2">
      <c r="A2572" s="24" t="s">
        <v>100</v>
      </c>
      <c r="B2572" s="24" t="s">
        <v>101</v>
      </c>
      <c r="C2572" s="24" t="s">
        <v>59</v>
      </c>
      <c r="D2572" s="24">
        <v>2016</v>
      </c>
      <c r="E2572" s="24" t="s">
        <v>104</v>
      </c>
      <c r="F2572" s="3">
        <f>IF(AND(A2572="PSA Testing", E2572= "Utilization Rate (per 100,000 patients)"),
SUMIFS(PSA!$D:$D,PSA!$A:$A,C2572,PSA!$G:$G,D2572),
IF(AND(A2572="Colorectal Cancer Screening", E2572="Utilization Rate (per 100,000 patients)"),
SUMIFS(COL!$D:$D,COL!$A:$A,C2572,COL!$G:$G, D2572),
IF(AND(A2572="Cervical Cancer Screening", E2572="Utilization Rate (per 100,000 patients)"),
SUMIFS(CERV!$D:$D,CERV!$A:$A,C2572,CERV!$G:$G,D2572),
IF(AND(A2572="Cancer Screening for CKD patients", E2572="Utilization Rate (per 100,000 patients)"),
SUMIFS(CANSCRN!$D:$D,CANSCRN!$A:$A,C2572,CANSCRN!$G:$G,D2572),
IF(AND(A2572="PSA Testing", E2572="Cost per service ($USD)"),
SUMIFS(PSA!$E:$E,PSA!$A:$A,C2572,PSA!$G:$G,D2572),
IF(AND(A2572="Colorectal Cancer Screening", E2572="Cost per service ($USD)"),
SUMIFS(COL!$E:$E,COL!$A:$A,C2572,COL!$G:$G,D2572),
IF(AND(A2572="Cervical Cancer Screening", E2572="Cost per service ($USD)"),
SUMIFS(CERV!$E:$E,CERV!$A:$A,C2572,CERV!$G:$G,D2572),
IF(AND(A2572="Cancer Screening for CKD patients", E2572="Cost per service ($USD)"),
SUMIFS(CANSCRN!$E:$E,CANSCRN!$A:$A,C2572,CANSCRN!$G:$G,D2572),
IF(AND(A2572="PSA Testing", E2572="Total Expenditure ($USD per 100,000 patients)"),
SUMIFS(PSA!$F:$F,PSA!$A:$A,C2572,PSA!$G:$G,D2572),
IF(AND(A2572="Colorectal Cancer Screening", E2572="Total Expenditure ($USD per 100,000 patients)"),
SUMIFS(COL!$F:$F,COL!$A:$A,C2572,COL!$G:$G,D2572),
IF(AND(A2572="Cervical Cancer Screening", E2572="Total Expenditure ($USD per 100,000 patients)"),
SUMIFS(CERV!$F:$F,CERV!$A:$A,C2572,CERV!$G:$G,D2572),
SUMIFS(CANSCRN!$F:$F,CANSCRN!$A:$A,C2572,CANSCRN!$G:$G,D2572))))))))))))</f>
        <v>466716.213466788</v>
      </c>
    </row>
    <row r="2573" spans="1:6" x14ac:dyDescent="0.2">
      <c r="A2573" s="24" t="s">
        <v>100</v>
      </c>
      <c r="B2573" s="24" t="s">
        <v>101</v>
      </c>
      <c r="C2573" s="24" t="s">
        <v>59</v>
      </c>
      <c r="D2573" s="24">
        <v>2017</v>
      </c>
      <c r="E2573" s="24" t="s">
        <v>104</v>
      </c>
      <c r="F2573" s="3">
        <f>IF(AND(A2573="PSA Testing", E2573= "Utilization Rate (per 100,000 patients)"),
SUMIFS(PSA!$D:$D,PSA!$A:$A,C2573,PSA!$G:$G,D2573),
IF(AND(A2573="Colorectal Cancer Screening", E2573="Utilization Rate (per 100,000 patients)"),
SUMIFS(COL!$D:$D,COL!$A:$A,C2573,COL!$G:$G, D2573),
IF(AND(A2573="Cervical Cancer Screening", E2573="Utilization Rate (per 100,000 patients)"),
SUMIFS(CERV!$D:$D,CERV!$A:$A,C2573,CERV!$G:$G,D2573),
IF(AND(A2573="Cancer Screening for CKD patients", E2573="Utilization Rate (per 100,000 patients)"),
SUMIFS(CANSCRN!$D:$D,CANSCRN!$A:$A,C2573,CANSCRN!$G:$G,D2573),
IF(AND(A2573="PSA Testing", E2573="Cost per service ($USD)"),
SUMIFS(PSA!$E:$E,PSA!$A:$A,C2573,PSA!$G:$G,D2573),
IF(AND(A2573="Colorectal Cancer Screening", E2573="Cost per service ($USD)"),
SUMIFS(COL!$E:$E,COL!$A:$A,C2573,COL!$G:$G,D2573),
IF(AND(A2573="Cervical Cancer Screening", E2573="Cost per service ($USD)"),
SUMIFS(CERV!$E:$E,CERV!$A:$A,C2573,CERV!$G:$G,D2573),
IF(AND(A2573="Cancer Screening for CKD patients", E2573="Cost per service ($USD)"),
SUMIFS(CANSCRN!$E:$E,CANSCRN!$A:$A,C2573,CANSCRN!$G:$G,D2573),
IF(AND(A2573="PSA Testing", E2573="Total Expenditure ($USD per 100,000 patients)"),
SUMIFS(PSA!$F:$F,PSA!$A:$A,C2573,PSA!$G:$G,D2573),
IF(AND(A2573="Colorectal Cancer Screening", E2573="Total Expenditure ($USD per 100,000 patients)"),
SUMIFS(COL!$F:$F,COL!$A:$A,C2573,COL!$G:$G,D2573),
IF(AND(A2573="Cervical Cancer Screening", E2573="Total Expenditure ($USD per 100,000 patients)"),
SUMIFS(CERV!$F:$F,CERV!$A:$A,C2573,CERV!$G:$G,D2573),
SUMIFS(CANSCRN!$F:$F,CANSCRN!$A:$A,C2573,CANSCRN!$G:$G,D2573))))))))))))</f>
        <v>590462.98357033404</v>
      </c>
    </row>
    <row r="2574" spans="1:6" x14ac:dyDescent="0.2">
      <c r="A2574" s="24" t="s">
        <v>100</v>
      </c>
      <c r="B2574" s="24" t="s">
        <v>101</v>
      </c>
      <c r="C2574" s="24" t="s">
        <v>59</v>
      </c>
      <c r="D2574" s="24">
        <v>2018</v>
      </c>
      <c r="E2574" s="24" t="s">
        <v>104</v>
      </c>
      <c r="F2574" s="3">
        <f>IF(AND(A2574="PSA Testing", E2574= "Utilization Rate (per 100,000 patients)"),
SUMIFS(PSA!$D:$D,PSA!$A:$A,C2574,PSA!$G:$G,D2574),
IF(AND(A2574="Colorectal Cancer Screening", E2574="Utilization Rate (per 100,000 patients)"),
SUMIFS(COL!$D:$D,COL!$A:$A,C2574,COL!$G:$G, D2574),
IF(AND(A2574="Cervical Cancer Screening", E2574="Utilization Rate (per 100,000 patients)"),
SUMIFS(CERV!$D:$D,CERV!$A:$A,C2574,CERV!$G:$G,D2574),
IF(AND(A2574="Cancer Screening for CKD patients", E2574="Utilization Rate (per 100,000 patients)"),
SUMIFS(CANSCRN!$D:$D,CANSCRN!$A:$A,C2574,CANSCRN!$G:$G,D2574),
IF(AND(A2574="PSA Testing", E2574="Cost per service ($USD)"),
SUMIFS(PSA!$E:$E,PSA!$A:$A,C2574,PSA!$G:$G,D2574),
IF(AND(A2574="Colorectal Cancer Screening", E2574="Cost per service ($USD)"),
SUMIFS(COL!$E:$E,COL!$A:$A,C2574,COL!$G:$G,D2574),
IF(AND(A2574="Cervical Cancer Screening", E2574="Cost per service ($USD)"),
SUMIFS(CERV!$E:$E,CERV!$A:$A,C2574,CERV!$G:$G,D2574),
IF(AND(A2574="Cancer Screening for CKD patients", E2574="Cost per service ($USD)"),
SUMIFS(CANSCRN!$E:$E,CANSCRN!$A:$A,C2574,CANSCRN!$G:$G,D2574),
IF(AND(A2574="PSA Testing", E2574="Total Expenditure ($USD per 100,000 patients)"),
SUMIFS(PSA!$F:$F,PSA!$A:$A,C2574,PSA!$G:$G,D2574),
IF(AND(A2574="Colorectal Cancer Screening", E2574="Total Expenditure ($USD per 100,000 patients)"),
SUMIFS(COL!$F:$F,COL!$A:$A,C2574,COL!$G:$G,D2574),
IF(AND(A2574="Cervical Cancer Screening", E2574="Total Expenditure ($USD per 100,000 patients)"),
SUMIFS(CERV!$F:$F,CERV!$A:$A,C2574,CERV!$G:$G,D2574),
SUMIFS(CANSCRN!$F:$F,CANSCRN!$A:$A,C2574,CANSCRN!$G:$G,D2574))))))))))))</f>
        <v>605897.63227950805</v>
      </c>
    </row>
    <row r="2575" spans="1:6" x14ac:dyDescent="0.2">
      <c r="A2575" s="24" t="s">
        <v>100</v>
      </c>
      <c r="B2575" s="24" t="s">
        <v>101</v>
      </c>
      <c r="C2575" s="24" t="s">
        <v>59</v>
      </c>
      <c r="D2575" s="24">
        <v>2019</v>
      </c>
      <c r="E2575" s="24" t="s">
        <v>104</v>
      </c>
      <c r="F2575" s="3">
        <f>IF(AND(A2575="PSA Testing", E2575= "Utilization Rate (per 100,000 patients)"),
SUMIFS(PSA!$D:$D,PSA!$A:$A,C2575,PSA!$G:$G,D2575),
IF(AND(A2575="Colorectal Cancer Screening", E2575="Utilization Rate (per 100,000 patients)"),
SUMIFS(COL!$D:$D,COL!$A:$A,C2575,COL!$G:$G, D2575),
IF(AND(A2575="Cervical Cancer Screening", E2575="Utilization Rate (per 100,000 patients)"),
SUMIFS(CERV!$D:$D,CERV!$A:$A,C2575,CERV!$G:$G,D2575),
IF(AND(A2575="Cancer Screening for CKD patients", E2575="Utilization Rate (per 100,000 patients)"),
SUMIFS(CANSCRN!$D:$D,CANSCRN!$A:$A,C2575,CANSCRN!$G:$G,D2575),
IF(AND(A2575="PSA Testing", E2575="Cost per service ($USD)"),
SUMIFS(PSA!$E:$E,PSA!$A:$A,C2575,PSA!$G:$G,D2575),
IF(AND(A2575="Colorectal Cancer Screening", E2575="Cost per service ($USD)"),
SUMIFS(COL!$E:$E,COL!$A:$A,C2575,COL!$G:$G,D2575),
IF(AND(A2575="Cervical Cancer Screening", E2575="Cost per service ($USD)"),
SUMIFS(CERV!$E:$E,CERV!$A:$A,C2575,CERV!$G:$G,D2575),
IF(AND(A2575="Cancer Screening for CKD patients", E2575="Cost per service ($USD)"),
SUMIFS(CANSCRN!$E:$E,CANSCRN!$A:$A,C2575,CANSCRN!$G:$G,D2575),
IF(AND(A2575="PSA Testing", E2575="Total Expenditure ($USD per 100,000 patients)"),
SUMIFS(PSA!$F:$F,PSA!$A:$A,C2575,PSA!$G:$G,D2575),
IF(AND(A2575="Colorectal Cancer Screening", E2575="Total Expenditure ($USD per 100,000 patients)"),
SUMIFS(COL!$F:$F,COL!$A:$A,C2575,COL!$G:$G,D2575),
IF(AND(A2575="Cervical Cancer Screening", E2575="Total Expenditure ($USD per 100,000 patients)"),
SUMIFS(CERV!$F:$F,CERV!$A:$A,C2575,CERV!$G:$G,D2575),
SUMIFS(CANSCRN!$F:$F,CANSCRN!$A:$A,C2575,CANSCRN!$G:$G,D2575))))))))))))</f>
        <v>593250.03506958252</v>
      </c>
    </row>
    <row r="2576" spans="1:6" x14ac:dyDescent="0.2">
      <c r="A2576" s="24" t="s">
        <v>100</v>
      </c>
      <c r="B2576" s="24" t="s">
        <v>101</v>
      </c>
      <c r="C2576" s="24" t="s">
        <v>60</v>
      </c>
      <c r="D2576" s="24">
        <v>2009</v>
      </c>
      <c r="E2576" s="24" t="s">
        <v>104</v>
      </c>
      <c r="F2576" s="3">
        <f>IF(AND(A2576="PSA Testing", E2576= "Utilization Rate (per 100,000 patients)"),
SUMIFS(PSA!$D:$D,PSA!$A:$A,C2576,PSA!$G:$G,D2576),
IF(AND(A2576="Colorectal Cancer Screening", E2576="Utilization Rate (per 100,000 patients)"),
SUMIFS(COL!$D:$D,COL!$A:$A,C2576,COL!$G:$G, D2576),
IF(AND(A2576="Cervical Cancer Screening", E2576="Utilization Rate (per 100,000 patients)"),
SUMIFS(CERV!$D:$D,CERV!$A:$A,C2576,CERV!$G:$G,D2576),
IF(AND(A2576="Cancer Screening for CKD patients", E2576="Utilization Rate (per 100,000 patients)"),
SUMIFS(CANSCRN!$D:$D,CANSCRN!$A:$A,C2576,CANSCRN!$G:$G,D2576),
IF(AND(A2576="PSA Testing", E2576="Cost per service ($USD)"),
SUMIFS(PSA!$E:$E,PSA!$A:$A,C2576,PSA!$G:$G,D2576),
IF(AND(A2576="Colorectal Cancer Screening", E2576="Cost per service ($USD)"),
SUMIFS(COL!$E:$E,COL!$A:$A,C2576,COL!$G:$G,D2576),
IF(AND(A2576="Cervical Cancer Screening", E2576="Cost per service ($USD)"),
SUMIFS(CERV!$E:$E,CERV!$A:$A,C2576,CERV!$G:$G,D2576),
IF(AND(A2576="Cancer Screening for CKD patients", E2576="Cost per service ($USD)"),
SUMIFS(CANSCRN!$E:$E,CANSCRN!$A:$A,C2576,CANSCRN!$G:$G,D2576),
IF(AND(A2576="PSA Testing", E2576="Total Expenditure ($USD per 100,000 patients)"),
SUMIFS(PSA!$F:$F,PSA!$A:$A,C2576,PSA!$G:$G,D2576),
IF(AND(A2576="Colorectal Cancer Screening", E2576="Total Expenditure ($USD per 100,000 patients)"),
SUMIFS(COL!$F:$F,COL!$A:$A,C2576,COL!$G:$G,D2576),
IF(AND(A2576="Cervical Cancer Screening", E2576="Total Expenditure ($USD per 100,000 patients)"),
SUMIFS(CERV!$F:$F,CERV!$A:$A,C2576,CERV!$G:$G,D2576),
SUMIFS(CANSCRN!$F:$F,CANSCRN!$A:$A,C2576,CANSCRN!$G:$G,D2576))))))))))))</f>
        <v>204815.97945499586</v>
      </c>
    </row>
    <row r="2577" spans="1:6" x14ac:dyDescent="0.2">
      <c r="A2577" s="24" t="s">
        <v>100</v>
      </c>
      <c r="B2577" s="24" t="s">
        <v>101</v>
      </c>
      <c r="C2577" s="24" t="s">
        <v>60</v>
      </c>
      <c r="D2577" s="24">
        <v>2010</v>
      </c>
      <c r="E2577" s="24" t="s">
        <v>104</v>
      </c>
      <c r="F2577" s="3">
        <f>IF(AND(A2577="PSA Testing", E2577= "Utilization Rate (per 100,000 patients)"),
SUMIFS(PSA!$D:$D,PSA!$A:$A,C2577,PSA!$G:$G,D2577),
IF(AND(A2577="Colorectal Cancer Screening", E2577="Utilization Rate (per 100,000 patients)"),
SUMIFS(COL!$D:$D,COL!$A:$A,C2577,COL!$G:$G, D2577),
IF(AND(A2577="Cervical Cancer Screening", E2577="Utilization Rate (per 100,000 patients)"),
SUMIFS(CERV!$D:$D,CERV!$A:$A,C2577,CERV!$G:$G,D2577),
IF(AND(A2577="Cancer Screening for CKD patients", E2577="Utilization Rate (per 100,000 patients)"),
SUMIFS(CANSCRN!$D:$D,CANSCRN!$A:$A,C2577,CANSCRN!$G:$G,D2577),
IF(AND(A2577="PSA Testing", E2577="Cost per service ($USD)"),
SUMIFS(PSA!$E:$E,PSA!$A:$A,C2577,PSA!$G:$G,D2577),
IF(AND(A2577="Colorectal Cancer Screening", E2577="Cost per service ($USD)"),
SUMIFS(COL!$E:$E,COL!$A:$A,C2577,COL!$G:$G,D2577),
IF(AND(A2577="Cervical Cancer Screening", E2577="Cost per service ($USD)"),
SUMIFS(CERV!$E:$E,CERV!$A:$A,C2577,CERV!$G:$G,D2577),
IF(AND(A2577="Cancer Screening for CKD patients", E2577="Cost per service ($USD)"),
SUMIFS(CANSCRN!$E:$E,CANSCRN!$A:$A,C2577,CANSCRN!$G:$G,D2577),
IF(AND(A2577="PSA Testing", E2577="Total Expenditure ($USD per 100,000 patients)"),
SUMIFS(PSA!$F:$F,PSA!$A:$A,C2577,PSA!$G:$G,D2577),
IF(AND(A2577="Colorectal Cancer Screening", E2577="Total Expenditure ($USD per 100,000 patients)"),
SUMIFS(COL!$F:$F,COL!$A:$A,C2577,COL!$G:$G,D2577),
IF(AND(A2577="Cervical Cancer Screening", E2577="Total Expenditure ($USD per 100,000 patients)"),
SUMIFS(CERV!$F:$F,CERV!$A:$A,C2577,CERV!$G:$G,D2577),
SUMIFS(CANSCRN!$F:$F,CANSCRN!$A:$A,C2577,CANSCRN!$G:$G,D2577))))))))))))</f>
        <v>314503.60165517242</v>
      </c>
    </row>
    <row r="2578" spans="1:6" x14ac:dyDescent="0.2">
      <c r="A2578" s="24" t="s">
        <v>100</v>
      </c>
      <c r="B2578" s="24" t="s">
        <v>101</v>
      </c>
      <c r="C2578" s="24" t="s">
        <v>60</v>
      </c>
      <c r="D2578" s="24">
        <v>2011</v>
      </c>
      <c r="E2578" s="24" t="s">
        <v>104</v>
      </c>
      <c r="F2578" s="3">
        <f>IF(AND(A2578="PSA Testing", E2578= "Utilization Rate (per 100,000 patients)"),
SUMIFS(PSA!$D:$D,PSA!$A:$A,C2578,PSA!$G:$G,D2578),
IF(AND(A2578="Colorectal Cancer Screening", E2578="Utilization Rate (per 100,000 patients)"),
SUMIFS(COL!$D:$D,COL!$A:$A,C2578,COL!$G:$G, D2578),
IF(AND(A2578="Cervical Cancer Screening", E2578="Utilization Rate (per 100,000 patients)"),
SUMIFS(CERV!$D:$D,CERV!$A:$A,C2578,CERV!$G:$G,D2578),
IF(AND(A2578="Cancer Screening for CKD patients", E2578="Utilization Rate (per 100,000 patients)"),
SUMIFS(CANSCRN!$D:$D,CANSCRN!$A:$A,C2578,CANSCRN!$G:$G,D2578),
IF(AND(A2578="PSA Testing", E2578="Cost per service ($USD)"),
SUMIFS(PSA!$E:$E,PSA!$A:$A,C2578,PSA!$G:$G,D2578),
IF(AND(A2578="Colorectal Cancer Screening", E2578="Cost per service ($USD)"),
SUMIFS(COL!$E:$E,COL!$A:$A,C2578,COL!$G:$G,D2578),
IF(AND(A2578="Cervical Cancer Screening", E2578="Cost per service ($USD)"),
SUMIFS(CERV!$E:$E,CERV!$A:$A,C2578,CERV!$G:$G,D2578),
IF(AND(A2578="Cancer Screening for CKD patients", E2578="Cost per service ($USD)"),
SUMIFS(CANSCRN!$E:$E,CANSCRN!$A:$A,C2578,CANSCRN!$G:$G,D2578),
IF(AND(A2578="PSA Testing", E2578="Total Expenditure ($USD per 100,000 patients)"),
SUMIFS(PSA!$F:$F,PSA!$A:$A,C2578,PSA!$G:$G,D2578),
IF(AND(A2578="Colorectal Cancer Screening", E2578="Total Expenditure ($USD per 100,000 patients)"),
SUMIFS(COL!$F:$F,COL!$A:$A,C2578,COL!$G:$G,D2578),
IF(AND(A2578="Cervical Cancer Screening", E2578="Total Expenditure ($USD per 100,000 patients)"),
SUMIFS(CERV!$F:$F,CERV!$A:$A,C2578,CERV!$G:$G,D2578),
SUMIFS(CANSCRN!$F:$F,CANSCRN!$A:$A,C2578,CANSCRN!$G:$G,D2578))))))))))))</f>
        <v>226901.55535741162</v>
      </c>
    </row>
    <row r="2579" spans="1:6" x14ac:dyDescent="0.2">
      <c r="A2579" s="24" t="s">
        <v>100</v>
      </c>
      <c r="B2579" s="24" t="s">
        <v>101</v>
      </c>
      <c r="C2579" s="24" t="s">
        <v>60</v>
      </c>
      <c r="D2579" s="24">
        <v>2012</v>
      </c>
      <c r="E2579" s="24" t="s">
        <v>104</v>
      </c>
      <c r="F2579" s="3">
        <f>IF(AND(A2579="PSA Testing", E2579= "Utilization Rate (per 100,000 patients)"),
SUMIFS(PSA!$D:$D,PSA!$A:$A,C2579,PSA!$G:$G,D2579),
IF(AND(A2579="Colorectal Cancer Screening", E2579="Utilization Rate (per 100,000 patients)"),
SUMIFS(COL!$D:$D,COL!$A:$A,C2579,COL!$G:$G, D2579),
IF(AND(A2579="Cervical Cancer Screening", E2579="Utilization Rate (per 100,000 patients)"),
SUMIFS(CERV!$D:$D,CERV!$A:$A,C2579,CERV!$G:$G,D2579),
IF(AND(A2579="Cancer Screening for CKD patients", E2579="Utilization Rate (per 100,000 patients)"),
SUMIFS(CANSCRN!$D:$D,CANSCRN!$A:$A,C2579,CANSCRN!$G:$G,D2579),
IF(AND(A2579="PSA Testing", E2579="Cost per service ($USD)"),
SUMIFS(PSA!$E:$E,PSA!$A:$A,C2579,PSA!$G:$G,D2579),
IF(AND(A2579="Colorectal Cancer Screening", E2579="Cost per service ($USD)"),
SUMIFS(COL!$E:$E,COL!$A:$A,C2579,COL!$G:$G,D2579),
IF(AND(A2579="Cervical Cancer Screening", E2579="Cost per service ($USD)"),
SUMIFS(CERV!$E:$E,CERV!$A:$A,C2579,CERV!$G:$G,D2579),
IF(AND(A2579="Cancer Screening for CKD patients", E2579="Cost per service ($USD)"),
SUMIFS(CANSCRN!$E:$E,CANSCRN!$A:$A,C2579,CANSCRN!$G:$G,D2579),
IF(AND(A2579="PSA Testing", E2579="Total Expenditure ($USD per 100,000 patients)"),
SUMIFS(PSA!$F:$F,PSA!$A:$A,C2579,PSA!$G:$G,D2579),
IF(AND(A2579="Colorectal Cancer Screening", E2579="Total Expenditure ($USD per 100,000 patients)"),
SUMIFS(COL!$F:$F,COL!$A:$A,C2579,COL!$G:$G,D2579),
IF(AND(A2579="Cervical Cancer Screening", E2579="Total Expenditure ($USD per 100,000 patients)"),
SUMIFS(CERV!$F:$F,CERV!$A:$A,C2579,CERV!$G:$G,D2579),
SUMIFS(CANSCRN!$F:$F,CANSCRN!$A:$A,C2579,CANSCRN!$G:$G,D2579))))))))))))</f>
        <v>254837.52295839752</v>
      </c>
    </row>
    <row r="2580" spans="1:6" x14ac:dyDescent="0.2">
      <c r="A2580" s="24" t="s">
        <v>100</v>
      </c>
      <c r="B2580" s="24" t="s">
        <v>101</v>
      </c>
      <c r="C2580" s="24" t="s">
        <v>60</v>
      </c>
      <c r="D2580" s="24">
        <v>2013</v>
      </c>
      <c r="E2580" s="24" t="s">
        <v>104</v>
      </c>
      <c r="F2580" s="3">
        <f>IF(AND(A2580="PSA Testing", E2580= "Utilization Rate (per 100,000 patients)"),
SUMIFS(PSA!$D:$D,PSA!$A:$A,C2580,PSA!$G:$G,D2580),
IF(AND(A2580="Colorectal Cancer Screening", E2580="Utilization Rate (per 100,000 patients)"),
SUMIFS(COL!$D:$D,COL!$A:$A,C2580,COL!$G:$G, D2580),
IF(AND(A2580="Cervical Cancer Screening", E2580="Utilization Rate (per 100,000 patients)"),
SUMIFS(CERV!$D:$D,CERV!$A:$A,C2580,CERV!$G:$G,D2580),
IF(AND(A2580="Cancer Screening for CKD patients", E2580="Utilization Rate (per 100,000 patients)"),
SUMIFS(CANSCRN!$D:$D,CANSCRN!$A:$A,C2580,CANSCRN!$G:$G,D2580),
IF(AND(A2580="PSA Testing", E2580="Cost per service ($USD)"),
SUMIFS(PSA!$E:$E,PSA!$A:$A,C2580,PSA!$G:$G,D2580),
IF(AND(A2580="Colorectal Cancer Screening", E2580="Cost per service ($USD)"),
SUMIFS(COL!$E:$E,COL!$A:$A,C2580,COL!$G:$G,D2580),
IF(AND(A2580="Cervical Cancer Screening", E2580="Cost per service ($USD)"),
SUMIFS(CERV!$E:$E,CERV!$A:$A,C2580,CERV!$G:$G,D2580),
IF(AND(A2580="Cancer Screening for CKD patients", E2580="Cost per service ($USD)"),
SUMIFS(CANSCRN!$E:$E,CANSCRN!$A:$A,C2580,CANSCRN!$G:$G,D2580),
IF(AND(A2580="PSA Testing", E2580="Total Expenditure ($USD per 100,000 patients)"),
SUMIFS(PSA!$F:$F,PSA!$A:$A,C2580,PSA!$G:$G,D2580),
IF(AND(A2580="Colorectal Cancer Screening", E2580="Total Expenditure ($USD per 100,000 patients)"),
SUMIFS(COL!$F:$F,COL!$A:$A,C2580,COL!$G:$G,D2580),
IF(AND(A2580="Cervical Cancer Screening", E2580="Total Expenditure ($USD per 100,000 patients)"),
SUMIFS(CERV!$F:$F,CERV!$A:$A,C2580,CERV!$G:$G,D2580),
SUMIFS(CANSCRN!$F:$F,CANSCRN!$A:$A,C2580,CANSCRN!$G:$G,D2580))))))))))))</f>
        <v>209950.4350805271</v>
      </c>
    </row>
    <row r="2581" spans="1:6" x14ac:dyDescent="0.2">
      <c r="A2581" s="24" t="s">
        <v>100</v>
      </c>
      <c r="B2581" s="24" t="s">
        <v>101</v>
      </c>
      <c r="C2581" s="24" t="s">
        <v>60</v>
      </c>
      <c r="D2581" s="24">
        <v>2014</v>
      </c>
      <c r="E2581" s="24" t="s">
        <v>104</v>
      </c>
      <c r="F2581" s="3">
        <f>IF(AND(A2581="PSA Testing", E2581= "Utilization Rate (per 100,000 patients)"),
SUMIFS(PSA!$D:$D,PSA!$A:$A,C2581,PSA!$G:$G,D2581),
IF(AND(A2581="Colorectal Cancer Screening", E2581="Utilization Rate (per 100,000 patients)"),
SUMIFS(COL!$D:$D,COL!$A:$A,C2581,COL!$G:$G, D2581),
IF(AND(A2581="Cervical Cancer Screening", E2581="Utilization Rate (per 100,000 patients)"),
SUMIFS(CERV!$D:$D,CERV!$A:$A,C2581,CERV!$G:$G,D2581),
IF(AND(A2581="Cancer Screening for CKD patients", E2581="Utilization Rate (per 100,000 patients)"),
SUMIFS(CANSCRN!$D:$D,CANSCRN!$A:$A,C2581,CANSCRN!$G:$G,D2581),
IF(AND(A2581="PSA Testing", E2581="Cost per service ($USD)"),
SUMIFS(PSA!$E:$E,PSA!$A:$A,C2581,PSA!$G:$G,D2581),
IF(AND(A2581="Colorectal Cancer Screening", E2581="Cost per service ($USD)"),
SUMIFS(COL!$E:$E,COL!$A:$A,C2581,COL!$G:$G,D2581),
IF(AND(A2581="Cervical Cancer Screening", E2581="Cost per service ($USD)"),
SUMIFS(CERV!$E:$E,CERV!$A:$A,C2581,CERV!$G:$G,D2581),
IF(AND(A2581="Cancer Screening for CKD patients", E2581="Cost per service ($USD)"),
SUMIFS(CANSCRN!$E:$E,CANSCRN!$A:$A,C2581,CANSCRN!$G:$G,D2581),
IF(AND(A2581="PSA Testing", E2581="Total Expenditure ($USD per 100,000 patients)"),
SUMIFS(PSA!$F:$F,PSA!$A:$A,C2581,PSA!$G:$G,D2581),
IF(AND(A2581="Colorectal Cancer Screening", E2581="Total Expenditure ($USD per 100,000 patients)"),
SUMIFS(COL!$F:$F,COL!$A:$A,C2581,COL!$G:$G,D2581),
IF(AND(A2581="Cervical Cancer Screening", E2581="Total Expenditure ($USD per 100,000 patients)"),
SUMIFS(CERV!$F:$F,CERV!$A:$A,C2581,CERV!$G:$G,D2581),
SUMIFS(CANSCRN!$F:$F,CANSCRN!$A:$A,C2581,CANSCRN!$G:$G,D2581))))))))))))</f>
        <v>235636.1974944731</v>
      </c>
    </row>
    <row r="2582" spans="1:6" x14ac:dyDescent="0.2">
      <c r="A2582" s="24" t="s">
        <v>100</v>
      </c>
      <c r="B2582" s="24" t="s">
        <v>101</v>
      </c>
      <c r="C2582" s="24" t="s">
        <v>60</v>
      </c>
      <c r="D2582" s="24">
        <v>2015</v>
      </c>
      <c r="E2582" s="24" t="s">
        <v>104</v>
      </c>
      <c r="F2582" s="3">
        <f>IF(AND(A2582="PSA Testing", E2582= "Utilization Rate (per 100,000 patients)"),
SUMIFS(PSA!$D:$D,PSA!$A:$A,C2582,PSA!$G:$G,D2582),
IF(AND(A2582="Colorectal Cancer Screening", E2582="Utilization Rate (per 100,000 patients)"),
SUMIFS(COL!$D:$D,COL!$A:$A,C2582,COL!$G:$G, D2582),
IF(AND(A2582="Cervical Cancer Screening", E2582="Utilization Rate (per 100,000 patients)"),
SUMIFS(CERV!$D:$D,CERV!$A:$A,C2582,CERV!$G:$G,D2582),
IF(AND(A2582="Cancer Screening for CKD patients", E2582="Utilization Rate (per 100,000 patients)"),
SUMIFS(CANSCRN!$D:$D,CANSCRN!$A:$A,C2582,CANSCRN!$G:$G,D2582),
IF(AND(A2582="PSA Testing", E2582="Cost per service ($USD)"),
SUMIFS(PSA!$E:$E,PSA!$A:$A,C2582,PSA!$G:$G,D2582),
IF(AND(A2582="Colorectal Cancer Screening", E2582="Cost per service ($USD)"),
SUMIFS(COL!$E:$E,COL!$A:$A,C2582,COL!$G:$G,D2582),
IF(AND(A2582="Cervical Cancer Screening", E2582="Cost per service ($USD)"),
SUMIFS(CERV!$E:$E,CERV!$A:$A,C2582,CERV!$G:$G,D2582),
IF(AND(A2582="Cancer Screening for CKD patients", E2582="Cost per service ($USD)"),
SUMIFS(CANSCRN!$E:$E,CANSCRN!$A:$A,C2582,CANSCRN!$G:$G,D2582),
IF(AND(A2582="PSA Testing", E2582="Total Expenditure ($USD per 100,000 patients)"),
SUMIFS(PSA!$F:$F,PSA!$A:$A,C2582,PSA!$G:$G,D2582),
IF(AND(A2582="Colorectal Cancer Screening", E2582="Total Expenditure ($USD per 100,000 patients)"),
SUMIFS(COL!$F:$F,COL!$A:$A,C2582,COL!$G:$G,D2582),
IF(AND(A2582="Cervical Cancer Screening", E2582="Total Expenditure ($USD per 100,000 patients)"),
SUMIFS(CERV!$F:$F,CERV!$A:$A,C2582,CERV!$G:$G,D2582),
SUMIFS(CANSCRN!$F:$F,CANSCRN!$A:$A,C2582,CANSCRN!$G:$G,D2582))))))))))))</f>
        <v>207210.00169204737</v>
      </c>
    </row>
    <row r="2583" spans="1:6" x14ac:dyDescent="0.2">
      <c r="A2583" s="24" t="s">
        <v>100</v>
      </c>
      <c r="B2583" s="24" t="s">
        <v>101</v>
      </c>
      <c r="C2583" s="24" t="s">
        <v>60</v>
      </c>
      <c r="D2583" s="24">
        <v>2016</v>
      </c>
      <c r="E2583" s="24" t="s">
        <v>104</v>
      </c>
      <c r="F2583" s="3">
        <f>IF(AND(A2583="PSA Testing", E2583= "Utilization Rate (per 100,000 patients)"),
SUMIFS(PSA!$D:$D,PSA!$A:$A,C2583,PSA!$G:$G,D2583),
IF(AND(A2583="Colorectal Cancer Screening", E2583="Utilization Rate (per 100,000 patients)"),
SUMIFS(COL!$D:$D,COL!$A:$A,C2583,COL!$G:$G, D2583),
IF(AND(A2583="Cervical Cancer Screening", E2583="Utilization Rate (per 100,000 patients)"),
SUMIFS(CERV!$D:$D,CERV!$A:$A,C2583,CERV!$G:$G,D2583),
IF(AND(A2583="Cancer Screening for CKD patients", E2583="Utilization Rate (per 100,000 patients)"),
SUMIFS(CANSCRN!$D:$D,CANSCRN!$A:$A,C2583,CANSCRN!$G:$G,D2583),
IF(AND(A2583="PSA Testing", E2583="Cost per service ($USD)"),
SUMIFS(PSA!$E:$E,PSA!$A:$A,C2583,PSA!$G:$G,D2583),
IF(AND(A2583="Colorectal Cancer Screening", E2583="Cost per service ($USD)"),
SUMIFS(COL!$E:$E,COL!$A:$A,C2583,COL!$G:$G,D2583),
IF(AND(A2583="Cervical Cancer Screening", E2583="Cost per service ($USD)"),
SUMIFS(CERV!$E:$E,CERV!$A:$A,C2583,CERV!$G:$G,D2583),
IF(AND(A2583="Cancer Screening for CKD patients", E2583="Cost per service ($USD)"),
SUMIFS(CANSCRN!$E:$E,CANSCRN!$A:$A,C2583,CANSCRN!$G:$G,D2583),
IF(AND(A2583="PSA Testing", E2583="Total Expenditure ($USD per 100,000 patients)"),
SUMIFS(PSA!$F:$F,PSA!$A:$A,C2583,PSA!$G:$G,D2583),
IF(AND(A2583="Colorectal Cancer Screening", E2583="Total Expenditure ($USD per 100,000 patients)"),
SUMIFS(COL!$F:$F,COL!$A:$A,C2583,COL!$G:$G,D2583),
IF(AND(A2583="Cervical Cancer Screening", E2583="Total Expenditure ($USD per 100,000 patients)"),
SUMIFS(CERV!$F:$F,CERV!$A:$A,C2583,CERV!$G:$G,D2583),
SUMIFS(CANSCRN!$F:$F,CANSCRN!$A:$A,C2583,CANSCRN!$G:$G,D2583))))))))))))</f>
        <v>288515.3480550918</v>
      </c>
    </row>
    <row r="2584" spans="1:6" x14ac:dyDescent="0.2">
      <c r="A2584" s="24" t="s">
        <v>100</v>
      </c>
      <c r="B2584" s="24" t="s">
        <v>101</v>
      </c>
      <c r="C2584" s="24" t="s">
        <v>60</v>
      </c>
      <c r="D2584" s="24">
        <v>2017</v>
      </c>
      <c r="E2584" s="24" t="s">
        <v>104</v>
      </c>
      <c r="F2584" s="3">
        <f>IF(AND(A2584="PSA Testing", E2584= "Utilization Rate (per 100,000 patients)"),
SUMIFS(PSA!$D:$D,PSA!$A:$A,C2584,PSA!$G:$G,D2584),
IF(AND(A2584="Colorectal Cancer Screening", E2584="Utilization Rate (per 100,000 patients)"),
SUMIFS(COL!$D:$D,COL!$A:$A,C2584,COL!$G:$G, D2584),
IF(AND(A2584="Cervical Cancer Screening", E2584="Utilization Rate (per 100,000 patients)"),
SUMIFS(CERV!$D:$D,CERV!$A:$A,C2584,CERV!$G:$G,D2584),
IF(AND(A2584="Cancer Screening for CKD patients", E2584="Utilization Rate (per 100,000 patients)"),
SUMIFS(CANSCRN!$D:$D,CANSCRN!$A:$A,C2584,CANSCRN!$G:$G,D2584),
IF(AND(A2584="PSA Testing", E2584="Cost per service ($USD)"),
SUMIFS(PSA!$E:$E,PSA!$A:$A,C2584,PSA!$G:$G,D2584),
IF(AND(A2584="Colorectal Cancer Screening", E2584="Cost per service ($USD)"),
SUMIFS(COL!$E:$E,COL!$A:$A,C2584,COL!$G:$G,D2584),
IF(AND(A2584="Cervical Cancer Screening", E2584="Cost per service ($USD)"),
SUMIFS(CERV!$E:$E,CERV!$A:$A,C2584,CERV!$G:$G,D2584),
IF(AND(A2584="Cancer Screening for CKD patients", E2584="Cost per service ($USD)"),
SUMIFS(CANSCRN!$E:$E,CANSCRN!$A:$A,C2584,CANSCRN!$G:$G,D2584),
IF(AND(A2584="PSA Testing", E2584="Total Expenditure ($USD per 100,000 patients)"),
SUMIFS(PSA!$F:$F,PSA!$A:$A,C2584,PSA!$G:$G,D2584),
IF(AND(A2584="Colorectal Cancer Screening", E2584="Total Expenditure ($USD per 100,000 patients)"),
SUMIFS(COL!$F:$F,COL!$A:$A,C2584,COL!$G:$G,D2584),
IF(AND(A2584="Cervical Cancer Screening", E2584="Total Expenditure ($USD per 100,000 patients)"),
SUMIFS(CERV!$F:$F,CERV!$A:$A,C2584,CERV!$G:$G,D2584),
SUMIFS(CANSCRN!$F:$F,CANSCRN!$A:$A,C2584,CANSCRN!$G:$G,D2584))))))))))))</f>
        <v>439987.44965669996</v>
      </c>
    </row>
    <row r="2585" spans="1:6" x14ac:dyDescent="0.2">
      <c r="A2585" s="24" t="s">
        <v>100</v>
      </c>
      <c r="B2585" s="24" t="s">
        <v>101</v>
      </c>
      <c r="C2585" s="24" t="s">
        <v>60</v>
      </c>
      <c r="D2585" s="24">
        <v>2018</v>
      </c>
      <c r="E2585" s="24" t="s">
        <v>104</v>
      </c>
      <c r="F2585" s="3">
        <f>IF(AND(A2585="PSA Testing", E2585= "Utilization Rate (per 100,000 patients)"),
SUMIFS(PSA!$D:$D,PSA!$A:$A,C2585,PSA!$G:$G,D2585),
IF(AND(A2585="Colorectal Cancer Screening", E2585="Utilization Rate (per 100,000 patients)"),
SUMIFS(COL!$D:$D,COL!$A:$A,C2585,COL!$G:$G, D2585),
IF(AND(A2585="Cervical Cancer Screening", E2585="Utilization Rate (per 100,000 patients)"),
SUMIFS(CERV!$D:$D,CERV!$A:$A,C2585,CERV!$G:$G,D2585),
IF(AND(A2585="Cancer Screening for CKD patients", E2585="Utilization Rate (per 100,000 patients)"),
SUMIFS(CANSCRN!$D:$D,CANSCRN!$A:$A,C2585,CANSCRN!$G:$G,D2585),
IF(AND(A2585="PSA Testing", E2585="Cost per service ($USD)"),
SUMIFS(PSA!$E:$E,PSA!$A:$A,C2585,PSA!$G:$G,D2585),
IF(AND(A2585="Colorectal Cancer Screening", E2585="Cost per service ($USD)"),
SUMIFS(COL!$E:$E,COL!$A:$A,C2585,COL!$G:$G,D2585),
IF(AND(A2585="Cervical Cancer Screening", E2585="Cost per service ($USD)"),
SUMIFS(CERV!$E:$E,CERV!$A:$A,C2585,CERV!$G:$G,D2585),
IF(AND(A2585="Cancer Screening for CKD patients", E2585="Cost per service ($USD)"),
SUMIFS(CANSCRN!$E:$E,CANSCRN!$A:$A,C2585,CANSCRN!$G:$G,D2585),
IF(AND(A2585="PSA Testing", E2585="Total Expenditure ($USD per 100,000 patients)"),
SUMIFS(PSA!$F:$F,PSA!$A:$A,C2585,PSA!$G:$G,D2585),
IF(AND(A2585="Colorectal Cancer Screening", E2585="Total Expenditure ($USD per 100,000 patients)"),
SUMIFS(COL!$F:$F,COL!$A:$A,C2585,COL!$G:$G,D2585),
IF(AND(A2585="Cervical Cancer Screening", E2585="Total Expenditure ($USD per 100,000 patients)"),
SUMIFS(CERV!$F:$F,CERV!$A:$A,C2585,CERV!$G:$G,D2585),
SUMIFS(CANSCRN!$F:$F,CANSCRN!$A:$A,C2585,CANSCRN!$G:$G,D2585))))))))))))</f>
        <v>576244.4712392427</v>
      </c>
    </row>
    <row r="2586" spans="1:6" x14ac:dyDescent="0.2">
      <c r="A2586" s="24" t="s">
        <v>100</v>
      </c>
      <c r="B2586" s="24" t="s">
        <v>101</v>
      </c>
      <c r="C2586" s="24" t="s">
        <v>60</v>
      </c>
      <c r="D2586" s="24">
        <v>2019</v>
      </c>
      <c r="E2586" s="24" t="s">
        <v>104</v>
      </c>
      <c r="F2586" s="3">
        <f>IF(AND(A2586="PSA Testing", E2586= "Utilization Rate (per 100,000 patients)"),
SUMIFS(PSA!$D:$D,PSA!$A:$A,C2586,PSA!$G:$G,D2586),
IF(AND(A2586="Colorectal Cancer Screening", E2586="Utilization Rate (per 100,000 patients)"),
SUMIFS(COL!$D:$D,COL!$A:$A,C2586,COL!$G:$G, D2586),
IF(AND(A2586="Cervical Cancer Screening", E2586="Utilization Rate (per 100,000 patients)"),
SUMIFS(CERV!$D:$D,CERV!$A:$A,C2586,CERV!$G:$G,D2586),
IF(AND(A2586="Cancer Screening for CKD patients", E2586="Utilization Rate (per 100,000 patients)"),
SUMIFS(CANSCRN!$D:$D,CANSCRN!$A:$A,C2586,CANSCRN!$G:$G,D2586),
IF(AND(A2586="PSA Testing", E2586="Cost per service ($USD)"),
SUMIFS(PSA!$E:$E,PSA!$A:$A,C2586,PSA!$G:$G,D2586),
IF(AND(A2586="Colorectal Cancer Screening", E2586="Cost per service ($USD)"),
SUMIFS(COL!$E:$E,COL!$A:$A,C2586,COL!$G:$G,D2586),
IF(AND(A2586="Cervical Cancer Screening", E2586="Cost per service ($USD)"),
SUMIFS(CERV!$E:$E,CERV!$A:$A,C2586,CERV!$G:$G,D2586),
IF(AND(A2586="Cancer Screening for CKD patients", E2586="Cost per service ($USD)"),
SUMIFS(CANSCRN!$E:$E,CANSCRN!$A:$A,C2586,CANSCRN!$G:$G,D2586),
IF(AND(A2586="PSA Testing", E2586="Total Expenditure ($USD per 100,000 patients)"),
SUMIFS(PSA!$F:$F,PSA!$A:$A,C2586,PSA!$G:$G,D2586),
IF(AND(A2586="Colorectal Cancer Screening", E2586="Total Expenditure ($USD per 100,000 patients)"),
SUMIFS(COL!$F:$F,COL!$A:$A,C2586,COL!$G:$G,D2586),
IF(AND(A2586="Cervical Cancer Screening", E2586="Total Expenditure ($USD per 100,000 patients)"),
SUMIFS(CERV!$F:$F,CERV!$A:$A,C2586,CERV!$G:$G,D2586),
SUMIFS(CANSCRN!$F:$F,CANSCRN!$A:$A,C2586,CANSCRN!$G:$G,D2586))))))))))))</f>
        <v>528367.31343278219</v>
      </c>
    </row>
    <row r="2587" spans="1:6" x14ac:dyDescent="0.2">
      <c r="A2587" s="24" t="s">
        <v>100</v>
      </c>
      <c r="B2587" s="24" t="s">
        <v>101</v>
      </c>
      <c r="C2587" s="24" t="s">
        <v>61</v>
      </c>
      <c r="D2587" s="24">
        <v>2009</v>
      </c>
      <c r="E2587" s="24" t="s">
        <v>104</v>
      </c>
      <c r="F2587" s="3">
        <f>IF(AND(A2587="PSA Testing", E2587= "Utilization Rate (per 100,000 patients)"),
SUMIFS(PSA!$D:$D,PSA!$A:$A,C2587,PSA!$G:$G,D2587),
IF(AND(A2587="Colorectal Cancer Screening", E2587="Utilization Rate (per 100,000 patients)"),
SUMIFS(COL!$D:$D,COL!$A:$A,C2587,COL!$G:$G, D2587),
IF(AND(A2587="Cervical Cancer Screening", E2587="Utilization Rate (per 100,000 patients)"),
SUMIFS(CERV!$D:$D,CERV!$A:$A,C2587,CERV!$G:$G,D2587),
IF(AND(A2587="Cancer Screening for CKD patients", E2587="Utilization Rate (per 100,000 patients)"),
SUMIFS(CANSCRN!$D:$D,CANSCRN!$A:$A,C2587,CANSCRN!$G:$G,D2587),
IF(AND(A2587="PSA Testing", E2587="Cost per service ($USD)"),
SUMIFS(PSA!$E:$E,PSA!$A:$A,C2587,PSA!$G:$G,D2587),
IF(AND(A2587="Colorectal Cancer Screening", E2587="Cost per service ($USD)"),
SUMIFS(COL!$E:$E,COL!$A:$A,C2587,COL!$G:$G,D2587),
IF(AND(A2587="Cervical Cancer Screening", E2587="Cost per service ($USD)"),
SUMIFS(CERV!$E:$E,CERV!$A:$A,C2587,CERV!$G:$G,D2587),
IF(AND(A2587="Cancer Screening for CKD patients", E2587="Cost per service ($USD)"),
SUMIFS(CANSCRN!$E:$E,CANSCRN!$A:$A,C2587,CANSCRN!$G:$G,D2587),
IF(AND(A2587="PSA Testing", E2587="Total Expenditure ($USD per 100,000 patients)"),
SUMIFS(PSA!$F:$F,PSA!$A:$A,C2587,PSA!$G:$G,D2587),
IF(AND(A2587="Colorectal Cancer Screening", E2587="Total Expenditure ($USD per 100,000 patients)"),
SUMIFS(COL!$F:$F,COL!$A:$A,C2587,COL!$G:$G,D2587),
IF(AND(A2587="Cervical Cancer Screening", E2587="Total Expenditure ($USD per 100,000 patients)"),
SUMIFS(CERV!$F:$F,CERV!$A:$A,C2587,CERV!$G:$G,D2587),
SUMIFS(CANSCRN!$F:$F,CANSCRN!$A:$A,C2587,CANSCRN!$G:$G,D2587))))))))))))</f>
        <v>256371.94795566503</v>
      </c>
    </row>
    <row r="2588" spans="1:6" x14ac:dyDescent="0.2">
      <c r="A2588" s="24" t="s">
        <v>100</v>
      </c>
      <c r="B2588" s="24" t="s">
        <v>101</v>
      </c>
      <c r="C2588" s="24" t="s">
        <v>61</v>
      </c>
      <c r="D2588" s="24">
        <v>2010</v>
      </c>
      <c r="E2588" s="24" t="s">
        <v>104</v>
      </c>
      <c r="F2588" s="3">
        <f>IF(AND(A2588="PSA Testing", E2588= "Utilization Rate (per 100,000 patients)"),
SUMIFS(PSA!$D:$D,PSA!$A:$A,C2588,PSA!$G:$G,D2588),
IF(AND(A2588="Colorectal Cancer Screening", E2588="Utilization Rate (per 100,000 patients)"),
SUMIFS(COL!$D:$D,COL!$A:$A,C2588,COL!$G:$G, D2588),
IF(AND(A2588="Cervical Cancer Screening", E2588="Utilization Rate (per 100,000 patients)"),
SUMIFS(CERV!$D:$D,CERV!$A:$A,C2588,CERV!$G:$G,D2588),
IF(AND(A2588="Cancer Screening for CKD patients", E2588="Utilization Rate (per 100,000 patients)"),
SUMIFS(CANSCRN!$D:$D,CANSCRN!$A:$A,C2588,CANSCRN!$G:$G,D2588),
IF(AND(A2588="PSA Testing", E2588="Cost per service ($USD)"),
SUMIFS(PSA!$E:$E,PSA!$A:$A,C2588,PSA!$G:$G,D2588),
IF(AND(A2588="Colorectal Cancer Screening", E2588="Cost per service ($USD)"),
SUMIFS(COL!$E:$E,COL!$A:$A,C2588,COL!$G:$G,D2588),
IF(AND(A2588="Cervical Cancer Screening", E2588="Cost per service ($USD)"),
SUMIFS(CERV!$E:$E,CERV!$A:$A,C2588,CERV!$G:$G,D2588),
IF(AND(A2588="Cancer Screening for CKD patients", E2588="Cost per service ($USD)"),
SUMIFS(CANSCRN!$E:$E,CANSCRN!$A:$A,C2588,CANSCRN!$G:$G,D2588),
IF(AND(A2588="PSA Testing", E2588="Total Expenditure ($USD per 100,000 patients)"),
SUMIFS(PSA!$F:$F,PSA!$A:$A,C2588,PSA!$G:$G,D2588),
IF(AND(A2588="Colorectal Cancer Screening", E2588="Total Expenditure ($USD per 100,000 patients)"),
SUMIFS(COL!$F:$F,COL!$A:$A,C2588,COL!$G:$G,D2588),
IF(AND(A2588="Cervical Cancer Screening", E2588="Total Expenditure ($USD per 100,000 patients)"),
SUMIFS(CERV!$F:$F,CERV!$A:$A,C2588,CERV!$G:$G,D2588),
SUMIFS(CANSCRN!$F:$F,CANSCRN!$A:$A,C2588,CANSCRN!$G:$G,D2588))))))))))))</f>
        <v>171473.67008840118</v>
      </c>
    </row>
    <row r="2589" spans="1:6" x14ac:dyDescent="0.2">
      <c r="A2589" s="24" t="s">
        <v>100</v>
      </c>
      <c r="B2589" s="24" t="s">
        <v>101</v>
      </c>
      <c r="C2589" s="24" t="s">
        <v>61</v>
      </c>
      <c r="D2589" s="24">
        <v>2011</v>
      </c>
      <c r="E2589" s="24" t="s">
        <v>104</v>
      </c>
      <c r="F2589" s="3">
        <f>IF(AND(A2589="PSA Testing", E2589= "Utilization Rate (per 100,000 patients)"),
SUMIFS(PSA!$D:$D,PSA!$A:$A,C2589,PSA!$G:$G,D2589),
IF(AND(A2589="Colorectal Cancer Screening", E2589="Utilization Rate (per 100,000 patients)"),
SUMIFS(COL!$D:$D,COL!$A:$A,C2589,COL!$G:$G, D2589),
IF(AND(A2589="Cervical Cancer Screening", E2589="Utilization Rate (per 100,000 patients)"),
SUMIFS(CERV!$D:$D,CERV!$A:$A,C2589,CERV!$G:$G,D2589),
IF(AND(A2589="Cancer Screening for CKD patients", E2589="Utilization Rate (per 100,000 patients)"),
SUMIFS(CANSCRN!$D:$D,CANSCRN!$A:$A,C2589,CANSCRN!$G:$G,D2589),
IF(AND(A2589="PSA Testing", E2589="Cost per service ($USD)"),
SUMIFS(PSA!$E:$E,PSA!$A:$A,C2589,PSA!$G:$G,D2589),
IF(AND(A2589="Colorectal Cancer Screening", E2589="Cost per service ($USD)"),
SUMIFS(COL!$E:$E,COL!$A:$A,C2589,COL!$G:$G,D2589),
IF(AND(A2589="Cervical Cancer Screening", E2589="Cost per service ($USD)"),
SUMIFS(CERV!$E:$E,CERV!$A:$A,C2589,CERV!$G:$G,D2589),
IF(AND(A2589="Cancer Screening for CKD patients", E2589="Cost per service ($USD)"),
SUMIFS(CANSCRN!$E:$E,CANSCRN!$A:$A,C2589,CANSCRN!$G:$G,D2589),
IF(AND(A2589="PSA Testing", E2589="Total Expenditure ($USD per 100,000 patients)"),
SUMIFS(PSA!$F:$F,PSA!$A:$A,C2589,PSA!$G:$G,D2589),
IF(AND(A2589="Colorectal Cancer Screening", E2589="Total Expenditure ($USD per 100,000 patients)"),
SUMIFS(COL!$F:$F,COL!$A:$A,C2589,COL!$G:$G,D2589),
IF(AND(A2589="Cervical Cancer Screening", E2589="Total Expenditure ($USD per 100,000 patients)"),
SUMIFS(CERV!$F:$F,CERV!$A:$A,C2589,CERV!$G:$G,D2589),
SUMIFS(CANSCRN!$F:$F,CANSCRN!$A:$A,C2589,CANSCRN!$G:$G,D2589))))))))))))</f>
        <v>258105.19134571124</v>
      </c>
    </row>
    <row r="2590" spans="1:6" x14ac:dyDescent="0.2">
      <c r="A2590" s="24" t="s">
        <v>100</v>
      </c>
      <c r="B2590" s="24" t="s">
        <v>101</v>
      </c>
      <c r="C2590" s="24" t="s">
        <v>61</v>
      </c>
      <c r="D2590" s="24">
        <v>2012</v>
      </c>
      <c r="E2590" s="24" t="s">
        <v>104</v>
      </c>
      <c r="F2590" s="3">
        <f>IF(AND(A2590="PSA Testing", E2590= "Utilization Rate (per 100,000 patients)"),
SUMIFS(PSA!$D:$D,PSA!$A:$A,C2590,PSA!$G:$G,D2590),
IF(AND(A2590="Colorectal Cancer Screening", E2590="Utilization Rate (per 100,000 patients)"),
SUMIFS(COL!$D:$D,COL!$A:$A,C2590,COL!$G:$G, D2590),
IF(AND(A2590="Cervical Cancer Screening", E2590="Utilization Rate (per 100,000 patients)"),
SUMIFS(CERV!$D:$D,CERV!$A:$A,C2590,CERV!$G:$G,D2590),
IF(AND(A2590="Cancer Screening for CKD patients", E2590="Utilization Rate (per 100,000 patients)"),
SUMIFS(CANSCRN!$D:$D,CANSCRN!$A:$A,C2590,CANSCRN!$G:$G,D2590),
IF(AND(A2590="PSA Testing", E2590="Cost per service ($USD)"),
SUMIFS(PSA!$E:$E,PSA!$A:$A,C2590,PSA!$G:$G,D2590),
IF(AND(A2590="Colorectal Cancer Screening", E2590="Cost per service ($USD)"),
SUMIFS(COL!$E:$E,COL!$A:$A,C2590,COL!$G:$G,D2590),
IF(AND(A2590="Cervical Cancer Screening", E2590="Cost per service ($USD)"),
SUMIFS(CERV!$E:$E,CERV!$A:$A,C2590,CERV!$G:$G,D2590),
IF(AND(A2590="Cancer Screening for CKD patients", E2590="Cost per service ($USD)"),
SUMIFS(CANSCRN!$E:$E,CANSCRN!$A:$A,C2590,CANSCRN!$G:$G,D2590),
IF(AND(A2590="PSA Testing", E2590="Total Expenditure ($USD per 100,000 patients)"),
SUMIFS(PSA!$F:$F,PSA!$A:$A,C2590,PSA!$G:$G,D2590),
IF(AND(A2590="Colorectal Cancer Screening", E2590="Total Expenditure ($USD per 100,000 patients)"),
SUMIFS(COL!$F:$F,COL!$A:$A,C2590,COL!$G:$G,D2590),
IF(AND(A2590="Cervical Cancer Screening", E2590="Total Expenditure ($USD per 100,000 patients)"),
SUMIFS(CERV!$F:$F,CERV!$A:$A,C2590,CERV!$G:$G,D2590),
SUMIFS(CANSCRN!$F:$F,CANSCRN!$A:$A,C2590,CANSCRN!$G:$G,D2590))))))))))))</f>
        <v>245523.74300064184</v>
      </c>
    </row>
    <row r="2591" spans="1:6" x14ac:dyDescent="0.2">
      <c r="A2591" s="24" t="s">
        <v>100</v>
      </c>
      <c r="B2591" s="24" t="s">
        <v>101</v>
      </c>
      <c r="C2591" s="24" t="s">
        <v>61</v>
      </c>
      <c r="D2591" s="24">
        <v>2013</v>
      </c>
      <c r="E2591" s="24" t="s">
        <v>104</v>
      </c>
      <c r="F2591" s="3">
        <f>IF(AND(A2591="PSA Testing", E2591= "Utilization Rate (per 100,000 patients)"),
SUMIFS(PSA!$D:$D,PSA!$A:$A,C2591,PSA!$G:$G,D2591),
IF(AND(A2591="Colorectal Cancer Screening", E2591="Utilization Rate (per 100,000 patients)"),
SUMIFS(COL!$D:$D,COL!$A:$A,C2591,COL!$G:$G, D2591),
IF(AND(A2591="Cervical Cancer Screening", E2591="Utilization Rate (per 100,000 patients)"),
SUMIFS(CERV!$D:$D,CERV!$A:$A,C2591,CERV!$G:$G,D2591),
IF(AND(A2591="Cancer Screening for CKD patients", E2591="Utilization Rate (per 100,000 patients)"),
SUMIFS(CANSCRN!$D:$D,CANSCRN!$A:$A,C2591,CANSCRN!$G:$G,D2591),
IF(AND(A2591="PSA Testing", E2591="Cost per service ($USD)"),
SUMIFS(PSA!$E:$E,PSA!$A:$A,C2591,PSA!$G:$G,D2591),
IF(AND(A2591="Colorectal Cancer Screening", E2591="Cost per service ($USD)"),
SUMIFS(COL!$E:$E,COL!$A:$A,C2591,COL!$G:$G,D2591),
IF(AND(A2591="Cervical Cancer Screening", E2591="Cost per service ($USD)"),
SUMIFS(CERV!$E:$E,CERV!$A:$A,C2591,CERV!$G:$G,D2591),
IF(AND(A2591="Cancer Screening for CKD patients", E2591="Cost per service ($USD)"),
SUMIFS(CANSCRN!$E:$E,CANSCRN!$A:$A,C2591,CANSCRN!$G:$G,D2591),
IF(AND(A2591="PSA Testing", E2591="Total Expenditure ($USD per 100,000 patients)"),
SUMIFS(PSA!$F:$F,PSA!$A:$A,C2591,PSA!$G:$G,D2591),
IF(AND(A2591="Colorectal Cancer Screening", E2591="Total Expenditure ($USD per 100,000 patients)"),
SUMIFS(COL!$F:$F,COL!$A:$A,C2591,COL!$G:$G,D2591),
IF(AND(A2591="Cervical Cancer Screening", E2591="Total Expenditure ($USD per 100,000 patients)"),
SUMIFS(CERV!$F:$F,CERV!$A:$A,C2591,CERV!$G:$G,D2591),
SUMIFS(CANSCRN!$F:$F,CANSCRN!$A:$A,C2591,CANSCRN!$G:$G,D2591))))))))))))</f>
        <v>390455.64662082918</v>
      </c>
    </row>
    <row r="2592" spans="1:6" x14ac:dyDescent="0.2">
      <c r="A2592" s="24" t="s">
        <v>100</v>
      </c>
      <c r="B2592" s="24" t="s">
        <v>101</v>
      </c>
      <c r="C2592" s="24" t="s">
        <v>61</v>
      </c>
      <c r="D2592" s="24">
        <v>2014</v>
      </c>
      <c r="E2592" s="24" t="s">
        <v>104</v>
      </c>
      <c r="F2592" s="3">
        <f>IF(AND(A2592="PSA Testing", E2592= "Utilization Rate (per 100,000 patients)"),
SUMIFS(PSA!$D:$D,PSA!$A:$A,C2592,PSA!$G:$G,D2592),
IF(AND(A2592="Colorectal Cancer Screening", E2592="Utilization Rate (per 100,000 patients)"),
SUMIFS(COL!$D:$D,COL!$A:$A,C2592,COL!$G:$G, D2592),
IF(AND(A2592="Cervical Cancer Screening", E2592="Utilization Rate (per 100,000 patients)"),
SUMIFS(CERV!$D:$D,CERV!$A:$A,C2592,CERV!$G:$G,D2592),
IF(AND(A2592="Cancer Screening for CKD patients", E2592="Utilization Rate (per 100,000 patients)"),
SUMIFS(CANSCRN!$D:$D,CANSCRN!$A:$A,C2592,CANSCRN!$G:$G,D2592),
IF(AND(A2592="PSA Testing", E2592="Cost per service ($USD)"),
SUMIFS(PSA!$E:$E,PSA!$A:$A,C2592,PSA!$G:$G,D2592),
IF(AND(A2592="Colorectal Cancer Screening", E2592="Cost per service ($USD)"),
SUMIFS(COL!$E:$E,COL!$A:$A,C2592,COL!$G:$G,D2592),
IF(AND(A2592="Cervical Cancer Screening", E2592="Cost per service ($USD)"),
SUMIFS(CERV!$E:$E,CERV!$A:$A,C2592,CERV!$G:$G,D2592),
IF(AND(A2592="Cancer Screening for CKD patients", E2592="Cost per service ($USD)"),
SUMIFS(CANSCRN!$E:$E,CANSCRN!$A:$A,C2592,CANSCRN!$G:$G,D2592),
IF(AND(A2592="PSA Testing", E2592="Total Expenditure ($USD per 100,000 patients)"),
SUMIFS(PSA!$F:$F,PSA!$A:$A,C2592,PSA!$G:$G,D2592),
IF(AND(A2592="Colorectal Cancer Screening", E2592="Total Expenditure ($USD per 100,000 patients)"),
SUMIFS(COL!$F:$F,COL!$A:$A,C2592,COL!$G:$G,D2592),
IF(AND(A2592="Cervical Cancer Screening", E2592="Total Expenditure ($USD per 100,000 patients)"),
SUMIFS(CERV!$F:$F,CERV!$A:$A,C2592,CERV!$G:$G,D2592),
SUMIFS(CANSCRN!$F:$F,CANSCRN!$A:$A,C2592,CANSCRN!$G:$G,D2592))))))))))))</f>
        <v>373223.52348220727</v>
      </c>
    </row>
    <row r="2593" spans="1:6" x14ac:dyDescent="0.2">
      <c r="A2593" s="24" t="s">
        <v>100</v>
      </c>
      <c r="B2593" s="24" t="s">
        <v>101</v>
      </c>
      <c r="C2593" s="24" t="s">
        <v>61</v>
      </c>
      <c r="D2593" s="24">
        <v>2015</v>
      </c>
      <c r="E2593" s="24" t="s">
        <v>104</v>
      </c>
      <c r="F2593" s="3">
        <f>IF(AND(A2593="PSA Testing", E2593= "Utilization Rate (per 100,000 patients)"),
SUMIFS(PSA!$D:$D,PSA!$A:$A,C2593,PSA!$G:$G,D2593),
IF(AND(A2593="Colorectal Cancer Screening", E2593="Utilization Rate (per 100,000 patients)"),
SUMIFS(COL!$D:$D,COL!$A:$A,C2593,COL!$G:$G, D2593),
IF(AND(A2593="Cervical Cancer Screening", E2593="Utilization Rate (per 100,000 patients)"),
SUMIFS(CERV!$D:$D,CERV!$A:$A,C2593,CERV!$G:$G,D2593),
IF(AND(A2593="Cancer Screening for CKD patients", E2593="Utilization Rate (per 100,000 patients)"),
SUMIFS(CANSCRN!$D:$D,CANSCRN!$A:$A,C2593,CANSCRN!$G:$G,D2593),
IF(AND(A2593="PSA Testing", E2593="Cost per service ($USD)"),
SUMIFS(PSA!$E:$E,PSA!$A:$A,C2593,PSA!$G:$G,D2593),
IF(AND(A2593="Colorectal Cancer Screening", E2593="Cost per service ($USD)"),
SUMIFS(COL!$E:$E,COL!$A:$A,C2593,COL!$G:$G,D2593),
IF(AND(A2593="Cervical Cancer Screening", E2593="Cost per service ($USD)"),
SUMIFS(CERV!$E:$E,CERV!$A:$A,C2593,CERV!$G:$G,D2593),
IF(AND(A2593="Cancer Screening for CKD patients", E2593="Cost per service ($USD)"),
SUMIFS(CANSCRN!$E:$E,CANSCRN!$A:$A,C2593,CANSCRN!$G:$G,D2593),
IF(AND(A2593="PSA Testing", E2593="Total Expenditure ($USD per 100,000 patients)"),
SUMIFS(PSA!$F:$F,PSA!$A:$A,C2593,PSA!$G:$G,D2593),
IF(AND(A2593="Colorectal Cancer Screening", E2593="Total Expenditure ($USD per 100,000 patients)"),
SUMIFS(COL!$F:$F,COL!$A:$A,C2593,COL!$G:$G,D2593),
IF(AND(A2593="Cervical Cancer Screening", E2593="Total Expenditure ($USD per 100,000 patients)"),
SUMIFS(CERV!$F:$F,CERV!$A:$A,C2593,CERV!$G:$G,D2593),
SUMIFS(CANSCRN!$F:$F,CANSCRN!$A:$A,C2593,CANSCRN!$G:$G,D2593))))))))))))</f>
        <v>519727.91763014591</v>
      </c>
    </row>
    <row r="2594" spans="1:6" x14ac:dyDescent="0.2">
      <c r="A2594" s="24" t="s">
        <v>100</v>
      </c>
      <c r="B2594" s="24" t="s">
        <v>101</v>
      </c>
      <c r="C2594" s="24" t="s">
        <v>61</v>
      </c>
      <c r="D2594" s="24">
        <v>2016</v>
      </c>
      <c r="E2594" s="24" t="s">
        <v>104</v>
      </c>
      <c r="F2594" s="3">
        <f>IF(AND(A2594="PSA Testing", E2594= "Utilization Rate (per 100,000 patients)"),
SUMIFS(PSA!$D:$D,PSA!$A:$A,C2594,PSA!$G:$G,D2594),
IF(AND(A2594="Colorectal Cancer Screening", E2594="Utilization Rate (per 100,000 patients)"),
SUMIFS(COL!$D:$D,COL!$A:$A,C2594,COL!$G:$G, D2594),
IF(AND(A2594="Cervical Cancer Screening", E2594="Utilization Rate (per 100,000 patients)"),
SUMIFS(CERV!$D:$D,CERV!$A:$A,C2594,CERV!$G:$G,D2594),
IF(AND(A2594="Cancer Screening for CKD patients", E2594="Utilization Rate (per 100,000 patients)"),
SUMIFS(CANSCRN!$D:$D,CANSCRN!$A:$A,C2594,CANSCRN!$G:$G,D2594),
IF(AND(A2594="PSA Testing", E2594="Cost per service ($USD)"),
SUMIFS(PSA!$E:$E,PSA!$A:$A,C2594,PSA!$G:$G,D2594),
IF(AND(A2594="Colorectal Cancer Screening", E2594="Cost per service ($USD)"),
SUMIFS(COL!$E:$E,COL!$A:$A,C2594,COL!$G:$G,D2594),
IF(AND(A2594="Cervical Cancer Screening", E2594="Cost per service ($USD)"),
SUMIFS(CERV!$E:$E,CERV!$A:$A,C2594,CERV!$G:$G,D2594),
IF(AND(A2594="Cancer Screening for CKD patients", E2594="Cost per service ($USD)"),
SUMIFS(CANSCRN!$E:$E,CANSCRN!$A:$A,C2594,CANSCRN!$G:$G,D2594),
IF(AND(A2594="PSA Testing", E2594="Total Expenditure ($USD per 100,000 patients)"),
SUMIFS(PSA!$F:$F,PSA!$A:$A,C2594,PSA!$G:$G,D2594),
IF(AND(A2594="Colorectal Cancer Screening", E2594="Total Expenditure ($USD per 100,000 patients)"),
SUMIFS(COL!$F:$F,COL!$A:$A,C2594,COL!$G:$G,D2594),
IF(AND(A2594="Cervical Cancer Screening", E2594="Total Expenditure ($USD per 100,000 patients)"),
SUMIFS(CERV!$F:$F,CERV!$A:$A,C2594,CERV!$G:$G,D2594),
SUMIFS(CANSCRN!$F:$F,CANSCRN!$A:$A,C2594,CANSCRN!$G:$G,D2594))))))))))))</f>
        <v>586254.17949073086</v>
      </c>
    </row>
    <row r="2595" spans="1:6" x14ac:dyDescent="0.2">
      <c r="A2595" s="24" t="s">
        <v>100</v>
      </c>
      <c r="B2595" s="24" t="s">
        <v>101</v>
      </c>
      <c r="C2595" s="24" t="s">
        <v>61</v>
      </c>
      <c r="D2595" s="24">
        <v>2017</v>
      </c>
      <c r="E2595" s="24" t="s">
        <v>104</v>
      </c>
      <c r="F2595" s="3">
        <f>IF(AND(A2595="PSA Testing", E2595= "Utilization Rate (per 100,000 patients)"),
SUMIFS(PSA!$D:$D,PSA!$A:$A,C2595,PSA!$G:$G,D2595),
IF(AND(A2595="Colorectal Cancer Screening", E2595="Utilization Rate (per 100,000 patients)"),
SUMIFS(COL!$D:$D,COL!$A:$A,C2595,COL!$G:$G, D2595),
IF(AND(A2595="Cervical Cancer Screening", E2595="Utilization Rate (per 100,000 patients)"),
SUMIFS(CERV!$D:$D,CERV!$A:$A,C2595,CERV!$G:$G,D2595),
IF(AND(A2595="Cancer Screening for CKD patients", E2595="Utilization Rate (per 100,000 patients)"),
SUMIFS(CANSCRN!$D:$D,CANSCRN!$A:$A,C2595,CANSCRN!$G:$G,D2595),
IF(AND(A2595="PSA Testing", E2595="Cost per service ($USD)"),
SUMIFS(PSA!$E:$E,PSA!$A:$A,C2595,PSA!$G:$G,D2595),
IF(AND(A2595="Colorectal Cancer Screening", E2595="Cost per service ($USD)"),
SUMIFS(COL!$E:$E,COL!$A:$A,C2595,COL!$G:$G,D2595),
IF(AND(A2595="Cervical Cancer Screening", E2595="Cost per service ($USD)"),
SUMIFS(CERV!$E:$E,CERV!$A:$A,C2595,CERV!$G:$G,D2595),
IF(AND(A2595="Cancer Screening for CKD patients", E2595="Cost per service ($USD)"),
SUMIFS(CANSCRN!$E:$E,CANSCRN!$A:$A,C2595,CANSCRN!$G:$G,D2595),
IF(AND(A2595="PSA Testing", E2595="Total Expenditure ($USD per 100,000 patients)"),
SUMIFS(PSA!$F:$F,PSA!$A:$A,C2595,PSA!$G:$G,D2595),
IF(AND(A2595="Colorectal Cancer Screening", E2595="Total Expenditure ($USD per 100,000 patients)"),
SUMIFS(COL!$F:$F,COL!$A:$A,C2595,COL!$G:$G,D2595),
IF(AND(A2595="Cervical Cancer Screening", E2595="Total Expenditure ($USD per 100,000 patients)"),
SUMIFS(CERV!$F:$F,CERV!$A:$A,C2595,CERV!$G:$G,D2595),
SUMIFS(CANSCRN!$F:$F,CANSCRN!$A:$A,C2595,CANSCRN!$G:$G,D2595))))))))))))</f>
        <v>679943.32413046539</v>
      </c>
    </row>
    <row r="2596" spans="1:6" x14ac:dyDescent="0.2">
      <c r="A2596" s="24" t="s">
        <v>100</v>
      </c>
      <c r="B2596" s="24" t="s">
        <v>101</v>
      </c>
      <c r="C2596" s="24" t="s">
        <v>61</v>
      </c>
      <c r="D2596" s="24">
        <v>2018</v>
      </c>
      <c r="E2596" s="24" t="s">
        <v>104</v>
      </c>
      <c r="F2596" s="3">
        <f>IF(AND(A2596="PSA Testing", E2596= "Utilization Rate (per 100,000 patients)"),
SUMIFS(PSA!$D:$D,PSA!$A:$A,C2596,PSA!$G:$G,D2596),
IF(AND(A2596="Colorectal Cancer Screening", E2596="Utilization Rate (per 100,000 patients)"),
SUMIFS(COL!$D:$D,COL!$A:$A,C2596,COL!$G:$G, D2596),
IF(AND(A2596="Cervical Cancer Screening", E2596="Utilization Rate (per 100,000 patients)"),
SUMIFS(CERV!$D:$D,CERV!$A:$A,C2596,CERV!$G:$G,D2596),
IF(AND(A2596="Cancer Screening for CKD patients", E2596="Utilization Rate (per 100,000 patients)"),
SUMIFS(CANSCRN!$D:$D,CANSCRN!$A:$A,C2596,CANSCRN!$G:$G,D2596),
IF(AND(A2596="PSA Testing", E2596="Cost per service ($USD)"),
SUMIFS(PSA!$E:$E,PSA!$A:$A,C2596,PSA!$G:$G,D2596),
IF(AND(A2596="Colorectal Cancer Screening", E2596="Cost per service ($USD)"),
SUMIFS(COL!$E:$E,COL!$A:$A,C2596,COL!$G:$G,D2596),
IF(AND(A2596="Cervical Cancer Screening", E2596="Cost per service ($USD)"),
SUMIFS(CERV!$E:$E,CERV!$A:$A,C2596,CERV!$G:$G,D2596),
IF(AND(A2596="Cancer Screening for CKD patients", E2596="Cost per service ($USD)"),
SUMIFS(CANSCRN!$E:$E,CANSCRN!$A:$A,C2596,CANSCRN!$G:$G,D2596),
IF(AND(A2596="PSA Testing", E2596="Total Expenditure ($USD per 100,000 patients)"),
SUMIFS(PSA!$F:$F,PSA!$A:$A,C2596,PSA!$G:$G,D2596),
IF(AND(A2596="Colorectal Cancer Screening", E2596="Total Expenditure ($USD per 100,000 patients)"),
SUMIFS(COL!$F:$F,COL!$A:$A,C2596,COL!$G:$G,D2596),
IF(AND(A2596="Cervical Cancer Screening", E2596="Total Expenditure ($USD per 100,000 patients)"),
SUMIFS(CERV!$F:$F,CERV!$A:$A,C2596,CERV!$G:$G,D2596),
SUMIFS(CANSCRN!$F:$F,CANSCRN!$A:$A,C2596,CANSCRN!$G:$G,D2596))))))))))))</f>
        <v>680332.82406752405</v>
      </c>
    </row>
    <row r="2597" spans="1:6" x14ac:dyDescent="0.2">
      <c r="A2597" s="24" t="s">
        <v>100</v>
      </c>
      <c r="B2597" s="24" t="s">
        <v>101</v>
      </c>
      <c r="C2597" s="24" t="s">
        <v>61</v>
      </c>
      <c r="D2597" s="24">
        <v>2019</v>
      </c>
      <c r="E2597" s="24" t="s">
        <v>104</v>
      </c>
      <c r="F2597" s="3">
        <f>IF(AND(A2597="PSA Testing", E2597= "Utilization Rate (per 100,000 patients)"),
SUMIFS(PSA!$D:$D,PSA!$A:$A,C2597,PSA!$G:$G,D2597),
IF(AND(A2597="Colorectal Cancer Screening", E2597="Utilization Rate (per 100,000 patients)"),
SUMIFS(COL!$D:$D,COL!$A:$A,C2597,COL!$G:$G, D2597),
IF(AND(A2597="Cervical Cancer Screening", E2597="Utilization Rate (per 100,000 patients)"),
SUMIFS(CERV!$D:$D,CERV!$A:$A,C2597,CERV!$G:$G,D2597),
IF(AND(A2597="Cancer Screening for CKD patients", E2597="Utilization Rate (per 100,000 patients)"),
SUMIFS(CANSCRN!$D:$D,CANSCRN!$A:$A,C2597,CANSCRN!$G:$G,D2597),
IF(AND(A2597="PSA Testing", E2597="Cost per service ($USD)"),
SUMIFS(PSA!$E:$E,PSA!$A:$A,C2597,PSA!$G:$G,D2597),
IF(AND(A2597="Colorectal Cancer Screening", E2597="Cost per service ($USD)"),
SUMIFS(COL!$E:$E,COL!$A:$A,C2597,COL!$G:$G,D2597),
IF(AND(A2597="Cervical Cancer Screening", E2597="Cost per service ($USD)"),
SUMIFS(CERV!$E:$E,CERV!$A:$A,C2597,CERV!$G:$G,D2597),
IF(AND(A2597="Cancer Screening for CKD patients", E2597="Cost per service ($USD)"),
SUMIFS(CANSCRN!$E:$E,CANSCRN!$A:$A,C2597,CANSCRN!$G:$G,D2597),
IF(AND(A2597="PSA Testing", E2597="Total Expenditure ($USD per 100,000 patients)"),
SUMIFS(PSA!$F:$F,PSA!$A:$A,C2597,PSA!$G:$G,D2597),
IF(AND(A2597="Colorectal Cancer Screening", E2597="Total Expenditure ($USD per 100,000 patients)"),
SUMIFS(COL!$F:$F,COL!$A:$A,C2597,COL!$G:$G,D2597),
IF(AND(A2597="Cervical Cancer Screening", E2597="Total Expenditure ($USD per 100,000 patients)"),
SUMIFS(CERV!$F:$F,CERV!$A:$A,C2597,CERV!$G:$G,D2597),
SUMIFS(CANSCRN!$F:$F,CANSCRN!$A:$A,C2597,CANSCRN!$G:$G,D2597))))))))))))</f>
        <v>639426.45250821987</v>
      </c>
    </row>
    <row r="2598" spans="1:6" x14ac:dyDescent="0.2">
      <c r="A2598" s="24" t="s">
        <v>100</v>
      </c>
      <c r="B2598" s="24" t="s">
        <v>101</v>
      </c>
      <c r="C2598" s="24" t="s">
        <v>62</v>
      </c>
      <c r="D2598" s="24">
        <v>2009</v>
      </c>
      <c r="E2598" s="24" t="s">
        <v>104</v>
      </c>
      <c r="F2598" s="3">
        <f>IF(AND(A2598="PSA Testing", E2598= "Utilization Rate (per 100,000 patients)"),
SUMIFS(PSA!$D:$D,PSA!$A:$A,C2598,PSA!$G:$G,D2598),
IF(AND(A2598="Colorectal Cancer Screening", E2598="Utilization Rate (per 100,000 patients)"),
SUMIFS(COL!$D:$D,COL!$A:$A,C2598,COL!$G:$G, D2598),
IF(AND(A2598="Cervical Cancer Screening", E2598="Utilization Rate (per 100,000 patients)"),
SUMIFS(CERV!$D:$D,CERV!$A:$A,C2598,CERV!$G:$G,D2598),
IF(AND(A2598="Cancer Screening for CKD patients", E2598="Utilization Rate (per 100,000 patients)"),
SUMIFS(CANSCRN!$D:$D,CANSCRN!$A:$A,C2598,CANSCRN!$G:$G,D2598),
IF(AND(A2598="PSA Testing", E2598="Cost per service ($USD)"),
SUMIFS(PSA!$E:$E,PSA!$A:$A,C2598,PSA!$G:$G,D2598),
IF(AND(A2598="Colorectal Cancer Screening", E2598="Cost per service ($USD)"),
SUMIFS(COL!$E:$E,COL!$A:$A,C2598,COL!$G:$G,D2598),
IF(AND(A2598="Cervical Cancer Screening", E2598="Cost per service ($USD)"),
SUMIFS(CERV!$E:$E,CERV!$A:$A,C2598,CERV!$G:$G,D2598),
IF(AND(A2598="Cancer Screening for CKD patients", E2598="Cost per service ($USD)"),
SUMIFS(CANSCRN!$E:$E,CANSCRN!$A:$A,C2598,CANSCRN!$G:$G,D2598),
IF(AND(A2598="PSA Testing", E2598="Total Expenditure ($USD per 100,000 patients)"),
SUMIFS(PSA!$F:$F,PSA!$A:$A,C2598,PSA!$G:$G,D2598),
IF(AND(A2598="Colorectal Cancer Screening", E2598="Total Expenditure ($USD per 100,000 patients)"),
SUMIFS(COL!$F:$F,COL!$A:$A,C2598,COL!$G:$G,D2598),
IF(AND(A2598="Cervical Cancer Screening", E2598="Total Expenditure ($USD per 100,000 patients)"),
SUMIFS(CERV!$F:$F,CERV!$A:$A,C2598,CERV!$G:$G,D2598),
SUMIFS(CANSCRN!$F:$F,CANSCRN!$A:$A,C2598,CANSCRN!$G:$G,D2598))))))))))))</f>
        <v>327279.20176067471</v>
      </c>
    </row>
    <row r="2599" spans="1:6" x14ac:dyDescent="0.2">
      <c r="A2599" s="24" t="s">
        <v>100</v>
      </c>
      <c r="B2599" s="24" t="s">
        <v>101</v>
      </c>
      <c r="C2599" s="24" t="s">
        <v>62</v>
      </c>
      <c r="D2599" s="24">
        <v>2010</v>
      </c>
      <c r="E2599" s="24" t="s">
        <v>104</v>
      </c>
      <c r="F2599" s="3">
        <f>IF(AND(A2599="PSA Testing", E2599= "Utilization Rate (per 100,000 patients)"),
SUMIFS(PSA!$D:$D,PSA!$A:$A,C2599,PSA!$G:$G,D2599),
IF(AND(A2599="Colorectal Cancer Screening", E2599="Utilization Rate (per 100,000 patients)"),
SUMIFS(COL!$D:$D,COL!$A:$A,C2599,COL!$G:$G, D2599),
IF(AND(A2599="Cervical Cancer Screening", E2599="Utilization Rate (per 100,000 patients)"),
SUMIFS(CERV!$D:$D,CERV!$A:$A,C2599,CERV!$G:$G,D2599),
IF(AND(A2599="Cancer Screening for CKD patients", E2599="Utilization Rate (per 100,000 patients)"),
SUMIFS(CANSCRN!$D:$D,CANSCRN!$A:$A,C2599,CANSCRN!$G:$G,D2599),
IF(AND(A2599="PSA Testing", E2599="Cost per service ($USD)"),
SUMIFS(PSA!$E:$E,PSA!$A:$A,C2599,PSA!$G:$G,D2599),
IF(AND(A2599="Colorectal Cancer Screening", E2599="Cost per service ($USD)"),
SUMIFS(COL!$E:$E,COL!$A:$A,C2599,COL!$G:$G,D2599),
IF(AND(A2599="Cervical Cancer Screening", E2599="Cost per service ($USD)"),
SUMIFS(CERV!$E:$E,CERV!$A:$A,C2599,CERV!$G:$G,D2599),
IF(AND(A2599="Cancer Screening for CKD patients", E2599="Cost per service ($USD)"),
SUMIFS(CANSCRN!$E:$E,CANSCRN!$A:$A,C2599,CANSCRN!$G:$G,D2599),
IF(AND(A2599="PSA Testing", E2599="Total Expenditure ($USD per 100,000 patients)"),
SUMIFS(PSA!$F:$F,PSA!$A:$A,C2599,PSA!$G:$G,D2599),
IF(AND(A2599="Colorectal Cancer Screening", E2599="Total Expenditure ($USD per 100,000 patients)"),
SUMIFS(COL!$F:$F,COL!$A:$A,C2599,COL!$G:$G,D2599),
IF(AND(A2599="Cervical Cancer Screening", E2599="Total Expenditure ($USD per 100,000 patients)"),
SUMIFS(CERV!$F:$F,CERV!$A:$A,C2599,CERV!$G:$G,D2599),
SUMIFS(CANSCRN!$F:$F,CANSCRN!$A:$A,C2599,CANSCRN!$G:$G,D2599))))))))))))</f>
        <v>233348.29659318639</v>
      </c>
    </row>
    <row r="2600" spans="1:6" x14ac:dyDescent="0.2">
      <c r="A2600" s="24" t="s">
        <v>100</v>
      </c>
      <c r="B2600" s="24" t="s">
        <v>101</v>
      </c>
      <c r="C2600" s="24" t="s">
        <v>62</v>
      </c>
      <c r="D2600" s="24">
        <v>2011</v>
      </c>
      <c r="E2600" s="24" t="s">
        <v>104</v>
      </c>
      <c r="F2600" s="3">
        <f>IF(AND(A2600="PSA Testing", E2600= "Utilization Rate (per 100,000 patients)"),
SUMIFS(PSA!$D:$D,PSA!$A:$A,C2600,PSA!$G:$G,D2600),
IF(AND(A2600="Colorectal Cancer Screening", E2600="Utilization Rate (per 100,000 patients)"),
SUMIFS(COL!$D:$D,COL!$A:$A,C2600,COL!$G:$G, D2600),
IF(AND(A2600="Cervical Cancer Screening", E2600="Utilization Rate (per 100,000 patients)"),
SUMIFS(CERV!$D:$D,CERV!$A:$A,C2600,CERV!$G:$G,D2600),
IF(AND(A2600="Cancer Screening for CKD patients", E2600="Utilization Rate (per 100,000 patients)"),
SUMIFS(CANSCRN!$D:$D,CANSCRN!$A:$A,C2600,CANSCRN!$G:$G,D2600),
IF(AND(A2600="PSA Testing", E2600="Cost per service ($USD)"),
SUMIFS(PSA!$E:$E,PSA!$A:$A,C2600,PSA!$G:$G,D2600),
IF(AND(A2600="Colorectal Cancer Screening", E2600="Cost per service ($USD)"),
SUMIFS(COL!$E:$E,COL!$A:$A,C2600,COL!$G:$G,D2600),
IF(AND(A2600="Cervical Cancer Screening", E2600="Cost per service ($USD)"),
SUMIFS(CERV!$E:$E,CERV!$A:$A,C2600,CERV!$G:$G,D2600),
IF(AND(A2600="Cancer Screening for CKD patients", E2600="Cost per service ($USD)"),
SUMIFS(CANSCRN!$E:$E,CANSCRN!$A:$A,C2600,CANSCRN!$G:$G,D2600),
IF(AND(A2600="PSA Testing", E2600="Total Expenditure ($USD per 100,000 patients)"),
SUMIFS(PSA!$F:$F,PSA!$A:$A,C2600,PSA!$G:$G,D2600),
IF(AND(A2600="Colorectal Cancer Screening", E2600="Total Expenditure ($USD per 100,000 patients)"),
SUMIFS(COL!$F:$F,COL!$A:$A,C2600,COL!$G:$G,D2600),
IF(AND(A2600="Cervical Cancer Screening", E2600="Total Expenditure ($USD per 100,000 patients)"),
SUMIFS(CERV!$F:$F,CERV!$A:$A,C2600,CERV!$G:$G,D2600),
SUMIFS(CANSCRN!$F:$F,CANSCRN!$A:$A,C2600,CANSCRN!$G:$G,D2600))))))))))))</f>
        <v>280432.38675607718</v>
      </c>
    </row>
    <row r="2601" spans="1:6" x14ac:dyDescent="0.2">
      <c r="A2601" s="24" t="s">
        <v>100</v>
      </c>
      <c r="B2601" s="24" t="s">
        <v>101</v>
      </c>
      <c r="C2601" s="24" t="s">
        <v>62</v>
      </c>
      <c r="D2601" s="24">
        <v>2012</v>
      </c>
      <c r="E2601" s="24" t="s">
        <v>104</v>
      </c>
      <c r="F2601" s="3">
        <f>IF(AND(A2601="PSA Testing", E2601= "Utilization Rate (per 100,000 patients)"),
SUMIFS(PSA!$D:$D,PSA!$A:$A,C2601,PSA!$G:$G,D2601),
IF(AND(A2601="Colorectal Cancer Screening", E2601="Utilization Rate (per 100,000 patients)"),
SUMIFS(COL!$D:$D,COL!$A:$A,C2601,COL!$G:$G, D2601),
IF(AND(A2601="Cervical Cancer Screening", E2601="Utilization Rate (per 100,000 patients)"),
SUMIFS(CERV!$D:$D,CERV!$A:$A,C2601,CERV!$G:$G,D2601),
IF(AND(A2601="Cancer Screening for CKD patients", E2601="Utilization Rate (per 100,000 patients)"),
SUMIFS(CANSCRN!$D:$D,CANSCRN!$A:$A,C2601,CANSCRN!$G:$G,D2601),
IF(AND(A2601="PSA Testing", E2601="Cost per service ($USD)"),
SUMIFS(PSA!$E:$E,PSA!$A:$A,C2601,PSA!$G:$G,D2601),
IF(AND(A2601="Colorectal Cancer Screening", E2601="Cost per service ($USD)"),
SUMIFS(COL!$E:$E,COL!$A:$A,C2601,COL!$G:$G,D2601),
IF(AND(A2601="Cervical Cancer Screening", E2601="Cost per service ($USD)"),
SUMIFS(CERV!$E:$E,CERV!$A:$A,C2601,CERV!$G:$G,D2601),
IF(AND(A2601="Cancer Screening for CKD patients", E2601="Cost per service ($USD)"),
SUMIFS(CANSCRN!$E:$E,CANSCRN!$A:$A,C2601,CANSCRN!$G:$G,D2601),
IF(AND(A2601="PSA Testing", E2601="Total Expenditure ($USD per 100,000 patients)"),
SUMIFS(PSA!$F:$F,PSA!$A:$A,C2601,PSA!$G:$G,D2601),
IF(AND(A2601="Colorectal Cancer Screening", E2601="Total Expenditure ($USD per 100,000 patients)"),
SUMIFS(COL!$F:$F,COL!$A:$A,C2601,COL!$G:$G,D2601),
IF(AND(A2601="Cervical Cancer Screening", E2601="Total Expenditure ($USD per 100,000 patients)"),
SUMIFS(CERV!$F:$F,CERV!$A:$A,C2601,CERV!$G:$G,D2601),
SUMIFS(CANSCRN!$F:$F,CANSCRN!$A:$A,C2601,CANSCRN!$G:$G,D2601))))))))))))</f>
        <v>265534.17015341704</v>
      </c>
    </row>
    <row r="2602" spans="1:6" x14ac:dyDescent="0.2">
      <c r="A2602" s="24" t="s">
        <v>100</v>
      </c>
      <c r="B2602" s="24" t="s">
        <v>101</v>
      </c>
      <c r="C2602" s="24" t="s">
        <v>62</v>
      </c>
      <c r="D2602" s="24">
        <v>2013</v>
      </c>
      <c r="E2602" s="24" t="s">
        <v>104</v>
      </c>
      <c r="F2602" s="3">
        <f>IF(AND(A2602="PSA Testing", E2602= "Utilization Rate (per 100,000 patients)"),
SUMIFS(PSA!$D:$D,PSA!$A:$A,C2602,PSA!$G:$G,D2602),
IF(AND(A2602="Colorectal Cancer Screening", E2602="Utilization Rate (per 100,000 patients)"),
SUMIFS(COL!$D:$D,COL!$A:$A,C2602,COL!$G:$G, D2602),
IF(AND(A2602="Cervical Cancer Screening", E2602="Utilization Rate (per 100,000 patients)"),
SUMIFS(CERV!$D:$D,CERV!$A:$A,C2602,CERV!$G:$G,D2602),
IF(AND(A2602="Cancer Screening for CKD patients", E2602="Utilization Rate (per 100,000 patients)"),
SUMIFS(CANSCRN!$D:$D,CANSCRN!$A:$A,C2602,CANSCRN!$G:$G,D2602),
IF(AND(A2602="PSA Testing", E2602="Cost per service ($USD)"),
SUMIFS(PSA!$E:$E,PSA!$A:$A,C2602,PSA!$G:$G,D2602),
IF(AND(A2602="Colorectal Cancer Screening", E2602="Cost per service ($USD)"),
SUMIFS(COL!$E:$E,COL!$A:$A,C2602,COL!$G:$G,D2602),
IF(AND(A2602="Cervical Cancer Screening", E2602="Cost per service ($USD)"),
SUMIFS(CERV!$E:$E,CERV!$A:$A,C2602,CERV!$G:$G,D2602),
IF(AND(A2602="Cancer Screening for CKD patients", E2602="Cost per service ($USD)"),
SUMIFS(CANSCRN!$E:$E,CANSCRN!$A:$A,C2602,CANSCRN!$G:$G,D2602),
IF(AND(A2602="PSA Testing", E2602="Total Expenditure ($USD per 100,000 patients)"),
SUMIFS(PSA!$F:$F,PSA!$A:$A,C2602,PSA!$G:$G,D2602),
IF(AND(A2602="Colorectal Cancer Screening", E2602="Total Expenditure ($USD per 100,000 patients)"),
SUMIFS(COL!$F:$F,COL!$A:$A,C2602,COL!$G:$G,D2602),
IF(AND(A2602="Cervical Cancer Screening", E2602="Total Expenditure ($USD per 100,000 patients)"),
SUMIFS(CERV!$F:$F,CERV!$A:$A,C2602,CERV!$G:$G,D2602),
SUMIFS(CANSCRN!$F:$F,CANSCRN!$A:$A,C2602,CANSCRN!$G:$G,D2602))))))))))))</f>
        <v>212095.78095830741</v>
      </c>
    </row>
    <row r="2603" spans="1:6" x14ac:dyDescent="0.2">
      <c r="A2603" s="24" t="s">
        <v>100</v>
      </c>
      <c r="B2603" s="24" t="s">
        <v>101</v>
      </c>
      <c r="C2603" s="24" t="s">
        <v>62</v>
      </c>
      <c r="D2603" s="24">
        <v>2014</v>
      </c>
      <c r="E2603" s="24" t="s">
        <v>104</v>
      </c>
      <c r="F2603" s="3">
        <f>IF(AND(A2603="PSA Testing", E2603= "Utilization Rate (per 100,000 patients)"),
SUMIFS(PSA!$D:$D,PSA!$A:$A,C2603,PSA!$G:$G,D2603),
IF(AND(A2603="Colorectal Cancer Screening", E2603="Utilization Rate (per 100,000 patients)"),
SUMIFS(COL!$D:$D,COL!$A:$A,C2603,COL!$G:$G, D2603),
IF(AND(A2603="Cervical Cancer Screening", E2603="Utilization Rate (per 100,000 patients)"),
SUMIFS(CERV!$D:$D,CERV!$A:$A,C2603,CERV!$G:$G,D2603),
IF(AND(A2603="Cancer Screening for CKD patients", E2603="Utilization Rate (per 100,000 patients)"),
SUMIFS(CANSCRN!$D:$D,CANSCRN!$A:$A,C2603,CANSCRN!$G:$G,D2603),
IF(AND(A2603="PSA Testing", E2603="Cost per service ($USD)"),
SUMIFS(PSA!$E:$E,PSA!$A:$A,C2603,PSA!$G:$G,D2603),
IF(AND(A2603="Colorectal Cancer Screening", E2603="Cost per service ($USD)"),
SUMIFS(COL!$E:$E,COL!$A:$A,C2603,COL!$G:$G,D2603),
IF(AND(A2603="Cervical Cancer Screening", E2603="Cost per service ($USD)"),
SUMIFS(CERV!$E:$E,CERV!$A:$A,C2603,CERV!$G:$G,D2603),
IF(AND(A2603="Cancer Screening for CKD patients", E2603="Cost per service ($USD)"),
SUMIFS(CANSCRN!$E:$E,CANSCRN!$A:$A,C2603,CANSCRN!$G:$G,D2603),
IF(AND(A2603="PSA Testing", E2603="Total Expenditure ($USD per 100,000 patients)"),
SUMIFS(PSA!$F:$F,PSA!$A:$A,C2603,PSA!$G:$G,D2603),
IF(AND(A2603="Colorectal Cancer Screening", E2603="Total Expenditure ($USD per 100,000 patients)"),
SUMIFS(COL!$F:$F,COL!$A:$A,C2603,COL!$G:$G,D2603),
IF(AND(A2603="Cervical Cancer Screening", E2603="Total Expenditure ($USD per 100,000 patients)"),
SUMIFS(CERV!$F:$F,CERV!$A:$A,C2603,CERV!$G:$G,D2603),
SUMIFS(CANSCRN!$F:$F,CANSCRN!$A:$A,C2603,CANSCRN!$G:$G,D2603))))))))))))</f>
        <v>204548.71128750002</v>
      </c>
    </row>
    <row r="2604" spans="1:6" x14ac:dyDescent="0.2">
      <c r="A2604" s="24" t="s">
        <v>100</v>
      </c>
      <c r="B2604" s="24" t="s">
        <v>101</v>
      </c>
      <c r="C2604" s="24" t="s">
        <v>62</v>
      </c>
      <c r="D2604" s="24">
        <v>2015</v>
      </c>
      <c r="E2604" s="24" t="s">
        <v>104</v>
      </c>
      <c r="F2604" s="3">
        <f>IF(AND(A2604="PSA Testing", E2604= "Utilization Rate (per 100,000 patients)"),
SUMIFS(PSA!$D:$D,PSA!$A:$A,C2604,PSA!$G:$G,D2604),
IF(AND(A2604="Colorectal Cancer Screening", E2604="Utilization Rate (per 100,000 patients)"),
SUMIFS(COL!$D:$D,COL!$A:$A,C2604,COL!$G:$G, D2604),
IF(AND(A2604="Cervical Cancer Screening", E2604="Utilization Rate (per 100,000 patients)"),
SUMIFS(CERV!$D:$D,CERV!$A:$A,C2604,CERV!$G:$G,D2604),
IF(AND(A2604="Cancer Screening for CKD patients", E2604="Utilization Rate (per 100,000 patients)"),
SUMIFS(CANSCRN!$D:$D,CANSCRN!$A:$A,C2604,CANSCRN!$G:$G,D2604),
IF(AND(A2604="PSA Testing", E2604="Cost per service ($USD)"),
SUMIFS(PSA!$E:$E,PSA!$A:$A,C2604,PSA!$G:$G,D2604),
IF(AND(A2604="Colorectal Cancer Screening", E2604="Cost per service ($USD)"),
SUMIFS(COL!$E:$E,COL!$A:$A,C2604,COL!$G:$G,D2604),
IF(AND(A2604="Cervical Cancer Screening", E2604="Cost per service ($USD)"),
SUMIFS(CERV!$E:$E,CERV!$A:$A,C2604,CERV!$G:$G,D2604),
IF(AND(A2604="Cancer Screening for CKD patients", E2604="Cost per service ($USD)"),
SUMIFS(CANSCRN!$E:$E,CANSCRN!$A:$A,C2604,CANSCRN!$G:$G,D2604),
IF(AND(A2604="PSA Testing", E2604="Total Expenditure ($USD per 100,000 patients)"),
SUMIFS(PSA!$F:$F,PSA!$A:$A,C2604,PSA!$G:$G,D2604),
IF(AND(A2604="Colorectal Cancer Screening", E2604="Total Expenditure ($USD per 100,000 patients)"),
SUMIFS(COL!$F:$F,COL!$A:$A,C2604,COL!$G:$G,D2604),
IF(AND(A2604="Cervical Cancer Screening", E2604="Total Expenditure ($USD per 100,000 patients)"),
SUMIFS(CERV!$F:$F,CERV!$A:$A,C2604,CERV!$G:$G,D2604),
SUMIFS(CANSCRN!$F:$F,CANSCRN!$A:$A,C2604,CANSCRN!$G:$G,D2604))))))))))))</f>
        <v>245496.66778042962</v>
      </c>
    </row>
    <row r="2605" spans="1:6" x14ac:dyDescent="0.2">
      <c r="A2605" s="24" t="s">
        <v>100</v>
      </c>
      <c r="B2605" s="24" t="s">
        <v>101</v>
      </c>
      <c r="C2605" s="24" t="s">
        <v>62</v>
      </c>
      <c r="D2605" s="24">
        <v>2016</v>
      </c>
      <c r="E2605" s="24" t="s">
        <v>104</v>
      </c>
      <c r="F2605" s="3">
        <f>IF(AND(A2605="PSA Testing", E2605= "Utilization Rate (per 100,000 patients)"),
SUMIFS(PSA!$D:$D,PSA!$A:$A,C2605,PSA!$G:$G,D2605),
IF(AND(A2605="Colorectal Cancer Screening", E2605="Utilization Rate (per 100,000 patients)"),
SUMIFS(COL!$D:$D,COL!$A:$A,C2605,COL!$G:$G, D2605),
IF(AND(A2605="Cervical Cancer Screening", E2605="Utilization Rate (per 100,000 patients)"),
SUMIFS(CERV!$D:$D,CERV!$A:$A,C2605,CERV!$G:$G,D2605),
IF(AND(A2605="Cancer Screening for CKD patients", E2605="Utilization Rate (per 100,000 patients)"),
SUMIFS(CANSCRN!$D:$D,CANSCRN!$A:$A,C2605,CANSCRN!$G:$G,D2605),
IF(AND(A2605="PSA Testing", E2605="Cost per service ($USD)"),
SUMIFS(PSA!$E:$E,PSA!$A:$A,C2605,PSA!$G:$G,D2605),
IF(AND(A2605="Colorectal Cancer Screening", E2605="Cost per service ($USD)"),
SUMIFS(COL!$E:$E,COL!$A:$A,C2605,COL!$G:$G,D2605),
IF(AND(A2605="Cervical Cancer Screening", E2605="Cost per service ($USD)"),
SUMIFS(CERV!$E:$E,CERV!$A:$A,C2605,CERV!$G:$G,D2605),
IF(AND(A2605="Cancer Screening for CKD patients", E2605="Cost per service ($USD)"),
SUMIFS(CANSCRN!$E:$E,CANSCRN!$A:$A,C2605,CANSCRN!$G:$G,D2605),
IF(AND(A2605="PSA Testing", E2605="Total Expenditure ($USD per 100,000 patients)"),
SUMIFS(PSA!$F:$F,PSA!$A:$A,C2605,PSA!$G:$G,D2605),
IF(AND(A2605="Colorectal Cancer Screening", E2605="Total Expenditure ($USD per 100,000 patients)"),
SUMIFS(COL!$F:$F,COL!$A:$A,C2605,COL!$G:$G,D2605),
IF(AND(A2605="Cervical Cancer Screening", E2605="Total Expenditure ($USD per 100,000 patients)"),
SUMIFS(CERV!$F:$F,CERV!$A:$A,C2605,CERV!$G:$G,D2605),
SUMIFS(CANSCRN!$F:$F,CANSCRN!$A:$A,C2605,CANSCRN!$G:$G,D2605))))))))))))</f>
        <v>291915.29662105261</v>
      </c>
    </row>
    <row r="2606" spans="1:6" x14ac:dyDescent="0.2">
      <c r="A2606" s="24" t="s">
        <v>100</v>
      </c>
      <c r="B2606" s="24" t="s">
        <v>101</v>
      </c>
      <c r="C2606" s="24" t="s">
        <v>62</v>
      </c>
      <c r="D2606" s="24">
        <v>2017</v>
      </c>
      <c r="E2606" s="24" t="s">
        <v>104</v>
      </c>
      <c r="F2606" s="3">
        <f>IF(AND(A2606="PSA Testing", E2606= "Utilization Rate (per 100,000 patients)"),
SUMIFS(PSA!$D:$D,PSA!$A:$A,C2606,PSA!$G:$G,D2606),
IF(AND(A2606="Colorectal Cancer Screening", E2606="Utilization Rate (per 100,000 patients)"),
SUMIFS(COL!$D:$D,COL!$A:$A,C2606,COL!$G:$G, D2606),
IF(AND(A2606="Cervical Cancer Screening", E2606="Utilization Rate (per 100,000 patients)"),
SUMIFS(CERV!$D:$D,CERV!$A:$A,C2606,CERV!$G:$G,D2606),
IF(AND(A2606="Cancer Screening for CKD patients", E2606="Utilization Rate (per 100,000 patients)"),
SUMIFS(CANSCRN!$D:$D,CANSCRN!$A:$A,C2606,CANSCRN!$G:$G,D2606),
IF(AND(A2606="PSA Testing", E2606="Cost per service ($USD)"),
SUMIFS(PSA!$E:$E,PSA!$A:$A,C2606,PSA!$G:$G,D2606),
IF(AND(A2606="Colorectal Cancer Screening", E2606="Cost per service ($USD)"),
SUMIFS(COL!$E:$E,COL!$A:$A,C2606,COL!$G:$G,D2606),
IF(AND(A2606="Cervical Cancer Screening", E2606="Cost per service ($USD)"),
SUMIFS(CERV!$E:$E,CERV!$A:$A,C2606,CERV!$G:$G,D2606),
IF(AND(A2606="Cancer Screening for CKD patients", E2606="Cost per service ($USD)"),
SUMIFS(CANSCRN!$E:$E,CANSCRN!$A:$A,C2606,CANSCRN!$G:$G,D2606),
IF(AND(A2606="PSA Testing", E2606="Total Expenditure ($USD per 100,000 patients)"),
SUMIFS(PSA!$F:$F,PSA!$A:$A,C2606,PSA!$G:$G,D2606),
IF(AND(A2606="Colorectal Cancer Screening", E2606="Total Expenditure ($USD per 100,000 patients)"),
SUMIFS(COL!$F:$F,COL!$A:$A,C2606,COL!$G:$G,D2606),
IF(AND(A2606="Cervical Cancer Screening", E2606="Total Expenditure ($USD per 100,000 patients)"),
SUMIFS(CERV!$F:$F,CERV!$A:$A,C2606,CERV!$G:$G,D2606),
SUMIFS(CANSCRN!$F:$F,CANSCRN!$A:$A,C2606,CANSCRN!$G:$G,D2606))))))))))))</f>
        <v>395948.3117791707</v>
      </c>
    </row>
    <row r="2607" spans="1:6" x14ac:dyDescent="0.2">
      <c r="A2607" s="24" t="s">
        <v>100</v>
      </c>
      <c r="B2607" s="24" t="s">
        <v>101</v>
      </c>
      <c r="C2607" s="24" t="s">
        <v>62</v>
      </c>
      <c r="D2607" s="24">
        <v>2018</v>
      </c>
      <c r="E2607" s="24" t="s">
        <v>104</v>
      </c>
      <c r="F2607" s="3">
        <f>IF(AND(A2607="PSA Testing", E2607= "Utilization Rate (per 100,000 patients)"),
SUMIFS(PSA!$D:$D,PSA!$A:$A,C2607,PSA!$G:$G,D2607),
IF(AND(A2607="Colorectal Cancer Screening", E2607="Utilization Rate (per 100,000 patients)"),
SUMIFS(COL!$D:$D,COL!$A:$A,C2607,COL!$G:$G, D2607),
IF(AND(A2607="Cervical Cancer Screening", E2607="Utilization Rate (per 100,000 patients)"),
SUMIFS(CERV!$D:$D,CERV!$A:$A,C2607,CERV!$G:$G,D2607),
IF(AND(A2607="Cancer Screening for CKD patients", E2607="Utilization Rate (per 100,000 patients)"),
SUMIFS(CANSCRN!$D:$D,CANSCRN!$A:$A,C2607,CANSCRN!$G:$G,D2607),
IF(AND(A2607="PSA Testing", E2607="Cost per service ($USD)"),
SUMIFS(PSA!$E:$E,PSA!$A:$A,C2607,PSA!$G:$G,D2607),
IF(AND(A2607="Colorectal Cancer Screening", E2607="Cost per service ($USD)"),
SUMIFS(COL!$E:$E,COL!$A:$A,C2607,COL!$G:$G,D2607),
IF(AND(A2607="Cervical Cancer Screening", E2607="Cost per service ($USD)"),
SUMIFS(CERV!$E:$E,CERV!$A:$A,C2607,CERV!$G:$G,D2607),
IF(AND(A2607="Cancer Screening for CKD patients", E2607="Cost per service ($USD)"),
SUMIFS(CANSCRN!$E:$E,CANSCRN!$A:$A,C2607,CANSCRN!$G:$G,D2607),
IF(AND(A2607="PSA Testing", E2607="Total Expenditure ($USD per 100,000 patients)"),
SUMIFS(PSA!$F:$F,PSA!$A:$A,C2607,PSA!$G:$G,D2607),
IF(AND(A2607="Colorectal Cancer Screening", E2607="Total Expenditure ($USD per 100,000 patients)"),
SUMIFS(COL!$F:$F,COL!$A:$A,C2607,COL!$G:$G,D2607),
IF(AND(A2607="Cervical Cancer Screening", E2607="Total Expenditure ($USD per 100,000 patients)"),
SUMIFS(CERV!$F:$F,CERV!$A:$A,C2607,CERV!$G:$G,D2607),
SUMIFS(CANSCRN!$F:$F,CANSCRN!$A:$A,C2607,CANSCRN!$G:$G,D2607))))))))))))</f>
        <v>459102.07663796633</v>
      </c>
    </row>
    <row r="2608" spans="1:6" x14ac:dyDescent="0.2">
      <c r="A2608" s="24" t="s">
        <v>100</v>
      </c>
      <c r="B2608" s="24" t="s">
        <v>101</v>
      </c>
      <c r="C2608" s="24" t="s">
        <v>62</v>
      </c>
      <c r="D2608" s="24">
        <v>2019</v>
      </c>
      <c r="E2608" s="24" t="s">
        <v>104</v>
      </c>
      <c r="F2608" s="3">
        <f>IF(AND(A2608="PSA Testing", E2608= "Utilization Rate (per 100,000 patients)"),
SUMIFS(PSA!$D:$D,PSA!$A:$A,C2608,PSA!$G:$G,D2608),
IF(AND(A2608="Colorectal Cancer Screening", E2608="Utilization Rate (per 100,000 patients)"),
SUMIFS(COL!$D:$D,COL!$A:$A,C2608,COL!$G:$G, D2608),
IF(AND(A2608="Cervical Cancer Screening", E2608="Utilization Rate (per 100,000 patients)"),
SUMIFS(CERV!$D:$D,CERV!$A:$A,C2608,CERV!$G:$G,D2608),
IF(AND(A2608="Cancer Screening for CKD patients", E2608="Utilization Rate (per 100,000 patients)"),
SUMIFS(CANSCRN!$D:$D,CANSCRN!$A:$A,C2608,CANSCRN!$G:$G,D2608),
IF(AND(A2608="PSA Testing", E2608="Cost per service ($USD)"),
SUMIFS(PSA!$E:$E,PSA!$A:$A,C2608,PSA!$G:$G,D2608),
IF(AND(A2608="Colorectal Cancer Screening", E2608="Cost per service ($USD)"),
SUMIFS(COL!$E:$E,COL!$A:$A,C2608,COL!$G:$G,D2608),
IF(AND(A2608="Cervical Cancer Screening", E2608="Cost per service ($USD)"),
SUMIFS(CERV!$E:$E,CERV!$A:$A,C2608,CERV!$G:$G,D2608),
IF(AND(A2608="Cancer Screening for CKD patients", E2608="Cost per service ($USD)"),
SUMIFS(CANSCRN!$E:$E,CANSCRN!$A:$A,C2608,CANSCRN!$G:$G,D2608),
IF(AND(A2608="PSA Testing", E2608="Total Expenditure ($USD per 100,000 patients)"),
SUMIFS(PSA!$F:$F,PSA!$A:$A,C2608,PSA!$G:$G,D2608),
IF(AND(A2608="Colorectal Cancer Screening", E2608="Total Expenditure ($USD per 100,000 patients)"),
SUMIFS(COL!$F:$F,COL!$A:$A,C2608,COL!$G:$G,D2608),
IF(AND(A2608="Cervical Cancer Screening", E2608="Total Expenditure ($USD per 100,000 patients)"),
SUMIFS(CERV!$F:$F,CERV!$A:$A,C2608,CERV!$G:$G,D2608),
SUMIFS(CANSCRN!$F:$F,CANSCRN!$A:$A,C2608,CANSCRN!$G:$G,D2608))))))))))))</f>
        <v>397923.5135269122</v>
      </c>
    </row>
    <row r="2609" spans="1:6" x14ac:dyDescent="0.2">
      <c r="A2609" s="24" t="s">
        <v>100</v>
      </c>
      <c r="B2609" s="24" t="s">
        <v>101</v>
      </c>
      <c r="C2609" s="24" t="s">
        <v>63</v>
      </c>
      <c r="D2609" s="24">
        <v>2009</v>
      </c>
      <c r="E2609" s="24" t="s">
        <v>104</v>
      </c>
      <c r="F2609" s="3">
        <f>IF(AND(A2609="PSA Testing", E2609= "Utilization Rate (per 100,000 patients)"),
SUMIFS(PSA!$D:$D,PSA!$A:$A,C2609,PSA!$G:$G,D2609),
IF(AND(A2609="Colorectal Cancer Screening", E2609="Utilization Rate (per 100,000 patients)"),
SUMIFS(COL!$D:$D,COL!$A:$A,C2609,COL!$G:$G, D2609),
IF(AND(A2609="Cervical Cancer Screening", E2609="Utilization Rate (per 100,000 patients)"),
SUMIFS(CERV!$D:$D,CERV!$A:$A,C2609,CERV!$G:$G,D2609),
IF(AND(A2609="Cancer Screening for CKD patients", E2609="Utilization Rate (per 100,000 patients)"),
SUMIFS(CANSCRN!$D:$D,CANSCRN!$A:$A,C2609,CANSCRN!$G:$G,D2609),
IF(AND(A2609="PSA Testing", E2609="Cost per service ($USD)"),
SUMIFS(PSA!$E:$E,PSA!$A:$A,C2609,PSA!$G:$G,D2609),
IF(AND(A2609="Colorectal Cancer Screening", E2609="Cost per service ($USD)"),
SUMIFS(COL!$E:$E,COL!$A:$A,C2609,COL!$G:$G,D2609),
IF(AND(A2609="Cervical Cancer Screening", E2609="Cost per service ($USD)"),
SUMIFS(CERV!$E:$E,CERV!$A:$A,C2609,CERV!$G:$G,D2609),
IF(AND(A2609="Cancer Screening for CKD patients", E2609="Cost per service ($USD)"),
SUMIFS(CANSCRN!$E:$E,CANSCRN!$A:$A,C2609,CANSCRN!$G:$G,D2609),
IF(AND(A2609="PSA Testing", E2609="Total Expenditure ($USD per 100,000 patients)"),
SUMIFS(PSA!$F:$F,PSA!$A:$A,C2609,PSA!$G:$G,D2609),
IF(AND(A2609="Colorectal Cancer Screening", E2609="Total Expenditure ($USD per 100,000 patients)"),
SUMIFS(COL!$F:$F,COL!$A:$A,C2609,COL!$G:$G,D2609),
IF(AND(A2609="Cervical Cancer Screening", E2609="Total Expenditure ($USD per 100,000 patients)"),
SUMIFS(CERV!$F:$F,CERV!$A:$A,C2609,CERV!$G:$G,D2609),
SUMIFS(CANSCRN!$F:$F,CANSCRN!$A:$A,C2609,CANSCRN!$G:$G,D2609))))))))))))</f>
        <v>245612.66258905298</v>
      </c>
    </row>
    <row r="2610" spans="1:6" x14ac:dyDescent="0.2">
      <c r="A2610" s="24" t="s">
        <v>100</v>
      </c>
      <c r="B2610" s="24" t="s">
        <v>101</v>
      </c>
      <c r="C2610" s="24" t="s">
        <v>63</v>
      </c>
      <c r="D2610" s="24">
        <v>2010</v>
      </c>
      <c r="E2610" s="24" t="s">
        <v>104</v>
      </c>
      <c r="F2610" s="3">
        <f>IF(AND(A2610="PSA Testing", E2610= "Utilization Rate (per 100,000 patients)"),
SUMIFS(PSA!$D:$D,PSA!$A:$A,C2610,PSA!$G:$G,D2610),
IF(AND(A2610="Colorectal Cancer Screening", E2610="Utilization Rate (per 100,000 patients)"),
SUMIFS(COL!$D:$D,COL!$A:$A,C2610,COL!$G:$G, D2610),
IF(AND(A2610="Cervical Cancer Screening", E2610="Utilization Rate (per 100,000 patients)"),
SUMIFS(CERV!$D:$D,CERV!$A:$A,C2610,CERV!$G:$G,D2610),
IF(AND(A2610="Cancer Screening for CKD patients", E2610="Utilization Rate (per 100,000 patients)"),
SUMIFS(CANSCRN!$D:$D,CANSCRN!$A:$A,C2610,CANSCRN!$G:$G,D2610),
IF(AND(A2610="PSA Testing", E2610="Cost per service ($USD)"),
SUMIFS(PSA!$E:$E,PSA!$A:$A,C2610,PSA!$G:$G,D2610),
IF(AND(A2610="Colorectal Cancer Screening", E2610="Cost per service ($USD)"),
SUMIFS(COL!$E:$E,COL!$A:$A,C2610,COL!$G:$G,D2610),
IF(AND(A2610="Cervical Cancer Screening", E2610="Cost per service ($USD)"),
SUMIFS(CERV!$E:$E,CERV!$A:$A,C2610,CERV!$G:$G,D2610),
IF(AND(A2610="Cancer Screening for CKD patients", E2610="Cost per service ($USD)"),
SUMIFS(CANSCRN!$E:$E,CANSCRN!$A:$A,C2610,CANSCRN!$G:$G,D2610),
IF(AND(A2610="PSA Testing", E2610="Total Expenditure ($USD per 100,000 patients)"),
SUMIFS(PSA!$F:$F,PSA!$A:$A,C2610,PSA!$G:$G,D2610),
IF(AND(A2610="Colorectal Cancer Screening", E2610="Total Expenditure ($USD per 100,000 patients)"),
SUMIFS(COL!$F:$F,COL!$A:$A,C2610,COL!$G:$G,D2610),
IF(AND(A2610="Cervical Cancer Screening", E2610="Total Expenditure ($USD per 100,000 patients)"),
SUMIFS(CERV!$F:$F,CERV!$A:$A,C2610,CERV!$G:$G,D2610),
SUMIFS(CANSCRN!$F:$F,CANSCRN!$A:$A,C2610,CANSCRN!$G:$G,D2610))))))))))))</f>
        <v>180240.21942110176</v>
      </c>
    </row>
    <row r="2611" spans="1:6" x14ac:dyDescent="0.2">
      <c r="A2611" s="24" t="s">
        <v>100</v>
      </c>
      <c r="B2611" s="24" t="s">
        <v>101</v>
      </c>
      <c r="C2611" s="24" t="s">
        <v>63</v>
      </c>
      <c r="D2611" s="24">
        <v>2011</v>
      </c>
      <c r="E2611" s="24" t="s">
        <v>104</v>
      </c>
      <c r="F2611" s="3">
        <f>IF(AND(A2611="PSA Testing", E2611= "Utilization Rate (per 100,000 patients)"),
SUMIFS(PSA!$D:$D,PSA!$A:$A,C2611,PSA!$G:$G,D2611),
IF(AND(A2611="Colorectal Cancer Screening", E2611="Utilization Rate (per 100,000 patients)"),
SUMIFS(COL!$D:$D,COL!$A:$A,C2611,COL!$G:$G, D2611),
IF(AND(A2611="Cervical Cancer Screening", E2611="Utilization Rate (per 100,000 patients)"),
SUMIFS(CERV!$D:$D,CERV!$A:$A,C2611,CERV!$G:$G,D2611),
IF(AND(A2611="Cancer Screening for CKD patients", E2611="Utilization Rate (per 100,000 patients)"),
SUMIFS(CANSCRN!$D:$D,CANSCRN!$A:$A,C2611,CANSCRN!$G:$G,D2611),
IF(AND(A2611="PSA Testing", E2611="Cost per service ($USD)"),
SUMIFS(PSA!$E:$E,PSA!$A:$A,C2611,PSA!$G:$G,D2611),
IF(AND(A2611="Colorectal Cancer Screening", E2611="Cost per service ($USD)"),
SUMIFS(COL!$E:$E,COL!$A:$A,C2611,COL!$G:$G,D2611),
IF(AND(A2611="Cervical Cancer Screening", E2611="Cost per service ($USD)"),
SUMIFS(CERV!$E:$E,CERV!$A:$A,C2611,CERV!$G:$G,D2611),
IF(AND(A2611="Cancer Screening for CKD patients", E2611="Cost per service ($USD)"),
SUMIFS(CANSCRN!$E:$E,CANSCRN!$A:$A,C2611,CANSCRN!$G:$G,D2611),
IF(AND(A2611="PSA Testing", E2611="Total Expenditure ($USD per 100,000 patients)"),
SUMIFS(PSA!$F:$F,PSA!$A:$A,C2611,PSA!$G:$G,D2611),
IF(AND(A2611="Colorectal Cancer Screening", E2611="Total Expenditure ($USD per 100,000 patients)"),
SUMIFS(COL!$F:$F,COL!$A:$A,C2611,COL!$G:$G,D2611),
IF(AND(A2611="Cervical Cancer Screening", E2611="Total Expenditure ($USD per 100,000 patients)"),
SUMIFS(CERV!$F:$F,CERV!$A:$A,C2611,CERV!$G:$G,D2611),
SUMIFS(CANSCRN!$F:$F,CANSCRN!$A:$A,C2611,CANSCRN!$G:$G,D2611))))))))))))</f>
        <v>240165.19516728626</v>
      </c>
    </row>
    <row r="2612" spans="1:6" x14ac:dyDescent="0.2">
      <c r="A2612" s="24" t="s">
        <v>100</v>
      </c>
      <c r="B2612" s="24" t="s">
        <v>101</v>
      </c>
      <c r="C2612" s="24" t="s">
        <v>63</v>
      </c>
      <c r="D2612" s="24">
        <v>2012</v>
      </c>
      <c r="E2612" s="24" t="s">
        <v>104</v>
      </c>
      <c r="F2612" s="3">
        <f>IF(AND(A2612="PSA Testing", E2612= "Utilization Rate (per 100,000 patients)"),
SUMIFS(PSA!$D:$D,PSA!$A:$A,C2612,PSA!$G:$G,D2612),
IF(AND(A2612="Colorectal Cancer Screening", E2612="Utilization Rate (per 100,000 patients)"),
SUMIFS(COL!$D:$D,COL!$A:$A,C2612,COL!$G:$G, D2612),
IF(AND(A2612="Cervical Cancer Screening", E2612="Utilization Rate (per 100,000 patients)"),
SUMIFS(CERV!$D:$D,CERV!$A:$A,C2612,CERV!$G:$G,D2612),
IF(AND(A2612="Cancer Screening for CKD patients", E2612="Utilization Rate (per 100,000 patients)"),
SUMIFS(CANSCRN!$D:$D,CANSCRN!$A:$A,C2612,CANSCRN!$G:$G,D2612),
IF(AND(A2612="PSA Testing", E2612="Cost per service ($USD)"),
SUMIFS(PSA!$E:$E,PSA!$A:$A,C2612,PSA!$G:$G,D2612),
IF(AND(A2612="Colorectal Cancer Screening", E2612="Cost per service ($USD)"),
SUMIFS(COL!$E:$E,COL!$A:$A,C2612,COL!$G:$G,D2612),
IF(AND(A2612="Cervical Cancer Screening", E2612="Cost per service ($USD)"),
SUMIFS(CERV!$E:$E,CERV!$A:$A,C2612,CERV!$G:$G,D2612),
IF(AND(A2612="Cancer Screening for CKD patients", E2612="Cost per service ($USD)"),
SUMIFS(CANSCRN!$E:$E,CANSCRN!$A:$A,C2612,CANSCRN!$G:$G,D2612),
IF(AND(A2612="PSA Testing", E2612="Total Expenditure ($USD per 100,000 patients)"),
SUMIFS(PSA!$F:$F,PSA!$A:$A,C2612,PSA!$G:$G,D2612),
IF(AND(A2612="Colorectal Cancer Screening", E2612="Total Expenditure ($USD per 100,000 patients)"),
SUMIFS(COL!$F:$F,COL!$A:$A,C2612,COL!$G:$G,D2612),
IF(AND(A2612="Cervical Cancer Screening", E2612="Total Expenditure ($USD per 100,000 patients)"),
SUMIFS(CERV!$F:$F,CERV!$A:$A,C2612,CERV!$G:$G,D2612),
SUMIFS(CANSCRN!$F:$F,CANSCRN!$A:$A,C2612,CANSCRN!$G:$G,D2612))))))))))))</f>
        <v>230828.10274473924</v>
      </c>
    </row>
    <row r="2613" spans="1:6" x14ac:dyDescent="0.2">
      <c r="A2613" s="24" t="s">
        <v>100</v>
      </c>
      <c r="B2613" s="24" t="s">
        <v>101</v>
      </c>
      <c r="C2613" s="24" t="s">
        <v>63</v>
      </c>
      <c r="D2613" s="24">
        <v>2013</v>
      </c>
      <c r="E2613" s="24" t="s">
        <v>104</v>
      </c>
      <c r="F2613" s="3">
        <f>IF(AND(A2613="PSA Testing", E2613= "Utilization Rate (per 100,000 patients)"),
SUMIFS(PSA!$D:$D,PSA!$A:$A,C2613,PSA!$G:$G,D2613),
IF(AND(A2613="Colorectal Cancer Screening", E2613="Utilization Rate (per 100,000 patients)"),
SUMIFS(COL!$D:$D,COL!$A:$A,C2613,COL!$G:$G, D2613),
IF(AND(A2613="Cervical Cancer Screening", E2613="Utilization Rate (per 100,000 patients)"),
SUMIFS(CERV!$D:$D,CERV!$A:$A,C2613,CERV!$G:$G,D2613),
IF(AND(A2613="Cancer Screening for CKD patients", E2613="Utilization Rate (per 100,000 patients)"),
SUMIFS(CANSCRN!$D:$D,CANSCRN!$A:$A,C2613,CANSCRN!$G:$G,D2613),
IF(AND(A2613="PSA Testing", E2613="Cost per service ($USD)"),
SUMIFS(PSA!$E:$E,PSA!$A:$A,C2613,PSA!$G:$G,D2613),
IF(AND(A2613="Colorectal Cancer Screening", E2613="Cost per service ($USD)"),
SUMIFS(COL!$E:$E,COL!$A:$A,C2613,COL!$G:$G,D2613),
IF(AND(A2613="Cervical Cancer Screening", E2613="Cost per service ($USD)"),
SUMIFS(CERV!$E:$E,CERV!$A:$A,C2613,CERV!$G:$G,D2613),
IF(AND(A2613="Cancer Screening for CKD patients", E2613="Cost per service ($USD)"),
SUMIFS(CANSCRN!$E:$E,CANSCRN!$A:$A,C2613,CANSCRN!$G:$G,D2613),
IF(AND(A2613="PSA Testing", E2613="Total Expenditure ($USD per 100,000 patients)"),
SUMIFS(PSA!$F:$F,PSA!$A:$A,C2613,PSA!$G:$G,D2613),
IF(AND(A2613="Colorectal Cancer Screening", E2613="Total Expenditure ($USD per 100,000 patients)"),
SUMIFS(COL!$F:$F,COL!$A:$A,C2613,COL!$G:$G,D2613),
IF(AND(A2613="Cervical Cancer Screening", E2613="Total Expenditure ($USD per 100,000 patients)"),
SUMIFS(CERV!$F:$F,CERV!$A:$A,C2613,CERV!$G:$G,D2613),
SUMIFS(CANSCRN!$F:$F,CANSCRN!$A:$A,C2613,CANSCRN!$G:$G,D2613))))))))))))</f>
        <v>211903.95127320956</v>
      </c>
    </row>
    <row r="2614" spans="1:6" x14ac:dyDescent="0.2">
      <c r="A2614" s="24" t="s">
        <v>100</v>
      </c>
      <c r="B2614" s="24" t="s">
        <v>101</v>
      </c>
      <c r="C2614" s="24" t="s">
        <v>63</v>
      </c>
      <c r="D2614" s="24">
        <v>2014</v>
      </c>
      <c r="E2614" s="24" t="s">
        <v>104</v>
      </c>
      <c r="F2614" s="3">
        <f>IF(AND(A2614="PSA Testing", E2614= "Utilization Rate (per 100,000 patients)"),
SUMIFS(PSA!$D:$D,PSA!$A:$A,C2614,PSA!$G:$G,D2614),
IF(AND(A2614="Colorectal Cancer Screening", E2614="Utilization Rate (per 100,000 patients)"),
SUMIFS(COL!$D:$D,COL!$A:$A,C2614,COL!$G:$G, D2614),
IF(AND(A2614="Cervical Cancer Screening", E2614="Utilization Rate (per 100,000 patients)"),
SUMIFS(CERV!$D:$D,CERV!$A:$A,C2614,CERV!$G:$G,D2614),
IF(AND(A2614="Cancer Screening for CKD patients", E2614="Utilization Rate (per 100,000 patients)"),
SUMIFS(CANSCRN!$D:$D,CANSCRN!$A:$A,C2614,CANSCRN!$G:$G,D2614),
IF(AND(A2614="PSA Testing", E2614="Cost per service ($USD)"),
SUMIFS(PSA!$E:$E,PSA!$A:$A,C2614,PSA!$G:$G,D2614),
IF(AND(A2614="Colorectal Cancer Screening", E2614="Cost per service ($USD)"),
SUMIFS(COL!$E:$E,COL!$A:$A,C2614,COL!$G:$G,D2614),
IF(AND(A2614="Cervical Cancer Screening", E2614="Cost per service ($USD)"),
SUMIFS(CERV!$E:$E,CERV!$A:$A,C2614,CERV!$G:$G,D2614),
IF(AND(A2614="Cancer Screening for CKD patients", E2614="Cost per service ($USD)"),
SUMIFS(CANSCRN!$E:$E,CANSCRN!$A:$A,C2614,CANSCRN!$G:$G,D2614),
IF(AND(A2614="PSA Testing", E2614="Total Expenditure ($USD per 100,000 patients)"),
SUMIFS(PSA!$F:$F,PSA!$A:$A,C2614,PSA!$G:$G,D2614),
IF(AND(A2614="Colorectal Cancer Screening", E2614="Total Expenditure ($USD per 100,000 patients)"),
SUMIFS(COL!$F:$F,COL!$A:$A,C2614,COL!$G:$G,D2614),
IF(AND(A2614="Cervical Cancer Screening", E2614="Total Expenditure ($USD per 100,000 patients)"),
SUMIFS(CERV!$F:$F,CERV!$A:$A,C2614,CERV!$G:$G,D2614),
SUMIFS(CANSCRN!$F:$F,CANSCRN!$A:$A,C2614,CANSCRN!$G:$G,D2614))))))))))))</f>
        <v>113565.71061876246</v>
      </c>
    </row>
    <row r="2615" spans="1:6" x14ac:dyDescent="0.2">
      <c r="A2615" s="24" t="s">
        <v>100</v>
      </c>
      <c r="B2615" s="24" t="s">
        <v>101</v>
      </c>
      <c r="C2615" s="24" t="s">
        <v>63</v>
      </c>
      <c r="D2615" s="24">
        <v>2015</v>
      </c>
      <c r="E2615" s="24" t="s">
        <v>104</v>
      </c>
      <c r="F2615" s="3">
        <f>IF(AND(A2615="PSA Testing", E2615= "Utilization Rate (per 100,000 patients)"),
SUMIFS(PSA!$D:$D,PSA!$A:$A,C2615,PSA!$G:$G,D2615),
IF(AND(A2615="Colorectal Cancer Screening", E2615="Utilization Rate (per 100,000 patients)"),
SUMIFS(COL!$D:$D,COL!$A:$A,C2615,COL!$G:$G, D2615),
IF(AND(A2615="Cervical Cancer Screening", E2615="Utilization Rate (per 100,000 patients)"),
SUMIFS(CERV!$D:$D,CERV!$A:$A,C2615,CERV!$G:$G,D2615),
IF(AND(A2615="Cancer Screening for CKD patients", E2615="Utilization Rate (per 100,000 patients)"),
SUMIFS(CANSCRN!$D:$D,CANSCRN!$A:$A,C2615,CANSCRN!$G:$G,D2615),
IF(AND(A2615="PSA Testing", E2615="Cost per service ($USD)"),
SUMIFS(PSA!$E:$E,PSA!$A:$A,C2615,PSA!$G:$G,D2615),
IF(AND(A2615="Colorectal Cancer Screening", E2615="Cost per service ($USD)"),
SUMIFS(COL!$E:$E,COL!$A:$A,C2615,COL!$G:$G,D2615),
IF(AND(A2615="Cervical Cancer Screening", E2615="Cost per service ($USD)"),
SUMIFS(CERV!$E:$E,CERV!$A:$A,C2615,CERV!$G:$G,D2615),
IF(AND(A2615="Cancer Screening for CKD patients", E2615="Cost per service ($USD)"),
SUMIFS(CANSCRN!$E:$E,CANSCRN!$A:$A,C2615,CANSCRN!$G:$G,D2615),
IF(AND(A2615="PSA Testing", E2615="Total Expenditure ($USD per 100,000 patients)"),
SUMIFS(PSA!$F:$F,PSA!$A:$A,C2615,PSA!$G:$G,D2615),
IF(AND(A2615="Colorectal Cancer Screening", E2615="Total Expenditure ($USD per 100,000 patients)"),
SUMIFS(COL!$F:$F,COL!$A:$A,C2615,COL!$G:$G,D2615),
IF(AND(A2615="Cervical Cancer Screening", E2615="Total Expenditure ($USD per 100,000 patients)"),
SUMIFS(CERV!$F:$F,CERV!$A:$A,C2615,CERV!$G:$G,D2615),
SUMIFS(CANSCRN!$F:$F,CANSCRN!$A:$A,C2615,CANSCRN!$G:$G,D2615))))))))))))</f>
        <v>324170.25828488375</v>
      </c>
    </row>
    <row r="2616" spans="1:6" x14ac:dyDescent="0.2">
      <c r="A2616" s="24" t="s">
        <v>100</v>
      </c>
      <c r="B2616" s="24" t="s">
        <v>101</v>
      </c>
      <c r="C2616" s="24" t="s">
        <v>63</v>
      </c>
      <c r="D2616" s="24">
        <v>2016</v>
      </c>
      <c r="E2616" s="24" t="s">
        <v>104</v>
      </c>
      <c r="F2616" s="3">
        <f>IF(AND(A2616="PSA Testing", E2616= "Utilization Rate (per 100,000 patients)"),
SUMIFS(PSA!$D:$D,PSA!$A:$A,C2616,PSA!$G:$G,D2616),
IF(AND(A2616="Colorectal Cancer Screening", E2616="Utilization Rate (per 100,000 patients)"),
SUMIFS(COL!$D:$D,COL!$A:$A,C2616,COL!$G:$G, D2616),
IF(AND(A2616="Cervical Cancer Screening", E2616="Utilization Rate (per 100,000 patients)"),
SUMIFS(CERV!$D:$D,CERV!$A:$A,C2616,CERV!$G:$G,D2616),
IF(AND(A2616="Cancer Screening for CKD patients", E2616="Utilization Rate (per 100,000 patients)"),
SUMIFS(CANSCRN!$D:$D,CANSCRN!$A:$A,C2616,CANSCRN!$G:$G,D2616),
IF(AND(A2616="PSA Testing", E2616="Cost per service ($USD)"),
SUMIFS(PSA!$E:$E,PSA!$A:$A,C2616,PSA!$G:$G,D2616),
IF(AND(A2616="Colorectal Cancer Screening", E2616="Cost per service ($USD)"),
SUMIFS(COL!$E:$E,COL!$A:$A,C2616,COL!$G:$G,D2616),
IF(AND(A2616="Cervical Cancer Screening", E2616="Cost per service ($USD)"),
SUMIFS(CERV!$E:$E,CERV!$A:$A,C2616,CERV!$G:$G,D2616),
IF(AND(A2616="Cancer Screening for CKD patients", E2616="Cost per service ($USD)"),
SUMIFS(CANSCRN!$E:$E,CANSCRN!$A:$A,C2616,CANSCRN!$G:$G,D2616),
IF(AND(A2616="PSA Testing", E2616="Total Expenditure ($USD per 100,000 patients)"),
SUMIFS(PSA!$F:$F,PSA!$A:$A,C2616,PSA!$G:$G,D2616),
IF(AND(A2616="Colorectal Cancer Screening", E2616="Total Expenditure ($USD per 100,000 patients)"),
SUMIFS(COL!$F:$F,COL!$A:$A,C2616,COL!$G:$G,D2616),
IF(AND(A2616="Cervical Cancer Screening", E2616="Total Expenditure ($USD per 100,000 patients)"),
SUMIFS(CERV!$F:$F,CERV!$A:$A,C2616,CERV!$G:$G,D2616),
SUMIFS(CANSCRN!$F:$F,CANSCRN!$A:$A,C2616,CANSCRN!$G:$G,D2616))))))))))))</f>
        <v>461690.45092838194</v>
      </c>
    </row>
    <row r="2617" spans="1:6" x14ac:dyDescent="0.2">
      <c r="A2617" s="24" t="s">
        <v>100</v>
      </c>
      <c r="B2617" s="24" t="s">
        <v>101</v>
      </c>
      <c r="C2617" s="24" t="s">
        <v>63</v>
      </c>
      <c r="D2617" s="24">
        <v>2017</v>
      </c>
      <c r="E2617" s="24" t="s">
        <v>104</v>
      </c>
      <c r="F2617" s="3">
        <f>IF(AND(A2617="PSA Testing", E2617= "Utilization Rate (per 100,000 patients)"),
SUMIFS(PSA!$D:$D,PSA!$A:$A,C2617,PSA!$G:$G,D2617),
IF(AND(A2617="Colorectal Cancer Screening", E2617="Utilization Rate (per 100,000 patients)"),
SUMIFS(COL!$D:$D,COL!$A:$A,C2617,COL!$G:$G, D2617),
IF(AND(A2617="Cervical Cancer Screening", E2617="Utilization Rate (per 100,000 patients)"),
SUMIFS(CERV!$D:$D,CERV!$A:$A,C2617,CERV!$G:$G,D2617),
IF(AND(A2617="Cancer Screening for CKD patients", E2617="Utilization Rate (per 100,000 patients)"),
SUMIFS(CANSCRN!$D:$D,CANSCRN!$A:$A,C2617,CANSCRN!$G:$G,D2617),
IF(AND(A2617="PSA Testing", E2617="Cost per service ($USD)"),
SUMIFS(PSA!$E:$E,PSA!$A:$A,C2617,PSA!$G:$G,D2617),
IF(AND(A2617="Colorectal Cancer Screening", E2617="Cost per service ($USD)"),
SUMIFS(COL!$E:$E,COL!$A:$A,C2617,COL!$G:$G,D2617),
IF(AND(A2617="Cervical Cancer Screening", E2617="Cost per service ($USD)"),
SUMIFS(CERV!$E:$E,CERV!$A:$A,C2617,CERV!$G:$G,D2617),
IF(AND(A2617="Cancer Screening for CKD patients", E2617="Cost per service ($USD)"),
SUMIFS(CANSCRN!$E:$E,CANSCRN!$A:$A,C2617,CANSCRN!$G:$G,D2617),
IF(AND(A2617="PSA Testing", E2617="Total Expenditure ($USD per 100,000 patients)"),
SUMIFS(PSA!$F:$F,PSA!$A:$A,C2617,PSA!$G:$G,D2617),
IF(AND(A2617="Colorectal Cancer Screening", E2617="Total Expenditure ($USD per 100,000 patients)"),
SUMIFS(COL!$F:$F,COL!$A:$A,C2617,COL!$G:$G,D2617),
IF(AND(A2617="Cervical Cancer Screening", E2617="Total Expenditure ($USD per 100,000 patients)"),
SUMIFS(CERV!$F:$F,CERV!$A:$A,C2617,CERV!$G:$G,D2617),
SUMIFS(CANSCRN!$F:$F,CANSCRN!$A:$A,C2617,CANSCRN!$G:$G,D2617))))))))))))</f>
        <v>459756.18352409638</v>
      </c>
    </row>
    <row r="2618" spans="1:6" x14ac:dyDescent="0.2">
      <c r="A2618" s="24" t="s">
        <v>100</v>
      </c>
      <c r="B2618" s="24" t="s">
        <v>101</v>
      </c>
      <c r="C2618" s="24" t="s">
        <v>63</v>
      </c>
      <c r="D2618" s="24">
        <v>2018</v>
      </c>
      <c r="E2618" s="24" t="s">
        <v>104</v>
      </c>
      <c r="F2618" s="3">
        <f>IF(AND(A2618="PSA Testing", E2618= "Utilization Rate (per 100,000 patients)"),
SUMIFS(PSA!$D:$D,PSA!$A:$A,C2618,PSA!$G:$G,D2618),
IF(AND(A2618="Colorectal Cancer Screening", E2618="Utilization Rate (per 100,000 patients)"),
SUMIFS(COL!$D:$D,COL!$A:$A,C2618,COL!$G:$G, D2618),
IF(AND(A2618="Cervical Cancer Screening", E2618="Utilization Rate (per 100,000 patients)"),
SUMIFS(CERV!$D:$D,CERV!$A:$A,C2618,CERV!$G:$G,D2618),
IF(AND(A2618="Cancer Screening for CKD patients", E2618="Utilization Rate (per 100,000 patients)"),
SUMIFS(CANSCRN!$D:$D,CANSCRN!$A:$A,C2618,CANSCRN!$G:$G,D2618),
IF(AND(A2618="PSA Testing", E2618="Cost per service ($USD)"),
SUMIFS(PSA!$E:$E,PSA!$A:$A,C2618,PSA!$G:$G,D2618),
IF(AND(A2618="Colorectal Cancer Screening", E2618="Cost per service ($USD)"),
SUMIFS(COL!$E:$E,COL!$A:$A,C2618,COL!$G:$G,D2618),
IF(AND(A2618="Cervical Cancer Screening", E2618="Cost per service ($USD)"),
SUMIFS(CERV!$E:$E,CERV!$A:$A,C2618,CERV!$G:$G,D2618),
IF(AND(A2618="Cancer Screening for CKD patients", E2618="Cost per service ($USD)"),
SUMIFS(CANSCRN!$E:$E,CANSCRN!$A:$A,C2618,CANSCRN!$G:$G,D2618),
IF(AND(A2618="PSA Testing", E2618="Total Expenditure ($USD per 100,000 patients)"),
SUMIFS(PSA!$F:$F,PSA!$A:$A,C2618,PSA!$G:$G,D2618),
IF(AND(A2618="Colorectal Cancer Screening", E2618="Total Expenditure ($USD per 100,000 patients)"),
SUMIFS(COL!$F:$F,COL!$A:$A,C2618,COL!$G:$G,D2618),
IF(AND(A2618="Cervical Cancer Screening", E2618="Total Expenditure ($USD per 100,000 patients)"),
SUMIFS(CERV!$F:$F,CERV!$A:$A,C2618,CERV!$G:$G,D2618),
SUMIFS(CANSCRN!$F:$F,CANSCRN!$A:$A,C2618,CANSCRN!$G:$G,D2618))))))))))))</f>
        <v>550012.80271186447</v>
      </c>
    </row>
    <row r="2619" spans="1:6" x14ac:dyDescent="0.2">
      <c r="A2619" s="24" t="s">
        <v>100</v>
      </c>
      <c r="B2619" s="24" t="s">
        <v>101</v>
      </c>
      <c r="C2619" s="24" t="s">
        <v>63</v>
      </c>
      <c r="D2619" s="24">
        <v>2019</v>
      </c>
      <c r="E2619" s="24" t="s">
        <v>104</v>
      </c>
      <c r="F2619" s="3">
        <f>IF(AND(A2619="PSA Testing", E2619= "Utilization Rate (per 100,000 patients)"),
SUMIFS(PSA!$D:$D,PSA!$A:$A,C2619,PSA!$G:$G,D2619),
IF(AND(A2619="Colorectal Cancer Screening", E2619="Utilization Rate (per 100,000 patients)"),
SUMIFS(COL!$D:$D,COL!$A:$A,C2619,COL!$G:$G, D2619),
IF(AND(A2619="Cervical Cancer Screening", E2619="Utilization Rate (per 100,000 patients)"),
SUMIFS(CERV!$D:$D,CERV!$A:$A,C2619,CERV!$G:$G,D2619),
IF(AND(A2619="Cancer Screening for CKD patients", E2619="Utilization Rate (per 100,000 patients)"),
SUMIFS(CANSCRN!$D:$D,CANSCRN!$A:$A,C2619,CANSCRN!$G:$G,D2619),
IF(AND(A2619="PSA Testing", E2619="Cost per service ($USD)"),
SUMIFS(PSA!$E:$E,PSA!$A:$A,C2619,PSA!$G:$G,D2619),
IF(AND(A2619="Colorectal Cancer Screening", E2619="Cost per service ($USD)"),
SUMIFS(COL!$E:$E,COL!$A:$A,C2619,COL!$G:$G,D2619),
IF(AND(A2619="Cervical Cancer Screening", E2619="Cost per service ($USD)"),
SUMIFS(CERV!$E:$E,CERV!$A:$A,C2619,CERV!$G:$G,D2619),
IF(AND(A2619="Cancer Screening for CKD patients", E2619="Cost per service ($USD)"),
SUMIFS(CANSCRN!$E:$E,CANSCRN!$A:$A,C2619,CANSCRN!$G:$G,D2619),
IF(AND(A2619="PSA Testing", E2619="Total Expenditure ($USD per 100,000 patients)"),
SUMIFS(PSA!$F:$F,PSA!$A:$A,C2619,PSA!$G:$G,D2619),
IF(AND(A2619="Colorectal Cancer Screening", E2619="Total Expenditure ($USD per 100,000 patients)"),
SUMIFS(COL!$F:$F,COL!$A:$A,C2619,COL!$G:$G,D2619),
IF(AND(A2619="Cervical Cancer Screening", E2619="Total Expenditure ($USD per 100,000 patients)"),
SUMIFS(CERV!$F:$F,CERV!$A:$A,C2619,CERV!$G:$G,D2619),
SUMIFS(CANSCRN!$F:$F,CANSCRN!$A:$A,C2619,CANSCRN!$G:$G,D2619))))))))))))</f>
        <v>507888.89939799334</v>
      </c>
    </row>
    <row r="2620" spans="1:6" x14ac:dyDescent="0.2">
      <c r="A2620" s="24" t="s">
        <v>100</v>
      </c>
      <c r="B2620" s="24" t="s">
        <v>101</v>
      </c>
      <c r="C2620" s="24" t="s">
        <v>64</v>
      </c>
      <c r="D2620" s="24">
        <v>2009</v>
      </c>
      <c r="E2620" s="24" t="s">
        <v>104</v>
      </c>
      <c r="F2620" s="3">
        <f>IF(AND(A2620="PSA Testing", E2620= "Utilization Rate (per 100,000 patients)"),
SUMIFS(PSA!$D:$D,PSA!$A:$A,C2620,PSA!$G:$G,D2620),
IF(AND(A2620="Colorectal Cancer Screening", E2620="Utilization Rate (per 100,000 patients)"),
SUMIFS(COL!$D:$D,COL!$A:$A,C2620,COL!$G:$G, D2620),
IF(AND(A2620="Cervical Cancer Screening", E2620="Utilization Rate (per 100,000 patients)"),
SUMIFS(CERV!$D:$D,CERV!$A:$A,C2620,CERV!$G:$G,D2620),
IF(AND(A2620="Cancer Screening for CKD patients", E2620="Utilization Rate (per 100,000 patients)"),
SUMIFS(CANSCRN!$D:$D,CANSCRN!$A:$A,C2620,CANSCRN!$G:$G,D2620),
IF(AND(A2620="PSA Testing", E2620="Cost per service ($USD)"),
SUMIFS(PSA!$E:$E,PSA!$A:$A,C2620,PSA!$G:$G,D2620),
IF(AND(A2620="Colorectal Cancer Screening", E2620="Cost per service ($USD)"),
SUMIFS(COL!$E:$E,COL!$A:$A,C2620,COL!$G:$G,D2620),
IF(AND(A2620="Cervical Cancer Screening", E2620="Cost per service ($USD)"),
SUMIFS(CERV!$E:$E,CERV!$A:$A,C2620,CERV!$G:$G,D2620),
IF(AND(A2620="Cancer Screening for CKD patients", E2620="Cost per service ($USD)"),
SUMIFS(CANSCRN!$E:$E,CANSCRN!$A:$A,C2620,CANSCRN!$G:$G,D2620),
IF(AND(A2620="PSA Testing", E2620="Total Expenditure ($USD per 100,000 patients)"),
SUMIFS(PSA!$F:$F,PSA!$A:$A,C2620,PSA!$G:$G,D2620),
IF(AND(A2620="Colorectal Cancer Screening", E2620="Total Expenditure ($USD per 100,000 patients)"),
SUMIFS(COL!$F:$F,COL!$A:$A,C2620,COL!$G:$G,D2620),
IF(AND(A2620="Cervical Cancer Screening", E2620="Total Expenditure ($USD per 100,000 patients)"),
SUMIFS(CERV!$F:$F,CERV!$A:$A,C2620,CERV!$G:$G,D2620),
SUMIFS(CANSCRN!$F:$F,CANSCRN!$A:$A,C2620,CANSCRN!$G:$G,D2620))))))))))))</f>
        <v>248165.33281058929</v>
      </c>
    </row>
    <row r="2621" spans="1:6" x14ac:dyDescent="0.2">
      <c r="A2621" s="24" t="s">
        <v>100</v>
      </c>
      <c r="B2621" s="24" t="s">
        <v>101</v>
      </c>
      <c r="C2621" s="24" t="s">
        <v>64</v>
      </c>
      <c r="D2621" s="24">
        <v>2010</v>
      </c>
      <c r="E2621" s="24" t="s">
        <v>104</v>
      </c>
      <c r="F2621" s="3">
        <f>IF(AND(A2621="PSA Testing", E2621= "Utilization Rate (per 100,000 patients)"),
SUMIFS(PSA!$D:$D,PSA!$A:$A,C2621,PSA!$G:$G,D2621),
IF(AND(A2621="Colorectal Cancer Screening", E2621="Utilization Rate (per 100,000 patients)"),
SUMIFS(COL!$D:$D,COL!$A:$A,C2621,COL!$G:$G, D2621),
IF(AND(A2621="Cervical Cancer Screening", E2621="Utilization Rate (per 100,000 patients)"),
SUMIFS(CERV!$D:$D,CERV!$A:$A,C2621,CERV!$G:$G,D2621),
IF(AND(A2621="Cancer Screening for CKD patients", E2621="Utilization Rate (per 100,000 patients)"),
SUMIFS(CANSCRN!$D:$D,CANSCRN!$A:$A,C2621,CANSCRN!$G:$G,D2621),
IF(AND(A2621="PSA Testing", E2621="Cost per service ($USD)"),
SUMIFS(PSA!$E:$E,PSA!$A:$A,C2621,PSA!$G:$G,D2621),
IF(AND(A2621="Colorectal Cancer Screening", E2621="Cost per service ($USD)"),
SUMIFS(COL!$E:$E,COL!$A:$A,C2621,COL!$G:$G,D2621),
IF(AND(A2621="Cervical Cancer Screening", E2621="Cost per service ($USD)"),
SUMIFS(CERV!$E:$E,CERV!$A:$A,C2621,CERV!$G:$G,D2621),
IF(AND(A2621="Cancer Screening for CKD patients", E2621="Cost per service ($USD)"),
SUMIFS(CANSCRN!$E:$E,CANSCRN!$A:$A,C2621,CANSCRN!$G:$G,D2621),
IF(AND(A2621="PSA Testing", E2621="Total Expenditure ($USD per 100,000 patients)"),
SUMIFS(PSA!$F:$F,PSA!$A:$A,C2621,PSA!$G:$G,D2621),
IF(AND(A2621="Colorectal Cancer Screening", E2621="Total Expenditure ($USD per 100,000 patients)"),
SUMIFS(COL!$F:$F,COL!$A:$A,C2621,COL!$G:$G,D2621),
IF(AND(A2621="Cervical Cancer Screening", E2621="Total Expenditure ($USD per 100,000 patients)"),
SUMIFS(CERV!$F:$F,CERV!$A:$A,C2621,CERV!$G:$G,D2621),
SUMIFS(CANSCRN!$F:$F,CANSCRN!$A:$A,C2621,CANSCRN!$G:$G,D2621))))))))))))</f>
        <v>204255.49949999998</v>
      </c>
    </row>
    <row r="2622" spans="1:6" x14ac:dyDescent="0.2">
      <c r="A2622" s="24" t="s">
        <v>100</v>
      </c>
      <c r="B2622" s="24" t="s">
        <v>101</v>
      </c>
      <c r="C2622" s="24" t="s">
        <v>64</v>
      </c>
      <c r="D2622" s="24">
        <v>2011</v>
      </c>
      <c r="E2622" s="24" t="s">
        <v>104</v>
      </c>
      <c r="F2622" s="3">
        <f>IF(AND(A2622="PSA Testing", E2622= "Utilization Rate (per 100,000 patients)"),
SUMIFS(PSA!$D:$D,PSA!$A:$A,C2622,PSA!$G:$G,D2622),
IF(AND(A2622="Colorectal Cancer Screening", E2622="Utilization Rate (per 100,000 patients)"),
SUMIFS(COL!$D:$D,COL!$A:$A,C2622,COL!$G:$G, D2622),
IF(AND(A2622="Cervical Cancer Screening", E2622="Utilization Rate (per 100,000 patients)"),
SUMIFS(CERV!$D:$D,CERV!$A:$A,C2622,CERV!$G:$G,D2622),
IF(AND(A2622="Cancer Screening for CKD patients", E2622="Utilization Rate (per 100,000 patients)"),
SUMIFS(CANSCRN!$D:$D,CANSCRN!$A:$A,C2622,CANSCRN!$G:$G,D2622),
IF(AND(A2622="PSA Testing", E2622="Cost per service ($USD)"),
SUMIFS(PSA!$E:$E,PSA!$A:$A,C2622,PSA!$G:$G,D2622),
IF(AND(A2622="Colorectal Cancer Screening", E2622="Cost per service ($USD)"),
SUMIFS(COL!$E:$E,COL!$A:$A,C2622,COL!$G:$G,D2622),
IF(AND(A2622="Cervical Cancer Screening", E2622="Cost per service ($USD)"),
SUMIFS(CERV!$E:$E,CERV!$A:$A,C2622,CERV!$G:$G,D2622),
IF(AND(A2622="Cancer Screening for CKD patients", E2622="Cost per service ($USD)"),
SUMIFS(CANSCRN!$E:$E,CANSCRN!$A:$A,C2622,CANSCRN!$G:$G,D2622),
IF(AND(A2622="PSA Testing", E2622="Total Expenditure ($USD per 100,000 patients)"),
SUMIFS(PSA!$F:$F,PSA!$A:$A,C2622,PSA!$G:$G,D2622),
IF(AND(A2622="Colorectal Cancer Screening", E2622="Total Expenditure ($USD per 100,000 patients)"),
SUMIFS(COL!$F:$F,COL!$A:$A,C2622,COL!$G:$G,D2622),
IF(AND(A2622="Cervical Cancer Screening", E2622="Total Expenditure ($USD per 100,000 patients)"),
SUMIFS(CERV!$F:$F,CERV!$A:$A,C2622,CERV!$G:$G,D2622),
SUMIFS(CANSCRN!$F:$F,CANSCRN!$A:$A,C2622,CANSCRN!$G:$G,D2622))))))))))))</f>
        <v>209004.35750406442</v>
      </c>
    </row>
    <row r="2623" spans="1:6" x14ac:dyDescent="0.2">
      <c r="A2623" s="24" t="s">
        <v>100</v>
      </c>
      <c r="B2623" s="24" t="s">
        <v>101</v>
      </c>
      <c r="C2623" s="24" t="s">
        <v>64</v>
      </c>
      <c r="D2623" s="24">
        <v>2012</v>
      </c>
      <c r="E2623" s="24" t="s">
        <v>104</v>
      </c>
      <c r="F2623" s="3">
        <f>IF(AND(A2623="PSA Testing", E2623= "Utilization Rate (per 100,000 patients)"),
SUMIFS(PSA!$D:$D,PSA!$A:$A,C2623,PSA!$G:$G,D2623),
IF(AND(A2623="Colorectal Cancer Screening", E2623="Utilization Rate (per 100,000 patients)"),
SUMIFS(COL!$D:$D,COL!$A:$A,C2623,COL!$G:$G, D2623),
IF(AND(A2623="Cervical Cancer Screening", E2623="Utilization Rate (per 100,000 patients)"),
SUMIFS(CERV!$D:$D,CERV!$A:$A,C2623,CERV!$G:$G,D2623),
IF(AND(A2623="Cancer Screening for CKD patients", E2623="Utilization Rate (per 100,000 patients)"),
SUMIFS(CANSCRN!$D:$D,CANSCRN!$A:$A,C2623,CANSCRN!$G:$G,D2623),
IF(AND(A2623="PSA Testing", E2623="Cost per service ($USD)"),
SUMIFS(PSA!$E:$E,PSA!$A:$A,C2623,PSA!$G:$G,D2623),
IF(AND(A2623="Colorectal Cancer Screening", E2623="Cost per service ($USD)"),
SUMIFS(COL!$E:$E,COL!$A:$A,C2623,COL!$G:$G,D2623),
IF(AND(A2623="Cervical Cancer Screening", E2623="Cost per service ($USD)"),
SUMIFS(CERV!$E:$E,CERV!$A:$A,C2623,CERV!$G:$G,D2623),
IF(AND(A2623="Cancer Screening for CKD patients", E2623="Cost per service ($USD)"),
SUMIFS(CANSCRN!$E:$E,CANSCRN!$A:$A,C2623,CANSCRN!$G:$G,D2623),
IF(AND(A2623="PSA Testing", E2623="Total Expenditure ($USD per 100,000 patients)"),
SUMIFS(PSA!$F:$F,PSA!$A:$A,C2623,PSA!$G:$G,D2623),
IF(AND(A2623="Colorectal Cancer Screening", E2623="Total Expenditure ($USD per 100,000 patients)"),
SUMIFS(COL!$F:$F,COL!$A:$A,C2623,COL!$G:$G,D2623),
IF(AND(A2623="Cervical Cancer Screening", E2623="Total Expenditure ($USD per 100,000 patients)"),
SUMIFS(CERV!$F:$F,CERV!$A:$A,C2623,CERV!$G:$G,D2623),
SUMIFS(CANSCRN!$F:$F,CANSCRN!$A:$A,C2623,CANSCRN!$G:$G,D2623))))))))))))</f>
        <v>215336.55474615548</v>
      </c>
    </row>
    <row r="2624" spans="1:6" x14ac:dyDescent="0.2">
      <c r="A2624" s="24" t="s">
        <v>100</v>
      </c>
      <c r="B2624" s="24" t="s">
        <v>101</v>
      </c>
      <c r="C2624" s="24" t="s">
        <v>64</v>
      </c>
      <c r="D2624" s="24">
        <v>2013</v>
      </c>
      <c r="E2624" s="24" t="s">
        <v>104</v>
      </c>
      <c r="F2624" s="3">
        <f>IF(AND(A2624="PSA Testing", E2624= "Utilization Rate (per 100,000 patients)"),
SUMIFS(PSA!$D:$D,PSA!$A:$A,C2624,PSA!$G:$G,D2624),
IF(AND(A2624="Colorectal Cancer Screening", E2624="Utilization Rate (per 100,000 patients)"),
SUMIFS(COL!$D:$D,COL!$A:$A,C2624,COL!$G:$G, D2624),
IF(AND(A2624="Cervical Cancer Screening", E2624="Utilization Rate (per 100,000 patients)"),
SUMIFS(CERV!$D:$D,CERV!$A:$A,C2624,CERV!$G:$G,D2624),
IF(AND(A2624="Cancer Screening for CKD patients", E2624="Utilization Rate (per 100,000 patients)"),
SUMIFS(CANSCRN!$D:$D,CANSCRN!$A:$A,C2624,CANSCRN!$G:$G,D2624),
IF(AND(A2624="PSA Testing", E2624="Cost per service ($USD)"),
SUMIFS(PSA!$E:$E,PSA!$A:$A,C2624,PSA!$G:$G,D2624),
IF(AND(A2624="Colorectal Cancer Screening", E2624="Cost per service ($USD)"),
SUMIFS(COL!$E:$E,COL!$A:$A,C2624,COL!$G:$G,D2624),
IF(AND(A2624="Cervical Cancer Screening", E2624="Cost per service ($USD)"),
SUMIFS(CERV!$E:$E,CERV!$A:$A,C2624,CERV!$G:$G,D2624),
IF(AND(A2624="Cancer Screening for CKD patients", E2624="Cost per service ($USD)"),
SUMIFS(CANSCRN!$E:$E,CANSCRN!$A:$A,C2624,CANSCRN!$G:$G,D2624),
IF(AND(A2624="PSA Testing", E2624="Total Expenditure ($USD per 100,000 patients)"),
SUMIFS(PSA!$F:$F,PSA!$A:$A,C2624,PSA!$G:$G,D2624),
IF(AND(A2624="Colorectal Cancer Screening", E2624="Total Expenditure ($USD per 100,000 patients)"),
SUMIFS(COL!$F:$F,COL!$A:$A,C2624,COL!$G:$G,D2624),
IF(AND(A2624="Cervical Cancer Screening", E2624="Total Expenditure ($USD per 100,000 patients)"),
SUMIFS(CERV!$F:$F,CERV!$A:$A,C2624,CERV!$G:$G,D2624),
SUMIFS(CANSCRN!$F:$F,CANSCRN!$A:$A,C2624,CANSCRN!$G:$G,D2624))))))))))))</f>
        <v>385663.36625438184</v>
      </c>
    </row>
    <row r="2625" spans="1:6" x14ac:dyDescent="0.2">
      <c r="A2625" s="24" t="s">
        <v>100</v>
      </c>
      <c r="B2625" s="24" t="s">
        <v>101</v>
      </c>
      <c r="C2625" s="24" t="s">
        <v>64</v>
      </c>
      <c r="D2625" s="24">
        <v>2014</v>
      </c>
      <c r="E2625" s="24" t="s">
        <v>104</v>
      </c>
      <c r="F2625" s="3">
        <f>IF(AND(A2625="PSA Testing", E2625= "Utilization Rate (per 100,000 patients)"),
SUMIFS(PSA!$D:$D,PSA!$A:$A,C2625,PSA!$G:$G,D2625),
IF(AND(A2625="Colorectal Cancer Screening", E2625="Utilization Rate (per 100,000 patients)"),
SUMIFS(COL!$D:$D,COL!$A:$A,C2625,COL!$G:$G, D2625),
IF(AND(A2625="Cervical Cancer Screening", E2625="Utilization Rate (per 100,000 patients)"),
SUMIFS(CERV!$D:$D,CERV!$A:$A,C2625,CERV!$G:$G,D2625),
IF(AND(A2625="Cancer Screening for CKD patients", E2625="Utilization Rate (per 100,000 patients)"),
SUMIFS(CANSCRN!$D:$D,CANSCRN!$A:$A,C2625,CANSCRN!$G:$G,D2625),
IF(AND(A2625="PSA Testing", E2625="Cost per service ($USD)"),
SUMIFS(PSA!$E:$E,PSA!$A:$A,C2625,PSA!$G:$G,D2625),
IF(AND(A2625="Colorectal Cancer Screening", E2625="Cost per service ($USD)"),
SUMIFS(COL!$E:$E,COL!$A:$A,C2625,COL!$G:$G,D2625),
IF(AND(A2625="Cervical Cancer Screening", E2625="Cost per service ($USD)"),
SUMIFS(CERV!$E:$E,CERV!$A:$A,C2625,CERV!$G:$G,D2625),
IF(AND(A2625="Cancer Screening for CKD patients", E2625="Cost per service ($USD)"),
SUMIFS(CANSCRN!$E:$E,CANSCRN!$A:$A,C2625,CANSCRN!$G:$G,D2625),
IF(AND(A2625="PSA Testing", E2625="Total Expenditure ($USD per 100,000 patients)"),
SUMIFS(PSA!$F:$F,PSA!$A:$A,C2625,PSA!$G:$G,D2625),
IF(AND(A2625="Colorectal Cancer Screening", E2625="Total Expenditure ($USD per 100,000 patients)"),
SUMIFS(COL!$F:$F,COL!$A:$A,C2625,COL!$G:$G,D2625),
IF(AND(A2625="Cervical Cancer Screening", E2625="Total Expenditure ($USD per 100,000 patients)"),
SUMIFS(CERV!$F:$F,CERV!$A:$A,C2625,CERV!$G:$G,D2625),
SUMIFS(CANSCRN!$F:$F,CANSCRN!$A:$A,C2625,CANSCRN!$G:$G,D2625))))))))))))</f>
        <v>424239.92855356866</v>
      </c>
    </row>
    <row r="2626" spans="1:6" x14ac:dyDescent="0.2">
      <c r="A2626" s="24" t="s">
        <v>100</v>
      </c>
      <c r="B2626" s="24" t="s">
        <v>101</v>
      </c>
      <c r="C2626" s="24" t="s">
        <v>64</v>
      </c>
      <c r="D2626" s="24">
        <v>2015</v>
      </c>
      <c r="E2626" s="24" t="s">
        <v>104</v>
      </c>
      <c r="F2626" s="3">
        <f>IF(AND(A2626="PSA Testing", E2626= "Utilization Rate (per 100,000 patients)"),
SUMIFS(PSA!$D:$D,PSA!$A:$A,C2626,PSA!$G:$G,D2626),
IF(AND(A2626="Colorectal Cancer Screening", E2626="Utilization Rate (per 100,000 patients)"),
SUMIFS(COL!$D:$D,COL!$A:$A,C2626,COL!$G:$G, D2626),
IF(AND(A2626="Cervical Cancer Screening", E2626="Utilization Rate (per 100,000 patients)"),
SUMIFS(CERV!$D:$D,CERV!$A:$A,C2626,CERV!$G:$G,D2626),
IF(AND(A2626="Cancer Screening for CKD patients", E2626="Utilization Rate (per 100,000 patients)"),
SUMIFS(CANSCRN!$D:$D,CANSCRN!$A:$A,C2626,CANSCRN!$G:$G,D2626),
IF(AND(A2626="PSA Testing", E2626="Cost per service ($USD)"),
SUMIFS(PSA!$E:$E,PSA!$A:$A,C2626,PSA!$G:$G,D2626),
IF(AND(A2626="Colorectal Cancer Screening", E2626="Cost per service ($USD)"),
SUMIFS(COL!$E:$E,COL!$A:$A,C2626,COL!$G:$G,D2626),
IF(AND(A2626="Cervical Cancer Screening", E2626="Cost per service ($USD)"),
SUMIFS(CERV!$E:$E,CERV!$A:$A,C2626,CERV!$G:$G,D2626),
IF(AND(A2626="Cancer Screening for CKD patients", E2626="Cost per service ($USD)"),
SUMIFS(CANSCRN!$E:$E,CANSCRN!$A:$A,C2626,CANSCRN!$G:$G,D2626),
IF(AND(A2626="PSA Testing", E2626="Total Expenditure ($USD per 100,000 patients)"),
SUMIFS(PSA!$F:$F,PSA!$A:$A,C2626,PSA!$G:$G,D2626),
IF(AND(A2626="Colorectal Cancer Screening", E2626="Total Expenditure ($USD per 100,000 patients)"),
SUMIFS(COL!$F:$F,COL!$A:$A,C2626,COL!$G:$G,D2626),
IF(AND(A2626="Cervical Cancer Screening", E2626="Total Expenditure ($USD per 100,000 patients)"),
SUMIFS(CERV!$F:$F,CERV!$A:$A,C2626,CERV!$G:$G,D2626),
SUMIFS(CANSCRN!$F:$F,CANSCRN!$A:$A,C2626,CANSCRN!$G:$G,D2626))))))))))))</f>
        <v>458149.91011645569</v>
      </c>
    </row>
    <row r="2627" spans="1:6" x14ac:dyDescent="0.2">
      <c r="A2627" s="24" t="s">
        <v>100</v>
      </c>
      <c r="B2627" s="24" t="s">
        <v>101</v>
      </c>
      <c r="C2627" s="24" t="s">
        <v>64</v>
      </c>
      <c r="D2627" s="24">
        <v>2016</v>
      </c>
      <c r="E2627" s="24" t="s">
        <v>104</v>
      </c>
      <c r="F2627" s="3">
        <f>IF(AND(A2627="PSA Testing", E2627= "Utilization Rate (per 100,000 patients)"),
SUMIFS(PSA!$D:$D,PSA!$A:$A,C2627,PSA!$G:$G,D2627),
IF(AND(A2627="Colorectal Cancer Screening", E2627="Utilization Rate (per 100,000 patients)"),
SUMIFS(COL!$D:$D,COL!$A:$A,C2627,COL!$G:$G, D2627),
IF(AND(A2627="Cervical Cancer Screening", E2627="Utilization Rate (per 100,000 patients)"),
SUMIFS(CERV!$D:$D,CERV!$A:$A,C2627,CERV!$G:$G,D2627),
IF(AND(A2627="Cancer Screening for CKD patients", E2627="Utilization Rate (per 100,000 patients)"),
SUMIFS(CANSCRN!$D:$D,CANSCRN!$A:$A,C2627,CANSCRN!$G:$G,D2627),
IF(AND(A2627="PSA Testing", E2627="Cost per service ($USD)"),
SUMIFS(PSA!$E:$E,PSA!$A:$A,C2627,PSA!$G:$G,D2627),
IF(AND(A2627="Colorectal Cancer Screening", E2627="Cost per service ($USD)"),
SUMIFS(COL!$E:$E,COL!$A:$A,C2627,COL!$G:$G,D2627),
IF(AND(A2627="Cervical Cancer Screening", E2627="Cost per service ($USD)"),
SUMIFS(CERV!$E:$E,CERV!$A:$A,C2627,CERV!$G:$G,D2627),
IF(AND(A2627="Cancer Screening for CKD patients", E2627="Cost per service ($USD)"),
SUMIFS(CANSCRN!$E:$E,CANSCRN!$A:$A,C2627,CANSCRN!$G:$G,D2627),
IF(AND(A2627="PSA Testing", E2627="Total Expenditure ($USD per 100,000 patients)"),
SUMIFS(PSA!$F:$F,PSA!$A:$A,C2627,PSA!$G:$G,D2627),
IF(AND(A2627="Colorectal Cancer Screening", E2627="Total Expenditure ($USD per 100,000 patients)"),
SUMIFS(COL!$F:$F,COL!$A:$A,C2627,COL!$G:$G,D2627),
IF(AND(A2627="Cervical Cancer Screening", E2627="Total Expenditure ($USD per 100,000 patients)"),
SUMIFS(CERV!$F:$F,CERV!$A:$A,C2627,CERV!$G:$G,D2627),
SUMIFS(CANSCRN!$F:$F,CANSCRN!$A:$A,C2627,CANSCRN!$G:$G,D2627))))))))))))</f>
        <v>524874.21196223015</v>
      </c>
    </row>
    <row r="2628" spans="1:6" x14ac:dyDescent="0.2">
      <c r="A2628" s="24" t="s">
        <v>100</v>
      </c>
      <c r="B2628" s="24" t="s">
        <v>101</v>
      </c>
      <c r="C2628" s="24" t="s">
        <v>64</v>
      </c>
      <c r="D2628" s="24">
        <v>2017</v>
      </c>
      <c r="E2628" s="24" t="s">
        <v>104</v>
      </c>
      <c r="F2628" s="3">
        <f>IF(AND(A2628="PSA Testing", E2628= "Utilization Rate (per 100,000 patients)"),
SUMIFS(PSA!$D:$D,PSA!$A:$A,C2628,PSA!$G:$G,D2628),
IF(AND(A2628="Colorectal Cancer Screening", E2628="Utilization Rate (per 100,000 patients)"),
SUMIFS(COL!$D:$D,COL!$A:$A,C2628,COL!$G:$G, D2628),
IF(AND(A2628="Cervical Cancer Screening", E2628="Utilization Rate (per 100,000 patients)"),
SUMIFS(CERV!$D:$D,CERV!$A:$A,C2628,CERV!$G:$G,D2628),
IF(AND(A2628="Cancer Screening for CKD patients", E2628="Utilization Rate (per 100,000 patients)"),
SUMIFS(CANSCRN!$D:$D,CANSCRN!$A:$A,C2628,CANSCRN!$G:$G,D2628),
IF(AND(A2628="PSA Testing", E2628="Cost per service ($USD)"),
SUMIFS(PSA!$E:$E,PSA!$A:$A,C2628,PSA!$G:$G,D2628),
IF(AND(A2628="Colorectal Cancer Screening", E2628="Cost per service ($USD)"),
SUMIFS(COL!$E:$E,COL!$A:$A,C2628,COL!$G:$G,D2628),
IF(AND(A2628="Cervical Cancer Screening", E2628="Cost per service ($USD)"),
SUMIFS(CERV!$E:$E,CERV!$A:$A,C2628,CERV!$G:$G,D2628),
IF(AND(A2628="Cancer Screening for CKD patients", E2628="Cost per service ($USD)"),
SUMIFS(CANSCRN!$E:$E,CANSCRN!$A:$A,C2628,CANSCRN!$G:$G,D2628),
IF(AND(A2628="PSA Testing", E2628="Total Expenditure ($USD per 100,000 patients)"),
SUMIFS(PSA!$F:$F,PSA!$A:$A,C2628,PSA!$G:$G,D2628),
IF(AND(A2628="Colorectal Cancer Screening", E2628="Total Expenditure ($USD per 100,000 patients)"),
SUMIFS(COL!$F:$F,COL!$A:$A,C2628,COL!$G:$G,D2628),
IF(AND(A2628="Cervical Cancer Screening", E2628="Total Expenditure ($USD per 100,000 patients)"),
SUMIFS(CERV!$F:$F,CERV!$A:$A,C2628,CERV!$G:$G,D2628),
SUMIFS(CANSCRN!$F:$F,CANSCRN!$A:$A,C2628,CANSCRN!$G:$G,D2628))))))))))))</f>
        <v>647644.9518218888</v>
      </c>
    </row>
    <row r="2629" spans="1:6" x14ac:dyDescent="0.2">
      <c r="A2629" s="24" t="s">
        <v>100</v>
      </c>
      <c r="B2629" s="24" t="s">
        <v>101</v>
      </c>
      <c r="C2629" s="24" t="s">
        <v>64</v>
      </c>
      <c r="D2629" s="24">
        <v>2018</v>
      </c>
      <c r="E2629" s="24" t="s">
        <v>104</v>
      </c>
      <c r="F2629" s="3">
        <f>IF(AND(A2629="PSA Testing", E2629= "Utilization Rate (per 100,000 patients)"),
SUMIFS(PSA!$D:$D,PSA!$A:$A,C2629,PSA!$G:$G,D2629),
IF(AND(A2629="Colorectal Cancer Screening", E2629="Utilization Rate (per 100,000 patients)"),
SUMIFS(COL!$D:$D,COL!$A:$A,C2629,COL!$G:$G, D2629),
IF(AND(A2629="Cervical Cancer Screening", E2629="Utilization Rate (per 100,000 patients)"),
SUMIFS(CERV!$D:$D,CERV!$A:$A,C2629,CERV!$G:$G,D2629),
IF(AND(A2629="Cancer Screening for CKD patients", E2629="Utilization Rate (per 100,000 patients)"),
SUMIFS(CANSCRN!$D:$D,CANSCRN!$A:$A,C2629,CANSCRN!$G:$G,D2629),
IF(AND(A2629="PSA Testing", E2629="Cost per service ($USD)"),
SUMIFS(PSA!$E:$E,PSA!$A:$A,C2629,PSA!$G:$G,D2629),
IF(AND(A2629="Colorectal Cancer Screening", E2629="Cost per service ($USD)"),
SUMIFS(COL!$E:$E,COL!$A:$A,C2629,COL!$G:$G,D2629),
IF(AND(A2629="Cervical Cancer Screening", E2629="Cost per service ($USD)"),
SUMIFS(CERV!$E:$E,CERV!$A:$A,C2629,CERV!$G:$G,D2629),
IF(AND(A2629="Cancer Screening for CKD patients", E2629="Cost per service ($USD)"),
SUMIFS(CANSCRN!$E:$E,CANSCRN!$A:$A,C2629,CANSCRN!$G:$G,D2629),
IF(AND(A2629="PSA Testing", E2629="Total Expenditure ($USD per 100,000 patients)"),
SUMIFS(PSA!$F:$F,PSA!$A:$A,C2629,PSA!$G:$G,D2629),
IF(AND(A2629="Colorectal Cancer Screening", E2629="Total Expenditure ($USD per 100,000 patients)"),
SUMIFS(COL!$F:$F,COL!$A:$A,C2629,COL!$G:$G,D2629),
IF(AND(A2629="Cervical Cancer Screening", E2629="Total Expenditure ($USD per 100,000 patients)"),
SUMIFS(CERV!$F:$F,CERV!$A:$A,C2629,CERV!$G:$G,D2629),
SUMIFS(CANSCRN!$F:$F,CANSCRN!$A:$A,C2629,CANSCRN!$G:$G,D2629))))))))))))</f>
        <v>682684.94738381449</v>
      </c>
    </row>
    <row r="2630" spans="1:6" x14ac:dyDescent="0.2">
      <c r="A2630" s="24" t="s">
        <v>100</v>
      </c>
      <c r="B2630" s="24" t="s">
        <v>101</v>
      </c>
      <c r="C2630" s="24" t="s">
        <v>64</v>
      </c>
      <c r="D2630" s="24">
        <v>2019</v>
      </c>
      <c r="E2630" s="24" t="s">
        <v>104</v>
      </c>
      <c r="F2630" s="3">
        <f>IF(AND(A2630="PSA Testing", E2630= "Utilization Rate (per 100,000 patients)"),
SUMIFS(PSA!$D:$D,PSA!$A:$A,C2630,PSA!$G:$G,D2630),
IF(AND(A2630="Colorectal Cancer Screening", E2630="Utilization Rate (per 100,000 patients)"),
SUMIFS(COL!$D:$D,COL!$A:$A,C2630,COL!$G:$G, D2630),
IF(AND(A2630="Cervical Cancer Screening", E2630="Utilization Rate (per 100,000 patients)"),
SUMIFS(CERV!$D:$D,CERV!$A:$A,C2630,CERV!$G:$G,D2630),
IF(AND(A2630="Cancer Screening for CKD patients", E2630="Utilization Rate (per 100,000 patients)"),
SUMIFS(CANSCRN!$D:$D,CANSCRN!$A:$A,C2630,CANSCRN!$G:$G,D2630),
IF(AND(A2630="PSA Testing", E2630="Cost per service ($USD)"),
SUMIFS(PSA!$E:$E,PSA!$A:$A,C2630,PSA!$G:$G,D2630),
IF(AND(A2630="Colorectal Cancer Screening", E2630="Cost per service ($USD)"),
SUMIFS(COL!$E:$E,COL!$A:$A,C2630,COL!$G:$G,D2630),
IF(AND(A2630="Cervical Cancer Screening", E2630="Cost per service ($USD)"),
SUMIFS(CERV!$E:$E,CERV!$A:$A,C2630,CERV!$G:$G,D2630),
IF(AND(A2630="Cancer Screening for CKD patients", E2630="Cost per service ($USD)"),
SUMIFS(CANSCRN!$E:$E,CANSCRN!$A:$A,C2630,CANSCRN!$G:$G,D2630),
IF(AND(A2630="PSA Testing", E2630="Total Expenditure ($USD per 100,000 patients)"),
SUMIFS(PSA!$F:$F,PSA!$A:$A,C2630,PSA!$G:$G,D2630),
IF(AND(A2630="Colorectal Cancer Screening", E2630="Total Expenditure ($USD per 100,000 patients)"),
SUMIFS(COL!$F:$F,COL!$A:$A,C2630,COL!$G:$G,D2630),
IF(AND(A2630="Cervical Cancer Screening", E2630="Total Expenditure ($USD per 100,000 patients)"),
SUMIFS(CERV!$F:$F,CERV!$A:$A,C2630,CERV!$G:$G,D2630),
SUMIFS(CANSCRN!$F:$F,CANSCRN!$A:$A,C2630,CANSCRN!$G:$G,D2630))))))))))))</f>
        <v>632042.3009223484</v>
      </c>
    </row>
    <row r="2631" spans="1:6" x14ac:dyDescent="0.2">
      <c r="A2631" s="24" t="s">
        <v>100</v>
      </c>
      <c r="B2631" s="24" t="s">
        <v>101</v>
      </c>
      <c r="C2631" s="24" t="s">
        <v>65</v>
      </c>
      <c r="D2631" s="24">
        <v>2009</v>
      </c>
      <c r="E2631" s="24" t="s">
        <v>104</v>
      </c>
      <c r="F2631" s="3">
        <f>IF(AND(A2631="PSA Testing", E2631= "Utilization Rate (per 100,000 patients)"),
SUMIFS(PSA!$D:$D,PSA!$A:$A,C2631,PSA!$G:$G,D2631),
IF(AND(A2631="Colorectal Cancer Screening", E2631="Utilization Rate (per 100,000 patients)"),
SUMIFS(COL!$D:$D,COL!$A:$A,C2631,COL!$G:$G, D2631),
IF(AND(A2631="Cervical Cancer Screening", E2631="Utilization Rate (per 100,000 patients)"),
SUMIFS(CERV!$D:$D,CERV!$A:$A,C2631,CERV!$G:$G,D2631),
IF(AND(A2631="Cancer Screening for CKD patients", E2631="Utilization Rate (per 100,000 patients)"),
SUMIFS(CANSCRN!$D:$D,CANSCRN!$A:$A,C2631,CANSCRN!$G:$G,D2631),
IF(AND(A2631="PSA Testing", E2631="Cost per service ($USD)"),
SUMIFS(PSA!$E:$E,PSA!$A:$A,C2631,PSA!$G:$G,D2631),
IF(AND(A2631="Colorectal Cancer Screening", E2631="Cost per service ($USD)"),
SUMIFS(COL!$E:$E,COL!$A:$A,C2631,COL!$G:$G,D2631),
IF(AND(A2631="Cervical Cancer Screening", E2631="Cost per service ($USD)"),
SUMIFS(CERV!$E:$E,CERV!$A:$A,C2631,CERV!$G:$G,D2631),
IF(AND(A2631="Cancer Screening for CKD patients", E2631="Cost per service ($USD)"),
SUMIFS(CANSCRN!$E:$E,CANSCRN!$A:$A,C2631,CANSCRN!$G:$G,D2631),
IF(AND(A2631="PSA Testing", E2631="Total Expenditure ($USD per 100,000 patients)"),
SUMIFS(PSA!$F:$F,PSA!$A:$A,C2631,PSA!$G:$G,D2631),
IF(AND(A2631="Colorectal Cancer Screening", E2631="Total Expenditure ($USD per 100,000 patients)"),
SUMIFS(COL!$F:$F,COL!$A:$A,C2631,COL!$G:$G,D2631),
IF(AND(A2631="Cervical Cancer Screening", E2631="Total Expenditure ($USD per 100,000 patients)"),
SUMIFS(CERV!$F:$F,CERV!$A:$A,C2631,CERV!$G:$G,D2631),
SUMIFS(CANSCRN!$F:$F,CANSCRN!$A:$A,C2631,CANSCRN!$G:$G,D2631))))))))))))</f>
        <v>296180</v>
      </c>
    </row>
    <row r="2632" spans="1:6" x14ac:dyDescent="0.2">
      <c r="A2632" s="24" t="s">
        <v>100</v>
      </c>
      <c r="B2632" s="24" t="s">
        <v>101</v>
      </c>
      <c r="C2632" s="24" t="s">
        <v>65</v>
      </c>
      <c r="D2632" s="24">
        <v>2010</v>
      </c>
      <c r="E2632" s="24" t="s">
        <v>104</v>
      </c>
      <c r="F2632" s="3">
        <f>IF(AND(A2632="PSA Testing", E2632= "Utilization Rate (per 100,000 patients)"),
SUMIFS(PSA!$D:$D,PSA!$A:$A,C2632,PSA!$G:$G,D2632),
IF(AND(A2632="Colorectal Cancer Screening", E2632="Utilization Rate (per 100,000 patients)"),
SUMIFS(COL!$D:$D,COL!$A:$A,C2632,COL!$G:$G, D2632),
IF(AND(A2632="Cervical Cancer Screening", E2632="Utilization Rate (per 100,000 patients)"),
SUMIFS(CERV!$D:$D,CERV!$A:$A,C2632,CERV!$G:$G,D2632),
IF(AND(A2632="Cancer Screening for CKD patients", E2632="Utilization Rate (per 100,000 patients)"),
SUMIFS(CANSCRN!$D:$D,CANSCRN!$A:$A,C2632,CANSCRN!$G:$G,D2632),
IF(AND(A2632="PSA Testing", E2632="Cost per service ($USD)"),
SUMIFS(PSA!$E:$E,PSA!$A:$A,C2632,PSA!$G:$G,D2632),
IF(AND(A2632="Colorectal Cancer Screening", E2632="Cost per service ($USD)"),
SUMIFS(COL!$E:$E,COL!$A:$A,C2632,COL!$G:$G,D2632),
IF(AND(A2632="Cervical Cancer Screening", E2632="Cost per service ($USD)"),
SUMIFS(CERV!$E:$E,CERV!$A:$A,C2632,CERV!$G:$G,D2632),
IF(AND(A2632="Cancer Screening for CKD patients", E2632="Cost per service ($USD)"),
SUMIFS(CANSCRN!$E:$E,CANSCRN!$A:$A,C2632,CANSCRN!$G:$G,D2632),
IF(AND(A2632="PSA Testing", E2632="Total Expenditure ($USD per 100,000 patients)"),
SUMIFS(PSA!$F:$F,PSA!$A:$A,C2632,PSA!$G:$G,D2632),
IF(AND(A2632="Colorectal Cancer Screening", E2632="Total Expenditure ($USD per 100,000 patients)"),
SUMIFS(COL!$F:$F,COL!$A:$A,C2632,COL!$G:$G,D2632),
IF(AND(A2632="Cervical Cancer Screening", E2632="Total Expenditure ($USD per 100,000 patients)"),
SUMIFS(CERV!$F:$F,CERV!$A:$A,C2632,CERV!$G:$G,D2632),
SUMIFS(CANSCRN!$F:$F,CANSCRN!$A:$A,C2632,CANSCRN!$G:$G,D2632))))))))))))</f>
        <v>293683.97029725678</v>
      </c>
    </row>
    <row r="2633" spans="1:6" x14ac:dyDescent="0.2">
      <c r="A2633" s="24" t="s">
        <v>100</v>
      </c>
      <c r="B2633" s="24" t="s">
        <v>101</v>
      </c>
      <c r="C2633" s="24" t="s">
        <v>65</v>
      </c>
      <c r="D2633" s="24">
        <v>2011</v>
      </c>
      <c r="E2633" s="24" t="s">
        <v>104</v>
      </c>
      <c r="F2633" s="3">
        <f>IF(AND(A2633="PSA Testing", E2633= "Utilization Rate (per 100,000 patients)"),
SUMIFS(PSA!$D:$D,PSA!$A:$A,C2633,PSA!$G:$G,D2633),
IF(AND(A2633="Colorectal Cancer Screening", E2633="Utilization Rate (per 100,000 patients)"),
SUMIFS(COL!$D:$D,COL!$A:$A,C2633,COL!$G:$G, D2633),
IF(AND(A2633="Cervical Cancer Screening", E2633="Utilization Rate (per 100,000 patients)"),
SUMIFS(CERV!$D:$D,CERV!$A:$A,C2633,CERV!$G:$G,D2633),
IF(AND(A2633="Cancer Screening for CKD patients", E2633="Utilization Rate (per 100,000 patients)"),
SUMIFS(CANSCRN!$D:$D,CANSCRN!$A:$A,C2633,CANSCRN!$G:$G,D2633),
IF(AND(A2633="PSA Testing", E2633="Cost per service ($USD)"),
SUMIFS(PSA!$E:$E,PSA!$A:$A,C2633,PSA!$G:$G,D2633),
IF(AND(A2633="Colorectal Cancer Screening", E2633="Cost per service ($USD)"),
SUMIFS(COL!$E:$E,COL!$A:$A,C2633,COL!$G:$G,D2633),
IF(AND(A2633="Cervical Cancer Screening", E2633="Cost per service ($USD)"),
SUMIFS(CERV!$E:$E,CERV!$A:$A,C2633,CERV!$G:$G,D2633),
IF(AND(A2633="Cancer Screening for CKD patients", E2633="Cost per service ($USD)"),
SUMIFS(CANSCRN!$E:$E,CANSCRN!$A:$A,C2633,CANSCRN!$G:$G,D2633),
IF(AND(A2633="PSA Testing", E2633="Total Expenditure ($USD per 100,000 patients)"),
SUMIFS(PSA!$F:$F,PSA!$A:$A,C2633,PSA!$G:$G,D2633),
IF(AND(A2633="Colorectal Cancer Screening", E2633="Total Expenditure ($USD per 100,000 patients)"),
SUMIFS(COL!$F:$F,COL!$A:$A,C2633,COL!$G:$G,D2633),
IF(AND(A2633="Cervical Cancer Screening", E2633="Total Expenditure ($USD per 100,000 patients)"),
SUMIFS(CERV!$F:$F,CERV!$A:$A,C2633,CERV!$G:$G,D2633),
SUMIFS(CANSCRN!$F:$F,CANSCRN!$A:$A,C2633,CANSCRN!$G:$G,D2633))))))))))))</f>
        <v>264479.71651282051</v>
      </c>
    </row>
    <row r="2634" spans="1:6" x14ac:dyDescent="0.2">
      <c r="A2634" s="24" t="s">
        <v>100</v>
      </c>
      <c r="B2634" s="24" t="s">
        <v>101</v>
      </c>
      <c r="C2634" s="24" t="s">
        <v>65</v>
      </c>
      <c r="D2634" s="24">
        <v>2012</v>
      </c>
      <c r="E2634" s="24" t="s">
        <v>104</v>
      </c>
      <c r="F2634" s="3">
        <f>IF(AND(A2634="PSA Testing", E2634= "Utilization Rate (per 100,000 patients)"),
SUMIFS(PSA!$D:$D,PSA!$A:$A,C2634,PSA!$G:$G,D2634),
IF(AND(A2634="Colorectal Cancer Screening", E2634="Utilization Rate (per 100,000 patients)"),
SUMIFS(COL!$D:$D,COL!$A:$A,C2634,COL!$G:$G, D2634),
IF(AND(A2634="Cervical Cancer Screening", E2634="Utilization Rate (per 100,000 patients)"),
SUMIFS(CERV!$D:$D,CERV!$A:$A,C2634,CERV!$G:$G,D2634),
IF(AND(A2634="Cancer Screening for CKD patients", E2634="Utilization Rate (per 100,000 patients)"),
SUMIFS(CANSCRN!$D:$D,CANSCRN!$A:$A,C2634,CANSCRN!$G:$G,D2634),
IF(AND(A2634="PSA Testing", E2634="Cost per service ($USD)"),
SUMIFS(PSA!$E:$E,PSA!$A:$A,C2634,PSA!$G:$G,D2634),
IF(AND(A2634="Colorectal Cancer Screening", E2634="Cost per service ($USD)"),
SUMIFS(COL!$E:$E,COL!$A:$A,C2634,COL!$G:$G,D2634),
IF(AND(A2634="Cervical Cancer Screening", E2634="Cost per service ($USD)"),
SUMIFS(CERV!$E:$E,CERV!$A:$A,C2634,CERV!$G:$G,D2634),
IF(AND(A2634="Cancer Screening for CKD patients", E2634="Cost per service ($USD)"),
SUMIFS(CANSCRN!$E:$E,CANSCRN!$A:$A,C2634,CANSCRN!$G:$G,D2634),
IF(AND(A2634="PSA Testing", E2634="Total Expenditure ($USD per 100,000 patients)"),
SUMIFS(PSA!$F:$F,PSA!$A:$A,C2634,PSA!$G:$G,D2634),
IF(AND(A2634="Colorectal Cancer Screening", E2634="Total Expenditure ($USD per 100,000 patients)"),
SUMIFS(COL!$F:$F,COL!$A:$A,C2634,COL!$G:$G,D2634),
IF(AND(A2634="Cervical Cancer Screening", E2634="Total Expenditure ($USD per 100,000 patients)"),
SUMIFS(CERV!$F:$F,CERV!$A:$A,C2634,CERV!$G:$G,D2634),
SUMIFS(CANSCRN!$F:$F,CANSCRN!$A:$A,C2634,CANSCRN!$G:$G,D2634))))))))))))</f>
        <v>250620.43009082368</v>
      </c>
    </row>
    <row r="2635" spans="1:6" x14ac:dyDescent="0.2">
      <c r="A2635" s="24" t="s">
        <v>100</v>
      </c>
      <c r="B2635" s="24" t="s">
        <v>101</v>
      </c>
      <c r="C2635" s="24" t="s">
        <v>65</v>
      </c>
      <c r="D2635" s="24">
        <v>2013</v>
      </c>
      <c r="E2635" s="24" t="s">
        <v>104</v>
      </c>
      <c r="F2635" s="3">
        <f>IF(AND(A2635="PSA Testing", E2635= "Utilization Rate (per 100,000 patients)"),
SUMIFS(PSA!$D:$D,PSA!$A:$A,C2635,PSA!$G:$G,D2635),
IF(AND(A2635="Colorectal Cancer Screening", E2635="Utilization Rate (per 100,000 patients)"),
SUMIFS(COL!$D:$D,COL!$A:$A,C2635,COL!$G:$G, D2635),
IF(AND(A2635="Cervical Cancer Screening", E2635="Utilization Rate (per 100,000 patients)"),
SUMIFS(CERV!$D:$D,CERV!$A:$A,C2635,CERV!$G:$G,D2635),
IF(AND(A2635="Cancer Screening for CKD patients", E2635="Utilization Rate (per 100,000 patients)"),
SUMIFS(CANSCRN!$D:$D,CANSCRN!$A:$A,C2635,CANSCRN!$G:$G,D2635),
IF(AND(A2635="PSA Testing", E2635="Cost per service ($USD)"),
SUMIFS(PSA!$E:$E,PSA!$A:$A,C2635,PSA!$G:$G,D2635),
IF(AND(A2635="Colorectal Cancer Screening", E2635="Cost per service ($USD)"),
SUMIFS(COL!$E:$E,COL!$A:$A,C2635,COL!$G:$G,D2635),
IF(AND(A2635="Cervical Cancer Screening", E2635="Cost per service ($USD)"),
SUMIFS(CERV!$E:$E,CERV!$A:$A,C2635,CERV!$G:$G,D2635),
IF(AND(A2635="Cancer Screening for CKD patients", E2635="Cost per service ($USD)"),
SUMIFS(CANSCRN!$E:$E,CANSCRN!$A:$A,C2635,CANSCRN!$G:$G,D2635),
IF(AND(A2635="PSA Testing", E2635="Total Expenditure ($USD per 100,000 patients)"),
SUMIFS(PSA!$F:$F,PSA!$A:$A,C2635,PSA!$G:$G,D2635),
IF(AND(A2635="Colorectal Cancer Screening", E2635="Total Expenditure ($USD per 100,000 patients)"),
SUMIFS(COL!$F:$F,COL!$A:$A,C2635,COL!$G:$G,D2635),
IF(AND(A2635="Cervical Cancer Screening", E2635="Total Expenditure ($USD per 100,000 patients)"),
SUMIFS(CERV!$F:$F,CERV!$A:$A,C2635,CERV!$G:$G,D2635),
SUMIFS(CANSCRN!$F:$F,CANSCRN!$A:$A,C2635,CANSCRN!$G:$G,D2635))))))))))))</f>
        <v>208007.68709375235</v>
      </c>
    </row>
    <row r="2636" spans="1:6" x14ac:dyDescent="0.2">
      <c r="A2636" s="24" t="s">
        <v>100</v>
      </c>
      <c r="B2636" s="24" t="s">
        <v>101</v>
      </c>
      <c r="C2636" s="24" t="s">
        <v>65</v>
      </c>
      <c r="D2636" s="24">
        <v>2014</v>
      </c>
      <c r="E2636" s="24" t="s">
        <v>104</v>
      </c>
      <c r="F2636" s="3">
        <f>IF(AND(A2636="PSA Testing", E2636= "Utilization Rate (per 100,000 patients)"),
SUMIFS(PSA!$D:$D,PSA!$A:$A,C2636,PSA!$G:$G,D2636),
IF(AND(A2636="Colorectal Cancer Screening", E2636="Utilization Rate (per 100,000 patients)"),
SUMIFS(COL!$D:$D,COL!$A:$A,C2636,COL!$G:$G, D2636),
IF(AND(A2636="Cervical Cancer Screening", E2636="Utilization Rate (per 100,000 patients)"),
SUMIFS(CERV!$D:$D,CERV!$A:$A,C2636,CERV!$G:$G,D2636),
IF(AND(A2636="Cancer Screening for CKD patients", E2636="Utilization Rate (per 100,000 patients)"),
SUMIFS(CANSCRN!$D:$D,CANSCRN!$A:$A,C2636,CANSCRN!$G:$G,D2636),
IF(AND(A2636="PSA Testing", E2636="Cost per service ($USD)"),
SUMIFS(PSA!$E:$E,PSA!$A:$A,C2636,PSA!$G:$G,D2636),
IF(AND(A2636="Colorectal Cancer Screening", E2636="Cost per service ($USD)"),
SUMIFS(COL!$E:$E,COL!$A:$A,C2636,COL!$G:$G,D2636),
IF(AND(A2636="Cervical Cancer Screening", E2636="Cost per service ($USD)"),
SUMIFS(CERV!$E:$E,CERV!$A:$A,C2636,CERV!$G:$G,D2636),
IF(AND(A2636="Cancer Screening for CKD patients", E2636="Cost per service ($USD)"),
SUMIFS(CANSCRN!$E:$E,CANSCRN!$A:$A,C2636,CANSCRN!$G:$G,D2636),
IF(AND(A2636="PSA Testing", E2636="Total Expenditure ($USD per 100,000 patients)"),
SUMIFS(PSA!$F:$F,PSA!$A:$A,C2636,PSA!$G:$G,D2636),
IF(AND(A2636="Colorectal Cancer Screening", E2636="Total Expenditure ($USD per 100,000 patients)"),
SUMIFS(COL!$F:$F,COL!$A:$A,C2636,COL!$G:$G,D2636),
IF(AND(A2636="Cervical Cancer Screening", E2636="Total Expenditure ($USD per 100,000 patients)"),
SUMIFS(CERV!$F:$F,CERV!$A:$A,C2636,CERV!$G:$G,D2636),
SUMIFS(CANSCRN!$F:$F,CANSCRN!$A:$A,C2636,CANSCRN!$G:$G,D2636))))))))))))</f>
        <v>172088.94031431215</v>
      </c>
    </row>
    <row r="2637" spans="1:6" x14ac:dyDescent="0.2">
      <c r="A2637" s="24" t="s">
        <v>100</v>
      </c>
      <c r="B2637" s="24" t="s">
        <v>101</v>
      </c>
      <c r="C2637" s="24" t="s">
        <v>65</v>
      </c>
      <c r="D2637" s="24">
        <v>2015</v>
      </c>
      <c r="E2637" s="24" t="s">
        <v>104</v>
      </c>
      <c r="F2637" s="3">
        <f>IF(AND(A2637="PSA Testing", E2637= "Utilization Rate (per 100,000 patients)"),
SUMIFS(PSA!$D:$D,PSA!$A:$A,C2637,PSA!$G:$G,D2637),
IF(AND(A2637="Colorectal Cancer Screening", E2637="Utilization Rate (per 100,000 patients)"),
SUMIFS(COL!$D:$D,COL!$A:$A,C2637,COL!$G:$G, D2637),
IF(AND(A2637="Cervical Cancer Screening", E2637="Utilization Rate (per 100,000 patients)"),
SUMIFS(CERV!$D:$D,CERV!$A:$A,C2637,CERV!$G:$G,D2637),
IF(AND(A2637="Cancer Screening for CKD patients", E2637="Utilization Rate (per 100,000 patients)"),
SUMIFS(CANSCRN!$D:$D,CANSCRN!$A:$A,C2637,CANSCRN!$G:$G,D2637),
IF(AND(A2637="PSA Testing", E2637="Cost per service ($USD)"),
SUMIFS(PSA!$E:$E,PSA!$A:$A,C2637,PSA!$G:$G,D2637),
IF(AND(A2637="Colorectal Cancer Screening", E2637="Cost per service ($USD)"),
SUMIFS(COL!$E:$E,COL!$A:$A,C2637,COL!$G:$G,D2637),
IF(AND(A2637="Cervical Cancer Screening", E2637="Cost per service ($USD)"),
SUMIFS(CERV!$E:$E,CERV!$A:$A,C2637,CERV!$G:$G,D2637),
IF(AND(A2637="Cancer Screening for CKD patients", E2637="Cost per service ($USD)"),
SUMIFS(CANSCRN!$E:$E,CANSCRN!$A:$A,C2637,CANSCRN!$G:$G,D2637),
IF(AND(A2637="PSA Testing", E2637="Total Expenditure ($USD per 100,000 patients)"),
SUMIFS(PSA!$F:$F,PSA!$A:$A,C2637,PSA!$G:$G,D2637),
IF(AND(A2637="Colorectal Cancer Screening", E2637="Total Expenditure ($USD per 100,000 patients)"),
SUMIFS(COL!$F:$F,COL!$A:$A,C2637,COL!$G:$G,D2637),
IF(AND(A2637="Cervical Cancer Screening", E2637="Total Expenditure ($USD per 100,000 patients)"),
SUMIFS(CERV!$F:$F,CERV!$A:$A,C2637,CERV!$G:$G,D2637),
SUMIFS(CANSCRN!$F:$F,CANSCRN!$A:$A,C2637,CANSCRN!$G:$G,D2637))))))))))))</f>
        <v>243015.32310864585</v>
      </c>
    </row>
    <row r="2638" spans="1:6" x14ac:dyDescent="0.2">
      <c r="A2638" s="24" t="s">
        <v>100</v>
      </c>
      <c r="B2638" s="24" t="s">
        <v>101</v>
      </c>
      <c r="C2638" s="24" t="s">
        <v>65</v>
      </c>
      <c r="D2638" s="24">
        <v>2016</v>
      </c>
      <c r="E2638" s="24" t="s">
        <v>104</v>
      </c>
      <c r="F2638" s="3">
        <f>IF(AND(A2638="PSA Testing", E2638= "Utilization Rate (per 100,000 patients)"),
SUMIFS(PSA!$D:$D,PSA!$A:$A,C2638,PSA!$G:$G,D2638),
IF(AND(A2638="Colorectal Cancer Screening", E2638="Utilization Rate (per 100,000 patients)"),
SUMIFS(COL!$D:$D,COL!$A:$A,C2638,COL!$G:$G, D2638),
IF(AND(A2638="Cervical Cancer Screening", E2638="Utilization Rate (per 100,000 patients)"),
SUMIFS(CERV!$D:$D,CERV!$A:$A,C2638,CERV!$G:$G,D2638),
IF(AND(A2638="Cancer Screening for CKD patients", E2638="Utilization Rate (per 100,000 patients)"),
SUMIFS(CANSCRN!$D:$D,CANSCRN!$A:$A,C2638,CANSCRN!$G:$G,D2638),
IF(AND(A2638="PSA Testing", E2638="Cost per service ($USD)"),
SUMIFS(PSA!$E:$E,PSA!$A:$A,C2638,PSA!$G:$G,D2638),
IF(AND(A2638="Colorectal Cancer Screening", E2638="Cost per service ($USD)"),
SUMIFS(COL!$E:$E,COL!$A:$A,C2638,COL!$G:$G,D2638),
IF(AND(A2638="Cervical Cancer Screening", E2638="Cost per service ($USD)"),
SUMIFS(CERV!$E:$E,CERV!$A:$A,C2638,CERV!$G:$G,D2638),
IF(AND(A2638="Cancer Screening for CKD patients", E2638="Cost per service ($USD)"),
SUMIFS(CANSCRN!$E:$E,CANSCRN!$A:$A,C2638,CANSCRN!$G:$G,D2638),
IF(AND(A2638="PSA Testing", E2638="Total Expenditure ($USD per 100,000 patients)"),
SUMIFS(PSA!$F:$F,PSA!$A:$A,C2638,PSA!$G:$G,D2638),
IF(AND(A2638="Colorectal Cancer Screening", E2638="Total Expenditure ($USD per 100,000 patients)"),
SUMIFS(COL!$F:$F,COL!$A:$A,C2638,COL!$G:$G,D2638),
IF(AND(A2638="Cervical Cancer Screening", E2638="Total Expenditure ($USD per 100,000 patients)"),
SUMIFS(CERV!$F:$F,CERV!$A:$A,C2638,CERV!$G:$G,D2638),
SUMIFS(CANSCRN!$F:$F,CANSCRN!$A:$A,C2638,CANSCRN!$G:$G,D2638))))))))))))</f>
        <v>286941.02369951532</v>
      </c>
    </row>
    <row r="2639" spans="1:6" x14ac:dyDescent="0.2">
      <c r="A2639" s="24" t="s">
        <v>100</v>
      </c>
      <c r="B2639" s="24" t="s">
        <v>101</v>
      </c>
      <c r="C2639" s="24" t="s">
        <v>65</v>
      </c>
      <c r="D2639" s="24">
        <v>2017</v>
      </c>
      <c r="E2639" s="24" t="s">
        <v>104</v>
      </c>
      <c r="F2639" s="3">
        <f>IF(AND(A2639="PSA Testing", E2639= "Utilization Rate (per 100,000 patients)"),
SUMIFS(PSA!$D:$D,PSA!$A:$A,C2639,PSA!$G:$G,D2639),
IF(AND(A2639="Colorectal Cancer Screening", E2639="Utilization Rate (per 100,000 patients)"),
SUMIFS(COL!$D:$D,COL!$A:$A,C2639,COL!$G:$G, D2639),
IF(AND(A2639="Cervical Cancer Screening", E2639="Utilization Rate (per 100,000 patients)"),
SUMIFS(CERV!$D:$D,CERV!$A:$A,C2639,CERV!$G:$G,D2639),
IF(AND(A2639="Cancer Screening for CKD patients", E2639="Utilization Rate (per 100,000 patients)"),
SUMIFS(CANSCRN!$D:$D,CANSCRN!$A:$A,C2639,CANSCRN!$G:$G,D2639),
IF(AND(A2639="PSA Testing", E2639="Cost per service ($USD)"),
SUMIFS(PSA!$E:$E,PSA!$A:$A,C2639,PSA!$G:$G,D2639),
IF(AND(A2639="Colorectal Cancer Screening", E2639="Cost per service ($USD)"),
SUMIFS(COL!$E:$E,COL!$A:$A,C2639,COL!$G:$G,D2639),
IF(AND(A2639="Cervical Cancer Screening", E2639="Cost per service ($USD)"),
SUMIFS(CERV!$E:$E,CERV!$A:$A,C2639,CERV!$G:$G,D2639),
IF(AND(A2639="Cancer Screening for CKD patients", E2639="Cost per service ($USD)"),
SUMIFS(CANSCRN!$E:$E,CANSCRN!$A:$A,C2639,CANSCRN!$G:$G,D2639),
IF(AND(A2639="PSA Testing", E2639="Total Expenditure ($USD per 100,000 patients)"),
SUMIFS(PSA!$F:$F,PSA!$A:$A,C2639,PSA!$G:$G,D2639),
IF(AND(A2639="Colorectal Cancer Screening", E2639="Total Expenditure ($USD per 100,000 patients)"),
SUMIFS(COL!$F:$F,COL!$A:$A,C2639,COL!$G:$G,D2639),
IF(AND(A2639="Cervical Cancer Screening", E2639="Total Expenditure ($USD per 100,000 patients)"),
SUMIFS(CERV!$F:$F,CERV!$A:$A,C2639,CERV!$G:$G,D2639),
SUMIFS(CANSCRN!$F:$F,CANSCRN!$A:$A,C2639,CANSCRN!$G:$G,D2639))))))))))))</f>
        <v>434161.92151657148</v>
      </c>
    </row>
    <row r="2640" spans="1:6" x14ac:dyDescent="0.2">
      <c r="A2640" s="24" t="s">
        <v>100</v>
      </c>
      <c r="B2640" s="24" t="s">
        <v>101</v>
      </c>
      <c r="C2640" s="24" t="s">
        <v>65</v>
      </c>
      <c r="D2640" s="24">
        <v>2018</v>
      </c>
      <c r="E2640" s="24" t="s">
        <v>104</v>
      </c>
      <c r="F2640" s="3">
        <f>IF(AND(A2640="PSA Testing", E2640= "Utilization Rate (per 100,000 patients)"),
SUMIFS(PSA!$D:$D,PSA!$A:$A,C2640,PSA!$G:$G,D2640),
IF(AND(A2640="Colorectal Cancer Screening", E2640="Utilization Rate (per 100,000 patients)"),
SUMIFS(COL!$D:$D,COL!$A:$A,C2640,COL!$G:$G, D2640),
IF(AND(A2640="Cervical Cancer Screening", E2640="Utilization Rate (per 100,000 patients)"),
SUMIFS(CERV!$D:$D,CERV!$A:$A,C2640,CERV!$G:$G,D2640),
IF(AND(A2640="Cancer Screening for CKD patients", E2640="Utilization Rate (per 100,000 patients)"),
SUMIFS(CANSCRN!$D:$D,CANSCRN!$A:$A,C2640,CANSCRN!$G:$G,D2640),
IF(AND(A2640="PSA Testing", E2640="Cost per service ($USD)"),
SUMIFS(PSA!$E:$E,PSA!$A:$A,C2640,PSA!$G:$G,D2640),
IF(AND(A2640="Colorectal Cancer Screening", E2640="Cost per service ($USD)"),
SUMIFS(COL!$E:$E,COL!$A:$A,C2640,COL!$G:$G,D2640),
IF(AND(A2640="Cervical Cancer Screening", E2640="Cost per service ($USD)"),
SUMIFS(CERV!$E:$E,CERV!$A:$A,C2640,CERV!$G:$G,D2640),
IF(AND(A2640="Cancer Screening for CKD patients", E2640="Cost per service ($USD)"),
SUMIFS(CANSCRN!$E:$E,CANSCRN!$A:$A,C2640,CANSCRN!$G:$G,D2640),
IF(AND(A2640="PSA Testing", E2640="Total Expenditure ($USD per 100,000 patients)"),
SUMIFS(PSA!$F:$F,PSA!$A:$A,C2640,PSA!$G:$G,D2640),
IF(AND(A2640="Colorectal Cancer Screening", E2640="Total Expenditure ($USD per 100,000 patients)"),
SUMIFS(COL!$F:$F,COL!$A:$A,C2640,COL!$G:$G,D2640),
IF(AND(A2640="Cervical Cancer Screening", E2640="Total Expenditure ($USD per 100,000 patients)"),
SUMIFS(CERV!$F:$F,CERV!$A:$A,C2640,CERV!$G:$G,D2640),
SUMIFS(CANSCRN!$F:$F,CANSCRN!$A:$A,C2640,CANSCRN!$G:$G,D2640))))))))))))</f>
        <v>480662.99084645661</v>
      </c>
    </row>
    <row r="2641" spans="1:6" x14ac:dyDescent="0.2">
      <c r="A2641" s="24" t="s">
        <v>100</v>
      </c>
      <c r="B2641" s="24" t="s">
        <v>101</v>
      </c>
      <c r="C2641" s="24" t="s">
        <v>65</v>
      </c>
      <c r="D2641" s="24">
        <v>2019</v>
      </c>
      <c r="E2641" s="24" t="s">
        <v>104</v>
      </c>
      <c r="F2641" s="3">
        <f>IF(AND(A2641="PSA Testing", E2641= "Utilization Rate (per 100,000 patients)"),
SUMIFS(PSA!$D:$D,PSA!$A:$A,C2641,PSA!$G:$G,D2641),
IF(AND(A2641="Colorectal Cancer Screening", E2641="Utilization Rate (per 100,000 patients)"),
SUMIFS(COL!$D:$D,COL!$A:$A,C2641,COL!$G:$G, D2641),
IF(AND(A2641="Cervical Cancer Screening", E2641="Utilization Rate (per 100,000 patients)"),
SUMIFS(CERV!$D:$D,CERV!$A:$A,C2641,CERV!$G:$G,D2641),
IF(AND(A2641="Cancer Screening for CKD patients", E2641="Utilization Rate (per 100,000 patients)"),
SUMIFS(CANSCRN!$D:$D,CANSCRN!$A:$A,C2641,CANSCRN!$G:$G,D2641),
IF(AND(A2641="PSA Testing", E2641="Cost per service ($USD)"),
SUMIFS(PSA!$E:$E,PSA!$A:$A,C2641,PSA!$G:$G,D2641),
IF(AND(A2641="Colorectal Cancer Screening", E2641="Cost per service ($USD)"),
SUMIFS(COL!$E:$E,COL!$A:$A,C2641,COL!$G:$G,D2641),
IF(AND(A2641="Cervical Cancer Screening", E2641="Cost per service ($USD)"),
SUMIFS(CERV!$E:$E,CERV!$A:$A,C2641,CERV!$G:$G,D2641),
IF(AND(A2641="Cancer Screening for CKD patients", E2641="Cost per service ($USD)"),
SUMIFS(CANSCRN!$E:$E,CANSCRN!$A:$A,C2641,CANSCRN!$G:$G,D2641),
IF(AND(A2641="PSA Testing", E2641="Total Expenditure ($USD per 100,000 patients)"),
SUMIFS(PSA!$F:$F,PSA!$A:$A,C2641,PSA!$G:$G,D2641),
IF(AND(A2641="Colorectal Cancer Screening", E2641="Total Expenditure ($USD per 100,000 patients)"),
SUMIFS(COL!$F:$F,COL!$A:$A,C2641,COL!$G:$G,D2641),
IF(AND(A2641="Cervical Cancer Screening", E2641="Total Expenditure ($USD per 100,000 patients)"),
SUMIFS(CERV!$F:$F,CERV!$A:$A,C2641,CERV!$G:$G,D2641),
SUMIFS(CANSCRN!$F:$F,CANSCRN!$A:$A,C2641,CANSCRN!$G:$G,D2641))))))))))))</f>
        <v>427598.18335238099</v>
      </c>
    </row>
    <row r="2642" spans="1:6" x14ac:dyDescent="0.2">
      <c r="A2642" s="24" t="s">
        <v>100</v>
      </c>
      <c r="B2642" s="24" t="s">
        <v>101</v>
      </c>
      <c r="C2642" s="24" t="s">
        <v>66</v>
      </c>
      <c r="D2642" s="24">
        <v>2009</v>
      </c>
      <c r="E2642" s="24" t="s">
        <v>104</v>
      </c>
      <c r="F2642" s="3">
        <f>IF(AND(A2642="PSA Testing", E2642= "Utilization Rate (per 100,000 patients)"),
SUMIFS(PSA!$D:$D,PSA!$A:$A,C2642,PSA!$G:$G,D2642),
IF(AND(A2642="Colorectal Cancer Screening", E2642="Utilization Rate (per 100,000 patients)"),
SUMIFS(COL!$D:$D,COL!$A:$A,C2642,COL!$G:$G, D2642),
IF(AND(A2642="Cervical Cancer Screening", E2642="Utilization Rate (per 100,000 patients)"),
SUMIFS(CERV!$D:$D,CERV!$A:$A,C2642,CERV!$G:$G,D2642),
IF(AND(A2642="Cancer Screening for CKD patients", E2642="Utilization Rate (per 100,000 patients)"),
SUMIFS(CANSCRN!$D:$D,CANSCRN!$A:$A,C2642,CANSCRN!$G:$G,D2642),
IF(AND(A2642="PSA Testing", E2642="Cost per service ($USD)"),
SUMIFS(PSA!$E:$E,PSA!$A:$A,C2642,PSA!$G:$G,D2642),
IF(AND(A2642="Colorectal Cancer Screening", E2642="Cost per service ($USD)"),
SUMIFS(COL!$E:$E,COL!$A:$A,C2642,COL!$G:$G,D2642),
IF(AND(A2642="Cervical Cancer Screening", E2642="Cost per service ($USD)"),
SUMIFS(CERV!$E:$E,CERV!$A:$A,C2642,CERV!$G:$G,D2642),
IF(AND(A2642="Cancer Screening for CKD patients", E2642="Cost per service ($USD)"),
SUMIFS(CANSCRN!$E:$E,CANSCRN!$A:$A,C2642,CANSCRN!$G:$G,D2642),
IF(AND(A2642="PSA Testing", E2642="Total Expenditure ($USD per 100,000 patients)"),
SUMIFS(PSA!$F:$F,PSA!$A:$A,C2642,PSA!$G:$G,D2642),
IF(AND(A2642="Colorectal Cancer Screening", E2642="Total Expenditure ($USD per 100,000 patients)"),
SUMIFS(COL!$F:$F,COL!$A:$A,C2642,COL!$G:$G,D2642),
IF(AND(A2642="Cervical Cancer Screening", E2642="Total Expenditure ($USD per 100,000 patients)"),
SUMIFS(CERV!$F:$F,CERV!$A:$A,C2642,CERV!$G:$G,D2642),
SUMIFS(CANSCRN!$F:$F,CANSCRN!$A:$A,C2642,CANSCRN!$G:$G,D2642))))))))))))</f>
        <v>278469.12673536985</v>
      </c>
    </row>
    <row r="2643" spans="1:6" x14ac:dyDescent="0.2">
      <c r="A2643" s="24" t="s">
        <v>100</v>
      </c>
      <c r="B2643" s="24" t="s">
        <v>101</v>
      </c>
      <c r="C2643" s="24" t="s">
        <v>66</v>
      </c>
      <c r="D2643" s="24">
        <v>2010</v>
      </c>
      <c r="E2643" s="24" t="s">
        <v>104</v>
      </c>
      <c r="F2643" s="3">
        <f>IF(AND(A2643="PSA Testing", E2643= "Utilization Rate (per 100,000 patients)"),
SUMIFS(PSA!$D:$D,PSA!$A:$A,C2643,PSA!$G:$G,D2643),
IF(AND(A2643="Colorectal Cancer Screening", E2643="Utilization Rate (per 100,000 patients)"),
SUMIFS(COL!$D:$D,COL!$A:$A,C2643,COL!$G:$G, D2643),
IF(AND(A2643="Cervical Cancer Screening", E2643="Utilization Rate (per 100,000 patients)"),
SUMIFS(CERV!$D:$D,CERV!$A:$A,C2643,CERV!$G:$G,D2643),
IF(AND(A2643="Cancer Screening for CKD patients", E2643="Utilization Rate (per 100,000 patients)"),
SUMIFS(CANSCRN!$D:$D,CANSCRN!$A:$A,C2643,CANSCRN!$G:$G,D2643),
IF(AND(A2643="PSA Testing", E2643="Cost per service ($USD)"),
SUMIFS(PSA!$E:$E,PSA!$A:$A,C2643,PSA!$G:$G,D2643),
IF(AND(A2643="Colorectal Cancer Screening", E2643="Cost per service ($USD)"),
SUMIFS(COL!$E:$E,COL!$A:$A,C2643,COL!$G:$G,D2643),
IF(AND(A2643="Cervical Cancer Screening", E2643="Cost per service ($USD)"),
SUMIFS(CERV!$E:$E,CERV!$A:$A,C2643,CERV!$G:$G,D2643),
IF(AND(A2643="Cancer Screening for CKD patients", E2643="Cost per service ($USD)"),
SUMIFS(CANSCRN!$E:$E,CANSCRN!$A:$A,C2643,CANSCRN!$G:$G,D2643),
IF(AND(A2643="PSA Testing", E2643="Total Expenditure ($USD per 100,000 patients)"),
SUMIFS(PSA!$F:$F,PSA!$A:$A,C2643,PSA!$G:$G,D2643),
IF(AND(A2643="Colorectal Cancer Screening", E2643="Total Expenditure ($USD per 100,000 patients)"),
SUMIFS(COL!$F:$F,COL!$A:$A,C2643,COL!$G:$G,D2643),
IF(AND(A2643="Cervical Cancer Screening", E2643="Total Expenditure ($USD per 100,000 patients)"),
SUMIFS(CERV!$F:$F,CERV!$A:$A,C2643,CERV!$G:$G,D2643),
SUMIFS(CANSCRN!$F:$F,CANSCRN!$A:$A,C2643,CANSCRN!$G:$G,D2643))))))))))))</f>
        <v>279572.4435849787</v>
      </c>
    </row>
    <row r="2644" spans="1:6" x14ac:dyDescent="0.2">
      <c r="A2644" s="24" t="s">
        <v>100</v>
      </c>
      <c r="B2644" s="24" t="s">
        <v>101</v>
      </c>
      <c r="C2644" s="24" t="s">
        <v>66</v>
      </c>
      <c r="D2644" s="24">
        <v>2011</v>
      </c>
      <c r="E2644" s="24" t="s">
        <v>104</v>
      </c>
      <c r="F2644" s="3">
        <f>IF(AND(A2644="PSA Testing", E2644= "Utilization Rate (per 100,000 patients)"),
SUMIFS(PSA!$D:$D,PSA!$A:$A,C2644,PSA!$G:$G,D2644),
IF(AND(A2644="Colorectal Cancer Screening", E2644="Utilization Rate (per 100,000 patients)"),
SUMIFS(COL!$D:$D,COL!$A:$A,C2644,COL!$G:$G, D2644),
IF(AND(A2644="Cervical Cancer Screening", E2644="Utilization Rate (per 100,000 patients)"),
SUMIFS(CERV!$D:$D,CERV!$A:$A,C2644,CERV!$G:$G,D2644),
IF(AND(A2644="Cancer Screening for CKD patients", E2644="Utilization Rate (per 100,000 patients)"),
SUMIFS(CANSCRN!$D:$D,CANSCRN!$A:$A,C2644,CANSCRN!$G:$G,D2644),
IF(AND(A2644="PSA Testing", E2644="Cost per service ($USD)"),
SUMIFS(PSA!$E:$E,PSA!$A:$A,C2644,PSA!$G:$G,D2644),
IF(AND(A2644="Colorectal Cancer Screening", E2644="Cost per service ($USD)"),
SUMIFS(COL!$E:$E,COL!$A:$A,C2644,COL!$G:$G,D2644),
IF(AND(A2644="Cervical Cancer Screening", E2644="Cost per service ($USD)"),
SUMIFS(CERV!$E:$E,CERV!$A:$A,C2644,CERV!$G:$G,D2644),
IF(AND(A2644="Cancer Screening for CKD patients", E2644="Cost per service ($USD)"),
SUMIFS(CANSCRN!$E:$E,CANSCRN!$A:$A,C2644,CANSCRN!$G:$G,D2644),
IF(AND(A2644="PSA Testing", E2644="Total Expenditure ($USD per 100,000 patients)"),
SUMIFS(PSA!$F:$F,PSA!$A:$A,C2644,PSA!$G:$G,D2644),
IF(AND(A2644="Colorectal Cancer Screening", E2644="Total Expenditure ($USD per 100,000 patients)"),
SUMIFS(COL!$F:$F,COL!$A:$A,C2644,COL!$G:$G,D2644),
IF(AND(A2644="Cervical Cancer Screening", E2644="Total Expenditure ($USD per 100,000 patients)"),
SUMIFS(CERV!$F:$F,CERV!$A:$A,C2644,CERV!$G:$G,D2644),
SUMIFS(CANSCRN!$F:$F,CANSCRN!$A:$A,C2644,CANSCRN!$G:$G,D2644))))))))))))</f>
        <v>252519.47827324481</v>
      </c>
    </row>
    <row r="2645" spans="1:6" x14ac:dyDescent="0.2">
      <c r="A2645" s="24" t="s">
        <v>100</v>
      </c>
      <c r="B2645" s="24" t="s">
        <v>101</v>
      </c>
      <c r="C2645" s="24" t="s">
        <v>66</v>
      </c>
      <c r="D2645" s="24">
        <v>2012</v>
      </c>
      <c r="E2645" s="24" t="s">
        <v>104</v>
      </c>
      <c r="F2645" s="3">
        <f>IF(AND(A2645="PSA Testing", E2645= "Utilization Rate (per 100,000 patients)"),
SUMIFS(PSA!$D:$D,PSA!$A:$A,C2645,PSA!$G:$G,D2645),
IF(AND(A2645="Colorectal Cancer Screening", E2645="Utilization Rate (per 100,000 patients)"),
SUMIFS(COL!$D:$D,COL!$A:$A,C2645,COL!$G:$G, D2645),
IF(AND(A2645="Cervical Cancer Screening", E2645="Utilization Rate (per 100,000 patients)"),
SUMIFS(CERV!$D:$D,CERV!$A:$A,C2645,CERV!$G:$G,D2645),
IF(AND(A2645="Cancer Screening for CKD patients", E2645="Utilization Rate (per 100,000 patients)"),
SUMIFS(CANSCRN!$D:$D,CANSCRN!$A:$A,C2645,CANSCRN!$G:$G,D2645),
IF(AND(A2645="PSA Testing", E2645="Cost per service ($USD)"),
SUMIFS(PSA!$E:$E,PSA!$A:$A,C2645,PSA!$G:$G,D2645),
IF(AND(A2645="Colorectal Cancer Screening", E2645="Cost per service ($USD)"),
SUMIFS(COL!$E:$E,COL!$A:$A,C2645,COL!$G:$G,D2645),
IF(AND(A2645="Cervical Cancer Screening", E2645="Cost per service ($USD)"),
SUMIFS(CERV!$E:$E,CERV!$A:$A,C2645,CERV!$G:$G,D2645),
IF(AND(A2645="Cancer Screening for CKD patients", E2645="Cost per service ($USD)"),
SUMIFS(CANSCRN!$E:$E,CANSCRN!$A:$A,C2645,CANSCRN!$G:$G,D2645),
IF(AND(A2645="PSA Testing", E2645="Total Expenditure ($USD per 100,000 patients)"),
SUMIFS(PSA!$F:$F,PSA!$A:$A,C2645,PSA!$G:$G,D2645),
IF(AND(A2645="Colorectal Cancer Screening", E2645="Total Expenditure ($USD per 100,000 patients)"),
SUMIFS(COL!$F:$F,COL!$A:$A,C2645,COL!$G:$G,D2645),
IF(AND(A2645="Cervical Cancer Screening", E2645="Total Expenditure ($USD per 100,000 patients)"),
SUMIFS(CERV!$F:$F,CERV!$A:$A,C2645,CERV!$G:$G,D2645),
SUMIFS(CANSCRN!$F:$F,CANSCRN!$A:$A,C2645,CANSCRN!$G:$G,D2645))))))))))))</f>
        <v>288978.38797434932</v>
      </c>
    </row>
    <row r="2646" spans="1:6" x14ac:dyDescent="0.2">
      <c r="A2646" s="24" t="s">
        <v>100</v>
      </c>
      <c r="B2646" s="24" t="s">
        <v>101</v>
      </c>
      <c r="C2646" s="24" t="s">
        <v>66</v>
      </c>
      <c r="D2646" s="24">
        <v>2013</v>
      </c>
      <c r="E2646" s="24" t="s">
        <v>104</v>
      </c>
      <c r="F2646" s="3">
        <f>IF(AND(A2646="PSA Testing", E2646= "Utilization Rate (per 100,000 patients)"),
SUMIFS(PSA!$D:$D,PSA!$A:$A,C2646,PSA!$G:$G,D2646),
IF(AND(A2646="Colorectal Cancer Screening", E2646="Utilization Rate (per 100,000 patients)"),
SUMIFS(COL!$D:$D,COL!$A:$A,C2646,COL!$G:$G, D2646),
IF(AND(A2646="Cervical Cancer Screening", E2646="Utilization Rate (per 100,000 patients)"),
SUMIFS(CERV!$D:$D,CERV!$A:$A,C2646,CERV!$G:$G,D2646),
IF(AND(A2646="Cancer Screening for CKD patients", E2646="Utilization Rate (per 100,000 patients)"),
SUMIFS(CANSCRN!$D:$D,CANSCRN!$A:$A,C2646,CANSCRN!$G:$G,D2646),
IF(AND(A2646="PSA Testing", E2646="Cost per service ($USD)"),
SUMIFS(PSA!$E:$E,PSA!$A:$A,C2646,PSA!$G:$G,D2646),
IF(AND(A2646="Colorectal Cancer Screening", E2646="Cost per service ($USD)"),
SUMIFS(COL!$E:$E,COL!$A:$A,C2646,COL!$G:$G,D2646),
IF(AND(A2646="Cervical Cancer Screening", E2646="Cost per service ($USD)"),
SUMIFS(CERV!$E:$E,CERV!$A:$A,C2646,CERV!$G:$G,D2646),
IF(AND(A2646="Cancer Screening for CKD patients", E2646="Cost per service ($USD)"),
SUMIFS(CANSCRN!$E:$E,CANSCRN!$A:$A,C2646,CANSCRN!$G:$G,D2646),
IF(AND(A2646="PSA Testing", E2646="Total Expenditure ($USD per 100,000 patients)"),
SUMIFS(PSA!$F:$F,PSA!$A:$A,C2646,PSA!$G:$G,D2646),
IF(AND(A2646="Colorectal Cancer Screening", E2646="Total Expenditure ($USD per 100,000 patients)"),
SUMIFS(COL!$F:$F,COL!$A:$A,C2646,COL!$G:$G,D2646),
IF(AND(A2646="Cervical Cancer Screening", E2646="Total Expenditure ($USD per 100,000 patients)"),
SUMIFS(CERV!$F:$F,CERV!$A:$A,C2646,CERV!$G:$G,D2646),
SUMIFS(CANSCRN!$F:$F,CANSCRN!$A:$A,C2646,CANSCRN!$G:$G,D2646))))))))))))</f>
        <v>188689.81527577023</v>
      </c>
    </row>
    <row r="2647" spans="1:6" x14ac:dyDescent="0.2">
      <c r="A2647" s="24" t="s">
        <v>100</v>
      </c>
      <c r="B2647" s="24" t="s">
        <v>101</v>
      </c>
      <c r="C2647" s="24" t="s">
        <v>66</v>
      </c>
      <c r="D2647" s="24">
        <v>2014</v>
      </c>
      <c r="E2647" s="24" t="s">
        <v>104</v>
      </c>
      <c r="F2647" s="3">
        <f>IF(AND(A2647="PSA Testing", E2647= "Utilization Rate (per 100,000 patients)"),
SUMIFS(PSA!$D:$D,PSA!$A:$A,C2647,PSA!$G:$G,D2647),
IF(AND(A2647="Colorectal Cancer Screening", E2647="Utilization Rate (per 100,000 patients)"),
SUMIFS(COL!$D:$D,COL!$A:$A,C2647,COL!$G:$G, D2647),
IF(AND(A2647="Cervical Cancer Screening", E2647="Utilization Rate (per 100,000 patients)"),
SUMIFS(CERV!$D:$D,CERV!$A:$A,C2647,CERV!$G:$G,D2647),
IF(AND(A2647="Cancer Screening for CKD patients", E2647="Utilization Rate (per 100,000 patients)"),
SUMIFS(CANSCRN!$D:$D,CANSCRN!$A:$A,C2647,CANSCRN!$G:$G,D2647),
IF(AND(A2647="PSA Testing", E2647="Cost per service ($USD)"),
SUMIFS(PSA!$E:$E,PSA!$A:$A,C2647,PSA!$G:$G,D2647),
IF(AND(A2647="Colorectal Cancer Screening", E2647="Cost per service ($USD)"),
SUMIFS(COL!$E:$E,COL!$A:$A,C2647,COL!$G:$G,D2647),
IF(AND(A2647="Cervical Cancer Screening", E2647="Cost per service ($USD)"),
SUMIFS(CERV!$E:$E,CERV!$A:$A,C2647,CERV!$G:$G,D2647),
IF(AND(A2647="Cancer Screening for CKD patients", E2647="Cost per service ($USD)"),
SUMIFS(CANSCRN!$E:$E,CANSCRN!$A:$A,C2647,CANSCRN!$G:$G,D2647),
IF(AND(A2647="PSA Testing", E2647="Total Expenditure ($USD per 100,000 patients)"),
SUMIFS(PSA!$F:$F,PSA!$A:$A,C2647,PSA!$G:$G,D2647),
IF(AND(A2647="Colorectal Cancer Screening", E2647="Total Expenditure ($USD per 100,000 patients)"),
SUMIFS(COL!$F:$F,COL!$A:$A,C2647,COL!$G:$G,D2647),
IF(AND(A2647="Cervical Cancer Screening", E2647="Total Expenditure ($USD per 100,000 patients)"),
SUMIFS(CERV!$F:$F,CERV!$A:$A,C2647,CERV!$G:$G,D2647),
SUMIFS(CANSCRN!$F:$F,CANSCRN!$A:$A,C2647,CANSCRN!$G:$G,D2647))))))))))))</f>
        <v>129653.89751468594</v>
      </c>
    </row>
    <row r="2648" spans="1:6" x14ac:dyDescent="0.2">
      <c r="A2648" s="24" t="s">
        <v>100</v>
      </c>
      <c r="B2648" s="24" t="s">
        <v>101</v>
      </c>
      <c r="C2648" s="24" t="s">
        <v>66</v>
      </c>
      <c r="D2648" s="24">
        <v>2015</v>
      </c>
      <c r="E2648" s="24" t="s">
        <v>104</v>
      </c>
      <c r="F2648" s="3">
        <f>IF(AND(A2648="PSA Testing", E2648= "Utilization Rate (per 100,000 patients)"),
SUMIFS(PSA!$D:$D,PSA!$A:$A,C2648,PSA!$G:$G,D2648),
IF(AND(A2648="Colorectal Cancer Screening", E2648="Utilization Rate (per 100,000 patients)"),
SUMIFS(COL!$D:$D,COL!$A:$A,C2648,COL!$G:$G, D2648),
IF(AND(A2648="Cervical Cancer Screening", E2648="Utilization Rate (per 100,000 patients)"),
SUMIFS(CERV!$D:$D,CERV!$A:$A,C2648,CERV!$G:$G,D2648),
IF(AND(A2648="Cancer Screening for CKD patients", E2648="Utilization Rate (per 100,000 patients)"),
SUMIFS(CANSCRN!$D:$D,CANSCRN!$A:$A,C2648,CANSCRN!$G:$G,D2648),
IF(AND(A2648="PSA Testing", E2648="Cost per service ($USD)"),
SUMIFS(PSA!$E:$E,PSA!$A:$A,C2648,PSA!$G:$G,D2648),
IF(AND(A2648="Colorectal Cancer Screening", E2648="Cost per service ($USD)"),
SUMIFS(COL!$E:$E,COL!$A:$A,C2648,COL!$G:$G,D2648),
IF(AND(A2648="Cervical Cancer Screening", E2648="Cost per service ($USD)"),
SUMIFS(CERV!$E:$E,CERV!$A:$A,C2648,CERV!$G:$G,D2648),
IF(AND(A2648="Cancer Screening for CKD patients", E2648="Cost per service ($USD)"),
SUMIFS(CANSCRN!$E:$E,CANSCRN!$A:$A,C2648,CANSCRN!$G:$G,D2648),
IF(AND(A2648="PSA Testing", E2648="Total Expenditure ($USD per 100,000 patients)"),
SUMIFS(PSA!$F:$F,PSA!$A:$A,C2648,PSA!$G:$G,D2648),
IF(AND(A2648="Colorectal Cancer Screening", E2648="Total Expenditure ($USD per 100,000 patients)"),
SUMIFS(COL!$F:$F,COL!$A:$A,C2648,COL!$G:$G,D2648),
IF(AND(A2648="Cervical Cancer Screening", E2648="Total Expenditure ($USD per 100,000 patients)"),
SUMIFS(CERV!$F:$F,CERV!$A:$A,C2648,CERV!$G:$G,D2648),
SUMIFS(CANSCRN!$F:$F,CANSCRN!$A:$A,C2648,CANSCRN!$G:$G,D2648))))))))))))</f>
        <v>181783.07496621626</v>
      </c>
    </row>
    <row r="2649" spans="1:6" x14ac:dyDescent="0.2">
      <c r="A2649" s="24" t="s">
        <v>100</v>
      </c>
      <c r="B2649" s="24" t="s">
        <v>101</v>
      </c>
      <c r="C2649" s="24" t="s">
        <v>66</v>
      </c>
      <c r="D2649" s="24">
        <v>2016</v>
      </c>
      <c r="E2649" s="24" t="s">
        <v>104</v>
      </c>
      <c r="F2649" s="3">
        <f>IF(AND(A2649="PSA Testing", E2649= "Utilization Rate (per 100,000 patients)"),
SUMIFS(PSA!$D:$D,PSA!$A:$A,C2649,PSA!$G:$G,D2649),
IF(AND(A2649="Colorectal Cancer Screening", E2649="Utilization Rate (per 100,000 patients)"),
SUMIFS(COL!$D:$D,COL!$A:$A,C2649,COL!$G:$G, D2649),
IF(AND(A2649="Cervical Cancer Screening", E2649="Utilization Rate (per 100,000 patients)"),
SUMIFS(CERV!$D:$D,CERV!$A:$A,C2649,CERV!$G:$G,D2649),
IF(AND(A2649="Cancer Screening for CKD patients", E2649="Utilization Rate (per 100,000 patients)"),
SUMIFS(CANSCRN!$D:$D,CANSCRN!$A:$A,C2649,CANSCRN!$G:$G,D2649),
IF(AND(A2649="PSA Testing", E2649="Cost per service ($USD)"),
SUMIFS(PSA!$E:$E,PSA!$A:$A,C2649,PSA!$G:$G,D2649),
IF(AND(A2649="Colorectal Cancer Screening", E2649="Cost per service ($USD)"),
SUMIFS(COL!$E:$E,COL!$A:$A,C2649,COL!$G:$G,D2649),
IF(AND(A2649="Cervical Cancer Screening", E2649="Cost per service ($USD)"),
SUMIFS(CERV!$E:$E,CERV!$A:$A,C2649,CERV!$G:$G,D2649),
IF(AND(A2649="Cancer Screening for CKD patients", E2649="Cost per service ($USD)"),
SUMIFS(CANSCRN!$E:$E,CANSCRN!$A:$A,C2649,CANSCRN!$G:$G,D2649),
IF(AND(A2649="PSA Testing", E2649="Total Expenditure ($USD per 100,000 patients)"),
SUMIFS(PSA!$F:$F,PSA!$A:$A,C2649,PSA!$G:$G,D2649),
IF(AND(A2649="Colorectal Cancer Screening", E2649="Total Expenditure ($USD per 100,000 patients)"),
SUMIFS(COL!$F:$F,COL!$A:$A,C2649,COL!$G:$G,D2649),
IF(AND(A2649="Cervical Cancer Screening", E2649="Total Expenditure ($USD per 100,000 patients)"),
SUMIFS(CERV!$F:$F,CERV!$A:$A,C2649,CERV!$G:$G,D2649),
SUMIFS(CANSCRN!$F:$F,CANSCRN!$A:$A,C2649,CANSCRN!$G:$G,D2649))))))))))))</f>
        <v>217104.66784657535</v>
      </c>
    </row>
    <row r="2650" spans="1:6" x14ac:dyDescent="0.2">
      <c r="A2650" s="24" t="s">
        <v>100</v>
      </c>
      <c r="B2650" s="24" t="s">
        <v>101</v>
      </c>
      <c r="C2650" s="24" t="s">
        <v>66</v>
      </c>
      <c r="D2650" s="24">
        <v>2017</v>
      </c>
      <c r="E2650" s="24" t="s">
        <v>104</v>
      </c>
      <c r="F2650" s="3">
        <f>IF(AND(A2650="PSA Testing", E2650= "Utilization Rate (per 100,000 patients)"),
SUMIFS(PSA!$D:$D,PSA!$A:$A,C2650,PSA!$G:$G,D2650),
IF(AND(A2650="Colorectal Cancer Screening", E2650="Utilization Rate (per 100,000 patients)"),
SUMIFS(COL!$D:$D,COL!$A:$A,C2650,COL!$G:$G, D2650),
IF(AND(A2650="Cervical Cancer Screening", E2650="Utilization Rate (per 100,000 patients)"),
SUMIFS(CERV!$D:$D,CERV!$A:$A,C2650,CERV!$G:$G,D2650),
IF(AND(A2650="Cancer Screening for CKD patients", E2650="Utilization Rate (per 100,000 patients)"),
SUMIFS(CANSCRN!$D:$D,CANSCRN!$A:$A,C2650,CANSCRN!$G:$G,D2650),
IF(AND(A2650="PSA Testing", E2650="Cost per service ($USD)"),
SUMIFS(PSA!$E:$E,PSA!$A:$A,C2650,PSA!$G:$G,D2650),
IF(AND(A2650="Colorectal Cancer Screening", E2650="Cost per service ($USD)"),
SUMIFS(COL!$E:$E,COL!$A:$A,C2650,COL!$G:$G,D2650),
IF(AND(A2650="Cervical Cancer Screening", E2650="Cost per service ($USD)"),
SUMIFS(CERV!$E:$E,CERV!$A:$A,C2650,CERV!$G:$G,D2650),
IF(AND(A2650="Cancer Screening for CKD patients", E2650="Cost per service ($USD)"),
SUMIFS(CANSCRN!$E:$E,CANSCRN!$A:$A,C2650,CANSCRN!$G:$G,D2650),
IF(AND(A2650="PSA Testing", E2650="Total Expenditure ($USD per 100,000 patients)"),
SUMIFS(PSA!$F:$F,PSA!$A:$A,C2650,PSA!$G:$G,D2650),
IF(AND(A2650="Colorectal Cancer Screening", E2650="Total Expenditure ($USD per 100,000 patients)"),
SUMIFS(COL!$F:$F,COL!$A:$A,C2650,COL!$G:$G,D2650),
IF(AND(A2650="Cervical Cancer Screening", E2650="Total Expenditure ($USD per 100,000 patients)"),
SUMIFS(CERV!$F:$F,CERV!$A:$A,C2650,CERV!$G:$G,D2650),
SUMIFS(CANSCRN!$F:$F,CANSCRN!$A:$A,C2650,CANSCRN!$G:$G,D2650))))))))))))</f>
        <v>306785.73100767756</v>
      </c>
    </row>
    <row r="2651" spans="1:6" x14ac:dyDescent="0.2">
      <c r="A2651" s="24" t="s">
        <v>100</v>
      </c>
      <c r="B2651" s="24" t="s">
        <v>101</v>
      </c>
      <c r="C2651" s="24" t="s">
        <v>66</v>
      </c>
      <c r="D2651" s="24">
        <v>2018</v>
      </c>
      <c r="E2651" s="24" t="s">
        <v>104</v>
      </c>
      <c r="F2651" s="3">
        <f>IF(AND(A2651="PSA Testing", E2651= "Utilization Rate (per 100,000 patients)"),
SUMIFS(PSA!$D:$D,PSA!$A:$A,C2651,PSA!$G:$G,D2651),
IF(AND(A2651="Colorectal Cancer Screening", E2651="Utilization Rate (per 100,000 patients)"),
SUMIFS(COL!$D:$D,COL!$A:$A,C2651,COL!$G:$G, D2651),
IF(AND(A2651="Cervical Cancer Screening", E2651="Utilization Rate (per 100,000 patients)"),
SUMIFS(CERV!$D:$D,CERV!$A:$A,C2651,CERV!$G:$G,D2651),
IF(AND(A2651="Cancer Screening for CKD patients", E2651="Utilization Rate (per 100,000 patients)"),
SUMIFS(CANSCRN!$D:$D,CANSCRN!$A:$A,C2651,CANSCRN!$G:$G,D2651),
IF(AND(A2651="PSA Testing", E2651="Cost per service ($USD)"),
SUMIFS(PSA!$E:$E,PSA!$A:$A,C2651,PSA!$G:$G,D2651),
IF(AND(A2651="Colorectal Cancer Screening", E2651="Cost per service ($USD)"),
SUMIFS(COL!$E:$E,COL!$A:$A,C2651,COL!$G:$G,D2651),
IF(AND(A2651="Cervical Cancer Screening", E2651="Cost per service ($USD)"),
SUMIFS(CERV!$E:$E,CERV!$A:$A,C2651,CERV!$G:$G,D2651),
IF(AND(A2651="Cancer Screening for CKD patients", E2651="Cost per service ($USD)"),
SUMIFS(CANSCRN!$E:$E,CANSCRN!$A:$A,C2651,CANSCRN!$G:$G,D2651),
IF(AND(A2651="PSA Testing", E2651="Total Expenditure ($USD per 100,000 patients)"),
SUMIFS(PSA!$F:$F,PSA!$A:$A,C2651,PSA!$G:$G,D2651),
IF(AND(A2651="Colorectal Cancer Screening", E2651="Total Expenditure ($USD per 100,000 patients)"),
SUMIFS(COL!$F:$F,COL!$A:$A,C2651,COL!$G:$G,D2651),
IF(AND(A2651="Cervical Cancer Screening", E2651="Total Expenditure ($USD per 100,000 patients)"),
SUMIFS(CERV!$F:$F,CERV!$A:$A,C2651,CERV!$G:$G,D2651),
SUMIFS(CANSCRN!$F:$F,CANSCRN!$A:$A,C2651,CANSCRN!$G:$G,D2651))))))))))))</f>
        <v>379095.94087797019</v>
      </c>
    </row>
    <row r="2652" spans="1:6" x14ac:dyDescent="0.2">
      <c r="A2652" s="24" t="s">
        <v>100</v>
      </c>
      <c r="B2652" s="24" t="s">
        <v>101</v>
      </c>
      <c r="C2652" s="24" t="s">
        <v>66</v>
      </c>
      <c r="D2652" s="24">
        <v>2019</v>
      </c>
      <c r="E2652" s="24" t="s">
        <v>104</v>
      </c>
      <c r="F2652" s="3">
        <f>IF(AND(A2652="PSA Testing", E2652= "Utilization Rate (per 100,000 patients)"),
SUMIFS(PSA!$D:$D,PSA!$A:$A,C2652,PSA!$G:$G,D2652),
IF(AND(A2652="Colorectal Cancer Screening", E2652="Utilization Rate (per 100,000 patients)"),
SUMIFS(COL!$D:$D,COL!$A:$A,C2652,COL!$G:$G, D2652),
IF(AND(A2652="Cervical Cancer Screening", E2652="Utilization Rate (per 100,000 patients)"),
SUMIFS(CERV!$D:$D,CERV!$A:$A,C2652,CERV!$G:$G,D2652),
IF(AND(A2652="Cancer Screening for CKD patients", E2652="Utilization Rate (per 100,000 patients)"),
SUMIFS(CANSCRN!$D:$D,CANSCRN!$A:$A,C2652,CANSCRN!$G:$G,D2652),
IF(AND(A2652="PSA Testing", E2652="Cost per service ($USD)"),
SUMIFS(PSA!$E:$E,PSA!$A:$A,C2652,PSA!$G:$G,D2652),
IF(AND(A2652="Colorectal Cancer Screening", E2652="Cost per service ($USD)"),
SUMIFS(COL!$E:$E,COL!$A:$A,C2652,COL!$G:$G,D2652),
IF(AND(A2652="Cervical Cancer Screening", E2652="Cost per service ($USD)"),
SUMIFS(CERV!$E:$E,CERV!$A:$A,C2652,CERV!$G:$G,D2652),
IF(AND(A2652="Cancer Screening for CKD patients", E2652="Cost per service ($USD)"),
SUMIFS(CANSCRN!$E:$E,CANSCRN!$A:$A,C2652,CANSCRN!$G:$G,D2652),
IF(AND(A2652="PSA Testing", E2652="Total Expenditure ($USD per 100,000 patients)"),
SUMIFS(PSA!$F:$F,PSA!$A:$A,C2652,PSA!$G:$G,D2652),
IF(AND(A2652="Colorectal Cancer Screening", E2652="Total Expenditure ($USD per 100,000 patients)"),
SUMIFS(COL!$F:$F,COL!$A:$A,C2652,COL!$G:$G,D2652),
IF(AND(A2652="Cervical Cancer Screening", E2652="Total Expenditure ($USD per 100,000 patients)"),
SUMIFS(CERV!$F:$F,CERV!$A:$A,C2652,CERV!$G:$G,D2652),
SUMIFS(CANSCRN!$F:$F,CANSCRN!$A:$A,C2652,CANSCRN!$G:$G,D2652))))))))))))</f>
        <v>372496.10042331967</v>
      </c>
    </row>
    <row r="2653" spans="1:6" x14ac:dyDescent="0.2">
      <c r="A2653" s="24" t="s">
        <v>100</v>
      </c>
      <c r="B2653" s="24" t="s">
        <v>101</v>
      </c>
      <c r="C2653" s="24" t="s">
        <v>67</v>
      </c>
      <c r="D2653" s="24">
        <v>2009</v>
      </c>
      <c r="E2653" s="24" t="s">
        <v>104</v>
      </c>
      <c r="F2653" s="3">
        <f>IF(AND(A2653="PSA Testing", E2653= "Utilization Rate (per 100,000 patients)"),
SUMIFS(PSA!$D:$D,PSA!$A:$A,C2653,PSA!$G:$G,D2653),
IF(AND(A2653="Colorectal Cancer Screening", E2653="Utilization Rate (per 100,000 patients)"),
SUMIFS(COL!$D:$D,COL!$A:$A,C2653,COL!$G:$G, D2653),
IF(AND(A2653="Cervical Cancer Screening", E2653="Utilization Rate (per 100,000 patients)"),
SUMIFS(CERV!$D:$D,CERV!$A:$A,C2653,CERV!$G:$G,D2653),
IF(AND(A2653="Cancer Screening for CKD patients", E2653="Utilization Rate (per 100,000 patients)"),
SUMIFS(CANSCRN!$D:$D,CANSCRN!$A:$A,C2653,CANSCRN!$G:$G,D2653),
IF(AND(A2653="PSA Testing", E2653="Cost per service ($USD)"),
SUMIFS(PSA!$E:$E,PSA!$A:$A,C2653,PSA!$G:$G,D2653),
IF(AND(A2653="Colorectal Cancer Screening", E2653="Cost per service ($USD)"),
SUMIFS(COL!$E:$E,COL!$A:$A,C2653,COL!$G:$G,D2653),
IF(AND(A2653="Cervical Cancer Screening", E2653="Cost per service ($USD)"),
SUMIFS(CERV!$E:$E,CERV!$A:$A,C2653,CERV!$G:$G,D2653),
IF(AND(A2653="Cancer Screening for CKD patients", E2653="Cost per service ($USD)"),
SUMIFS(CANSCRN!$E:$E,CANSCRN!$A:$A,C2653,CANSCRN!$G:$G,D2653),
IF(AND(A2653="PSA Testing", E2653="Total Expenditure ($USD per 100,000 patients)"),
SUMIFS(PSA!$F:$F,PSA!$A:$A,C2653,PSA!$G:$G,D2653),
IF(AND(A2653="Colorectal Cancer Screening", E2653="Total Expenditure ($USD per 100,000 patients)"),
SUMIFS(COL!$F:$F,COL!$A:$A,C2653,COL!$G:$G,D2653),
IF(AND(A2653="Cervical Cancer Screening", E2653="Total Expenditure ($USD per 100,000 patients)"),
SUMIFS(CERV!$F:$F,CERV!$A:$A,C2653,CERV!$G:$G,D2653),
SUMIFS(CANSCRN!$F:$F,CANSCRN!$A:$A,C2653,CANSCRN!$G:$G,D2653))))))))))))</f>
        <v>382722.23143208865</v>
      </c>
    </row>
    <row r="2654" spans="1:6" x14ac:dyDescent="0.2">
      <c r="A2654" s="24" t="s">
        <v>100</v>
      </c>
      <c r="B2654" s="24" t="s">
        <v>101</v>
      </c>
      <c r="C2654" s="24" t="s">
        <v>67</v>
      </c>
      <c r="D2654" s="24">
        <v>2010</v>
      </c>
      <c r="E2654" s="24" t="s">
        <v>104</v>
      </c>
      <c r="F2654" s="3">
        <f>IF(AND(A2654="PSA Testing", E2654= "Utilization Rate (per 100,000 patients)"),
SUMIFS(PSA!$D:$D,PSA!$A:$A,C2654,PSA!$G:$G,D2654),
IF(AND(A2654="Colorectal Cancer Screening", E2654="Utilization Rate (per 100,000 patients)"),
SUMIFS(COL!$D:$D,COL!$A:$A,C2654,COL!$G:$G, D2654),
IF(AND(A2654="Cervical Cancer Screening", E2654="Utilization Rate (per 100,000 patients)"),
SUMIFS(CERV!$D:$D,CERV!$A:$A,C2654,CERV!$G:$G,D2654),
IF(AND(A2654="Cancer Screening for CKD patients", E2654="Utilization Rate (per 100,000 patients)"),
SUMIFS(CANSCRN!$D:$D,CANSCRN!$A:$A,C2654,CANSCRN!$G:$G,D2654),
IF(AND(A2654="PSA Testing", E2654="Cost per service ($USD)"),
SUMIFS(PSA!$E:$E,PSA!$A:$A,C2654,PSA!$G:$G,D2654),
IF(AND(A2654="Colorectal Cancer Screening", E2654="Cost per service ($USD)"),
SUMIFS(COL!$E:$E,COL!$A:$A,C2654,COL!$G:$G,D2654),
IF(AND(A2654="Cervical Cancer Screening", E2654="Cost per service ($USD)"),
SUMIFS(CERV!$E:$E,CERV!$A:$A,C2654,CERV!$G:$G,D2654),
IF(AND(A2654="Cancer Screening for CKD patients", E2654="Cost per service ($USD)"),
SUMIFS(CANSCRN!$E:$E,CANSCRN!$A:$A,C2654,CANSCRN!$G:$G,D2654),
IF(AND(A2654="PSA Testing", E2654="Total Expenditure ($USD per 100,000 patients)"),
SUMIFS(PSA!$F:$F,PSA!$A:$A,C2654,PSA!$G:$G,D2654),
IF(AND(A2654="Colorectal Cancer Screening", E2654="Total Expenditure ($USD per 100,000 patients)"),
SUMIFS(COL!$F:$F,COL!$A:$A,C2654,COL!$G:$G,D2654),
IF(AND(A2654="Cervical Cancer Screening", E2654="Total Expenditure ($USD per 100,000 patients)"),
SUMIFS(CERV!$F:$F,CERV!$A:$A,C2654,CERV!$G:$G,D2654),
SUMIFS(CANSCRN!$F:$F,CANSCRN!$A:$A,C2654,CANSCRN!$G:$G,D2654))))))))))))</f>
        <v>301991.50490115321</v>
      </c>
    </row>
    <row r="2655" spans="1:6" x14ac:dyDescent="0.2">
      <c r="A2655" s="24" t="s">
        <v>100</v>
      </c>
      <c r="B2655" s="24" t="s">
        <v>101</v>
      </c>
      <c r="C2655" s="24" t="s">
        <v>67</v>
      </c>
      <c r="D2655" s="24">
        <v>2011</v>
      </c>
      <c r="E2655" s="24" t="s">
        <v>104</v>
      </c>
      <c r="F2655" s="3">
        <f>IF(AND(A2655="PSA Testing", E2655= "Utilization Rate (per 100,000 patients)"),
SUMIFS(PSA!$D:$D,PSA!$A:$A,C2655,PSA!$G:$G,D2655),
IF(AND(A2655="Colorectal Cancer Screening", E2655="Utilization Rate (per 100,000 patients)"),
SUMIFS(COL!$D:$D,COL!$A:$A,C2655,COL!$G:$G, D2655),
IF(AND(A2655="Cervical Cancer Screening", E2655="Utilization Rate (per 100,000 patients)"),
SUMIFS(CERV!$D:$D,CERV!$A:$A,C2655,CERV!$G:$G,D2655),
IF(AND(A2655="Cancer Screening for CKD patients", E2655="Utilization Rate (per 100,000 patients)"),
SUMIFS(CANSCRN!$D:$D,CANSCRN!$A:$A,C2655,CANSCRN!$G:$G,D2655),
IF(AND(A2655="PSA Testing", E2655="Cost per service ($USD)"),
SUMIFS(PSA!$E:$E,PSA!$A:$A,C2655,PSA!$G:$G,D2655),
IF(AND(A2655="Colorectal Cancer Screening", E2655="Cost per service ($USD)"),
SUMIFS(COL!$E:$E,COL!$A:$A,C2655,COL!$G:$G,D2655),
IF(AND(A2655="Cervical Cancer Screening", E2655="Cost per service ($USD)"),
SUMIFS(CERV!$E:$E,CERV!$A:$A,C2655,CERV!$G:$G,D2655),
IF(AND(A2655="Cancer Screening for CKD patients", E2655="Cost per service ($USD)"),
SUMIFS(CANSCRN!$E:$E,CANSCRN!$A:$A,C2655,CANSCRN!$G:$G,D2655),
IF(AND(A2655="PSA Testing", E2655="Total Expenditure ($USD per 100,000 patients)"),
SUMIFS(PSA!$F:$F,PSA!$A:$A,C2655,PSA!$G:$G,D2655),
IF(AND(A2655="Colorectal Cancer Screening", E2655="Total Expenditure ($USD per 100,000 patients)"),
SUMIFS(COL!$F:$F,COL!$A:$A,C2655,COL!$G:$G,D2655),
IF(AND(A2655="Cervical Cancer Screening", E2655="Total Expenditure ($USD per 100,000 patients)"),
SUMIFS(CERV!$F:$F,CERV!$A:$A,C2655,CERV!$G:$G,D2655),
SUMIFS(CANSCRN!$F:$F,CANSCRN!$A:$A,C2655,CANSCRN!$G:$G,D2655))))))))))))</f>
        <v>329877.87606728077</v>
      </c>
    </row>
    <row r="2656" spans="1:6" x14ac:dyDescent="0.2">
      <c r="A2656" s="24" t="s">
        <v>100</v>
      </c>
      <c r="B2656" s="24" t="s">
        <v>101</v>
      </c>
      <c r="C2656" s="24" t="s">
        <v>67</v>
      </c>
      <c r="D2656" s="24">
        <v>2012</v>
      </c>
      <c r="E2656" s="24" t="s">
        <v>104</v>
      </c>
      <c r="F2656" s="3">
        <f>IF(AND(A2656="PSA Testing", E2656= "Utilization Rate (per 100,000 patients)"),
SUMIFS(PSA!$D:$D,PSA!$A:$A,C2656,PSA!$G:$G,D2656),
IF(AND(A2656="Colorectal Cancer Screening", E2656="Utilization Rate (per 100,000 patients)"),
SUMIFS(COL!$D:$D,COL!$A:$A,C2656,COL!$G:$G, D2656),
IF(AND(A2656="Cervical Cancer Screening", E2656="Utilization Rate (per 100,000 patients)"),
SUMIFS(CERV!$D:$D,CERV!$A:$A,C2656,CERV!$G:$G,D2656),
IF(AND(A2656="Cancer Screening for CKD patients", E2656="Utilization Rate (per 100,000 patients)"),
SUMIFS(CANSCRN!$D:$D,CANSCRN!$A:$A,C2656,CANSCRN!$G:$G,D2656),
IF(AND(A2656="PSA Testing", E2656="Cost per service ($USD)"),
SUMIFS(PSA!$E:$E,PSA!$A:$A,C2656,PSA!$G:$G,D2656),
IF(AND(A2656="Colorectal Cancer Screening", E2656="Cost per service ($USD)"),
SUMIFS(COL!$E:$E,COL!$A:$A,C2656,COL!$G:$G,D2656),
IF(AND(A2656="Cervical Cancer Screening", E2656="Cost per service ($USD)"),
SUMIFS(CERV!$E:$E,CERV!$A:$A,C2656,CERV!$G:$G,D2656),
IF(AND(A2656="Cancer Screening for CKD patients", E2656="Cost per service ($USD)"),
SUMIFS(CANSCRN!$E:$E,CANSCRN!$A:$A,C2656,CANSCRN!$G:$G,D2656),
IF(AND(A2656="PSA Testing", E2656="Total Expenditure ($USD per 100,000 patients)"),
SUMIFS(PSA!$F:$F,PSA!$A:$A,C2656,PSA!$G:$G,D2656),
IF(AND(A2656="Colorectal Cancer Screening", E2656="Total Expenditure ($USD per 100,000 patients)"),
SUMIFS(COL!$F:$F,COL!$A:$A,C2656,COL!$G:$G,D2656),
IF(AND(A2656="Cervical Cancer Screening", E2656="Total Expenditure ($USD per 100,000 patients)"),
SUMIFS(CERV!$F:$F,CERV!$A:$A,C2656,CERV!$G:$G,D2656),
SUMIFS(CANSCRN!$F:$F,CANSCRN!$A:$A,C2656,CANSCRN!$G:$G,D2656))))))))))))</f>
        <v>238565.93479717156</v>
      </c>
    </row>
    <row r="2657" spans="1:6" x14ac:dyDescent="0.2">
      <c r="A2657" s="24" t="s">
        <v>100</v>
      </c>
      <c r="B2657" s="24" t="s">
        <v>101</v>
      </c>
      <c r="C2657" s="24" t="s">
        <v>67</v>
      </c>
      <c r="D2657" s="24">
        <v>2013</v>
      </c>
      <c r="E2657" s="24" t="s">
        <v>104</v>
      </c>
      <c r="F2657" s="3">
        <f>IF(AND(A2657="PSA Testing", E2657= "Utilization Rate (per 100,000 patients)"),
SUMIFS(PSA!$D:$D,PSA!$A:$A,C2657,PSA!$G:$G,D2657),
IF(AND(A2657="Colorectal Cancer Screening", E2657="Utilization Rate (per 100,000 patients)"),
SUMIFS(COL!$D:$D,COL!$A:$A,C2657,COL!$G:$G, D2657),
IF(AND(A2657="Cervical Cancer Screening", E2657="Utilization Rate (per 100,000 patients)"),
SUMIFS(CERV!$D:$D,CERV!$A:$A,C2657,CERV!$G:$G,D2657),
IF(AND(A2657="Cancer Screening for CKD patients", E2657="Utilization Rate (per 100,000 patients)"),
SUMIFS(CANSCRN!$D:$D,CANSCRN!$A:$A,C2657,CANSCRN!$G:$G,D2657),
IF(AND(A2657="PSA Testing", E2657="Cost per service ($USD)"),
SUMIFS(PSA!$E:$E,PSA!$A:$A,C2657,PSA!$G:$G,D2657),
IF(AND(A2657="Colorectal Cancer Screening", E2657="Cost per service ($USD)"),
SUMIFS(COL!$E:$E,COL!$A:$A,C2657,COL!$G:$G,D2657),
IF(AND(A2657="Cervical Cancer Screening", E2657="Cost per service ($USD)"),
SUMIFS(CERV!$E:$E,CERV!$A:$A,C2657,CERV!$G:$G,D2657),
IF(AND(A2657="Cancer Screening for CKD patients", E2657="Cost per service ($USD)"),
SUMIFS(CANSCRN!$E:$E,CANSCRN!$A:$A,C2657,CANSCRN!$G:$G,D2657),
IF(AND(A2657="PSA Testing", E2657="Total Expenditure ($USD per 100,000 patients)"),
SUMIFS(PSA!$F:$F,PSA!$A:$A,C2657,PSA!$G:$G,D2657),
IF(AND(A2657="Colorectal Cancer Screening", E2657="Total Expenditure ($USD per 100,000 patients)"),
SUMIFS(COL!$F:$F,COL!$A:$A,C2657,COL!$G:$G,D2657),
IF(AND(A2657="Cervical Cancer Screening", E2657="Total Expenditure ($USD per 100,000 patients)"),
SUMIFS(CERV!$F:$F,CERV!$A:$A,C2657,CERV!$G:$G,D2657),
SUMIFS(CANSCRN!$F:$F,CANSCRN!$A:$A,C2657,CANSCRN!$G:$G,D2657))))))))))))</f>
        <v>258885.59657181572</v>
      </c>
    </row>
    <row r="2658" spans="1:6" x14ac:dyDescent="0.2">
      <c r="A2658" s="24" t="s">
        <v>100</v>
      </c>
      <c r="B2658" s="24" t="s">
        <v>101</v>
      </c>
      <c r="C2658" s="24" t="s">
        <v>67</v>
      </c>
      <c r="D2658" s="24">
        <v>2014</v>
      </c>
      <c r="E2658" s="24" t="s">
        <v>104</v>
      </c>
      <c r="F2658" s="3">
        <f>IF(AND(A2658="PSA Testing", E2658= "Utilization Rate (per 100,000 patients)"),
SUMIFS(PSA!$D:$D,PSA!$A:$A,C2658,PSA!$G:$G,D2658),
IF(AND(A2658="Colorectal Cancer Screening", E2658="Utilization Rate (per 100,000 patients)"),
SUMIFS(COL!$D:$D,COL!$A:$A,C2658,COL!$G:$G, D2658),
IF(AND(A2658="Cervical Cancer Screening", E2658="Utilization Rate (per 100,000 patients)"),
SUMIFS(CERV!$D:$D,CERV!$A:$A,C2658,CERV!$G:$G,D2658),
IF(AND(A2658="Cancer Screening for CKD patients", E2658="Utilization Rate (per 100,000 patients)"),
SUMIFS(CANSCRN!$D:$D,CANSCRN!$A:$A,C2658,CANSCRN!$G:$G,D2658),
IF(AND(A2658="PSA Testing", E2658="Cost per service ($USD)"),
SUMIFS(PSA!$E:$E,PSA!$A:$A,C2658,PSA!$G:$G,D2658),
IF(AND(A2658="Colorectal Cancer Screening", E2658="Cost per service ($USD)"),
SUMIFS(COL!$E:$E,COL!$A:$A,C2658,COL!$G:$G,D2658),
IF(AND(A2658="Cervical Cancer Screening", E2658="Cost per service ($USD)"),
SUMIFS(CERV!$E:$E,CERV!$A:$A,C2658,CERV!$G:$G,D2658),
IF(AND(A2658="Cancer Screening for CKD patients", E2658="Cost per service ($USD)"),
SUMIFS(CANSCRN!$E:$E,CANSCRN!$A:$A,C2658,CANSCRN!$G:$G,D2658),
IF(AND(A2658="PSA Testing", E2658="Total Expenditure ($USD per 100,000 patients)"),
SUMIFS(PSA!$F:$F,PSA!$A:$A,C2658,PSA!$G:$G,D2658),
IF(AND(A2658="Colorectal Cancer Screening", E2658="Total Expenditure ($USD per 100,000 patients)"),
SUMIFS(COL!$F:$F,COL!$A:$A,C2658,COL!$G:$G,D2658),
IF(AND(A2658="Cervical Cancer Screening", E2658="Total Expenditure ($USD per 100,000 patients)"),
SUMIFS(CERV!$F:$F,CERV!$A:$A,C2658,CERV!$G:$G,D2658),
SUMIFS(CANSCRN!$F:$F,CANSCRN!$A:$A,C2658,CANSCRN!$G:$G,D2658))))))))))))</f>
        <v>225777.46245977833</v>
      </c>
    </row>
    <row r="2659" spans="1:6" x14ac:dyDescent="0.2">
      <c r="A2659" s="24" t="s">
        <v>100</v>
      </c>
      <c r="B2659" s="24" t="s">
        <v>101</v>
      </c>
      <c r="C2659" s="24" t="s">
        <v>67</v>
      </c>
      <c r="D2659" s="24">
        <v>2015</v>
      </c>
      <c r="E2659" s="24" t="s">
        <v>104</v>
      </c>
      <c r="F2659" s="3">
        <f>IF(AND(A2659="PSA Testing", E2659= "Utilization Rate (per 100,000 patients)"),
SUMIFS(PSA!$D:$D,PSA!$A:$A,C2659,PSA!$G:$G,D2659),
IF(AND(A2659="Colorectal Cancer Screening", E2659="Utilization Rate (per 100,000 patients)"),
SUMIFS(COL!$D:$D,COL!$A:$A,C2659,COL!$G:$G, D2659),
IF(AND(A2659="Cervical Cancer Screening", E2659="Utilization Rate (per 100,000 patients)"),
SUMIFS(CERV!$D:$D,CERV!$A:$A,C2659,CERV!$G:$G,D2659),
IF(AND(A2659="Cancer Screening for CKD patients", E2659="Utilization Rate (per 100,000 patients)"),
SUMIFS(CANSCRN!$D:$D,CANSCRN!$A:$A,C2659,CANSCRN!$G:$G,D2659),
IF(AND(A2659="PSA Testing", E2659="Cost per service ($USD)"),
SUMIFS(PSA!$E:$E,PSA!$A:$A,C2659,PSA!$G:$G,D2659),
IF(AND(A2659="Colorectal Cancer Screening", E2659="Cost per service ($USD)"),
SUMIFS(COL!$E:$E,COL!$A:$A,C2659,COL!$G:$G,D2659),
IF(AND(A2659="Cervical Cancer Screening", E2659="Cost per service ($USD)"),
SUMIFS(CERV!$E:$E,CERV!$A:$A,C2659,CERV!$G:$G,D2659),
IF(AND(A2659="Cancer Screening for CKD patients", E2659="Cost per service ($USD)"),
SUMIFS(CANSCRN!$E:$E,CANSCRN!$A:$A,C2659,CANSCRN!$G:$G,D2659),
IF(AND(A2659="PSA Testing", E2659="Total Expenditure ($USD per 100,000 patients)"),
SUMIFS(PSA!$F:$F,PSA!$A:$A,C2659,PSA!$G:$G,D2659),
IF(AND(A2659="Colorectal Cancer Screening", E2659="Total Expenditure ($USD per 100,000 patients)"),
SUMIFS(COL!$F:$F,COL!$A:$A,C2659,COL!$G:$G,D2659),
IF(AND(A2659="Cervical Cancer Screening", E2659="Total Expenditure ($USD per 100,000 patients)"),
SUMIFS(CERV!$F:$F,CERV!$A:$A,C2659,CERV!$G:$G,D2659),
SUMIFS(CANSCRN!$F:$F,CANSCRN!$A:$A,C2659,CANSCRN!$G:$G,D2659))))))))))))</f>
        <v>188565.85059837729</v>
      </c>
    </row>
    <row r="2660" spans="1:6" x14ac:dyDescent="0.2">
      <c r="A2660" s="24" t="s">
        <v>100</v>
      </c>
      <c r="B2660" s="24" t="s">
        <v>101</v>
      </c>
      <c r="C2660" s="24" t="s">
        <v>67</v>
      </c>
      <c r="D2660" s="24">
        <v>2016</v>
      </c>
      <c r="E2660" s="24" t="s">
        <v>104</v>
      </c>
      <c r="F2660" s="3">
        <f>IF(AND(A2660="PSA Testing", E2660= "Utilization Rate (per 100,000 patients)"),
SUMIFS(PSA!$D:$D,PSA!$A:$A,C2660,PSA!$G:$G,D2660),
IF(AND(A2660="Colorectal Cancer Screening", E2660="Utilization Rate (per 100,000 patients)"),
SUMIFS(COL!$D:$D,COL!$A:$A,C2660,COL!$G:$G, D2660),
IF(AND(A2660="Cervical Cancer Screening", E2660="Utilization Rate (per 100,000 patients)"),
SUMIFS(CERV!$D:$D,CERV!$A:$A,C2660,CERV!$G:$G,D2660),
IF(AND(A2660="Cancer Screening for CKD patients", E2660="Utilization Rate (per 100,000 patients)"),
SUMIFS(CANSCRN!$D:$D,CANSCRN!$A:$A,C2660,CANSCRN!$G:$G,D2660),
IF(AND(A2660="PSA Testing", E2660="Cost per service ($USD)"),
SUMIFS(PSA!$E:$E,PSA!$A:$A,C2660,PSA!$G:$G,D2660),
IF(AND(A2660="Colorectal Cancer Screening", E2660="Cost per service ($USD)"),
SUMIFS(COL!$E:$E,COL!$A:$A,C2660,COL!$G:$G,D2660),
IF(AND(A2660="Cervical Cancer Screening", E2660="Cost per service ($USD)"),
SUMIFS(CERV!$E:$E,CERV!$A:$A,C2660,CERV!$G:$G,D2660),
IF(AND(A2660="Cancer Screening for CKD patients", E2660="Cost per service ($USD)"),
SUMIFS(CANSCRN!$E:$E,CANSCRN!$A:$A,C2660,CANSCRN!$G:$G,D2660),
IF(AND(A2660="PSA Testing", E2660="Total Expenditure ($USD per 100,000 patients)"),
SUMIFS(PSA!$F:$F,PSA!$A:$A,C2660,PSA!$G:$G,D2660),
IF(AND(A2660="Colorectal Cancer Screening", E2660="Total Expenditure ($USD per 100,000 patients)"),
SUMIFS(COL!$F:$F,COL!$A:$A,C2660,COL!$G:$G,D2660),
IF(AND(A2660="Cervical Cancer Screening", E2660="Total Expenditure ($USD per 100,000 patients)"),
SUMIFS(CERV!$F:$F,CERV!$A:$A,C2660,CERV!$G:$G,D2660),
SUMIFS(CANSCRN!$F:$F,CANSCRN!$A:$A,C2660,CANSCRN!$G:$G,D2660))))))))))))</f>
        <v>219240.01502028399</v>
      </c>
    </row>
    <row r="2661" spans="1:6" x14ac:dyDescent="0.2">
      <c r="A2661" s="24" t="s">
        <v>100</v>
      </c>
      <c r="B2661" s="24" t="s">
        <v>101</v>
      </c>
      <c r="C2661" s="24" t="s">
        <v>67</v>
      </c>
      <c r="D2661" s="24">
        <v>2017</v>
      </c>
      <c r="E2661" s="24" t="s">
        <v>104</v>
      </c>
      <c r="F2661" s="3">
        <f>IF(AND(A2661="PSA Testing", E2661= "Utilization Rate (per 100,000 patients)"),
SUMIFS(PSA!$D:$D,PSA!$A:$A,C2661,PSA!$G:$G,D2661),
IF(AND(A2661="Colorectal Cancer Screening", E2661="Utilization Rate (per 100,000 patients)"),
SUMIFS(COL!$D:$D,COL!$A:$A,C2661,COL!$G:$G, D2661),
IF(AND(A2661="Cervical Cancer Screening", E2661="Utilization Rate (per 100,000 patients)"),
SUMIFS(CERV!$D:$D,CERV!$A:$A,C2661,CERV!$G:$G,D2661),
IF(AND(A2661="Cancer Screening for CKD patients", E2661="Utilization Rate (per 100,000 patients)"),
SUMIFS(CANSCRN!$D:$D,CANSCRN!$A:$A,C2661,CANSCRN!$G:$G,D2661),
IF(AND(A2661="PSA Testing", E2661="Cost per service ($USD)"),
SUMIFS(PSA!$E:$E,PSA!$A:$A,C2661,PSA!$G:$G,D2661),
IF(AND(A2661="Colorectal Cancer Screening", E2661="Cost per service ($USD)"),
SUMIFS(COL!$E:$E,COL!$A:$A,C2661,COL!$G:$G,D2661),
IF(AND(A2661="Cervical Cancer Screening", E2661="Cost per service ($USD)"),
SUMIFS(CERV!$E:$E,CERV!$A:$A,C2661,CERV!$G:$G,D2661),
IF(AND(A2661="Cancer Screening for CKD patients", E2661="Cost per service ($USD)"),
SUMIFS(CANSCRN!$E:$E,CANSCRN!$A:$A,C2661,CANSCRN!$G:$G,D2661),
IF(AND(A2661="PSA Testing", E2661="Total Expenditure ($USD per 100,000 patients)"),
SUMIFS(PSA!$F:$F,PSA!$A:$A,C2661,PSA!$G:$G,D2661),
IF(AND(A2661="Colorectal Cancer Screening", E2661="Total Expenditure ($USD per 100,000 patients)"),
SUMIFS(COL!$F:$F,COL!$A:$A,C2661,COL!$G:$G,D2661),
IF(AND(A2661="Cervical Cancer Screening", E2661="Total Expenditure ($USD per 100,000 patients)"),
SUMIFS(CERV!$F:$F,CERV!$A:$A,C2661,CERV!$G:$G,D2661),
SUMIFS(CANSCRN!$F:$F,CANSCRN!$A:$A,C2661,CANSCRN!$G:$G,D2661))))))))))))</f>
        <v>380990.55830007978</v>
      </c>
    </row>
    <row r="2662" spans="1:6" x14ac:dyDescent="0.2">
      <c r="A2662" s="24" t="s">
        <v>100</v>
      </c>
      <c r="B2662" s="24" t="s">
        <v>101</v>
      </c>
      <c r="C2662" s="24" t="s">
        <v>67</v>
      </c>
      <c r="D2662" s="24">
        <v>2018</v>
      </c>
      <c r="E2662" s="24" t="s">
        <v>104</v>
      </c>
      <c r="F2662" s="3">
        <f>IF(AND(A2662="PSA Testing", E2662= "Utilization Rate (per 100,000 patients)"),
SUMIFS(PSA!$D:$D,PSA!$A:$A,C2662,PSA!$G:$G,D2662),
IF(AND(A2662="Colorectal Cancer Screening", E2662="Utilization Rate (per 100,000 patients)"),
SUMIFS(COL!$D:$D,COL!$A:$A,C2662,COL!$G:$G, D2662),
IF(AND(A2662="Cervical Cancer Screening", E2662="Utilization Rate (per 100,000 patients)"),
SUMIFS(CERV!$D:$D,CERV!$A:$A,C2662,CERV!$G:$G,D2662),
IF(AND(A2662="Cancer Screening for CKD patients", E2662="Utilization Rate (per 100,000 patients)"),
SUMIFS(CANSCRN!$D:$D,CANSCRN!$A:$A,C2662,CANSCRN!$G:$G,D2662),
IF(AND(A2662="PSA Testing", E2662="Cost per service ($USD)"),
SUMIFS(PSA!$E:$E,PSA!$A:$A,C2662,PSA!$G:$G,D2662),
IF(AND(A2662="Colorectal Cancer Screening", E2662="Cost per service ($USD)"),
SUMIFS(COL!$E:$E,COL!$A:$A,C2662,COL!$G:$G,D2662),
IF(AND(A2662="Cervical Cancer Screening", E2662="Cost per service ($USD)"),
SUMIFS(CERV!$E:$E,CERV!$A:$A,C2662,CERV!$G:$G,D2662),
IF(AND(A2662="Cancer Screening for CKD patients", E2662="Cost per service ($USD)"),
SUMIFS(CANSCRN!$E:$E,CANSCRN!$A:$A,C2662,CANSCRN!$G:$G,D2662),
IF(AND(A2662="PSA Testing", E2662="Total Expenditure ($USD per 100,000 patients)"),
SUMIFS(PSA!$F:$F,PSA!$A:$A,C2662,PSA!$G:$G,D2662),
IF(AND(A2662="Colorectal Cancer Screening", E2662="Total Expenditure ($USD per 100,000 patients)"),
SUMIFS(COL!$F:$F,COL!$A:$A,C2662,COL!$G:$G,D2662),
IF(AND(A2662="Cervical Cancer Screening", E2662="Total Expenditure ($USD per 100,000 patients)"),
SUMIFS(CERV!$F:$F,CERV!$A:$A,C2662,CERV!$G:$G,D2662),
SUMIFS(CANSCRN!$F:$F,CANSCRN!$A:$A,C2662,CANSCRN!$G:$G,D2662))))))))))))</f>
        <v>462129.16405395936</v>
      </c>
    </row>
    <row r="2663" spans="1:6" x14ac:dyDescent="0.2">
      <c r="A2663" s="24" t="s">
        <v>100</v>
      </c>
      <c r="B2663" s="24" t="s">
        <v>101</v>
      </c>
      <c r="C2663" s="24" t="s">
        <v>67</v>
      </c>
      <c r="D2663" s="24">
        <v>2019</v>
      </c>
      <c r="E2663" s="24" t="s">
        <v>104</v>
      </c>
      <c r="F2663" s="3">
        <f>IF(AND(A2663="PSA Testing", E2663= "Utilization Rate (per 100,000 patients)"),
SUMIFS(PSA!$D:$D,PSA!$A:$A,C2663,PSA!$G:$G,D2663),
IF(AND(A2663="Colorectal Cancer Screening", E2663="Utilization Rate (per 100,000 patients)"),
SUMIFS(COL!$D:$D,COL!$A:$A,C2663,COL!$G:$G, D2663),
IF(AND(A2663="Cervical Cancer Screening", E2663="Utilization Rate (per 100,000 patients)"),
SUMIFS(CERV!$D:$D,CERV!$A:$A,C2663,CERV!$G:$G,D2663),
IF(AND(A2663="Cancer Screening for CKD patients", E2663="Utilization Rate (per 100,000 patients)"),
SUMIFS(CANSCRN!$D:$D,CANSCRN!$A:$A,C2663,CANSCRN!$G:$G,D2663),
IF(AND(A2663="PSA Testing", E2663="Cost per service ($USD)"),
SUMIFS(PSA!$E:$E,PSA!$A:$A,C2663,PSA!$G:$G,D2663),
IF(AND(A2663="Colorectal Cancer Screening", E2663="Cost per service ($USD)"),
SUMIFS(COL!$E:$E,COL!$A:$A,C2663,COL!$G:$G,D2663),
IF(AND(A2663="Cervical Cancer Screening", E2663="Cost per service ($USD)"),
SUMIFS(CERV!$E:$E,CERV!$A:$A,C2663,CERV!$G:$G,D2663),
IF(AND(A2663="Cancer Screening for CKD patients", E2663="Cost per service ($USD)"),
SUMIFS(CANSCRN!$E:$E,CANSCRN!$A:$A,C2663,CANSCRN!$G:$G,D2663),
IF(AND(A2663="PSA Testing", E2663="Total Expenditure ($USD per 100,000 patients)"),
SUMIFS(PSA!$F:$F,PSA!$A:$A,C2663,PSA!$G:$G,D2663),
IF(AND(A2663="Colorectal Cancer Screening", E2663="Total Expenditure ($USD per 100,000 patients)"),
SUMIFS(COL!$F:$F,COL!$A:$A,C2663,COL!$G:$G,D2663),
IF(AND(A2663="Cervical Cancer Screening", E2663="Total Expenditure ($USD per 100,000 patients)"),
SUMIFS(CERV!$F:$F,CERV!$A:$A,C2663,CERV!$G:$G,D2663),
SUMIFS(CANSCRN!$F:$F,CANSCRN!$A:$A,C2663,CANSCRN!$G:$G,D2663))))))))))))</f>
        <v>432109.76817974605</v>
      </c>
    </row>
    <row r="2664" spans="1:6" x14ac:dyDescent="0.2">
      <c r="A2664" s="24" t="s">
        <v>100</v>
      </c>
      <c r="B2664" s="24" t="s">
        <v>101</v>
      </c>
      <c r="C2664" s="24" t="s">
        <v>68</v>
      </c>
      <c r="D2664" s="24">
        <v>2009</v>
      </c>
      <c r="E2664" s="24" t="s">
        <v>104</v>
      </c>
      <c r="F2664" s="3">
        <f>IF(AND(A2664="PSA Testing", E2664= "Utilization Rate (per 100,000 patients)"),
SUMIFS(PSA!$D:$D,PSA!$A:$A,C2664,PSA!$G:$G,D2664),
IF(AND(A2664="Colorectal Cancer Screening", E2664="Utilization Rate (per 100,000 patients)"),
SUMIFS(COL!$D:$D,COL!$A:$A,C2664,COL!$G:$G, D2664),
IF(AND(A2664="Cervical Cancer Screening", E2664="Utilization Rate (per 100,000 patients)"),
SUMIFS(CERV!$D:$D,CERV!$A:$A,C2664,CERV!$G:$G,D2664),
IF(AND(A2664="Cancer Screening for CKD patients", E2664="Utilization Rate (per 100,000 patients)"),
SUMIFS(CANSCRN!$D:$D,CANSCRN!$A:$A,C2664,CANSCRN!$G:$G,D2664),
IF(AND(A2664="PSA Testing", E2664="Cost per service ($USD)"),
SUMIFS(PSA!$E:$E,PSA!$A:$A,C2664,PSA!$G:$G,D2664),
IF(AND(A2664="Colorectal Cancer Screening", E2664="Cost per service ($USD)"),
SUMIFS(COL!$E:$E,COL!$A:$A,C2664,COL!$G:$G,D2664),
IF(AND(A2664="Cervical Cancer Screening", E2664="Cost per service ($USD)"),
SUMIFS(CERV!$E:$E,CERV!$A:$A,C2664,CERV!$G:$G,D2664),
IF(AND(A2664="Cancer Screening for CKD patients", E2664="Cost per service ($USD)"),
SUMIFS(CANSCRN!$E:$E,CANSCRN!$A:$A,C2664,CANSCRN!$G:$G,D2664),
IF(AND(A2664="PSA Testing", E2664="Total Expenditure ($USD per 100,000 patients)"),
SUMIFS(PSA!$F:$F,PSA!$A:$A,C2664,PSA!$G:$G,D2664),
IF(AND(A2664="Colorectal Cancer Screening", E2664="Total Expenditure ($USD per 100,000 patients)"),
SUMIFS(COL!$F:$F,COL!$A:$A,C2664,COL!$G:$G,D2664),
IF(AND(A2664="Cervical Cancer Screening", E2664="Total Expenditure ($USD per 100,000 patients)"),
SUMIFS(CERV!$F:$F,CERV!$A:$A,C2664,CERV!$G:$G,D2664),
SUMIFS(CANSCRN!$F:$F,CANSCRN!$A:$A,C2664,CANSCRN!$G:$G,D2664))))))))))))</f>
        <v>235770.53618788818</v>
      </c>
    </row>
    <row r="2665" spans="1:6" x14ac:dyDescent="0.2">
      <c r="A2665" s="24" t="s">
        <v>100</v>
      </c>
      <c r="B2665" s="24" t="s">
        <v>101</v>
      </c>
      <c r="C2665" s="24" t="s">
        <v>68</v>
      </c>
      <c r="D2665" s="24">
        <v>2010</v>
      </c>
      <c r="E2665" s="24" t="s">
        <v>104</v>
      </c>
      <c r="F2665" s="3">
        <f>IF(AND(A2665="PSA Testing", E2665= "Utilization Rate (per 100,000 patients)"),
SUMIFS(PSA!$D:$D,PSA!$A:$A,C2665,PSA!$G:$G,D2665),
IF(AND(A2665="Colorectal Cancer Screening", E2665="Utilization Rate (per 100,000 patients)"),
SUMIFS(COL!$D:$D,COL!$A:$A,C2665,COL!$G:$G, D2665),
IF(AND(A2665="Cervical Cancer Screening", E2665="Utilization Rate (per 100,000 patients)"),
SUMIFS(CERV!$D:$D,CERV!$A:$A,C2665,CERV!$G:$G,D2665),
IF(AND(A2665="Cancer Screening for CKD patients", E2665="Utilization Rate (per 100,000 patients)"),
SUMIFS(CANSCRN!$D:$D,CANSCRN!$A:$A,C2665,CANSCRN!$G:$G,D2665),
IF(AND(A2665="PSA Testing", E2665="Cost per service ($USD)"),
SUMIFS(PSA!$E:$E,PSA!$A:$A,C2665,PSA!$G:$G,D2665),
IF(AND(A2665="Colorectal Cancer Screening", E2665="Cost per service ($USD)"),
SUMIFS(COL!$E:$E,COL!$A:$A,C2665,COL!$G:$G,D2665),
IF(AND(A2665="Cervical Cancer Screening", E2665="Cost per service ($USD)"),
SUMIFS(CERV!$E:$E,CERV!$A:$A,C2665,CERV!$G:$G,D2665),
IF(AND(A2665="Cancer Screening for CKD patients", E2665="Cost per service ($USD)"),
SUMIFS(CANSCRN!$E:$E,CANSCRN!$A:$A,C2665,CANSCRN!$G:$G,D2665),
IF(AND(A2665="PSA Testing", E2665="Total Expenditure ($USD per 100,000 patients)"),
SUMIFS(PSA!$F:$F,PSA!$A:$A,C2665,PSA!$G:$G,D2665),
IF(AND(A2665="Colorectal Cancer Screening", E2665="Total Expenditure ($USD per 100,000 patients)"),
SUMIFS(COL!$F:$F,COL!$A:$A,C2665,COL!$G:$G,D2665),
IF(AND(A2665="Cervical Cancer Screening", E2665="Total Expenditure ($USD per 100,000 patients)"),
SUMIFS(CERV!$F:$F,CERV!$A:$A,C2665,CERV!$G:$G,D2665),
SUMIFS(CANSCRN!$F:$F,CANSCRN!$A:$A,C2665,CANSCRN!$G:$G,D2665))))))))))))</f>
        <v>194636.08760229242</v>
      </c>
    </row>
    <row r="2666" spans="1:6" x14ac:dyDescent="0.2">
      <c r="A2666" s="24" t="s">
        <v>100</v>
      </c>
      <c r="B2666" s="24" t="s">
        <v>101</v>
      </c>
      <c r="C2666" s="24" t="s">
        <v>68</v>
      </c>
      <c r="D2666" s="24">
        <v>2011</v>
      </c>
      <c r="E2666" s="24" t="s">
        <v>104</v>
      </c>
      <c r="F2666" s="3">
        <f>IF(AND(A2666="PSA Testing", E2666= "Utilization Rate (per 100,000 patients)"),
SUMIFS(PSA!$D:$D,PSA!$A:$A,C2666,PSA!$G:$G,D2666),
IF(AND(A2666="Colorectal Cancer Screening", E2666="Utilization Rate (per 100,000 patients)"),
SUMIFS(COL!$D:$D,COL!$A:$A,C2666,COL!$G:$G, D2666),
IF(AND(A2666="Cervical Cancer Screening", E2666="Utilization Rate (per 100,000 patients)"),
SUMIFS(CERV!$D:$D,CERV!$A:$A,C2666,CERV!$G:$G,D2666),
IF(AND(A2666="Cancer Screening for CKD patients", E2666="Utilization Rate (per 100,000 patients)"),
SUMIFS(CANSCRN!$D:$D,CANSCRN!$A:$A,C2666,CANSCRN!$G:$G,D2666),
IF(AND(A2666="PSA Testing", E2666="Cost per service ($USD)"),
SUMIFS(PSA!$E:$E,PSA!$A:$A,C2666,PSA!$G:$G,D2666),
IF(AND(A2666="Colorectal Cancer Screening", E2666="Cost per service ($USD)"),
SUMIFS(COL!$E:$E,COL!$A:$A,C2666,COL!$G:$G,D2666),
IF(AND(A2666="Cervical Cancer Screening", E2666="Cost per service ($USD)"),
SUMIFS(CERV!$E:$E,CERV!$A:$A,C2666,CERV!$G:$G,D2666),
IF(AND(A2666="Cancer Screening for CKD patients", E2666="Cost per service ($USD)"),
SUMIFS(CANSCRN!$E:$E,CANSCRN!$A:$A,C2666,CANSCRN!$G:$G,D2666),
IF(AND(A2666="PSA Testing", E2666="Total Expenditure ($USD per 100,000 patients)"),
SUMIFS(PSA!$F:$F,PSA!$A:$A,C2666,PSA!$G:$G,D2666),
IF(AND(A2666="Colorectal Cancer Screening", E2666="Total Expenditure ($USD per 100,000 patients)"),
SUMIFS(COL!$F:$F,COL!$A:$A,C2666,COL!$G:$G,D2666),
IF(AND(A2666="Cervical Cancer Screening", E2666="Total Expenditure ($USD per 100,000 patients)"),
SUMIFS(CERV!$F:$F,CERV!$A:$A,C2666,CERV!$G:$G,D2666),
SUMIFS(CANSCRN!$F:$F,CANSCRN!$A:$A,C2666,CANSCRN!$G:$G,D2666))))))))))))</f>
        <v>163703.66747371413</v>
      </c>
    </row>
    <row r="2667" spans="1:6" x14ac:dyDescent="0.2">
      <c r="A2667" s="24" t="s">
        <v>100</v>
      </c>
      <c r="B2667" s="24" t="s">
        <v>101</v>
      </c>
      <c r="C2667" s="24" t="s">
        <v>68</v>
      </c>
      <c r="D2667" s="24">
        <v>2012</v>
      </c>
      <c r="E2667" s="24" t="s">
        <v>104</v>
      </c>
      <c r="F2667" s="3">
        <f>IF(AND(A2667="PSA Testing", E2667= "Utilization Rate (per 100,000 patients)"),
SUMIFS(PSA!$D:$D,PSA!$A:$A,C2667,PSA!$G:$G,D2667),
IF(AND(A2667="Colorectal Cancer Screening", E2667="Utilization Rate (per 100,000 patients)"),
SUMIFS(COL!$D:$D,COL!$A:$A,C2667,COL!$G:$G, D2667),
IF(AND(A2667="Cervical Cancer Screening", E2667="Utilization Rate (per 100,000 patients)"),
SUMIFS(CERV!$D:$D,CERV!$A:$A,C2667,CERV!$G:$G,D2667),
IF(AND(A2667="Cancer Screening for CKD patients", E2667="Utilization Rate (per 100,000 patients)"),
SUMIFS(CANSCRN!$D:$D,CANSCRN!$A:$A,C2667,CANSCRN!$G:$G,D2667),
IF(AND(A2667="PSA Testing", E2667="Cost per service ($USD)"),
SUMIFS(PSA!$E:$E,PSA!$A:$A,C2667,PSA!$G:$G,D2667),
IF(AND(A2667="Colorectal Cancer Screening", E2667="Cost per service ($USD)"),
SUMIFS(COL!$E:$E,COL!$A:$A,C2667,COL!$G:$G,D2667),
IF(AND(A2667="Cervical Cancer Screening", E2667="Cost per service ($USD)"),
SUMIFS(CERV!$E:$E,CERV!$A:$A,C2667,CERV!$G:$G,D2667),
IF(AND(A2667="Cancer Screening for CKD patients", E2667="Cost per service ($USD)"),
SUMIFS(CANSCRN!$E:$E,CANSCRN!$A:$A,C2667,CANSCRN!$G:$G,D2667),
IF(AND(A2667="PSA Testing", E2667="Total Expenditure ($USD per 100,000 patients)"),
SUMIFS(PSA!$F:$F,PSA!$A:$A,C2667,PSA!$G:$G,D2667),
IF(AND(A2667="Colorectal Cancer Screening", E2667="Total Expenditure ($USD per 100,000 patients)"),
SUMIFS(COL!$F:$F,COL!$A:$A,C2667,COL!$G:$G,D2667),
IF(AND(A2667="Cervical Cancer Screening", E2667="Total Expenditure ($USD per 100,000 patients)"),
SUMIFS(CERV!$F:$F,CERV!$A:$A,C2667,CERV!$G:$G,D2667),
SUMIFS(CANSCRN!$F:$F,CANSCRN!$A:$A,C2667,CANSCRN!$G:$G,D2667))))))))))))</f>
        <v>198222.92713074712</v>
      </c>
    </row>
    <row r="2668" spans="1:6" x14ac:dyDescent="0.2">
      <c r="A2668" s="24" t="s">
        <v>100</v>
      </c>
      <c r="B2668" s="24" t="s">
        <v>101</v>
      </c>
      <c r="C2668" s="24" t="s">
        <v>68</v>
      </c>
      <c r="D2668" s="24">
        <v>2013</v>
      </c>
      <c r="E2668" s="24" t="s">
        <v>104</v>
      </c>
      <c r="F2668" s="3">
        <f>IF(AND(A2668="PSA Testing", E2668= "Utilization Rate (per 100,000 patients)"),
SUMIFS(PSA!$D:$D,PSA!$A:$A,C2668,PSA!$G:$G,D2668),
IF(AND(A2668="Colorectal Cancer Screening", E2668="Utilization Rate (per 100,000 patients)"),
SUMIFS(COL!$D:$D,COL!$A:$A,C2668,COL!$G:$G, D2668),
IF(AND(A2668="Cervical Cancer Screening", E2668="Utilization Rate (per 100,000 patients)"),
SUMIFS(CERV!$D:$D,CERV!$A:$A,C2668,CERV!$G:$G,D2668),
IF(AND(A2668="Cancer Screening for CKD patients", E2668="Utilization Rate (per 100,000 patients)"),
SUMIFS(CANSCRN!$D:$D,CANSCRN!$A:$A,C2668,CANSCRN!$G:$G,D2668),
IF(AND(A2668="PSA Testing", E2668="Cost per service ($USD)"),
SUMIFS(PSA!$E:$E,PSA!$A:$A,C2668,PSA!$G:$G,D2668),
IF(AND(A2668="Colorectal Cancer Screening", E2668="Cost per service ($USD)"),
SUMIFS(COL!$E:$E,COL!$A:$A,C2668,COL!$G:$G,D2668),
IF(AND(A2668="Cervical Cancer Screening", E2668="Cost per service ($USD)"),
SUMIFS(CERV!$E:$E,CERV!$A:$A,C2668,CERV!$G:$G,D2668),
IF(AND(A2668="Cancer Screening for CKD patients", E2668="Cost per service ($USD)"),
SUMIFS(CANSCRN!$E:$E,CANSCRN!$A:$A,C2668,CANSCRN!$G:$G,D2668),
IF(AND(A2668="PSA Testing", E2668="Total Expenditure ($USD per 100,000 patients)"),
SUMIFS(PSA!$F:$F,PSA!$A:$A,C2668,PSA!$G:$G,D2668),
IF(AND(A2668="Colorectal Cancer Screening", E2668="Total Expenditure ($USD per 100,000 patients)"),
SUMIFS(COL!$F:$F,COL!$A:$A,C2668,COL!$G:$G,D2668),
IF(AND(A2668="Cervical Cancer Screening", E2668="Total Expenditure ($USD per 100,000 patients)"),
SUMIFS(CERV!$F:$F,CERV!$A:$A,C2668,CERV!$G:$G,D2668),
SUMIFS(CANSCRN!$F:$F,CANSCRN!$A:$A,C2668,CANSCRN!$G:$G,D2668))))))))))))</f>
        <v>121268.06277529096</v>
      </c>
    </row>
    <row r="2669" spans="1:6" x14ac:dyDescent="0.2">
      <c r="A2669" s="24" t="s">
        <v>100</v>
      </c>
      <c r="B2669" s="24" t="s">
        <v>101</v>
      </c>
      <c r="C2669" s="24" t="s">
        <v>68</v>
      </c>
      <c r="D2669" s="24">
        <v>2014</v>
      </c>
      <c r="E2669" s="24" t="s">
        <v>104</v>
      </c>
      <c r="F2669" s="3">
        <f>IF(AND(A2669="PSA Testing", E2669= "Utilization Rate (per 100,000 patients)"),
SUMIFS(PSA!$D:$D,PSA!$A:$A,C2669,PSA!$G:$G,D2669),
IF(AND(A2669="Colorectal Cancer Screening", E2669="Utilization Rate (per 100,000 patients)"),
SUMIFS(COL!$D:$D,COL!$A:$A,C2669,COL!$G:$G, D2669),
IF(AND(A2669="Cervical Cancer Screening", E2669="Utilization Rate (per 100,000 patients)"),
SUMIFS(CERV!$D:$D,CERV!$A:$A,C2669,CERV!$G:$G,D2669),
IF(AND(A2669="Cancer Screening for CKD patients", E2669="Utilization Rate (per 100,000 patients)"),
SUMIFS(CANSCRN!$D:$D,CANSCRN!$A:$A,C2669,CANSCRN!$G:$G,D2669),
IF(AND(A2669="PSA Testing", E2669="Cost per service ($USD)"),
SUMIFS(PSA!$E:$E,PSA!$A:$A,C2669,PSA!$G:$G,D2669),
IF(AND(A2669="Colorectal Cancer Screening", E2669="Cost per service ($USD)"),
SUMIFS(COL!$E:$E,COL!$A:$A,C2669,COL!$G:$G,D2669),
IF(AND(A2669="Cervical Cancer Screening", E2669="Cost per service ($USD)"),
SUMIFS(CERV!$E:$E,CERV!$A:$A,C2669,CERV!$G:$G,D2669),
IF(AND(A2669="Cancer Screening for CKD patients", E2669="Cost per service ($USD)"),
SUMIFS(CANSCRN!$E:$E,CANSCRN!$A:$A,C2669,CANSCRN!$G:$G,D2669),
IF(AND(A2669="PSA Testing", E2669="Total Expenditure ($USD per 100,000 patients)"),
SUMIFS(PSA!$F:$F,PSA!$A:$A,C2669,PSA!$G:$G,D2669),
IF(AND(A2669="Colorectal Cancer Screening", E2669="Total Expenditure ($USD per 100,000 patients)"),
SUMIFS(COL!$F:$F,COL!$A:$A,C2669,COL!$G:$G,D2669),
IF(AND(A2669="Cervical Cancer Screening", E2669="Total Expenditure ($USD per 100,000 patients)"),
SUMIFS(CERV!$F:$F,CERV!$A:$A,C2669,CERV!$G:$G,D2669),
SUMIFS(CANSCRN!$F:$F,CANSCRN!$A:$A,C2669,CANSCRN!$G:$G,D2669))))))))))))</f>
        <v>119003.37249426373</v>
      </c>
    </row>
    <row r="2670" spans="1:6" x14ac:dyDescent="0.2">
      <c r="A2670" s="24" t="s">
        <v>100</v>
      </c>
      <c r="B2670" s="24" t="s">
        <v>101</v>
      </c>
      <c r="C2670" s="24" t="s">
        <v>68</v>
      </c>
      <c r="D2670" s="24">
        <v>2015</v>
      </c>
      <c r="E2670" s="24" t="s">
        <v>104</v>
      </c>
      <c r="F2670" s="3">
        <f>IF(AND(A2670="PSA Testing", E2670= "Utilization Rate (per 100,000 patients)"),
SUMIFS(PSA!$D:$D,PSA!$A:$A,C2670,PSA!$G:$G,D2670),
IF(AND(A2670="Colorectal Cancer Screening", E2670="Utilization Rate (per 100,000 patients)"),
SUMIFS(COL!$D:$D,COL!$A:$A,C2670,COL!$G:$G, D2670),
IF(AND(A2670="Cervical Cancer Screening", E2670="Utilization Rate (per 100,000 patients)"),
SUMIFS(CERV!$D:$D,CERV!$A:$A,C2670,CERV!$G:$G,D2670),
IF(AND(A2670="Cancer Screening for CKD patients", E2670="Utilization Rate (per 100,000 patients)"),
SUMIFS(CANSCRN!$D:$D,CANSCRN!$A:$A,C2670,CANSCRN!$G:$G,D2670),
IF(AND(A2670="PSA Testing", E2670="Cost per service ($USD)"),
SUMIFS(PSA!$E:$E,PSA!$A:$A,C2670,PSA!$G:$G,D2670),
IF(AND(A2670="Colorectal Cancer Screening", E2670="Cost per service ($USD)"),
SUMIFS(COL!$E:$E,COL!$A:$A,C2670,COL!$G:$G,D2670),
IF(AND(A2670="Cervical Cancer Screening", E2670="Cost per service ($USD)"),
SUMIFS(CERV!$E:$E,CERV!$A:$A,C2670,CERV!$G:$G,D2670),
IF(AND(A2670="Cancer Screening for CKD patients", E2670="Cost per service ($USD)"),
SUMIFS(CANSCRN!$E:$E,CANSCRN!$A:$A,C2670,CANSCRN!$G:$G,D2670),
IF(AND(A2670="PSA Testing", E2670="Total Expenditure ($USD per 100,000 patients)"),
SUMIFS(PSA!$F:$F,PSA!$A:$A,C2670,PSA!$G:$G,D2670),
IF(AND(A2670="Colorectal Cancer Screening", E2670="Total Expenditure ($USD per 100,000 patients)"),
SUMIFS(COL!$F:$F,COL!$A:$A,C2670,COL!$G:$G,D2670),
IF(AND(A2670="Cervical Cancer Screening", E2670="Total Expenditure ($USD per 100,000 patients)"),
SUMIFS(CERV!$F:$F,CERV!$A:$A,C2670,CERV!$G:$G,D2670),
SUMIFS(CANSCRN!$F:$F,CANSCRN!$A:$A,C2670,CANSCRN!$G:$G,D2670))))))))))))</f>
        <v>146000.05751533742</v>
      </c>
    </row>
    <row r="2671" spans="1:6" x14ac:dyDescent="0.2">
      <c r="A2671" s="24" t="s">
        <v>100</v>
      </c>
      <c r="B2671" s="24" t="s">
        <v>101</v>
      </c>
      <c r="C2671" s="24" t="s">
        <v>68</v>
      </c>
      <c r="D2671" s="24">
        <v>2016</v>
      </c>
      <c r="E2671" s="24" t="s">
        <v>104</v>
      </c>
      <c r="F2671" s="3">
        <f>IF(AND(A2671="PSA Testing", E2671= "Utilization Rate (per 100,000 patients)"),
SUMIFS(PSA!$D:$D,PSA!$A:$A,C2671,PSA!$G:$G,D2671),
IF(AND(A2671="Colorectal Cancer Screening", E2671="Utilization Rate (per 100,000 patients)"),
SUMIFS(COL!$D:$D,COL!$A:$A,C2671,COL!$G:$G, D2671),
IF(AND(A2671="Cervical Cancer Screening", E2671="Utilization Rate (per 100,000 patients)"),
SUMIFS(CERV!$D:$D,CERV!$A:$A,C2671,CERV!$G:$G,D2671),
IF(AND(A2671="Cancer Screening for CKD patients", E2671="Utilization Rate (per 100,000 patients)"),
SUMIFS(CANSCRN!$D:$D,CANSCRN!$A:$A,C2671,CANSCRN!$G:$G,D2671),
IF(AND(A2671="PSA Testing", E2671="Cost per service ($USD)"),
SUMIFS(PSA!$E:$E,PSA!$A:$A,C2671,PSA!$G:$G,D2671),
IF(AND(A2671="Colorectal Cancer Screening", E2671="Cost per service ($USD)"),
SUMIFS(COL!$E:$E,COL!$A:$A,C2671,COL!$G:$G,D2671),
IF(AND(A2671="Cervical Cancer Screening", E2671="Cost per service ($USD)"),
SUMIFS(CERV!$E:$E,CERV!$A:$A,C2671,CERV!$G:$G,D2671),
IF(AND(A2671="Cancer Screening for CKD patients", E2671="Cost per service ($USD)"),
SUMIFS(CANSCRN!$E:$E,CANSCRN!$A:$A,C2671,CANSCRN!$G:$G,D2671),
IF(AND(A2671="PSA Testing", E2671="Total Expenditure ($USD per 100,000 patients)"),
SUMIFS(PSA!$F:$F,PSA!$A:$A,C2671,PSA!$G:$G,D2671),
IF(AND(A2671="Colorectal Cancer Screening", E2671="Total Expenditure ($USD per 100,000 patients)"),
SUMIFS(COL!$F:$F,COL!$A:$A,C2671,COL!$G:$G,D2671),
IF(AND(A2671="Cervical Cancer Screening", E2671="Total Expenditure ($USD per 100,000 patients)"),
SUMIFS(CERV!$F:$F,CERV!$A:$A,C2671,CERV!$G:$G,D2671),
SUMIFS(CANSCRN!$F:$F,CANSCRN!$A:$A,C2671,CANSCRN!$G:$G,D2671))))))))))))</f>
        <v>183261.78747350167</v>
      </c>
    </row>
    <row r="2672" spans="1:6" x14ac:dyDescent="0.2">
      <c r="A2672" s="24" t="s">
        <v>100</v>
      </c>
      <c r="B2672" s="24" t="s">
        <v>101</v>
      </c>
      <c r="C2672" s="24" t="s">
        <v>68</v>
      </c>
      <c r="D2672" s="24">
        <v>2017</v>
      </c>
      <c r="E2672" s="24" t="s">
        <v>104</v>
      </c>
      <c r="F2672" s="3">
        <f>IF(AND(A2672="PSA Testing", E2672= "Utilization Rate (per 100,000 patients)"),
SUMIFS(PSA!$D:$D,PSA!$A:$A,C2672,PSA!$G:$G,D2672),
IF(AND(A2672="Colorectal Cancer Screening", E2672="Utilization Rate (per 100,000 patients)"),
SUMIFS(COL!$D:$D,COL!$A:$A,C2672,COL!$G:$G, D2672),
IF(AND(A2672="Cervical Cancer Screening", E2672="Utilization Rate (per 100,000 patients)"),
SUMIFS(CERV!$D:$D,CERV!$A:$A,C2672,CERV!$G:$G,D2672),
IF(AND(A2672="Cancer Screening for CKD patients", E2672="Utilization Rate (per 100,000 patients)"),
SUMIFS(CANSCRN!$D:$D,CANSCRN!$A:$A,C2672,CANSCRN!$G:$G,D2672),
IF(AND(A2672="PSA Testing", E2672="Cost per service ($USD)"),
SUMIFS(PSA!$E:$E,PSA!$A:$A,C2672,PSA!$G:$G,D2672),
IF(AND(A2672="Colorectal Cancer Screening", E2672="Cost per service ($USD)"),
SUMIFS(COL!$E:$E,COL!$A:$A,C2672,COL!$G:$G,D2672),
IF(AND(A2672="Cervical Cancer Screening", E2672="Cost per service ($USD)"),
SUMIFS(CERV!$E:$E,CERV!$A:$A,C2672,CERV!$G:$G,D2672),
IF(AND(A2672="Cancer Screening for CKD patients", E2672="Cost per service ($USD)"),
SUMIFS(CANSCRN!$E:$E,CANSCRN!$A:$A,C2672,CANSCRN!$G:$G,D2672),
IF(AND(A2672="PSA Testing", E2672="Total Expenditure ($USD per 100,000 patients)"),
SUMIFS(PSA!$F:$F,PSA!$A:$A,C2672,PSA!$G:$G,D2672),
IF(AND(A2672="Colorectal Cancer Screening", E2672="Total Expenditure ($USD per 100,000 patients)"),
SUMIFS(COL!$F:$F,COL!$A:$A,C2672,COL!$G:$G,D2672),
IF(AND(A2672="Cervical Cancer Screening", E2672="Total Expenditure ($USD per 100,000 patients)"),
SUMIFS(CERV!$F:$F,CERV!$A:$A,C2672,CERV!$G:$G,D2672),
SUMIFS(CANSCRN!$F:$F,CANSCRN!$A:$A,C2672,CANSCRN!$G:$G,D2672))))))))))))</f>
        <v>347676.59408935159</v>
      </c>
    </row>
    <row r="2673" spans="1:6" x14ac:dyDescent="0.2">
      <c r="A2673" s="24" t="s">
        <v>100</v>
      </c>
      <c r="B2673" s="24" t="s">
        <v>101</v>
      </c>
      <c r="C2673" s="24" t="s">
        <v>68</v>
      </c>
      <c r="D2673" s="24">
        <v>2018</v>
      </c>
      <c r="E2673" s="24" t="s">
        <v>104</v>
      </c>
      <c r="F2673" s="3">
        <f>IF(AND(A2673="PSA Testing", E2673= "Utilization Rate (per 100,000 patients)"),
SUMIFS(PSA!$D:$D,PSA!$A:$A,C2673,PSA!$G:$G,D2673),
IF(AND(A2673="Colorectal Cancer Screening", E2673="Utilization Rate (per 100,000 patients)"),
SUMIFS(COL!$D:$D,COL!$A:$A,C2673,COL!$G:$G, D2673),
IF(AND(A2673="Cervical Cancer Screening", E2673="Utilization Rate (per 100,000 patients)"),
SUMIFS(CERV!$D:$D,CERV!$A:$A,C2673,CERV!$G:$G,D2673),
IF(AND(A2673="Cancer Screening for CKD patients", E2673="Utilization Rate (per 100,000 patients)"),
SUMIFS(CANSCRN!$D:$D,CANSCRN!$A:$A,C2673,CANSCRN!$G:$G,D2673),
IF(AND(A2673="PSA Testing", E2673="Cost per service ($USD)"),
SUMIFS(PSA!$E:$E,PSA!$A:$A,C2673,PSA!$G:$G,D2673),
IF(AND(A2673="Colorectal Cancer Screening", E2673="Cost per service ($USD)"),
SUMIFS(COL!$E:$E,COL!$A:$A,C2673,COL!$G:$G,D2673),
IF(AND(A2673="Cervical Cancer Screening", E2673="Cost per service ($USD)"),
SUMIFS(CERV!$E:$E,CERV!$A:$A,C2673,CERV!$G:$G,D2673),
IF(AND(A2673="Cancer Screening for CKD patients", E2673="Cost per service ($USD)"),
SUMIFS(CANSCRN!$E:$E,CANSCRN!$A:$A,C2673,CANSCRN!$G:$G,D2673),
IF(AND(A2673="PSA Testing", E2673="Total Expenditure ($USD per 100,000 patients)"),
SUMIFS(PSA!$F:$F,PSA!$A:$A,C2673,PSA!$G:$G,D2673),
IF(AND(A2673="Colorectal Cancer Screening", E2673="Total Expenditure ($USD per 100,000 patients)"),
SUMIFS(COL!$F:$F,COL!$A:$A,C2673,COL!$G:$G,D2673),
IF(AND(A2673="Cervical Cancer Screening", E2673="Total Expenditure ($USD per 100,000 patients)"),
SUMIFS(CERV!$F:$F,CERV!$A:$A,C2673,CERV!$G:$G,D2673),
SUMIFS(CANSCRN!$F:$F,CANSCRN!$A:$A,C2673,CANSCRN!$G:$G,D2673))))))))))))</f>
        <v>412946.93553506321</v>
      </c>
    </row>
    <row r="2674" spans="1:6" x14ac:dyDescent="0.2">
      <c r="A2674" s="24" t="s">
        <v>100</v>
      </c>
      <c r="B2674" s="24" t="s">
        <v>101</v>
      </c>
      <c r="C2674" s="24" t="s">
        <v>68</v>
      </c>
      <c r="D2674" s="24">
        <v>2019</v>
      </c>
      <c r="E2674" s="24" t="s">
        <v>104</v>
      </c>
      <c r="F2674" s="3">
        <f>IF(AND(A2674="PSA Testing", E2674= "Utilization Rate (per 100,000 patients)"),
SUMIFS(PSA!$D:$D,PSA!$A:$A,C2674,PSA!$G:$G,D2674),
IF(AND(A2674="Colorectal Cancer Screening", E2674="Utilization Rate (per 100,000 patients)"),
SUMIFS(COL!$D:$D,COL!$A:$A,C2674,COL!$G:$G, D2674),
IF(AND(A2674="Cervical Cancer Screening", E2674="Utilization Rate (per 100,000 patients)"),
SUMIFS(CERV!$D:$D,CERV!$A:$A,C2674,CERV!$G:$G,D2674),
IF(AND(A2674="Cancer Screening for CKD patients", E2674="Utilization Rate (per 100,000 patients)"),
SUMIFS(CANSCRN!$D:$D,CANSCRN!$A:$A,C2674,CANSCRN!$G:$G,D2674),
IF(AND(A2674="PSA Testing", E2674="Cost per service ($USD)"),
SUMIFS(PSA!$E:$E,PSA!$A:$A,C2674,PSA!$G:$G,D2674),
IF(AND(A2674="Colorectal Cancer Screening", E2674="Cost per service ($USD)"),
SUMIFS(COL!$E:$E,COL!$A:$A,C2674,COL!$G:$G,D2674),
IF(AND(A2674="Cervical Cancer Screening", E2674="Cost per service ($USD)"),
SUMIFS(CERV!$E:$E,CERV!$A:$A,C2674,CERV!$G:$G,D2674),
IF(AND(A2674="Cancer Screening for CKD patients", E2674="Cost per service ($USD)"),
SUMIFS(CANSCRN!$E:$E,CANSCRN!$A:$A,C2674,CANSCRN!$G:$G,D2674),
IF(AND(A2674="PSA Testing", E2674="Total Expenditure ($USD per 100,000 patients)"),
SUMIFS(PSA!$F:$F,PSA!$A:$A,C2674,PSA!$G:$G,D2674),
IF(AND(A2674="Colorectal Cancer Screening", E2674="Total Expenditure ($USD per 100,000 patients)"),
SUMIFS(COL!$F:$F,COL!$A:$A,C2674,COL!$G:$G,D2674),
IF(AND(A2674="Cervical Cancer Screening", E2674="Total Expenditure ($USD per 100,000 patients)"),
SUMIFS(CERV!$F:$F,CERV!$A:$A,C2674,CERV!$G:$G,D2674),
SUMIFS(CANSCRN!$F:$F,CANSCRN!$A:$A,C2674,CANSCRN!$G:$G,D2674))))))))))))</f>
        <v>375321.73073180579</v>
      </c>
    </row>
    <row r="2675" spans="1:6" x14ac:dyDescent="0.2">
      <c r="A2675" s="24" t="s">
        <v>100</v>
      </c>
      <c r="B2675" s="24" t="s">
        <v>101</v>
      </c>
      <c r="C2675" s="24" t="s">
        <v>70</v>
      </c>
      <c r="D2675" s="24">
        <v>2009</v>
      </c>
      <c r="E2675" s="24" t="s">
        <v>104</v>
      </c>
      <c r="F2675" s="3">
        <f>IF(AND(A2675="PSA Testing", E2675= "Utilization Rate (per 100,000 patients)"),
SUMIFS(PSA!$D:$D,PSA!$A:$A,C2675,PSA!$G:$G,D2675),
IF(AND(A2675="Colorectal Cancer Screening", E2675="Utilization Rate (per 100,000 patients)"),
SUMIFS(COL!$D:$D,COL!$A:$A,C2675,COL!$G:$G, D2675),
IF(AND(A2675="Cervical Cancer Screening", E2675="Utilization Rate (per 100,000 patients)"),
SUMIFS(CERV!$D:$D,CERV!$A:$A,C2675,CERV!$G:$G,D2675),
IF(AND(A2675="Cancer Screening for CKD patients", E2675="Utilization Rate (per 100,000 patients)"),
SUMIFS(CANSCRN!$D:$D,CANSCRN!$A:$A,C2675,CANSCRN!$G:$G,D2675),
IF(AND(A2675="PSA Testing", E2675="Cost per service ($USD)"),
SUMIFS(PSA!$E:$E,PSA!$A:$A,C2675,PSA!$G:$G,D2675),
IF(AND(A2675="Colorectal Cancer Screening", E2675="Cost per service ($USD)"),
SUMIFS(COL!$E:$E,COL!$A:$A,C2675,COL!$G:$G,D2675),
IF(AND(A2675="Cervical Cancer Screening", E2675="Cost per service ($USD)"),
SUMIFS(CERV!$E:$E,CERV!$A:$A,C2675,CERV!$G:$G,D2675),
IF(AND(A2675="Cancer Screening for CKD patients", E2675="Cost per service ($USD)"),
SUMIFS(CANSCRN!$E:$E,CANSCRN!$A:$A,C2675,CANSCRN!$G:$G,D2675),
IF(AND(A2675="PSA Testing", E2675="Total Expenditure ($USD per 100,000 patients)"),
SUMIFS(PSA!$F:$F,PSA!$A:$A,C2675,PSA!$G:$G,D2675),
IF(AND(A2675="Colorectal Cancer Screening", E2675="Total Expenditure ($USD per 100,000 patients)"),
SUMIFS(COL!$F:$F,COL!$A:$A,C2675,COL!$G:$G,D2675),
IF(AND(A2675="Cervical Cancer Screening", E2675="Total Expenditure ($USD per 100,000 patients)"),
SUMIFS(CERV!$F:$F,CERV!$A:$A,C2675,CERV!$G:$G,D2675),
SUMIFS(CANSCRN!$F:$F,CANSCRN!$A:$A,C2675,CANSCRN!$G:$G,D2675))))))))))))</f>
        <v>746045.58792993648</v>
      </c>
    </row>
    <row r="2676" spans="1:6" x14ac:dyDescent="0.2">
      <c r="A2676" s="24" t="s">
        <v>100</v>
      </c>
      <c r="B2676" s="24" t="s">
        <v>101</v>
      </c>
      <c r="C2676" s="24" t="s">
        <v>70</v>
      </c>
      <c r="D2676" s="24">
        <v>2010</v>
      </c>
      <c r="E2676" s="24" t="s">
        <v>104</v>
      </c>
      <c r="F2676" s="3">
        <f>IF(AND(A2676="PSA Testing", E2676= "Utilization Rate (per 100,000 patients)"),
SUMIFS(PSA!$D:$D,PSA!$A:$A,C2676,PSA!$G:$G,D2676),
IF(AND(A2676="Colorectal Cancer Screening", E2676="Utilization Rate (per 100,000 patients)"),
SUMIFS(COL!$D:$D,COL!$A:$A,C2676,COL!$G:$G, D2676),
IF(AND(A2676="Cervical Cancer Screening", E2676="Utilization Rate (per 100,000 patients)"),
SUMIFS(CERV!$D:$D,CERV!$A:$A,C2676,CERV!$G:$G,D2676),
IF(AND(A2676="Cancer Screening for CKD patients", E2676="Utilization Rate (per 100,000 patients)"),
SUMIFS(CANSCRN!$D:$D,CANSCRN!$A:$A,C2676,CANSCRN!$G:$G,D2676),
IF(AND(A2676="PSA Testing", E2676="Cost per service ($USD)"),
SUMIFS(PSA!$E:$E,PSA!$A:$A,C2676,PSA!$G:$G,D2676),
IF(AND(A2676="Colorectal Cancer Screening", E2676="Cost per service ($USD)"),
SUMIFS(COL!$E:$E,COL!$A:$A,C2676,COL!$G:$G,D2676),
IF(AND(A2676="Cervical Cancer Screening", E2676="Cost per service ($USD)"),
SUMIFS(CERV!$E:$E,CERV!$A:$A,C2676,CERV!$G:$G,D2676),
IF(AND(A2676="Cancer Screening for CKD patients", E2676="Cost per service ($USD)"),
SUMIFS(CANSCRN!$E:$E,CANSCRN!$A:$A,C2676,CANSCRN!$G:$G,D2676),
IF(AND(A2676="PSA Testing", E2676="Total Expenditure ($USD per 100,000 patients)"),
SUMIFS(PSA!$F:$F,PSA!$A:$A,C2676,PSA!$G:$G,D2676),
IF(AND(A2676="Colorectal Cancer Screening", E2676="Total Expenditure ($USD per 100,000 patients)"),
SUMIFS(COL!$F:$F,COL!$A:$A,C2676,COL!$G:$G,D2676),
IF(AND(A2676="Cervical Cancer Screening", E2676="Total Expenditure ($USD per 100,000 patients)"),
SUMIFS(CERV!$F:$F,CERV!$A:$A,C2676,CERV!$G:$G,D2676),
SUMIFS(CANSCRN!$F:$F,CANSCRN!$A:$A,C2676,CANSCRN!$G:$G,D2676))))))))))))</f>
        <v>629074.62269890797</v>
      </c>
    </row>
    <row r="2677" spans="1:6" x14ac:dyDescent="0.2">
      <c r="A2677" s="24" t="s">
        <v>100</v>
      </c>
      <c r="B2677" s="24" t="s">
        <v>101</v>
      </c>
      <c r="C2677" s="24" t="s">
        <v>70</v>
      </c>
      <c r="D2677" s="24">
        <v>2011</v>
      </c>
      <c r="E2677" s="24" t="s">
        <v>104</v>
      </c>
      <c r="F2677" s="3">
        <f>IF(AND(A2677="PSA Testing", E2677= "Utilization Rate (per 100,000 patients)"),
SUMIFS(PSA!$D:$D,PSA!$A:$A,C2677,PSA!$G:$G,D2677),
IF(AND(A2677="Colorectal Cancer Screening", E2677="Utilization Rate (per 100,000 patients)"),
SUMIFS(COL!$D:$D,COL!$A:$A,C2677,COL!$G:$G, D2677),
IF(AND(A2677="Cervical Cancer Screening", E2677="Utilization Rate (per 100,000 patients)"),
SUMIFS(CERV!$D:$D,CERV!$A:$A,C2677,CERV!$G:$G,D2677),
IF(AND(A2677="Cancer Screening for CKD patients", E2677="Utilization Rate (per 100,000 patients)"),
SUMIFS(CANSCRN!$D:$D,CANSCRN!$A:$A,C2677,CANSCRN!$G:$G,D2677),
IF(AND(A2677="PSA Testing", E2677="Cost per service ($USD)"),
SUMIFS(PSA!$E:$E,PSA!$A:$A,C2677,PSA!$G:$G,D2677),
IF(AND(A2677="Colorectal Cancer Screening", E2677="Cost per service ($USD)"),
SUMIFS(COL!$E:$E,COL!$A:$A,C2677,COL!$G:$G,D2677),
IF(AND(A2677="Cervical Cancer Screening", E2677="Cost per service ($USD)"),
SUMIFS(CERV!$E:$E,CERV!$A:$A,C2677,CERV!$G:$G,D2677),
IF(AND(A2677="Cancer Screening for CKD patients", E2677="Cost per service ($USD)"),
SUMIFS(CANSCRN!$E:$E,CANSCRN!$A:$A,C2677,CANSCRN!$G:$G,D2677),
IF(AND(A2677="PSA Testing", E2677="Total Expenditure ($USD per 100,000 patients)"),
SUMIFS(PSA!$F:$F,PSA!$A:$A,C2677,PSA!$G:$G,D2677),
IF(AND(A2677="Colorectal Cancer Screening", E2677="Total Expenditure ($USD per 100,000 patients)"),
SUMIFS(COL!$F:$F,COL!$A:$A,C2677,COL!$G:$G,D2677),
IF(AND(A2677="Cervical Cancer Screening", E2677="Total Expenditure ($USD per 100,000 patients)"),
SUMIFS(CERV!$F:$F,CERV!$A:$A,C2677,CERV!$G:$G,D2677),
SUMIFS(CANSCRN!$F:$F,CANSCRN!$A:$A,C2677,CANSCRN!$G:$G,D2677))))))))))))</f>
        <v>557097.56599927717</v>
      </c>
    </row>
    <row r="2678" spans="1:6" x14ac:dyDescent="0.2">
      <c r="A2678" s="24" t="s">
        <v>100</v>
      </c>
      <c r="B2678" s="24" t="s">
        <v>101</v>
      </c>
      <c r="C2678" s="24" t="s">
        <v>70</v>
      </c>
      <c r="D2678" s="24">
        <v>2012</v>
      </c>
      <c r="E2678" s="24" t="s">
        <v>104</v>
      </c>
      <c r="F2678" s="3">
        <f>IF(AND(A2678="PSA Testing", E2678= "Utilization Rate (per 100,000 patients)"),
SUMIFS(PSA!$D:$D,PSA!$A:$A,C2678,PSA!$G:$G,D2678),
IF(AND(A2678="Colorectal Cancer Screening", E2678="Utilization Rate (per 100,000 patients)"),
SUMIFS(COL!$D:$D,COL!$A:$A,C2678,COL!$G:$G, D2678),
IF(AND(A2678="Cervical Cancer Screening", E2678="Utilization Rate (per 100,000 patients)"),
SUMIFS(CERV!$D:$D,CERV!$A:$A,C2678,CERV!$G:$G,D2678),
IF(AND(A2678="Cancer Screening for CKD patients", E2678="Utilization Rate (per 100,000 patients)"),
SUMIFS(CANSCRN!$D:$D,CANSCRN!$A:$A,C2678,CANSCRN!$G:$G,D2678),
IF(AND(A2678="PSA Testing", E2678="Cost per service ($USD)"),
SUMIFS(PSA!$E:$E,PSA!$A:$A,C2678,PSA!$G:$G,D2678),
IF(AND(A2678="Colorectal Cancer Screening", E2678="Cost per service ($USD)"),
SUMIFS(COL!$E:$E,COL!$A:$A,C2678,COL!$G:$G,D2678),
IF(AND(A2678="Cervical Cancer Screening", E2678="Cost per service ($USD)"),
SUMIFS(CERV!$E:$E,CERV!$A:$A,C2678,CERV!$G:$G,D2678),
IF(AND(A2678="Cancer Screening for CKD patients", E2678="Cost per service ($USD)"),
SUMIFS(CANSCRN!$E:$E,CANSCRN!$A:$A,C2678,CANSCRN!$G:$G,D2678),
IF(AND(A2678="PSA Testing", E2678="Total Expenditure ($USD per 100,000 patients)"),
SUMIFS(PSA!$F:$F,PSA!$A:$A,C2678,PSA!$G:$G,D2678),
IF(AND(A2678="Colorectal Cancer Screening", E2678="Total Expenditure ($USD per 100,000 patients)"),
SUMIFS(COL!$F:$F,COL!$A:$A,C2678,COL!$G:$G,D2678),
IF(AND(A2678="Cervical Cancer Screening", E2678="Total Expenditure ($USD per 100,000 patients)"),
SUMIFS(CERV!$F:$F,CERV!$A:$A,C2678,CERV!$G:$G,D2678),
SUMIFS(CANSCRN!$F:$F,CANSCRN!$A:$A,C2678,CANSCRN!$G:$G,D2678))))))))))))</f>
        <v>527726.28753560781</v>
      </c>
    </row>
    <row r="2679" spans="1:6" x14ac:dyDescent="0.2">
      <c r="A2679" s="24" t="s">
        <v>100</v>
      </c>
      <c r="B2679" s="24" t="s">
        <v>101</v>
      </c>
      <c r="C2679" s="24" t="s">
        <v>70</v>
      </c>
      <c r="D2679" s="24">
        <v>2013</v>
      </c>
      <c r="E2679" s="24" t="s">
        <v>104</v>
      </c>
      <c r="F2679" s="3">
        <f>IF(AND(A2679="PSA Testing", E2679= "Utilization Rate (per 100,000 patients)"),
SUMIFS(PSA!$D:$D,PSA!$A:$A,C2679,PSA!$G:$G,D2679),
IF(AND(A2679="Colorectal Cancer Screening", E2679="Utilization Rate (per 100,000 patients)"),
SUMIFS(COL!$D:$D,COL!$A:$A,C2679,COL!$G:$G, D2679),
IF(AND(A2679="Cervical Cancer Screening", E2679="Utilization Rate (per 100,000 patients)"),
SUMIFS(CERV!$D:$D,CERV!$A:$A,C2679,CERV!$G:$G,D2679),
IF(AND(A2679="Cancer Screening for CKD patients", E2679="Utilization Rate (per 100,000 patients)"),
SUMIFS(CANSCRN!$D:$D,CANSCRN!$A:$A,C2679,CANSCRN!$G:$G,D2679),
IF(AND(A2679="PSA Testing", E2679="Cost per service ($USD)"),
SUMIFS(PSA!$E:$E,PSA!$A:$A,C2679,PSA!$G:$G,D2679),
IF(AND(A2679="Colorectal Cancer Screening", E2679="Cost per service ($USD)"),
SUMIFS(COL!$E:$E,COL!$A:$A,C2679,COL!$G:$G,D2679),
IF(AND(A2679="Cervical Cancer Screening", E2679="Cost per service ($USD)"),
SUMIFS(CERV!$E:$E,CERV!$A:$A,C2679,CERV!$G:$G,D2679),
IF(AND(A2679="Cancer Screening for CKD patients", E2679="Cost per service ($USD)"),
SUMIFS(CANSCRN!$E:$E,CANSCRN!$A:$A,C2679,CANSCRN!$G:$G,D2679),
IF(AND(A2679="PSA Testing", E2679="Total Expenditure ($USD per 100,000 patients)"),
SUMIFS(PSA!$F:$F,PSA!$A:$A,C2679,PSA!$G:$G,D2679),
IF(AND(A2679="Colorectal Cancer Screening", E2679="Total Expenditure ($USD per 100,000 patients)"),
SUMIFS(COL!$F:$F,COL!$A:$A,C2679,COL!$G:$G,D2679),
IF(AND(A2679="Cervical Cancer Screening", E2679="Total Expenditure ($USD per 100,000 patients)"),
SUMIFS(CERV!$F:$F,CERV!$A:$A,C2679,CERV!$G:$G,D2679),
SUMIFS(CANSCRN!$F:$F,CANSCRN!$A:$A,C2679,CANSCRN!$G:$G,D2679))))))))))))</f>
        <v>601309.54141176457</v>
      </c>
    </row>
    <row r="2680" spans="1:6" x14ac:dyDescent="0.2">
      <c r="A2680" s="24" t="s">
        <v>100</v>
      </c>
      <c r="B2680" s="24" t="s">
        <v>101</v>
      </c>
      <c r="C2680" s="24" t="s">
        <v>70</v>
      </c>
      <c r="D2680" s="24">
        <v>2014</v>
      </c>
      <c r="E2680" s="24" t="s">
        <v>104</v>
      </c>
      <c r="F2680" s="3">
        <f>IF(AND(A2680="PSA Testing", E2680= "Utilization Rate (per 100,000 patients)"),
SUMIFS(PSA!$D:$D,PSA!$A:$A,C2680,PSA!$G:$G,D2680),
IF(AND(A2680="Colorectal Cancer Screening", E2680="Utilization Rate (per 100,000 patients)"),
SUMIFS(COL!$D:$D,COL!$A:$A,C2680,COL!$G:$G, D2680),
IF(AND(A2680="Cervical Cancer Screening", E2680="Utilization Rate (per 100,000 patients)"),
SUMIFS(CERV!$D:$D,CERV!$A:$A,C2680,CERV!$G:$G,D2680),
IF(AND(A2680="Cancer Screening for CKD patients", E2680="Utilization Rate (per 100,000 patients)"),
SUMIFS(CANSCRN!$D:$D,CANSCRN!$A:$A,C2680,CANSCRN!$G:$G,D2680),
IF(AND(A2680="PSA Testing", E2680="Cost per service ($USD)"),
SUMIFS(PSA!$E:$E,PSA!$A:$A,C2680,PSA!$G:$G,D2680),
IF(AND(A2680="Colorectal Cancer Screening", E2680="Cost per service ($USD)"),
SUMIFS(COL!$E:$E,COL!$A:$A,C2680,COL!$G:$G,D2680),
IF(AND(A2680="Cervical Cancer Screening", E2680="Cost per service ($USD)"),
SUMIFS(CERV!$E:$E,CERV!$A:$A,C2680,CERV!$G:$G,D2680),
IF(AND(A2680="Cancer Screening for CKD patients", E2680="Cost per service ($USD)"),
SUMIFS(CANSCRN!$E:$E,CANSCRN!$A:$A,C2680,CANSCRN!$G:$G,D2680),
IF(AND(A2680="PSA Testing", E2680="Total Expenditure ($USD per 100,000 patients)"),
SUMIFS(PSA!$F:$F,PSA!$A:$A,C2680,PSA!$G:$G,D2680),
IF(AND(A2680="Colorectal Cancer Screening", E2680="Total Expenditure ($USD per 100,000 patients)"),
SUMIFS(COL!$F:$F,COL!$A:$A,C2680,COL!$G:$G,D2680),
IF(AND(A2680="Cervical Cancer Screening", E2680="Total Expenditure ($USD per 100,000 patients)"),
SUMIFS(CERV!$F:$F,CERV!$A:$A,C2680,CERV!$G:$G,D2680),
SUMIFS(CANSCRN!$F:$F,CANSCRN!$A:$A,C2680,CANSCRN!$G:$G,D2680))))))))))))</f>
        <v>536099.60729937523</v>
      </c>
    </row>
    <row r="2681" spans="1:6" x14ac:dyDescent="0.2">
      <c r="A2681" s="24" t="s">
        <v>100</v>
      </c>
      <c r="B2681" s="24" t="s">
        <v>101</v>
      </c>
      <c r="C2681" s="24" t="s">
        <v>70</v>
      </c>
      <c r="D2681" s="24">
        <v>2015</v>
      </c>
      <c r="E2681" s="24" t="s">
        <v>104</v>
      </c>
      <c r="F2681" s="3">
        <f>IF(AND(A2681="PSA Testing", E2681= "Utilization Rate (per 100,000 patients)"),
SUMIFS(PSA!$D:$D,PSA!$A:$A,C2681,PSA!$G:$G,D2681),
IF(AND(A2681="Colorectal Cancer Screening", E2681="Utilization Rate (per 100,000 patients)"),
SUMIFS(COL!$D:$D,COL!$A:$A,C2681,COL!$G:$G, D2681),
IF(AND(A2681="Cervical Cancer Screening", E2681="Utilization Rate (per 100,000 patients)"),
SUMIFS(CERV!$D:$D,CERV!$A:$A,C2681,CERV!$G:$G,D2681),
IF(AND(A2681="Cancer Screening for CKD patients", E2681="Utilization Rate (per 100,000 patients)"),
SUMIFS(CANSCRN!$D:$D,CANSCRN!$A:$A,C2681,CANSCRN!$G:$G,D2681),
IF(AND(A2681="PSA Testing", E2681="Cost per service ($USD)"),
SUMIFS(PSA!$E:$E,PSA!$A:$A,C2681,PSA!$G:$G,D2681),
IF(AND(A2681="Colorectal Cancer Screening", E2681="Cost per service ($USD)"),
SUMIFS(COL!$E:$E,COL!$A:$A,C2681,COL!$G:$G,D2681),
IF(AND(A2681="Cervical Cancer Screening", E2681="Cost per service ($USD)"),
SUMIFS(CERV!$E:$E,CERV!$A:$A,C2681,CERV!$G:$G,D2681),
IF(AND(A2681="Cancer Screening for CKD patients", E2681="Cost per service ($USD)"),
SUMIFS(CANSCRN!$E:$E,CANSCRN!$A:$A,C2681,CANSCRN!$G:$G,D2681),
IF(AND(A2681="PSA Testing", E2681="Total Expenditure ($USD per 100,000 patients)"),
SUMIFS(PSA!$F:$F,PSA!$A:$A,C2681,PSA!$G:$G,D2681),
IF(AND(A2681="Colorectal Cancer Screening", E2681="Total Expenditure ($USD per 100,000 patients)"),
SUMIFS(COL!$F:$F,COL!$A:$A,C2681,COL!$G:$G,D2681),
IF(AND(A2681="Cervical Cancer Screening", E2681="Total Expenditure ($USD per 100,000 patients)"),
SUMIFS(CERV!$F:$F,CERV!$A:$A,C2681,CERV!$G:$G,D2681),
SUMIFS(CANSCRN!$F:$F,CANSCRN!$A:$A,C2681,CANSCRN!$G:$G,D2681))))))))))))</f>
        <v>568298.32643922011</v>
      </c>
    </row>
    <row r="2682" spans="1:6" x14ac:dyDescent="0.2">
      <c r="A2682" s="24" t="s">
        <v>100</v>
      </c>
      <c r="B2682" s="24" t="s">
        <v>101</v>
      </c>
      <c r="C2682" s="24" t="s">
        <v>70</v>
      </c>
      <c r="D2682" s="24">
        <v>2016</v>
      </c>
      <c r="E2682" s="24" t="s">
        <v>104</v>
      </c>
      <c r="F2682" s="3">
        <f>IF(AND(A2682="PSA Testing", E2682= "Utilization Rate (per 100,000 patients)"),
SUMIFS(PSA!$D:$D,PSA!$A:$A,C2682,PSA!$G:$G,D2682),
IF(AND(A2682="Colorectal Cancer Screening", E2682="Utilization Rate (per 100,000 patients)"),
SUMIFS(COL!$D:$D,COL!$A:$A,C2682,COL!$G:$G, D2682),
IF(AND(A2682="Cervical Cancer Screening", E2682="Utilization Rate (per 100,000 patients)"),
SUMIFS(CERV!$D:$D,CERV!$A:$A,C2682,CERV!$G:$G,D2682),
IF(AND(A2682="Cancer Screening for CKD patients", E2682="Utilization Rate (per 100,000 patients)"),
SUMIFS(CANSCRN!$D:$D,CANSCRN!$A:$A,C2682,CANSCRN!$G:$G,D2682),
IF(AND(A2682="PSA Testing", E2682="Cost per service ($USD)"),
SUMIFS(PSA!$E:$E,PSA!$A:$A,C2682,PSA!$G:$G,D2682),
IF(AND(A2682="Colorectal Cancer Screening", E2682="Cost per service ($USD)"),
SUMIFS(COL!$E:$E,COL!$A:$A,C2682,COL!$G:$G,D2682),
IF(AND(A2682="Cervical Cancer Screening", E2682="Cost per service ($USD)"),
SUMIFS(CERV!$E:$E,CERV!$A:$A,C2682,CERV!$G:$G,D2682),
IF(AND(A2682="Cancer Screening for CKD patients", E2682="Cost per service ($USD)"),
SUMIFS(CANSCRN!$E:$E,CANSCRN!$A:$A,C2682,CANSCRN!$G:$G,D2682),
IF(AND(A2682="PSA Testing", E2682="Total Expenditure ($USD per 100,000 patients)"),
SUMIFS(PSA!$F:$F,PSA!$A:$A,C2682,PSA!$G:$G,D2682),
IF(AND(A2682="Colorectal Cancer Screening", E2682="Total Expenditure ($USD per 100,000 patients)"),
SUMIFS(COL!$F:$F,COL!$A:$A,C2682,COL!$G:$G,D2682),
IF(AND(A2682="Cervical Cancer Screening", E2682="Total Expenditure ($USD per 100,000 patients)"),
SUMIFS(CERV!$F:$F,CERV!$A:$A,C2682,CERV!$G:$G,D2682),
SUMIFS(CANSCRN!$F:$F,CANSCRN!$A:$A,C2682,CANSCRN!$G:$G,D2682))))))))))))</f>
        <v>357117.80338600453</v>
      </c>
    </row>
    <row r="2683" spans="1:6" x14ac:dyDescent="0.2">
      <c r="A2683" s="24" t="s">
        <v>100</v>
      </c>
      <c r="B2683" s="24" t="s">
        <v>101</v>
      </c>
      <c r="C2683" s="24" t="s">
        <v>70</v>
      </c>
      <c r="D2683" s="24">
        <v>2017</v>
      </c>
      <c r="E2683" s="24" t="s">
        <v>104</v>
      </c>
      <c r="F2683" s="3">
        <f>IF(AND(A2683="PSA Testing", E2683= "Utilization Rate (per 100,000 patients)"),
SUMIFS(PSA!$D:$D,PSA!$A:$A,C2683,PSA!$G:$G,D2683),
IF(AND(A2683="Colorectal Cancer Screening", E2683="Utilization Rate (per 100,000 patients)"),
SUMIFS(COL!$D:$D,COL!$A:$A,C2683,COL!$G:$G, D2683),
IF(AND(A2683="Cervical Cancer Screening", E2683="Utilization Rate (per 100,000 patients)"),
SUMIFS(CERV!$D:$D,CERV!$A:$A,C2683,CERV!$G:$G,D2683),
IF(AND(A2683="Cancer Screening for CKD patients", E2683="Utilization Rate (per 100,000 patients)"),
SUMIFS(CANSCRN!$D:$D,CANSCRN!$A:$A,C2683,CANSCRN!$G:$G,D2683),
IF(AND(A2683="PSA Testing", E2683="Cost per service ($USD)"),
SUMIFS(PSA!$E:$E,PSA!$A:$A,C2683,PSA!$G:$G,D2683),
IF(AND(A2683="Colorectal Cancer Screening", E2683="Cost per service ($USD)"),
SUMIFS(COL!$E:$E,COL!$A:$A,C2683,COL!$G:$G,D2683),
IF(AND(A2683="Cervical Cancer Screening", E2683="Cost per service ($USD)"),
SUMIFS(CERV!$E:$E,CERV!$A:$A,C2683,CERV!$G:$G,D2683),
IF(AND(A2683="Cancer Screening for CKD patients", E2683="Cost per service ($USD)"),
SUMIFS(CANSCRN!$E:$E,CANSCRN!$A:$A,C2683,CANSCRN!$G:$G,D2683),
IF(AND(A2683="PSA Testing", E2683="Total Expenditure ($USD per 100,000 patients)"),
SUMIFS(PSA!$F:$F,PSA!$A:$A,C2683,PSA!$G:$G,D2683),
IF(AND(A2683="Colorectal Cancer Screening", E2683="Total Expenditure ($USD per 100,000 patients)"),
SUMIFS(COL!$F:$F,COL!$A:$A,C2683,COL!$G:$G,D2683),
IF(AND(A2683="Cervical Cancer Screening", E2683="Total Expenditure ($USD per 100,000 patients)"),
SUMIFS(CERV!$F:$F,CERV!$A:$A,C2683,CERV!$G:$G,D2683),
SUMIFS(CANSCRN!$F:$F,CANSCRN!$A:$A,C2683,CANSCRN!$G:$G,D2683))))))))))))</f>
        <v>529428.88361749449</v>
      </c>
    </row>
    <row r="2684" spans="1:6" x14ac:dyDescent="0.2">
      <c r="A2684" s="24" t="s">
        <v>100</v>
      </c>
      <c r="B2684" s="24" t="s">
        <v>101</v>
      </c>
      <c r="C2684" s="24" t="s">
        <v>70</v>
      </c>
      <c r="D2684" s="24">
        <v>2018</v>
      </c>
      <c r="E2684" s="24" t="s">
        <v>104</v>
      </c>
      <c r="F2684" s="3">
        <f>IF(AND(A2684="PSA Testing", E2684= "Utilization Rate (per 100,000 patients)"),
SUMIFS(PSA!$D:$D,PSA!$A:$A,C2684,PSA!$G:$G,D2684),
IF(AND(A2684="Colorectal Cancer Screening", E2684="Utilization Rate (per 100,000 patients)"),
SUMIFS(COL!$D:$D,COL!$A:$A,C2684,COL!$G:$G, D2684),
IF(AND(A2684="Cervical Cancer Screening", E2684="Utilization Rate (per 100,000 patients)"),
SUMIFS(CERV!$D:$D,CERV!$A:$A,C2684,CERV!$G:$G,D2684),
IF(AND(A2684="Cancer Screening for CKD patients", E2684="Utilization Rate (per 100,000 patients)"),
SUMIFS(CANSCRN!$D:$D,CANSCRN!$A:$A,C2684,CANSCRN!$G:$G,D2684),
IF(AND(A2684="PSA Testing", E2684="Cost per service ($USD)"),
SUMIFS(PSA!$E:$E,PSA!$A:$A,C2684,PSA!$G:$G,D2684),
IF(AND(A2684="Colorectal Cancer Screening", E2684="Cost per service ($USD)"),
SUMIFS(COL!$E:$E,COL!$A:$A,C2684,COL!$G:$G,D2684),
IF(AND(A2684="Cervical Cancer Screening", E2684="Cost per service ($USD)"),
SUMIFS(CERV!$E:$E,CERV!$A:$A,C2684,CERV!$G:$G,D2684),
IF(AND(A2684="Cancer Screening for CKD patients", E2684="Cost per service ($USD)"),
SUMIFS(CANSCRN!$E:$E,CANSCRN!$A:$A,C2684,CANSCRN!$G:$G,D2684),
IF(AND(A2684="PSA Testing", E2684="Total Expenditure ($USD per 100,000 patients)"),
SUMIFS(PSA!$F:$F,PSA!$A:$A,C2684,PSA!$G:$G,D2684),
IF(AND(A2684="Colorectal Cancer Screening", E2684="Total Expenditure ($USD per 100,000 patients)"),
SUMIFS(COL!$F:$F,COL!$A:$A,C2684,COL!$G:$G,D2684),
IF(AND(A2684="Cervical Cancer Screening", E2684="Total Expenditure ($USD per 100,000 patients)"),
SUMIFS(CERV!$F:$F,CERV!$A:$A,C2684,CERV!$G:$G,D2684),
SUMIFS(CANSCRN!$F:$F,CANSCRN!$A:$A,C2684,CANSCRN!$G:$G,D2684))))))))))))</f>
        <v>511732.44555379747</v>
      </c>
    </row>
    <row r="2685" spans="1:6" x14ac:dyDescent="0.2">
      <c r="A2685" s="24" t="s">
        <v>100</v>
      </c>
      <c r="B2685" s="24" t="s">
        <v>101</v>
      </c>
      <c r="C2685" s="24" t="s">
        <v>70</v>
      </c>
      <c r="D2685" s="24">
        <v>2019</v>
      </c>
      <c r="E2685" s="24" t="s">
        <v>104</v>
      </c>
      <c r="F2685" s="3">
        <f>IF(AND(A2685="PSA Testing", E2685= "Utilization Rate (per 100,000 patients)"),
SUMIFS(PSA!$D:$D,PSA!$A:$A,C2685,PSA!$G:$G,D2685),
IF(AND(A2685="Colorectal Cancer Screening", E2685="Utilization Rate (per 100,000 patients)"),
SUMIFS(COL!$D:$D,COL!$A:$A,C2685,COL!$G:$G, D2685),
IF(AND(A2685="Cervical Cancer Screening", E2685="Utilization Rate (per 100,000 patients)"),
SUMIFS(CERV!$D:$D,CERV!$A:$A,C2685,CERV!$G:$G,D2685),
IF(AND(A2685="Cancer Screening for CKD patients", E2685="Utilization Rate (per 100,000 patients)"),
SUMIFS(CANSCRN!$D:$D,CANSCRN!$A:$A,C2685,CANSCRN!$G:$G,D2685),
IF(AND(A2685="PSA Testing", E2685="Cost per service ($USD)"),
SUMIFS(PSA!$E:$E,PSA!$A:$A,C2685,PSA!$G:$G,D2685),
IF(AND(A2685="Colorectal Cancer Screening", E2685="Cost per service ($USD)"),
SUMIFS(COL!$E:$E,COL!$A:$A,C2685,COL!$G:$G,D2685),
IF(AND(A2685="Cervical Cancer Screening", E2685="Cost per service ($USD)"),
SUMIFS(CERV!$E:$E,CERV!$A:$A,C2685,CERV!$G:$G,D2685),
IF(AND(A2685="Cancer Screening for CKD patients", E2685="Cost per service ($USD)"),
SUMIFS(CANSCRN!$E:$E,CANSCRN!$A:$A,C2685,CANSCRN!$G:$G,D2685),
IF(AND(A2685="PSA Testing", E2685="Total Expenditure ($USD per 100,000 patients)"),
SUMIFS(PSA!$F:$F,PSA!$A:$A,C2685,PSA!$G:$G,D2685),
IF(AND(A2685="Colorectal Cancer Screening", E2685="Total Expenditure ($USD per 100,000 patients)"),
SUMIFS(COL!$F:$F,COL!$A:$A,C2685,COL!$G:$G,D2685),
IF(AND(A2685="Cervical Cancer Screening", E2685="Total Expenditure ($USD per 100,000 patients)"),
SUMIFS(CERV!$F:$F,CERV!$A:$A,C2685,CERV!$G:$G,D2685),
SUMIFS(CANSCRN!$F:$F,CANSCRN!$A:$A,C2685,CANSCRN!$G:$G,D2685))))))))))))</f>
        <v>510601.89238325279</v>
      </c>
    </row>
    <row r="2686" spans="1:6" x14ac:dyDescent="0.2">
      <c r="A2686" s="24" t="s">
        <v>100</v>
      </c>
      <c r="B2686" s="24" t="s">
        <v>101</v>
      </c>
      <c r="C2686" s="24" t="s">
        <v>71</v>
      </c>
      <c r="D2686" s="24">
        <v>2009</v>
      </c>
      <c r="E2686" s="24" t="s">
        <v>104</v>
      </c>
      <c r="F2686" s="3">
        <f>IF(AND(A2686="PSA Testing", E2686= "Utilization Rate (per 100,000 patients)"),
SUMIFS(PSA!$D:$D,PSA!$A:$A,C2686,PSA!$G:$G,D2686),
IF(AND(A2686="Colorectal Cancer Screening", E2686="Utilization Rate (per 100,000 patients)"),
SUMIFS(COL!$D:$D,COL!$A:$A,C2686,COL!$G:$G, D2686),
IF(AND(A2686="Cervical Cancer Screening", E2686="Utilization Rate (per 100,000 patients)"),
SUMIFS(CERV!$D:$D,CERV!$A:$A,C2686,CERV!$G:$G,D2686),
IF(AND(A2686="Cancer Screening for CKD patients", E2686="Utilization Rate (per 100,000 patients)"),
SUMIFS(CANSCRN!$D:$D,CANSCRN!$A:$A,C2686,CANSCRN!$G:$G,D2686),
IF(AND(A2686="PSA Testing", E2686="Cost per service ($USD)"),
SUMIFS(PSA!$E:$E,PSA!$A:$A,C2686,PSA!$G:$G,D2686),
IF(AND(A2686="Colorectal Cancer Screening", E2686="Cost per service ($USD)"),
SUMIFS(COL!$E:$E,COL!$A:$A,C2686,COL!$G:$G,D2686),
IF(AND(A2686="Cervical Cancer Screening", E2686="Cost per service ($USD)"),
SUMIFS(CERV!$E:$E,CERV!$A:$A,C2686,CERV!$G:$G,D2686),
IF(AND(A2686="Cancer Screening for CKD patients", E2686="Cost per service ($USD)"),
SUMIFS(CANSCRN!$E:$E,CANSCRN!$A:$A,C2686,CANSCRN!$G:$G,D2686),
IF(AND(A2686="PSA Testing", E2686="Total Expenditure ($USD per 100,000 patients)"),
SUMIFS(PSA!$F:$F,PSA!$A:$A,C2686,PSA!$G:$G,D2686),
IF(AND(A2686="Colorectal Cancer Screening", E2686="Total Expenditure ($USD per 100,000 patients)"),
SUMIFS(COL!$F:$F,COL!$A:$A,C2686,COL!$G:$G,D2686),
IF(AND(A2686="Cervical Cancer Screening", E2686="Total Expenditure ($USD per 100,000 patients)"),
SUMIFS(CERV!$F:$F,CERV!$A:$A,C2686,CERV!$G:$G,D2686),
SUMIFS(CANSCRN!$F:$F,CANSCRN!$A:$A,C2686,CANSCRN!$G:$G,D2686))))))))))))</f>
        <v>289738.99795868772</v>
      </c>
    </row>
    <row r="2687" spans="1:6" x14ac:dyDescent="0.2">
      <c r="A2687" s="24" t="s">
        <v>100</v>
      </c>
      <c r="B2687" s="24" t="s">
        <v>101</v>
      </c>
      <c r="C2687" s="24" t="s">
        <v>71</v>
      </c>
      <c r="D2687" s="24">
        <v>2010</v>
      </c>
      <c r="E2687" s="24" t="s">
        <v>104</v>
      </c>
      <c r="F2687" s="3">
        <f>IF(AND(A2687="PSA Testing", E2687= "Utilization Rate (per 100,000 patients)"),
SUMIFS(PSA!$D:$D,PSA!$A:$A,C2687,PSA!$G:$G,D2687),
IF(AND(A2687="Colorectal Cancer Screening", E2687="Utilization Rate (per 100,000 patients)"),
SUMIFS(COL!$D:$D,COL!$A:$A,C2687,COL!$G:$G, D2687),
IF(AND(A2687="Cervical Cancer Screening", E2687="Utilization Rate (per 100,000 patients)"),
SUMIFS(CERV!$D:$D,CERV!$A:$A,C2687,CERV!$G:$G,D2687),
IF(AND(A2687="Cancer Screening for CKD patients", E2687="Utilization Rate (per 100,000 patients)"),
SUMIFS(CANSCRN!$D:$D,CANSCRN!$A:$A,C2687,CANSCRN!$G:$G,D2687),
IF(AND(A2687="PSA Testing", E2687="Cost per service ($USD)"),
SUMIFS(PSA!$E:$E,PSA!$A:$A,C2687,PSA!$G:$G,D2687),
IF(AND(A2687="Colorectal Cancer Screening", E2687="Cost per service ($USD)"),
SUMIFS(COL!$E:$E,COL!$A:$A,C2687,COL!$G:$G,D2687),
IF(AND(A2687="Cervical Cancer Screening", E2687="Cost per service ($USD)"),
SUMIFS(CERV!$E:$E,CERV!$A:$A,C2687,CERV!$G:$G,D2687),
IF(AND(A2687="Cancer Screening for CKD patients", E2687="Cost per service ($USD)"),
SUMIFS(CANSCRN!$E:$E,CANSCRN!$A:$A,C2687,CANSCRN!$G:$G,D2687),
IF(AND(A2687="PSA Testing", E2687="Total Expenditure ($USD per 100,000 patients)"),
SUMIFS(PSA!$F:$F,PSA!$A:$A,C2687,PSA!$G:$G,D2687),
IF(AND(A2687="Colorectal Cancer Screening", E2687="Total Expenditure ($USD per 100,000 patients)"),
SUMIFS(COL!$F:$F,COL!$A:$A,C2687,COL!$G:$G,D2687),
IF(AND(A2687="Cervical Cancer Screening", E2687="Total Expenditure ($USD per 100,000 patients)"),
SUMIFS(CERV!$F:$F,CERV!$A:$A,C2687,CERV!$G:$G,D2687),
SUMIFS(CANSCRN!$F:$F,CANSCRN!$A:$A,C2687,CANSCRN!$G:$G,D2687))))))))))))</f>
        <v>286680.51903114188</v>
      </c>
    </row>
    <row r="2688" spans="1:6" x14ac:dyDescent="0.2">
      <c r="A2688" s="24" t="s">
        <v>100</v>
      </c>
      <c r="B2688" s="24" t="s">
        <v>101</v>
      </c>
      <c r="C2688" s="24" t="s">
        <v>71</v>
      </c>
      <c r="D2688" s="24">
        <v>2011</v>
      </c>
      <c r="E2688" s="24" t="s">
        <v>104</v>
      </c>
      <c r="F2688" s="3">
        <f>IF(AND(A2688="PSA Testing", E2688= "Utilization Rate (per 100,000 patients)"),
SUMIFS(PSA!$D:$D,PSA!$A:$A,C2688,PSA!$G:$G,D2688),
IF(AND(A2688="Colorectal Cancer Screening", E2688="Utilization Rate (per 100,000 patients)"),
SUMIFS(COL!$D:$D,COL!$A:$A,C2688,COL!$G:$G, D2688),
IF(AND(A2688="Cervical Cancer Screening", E2688="Utilization Rate (per 100,000 patients)"),
SUMIFS(CERV!$D:$D,CERV!$A:$A,C2688,CERV!$G:$G,D2688),
IF(AND(A2688="Cancer Screening for CKD patients", E2688="Utilization Rate (per 100,000 patients)"),
SUMIFS(CANSCRN!$D:$D,CANSCRN!$A:$A,C2688,CANSCRN!$G:$G,D2688),
IF(AND(A2688="PSA Testing", E2688="Cost per service ($USD)"),
SUMIFS(PSA!$E:$E,PSA!$A:$A,C2688,PSA!$G:$G,D2688),
IF(AND(A2688="Colorectal Cancer Screening", E2688="Cost per service ($USD)"),
SUMIFS(COL!$E:$E,COL!$A:$A,C2688,COL!$G:$G,D2688),
IF(AND(A2688="Cervical Cancer Screening", E2688="Cost per service ($USD)"),
SUMIFS(CERV!$E:$E,CERV!$A:$A,C2688,CERV!$G:$G,D2688),
IF(AND(A2688="Cancer Screening for CKD patients", E2688="Cost per service ($USD)"),
SUMIFS(CANSCRN!$E:$E,CANSCRN!$A:$A,C2688,CANSCRN!$G:$G,D2688),
IF(AND(A2688="PSA Testing", E2688="Total Expenditure ($USD per 100,000 patients)"),
SUMIFS(PSA!$F:$F,PSA!$A:$A,C2688,PSA!$G:$G,D2688),
IF(AND(A2688="Colorectal Cancer Screening", E2688="Total Expenditure ($USD per 100,000 patients)"),
SUMIFS(COL!$F:$F,COL!$A:$A,C2688,COL!$G:$G,D2688),
IF(AND(A2688="Cervical Cancer Screening", E2688="Total Expenditure ($USD per 100,000 patients)"),
SUMIFS(CERV!$F:$F,CERV!$A:$A,C2688,CERV!$G:$G,D2688),
SUMIFS(CANSCRN!$F:$F,CANSCRN!$A:$A,C2688,CANSCRN!$G:$G,D2688))))))))))))</f>
        <v>202032.55938922823</v>
      </c>
    </row>
    <row r="2689" spans="1:6" x14ac:dyDescent="0.2">
      <c r="A2689" s="24" t="s">
        <v>100</v>
      </c>
      <c r="B2689" s="24" t="s">
        <v>101</v>
      </c>
      <c r="C2689" s="24" t="s">
        <v>71</v>
      </c>
      <c r="D2689" s="24">
        <v>2012</v>
      </c>
      <c r="E2689" s="24" t="s">
        <v>104</v>
      </c>
      <c r="F2689" s="3">
        <f>IF(AND(A2689="PSA Testing", E2689= "Utilization Rate (per 100,000 patients)"),
SUMIFS(PSA!$D:$D,PSA!$A:$A,C2689,PSA!$G:$G,D2689),
IF(AND(A2689="Colorectal Cancer Screening", E2689="Utilization Rate (per 100,000 patients)"),
SUMIFS(COL!$D:$D,COL!$A:$A,C2689,COL!$G:$G, D2689),
IF(AND(A2689="Cervical Cancer Screening", E2689="Utilization Rate (per 100,000 patients)"),
SUMIFS(CERV!$D:$D,CERV!$A:$A,C2689,CERV!$G:$G,D2689),
IF(AND(A2689="Cancer Screening for CKD patients", E2689="Utilization Rate (per 100,000 patients)"),
SUMIFS(CANSCRN!$D:$D,CANSCRN!$A:$A,C2689,CANSCRN!$G:$G,D2689),
IF(AND(A2689="PSA Testing", E2689="Cost per service ($USD)"),
SUMIFS(PSA!$E:$E,PSA!$A:$A,C2689,PSA!$G:$G,D2689),
IF(AND(A2689="Colorectal Cancer Screening", E2689="Cost per service ($USD)"),
SUMIFS(COL!$E:$E,COL!$A:$A,C2689,COL!$G:$G,D2689),
IF(AND(A2689="Cervical Cancer Screening", E2689="Cost per service ($USD)"),
SUMIFS(CERV!$E:$E,CERV!$A:$A,C2689,CERV!$G:$G,D2689),
IF(AND(A2689="Cancer Screening for CKD patients", E2689="Cost per service ($USD)"),
SUMIFS(CANSCRN!$E:$E,CANSCRN!$A:$A,C2689,CANSCRN!$G:$G,D2689),
IF(AND(A2689="PSA Testing", E2689="Total Expenditure ($USD per 100,000 patients)"),
SUMIFS(PSA!$F:$F,PSA!$A:$A,C2689,PSA!$G:$G,D2689),
IF(AND(A2689="Colorectal Cancer Screening", E2689="Total Expenditure ($USD per 100,000 patients)"),
SUMIFS(COL!$F:$F,COL!$A:$A,C2689,COL!$G:$G,D2689),
IF(AND(A2689="Cervical Cancer Screening", E2689="Total Expenditure ($USD per 100,000 patients)"),
SUMIFS(CERV!$F:$F,CERV!$A:$A,C2689,CERV!$G:$G,D2689),
SUMIFS(CANSCRN!$F:$F,CANSCRN!$A:$A,C2689,CANSCRN!$G:$G,D2689))))))))))))</f>
        <v>157034.25824498886</v>
      </c>
    </row>
    <row r="2690" spans="1:6" x14ac:dyDescent="0.2">
      <c r="A2690" s="24" t="s">
        <v>100</v>
      </c>
      <c r="B2690" s="24" t="s">
        <v>101</v>
      </c>
      <c r="C2690" s="24" t="s">
        <v>71</v>
      </c>
      <c r="D2690" s="24">
        <v>2013</v>
      </c>
      <c r="E2690" s="24" t="s">
        <v>104</v>
      </c>
      <c r="F2690" s="3">
        <f>IF(AND(A2690="PSA Testing", E2690= "Utilization Rate (per 100,000 patients)"),
SUMIFS(PSA!$D:$D,PSA!$A:$A,C2690,PSA!$G:$G,D2690),
IF(AND(A2690="Colorectal Cancer Screening", E2690="Utilization Rate (per 100,000 patients)"),
SUMIFS(COL!$D:$D,COL!$A:$A,C2690,COL!$G:$G, D2690),
IF(AND(A2690="Cervical Cancer Screening", E2690="Utilization Rate (per 100,000 patients)"),
SUMIFS(CERV!$D:$D,CERV!$A:$A,C2690,CERV!$G:$G,D2690),
IF(AND(A2690="Cancer Screening for CKD patients", E2690="Utilization Rate (per 100,000 patients)"),
SUMIFS(CANSCRN!$D:$D,CANSCRN!$A:$A,C2690,CANSCRN!$G:$G,D2690),
IF(AND(A2690="PSA Testing", E2690="Cost per service ($USD)"),
SUMIFS(PSA!$E:$E,PSA!$A:$A,C2690,PSA!$G:$G,D2690),
IF(AND(A2690="Colorectal Cancer Screening", E2690="Cost per service ($USD)"),
SUMIFS(COL!$E:$E,COL!$A:$A,C2690,COL!$G:$G,D2690),
IF(AND(A2690="Cervical Cancer Screening", E2690="Cost per service ($USD)"),
SUMIFS(CERV!$E:$E,CERV!$A:$A,C2690,CERV!$G:$G,D2690),
IF(AND(A2690="Cancer Screening for CKD patients", E2690="Cost per service ($USD)"),
SUMIFS(CANSCRN!$E:$E,CANSCRN!$A:$A,C2690,CANSCRN!$G:$G,D2690),
IF(AND(A2690="PSA Testing", E2690="Total Expenditure ($USD per 100,000 patients)"),
SUMIFS(PSA!$F:$F,PSA!$A:$A,C2690,PSA!$G:$G,D2690),
IF(AND(A2690="Colorectal Cancer Screening", E2690="Total Expenditure ($USD per 100,000 patients)"),
SUMIFS(COL!$F:$F,COL!$A:$A,C2690,COL!$G:$G,D2690),
IF(AND(A2690="Cervical Cancer Screening", E2690="Total Expenditure ($USD per 100,000 patients)"),
SUMIFS(CERV!$F:$F,CERV!$A:$A,C2690,CERV!$G:$G,D2690),
SUMIFS(CANSCRN!$F:$F,CANSCRN!$A:$A,C2690,CANSCRN!$G:$G,D2690))))))))))))</f>
        <v>182070.14658037576</v>
      </c>
    </row>
    <row r="2691" spans="1:6" x14ac:dyDescent="0.2">
      <c r="A2691" s="24" t="s">
        <v>100</v>
      </c>
      <c r="B2691" s="24" t="s">
        <v>101</v>
      </c>
      <c r="C2691" s="24" t="s">
        <v>71</v>
      </c>
      <c r="D2691" s="24">
        <v>2014</v>
      </c>
      <c r="E2691" s="24" t="s">
        <v>104</v>
      </c>
      <c r="F2691" s="3">
        <f>IF(AND(A2691="PSA Testing", E2691= "Utilization Rate (per 100,000 patients)"),
SUMIFS(PSA!$D:$D,PSA!$A:$A,C2691,PSA!$G:$G,D2691),
IF(AND(A2691="Colorectal Cancer Screening", E2691="Utilization Rate (per 100,000 patients)"),
SUMIFS(COL!$D:$D,COL!$A:$A,C2691,COL!$G:$G, D2691),
IF(AND(A2691="Cervical Cancer Screening", E2691="Utilization Rate (per 100,000 patients)"),
SUMIFS(CERV!$D:$D,CERV!$A:$A,C2691,CERV!$G:$G,D2691),
IF(AND(A2691="Cancer Screening for CKD patients", E2691="Utilization Rate (per 100,000 patients)"),
SUMIFS(CANSCRN!$D:$D,CANSCRN!$A:$A,C2691,CANSCRN!$G:$G,D2691),
IF(AND(A2691="PSA Testing", E2691="Cost per service ($USD)"),
SUMIFS(PSA!$E:$E,PSA!$A:$A,C2691,PSA!$G:$G,D2691),
IF(AND(A2691="Colorectal Cancer Screening", E2691="Cost per service ($USD)"),
SUMIFS(COL!$E:$E,COL!$A:$A,C2691,COL!$G:$G,D2691),
IF(AND(A2691="Cervical Cancer Screening", E2691="Cost per service ($USD)"),
SUMIFS(CERV!$E:$E,CERV!$A:$A,C2691,CERV!$G:$G,D2691),
IF(AND(A2691="Cancer Screening for CKD patients", E2691="Cost per service ($USD)"),
SUMIFS(CANSCRN!$E:$E,CANSCRN!$A:$A,C2691,CANSCRN!$G:$G,D2691),
IF(AND(A2691="PSA Testing", E2691="Total Expenditure ($USD per 100,000 patients)"),
SUMIFS(PSA!$F:$F,PSA!$A:$A,C2691,PSA!$G:$G,D2691),
IF(AND(A2691="Colorectal Cancer Screening", E2691="Total Expenditure ($USD per 100,000 patients)"),
SUMIFS(COL!$F:$F,COL!$A:$A,C2691,COL!$G:$G,D2691),
IF(AND(A2691="Cervical Cancer Screening", E2691="Total Expenditure ($USD per 100,000 patients)"),
SUMIFS(CERV!$F:$F,CERV!$A:$A,C2691,CERV!$G:$G,D2691),
SUMIFS(CANSCRN!$F:$F,CANSCRN!$A:$A,C2691,CANSCRN!$G:$G,D2691))))))))))))</f>
        <v>168724.38645021647</v>
      </c>
    </row>
    <row r="2692" spans="1:6" x14ac:dyDescent="0.2">
      <c r="A2692" s="24" t="s">
        <v>100</v>
      </c>
      <c r="B2692" s="24" t="s">
        <v>101</v>
      </c>
      <c r="C2692" s="24" t="s">
        <v>71</v>
      </c>
      <c r="D2692" s="24">
        <v>2015</v>
      </c>
      <c r="E2692" s="24" t="s">
        <v>104</v>
      </c>
      <c r="F2692" s="3">
        <f>IF(AND(A2692="PSA Testing", E2692= "Utilization Rate (per 100,000 patients)"),
SUMIFS(PSA!$D:$D,PSA!$A:$A,C2692,PSA!$G:$G,D2692),
IF(AND(A2692="Colorectal Cancer Screening", E2692="Utilization Rate (per 100,000 patients)"),
SUMIFS(COL!$D:$D,COL!$A:$A,C2692,COL!$G:$G, D2692),
IF(AND(A2692="Cervical Cancer Screening", E2692="Utilization Rate (per 100,000 patients)"),
SUMIFS(CERV!$D:$D,CERV!$A:$A,C2692,CERV!$G:$G,D2692),
IF(AND(A2692="Cancer Screening for CKD patients", E2692="Utilization Rate (per 100,000 patients)"),
SUMIFS(CANSCRN!$D:$D,CANSCRN!$A:$A,C2692,CANSCRN!$G:$G,D2692),
IF(AND(A2692="PSA Testing", E2692="Cost per service ($USD)"),
SUMIFS(PSA!$E:$E,PSA!$A:$A,C2692,PSA!$G:$G,D2692),
IF(AND(A2692="Colorectal Cancer Screening", E2692="Cost per service ($USD)"),
SUMIFS(COL!$E:$E,COL!$A:$A,C2692,COL!$G:$G,D2692),
IF(AND(A2692="Cervical Cancer Screening", E2692="Cost per service ($USD)"),
SUMIFS(CERV!$E:$E,CERV!$A:$A,C2692,CERV!$G:$G,D2692),
IF(AND(A2692="Cancer Screening for CKD patients", E2692="Cost per service ($USD)"),
SUMIFS(CANSCRN!$E:$E,CANSCRN!$A:$A,C2692,CANSCRN!$G:$G,D2692),
IF(AND(A2692="PSA Testing", E2692="Total Expenditure ($USD per 100,000 patients)"),
SUMIFS(PSA!$F:$F,PSA!$A:$A,C2692,PSA!$G:$G,D2692),
IF(AND(A2692="Colorectal Cancer Screening", E2692="Total Expenditure ($USD per 100,000 patients)"),
SUMIFS(COL!$F:$F,COL!$A:$A,C2692,COL!$G:$G,D2692),
IF(AND(A2692="Cervical Cancer Screening", E2692="Total Expenditure ($USD per 100,000 patients)"),
SUMIFS(CERV!$F:$F,CERV!$A:$A,C2692,CERV!$G:$G,D2692),
SUMIFS(CANSCRN!$F:$F,CANSCRN!$A:$A,C2692,CANSCRN!$G:$G,D2692))))))))))))</f>
        <v>186629.95212765958</v>
      </c>
    </row>
    <row r="2693" spans="1:6" x14ac:dyDescent="0.2">
      <c r="A2693" s="24" t="s">
        <v>100</v>
      </c>
      <c r="B2693" s="24" t="s">
        <v>101</v>
      </c>
      <c r="C2693" s="24" t="s">
        <v>71</v>
      </c>
      <c r="D2693" s="24">
        <v>2016</v>
      </c>
      <c r="E2693" s="24" t="s">
        <v>104</v>
      </c>
      <c r="F2693" s="3">
        <f>IF(AND(A2693="PSA Testing", E2693= "Utilization Rate (per 100,000 patients)"),
SUMIFS(PSA!$D:$D,PSA!$A:$A,C2693,PSA!$G:$G,D2693),
IF(AND(A2693="Colorectal Cancer Screening", E2693="Utilization Rate (per 100,000 patients)"),
SUMIFS(COL!$D:$D,COL!$A:$A,C2693,COL!$G:$G, D2693),
IF(AND(A2693="Cervical Cancer Screening", E2693="Utilization Rate (per 100,000 patients)"),
SUMIFS(CERV!$D:$D,CERV!$A:$A,C2693,CERV!$G:$G,D2693),
IF(AND(A2693="Cancer Screening for CKD patients", E2693="Utilization Rate (per 100,000 patients)"),
SUMIFS(CANSCRN!$D:$D,CANSCRN!$A:$A,C2693,CANSCRN!$G:$G,D2693),
IF(AND(A2693="PSA Testing", E2693="Cost per service ($USD)"),
SUMIFS(PSA!$E:$E,PSA!$A:$A,C2693,PSA!$G:$G,D2693),
IF(AND(A2693="Colorectal Cancer Screening", E2693="Cost per service ($USD)"),
SUMIFS(COL!$E:$E,COL!$A:$A,C2693,COL!$G:$G,D2693),
IF(AND(A2693="Cervical Cancer Screening", E2693="Cost per service ($USD)"),
SUMIFS(CERV!$E:$E,CERV!$A:$A,C2693,CERV!$G:$G,D2693),
IF(AND(A2693="Cancer Screening for CKD patients", E2693="Cost per service ($USD)"),
SUMIFS(CANSCRN!$E:$E,CANSCRN!$A:$A,C2693,CANSCRN!$G:$G,D2693),
IF(AND(A2693="PSA Testing", E2693="Total Expenditure ($USD per 100,000 patients)"),
SUMIFS(PSA!$F:$F,PSA!$A:$A,C2693,PSA!$G:$G,D2693),
IF(AND(A2693="Colorectal Cancer Screening", E2693="Total Expenditure ($USD per 100,000 patients)"),
SUMIFS(COL!$F:$F,COL!$A:$A,C2693,COL!$G:$G,D2693),
IF(AND(A2693="Cervical Cancer Screening", E2693="Total Expenditure ($USD per 100,000 patients)"),
SUMIFS(CERV!$F:$F,CERV!$A:$A,C2693,CERV!$G:$G,D2693),
SUMIFS(CANSCRN!$F:$F,CANSCRN!$A:$A,C2693,CANSCRN!$G:$G,D2693))))))))))))</f>
        <v>312824.34969173861</v>
      </c>
    </row>
    <row r="2694" spans="1:6" x14ac:dyDescent="0.2">
      <c r="A2694" s="24" t="s">
        <v>100</v>
      </c>
      <c r="B2694" s="24" t="s">
        <v>101</v>
      </c>
      <c r="C2694" s="24" t="s">
        <v>71</v>
      </c>
      <c r="D2694" s="24">
        <v>2017</v>
      </c>
      <c r="E2694" s="24" t="s">
        <v>104</v>
      </c>
      <c r="F2694" s="3">
        <f>IF(AND(A2694="PSA Testing", E2694= "Utilization Rate (per 100,000 patients)"),
SUMIFS(PSA!$D:$D,PSA!$A:$A,C2694,PSA!$G:$G,D2694),
IF(AND(A2694="Colorectal Cancer Screening", E2694="Utilization Rate (per 100,000 patients)"),
SUMIFS(COL!$D:$D,COL!$A:$A,C2694,COL!$G:$G, D2694),
IF(AND(A2694="Cervical Cancer Screening", E2694="Utilization Rate (per 100,000 patients)"),
SUMIFS(CERV!$D:$D,CERV!$A:$A,C2694,CERV!$G:$G,D2694),
IF(AND(A2694="Cancer Screening for CKD patients", E2694="Utilization Rate (per 100,000 patients)"),
SUMIFS(CANSCRN!$D:$D,CANSCRN!$A:$A,C2694,CANSCRN!$G:$G,D2694),
IF(AND(A2694="PSA Testing", E2694="Cost per service ($USD)"),
SUMIFS(PSA!$E:$E,PSA!$A:$A,C2694,PSA!$G:$G,D2694),
IF(AND(A2694="Colorectal Cancer Screening", E2694="Cost per service ($USD)"),
SUMIFS(COL!$E:$E,COL!$A:$A,C2694,COL!$G:$G,D2694),
IF(AND(A2694="Cervical Cancer Screening", E2694="Cost per service ($USD)"),
SUMIFS(CERV!$E:$E,CERV!$A:$A,C2694,CERV!$G:$G,D2694),
IF(AND(A2694="Cancer Screening for CKD patients", E2694="Cost per service ($USD)"),
SUMIFS(CANSCRN!$E:$E,CANSCRN!$A:$A,C2694,CANSCRN!$G:$G,D2694),
IF(AND(A2694="PSA Testing", E2694="Total Expenditure ($USD per 100,000 patients)"),
SUMIFS(PSA!$F:$F,PSA!$A:$A,C2694,PSA!$G:$G,D2694),
IF(AND(A2694="Colorectal Cancer Screening", E2694="Total Expenditure ($USD per 100,000 patients)"),
SUMIFS(COL!$F:$F,COL!$A:$A,C2694,COL!$G:$G,D2694),
IF(AND(A2694="Cervical Cancer Screening", E2694="Total Expenditure ($USD per 100,000 patients)"),
SUMIFS(CERV!$F:$F,CERV!$A:$A,C2694,CERV!$G:$G,D2694),
SUMIFS(CANSCRN!$F:$F,CANSCRN!$A:$A,C2694,CANSCRN!$G:$G,D2694))))))))))))</f>
        <v>621249.15139554697</v>
      </c>
    </row>
    <row r="2695" spans="1:6" x14ac:dyDescent="0.2">
      <c r="A2695" s="24" t="s">
        <v>100</v>
      </c>
      <c r="B2695" s="24" t="s">
        <v>101</v>
      </c>
      <c r="C2695" s="24" t="s">
        <v>71</v>
      </c>
      <c r="D2695" s="24">
        <v>2018</v>
      </c>
      <c r="E2695" s="24" t="s">
        <v>104</v>
      </c>
      <c r="F2695" s="3">
        <f>IF(AND(A2695="PSA Testing", E2695= "Utilization Rate (per 100,000 patients)"),
SUMIFS(PSA!$D:$D,PSA!$A:$A,C2695,PSA!$G:$G,D2695),
IF(AND(A2695="Colorectal Cancer Screening", E2695="Utilization Rate (per 100,000 patients)"),
SUMIFS(COL!$D:$D,COL!$A:$A,C2695,COL!$G:$G, D2695),
IF(AND(A2695="Cervical Cancer Screening", E2695="Utilization Rate (per 100,000 patients)"),
SUMIFS(CERV!$D:$D,CERV!$A:$A,C2695,CERV!$G:$G,D2695),
IF(AND(A2695="Cancer Screening for CKD patients", E2695="Utilization Rate (per 100,000 patients)"),
SUMIFS(CANSCRN!$D:$D,CANSCRN!$A:$A,C2695,CANSCRN!$G:$G,D2695),
IF(AND(A2695="PSA Testing", E2695="Cost per service ($USD)"),
SUMIFS(PSA!$E:$E,PSA!$A:$A,C2695,PSA!$G:$G,D2695),
IF(AND(A2695="Colorectal Cancer Screening", E2695="Cost per service ($USD)"),
SUMIFS(COL!$E:$E,COL!$A:$A,C2695,COL!$G:$G,D2695),
IF(AND(A2695="Cervical Cancer Screening", E2695="Cost per service ($USD)"),
SUMIFS(CERV!$E:$E,CERV!$A:$A,C2695,CERV!$G:$G,D2695),
IF(AND(A2695="Cancer Screening for CKD patients", E2695="Cost per service ($USD)"),
SUMIFS(CANSCRN!$E:$E,CANSCRN!$A:$A,C2695,CANSCRN!$G:$G,D2695),
IF(AND(A2695="PSA Testing", E2695="Total Expenditure ($USD per 100,000 patients)"),
SUMIFS(PSA!$F:$F,PSA!$A:$A,C2695,PSA!$G:$G,D2695),
IF(AND(A2695="Colorectal Cancer Screening", E2695="Total Expenditure ($USD per 100,000 patients)"),
SUMIFS(COL!$F:$F,COL!$A:$A,C2695,COL!$G:$G,D2695),
IF(AND(A2695="Cervical Cancer Screening", E2695="Total Expenditure ($USD per 100,000 patients)"),
SUMIFS(CERV!$F:$F,CERV!$A:$A,C2695,CERV!$G:$G,D2695),
SUMIFS(CANSCRN!$F:$F,CANSCRN!$A:$A,C2695,CANSCRN!$G:$G,D2695))))))))))))</f>
        <v>633358.92413793108</v>
      </c>
    </row>
    <row r="2696" spans="1:6" x14ac:dyDescent="0.2">
      <c r="A2696" s="24" t="s">
        <v>100</v>
      </c>
      <c r="B2696" s="24" t="s">
        <v>101</v>
      </c>
      <c r="C2696" s="24" t="s">
        <v>71</v>
      </c>
      <c r="D2696" s="24">
        <v>2019</v>
      </c>
      <c r="E2696" s="24" t="s">
        <v>104</v>
      </c>
      <c r="F2696" s="3">
        <f>IF(AND(A2696="PSA Testing", E2696= "Utilization Rate (per 100,000 patients)"),
SUMIFS(PSA!$D:$D,PSA!$A:$A,C2696,PSA!$G:$G,D2696),
IF(AND(A2696="Colorectal Cancer Screening", E2696="Utilization Rate (per 100,000 patients)"),
SUMIFS(COL!$D:$D,COL!$A:$A,C2696,COL!$G:$G, D2696),
IF(AND(A2696="Cervical Cancer Screening", E2696="Utilization Rate (per 100,000 patients)"),
SUMIFS(CERV!$D:$D,CERV!$A:$A,C2696,CERV!$G:$G,D2696),
IF(AND(A2696="Cancer Screening for CKD patients", E2696="Utilization Rate (per 100,000 patients)"),
SUMIFS(CANSCRN!$D:$D,CANSCRN!$A:$A,C2696,CANSCRN!$G:$G,D2696),
IF(AND(A2696="PSA Testing", E2696="Cost per service ($USD)"),
SUMIFS(PSA!$E:$E,PSA!$A:$A,C2696,PSA!$G:$G,D2696),
IF(AND(A2696="Colorectal Cancer Screening", E2696="Cost per service ($USD)"),
SUMIFS(COL!$E:$E,COL!$A:$A,C2696,COL!$G:$G,D2696),
IF(AND(A2696="Cervical Cancer Screening", E2696="Cost per service ($USD)"),
SUMIFS(CERV!$E:$E,CERV!$A:$A,C2696,CERV!$G:$G,D2696),
IF(AND(A2696="Cancer Screening for CKD patients", E2696="Cost per service ($USD)"),
SUMIFS(CANSCRN!$E:$E,CANSCRN!$A:$A,C2696,CANSCRN!$G:$G,D2696),
IF(AND(A2696="PSA Testing", E2696="Total Expenditure ($USD per 100,000 patients)"),
SUMIFS(PSA!$F:$F,PSA!$A:$A,C2696,PSA!$G:$G,D2696),
IF(AND(A2696="Colorectal Cancer Screening", E2696="Total Expenditure ($USD per 100,000 patients)"),
SUMIFS(COL!$F:$F,COL!$A:$A,C2696,COL!$G:$G,D2696),
IF(AND(A2696="Cervical Cancer Screening", E2696="Total Expenditure ($USD per 100,000 patients)"),
SUMIFS(CERV!$F:$F,CERV!$A:$A,C2696,CERV!$G:$G,D2696),
SUMIFS(CANSCRN!$F:$F,CANSCRN!$A:$A,C2696,CANSCRN!$G:$G,D2696))))))))))))</f>
        <v>589918.20574931405</v>
      </c>
    </row>
    <row r="2697" spans="1:6" x14ac:dyDescent="0.2">
      <c r="A2697" s="24" t="s">
        <v>100</v>
      </c>
      <c r="B2697" s="24" t="s">
        <v>101</v>
      </c>
      <c r="C2697" s="24" t="s">
        <v>72</v>
      </c>
      <c r="D2697" s="24">
        <v>2009</v>
      </c>
      <c r="E2697" s="24" t="s">
        <v>104</v>
      </c>
      <c r="F2697" s="3">
        <f>IF(AND(A2697="PSA Testing", E2697= "Utilization Rate (per 100,000 patients)"),
SUMIFS(PSA!$D:$D,PSA!$A:$A,C2697,PSA!$G:$G,D2697),
IF(AND(A2697="Colorectal Cancer Screening", E2697="Utilization Rate (per 100,000 patients)"),
SUMIFS(COL!$D:$D,COL!$A:$A,C2697,COL!$G:$G, D2697),
IF(AND(A2697="Cervical Cancer Screening", E2697="Utilization Rate (per 100,000 patients)"),
SUMIFS(CERV!$D:$D,CERV!$A:$A,C2697,CERV!$G:$G,D2697),
IF(AND(A2697="Cancer Screening for CKD patients", E2697="Utilization Rate (per 100,000 patients)"),
SUMIFS(CANSCRN!$D:$D,CANSCRN!$A:$A,C2697,CANSCRN!$G:$G,D2697),
IF(AND(A2697="PSA Testing", E2697="Cost per service ($USD)"),
SUMIFS(PSA!$E:$E,PSA!$A:$A,C2697,PSA!$G:$G,D2697),
IF(AND(A2697="Colorectal Cancer Screening", E2697="Cost per service ($USD)"),
SUMIFS(COL!$E:$E,COL!$A:$A,C2697,COL!$G:$G,D2697),
IF(AND(A2697="Cervical Cancer Screening", E2697="Cost per service ($USD)"),
SUMIFS(CERV!$E:$E,CERV!$A:$A,C2697,CERV!$G:$G,D2697),
IF(AND(A2697="Cancer Screening for CKD patients", E2697="Cost per service ($USD)"),
SUMIFS(CANSCRN!$E:$E,CANSCRN!$A:$A,C2697,CANSCRN!$G:$G,D2697),
IF(AND(A2697="PSA Testing", E2697="Total Expenditure ($USD per 100,000 patients)"),
SUMIFS(PSA!$F:$F,PSA!$A:$A,C2697,PSA!$G:$G,D2697),
IF(AND(A2697="Colorectal Cancer Screening", E2697="Total Expenditure ($USD per 100,000 patients)"),
SUMIFS(COL!$F:$F,COL!$A:$A,C2697,COL!$G:$G,D2697),
IF(AND(A2697="Cervical Cancer Screening", E2697="Total Expenditure ($USD per 100,000 patients)"),
SUMIFS(CERV!$F:$F,CERV!$A:$A,C2697,CERV!$G:$G,D2697),
SUMIFS(CANSCRN!$F:$F,CANSCRN!$A:$A,C2697,CANSCRN!$G:$G,D2697))))))))))))</f>
        <v>188439.50049295774</v>
      </c>
    </row>
    <row r="2698" spans="1:6" x14ac:dyDescent="0.2">
      <c r="A2698" s="24" t="s">
        <v>100</v>
      </c>
      <c r="B2698" s="24" t="s">
        <v>101</v>
      </c>
      <c r="C2698" s="24" t="s">
        <v>72</v>
      </c>
      <c r="D2698" s="24">
        <v>2010</v>
      </c>
      <c r="E2698" s="24" t="s">
        <v>104</v>
      </c>
      <c r="F2698" s="3">
        <f>IF(AND(A2698="PSA Testing", E2698= "Utilization Rate (per 100,000 patients)"),
SUMIFS(PSA!$D:$D,PSA!$A:$A,C2698,PSA!$G:$G,D2698),
IF(AND(A2698="Colorectal Cancer Screening", E2698="Utilization Rate (per 100,000 patients)"),
SUMIFS(COL!$D:$D,COL!$A:$A,C2698,COL!$G:$G, D2698),
IF(AND(A2698="Cervical Cancer Screening", E2698="Utilization Rate (per 100,000 patients)"),
SUMIFS(CERV!$D:$D,CERV!$A:$A,C2698,CERV!$G:$G,D2698),
IF(AND(A2698="Cancer Screening for CKD patients", E2698="Utilization Rate (per 100,000 patients)"),
SUMIFS(CANSCRN!$D:$D,CANSCRN!$A:$A,C2698,CANSCRN!$G:$G,D2698),
IF(AND(A2698="PSA Testing", E2698="Cost per service ($USD)"),
SUMIFS(PSA!$E:$E,PSA!$A:$A,C2698,PSA!$G:$G,D2698),
IF(AND(A2698="Colorectal Cancer Screening", E2698="Cost per service ($USD)"),
SUMIFS(COL!$E:$E,COL!$A:$A,C2698,COL!$G:$G,D2698),
IF(AND(A2698="Cervical Cancer Screening", E2698="Cost per service ($USD)"),
SUMIFS(CERV!$E:$E,CERV!$A:$A,C2698,CERV!$G:$G,D2698),
IF(AND(A2698="Cancer Screening for CKD patients", E2698="Cost per service ($USD)"),
SUMIFS(CANSCRN!$E:$E,CANSCRN!$A:$A,C2698,CANSCRN!$G:$G,D2698),
IF(AND(A2698="PSA Testing", E2698="Total Expenditure ($USD per 100,000 patients)"),
SUMIFS(PSA!$F:$F,PSA!$A:$A,C2698,PSA!$G:$G,D2698),
IF(AND(A2698="Colorectal Cancer Screening", E2698="Total Expenditure ($USD per 100,000 patients)"),
SUMIFS(COL!$F:$F,COL!$A:$A,C2698,COL!$G:$G,D2698),
IF(AND(A2698="Cervical Cancer Screening", E2698="Total Expenditure ($USD per 100,000 patients)"),
SUMIFS(CERV!$F:$F,CERV!$A:$A,C2698,CERV!$G:$G,D2698),
SUMIFS(CANSCRN!$F:$F,CANSCRN!$A:$A,C2698,CANSCRN!$G:$G,D2698))))))))))))</f>
        <v>330592.8901079137</v>
      </c>
    </row>
    <row r="2699" spans="1:6" x14ac:dyDescent="0.2">
      <c r="A2699" s="24" t="s">
        <v>100</v>
      </c>
      <c r="B2699" s="24" t="s">
        <v>101</v>
      </c>
      <c r="C2699" s="24" t="s">
        <v>72</v>
      </c>
      <c r="D2699" s="24">
        <v>2011</v>
      </c>
      <c r="E2699" s="24" t="s">
        <v>104</v>
      </c>
      <c r="F2699" s="3">
        <f>IF(AND(A2699="PSA Testing", E2699= "Utilization Rate (per 100,000 patients)"),
SUMIFS(PSA!$D:$D,PSA!$A:$A,C2699,PSA!$G:$G,D2699),
IF(AND(A2699="Colorectal Cancer Screening", E2699="Utilization Rate (per 100,000 patients)"),
SUMIFS(COL!$D:$D,COL!$A:$A,C2699,COL!$G:$G, D2699),
IF(AND(A2699="Cervical Cancer Screening", E2699="Utilization Rate (per 100,000 patients)"),
SUMIFS(CERV!$D:$D,CERV!$A:$A,C2699,CERV!$G:$G,D2699),
IF(AND(A2699="Cancer Screening for CKD patients", E2699="Utilization Rate (per 100,000 patients)"),
SUMIFS(CANSCRN!$D:$D,CANSCRN!$A:$A,C2699,CANSCRN!$G:$G,D2699),
IF(AND(A2699="PSA Testing", E2699="Cost per service ($USD)"),
SUMIFS(PSA!$E:$E,PSA!$A:$A,C2699,PSA!$G:$G,D2699),
IF(AND(A2699="Colorectal Cancer Screening", E2699="Cost per service ($USD)"),
SUMIFS(COL!$E:$E,COL!$A:$A,C2699,COL!$G:$G,D2699),
IF(AND(A2699="Cervical Cancer Screening", E2699="Cost per service ($USD)"),
SUMIFS(CERV!$E:$E,CERV!$A:$A,C2699,CERV!$G:$G,D2699),
IF(AND(A2699="Cancer Screening for CKD patients", E2699="Cost per service ($USD)"),
SUMIFS(CANSCRN!$E:$E,CANSCRN!$A:$A,C2699,CANSCRN!$G:$G,D2699),
IF(AND(A2699="PSA Testing", E2699="Total Expenditure ($USD per 100,000 patients)"),
SUMIFS(PSA!$F:$F,PSA!$A:$A,C2699,PSA!$G:$G,D2699),
IF(AND(A2699="Colorectal Cancer Screening", E2699="Total Expenditure ($USD per 100,000 patients)"),
SUMIFS(COL!$F:$F,COL!$A:$A,C2699,COL!$G:$G,D2699),
IF(AND(A2699="Cervical Cancer Screening", E2699="Total Expenditure ($USD per 100,000 patients)"),
SUMIFS(CERV!$F:$F,CERV!$A:$A,C2699,CERV!$G:$G,D2699),
SUMIFS(CANSCRN!$F:$F,CANSCRN!$A:$A,C2699,CANSCRN!$G:$G,D2699))))))))))))</f>
        <v>270787.90578947368</v>
      </c>
    </row>
    <row r="2700" spans="1:6" x14ac:dyDescent="0.2">
      <c r="A2700" s="24" t="s">
        <v>100</v>
      </c>
      <c r="B2700" s="24" t="s">
        <v>101</v>
      </c>
      <c r="C2700" s="24" t="s">
        <v>72</v>
      </c>
      <c r="D2700" s="24">
        <v>2012</v>
      </c>
      <c r="E2700" s="24" t="s">
        <v>104</v>
      </c>
      <c r="F2700" s="3">
        <f>IF(AND(A2700="PSA Testing", E2700= "Utilization Rate (per 100,000 patients)"),
SUMIFS(PSA!$D:$D,PSA!$A:$A,C2700,PSA!$G:$G,D2700),
IF(AND(A2700="Colorectal Cancer Screening", E2700="Utilization Rate (per 100,000 patients)"),
SUMIFS(COL!$D:$D,COL!$A:$A,C2700,COL!$G:$G, D2700),
IF(AND(A2700="Cervical Cancer Screening", E2700="Utilization Rate (per 100,000 patients)"),
SUMIFS(CERV!$D:$D,CERV!$A:$A,C2700,CERV!$G:$G,D2700),
IF(AND(A2700="Cancer Screening for CKD patients", E2700="Utilization Rate (per 100,000 patients)"),
SUMIFS(CANSCRN!$D:$D,CANSCRN!$A:$A,C2700,CANSCRN!$G:$G,D2700),
IF(AND(A2700="PSA Testing", E2700="Cost per service ($USD)"),
SUMIFS(PSA!$E:$E,PSA!$A:$A,C2700,PSA!$G:$G,D2700),
IF(AND(A2700="Colorectal Cancer Screening", E2700="Cost per service ($USD)"),
SUMIFS(COL!$E:$E,COL!$A:$A,C2700,COL!$G:$G,D2700),
IF(AND(A2700="Cervical Cancer Screening", E2700="Cost per service ($USD)"),
SUMIFS(CERV!$E:$E,CERV!$A:$A,C2700,CERV!$G:$G,D2700),
IF(AND(A2700="Cancer Screening for CKD patients", E2700="Cost per service ($USD)"),
SUMIFS(CANSCRN!$E:$E,CANSCRN!$A:$A,C2700,CANSCRN!$G:$G,D2700),
IF(AND(A2700="PSA Testing", E2700="Total Expenditure ($USD per 100,000 patients)"),
SUMIFS(PSA!$F:$F,PSA!$A:$A,C2700,PSA!$G:$G,D2700),
IF(AND(A2700="Colorectal Cancer Screening", E2700="Total Expenditure ($USD per 100,000 patients)"),
SUMIFS(COL!$F:$F,COL!$A:$A,C2700,COL!$G:$G,D2700),
IF(AND(A2700="Cervical Cancer Screening", E2700="Total Expenditure ($USD per 100,000 patients)"),
SUMIFS(CERV!$F:$F,CERV!$A:$A,C2700,CERV!$G:$G,D2700),
SUMIFS(CANSCRN!$F:$F,CANSCRN!$A:$A,C2700,CANSCRN!$G:$G,D2700))))))))))))</f>
        <v>348853.67412140581</v>
      </c>
    </row>
    <row r="2701" spans="1:6" x14ac:dyDescent="0.2">
      <c r="A2701" s="24" t="s">
        <v>100</v>
      </c>
      <c r="B2701" s="24" t="s">
        <v>101</v>
      </c>
      <c r="C2701" s="24" t="s">
        <v>72</v>
      </c>
      <c r="D2701" s="24">
        <v>2013</v>
      </c>
      <c r="E2701" s="24" t="s">
        <v>104</v>
      </c>
      <c r="F2701" s="3">
        <f>IF(AND(A2701="PSA Testing", E2701= "Utilization Rate (per 100,000 patients)"),
SUMIFS(PSA!$D:$D,PSA!$A:$A,C2701,PSA!$G:$G,D2701),
IF(AND(A2701="Colorectal Cancer Screening", E2701="Utilization Rate (per 100,000 patients)"),
SUMIFS(COL!$D:$D,COL!$A:$A,C2701,COL!$G:$G, D2701),
IF(AND(A2701="Cervical Cancer Screening", E2701="Utilization Rate (per 100,000 patients)"),
SUMIFS(CERV!$D:$D,CERV!$A:$A,C2701,CERV!$G:$G,D2701),
IF(AND(A2701="Cancer Screening for CKD patients", E2701="Utilization Rate (per 100,000 patients)"),
SUMIFS(CANSCRN!$D:$D,CANSCRN!$A:$A,C2701,CANSCRN!$G:$G,D2701),
IF(AND(A2701="PSA Testing", E2701="Cost per service ($USD)"),
SUMIFS(PSA!$E:$E,PSA!$A:$A,C2701,PSA!$G:$G,D2701),
IF(AND(A2701="Colorectal Cancer Screening", E2701="Cost per service ($USD)"),
SUMIFS(COL!$E:$E,COL!$A:$A,C2701,COL!$G:$G,D2701),
IF(AND(A2701="Cervical Cancer Screening", E2701="Cost per service ($USD)"),
SUMIFS(CERV!$E:$E,CERV!$A:$A,C2701,CERV!$G:$G,D2701),
IF(AND(A2701="Cancer Screening for CKD patients", E2701="Cost per service ($USD)"),
SUMIFS(CANSCRN!$E:$E,CANSCRN!$A:$A,C2701,CANSCRN!$G:$G,D2701),
IF(AND(A2701="PSA Testing", E2701="Total Expenditure ($USD per 100,000 patients)"),
SUMIFS(PSA!$F:$F,PSA!$A:$A,C2701,PSA!$G:$G,D2701),
IF(AND(A2701="Colorectal Cancer Screening", E2701="Total Expenditure ($USD per 100,000 patients)"),
SUMIFS(COL!$F:$F,COL!$A:$A,C2701,COL!$G:$G,D2701),
IF(AND(A2701="Cervical Cancer Screening", E2701="Total Expenditure ($USD per 100,000 patients)"),
SUMIFS(CERV!$F:$F,CERV!$A:$A,C2701,CERV!$G:$G,D2701),
SUMIFS(CANSCRN!$F:$F,CANSCRN!$A:$A,C2701,CANSCRN!$G:$G,D2701))))))))))))</f>
        <v>315666.21409638552</v>
      </c>
    </row>
    <row r="2702" spans="1:6" x14ac:dyDescent="0.2">
      <c r="A2702" s="24" t="s">
        <v>100</v>
      </c>
      <c r="B2702" s="24" t="s">
        <v>101</v>
      </c>
      <c r="C2702" s="24" t="s">
        <v>72</v>
      </c>
      <c r="D2702" s="24">
        <v>2014</v>
      </c>
      <c r="E2702" s="24" t="s">
        <v>104</v>
      </c>
      <c r="F2702" s="3">
        <f>IF(AND(A2702="PSA Testing", E2702= "Utilization Rate (per 100,000 patients)"),
SUMIFS(PSA!$D:$D,PSA!$A:$A,C2702,PSA!$G:$G,D2702),
IF(AND(A2702="Colorectal Cancer Screening", E2702="Utilization Rate (per 100,000 patients)"),
SUMIFS(COL!$D:$D,COL!$A:$A,C2702,COL!$G:$G, D2702),
IF(AND(A2702="Cervical Cancer Screening", E2702="Utilization Rate (per 100,000 patients)"),
SUMIFS(CERV!$D:$D,CERV!$A:$A,C2702,CERV!$G:$G,D2702),
IF(AND(A2702="Cancer Screening for CKD patients", E2702="Utilization Rate (per 100,000 patients)"),
SUMIFS(CANSCRN!$D:$D,CANSCRN!$A:$A,C2702,CANSCRN!$G:$G,D2702),
IF(AND(A2702="PSA Testing", E2702="Cost per service ($USD)"),
SUMIFS(PSA!$E:$E,PSA!$A:$A,C2702,PSA!$G:$G,D2702),
IF(AND(A2702="Colorectal Cancer Screening", E2702="Cost per service ($USD)"),
SUMIFS(COL!$E:$E,COL!$A:$A,C2702,COL!$G:$G,D2702),
IF(AND(A2702="Cervical Cancer Screening", E2702="Cost per service ($USD)"),
SUMIFS(CERV!$E:$E,CERV!$A:$A,C2702,CERV!$G:$G,D2702),
IF(AND(A2702="Cancer Screening for CKD patients", E2702="Cost per service ($USD)"),
SUMIFS(CANSCRN!$E:$E,CANSCRN!$A:$A,C2702,CANSCRN!$G:$G,D2702),
IF(AND(A2702="PSA Testing", E2702="Total Expenditure ($USD per 100,000 patients)"),
SUMIFS(PSA!$F:$F,PSA!$A:$A,C2702,PSA!$G:$G,D2702),
IF(AND(A2702="Colorectal Cancer Screening", E2702="Total Expenditure ($USD per 100,000 patients)"),
SUMIFS(COL!$F:$F,COL!$A:$A,C2702,COL!$G:$G,D2702),
IF(AND(A2702="Cervical Cancer Screening", E2702="Total Expenditure ($USD per 100,000 patients)"),
SUMIFS(CERV!$F:$F,CERV!$A:$A,C2702,CERV!$G:$G,D2702),
SUMIFS(CANSCRN!$F:$F,CANSCRN!$A:$A,C2702,CANSCRN!$G:$G,D2702))))))))))))</f>
        <v>386016.44464435149</v>
      </c>
    </row>
    <row r="2703" spans="1:6" x14ac:dyDescent="0.2">
      <c r="A2703" s="24" t="s">
        <v>100</v>
      </c>
      <c r="B2703" s="24" t="s">
        <v>101</v>
      </c>
      <c r="C2703" s="24" t="s">
        <v>72</v>
      </c>
      <c r="D2703" s="24">
        <v>2015</v>
      </c>
      <c r="E2703" s="24" t="s">
        <v>104</v>
      </c>
      <c r="F2703" s="3">
        <f>IF(AND(A2703="PSA Testing", E2703= "Utilization Rate (per 100,000 patients)"),
SUMIFS(PSA!$D:$D,PSA!$A:$A,C2703,PSA!$G:$G,D2703),
IF(AND(A2703="Colorectal Cancer Screening", E2703="Utilization Rate (per 100,000 patients)"),
SUMIFS(COL!$D:$D,COL!$A:$A,C2703,COL!$G:$G, D2703),
IF(AND(A2703="Cervical Cancer Screening", E2703="Utilization Rate (per 100,000 patients)"),
SUMIFS(CERV!$D:$D,CERV!$A:$A,C2703,CERV!$G:$G,D2703),
IF(AND(A2703="Cancer Screening for CKD patients", E2703="Utilization Rate (per 100,000 patients)"),
SUMIFS(CANSCRN!$D:$D,CANSCRN!$A:$A,C2703,CANSCRN!$G:$G,D2703),
IF(AND(A2703="PSA Testing", E2703="Cost per service ($USD)"),
SUMIFS(PSA!$E:$E,PSA!$A:$A,C2703,PSA!$G:$G,D2703),
IF(AND(A2703="Colorectal Cancer Screening", E2703="Cost per service ($USD)"),
SUMIFS(COL!$E:$E,COL!$A:$A,C2703,COL!$G:$G,D2703),
IF(AND(A2703="Cervical Cancer Screening", E2703="Cost per service ($USD)"),
SUMIFS(CERV!$E:$E,CERV!$A:$A,C2703,CERV!$G:$G,D2703),
IF(AND(A2703="Cancer Screening for CKD patients", E2703="Cost per service ($USD)"),
SUMIFS(CANSCRN!$E:$E,CANSCRN!$A:$A,C2703,CANSCRN!$G:$G,D2703),
IF(AND(A2703="PSA Testing", E2703="Total Expenditure ($USD per 100,000 patients)"),
SUMIFS(PSA!$F:$F,PSA!$A:$A,C2703,PSA!$G:$G,D2703),
IF(AND(A2703="Colorectal Cancer Screening", E2703="Total Expenditure ($USD per 100,000 patients)"),
SUMIFS(COL!$F:$F,COL!$A:$A,C2703,COL!$G:$G,D2703),
IF(AND(A2703="Cervical Cancer Screening", E2703="Total Expenditure ($USD per 100,000 patients)"),
SUMIFS(CERV!$F:$F,CERV!$A:$A,C2703,CERV!$G:$G,D2703),
SUMIFS(CANSCRN!$F:$F,CANSCRN!$A:$A,C2703,CANSCRN!$G:$G,D2703))))))))))))</f>
        <v>343799.96374928119</v>
      </c>
    </row>
    <row r="2704" spans="1:6" x14ac:dyDescent="0.2">
      <c r="A2704" s="24" t="s">
        <v>100</v>
      </c>
      <c r="B2704" s="24" t="s">
        <v>101</v>
      </c>
      <c r="C2704" s="24" t="s">
        <v>72</v>
      </c>
      <c r="D2704" s="24">
        <v>2016</v>
      </c>
      <c r="E2704" s="24" t="s">
        <v>104</v>
      </c>
      <c r="F2704" s="3">
        <f>IF(AND(A2704="PSA Testing", E2704= "Utilization Rate (per 100,000 patients)"),
SUMIFS(PSA!$D:$D,PSA!$A:$A,C2704,PSA!$G:$G,D2704),
IF(AND(A2704="Colorectal Cancer Screening", E2704="Utilization Rate (per 100,000 patients)"),
SUMIFS(COL!$D:$D,COL!$A:$A,C2704,COL!$G:$G, D2704),
IF(AND(A2704="Cervical Cancer Screening", E2704="Utilization Rate (per 100,000 patients)"),
SUMIFS(CERV!$D:$D,CERV!$A:$A,C2704,CERV!$G:$G,D2704),
IF(AND(A2704="Cancer Screening for CKD patients", E2704="Utilization Rate (per 100,000 patients)"),
SUMIFS(CANSCRN!$D:$D,CANSCRN!$A:$A,C2704,CANSCRN!$G:$G,D2704),
IF(AND(A2704="PSA Testing", E2704="Cost per service ($USD)"),
SUMIFS(PSA!$E:$E,PSA!$A:$A,C2704,PSA!$G:$G,D2704),
IF(AND(A2704="Colorectal Cancer Screening", E2704="Cost per service ($USD)"),
SUMIFS(COL!$E:$E,COL!$A:$A,C2704,COL!$G:$G,D2704),
IF(AND(A2704="Cervical Cancer Screening", E2704="Cost per service ($USD)"),
SUMIFS(CERV!$E:$E,CERV!$A:$A,C2704,CERV!$G:$G,D2704),
IF(AND(A2704="Cancer Screening for CKD patients", E2704="Cost per service ($USD)"),
SUMIFS(CANSCRN!$E:$E,CANSCRN!$A:$A,C2704,CANSCRN!$G:$G,D2704),
IF(AND(A2704="PSA Testing", E2704="Total Expenditure ($USD per 100,000 patients)"),
SUMIFS(PSA!$F:$F,PSA!$A:$A,C2704,PSA!$G:$G,D2704),
IF(AND(A2704="Colorectal Cancer Screening", E2704="Total Expenditure ($USD per 100,000 patients)"),
SUMIFS(COL!$F:$F,COL!$A:$A,C2704,COL!$G:$G,D2704),
IF(AND(A2704="Cervical Cancer Screening", E2704="Total Expenditure ($USD per 100,000 patients)"),
SUMIFS(CERV!$F:$F,CERV!$A:$A,C2704,CERV!$G:$G,D2704),
SUMIFS(CANSCRN!$F:$F,CANSCRN!$A:$A,C2704,CANSCRN!$G:$G,D2704))))))))))))</f>
        <v>346332.60541871918</v>
      </c>
    </row>
    <row r="2705" spans="1:6" x14ac:dyDescent="0.2">
      <c r="A2705" s="24" t="s">
        <v>100</v>
      </c>
      <c r="B2705" s="24" t="s">
        <v>101</v>
      </c>
      <c r="C2705" s="24" t="s">
        <v>72</v>
      </c>
      <c r="D2705" s="24">
        <v>2017</v>
      </c>
      <c r="E2705" s="24" t="s">
        <v>104</v>
      </c>
      <c r="F2705" s="3">
        <f>IF(AND(A2705="PSA Testing", E2705= "Utilization Rate (per 100,000 patients)"),
SUMIFS(PSA!$D:$D,PSA!$A:$A,C2705,PSA!$G:$G,D2705),
IF(AND(A2705="Colorectal Cancer Screening", E2705="Utilization Rate (per 100,000 patients)"),
SUMIFS(COL!$D:$D,COL!$A:$A,C2705,COL!$G:$G, D2705),
IF(AND(A2705="Cervical Cancer Screening", E2705="Utilization Rate (per 100,000 patients)"),
SUMIFS(CERV!$D:$D,CERV!$A:$A,C2705,CERV!$G:$G,D2705),
IF(AND(A2705="Cancer Screening for CKD patients", E2705="Utilization Rate (per 100,000 patients)"),
SUMIFS(CANSCRN!$D:$D,CANSCRN!$A:$A,C2705,CANSCRN!$G:$G,D2705),
IF(AND(A2705="PSA Testing", E2705="Cost per service ($USD)"),
SUMIFS(PSA!$E:$E,PSA!$A:$A,C2705,PSA!$G:$G,D2705),
IF(AND(A2705="Colorectal Cancer Screening", E2705="Cost per service ($USD)"),
SUMIFS(COL!$E:$E,COL!$A:$A,C2705,COL!$G:$G,D2705),
IF(AND(A2705="Cervical Cancer Screening", E2705="Cost per service ($USD)"),
SUMIFS(CERV!$E:$E,CERV!$A:$A,C2705,CERV!$G:$G,D2705),
IF(AND(A2705="Cancer Screening for CKD patients", E2705="Cost per service ($USD)"),
SUMIFS(CANSCRN!$E:$E,CANSCRN!$A:$A,C2705,CANSCRN!$G:$G,D2705),
IF(AND(A2705="PSA Testing", E2705="Total Expenditure ($USD per 100,000 patients)"),
SUMIFS(PSA!$F:$F,PSA!$A:$A,C2705,PSA!$G:$G,D2705),
IF(AND(A2705="Colorectal Cancer Screening", E2705="Total Expenditure ($USD per 100,000 patients)"),
SUMIFS(COL!$F:$F,COL!$A:$A,C2705,COL!$G:$G,D2705),
IF(AND(A2705="Cervical Cancer Screening", E2705="Total Expenditure ($USD per 100,000 patients)"),
SUMIFS(CERV!$F:$F,CERV!$A:$A,C2705,CERV!$G:$G,D2705),
SUMIFS(CANSCRN!$F:$F,CANSCRN!$A:$A,C2705,CANSCRN!$G:$G,D2705))))))))))))</f>
        <v>495155.47714285704</v>
      </c>
    </row>
    <row r="2706" spans="1:6" x14ac:dyDescent="0.2">
      <c r="A2706" s="24" t="s">
        <v>100</v>
      </c>
      <c r="B2706" s="24" t="s">
        <v>101</v>
      </c>
      <c r="C2706" s="24" t="s">
        <v>72</v>
      </c>
      <c r="D2706" s="24">
        <v>2018</v>
      </c>
      <c r="E2706" s="24" t="s">
        <v>104</v>
      </c>
      <c r="F2706" s="3">
        <f>IF(AND(A2706="PSA Testing", E2706= "Utilization Rate (per 100,000 patients)"),
SUMIFS(PSA!$D:$D,PSA!$A:$A,C2706,PSA!$G:$G,D2706),
IF(AND(A2706="Colorectal Cancer Screening", E2706="Utilization Rate (per 100,000 patients)"),
SUMIFS(COL!$D:$D,COL!$A:$A,C2706,COL!$G:$G, D2706),
IF(AND(A2706="Cervical Cancer Screening", E2706="Utilization Rate (per 100,000 patients)"),
SUMIFS(CERV!$D:$D,CERV!$A:$A,C2706,CERV!$G:$G,D2706),
IF(AND(A2706="Cancer Screening for CKD patients", E2706="Utilization Rate (per 100,000 patients)"),
SUMIFS(CANSCRN!$D:$D,CANSCRN!$A:$A,C2706,CANSCRN!$G:$G,D2706),
IF(AND(A2706="PSA Testing", E2706="Cost per service ($USD)"),
SUMIFS(PSA!$E:$E,PSA!$A:$A,C2706,PSA!$G:$G,D2706),
IF(AND(A2706="Colorectal Cancer Screening", E2706="Cost per service ($USD)"),
SUMIFS(COL!$E:$E,COL!$A:$A,C2706,COL!$G:$G,D2706),
IF(AND(A2706="Cervical Cancer Screening", E2706="Cost per service ($USD)"),
SUMIFS(CERV!$E:$E,CERV!$A:$A,C2706,CERV!$G:$G,D2706),
IF(AND(A2706="Cancer Screening for CKD patients", E2706="Cost per service ($USD)"),
SUMIFS(CANSCRN!$E:$E,CANSCRN!$A:$A,C2706,CANSCRN!$G:$G,D2706),
IF(AND(A2706="PSA Testing", E2706="Total Expenditure ($USD per 100,000 patients)"),
SUMIFS(PSA!$F:$F,PSA!$A:$A,C2706,PSA!$G:$G,D2706),
IF(AND(A2706="Colorectal Cancer Screening", E2706="Total Expenditure ($USD per 100,000 patients)"),
SUMIFS(COL!$F:$F,COL!$A:$A,C2706,COL!$G:$G,D2706),
IF(AND(A2706="Cervical Cancer Screening", E2706="Total Expenditure ($USD per 100,000 patients)"),
SUMIFS(CERV!$F:$F,CERV!$A:$A,C2706,CERV!$G:$G,D2706),
SUMIFS(CANSCRN!$F:$F,CANSCRN!$A:$A,C2706,CANSCRN!$G:$G,D2706))))))))))))</f>
        <v>472757.18373079575</v>
      </c>
    </row>
    <row r="2707" spans="1:6" x14ac:dyDescent="0.2">
      <c r="A2707" s="24" t="s">
        <v>100</v>
      </c>
      <c r="B2707" s="24" t="s">
        <v>101</v>
      </c>
      <c r="C2707" s="24" t="s">
        <v>72</v>
      </c>
      <c r="D2707" s="24">
        <v>2019</v>
      </c>
      <c r="E2707" s="24" t="s">
        <v>104</v>
      </c>
      <c r="F2707" s="3">
        <f>IF(AND(A2707="PSA Testing", E2707= "Utilization Rate (per 100,000 patients)"),
SUMIFS(PSA!$D:$D,PSA!$A:$A,C2707,PSA!$G:$G,D2707),
IF(AND(A2707="Colorectal Cancer Screening", E2707="Utilization Rate (per 100,000 patients)"),
SUMIFS(COL!$D:$D,COL!$A:$A,C2707,COL!$G:$G, D2707),
IF(AND(A2707="Cervical Cancer Screening", E2707="Utilization Rate (per 100,000 patients)"),
SUMIFS(CERV!$D:$D,CERV!$A:$A,C2707,CERV!$G:$G,D2707),
IF(AND(A2707="Cancer Screening for CKD patients", E2707="Utilization Rate (per 100,000 patients)"),
SUMIFS(CANSCRN!$D:$D,CANSCRN!$A:$A,C2707,CANSCRN!$G:$G,D2707),
IF(AND(A2707="PSA Testing", E2707="Cost per service ($USD)"),
SUMIFS(PSA!$E:$E,PSA!$A:$A,C2707,PSA!$G:$G,D2707),
IF(AND(A2707="Colorectal Cancer Screening", E2707="Cost per service ($USD)"),
SUMIFS(COL!$E:$E,COL!$A:$A,C2707,COL!$G:$G,D2707),
IF(AND(A2707="Cervical Cancer Screening", E2707="Cost per service ($USD)"),
SUMIFS(CERV!$E:$E,CERV!$A:$A,C2707,CERV!$G:$G,D2707),
IF(AND(A2707="Cancer Screening for CKD patients", E2707="Cost per service ($USD)"),
SUMIFS(CANSCRN!$E:$E,CANSCRN!$A:$A,C2707,CANSCRN!$G:$G,D2707),
IF(AND(A2707="PSA Testing", E2707="Total Expenditure ($USD per 100,000 patients)"),
SUMIFS(PSA!$F:$F,PSA!$A:$A,C2707,PSA!$G:$G,D2707),
IF(AND(A2707="Colorectal Cancer Screening", E2707="Total Expenditure ($USD per 100,000 patients)"),
SUMIFS(COL!$F:$F,COL!$A:$A,C2707,COL!$G:$G,D2707),
IF(AND(A2707="Cervical Cancer Screening", E2707="Total Expenditure ($USD per 100,000 patients)"),
SUMIFS(CERV!$F:$F,CERV!$A:$A,C2707,CERV!$G:$G,D2707),
SUMIFS(CANSCRN!$F:$F,CANSCRN!$A:$A,C2707,CANSCRN!$G:$G,D2707))))))))))))</f>
        <v>416560.23744043562</v>
      </c>
    </row>
    <row r="2708" spans="1:6" x14ac:dyDescent="0.2">
      <c r="A2708" s="24" t="s">
        <v>100</v>
      </c>
      <c r="B2708" s="24" t="s">
        <v>101</v>
      </c>
      <c r="C2708" s="24" t="s">
        <v>73</v>
      </c>
      <c r="D2708" s="24">
        <v>2009</v>
      </c>
      <c r="E2708" s="24" t="s">
        <v>104</v>
      </c>
      <c r="F2708" s="3">
        <f>IF(AND(A2708="PSA Testing", E2708= "Utilization Rate (per 100,000 patients)"),
SUMIFS(PSA!$D:$D,PSA!$A:$A,C2708,PSA!$G:$G,D2708),
IF(AND(A2708="Colorectal Cancer Screening", E2708="Utilization Rate (per 100,000 patients)"),
SUMIFS(COL!$D:$D,COL!$A:$A,C2708,COL!$G:$G, D2708),
IF(AND(A2708="Cervical Cancer Screening", E2708="Utilization Rate (per 100,000 patients)"),
SUMIFS(CERV!$D:$D,CERV!$A:$A,C2708,CERV!$G:$G,D2708),
IF(AND(A2708="Cancer Screening for CKD patients", E2708="Utilization Rate (per 100,000 patients)"),
SUMIFS(CANSCRN!$D:$D,CANSCRN!$A:$A,C2708,CANSCRN!$G:$G,D2708),
IF(AND(A2708="PSA Testing", E2708="Cost per service ($USD)"),
SUMIFS(PSA!$E:$E,PSA!$A:$A,C2708,PSA!$G:$G,D2708),
IF(AND(A2708="Colorectal Cancer Screening", E2708="Cost per service ($USD)"),
SUMIFS(COL!$E:$E,COL!$A:$A,C2708,COL!$G:$G,D2708),
IF(AND(A2708="Cervical Cancer Screening", E2708="Cost per service ($USD)"),
SUMIFS(CERV!$E:$E,CERV!$A:$A,C2708,CERV!$G:$G,D2708),
IF(AND(A2708="Cancer Screening for CKD patients", E2708="Cost per service ($USD)"),
SUMIFS(CANSCRN!$E:$E,CANSCRN!$A:$A,C2708,CANSCRN!$G:$G,D2708),
IF(AND(A2708="PSA Testing", E2708="Total Expenditure ($USD per 100,000 patients)"),
SUMIFS(PSA!$F:$F,PSA!$A:$A,C2708,PSA!$G:$G,D2708),
IF(AND(A2708="Colorectal Cancer Screening", E2708="Total Expenditure ($USD per 100,000 patients)"),
SUMIFS(COL!$F:$F,COL!$A:$A,C2708,COL!$G:$G,D2708),
IF(AND(A2708="Cervical Cancer Screening", E2708="Total Expenditure ($USD per 100,000 patients)"),
SUMIFS(CERV!$F:$F,CERV!$A:$A,C2708,CERV!$G:$G,D2708),
SUMIFS(CANSCRN!$F:$F,CANSCRN!$A:$A,C2708,CANSCRN!$G:$G,D2708))))))))))))</f>
        <v>261197.21656609987</v>
      </c>
    </row>
    <row r="2709" spans="1:6" x14ac:dyDescent="0.2">
      <c r="A2709" s="24" t="s">
        <v>100</v>
      </c>
      <c r="B2709" s="24" t="s">
        <v>101</v>
      </c>
      <c r="C2709" s="24" t="s">
        <v>73</v>
      </c>
      <c r="D2709" s="24">
        <v>2010</v>
      </c>
      <c r="E2709" s="24" t="s">
        <v>104</v>
      </c>
      <c r="F2709" s="3">
        <f>IF(AND(A2709="PSA Testing", E2709= "Utilization Rate (per 100,000 patients)"),
SUMIFS(PSA!$D:$D,PSA!$A:$A,C2709,PSA!$G:$G,D2709),
IF(AND(A2709="Colorectal Cancer Screening", E2709="Utilization Rate (per 100,000 patients)"),
SUMIFS(COL!$D:$D,COL!$A:$A,C2709,COL!$G:$G, D2709),
IF(AND(A2709="Cervical Cancer Screening", E2709="Utilization Rate (per 100,000 patients)"),
SUMIFS(CERV!$D:$D,CERV!$A:$A,C2709,CERV!$G:$G,D2709),
IF(AND(A2709="Cancer Screening for CKD patients", E2709="Utilization Rate (per 100,000 patients)"),
SUMIFS(CANSCRN!$D:$D,CANSCRN!$A:$A,C2709,CANSCRN!$G:$G,D2709),
IF(AND(A2709="PSA Testing", E2709="Cost per service ($USD)"),
SUMIFS(PSA!$E:$E,PSA!$A:$A,C2709,PSA!$G:$G,D2709),
IF(AND(A2709="Colorectal Cancer Screening", E2709="Cost per service ($USD)"),
SUMIFS(COL!$E:$E,COL!$A:$A,C2709,COL!$G:$G,D2709),
IF(AND(A2709="Cervical Cancer Screening", E2709="Cost per service ($USD)"),
SUMIFS(CERV!$E:$E,CERV!$A:$A,C2709,CERV!$G:$G,D2709),
IF(AND(A2709="Cancer Screening for CKD patients", E2709="Cost per service ($USD)"),
SUMIFS(CANSCRN!$E:$E,CANSCRN!$A:$A,C2709,CANSCRN!$G:$G,D2709),
IF(AND(A2709="PSA Testing", E2709="Total Expenditure ($USD per 100,000 patients)"),
SUMIFS(PSA!$F:$F,PSA!$A:$A,C2709,PSA!$G:$G,D2709),
IF(AND(A2709="Colorectal Cancer Screening", E2709="Total Expenditure ($USD per 100,000 patients)"),
SUMIFS(COL!$F:$F,COL!$A:$A,C2709,COL!$G:$G,D2709),
IF(AND(A2709="Cervical Cancer Screening", E2709="Total Expenditure ($USD per 100,000 patients)"),
SUMIFS(CERV!$F:$F,CERV!$A:$A,C2709,CERV!$G:$G,D2709),
SUMIFS(CANSCRN!$F:$F,CANSCRN!$A:$A,C2709,CANSCRN!$G:$G,D2709))))))))))))</f>
        <v>223981.96388645007</v>
      </c>
    </row>
    <row r="2710" spans="1:6" x14ac:dyDescent="0.2">
      <c r="A2710" s="24" t="s">
        <v>100</v>
      </c>
      <c r="B2710" s="24" t="s">
        <v>101</v>
      </c>
      <c r="C2710" s="24" t="s">
        <v>73</v>
      </c>
      <c r="D2710" s="24">
        <v>2011</v>
      </c>
      <c r="E2710" s="24" t="s">
        <v>104</v>
      </c>
      <c r="F2710" s="3">
        <f>IF(AND(A2710="PSA Testing", E2710= "Utilization Rate (per 100,000 patients)"),
SUMIFS(PSA!$D:$D,PSA!$A:$A,C2710,PSA!$G:$G,D2710),
IF(AND(A2710="Colorectal Cancer Screening", E2710="Utilization Rate (per 100,000 patients)"),
SUMIFS(COL!$D:$D,COL!$A:$A,C2710,COL!$G:$G, D2710),
IF(AND(A2710="Cervical Cancer Screening", E2710="Utilization Rate (per 100,000 patients)"),
SUMIFS(CERV!$D:$D,CERV!$A:$A,C2710,CERV!$G:$G,D2710),
IF(AND(A2710="Cancer Screening for CKD patients", E2710="Utilization Rate (per 100,000 patients)"),
SUMIFS(CANSCRN!$D:$D,CANSCRN!$A:$A,C2710,CANSCRN!$G:$G,D2710),
IF(AND(A2710="PSA Testing", E2710="Cost per service ($USD)"),
SUMIFS(PSA!$E:$E,PSA!$A:$A,C2710,PSA!$G:$G,D2710),
IF(AND(A2710="Colorectal Cancer Screening", E2710="Cost per service ($USD)"),
SUMIFS(COL!$E:$E,COL!$A:$A,C2710,COL!$G:$G,D2710),
IF(AND(A2710="Cervical Cancer Screening", E2710="Cost per service ($USD)"),
SUMIFS(CERV!$E:$E,CERV!$A:$A,C2710,CERV!$G:$G,D2710),
IF(AND(A2710="Cancer Screening for CKD patients", E2710="Cost per service ($USD)"),
SUMIFS(CANSCRN!$E:$E,CANSCRN!$A:$A,C2710,CANSCRN!$G:$G,D2710),
IF(AND(A2710="PSA Testing", E2710="Total Expenditure ($USD per 100,000 patients)"),
SUMIFS(PSA!$F:$F,PSA!$A:$A,C2710,PSA!$G:$G,D2710),
IF(AND(A2710="Colorectal Cancer Screening", E2710="Total Expenditure ($USD per 100,000 patients)"),
SUMIFS(COL!$F:$F,COL!$A:$A,C2710,COL!$G:$G,D2710),
IF(AND(A2710="Cervical Cancer Screening", E2710="Total Expenditure ($USD per 100,000 patients)"),
SUMIFS(CERV!$F:$F,CERV!$A:$A,C2710,CERV!$G:$G,D2710),
SUMIFS(CANSCRN!$F:$F,CANSCRN!$A:$A,C2710,CANSCRN!$G:$G,D2710))))))))))))</f>
        <v>268312.30709227244</v>
      </c>
    </row>
    <row r="2711" spans="1:6" x14ac:dyDescent="0.2">
      <c r="A2711" s="24" t="s">
        <v>100</v>
      </c>
      <c r="B2711" s="24" t="s">
        <v>101</v>
      </c>
      <c r="C2711" s="24" t="s">
        <v>73</v>
      </c>
      <c r="D2711" s="24">
        <v>2012</v>
      </c>
      <c r="E2711" s="24" t="s">
        <v>104</v>
      </c>
      <c r="F2711" s="3">
        <f>IF(AND(A2711="PSA Testing", E2711= "Utilization Rate (per 100,000 patients)"),
SUMIFS(PSA!$D:$D,PSA!$A:$A,C2711,PSA!$G:$G,D2711),
IF(AND(A2711="Colorectal Cancer Screening", E2711="Utilization Rate (per 100,000 patients)"),
SUMIFS(COL!$D:$D,COL!$A:$A,C2711,COL!$G:$G, D2711),
IF(AND(A2711="Cervical Cancer Screening", E2711="Utilization Rate (per 100,000 patients)"),
SUMIFS(CERV!$D:$D,CERV!$A:$A,C2711,CERV!$G:$G,D2711),
IF(AND(A2711="Cancer Screening for CKD patients", E2711="Utilization Rate (per 100,000 patients)"),
SUMIFS(CANSCRN!$D:$D,CANSCRN!$A:$A,C2711,CANSCRN!$G:$G,D2711),
IF(AND(A2711="PSA Testing", E2711="Cost per service ($USD)"),
SUMIFS(PSA!$E:$E,PSA!$A:$A,C2711,PSA!$G:$G,D2711),
IF(AND(A2711="Colorectal Cancer Screening", E2711="Cost per service ($USD)"),
SUMIFS(COL!$E:$E,COL!$A:$A,C2711,COL!$G:$G,D2711),
IF(AND(A2711="Cervical Cancer Screening", E2711="Cost per service ($USD)"),
SUMIFS(CERV!$E:$E,CERV!$A:$A,C2711,CERV!$G:$G,D2711),
IF(AND(A2711="Cancer Screening for CKD patients", E2711="Cost per service ($USD)"),
SUMIFS(CANSCRN!$E:$E,CANSCRN!$A:$A,C2711,CANSCRN!$G:$G,D2711),
IF(AND(A2711="PSA Testing", E2711="Total Expenditure ($USD per 100,000 patients)"),
SUMIFS(PSA!$F:$F,PSA!$A:$A,C2711,PSA!$G:$G,D2711),
IF(AND(A2711="Colorectal Cancer Screening", E2711="Total Expenditure ($USD per 100,000 patients)"),
SUMIFS(COL!$F:$F,COL!$A:$A,C2711,COL!$G:$G,D2711),
IF(AND(A2711="Cervical Cancer Screening", E2711="Total Expenditure ($USD per 100,000 patients)"),
SUMIFS(CERV!$F:$F,CERV!$A:$A,C2711,CERV!$G:$G,D2711),
SUMIFS(CANSCRN!$F:$F,CANSCRN!$A:$A,C2711,CANSCRN!$G:$G,D2711))))))))))))</f>
        <v>272888.42997858167</v>
      </c>
    </row>
    <row r="2712" spans="1:6" x14ac:dyDescent="0.2">
      <c r="A2712" s="24" t="s">
        <v>100</v>
      </c>
      <c r="B2712" s="24" t="s">
        <v>101</v>
      </c>
      <c r="C2712" s="24" t="s">
        <v>73</v>
      </c>
      <c r="D2712" s="24">
        <v>2013</v>
      </c>
      <c r="E2712" s="24" t="s">
        <v>104</v>
      </c>
      <c r="F2712" s="3">
        <f>IF(AND(A2712="PSA Testing", E2712= "Utilization Rate (per 100,000 patients)"),
SUMIFS(PSA!$D:$D,PSA!$A:$A,C2712,PSA!$G:$G,D2712),
IF(AND(A2712="Colorectal Cancer Screening", E2712="Utilization Rate (per 100,000 patients)"),
SUMIFS(COL!$D:$D,COL!$A:$A,C2712,COL!$G:$G, D2712),
IF(AND(A2712="Cervical Cancer Screening", E2712="Utilization Rate (per 100,000 patients)"),
SUMIFS(CERV!$D:$D,CERV!$A:$A,C2712,CERV!$G:$G,D2712),
IF(AND(A2712="Cancer Screening for CKD patients", E2712="Utilization Rate (per 100,000 patients)"),
SUMIFS(CANSCRN!$D:$D,CANSCRN!$A:$A,C2712,CANSCRN!$G:$G,D2712),
IF(AND(A2712="PSA Testing", E2712="Cost per service ($USD)"),
SUMIFS(PSA!$E:$E,PSA!$A:$A,C2712,PSA!$G:$G,D2712),
IF(AND(A2712="Colorectal Cancer Screening", E2712="Cost per service ($USD)"),
SUMIFS(COL!$E:$E,COL!$A:$A,C2712,COL!$G:$G,D2712),
IF(AND(A2712="Cervical Cancer Screening", E2712="Cost per service ($USD)"),
SUMIFS(CERV!$E:$E,CERV!$A:$A,C2712,CERV!$G:$G,D2712),
IF(AND(A2712="Cancer Screening for CKD patients", E2712="Cost per service ($USD)"),
SUMIFS(CANSCRN!$E:$E,CANSCRN!$A:$A,C2712,CANSCRN!$G:$G,D2712),
IF(AND(A2712="PSA Testing", E2712="Total Expenditure ($USD per 100,000 patients)"),
SUMIFS(PSA!$F:$F,PSA!$A:$A,C2712,PSA!$G:$G,D2712),
IF(AND(A2712="Colorectal Cancer Screening", E2712="Total Expenditure ($USD per 100,000 patients)"),
SUMIFS(COL!$F:$F,COL!$A:$A,C2712,COL!$G:$G,D2712),
IF(AND(A2712="Cervical Cancer Screening", E2712="Total Expenditure ($USD per 100,000 patients)"),
SUMIFS(CERV!$F:$F,CERV!$A:$A,C2712,CERV!$G:$G,D2712),
SUMIFS(CANSCRN!$F:$F,CANSCRN!$A:$A,C2712,CANSCRN!$G:$G,D2712))))))))))))</f>
        <v>279494.58512298745</v>
      </c>
    </row>
    <row r="2713" spans="1:6" x14ac:dyDescent="0.2">
      <c r="A2713" s="24" t="s">
        <v>100</v>
      </c>
      <c r="B2713" s="24" t="s">
        <v>101</v>
      </c>
      <c r="C2713" s="24" t="s">
        <v>73</v>
      </c>
      <c r="D2713" s="24">
        <v>2014</v>
      </c>
      <c r="E2713" s="24" t="s">
        <v>104</v>
      </c>
      <c r="F2713" s="3">
        <f>IF(AND(A2713="PSA Testing", E2713= "Utilization Rate (per 100,000 patients)"),
SUMIFS(PSA!$D:$D,PSA!$A:$A,C2713,PSA!$G:$G,D2713),
IF(AND(A2713="Colorectal Cancer Screening", E2713="Utilization Rate (per 100,000 patients)"),
SUMIFS(COL!$D:$D,COL!$A:$A,C2713,COL!$G:$G, D2713),
IF(AND(A2713="Cervical Cancer Screening", E2713="Utilization Rate (per 100,000 patients)"),
SUMIFS(CERV!$D:$D,CERV!$A:$A,C2713,CERV!$G:$G,D2713),
IF(AND(A2713="Cancer Screening for CKD patients", E2713="Utilization Rate (per 100,000 patients)"),
SUMIFS(CANSCRN!$D:$D,CANSCRN!$A:$A,C2713,CANSCRN!$G:$G,D2713),
IF(AND(A2713="PSA Testing", E2713="Cost per service ($USD)"),
SUMIFS(PSA!$E:$E,PSA!$A:$A,C2713,PSA!$G:$G,D2713),
IF(AND(A2713="Colorectal Cancer Screening", E2713="Cost per service ($USD)"),
SUMIFS(COL!$E:$E,COL!$A:$A,C2713,COL!$G:$G,D2713),
IF(AND(A2713="Cervical Cancer Screening", E2713="Cost per service ($USD)"),
SUMIFS(CERV!$E:$E,CERV!$A:$A,C2713,CERV!$G:$G,D2713),
IF(AND(A2713="Cancer Screening for CKD patients", E2713="Cost per service ($USD)"),
SUMIFS(CANSCRN!$E:$E,CANSCRN!$A:$A,C2713,CANSCRN!$G:$G,D2713),
IF(AND(A2713="PSA Testing", E2713="Total Expenditure ($USD per 100,000 patients)"),
SUMIFS(PSA!$F:$F,PSA!$A:$A,C2713,PSA!$G:$G,D2713),
IF(AND(A2713="Colorectal Cancer Screening", E2713="Total Expenditure ($USD per 100,000 patients)"),
SUMIFS(COL!$F:$F,COL!$A:$A,C2713,COL!$G:$G,D2713),
IF(AND(A2713="Cervical Cancer Screening", E2713="Total Expenditure ($USD per 100,000 patients)"),
SUMIFS(CERV!$F:$F,CERV!$A:$A,C2713,CERV!$G:$G,D2713),
SUMIFS(CANSCRN!$F:$F,CANSCRN!$A:$A,C2713,CANSCRN!$G:$G,D2713))))))))))))</f>
        <v>282363.65943502821</v>
      </c>
    </row>
    <row r="2714" spans="1:6" x14ac:dyDescent="0.2">
      <c r="A2714" s="24" t="s">
        <v>100</v>
      </c>
      <c r="B2714" s="24" t="s">
        <v>101</v>
      </c>
      <c r="C2714" s="24" t="s">
        <v>73</v>
      </c>
      <c r="D2714" s="24">
        <v>2015</v>
      </c>
      <c r="E2714" s="24" t="s">
        <v>104</v>
      </c>
      <c r="F2714" s="3">
        <f>IF(AND(A2714="PSA Testing", E2714= "Utilization Rate (per 100,000 patients)"),
SUMIFS(PSA!$D:$D,PSA!$A:$A,C2714,PSA!$G:$G,D2714),
IF(AND(A2714="Colorectal Cancer Screening", E2714="Utilization Rate (per 100,000 patients)"),
SUMIFS(COL!$D:$D,COL!$A:$A,C2714,COL!$G:$G, D2714),
IF(AND(A2714="Cervical Cancer Screening", E2714="Utilization Rate (per 100,000 patients)"),
SUMIFS(CERV!$D:$D,CERV!$A:$A,C2714,CERV!$G:$G,D2714),
IF(AND(A2714="Cancer Screening for CKD patients", E2714="Utilization Rate (per 100,000 patients)"),
SUMIFS(CANSCRN!$D:$D,CANSCRN!$A:$A,C2714,CANSCRN!$G:$G,D2714),
IF(AND(A2714="PSA Testing", E2714="Cost per service ($USD)"),
SUMIFS(PSA!$E:$E,PSA!$A:$A,C2714,PSA!$G:$G,D2714),
IF(AND(A2714="Colorectal Cancer Screening", E2714="Cost per service ($USD)"),
SUMIFS(COL!$E:$E,COL!$A:$A,C2714,COL!$G:$G,D2714),
IF(AND(A2714="Cervical Cancer Screening", E2714="Cost per service ($USD)"),
SUMIFS(CERV!$E:$E,CERV!$A:$A,C2714,CERV!$G:$G,D2714),
IF(AND(A2714="Cancer Screening for CKD patients", E2714="Cost per service ($USD)"),
SUMIFS(CANSCRN!$E:$E,CANSCRN!$A:$A,C2714,CANSCRN!$G:$G,D2714),
IF(AND(A2714="PSA Testing", E2714="Total Expenditure ($USD per 100,000 patients)"),
SUMIFS(PSA!$F:$F,PSA!$A:$A,C2714,PSA!$G:$G,D2714),
IF(AND(A2714="Colorectal Cancer Screening", E2714="Total Expenditure ($USD per 100,000 patients)"),
SUMIFS(COL!$F:$F,COL!$A:$A,C2714,COL!$G:$G,D2714),
IF(AND(A2714="Cervical Cancer Screening", E2714="Total Expenditure ($USD per 100,000 patients)"),
SUMIFS(CERV!$F:$F,CERV!$A:$A,C2714,CERV!$G:$G,D2714),
SUMIFS(CANSCRN!$F:$F,CANSCRN!$A:$A,C2714,CANSCRN!$G:$G,D2714))))))))))))</f>
        <v>331762.70613535732</v>
      </c>
    </row>
    <row r="2715" spans="1:6" x14ac:dyDescent="0.2">
      <c r="A2715" s="24" t="s">
        <v>100</v>
      </c>
      <c r="B2715" s="24" t="s">
        <v>101</v>
      </c>
      <c r="C2715" s="24" t="s">
        <v>73</v>
      </c>
      <c r="D2715" s="24">
        <v>2016</v>
      </c>
      <c r="E2715" s="24" t="s">
        <v>104</v>
      </c>
      <c r="F2715" s="3">
        <f>IF(AND(A2715="PSA Testing", E2715= "Utilization Rate (per 100,000 patients)"),
SUMIFS(PSA!$D:$D,PSA!$A:$A,C2715,PSA!$G:$G,D2715),
IF(AND(A2715="Colorectal Cancer Screening", E2715="Utilization Rate (per 100,000 patients)"),
SUMIFS(COL!$D:$D,COL!$A:$A,C2715,COL!$G:$G, D2715),
IF(AND(A2715="Cervical Cancer Screening", E2715="Utilization Rate (per 100,000 patients)"),
SUMIFS(CERV!$D:$D,CERV!$A:$A,C2715,CERV!$G:$G,D2715),
IF(AND(A2715="Cancer Screening for CKD patients", E2715="Utilization Rate (per 100,000 patients)"),
SUMIFS(CANSCRN!$D:$D,CANSCRN!$A:$A,C2715,CANSCRN!$G:$G,D2715),
IF(AND(A2715="PSA Testing", E2715="Cost per service ($USD)"),
SUMIFS(PSA!$E:$E,PSA!$A:$A,C2715,PSA!$G:$G,D2715),
IF(AND(A2715="Colorectal Cancer Screening", E2715="Cost per service ($USD)"),
SUMIFS(COL!$E:$E,COL!$A:$A,C2715,COL!$G:$G,D2715),
IF(AND(A2715="Cervical Cancer Screening", E2715="Cost per service ($USD)"),
SUMIFS(CERV!$E:$E,CERV!$A:$A,C2715,CERV!$G:$G,D2715),
IF(AND(A2715="Cancer Screening for CKD patients", E2715="Cost per service ($USD)"),
SUMIFS(CANSCRN!$E:$E,CANSCRN!$A:$A,C2715,CANSCRN!$G:$G,D2715),
IF(AND(A2715="PSA Testing", E2715="Total Expenditure ($USD per 100,000 patients)"),
SUMIFS(PSA!$F:$F,PSA!$A:$A,C2715,PSA!$G:$G,D2715),
IF(AND(A2715="Colorectal Cancer Screening", E2715="Total Expenditure ($USD per 100,000 patients)"),
SUMIFS(COL!$F:$F,COL!$A:$A,C2715,COL!$G:$G,D2715),
IF(AND(A2715="Cervical Cancer Screening", E2715="Total Expenditure ($USD per 100,000 patients)"),
SUMIFS(CERV!$F:$F,CERV!$A:$A,C2715,CERV!$G:$G,D2715),
SUMIFS(CANSCRN!$F:$F,CANSCRN!$A:$A,C2715,CANSCRN!$G:$G,D2715))))))))))))</f>
        <v>378448.32961389952</v>
      </c>
    </row>
    <row r="2716" spans="1:6" x14ac:dyDescent="0.2">
      <c r="A2716" s="24" t="s">
        <v>100</v>
      </c>
      <c r="B2716" s="24" t="s">
        <v>101</v>
      </c>
      <c r="C2716" s="24" t="s">
        <v>73</v>
      </c>
      <c r="D2716" s="24">
        <v>2017</v>
      </c>
      <c r="E2716" s="24" t="s">
        <v>104</v>
      </c>
      <c r="F2716" s="3">
        <f>IF(AND(A2716="PSA Testing", E2716= "Utilization Rate (per 100,000 patients)"),
SUMIFS(PSA!$D:$D,PSA!$A:$A,C2716,PSA!$G:$G,D2716),
IF(AND(A2716="Colorectal Cancer Screening", E2716="Utilization Rate (per 100,000 patients)"),
SUMIFS(COL!$D:$D,COL!$A:$A,C2716,COL!$G:$G, D2716),
IF(AND(A2716="Cervical Cancer Screening", E2716="Utilization Rate (per 100,000 patients)"),
SUMIFS(CERV!$D:$D,CERV!$A:$A,C2716,CERV!$G:$G,D2716),
IF(AND(A2716="Cancer Screening for CKD patients", E2716="Utilization Rate (per 100,000 patients)"),
SUMIFS(CANSCRN!$D:$D,CANSCRN!$A:$A,C2716,CANSCRN!$G:$G,D2716),
IF(AND(A2716="PSA Testing", E2716="Cost per service ($USD)"),
SUMIFS(PSA!$E:$E,PSA!$A:$A,C2716,PSA!$G:$G,D2716),
IF(AND(A2716="Colorectal Cancer Screening", E2716="Cost per service ($USD)"),
SUMIFS(COL!$E:$E,COL!$A:$A,C2716,COL!$G:$G,D2716),
IF(AND(A2716="Cervical Cancer Screening", E2716="Cost per service ($USD)"),
SUMIFS(CERV!$E:$E,CERV!$A:$A,C2716,CERV!$G:$G,D2716),
IF(AND(A2716="Cancer Screening for CKD patients", E2716="Cost per service ($USD)"),
SUMIFS(CANSCRN!$E:$E,CANSCRN!$A:$A,C2716,CANSCRN!$G:$G,D2716),
IF(AND(A2716="PSA Testing", E2716="Total Expenditure ($USD per 100,000 patients)"),
SUMIFS(PSA!$F:$F,PSA!$A:$A,C2716,PSA!$G:$G,D2716),
IF(AND(A2716="Colorectal Cancer Screening", E2716="Total Expenditure ($USD per 100,000 patients)"),
SUMIFS(COL!$F:$F,COL!$A:$A,C2716,COL!$G:$G,D2716),
IF(AND(A2716="Cervical Cancer Screening", E2716="Total Expenditure ($USD per 100,000 patients)"),
SUMIFS(CERV!$F:$F,CERV!$A:$A,C2716,CERV!$G:$G,D2716),
SUMIFS(CANSCRN!$F:$F,CANSCRN!$A:$A,C2716,CANSCRN!$G:$G,D2716))))))))))))</f>
        <v>572278.48220349569</v>
      </c>
    </row>
    <row r="2717" spans="1:6" x14ac:dyDescent="0.2">
      <c r="A2717" s="24" t="s">
        <v>100</v>
      </c>
      <c r="B2717" s="24" t="s">
        <v>101</v>
      </c>
      <c r="C2717" s="24" t="s">
        <v>73</v>
      </c>
      <c r="D2717" s="24">
        <v>2018</v>
      </c>
      <c r="E2717" s="24" t="s">
        <v>104</v>
      </c>
      <c r="F2717" s="3">
        <f>IF(AND(A2717="PSA Testing", E2717= "Utilization Rate (per 100,000 patients)"),
SUMIFS(PSA!$D:$D,PSA!$A:$A,C2717,PSA!$G:$G,D2717),
IF(AND(A2717="Colorectal Cancer Screening", E2717="Utilization Rate (per 100,000 patients)"),
SUMIFS(COL!$D:$D,COL!$A:$A,C2717,COL!$G:$G, D2717),
IF(AND(A2717="Cervical Cancer Screening", E2717="Utilization Rate (per 100,000 patients)"),
SUMIFS(CERV!$D:$D,CERV!$A:$A,C2717,CERV!$G:$G,D2717),
IF(AND(A2717="Cancer Screening for CKD patients", E2717="Utilization Rate (per 100,000 patients)"),
SUMIFS(CANSCRN!$D:$D,CANSCRN!$A:$A,C2717,CANSCRN!$G:$G,D2717),
IF(AND(A2717="PSA Testing", E2717="Cost per service ($USD)"),
SUMIFS(PSA!$E:$E,PSA!$A:$A,C2717,PSA!$G:$G,D2717),
IF(AND(A2717="Colorectal Cancer Screening", E2717="Cost per service ($USD)"),
SUMIFS(COL!$E:$E,COL!$A:$A,C2717,COL!$G:$G,D2717),
IF(AND(A2717="Cervical Cancer Screening", E2717="Cost per service ($USD)"),
SUMIFS(CERV!$E:$E,CERV!$A:$A,C2717,CERV!$G:$G,D2717),
IF(AND(A2717="Cancer Screening for CKD patients", E2717="Cost per service ($USD)"),
SUMIFS(CANSCRN!$E:$E,CANSCRN!$A:$A,C2717,CANSCRN!$G:$G,D2717),
IF(AND(A2717="PSA Testing", E2717="Total Expenditure ($USD per 100,000 patients)"),
SUMIFS(PSA!$F:$F,PSA!$A:$A,C2717,PSA!$G:$G,D2717),
IF(AND(A2717="Colorectal Cancer Screening", E2717="Total Expenditure ($USD per 100,000 patients)"),
SUMIFS(COL!$F:$F,COL!$A:$A,C2717,COL!$G:$G,D2717),
IF(AND(A2717="Cervical Cancer Screening", E2717="Total Expenditure ($USD per 100,000 patients)"),
SUMIFS(CERV!$F:$F,CERV!$A:$A,C2717,CERV!$G:$G,D2717),
SUMIFS(CANSCRN!$F:$F,CANSCRN!$A:$A,C2717,CANSCRN!$G:$G,D2717))))))))))))</f>
        <v>582330.26869075827</v>
      </c>
    </row>
    <row r="2718" spans="1:6" x14ac:dyDescent="0.2">
      <c r="A2718" s="24" t="s">
        <v>100</v>
      </c>
      <c r="B2718" s="24" t="s">
        <v>101</v>
      </c>
      <c r="C2718" s="24" t="s">
        <v>73</v>
      </c>
      <c r="D2718" s="24">
        <v>2019</v>
      </c>
      <c r="E2718" s="24" t="s">
        <v>104</v>
      </c>
      <c r="F2718" s="3">
        <f>IF(AND(A2718="PSA Testing", E2718= "Utilization Rate (per 100,000 patients)"),
SUMIFS(PSA!$D:$D,PSA!$A:$A,C2718,PSA!$G:$G,D2718),
IF(AND(A2718="Colorectal Cancer Screening", E2718="Utilization Rate (per 100,000 patients)"),
SUMIFS(COL!$D:$D,COL!$A:$A,C2718,COL!$G:$G, D2718),
IF(AND(A2718="Cervical Cancer Screening", E2718="Utilization Rate (per 100,000 patients)"),
SUMIFS(CERV!$D:$D,CERV!$A:$A,C2718,CERV!$G:$G,D2718),
IF(AND(A2718="Cancer Screening for CKD patients", E2718="Utilization Rate (per 100,000 patients)"),
SUMIFS(CANSCRN!$D:$D,CANSCRN!$A:$A,C2718,CANSCRN!$G:$G,D2718),
IF(AND(A2718="PSA Testing", E2718="Cost per service ($USD)"),
SUMIFS(PSA!$E:$E,PSA!$A:$A,C2718,PSA!$G:$G,D2718),
IF(AND(A2718="Colorectal Cancer Screening", E2718="Cost per service ($USD)"),
SUMIFS(COL!$E:$E,COL!$A:$A,C2718,COL!$G:$G,D2718),
IF(AND(A2718="Cervical Cancer Screening", E2718="Cost per service ($USD)"),
SUMIFS(CERV!$E:$E,CERV!$A:$A,C2718,CERV!$G:$G,D2718),
IF(AND(A2718="Cancer Screening for CKD patients", E2718="Cost per service ($USD)"),
SUMIFS(CANSCRN!$E:$E,CANSCRN!$A:$A,C2718,CANSCRN!$G:$G,D2718),
IF(AND(A2718="PSA Testing", E2718="Total Expenditure ($USD per 100,000 patients)"),
SUMIFS(PSA!$F:$F,PSA!$A:$A,C2718,PSA!$G:$G,D2718),
IF(AND(A2718="Colorectal Cancer Screening", E2718="Total Expenditure ($USD per 100,000 patients)"),
SUMIFS(COL!$F:$F,COL!$A:$A,C2718,COL!$G:$G,D2718),
IF(AND(A2718="Cervical Cancer Screening", E2718="Total Expenditure ($USD per 100,000 patients)"),
SUMIFS(CERV!$F:$F,CERV!$A:$A,C2718,CERV!$G:$G,D2718),
SUMIFS(CANSCRN!$F:$F,CANSCRN!$A:$A,C2718,CANSCRN!$G:$G,D2718))))))))))))</f>
        <v>545061.48407736549</v>
      </c>
    </row>
    <row r="2719" spans="1:6" x14ac:dyDescent="0.2">
      <c r="A2719" s="24" t="s">
        <v>100</v>
      </c>
      <c r="B2719" s="24" t="s">
        <v>101</v>
      </c>
      <c r="C2719" s="24" t="s">
        <v>74</v>
      </c>
      <c r="D2719" s="24">
        <v>2009</v>
      </c>
      <c r="E2719" s="24" t="s">
        <v>104</v>
      </c>
      <c r="F2719" s="3">
        <f>IF(AND(A2719="PSA Testing", E2719= "Utilization Rate (per 100,000 patients)"),
SUMIFS(PSA!$D:$D,PSA!$A:$A,C2719,PSA!$G:$G,D2719),
IF(AND(A2719="Colorectal Cancer Screening", E2719="Utilization Rate (per 100,000 patients)"),
SUMIFS(COL!$D:$D,COL!$A:$A,C2719,COL!$G:$G, D2719),
IF(AND(A2719="Cervical Cancer Screening", E2719="Utilization Rate (per 100,000 patients)"),
SUMIFS(CERV!$D:$D,CERV!$A:$A,C2719,CERV!$G:$G,D2719),
IF(AND(A2719="Cancer Screening for CKD patients", E2719="Utilization Rate (per 100,000 patients)"),
SUMIFS(CANSCRN!$D:$D,CANSCRN!$A:$A,C2719,CANSCRN!$G:$G,D2719),
IF(AND(A2719="PSA Testing", E2719="Cost per service ($USD)"),
SUMIFS(PSA!$E:$E,PSA!$A:$A,C2719,PSA!$G:$G,D2719),
IF(AND(A2719="Colorectal Cancer Screening", E2719="Cost per service ($USD)"),
SUMIFS(COL!$E:$E,COL!$A:$A,C2719,COL!$G:$G,D2719),
IF(AND(A2719="Cervical Cancer Screening", E2719="Cost per service ($USD)"),
SUMIFS(CERV!$E:$E,CERV!$A:$A,C2719,CERV!$G:$G,D2719),
IF(AND(A2719="Cancer Screening for CKD patients", E2719="Cost per service ($USD)"),
SUMIFS(CANSCRN!$E:$E,CANSCRN!$A:$A,C2719,CANSCRN!$G:$G,D2719),
IF(AND(A2719="PSA Testing", E2719="Total Expenditure ($USD per 100,000 patients)"),
SUMIFS(PSA!$F:$F,PSA!$A:$A,C2719,PSA!$G:$G,D2719),
IF(AND(A2719="Colorectal Cancer Screening", E2719="Total Expenditure ($USD per 100,000 patients)"),
SUMIFS(COL!$F:$F,COL!$A:$A,C2719,COL!$G:$G,D2719),
IF(AND(A2719="Cervical Cancer Screening", E2719="Total Expenditure ($USD per 100,000 patients)"),
SUMIFS(CERV!$F:$F,CERV!$A:$A,C2719,CERV!$G:$G,D2719),
SUMIFS(CANSCRN!$F:$F,CANSCRN!$A:$A,C2719,CANSCRN!$G:$G,D2719))))))))))))</f>
        <v>232695.52265027023</v>
      </c>
    </row>
    <row r="2720" spans="1:6" x14ac:dyDescent="0.2">
      <c r="A2720" s="24" t="s">
        <v>100</v>
      </c>
      <c r="B2720" s="24" t="s">
        <v>101</v>
      </c>
      <c r="C2720" s="24" t="s">
        <v>74</v>
      </c>
      <c r="D2720" s="24">
        <v>2010</v>
      </c>
      <c r="E2720" s="24" t="s">
        <v>104</v>
      </c>
      <c r="F2720" s="3">
        <f>IF(AND(A2720="PSA Testing", E2720= "Utilization Rate (per 100,000 patients)"),
SUMIFS(PSA!$D:$D,PSA!$A:$A,C2720,PSA!$G:$G,D2720),
IF(AND(A2720="Colorectal Cancer Screening", E2720="Utilization Rate (per 100,000 patients)"),
SUMIFS(COL!$D:$D,COL!$A:$A,C2720,COL!$G:$G, D2720),
IF(AND(A2720="Cervical Cancer Screening", E2720="Utilization Rate (per 100,000 patients)"),
SUMIFS(CERV!$D:$D,CERV!$A:$A,C2720,CERV!$G:$G,D2720),
IF(AND(A2720="Cancer Screening for CKD patients", E2720="Utilization Rate (per 100,000 patients)"),
SUMIFS(CANSCRN!$D:$D,CANSCRN!$A:$A,C2720,CANSCRN!$G:$G,D2720),
IF(AND(A2720="PSA Testing", E2720="Cost per service ($USD)"),
SUMIFS(PSA!$E:$E,PSA!$A:$A,C2720,PSA!$G:$G,D2720),
IF(AND(A2720="Colorectal Cancer Screening", E2720="Cost per service ($USD)"),
SUMIFS(COL!$E:$E,COL!$A:$A,C2720,COL!$G:$G,D2720),
IF(AND(A2720="Cervical Cancer Screening", E2720="Cost per service ($USD)"),
SUMIFS(CERV!$E:$E,CERV!$A:$A,C2720,CERV!$G:$G,D2720),
IF(AND(A2720="Cancer Screening for CKD patients", E2720="Cost per service ($USD)"),
SUMIFS(CANSCRN!$E:$E,CANSCRN!$A:$A,C2720,CANSCRN!$G:$G,D2720),
IF(AND(A2720="PSA Testing", E2720="Total Expenditure ($USD per 100,000 patients)"),
SUMIFS(PSA!$F:$F,PSA!$A:$A,C2720,PSA!$G:$G,D2720),
IF(AND(A2720="Colorectal Cancer Screening", E2720="Total Expenditure ($USD per 100,000 patients)"),
SUMIFS(COL!$F:$F,COL!$A:$A,C2720,COL!$G:$G,D2720),
IF(AND(A2720="Cervical Cancer Screening", E2720="Total Expenditure ($USD per 100,000 patients)"),
SUMIFS(CERV!$F:$F,CERV!$A:$A,C2720,CERV!$G:$G,D2720),
SUMIFS(CANSCRN!$F:$F,CANSCRN!$A:$A,C2720,CANSCRN!$G:$G,D2720))))))))))))</f>
        <v>206973.58470808467</v>
      </c>
    </row>
    <row r="2721" spans="1:6" x14ac:dyDescent="0.2">
      <c r="A2721" s="24" t="s">
        <v>100</v>
      </c>
      <c r="B2721" s="24" t="s">
        <v>101</v>
      </c>
      <c r="C2721" s="24" t="s">
        <v>74</v>
      </c>
      <c r="D2721" s="24">
        <v>2011</v>
      </c>
      <c r="E2721" s="24" t="s">
        <v>104</v>
      </c>
      <c r="F2721" s="3">
        <f>IF(AND(A2721="PSA Testing", E2721= "Utilization Rate (per 100,000 patients)"),
SUMIFS(PSA!$D:$D,PSA!$A:$A,C2721,PSA!$G:$G,D2721),
IF(AND(A2721="Colorectal Cancer Screening", E2721="Utilization Rate (per 100,000 patients)"),
SUMIFS(COL!$D:$D,COL!$A:$A,C2721,COL!$G:$G, D2721),
IF(AND(A2721="Cervical Cancer Screening", E2721="Utilization Rate (per 100,000 patients)"),
SUMIFS(CERV!$D:$D,CERV!$A:$A,C2721,CERV!$G:$G,D2721),
IF(AND(A2721="Cancer Screening for CKD patients", E2721="Utilization Rate (per 100,000 patients)"),
SUMIFS(CANSCRN!$D:$D,CANSCRN!$A:$A,C2721,CANSCRN!$G:$G,D2721),
IF(AND(A2721="PSA Testing", E2721="Cost per service ($USD)"),
SUMIFS(PSA!$E:$E,PSA!$A:$A,C2721,PSA!$G:$G,D2721),
IF(AND(A2721="Colorectal Cancer Screening", E2721="Cost per service ($USD)"),
SUMIFS(COL!$E:$E,COL!$A:$A,C2721,COL!$G:$G,D2721),
IF(AND(A2721="Cervical Cancer Screening", E2721="Cost per service ($USD)"),
SUMIFS(CERV!$E:$E,CERV!$A:$A,C2721,CERV!$G:$G,D2721),
IF(AND(A2721="Cancer Screening for CKD patients", E2721="Cost per service ($USD)"),
SUMIFS(CANSCRN!$E:$E,CANSCRN!$A:$A,C2721,CANSCRN!$G:$G,D2721),
IF(AND(A2721="PSA Testing", E2721="Total Expenditure ($USD per 100,000 patients)"),
SUMIFS(PSA!$F:$F,PSA!$A:$A,C2721,PSA!$G:$G,D2721),
IF(AND(A2721="Colorectal Cancer Screening", E2721="Total Expenditure ($USD per 100,000 patients)"),
SUMIFS(COL!$F:$F,COL!$A:$A,C2721,COL!$G:$G,D2721),
IF(AND(A2721="Cervical Cancer Screening", E2721="Total Expenditure ($USD per 100,000 patients)"),
SUMIFS(CERV!$F:$F,CERV!$A:$A,C2721,CERV!$G:$G,D2721),
SUMIFS(CANSCRN!$F:$F,CANSCRN!$A:$A,C2721,CANSCRN!$G:$G,D2721))))))))))))</f>
        <v>203290.22806847046</v>
      </c>
    </row>
    <row r="2722" spans="1:6" x14ac:dyDescent="0.2">
      <c r="A2722" s="24" t="s">
        <v>100</v>
      </c>
      <c r="B2722" s="24" t="s">
        <v>101</v>
      </c>
      <c r="C2722" s="24" t="s">
        <v>74</v>
      </c>
      <c r="D2722" s="24">
        <v>2012</v>
      </c>
      <c r="E2722" s="24" t="s">
        <v>104</v>
      </c>
      <c r="F2722" s="3">
        <f>IF(AND(A2722="PSA Testing", E2722= "Utilization Rate (per 100,000 patients)"),
SUMIFS(PSA!$D:$D,PSA!$A:$A,C2722,PSA!$G:$G,D2722),
IF(AND(A2722="Colorectal Cancer Screening", E2722="Utilization Rate (per 100,000 patients)"),
SUMIFS(COL!$D:$D,COL!$A:$A,C2722,COL!$G:$G, D2722),
IF(AND(A2722="Cervical Cancer Screening", E2722="Utilization Rate (per 100,000 patients)"),
SUMIFS(CERV!$D:$D,CERV!$A:$A,C2722,CERV!$G:$G,D2722),
IF(AND(A2722="Cancer Screening for CKD patients", E2722="Utilization Rate (per 100,000 patients)"),
SUMIFS(CANSCRN!$D:$D,CANSCRN!$A:$A,C2722,CANSCRN!$G:$G,D2722),
IF(AND(A2722="PSA Testing", E2722="Cost per service ($USD)"),
SUMIFS(PSA!$E:$E,PSA!$A:$A,C2722,PSA!$G:$G,D2722),
IF(AND(A2722="Colorectal Cancer Screening", E2722="Cost per service ($USD)"),
SUMIFS(COL!$E:$E,COL!$A:$A,C2722,COL!$G:$G,D2722),
IF(AND(A2722="Cervical Cancer Screening", E2722="Cost per service ($USD)"),
SUMIFS(CERV!$E:$E,CERV!$A:$A,C2722,CERV!$G:$G,D2722),
IF(AND(A2722="Cancer Screening for CKD patients", E2722="Cost per service ($USD)"),
SUMIFS(CANSCRN!$E:$E,CANSCRN!$A:$A,C2722,CANSCRN!$G:$G,D2722),
IF(AND(A2722="PSA Testing", E2722="Total Expenditure ($USD per 100,000 patients)"),
SUMIFS(PSA!$F:$F,PSA!$A:$A,C2722,PSA!$G:$G,D2722),
IF(AND(A2722="Colorectal Cancer Screening", E2722="Total Expenditure ($USD per 100,000 patients)"),
SUMIFS(COL!$F:$F,COL!$A:$A,C2722,COL!$G:$G,D2722),
IF(AND(A2722="Cervical Cancer Screening", E2722="Total Expenditure ($USD per 100,000 patients)"),
SUMIFS(CERV!$F:$F,CERV!$A:$A,C2722,CERV!$G:$G,D2722),
SUMIFS(CANSCRN!$F:$F,CANSCRN!$A:$A,C2722,CANSCRN!$G:$G,D2722))))))))))))</f>
        <v>209991.5520876598</v>
      </c>
    </row>
    <row r="2723" spans="1:6" x14ac:dyDescent="0.2">
      <c r="A2723" s="24" t="s">
        <v>100</v>
      </c>
      <c r="B2723" s="24" t="s">
        <v>101</v>
      </c>
      <c r="C2723" s="24" t="s">
        <v>74</v>
      </c>
      <c r="D2723" s="24">
        <v>2013</v>
      </c>
      <c r="E2723" s="24" t="s">
        <v>104</v>
      </c>
      <c r="F2723" s="3">
        <f>IF(AND(A2723="PSA Testing", E2723= "Utilization Rate (per 100,000 patients)"),
SUMIFS(PSA!$D:$D,PSA!$A:$A,C2723,PSA!$G:$G,D2723),
IF(AND(A2723="Colorectal Cancer Screening", E2723="Utilization Rate (per 100,000 patients)"),
SUMIFS(COL!$D:$D,COL!$A:$A,C2723,COL!$G:$G, D2723),
IF(AND(A2723="Cervical Cancer Screening", E2723="Utilization Rate (per 100,000 patients)"),
SUMIFS(CERV!$D:$D,CERV!$A:$A,C2723,CERV!$G:$G,D2723),
IF(AND(A2723="Cancer Screening for CKD patients", E2723="Utilization Rate (per 100,000 patients)"),
SUMIFS(CANSCRN!$D:$D,CANSCRN!$A:$A,C2723,CANSCRN!$G:$G,D2723),
IF(AND(A2723="PSA Testing", E2723="Cost per service ($USD)"),
SUMIFS(PSA!$E:$E,PSA!$A:$A,C2723,PSA!$G:$G,D2723),
IF(AND(A2723="Colorectal Cancer Screening", E2723="Cost per service ($USD)"),
SUMIFS(COL!$E:$E,COL!$A:$A,C2723,COL!$G:$G,D2723),
IF(AND(A2723="Cervical Cancer Screening", E2723="Cost per service ($USD)"),
SUMIFS(CERV!$E:$E,CERV!$A:$A,C2723,CERV!$G:$G,D2723),
IF(AND(A2723="Cancer Screening for CKD patients", E2723="Cost per service ($USD)"),
SUMIFS(CANSCRN!$E:$E,CANSCRN!$A:$A,C2723,CANSCRN!$G:$G,D2723),
IF(AND(A2723="PSA Testing", E2723="Total Expenditure ($USD per 100,000 patients)"),
SUMIFS(PSA!$F:$F,PSA!$A:$A,C2723,PSA!$G:$G,D2723),
IF(AND(A2723="Colorectal Cancer Screening", E2723="Total Expenditure ($USD per 100,000 patients)"),
SUMIFS(COL!$F:$F,COL!$A:$A,C2723,COL!$G:$G,D2723),
IF(AND(A2723="Cervical Cancer Screening", E2723="Total Expenditure ($USD per 100,000 patients)"),
SUMIFS(CERV!$F:$F,CERV!$A:$A,C2723,CERV!$G:$G,D2723),
SUMIFS(CANSCRN!$F:$F,CANSCRN!$A:$A,C2723,CANSCRN!$G:$G,D2723))))))))))))</f>
        <v>275076.5948736702</v>
      </c>
    </row>
    <row r="2724" spans="1:6" x14ac:dyDescent="0.2">
      <c r="A2724" s="24" t="s">
        <v>100</v>
      </c>
      <c r="B2724" s="24" t="s">
        <v>101</v>
      </c>
      <c r="C2724" s="24" t="s">
        <v>74</v>
      </c>
      <c r="D2724" s="24">
        <v>2014</v>
      </c>
      <c r="E2724" s="24" t="s">
        <v>104</v>
      </c>
      <c r="F2724" s="3">
        <f>IF(AND(A2724="PSA Testing", E2724= "Utilization Rate (per 100,000 patients)"),
SUMIFS(PSA!$D:$D,PSA!$A:$A,C2724,PSA!$G:$G,D2724),
IF(AND(A2724="Colorectal Cancer Screening", E2724="Utilization Rate (per 100,000 patients)"),
SUMIFS(COL!$D:$D,COL!$A:$A,C2724,COL!$G:$G, D2724),
IF(AND(A2724="Cervical Cancer Screening", E2724="Utilization Rate (per 100,000 patients)"),
SUMIFS(CERV!$D:$D,CERV!$A:$A,C2724,CERV!$G:$G,D2724),
IF(AND(A2724="Cancer Screening for CKD patients", E2724="Utilization Rate (per 100,000 patients)"),
SUMIFS(CANSCRN!$D:$D,CANSCRN!$A:$A,C2724,CANSCRN!$G:$G,D2724),
IF(AND(A2724="PSA Testing", E2724="Cost per service ($USD)"),
SUMIFS(PSA!$E:$E,PSA!$A:$A,C2724,PSA!$G:$G,D2724),
IF(AND(A2724="Colorectal Cancer Screening", E2724="Cost per service ($USD)"),
SUMIFS(COL!$E:$E,COL!$A:$A,C2724,COL!$G:$G,D2724),
IF(AND(A2724="Cervical Cancer Screening", E2724="Cost per service ($USD)"),
SUMIFS(CERV!$E:$E,CERV!$A:$A,C2724,CERV!$G:$G,D2724),
IF(AND(A2724="Cancer Screening for CKD patients", E2724="Cost per service ($USD)"),
SUMIFS(CANSCRN!$E:$E,CANSCRN!$A:$A,C2724,CANSCRN!$G:$G,D2724),
IF(AND(A2724="PSA Testing", E2724="Total Expenditure ($USD per 100,000 patients)"),
SUMIFS(PSA!$F:$F,PSA!$A:$A,C2724,PSA!$G:$G,D2724),
IF(AND(A2724="Colorectal Cancer Screening", E2724="Total Expenditure ($USD per 100,000 patients)"),
SUMIFS(COL!$F:$F,COL!$A:$A,C2724,COL!$G:$G,D2724),
IF(AND(A2724="Cervical Cancer Screening", E2724="Total Expenditure ($USD per 100,000 patients)"),
SUMIFS(CERV!$F:$F,CERV!$A:$A,C2724,CERV!$G:$G,D2724),
SUMIFS(CANSCRN!$F:$F,CANSCRN!$A:$A,C2724,CANSCRN!$G:$G,D2724))))))))))))</f>
        <v>188798.72490530726</v>
      </c>
    </row>
    <row r="2725" spans="1:6" x14ac:dyDescent="0.2">
      <c r="A2725" s="24" t="s">
        <v>100</v>
      </c>
      <c r="B2725" s="24" t="s">
        <v>101</v>
      </c>
      <c r="C2725" s="24" t="s">
        <v>74</v>
      </c>
      <c r="D2725" s="24">
        <v>2015</v>
      </c>
      <c r="E2725" s="24" t="s">
        <v>104</v>
      </c>
      <c r="F2725" s="3">
        <f>IF(AND(A2725="PSA Testing", E2725= "Utilization Rate (per 100,000 patients)"),
SUMIFS(PSA!$D:$D,PSA!$A:$A,C2725,PSA!$G:$G,D2725),
IF(AND(A2725="Colorectal Cancer Screening", E2725="Utilization Rate (per 100,000 patients)"),
SUMIFS(COL!$D:$D,COL!$A:$A,C2725,COL!$G:$G, D2725),
IF(AND(A2725="Cervical Cancer Screening", E2725="Utilization Rate (per 100,000 patients)"),
SUMIFS(CERV!$D:$D,CERV!$A:$A,C2725,CERV!$G:$G,D2725),
IF(AND(A2725="Cancer Screening for CKD patients", E2725="Utilization Rate (per 100,000 patients)"),
SUMIFS(CANSCRN!$D:$D,CANSCRN!$A:$A,C2725,CANSCRN!$G:$G,D2725),
IF(AND(A2725="PSA Testing", E2725="Cost per service ($USD)"),
SUMIFS(PSA!$E:$E,PSA!$A:$A,C2725,PSA!$G:$G,D2725),
IF(AND(A2725="Colorectal Cancer Screening", E2725="Cost per service ($USD)"),
SUMIFS(COL!$E:$E,COL!$A:$A,C2725,COL!$G:$G,D2725),
IF(AND(A2725="Cervical Cancer Screening", E2725="Cost per service ($USD)"),
SUMIFS(CERV!$E:$E,CERV!$A:$A,C2725,CERV!$G:$G,D2725),
IF(AND(A2725="Cancer Screening for CKD patients", E2725="Cost per service ($USD)"),
SUMIFS(CANSCRN!$E:$E,CANSCRN!$A:$A,C2725,CANSCRN!$G:$G,D2725),
IF(AND(A2725="PSA Testing", E2725="Total Expenditure ($USD per 100,000 patients)"),
SUMIFS(PSA!$F:$F,PSA!$A:$A,C2725,PSA!$G:$G,D2725),
IF(AND(A2725="Colorectal Cancer Screening", E2725="Total Expenditure ($USD per 100,000 patients)"),
SUMIFS(COL!$F:$F,COL!$A:$A,C2725,COL!$G:$G,D2725),
IF(AND(A2725="Cervical Cancer Screening", E2725="Total Expenditure ($USD per 100,000 patients)"),
SUMIFS(CERV!$F:$F,CERV!$A:$A,C2725,CERV!$G:$G,D2725),
SUMIFS(CANSCRN!$F:$F,CANSCRN!$A:$A,C2725,CANSCRN!$G:$G,D2725))))))))))))</f>
        <v>324524.21610892634</v>
      </c>
    </row>
    <row r="2726" spans="1:6" x14ac:dyDescent="0.2">
      <c r="A2726" s="24" t="s">
        <v>100</v>
      </c>
      <c r="B2726" s="24" t="s">
        <v>101</v>
      </c>
      <c r="C2726" s="24" t="s">
        <v>74</v>
      </c>
      <c r="D2726" s="24">
        <v>2016</v>
      </c>
      <c r="E2726" s="24" t="s">
        <v>104</v>
      </c>
      <c r="F2726" s="3">
        <f>IF(AND(A2726="PSA Testing", E2726= "Utilization Rate (per 100,000 patients)"),
SUMIFS(PSA!$D:$D,PSA!$A:$A,C2726,PSA!$G:$G,D2726),
IF(AND(A2726="Colorectal Cancer Screening", E2726="Utilization Rate (per 100,000 patients)"),
SUMIFS(COL!$D:$D,COL!$A:$A,C2726,COL!$G:$G, D2726),
IF(AND(A2726="Cervical Cancer Screening", E2726="Utilization Rate (per 100,000 patients)"),
SUMIFS(CERV!$D:$D,CERV!$A:$A,C2726,CERV!$G:$G,D2726),
IF(AND(A2726="Cancer Screening for CKD patients", E2726="Utilization Rate (per 100,000 patients)"),
SUMIFS(CANSCRN!$D:$D,CANSCRN!$A:$A,C2726,CANSCRN!$G:$G,D2726),
IF(AND(A2726="PSA Testing", E2726="Cost per service ($USD)"),
SUMIFS(PSA!$E:$E,PSA!$A:$A,C2726,PSA!$G:$G,D2726),
IF(AND(A2726="Colorectal Cancer Screening", E2726="Cost per service ($USD)"),
SUMIFS(COL!$E:$E,COL!$A:$A,C2726,COL!$G:$G,D2726),
IF(AND(A2726="Cervical Cancer Screening", E2726="Cost per service ($USD)"),
SUMIFS(CERV!$E:$E,CERV!$A:$A,C2726,CERV!$G:$G,D2726),
IF(AND(A2726="Cancer Screening for CKD patients", E2726="Cost per service ($USD)"),
SUMIFS(CANSCRN!$E:$E,CANSCRN!$A:$A,C2726,CANSCRN!$G:$G,D2726),
IF(AND(A2726="PSA Testing", E2726="Total Expenditure ($USD per 100,000 patients)"),
SUMIFS(PSA!$F:$F,PSA!$A:$A,C2726,PSA!$G:$G,D2726),
IF(AND(A2726="Colorectal Cancer Screening", E2726="Total Expenditure ($USD per 100,000 patients)"),
SUMIFS(COL!$F:$F,COL!$A:$A,C2726,COL!$G:$G,D2726),
IF(AND(A2726="Cervical Cancer Screening", E2726="Total Expenditure ($USD per 100,000 patients)"),
SUMIFS(CERV!$F:$F,CERV!$A:$A,C2726,CERV!$G:$G,D2726),
SUMIFS(CANSCRN!$F:$F,CANSCRN!$A:$A,C2726,CANSCRN!$G:$G,D2726))))))))))))</f>
        <v>378625.12251651025</v>
      </c>
    </row>
    <row r="2727" spans="1:6" x14ac:dyDescent="0.2">
      <c r="A2727" s="24" t="s">
        <v>100</v>
      </c>
      <c r="B2727" s="24" t="s">
        <v>101</v>
      </c>
      <c r="C2727" s="24" t="s">
        <v>74</v>
      </c>
      <c r="D2727" s="24">
        <v>2017</v>
      </c>
      <c r="E2727" s="24" t="s">
        <v>104</v>
      </c>
      <c r="F2727" s="3">
        <f>IF(AND(A2727="PSA Testing", E2727= "Utilization Rate (per 100,000 patients)"),
SUMIFS(PSA!$D:$D,PSA!$A:$A,C2727,PSA!$G:$G,D2727),
IF(AND(A2727="Colorectal Cancer Screening", E2727="Utilization Rate (per 100,000 patients)"),
SUMIFS(COL!$D:$D,COL!$A:$A,C2727,COL!$G:$G, D2727),
IF(AND(A2727="Cervical Cancer Screening", E2727="Utilization Rate (per 100,000 patients)"),
SUMIFS(CERV!$D:$D,CERV!$A:$A,C2727,CERV!$G:$G,D2727),
IF(AND(A2727="Cancer Screening for CKD patients", E2727="Utilization Rate (per 100,000 patients)"),
SUMIFS(CANSCRN!$D:$D,CANSCRN!$A:$A,C2727,CANSCRN!$G:$G,D2727),
IF(AND(A2727="PSA Testing", E2727="Cost per service ($USD)"),
SUMIFS(PSA!$E:$E,PSA!$A:$A,C2727,PSA!$G:$G,D2727),
IF(AND(A2727="Colorectal Cancer Screening", E2727="Cost per service ($USD)"),
SUMIFS(COL!$E:$E,COL!$A:$A,C2727,COL!$G:$G,D2727),
IF(AND(A2727="Cervical Cancer Screening", E2727="Cost per service ($USD)"),
SUMIFS(CERV!$E:$E,CERV!$A:$A,C2727,CERV!$G:$G,D2727),
IF(AND(A2727="Cancer Screening for CKD patients", E2727="Cost per service ($USD)"),
SUMIFS(CANSCRN!$E:$E,CANSCRN!$A:$A,C2727,CANSCRN!$G:$G,D2727),
IF(AND(A2727="PSA Testing", E2727="Total Expenditure ($USD per 100,000 patients)"),
SUMIFS(PSA!$F:$F,PSA!$A:$A,C2727,PSA!$G:$G,D2727),
IF(AND(A2727="Colorectal Cancer Screening", E2727="Total Expenditure ($USD per 100,000 patients)"),
SUMIFS(COL!$F:$F,COL!$A:$A,C2727,COL!$G:$G,D2727),
IF(AND(A2727="Cervical Cancer Screening", E2727="Total Expenditure ($USD per 100,000 patients)"),
SUMIFS(CERV!$F:$F,CERV!$A:$A,C2727,CERV!$G:$G,D2727),
SUMIFS(CANSCRN!$F:$F,CANSCRN!$A:$A,C2727,CANSCRN!$G:$G,D2727))))))))))))</f>
        <v>653833.9667136193</v>
      </c>
    </row>
    <row r="2728" spans="1:6" x14ac:dyDescent="0.2">
      <c r="A2728" s="24" t="s">
        <v>100</v>
      </c>
      <c r="B2728" s="24" t="s">
        <v>101</v>
      </c>
      <c r="C2728" s="24" t="s">
        <v>74</v>
      </c>
      <c r="D2728" s="24">
        <v>2018</v>
      </c>
      <c r="E2728" s="24" t="s">
        <v>104</v>
      </c>
      <c r="F2728" s="3">
        <f>IF(AND(A2728="PSA Testing", E2728= "Utilization Rate (per 100,000 patients)"),
SUMIFS(PSA!$D:$D,PSA!$A:$A,C2728,PSA!$G:$G,D2728),
IF(AND(A2728="Colorectal Cancer Screening", E2728="Utilization Rate (per 100,000 patients)"),
SUMIFS(COL!$D:$D,COL!$A:$A,C2728,COL!$G:$G, D2728),
IF(AND(A2728="Cervical Cancer Screening", E2728="Utilization Rate (per 100,000 patients)"),
SUMIFS(CERV!$D:$D,CERV!$A:$A,C2728,CERV!$G:$G,D2728),
IF(AND(A2728="Cancer Screening for CKD patients", E2728="Utilization Rate (per 100,000 patients)"),
SUMIFS(CANSCRN!$D:$D,CANSCRN!$A:$A,C2728,CANSCRN!$G:$G,D2728),
IF(AND(A2728="PSA Testing", E2728="Cost per service ($USD)"),
SUMIFS(PSA!$E:$E,PSA!$A:$A,C2728,PSA!$G:$G,D2728),
IF(AND(A2728="Colorectal Cancer Screening", E2728="Cost per service ($USD)"),
SUMIFS(COL!$E:$E,COL!$A:$A,C2728,COL!$G:$G,D2728),
IF(AND(A2728="Cervical Cancer Screening", E2728="Cost per service ($USD)"),
SUMIFS(CERV!$E:$E,CERV!$A:$A,C2728,CERV!$G:$G,D2728),
IF(AND(A2728="Cancer Screening for CKD patients", E2728="Cost per service ($USD)"),
SUMIFS(CANSCRN!$E:$E,CANSCRN!$A:$A,C2728,CANSCRN!$G:$G,D2728),
IF(AND(A2728="PSA Testing", E2728="Total Expenditure ($USD per 100,000 patients)"),
SUMIFS(PSA!$F:$F,PSA!$A:$A,C2728,PSA!$G:$G,D2728),
IF(AND(A2728="Colorectal Cancer Screening", E2728="Total Expenditure ($USD per 100,000 patients)"),
SUMIFS(COL!$F:$F,COL!$A:$A,C2728,COL!$G:$G,D2728),
IF(AND(A2728="Cervical Cancer Screening", E2728="Total Expenditure ($USD per 100,000 patients)"),
SUMIFS(CERV!$F:$F,CERV!$A:$A,C2728,CERV!$G:$G,D2728),
SUMIFS(CANSCRN!$F:$F,CANSCRN!$A:$A,C2728,CANSCRN!$G:$G,D2728))))))))))))</f>
        <v>691637.01607534126</v>
      </c>
    </row>
    <row r="2729" spans="1:6" x14ac:dyDescent="0.2">
      <c r="A2729" s="24" t="s">
        <v>100</v>
      </c>
      <c r="B2729" s="24" t="s">
        <v>101</v>
      </c>
      <c r="C2729" s="24" t="s">
        <v>74</v>
      </c>
      <c r="D2729" s="24">
        <v>2019</v>
      </c>
      <c r="E2729" s="24" t="s">
        <v>104</v>
      </c>
      <c r="F2729" s="3">
        <f>IF(AND(A2729="PSA Testing", E2729= "Utilization Rate (per 100,000 patients)"),
SUMIFS(PSA!$D:$D,PSA!$A:$A,C2729,PSA!$G:$G,D2729),
IF(AND(A2729="Colorectal Cancer Screening", E2729="Utilization Rate (per 100,000 patients)"),
SUMIFS(COL!$D:$D,COL!$A:$A,C2729,COL!$G:$G, D2729),
IF(AND(A2729="Cervical Cancer Screening", E2729="Utilization Rate (per 100,000 patients)"),
SUMIFS(CERV!$D:$D,CERV!$A:$A,C2729,CERV!$G:$G,D2729),
IF(AND(A2729="Cancer Screening for CKD patients", E2729="Utilization Rate (per 100,000 patients)"),
SUMIFS(CANSCRN!$D:$D,CANSCRN!$A:$A,C2729,CANSCRN!$G:$G,D2729),
IF(AND(A2729="PSA Testing", E2729="Cost per service ($USD)"),
SUMIFS(PSA!$E:$E,PSA!$A:$A,C2729,PSA!$G:$G,D2729),
IF(AND(A2729="Colorectal Cancer Screening", E2729="Cost per service ($USD)"),
SUMIFS(COL!$E:$E,COL!$A:$A,C2729,COL!$G:$G,D2729),
IF(AND(A2729="Cervical Cancer Screening", E2729="Cost per service ($USD)"),
SUMIFS(CERV!$E:$E,CERV!$A:$A,C2729,CERV!$G:$G,D2729),
IF(AND(A2729="Cancer Screening for CKD patients", E2729="Cost per service ($USD)"),
SUMIFS(CANSCRN!$E:$E,CANSCRN!$A:$A,C2729,CANSCRN!$G:$G,D2729),
IF(AND(A2729="PSA Testing", E2729="Total Expenditure ($USD per 100,000 patients)"),
SUMIFS(PSA!$F:$F,PSA!$A:$A,C2729,PSA!$G:$G,D2729),
IF(AND(A2729="Colorectal Cancer Screening", E2729="Total Expenditure ($USD per 100,000 patients)"),
SUMIFS(COL!$F:$F,COL!$A:$A,C2729,COL!$G:$G,D2729),
IF(AND(A2729="Cervical Cancer Screening", E2729="Total Expenditure ($USD per 100,000 patients)"),
SUMIFS(CERV!$F:$F,CERV!$A:$A,C2729,CERV!$G:$G,D2729),
SUMIFS(CANSCRN!$F:$F,CANSCRN!$A:$A,C2729,CANSCRN!$G:$G,D2729))))))))))))</f>
        <v>639579.86121934105</v>
      </c>
    </row>
    <row r="2730" spans="1:6" x14ac:dyDescent="0.2">
      <c r="A2730" s="24" t="s">
        <v>100</v>
      </c>
      <c r="B2730" s="24" t="s">
        <v>101</v>
      </c>
      <c r="C2730" s="24" t="s">
        <v>75</v>
      </c>
      <c r="D2730" s="24">
        <v>2009</v>
      </c>
      <c r="E2730" s="24" t="s">
        <v>104</v>
      </c>
      <c r="F2730" s="3">
        <f>IF(AND(A2730="PSA Testing", E2730= "Utilization Rate (per 100,000 patients)"),
SUMIFS(PSA!$D:$D,PSA!$A:$A,C2730,PSA!$G:$G,D2730),
IF(AND(A2730="Colorectal Cancer Screening", E2730="Utilization Rate (per 100,000 patients)"),
SUMIFS(COL!$D:$D,COL!$A:$A,C2730,COL!$G:$G, D2730),
IF(AND(A2730="Cervical Cancer Screening", E2730="Utilization Rate (per 100,000 patients)"),
SUMIFS(CERV!$D:$D,CERV!$A:$A,C2730,CERV!$G:$G,D2730),
IF(AND(A2730="Cancer Screening for CKD patients", E2730="Utilization Rate (per 100,000 patients)"),
SUMIFS(CANSCRN!$D:$D,CANSCRN!$A:$A,C2730,CANSCRN!$G:$G,D2730),
IF(AND(A2730="PSA Testing", E2730="Cost per service ($USD)"),
SUMIFS(PSA!$E:$E,PSA!$A:$A,C2730,PSA!$G:$G,D2730),
IF(AND(A2730="Colorectal Cancer Screening", E2730="Cost per service ($USD)"),
SUMIFS(COL!$E:$E,COL!$A:$A,C2730,COL!$G:$G,D2730),
IF(AND(A2730="Cervical Cancer Screening", E2730="Cost per service ($USD)"),
SUMIFS(CERV!$E:$E,CERV!$A:$A,C2730,CERV!$G:$G,D2730),
IF(AND(A2730="Cancer Screening for CKD patients", E2730="Cost per service ($USD)"),
SUMIFS(CANSCRN!$E:$E,CANSCRN!$A:$A,C2730,CANSCRN!$G:$G,D2730),
IF(AND(A2730="PSA Testing", E2730="Total Expenditure ($USD per 100,000 patients)"),
SUMIFS(PSA!$F:$F,PSA!$A:$A,C2730,PSA!$G:$G,D2730),
IF(AND(A2730="Colorectal Cancer Screening", E2730="Total Expenditure ($USD per 100,000 patients)"),
SUMIFS(COL!$F:$F,COL!$A:$A,C2730,COL!$G:$G,D2730),
IF(AND(A2730="Cervical Cancer Screening", E2730="Total Expenditure ($USD per 100,000 patients)"),
SUMIFS(CERV!$F:$F,CERV!$A:$A,C2730,CERV!$G:$G,D2730),
SUMIFS(CANSCRN!$F:$F,CANSCRN!$A:$A,C2730,CANSCRN!$G:$G,D2730))))))))))))</f>
        <v>290560.40760000004</v>
      </c>
    </row>
    <row r="2731" spans="1:6" x14ac:dyDescent="0.2">
      <c r="A2731" s="24" t="s">
        <v>100</v>
      </c>
      <c r="B2731" s="24" t="s">
        <v>101</v>
      </c>
      <c r="C2731" s="24" t="s">
        <v>75</v>
      </c>
      <c r="D2731" s="24">
        <v>2010</v>
      </c>
      <c r="E2731" s="24" t="s">
        <v>104</v>
      </c>
      <c r="F2731" s="3">
        <f>IF(AND(A2731="PSA Testing", E2731= "Utilization Rate (per 100,000 patients)"),
SUMIFS(PSA!$D:$D,PSA!$A:$A,C2731,PSA!$G:$G,D2731),
IF(AND(A2731="Colorectal Cancer Screening", E2731="Utilization Rate (per 100,000 patients)"),
SUMIFS(COL!$D:$D,COL!$A:$A,C2731,COL!$G:$G, D2731),
IF(AND(A2731="Cervical Cancer Screening", E2731="Utilization Rate (per 100,000 patients)"),
SUMIFS(CERV!$D:$D,CERV!$A:$A,C2731,CERV!$G:$G,D2731),
IF(AND(A2731="Cancer Screening for CKD patients", E2731="Utilization Rate (per 100,000 patients)"),
SUMIFS(CANSCRN!$D:$D,CANSCRN!$A:$A,C2731,CANSCRN!$G:$G,D2731),
IF(AND(A2731="PSA Testing", E2731="Cost per service ($USD)"),
SUMIFS(PSA!$E:$E,PSA!$A:$A,C2731,PSA!$G:$G,D2731),
IF(AND(A2731="Colorectal Cancer Screening", E2731="Cost per service ($USD)"),
SUMIFS(COL!$E:$E,COL!$A:$A,C2731,COL!$G:$G,D2731),
IF(AND(A2731="Cervical Cancer Screening", E2731="Cost per service ($USD)"),
SUMIFS(CERV!$E:$E,CERV!$A:$A,C2731,CERV!$G:$G,D2731),
IF(AND(A2731="Cancer Screening for CKD patients", E2731="Cost per service ($USD)"),
SUMIFS(CANSCRN!$E:$E,CANSCRN!$A:$A,C2731,CANSCRN!$G:$G,D2731),
IF(AND(A2731="PSA Testing", E2731="Total Expenditure ($USD per 100,000 patients)"),
SUMIFS(PSA!$F:$F,PSA!$A:$A,C2731,PSA!$G:$G,D2731),
IF(AND(A2731="Colorectal Cancer Screening", E2731="Total Expenditure ($USD per 100,000 patients)"),
SUMIFS(COL!$F:$F,COL!$A:$A,C2731,COL!$G:$G,D2731),
IF(AND(A2731="Cervical Cancer Screening", E2731="Total Expenditure ($USD per 100,000 patients)"),
SUMIFS(CERV!$F:$F,CERV!$A:$A,C2731,CERV!$G:$G,D2731),
SUMIFS(CANSCRN!$F:$F,CANSCRN!$A:$A,C2731,CANSCRN!$G:$G,D2731))))))))))))</f>
        <v>390730.15849109652</v>
      </c>
    </row>
    <row r="2732" spans="1:6" x14ac:dyDescent="0.2">
      <c r="A2732" s="24" t="s">
        <v>100</v>
      </c>
      <c r="B2732" s="24" t="s">
        <v>101</v>
      </c>
      <c r="C2732" s="24" t="s">
        <v>75</v>
      </c>
      <c r="D2732" s="24">
        <v>2011</v>
      </c>
      <c r="E2732" s="24" t="s">
        <v>104</v>
      </c>
      <c r="F2732" s="3">
        <f>IF(AND(A2732="PSA Testing", E2732= "Utilization Rate (per 100,000 patients)"),
SUMIFS(PSA!$D:$D,PSA!$A:$A,C2732,PSA!$G:$G,D2732),
IF(AND(A2732="Colorectal Cancer Screening", E2732="Utilization Rate (per 100,000 patients)"),
SUMIFS(COL!$D:$D,COL!$A:$A,C2732,COL!$G:$G, D2732),
IF(AND(A2732="Cervical Cancer Screening", E2732="Utilization Rate (per 100,000 patients)"),
SUMIFS(CERV!$D:$D,CERV!$A:$A,C2732,CERV!$G:$G,D2732),
IF(AND(A2732="Cancer Screening for CKD patients", E2732="Utilization Rate (per 100,000 patients)"),
SUMIFS(CANSCRN!$D:$D,CANSCRN!$A:$A,C2732,CANSCRN!$G:$G,D2732),
IF(AND(A2732="PSA Testing", E2732="Cost per service ($USD)"),
SUMIFS(PSA!$E:$E,PSA!$A:$A,C2732,PSA!$G:$G,D2732),
IF(AND(A2732="Colorectal Cancer Screening", E2732="Cost per service ($USD)"),
SUMIFS(COL!$E:$E,COL!$A:$A,C2732,COL!$G:$G,D2732),
IF(AND(A2732="Cervical Cancer Screening", E2732="Cost per service ($USD)"),
SUMIFS(CERV!$E:$E,CERV!$A:$A,C2732,CERV!$G:$G,D2732),
IF(AND(A2732="Cancer Screening for CKD patients", E2732="Cost per service ($USD)"),
SUMIFS(CANSCRN!$E:$E,CANSCRN!$A:$A,C2732,CANSCRN!$G:$G,D2732),
IF(AND(A2732="PSA Testing", E2732="Total Expenditure ($USD per 100,000 patients)"),
SUMIFS(PSA!$F:$F,PSA!$A:$A,C2732,PSA!$G:$G,D2732),
IF(AND(A2732="Colorectal Cancer Screening", E2732="Total Expenditure ($USD per 100,000 patients)"),
SUMIFS(COL!$F:$F,COL!$A:$A,C2732,COL!$G:$G,D2732),
IF(AND(A2732="Cervical Cancer Screening", E2732="Total Expenditure ($USD per 100,000 patients)"),
SUMIFS(CERV!$F:$F,CERV!$A:$A,C2732,CERV!$G:$G,D2732),
SUMIFS(CANSCRN!$F:$F,CANSCRN!$A:$A,C2732,CANSCRN!$G:$G,D2732))))))))))))</f>
        <v>426136.23530453251</v>
      </c>
    </row>
    <row r="2733" spans="1:6" x14ac:dyDescent="0.2">
      <c r="A2733" s="24" t="s">
        <v>100</v>
      </c>
      <c r="B2733" s="24" t="s">
        <v>101</v>
      </c>
      <c r="C2733" s="24" t="s">
        <v>75</v>
      </c>
      <c r="D2733" s="24">
        <v>2012</v>
      </c>
      <c r="E2733" s="24" t="s">
        <v>104</v>
      </c>
      <c r="F2733" s="3">
        <f>IF(AND(A2733="PSA Testing", E2733= "Utilization Rate (per 100,000 patients)"),
SUMIFS(PSA!$D:$D,PSA!$A:$A,C2733,PSA!$G:$G,D2733),
IF(AND(A2733="Colorectal Cancer Screening", E2733="Utilization Rate (per 100,000 patients)"),
SUMIFS(COL!$D:$D,COL!$A:$A,C2733,COL!$G:$G, D2733),
IF(AND(A2733="Cervical Cancer Screening", E2733="Utilization Rate (per 100,000 patients)"),
SUMIFS(CERV!$D:$D,CERV!$A:$A,C2733,CERV!$G:$G,D2733),
IF(AND(A2733="Cancer Screening for CKD patients", E2733="Utilization Rate (per 100,000 patients)"),
SUMIFS(CANSCRN!$D:$D,CANSCRN!$A:$A,C2733,CANSCRN!$G:$G,D2733),
IF(AND(A2733="PSA Testing", E2733="Cost per service ($USD)"),
SUMIFS(PSA!$E:$E,PSA!$A:$A,C2733,PSA!$G:$G,D2733),
IF(AND(A2733="Colorectal Cancer Screening", E2733="Cost per service ($USD)"),
SUMIFS(COL!$E:$E,COL!$A:$A,C2733,COL!$G:$G,D2733),
IF(AND(A2733="Cervical Cancer Screening", E2733="Cost per service ($USD)"),
SUMIFS(CERV!$E:$E,CERV!$A:$A,C2733,CERV!$G:$G,D2733),
IF(AND(A2733="Cancer Screening for CKD patients", E2733="Cost per service ($USD)"),
SUMIFS(CANSCRN!$E:$E,CANSCRN!$A:$A,C2733,CANSCRN!$G:$G,D2733),
IF(AND(A2733="PSA Testing", E2733="Total Expenditure ($USD per 100,000 patients)"),
SUMIFS(PSA!$F:$F,PSA!$A:$A,C2733,PSA!$G:$G,D2733),
IF(AND(A2733="Colorectal Cancer Screening", E2733="Total Expenditure ($USD per 100,000 patients)"),
SUMIFS(COL!$F:$F,COL!$A:$A,C2733,COL!$G:$G,D2733),
IF(AND(A2733="Cervical Cancer Screening", E2733="Total Expenditure ($USD per 100,000 patients)"),
SUMIFS(CERV!$F:$F,CERV!$A:$A,C2733,CERV!$G:$G,D2733),
SUMIFS(CANSCRN!$F:$F,CANSCRN!$A:$A,C2733,CANSCRN!$G:$G,D2733))))))))))))</f>
        <v>339867.76923076925</v>
      </c>
    </row>
    <row r="2734" spans="1:6" x14ac:dyDescent="0.2">
      <c r="A2734" s="24" t="s">
        <v>100</v>
      </c>
      <c r="B2734" s="24" t="s">
        <v>101</v>
      </c>
      <c r="C2734" s="24" t="s">
        <v>75</v>
      </c>
      <c r="D2734" s="24">
        <v>2013</v>
      </c>
      <c r="E2734" s="24" t="s">
        <v>104</v>
      </c>
      <c r="F2734" s="3">
        <f>IF(AND(A2734="PSA Testing", E2734= "Utilization Rate (per 100,000 patients)"),
SUMIFS(PSA!$D:$D,PSA!$A:$A,C2734,PSA!$G:$G,D2734),
IF(AND(A2734="Colorectal Cancer Screening", E2734="Utilization Rate (per 100,000 patients)"),
SUMIFS(COL!$D:$D,COL!$A:$A,C2734,COL!$G:$G, D2734),
IF(AND(A2734="Cervical Cancer Screening", E2734="Utilization Rate (per 100,000 patients)"),
SUMIFS(CERV!$D:$D,CERV!$A:$A,C2734,CERV!$G:$G,D2734),
IF(AND(A2734="Cancer Screening for CKD patients", E2734="Utilization Rate (per 100,000 patients)"),
SUMIFS(CANSCRN!$D:$D,CANSCRN!$A:$A,C2734,CANSCRN!$G:$G,D2734),
IF(AND(A2734="PSA Testing", E2734="Cost per service ($USD)"),
SUMIFS(PSA!$E:$E,PSA!$A:$A,C2734,PSA!$G:$G,D2734),
IF(AND(A2734="Colorectal Cancer Screening", E2734="Cost per service ($USD)"),
SUMIFS(COL!$E:$E,COL!$A:$A,C2734,COL!$G:$G,D2734),
IF(AND(A2734="Cervical Cancer Screening", E2734="Cost per service ($USD)"),
SUMIFS(CERV!$E:$E,CERV!$A:$A,C2734,CERV!$G:$G,D2734),
IF(AND(A2734="Cancer Screening for CKD patients", E2734="Cost per service ($USD)"),
SUMIFS(CANSCRN!$E:$E,CANSCRN!$A:$A,C2734,CANSCRN!$G:$G,D2734),
IF(AND(A2734="PSA Testing", E2734="Total Expenditure ($USD per 100,000 patients)"),
SUMIFS(PSA!$F:$F,PSA!$A:$A,C2734,PSA!$G:$G,D2734),
IF(AND(A2734="Colorectal Cancer Screening", E2734="Total Expenditure ($USD per 100,000 patients)"),
SUMIFS(COL!$F:$F,COL!$A:$A,C2734,COL!$G:$G,D2734),
IF(AND(A2734="Cervical Cancer Screening", E2734="Total Expenditure ($USD per 100,000 patients)"),
SUMIFS(CERV!$F:$F,CERV!$A:$A,C2734,CERV!$G:$G,D2734),
SUMIFS(CANSCRN!$F:$F,CANSCRN!$A:$A,C2734,CANSCRN!$G:$G,D2734))))))))))))</f>
        <v>327644.34795011691</v>
      </c>
    </row>
    <row r="2735" spans="1:6" x14ac:dyDescent="0.2">
      <c r="A2735" s="24" t="s">
        <v>100</v>
      </c>
      <c r="B2735" s="24" t="s">
        <v>101</v>
      </c>
      <c r="C2735" s="24" t="s">
        <v>75</v>
      </c>
      <c r="D2735" s="24">
        <v>2014</v>
      </c>
      <c r="E2735" s="24" t="s">
        <v>104</v>
      </c>
      <c r="F2735" s="3">
        <f>IF(AND(A2735="PSA Testing", E2735= "Utilization Rate (per 100,000 patients)"),
SUMIFS(PSA!$D:$D,PSA!$A:$A,C2735,PSA!$G:$G,D2735),
IF(AND(A2735="Colorectal Cancer Screening", E2735="Utilization Rate (per 100,000 patients)"),
SUMIFS(COL!$D:$D,COL!$A:$A,C2735,COL!$G:$G, D2735),
IF(AND(A2735="Cervical Cancer Screening", E2735="Utilization Rate (per 100,000 patients)"),
SUMIFS(CERV!$D:$D,CERV!$A:$A,C2735,CERV!$G:$G,D2735),
IF(AND(A2735="Cancer Screening for CKD patients", E2735="Utilization Rate (per 100,000 patients)"),
SUMIFS(CANSCRN!$D:$D,CANSCRN!$A:$A,C2735,CANSCRN!$G:$G,D2735),
IF(AND(A2735="PSA Testing", E2735="Cost per service ($USD)"),
SUMIFS(PSA!$E:$E,PSA!$A:$A,C2735,PSA!$G:$G,D2735),
IF(AND(A2735="Colorectal Cancer Screening", E2735="Cost per service ($USD)"),
SUMIFS(COL!$E:$E,COL!$A:$A,C2735,COL!$G:$G,D2735),
IF(AND(A2735="Cervical Cancer Screening", E2735="Cost per service ($USD)"),
SUMIFS(CERV!$E:$E,CERV!$A:$A,C2735,CERV!$G:$G,D2735),
IF(AND(A2735="Cancer Screening for CKD patients", E2735="Cost per service ($USD)"),
SUMIFS(CANSCRN!$E:$E,CANSCRN!$A:$A,C2735,CANSCRN!$G:$G,D2735),
IF(AND(A2735="PSA Testing", E2735="Total Expenditure ($USD per 100,000 patients)"),
SUMIFS(PSA!$F:$F,PSA!$A:$A,C2735,PSA!$G:$G,D2735),
IF(AND(A2735="Colorectal Cancer Screening", E2735="Total Expenditure ($USD per 100,000 patients)"),
SUMIFS(COL!$F:$F,COL!$A:$A,C2735,COL!$G:$G,D2735),
IF(AND(A2735="Cervical Cancer Screening", E2735="Total Expenditure ($USD per 100,000 patients)"),
SUMIFS(CERV!$F:$F,CERV!$A:$A,C2735,CERV!$G:$G,D2735),
SUMIFS(CANSCRN!$F:$F,CANSCRN!$A:$A,C2735,CANSCRN!$G:$G,D2735))))))))))))</f>
        <v>307627.13956744451</v>
      </c>
    </row>
    <row r="2736" spans="1:6" x14ac:dyDescent="0.2">
      <c r="A2736" s="24" t="s">
        <v>100</v>
      </c>
      <c r="B2736" s="24" t="s">
        <v>101</v>
      </c>
      <c r="C2736" s="24" t="s">
        <v>75</v>
      </c>
      <c r="D2736" s="24">
        <v>2015</v>
      </c>
      <c r="E2736" s="24" t="s">
        <v>104</v>
      </c>
      <c r="F2736" s="3">
        <f>IF(AND(A2736="PSA Testing", E2736= "Utilization Rate (per 100,000 patients)"),
SUMIFS(PSA!$D:$D,PSA!$A:$A,C2736,PSA!$G:$G,D2736),
IF(AND(A2736="Colorectal Cancer Screening", E2736="Utilization Rate (per 100,000 patients)"),
SUMIFS(COL!$D:$D,COL!$A:$A,C2736,COL!$G:$G, D2736),
IF(AND(A2736="Cervical Cancer Screening", E2736="Utilization Rate (per 100,000 patients)"),
SUMIFS(CERV!$D:$D,CERV!$A:$A,C2736,CERV!$G:$G,D2736),
IF(AND(A2736="Cancer Screening for CKD patients", E2736="Utilization Rate (per 100,000 patients)"),
SUMIFS(CANSCRN!$D:$D,CANSCRN!$A:$A,C2736,CANSCRN!$G:$G,D2736),
IF(AND(A2736="PSA Testing", E2736="Cost per service ($USD)"),
SUMIFS(PSA!$E:$E,PSA!$A:$A,C2736,PSA!$G:$G,D2736),
IF(AND(A2736="Colorectal Cancer Screening", E2736="Cost per service ($USD)"),
SUMIFS(COL!$E:$E,COL!$A:$A,C2736,COL!$G:$G,D2736),
IF(AND(A2736="Cervical Cancer Screening", E2736="Cost per service ($USD)"),
SUMIFS(CERV!$E:$E,CERV!$A:$A,C2736,CERV!$G:$G,D2736),
IF(AND(A2736="Cancer Screening for CKD patients", E2736="Cost per service ($USD)"),
SUMIFS(CANSCRN!$E:$E,CANSCRN!$A:$A,C2736,CANSCRN!$G:$G,D2736),
IF(AND(A2736="PSA Testing", E2736="Total Expenditure ($USD per 100,000 patients)"),
SUMIFS(PSA!$F:$F,PSA!$A:$A,C2736,PSA!$G:$G,D2736),
IF(AND(A2736="Colorectal Cancer Screening", E2736="Total Expenditure ($USD per 100,000 patients)"),
SUMIFS(COL!$F:$F,COL!$A:$A,C2736,COL!$G:$G,D2736),
IF(AND(A2736="Cervical Cancer Screening", E2736="Total Expenditure ($USD per 100,000 patients)"),
SUMIFS(CERV!$F:$F,CERV!$A:$A,C2736,CERV!$G:$G,D2736),
SUMIFS(CANSCRN!$F:$F,CANSCRN!$A:$A,C2736,CANSCRN!$G:$G,D2736))))))))))))</f>
        <v>344716.58199617692</v>
      </c>
    </row>
    <row r="2737" spans="1:6" x14ac:dyDescent="0.2">
      <c r="A2737" s="24" t="s">
        <v>100</v>
      </c>
      <c r="B2737" s="24" t="s">
        <v>101</v>
      </c>
      <c r="C2737" s="24" t="s">
        <v>75</v>
      </c>
      <c r="D2737" s="24">
        <v>2016</v>
      </c>
      <c r="E2737" s="24" t="s">
        <v>104</v>
      </c>
      <c r="F2737" s="3">
        <f>IF(AND(A2737="PSA Testing", E2737= "Utilization Rate (per 100,000 patients)"),
SUMIFS(PSA!$D:$D,PSA!$A:$A,C2737,PSA!$G:$G,D2737),
IF(AND(A2737="Colorectal Cancer Screening", E2737="Utilization Rate (per 100,000 patients)"),
SUMIFS(COL!$D:$D,COL!$A:$A,C2737,COL!$G:$G, D2737),
IF(AND(A2737="Cervical Cancer Screening", E2737="Utilization Rate (per 100,000 patients)"),
SUMIFS(CERV!$D:$D,CERV!$A:$A,C2737,CERV!$G:$G,D2737),
IF(AND(A2737="Cancer Screening for CKD patients", E2737="Utilization Rate (per 100,000 patients)"),
SUMIFS(CANSCRN!$D:$D,CANSCRN!$A:$A,C2737,CANSCRN!$G:$G,D2737),
IF(AND(A2737="PSA Testing", E2737="Cost per service ($USD)"),
SUMIFS(PSA!$E:$E,PSA!$A:$A,C2737,PSA!$G:$G,D2737),
IF(AND(A2737="Colorectal Cancer Screening", E2737="Cost per service ($USD)"),
SUMIFS(COL!$E:$E,COL!$A:$A,C2737,COL!$G:$G,D2737),
IF(AND(A2737="Cervical Cancer Screening", E2737="Cost per service ($USD)"),
SUMIFS(CERV!$E:$E,CERV!$A:$A,C2737,CERV!$G:$G,D2737),
IF(AND(A2737="Cancer Screening for CKD patients", E2737="Cost per service ($USD)"),
SUMIFS(CANSCRN!$E:$E,CANSCRN!$A:$A,C2737,CANSCRN!$G:$G,D2737),
IF(AND(A2737="PSA Testing", E2737="Total Expenditure ($USD per 100,000 patients)"),
SUMIFS(PSA!$F:$F,PSA!$A:$A,C2737,PSA!$G:$G,D2737),
IF(AND(A2737="Colorectal Cancer Screening", E2737="Total Expenditure ($USD per 100,000 patients)"),
SUMIFS(COL!$F:$F,COL!$A:$A,C2737,COL!$G:$G,D2737),
IF(AND(A2737="Cervical Cancer Screening", E2737="Total Expenditure ($USD per 100,000 patients)"),
SUMIFS(CERV!$F:$F,CERV!$A:$A,C2737,CERV!$G:$G,D2737),
SUMIFS(CANSCRN!$F:$F,CANSCRN!$A:$A,C2737,CANSCRN!$G:$G,D2737))))))))))))</f>
        <v>358810.60918153852</v>
      </c>
    </row>
    <row r="2738" spans="1:6" x14ac:dyDescent="0.2">
      <c r="A2738" s="24" t="s">
        <v>100</v>
      </c>
      <c r="B2738" s="24" t="s">
        <v>101</v>
      </c>
      <c r="C2738" s="24" t="s">
        <v>75</v>
      </c>
      <c r="D2738" s="24">
        <v>2017</v>
      </c>
      <c r="E2738" s="24" t="s">
        <v>104</v>
      </c>
      <c r="F2738" s="3">
        <f>IF(AND(A2738="PSA Testing", E2738= "Utilization Rate (per 100,000 patients)"),
SUMIFS(PSA!$D:$D,PSA!$A:$A,C2738,PSA!$G:$G,D2738),
IF(AND(A2738="Colorectal Cancer Screening", E2738="Utilization Rate (per 100,000 patients)"),
SUMIFS(COL!$D:$D,COL!$A:$A,C2738,COL!$G:$G, D2738),
IF(AND(A2738="Cervical Cancer Screening", E2738="Utilization Rate (per 100,000 patients)"),
SUMIFS(CERV!$D:$D,CERV!$A:$A,C2738,CERV!$G:$G,D2738),
IF(AND(A2738="Cancer Screening for CKD patients", E2738="Utilization Rate (per 100,000 patients)"),
SUMIFS(CANSCRN!$D:$D,CANSCRN!$A:$A,C2738,CANSCRN!$G:$G,D2738),
IF(AND(A2738="PSA Testing", E2738="Cost per service ($USD)"),
SUMIFS(PSA!$E:$E,PSA!$A:$A,C2738,PSA!$G:$G,D2738),
IF(AND(A2738="Colorectal Cancer Screening", E2738="Cost per service ($USD)"),
SUMIFS(COL!$E:$E,COL!$A:$A,C2738,COL!$G:$G,D2738),
IF(AND(A2738="Cervical Cancer Screening", E2738="Cost per service ($USD)"),
SUMIFS(CERV!$E:$E,CERV!$A:$A,C2738,CERV!$G:$G,D2738),
IF(AND(A2738="Cancer Screening for CKD patients", E2738="Cost per service ($USD)"),
SUMIFS(CANSCRN!$E:$E,CANSCRN!$A:$A,C2738,CANSCRN!$G:$G,D2738),
IF(AND(A2738="PSA Testing", E2738="Total Expenditure ($USD per 100,000 patients)"),
SUMIFS(PSA!$F:$F,PSA!$A:$A,C2738,PSA!$G:$G,D2738),
IF(AND(A2738="Colorectal Cancer Screening", E2738="Total Expenditure ($USD per 100,000 patients)"),
SUMIFS(COL!$F:$F,COL!$A:$A,C2738,COL!$G:$G,D2738),
IF(AND(A2738="Cervical Cancer Screening", E2738="Total Expenditure ($USD per 100,000 patients)"),
SUMIFS(CERV!$F:$F,CERV!$A:$A,C2738,CERV!$G:$G,D2738),
SUMIFS(CANSCRN!$F:$F,CANSCRN!$A:$A,C2738,CANSCRN!$G:$G,D2738))))))))))))</f>
        <v>465638.64819587627</v>
      </c>
    </row>
    <row r="2739" spans="1:6" x14ac:dyDescent="0.2">
      <c r="A2739" s="24" t="s">
        <v>100</v>
      </c>
      <c r="B2739" s="24" t="s">
        <v>101</v>
      </c>
      <c r="C2739" s="24" t="s">
        <v>75</v>
      </c>
      <c r="D2739" s="24">
        <v>2018</v>
      </c>
      <c r="E2739" s="24" t="s">
        <v>104</v>
      </c>
      <c r="F2739" s="3">
        <f>IF(AND(A2739="PSA Testing", E2739= "Utilization Rate (per 100,000 patients)"),
SUMIFS(PSA!$D:$D,PSA!$A:$A,C2739,PSA!$G:$G,D2739),
IF(AND(A2739="Colorectal Cancer Screening", E2739="Utilization Rate (per 100,000 patients)"),
SUMIFS(COL!$D:$D,COL!$A:$A,C2739,COL!$G:$G, D2739),
IF(AND(A2739="Cervical Cancer Screening", E2739="Utilization Rate (per 100,000 patients)"),
SUMIFS(CERV!$D:$D,CERV!$A:$A,C2739,CERV!$G:$G,D2739),
IF(AND(A2739="Cancer Screening for CKD patients", E2739="Utilization Rate (per 100,000 patients)"),
SUMIFS(CANSCRN!$D:$D,CANSCRN!$A:$A,C2739,CANSCRN!$G:$G,D2739),
IF(AND(A2739="PSA Testing", E2739="Cost per service ($USD)"),
SUMIFS(PSA!$E:$E,PSA!$A:$A,C2739,PSA!$G:$G,D2739),
IF(AND(A2739="Colorectal Cancer Screening", E2739="Cost per service ($USD)"),
SUMIFS(COL!$E:$E,COL!$A:$A,C2739,COL!$G:$G,D2739),
IF(AND(A2739="Cervical Cancer Screening", E2739="Cost per service ($USD)"),
SUMIFS(CERV!$E:$E,CERV!$A:$A,C2739,CERV!$G:$G,D2739),
IF(AND(A2739="Cancer Screening for CKD patients", E2739="Cost per service ($USD)"),
SUMIFS(CANSCRN!$E:$E,CANSCRN!$A:$A,C2739,CANSCRN!$G:$G,D2739),
IF(AND(A2739="PSA Testing", E2739="Total Expenditure ($USD per 100,000 patients)"),
SUMIFS(PSA!$F:$F,PSA!$A:$A,C2739,PSA!$G:$G,D2739),
IF(AND(A2739="Colorectal Cancer Screening", E2739="Total Expenditure ($USD per 100,000 patients)"),
SUMIFS(COL!$F:$F,COL!$A:$A,C2739,COL!$G:$G,D2739),
IF(AND(A2739="Cervical Cancer Screening", E2739="Total Expenditure ($USD per 100,000 patients)"),
SUMIFS(CERV!$F:$F,CERV!$A:$A,C2739,CERV!$G:$G,D2739),
SUMIFS(CANSCRN!$F:$F,CANSCRN!$A:$A,C2739,CANSCRN!$G:$G,D2739))))))))))))</f>
        <v>521667.43065962801</v>
      </c>
    </row>
    <row r="2740" spans="1:6" x14ac:dyDescent="0.2">
      <c r="A2740" s="24" t="s">
        <v>100</v>
      </c>
      <c r="B2740" s="24" t="s">
        <v>101</v>
      </c>
      <c r="C2740" s="24" t="s">
        <v>75</v>
      </c>
      <c r="D2740" s="24">
        <v>2019</v>
      </c>
      <c r="E2740" s="24" t="s">
        <v>104</v>
      </c>
      <c r="F2740" s="3">
        <f>IF(AND(A2740="PSA Testing", E2740= "Utilization Rate (per 100,000 patients)"),
SUMIFS(PSA!$D:$D,PSA!$A:$A,C2740,PSA!$G:$G,D2740),
IF(AND(A2740="Colorectal Cancer Screening", E2740="Utilization Rate (per 100,000 patients)"),
SUMIFS(COL!$D:$D,COL!$A:$A,C2740,COL!$G:$G, D2740),
IF(AND(A2740="Cervical Cancer Screening", E2740="Utilization Rate (per 100,000 patients)"),
SUMIFS(CERV!$D:$D,CERV!$A:$A,C2740,CERV!$G:$G,D2740),
IF(AND(A2740="Cancer Screening for CKD patients", E2740="Utilization Rate (per 100,000 patients)"),
SUMIFS(CANSCRN!$D:$D,CANSCRN!$A:$A,C2740,CANSCRN!$G:$G,D2740),
IF(AND(A2740="PSA Testing", E2740="Cost per service ($USD)"),
SUMIFS(PSA!$E:$E,PSA!$A:$A,C2740,PSA!$G:$G,D2740),
IF(AND(A2740="Colorectal Cancer Screening", E2740="Cost per service ($USD)"),
SUMIFS(COL!$E:$E,COL!$A:$A,C2740,COL!$G:$G,D2740),
IF(AND(A2740="Cervical Cancer Screening", E2740="Cost per service ($USD)"),
SUMIFS(CERV!$E:$E,CERV!$A:$A,C2740,CERV!$G:$G,D2740),
IF(AND(A2740="Cancer Screening for CKD patients", E2740="Cost per service ($USD)"),
SUMIFS(CANSCRN!$E:$E,CANSCRN!$A:$A,C2740,CANSCRN!$G:$G,D2740),
IF(AND(A2740="PSA Testing", E2740="Total Expenditure ($USD per 100,000 patients)"),
SUMIFS(PSA!$F:$F,PSA!$A:$A,C2740,PSA!$G:$G,D2740),
IF(AND(A2740="Colorectal Cancer Screening", E2740="Total Expenditure ($USD per 100,000 patients)"),
SUMIFS(COL!$F:$F,COL!$A:$A,C2740,COL!$G:$G,D2740),
IF(AND(A2740="Cervical Cancer Screening", E2740="Total Expenditure ($USD per 100,000 patients)"),
SUMIFS(CERV!$F:$F,CERV!$A:$A,C2740,CERV!$G:$G,D2740),
SUMIFS(CANSCRN!$F:$F,CANSCRN!$A:$A,C2740,CANSCRN!$G:$G,D2740))))))))))))</f>
        <v>512846.75056385808</v>
      </c>
    </row>
    <row r="2741" spans="1:6" x14ac:dyDescent="0.2">
      <c r="A2741" s="24" t="s">
        <v>100</v>
      </c>
      <c r="B2741" s="24" t="s">
        <v>101</v>
      </c>
      <c r="C2741" s="24" t="s">
        <v>76</v>
      </c>
      <c r="D2741" s="24">
        <v>2009</v>
      </c>
      <c r="E2741" s="24" t="s">
        <v>104</v>
      </c>
      <c r="F2741" s="3">
        <f>IF(AND(A2741="PSA Testing", E2741= "Utilization Rate (per 100,000 patients)"),
SUMIFS(PSA!$D:$D,PSA!$A:$A,C2741,PSA!$G:$G,D2741),
IF(AND(A2741="Colorectal Cancer Screening", E2741="Utilization Rate (per 100,000 patients)"),
SUMIFS(COL!$D:$D,COL!$A:$A,C2741,COL!$G:$G, D2741),
IF(AND(A2741="Cervical Cancer Screening", E2741="Utilization Rate (per 100,000 patients)"),
SUMIFS(CERV!$D:$D,CERV!$A:$A,C2741,CERV!$G:$G,D2741),
IF(AND(A2741="Cancer Screening for CKD patients", E2741="Utilization Rate (per 100,000 patients)"),
SUMIFS(CANSCRN!$D:$D,CANSCRN!$A:$A,C2741,CANSCRN!$G:$G,D2741),
IF(AND(A2741="PSA Testing", E2741="Cost per service ($USD)"),
SUMIFS(PSA!$E:$E,PSA!$A:$A,C2741,PSA!$G:$G,D2741),
IF(AND(A2741="Colorectal Cancer Screening", E2741="Cost per service ($USD)"),
SUMIFS(COL!$E:$E,COL!$A:$A,C2741,COL!$G:$G,D2741),
IF(AND(A2741="Cervical Cancer Screening", E2741="Cost per service ($USD)"),
SUMIFS(CERV!$E:$E,CERV!$A:$A,C2741,CERV!$G:$G,D2741),
IF(AND(A2741="Cancer Screening for CKD patients", E2741="Cost per service ($USD)"),
SUMIFS(CANSCRN!$E:$E,CANSCRN!$A:$A,C2741,CANSCRN!$G:$G,D2741),
IF(AND(A2741="PSA Testing", E2741="Total Expenditure ($USD per 100,000 patients)"),
SUMIFS(PSA!$F:$F,PSA!$A:$A,C2741,PSA!$G:$G,D2741),
IF(AND(A2741="Colorectal Cancer Screening", E2741="Total Expenditure ($USD per 100,000 patients)"),
SUMIFS(COL!$F:$F,COL!$A:$A,C2741,COL!$G:$G,D2741),
IF(AND(A2741="Cervical Cancer Screening", E2741="Total Expenditure ($USD per 100,000 patients)"),
SUMIFS(CERV!$F:$F,CERV!$A:$A,C2741,CERV!$G:$G,D2741),
SUMIFS(CANSCRN!$F:$F,CANSCRN!$A:$A,C2741,CANSCRN!$G:$G,D2741))))))))))))</f>
        <v>213689.14485849059</v>
      </c>
    </row>
    <row r="2742" spans="1:6" x14ac:dyDescent="0.2">
      <c r="A2742" s="24" t="s">
        <v>100</v>
      </c>
      <c r="B2742" s="24" t="s">
        <v>101</v>
      </c>
      <c r="C2742" s="24" t="s">
        <v>76</v>
      </c>
      <c r="D2742" s="24">
        <v>2010</v>
      </c>
      <c r="E2742" s="24" t="s">
        <v>104</v>
      </c>
      <c r="F2742" s="3">
        <f>IF(AND(A2742="PSA Testing", E2742= "Utilization Rate (per 100,000 patients)"),
SUMIFS(PSA!$D:$D,PSA!$A:$A,C2742,PSA!$G:$G,D2742),
IF(AND(A2742="Colorectal Cancer Screening", E2742="Utilization Rate (per 100,000 patients)"),
SUMIFS(COL!$D:$D,COL!$A:$A,C2742,COL!$G:$G, D2742),
IF(AND(A2742="Cervical Cancer Screening", E2742="Utilization Rate (per 100,000 patients)"),
SUMIFS(CERV!$D:$D,CERV!$A:$A,C2742,CERV!$G:$G,D2742),
IF(AND(A2742="Cancer Screening for CKD patients", E2742="Utilization Rate (per 100,000 patients)"),
SUMIFS(CANSCRN!$D:$D,CANSCRN!$A:$A,C2742,CANSCRN!$G:$G,D2742),
IF(AND(A2742="PSA Testing", E2742="Cost per service ($USD)"),
SUMIFS(PSA!$E:$E,PSA!$A:$A,C2742,PSA!$G:$G,D2742),
IF(AND(A2742="Colorectal Cancer Screening", E2742="Cost per service ($USD)"),
SUMIFS(COL!$E:$E,COL!$A:$A,C2742,COL!$G:$G,D2742),
IF(AND(A2742="Cervical Cancer Screening", E2742="Cost per service ($USD)"),
SUMIFS(CERV!$E:$E,CERV!$A:$A,C2742,CERV!$G:$G,D2742),
IF(AND(A2742="Cancer Screening for CKD patients", E2742="Cost per service ($USD)"),
SUMIFS(CANSCRN!$E:$E,CANSCRN!$A:$A,C2742,CANSCRN!$G:$G,D2742),
IF(AND(A2742="PSA Testing", E2742="Total Expenditure ($USD per 100,000 patients)"),
SUMIFS(PSA!$F:$F,PSA!$A:$A,C2742,PSA!$G:$G,D2742),
IF(AND(A2742="Colorectal Cancer Screening", E2742="Total Expenditure ($USD per 100,000 patients)"),
SUMIFS(COL!$F:$F,COL!$A:$A,C2742,COL!$G:$G,D2742),
IF(AND(A2742="Cervical Cancer Screening", E2742="Total Expenditure ($USD per 100,000 patients)"),
SUMIFS(CERV!$F:$F,CERV!$A:$A,C2742,CERV!$G:$G,D2742),
SUMIFS(CANSCRN!$F:$F,CANSCRN!$A:$A,C2742,CANSCRN!$G:$G,D2742))))))))))))</f>
        <v>233820.99587356625</v>
      </c>
    </row>
    <row r="2743" spans="1:6" x14ac:dyDescent="0.2">
      <c r="A2743" s="24" t="s">
        <v>100</v>
      </c>
      <c r="B2743" s="24" t="s">
        <v>101</v>
      </c>
      <c r="C2743" s="24" t="s">
        <v>76</v>
      </c>
      <c r="D2743" s="24">
        <v>2011</v>
      </c>
      <c r="E2743" s="24" t="s">
        <v>104</v>
      </c>
      <c r="F2743" s="3">
        <f>IF(AND(A2743="PSA Testing", E2743= "Utilization Rate (per 100,000 patients)"),
SUMIFS(PSA!$D:$D,PSA!$A:$A,C2743,PSA!$G:$G,D2743),
IF(AND(A2743="Colorectal Cancer Screening", E2743="Utilization Rate (per 100,000 patients)"),
SUMIFS(COL!$D:$D,COL!$A:$A,C2743,COL!$G:$G, D2743),
IF(AND(A2743="Cervical Cancer Screening", E2743="Utilization Rate (per 100,000 patients)"),
SUMIFS(CERV!$D:$D,CERV!$A:$A,C2743,CERV!$G:$G,D2743),
IF(AND(A2743="Cancer Screening for CKD patients", E2743="Utilization Rate (per 100,000 patients)"),
SUMIFS(CANSCRN!$D:$D,CANSCRN!$A:$A,C2743,CANSCRN!$G:$G,D2743),
IF(AND(A2743="PSA Testing", E2743="Cost per service ($USD)"),
SUMIFS(PSA!$E:$E,PSA!$A:$A,C2743,PSA!$G:$G,D2743),
IF(AND(A2743="Colorectal Cancer Screening", E2743="Cost per service ($USD)"),
SUMIFS(COL!$E:$E,COL!$A:$A,C2743,COL!$G:$G,D2743),
IF(AND(A2743="Cervical Cancer Screening", E2743="Cost per service ($USD)"),
SUMIFS(CERV!$E:$E,CERV!$A:$A,C2743,CERV!$G:$G,D2743),
IF(AND(A2743="Cancer Screening for CKD patients", E2743="Cost per service ($USD)"),
SUMIFS(CANSCRN!$E:$E,CANSCRN!$A:$A,C2743,CANSCRN!$G:$G,D2743),
IF(AND(A2743="PSA Testing", E2743="Total Expenditure ($USD per 100,000 patients)"),
SUMIFS(PSA!$F:$F,PSA!$A:$A,C2743,PSA!$G:$G,D2743),
IF(AND(A2743="Colorectal Cancer Screening", E2743="Total Expenditure ($USD per 100,000 patients)"),
SUMIFS(COL!$F:$F,COL!$A:$A,C2743,COL!$G:$G,D2743),
IF(AND(A2743="Cervical Cancer Screening", E2743="Total Expenditure ($USD per 100,000 patients)"),
SUMIFS(CERV!$F:$F,CERV!$A:$A,C2743,CERV!$G:$G,D2743),
SUMIFS(CANSCRN!$F:$F,CANSCRN!$A:$A,C2743,CANSCRN!$G:$G,D2743))))))))))))</f>
        <v>232720.38351166627</v>
      </c>
    </row>
    <row r="2744" spans="1:6" x14ac:dyDescent="0.2">
      <c r="A2744" s="24" t="s">
        <v>100</v>
      </c>
      <c r="B2744" s="24" t="s">
        <v>101</v>
      </c>
      <c r="C2744" s="24" t="s">
        <v>76</v>
      </c>
      <c r="D2744" s="24">
        <v>2012</v>
      </c>
      <c r="E2744" s="24" t="s">
        <v>104</v>
      </c>
      <c r="F2744" s="3">
        <f>IF(AND(A2744="PSA Testing", E2744= "Utilization Rate (per 100,000 patients)"),
SUMIFS(PSA!$D:$D,PSA!$A:$A,C2744,PSA!$G:$G,D2744),
IF(AND(A2744="Colorectal Cancer Screening", E2744="Utilization Rate (per 100,000 patients)"),
SUMIFS(COL!$D:$D,COL!$A:$A,C2744,COL!$G:$G, D2744),
IF(AND(A2744="Cervical Cancer Screening", E2744="Utilization Rate (per 100,000 patients)"),
SUMIFS(CERV!$D:$D,CERV!$A:$A,C2744,CERV!$G:$G,D2744),
IF(AND(A2744="Cancer Screening for CKD patients", E2744="Utilization Rate (per 100,000 patients)"),
SUMIFS(CANSCRN!$D:$D,CANSCRN!$A:$A,C2744,CANSCRN!$G:$G,D2744),
IF(AND(A2744="PSA Testing", E2744="Cost per service ($USD)"),
SUMIFS(PSA!$E:$E,PSA!$A:$A,C2744,PSA!$G:$G,D2744),
IF(AND(A2744="Colorectal Cancer Screening", E2744="Cost per service ($USD)"),
SUMIFS(COL!$E:$E,COL!$A:$A,C2744,COL!$G:$G,D2744),
IF(AND(A2744="Cervical Cancer Screening", E2744="Cost per service ($USD)"),
SUMIFS(CERV!$E:$E,CERV!$A:$A,C2744,CERV!$G:$G,D2744),
IF(AND(A2744="Cancer Screening for CKD patients", E2744="Cost per service ($USD)"),
SUMIFS(CANSCRN!$E:$E,CANSCRN!$A:$A,C2744,CANSCRN!$G:$G,D2744),
IF(AND(A2744="PSA Testing", E2744="Total Expenditure ($USD per 100,000 patients)"),
SUMIFS(PSA!$F:$F,PSA!$A:$A,C2744,PSA!$G:$G,D2744),
IF(AND(A2744="Colorectal Cancer Screening", E2744="Total Expenditure ($USD per 100,000 patients)"),
SUMIFS(COL!$F:$F,COL!$A:$A,C2744,COL!$G:$G,D2744),
IF(AND(A2744="Cervical Cancer Screening", E2744="Total Expenditure ($USD per 100,000 patients)"),
SUMIFS(CERV!$F:$F,CERV!$A:$A,C2744,CERV!$G:$G,D2744),
SUMIFS(CANSCRN!$F:$F,CANSCRN!$A:$A,C2744,CANSCRN!$G:$G,D2744))))))))))))</f>
        <v>213693.09815640192</v>
      </c>
    </row>
    <row r="2745" spans="1:6" x14ac:dyDescent="0.2">
      <c r="A2745" s="24" t="s">
        <v>100</v>
      </c>
      <c r="B2745" s="24" t="s">
        <v>101</v>
      </c>
      <c r="C2745" s="24" t="s">
        <v>76</v>
      </c>
      <c r="D2745" s="24">
        <v>2013</v>
      </c>
      <c r="E2745" s="24" t="s">
        <v>104</v>
      </c>
      <c r="F2745" s="3">
        <f>IF(AND(A2745="PSA Testing", E2745= "Utilization Rate (per 100,000 patients)"),
SUMIFS(PSA!$D:$D,PSA!$A:$A,C2745,PSA!$G:$G,D2745),
IF(AND(A2745="Colorectal Cancer Screening", E2745="Utilization Rate (per 100,000 patients)"),
SUMIFS(COL!$D:$D,COL!$A:$A,C2745,COL!$G:$G, D2745),
IF(AND(A2745="Cervical Cancer Screening", E2745="Utilization Rate (per 100,000 patients)"),
SUMIFS(CERV!$D:$D,CERV!$A:$A,C2745,CERV!$G:$G,D2745),
IF(AND(A2745="Cancer Screening for CKD patients", E2745="Utilization Rate (per 100,000 patients)"),
SUMIFS(CANSCRN!$D:$D,CANSCRN!$A:$A,C2745,CANSCRN!$G:$G,D2745),
IF(AND(A2745="PSA Testing", E2745="Cost per service ($USD)"),
SUMIFS(PSA!$E:$E,PSA!$A:$A,C2745,PSA!$G:$G,D2745),
IF(AND(A2745="Colorectal Cancer Screening", E2745="Cost per service ($USD)"),
SUMIFS(COL!$E:$E,COL!$A:$A,C2745,COL!$G:$G,D2745),
IF(AND(A2745="Cervical Cancer Screening", E2745="Cost per service ($USD)"),
SUMIFS(CERV!$E:$E,CERV!$A:$A,C2745,CERV!$G:$G,D2745),
IF(AND(A2745="Cancer Screening for CKD patients", E2745="Cost per service ($USD)"),
SUMIFS(CANSCRN!$E:$E,CANSCRN!$A:$A,C2745,CANSCRN!$G:$G,D2745),
IF(AND(A2745="PSA Testing", E2745="Total Expenditure ($USD per 100,000 patients)"),
SUMIFS(PSA!$F:$F,PSA!$A:$A,C2745,PSA!$G:$G,D2745),
IF(AND(A2745="Colorectal Cancer Screening", E2745="Total Expenditure ($USD per 100,000 patients)"),
SUMIFS(COL!$F:$F,COL!$A:$A,C2745,COL!$G:$G,D2745),
IF(AND(A2745="Cervical Cancer Screening", E2745="Total Expenditure ($USD per 100,000 patients)"),
SUMIFS(CERV!$F:$F,CERV!$A:$A,C2745,CERV!$G:$G,D2745),
SUMIFS(CANSCRN!$F:$F,CANSCRN!$A:$A,C2745,CANSCRN!$G:$G,D2745))))))))))))</f>
        <v>206365.3076636933</v>
      </c>
    </row>
    <row r="2746" spans="1:6" x14ac:dyDescent="0.2">
      <c r="A2746" s="24" t="s">
        <v>100</v>
      </c>
      <c r="B2746" s="24" t="s">
        <v>101</v>
      </c>
      <c r="C2746" s="24" t="s">
        <v>76</v>
      </c>
      <c r="D2746" s="24">
        <v>2014</v>
      </c>
      <c r="E2746" s="24" t="s">
        <v>104</v>
      </c>
      <c r="F2746" s="3">
        <f>IF(AND(A2746="PSA Testing", E2746= "Utilization Rate (per 100,000 patients)"),
SUMIFS(PSA!$D:$D,PSA!$A:$A,C2746,PSA!$G:$G,D2746),
IF(AND(A2746="Colorectal Cancer Screening", E2746="Utilization Rate (per 100,000 patients)"),
SUMIFS(COL!$D:$D,COL!$A:$A,C2746,COL!$G:$G, D2746),
IF(AND(A2746="Cervical Cancer Screening", E2746="Utilization Rate (per 100,000 patients)"),
SUMIFS(CERV!$D:$D,CERV!$A:$A,C2746,CERV!$G:$G,D2746),
IF(AND(A2746="Cancer Screening for CKD patients", E2746="Utilization Rate (per 100,000 patients)"),
SUMIFS(CANSCRN!$D:$D,CANSCRN!$A:$A,C2746,CANSCRN!$G:$G,D2746),
IF(AND(A2746="PSA Testing", E2746="Cost per service ($USD)"),
SUMIFS(PSA!$E:$E,PSA!$A:$A,C2746,PSA!$G:$G,D2746),
IF(AND(A2746="Colorectal Cancer Screening", E2746="Cost per service ($USD)"),
SUMIFS(COL!$E:$E,COL!$A:$A,C2746,COL!$G:$G,D2746),
IF(AND(A2746="Cervical Cancer Screening", E2746="Cost per service ($USD)"),
SUMIFS(CERV!$E:$E,CERV!$A:$A,C2746,CERV!$G:$G,D2746),
IF(AND(A2746="Cancer Screening for CKD patients", E2746="Cost per service ($USD)"),
SUMIFS(CANSCRN!$E:$E,CANSCRN!$A:$A,C2746,CANSCRN!$G:$G,D2746),
IF(AND(A2746="PSA Testing", E2746="Total Expenditure ($USD per 100,000 patients)"),
SUMIFS(PSA!$F:$F,PSA!$A:$A,C2746,PSA!$G:$G,D2746),
IF(AND(A2746="Colorectal Cancer Screening", E2746="Total Expenditure ($USD per 100,000 patients)"),
SUMIFS(COL!$F:$F,COL!$A:$A,C2746,COL!$G:$G,D2746),
IF(AND(A2746="Cervical Cancer Screening", E2746="Total Expenditure ($USD per 100,000 patients)"),
SUMIFS(CERV!$F:$F,CERV!$A:$A,C2746,CERV!$G:$G,D2746),
SUMIFS(CANSCRN!$F:$F,CANSCRN!$A:$A,C2746,CANSCRN!$G:$G,D2746))))))))))))</f>
        <v>205503.63041476486</v>
      </c>
    </row>
    <row r="2747" spans="1:6" x14ac:dyDescent="0.2">
      <c r="A2747" s="24" t="s">
        <v>100</v>
      </c>
      <c r="B2747" s="24" t="s">
        <v>101</v>
      </c>
      <c r="C2747" s="24" t="s">
        <v>76</v>
      </c>
      <c r="D2747" s="24">
        <v>2015</v>
      </c>
      <c r="E2747" s="24" t="s">
        <v>104</v>
      </c>
      <c r="F2747" s="3">
        <f>IF(AND(A2747="PSA Testing", E2747= "Utilization Rate (per 100,000 patients)"),
SUMIFS(PSA!$D:$D,PSA!$A:$A,C2747,PSA!$G:$G,D2747),
IF(AND(A2747="Colorectal Cancer Screening", E2747="Utilization Rate (per 100,000 patients)"),
SUMIFS(COL!$D:$D,COL!$A:$A,C2747,COL!$G:$G, D2747),
IF(AND(A2747="Cervical Cancer Screening", E2747="Utilization Rate (per 100,000 patients)"),
SUMIFS(CERV!$D:$D,CERV!$A:$A,C2747,CERV!$G:$G,D2747),
IF(AND(A2747="Cancer Screening for CKD patients", E2747="Utilization Rate (per 100,000 patients)"),
SUMIFS(CANSCRN!$D:$D,CANSCRN!$A:$A,C2747,CANSCRN!$G:$G,D2747),
IF(AND(A2747="PSA Testing", E2747="Cost per service ($USD)"),
SUMIFS(PSA!$E:$E,PSA!$A:$A,C2747,PSA!$G:$G,D2747),
IF(AND(A2747="Colorectal Cancer Screening", E2747="Cost per service ($USD)"),
SUMIFS(COL!$E:$E,COL!$A:$A,C2747,COL!$G:$G,D2747),
IF(AND(A2747="Cervical Cancer Screening", E2747="Cost per service ($USD)"),
SUMIFS(CERV!$E:$E,CERV!$A:$A,C2747,CERV!$G:$G,D2747),
IF(AND(A2747="Cancer Screening for CKD patients", E2747="Cost per service ($USD)"),
SUMIFS(CANSCRN!$E:$E,CANSCRN!$A:$A,C2747,CANSCRN!$G:$G,D2747),
IF(AND(A2747="PSA Testing", E2747="Total Expenditure ($USD per 100,000 patients)"),
SUMIFS(PSA!$F:$F,PSA!$A:$A,C2747,PSA!$G:$G,D2747),
IF(AND(A2747="Colorectal Cancer Screening", E2747="Total Expenditure ($USD per 100,000 patients)"),
SUMIFS(COL!$F:$F,COL!$A:$A,C2747,COL!$G:$G,D2747),
IF(AND(A2747="Cervical Cancer Screening", E2747="Total Expenditure ($USD per 100,000 patients)"),
SUMIFS(CERV!$F:$F,CERV!$A:$A,C2747,CERV!$G:$G,D2747),
SUMIFS(CANSCRN!$F:$F,CANSCRN!$A:$A,C2747,CANSCRN!$G:$G,D2747))))))))))))</f>
        <v>235154.09733481647</v>
      </c>
    </row>
    <row r="2748" spans="1:6" x14ac:dyDescent="0.2">
      <c r="A2748" s="24" t="s">
        <v>100</v>
      </c>
      <c r="B2748" s="24" t="s">
        <v>101</v>
      </c>
      <c r="C2748" s="24" t="s">
        <v>76</v>
      </c>
      <c r="D2748" s="24">
        <v>2016</v>
      </c>
      <c r="E2748" s="24" t="s">
        <v>104</v>
      </c>
      <c r="F2748" s="3">
        <f>IF(AND(A2748="PSA Testing", E2748= "Utilization Rate (per 100,000 patients)"),
SUMIFS(PSA!$D:$D,PSA!$A:$A,C2748,PSA!$G:$G,D2748),
IF(AND(A2748="Colorectal Cancer Screening", E2748="Utilization Rate (per 100,000 patients)"),
SUMIFS(COL!$D:$D,COL!$A:$A,C2748,COL!$G:$G, D2748),
IF(AND(A2748="Cervical Cancer Screening", E2748="Utilization Rate (per 100,000 patients)"),
SUMIFS(CERV!$D:$D,CERV!$A:$A,C2748,CERV!$G:$G,D2748),
IF(AND(A2748="Cancer Screening for CKD patients", E2748="Utilization Rate (per 100,000 patients)"),
SUMIFS(CANSCRN!$D:$D,CANSCRN!$A:$A,C2748,CANSCRN!$G:$G,D2748),
IF(AND(A2748="PSA Testing", E2748="Cost per service ($USD)"),
SUMIFS(PSA!$E:$E,PSA!$A:$A,C2748,PSA!$G:$G,D2748),
IF(AND(A2748="Colorectal Cancer Screening", E2748="Cost per service ($USD)"),
SUMIFS(COL!$E:$E,COL!$A:$A,C2748,COL!$G:$G,D2748),
IF(AND(A2748="Cervical Cancer Screening", E2748="Cost per service ($USD)"),
SUMIFS(CERV!$E:$E,CERV!$A:$A,C2748,CERV!$G:$G,D2748),
IF(AND(A2748="Cancer Screening for CKD patients", E2748="Cost per service ($USD)"),
SUMIFS(CANSCRN!$E:$E,CANSCRN!$A:$A,C2748,CANSCRN!$G:$G,D2748),
IF(AND(A2748="PSA Testing", E2748="Total Expenditure ($USD per 100,000 patients)"),
SUMIFS(PSA!$F:$F,PSA!$A:$A,C2748,PSA!$G:$G,D2748),
IF(AND(A2748="Colorectal Cancer Screening", E2748="Total Expenditure ($USD per 100,000 patients)"),
SUMIFS(COL!$F:$F,COL!$A:$A,C2748,COL!$G:$G,D2748),
IF(AND(A2748="Cervical Cancer Screening", E2748="Total Expenditure ($USD per 100,000 patients)"),
SUMIFS(CERV!$F:$F,CERV!$A:$A,C2748,CERV!$G:$G,D2748),
SUMIFS(CANSCRN!$F:$F,CANSCRN!$A:$A,C2748,CANSCRN!$G:$G,D2748))))))))))))</f>
        <v>277324.02822039858</v>
      </c>
    </row>
    <row r="2749" spans="1:6" x14ac:dyDescent="0.2">
      <c r="A2749" s="24" t="s">
        <v>100</v>
      </c>
      <c r="B2749" s="24" t="s">
        <v>101</v>
      </c>
      <c r="C2749" s="24" t="s">
        <v>76</v>
      </c>
      <c r="D2749" s="24">
        <v>2017</v>
      </c>
      <c r="E2749" s="24" t="s">
        <v>104</v>
      </c>
      <c r="F2749" s="3">
        <f>IF(AND(A2749="PSA Testing", E2749= "Utilization Rate (per 100,000 patients)"),
SUMIFS(PSA!$D:$D,PSA!$A:$A,C2749,PSA!$G:$G,D2749),
IF(AND(A2749="Colorectal Cancer Screening", E2749="Utilization Rate (per 100,000 patients)"),
SUMIFS(COL!$D:$D,COL!$A:$A,C2749,COL!$G:$G, D2749),
IF(AND(A2749="Cervical Cancer Screening", E2749="Utilization Rate (per 100,000 patients)"),
SUMIFS(CERV!$D:$D,CERV!$A:$A,C2749,CERV!$G:$G,D2749),
IF(AND(A2749="Cancer Screening for CKD patients", E2749="Utilization Rate (per 100,000 patients)"),
SUMIFS(CANSCRN!$D:$D,CANSCRN!$A:$A,C2749,CANSCRN!$G:$G,D2749),
IF(AND(A2749="PSA Testing", E2749="Cost per service ($USD)"),
SUMIFS(PSA!$E:$E,PSA!$A:$A,C2749,PSA!$G:$G,D2749),
IF(AND(A2749="Colorectal Cancer Screening", E2749="Cost per service ($USD)"),
SUMIFS(COL!$E:$E,COL!$A:$A,C2749,COL!$G:$G,D2749),
IF(AND(A2749="Cervical Cancer Screening", E2749="Cost per service ($USD)"),
SUMIFS(CERV!$E:$E,CERV!$A:$A,C2749,CERV!$G:$G,D2749),
IF(AND(A2749="Cancer Screening for CKD patients", E2749="Cost per service ($USD)"),
SUMIFS(CANSCRN!$E:$E,CANSCRN!$A:$A,C2749,CANSCRN!$G:$G,D2749),
IF(AND(A2749="PSA Testing", E2749="Total Expenditure ($USD per 100,000 patients)"),
SUMIFS(PSA!$F:$F,PSA!$A:$A,C2749,PSA!$G:$G,D2749),
IF(AND(A2749="Colorectal Cancer Screening", E2749="Total Expenditure ($USD per 100,000 patients)"),
SUMIFS(COL!$F:$F,COL!$A:$A,C2749,COL!$G:$G,D2749),
IF(AND(A2749="Cervical Cancer Screening", E2749="Total Expenditure ($USD per 100,000 patients)"),
SUMIFS(CERV!$F:$F,CERV!$A:$A,C2749,CERV!$G:$G,D2749),
SUMIFS(CANSCRN!$F:$F,CANSCRN!$A:$A,C2749,CANSCRN!$G:$G,D2749))))))))))))</f>
        <v>487462.19388407277</v>
      </c>
    </row>
    <row r="2750" spans="1:6" x14ac:dyDescent="0.2">
      <c r="A2750" s="24" t="s">
        <v>100</v>
      </c>
      <c r="B2750" s="24" t="s">
        <v>101</v>
      </c>
      <c r="C2750" s="24" t="s">
        <v>76</v>
      </c>
      <c r="D2750" s="24">
        <v>2018</v>
      </c>
      <c r="E2750" s="24" t="s">
        <v>104</v>
      </c>
      <c r="F2750" s="3">
        <f>IF(AND(A2750="PSA Testing", E2750= "Utilization Rate (per 100,000 patients)"),
SUMIFS(PSA!$D:$D,PSA!$A:$A,C2750,PSA!$G:$G,D2750),
IF(AND(A2750="Colorectal Cancer Screening", E2750="Utilization Rate (per 100,000 patients)"),
SUMIFS(COL!$D:$D,COL!$A:$A,C2750,COL!$G:$G, D2750),
IF(AND(A2750="Cervical Cancer Screening", E2750="Utilization Rate (per 100,000 patients)"),
SUMIFS(CERV!$D:$D,CERV!$A:$A,C2750,CERV!$G:$G,D2750),
IF(AND(A2750="Cancer Screening for CKD patients", E2750="Utilization Rate (per 100,000 patients)"),
SUMIFS(CANSCRN!$D:$D,CANSCRN!$A:$A,C2750,CANSCRN!$G:$G,D2750),
IF(AND(A2750="PSA Testing", E2750="Cost per service ($USD)"),
SUMIFS(PSA!$E:$E,PSA!$A:$A,C2750,PSA!$G:$G,D2750),
IF(AND(A2750="Colorectal Cancer Screening", E2750="Cost per service ($USD)"),
SUMIFS(COL!$E:$E,COL!$A:$A,C2750,COL!$G:$G,D2750),
IF(AND(A2750="Cervical Cancer Screening", E2750="Cost per service ($USD)"),
SUMIFS(CERV!$E:$E,CERV!$A:$A,C2750,CERV!$G:$G,D2750),
IF(AND(A2750="Cancer Screening for CKD patients", E2750="Cost per service ($USD)"),
SUMIFS(CANSCRN!$E:$E,CANSCRN!$A:$A,C2750,CANSCRN!$G:$G,D2750),
IF(AND(A2750="PSA Testing", E2750="Total Expenditure ($USD per 100,000 patients)"),
SUMIFS(PSA!$F:$F,PSA!$A:$A,C2750,PSA!$G:$G,D2750),
IF(AND(A2750="Colorectal Cancer Screening", E2750="Total Expenditure ($USD per 100,000 patients)"),
SUMIFS(COL!$F:$F,COL!$A:$A,C2750,COL!$G:$G,D2750),
IF(AND(A2750="Cervical Cancer Screening", E2750="Total Expenditure ($USD per 100,000 patients)"),
SUMIFS(CERV!$F:$F,CERV!$A:$A,C2750,CERV!$G:$G,D2750),
SUMIFS(CANSCRN!$F:$F,CANSCRN!$A:$A,C2750,CANSCRN!$G:$G,D2750))))))))))))</f>
        <v>454028.89616182569</v>
      </c>
    </row>
    <row r="2751" spans="1:6" x14ac:dyDescent="0.2">
      <c r="A2751" s="24" t="s">
        <v>100</v>
      </c>
      <c r="B2751" s="24" t="s">
        <v>101</v>
      </c>
      <c r="C2751" s="24" t="s">
        <v>76</v>
      </c>
      <c r="D2751" s="24">
        <v>2019</v>
      </c>
      <c r="E2751" s="24" t="s">
        <v>104</v>
      </c>
      <c r="F2751" s="3">
        <f>IF(AND(A2751="PSA Testing", E2751= "Utilization Rate (per 100,000 patients)"),
SUMIFS(PSA!$D:$D,PSA!$A:$A,C2751,PSA!$G:$G,D2751),
IF(AND(A2751="Colorectal Cancer Screening", E2751="Utilization Rate (per 100,000 patients)"),
SUMIFS(COL!$D:$D,COL!$A:$A,C2751,COL!$G:$G, D2751),
IF(AND(A2751="Cervical Cancer Screening", E2751="Utilization Rate (per 100,000 patients)"),
SUMIFS(CERV!$D:$D,CERV!$A:$A,C2751,CERV!$G:$G,D2751),
IF(AND(A2751="Cancer Screening for CKD patients", E2751="Utilization Rate (per 100,000 patients)"),
SUMIFS(CANSCRN!$D:$D,CANSCRN!$A:$A,C2751,CANSCRN!$G:$G,D2751),
IF(AND(A2751="PSA Testing", E2751="Cost per service ($USD)"),
SUMIFS(PSA!$E:$E,PSA!$A:$A,C2751,PSA!$G:$G,D2751),
IF(AND(A2751="Colorectal Cancer Screening", E2751="Cost per service ($USD)"),
SUMIFS(COL!$E:$E,COL!$A:$A,C2751,COL!$G:$G,D2751),
IF(AND(A2751="Cervical Cancer Screening", E2751="Cost per service ($USD)"),
SUMIFS(CERV!$E:$E,CERV!$A:$A,C2751,CERV!$G:$G,D2751),
IF(AND(A2751="Cancer Screening for CKD patients", E2751="Cost per service ($USD)"),
SUMIFS(CANSCRN!$E:$E,CANSCRN!$A:$A,C2751,CANSCRN!$G:$G,D2751),
IF(AND(A2751="PSA Testing", E2751="Total Expenditure ($USD per 100,000 patients)"),
SUMIFS(PSA!$F:$F,PSA!$A:$A,C2751,PSA!$G:$G,D2751),
IF(AND(A2751="Colorectal Cancer Screening", E2751="Total Expenditure ($USD per 100,000 patients)"),
SUMIFS(COL!$F:$F,COL!$A:$A,C2751,COL!$G:$G,D2751),
IF(AND(A2751="Cervical Cancer Screening", E2751="Total Expenditure ($USD per 100,000 patients)"),
SUMIFS(CERV!$F:$F,CERV!$A:$A,C2751,CERV!$G:$G,D2751),
SUMIFS(CANSCRN!$F:$F,CANSCRN!$A:$A,C2751,CANSCRN!$G:$G,D2751))))))))))))</f>
        <v>436228.19978963456</v>
      </c>
    </row>
    <row r="2752" spans="1:6" x14ac:dyDescent="0.2">
      <c r="A2752" s="24" t="s">
        <v>100</v>
      </c>
      <c r="B2752" s="24" t="s">
        <v>101</v>
      </c>
      <c r="C2752" s="24" t="s">
        <v>77</v>
      </c>
      <c r="D2752" s="24">
        <v>2009</v>
      </c>
      <c r="E2752" s="24" t="s">
        <v>104</v>
      </c>
      <c r="F2752" s="3">
        <f>IF(AND(A2752="PSA Testing", E2752= "Utilization Rate (per 100,000 patients)"),
SUMIFS(PSA!$D:$D,PSA!$A:$A,C2752,PSA!$G:$G,D2752),
IF(AND(A2752="Colorectal Cancer Screening", E2752="Utilization Rate (per 100,000 patients)"),
SUMIFS(COL!$D:$D,COL!$A:$A,C2752,COL!$G:$G, D2752),
IF(AND(A2752="Cervical Cancer Screening", E2752="Utilization Rate (per 100,000 patients)"),
SUMIFS(CERV!$D:$D,CERV!$A:$A,C2752,CERV!$G:$G,D2752),
IF(AND(A2752="Cancer Screening for CKD patients", E2752="Utilization Rate (per 100,000 patients)"),
SUMIFS(CANSCRN!$D:$D,CANSCRN!$A:$A,C2752,CANSCRN!$G:$G,D2752),
IF(AND(A2752="PSA Testing", E2752="Cost per service ($USD)"),
SUMIFS(PSA!$E:$E,PSA!$A:$A,C2752,PSA!$G:$G,D2752),
IF(AND(A2752="Colorectal Cancer Screening", E2752="Cost per service ($USD)"),
SUMIFS(COL!$E:$E,COL!$A:$A,C2752,COL!$G:$G,D2752),
IF(AND(A2752="Cervical Cancer Screening", E2752="Cost per service ($USD)"),
SUMIFS(CERV!$E:$E,CERV!$A:$A,C2752,CERV!$G:$G,D2752),
IF(AND(A2752="Cancer Screening for CKD patients", E2752="Cost per service ($USD)"),
SUMIFS(CANSCRN!$E:$E,CANSCRN!$A:$A,C2752,CANSCRN!$G:$G,D2752),
IF(AND(A2752="PSA Testing", E2752="Total Expenditure ($USD per 100,000 patients)"),
SUMIFS(PSA!$F:$F,PSA!$A:$A,C2752,PSA!$G:$G,D2752),
IF(AND(A2752="Colorectal Cancer Screening", E2752="Total Expenditure ($USD per 100,000 patients)"),
SUMIFS(COL!$F:$F,COL!$A:$A,C2752,COL!$G:$G,D2752),
IF(AND(A2752="Cervical Cancer Screening", E2752="Total Expenditure ($USD per 100,000 patients)"),
SUMIFS(CERV!$F:$F,CERV!$A:$A,C2752,CERV!$G:$G,D2752),
SUMIFS(CANSCRN!$F:$F,CANSCRN!$A:$A,C2752,CANSCRN!$G:$G,D2752))))))))))))</f>
        <v>199532.85498489425</v>
      </c>
    </row>
    <row r="2753" spans="1:6" x14ac:dyDescent="0.2">
      <c r="A2753" s="24" t="s">
        <v>100</v>
      </c>
      <c r="B2753" s="24" t="s">
        <v>101</v>
      </c>
      <c r="C2753" s="24" t="s">
        <v>77</v>
      </c>
      <c r="D2753" s="24">
        <v>2010</v>
      </c>
      <c r="E2753" s="24" t="s">
        <v>104</v>
      </c>
      <c r="F2753" s="3">
        <f>IF(AND(A2753="PSA Testing", E2753= "Utilization Rate (per 100,000 patients)"),
SUMIFS(PSA!$D:$D,PSA!$A:$A,C2753,PSA!$G:$G,D2753),
IF(AND(A2753="Colorectal Cancer Screening", E2753="Utilization Rate (per 100,000 patients)"),
SUMIFS(COL!$D:$D,COL!$A:$A,C2753,COL!$G:$G, D2753),
IF(AND(A2753="Cervical Cancer Screening", E2753="Utilization Rate (per 100,000 patients)"),
SUMIFS(CERV!$D:$D,CERV!$A:$A,C2753,CERV!$G:$G,D2753),
IF(AND(A2753="Cancer Screening for CKD patients", E2753="Utilization Rate (per 100,000 patients)"),
SUMIFS(CANSCRN!$D:$D,CANSCRN!$A:$A,C2753,CANSCRN!$G:$G,D2753),
IF(AND(A2753="PSA Testing", E2753="Cost per service ($USD)"),
SUMIFS(PSA!$E:$E,PSA!$A:$A,C2753,PSA!$G:$G,D2753),
IF(AND(A2753="Colorectal Cancer Screening", E2753="Cost per service ($USD)"),
SUMIFS(COL!$E:$E,COL!$A:$A,C2753,COL!$G:$G,D2753),
IF(AND(A2753="Cervical Cancer Screening", E2753="Cost per service ($USD)"),
SUMIFS(CERV!$E:$E,CERV!$A:$A,C2753,CERV!$G:$G,D2753),
IF(AND(A2753="Cancer Screening for CKD patients", E2753="Cost per service ($USD)"),
SUMIFS(CANSCRN!$E:$E,CANSCRN!$A:$A,C2753,CANSCRN!$G:$G,D2753),
IF(AND(A2753="PSA Testing", E2753="Total Expenditure ($USD per 100,000 patients)"),
SUMIFS(PSA!$F:$F,PSA!$A:$A,C2753,PSA!$G:$G,D2753),
IF(AND(A2753="Colorectal Cancer Screening", E2753="Total Expenditure ($USD per 100,000 patients)"),
SUMIFS(COL!$F:$F,COL!$A:$A,C2753,COL!$G:$G,D2753),
IF(AND(A2753="Cervical Cancer Screening", E2753="Total Expenditure ($USD per 100,000 patients)"),
SUMIFS(CERV!$F:$F,CERV!$A:$A,C2753,CERV!$G:$G,D2753),
SUMIFS(CANSCRN!$F:$F,CANSCRN!$A:$A,C2753,CANSCRN!$G:$G,D2753))))))))))))</f>
        <v>213411.76495356037</v>
      </c>
    </row>
    <row r="2754" spans="1:6" x14ac:dyDescent="0.2">
      <c r="A2754" s="24" t="s">
        <v>100</v>
      </c>
      <c r="B2754" s="24" t="s">
        <v>101</v>
      </c>
      <c r="C2754" s="24" t="s">
        <v>77</v>
      </c>
      <c r="D2754" s="24">
        <v>2011</v>
      </c>
      <c r="E2754" s="24" t="s">
        <v>104</v>
      </c>
      <c r="F2754" s="3">
        <f>IF(AND(A2754="PSA Testing", E2754= "Utilization Rate (per 100,000 patients)"),
SUMIFS(PSA!$D:$D,PSA!$A:$A,C2754,PSA!$G:$G,D2754),
IF(AND(A2754="Colorectal Cancer Screening", E2754="Utilization Rate (per 100,000 patients)"),
SUMIFS(COL!$D:$D,COL!$A:$A,C2754,COL!$G:$G, D2754),
IF(AND(A2754="Cervical Cancer Screening", E2754="Utilization Rate (per 100,000 patients)"),
SUMIFS(CERV!$D:$D,CERV!$A:$A,C2754,CERV!$G:$G,D2754),
IF(AND(A2754="Cancer Screening for CKD patients", E2754="Utilization Rate (per 100,000 patients)"),
SUMIFS(CANSCRN!$D:$D,CANSCRN!$A:$A,C2754,CANSCRN!$G:$G,D2754),
IF(AND(A2754="PSA Testing", E2754="Cost per service ($USD)"),
SUMIFS(PSA!$E:$E,PSA!$A:$A,C2754,PSA!$G:$G,D2754),
IF(AND(A2754="Colorectal Cancer Screening", E2754="Cost per service ($USD)"),
SUMIFS(COL!$E:$E,COL!$A:$A,C2754,COL!$G:$G,D2754),
IF(AND(A2754="Cervical Cancer Screening", E2754="Cost per service ($USD)"),
SUMIFS(CERV!$E:$E,CERV!$A:$A,C2754,CERV!$G:$G,D2754),
IF(AND(A2754="Cancer Screening for CKD patients", E2754="Cost per service ($USD)"),
SUMIFS(CANSCRN!$E:$E,CANSCRN!$A:$A,C2754,CANSCRN!$G:$G,D2754),
IF(AND(A2754="PSA Testing", E2754="Total Expenditure ($USD per 100,000 patients)"),
SUMIFS(PSA!$F:$F,PSA!$A:$A,C2754,PSA!$G:$G,D2754),
IF(AND(A2754="Colorectal Cancer Screening", E2754="Total Expenditure ($USD per 100,000 patients)"),
SUMIFS(COL!$F:$F,COL!$A:$A,C2754,COL!$G:$G,D2754),
IF(AND(A2754="Cervical Cancer Screening", E2754="Total Expenditure ($USD per 100,000 patients)"),
SUMIFS(CERV!$F:$F,CERV!$A:$A,C2754,CERV!$G:$G,D2754),
SUMIFS(CANSCRN!$F:$F,CANSCRN!$A:$A,C2754,CANSCRN!$G:$G,D2754))))))))))))</f>
        <v>172800.67567567568</v>
      </c>
    </row>
    <row r="2755" spans="1:6" x14ac:dyDescent="0.2">
      <c r="A2755" s="24" t="s">
        <v>100</v>
      </c>
      <c r="B2755" s="24" t="s">
        <v>101</v>
      </c>
      <c r="C2755" s="24" t="s">
        <v>77</v>
      </c>
      <c r="D2755" s="24">
        <v>2012</v>
      </c>
      <c r="E2755" s="24" t="s">
        <v>104</v>
      </c>
      <c r="F2755" s="3">
        <f>IF(AND(A2755="PSA Testing", E2755= "Utilization Rate (per 100,000 patients)"),
SUMIFS(PSA!$D:$D,PSA!$A:$A,C2755,PSA!$G:$G,D2755),
IF(AND(A2755="Colorectal Cancer Screening", E2755="Utilization Rate (per 100,000 patients)"),
SUMIFS(COL!$D:$D,COL!$A:$A,C2755,COL!$G:$G, D2755),
IF(AND(A2755="Cervical Cancer Screening", E2755="Utilization Rate (per 100,000 patients)"),
SUMIFS(CERV!$D:$D,CERV!$A:$A,C2755,CERV!$G:$G,D2755),
IF(AND(A2755="Cancer Screening for CKD patients", E2755="Utilization Rate (per 100,000 patients)"),
SUMIFS(CANSCRN!$D:$D,CANSCRN!$A:$A,C2755,CANSCRN!$G:$G,D2755),
IF(AND(A2755="PSA Testing", E2755="Cost per service ($USD)"),
SUMIFS(PSA!$E:$E,PSA!$A:$A,C2755,PSA!$G:$G,D2755),
IF(AND(A2755="Colorectal Cancer Screening", E2755="Cost per service ($USD)"),
SUMIFS(COL!$E:$E,COL!$A:$A,C2755,COL!$G:$G,D2755),
IF(AND(A2755="Cervical Cancer Screening", E2755="Cost per service ($USD)"),
SUMIFS(CERV!$E:$E,CERV!$A:$A,C2755,CERV!$G:$G,D2755),
IF(AND(A2755="Cancer Screening for CKD patients", E2755="Cost per service ($USD)"),
SUMIFS(CANSCRN!$E:$E,CANSCRN!$A:$A,C2755,CANSCRN!$G:$G,D2755),
IF(AND(A2755="PSA Testing", E2755="Total Expenditure ($USD per 100,000 patients)"),
SUMIFS(PSA!$F:$F,PSA!$A:$A,C2755,PSA!$G:$G,D2755),
IF(AND(A2755="Colorectal Cancer Screening", E2755="Total Expenditure ($USD per 100,000 patients)"),
SUMIFS(COL!$F:$F,COL!$A:$A,C2755,COL!$G:$G,D2755),
IF(AND(A2755="Cervical Cancer Screening", E2755="Total Expenditure ($USD per 100,000 patients)"),
SUMIFS(CERV!$F:$F,CERV!$A:$A,C2755,CERV!$G:$G,D2755),
SUMIFS(CANSCRN!$F:$F,CANSCRN!$A:$A,C2755,CANSCRN!$G:$G,D2755))))))))))))</f>
        <v>210884.34257046226</v>
      </c>
    </row>
    <row r="2756" spans="1:6" x14ac:dyDescent="0.2">
      <c r="A2756" s="24" t="s">
        <v>100</v>
      </c>
      <c r="B2756" s="24" t="s">
        <v>101</v>
      </c>
      <c r="C2756" s="24" t="s">
        <v>77</v>
      </c>
      <c r="D2756" s="24">
        <v>2013</v>
      </c>
      <c r="E2756" s="24" t="s">
        <v>104</v>
      </c>
      <c r="F2756" s="3">
        <f>IF(AND(A2756="PSA Testing", E2756= "Utilization Rate (per 100,000 patients)"),
SUMIFS(PSA!$D:$D,PSA!$A:$A,C2756,PSA!$G:$G,D2756),
IF(AND(A2756="Colorectal Cancer Screening", E2756="Utilization Rate (per 100,000 patients)"),
SUMIFS(COL!$D:$D,COL!$A:$A,C2756,COL!$G:$G, D2756),
IF(AND(A2756="Cervical Cancer Screening", E2756="Utilization Rate (per 100,000 patients)"),
SUMIFS(CERV!$D:$D,CERV!$A:$A,C2756,CERV!$G:$G,D2756),
IF(AND(A2756="Cancer Screening for CKD patients", E2756="Utilization Rate (per 100,000 patients)"),
SUMIFS(CANSCRN!$D:$D,CANSCRN!$A:$A,C2756,CANSCRN!$G:$G,D2756),
IF(AND(A2756="PSA Testing", E2756="Cost per service ($USD)"),
SUMIFS(PSA!$E:$E,PSA!$A:$A,C2756,PSA!$G:$G,D2756),
IF(AND(A2756="Colorectal Cancer Screening", E2756="Cost per service ($USD)"),
SUMIFS(COL!$E:$E,COL!$A:$A,C2756,COL!$G:$G,D2756),
IF(AND(A2756="Cervical Cancer Screening", E2756="Cost per service ($USD)"),
SUMIFS(CERV!$E:$E,CERV!$A:$A,C2756,CERV!$G:$G,D2756),
IF(AND(A2756="Cancer Screening for CKD patients", E2756="Cost per service ($USD)"),
SUMIFS(CANSCRN!$E:$E,CANSCRN!$A:$A,C2756,CANSCRN!$G:$G,D2756),
IF(AND(A2756="PSA Testing", E2756="Total Expenditure ($USD per 100,000 patients)"),
SUMIFS(PSA!$F:$F,PSA!$A:$A,C2756,PSA!$G:$G,D2756),
IF(AND(A2756="Colorectal Cancer Screening", E2756="Total Expenditure ($USD per 100,000 patients)"),
SUMIFS(COL!$F:$F,COL!$A:$A,C2756,COL!$G:$G,D2756),
IF(AND(A2756="Cervical Cancer Screening", E2756="Total Expenditure ($USD per 100,000 patients)"),
SUMIFS(CERV!$F:$F,CERV!$A:$A,C2756,CERV!$G:$G,D2756),
SUMIFS(CANSCRN!$F:$F,CANSCRN!$A:$A,C2756,CANSCRN!$G:$G,D2756))))))))))))</f>
        <v>248626.12163509469</v>
      </c>
    </row>
    <row r="2757" spans="1:6" x14ac:dyDescent="0.2">
      <c r="A2757" s="24" t="s">
        <v>100</v>
      </c>
      <c r="B2757" s="24" t="s">
        <v>101</v>
      </c>
      <c r="C2757" s="24" t="s">
        <v>77</v>
      </c>
      <c r="D2757" s="24">
        <v>2014</v>
      </c>
      <c r="E2757" s="24" t="s">
        <v>104</v>
      </c>
      <c r="F2757" s="3">
        <f>IF(AND(A2757="PSA Testing", E2757= "Utilization Rate (per 100,000 patients)"),
SUMIFS(PSA!$D:$D,PSA!$A:$A,C2757,PSA!$G:$G,D2757),
IF(AND(A2757="Colorectal Cancer Screening", E2757="Utilization Rate (per 100,000 patients)"),
SUMIFS(COL!$D:$D,COL!$A:$A,C2757,COL!$G:$G, D2757),
IF(AND(A2757="Cervical Cancer Screening", E2757="Utilization Rate (per 100,000 patients)"),
SUMIFS(CERV!$D:$D,CERV!$A:$A,C2757,CERV!$G:$G,D2757),
IF(AND(A2757="Cancer Screening for CKD patients", E2757="Utilization Rate (per 100,000 patients)"),
SUMIFS(CANSCRN!$D:$D,CANSCRN!$A:$A,C2757,CANSCRN!$G:$G,D2757),
IF(AND(A2757="PSA Testing", E2757="Cost per service ($USD)"),
SUMIFS(PSA!$E:$E,PSA!$A:$A,C2757,PSA!$G:$G,D2757),
IF(AND(A2757="Colorectal Cancer Screening", E2757="Cost per service ($USD)"),
SUMIFS(COL!$E:$E,COL!$A:$A,C2757,COL!$G:$G,D2757),
IF(AND(A2757="Cervical Cancer Screening", E2757="Cost per service ($USD)"),
SUMIFS(CERV!$E:$E,CERV!$A:$A,C2757,CERV!$G:$G,D2757),
IF(AND(A2757="Cancer Screening for CKD patients", E2757="Cost per service ($USD)"),
SUMIFS(CANSCRN!$E:$E,CANSCRN!$A:$A,C2757,CANSCRN!$G:$G,D2757),
IF(AND(A2757="PSA Testing", E2757="Total Expenditure ($USD per 100,000 patients)"),
SUMIFS(PSA!$F:$F,PSA!$A:$A,C2757,PSA!$G:$G,D2757),
IF(AND(A2757="Colorectal Cancer Screening", E2757="Total Expenditure ($USD per 100,000 patients)"),
SUMIFS(COL!$F:$F,COL!$A:$A,C2757,COL!$G:$G,D2757),
IF(AND(A2757="Cervical Cancer Screening", E2757="Total Expenditure ($USD per 100,000 patients)"),
SUMIFS(CERV!$F:$F,CERV!$A:$A,C2757,CERV!$G:$G,D2757),
SUMIFS(CANSCRN!$F:$F,CANSCRN!$A:$A,C2757,CANSCRN!$G:$G,D2757))))))))))))</f>
        <v>314342.30007017544</v>
      </c>
    </row>
    <row r="2758" spans="1:6" x14ac:dyDescent="0.2">
      <c r="A2758" s="24" t="s">
        <v>100</v>
      </c>
      <c r="B2758" s="24" t="s">
        <v>101</v>
      </c>
      <c r="C2758" s="24" t="s">
        <v>77</v>
      </c>
      <c r="D2758" s="24">
        <v>2015</v>
      </c>
      <c r="E2758" s="24" t="s">
        <v>104</v>
      </c>
      <c r="F2758" s="3">
        <f>IF(AND(A2758="PSA Testing", E2758= "Utilization Rate (per 100,000 patients)"),
SUMIFS(PSA!$D:$D,PSA!$A:$A,C2758,PSA!$G:$G,D2758),
IF(AND(A2758="Colorectal Cancer Screening", E2758="Utilization Rate (per 100,000 patients)"),
SUMIFS(COL!$D:$D,COL!$A:$A,C2758,COL!$G:$G, D2758),
IF(AND(A2758="Cervical Cancer Screening", E2758="Utilization Rate (per 100,000 patients)"),
SUMIFS(CERV!$D:$D,CERV!$A:$A,C2758,CERV!$G:$G,D2758),
IF(AND(A2758="Cancer Screening for CKD patients", E2758="Utilization Rate (per 100,000 patients)"),
SUMIFS(CANSCRN!$D:$D,CANSCRN!$A:$A,C2758,CANSCRN!$G:$G,D2758),
IF(AND(A2758="PSA Testing", E2758="Cost per service ($USD)"),
SUMIFS(PSA!$E:$E,PSA!$A:$A,C2758,PSA!$G:$G,D2758),
IF(AND(A2758="Colorectal Cancer Screening", E2758="Cost per service ($USD)"),
SUMIFS(COL!$E:$E,COL!$A:$A,C2758,COL!$G:$G,D2758),
IF(AND(A2758="Cervical Cancer Screening", E2758="Cost per service ($USD)"),
SUMIFS(CERV!$E:$E,CERV!$A:$A,C2758,CERV!$G:$G,D2758),
IF(AND(A2758="Cancer Screening for CKD patients", E2758="Cost per service ($USD)"),
SUMIFS(CANSCRN!$E:$E,CANSCRN!$A:$A,C2758,CANSCRN!$G:$G,D2758),
IF(AND(A2758="PSA Testing", E2758="Total Expenditure ($USD per 100,000 patients)"),
SUMIFS(PSA!$F:$F,PSA!$A:$A,C2758,PSA!$G:$G,D2758),
IF(AND(A2758="Colorectal Cancer Screening", E2758="Total Expenditure ($USD per 100,000 patients)"),
SUMIFS(COL!$F:$F,COL!$A:$A,C2758,COL!$G:$G,D2758),
IF(AND(A2758="Cervical Cancer Screening", E2758="Total Expenditure ($USD per 100,000 patients)"),
SUMIFS(CERV!$F:$F,CERV!$A:$A,C2758,CERV!$G:$G,D2758),
SUMIFS(CANSCRN!$F:$F,CANSCRN!$A:$A,C2758,CANSCRN!$G:$G,D2758))))))))))))</f>
        <v>212788.77119635892</v>
      </c>
    </row>
    <row r="2759" spans="1:6" x14ac:dyDescent="0.2">
      <c r="A2759" s="24" t="s">
        <v>100</v>
      </c>
      <c r="B2759" s="24" t="s">
        <v>101</v>
      </c>
      <c r="C2759" s="24" t="s">
        <v>77</v>
      </c>
      <c r="D2759" s="24">
        <v>2016</v>
      </c>
      <c r="E2759" s="24" t="s">
        <v>104</v>
      </c>
      <c r="F2759" s="3">
        <f>IF(AND(A2759="PSA Testing", E2759= "Utilization Rate (per 100,000 patients)"),
SUMIFS(PSA!$D:$D,PSA!$A:$A,C2759,PSA!$G:$G,D2759),
IF(AND(A2759="Colorectal Cancer Screening", E2759="Utilization Rate (per 100,000 patients)"),
SUMIFS(COL!$D:$D,COL!$A:$A,C2759,COL!$G:$G, D2759),
IF(AND(A2759="Cervical Cancer Screening", E2759="Utilization Rate (per 100,000 patients)"),
SUMIFS(CERV!$D:$D,CERV!$A:$A,C2759,CERV!$G:$G,D2759),
IF(AND(A2759="Cancer Screening for CKD patients", E2759="Utilization Rate (per 100,000 patients)"),
SUMIFS(CANSCRN!$D:$D,CANSCRN!$A:$A,C2759,CANSCRN!$G:$G,D2759),
IF(AND(A2759="PSA Testing", E2759="Cost per service ($USD)"),
SUMIFS(PSA!$E:$E,PSA!$A:$A,C2759,PSA!$G:$G,D2759),
IF(AND(A2759="Colorectal Cancer Screening", E2759="Cost per service ($USD)"),
SUMIFS(COL!$E:$E,COL!$A:$A,C2759,COL!$G:$G,D2759),
IF(AND(A2759="Cervical Cancer Screening", E2759="Cost per service ($USD)"),
SUMIFS(CERV!$E:$E,CERV!$A:$A,C2759,CERV!$G:$G,D2759),
IF(AND(A2759="Cancer Screening for CKD patients", E2759="Cost per service ($USD)"),
SUMIFS(CANSCRN!$E:$E,CANSCRN!$A:$A,C2759,CANSCRN!$G:$G,D2759),
IF(AND(A2759="PSA Testing", E2759="Total Expenditure ($USD per 100,000 patients)"),
SUMIFS(PSA!$F:$F,PSA!$A:$A,C2759,PSA!$G:$G,D2759),
IF(AND(A2759="Colorectal Cancer Screening", E2759="Total Expenditure ($USD per 100,000 patients)"),
SUMIFS(COL!$F:$F,COL!$A:$A,C2759,COL!$G:$G,D2759),
IF(AND(A2759="Cervical Cancer Screening", E2759="Total Expenditure ($USD per 100,000 patients)"),
SUMIFS(CERV!$F:$F,CERV!$A:$A,C2759,CERV!$G:$G,D2759),
SUMIFS(CANSCRN!$F:$F,CANSCRN!$A:$A,C2759,CANSCRN!$G:$G,D2759))))))))))))</f>
        <v>371255.41209580842</v>
      </c>
    </row>
    <row r="2760" spans="1:6" x14ac:dyDescent="0.2">
      <c r="A2760" s="24" t="s">
        <v>100</v>
      </c>
      <c r="B2760" s="24" t="s">
        <v>101</v>
      </c>
      <c r="C2760" s="24" t="s">
        <v>77</v>
      </c>
      <c r="D2760" s="24">
        <v>2017</v>
      </c>
      <c r="E2760" s="24" t="s">
        <v>104</v>
      </c>
      <c r="F2760" s="3">
        <f>IF(AND(A2760="PSA Testing", E2760= "Utilization Rate (per 100,000 patients)"),
SUMIFS(PSA!$D:$D,PSA!$A:$A,C2760,PSA!$G:$G,D2760),
IF(AND(A2760="Colorectal Cancer Screening", E2760="Utilization Rate (per 100,000 patients)"),
SUMIFS(COL!$D:$D,COL!$A:$A,C2760,COL!$G:$G, D2760),
IF(AND(A2760="Cervical Cancer Screening", E2760="Utilization Rate (per 100,000 patients)"),
SUMIFS(CERV!$D:$D,CERV!$A:$A,C2760,CERV!$G:$G,D2760),
IF(AND(A2760="Cancer Screening for CKD patients", E2760="Utilization Rate (per 100,000 patients)"),
SUMIFS(CANSCRN!$D:$D,CANSCRN!$A:$A,C2760,CANSCRN!$G:$G,D2760),
IF(AND(A2760="PSA Testing", E2760="Cost per service ($USD)"),
SUMIFS(PSA!$E:$E,PSA!$A:$A,C2760,PSA!$G:$G,D2760),
IF(AND(A2760="Colorectal Cancer Screening", E2760="Cost per service ($USD)"),
SUMIFS(COL!$E:$E,COL!$A:$A,C2760,COL!$G:$G,D2760),
IF(AND(A2760="Cervical Cancer Screening", E2760="Cost per service ($USD)"),
SUMIFS(CERV!$E:$E,CERV!$A:$A,C2760,CERV!$G:$G,D2760),
IF(AND(A2760="Cancer Screening for CKD patients", E2760="Cost per service ($USD)"),
SUMIFS(CANSCRN!$E:$E,CANSCRN!$A:$A,C2760,CANSCRN!$G:$G,D2760),
IF(AND(A2760="PSA Testing", E2760="Total Expenditure ($USD per 100,000 patients)"),
SUMIFS(PSA!$F:$F,PSA!$A:$A,C2760,PSA!$G:$G,D2760),
IF(AND(A2760="Colorectal Cancer Screening", E2760="Total Expenditure ($USD per 100,000 patients)"),
SUMIFS(COL!$F:$F,COL!$A:$A,C2760,COL!$G:$G,D2760),
IF(AND(A2760="Cervical Cancer Screening", E2760="Total Expenditure ($USD per 100,000 patients)"),
SUMIFS(CERV!$F:$F,CERV!$A:$A,C2760,CERV!$G:$G,D2760),
SUMIFS(CANSCRN!$F:$F,CANSCRN!$A:$A,C2760,CANSCRN!$G:$G,D2760))))))))))))</f>
        <v>533783.80115273781</v>
      </c>
    </row>
    <row r="2761" spans="1:6" x14ac:dyDescent="0.2">
      <c r="A2761" s="24" t="s">
        <v>100</v>
      </c>
      <c r="B2761" s="24" t="s">
        <v>101</v>
      </c>
      <c r="C2761" s="24" t="s">
        <v>77</v>
      </c>
      <c r="D2761" s="24">
        <v>2018</v>
      </c>
      <c r="E2761" s="24" t="s">
        <v>104</v>
      </c>
      <c r="F2761" s="3">
        <f>IF(AND(A2761="PSA Testing", E2761= "Utilization Rate (per 100,000 patients)"),
SUMIFS(PSA!$D:$D,PSA!$A:$A,C2761,PSA!$G:$G,D2761),
IF(AND(A2761="Colorectal Cancer Screening", E2761="Utilization Rate (per 100,000 patients)"),
SUMIFS(COL!$D:$D,COL!$A:$A,C2761,COL!$G:$G, D2761),
IF(AND(A2761="Cervical Cancer Screening", E2761="Utilization Rate (per 100,000 patients)"),
SUMIFS(CERV!$D:$D,CERV!$A:$A,C2761,CERV!$G:$G,D2761),
IF(AND(A2761="Cancer Screening for CKD patients", E2761="Utilization Rate (per 100,000 patients)"),
SUMIFS(CANSCRN!$D:$D,CANSCRN!$A:$A,C2761,CANSCRN!$G:$G,D2761),
IF(AND(A2761="PSA Testing", E2761="Cost per service ($USD)"),
SUMIFS(PSA!$E:$E,PSA!$A:$A,C2761,PSA!$G:$G,D2761),
IF(AND(A2761="Colorectal Cancer Screening", E2761="Cost per service ($USD)"),
SUMIFS(COL!$E:$E,COL!$A:$A,C2761,COL!$G:$G,D2761),
IF(AND(A2761="Cervical Cancer Screening", E2761="Cost per service ($USD)"),
SUMIFS(CERV!$E:$E,CERV!$A:$A,C2761,CERV!$G:$G,D2761),
IF(AND(A2761="Cancer Screening for CKD patients", E2761="Cost per service ($USD)"),
SUMIFS(CANSCRN!$E:$E,CANSCRN!$A:$A,C2761,CANSCRN!$G:$G,D2761),
IF(AND(A2761="PSA Testing", E2761="Total Expenditure ($USD per 100,000 patients)"),
SUMIFS(PSA!$F:$F,PSA!$A:$A,C2761,PSA!$G:$G,D2761),
IF(AND(A2761="Colorectal Cancer Screening", E2761="Total Expenditure ($USD per 100,000 patients)"),
SUMIFS(COL!$F:$F,COL!$A:$A,C2761,COL!$G:$G,D2761),
IF(AND(A2761="Cervical Cancer Screening", E2761="Total Expenditure ($USD per 100,000 patients)"),
SUMIFS(CERV!$F:$F,CERV!$A:$A,C2761,CERV!$G:$G,D2761),
SUMIFS(CANSCRN!$F:$F,CANSCRN!$A:$A,C2761,CANSCRN!$G:$G,D2761))))))))))))</f>
        <v>623655.96987509192</v>
      </c>
    </row>
    <row r="2762" spans="1:6" x14ac:dyDescent="0.2">
      <c r="A2762" s="24" t="s">
        <v>100</v>
      </c>
      <c r="B2762" s="24" t="s">
        <v>101</v>
      </c>
      <c r="C2762" s="24" t="s">
        <v>77</v>
      </c>
      <c r="D2762" s="24">
        <v>2019</v>
      </c>
      <c r="E2762" s="24" t="s">
        <v>104</v>
      </c>
      <c r="F2762" s="3">
        <f>IF(AND(A2762="PSA Testing", E2762= "Utilization Rate (per 100,000 patients)"),
SUMIFS(PSA!$D:$D,PSA!$A:$A,C2762,PSA!$G:$G,D2762),
IF(AND(A2762="Colorectal Cancer Screening", E2762="Utilization Rate (per 100,000 patients)"),
SUMIFS(COL!$D:$D,COL!$A:$A,C2762,COL!$G:$G, D2762),
IF(AND(A2762="Cervical Cancer Screening", E2762="Utilization Rate (per 100,000 patients)"),
SUMIFS(CERV!$D:$D,CERV!$A:$A,C2762,CERV!$G:$G,D2762),
IF(AND(A2762="Cancer Screening for CKD patients", E2762="Utilization Rate (per 100,000 patients)"),
SUMIFS(CANSCRN!$D:$D,CANSCRN!$A:$A,C2762,CANSCRN!$G:$G,D2762),
IF(AND(A2762="PSA Testing", E2762="Cost per service ($USD)"),
SUMIFS(PSA!$E:$E,PSA!$A:$A,C2762,PSA!$G:$G,D2762),
IF(AND(A2762="Colorectal Cancer Screening", E2762="Cost per service ($USD)"),
SUMIFS(COL!$E:$E,COL!$A:$A,C2762,COL!$G:$G,D2762),
IF(AND(A2762="Cervical Cancer Screening", E2762="Cost per service ($USD)"),
SUMIFS(CERV!$E:$E,CERV!$A:$A,C2762,CERV!$G:$G,D2762),
IF(AND(A2762="Cancer Screening for CKD patients", E2762="Cost per service ($USD)"),
SUMIFS(CANSCRN!$E:$E,CANSCRN!$A:$A,C2762,CANSCRN!$G:$G,D2762),
IF(AND(A2762="PSA Testing", E2762="Total Expenditure ($USD per 100,000 patients)"),
SUMIFS(PSA!$F:$F,PSA!$A:$A,C2762,PSA!$G:$G,D2762),
IF(AND(A2762="Colorectal Cancer Screening", E2762="Total Expenditure ($USD per 100,000 patients)"),
SUMIFS(COL!$F:$F,COL!$A:$A,C2762,COL!$G:$G,D2762),
IF(AND(A2762="Cervical Cancer Screening", E2762="Total Expenditure ($USD per 100,000 patients)"),
SUMIFS(CERV!$F:$F,CERV!$A:$A,C2762,CERV!$G:$G,D2762),
SUMIFS(CANSCRN!$F:$F,CANSCRN!$A:$A,C2762,CANSCRN!$G:$G,D2762))))))))))))</f>
        <v>519108.42399023793</v>
      </c>
    </row>
    <row r="2763" spans="1:6" x14ac:dyDescent="0.2">
      <c r="A2763" s="24" t="s">
        <v>100</v>
      </c>
      <c r="B2763" s="24" t="s">
        <v>101</v>
      </c>
      <c r="C2763" s="24" t="s">
        <v>78</v>
      </c>
      <c r="D2763" s="24">
        <v>2009</v>
      </c>
      <c r="E2763" s="24" t="s">
        <v>104</v>
      </c>
      <c r="F2763" s="3">
        <f>IF(AND(A2763="PSA Testing", E2763= "Utilization Rate (per 100,000 patients)"),
SUMIFS(PSA!$D:$D,PSA!$A:$A,C2763,PSA!$G:$G,D2763),
IF(AND(A2763="Colorectal Cancer Screening", E2763="Utilization Rate (per 100,000 patients)"),
SUMIFS(COL!$D:$D,COL!$A:$A,C2763,COL!$G:$G, D2763),
IF(AND(A2763="Cervical Cancer Screening", E2763="Utilization Rate (per 100,000 patients)"),
SUMIFS(CERV!$D:$D,CERV!$A:$A,C2763,CERV!$G:$G,D2763),
IF(AND(A2763="Cancer Screening for CKD patients", E2763="Utilization Rate (per 100,000 patients)"),
SUMIFS(CANSCRN!$D:$D,CANSCRN!$A:$A,C2763,CANSCRN!$G:$G,D2763),
IF(AND(A2763="PSA Testing", E2763="Cost per service ($USD)"),
SUMIFS(PSA!$E:$E,PSA!$A:$A,C2763,PSA!$G:$G,D2763),
IF(AND(A2763="Colorectal Cancer Screening", E2763="Cost per service ($USD)"),
SUMIFS(COL!$E:$E,COL!$A:$A,C2763,COL!$G:$G,D2763),
IF(AND(A2763="Cervical Cancer Screening", E2763="Cost per service ($USD)"),
SUMIFS(CERV!$E:$E,CERV!$A:$A,C2763,CERV!$G:$G,D2763),
IF(AND(A2763="Cancer Screening for CKD patients", E2763="Cost per service ($USD)"),
SUMIFS(CANSCRN!$E:$E,CANSCRN!$A:$A,C2763,CANSCRN!$G:$G,D2763),
IF(AND(A2763="PSA Testing", E2763="Total Expenditure ($USD per 100,000 patients)"),
SUMIFS(PSA!$F:$F,PSA!$A:$A,C2763,PSA!$G:$G,D2763),
IF(AND(A2763="Colorectal Cancer Screening", E2763="Total Expenditure ($USD per 100,000 patients)"),
SUMIFS(COL!$F:$F,COL!$A:$A,C2763,COL!$G:$G,D2763),
IF(AND(A2763="Cervical Cancer Screening", E2763="Total Expenditure ($USD per 100,000 patients)"),
SUMIFS(CERV!$F:$F,CERV!$A:$A,C2763,CERV!$G:$G,D2763),
SUMIFS(CANSCRN!$F:$F,CANSCRN!$A:$A,C2763,CANSCRN!$G:$G,D2763))))))))))))</f>
        <v>302065.26801987964</v>
      </c>
    </row>
    <row r="2764" spans="1:6" x14ac:dyDescent="0.2">
      <c r="A2764" s="24" t="s">
        <v>100</v>
      </c>
      <c r="B2764" s="24" t="s">
        <v>101</v>
      </c>
      <c r="C2764" s="24" t="s">
        <v>78</v>
      </c>
      <c r="D2764" s="24">
        <v>2010</v>
      </c>
      <c r="E2764" s="24" t="s">
        <v>104</v>
      </c>
      <c r="F2764" s="3">
        <f>IF(AND(A2764="PSA Testing", E2764= "Utilization Rate (per 100,000 patients)"),
SUMIFS(PSA!$D:$D,PSA!$A:$A,C2764,PSA!$G:$G,D2764),
IF(AND(A2764="Colorectal Cancer Screening", E2764="Utilization Rate (per 100,000 patients)"),
SUMIFS(COL!$D:$D,COL!$A:$A,C2764,COL!$G:$G, D2764),
IF(AND(A2764="Cervical Cancer Screening", E2764="Utilization Rate (per 100,000 patients)"),
SUMIFS(CERV!$D:$D,CERV!$A:$A,C2764,CERV!$G:$G,D2764),
IF(AND(A2764="Cancer Screening for CKD patients", E2764="Utilization Rate (per 100,000 patients)"),
SUMIFS(CANSCRN!$D:$D,CANSCRN!$A:$A,C2764,CANSCRN!$G:$G,D2764),
IF(AND(A2764="PSA Testing", E2764="Cost per service ($USD)"),
SUMIFS(PSA!$E:$E,PSA!$A:$A,C2764,PSA!$G:$G,D2764),
IF(AND(A2764="Colorectal Cancer Screening", E2764="Cost per service ($USD)"),
SUMIFS(COL!$E:$E,COL!$A:$A,C2764,COL!$G:$G,D2764),
IF(AND(A2764="Cervical Cancer Screening", E2764="Cost per service ($USD)"),
SUMIFS(CERV!$E:$E,CERV!$A:$A,C2764,CERV!$G:$G,D2764),
IF(AND(A2764="Cancer Screening for CKD patients", E2764="Cost per service ($USD)"),
SUMIFS(CANSCRN!$E:$E,CANSCRN!$A:$A,C2764,CANSCRN!$G:$G,D2764),
IF(AND(A2764="PSA Testing", E2764="Total Expenditure ($USD per 100,000 patients)"),
SUMIFS(PSA!$F:$F,PSA!$A:$A,C2764,PSA!$G:$G,D2764),
IF(AND(A2764="Colorectal Cancer Screening", E2764="Total Expenditure ($USD per 100,000 patients)"),
SUMIFS(COL!$F:$F,COL!$A:$A,C2764,COL!$G:$G,D2764),
IF(AND(A2764="Cervical Cancer Screening", E2764="Total Expenditure ($USD per 100,000 patients)"),
SUMIFS(CERV!$F:$F,CERV!$A:$A,C2764,CERV!$G:$G,D2764),
SUMIFS(CANSCRN!$F:$F,CANSCRN!$A:$A,C2764,CANSCRN!$G:$G,D2764))))))))))))</f>
        <v>266684.11399387126</v>
      </c>
    </row>
    <row r="2765" spans="1:6" x14ac:dyDescent="0.2">
      <c r="A2765" s="24" t="s">
        <v>100</v>
      </c>
      <c r="B2765" s="24" t="s">
        <v>101</v>
      </c>
      <c r="C2765" s="24" t="s">
        <v>78</v>
      </c>
      <c r="D2765" s="24">
        <v>2011</v>
      </c>
      <c r="E2765" s="24" t="s">
        <v>104</v>
      </c>
      <c r="F2765" s="3">
        <f>IF(AND(A2765="PSA Testing", E2765= "Utilization Rate (per 100,000 patients)"),
SUMIFS(PSA!$D:$D,PSA!$A:$A,C2765,PSA!$G:$G,D2765),
IF(AND(A2765="Colorectal Cancer Screening", E2765="Utilization Rate (per 100,000 patients)"),
SUMIFS(COL!$D:$D,COL!$A:$A,C2765,COL!$G:$G, D2765),
IF(AND(A2765="Cervical Cancer Screening", E2765="Utilization Rate (per 100,000 patients)"),
SUMIFS(CERV!$D:$D,CERV!$A:$A,C2765,CERV!$G:$G,D2765),
IF(AND(A2765="Cancer Screening for CKD patients", E2765="Utilization Rate (per 100,000 patients)"),
SUMIFS(CANSCRN!$D:$D,CANSCRN!$A:$A,C2765,CANSCRN!$G:$G,D2765),
IF(AND(A2765="PSA Testing", E2765="Cost per service ($USD)"),
SUMIFS(PSA!$E:$E,PSA!$A:$A,C2765,PSA!$G:$G,D2765),
IF(AND(A2765="Colorectal Cancer Screening", E2765="Cost per service ($USD)"),
SUMIFS(COL!$E:$E,COL!$A:$A,C2765,COL!$G:$G,D2765),
IF(AND(A2765="Cervical Cancer Screening", E2765="Cost per service ($USD)"),
SUMIFS(CERV!$E:$E,CERV!$A:$A,C2765,CERV!$G:$G,D2765),
IF(AND(A2765="Cancer Screening for CKD patients", E2765="Cost per service ($USD)"),
SUMIFS(CANSCRN!$E:$E,CANSCRN!$A:$A,C2765,CANSCRN!$G:$G,D2765),
IF(AND(A2765="PSA Testing", E2765="Total Expenditure ($USD per 100,000 patients)"),
SUMIFS(PSA!$F:$F,PSA!$A:$A,C2765,PSA!$G:$G,D2765),
IF(AND(A2765="Colorectal Cancer Screening", E2765="Total Expenditure ($USD per 100,000 patients)"),
SUMIFS(COL!$F:$F,COL!$A:$A,C2765,COL!$G:$G,D2765),
IF(AND(A2765="Cervical Cancer Screening", E2765="Total Expenditure ($USD per 100,000 patients)"),
SUMIFS(CERV!$F:$F,CERV!$A:$A,C2765,CERV!$G:$G,D2765),
SUMIFS(CANSCRN!$F:$F,CANSCRN!$A:$A,C2765,CANSCRN!$G:$G,D2765))))))))))))</f>
        <v>293421.02392350807</v>
      </c>
    </row>
    <row r="2766" spans="1:6" x14ac:dyDescent="0.2">
      <c r="A2766" s="24" t="s">
        <v>100</v>
      </c>
      <c r="B2766" s="24" t="s">
        <v>101</v>
      </c>
      <c r="C2766" s="24" t="s">
        <v>78</v>
      </c>
      <c r="D2766" s="24">
        <v>2012</v>
      </c>
      <c r="E2766" s="24" t="s">
        <v>104</v>
      </c>
      <c r="F2766" s="3">
        <f>IF(AND(A2766="PSA Testing", E2766= "Utilization Rate (per 100,000 patients)"),
SUMIFS(PSA!$D:$D,PSA!$A:$A,C2766,PSA!$G:$G,D2766),
IF(AND(A2766="Colorectal Cancer Screening", E2766="Utilization Rate (per 100,000 patients)"),
SUMIFS(COL!$D:$D,COL!$A:$A,C2766,COL!$G:$G, D2766),
IF(AND(A2766="Cervical Cancer Screening", E2766="Utilization Rate (per 100,000 patients)"),
SUMIFS(CERV!$D:$D,CERV!$A:$A,C2766,CERV!$G:$G,D2766),
IF(AND(A2766="Cancer Screening for CKD patients", E2766="Utilization Rate (per 100,000 patients)"),
SUMIFS(CANSCRN!$D:$D,CANSCRN!$A:$A,C2766,CANSCRN!$G:$G,D2766),
IF(AND(A2766="PSA Testing", E2766="Cost per service ($USD)"),
SUMIFS(PSA!$E:$E,PSA!$A:$A,C2766,PSA!$G:$G,D2766),
IF(AND(A2766="Colorectal Cancer Screening", E2766="Cost per service ($USD)"),
SUMIFS(COL!$E:$E,COL!$A:$A,C2766,COL!$G:$G,D2766),
IF(AND(A2766="Cervical Cancer Screening", E2766="Cost per service ($USD)"),
SUMIFS(CERV!$E:$E,CERV!$A:$A,C2766,CERV!$G:$G,D2766),
IF(AND(A2766="Cancer Screening for CKD patients", E2766="Cost per service ($USD)"),
SUMIFS(CANSCRN!$E:$E,CANSCRN!$A:$A,C2766,CANSCRN!$G:$G,D2766),
IF(AND(A2766="PSA Testing", E2766="Total Expenditure ($USD per 100,000 patients)"),
SUMIFS(PSA!$F:$F,PSA!$A:$A,C2766,PSA!$G:$G,D2766),
IF(AND(A2766="Colorectal Cancer Screening", E2766="Total Expenditure ($USD per 100,000 patients)"),
SUMIFS(COL!$F:$F,COL!$A:$A,C2766,COL!$G:$G,D2766),
IF(AND(A2766="Cervical Cancer Screening", E2766="Total Expenditure ($USD per 100,000 patients)"),
SUMIFS(CERV!$F:$F,CERV!$A:$A,C2766,CERV!$G:$G,D2766),
SUMIFS(CANSCRN!$F:$F,CANSCRN!$A:$A,C2766,CANSCRN!$G:$G,D2766))))))))))))</f>
        <v>230037.05212274595</v>
      </c>
    </row>
    <row r="2767" spans="1:6" x14ac:dyDescent="0.2">
      <c r="A2767" s="24" t="s">
        <v>100</v>
      </c>
      <c r="B2767" s="24" t="s">
        <v>101</v>
      </c>
      <c r="C2767" s="24" t="s">
        <v>78</v>
      </c>
      <c r="D2767" s="24">
        <v>2013</v>
      </c>
      <c r="E2767" s="24" t="s">
        <v>104</v>
      </c>
      <c r="F2767" s="3">
        <f>IF(AND(A2767="PSA Testing", E2767= "Utilization Rate (per 100,000 patients)"),
SUMIFS(PSA!$D:$D,PSA!$A:$A,C2767,PSA!$G:$G,D2767),
IF(AND(A2767="Colorectal Cancer Screening", E2767="Utilization Rate (per 100,000 patients)"),
SUMIFS(COL!$D:$D,COL!$A:$A,C2767,COL!$G:$G, D2767),
IF(AND(A2767="Cervical Cancer Screening", E2767="Utilization Rate (per 100,000 patients)"),
SUMIFS(CERV!$D:$D,CERV!$A:$A,C2767,CERV!$G:$G,D2767),
IF(AND(A2767="Cancer Screening for CKD patients", E2767="Utilization Rate (per 100,000 patients)"),
SUMIFS(CANSCRN!$D:$D,CANSCRN!$A:$A,C2767,CANSCRN!$G:$G,D2767),
IF(AND(A2767="PSA Testing", E2767="Cost per service ($USD)"),
SUMIFS(PSA!$E:$E,PSA!$A:$A,C2767,PSA!$G:$G,D2767),
IF(AND(A2767="Colorectal Cancer Screening", E2767="Cost per service ($USD)"),
SUMIFS(COL!$E:$E,COL!$A:$A,C2767,COL!$G:$G,D2767),
IF(AND(A2767="Cervical Cancer Screening", E2767="Cost per service ($USD)"),
SUMIFS(CERV!$E:$E,CERV!$A:$A,C2767,CERV!$G:$G,D2767),
IF(AND(A2767="Cancer Screening for CKD patients", E2767="Cost per service ($USD)"),
SUMIFS(CANSCRN!$E:$E,CANSCRN!$A:$A,C2767,CANSCRN!$G:$G,D2767),
IF(AND(A2767="PSA Testing", E2767="Total Expenditure ($USD per 100,000 patients)"),
SUMIFS(PSA!$F:$F,PSA!$A:$A,C2767,PSA!$G:$G,D2767),
IF(AND(A2767="Colorectal Cancer Screening", E2767="Total Expenditure ($USD per 100,000 patients)"),
SUMIFS(COL!$F:$F,COL!$A:$A,C2767,COL!$G:$G,D2767),
IF(AND(A2767="Cervical Cancer Screening", E2767="Total Expenditure ($USD per 100,000 patients)"),
SUMIFS(CERV!$F:$F,CERV!$A:$A,C2767,CERV!$G:$G,D2767),
SUMIFS(CANSCRN!$F:$F,CANSCRN!$A:$A,C2767,CANSCRN!$G:$G,D2767))))))))))))</f>
        <v>193913.61687987516</v>
      </c>
    </row>
    <row r="2768" spans="1:6" x14ac:dyDescent="0.2">
      <c r="A2768" s="24" t="s">
        <v>100</v>
      </c>
      <c r="B2768" s="24" t="s">
        <v>101</v>
      </c>
      <c r="C2768" s="24" t="s">
        <v>78</v>
      </c>
      <c r="D2768" s="24">
        <v>2014</v>
      </c>
      <c r="E2768" s="24" t="s">
        <v>104</v>
      </c>
      <c r="F2768" s="3">
        <f>IF(AND(A2768="PSA Testing", E2768= "Utilization Rate (per 100,000 patients)"),
SUMIFS(PSA!$D:$D,PSA!$A:$A,C2768,PSA!$G:$G,D2768),
IF(AND(A2768="Colorectal Cancer Screening", E2768="Utilization Rate (per 100,000 patients)"),
SUMIFS(COL!$D:$D,COL!$A:$A,C2768,COL!$G:$G, D2768),
IF(AND(A2768="Cervical Cancer Screening", E2768="Utilization Rate (per 100,000 patients)"),
SUMIFS(CERV!$D:$D,CERV!$A:$A,C2768,CERV!$G:$G,D2768),
IF(AND(A2768="Cancer Screening for CKD patients", E2768="Utilization Rate (per 100,000 patients)"),
SUMIFS(CANSCRN!$D:$D,CANSCRN!$A:$A,C2768,CANSCRN!$G:$G,D2768),
IF(AND(A2768="PSA Testing", E2768="Cost per service ($USD)"),
SUMIFS(PSA!$E:$E,PSA!$A:$A,C2768,PSA!$G:$G,D2768),
IF(AND(A2768="Colorectal Cancer Screening", E2768="Cost per service ($USD)"),
SUMIFS(COL!$E:$E,COL!$A:$A,C2768,COL!$G:$G,D2768),
IF(AND(A2768="Cervical Cancer Screening", E2768="Cost per service ($USD)"),
SUMIFS(CERV!$E:$E,CERV!$A:$A,C2768,CERV!$G:$G,D2768),
IF(AND(A2768="Cancer Screening for CKD patients", E2768="Cost per service ($USD)"),
SUMIFS(CANSCRN!$E:$E,CANSCRN!$A:$A,C2768,CANSCRN!$G:$G,D2768),
IF(AND(A2768="PSA Testing", E2768="Total Expenditure ($USD per 100,000 patients)"),
SUMIFS(PSA!$F:$F,PSA!$A:$A,C2768,PSA!$G:$G,D2768),
IF(AND(A2768="Colorectal Cancer Screening", E2768="Total Expenditure ($USD per 100,000 patients)"),
SUMIFS(COL!$F:$F,COL!$A:$A,C2768,COL!$G:$G,D2768),
IF(AND(A2768="Cervical Cancer Screening", E2768="Total Expenditure ($USD per 100,000 patients)"),
SUMIFS(CERV!$F:$F,CERV!$A:$A,C2768,CERV!$G:$G,D2768),
SUMIFS(CANSCRN!$F:$F,CANSCRN!$A:$A,C2768,CANSCRN!$G:$G,D2768))))))))))))</f>
        <v>220355.74841783749</v>
      </c>
    </row>
    <row r="2769" spans="1:6" x14ac:dyDescent="0.2">
      <c r="A2769" s="24" t="s">
        <v>100</v>
      </c>
      <c r="B2769" s="24" t="s">
        <v>101</v>
      </c>
      <c r="C2769" s="24" t="s">
        <v>78</v>
      </c>
      <c r="D2769" s="24">
        <v>2015</v>
      </c>
      <c r="E2769" s="24" t="s">
        <v>104</v>
      </c>
      <c r="F2769" s="3">
        <f>IF(AND(A2769="PSA Testing", E2769= "Utilization Rate (per 100,000 patients)"),
SUMIFS(PSA!$D:$D,PSA!$A:$A,C2769,PSA!$G:$G,D2769),
IF(AND(A2769="Colorectal Cancer Screening", E2769="Utilization Rate (per 100,000 patients)"),
SUMIFS(COL!$D:$D,COL!$A:$A,C2769,COL!$G:$G, D2769),
IF(AND(A2769="Cervical Cancer Screening", E2769="Utilization Rate (per 100,000 patients)"),
SUMIFS(CERV!$D:$D,CERV!$A:$A,C2769,CERV!$G:$G,D2769),
IF(AND(A2769="Cancer Screening for CKD patients", E2769="Utilization Rate (per 100,000 patients)"),
SUMIFS(CANSCRN!$D:$D,CANSCRN!$A:$A,C2769,CANSCRN!$G:$G,D2769),
IF(AND(A2769="PSA Testing", E2769="Cost per service ($USD)"),
SUMIFS(PSA!$E:$E,PSA!$A:$A,C2769,PSA!$G:$G,D2769),
IF(AND(A2769="Colorectal Cancer Screening", E2769="Cost per service ($USD)"),
SUMIFS(COL!$E:$E,COL!$A:$A,C2769,COL!$G:$G,D2769),
IF(AND(A2769="Cervical Cancer Screening", E2769="Cost per service ($USD)"),
SUMIFS(CERV!$E:$E,CERV!$A:$A,C2769,CERV!$G:$G,D2769),
IF(AND(A2769="Cancer Screening for CKD patients", E2769="Cost per service ($USD)"),
SUMIFS(CANSCRN!$E:$E,CANSCRN!$A:$A,C2769,CANSCRN!$G:$G,D2769),
IF(AND(A2769="PSA Testing", E2769="Total Expenditure ($USD per 100,000 patients)"),
SUMIFS(PSA!$F:$F,PSA!$A:$A,C2769,PSA!$G:$G,D2769),
IF(AND(A2769="Colorectal Cancer Screening", E2769="Total Expenditure ($USD per 100,000 patients)"),
SUMIFS(COL!$F:$F,COL!$A:$A,C2769,COL!$G:$G,D2769),
IF(AND(A2769="Cervical Cancer Screening", E2769="Total Expenditure ($USD per 100,000 patients)"),
SUMIFS(CERV!$F:$F,CERV!$A:$A,C2769,CERV!$G:$G,D2769),
SUMIFS(CANSCRN!$F:$F,CANSCRN!$A:$A,C2769,CANSCRN!$G:$G,D2769))))))))))))</f>
        <v>270712.82213475654</v>
      </c>
    </row>
    <row r="2770" spans="1:6" x14ac:dyDescent="0.2">
      <c r="A2770" s="24" t="s">
        <v>100</v>
      </c>
      <c r="B2770" s="24" t="s">
        <v>101</v>
      </c>
      <c r="C2770" s="24" t="s">
        <v>78</v>
      </c>
      <c r="D2770" s="24">
        <v>2016</v>
      </c>
      <c r="E2770" s="24" t="s">
        <v>104</v>
      </c>
      <c r="F2770" s="3">
        <f>IF(AND(A2770="PSA Testing", E2770= "Utilization Rate (per 100,000 patients)"),
SUMIFS(PSA!$D:$D,PSA!$A:$A,C2770,PSA!$G:$G,D2770),
IF(AND(A2770="Colorectal Cancer Screening", E2770="Utilization Rate (per 100,000 patients)"),
SUMIFS(COL!$D:$D,COL!$A:$A,C2770,COL!$G:$G, D2770),
IF(AND(A2770="Cervical Cancer Screening", E2770="Utilization Rate (per 100,000 patients)"),
SUMIFS(CERV!$D:$D,CERV!$A:$A,C2770,CERV!$G:$G,D2770),
IF(AND(A2770="Cancer Screening for CKD patients", E2770="Utilization Rate (per 100,000 patients)"),
SUMIFS(CANSCRN!$D:$D,CANSCRN!$A:$A,C2770,CANSCRN!$G:$G,D2770),
IF(AND(A2770="PSA Testing", E2770="Cost per service ($USD)"),
SUMIFS(PSA!$E:$E,PSA!$A:$A,C2770,PSA!$G:$G,D2770),
IF(AND(A2770="Colorectal Cancer Screening", E2770="Cost per service ($USD)"),
SUMIFS(COL!$E:$E,COL!$A:$A,C2770,COL!$G:$G,D2770),
IF(AND(A2770="Cervical Cancer Screening", E2770="Cost per service ($USD)"),
SUMIFS(CERV!$E:$E,CERV!$A:$A,C2770,CERV!$G:$G,D2770),
IF(AND(A2770="Cancer Screening for CKD patients", E2770="Cost per service ($USD)"),
SUMIFS(CANSCRN!$E:$E,CANSCRN!$A:$A,C2770,CANSCRN!$G:$G,D2770),
IF(AND(A2770="PSA Testing", E2770="Total Expenditure ($USD per 100,000 patients)"),
SUMIFS(PSA!$F:$F,PSA!$A:$A,C2770,PSA!$G:$G,D2770),
IF(AND(A2770="Colorectal Cancer Screening", E2770="Total Expenditure ($USD per 100,000 patients)"),
SUMIFS(COL!$F:$F,COL!$A:$A,C2770,COL!$G:$G,D2770),
IF(AND(A2770="Cervical Cancer Screening", E2770="Total Expenditure ($USD per 100,000 patients)"),
SUMIFS(CERV!$F:$F,CERV!$A:$A,C2770,CERV!$G:$G,D2770),
SUMIFS(CANSCRN!$F:$F,CANSCRN!$A:$A,C2770,CANSCRN!$G:$G,D2770))))))))))))</f>
        <v>279765.97030567686</v>
      </c>
    </row>
    <row r="2771" spans="1:6" x14ac:dyDescent="0.2">
      <c r="A2771" s="24" t="s">
        <v>100</v>
      </c>
      <c r="B2771" s="24" t="s">
        <v>101</v>
      </c>
      <c r="C2771" s="24" t="s">
        <v>78</v>
      </c>
      <c r="D2771" s="24">
        <v>2017</v>
      </c>
      <c r="E2771" s="24" t="s">
        <v>104</v>
      </c>
      <c r="F2771" s="3">
        <f>IF(AND(A2771="PSA Testing", E2771= "Utilization Rate (per 100,000 patients)"),
SUMIFS(PSA!$D:$D,PSA!$A:$A,C2771,PSA!$G:$G,D2771),
IF(AND(A2771="Colorectal Cancer Screening", E2771="Utilization Rate (per 100,000 patients)"),
SUMIFS(COL!$D:$D,COL!$A:$A,C2771,COL!$G:$G, D2771),
IF(AND(A2771="Cervical Cancer Screening", E2771="Utilization Rate (per 100,000 patients)"),
SUMIFS(CERV!$D:$D,CERV!$A:$A,C2771,CERV!$G:$G,D2771),
IF(AND(A2771="Cancer Screening for CKD patients", E2771="Utilization Rate (per 100,000 patients)"),
SUMIFS(CANSCRN!$D:$D,CANSCRN!$A:$A,C2771,CANSCRN!$G:$G,D2771),
IF(AND(A2771="PSA Testing", E2771="Cost per service ($USD)"),
SUMIFS(PSA!$E:$E,PSA!$A:$A,C2771,PSA!$G:$G,D2771),
IF(AND(A2771="Colorectal Cancer Screening", E2771="Cost per service ($USD)"),
SUMIFS(COL!$E:$E,COL!$A:$A,C2771,COL!$G:$G,D2771),
IF(AND(A2771="Cervical Cancer Screening", E2771="Cost per service ($USD)"),
SUMIFS(CERV!$E:$E,CERV!$A:$A,C2771,CERV!$G:$G,D2771),
IF(AND(A2771="Cancer Screening for CKD patients", E2771="Cost per service ($USD)"),
SUMIFS(CANSCRN!$E:$E,CANSCRN!$A:$A,C2771,CANSCRN!$G:$G,D2771),
IF(AND(A2771="PSA Testing", E2771="Total Expenditure ($USD per 100,000 patients)"),
SUMIFS(PSA!$F:$F,PSA!$A:$A,C2771,PSA!$G:$G,D2771),
IF(AND(A2771="Colorectal Cancer Screening", E2771="Total Expenditure ($USD per 100,000 patients)"),
SUMIFS(COL!$F:$F,COL!$A:$A,C2771,COL!$G:$G,D2771),
IF(AND(A2771="Cervical Cancer Screening", E2771="Total Expenditure ($USD per 100,000 patients)"),
SUMIFS(CERV!$F:$F,CERV!$A:$A,C2771,CERV!$G:$G,D2771),
SUMIFS(CANSCRN!$F:$F,CANSCRN!$A:$A,C2771,CANSCRN!$G:$G,D2771))))))))))))</f>
        <v>462274.76373792801</v>
      </c>
    </row>
    <row r="2772" spans="1:6" x14ac:dyDescent="0.2">
      <c r="A2772" s="24" t="s">
        <v>100</v>
      </c>
      <c r="B2772" s="24" t="s">
        <v>101</v>
      </c>
      <c r="C2772" s="24" t="s">
        <v>78</v>
      </c>
      <c r="D2772" s="24">
        <v>2018</v>
      </c>
      <c r="E2772" s="24" t="s">
        <v>104</v>
      </c>
      <c r="F2772" s="3">
        <f>IF(AND(A2772="PSA Testing", E2772= "Utilization Rate (per 100,000 patients)"),
SUMIFS(PSA!$D:$D,PSA!$A:$A,C2772,PSA!$G:$G,D2772),
IF(AND(A2772="Colorectal Cancer Screening", E2772="Utilization Rate (per 100,000 patients)"),
SUMIFS(COL!$D:$D,COL!$A:$A,C2772,COL!$G:$G, D2772),
IF(AND(A2772="Cervical Cancer Screening", E2772="Utilization Rate (per 100,000 patients)"),
SUMIFS(CERV!$D:$D,CERV!$A:$A,C2772,CERV!$G:$G,D2772),
IF(AND(A2772="Cancer Screening for CKD patients", E2772="Utilization Rate (per 100,000 patients)"),
SUMIFS(CANSCRN!$D:$D,CANSCRN!$A:$A,C2772,CANSCRN!$G:$G,D2772),
IF(AND(A2772="PSA Testing", E2772="Cost per service ($USD)"),
SUMIFS(PSA!$E:$E,PSA!$A:$A,C2772,PSA!$G:$G,D2772),
IF(AND(A2772="Colorectal Cancer Screening", E2772="Cost per service ($USD)"),
SUMIFS(COL!$E:$E,COL!$A:$A,C2772,COL!$G:$G,D2772),
IF(AND(A2772="Cervical Cancer Screening", E2772="Cost per service ($USD)"),
SUMIFS(CERV!$E:$E,CERV!$A:$A,C2772,CERV!$G:$G,D2772),
IF(AND(A2772="Cancer Screening for CKD patients", E2772="Cost per service ($USD)"),
SUMIFS(CANSCRN!$E:$E,CANSCRN!$A:$A,C2772,CANSCRN!$G:$G,D2772),
IF(AND(A2772="PSA Testing", E2772="Total Expenditure ($USD per 100,000 patients)"),
SUMIFS(PSA!$F:$F,PSA!$A:$A,C2772,PSA!$G:$G,D2772),
IF(AND(A2772="Colorectal Cancer Screening", E2772="Total Expenditure ($USD per 100,000 patients)"),
SUMIFS(COL!$F:$F,COL!$A:$A,C2772,COL!$G:$G,D2772),
IF(AND(A2772="Cervical Cancer Screening", E2772="Total Expenditure ($USD per 100,000 patients)"),
SUMIFS(CERV!$F:$F,CERV!$A:$A,C2772,CERV!$G:$G,D2772),
SUMIFS(CANSCRN!$F:$F,CANSCRN!$A:$A,C2772,CANSCRN!$G:$G,D2772))))))))))))</f>
        <v>479354.08853658533</v>
      </c>
    </row>
    <row r="2773" spans="1:6" x14ac:dyDescent="0.2">
      <c r="A2773" s="24" t="s">
        <v>100</v>
      </c>
      <c r="B2773" s="24" t="s">
        <v>101</v>
      </c>
      <c r="C2773" s="24" t="s">
        <v>78</v>
      </c>
      <c r="D2773" s="24">
        <v>2019</v>
      </c>
      <c r="E2773" s="24" t="s">
        <v>104</v>
      </c>
      <c r="F2773" s="3">
        <f>IF(AND(A2773="PSA Testing", E2773= "Utilization Rate (per 100,000 patients)"),
SUMIFS(PSA!$D:$D,PSA!$A:$A,C2773,PSA!$G:$G,D2773),
IF(AND(A2773="Colorectal Cancer Screening", E2773="Utilization Rate (per 100,000 patients)"),
SUMIFS(COL!$D:$D,COL!$A:$A,C2773,COL!$G:$G, D2773),
IF(AND(A2773="Cervical Cancer Screening", E2773="Utilization Rate (per 100,000 patients)"),
SUMIFS(CERV!$D:$D,CERV!$A:$A,C2773,CERV!$G:$G,D2773),
IF(AND(A2773="Cancer Screening for CKD patients", E2773="Utilization Rate (per 100,000 patients)"),
SUMIFS(CANSCRN!$D:$D,CANSCRN!$A:$A,C2773,CANSCRN!$G:$G,D2773),
IF(AND(A2773="PSA Testing", E2773="Cost per service ($USD)"),
SUMIFS(PSA!$E:$E,PSA!$A:$A,C2773,PSA!$G:$G,D2773),
IF(AND(A2773="Colorectal Cancer Screening", E2773="Cost per service ($USD)"),
SUMIFS(COL!$E:$E,COL!$A:$A,C2773,COL!$G:$G,D2773),
IF(AND(A2773="Cervical Cancer Screening", E2773="Cost per service ($USD)"),
SUMIFS(CERV!$E:$E,CERV!$A:$A,C2773,CERV!$G:$G,D2773),
IF(AND(A2773="Cancer Screening for CKD patients", E2773="Cost per service ($USD)"),
SUMIFS(CANSCRN!$E:$E,CANSCRN!$A:$A,C2773,CANSCRN!$G:$G,D2773),
IF(AND(A2773="PSA Testing", E2773="Total Expenditure ($USD per 100,000 patients)"),
SUMIFS(PSA!$F:$F,PSA!$A:$A,C2773,PSA!$G:$G,D2773),
IF(AND(A2773="Colorectal Cancer Screening", E2773="Total Expenditure ($USD per 100,000 patients)"),
SUMIFS(COL!$F:$F,COL!$A:$A,C2773,COL!$G:$G,D2773),
IF(AND(A2773="Cervical Cancer Screening", E2773="Total Expenditure ($USD per 100,000 patients)"),
SUMIFS(CERV!$F:$F,CERV!$A:$A,C2773,CERV!$G:$G,D2773),
SUMIFS(CANSCRN!$F:$F,CANSCRN!$A:$A,C2773,CANSCRN!$G:$G,D2773))))))))))))</f>
        <v>442718.4508570226</v>
      </c>
    </row>
    <row r="2774" spans="1:6" x14ac:dyDescent="0.2">
      <c r="A2774" s="24" t="s">
        <v>100</v>
      </c>
      <c r="B2774" s="24" t="s">
        <v>101</v>
      </c>
      <c r="C2774" s="24" t="s">
        <v>79</v>
      </c>
      <c r="D2774" s="24">
        <v>2009</v>
      </c>
      <c r="E2774" s="24" t="s">
        <v>104</v>
      </c>
      <c r="F2774" s="3">
        <f>IF(AND(A2774="PSA Testing", E2774= "Utilization Rate (per 100,000 patients)"),
SUMIFS(PSA!$D:$D,PSA!$A:$A,C2774,PSA!$G:$G,D2774),
IF(AND(A2774="Colorectal Cancer Screening", E2774="Utilization Rate (per 100,000 patients)"),
SUMIFS(COL!$D:$D,COL!$A:$A,C2774,COL!$G:$G, D2774),
IF(AND(A2774="Cervical Cancer Screening", E2774="Utilization Rate (per 100,000 patients)"),
SUMIFS(CERV!$D:$D,CERV!$A:$A,C2774,CERV!$G:$G,D2774),
IF(AND(A2774="Cancer Screening for CKD patients", E2774="Utilization Rate (per 100,000 patients)"),
SUMIFS(CANSCRN!$D:$D,CANSCRN!$A:$A,C2774,CANSCRN!$G:$G,D2774),
IF(AND(A2774="PSA Testing", E2774="Cost per service ($USD)"),
SUMIFS(PSA!$E:$E,PSA!$A:$A,C2774,PSA!$G:$G,D2774),
IF(AND(A2774="Colorectal Cancer Screening", E2774="Cost per service ($USD)"),
SUMIFS(COL!$E:$E,COL!$A:$A,C2774,COL!$G:$G,D2774),
IF(AND(A2774="Cervical Cancer Screening", E2774="Cost per service ($USD)"),
SUMIFS(CERV!$E:$E,CERV!$A:$A,C2774,CERV!$G:$G,D2774),
IF(AND(A2774="Cancer Screening for CKD patients", E2774="Cost per service ($USD)"),
SUMIFS(CANSCRN!$E:$E,CANSCRN!$A:$A,C2774,CANSCRN!$G:$G,D2774),
IF(AND(A2774="PSA Testing", E2774="Total Expenditure ($USD per 100,000 patients)"),
SUMIFS(PSA!$F:$F,PSA!$A:$A,C2774,PSA!$G:$G,D2774),
IF(AND(A2774="Colorectal Cancer Screening", E2774="Total Expenditure ($USD per 100,000 patients)"),
SUMIFS(COL!$F:$F,COL!$A:$A,C2774,COL!$G:$G,D2774),
IF(AND(A2774="Cervical Cancer Screening", E2774="Total Expenditure ($USD per 100,000 patients)"),
SUMIFS(CERV!$F:$F,CERV!$A:$A,C2774,CERV!$G:$G,D2774),
SUMIFS(CANSCRN!$F:$F,CANSCRN!$A:$A,C2774,CANSCRN!$G:$G,D2774))))))))))))</f>
        <v>356334.26200061361</v>
      </c>
    </row>
    <row r="2775" spans="1:6" x14ac:dyDescent="0.2">
      <c r="A2775" s="24" t="s">
        <v>100</v>
      </c>
      <c r="B2775" s="24" t="s">
        <v>101</v>
      </c>
      <c r="C2775" s="24" t="s">
        <v>79</v>
      </c>
      <c r="D2775" s="24">
        <v>2010</v>
      </c>
      <c r="E2775" s="24" t="s">
        <v>104</v>
      </c>
      <c r="F2775" s="3">
        <f>IF(AND(A2775="PSA Testing", E2775= "Utilization Rate (per 100,000 patients)"),
SUMIFS(PSA!$D:$D,PSA!$A:$A,C2775,PSA!$G:$G,D2775),
IF(AND(A2775="Colorectal Cancer Screening", E2775="Utilization Rate (per 100,000 patients)"),
SUMIFS(COL!$D:$D,COL!$A:$A,C2775,COL!$G:$G, D2775),
IF(AND(A2775="Cervical Cancer Screening", E2775="Utilization Rate (per 100,000 patients)"),
SUMIFS(CERV!$D:$D,CERV!$A:$A,C2775,CERV!$G:$G,D2775),
IF(AND(A2775="Cancer Screening for CKD patients", E2775="Utilization Rate (per 100,000 patients)"),
SUMIFS(CANSCRN!$D:$D,CANSCRN!$A:$A,C2775,CANSCRN!$G:$G,D2775),
IF(AND(A2775="PSA Testing", E2775="Cost per service ($USD)"),
SUMIFS(PSA!$E:$E,PSA!$A:$A,C2775,PSA!$G:$G,D2775),
IF(AND(A2775="Colorectal Cancer Screening", E2775="Cost per service ($USD)"),
SUMIFS(COL!$E:$E,COL!$A:$A,C2775,COL!$G:$G,D2775),
IF(AND(A2775="Cervical Cancer Screening", E2775="Cost per service ($USD)"),
SUMIFS(CERV!$E:$E,CERV!$A:$A,C2775,CERV!$G:$G,D2775),
IF(AND(A2775="Cancer Screening for CKD patients", E2775="Cost per service ($USD)"),
SUMIFS(CANSCRN!$E:$E,CANSCRN!$A:$A,C2775,CANSCRN!$G:$G,D2775),
IF(AND(A2775="PSA Testing", E2775="Total Expenditure ($USD per 100,000 patients)"),
SUMIFS(PSA!$F:$F,PSA!$A:$A,C2775,PSA!$G:$G,D2775),
IF(AND(A2775="Colorectal Cancer Screening", E2775="Total Expenditure ($USD per 100,000 patients)"),
SUMIFS(COL!$F:$F,COL!$A:$A,C2775,COL!$G:$G,D2775),
IF(AND(A2775="Cervical Cancer Screening", E2775="Total Expenditure ($USD per 100,000 patients)"),
SUMIFS(CERV!$F:$F,CERV!$A:$A,C2775,CERV!$G:$G,D2775),
SUMIFS(CANSCRN!$F:$F,CANSCRN!$A:$A,C2775,CANSCRN!$G:$G,D2775))))))))))))</f>
        <v>314138.01356761088</v>
      </c>
    </row>
    <row r="2776" spans="1:6" x14ac:dyDescent="0.2">
      <c r="A2776" s="24" t="s">
        <v>100</v>
      </c>
      <c r="B2776" s="24" t="s">
        <v>101</v>
      </c>
      <c r="C2776" s="24" t="s">
        <v>79</v>
      </c>
      <c r="D2776" s="24">
        <v>2011</v>
      </c>
      <c r="E2776" s="24" t="s">
        <v>104</v>
      </c>
      <c r="F2776" s="3">
        <f>IF(AND(A2776="PSA Testing", E2776= "Utilization Rate (per 100,000 patients)"),
SUMIFS(PSA!$D:$D,PSA!$A:$A,C2776,PSA!$G:$G,D2776),
IF(AND(A2776="Colorectal Cancer Screening", E2776="Utilization Rate (per 100,000 patients)"),
SUMIFS(COL!$D:$D,COL!$A:$A,C2776,COL!$G:$G, D2776),
IF(AND(A2776="Cervical Cancer Screening", E2776="Utilization Rate (per 100,000 patients)"),
SUMIFS(CERV!$D:$D,CERV!$A:$A,C2776,CERV!$G:$G,D2776),
IF(AND(A2776="Cancer Screening for CKD patients", E2776="Utilization Rate (per 100,000 patients)"),
SUMIFS(CANSCRN!$D:$D,CANSCRN!$A:$A,C2776,CANSCRN!$G:$G,D2776),
IF(AND(A2776="PSA Testing", E2776="Cost per service ($USD)"),
SUMIFS(PSA!$E:$E,PSA!$A:$A,C2776,PSA!$G:$G,D2776),
IF(AND(A2776="Colorectal Cancer Screening", E2776="Cost per service ($USD)"),
SUMIFS(COL!$E:$E,COL!$A:$A,C2776,COL!$G:$G,D2776),
IF(AND(A2776="Cervical Cancer Screening", E2776="Cost per service ($USD)"),
SUMIFS(CERV!$E:$E,CERV!$A:$A,C2776,CERV!$G:$G,D2776),
IF(AND(A2776="Cancer Screening for CKD patients", E2776="Cost per service ($USD)"),
SUMIFS(CANSCRN!$E:$E,CANSCRN!$A:$A,C2776,CANSCRN!$G:$G,D2776),
IF(AND(A2776="PSA Testing", E2776="Total Expenditure ($USD per 100,000 patients)"),
SUMIFS(PSA!$F:$F,PSA!$A:$A,C2776,PSA!$G:$G,D2776),
IF(AND(A2776="Colorectal Cancer Screening", E2776="Total Expenditure ($USD per 100,000 patients)"),
SUMIFS(COL!$F:$F,COL!$A:$A,C2776,COL!$G:$G,D2776),
IF(AND(A2776="Cervical Cancer Screening", E2776="Total Expenditure ($USD per 100,000 patients)"),
SUMIFS(CERV!$F:$F,CERV!$A:$A,C2776,CERV!$G:$G,D2776),
SUMIFS(CANSCRN!$F:$F,CANSCRN!$A:$A,C2776,CANSCRN!$G:$G,D2776))))))))))))</f>
        <v>264845.4800768962</v>
      </c>
    </row>
    <row r="2777" spans="1:6" x14ac:dyDescent="0.2">
      <c r="A2777" s="24" t="s">
        <v>100</v>
      </c>
      <c r="B2777" s="24" t="s">
        <v>101</v>
      </c>
      <c r="C2777" s="24" t="s">
        <v>79</v>
      </c>
      <c r="D2777" s="24">
        <v>2012</v>
      </c>
      <c r="E2777" s="24" t="s">
        <v>104</v>
      </c>
      <c r="F2777" s="3">
        <f>IF(AND(A2777="PSA Testing", E2777= "Utilization Rate (per 100,000 patients)"),
SUMIFS(PSA!$D:$D,PSA!$A:$A,C2777,PSA!$G:$G,D2777),
IF(AND(A2777="Colorectal Cancer Screening", E2777="Utilization Rate (per 100,000 patients)"),
SUMIFS(COL!$D:$D,COL!$A:$A,C2777,COL!$G:$G, D2777),
IF(AND(A2777="Cervical Cancer Screening", E2777="Utilization Rate (per 100,000 patients)"),
SUMIFS(CERV!$D:$D,CERV!$A:$A,C2777,CERV!$G:$G,D2777),
IF(AND(A2777="Cancer Screening for CKD patients", E2777="Utilization Rate (per 100,000 patients)"),
SUMIFS(CANSCRN!$D:$D,CANSCRN!$A:$A,C2777,CANSCRN!$G:$G,D2777),
IF(AND(A2777="PSA Testing", E2777="Cost per service ($USD)"),
SUMIFS(PSA!$E:$E,PSA!$A:$A,C2777,PSA!$G:$G,D2777),
IF(AND(A2777="Colorectal Cancer Screening", E2777="Cost per service ($USD)"),
SUMIFS(COL!$E:$E,COL!$A:$A,C2777,COL!$G:$G,D2777),
IF(AND(A2777="Cervical Cancer Screening", E2777="Cost per service ($USD)"),
SUMIFS(CERV!$E:$E,CERV!$A:$A,C2777,CERV!$G:$G,D2777),
IF(AND(A2777="Cancer Screening for CKD patients", E2777="Cost per service ($USD)"),
SUMIFS(CANSCRN!$E:$E,CANSCRN!$A:$A,C2777,CANSCRN!$G:$G,D2777),
IF(AND(A2777="PSA Testing", E2777="Total Expenditure ($USD per 100,000 patients)"),
SUMIFS(PSA!$F:$F,PSA!$A:$A,C2777,PSA!$G:$G,D2777),
IF(AND(A2777="Colorectal Cancer Screening", E2777="Total Expenditure ($USD per 100,000 patients)"),
SUMIFS(COL!$F:$F,COL!$A:$A,C2777,COL!$G:$G,D2777),
IF(AND(A2777="Cervical Cancer Screening", E2777="Total Expenditure ($USD per 100,000 patients)"),
SUMIFS(CERV!$F:$F,CERV!$A:$A,C2777,CERV!$G:$G,D2777),
SUMIFS(CANSCRN!$F:$F,CANSCRN!$A:$A,C2777,CANSCRN!$G:$G,D2777))))))))))))</f>
        <v>226839.59377329785</v>
      </c>
    </row>
    <row r="2778" spans="1:6" x14ac:dyDescent="0.2">
      <c r="A2778" s="24" t="s">
        <v>100</v>
      </c>
      <c r="B2778" s="24" t="s">
        <v>101</v>
      </c>
      <c r="C2778" s="24" t="s">
        <v>79</v>
      </c>
      <c r="D2778" s="24">
        <v>2013</v>
      </c>
      <c r="E2778" s="24" t="s">
        <v>104</v>
      </c>
      <c r="F2778" s="3">
        <f>IF(AND(A2778="PSA Testing", E2778= "Utilization Rate (per 100,000 patients)"),
SUMIFS(PSA!$D:$D,PSA!$A:$A,C2778,PSA!$G:$G,D2778),
IF(AND(A2778="Colorectal Cancer Screening", E2778="Utilization Rate (per 100,000 patients)"),
SUMIFS(COL!$D:$D,COL!$A:$A,C2778,COL!$G:$G, D2778),
IF(AND(A2778="Cervical Cancer Screening", E2778="Utilization Rate (per 100,000 patients)"),
SUMIFS(CERV!$D:$D,CERV!$A:$A,C2778,CERV!$G:$G,D2778),
IF(AND(A2778="Cancer Screening for CKD patients", E2778="Utilization Rate (per 100,000 patients)"),
SUMIFS(CANSCRN!$D:$D,CANSCRN!$A:$A,C2778,CANSCRN!$G:$G,D2778),
IF(AND(A2778="PSA Testing", E2778="Cost per service ($USD)"),
SUMIFS(PSA!$E:$E,PSA!$A:$A,C2778,PSA!$G:$G,D2778),
IF(AND(A2778="Colorectal Cancer Screening", E2778="Cost per service ($USD)"),
SUMIFS(COL!$E:$E,COL!$A:$A,C2778,COL!$G:$G,D2778),
IF(AND(A2778="Cervical Cancer Screening", E2778="Cost per service ($USD)"),
SUMIFS(CERV!$E:$E,CERV!$A:$A,C2778,CERV!$G:$G,D2778),
IF(AND(A2778="Cancer Screening for CKD patients", E2778="Cost per service ($USD)"),
SUMIFS(CANSCRN!$E:$E,CANSCRN!$A:$A,C2778,CANSCRN!$G:$G,D2778),
IF(AND(A2778="PSA Testing", E2778="Total Expenditure ($USD per 100,000 patients)"),
SUMIFS(PSA!$F:$F,PSA!$A:$A,C2778,PSA!$G:$G,D2778),
IF(AND(A2778="Colorectal Cancer Screening", E2778="Total Expenditure ($USD per 100,000 patients)"),
SUMIFS(COL!$F:$F,COL!$A:$A,C2778,COL!$G:$G,D2778),
IF(AND(A2778="Cervical Cancer Screening", E2778="Total Expenditure ($USD per 100,000 patients)"),
SUMIFS(CERV!$F:$F,CERV!$A:$A,C2778,CERV!$G:$G,D2778),
SUMIFS(CANSCRN!$F:$F,CANSCRN!$A:$A,C2778,CANSCRN!$G:$G,D2778))))))))))))</f>
        <v>201418.70671669793</v>
      </c>
    </row>
    <row r="2779" spans="1:6" x14ac:dyDescent="0.2">
      <c r="A2779" s="24" t="s">
        <v>100</v>
      </c>
      <c r="B2779" s="24" t="s">
        <v>101</v>
      </c>
      <c r="C2779" s="24" t="s">
        <v>79</v>
      </c>
      <c r="D2779" s="24">
        <v>2014</v>
      </c>
      <c r="E2779" s="24" t="s">
        <v>104</v>
      </c>
      <c r="F2779" s="3">
        <f>IF(AND(A2779="PSA Testing", E2779= "Utilization Rate (per 100,000 patients)"),
SUMIFS(PSA!$D:$D,PSA!$A:$A,C2779,PSA!$G:$G,D2779),
IF(AND(A2779="Colorectal Cancer Screening", E2779="Utilization Rate (per 100,000 patients)"),
SUMIFS(COL!$D:$D,COL!$A:$A,C2779,COL!$G:$G, D2779),
IF(AND(A2779="Cervical Cancer Screening", E2779="Utilization Rate (per 100,000 patients)"),
SUMIFS(CERV!$D:$D,CERV!$A:$A,C2779,CERV!$G:$G,D2779),
IF(AND(A2779="Cancer Screening for CKD patients", E2779="Utilization Rate (per 100,000 patients)"),
SUMIFS(CANSCRN!$D:$D,CANSCRN!$A:$A,C2779,CANSCRN!$G:$G,D2779),
IF(AND(A2779="PSA Testing", E2779="Cost per service ($USD)"),
SUMIFS(PSA!$E:$E,PSA!$A:$A,C2779,PSA!$G:$G,D2779),
IF(AND(A2779="Colorectal Cancer Screening", E2779="Cost per service ($USD)"),
SUMIFS(COL!$E:$E,COL!$A:$A,C2779,COL!$G:$G,D2779),
IF(AND(A2779="Cervical Cancer Screening", E2779="Cost per service ($USD)"),
SUMIFS(CERV!$E:$E,CERV!$A:$A,C2779,CERV!$G:$G,D2779),
IF(AND(A2779="Cancer Screening for CKD patients", E2779="Cost per service ($USD)"),
SUMIFS(CANSCRN!$E:$E,CANSCRN!$A:$A,C2779,CANSCRN!$G:$G,D2779),
IF(AND(A2779="PSA Testing", E2779="Total Expenditure ($USD per 100,000 patients)"),
SUMIFS(PSA!$F:$F,PSA!$A:$A,C2779,PSA!$G:$G,D2779),
IF(AND(A2779="Colorectal Cancer Screening", E2779="Total Expenditure ($USD per 100,000 patients)"),
SUMIFS(COL!$F:$F,COL!$A:$A,C2779,COL!$G:$G,D2779),
IF(AND(A2779="Cervical Cancer Screening", E2779="Total Expenditure ($USD per 100,000 patients)"),
SUMIFS(CERV!$F:$F,CERV!$A:$A,C2779,CERV!$G:$G,D2779),
SUMIFS(CANSCRN!$F:$F,CANSCRN!$A:$A,C2779,CANSCRN!$G:$G,D2779))))))))))))</f>
        <v>190467.63455977145</v>
      </c>
    </row>
    <row r="2780" spans="1:6" x14ac:dyDescent="0.2">
      <c r="A2780" s="24" t="s">
        <v>100</v>
      </c>
      <c r="B2780" s="24" t="s">
        <v>101</v>
      </c>
      <c r="C2780" s="24" t="s">
        <v>79</v>
      </c>
      <c r="D2780" s="24">
        <v>2015</v>
      </c>
      <c r="E2780" s="24" t="s">
        <v>104</v>
      </c>
      <c r="F2780" s="3">
        <f>IF(AND(A2780="PSA Testing", E2780= "Utilization Rate (per 100,000 patients)"),
SUMIFS(PSA!$D:$D,PSA!$A:$A,C2780,PSA!$G:$G,D2780),
IF(AND(A2780="Colorectal Cancer Screening", E2780="Utilization Rate (per 100,000 patients)"),
SUMIFS(COL!$D:$D,COL!$A:$A,C2780,COL!$G:$G, D2780),
IF(AND(A2780="Cervical Cancer Screening", E2780="Utilization Rate (per 100,000 patients)"),
SUMIFS(CERV!$D:$D,CERV!$A:$A,C2780,CERV!$G:$G,D2780),
IF(AND(A2780="Cancer Screening for CKD patients", E2780="Utilization Rate (per 100,000 patients)"),
SUMIFS(CANSCRN!$D:$D,CANSCRN!$A:$A,C2780,CANSCRN!$G:$G,D2780),
IF(AND(A2780="PSA Testing", E2780="Cost per service ($USD)"),
SUMIFS(PSA!$E:$E,PSA!$A:$A,C2780,PSA!$G:$G,D2780),
IF(AND(A2780="Colorectal Cancer Screening", E2780="Cost per service ($USD)"),
SUMIFS(COL!$E:$E,COL!$A:$A,C2780,COL!$G:$G,D2780),
IF(AND(A2780="Cervical Cancer Screening", E2780="Cost per service ($USD)"),
SUMIFS(CERV!$E:$E,CERV!$A:$A,C2780,CERV!$G:$G,D2780),
IF(AND(A2780="Cancer Screening for CKD patients", E2780="Cost per service ($USD)"),
SUMIFS(CANSCRN!$E:$E,CANSCRN!$A:$A,C2780,CANSCRN!$G:$G,D2780),
IF(AND(A2780="PSA Testing", E2780="Total Expenditure ($USD per 100,000 patients)"),
SUMIFS(PSA!$F:$F,PSA!$A:$A,C2780,PSA!$G:$G,D2780),
IF(AND(A2780="Colorectal Cancer Screening", E2780="Total Expenditure ($USD per 100,000 patients)"),
SUMIFS(COL!$F:$F,COL!$A:$A,C2780,COL!$G:$G,D2780),
IF(AND(A2780="Cervical Cancer Screening", E2780="Total Expenditure ($USD per 100,000 patients)"),
SUMIFS(CERV!$F:$F,CERV!$A:$A,C2780,CERV!$G:$G,D2780),
SUMIFS(CANSCRN!$F:$F,CANSCRN!$A:$A,C2780,CANSCRN!$G:$G,D2780))))))))))))</f>
        <v>223834.76741214059</v>
      </c>
    </row>
    <row r="2781" spans="1:6" x14ac:dyDescent="0.2">
      <c r="A2781" s="24" t="s">
        <v>100</v>
      </c>
      <c r="B2781" s="24" t="s">
        <v>101</v>
      </c>
      <c r="C2781" s="24" t="s">
        <v>79</v>
      </c>
      <c r="D2781" s="24">
        <v>2016</v>
      </c>
      <c r="E2781" s="24" t="s">
        <v>104</v>
      </c>
      <c r="F2781" s="3">
        <f>IF(AND(A2781="PSA Testing", E2781= "Utilization Rate (per 100,000 patients)"),
SUMIFS(PSA!$D:$D,PSA!$A:$A,C2781,PSA!$G:$G,D2781),
IF(AND(A2781="Colorectal Cancer Screening", E2781="Utilization Rate (per 100,000 patients)"),
SUMIFS(COL!$D:$D,COL!$A:$A,C2781,COL!$G:$G, D2781),
IF(AND(A2781="Cervical Cancer Screening", E2781="Utilization Rate (per 100,000 patients)"),
SUMIFS(CERV!$D:$D,CERV!$A:$A,C2781,CERV!$G:$G,D2781),
IF(AND(A2781="Cancer Screening for CKD patients", E2781="Utilization Rate (per 100,000 patients)"),
SUMIFS(CANSCRN!$D:$D,CANSCRN!$A:$A,C2781,CANSCRN!$G:$G,D2781),
IF(AND(A2781="PSA Testing", E2781="Cost per service ($USD)"),
SUMIFS(PSA!$E:$E,PSA!$A:$A,C2781,PSA!$G:$G,D2781),
IF(AND(A2781="Colorectal Cancer Screening", E2781="Cost per service ($USD)"),
SUMIFS(COL!$E:$E,COL!$A:$A,C2781,COL!$G:$G,D2781),
IF(AND(A2781="Cervical Cancer Screening", E2781="Cost per service ($USD)"),
SUMIFS(CERV!$E:$E,CERV!$A:$A,C2781,CERV!$G:$G,D2781),
IF(AND(A2781="Cancer Screening for CKD patients", E2781="Cost per service ($USD)"),
SUMIFS(CANSCRN!$E:$E,CANSCRN!$A:$A,C2781,CANSCRN!$G:$G,D2781),
IF(AND(A2781="PSA Testing", E2781="Total Expenditure ($USD per 100,000 patients)"),
SUMIFS(PSA!$F:$F,PSA!$A:$A,C2781,PSA!$G:$G,D2781),
IF(AND(A2781="Colorectal Cancer Screening", E2781="Total Expenditure ($USD per 100,000 patients)"),
SUMIFS(COL!$F:$F,COL!$A:$A,C2781,COL!$G:$G,D2781),
IF(AND(A2781="Cervical Cancer Screening", E2781="Total Expenditure ($USD per 100,000 patients)"),
SUMIFS(CERV!$F:$F,CERV!$A:$A,C2781,CERV!$G:$G,D2781),
SUMIFS(CANSCRN!$F:$F,CANSCRN!$A:$A,C2781,CANSCRN!$G:$G,D2781))))))))))))</f>
        <v>234834.73486531424</v>
      </c>
    </row>
    <row r="2782" spans="1:6" x14ac:dyDescent="0.2">
      <c r="A2782" s="24" t="s">
        <v>100</v>
      </c>
      <c r="B2782" s="24" t="s">
        <v>101</v>
      </c>
      <c r="C2782" s="24" t="s">
        <v>79</v>
      </c>
      <c r="D2782" s="24">
        <v>2017</v>
      </c>
      <c r="E2782" s="24" t="s">
        <v>104</v>
      </c>
      <c r="F2782" s="3">
        <f>IF(AND(A2782="PSA Testing", E2782= "Utilization Rate (per 100,000 patients)"),
SUMIFS(PSA!$D:$D,PSA!$A:$A,C2782,PSA!$G:$G,D2782),
IF(AND(A2782="Colorectal Cancer Screening", E2782="Utilization Rate (per 100,000 patients)"),
SUMIFS(COL!$D:$D,COL!$A:$A,C2782,COL!$G:$G, D2782),
IF(AND(A2782="Cervical Cancer Screening", E2782="Utilization Rate (per 100,000 patients)"),
SUMIFS(CERV!$D:$D,CERV!$A:$A,C2782,CERV!$G:$G,D2782),
IF(AND(A2782="Cancer Screening for CKD patients", E2782="Utilization Rate (per 100,000 patients)"),
SUMIFS(CANSCRN!$D:$D,CANSCRN!$A:$A,C2782,CANSCRN!$G:$G,D2782),
IF(AND(A2782="PSA Testing", E2782="Cost per service ($USD)"),
SUMIFS(PSA!$E:$E,PSA!$A:$A,C2782,PSA!$G:$G,D2782),
IF(AND(A2782="Colorectal Cancer Screening", E2782="Cost per service ($USD)"),
SUMIFS(COL!$E:$E,COL!$A:$A,C2782,COL!$G:$G,D2782),
IF(AND(A2782="Cervical Cancer Screening", E2782="Cost per service ($USD)"),
SUMIFS(CERV!$E:$E,CERV!$A:$A,C2782,CERV!$G:$G,D2782),
IF(AND(A2782="Cancer Screening for CKD patients", E2782="Cost per service ($USD)"),
SUMIFS(CANSCRN!$E:$E,CANSCRN!$A:$A,C2782,CANSCRN!$G:$G,D2782),
IF(AND(A2782="PSA Testing", E2782="Total Expenditure ($USD per 100,000 patients)"),
SUMIFS(PSA!$F:$F,PSA!$A:$A,C2782,PSA!$G:$G,D2782),
IF(AND(A2782="Colorectal Cancer Screening", E2782="Total Expenditure ($USD per 100,000 patients)"),
SUMIFS(COL!$F:$F,COL!$A:$A,C2782,COL!$G:$G,D2782),
IF(AND(A2782="Cervical Cancer Screening", E2782="Total Expenditure ($USD per 100,000 patients)"),
SUMIFS(CERV!$F:$F,CERV!$A:$A,C2782,CERV!$G:$G,D2782),
SUMIFS(CANSCRN!$F:$F,CANSCRN!$A:$A,C2782,CANSCRN!$G:$G,D2782))))))))))))</f>
        <v>343724.41550489672</v>
      </c>
    </row>
    <row r="2783" spans="1:6" x14ac:dyDescent="0.2">
      <c r="A2783" s="24" t="s">
        <v>100</v>
      </c>
      <c r="B2783" s="24" t="s">
        <v>101</v>
      </c>
      <c r="C2783" s="24" t="s">
        <v>79</v>
      </c>
      <c r="D2783" s="24">
        <v>2018</v>
      </c>
      <c r="E2783" s="24" t="s">
        <v>104</v>
      </c>
      <c r="F2783" s="3">
        <f>IF(AND(A2783="PSA Testing", E2783= "Utilization Rate (per 100,000 patients)"),
SUMIFS(PSA!$D:$D,PSA!$A:$A,C2783,PSA!$G:$G,D2783),
IF(AND(A2783="Colorectal Cancer Screening", E2783="Utilization Rate (per 100,000 patients)"),
SUMIFS(COL!$D:$D,COL!$A:$A,C2783,COL!$G:$G, D2783),
IF(AND(A2783="Cervical Cancer Screening", E2783="Utilization Rate (per 100,000 patients)"),
SUMIFS(CERV!$D:$D,CERV!$A:$A,C2783,CERV!$G:$G,D2783),
IF(AND(A2783="Cancer Screening for CKD patients", E2783="Utilization Rate (per 100,000 patients)"),
SUMIFS(CANSCRN!$D:$D,CANSCRN!$A:$A,C2783,CANSCRN!$G:$G,D2783),
IF(AND(A2783="PSA Testing", E2783="Cost per service ($USD)"),
SUMIFS(PSA!$E:$E,PSA!$A:$A,C2783,PSA!$G:$G,D2783),
IF(AND(A2783="Colorectal Cancer Screening", E2783="Cost per service ($USD)"),
SUMIFS(COL!$E:$E,COL!$A:$A,C2783,COL!$G:$G,D2783),
IF(AND(A2783="Cervical Cancer Screening", E2783="Cost per service ($USD)"),
SUMIFS(CERV!$E:$E,CERV!$A:$A,C2783,CERV!$G:$G,D2783),
IF(AND(A2783="Cancer Screening for CKD patients", E2783="Cost per service ($USD)"),
SUMIFS(CANSCRN!$E:$E,CANSCRN!$A:$A,C2783,CANSCRN!$G:$G,D2783),
IF(AND(A2783="PSA Testing", E2783="Total Expenditure ($USD per 100,000 patients)"),
SUMIFS(PSA!$F:$F,PSA!$A:$A,C2783,PSA!$G:$G,D2783),
IF(AND(A2783="Colorectal Cancer Screening", E2783="Total Expenditure ($USD per 100,000 patients)"),
SUMIFS(COL!$F:$F,COL!$A:$A,C2783,COL!$G:$G,D2783),
IF(AND(A2783="Cervical Cancer Screening", E2783="Total Expenditure ($USD per 100,000 patients)"),
SUMIFS(CERV!$F:$F,CERV!$A:$A,C2783,CERV!$G:$G,D2783),
SUMIFS(CANSCRN!$F:$F,CANSCRN!$A:$A,C2783,CANSCRN!$G:$G,D2783))))))))))))</f>
        <v>390160.75488665455</v>
      </c>
    </row>
    <row r="2784" spans="1:6" x14ac:dyDescent="0.2">
      <c r="A2784" s="24" t="s">
        <v>100</v>
      </c>
      <c r="B2784" s="24" t="s">
        <v>101</v>
      </c>
      <c r="C2784" s="24" t="s">
        <v>79</v>
      </c>
      <c r="D2784" s="24">
        <v>2019</v>
      </c>
      <c r="E2784" s="24" t="s">
        <v>104</v>
      </c>
      <c r="F2784" s="3">
        <f>IF(AND(A2784="PSA Testing", E2784= "Utilization Rate (per 100,000 patients)"),
SUMIFS(PSA!$D:$D,PSA!$A:$A,C2784,PSA!$G:$G,D2784),
IF(AND(A2784="Colorectal Cancer Screening", E2784="Utilization Rate (per 100,000 patients)"),
SUMIFS(COL!$D:$D,COL!$A:$A,C2784,COL!$G:$G, D2784),
IF(AND(A2784="Cervical Cancer Screening", E2784="Utilization Rate (per 100,000 patients)"),
SUMIFS(CERV!$D:$D,CERV!$A:$A,C2784,CERV!$G:$G,D2784),
IF(AND(A2784="Cancer Screening for CKD patients", E2784="Utilization Rate (per 100,000 patients)"),
SUMIFS(CANSCRN!$D:$D,CANSCRN!$A:$A,C2784,CANSCRN!$G:$G,D2784),
IF(AND(A2784="PSA Testing", E2784="Cost per service ($USD)"),
SUMIFS(PSA!$E:$E,PSA!$A:$A,C2784,PSA!$G:$G,D2784),
IF(AND(A2784="Colorectal Cancer Screening", E2784="Cost per service ($USD)"),
SUMIFS(COL!$E:$E,COL!$A:$A,C2784,COL!$G:$G,D2784),
IF(AND(A2784="Cervical Cancer Screening", E2784="Cost per service ($USD)"),
SUMIFS(CERV!$E:$E,CERV!$A:$A,C2784,CERV!$G:$G,D2784),
IF(AND(A2784="Cancer Screening for CKD patients", E2784="Cost per service ($USD)"),
SUMIFS(CANSCRN!$E:$E,CANSCRN!$A:$A,C2784,CANSCRN!$G:$G,D2784),
IF(AND(A2784="PSA Testing", E2784="Total Expenditure ($USD per 100,000 patients)"),
SUMIFS(PSA!$F:$F,PSA!$A:$A,C2784,PSA!$G:$G,D2784),
IF(AND(A2784="Colorectal Cancer Screening", E2784="Total Expenditure ($USD per 100,000 patients)"),
SUMIFS(COL!$F:$F,COL!$A:$A,C2784,COL!$G:$G,D2784),
IF(AND(A2784="Cervical Cancer Screening", E2784="Total Expenditure ($USD per 100,000 patients)"),
SUMIFS(CERV!$F:$F,CERV!$A:$A,C2784,CERV!$G:$G,D2784),
SUMIFS(CANSCRN!$F:$F,CANSCRN!$A:$A,C2784,CANSCRN!$G:$G,D2784))))))))))))</f>
        <v>380515.54443605186</v>
      </c>
    </row>
    <row r="2785" spans="1:6" x14ac:dyDescent="0.2">
      <c r="A2785" s="24" t="s">
        <v>100</v>
      </c>
      <c r="B2785" s="24" t="s">
        <v>101</v>
      </c>
      <c r="C2785" s="24" t="s">
        <v>80</v>
      </c>
      <c r="D2785" s="24">
        <v>2009</v>
      </c>
      <c r="E2785" s="24" t="s">
        <v>104</v>
      </c>
      <c r="F2785" s="3">
        <f>IF(AND(A2785="PSA Testing", E2785= "Utilization Rate (per 100,000 patients)"),
SUMIFS(PSA!$D:$D,PSA!$A:$A,C2785,PSA!$G:$G,D2785),
IF(AND(A2785="Colorectal Cancer Screening", E2785="Utilization Rate (per 100,000 patients)"),
SUMIFS(COL!$D:$D,COL!$A:$A,C2785,COL!$G:$G, D2785),
IF(AND(A2785="Cervical Cancer Screening", E2785="Utilization Rate (per 100,000 patients)"),
SUMIFS(CERV!$D:$D,CERV!$A:$A,C2785,CERV!$G:$G,D2785),
IF(AND(A2785="Cancer Screening for CKD patients", E2785="Utilization Rate (per 100,000 patients)"),
SUMIFS(CANSCRN!$D:$D,CANSCRN!$A:$A,C2785,CANSCRN!$G:$G,D2785),
IF(AND(A2785="PSA Testing", E2785="Cost per service ($USD)"),
SUMIFS(PSA!$E:$E,PSA!$A:$A,C2785,PSA!$G:$G,D2785),
IF(AND(A2785="Colorectal Cancer Screening", E2785="Cost per service ($USD)"),
SUMIFS(COL!$E:$E,COL!$A:$A,C2785,COL!$G:$G,D2785),
IF(AND(A2785="Cervical Cancer Screening", E2785="Cost per service ($USD)"),
SUMIFS(CERV!$E:$E,CERV!$A:$A,C2785,CERV!$G:$G,D2785),
IF(AND(A2785="Cancer Screening for CKD patients", E2785="Cost per service ($USD)"),
SUMIFS(CANSCRN!$E:$E,CANSCRN!$A:$A,C2785,CANSCRN!$G:$G,D2785),
IF(AND(A2785="PSA Testing", E2785="Total Expenditure ($USD per 100,000 patients)"),
SUMIFS(PSA!$F:$F,PSA!$A:$A,C2785,PSA!$G:$G,D2785),
IF(AND(A2785="Colorectal Cancer Screening", E2785="Total Expenditure ($USD per 100,000 patients)"),
SUMIFS(COL!$F:$F,COL!$A:$A,C2785,COL!$G:$G,D2785),
IF(AND(A2785="Cervical Cancer Screening", E2785="Total Expenditure ($USD per 100,000 patients)"),
SUMIFS(CERV!$F:$F,CERV!$A:$A,C2785,CERV!$G:$G,D2785),
SUMIFS(CANSCRN!$F:$F,CANSCRN!$A:$A,C2785,CANSCRN!$G:$G,D2785))))))))))))</f>
        <v>68638.853904282121</v>
      </c>
    </row>
    <row r="2786" spans="1:6" x14ac:dyDescent="0.2">
      <c r="A2786" s="24" t="s">
        <v>100</v>
      </c>
      <c r="B2786" s="24" t="s">
        <v>101</v>
      </c>
      <c r="C2786" s="24" t="s">
        <v>80</v>
      </c>
      <c r="D2786" s="24">
        <v>2010</v>
      </c>
      <c r="E2786" s="24" t="s">
        <v>104</v>
      </c>
      <c r="F2786" s="3">
        <f>IF(AND(A2786="PSA Testing", E2786= "Utilization Rate (per 100,000 patients)"),
SUMIFS(PSA!$D:$D,PSA!$A:$A,C2786,PSA!$G:$G,D2786),
IF(AND(A2786="Colorectal Cancer Screening", E2786="Utilization Rate (per 100,000 patients)"),
SUMIFS(COL!$D:$D,COL!$A:$A,C2786,COL!$G:$G, D2786),
IF(AND(A2786="Cervical Cancer Screening", E2786="Utilization Rate (per 100,000 patients)"),
SUMIFS(CERV!$D:$D,CERV!$A:$A,C2786,CERV!$G:$G,D2786),
IF(AND(A2786="Cancer Screening for CKD patients", E2786="Utilization Rate (per 100,000 patients)"),
SUMIFS(CANSCRN!$D:$D,CANSCRN!$A:$A,C2786,CANSCRN!$G:$G,D2786),
IF(AND(A2786="PSA Testing", E2786="Cost per service ($USD)"),
SUMIFS(PSA!$E:$E,PSA!$A:$A,C2786,PSA!$G:$G,D2786),
IF(AND(A2786="Colorectal Cancer Screening", E2786="Cost per service ($USD)"),
SUMIFS(COL!$E:$E,COL!$A:$A,C2786,COL!$G:$G,D2786),
IF(AND(A2786="Cervical Cancer Screening", E2786="Cost per service ($USD)"),
SUMIFS(CERV!$E:$E,CERV!$A:$A,C2786,CERV!$G:$G,D2786),
IF(AND(A2786="Cancer Screening for CKD patients", E2786="Cost per service ($USD)"),
SUMIFS(CANSCRN!$E:$E,CANSCRN!$A:$A,C2786,CANSCRN!$G:$G,D2786),
IF(AND(A2786="PSA Testing", E2786="Total Expenditure ($USD per 100,000 patients)"),
SUMIFS(PSA!$F:$F,PSA!$A:$A,C2786,PSA!$G:$G,D2786),
IF(AND(A2786="Colorectal Cancer Screening", E2786="Total Expenditure ($USD per 100,000 patients)"),
SUMIFS(COL!$F:$F,COL!$A:$A,C2786,COL!$G:$G,D2786),
IF(AND(A2786="Cervical Cancer Screening", E2786="Total Expenditure ($USD per 100,000 patients)"),
SUMIFS(CERV!$F:$F,CERV!$A:$A,C2786,CERV!$G:$G,D2786),
SUMIFS(CANSCRN!$F:$F,CANSCRN!$A:$A,C2786,CANSCRN!$G:$G,D2786))))))))))))</f>
        <v>174295.09548628429</v>
      </c>
    </row>
    <row r="2787" spans="1:6" x14ac:dyDescent="0.2">
      <c r="A2787" s="24" t="s">
        <v>100</v>
      </c>
      <c r="B2787" s="24" t="s">
        <v>101</v>
      </c>
      <c r="C2787" s="24" t="s">
        <v>80</v>
      </c>
      <c r="D2787" s="24">
        <v>2011</v>
      </c>
      <c r="E2787" s="24" t="s">
        <v>104</v>
      </c>
      <c r="F2787" s="3">
        <f>IF(AND(A2787="PSA Testing", E2787= "Utilization Rate (per 100,000 patients)"),
SUMIFS(PSA!$D:$D,PSA!$A:$A,C2787,PSA!$G:$G,D2787),
IF(AND(A2787="Colorectal Cancer Screening", E2787="Utilization Rate (per 100,000 patients)"),
SUMIFS(COL!$D:$D,COL!$A:$A,C2787,COL!$G:$G, D2787),
IF(AND(A2787="Cervical Cancer Screening", E2787="Utilization Rate (per 100,000 patients)"),
SUMIFS(CERV!$D:$D,CERV!$A:$A,C2787,CERV!$G:$G,D2787),
IF(AND(A2787="Cancer Screening for CKD patients", E2787="Utilization Rate (per 100,000 patients)"),
SUMIFS(CANSCRN!$D:$D,CANSCRN!$A:$A,C2787,CANSCRN!$G:$G,D2787),
IF(AND(A2787="PSA Testing", E2787="Cost per service ($USD)"),
SUMIFS(PSA!$E:$E,PSA!$A:$A,C2787,PSA!$G:$G,D2787),
IF(AND(A2787="Colorectal Cancer Screening", E2787="Cost per service ($USD)"),
SUMIFS(COL!$E:$E,COL!$A:$A,C2787,COL!$G:$G,D2787),
IF(AND(A2787="Cervical Cancer Screening", E2787="Cost per service ($USD)"),
SUMIFS(CERV!$E:$E,CERV!$A:$A,C2787,CERV!$G:$G,D2787),
IF(AND(A2787="Cancer Screening for CKD patients", E2787="Cost per service ($USD)"),
SUMIFS(CANSCRN!$E:$E,CANSCRN!$A:$A,C2787,CANSCRN!$G:$G,D2787),
IF(AND(A2787="PSA Testing", E2787="Total Expenditure ($USD per 100,000 patients)"),
SUMIFS(PSA!$F:$F,PSA!$A:$A,C2787,PSA!$G:$G,D2787),
IF(AND(A2787="Colorectal Cancer Screening", E2787="Total Expenditure ($USD per 100,000 patients)"),
SUMIFS(COL!$F:$F,COL!$A:$A,C2787,COL!$G:$G,D2787),
IF(AND(A2787="Cervical Cancer Screening", E2787="Total Expenditure ($USD per 100,000 patients)"),
SUMIFS(CERV!$F:$F,CERV!$A:$A,C2787,CERV!$G:$G,D2787),
SUMIFS(CANSCRN!$F:$F,CANSCRN!$A:$A,C2787,CANSCRN!$G:$G,D2787))))))))))))</f>
        <v>84950.671851385385</v>
      </c>
    </row>
    <row r="2788" spans="1:6" x14ac:dyDescent="0.2">
      <c r="A2788" s="24" t="s">
        <v>100</v>
      </c>
      <c r="B2788" s="24" t="s">
        <v>101</v>
      </c>
      <c r="C2788" s="24" t="s">
        <v>80</v>
      </c>
      <c r="D2788" s="24">
        <v>2012</v>
      </c>
      <c r="E2788" s="24" t="s">
        <v>104</v>
      </c>
      <c r="F2788" s="3">
        <f>IF(AND(A2788="PSA Testing", E2788= "Utilization Rate (per 100,000 patients)"),
SUMIFS(PSA!$D:$D,PSA!$A:$A,C2788,PSA!$G:$G,D2788),
IF(AND(A2788="Colorectal Cancer Screening", E2788="Utilization Rate (per 100,000 patients)"),
SUMIFS(COL!$D:$D,COL!$A:$A,C2788,COL!$G:$G, D2788),
IF(AND(A2788="Cervical Cancer Screening", E2788="Utilization Rate (per 100,000 patients)"),
SUMIFS(CERV!$D:$D,CERV!$A:$A,C2788,CERV!$G:$G,D2788),
IF(AND(A2788="Cancer Screening for CKD patients", E2788="Utilization Rate (per 100,000 patients)"),
SUMIFS(CANSCRN!$D:$D,CANSCRN!$A:$A,C2788,CANSCRN!$G:$G,D2788),
IF(AND(A2788="PSA Testing", E2788="Cost per service ($USD)"),
SUMIFS(PSA!$E:$E,PSA!$A:$A,C2788,PSA!$G:$G,D2788),
IF(AND(A2788="Colorectal Cancer Screening", E2788="Cost per service ($USD)"),
SUMIFS(COL!$E:$E,COL!$A:$A,C2788,COL!$G:$G,D2788),
IF(AND(A2788="Cervical Cancer Screening", E2788="Cost per service ($USD)"),
SUMIFS(CERV!$E:$E,CERV!$A:$A,C2788,CERV!$G:$G,D2788),
IF(AND(A2788="Cancer Screening for CKD patients", E2788="Cost per service ($USD)"),
SUMIFS(CANSCRN!$E:$E,CANSCRN!$A:$A,C2788,CANSCRN!$G:$G,D2788),
IF(AND(A2788="PSA Testing", E2788="Total Expenditure ($USD per 100,000 patients)"),
SUMIFS(PSA!$F:$F,PSA!$A:$A,C2788,PSA!$G:$G,D2788),
IF(AND(A2788="Colorectal Cancer Screening", E2788="Total Expenditure ($USD per 100,000 patients)"),
SUMIFS(COL!$F:$F,COL!$A:$A,C2788,COL!$G:$G,D2788),
IF(AND(A2788="Cervical Cancer Screening", E2788="Total Expenditure ($USD per 100,000 patients)"),
SUMIFS(CERV!$F:$F,CERV!$A:$A,C2788,CERV!$G:$G,D2788),
SUMIFS(CANSCRN!$F:$F,CANSCRN!$A:$A,C2788,CANSCRN!$G:$G,D2788))))))))))))</f>
        <v>102349.59026582277</v>
      </c>
    </row>
    <row r="2789" spans="1:6" x14ac:dyDescent="0.2">
      <c r="A2789" s="24" t="s">
        <v>100</v>
      </c>
      <c r="B2789" s="24" t="s">
        <v>101</v>
      </c>
      <c r="C2789" s="24" t="s">
        <v>80</v>
      </c>
      <c r="D2789" s="24">
        <v>2013</v>
      </c>
      <c r="E2789" s="24" t="s">
        <v>104</v>
      </c>
      <c r="F2789" s="3">
        <f>IF(AND(A2789="PSA Testing", E2789= "Utilization Rate (per 100,000 patients)"),
SUMIFS(PSA!$D:$D,PSA!$A:$A,C2789,PSA!$G:$G,D2789),
IF(AND(A2789="Colorectal Cancer Screening", E2789="Utilization Rate (per 100,000 patients)"),
SUMIFS(COL!$D:$D,COL!$A:$A,C2789,COL!$G:$G, D2789),
IF(AND(A2789="Cervical Cancer Screening", E2789="Utilization Rate (per 100,000 patients)"),
SUMIFS(CERV!$D:$D,CERV!$A:$A,C2789,CERV!$G:$G,D2789),
IF(AND(A2789="Cancer Screening for CKD patients", E2789="Utilization Rate (per 100,000 patients)"),
SUMIFS(CANSCRN!$D:$D,CANSCRN!$A:$A,C2789,CANSCRN!$G:$G,D2789),
IF(AND(A2789="PSA Testing", E2789="Cost per service ($USD)"),
SUMIFS(PSA!$E:$E,PSA!$A:$A,C2789,PSA!$G:$G,D2789),
IF(AND(A2789="Colorectal Cancer Screening", E2789="Cost per service ($USD)"),
SUMIFS(COL!$E:$E,COL!$A:$A,C2789,COL!$G:$G,D2789),
IF(AND(A2789="Cervical Cancer Screening", E2789="Cost per service ($USD)"),
SUMIFS(CERV!$E:$E,CERV!$A:$A,C2789,CERV!$G:$G,D2789),
IF(AND(A2789="Cancer Screening for CKD patients", E2789="Cost per service ($USD)"),
SUMIFS(CANSCRN!$E:$E,CANSCRN!$A:$A,C2789,CANSCRN!$G:$G,D2789),
IF(AND(A2789="PSA Testing", E2789="Total Expenditure ($USD per 100,000 patients)"),
SUMIFS(PSA!$F:$F,PSA!$A:$A,C2789,PSA!$G:$G,D2789),
IF(AND(A2789="Colorectal Cancer Screening", E2789="Total Expenditure ($USD per 100,000 patients)"),
SUMIFS(COL!$F:$F,COL!$A:$A,C2789,COL!$G:$G,D2789),
IF(AND(A2789="Cervical Cancer Screening", E2789="Total Expenditure ($USD per 100,000 patients)"),
SUMIFS(CERV!$F:$F,CERV!$A:$A,C2789,CERV!$G:$G,D2789),
SUMIFS(CANSCRN!$F:$F,CANSCRN!$A:$A,C2789,CANSCRN!$G:$G,D2789))))))))))))</f>
        <v>90584.688576732675</v>
      </c>
    </row>
    <row r="2790" spans="1:6" x14ac:dyDescent="0.2">
      <c r="A2790" s="24" t="s">
        <v>100</v>
      </c>
      <c r="B2790" s="24" t="s">
        <v>101</v>
      </c>
      <c r="C2790" s="24" t="s">
        <v>80</v>
      </c>
      <c r="D2790" s="24">
        <v>2014</v>
      </c>
      <c r="E2790" s="24" t="s">
        <v>104</v>
      </c>
      <c r="F2790" s="3">
        <f>IF(AND(A2790="PSA Testing", E2790= "Utilization Rate (per 100,000 patients)"),
SUMIFS(PSA!$D:$D,PSA!$A:$A,C2790,PSA!$G:$G,D2790),
IF(AND(A2790="Colorectal Cancer Screening", E2790="Utilization Rate (per 100,000 patients)"),
SUMIFS(COL!$D:$D,COL!$A:$A,C2790,COL!$G:$G, D2790),
IF(AND(A2790="Cervical Cancer Screening", E2790="Utilization Rate (per 100,000 patients)"),
SUMIFS(CERV!$D:$D,CERV!$A:$A,C2790,CERV!$G:$G,D2790),
IF(AND(A2790="Cancer Screening for CKD patients", E2790="Utilization Rate (per 100,000 patients)"),
SUMIFS(CANSCRN!$D:$D,CANSCRN!$A:$A,C2790,CANSCRN!$G:$G,D2790),
IF(AND(A2790="PSA Testing", E2790="Cost per service ($USD)"),
SUMIFS(PSA!$E:$E,PSA!$A:$A,C2790,PSA!$G:$G,D2790),
IF(AND(A2790="Colorectal Cancer Screening", E2790="Cost per service ($USD)"),
SUMIFS(COL!$E:$E,COL!$A:$A,C2790,COL!$G:$G,D2790),
IF(AND(A2790="Cervical Cancer Screening", E2790="Cost per service ($USD)"),
SUMIFS(CERV!$E:$E,CERV!$A:$A,C2790,CERV!$G:$G,D2790),
IF(AND(A2790="Cancer Screening for CKD patients", E2790="Cost per service ($USD)"),
SUMIFS(CANSCRN!$E:$E,CANSCRN!$A:$A,C2790,CANSCRN!$G:$G,D2790),
IF(AND(A2790="PSA Testing", E2790="Total Expenditure ($USD per 100,000 patients)"),
SUMIFS(PSA!$F:$F,PSA!$A:$A,C2790,PSA!$G:$G,D2790),
IF(AND(A2790="Colorectal Cancer Screening", E2790="Total Expenditure ($USD per 100,000 patients)"),
SUMIFS(COL!$F:$F,COL!$A:$A,C2790,COL!$G:$G,D2790),
IF(AND(A2790="Cervical Cancer Screening", E2790="Total Expenditure ($USD per 100,000 patients)"),
SUMIFS(CERV!$F:$F,CERV!$A:$A,C2790,CERV!$G:$G,D2790),
SUMIFS(CANSCRN!$F:$F,CANSCRN!$A:$A,C2790,CANSCRN!$G:$G,D2790))))))))))))</f>
        <v>133704.73566852367</v>
      </c>
    </row>
    <row r="2791" spans="1:6" x14ac:dyDescent="0.2">
      <c r="A2791" s="24" t="s">
        <v>100</v>
      </c>
      <c r="B2791" s="24" t="s">
        <v>101</v>
      </c>
      <c r="C2791" s="24" t="s">
        <v>80</v>
      </c>
      <c r="D2791" s="24">
        <v>2015</v>
      </c>
      <c r="E2791" s="24" t="s">
        <v>104</v>
      </c>
      <c r="F2791" s="3">
        <f>IF(AND(A2791="PSA Testing", E2791= "Utilization Rate (per 100,000 patients)"),
SUMIFS(PSA!$D:$D,PSA!$A:$A,C2791,PSA!$G:$G,D2791),
IF(AND(A2791="Colorectal Cancer Screening", E2791="Utilization Rate (per 100,000 patients)"),
SUMIFS(COL!$D:$D,COL!$A:$A,C2791,COL!$G:$G, D2791),
IF(AND(A2791="Cervical Cancer Screening", E2791="Utilization Rate (per 100,000 patients)"),
SUMIFS(CERV!$D:$D,CERV!$A:$A,C2791,CERV!$G:$G,D2791),
IF(AND(A2791="Cancer Screening for CKD patients", E2791="Utilization Rate (per 100,000 patients)"),
SUMIFS(CANSCRN!$D:$D,CANSCRN!$A:$A,C2791,CANSCRN!$G:$G,D2791),
IF(AND(A2791="PSA Testing", E2791="Cost per service ($USD)"),
SUMIFS(PSA!$E:$E,PSA!$A:$A,C2791,PSA!$G:$G,D2791),
IF(AND(A2791="Colorectal Cancer Screening", E2791="Cost per service ($USD)"),
SUMIFS(COL!$E:$E,COL!$A:$A,C2791,COL!$G:$G,D2791),
IF(AND(A2791="Cervical Cancer Screening", E2791="Cost per service ($USD)"),
SUMIFS(CERV!$E:$E,CERV!$A:$A,C2791,CERV!$G:$G,D2791),
IF(AND(A2791="Cancer Screening for CKD patients", E2791="Cost per service ($USD)"),
SUMIFS(CANSCRN!$E:$E,CANSCRN!$A:$A,C2791,CANSCRN!$G:$G,D2791),
IF(AND(A2791="PSA Testing", E2791="Total Expenditure ($USD per 100,000 patients)"),
SUMIFS(PSA!$F:$F,PSA!$A:$A,C2791,PSA!$G:$G,D2791),
IF(AND(A2791="Colorectal Cancer Screening", E2791="Total Expenditure ($USD per 100,000 patients)"),
SUMIFS(COL!$F:$F,COL!$A:$A,C2791,COL!$G:$G,D2791),
IF(AND(A2791="Cervical Cancer Screening", E2791="Total Expenditure ($USD per 100,000 patients)"),
SUMIFS(CERV!$F:$F,CERV!$A:$A,C2791,CERV!$G:$G,D2791),
SUMIFS(CANSCRN!$F:$F,CANSCRN!$A:$A,C2791,CANSCRN!$G:$G,D2791))))))))))))</f>
        <v>139307.62564991336</v>
      </c>
    </row>
    <row r="2792" spans="1:6" x14ac:dyDescent="0.2">
      <c r="A2792" s="24" t="s">
        <v>100</v>
      </c>
      <c r="B2792" s="24" t="s">
        <v>101</v>
      </c>
      <c r="C2792" s="24" t="s">
        <v>80</v>
      </c>
      <c r="D2792" s="24">
        <v>2016</v>
      </c>
      <c r="E2792" s="24" t="s">
        <v>104</v>
      </c>
      <c r="F2792" s="3">
        <f>IF(AND(A2792="PSA Testing", E2792= "Utilization Rate (per 100,000 patients)"),
SUMIFS(PSA!$D:$D,PSA!$A:$A,C2792,PSA!$G:$G,D2792),
IF(AND(A2792="Colorectal Cancer Screening", E2792="Utilization Rate (per 100,000 patients)"),
SUMIFS(COL!$D:$D,COL!$A:$A,C2792,COL!$G:$G, D2792),
IF(AND(A2792="Cervical Cancer Screening", E2792="Utilization Rate (per 100,000 patients)"),
SUMIFS(CERV!$D:$D,CERV!$A:$A,C2792,CERV!$G:$G,D2792),
IF(AND(A2792="Cancer Screening for CKD patients", E2792="Utilization Rate (per 100,000 patients)"),
SUMIFS(CANSCRN!$D:$D,CANSCRN!$A:$A,C2792,CANSCRN!$G:$G,D2792),
IF(AND(A2792="PSA Testing", E2792="Cost per service ($USD)"),
SUMIFS(PSA!$E:$E,PSA!$A:$A,C2792,PSA!$G:$G,D2792),
IF(AND(A2792="Colorectal Cancer Screening", E2792="Cost per service ($USD)"),
SUMIFS(COL!$E:$E,COL!$A:$A,C2792,COL!$G:$G,D2792),
IF(AND(A2792="Cervical Cancer Screening", E2792="Cost per service ($USD)"),
SUMIFS(CERV!$E:$E,CERV!$A:$A,C2792,CERV!$G:$G,D2792),
IF(AND(A2792="Cancer Screening for CKD patients", E2792="Cost per service ($USD)"),
SUMIFS(CANSCRN!$E:$E,CANSCRN!$A:$A,C2792,CANSCRN!$G:$G,D2792),
IF(AND(A2792="PSA Testing", E2792="Total Expenditure ($USD per 100,000 patients)"),
SUMIFS(PSA!$F:$F,PSA!$A:$A,C2792,PSA!$G:$G,D2792),
IF(AND(A2792="Colorectal Cancer Screening", E2792="Total Expenditure ($USD per 100,000 patients)"),
SUMIFS(COL!$F:$F,COL!$A:$A,C2792,COL!$G:$G,D2792),
IF(AND(A2792="Cervical Cancer Screening", E2792="Total Expenditure ($USD per 100,000 patients)"),
SUMIFS(CERV!$F:$F,CERV!$A:$A,C2792,CERV!$G:$G,D2792),
SUMIFS(CANSCRN!$F:$F,CANSCRN!$A:$A,C2792,CANSCRN!$G:$G,D2792))))))))))))</f>
        <v>204646.14661654134</v>
      </c>
    </row>
    <row r="2793" spans="1:6" x14ac:dyDescent="0.2">
      <c r="A2793" s="24" t="s">
        <v>100</v>
      </c>
      <c r="B2793" s="24" t="s">
        <v>101</v>
      </c>
      <c r="C2793" s="24" t="s">
        <v>80</v>
      </c>
      <c r="D2793" s="24">
        <v>2017</v>
      </c>
      <c r="E2793" s="24" t="s">
        <v>104</v>
      </c>
      <c r="F2793" s="3">
        <f>IF(AND(A2793="PSA Testing", E2793= "Utilization Rate (per 100,000 patients)"),
SUMIFS(PSA!$D:$D,PSA!$A:$A,C2793,PSA!$G:$G,D2793),
IF(AND(A2793="Colorectal Cancer Screening", E2793="Utilization Rate (per 100,000 patients)"),
SUMIFS(COL!$D:$D,COL!$A:$A,C2793,COL!$G:$G, D2793),
IF(AND(A2793="Cervical Cancer Screening", E2793="Utilization Rate (per 100,000 patients)"),
SUMIFS(CERV!$D:$D,CERV!$A:$A,C2793,CERV!$G:$G,D2793),
IF(AND(A2793="Cancer Screening for CKD patients", E2793="Utilization Rate (per 100,000 patients)"),
SUMIFS(CANSCRN!$D:$D,CANSCRN!$A:$A,C2793,CANSCRN!$G:$G,D2793),
IF(AND(A2793="PSA Testing", E2793="Cost per service ($USD)"),
SUMIFS(PSA!$E:$E,PSA!$A:$A,C2793,PSA!$G:$G,D2793),
IF(AND(A2793="Colorectal Cancer Screening", E2793="Cost per service ($USD)"),
SUMIFS(COL!$E:$E,COL!$A:$A,C2793,COL!$G:$G,D2793),
IF(AND(A2793="Cervical Cancer Screening", E2793="Cost per service ($USD)"),
SUMIFS(CERV!$E:$E,CERV!$A:$A,C2793,CERV!$G:$G,D2793),
IF(AND(A2793="Cancer Screening for CKD patients", E2793="Cost per service ($USD)"),
SUMIFS(CANSCRN!$E:$E,CANSCRN!$A:$A,C2793,CANSCRN!$G:$G,D2793),
IF(AND(A2793="PSA Testing", E2793="Total Expenditure ($USD per 100,000 patients)"),
SUMIFS(PSA!$F:$F,PSA!$A:$A,C2793,PSA!$G:$G,D2793),
IF(AND(A2793="Colorectal Cancer Screening", E2793="Total Expenditure ($USD per 100,000 patients)"),
SUMIFS(COL!$F:$F,COL!$A:$A,C2793,COL!$G:$G,D2793),
IF(AND(A2793="Cervical Cancer Screening", E2793="Total Expenditure ($USD per 100,000 patients)"),
SUMIFS(CERV!$F:$F,CERV!$A:$A,C2793,CERV!$G:$G,D2793),
SUMIFS(CANSCRN!$F:$F,CANSCRN!$A:$A,C2793,CANSCRN!$G:$G,D2793))))))))))))</f>
        <v>407060.57269337017</v>
      </c>
    </row>
    <row r="2794" spans="1:6" x14ac:dyDescent="0.2">
      <c r="A2794" s="24" t="s">
        <v>100</v>
      </c>
      <c r="B2794" s="24" t="s">
        <v>101</v>
      </c>
      <c r="C2794" s="24" t="s">
        <v>80</v>
      </c>
      <c r="D2794" s="24">
        <v>2018</v>
      </c>
      <c r="E2794" s="24" t="s">
        <v>104</v>
      </c>
      <c r="F2794" s="3">
        <f>IF(AND(A2794="PSA Testing", E2794= "Utilization Rate (per 100,000 patients)"),
SUMIFS(PSA!$D:$D,PSA!$A:$A,C2794,PSA!$G:$G,D2794),
IF(AND(A2794="Colorectal Cancer Screening", E2794="Utilization Rate (per 100,000 patients)"),
SUMIFS(COL!$D:$D,COL!$A:$A,C2794,COL!$G:$G, D2794),
IF(AND(A2794="Cervical Cancer Screening", E2794="Utilization Rate (per 100,000 patients)"),
SUMIFS(CERV!$D:$D,CERV!$A:$A,C2794,CERV!$G:$G,D2794),
IF(AND(A2794="Cancer Screening for CKD patients", E2794="Utilization Rate (per 100,000 patients)"),
SUMIFS(CANSCRN!$D:$D,CANSCRN!$A:$A,C2794,CANSCRN!$G:$G,D2794),
IF(AND(A2794="PSA Testing", E2794="Cost per service ($USD)"),
SUMIFS(PSA!$E:$E,PSA!$A:$A,C2794,PSA!$G:$G,D2794),
IF(AND(A2794="Colorectal Cancer Screening", E2794="Cost per service ($USD)"),
SUMIFS(COL!$E:$E,COL!$A:$A,C2794,COL!$G:$G,D2794),
IF(AND(A2794="Cervical Cancer Screening", E2794="Cost per service ($USD)"),
SUMIFS(CERV!$E:$E,CERV!$A:$A,C2794,CERV!$G:$G,D2794),
IF(AND(A2794="Cancer Screening for CKD patients", E2794="Cost per service ($USD)"),
SUMIFS(CANSCRN!$E:$E,CANSCRN!$A:$A,C2794,CANSCRN!$G:$G,D2794),
IF(AND(A2794="PSA Testing", E2794="Total Expenditure ($USD per 100,000 patients)"),
SUMIFS(PSA!$F:$F,PSA!$A:$A,C2794,PSA!$G:$G,D2794),
IF(AND(A2794="Colorectal Cancer Screening", E2794="Total Expenditure ($USD per 100,000 patients)"),
SUMIFS(COL!$F:$F,COL!$A:$A,C2794,COL!$G:$G,D2794),
IF(AND(A2794="Cervical Cancer Screening", E2794="Total Expenditure ($USD per 100,000 patients)"),
SUMIFS(CERV!$F:$F,CERV!$A:$A,C2794,CERV!$G:$G,D2794),
SUMIFS(CANSCRN!$F:$F,CANSCRN!$A:$A,C2794,CANSCRN!$G:$G,D2794))))))))))))</f>
        <v>561226.99227600417</v>
      </c>
    </row>
    <row r="2795" spans="1:6" x14ac:dyDescent="0.2">
      <c r="A2795" s="24" t="s">
        <v>100</v>
      </c>
      <c r="B2795" s="24" t="s">
        <v>101</v>
      </c>
      <c r="C2795" s="24" t="s">
        <v>80</v>
      </c>
      <c r="D2795" s="24">
        <v>2019</v>
      </c>
      <c r="E2795" s="24" t="s">
        <v>104</v>
      </c>
      <c r="F2795" s="3">
        <f>IF(AND(A2795="PSA Testing", E2795= "Utilization Rate (per 100,000 patients)"),
SUMIFS(PSA!$D:$D,PSA!$A:$A,C2795,PSA!$G:$G,D2795),
IF(AND(A2795="Colorectal Cancer Screening", E2795="Utilization Rate (per 100,000 patients)"),
SUMIFS(COL!$D:$D,COL!$A:$A,C2795,COL!$G:$G, D2795),
IF(AND(A2795="Cervical Cancer Screening", E2795="Utilization Rate (per 100,000 patients)"),
SUMIFS(CERV!$D:$D,CERV!$A:$A,C2795,CERV!$G:$G,D2795),
IF(AND(A2795="Cancer Screening for CKD patients", E2795="Utilization Rate (per 100,000 patients)"),
SUMIFS(CANSCRN!$D:$D,CANSCRN!$A:$A,C2795,CANSCRN!$G:$G,D2795),
IF(AND(A2795="PSA Testing", E2795="Cost per service ($USD)"),
SUMIFS(PSA!$E:$E,PSA!$A:$A,C2795,PSA!$G:$G,D2795),
IF(AND(A2795="Colorectal Cancer Screening", E2795="Cost per service ($USD)"),
SUMIFS(COL!$E:$E,COL!$A:$A,C2795,COL!$G:$G,D2795),
IF(AND(A2795="Cervical Cancer Screening", E2795="Cost per service ($USD)"),
SUMIFS(CERV!$E:$E,CERV!$A:$A,C2795,CERV!$G:$G,D2795),
IF(AND(A2795="Cancer Screening for CKD patients", E2795="Cost per service ($USD)"),
SUMIFS(CANSCRN!$E:$E,CANSCRN!$A:$A,C2795,CANSCRN!$G:$G,D2795),
IF(AND(A2795="PSA Testing", E2795="Total Expenditure ($USD per 100,000 patients)"),
SUMIFS(PSA!$F:$F,PSA!$A:$A,C2795,PSA!$G:$G,D2795),
IF(AND(A2795="Colorectal Cancer Screening", E2795="Total Expenditure ($USD per 100,000 patients)"),
SUMIFS(COL!$F:$F,COL!$A:$A,C2795,COL!$G:$G,D2795),
IF(AND(A2795="Cervical Cancer Screening", E2795="Total Expenditure ($USD per 100,000 patients)"),
SUMIFS(CERV!$F:$F,CERV!$A:$A,C2795,CERV!$G:$G,D2795),
SUMIFS(CANSCRN!$F:$F,CANSCRN!$A:$A,C2795,CANSCRN!$G:$G,D2795))))))))))))</f>
        <v>537615.57011278195</v>
      </c>
    </row>
    <row r="2796" spans="1:6" x14ac:dyDescent="0.2">
      <c r="A2796" s="24" t="s">
        <v>100</v>
      </c>
      <c r="B2796" s="24" t="s">
        <v>101</v>
      </c>
      <c r="C2796" s="24" t="s">
        <v>81</v>
      </c>
      <c r="D2796" s="24">
        <v>2009</v>
      </c>
      <c r="E2796" s="24" t="s">
        <v>104</v>
      </c>
      <c r="F2796" s="3">
        <f>IF(AND(A2796="PSA Testing", E2796= "Utilization Rate (per 100,000 patients)"),
SUMIFS(PSA!$D:$D,PSA!$A:$A,C2796,PSA!$G:$G,D2796),
IF(AND(A2796="Colorectal Cancer Screening", E2796="Utilization Rate (per 100,000 patients)"),
SUMIFS(COL!$D:$D,COL!$A:$A,C2796,COL!$G:$G, D2796),
IF(AND(A2796="Cervical Cancer Screening", E2796="Utilization Rate (per 100,000 patients)"),
SUMIFS(CERV!$D:$D,CERV!$A:$A,C2796,CERV!$G:$G,D2796),
IF(AND(A2796="Cancer Screening for CKD patients", E2796="Utilization Rate (per 100,000 patients)"),
SUMIFS(CANSCRN!$D:$D,CANSCRN!$A:$A,C2796,CANSCRN!$G:$G,D2796),
IF(AND(A2796="PSA Testing", E2796="Cost per service ($USD)"),
SUMIFS(PSA!$E:$E,PSA!$A:$A,C2796,PSA!$G:$G,D2796),
IF(AND(A2796="Colorectal Cancer Screening", E2796="Cost per service ($USD)"),
SUMIFS(COL!$E:$E,COL!$A:$A,C2796,COL!$G:$G,D2796),
IF(AND(A2796="Cervical Cancer Screening", E2796="Cost per service ($USD)"),
SUMIFS(CERV!$E:$E,CERV!$A:$A,C2796,CERV!$G:$G,D2796),
IF(AND(A2796="Cancer Screening for CKD patients", E2796="Cost per service ($USD)"),
SUMIFS(CANSCRN!$E:$E,CANSCRN!$A:$A,C2796,CANSCRN!$G:$G,D2796),
IF(AND(A2796="PSA Testing", E2796="Total Expenditure ($USD per 100,000 patients)"),
SUMIFS(PSA!$F:$F,PSA!$A:$A,C2796,PSA!$G:$G,D2796),
IF(AND(A2796="Colorectal Cancer Screening", E2796="Total Expenditure ($USD per 100,000 patients)"),
SUMIFS(COL!$F:$F,COL!$A:$A,C2796,COL!$G:$G,D2796),
IF(AND(A2796="Cervical Cancer Screening", E2796="Total Expenditure ($USD per 100,000 patients)"),
SUMIFS(CERV!$F:$F,CERV!$A:$A,C2796,CERV!$G:$G,D2796),
SUMIFS(CANSCRN!$F:$F,CANSCRN!$A:$A,C2796,CANSCRN!$G:$G,D2796))))))))))))</f>
        <v>96608.433734939754</v>
      </c>
    </row>
    <row r="2797" spans="1:6" x14ac:dyDescent="0.2">
      <c r="A2797" s="24" t="s">
        <v>100</v>
      </c>
      <c r="B2797" s="24" t="s">
        <v>101</v>
      </c>
      <c r="C2797" s="24" t="s">
        <v>81</v>
      </c>
      <c r="D2797" s="24">
        <v>2010</v>
      </c>
      <c r="E2797" s="24" t="s">
        <v>104</v>
      </c>
      <c r="F2797" s="3">
        <f>IF(AND(A2797="PSA Testing", E2797= "Utilization Rate (per 100,000 patients)"),
SUMIFS(PSA!$D:$D,PSA!$A:$A,C2797,PSA!$G:$G,D2797),
IF(AND(A2797="Colorectal Cancer Screening", E2797="Utilization Rate (per 100,000 patients)"),
SUMIFS(COL!$D:$D,COL!$A:$A,C2797,COL!$G:$G, D2797),
IF(AND(A2797="Cervical Cancer Screening", E2797="Utilization Rate (per 100,000 patients)"),
SUMIFS(CERV!$D:$D,CERV!$A:$A,C2797,CERV!$G:$G,D2797),
IF(AND(A2797="Cancer Screening for CKD patients", E2797="Utilization Rate (per 100,000 patients)"),
SUMIFS(CANSCRN!$D:$D,CANSCRN!$A:$A,C2797,CANSCRN!$G:$G,D2797),
IF(AND(A2797="PSA Testing", E2797="Cost per service ($USD)"),
SUMIFS(PSA!$E:$E,PSA!$A:$A,C2797,PSA!$G:$G,D2797),
IF(AND(A2797="Colorectal Cancer Screening", E2797="Cost per service ($USD)"),
SUMIFS(COL!$E:$E,COL!$A:$A,C2797,COL!$G:$G,D2797),
IF(AND(A2797="Cervical Cancer Screening", E2797="Cost per service ($USD)"),
SUMIFS(CERV!$E:$E,CERV!$A:$A,C2797,CERV!$G:$G,D2797),
IF(AND(A2797="Cancer Screening for CKD patients", E2797="Cost per service ($USD)"),
SUMIFS(CANSCRN!$E:$E,CANSCRN!$A:$A,C2797,CANSCRN!$G:$G,D2797),
IF(AND(A2797="PSA Testing", E2797="Total Expenditure ($USD per 100,000 patients)"),
SUMIFS(PSA!$F:$F,PSA!$A:$A,C2797,PSA!$G:$G,D2797),
IF(AND(A2797="Colorectal Cancer Screening", E2797="Total Expenditure ($USD per 100,000 patients)"),
SUMIFS(COL!$F:$F,COL!$A:$A,C2797,COL!$G:$G,D2797),
IF(AND(A2797="Cervical Cancer Screening", E2797="Total Expenditure ($USD per 100,000 patients)"),
SUMIFS(CERV!$F:$F,CERV!$A:$A,C2797,CERV!$G:$G,D2797),
SUMIFS(CANSCRN!$F:$F,CANSCRN!$A:$A,C2797,CANSCRN!$G:$G,D2797))))))))))))</f>
        <v>297048.71166666661</v>
      </c>
    </row>
    <row r="2798" spans="1:6" x14ac:dyDescent="0.2">
      <c r="A2798" s="24" t="s">
        <v>100</v>
      </c>
      <c r="B2798" s="24" t="s">
        <v>101</v>
      </c>
      <c r="C2798" s="24" t="s">
        <v>81</v>
      </c>
      <c r="D2798" s="24">
        <v>2011</v>
      </c>
      <c r="E2798" s="24" t="s">
        <v>104</v>
      </c>
      <c r="F2798" s="3">
        <f>IF(AND(A2798="PSA Testing", E2798= "Utilization Rate (per 100,000 patients)"),
SUMIFS(PSA!$D:$D,PSA!$A:$A,C2798,PSA!$G:$G,D2798),
IF(AND(A2798="Colorectal Cancer Screening", E2798="Utilization Rate (per 100,000 patients)"),
SUMIFS(COL!$D:$D,COL!$A:$A,C2798,COL!$G:$G, D2798),
IF(AND(A2798="Cervical Cancer Screening", E2798="Utilization Rate (per 100,000 patients)"),
SUMIFS(CERV!$D:$D,CERV!$A:$A,C2798,CERV!$G:$G,D2798),
IF(AND(A2798="Cancer Screening for CKD patients", E2798="Utilization Rate (per 100,000 patients)"),
SUMIFS(CANSCRN!$D:$D,CANSCRN!$A:$A,C2798,CANSCRN!$G:$G,D2798),
IF(AND(A2798="PSA Testing", E2798="Cost per service ($USD)"),
SUMIFS(PSA!$E:$E,PSA!$A:$A,C2798,PSA!$G:$G,D2798),
IF(AND(A2798="Colorectal Cancer Screening", E2798="Cost per service ($USD)"),
SUMIFS(COL!$E:$E,COL!$A:$A,C2798,COL!$G:$G,D2798),
IF(AND(A2798="Cervical Cancer Screening", E2798="Cost per service ($USD)"),
SUMIFS(CERV!$E:$E,CERV!$A:$A,C2798,CERV!$G:$G,D2798),
IF(AND(A2798="Cancer Screening for CKD patients", E2798="Cost per service ($USD)"),
SUMIFS(CANSCRN!$E:$E,CANSCRN!$A:$A,C2798,CANSCRN!$G:$G,D2798),
IF(AND(A2798="PSA Testing", E2798="Total Expenditure ($USD per 100,000 patients)"),
SUMIFS(PSA!$F:$F,PSA!$A:$A,C2798,PSA!$G:$G,D2798),
IF(AND(A2798="Colorectal Cancer Screening", E2798="Total Expenditure ($USD per 100,000 patients)"),
SUMIFS(COL!$F:$F,COL!$A:$A,C2798,COL!$G:$G,D2798),
IF(AND(A2798="Cervical Cancer Screening", E2798="Total Expenditure ($USD per 100,000 patients)"),
SUMIFS(CERV!$F:$F,CERV!$A:$A,C2798,CERV!$G:$G,D2798),
SUMIFS(CANSCRN!$F:$F,CANSCRN!$A:$A,C2798,CANSCRN!$G:$G,D2798))))))))))))</f>
        <v>249380.36628930821</v>
      </c>
    </row>
    <row r="2799" spans="1:6" x14ac:dyDescent="0.2">
      <c r="A2799" s="24" t="s">
        <v>100</v>
      </c>
      <c r="B2799" s="24" t="s">
        <v>101</v>
      </c>
      <c r="C2799" s="24" t="s">
        <v>81</v>
      </c>
      <c r="D2799" s="24">
        <v>2012</v>
      </c>
      <c r="E2799" s="24" t="s">
        <v>104</v>
      </c>
      <c r="F2799" s="3">
        <f>IF(AND(A2799="PSA Testing", E2799= "Utilization Rate (per 100,000 patients)"),
SUMIFS(PSA!$D:$D,PSA!$A:$A,C2799,PSA!$G:$G,D2799),
IF(AND(A2799="Colorectal Cancer Screening", E2799="Utilization Rate (per 100,000 patients)"),
SUMIFS(COL!$D:$D,COL!$A:$A,C2799,COL!$G:$G, D2799),
IF(AND(A2799="Cervical Cancer Screening", E2799="Utilization Rate (per 100,000 patients)"),
SUMIFS(CERV!$D:$D,CERV!$A:$A,C2799,CERV!$G:$G,D2799),
IF(AND(A2799="Cancer Screening for CKD patients", E2799="Utilization Rate (per 100,000 patients)"),
SUMIFS(CANSCRN!$D:$D,CANSCRN!$A:$A,C2799,CANSCRN!$G:$G,D2799),
IF(AND(A2799="PSA Testing", E2799="Cost per service ($USD)"),
SUMIFS(PSA!$E:$E,PSA!$A:$A,C2799,PSA!$G:$G,D2799),
IF(AND(A2799="Colorectal Cancer Screening", E2799="Cost per service ($USD)"),
SUMIFS(COL!$E:$E,COL!$A:$A,C2799,COL!$G:$G,D2799),
IF(AND(A2799="Cervical Cancer Screening", E2799="Cost per service ($USD)"),
SUMIFS(CERV!$E:$E,CERV!$A:$A,C2799,CERV!$G:$G,D2799),
IF(AND(A2799="Cancer Screening for CKD patients", E2799="Cost per service ($USD)"),
SUMIFS(CANSCRN!$E:$E,CANSCRN!$A:$A,C2799,CANSCRN!$G:$G,D2799),
IF(AND(A2799="PSA Testing", E2799="Total Expenditure ($USD per 100,000 patients)"),
SUMIFS(PSA!$F:$F,PSA!$A:$A,C2799,PSA!$G:$G,D2799),
IF(AND(A2799="Colorectal Cancer Screening", E2799="Total Expenditure ($USD per 100,000 patients)"),
SUMIFS(COL!$F:$F,COL!$A:$A,C2799,COL!$G:$G,D2799),
IF(AND(A2799="Cervical Cancer Screening", E2799="Total Expenditure ($USD per 100,000 patients)"),
SUMIFS(CERV!$F:$F,CERV!$A:$A,C2799,CERV!$G:$G,D2799),
SUMIFS(CANSCRN!$F:$F,CANSCRN!$A:$A,C2799,CANSCRN!$G:$G,D2799))))))))))))</f>
        <v>302154.83546623797</v>
      </c>
    </row>
    <row r="2800" spans="1:6" x14ac:dyDescent="0.2">
      <c r="A2800" s="24" t="s">
        <v>100</v>
      </c>
      <c r="B2800" s="24" t="s">
        <v>101</v>
      </c>
      <c r="C2800" s="24" t="s">
        <v>81</v>
      </c>
      <c r="D2800" s="24">
        <v>2013</v>
      </c>
      <c r="E2800" s="24" t="s">
        <v>104</v>
      </c>
      <c r="F2800" s="3">
        <f>IF(AND(A2800="PSA Testing", E2800= "Utilization Rate (per 100,000 patients)"),
SUMIFS(PSA!$D:$D,PSA!$A:$A,C2800,PSA!$G:$G,D2800),
IF(AND(A2800="Colorectal Cancer Screening", E2800="Utilization Rate (per 100,000 patients)"),
SUMIFS(COL!$D:$D,COL!$A:$A,C2800,COL!$G:$G, D2800),
IF(AND(A2800="Cervical Cancer Screening", E2800="Utilization Rate (per 100,000 patients)"),
SUMIFS(CERV!$D:$D,CERV!$A:$A,C2800,CERV!$G:$G,D2800),
IF(AND(A2800="Cancer Screening for CKD patients", E2800="Utilization Rate (per 100,000 patients)"),
SUMIFS(CANSCRN!$D:$D,CANSCRN!$A:$A,C2800,CANSCRN!$G:$G,D2800),
IF(AND(A2800="PSA Testing", E2800="Cost per service ($USD)"),
SUMIFS(PSA!$E:$E,PSA!$A:$A,C2800,PSA!$G:$G,D2800),
IF(AND(A2800="Colorectal Cancer Screening", E2800="Cost per service ($USD)"),
SUMIFS(COL!$E:$E,COL!$A:$A,C2800,COL!$G:$G,D2800),
IF(AND(A2800="Cervical Cancer Screening", E2800="Cost per service ($USD)"),
SUMIFS(CERV!$E:$E,CERV!$A:$A,C2800,CERV!$G:$G,D2800),
IF(AND(A2800="Cancer Screening for CKD patients", E2800="Cost per service ($USD)"),
SUMIFS(CANSCRN!$E:$E,CANSCRN!$A:$A,C2800,CANSCRN!$G:$G,D2800),
IF(AND(A2800="PSA Testing", E2800="Total Expenditure ($USD per 100,000 patients)"),
SUMIFS(PSA!$F:$F,PSA!$A:$A,C2800,PSA!$G:$G,D2800),
IF(AND(A2800="Colorectal Cancer Screening", E2800="Total Expenditure ($USD per 100,000 patients)"),
SUMIFS(COL!$F:$F,COL!$A:$A,C2800,COL!$G:$G,D2800),
IF(AND(A2800="Cervical Cancer Screening", E2800="Total Expenditure ($USD per 100,000 patients)"),
SUMIFS(CERV!$F:$F,CERV!$A:$A,C2800,CERV!$G:$G,D2800),
SUMIFS(CANSCRN!$F:$F,CANSCRN!$A:$A,C2800,CANSCRN!$G:$G,D2800))))))))))))</f>
        <v>288908.13253012049</v>
      </c>
    </row>
    <row r="2801" spans="1:6" x14ac:dyDescent="0.2">
      <c r="A2801" s="24" t="s">
        <v>100</v>
      </c>
      <c r="B2801" s="24" t="s">
        <v>101</v>
      </c>
      <c r="C2801" s="24" t="s">
        <v>81</v>
      </c>
      <c r="D2801" s="24">
        <v>2014</v>
      </c>
      <c r="E2801" s="24" t="s">
        <v>104</v>
      </c>
      <c r="F2801" s="3">
        <f>IF(AND(A2801="PSA Testing", E2801= "Utilization Rate (per 100,000 patients)"),
SUMIFS(PSA!$D:$D,PSA!$A:$A,C2801,PSA!$G:$G,D2801),
IF(AND(A2801="Colorectal Cancer Screening", E2801="Utilization Rate (per 100,000 patients)"),
SUMIFS(COL!$D:$D,COL!$A:$A,C2801,COL!$G:$G, D2801),
IF(AND(A2801="Cervical Cancer Screening", E2801="Utilization Rate (per 100,000 patients)"),
SUMIFS(CERV!$D:$D,CERV!$A:$A,C2801,CERV!$G:$G,D2801),
IF(AND(A2801="Cancer Screening for CKD patients", E2801="Utilization Rate (per 100,000 patients)"),
SUMIFS(CANSCRN!$D:$D,CANSCRN!$A:$A,C2801,CANSCRN!$G:$G,D2801),
IF(AND(A2801="PSA Testing", E2801="Cost per service ($USD)"),
SUMIFS(PSA!$E:$E,PSA!$A:$A,C2801,PSA!$G:$G,D2801),
IF(AND(A2801="Colorectal Cancer Screening", E2801="Cost per service ($USD)"),
SUMIFS(COL!$E:$E,COL!$A:$A,C2801,COL!$G:$G,D2801),
IF(AND(A2801="Cervical Cancer Screening", E2801="Cost per service ($USD)"),
SUMIFS(CERV!$E:$E,CERV!$A:$A,C2801,CERV!$G:$G,D2801),
IF(AND(A2801="Cancer Screening for CKD patients", E2801="Cost per service ($USD)"),
SUMIFS(CANSCRN!$E:$E,CANSCRN!$A:$A,C2801,CANSCRN!$G:$G,D2801),
IF(AND(A2801="PSA Testing", E2801="Total Expenditure ($USD per 100,000 patients)"),
SUMIFS(PSA!$F:$F,PSA!$A:$A,C2801,PSA!$G:$G,D2801),
IF(AND(A2801="Colorectal Cancer Screening", E2801="Total Expenditure ($USD per 100,000 patients)"),
SUMIFS(COL!$F:$F,COL!$A:$A,C2801,COL!$G:$G,D2801),
IF(AND(A2801="Cervical Cancer Screening", E2801="Total Expenditure ($USD per 100,000 patients)"),
SUMIFS(CERV!$F:$F,CERV!$A:$A,C2801,CERV!$G:$G,D2801),
SUMIFS(CANSCRN!$F:$F,CANSCRN!$A:$A,C2801,CANSCRN!$G:$G,D2801))))))))))))</f>
        <v>187014.92537313435</v>
      </c>
    </row>
    <row r="2802" spans="1:6" x14ac:dyDescent="0.2">
      <c r="A2802" s="24" t="s">
        <v>100</v>
      </c>
      <c r="B2802" s="24" t="s">
        <v>101</v>
      </c>
      <c r="C2802" s="24" t="s">
        <v>81</v>
      </c>
      <c r="D2802" s="24">
        <v>2015</v>
      </c>
      <c r="E2802" s="24" t="s">
        <v>104</v>
      </c>
      <c r="F2802" s="3">
        <f>IF(AND(A2802="PSA Testing", E2802= "Utilization Rate (per 100,000 patients)"),
SUMIFS(PSA!$D:$D,PSA!$A:$A,C2802,PSA!$G:$G,D2802),
IF(AND(A2802="Colorectal Cancer Screening", E2802="Utilization Rate (per 100,000 patients)"),
SUMIFS(COL!$D:$D,COL!$A:$A,C2802,COL!$G:$G, D2802),
IF(AND(A2802="Cervical Cancer Screening", E2802="Utilization Rate (per 100,000 patients)"),
SUMIFS(CERV!$D:$D,CERV!$A:$A,C2802,CERV!$G:$G,D2802),
IF(AND(A2802="Cancer Screening for CKD patients", E2802="Utilization Rate (per 100,000 patients)"),
SUMIFS(CANSCRN!$D:$D,CANSCRN!$A:$A,C2802,CANSCRN!$G:$G,D2802),
IF(AND(A2802="PSA Testing", E2802="Cost per service ($USD)"),
SUMIFS(PSA!$E:$E,PSA!$A:$A,C2802,PSA!$G:$G,D2802),
IF(AND(A2802="Colorectal Cancer Screening", E2802="Cost per service ($USD)"),
SUMIFS(COL!$E:$E,COL!$A:$A,C2802,COL!$G:$G,D2802),
IF(AND(A2802="Cervical Cancer Screening", E2802="Cost per service ($USD)"),
SUMIFS(CERV!$E:$E,CERV!$A:$A,C2802,CERV!$G:$G,D2802),
IF(AND(A2802="Cancer Screening for CKD patients", E2802="Cost per service ($USD)"),
SUMIFS(CANSCRN!$E:$E,CANSCRN!$A:$A,C2802,CANSCRN!$G:$G,D2802),
IF(AND(A2802="PSA Testing", E2802="Total Expenditure ($USD per 100,000 patients)"),
SUMIFS(PSA!$F:$F,PSA!$A:$A,C2802,PSA!$G:$G,D2802),
IF(AND(A2802="Colorectal Cancer Screening", E2802="Total Expenditure ($USD per 100,000 patients)"),
SUMIFS(COL!$F:$F,COL!$A:$A,C2802,COL!$G:$G,D2802),
IF(AND(A2802="Cervical Cancer Screening", E2802="Total Expenditure ($USD per 100,000 patients)"),
SUMIFS(CERV!$F:$F,CERV!$A:$A,C2802,CERV!$G:$G,D2802),
SUMIFS(CANSCRN!$F:$F,CANSCRN!$A:$A,C2802,CANSCRN!$G:$G,D2802))))))))))))</f>
        <v>156223.62848101268</v>
      </c>
    </row>
    <row r="2803" spans="1:6" x14ac:dyDescent="0.2">
      <c r="A2803" s="24" t="s">
        <v>100</v>
      </c>
      <c r="B2803" s="24" t="s">
        <v>101</v>
      </c>
      <c r="C2803" s="24" t="s">
        <v>81</v>
      </c>
      <c r="D2803" s="24">
        <v>2016</v>
      </c>
      <c r="E2803" s="24" t="s">
        <v>104</v>
      </c>
      <c r="F2803" s="3">
        <f>IF(AND(A2803="PSA Testing", E2803= "Utilization Rate (per 100,000 patients)"),
SUMIFS(PSA!$D:$D,PSA!$A:$A,C2803,PSA!$G:$G,D2803),
IF(AND(A2803="Colorectal Cancer Screening", E2803="Utilization Rate (per 100,000 patients)"),
SUMIFS(COL!$D:$D,COL!$A:$A,C2803,COL!$G:$G, D2803),
IF(AND(A2803="Cervical Cancer Screening", E2803="Utilization Rate (per 100,000 patients)"),
SUMIFS(CERV!$D:$D,CERV!$A:$A,C2803,CERV!$G:$G,D2803),
IF(AND(A2803="Cancer Screening for CKD patients", E2803="Utilization Rate (per 100,000 patients)"),
SUMIFS(CANSCRN!$D:$D,CANSCRN!$A:$A,C2803,CANSCRN!$G:$G,D2803),
IF(AND(A2803="PSA Testing", E2803="Cost per service ($USD)"),
SUMIFS(PSA!$E:$E,PSA!$A:$A,C2803,PSA!$G:$G,D2803),
IF(AND(A2803="Colorectal Cancer Screening", E2803="Cost per service ($USD)"),
SUMIFS(COL!$E:$E,COL!$A:$A,C2803,COL!$G:$G,D2803),
IF(AND(A2803="Cervical Cancer Screening", E2803="Cost per service ($USD)"),
SUMIFS(CERV!$E:$E,CERV!$A:$A,C2803,CERV!$G:$G,D2803),
IF(AND(A2803="Cancer Screening for CKD patients", E2803="Cost per service ($USD)"),
SUMIFS(CANSCRN!$E:$E,CANSCRN!$A:$A,C2803,CANSCRN!$G:$G,D2803),
IF(AND(A2803="PSA Testing", E2803="Total Expenditure ($USD per 100,000 patients)"),
SUMIFS(PSA!$F:$F,PSA!$A:$A,C2803,PSA!$G:$G,D2803),
IF(AND(A2803="Colorectal Cancer Screening", E2803="Total Expenditure ($USD per 100,000 patients)"),
SUMIFS(COL!$F:$F,COL!$A:$A,C2803,COL!$G:$G,D2803),
IF(AND(A2803="Cervical Cancer Screening", E2803="Total Expenditure ($USD per 100,000 patients)"),
SUMIFS(CERV!$F:$F,CERV!$A:$A,C2803,CERV!$G:$G,D2803),
SUMIFS(CANSCRN!$F:$F,CANSCRN!$A:$A,C2803,CANSCRN!$G:$G,D2803))))))))))))</f>
        <v>245921.21829411763</v>
      </c>
    </row>
    <row r="2804" spans="1:6" x14ac:dyDescent="0.2">
      <c r="A2804" s="24" t="s">
        <v>100</v>
      </c>
      <c r="B2804" s="24" t="s">
        <v>101</v>
      </c>
      <c r="C2804" s="24" t="s">
        <v>81</v>
      </c>
      <c r="D2804" s="24">
        <v>2017</v>
      </c>
      <c r="E2804" s="24" t="s">
        <v>104</v>
      </c>
      <c r="F2804" s="3">
        <f>IF(AND(A2804="PSA Testing", E2804= "Utilization Rate (per 100,000 patients)"),
SUMIFS(PSA!$D:$D,PSA!$A:$A,C2804,PSA!$G:$G,D2804),
IF(AND(A2804="Colorectal Cancer Screening", E2804="Utilization Rate (per 100,000 patients)"),
SUMIFS(COL!$D:$D,COL!$A:$A,C2804,COL!$G:$G, D2804),
IF(AND(A2804="Cervical Cancer Screening", E2804="Utilization Rate (per 100,000 patients)"),
SUMIFS(CERV!$D:$D,CERV!$A:$A,C2804,CERV!$G:$G,D2804),
IF(AND(A2804="Cancer Screening for CKD patients", E2804="Utilization Rate (per 100,000 patients)"),
SUMIFS(CANSCRN!$D:$D,CANSCRN!$A:$A,C2804,CANSCRN!$G:$G,D2804),
IF(AND(A2804="PSA Testing", E2804="Cost per service ($USD)"),
SUMIFS(PSA!$E:$E,PSA!$A:$A,C2804,PSA!$G:$G,D2804),
IF(AND(A2804="Colorectal Cancer Screening", E2804="Cost per service ($USD)"),
SUMIFS(COL!$E:$E,COL!$A:$A,C2804,COL!$G:$G,D2804),
IF(AND(A2804="Cervical Cancer Screening", E2804="Cost per service ($USD)"),
SUMIFS(CERV!$E:$E,CERV!$A:$A,C2804,CERV!$G:$G,D2804),
IF(AND(A2804="Cancer Screening for CKD patients", E2804="Cost per service ($USD)"),
SUMIFS(CANSCRN!$E:$E,CANSCRN!$A:$A,C2804,CANSCRN!$G:$G,D2804),
IF(AND(A2804="PSA Testing", E2804="Total Expenditure ($USD per 100,000 patients)"),
SUMIFS(PSA!$F:$F,PSA!$A:$A,C2804,PSA!$G:$G,D2804),
IF(AND(A2804="Colorectal Cancer Screening", E2804="Total Expenditure ($USD per 100,000 patients)"),
SUMIFS(COL!$F:$F,COL!$A:$A,C2804,COL!$G:$G,D2804),
IF(AND(A2804="Cervical Cancer Screening", E2804="Total Expenditure ($USD per 100,000 patients)"),
SUMIFS(CERV!$F:$F,CERV!$A:$A,C2804,CERV!$G:$G,D2804),
SUMIFS(CANSCRN!$F:$F,CANSCRN!$A:$A,C2804,CANSCRN!$G:$G,D2804))))))))))))</f>
        <v>354857.71164179104</v>
      </c>
    </row>
    <row r="2805" spans="1:6" x14ac:dyDescent="0.2">
      <c r="A2805" s="24" t="s">
        <v>100</v>
      </c>
      <c r="B2805" s="24" t="s">
        <v>101</v>
      </c>
      <c r="C2805" s="24" t="s">
        <v>81</v>
      </c>
      <c r="D2805" s="24">
        <v>2018</v>
      </c>
      <c r="E2805" s="24" t="s">
        <v>104</v>
      </c>
      <c r="F2805" s="3">
        <f>IF(AND(A2805="PSA Testing", E2805= "Utilization Rate (per 100,000 patients)"),
SUMIFS(PSA!$D:$D,PSA!$A:$A,C2805,PSA!$G:$G,D2805),
IF(AND(A2805="Colorectal Cancer Screening", E2805="Utilization Rate (per 100,000 patients)"),
SUMIFS(COL!$D:$D,COL!$A:$A,C2805,COL!$G:$G, D2805),
IF(AND(A2805="Cervical Cancer Screening", E2805="Utilization Rate (per 100,000 patients)"),
SUMIFS(CERV!$D:$D,CERV!$A:$A,C2805,CERV!$G:$G,D2805),
IF(AND(A2805="Cancer Screening for CKD patients", E2805="Utilization Rate (per 100,000 patients)"),
SUMIFS(CANSCRN!$D:$D,CANSCRN!$A:$A,C2805,CANSCRN!$G:$G,D2805),
IF(AND(A2805="PSA Testing", E2805="Cost per service ($USD)"),
SUMIFS(PSA!$E:$E,PSA!$A:$A,C2805,PSA!$G:$G,D2805),
IF(AND(A2805="Colorectal Cancer Screening", E2805="Cost per service ($USD)"),
SUMIFS(COL!$E:$E,COL!$A:$A,C2805,COL!$G:$G,D2805),
IF(AND(A2805="Cervical Cancer Screening", E2805="Cost per service ($USD)"),
SUMIFS(CERV!$E:$E,CERV!$A:$A,C2805,CERV!$G:$G,D2805),
IF(AND(A2805="Cancer Screening for CKD patients", E2805="Cost per service ($USD)"),
SUMIFS(CANSCRN!$E:$E,CANSCRN!$A:$A,C2805,CANSCRN!$G:$G,D2805),
IF(AND(A2805="PSA Testing", E2805="Total Expenditure ($USD per 100,000 patients)"),
SUMIFS(PSA!$F:$F,PSA!$A:$A,C2805,PSA!$G:$G,D2805),
IF(AND(A2805="Colorectal Cancer Screening", E2805="Total Expenditure ($USD per 100,000 patients)"),
SUMIFS(COL!$F:$F,COL!$A:$A,C2805,COL!$G:$G,D2805),
IF(AND(A2805="Cervical Cancer Screening", E2805="Total Expenditure ($USD per 100,000 patients)"),
SUMIFS(CERV!$F:$F,CERV!$A:$A,C2805,CERV!$G:$G,D2805),
SUMIFS(CANSCRN!$F:$F,CANSCRN!$A:$A,C2805,CANSCRN!$G:$G,D2805))))))))))))</f>
        <v>411357.14285714284</v>
      </c>
    </row>
    <row r="2806" spans="1:6" x14ac:dyDescent="0.2">
      <c r="A2806" s="24" t="s">
        <v>100</v>
      </c>
      <c r="B2806" s="24" t="s">
        <v>101</v>
      </c>
      <c r="C2806" s="24" t="s">
        <v>81</v>
      </c>
      <c r="D2806" s="24">
        <v>2019</v>
      </c>
      <c r="E2806" s="24" t="s">
        <v>104</v>
      </c>
      <c r="F2806" s="3">
        <f>IF(AND(A2806="PSA Testing", E2806= "Utilization Rate (per 100,000 patients)"),
SUMIFS(PSA!$D:$D,PSA!$A:$A,C2806,PSA!$G:$G,D2806),
IF(AND(A2806="Colorectal Cancer Screening", E2806="Utilization Rate (per 100,000 patients)"),
SUMIFS(COL!$D:$D,COL!$A:$A,C2806,COL!$G:$G, D2806),
IF(AND(A2806="Cervical Cancer Screening", E2806="Utilization Rate (per 100,000 patients)"),
SUMIFS(CERV!$D:$D,CERV!$A:$A,C2806,CERV!$G:$G,D2806),
IF(AND(A2806="Cancer Screening for CKD patients", E2806="Utilization Rate (per 100,000 patients)"),
SUMIFS(CANSCRN!$D:$D,CANSCRN!$A:$A,C2806,CANSCRN!$G:$G,D2806),
IF(AND(A2806="PSA Testing", E2806="Cost per service ($USD)"),
SUMIFS(PSA!$E:$E,PSA!$A:$A,C2806,PSA!$G:$G,D2806),
IF(AND(A2806="Colorectal Cancer Screening", E2806="Cost per service ($USD)"),
SUMIFS(COL!$E:$E,COL!$A:$A,C2806,COL!$G:$G,D2806),
IF(AND(A2806="Cervical Cancer Screening", E2806="Cost per service ($USD)"),
SUMIFS(CERV!$E:$E,CERV!$A:$A,C2806,CERV!$G:$G,D2806),
IF(AND(A2806="Cancer Screening for CKD patients", E2806="Cost per service ($USD)"),
SUMIFS(CANSCRN!$E:$E,CANSCRN!$A:$A,C2806,CANSCRN!$G:$G,D2806),
IF(AND(A2806="PSA Testing", E2806="Total Expenditure ($USD per 100,000 patients)"),
SUMIFS(PSA!$F:$F,PSA!$A:$A,C2806,PSA!$G:$G,D2806),
IF(AND(A2806="Colorectal Cancer Screening", E2806="Total Expenditure ($USD per 100,000 patients)"),
SUMIFS(COL!$F:$F,COL!$A:$A,C2806,COL!$G:$G,D2806),
IF(AND(A2806="Cervical Cancer Screening", E2806="Total Expenditure ($USD per 100,000 patients)"),
SUMIFS(CERV!$F:$F,CERV!$A:$A,C2806,CERV!$G:$G,D2806),
SUMIFS(CANSCRN!$F:$F,CANSCRN!$A:$A,C2806,CANSCRN!$G:$G,D2806))))))))))))</f>
        <v>407019.52200873359</v>
      </c>
    </row>
    <row r="2807" spans="1:6" x14ac:dyDescent="0.2">
      <c r="A2807" s="24" t="s">
        <v>103</v>
      </c>
      <c r="B2807" s="24" t="s">
        <v>101</v>
      </c>
      <c r="C2807" s="24" t="s">
        <v>30</v>
      </c>
      <c r="D2807" s="24">
        <v>2009</v>
      </c>
      <c r="E2807" s="24" t="s">
        <v>104</v>
      </c>
      <c r="F2807" s="3">
        <f>IF(AND(A2807="PSA Testing", E2807= "Utilization Rate (per 100,000 patients)"),
SUMIFS(PSA!$D:$D,PSA!$A:$A,C2807,PSA!$G:$G,D2807),
IF(AND(A2807="Colorectal Cancer Screening", E2807="Utilization Rate (per 100,000 patients)"),
SUMIFS(COL!$D:$D,COL!$A:$A,C2807,COL!$G:$G, D2807),
IF(AND(A2807="Cervical Cancer Screening", E2807="Utilization Rate (per 100,000 patients)"),
SUMIFS(CERV!$D:$D,CERV!$A:$A,C2807,CERV!$G:$G,D2807),
IF(AND(A2807="Cancer Screening for CKD patients", E2807="Utilization Rate (per 100,000 patients)"),
SUMIFS(CANSCRN!$D:$D,CANSCRN!$A:$A,C2807,CANSCRN!$G:$G,D2807),
IF(AND(A2807="PSA Testing", E2807="Cost per service ($USD)"),
SUMIFS(PSA!$E:$E,PSA!$A:$A,C2807,PSA!$G:$G,D2807),
IF(AND(A2807="Colorectal Cancer Screening", E2807="Cost per service ($USD)"),
SUMIFS(COL!$E:$E,COL!$A:$A,C2807,COL!$G:$G,D2807),
IF(AND(A2807="Cervical Cancer Screening", E2807="Cost per service ($USD)"),
SUMIFS(CERV!$E:$E,CERV!$A:$A,C2807,CERV!$G:$G,D2807),
IF(AND(A2807="Cancer Screening for CKD patients", E2807="Cost per service ($USD)"),
SUMIFS(CANSCRN!$E:$E,CANSCRN!$A:$A,C2807,CANSCRN!$G:$G,D2807),
IF(AND(A2807="PSA Testing", E2807="Total Expenditure ($USD per 100,000 patients)"),
SUMIFS(PSA!$F:$F,PSA!$A:$A,C2807,PSA!$G:$G,D2807),
IF(AND(A2807="Colorectal Cancer Screening", E2807="Total Expenditure ($USD per 100,000 patients)"),
SUMIFS(COL!$F:$F,COL!$A:$A,C2807,COL!$G:$G,D2807),
IF(AND(A2807="Cervical Cancer Screening", E2807="Total Expenditure ($USD per 100,000 patients)"),
SUMIFS(CERV!$F:$F,CERV!$A:$A,C2807,CERV!$G:$G,D2807),
SUMIFS(CANSCRN!$F:$F,CANSCRN!$A:$A,C2807,CANSCRN!$G:$G,D2807))))))))))))</f>
        <v>1746176.8482426777</v>
      </c>
    </row>
    <row r="2808" spans="1:6" x14ac:dyDescent="0.2">
      <c r="A2808" s="24" t="s">
        <v>103</v>
      </c>
      <c r="B2808" s="24" t="s">
        <v>101</v>
      </c>
      <c r="C2808" s="24" t="s">
        <v>30</v>
      </c>
      <c r="D2808" s="24">
        <v>2010</v>
      </c>
      <c r="E2808" s="24" t="s">
        <v>104</v>
      </c>
      <c r="F2808" s="3">
        <f>IF(AND(A2808="PSA Testing", E2808= "Utilization Rate (per 100,000 patients)"),
SUMIFS(PSA!$D:$D,PSA!$A:$A,C2808,PSA!$G:$G,D2808),
IF(AND(A2808="Colorectal Cancer Screening", E2808="Utilization Rate (per 100,000 patients)"),
SUMIFS(COL!$D:$D,COL!$A:$A,C2808,COL!$G:$G, D2808),
IF(AND(A2808="Cervical Cancer Screening", E2808="Utilization Rate (per 100,000 patients)"),
SUMIFS(CERV!$D:$D,CERV!$A:$A,C2808,CERV!$G:$G,D2808),
IF(AND(A2808="Cancer Screening for CKD patients", E2808="Utilization Rate (per 100,000 patients)"),
SUMIFS(CANSCRN!$D:$D,CANSCRN!$A:$A,C2808,CANSCRN!$G:$G,D2808),
IF(AND(A2808="PSA Testing", E2808="Cost per service ($USD)"),
SUMIFS(PSA!$E:$E,PSA!$A:$A,C2808,PSA!$G:$G,D2808),
IF(AND(A2808="Colorectal Cancer Screening", E2808="Cost per service ($USD)"),
SUMIFS(COL!$E:$E,COL!$A:$A,C2808,COL!$G:$G,D2808),
IF(AND(A2808="Cervical Cancer Screening", E2808="Cost per service ($USD)"),
SUMIFS(CERV!$E:$E,CERV!$A:$A,C2808,CERV!$G:$G,D2808),
IF(AND(A2808="Cancer Screening for CKD patients", E2808="Cost per service ($USD)"),
SUMIFS(CANSCRN!$E:$E,CANSCRN!$A:$A,C2808,CANSCRN!$G:$G,D2808),
IF(AND(A2808="PSA Testing", E2808="Total Expenditure ($USD per 100,000 patients)"),
SUMIFS(PSA!$F:$F,PSA!$A:$A,C2808,PSA!$G:$G,D2808),
IF(AND(A2808="Colorectal Cancer Screening", E2808="Total Expenditure ($USD per 100,000 patients)"),
SUMIFS(COL!$F:$F,COL!$A:$A,C2808,COL!$G:$G,D2808),
IF(AND(A2808="Cervical Cancer Screening", E2808="Total Expenditure ($USD per 100,000 patients)"),
SUMIFS(CERV!$F:$F,CERV!$A:$A,C2808,CERV!$G:$G,D2808),
SUMIFS(CANSCRN!$F:$F,CANSCRN!$A:$A,C2808,CANSCRN!$G:$G,D2808))))))))))))</f>
        <v>1258161.4782490272</v>
      </c>
    </row>
    <row r="2809" spans="1:6" x14ac:dyDescent="0.2">
      <c r="A2809" s="24" t="s">
        <v>103</v>
      </c>
      <c r="B2809" s="24" t="s">
        <v>101</v>
      </c>
      <c r="C2809" s="24" t="s">
        <v>30</v>
      </c>
      <c r="D2809" s="24">
        <v>2011</v>
      </c>
      <c r="E2809" s="24" t="s">
        <v>104</v>
      </c>
      <c r="F2809" s="3">
        <f>IF(AND(A2809="PSA Testing", E2809= "Utilization Rate (per 100,000 patients)"),
SUMIFS(PSA!$D:$D,PSA!$A:$A,C2809,PSA!$G:$G,D2809),
IF(AND(A2809="Colorectal Cancer Screening", E2809="Utilization Rate (per 100,000 patients)"),
SUMIFS(COL!$D:$D,COL!$A:$A,C2809,COL!$G:$G, D2809),
IF(AND(A2809="Cervical Cancer Screening", E2809="Utilization Rate (per 100,000 patients)"),
SUMIFS(CERV!$D:$D,CERV!$A:$A,C2809,CERV!$G:$G,D2809),
IF(AND(A2809="Cancer Screening for CKD patients", E2809="Utilization Rate (per 100,000 patients)"),
SUMIFS(CANSCRN!$D:$D,CANSCRN!$A:$A,C2809,CANSCRN!$G:$G,D2809),
IF(AND(A2809="PSA Testing", E2809="Cost per service ($USD)"),
SUMIFS(PSA!$E:$E,PSA!$A:$A,C2809,PSA!$G:$G,D2809),
IF(AND(A2809="Colorectal Cancer Screening", E2809="Cost per service ($USD)"),
SUMIFS(COL!$E:$E,COL!$A:$A,C2809,COL!$G:$G,D2809),
IF(AND(A2809="Cervical Cancer Screening", E2809="Cost per service ($USD)"),
SUMIFS(CERV!$E:$E,CERV!$A:$A,C2809,CERV!$G:$G,D2809),
IF(AND(A2809="Cancer Screening for CKD patients", E2809="Cost per service ($USD)"),
SUMIFS(CANSCRN!$E:$E,CANSCRN!$A:$A,C2809,CANSCRN!$G:$G,D2809),
IF(AND(A2809="PSA Testing", E2809="Total Expenditure ($USD per 100,000 patients)"),
SUMIFS(PSA!$F:$F,PSA!$A:$A,C2809,PSA!$G:$G,D2809),
IF(AND(A2809="Colorectal Cancer Screening", E2809="Total Expenditure ($USD per 100,000 patients)"),
SUMIFS(COL!$F:$F,COL!$A:$A,C2809,COL!$G:$G,D2809),
IF(AND(A2809="Cervical Cancer Screening", E2809="Total Expenditure ($USD per 100,000 patients)"),
SUMIFS(CERV!$F:$F,CERV!$A:$A,C2809,CERV!$G:$G,D2809),
SUMIFS(CANSCRN!$F:$F,CANSCRN!$A:$A,C2809,CANSCRN!$G:$G,D2809))))))))))))</f>
        <v>861621.91949416336</v>
      </c>
    </row>
    <row r="2810" spans="1:6" x14ac:dyDescent="0.2">
      <c r="A2810" s="24" t="s">
        <v>103</v>
      </c>
      <c r="B2810" s="24" t="s">
        <v>101</v>
      </c>
      <c r="C2810" s="24" t="s">
        <v>30</v>
      </c>
      <c r="D2810" s="24">
        <v>2012</v>
      </c>
      <c r="E2810" s="24" t="s">
        <v>104</v>
      </c>
      <c r="F2810" s="3">
        <f>IF(AND(A2810="PSA Testing", E2810= "Utilization Rate (per 100,000 patients)"),
SUMIFS(PSA!$D:$D,PSA!$A:$A,C2810,PSA!$G:$G,D2810),
IF(AND(A2810="Colorectal Cancer Screening", E2810="Utilization Rate (per 100,000 patients)"),
SUMIFS(COL!$D:$D,COL!$A:$A,C2810,COL!$G:$G, D2810),
IF(AND(A2810="Cervical Cancer Screening", E2810="Utilization Rate (per 100,000 patients)"),
SUMIFS(CERV!$D:$D,CERV!$A:$A,C2810,CERV!$G:$G,D2810),
IF(AND(A2810="Cancer Screening for CKD patients", E2810="Utilization Rate (per 100,000 patients)"),
SUMIFS(CANSCRN!$D:$D,CANSCRN!$A:$A,C2810,CANSCRN!$G:$G,D2810),
IF(AND(A2810="PSA Testing", E2810="Cost per service ($USD)"),
SUMIFS(PSA!$E:$E,PSA!$A:$A,C2810,PSA!$G:$G,D2810),
IF(AND(A2810="Colorectal Cancer Screening", E2810="Cost per service ($USD)"),
SUMIFS(COL!$E:$E,COL!$A:$A,C2810,COL!$G:$G,D2810),
IF(AND(A2810="Cervical Cancer Screening", E2810="Cost per service ($USD)"),
SUMIFS(CERV!$E:$E,CERV!$A:$A,C2810,CERV!$G:$G,D2810),
IF(AND(A2810="Cancer Screening for CKD patients", E2810="Cost per service ($USD)"),
SUMIFS(CANSCRN!$E:$E,CANSCRN!$A:$A,C2810,CANSCRN!$G:$G,D2810),
IF(AND(A2810="PSA Testing", E2810="Total Expenditure ($USD per 100,000 patients)"),
SUMIFS(PSA!$F:$F,PSA!$A:$A,C2810,PSA!$G:$G,D2810),
IF(AND(A2810="Colorectal Cancer Screening", E2810="Total Expenditure ($USD per 100,000 patients)"),
SUMIFS(COL!$F:$F,COL!$A:$A,C2810,COL!$G:$G,D2810),
IF(AND(A2810="Cervical Cancer Screening", E2810="Total Expenditure ($USD per 100,000 patients)"),
SUMIFS(CERV!$F:$F,CERV!$A:$A,C2810,CERV!$G:$G,D2810),
SUMIFS(CANSCRN!$F:$F,CANSCRN!$A:$A,C2810,CANSCRN!$G:$G,D2810))))))))))))</f>
        <v>1075735.8493396225</v>
      </c>
    </row>
    <row r="2811" spans="1:6" x14ac:dyDescent="0.2">
      <c r="A2811" s="24" t="s">
        <v>103</v>
      </c>
      <c r="B2811" s="24" t="s">
        <v>101</v>
      </c>
      <c r="C2811" s="24" t="s">
        <v>30</v>
      </c>
      <c r="D2811" s="24">
        <v>2013</v>
      </c>
      <c r="E2811" s="24" t="s">
        <v>104</v>
      </c>
      <c r="F2811" s="3">
        <f>IF(AND(A2811="PSA Testing", E2811= "Utilization Rate (per 100,000 patients)"),
SUMIFS(PSA!$D:$D,PSA!$A:$A,C2811,PSA!$G:$G,D2811),
IF(AND(A2811="Colorectal Cancer Screening", E2811="Utilization Rate (per 100,000 patients)"),
SUMIFS(COL!$D:$D,COL!$A:$A,C2811,COL!$G:$G, D2811),
IF(AND(A2811="Cervical Cancer Screening", E2811="Utilization Rate (per 100,000 patients)"),
SUMIFS(CERV!$D:$D,CERV!$A:$A,C2811,CERV!$G:$G,D2811),
IF(AND(A2811="Cancer Screening for CKD patients", E2811="Utilization Rate (per 100,000 patients)"),
SUMIFS(CANSCRN!$D:$D,CANSCRN!$A:$A,C2811,CANSCRN!$G:$G,D2811),
IF(AND(A2811="PSA Testing", E2811="Cost per service ($USD)"),
SUMIFS(PSA!$E:$E,PSA!$A:$A,C2811,PSA!$G:$G,D2811),
IF(AND(A2811="Colorectal Cancer Screening", E2811="Cost per service ($USD)"),
SUMIFS(COL!$E:$E,COL!$A:$A,C2811,COL!$G:$G,D2811),
IF(AND(A2811="Cervical Cancer Screening", E2811="Cost per service ($USD)"),
SUMIFS(CERV!$E:$E,CERV!$A:$A,C2811,CERV!$G:$G,D2811),
IF(AND(A2811="Cancer Screening for CKD patients", E2811="Cost per service ($USD)"),
SUMIFS(CANSCRN!$E:$E,CANSCRN!$A:$A,C2811,CANSCRN!$G:$G,D2811),
IF(AND(A2811="PSA Testing", E2811="Total Expenditure ($USD per 100,000 patients)"),
SUMIFS(PSA!$F:$F,PSA!$A:$A,C2811,PSA!$G:$G,D2811),
IF(AND(A2811="Colorectal Cancer Screening", E2811="Total Expenditure ($USD per 100,000 patients)"),
SUMIFS(COL!$F:$F,COL!$A:$A,C2811,COL!$G:$G,D2811),
IF(AND(A2811="Cervical Cancer Screening", E2811="Total Expenditure ($USD per 100,000 patients)"),
SUMIFS(CERV!$F:$F,CERV!$A:$A,C2811,CERV!$G:$G,D2811),
SUMIFS(CANSCRN!$F:$F,CANSCRN!$A:$A,C2811,CANSCRN!$G:$G,D2811))))))))))))</f>
        <v>1519768.691588785</v>
      </c>
    </row>
    <row r="2812" spans="1:6" x14ac:dyDescent="0.2">
      <c r="A2812" s="24" t="s">
        <v>103</v>
      </c>
      <c r="B2812" s="24" t="s">
        <v>101</v>
      </c>
      <c r="C2812" s="24" t="s">
        <v>30</v>
      </c>
      <c r="D2812" s="24">
        <v>2014</v>
      </c>
      <c r="E2812" s="24" t="s">
        <v>104</v>
      </c>
      <c r="F2812" s="3">
        <f>IF(AND(A2812="PSA Testing", E2812= "Utilization Rate (per 100,000 patients)"),
SUMIFS(PSA!$D:$D,PSA!$A:$A,C2812,PSA!$G:$G,D2812),
IF(AND(A2812="Colorectal Cancer Screening", E2812="Utilization Rate (per 100,000 patients)"),
SUMIFS(COL!$D:$D,COL!$A:$A,C2812,COL!$G:$G, D2812),
IF(AND(A2812="Cervical Cancer Screening", E2812="Utilization Rate (per 100,000 patients)"),
SUMIFS(CERV!$D:$D,CERV!$A:$A,C2812,CERV!$G:$G,D2812),
IF(AND(A2812="Cancer Screening for CKD patients", E2812="Utilization Rate (per 100,000 patients)"),
SUMIFS(CANSCRN!$D:$D,CANSCRN!$A:$A,C2812,CANSCRN!$G:$G,D2812),
IF(AND(A2812="PSA Testing", E2812="Cost per service ($USD)"),
SUMIFS(PSA!$E:$E,PSA!$A:$A,C2812,PSA!$G:$G,D2812),
IF(AND(A2812="Colorectal Cancer Screening", E2812="Cost per service ($USD)"),
SUMIFS(COL!$E:$E,COL!$A:$A,C2812,COL!$G:$G,D2812),
IF(AND(A2812="Cervical Cancer Screening", E2812="Cost per service ($USD)"),
SUMIFS(CERV!$E:$E,CERV!$A:$A,C2812,CERV!$G:$G,D2812),
IF(AND(A2812="Cancer Screening for CKD patients", E2812="Cost per service ($USD)"),
SUMIFS(CANSCRN!$E:$E,CANSCRN!$A:$A,C2812,CANSCRN!$G:$G,D2812),
IF(AND(A2812="PSA Testing", E2812="Total Expenditure ($USD per 100,000 patients)"),
SUMIFS(PSA!$F:$F,PSA!$A:$A,C2812,PSA!$G:$G,D2812),
IF(AND(A2812="Colorectal Cancer Screening", E2812="Total Expenditure ($USD per 100,000 patients)"),
SUMIFS(COL!$F:$F,COL!$A:$A,C2812,COL!$G:$G,D2812),
IF(AND(A2812="Cervical Cancer Screening", E2812="Total Expenditure ($USD per 100,000 patients)"),
SUMIFS(CERV!$F:$F,CERV!$A:$A,C2812,CERV!$G:$G,D2812),
SUMIFS(CANSCRN!$F:$F,CANSCRN!$A:$A,C2812,CANSCRN!$G:$G,D2812))))))))))))</f>
        <v>0</v>
      </c>
    </row>
    <row r="2813" spans="1:6" x14ac:dyDescent="0.2">
      <c r="A2813" s="24" t="s">
        <v>103</v>
      </c>
      <c r="B2813" s="24" t="s">
        <v>101</v>
      </c>
      <c r="C2813" s="24" t="s">
        <v>30</v>
      </c>
      <c r="D2813" s="24">
        <v>2015</v>
      </c>
      <c r="E2813" s="24" t="s">
        <v>104</v>
      </c>
      <c r="F2813" s="3">
        <f>IF(AND(A2813="PSA Testing", E2813= "Utilization Rate (per 100,000 patients)"),
SUMIFS(PSA!$D:$D,PSA!$A:$A,C2813,PSA!$G:$G,D2813),
IF(AND(A2813="Colorectal Cancer Screening", E2813="Utilization Rate (per 100,000 patients)"),
SUMIFS(COL!$D:$D,COL!$A:$A,C2813,COL!$G:$G, D2813),
IF(AND(A2813="Cervical Cancer Screening", E2813="Utilization Rate (per 100,000 patients)"),
SUMIFS(CERV!$D:$D,CERV!$A:$A,C2813,CERV!$G:$G,D2813),
IF(AND(A2813="Cancer Screening for CKD patients", E2813="Utilization Rate (per 100,000 patients)"),
SUMIFS(CANSCRN!$D:$D,CANSCRN!$A:$A,C2813,CANSCRN!$G:$G,D2813),
IF(AND(A2813="PSA Testing", E2813="Cost per service ($USD)"),
SUMIFS(PSA!$E:$E,PSA!$A:$A,C2813,PSA!$G:$G,D2813),
IF(AND(A2813="Colorectal Cancer Screening", E2813="Cost per service ($USD)"),
SUMIFS(COL!$E:$E,COL!$A:$A,C2813,COL!$G:$G,D2813),
IF(AND(A2813="Cervical Cancer Screening", E2813="Cost per service ($USD)"),
SUMIFS(CERV!$E:$E,CERV!$A:$A,C2813,CERV!$G:$G,D2813),
IF(AND(A2813="Cancer Screening for CKD patients", E2813="Cost per service ($USD)"),
SUMIFS(CANSCRN!$E:$E,CANSCRN!$A:$A,C2813,CANSCRN!$G:$G,D2813),
IF(AND(A2813="PSA Testing", E2813="Total Expenditure ($USD per 100,000 patients)"),
SUMIFS(PSA!$F:$F,PSA!$A:$A,C2813,PSA!$G:$G,D2813),
IF(AND(A2813="Colorectal Cancer Screening", E2813="Total Expenditure ($USD per 100,000 patients)"),
SUMIFS(COL!$F:$F,COL!$A:$A,C2813,COL!$G:$G,D2813),
IF(AND(A2813="Cervical Cancer Screening", E2813="Total Expenditure ($USD per 100,000 patients)"),
SUMIFS(CERV!$F:$F,CERV!$A:$A,C2813,CERV!$G:$G,D2813),
SUMIFS(CANSCRN!$F:$F,CANSCRN!$A:$A,C2813,CANSCRN!$G:$G,D2813))))))))))))</f>
        <v>0</v>
      </c>
    </row>
    <row r="2814" spans="1:6" x14ac:dyDescent="0.2">
      <c r="A2814" s="24" t="s">
        <v>103</v>
      </c>
      <c r="B2814" s="24" t="s">
        <v>101</v>
      </c>
      <c r="C2814" s="24" t="s">
        <v>30</v>
      </c>
      <c r="D2814" s="24">
        <v>2016</v>
      </c>
      <c r="E2814" s="24" t="s">
        <v>104</v>
      </c>
      <c r="F2814" s="3">
        <f>IF(AND(A2814="PSA Testing", E2814= "Utilization Rate (per 100,000 patients)"),
SUMIFS(PSA!$D:$D,PSA!$A:$A,C2814,PSA!$G:$G,D2814),
IF(AND(A2814="Colorectal Cancer Screening", E2814="Utilization Rate (per 100,000 patients)"),
SUMIFS(COL!$D:$D,COL!$A:$A,C2814,COL!$G:$G, D2814),
IF(AND(A2814="Cervical Cancer Screening", E2814="Utilization Rate (per 100,000 patients)"),
SUMIFS(CERV!$D:$D,CERV!$A:$A,C2814,CERV!$G:$G,D2814),
IF(AND(A2814="Cancer Screening for CKD patients", E2814="Utilization Rate (per 100,000 patients)"),
SUMIFS(CANSCRN!$D:$D,CANSCRN!$A:$A,C2814,CANSCRN!$G:$G,D2814),
IF(AND(A2814="PSA Testing", E2814="Cost per service ($USD)"),
SUMIFS(PSA!$E:$E,PSA!$A:$A,C2814,PSA!$G:$G,D2814),
IF(AND(A2814="Colorectal Cancer Screening", E2814="Cost per service ($USD)"),
SUMIFS(COL!$E:$E,COL!$A:$A,C2814,COL!$G:$G,D2814),
IF(AND(A2814="Cervical Cancer Screening", E2814="Cost per service ($USD)"),
SUMIFS(CERV!$E:$E,CERV!$A:$A,C2814,CERV!$G:$G,D2814),
IF(AND(A2814="Cancer Screening for CKD patients", E2814="Cost per service ($USD)"),
SUMIFS(CANSCRN!$E:$E,CANSCRN!$A:$A,C2814,CANSCRN!$G:$G,D2814),
IF(AND(A2814="PSA Testing", E2814="Total Expenditure ($USD per 100,000 patients)"),
SUMIFS(PSA!$F:$F,PSA!$A:$A,C2814,PSA!$G:$G,D2814),
IF(AND(A2814="Colorectal Cancer Screening", E2814="Total Expenditure ($USD per 100,000 patients)"),
SUMIFS(COL!$F:$F,COL!$A:$A,C2814,COL!$G:$G,D2814),
IF(AND(A2814="Cervical Cancer Screening", E2814="Total Expenditure ($USD per 100,000 patients)"),
SUMIFS(CERV!$F:$F,CERV!$A:$A,C2814,CERV!$G:$G,D2814),
SUMIFS(CANSCRN!$F:$F,CANSCRN!$A:$A,C2814,CANSCRN!$G:$G,D2814))))))))))))</f>
        <v>959368.42105263146</v>
      </c>
    </row>
    <row r="2815" spans="1:6" x14ac:dyDescent="0.2">
      <c r="A2815" s="24" t="s">
        <v>103</v>
      </c>
      <c r="B2815" s="24" t="s">
        <v>101</v>
      </c>
      <c r="C2815" s="24" t="s">
        <v>30</v>
      </c>
      <c r="D2815" s="24">
        <v>2017</v>
      </c>
      <c r="E2815" s="24" t="s">
        <v>104</v>
      </c>
      <c r="F2815" s="3">
        <f>IF(AND(A2815="PSA Testing", E2815= "Utilization Rate (per 100,000 patients)"),
SUMIFS(PSA!$D:$D,PSA!$A:$A,C2815,PSA!$G:$G,D2815),
IF(AND(A2815="Colorectal Cancer Screening", E2815="Utilization Rate (per 100,000 patients)"),
SUMIFS(COL!$D:$D,COL!$A:$A,C2815,COL!$G:$G, D2815),
IF(AND(A2815="Cervical Cancer Screening", E2815="Utilization Rate (per 100,000 patients)"),
SUMIFS(CERV!$D:$D,CERV!$A:$A,C2815,CERV!$G:$G,D2815),
IF(AND(A2815="Cancer Screening for CKD patients", E2815="Utilization Rate (per 100,000 patients)"),
SUMIFS(CANSCRN!$D:$D,CANSCRN!$A:$A,C2815,CANSCRN!$G:$G,D2815),
IF(AND(A2815="PSA Testing", E2815="Cost per service ($USD)"),
SUMIFS(PSA!$E:$E,PSA!$A:$A,C2815,PSA!$G:$G,D2815),
IF(AND(A2815="Colorectal Cancer Screening", E2815="Cost per service ($USD)"),
SUMIFS(COL!$E:$E,COL!$A:$A,C2815,COL!$G:$G,D2815),
IF(AND(A2815="Cervical Cancer Screening", E2815="Cost per service ($USD)"),
SUMIFS(CERV!$E:$E,CERV!$A:$A,C2815,CERV!$G:$G,D2815),
IF(AND(A2815="Cancer Screening for CKD patients", E2815="Cost per service ($USD)"),
SUMIFS(CANSCRN!$E:$E,CANSCRN!$A:$A,C2815,CANSCRN!$G:$G,D2815),
IF(AND(A2815="PSA Testing", E2815="Total Expenditure ($USD per 100,000 patients)"),
SUMIFS(PSA!$F:$F,PSA!$A:$A,C2815,PSA!$G:$G,D2815),
IF(AND(A2815="Colorectal Cancer Screening", E2815="Total Expenditure ($USD per 100,000 patients)"),
SUMIFS(COL!$F:$F,COL!$A:$A,C2815,COL!$G:$G,D2815),
IF(AND(A2815="Cervical Cancer Screening", E2815="Total Expenditure ($USD per 100,000 patients)"),
SUMIFS(CERV!$F:$F,CERV!$A:$A,C2815,CERV!$G:$G,D2815),
SUMIFS(CANSCRN!$F:$F,CANSCRN!$A:$A,C2815,CANSCRN!$G:$G,D2815))))))))))))</f>
        <v>0</v>
      </c>
    </row>
    <row r="2816" spans="1:6" x14ac:dyDescent="0.2">
      <c r="A2816" s="24" t="s">
        <v>103</v>
      </c>
      <c r="B2816" s="24" t="s">
        <v>101</v>
      </c>
      <c r="C2816" s="24" t="s">
        <v>30</v>
      </c>
      <c r="D2816" s="24">
        <v>2018</v>
      </c>
      <c r="E2816" s="24" t="s">
        <v>104</v>
      </c>
      <c r="F2816" s="3">
        <f>IF(AND(A2816="PSA Testing", E2816= "Utilization Rate (per 100,000 patients)"),
SUMIFS(PSA!$D:$D,PSA!$A:$A,C2816,PSA!$G:$G,D2816),
IF(AND(A2816="Colorectal Cancer Screening", E2816="Utilization Rate (per 100,000 patients)"),
SUMIFS(COL!$D:$D,COL!$A:$A,C2816,COL!$G:$G, D2816),
IF(AND(A2816="Cervical Cancer Screening", E2816="Utilization Rate (per 100,000 patients)"),
SUMIFS(CERV!$D:$D,CERV!$A:$A,C2816,CERV!$G:$G,D2816),
IF(AND(A2816="Cancer Screening for CKD patients", E2816="Utilization Rate (per 100,000 patients)"),
SUMIFS(CANSCRN!$D:$D,CANSCRN!$A:$A,C2816,CANSCRN!$G:$G,D2816),
IF(AND(A2816="PSA Testing", E2816="Cost per service ($USD)"),
SUMIFS(PSA!$E:$E,PSA!$A:$A,C2816,PSA!$G:$G,D2816),
IF(AND(A2816="Colorectal Cancer Screening", E2816="Cost per service ($USD)"),
SUMIFS(COL!$E:$E,COL!$A:$A,C2816,COL!$G:$G,D2816),
IF(AND(A2816="Cervical Cancer Screening", E2816="Cost per service ($USD)"),
SUMIFS(CERV!$E:$E,CERV!$A:$A,C2816,CERV!$G:$G,D2816),
IF(AND(A2816="Cancer Screening for CKD patients", E2816="Cost per service ($USD)"),
SUMIFS(CANSCRN!$E:$E,CANSCRN!$A:$A,C2816,CANSCRN!$G:$G,D2816),
IF(AND(A2816="PSA Testing", E2816="Total Expenditure ($USD per 100,000 patients)"),
SUMIFS(PSA!$F:$F,PSA!$A:$A,C2816,PSA!$G:$G,D2816),
IF(AND(A2816="Colorectal Cancer Screening", E2816="Total Expenditure ($USD per 100,000 patients)"),
SUMIFS(COL!$F:$F,COL!$A:$A,C2816,COL!$G:$G,D2816),
IF(AND(A2816="Cervical Cancer Screening", E2816="Total Expenditure ($USD per 100,000 patients)"),
SUMIFS(CERV!$F:$F,CERV!$A:$A,C2816,CERV!$G:$G,D2816),
SUMIFS(CANSCRN!$F:$F,CANSCRN!$A:$A,C2816,CANSCRN!$G:$G,D2816))))))))))))</f>
        <v>0</v>
      </c>
    </row>
    <row r="2817" spans="1:6" x14ac:dyDescent="0.2">
      <c r="A2817" s="24" t="s">
        <v>103</v>
      </c>
      <c r="B2817" s="24" t="s">
        <v>101</v>
      </c>
      <c r="C2817" s="24" t="s">
        <v>30</v>
      </c>
      <c r="D2817" s="24">
        <v>2019</v>
      </c>
      <c r="E2817" s="24" t="s">
        <v>104</v>
      </c>
      <c r="F2817" s="3">
        <f>IF(AND(A2817="PSA Testing", E2817= "Utilization Rate (per 100,000 patients)"),
SUMIFS(PSA!$D:$D,PSA!$A:$A,C2817,PSA!$G:$G,D2817),
IF(AND(A2817="Colorectal Cancer Screening", E2817="Utilization Rate (per 100,000 patients)"),
SUMIFS(COL!$D:$D,COL!$A:$A,C2817,COL!$G:$G, D2817),
IF(AND(A2817="Cervical Cancer Screening", E2817="Utilization Rate (per 100,000 patients)"),
SUMIFS(CERV!$D:$D,CERV!$A:$A,C2817,CERV!$G:$G,D2817),
IF(AND(A2817="Cancer Screening for CKD patients", E2817="Utilization Rate (per 100,000 patients)"),
SUMIFS(CANSCRN!$D:$D,CANSCRN!$A:$A,C2817,CANSCRN!$G:$G,D2817),
IF(AND(A2817="PSA Testing", E2817="Cost per service ($USD)"),
SUMIFS(PSA!$E:$E,PSA!$A:$A,C2817,PSA!$G:$G,D2817),
IF(AND(A2817="Colorectal Cancer Screening", E2817="Cost per service ($USD)"),
SUMIFS(COL!$E:$E,COL!$A:$A,C2817,COL!$G:$G,D2817),
IF(AND(A2817="Cervical Cancer Screening", E2817="Cost per service ($USD)"),
SUMIFS(CERV!$E:$E,CERV!$A:$A,C2817,CERV!$G:$G,D2817),
IF(AND(A2817="Cancer Screening for CKD patients", E2817="Cost per service ($USD)"),
SUMIFS(CANSCRN!$E:$E,CANSCRN!$A:$A,C2817,CANSCRN!$G:$G,D2817),
IF(AND(A2817="PSA Testing", E2817="Total Expenditure ($USD per 100,000 patients)"),
SUMIFS(PSA!$F:$F,PSA!$A:$A,C2817,PSA!$G:$G,D2817),
IF(AND(A2817="Colorectal Cancer Screening", E2817="Total Expenditure ($USD per 100,000 patients)"),
SUMIFS(COL!$F:$F,COL!$A:$A,C2817,COL!$G:$G,D2817),
IF(AND(A2817="Cervical Cancer Screening", E2817="Total Expenditure ($USD per 100,000 patients)"),
SUMIFS(CERV!$F:$F,CERV!$A:$A,C2817,CERV!$G:$G,D2817),
SUMIFS(CANSCRN!$F:$F,CANSCRN!$A:$A,C2817,CANSCRN!$G:$G,D2817))))))))))))</f>
        <v>0</v>
      </c>
    </row>
    <row r="2818" spans="1:6" x14ac:dyDescent="0.2">
      <c r="A2818" s="24" t="s">
        <v>103</v>
      </c>
      <c r="B2818" s="24" t="s">
        <v>101</v>
      </c>
      <c r="C2818" s="24" t="s">
        <v>31</v>
      </c>
      <c r="D2818" s="24">
        <v>2009</v>
      </c>
      <c r="E2818" s="24" t="s">
        <v>104</v>
      </c>
      <c r="F2818" s="3">
        <f>IF(AND(A2818="PSA Testing", E2818= "Utilization Rate (per 100,000 patients)"),
SUMIFS(PSA!$D:$D,PSA!$A:$A,C2818,PSA!$G:$G,D2818),
IF(AND(A2818="Colorectal Cancer Screening", E2818="Utilization Rate (per 100,000 patients)"),
SUMIFS(COL!$D:$D,COL!$A:$A,C2818,COL!$G:$G, D2818),
IF(AND(A2818="Cervical Cancer Screening", E2818="Utilization Rate (per 100,000 patients)"),
SUMIFS(CERV!$D:$D,CERV!$A:$A,C2818,CERV!$G:$G,D2818),
IF(AND(A2818="Cancer Screening for CKD patients", E2818="Utilization Rate (per 100,000 patients)"),
SUMIFS(CANSCRN!$D:$D,CANSCRN!$A:$A,C2818,CANSCRN!$G:$G,D2818),
IF(AND(A2818="PSA Testing", E2818="Cost per service ($USD)"),
SUMIFS(PSA!$E:$E,PSA!$A:$A,C2818,PSA!$G:$G,D2818),
IF(AND(A2818="Colorectal Cancer Screening", E2818="Cost per service ($USD)"),
SUMIFS(COL!$E:$E,COL!$A:$A,C2818,COL!$G:$G,D2818),
IF(AND(A2818="Cervical Cancer Screening", E2818="Cost per service ($USD)"),
SUMIFS(CERV!$E:$E,CERV!$A:$A,C2818,CERV!$G:$G,D2818),
IF(AND(A2818="Cancer Screening for CKD patients", E2818="Cost per service ($USD)"),
SUMIFS(CANSCRN!$E:$E,CANSCRN!$A:$A,C2818,CANSCRN!$G:$G,D2818),
IF(AND(A2818="PSA Testing", E2818="Total Expenditure ($USD per 100,000 patients)"),
SUMIFS(PSA!$F:$F,PSA!$A:$A,C2818,PSA!$G:$G,D2818),
IF(AND(A2818="Colorectal Cancer Screening", E2818="Total Expenditure ($USD per 100,000 patients)"),
SUMIFS(COL!$F:$F,COL!$A:$A,C2818,COL!$G:$G,D2818),
IF(AND(A2818="Cervical Cancer Screening", E2818="Total Expenditure ($USD per 100,000 patients)"),
SUMIFS(CERV!$F:$F,CERV!$A:$A,C2818,CERV!$G:$G,D2818),
SUMIFS(CANSCRN!$F:$F,CANSCRN!$A:$A,C2818,CANSCRN!$G:$G,D2818))))))))))))</f>
        <v>1168797.28066482</v>
      </c>
    </row>
    <row r="2819" spans="1:6" x14ac:dyDescent="0.2">
      <c r="A2819" s="24" t="s">
        <v>103</v>
      </c>
      <c r="B2819" s="24" t="s">
        <v>101</v>
      </c>
      <c r="C2819" s="24" t="s">
        <v>31</v>
      </c>
      <c r="D2819" s="24">
        <v>2010</v>
      </c>
      <c r="E2819" s="24" t="s">
        <v>104</v>
      </c>
      <c r="F2819" s="3">
        <f>IF(AND(A2819="PSA Testing", E2819= "Utilization Rate (per 100,000 patients)"),
SUMIFS(PSA!$D:$D,PSA!$A:$A,C2819,PSA!$G:$G,D2819),
IF(AND(A2819="Colorectal Cancer Screening", E2819="Utilization Rate (per 100,000 patients)"),
SUMIFS(COL!$D:$D,COL!$A:$A,C2819,COL!$G:$G, D2819),
IF(AND(A2819="Cervical Cancer Screening", E2819="Utilization Rate (per 100,000 patients)"),
SUMIFS(CERV!$D:$D,CERV!$A:$A,C2819,CERV!$G:$G,D2819),
IF(AND(A2819="Cancer Screening for CKD patients", E2819="Utilization Rate (per 100,000 patients)"),
SUMIFS(CANSCRN!$D:$D,CANSCRN!$A:$A,C2819,CANSCRN!$G:$G,D2819),
IF(AND(A2819="PSA Testing", E2819="Cost per service ($USD)"),
SUMIFS(PSA!$E:$E,PSA!$A:$A,C2819,PSA!$G:$G,D2819),
IF(AND(A2819="Colorectal Cancer Screening", E2819="Cost per service ($USD)"),
SUMIFS(COL!$E:$E,COL!$A:$A,C2819,COL!$G:$G,D2819),
IF(AND(A2819="Cervical Cancer Screening", E2819="Cost per service ($USD)"),
SUMIFS(CERV!$E:$E,CERV!$A:$A,C2819,CERV!$G:$G,D2819),
IF(AND(A2819="Cancer Screening for CKD patients", E2819="Cost per service ($USD)"),
SUMIFS(CANSCRN!$E:$E,CANSCRN!$A:$A,C2819,CANSCRN!$G:$G,D2819),
IF(AND(A2819="PSA Testing", E2819="Total Expenditure ($USD per 100,000 patients)"),
SUMIFS(PSA!$F:$F,PSA!$A:$A,C2819,PSA!$G:$G,D2819),
IF(AND(A2819="Colorectal Cancer Screening", E2819="Total Expenditure ($USD per 100,000 patients)"),
SUMIFS(COL!$F:$F,COL!$A:$A,C2819,COL!$G:$G,D2819),
IF(AND(A2819="Cervical Cancer Screening", E2819="Total Expenditure ($USD per 100,000 patients)"),
SUMIFS(CERV!$F:$F,CERV!$A:$A,C2819,CERV!$G:$G,D2819),
SUMIFS(CANSCRN!$F:$F,CANSCRN!$A:$A,C2819,CANSCRN!$G:$G,D2819))))))))))))</f>
        <v>1131048.4242458064</v>
      </c>
    </row>
    <row r="2820" spans="1:6" x14ac:dyDescent="0.2">
      <c r="A2820" s="24" t="s">
        <v>103</v>
      </c>
      <c r="B2820" s="24" t="s">
        <v>101</v>
      </c>
      <c r="C2820" s="24" t="s">
        <v>31</v>
      </c>
      <c r="D2820" s="24">
        <v>2011</v>
      </c>
      <c r="E2820" s="24" t="s">
        <v>104</v>
      </c>
      <c r="F2820" s="3">
        <f>IF(AND(A2820="PSA Testing", E2820= "Utilization Rate (per 100,000 patients)"),
SUMIFS(PSA!$D:$D,PSA!$A:$A,C2820,PSA!$G:$G,D2820),
IF(AND(A2820="Colorectal Cancer Screening", E2820="Utilization Rate (per 100,000 patients)"),
SUMIFS(COL!$D:$D,COL!$A:$A,C2820,COL!$G:$G, D2820),
IF(AND(A2820="Cervical Cancer Screening", E2820="Utilization Rate (per 100,000 patients)"),
SUMIFS(CERV!$D:$D,CERV!$A:$A,C2820,CERV!$G:$G,D2820),
IF(AND(A2820="Cancer Screening for CKD patients", E2820="Utilization Rate (per 100,000 patients)"),
SUMIFS(CANSCRN!$D:$D,CANSCRN!$A:$A,C2820,CANSCRN!$G:$G,D2820),
IF(AND(A2820="PSA Testing", E2820="Cost per service ($USD)"),
SUMIFS(PSA!$E:$E,PSA!$A:$A,C2820,PSA!$G:$G,D2820),
IF(AND(A2820="Colorectal Cancer Screening", E2820="Cost per service ($USD)"),
SUMIFS(COL!$E:$E,COL!$A:$A,C2820,COL!$G:$G,D2820),
IF(AND(A2820="Cervical Cancer Screening", E2820="Cost per service ($USD)"),
SUMIFS(CERV!$E:$E,CERV!$A:$A,C2820,CERV!$G:$G,D2820),
IF(AND(A2820="Cancer Screening for CKD patients", E2820="Cost per service ($USD)"),
SUMIFS(CANSCRN!$E:$E,CANSCRN!$A:$A,C2820,CANSCRN!$G:$G,D2820),
IF(AND(A2820="PSA Testing", E2820="Total Expenditure ($USD per 100,000 patients)"),
SUMIFS(PSA!$F:$F,PSA!$A:$A,C2820,PSA!$G:$G,D2820),
IF(AND(A2820="Colorectal Cancer Screening", E2820="Total Expenditure ($USD per 100,000 patients)"),
SUMIFS(COL!$F:$F,COL!$A:$A,C2820,COL!$G:$G,D2820),
IF(AND(A2820="Cervical Cancer Screening", E2820="Total Expenditure ($USD per 100,000 patients)"),
SUMIFS(CERV!$F:$F,CERV!$A:$A,C2820,CERV!$G:$G,D2820),
SUMIFS(CANSCRN!$F:$F,CANSCRN!$A:$A,C2820,CANSCRN!$G:$G,D2820))))))))))))</f>
        <v>1127227.026920968</v>
      </c>
    </row>
    <row r="2821" spans="1:6" x14ac:dyDescent="0.2">
      <c r="A2821" s="24" t="s">
        <v>103</v>
      </c>
      <c r="B2821" s="24" t="s">
        <v>101</v>
      </c>
      <c r="C2821" s="24" t="s">
        <v>31</v>
      </c>
      <c r="D2821" s="24">
        <v>2012</v>
      </c>
      <c r="E2821" s="24" t="s">
        <v>104</v>
      </c>
      <c r="F2821" s="3">
        <f>IF(AND(A2821="PSA Testing", E2821= "Utilization Rate (per 100,000 patients)"),
SUMIFS(PSA!$D:$D,PSA!$A:$A,C2821,PSA!$G:$G,D2821),
IF(AND(A2821="Colorectal Cancer Screening", E2821="Utilization Rate (per 100,000 patients)"),
SUMIFS(COL!$D:$D,COL!$A:$A,C2821,COL!$G:$G, D2821),
IF(AND(A2821="Cervical Cancer Screening", E2821="Utilization Rate (per 100,000 patients)"),
SUMIFS(CERV!$D:$D,CERV!$A:$A,C2821,CERV!$G:$G,D2821),
IF(AND(A2821="Cancer Screening for CKD patients", E2821="Utilization Rate (per 100,000 patients)"),
SUMIFS(CANSCRN!$D:$D,CANSCRN!$A:$A,C2821,CANSCRN!$G:$G,D2821),
IF(AND(A2821="PSA Testing", E2821="Cost per service ($USD)"),
SUMIFS(PSA!$E:$E,PSA!$A:$A,C2821,PSA!$G:$G,D2821),
IF(AND(A2821="Colorectal Cancer Screening", E2821="Cost per service ($USD)"),
SUMIFS(COL!$E:$E,COL!$A:$A,C2821,COL!$G:$G,D2821),
IF(AND(A2821="Cervical Cancer Screening", E2821="Cost per service ($USD)"),
SUMIFS(CERV!$E:$E,CERV!$A:$A,C2821,CERV!$G:$G,D2821),
IF(AND(A2821="Cancer Screening for CKD patients", E2821="Cost per service ($USD)"),
SUMIFS(CANSCRN!$E:$E,CANSCRN!$A:$A,C2821,CANSCRN!$G:$G,D2821),
IF(AND(A2821="PSA Testing", E2821="Total Expenditure ($USD per 100,000 patients)"),
SUMIFS(PSA!$F:$F,PSA!$A:$A,C2821,PSA!$G:$G,D2821),
IF(AND(A2821="Colorectal Cancer Screening", E2821="Total Expenditure ($USD per 100,000 patients)"),
SUMIFS(COL!$F:$F,COL!$A:$A,C2821,COL!$G:$G,D2821),
IF(AND(A2821="Cervical Cancer Screening", E2821="Total Expenditure ($USD per 100,000 patients)"),
SUMIFS(CERV!$F:$F,CERV!$A:$A,C2821,CERV!$G:$G,D2821),
SUMIFS(CANSCRN!$F:$F,CANSCRN!$A:$A,C2821,CANSCRN!$G:$G,D2821))))))))))))</f>
        <v>984065.73466560303</v>
      </c>
    </row>
    <row r="2822" spans="1:6" x14ac:dyDescent="0.2">
      <c r="A2822" s="24" t="s">
        <v>103</v>
      </c>
      <c r="B2822" s="24" t="s">
        <v>101</v>
      </c>
      <c r="C2822" s="24" t="s">
        <v>31</v>
      </c>
      <c r="D2822" s="24">
        <v>2013</v>
      </c>
      <c r="E2822" s="24" t="s">
        <v>104</v>
      </c>
      <c r="F2822" s="3">
        <f>IF(AND(A2822="PSA Testing", E2822= "Utilization Rate (per 100,000 patients)"),
SUMIFS(PSA!$D:$D,PSA!$A:$A,C2822,PSA!$G:$G,D2822),
IF(AND(A2822="Colorectal Cancer Screening", E2822="Utilization Rate (per 100,000 patients)"),
SUMIFS(COL!$D:$D,COL!$A:$A,C2822,COL!$G:$G, D2822),
IF(AND(A2822="Cervical Cancer Screening", E2822="Utilization Rate (per 100,000 patients)"),
SUMIFS(CERV!$D:$D,CERV!$A:$A,C2822,CERV!$G:$G,D2822),
IF(AND(A2822="Cancer Screening for CKD patients", E2822="Utilization Rate (per 100,000 patients)"),
SUMIFS(CANSCRN!$D:$D,CANSCRN!$A:$A,C2822,CANSCRN!$G:$G,D2822),
IF(AND(A2822="PSA Testing", E2822="Cost per service ($USD)"),
SUMIFS(PSA!$E:$E,PSA!$A:$A,C2822,PSA!$G:$G,D2822),
IF(AND(A2822="Colorectal Cancer Screening", E2822="Cost per service ($USD)"),
SUMIFS(COL!$E:$E,COL!$A:$A,C2822,COL!$G:$G,D2822),
IF(AND(A2822="Cervical Cancer Screening", E2822="Cost per service ($USD)"),
SUMIFS(CERV!$E:$E,CERV!$A:$A,C2822,CERV!$G:$G,D2822),
IF(AND(A2822="Cancer Screening for CKD patients", E2822="Cost per service ($USD)"),
SUMIFS(CANSCRN!$E:$E,CANSCRN!$A:$A,C2822,CANSCRN!$G:$G,D2822),
IF(AND(A2822="PSA Testing", E2822="Total Expenditure ($USD per 100,000 patients)"),
SUMIFS(PSA!$F:$F,PSA!$A:$A,C2822,PSA!$G:$G,D2822),
IF(AND(A2822="Colorectal Cancer Screening", E2822="Total Expenditure ($USD per 100,000 patients)"),
SUMIFS(COL!$F:$F,COL!$A:$A,C2822,COL!$G:$G,D2822),
IF(AND(A2822="Cervical Cancer Screening", E2822="Total Expenditure ($USD per 100,000 patients)"),
SUMIFS(CERV!$F:$F,CERV!$A:$A,C2822,CERV!$G:$G,D2822),
SUMIFS(CANSCRN!$F:$F,CANSCRN!$A:$A,C2822,CANSCRN!$G:$G,D2822))))))))))))</f>
        <v>1075247.5474794239</v>
      </c>
    </row>
    <row r="2823" spans="1:6" x14ac:dyDescent="0.2">
      <c r="A2823" s="24" t="s">
        <v>103</v>
      </c>
      <c r="B2823" s="24" t="s">
        <v>101</v>
      </c>
      <c r="C2823" s="24" t="s">
        <v>31</v>
      </c>
      <c r="D2823" s="24">
        <v>2014</v>
      </c>
      <c r="E2823" s="24" t="s">
        <v>104</v>
      </c>
      <c r="F2823" s="3">
        <f>IF(AND(A2823="PSA Testing", E2823= "Utilization Rate (per 100,000 patients)"),
SUMIFS(PSA!$D:$D,PSA!$A:$A,C2823,PSA!$G:$G,D2823),
IF(AND(A2823="Colorectal Cancer Screening", E2823="Utilization Rate (per 100,000 patients)"),
SUMIFS(COL!$D:$D,COL!$A:$A,C2823,COL!$G:$G, D2823),
IF(AND(A2823="Cervical Cancer Screening", E2823="Utilization Rate (per 100,000 patients)"),
SUMIFS(CERV!$D:$D,CERV!$A:$A,C2823,CERV!$G:$G,D2823),
IF(AND(A2823="Cancer Screening for CKD patients", E2823="Utilization Rate (per 100,000 patients)"),
SUMIFS(CANSCRN!$D:$D,CANSCRN!$A:$A,C2823,CANSCRN!$G:$G,D2823),
IF(AND(A2823="PSA Testing", E2823="Cost per service ($USD)"),
SUMIFS(PSA!$E:$E,PSA!$A:$A,C2823,PSA!$G:$G,D2823),
IF(AND(A2823="Colorectal Cancer Screening", E2823="Cost per service ($USD)"),
SUMIFS(COL!$E:$E,COL!$A:$A,C2823,COL!$G:$G,D2823),
IF(AND(A2823="Cervical Cancer Screening", E2823="Cost per service ($USD)"),
SUMIFS(CERV!$E:$E,CERV!$A:$A,C2823,CERV!$G:$G,D2823),
IF(AND(A2823="Cancer Screening for CKD patients", E2823="Cost per service ($USD)"),
SUMIFS(CANSCRN!$E:$E,CANSCRN!$A:$A,C2823,CANSCRN!$G:$G,D2823),
IF(AND(A2823="PSA Testing", E2823="Total Expenditure ($USD per 100,000 patients)"),
SUMIFS(PSA!$F:$F,PSA!$A:$A,C2823,PSA!$G:$G,D2823),
IF(AND(A2823="Colorectal Cancer Screening", E2823="Total Expenditure ($USD per 100,000 patients)"),
SUMIFS(COL!$F:$F,COL!$A:$A,C2823,COL!$G:$G,D2823),
IF(AND(A2823="Cervical Cancer Screening", E2823="Total Expenditure ($USD per 100,000 patients)"),
SUMIFS(CERV!$F:$F,CERV!$A:$A,C2823,CERV!$G:$G,D2823),
SUMIFS(CANSCRN!$F:$F,CANSCRN!$A:$A,C2823,CANSCRN!$G:$G,D2823))))))))))))</f>
        <v>956657.73896082933</v>
      </c>
    </row>
    <row r="2824" spans="1:6" x14ac:dyDescent="0.2">
      <c r="A2824" s="24" t="s">
        <v>103</v>
      </c>
      <c r="B2824" s="24" t="s">
        <v>101</v>
      </c>
      <c r="C2824" s="24" t="s">
        <v>31</v>
      </c>
      <c r="D2824" s="24">
        <v>2015</v>
      </c>
      <c r="E2824" s="24" t="s">
        <v>104</v>
      </c>
      <c r="F2824" s="3">
        <f>IF(AND(A2824="PSA Testing", E2824= "Utilization Rate (per 100,000 patients)"),
SUMIFS(PSA!$D:$D,PSA!$A:$A,C2824,PSA!$G:$G,D2824),
IF(AND(A2824="Colorectal Cancer Screening", E2824="Utilization Rate (per 100,000 patients)"),
SUMIFS(COL!$D:$D,COL!$A:$A,C2824,COL!$G:$G, D2824),
IF(AND(A2824="Cervical Cancer Screening", E2824="Utilization Rate (per 100,000 patients)"),
SUMIFS(CERV!$D:$D,CERV!$A:$A,C2824,CERV!$G:$G,D2824),
IF(AND(A2824="Cancer Screening for CKD patients", E2824="Utilization Rate (per 100,000 patients)"),
SUMIFS(CANSCRN!$D:$D,CANSCRN!$A:$A,C2824,CANSCRN!$G:$G,D2824),
IF(AND(A2824="PSA Testing", E2824="Cost per service ($USD)"),
SUMIFS(PSA!$E:$E,PSA!$A:$A,C2824,PSA!$G:$G,D2824),
IF(AND(A2824="Colorectal Cancer Screening", E2824="Cost per service ($USD)"),
SUMIFS(COL!$E:$E,COL!$A:$A,C2824,COL!$G:$G,D2824),
IF(AND(A2824="Cervical Cancer Screening", E2824="Cost per service ($USD)"),
SUMIFS(CERV!$E:$E,CERV!$A:$A,C2824,CERV!$G:$G,D2824),
IF(AND(A2824="Cancer Screening for CKD patients", E2824="Cost per service ($USD)"),
SUMIFS(CANSCRN!$E:$E,CANSCRN!$A:$A,C2824,CANSCRN!$G:$G,D2824),
IF(AND(A2824="PSA Testing", E2824="Total Expenditure ($USD per 100,000 patients)"),
SUMIFS(PSA!$F:$F,PSA!$A:$A,C2824,PSA!$G:$G,D2824),
IF(AND(A2824="Colorectal Cancer Screening", E2824="Total Expenditure ($USD per 100,000 patients)"),
SUMIFS(COL!$F:$F,COL!$A:$A,C2824,COL!$G:$G,D2824),
IF(AND(A2824="Cervical Cancer Screening", E2824="Total Expenditure ($USD per 100,000 patients)"),
SUMIFS(CERV!$F:$F,CERV!$A:$A,C2824,CERV!$G:$G,D2824),
SUMIFS(CANSCRN!$F:$F,CANSCRN!$A:$A,C2824,CANSCRN!$G:$G,D2824))))))))))))</f>
        <v>916251.97542091738</v>
      </c>
    </row>
    <row r="2825" spans="1:6" x14ac:dyDescent="0.2">
      <c r="A2825" s="24" t="s">
        <v>103</v>
      </c>
      <c r="B2825" s="24" t="s">
        <v>101</v>
      </c>
      <c r="C2825" s="24" t="s">
        <v>31</v>
      </c>
      <c r="D2825" s="24">
        <v>2016</v>
      </c>
      <c r="E2825" s="24" t="s">
        <v>104</v>
      </c>
      <c r="F2825" s="3">
        <f>IF(AND(A2825="PSA Testing", E2825= "Utilization Rate (per 100,000 patients)"),
SUMIFS(PSA!$D:$D,PSA!$A:$A,C2825,PSA!$G:$G,D2825),
IF(AND(A2825="Colorectal Cancer Screening", E2825="Utilization Rate (per 100,000 patients)"),
SUMIFS(COL!$D:$D,COL!$A:$A,C2825,COL!$G:$G, D2825),
IF(AND(A2825="Cervical Cancer Screening", E2825="Utilization Rate (per 100,000 patients)"),
SUMIFS(CERV!$D:$D,CERV!$A:$A,C2825,CERV!$G:$G,D2825),
IF(AND(A2825="Cancer Screening for CKD patients", E2825="Utilization Rate (per 100,000 patients)"),
SUMIFS(CANSCRN!$D:$D,CANSCRN!$A:$A,C2825,CANSCRN!$G:$G,D2825),
IF(AND(A2825="PSA Testing", E2825="Cost per service ($USD)"),
SUMIFS(PSA!$E:$E,PSA!$A:$A,C2825,PSA!$G:$G,D2825),
IF(AND(A2825="Colorectal Cancer Screening", E2825="Cost per service ($USD)"),
SUMIFS(COL!$E:$E,COL!$A:$A,C2825,COL!$G:$G,D2825),
IF(AND(A2825="Cervical Cancer Screening", E2825="Cost per service ($USD)"),
SUMIFS(CERV!$E:$E,CERV!$A:$A,C2825,CERV!$G:$G,D2825),
IF(AND(A2825="Cancer Screening for CKD patients", E2825="Cost per service ($USD)"),
SUMIFS(CANSCRN!$E:$E,CANSCRN!$A:$A,C2825,CANSCRN!$G:$G,D2825),
IF(AND(A2825="PSA Testing", E2825="Total Expenditure ($USD per 100,000 patients)"),
SUMIFS(PSA!$F:$F,PSA!$A:$A,C2825,PSA!$G:$G,D2825),
IF(AND(A2825="Colorectal Cancer Screening", E2825="Total Expenditure ($USD per 100,000 patients)"),
SUMIFS(COL!$F:$F,COL!$A:$A,C2825,COL!$G:$G,D2825),
IF(AND(A2825="Cervical Cancer Screening", E2825="Total Expenditure ($USD per 100,000 patients)"),
SUMIFS(CERV!$F:$F,CERV!$A:$A,C2825,CERV!$G:$G,D2825),
SUMIFS(CANSCRN!$F:$F,CANSCRN!$A:$A,C2825,CANSCRN!$G:$G,D2825))))))))))))</f>
        <v>980418.2127997533</v>
      </c>
    </row>
    <row r="2826" spans="1:6" x14ac:dyDescent="0.2">
      <c r="A2826" s="24" t="s">
        <v>103</v>
      </c>
      <c r="B2826" s="24" t="s">
        <v>101</v>
      </c>
      <c r="C2826" s="24" t="s">
        <v>31</v>
      </c>
      <c r="D2826" s="24">
        <v>2017</v>
      </c>
      <c r="E2826" s="24" t="s">
        <v>104</v>
      </c>
      <c r="F2826" s="3">
        <f>IF(AND(A2826="PSA Testing", E2826= "Utilization Rate (per 100,000 patients)"),
SUMIFS(PSA!$D:$D,PSA!$A:$A,C2826,PSA!$G:$G,D2826),
IF(AND(A2826="Colorectal Cancer Screening", E2826="Utilization Rate (per 100,000 patients)"),
SUMIFS(COL!$D:$D,COL!$A:$A,C2826,COL!$G:$G, D2826),
IF(AND(A2826="Cervical Cancer Screening", E2826="Utilization Rate (per 100,000 patients)"),
SUMIFS(CERV!$D:$D,CERV!$A:$A,C2826,CERV!$G:$G,D2826),
IF(AND(A2826="Cancer Screening for CKD patients", E2826="Utilization Rate (per 100,000 patients)"),
SUMIFS(CANSCRN!$D:$D,CANSCRN!$A:$A,C2826,CANSCRN!$G:$G,D2826),
IF(AND(A2826="PSA Testing", E2826="Cost per service ($USD)"),
SUMIFS(PSA!$E:$E,PSA!$A:$A,C2826,PSA!$G:$G,D2826),
IF(AND(A2826="Colorectal Cancer Screening", E2826="Cost per service ($USD)"),
SUMIFS(COL!$E:$E,COL!$A:$A,C2826,COL!$G:$G,D2826),
IF(AND(A2826="Cervical Cancer Screening", E2826="Cost per service ($USD)"),
SUMIFS(CERV!$E:$E,CERV!$A:$A,C2826,CERV!$G:$G,D2826),
IF(AND(A2826="Cancer Screening for CKD patients", E2826="Cost per service ($USD)"),
SUMIFS(CANSCRN!$E:$E,CANSCRN!$A:$A,C2826,CANSCRN!$G:$G,D2826),
IF(AND(A2826="PSA Testing", E2826="Total Expenditure ($USD per 100,000 patients)"),
SUMIFS(PSA!$F:$F,PSA!$A:$A,C2826,PSA!$G:$G,D2826),
IF(AND(A2826="Colorectal Cancer Screening", E2826="Total Expenditure ($USD per 100,000 patients)"),
SUMIFS(COL!$F:$F,COL!$A:$A,C2826,COL!$G:$G,D2826),
IF(AND(A2826="Cervical Cancer Screening", E2826="Total Expenditure ($USD per 100,000 patients)"),
SUMIFS(CERV!$F:$F,CERV!$A:$A,C2826,CERV!$G:$G,D2826),
SUMIFS(CANSCRN!$F:$F,CANSCRN!$A:$A,C2826,CANSCRN!$G:$G,D2826))))))))))))</f>
        <v>974617.31885393267</v>
      </c>
    </row>
    <row r="2827" spans="1:6" x14ac:dyDescent="0.2">
      <c r="A2827" s="24" t="s">
        <v>103</v>
      </c>
      <c r="B2827" s="24" t="s">
        <v>101</v>
      </c>
      <c r="C2827" s="24" t="s">
        <v>31</v>
      </c>
      <c r="D2827" s="24">
        <v>2018</v>
      </c>
      <c r="E2827" s="24" t="s">
        <v>104</v>
      </c>
      <c r="F2827" s="3">
        <f>IF(AND(A2827="PSA Testing", E2827= "Utilization Rate (per 100,000 patients)"),
SUMIFS(PSA!$D:$D,PSA!$A:$A,C2827,PSA!$G:$G,D2827),
IF(AND(A2827="Colorectal Cancer Screening", E2827="Utilization Rate (per 100,000 patients)"),
SUMIFS(COL!$D:$D,COL!$A:$A,C2827,COL!$G:$G, D2827),
IF(AND(A2827="Cervical Cancer Screening", E2827="Utilization Rate (per 100,000 patients)"),
SUMIFS(CERV!$D:$D,CERV!$A:$A,C2827,CERV!$G:$G,D2827),
IF(AND(A2827="Cancer Screening for CKD patients", E2827="Utilization Rate (per 100,000 patients)"),
SUMIFS(CANSCRN!$D:$D,CANSCRN!$A:$A,C2827,CANSCRN!$G:$G,D2827),
IF(AND(A2827="PSA Testing", E2827="Cost per service ($USD)"),
SUMIFS(PSA!$E:$E,PSA!$A:$A,C2827,PSA!$G:$G,D2827),
IF(AND(A2827="Colorectal Cancer Screening", E2827="Cost per service ($USD)"),
SUMIFS(COL!$E:$E,COL!$A:$A,C2827,COL!$G:$G,D2827),
IF(AND(A2827="Cervical Cancer Screening", E2827="Cost per service ($USD)"),
SUMIFS(CERV!$E:$E,CERV!$A:$A,C2827,CERV!$G:$G,D2827),
IF(AND(A2827="Cancer Screening for CKD patients", E2827="Cost per service ($USD)"),
SUMIFS(CANSCRN!$E:$E,CANSCRN!$A:$A,C2827,CANSCRN!$G:$G,D2827),
IF(AND(A2827="PSA Testing", E2827="Total Expenditure ($USD per 100,000 patients)"),
SUMIFS(PSA!$F:$F,PSA!$A:$A,C2827,PSA!$G:$G,D2827),
IF(AND(A2827="Colorectal Cancer Screening", E2827="Total Expenditure ($USD per 100,000 patients)"),
SUMIFS(COL!$F:$F,COL!$A:$A,C2827,COL!$G:$G,D2827),
IF(AND(A2827="Cervical Cancer Screening", E2827="Total Expenditure ($USD per 100,000 patients)"),
SUMIFS(CERV!$F:$F,CERV!$A:$A,C2827,CERV!$G:$G,D2827),
SUMIFS(CANSCRN!$F:$F,CANSCRN!$A:$A,C2827,CANSCRN!$G:$G,D2827))))))))))))</f>
        <v>2303968.2271060999</v>
      </c>
    </row>
    <row r="2828" spans="1:6" x14ac:dyDescent="0.2">
      <c r="A2828" s="24" t="s">
        <v>103</v>
      </c>
      <c r="B2828" s="24" t="s">
        <v>101</v>
      </c>
      <c r="C2828" s="24" t="s">
        <v>31</v>
      </c>
      <c r="D2828" s="24">
        <v>2019</v>
      </c>
      <c r="E2828" s="24" t="s">
        <v>104</v>
      </c>
      <c r="F2828" s="3">
        <f>IF(AND(A2828="PSA Testing", E2828= "Utilization Rate (per 100,000 patients)"),
SUMIFS(PSA!$D:$D,PSA!$A:$A,C2828,PSA!$G:$G,D2828),
IF(AND(A2828="Colorectal Cancer Screening", E2828="Utilization Rate (per 100,000 patients)"),
SUMIFS(COL!$D:$D,COL!$A:$A,C2828,COL!$G:$G, D2828),
IF(AND(A2828="Cervical Cancer Screening", E2828="Utilization Rate (per 100,000 patients)"),
SUMIFS(CERV!$D:$D,CERV!$A:$A,C2828,CERV!$G:$G,D2828),
IF(AND(A2828="Cancer Screening for CKD patients", E2828="Utilization Rate (per 100,000 patients)"),
SUMIFS(CANSCRN!$D:$D,CANSCRN!$A:$A,C2828,CANSCRN!$G:$G,D2828),
IF(AND(A2828="PSA Testing", E2828="Cost per service ($USD)"),
SUMIFS(PSA!$E:$E,PSA!$A:$A,C2828,PSA!$G:$G,D2828),
IF(AND(A2828="Colorectal Cancer Screening", E2828="Cost per service ($USD)"),
SUMIFS(COL!$E:$E,COL!$A:$A,C2828,COL!$G:$G,D2828),
IF(AND(A2828="Cervical Cancer Screening", E2828="Cost per service ($USD)"),
SUMIFS(CERV!$E:$E,CERV!$A:$A,C2828,CERV!$G:$G,D2828),
IF(AND(A2828="Cancer Screening for CKD patients", E2828="Cost per service ($USD)"),
SUMIFS(CANSCRN!$E:$E,CANSCRN!$A:$A,C2828,CANSCRN!$G:$G,D2828),
IF(AND(A2828="PSA Testing", E2828="Total Expenditure ($USD per 100,000 patients)"),
SUMIFS(PSA!$F:$F,PSA!$A:$A,C2828,PSA!$G:$G,D2828),
IF(AND(A2828="Colorectal Cancer Screening", E2828="Total Expenditure ($USD per 100,000 patients)"),
SUMIFS(COL!$F:$F,COL!$A:$A,C2828,COL!$G:$G,D2828),
IF(AND(A2828="Cervical Cancer Screening", E2828="Total Expenditure ($USD per 100,000 patients)"),
SUMIFS(CERV!$F:$F,CERV!$A:$A,C2828,CERV!$G:$G,D2828),
SUMIFS(CANSCRN!$F:$F,CANSCRN!$A:$A,C2828,CANSCRN!$G:$G,D2828))))))))))))</f>
        <v>2037800.6536845795</v>
      </c>
    </row>
    <row r="2829" spans="1:6" x14ac:dyDescent="0.2">
      <c r="A2829" s="24" t="s">
        <v>103</v>
      </c>
      <c r="B2829" s="24" t="s">
        <v>101</v>
      </c>
      <c r="C2829" s="24" t="s">
        <v>32</v>
      </c>
      <c r="D2829" s="24">
        <v>2009</v>
      </c>
      <c r="E2829" s="24" t="s">
        <v>104</v>
      </c>
      <c r="F2829" s="3">
        <f>IF(AND(A2829="PSA Testing", E2829= "Utilization Rate (per 100,000 patients)"),
SUMIFS(PSA!$D:$D,PSA!$A:$A,C2829,PSA!$G:$G,D2829),
IF(AND(A2829="Colorectal Cancer Screening", E2829="Utilization Rate (per 100,000 patients)"),
SUMIFS(COL!$D:$D,COL!$A:$A,C2829,COL!$G:$G, D2829),
IF(AND(A2829="Cervical Cancer Screening", E2829="Utilization Rate (per 100,000 patients)"),
SUMIFS(CERV!$D:$D,CERV!$A:$A,C2829,CERV!$G:$G,D2829),
IF(AND(A2829="Cancer Screening for CKD patients", E2829="Utilization Rate (per 100,000 patients)"),
SUMIFS(CANSCRN!$D:$D,CANSCRN!$A:$A,C2829,CANSCRN!$G:$G,D2829),
IF(AND(A2829="PSA Testing", E2829="Cost per service ($USD)"),
SUMIFS(PSA!$E:$E,PSA!$A:$A,C2829,PSA!$G:$G,D2829),
IF(AND(A2829="Colorectal Cancer Screening", E2829="Cost per service ($USD)"),
SUMIFS(COL!$E:$E,COL!$A:$A,C2829,COL!$G:$G,D2829),
IF(AND(A2829="Cervical Cancer Screening", E2829="Cost per service ($USD)"),
SUMIFS(CERV!$E:$E,CERV!$A:$A,C2829,CERV!$G:$G,D2829),
IF(AND(A2829="Cancer Screening for CKD patients", E2829="Cost per service ($USD)"),
SUMIFS(CANSCRN!$E:$E,CANSCRN!$A:$A,C2829,CANSCRN!$G:$G,D2829),
IF(AND(A2829="PSA Testing", E2829="Total Expenditure ($USD per 100,000 patients)"),
SUMIFS(PSA!$F:$F,PSA!$A:$A,C2829,PSA!$G:$G,D2829),
IF(AND(A2829="Colorectal Cancer Screening", E2829="Total Expenditure ($USD per 100,000 patients)"),
SUMIFS(COL!$F:$F,COL!$A:$A,C2829,COL!$G:$G,D2829),
IF(AND(A2829="Cervical Cancer Screening", E2829="Total Expenditure ($USD per 100,000 patients)"),
SUMIFS(CERV!$F:$F,CERV!$A:$A,C2829,CERV!$G:$G,D2829),
SUMIFS(CANSCRN!$F:$F,CANSCRN!$A:$A,C2829,CANSCRN!$G:$G,D2829))))))))))))</f>
        <v>597888.67498568317</v>
      </c>
    </row>
    <row r="2830" spans="1:6" x14ac:dyDescent="0.2">
      <c r="A2830" s="24" t="s">
        <v>103</v>
      </c>
      <c r="B2830" s="24" t="s">
        <v>101</v>
      </c>
      <c r="C2830" s="24" t="s">
        <v>32</v>
      </c>
      <c r="D2830" s="24">
        <v>2010</v>
      </c>
      <c r="E2830" s="24" t="s">
        <v>104</v>
      </c>
      <c r="F2830" s="3">
        <f>IF(AND(A2830="PSA Testing", E2830= "Utilization Rate (per 100,000 patients)"),
SUMIFS(PSA!$D:$D,PSA!$A:$A,C2830,PSA!$G:$G,D2830),
IF(AND(A2830="Colorectal Cancer Screening", E2830="Utilization Rate (per 100,000 patients)"),
SUMIFS(COL!$D:$D,COL!$A:$A,C2830,COL!$G:$G, D2830),
IF(AND(A2830="Cervical Cancer Screening", E2830="Utilization Rate (per 100,000 patients)"),
SUMIFS(CERV!$D:$D,CERV!$A:$A,C2830,CERV!$G:$G,D2830),
IF(AND(A2830="Cancer Screening for CKD patients", E2830="Utilization Rate (per 100,000 patients)"),
SUMIFS(CANSCRN!$D:$D,CANSCRN!$A:$A,C2830,CANSCRN!$G:$G,D2830),
IF(AND(A2830="PSA Testing", E2830="Cost per service ($USD)"),
SUMIFS(PSA!$E:$E,PSA!$A:$A,C2830,PSA!$G:$G,D2830),
IF(AND(A2830="Colorectal Cancer Screening", E2830="Cost per service ($USD)"),
SUMIFS(COL!$E:$E,COL!$A:$A,C2830,COL!$G:$G,D2830),
IF(AND(A2830="Cervical Cancer Screening", E2830="Cost per service ($USD)"),
SUMIFS(CERV!$E:$E,CERV!$A:$A,C2830,CERV!$G:$G,D2830),
IF(AND(A2830="Cancer Screening for CKD patients", E2830="Cost per service ($USD)"),
SUMIFS(CANSCRN!$E:$E,CANSCRN!$A:$A,C2830,CANSCRN!$G:$G,D2830),
IF(AND(A2830="PSA Testing", E2830="Total Expenditure ($USD per 100,000 patients)"),
SUMIFS(PSA!$F:$F,PSA!$A:$A,C2830,PSA!$G:$G,D2830),
IF(AND(A2830="Colorectal Cancer Screening", E2830="Total Expenditure ($USD per 100,000 patients)"),
SUMIFS(COL!$F:$F,COL!$A:$A,C2830,COL!$G:$G,D2830),
IF(AND(A2830="Cervical Cancer Screening", E2830="Total Expenditure ($USD per 100,000 patients)"),
SUMIFS(CERV!$F:$F,CERV!$A:$A,C2830,CERV!$G:$G,D2830),
SUMIFS(CANSCRN!$F:$F,CANSCRN!$A:$A,C2830,CANSCRN!$G:$G,D2830))))))))))))</f>
        <v>650034.12347690738</v>
      </c>
    </row>
    <row r="2831" spans="1:6" x14ac:dyDescent="0.2">
      <c r="A2831" s="24" t="s">
        <v>103</v>
      </c>
      <c r="B2831" s="24" t="s">
        <v>101</v>
      </c>
      <c r="C2831" s="24" t="s">
        <v>32</v>
      </c>
      <c r="D2831" s="24">
        <v>2011</v>
      </c>
      <c r="E2831" s="24" t="s">
        <v>104</v>
      </c>
      <c r="F2831" s="3">
        <f>IF(AND(A2831="PSA Testing", E2831= "Utilization Rate (per 100,000 patients)"),
SUMIFS(PSA!$D:$D,PSA!$A:$A,C2831,PSA!$G:$G,D2831),
IF(AND(A2831="Colorectal Cancer Screening", E2831="Utilization Rate (per 100,000 patients)"),
SUMIFS(COL!$D:$D,COL!$A:$A,C2831,COL!$G:$G, D2831),
IF(AND(A2831="Cervical Cancer Screening", E2831="Utilization Rate (per 100,000 patients)"),
SUMIFS(CERV!$D:$D,CERV!$A:$A,C2831,CERV!$G:$G,D2831),
IF(AND(A2831="Cancer Screening for CKD patients", E2831="Utilization Rate (per 100,000 patients)"),
SUMIFS(CANSCRN!$D:$D,CANSCRN!$A:$A,C2831,CANSCRN!$G:$G,D2831),
IF(AND(A2831="PSA Testing", E2831="Cost per service ($USD)"),
SUMIFS(PSA!$E:$E,PSA!$A:$A,C2831,PSA!$G:$G,D2831),
IF(AND(A2831="Colorectal Cancer Screening", E2831="Cost per service ($USD)"),
SUMIFS(COL!$E:$E,COL!$A:$A,C2831,COL!$G:$G,D2831),
IF(AND(A2831="Cervical Cancer Screening", E2831="Cost per service ($USD)"),
SUMIFS(CERV!$E:$E,CERV!$A:$A,C2831,CERV!$G:$G,D2831),
IF(AND(A2831="Cancer Screening for CKD patients", E2831="Cost per service ($USD)"),
SUMIFS(CANSCRN!$E:$E,CANSCRN!$A:$A,C2831,CANSCRN!$G:$G,D2831),
IF(AND(A2831="PSA Testing", E2831="Total Expenditure ($USD per 100,000 patients)"),
SUMIFS(PSA!$F:$F,PSA!$A:$A,C2831,PSA!$G:$G,D2831),
IF(AND(A2831="Colorectal Cancer Screening", E2831="Total Expenditure ($USD per 100,000 patients)"),
SUMIFS(COL!$F:$F,COL!$A:$A,C2831,COL!$G:$G,D2831),
IF(AND(A2831="Cervical Cancer Screening", E2831="Total Expenditure ($USD per 100,000 patients)"),
SUMIFS(CERV!$F:$F,CERV!$A:$A,C2831,CERV!$G:$G,D2831),
SUMIFS(CANSCRN!$F:$F,CANSCRN!$A:$A,C2831,CANSCRN!$G:$G,D2831))))))))))))</f>
        <v>705043.97039916983</v>
      </c>
    </row>
    <row r="2832" spans="1:6" x14ac:dyDescent="0.2">
      <c r="A2832" s="24" t="s">
        <v>103</v>
      </c>
      <c r="B2832" s="24" t="s">
        <v>101</v>
      </c>
      <c r="C2832" s="24" t="s">
        <v>32</v>
      </c>
      <c r="D2832" s="24">
        <v>2012</v>
      </c>
      <c r="E2832" s="24" t="s">
        <v>104</v>
      </c>
      <c r="F2832" s="3">
        <f>IF(AND(A2832="PSA Testing", E2832= "Utilization Rate (per 100,000 patients)"),
SUMIFS(PSA!$D:$D,PSA!$A:$A,C2832,PSA!$G:$G,D2832),
IF(AND(A2832="Colorectal Cancer Screening", E2832="Utilization Rate (per 100,000 patients)"),
SUMIFS(COL!$D:$D,COL!$A:$A,C2832,COL!$G:$G, D2832),
IF(AND(A2832="Cervical Cancer Screening", E2832="Utilization Rate (per 100,000 patients)"),
SUMIFS(CERV!$D:$D,CERV!$A:$A,C2832,CERV!$G:$G,D2832),
IF(AND(A2832="Cancer Screening for CKD patients", E2832="Utilization Rate (per 100,000 patients)"),
SUMIFS(CANSCRN!$D:$D,CANSCRN!$A:$A,C2832,CANSCRN!$G:$G,D2832),
IF(AND(A2832="PSA Testing", E2832="Cost per service ($USD)"),
SUMIFS(PSA!$E:$E,PSA!$A:$A,C2832,PSA!$G:$G,D2832),
IF(AND(A2832="Colorectal Cancer Screening", E2832="Cost per service ($USD)"),
SUMIFS(COL!$E:$E,COL!$A:$A,C2832,COL!$G:$G,D2832),
IF(AND(A2832="Cervical Cancer Screening", E2832="Cost per service ($USD)"),
SUMIFS(CERV!$E:$E,CERV!$A:$A,C2832,CERV!$G:$G,D2832),
IF(AND(A2832="Cancer Screening for CKD patients", E2832="Cost per service ($USD)"),
SUMIFS(CANSCRN!$E:$E,CANSCRN!$A:$A,C2832,CANSCRN!$G:$G,D2832),
IF(AND(A2832="PSA Testing", E2832="Total Expenditure ($USD per 100,000 patients)"),
SUMIFS(PSA!$F:$F,PSA!$A:$A,C2832,PSA!$G:$G,D2832),
IF(AND(A2832="Colorectal Cancer Screening", E2832="Total Expenditure ($USD per 100,000 patients)"),
SUMIFS(COL!$F:$F,COL!$A:$A,C2832,COL!$G:$G,D2832),
IF(AND(A2832="Cervical Cancer Screening", E2832="Total Expenditure ($USD per 100,000 patients)"),
SUMIFS(CERV!$F:$F,CERV!$A:$A,C2832,CERV!$G:$G,D2832),
SUMIFS(CANSCRN!$F:$F,CANSCRN!$A:$A,C2832,CANSCRN!$G:$G,D2832))))))))))))</f>
        <v>609584.26113955851</v>
      </c>
    </row>
    <row r="2833" spans="1:6" x14ac:dyDescent="0.2">
      <c r="A2833" s="24" t="s">
        <v>103</v>
      </c>
      <c r="B2833" s="24" t="s">
        <v>101</v>
      </c>
      <c r="C2833" s="24" t="s">
        <v>32</v>
      </c>
      <c r="D2833" s="24">
        <v>2013</v>
      </c>
      <c r="E2833" s="24" t="s">
        <v>104</v>
      </c>
      <c r="F2833" s="3">
        <f>IF(AND(A2833="PSA Testing", E2833= "Utilization Rate (per 100,000 patients)"),
SUMIFS(PSA!$D:$D,PSA!$A:$A,C2833,PSA!$G:$G,D2833),
IF(AND(A2833="Colorectal Cancer Screening", E2833="Utilization Rate (per 100,000 patients)"),
SUMIFS(COL!$D:$D,COL!$A:$A,C2833,COL!$G:$G, D2833),
IF(AND(A2833="Cervical Cancer Screening", E2833="Utilization Rate (per 100,000 patients)"),
SUMIFS(CERV!$D:$D,CERV!$A:$A,C2833,CERV!$G:$G,D2833),
IF(AND(A2833="Cancer Screening for CKD patients", E2833="Utilization Rate (per 100,000 patients)"),
SUMIFS(CANSCRN!$D:$D,CANSCRN!$A:$A,C2833,CANSCRN!$G:$G,D2833),
IF(AND(A2833="PSA Testing", E2833="Cost per service ($USD)"),
SUMIFS(PSA!$E:$E,PSA!$A:$A,C2833,PSA!$G:$G,D2833),
IF(AND(A2833="Colorectal Cancer Screening", E2833="Cost per service ($USD)"),
SUMIFS(COL!$E:$E,COL!$A:$A,C2833,COL!$G:$G,D2833),
IF(AND(A2833="Cervical Cancer Screening", E2833="Cost per service ($USD)"),
SUMIFS(CERV!$E:$E,CERV!$A:$A,C2833,CERV!$G:$G,D2833),
IF(AND(A2833="Cancer Screening for CKD patients", E2833="Cost per service ($USD)"),
SUMIFS(CANSCRN!$E:$E,CANSCRN!$A:$A,C2833,CANSCRN!$G:$G,D2833),
IF(AND(A2833="PSA Testing", E2833="Total Expenditure ($USD per 100,000 patients)"),
SUMIFS(PSA!$F:$F,PSA!$A:$A,C2833,PSA!$G:$G,D2833),
IF(AND(A2833="Colorectal Cancer Screening", E2833="Total Expenditure ($USD per 100,000 patients)"),
SUMIFS(COL!$F:$F,COL!$A:$A,C2833,COL!$G:$G,D2833),
IF(AND(A2833="Cervical Cancer Screening", E2833="Total Expenditure ($USD per 100,000 patients)"),
SUMIFS(CERV!$F:$F,CERV!$A:$A,C2833,CERV!$G:$G,D2833),
SUMIFS(CANSCRN!$F:$F,CANSCRN!$A:$A,C2833,CANSCRN!$G:$G,D2833))))))))))))</f>
        <v>735140.09859755507</v>
      </c>
    </row>
    <row r="2834" spans="1:6" x14ac:dyDescent="0.2">
      <c r="A2834" s="24" t="s">
        <v>103</v>
      </c>
      <c r="B2834" s="24" t="s">
        <v>101</v>
      </c>
      <c r="C2834" s="24" t="s">
        <v>32</v>
      </c>
      <c r="D2834" s="24">
        <v>2014</v>
      </c>
      <c r="E2834" s="24" t="s">
        <v>104</v>
      </c>
      <c r="F2834" s="3">
        <f>IF(AND(A2834="PSA Testing", E2834= "Utilization Rate (per 100,000 patients)"),
SUMIFS(PSA!$D:$D,PSA!$A:$A,C2834,PSA!$G:$G,D2834),
IF(AND(A2834="Colorectal Cancer Screening", E2834="Utilization Rate (per 100,000 patients)"),
SUMIFS(COL!$D:$D,COL!$A:$A,C2834,COL!$G:$G, D2834),
IF(AND(A2834="Cervical Cancer Screening", E2834="Utilization Rate (per 100,000 patients)"),
SUMIFS(CERV!$D:$D,CERV!$A:$A,C2834,CERV!$G:$G,D2834),
IF(AND(A2834="Cancer Screening for CKD patients", E2834="Utilization Rate (per 100,000 patients)"),
SUMIFS(CANSCRN!$D:$D,CANSCRN!$A:$A,C2834,CANSCRN!$G:$G,D2834),
IF(AND(A2834="PSA Testing", E2834="Cost per service ($USD)"),
SUMIFS(PSA!$E:$E,PSA!$A:$A,C2834,PSA!$G:$G,D2834),
IF(AND(A2834="Colorectal Cancer Screening", E2834="Cost per service ($USD)"),
SUMIFS(COL!$E:$E,COL!$A:$A,C2834,COL!$G:$G,D2834),
IF(AND(A2834="Cervical Cancer Screening", E2834="Cost per service ($USD)"),
SUMIFS(CERV!$E:$E,CERV!$A:$A,C2834,CERV!$G:$G,D2834),
IF(AND(A2834="Cancer Screening for CKD patients", E2834="Cost per service ($USD)"),
SUMIFS(CANSCRN!$E:$E,CANSCRN!$A:$A,C2834,CANSCRN!$G:$G,D2834),
IF(AND(A2834="PSA Testing", E2834="Total Expenditure ($USD per 100,000 patients)"),
SUMIFS(PSA!$F:$F,PSA!$A:$A,C2834,PSA!$G:$G,D2834),
IF(AND(A2834="Colorectal Cancer Screening", E2834="Total Expenditure ($USD per 100,000 patients)"),
SUMIFS(COL!$F:$F,COL!$A:$A,C2834,COL!$G:$G,D2834),
IF(AND(A2834="Cervical Cancer Screening", E2834="Total Expenditure ($USD per 100,000 patients)"),
SUMIFS(CERV!$F:$F,CERV!$A:$A,C2834,CERV!$G:$G,D2834),
SUMIFS(CANSCRN!$F:$F,CANSCRN!$A:$A,C2834,CANSCRN!$G:$G,D2834))))))))))))</f>
        <v>767044.92307692301</v>
      </c>
    </row>
    <row r="2835" spans="1:6" x14ac:dyDescent="0.2">
      <c r="A2835" s="24" t="s">
        <v>103</v>
      </c>
      <c r="B2835" s="24" t="s">
        <v>101</v>
      </c>
      <c r="C2835" s="24" t="s">
        <v>32</v>
      </c>
      <c r="D2835" s="24">
        <v>2015</v>
      </c>
      <c r="E2835" s="24" t="s">
        <v>104</v>
      </c>
      <c r="F2835" s="3">
        <f>IF(AND(A2835="PSA Testing", E2835= "Utilization Rate (per 100,000 patients)"),
SUMIFS(PSA!$D:$D,PSA!$A:$A,C2835,PSA!$G:$G,D2835),
IF(AND(A2835="Colorectal Cancer Screening", E2835="Utilization Rate (per 100,000 patients)"),
SUMIFS(COL!$D:$D,COL!$A:$A,C2835,COL!$G:$G, D2835),
IF(AND(A2835="Cervical Cancer Screening", E2835="Utilization Rate (per 100,000 patients)"),
SUMIFS(CERV!$D:$D,CERV!$A:$A,C2835,CERV!$G:$G,D2835),
IF(AND(A2835="Cancer Screening for CKD patients", E2835="Utilization Rate (per 100,000 patients)"),
SUMIFS(CANSCRN!$D:$D,CANSCRN!$A:$A,C2835,CANSCRN!$G:$G,D2835),
IF(AND(A2835="PSA Testing", E2835="Cost per service ($USD)"),
SUMIFS(PSA!$E:$E,PSA!$A:$A,C2835,PSA!$G:$G,D2835),
IF(AND(A2835="Colorectal Cancer Screening", E2835="Cost per service ($USD)"),
SUMIFS(COL!$E:$E,COL!$A:$A,C2835,COL!$G:$G,D2835),
IF(AND(A2835="Cervical Cancer Screening", E2835="Cost per service ($USD)"),
SUMIFS(CERV!$E:$E,CERV!$A:$A,C2835,CERV!$G:$G,D2835),
IF(AND(A2835="Cancer Screening for CKD patients", E2835="Cost per service ($USD)"),
SUMIFS(CANSCRN!$E:$E,CANSCRN!$A:$A,C2835,CANSCRN!$G:$G,D2835),
IF(AND(A2835="PSA Testing", E2835="Total Expenditure ($USD per 100,000 patients)"),
SUMIFS(PSA!$F:$F,PSA!$A:$A,C2835,PSA!$G:$G,D2835),
IF(AND(A2835="Colorectal Cancer Screening", E2835="Total Expenditure ($USD per 100,000 patients)"),
SUMIFS(COL!$F:$F,COL!$A:$A,C2835,COL!$G:$G,D2835),
IF(AND(A2835="Cervical Cancer Screening", E2835="Total Expenditure ($USD per 100,000 patients)"),
SUMIFS(CERV!$F:$F,CERV!$A:$A,C2835,CERV!$G:$G,D2835),
SUMIFS(CANSCRN!$F:$F,CANSCRN!$A:$A,C2835,CANSCRN!$G:$G,D2835))))))))))))</f>
        <v>861302.71939786023</v>
      </c>
    </row>
    <row r="2836" spans="1:6" x14ac:dyDescent="0.2">
      <c r="A2836" s="24" t="s">
        <v>103</v>
      </c>
      <c r="B2836" s="24" t="s">
        <v>101</v>
      </c>
      <c r="C2836" s="24" t="s">
        <v>32</v>
      </c>
      <c r="D2836" s="24">
        <v>2016</v>
      </c>
      <c r="E2836" s="24" t="s">
        <v>104</v>
      </c>
      <c r="F2836" s="3">
        <f>IF(AND(A2836="PSA Testing", E2836= "Utilization Rate (per 100,000 patients)"),
SUMIFS(PSA!$D:$D,PSA!$A:$A,C2836,PSA!$G:$G,D2836),
IF(AND(A2836="Colorectal Cancer Screening", E2836="Utilization Rate (per 100,000 patients)"),
SUMIFS(COL!$D:$D,COL!$A:$A,C2836,COL!$G:$G, D2836),
IF(AND(A2836="Cervical Cancer Screening", E2836="Utilization Rate (per 100,000 patients)"),
SUMIFS(CERV!$D:$D,CERV!$A:$A,C2836,CERV!$G:$G,D2836),
IF(AND(A2836="Cancer Screening for CKD patients", E2836="Utilization Rate (per 100,000 patients)"),
SUMIFS(CANSCRN!$D:$D,CANSCRN!$A:$A,C2836,CANSCRN!$G:$G,D2836),
IF(AND(A2836="PSA Testing", E2836="Cost per service ($USD)"),
SUMIFS(PSA!$E:$E,PSA!$A:$A,C2836,PSA!$G:$G,D2836),
IF(AND(A2836="Colorectal Cancer Screening", E2836="Cost per service ($USD)"),
SUMIFS(COL!$E:$E,COL!$A:$A,C2836,COL!$G:$G,D2836),
IF(AND(A2836="Cervical Cancer Screening", E2836="Cost per service ($USD)"),
SUMIFS(CERV!$E:$E,CERV!$A:$A,C2836,CERV!$G:$G,D2836),
IF(AND(A2836="Cancer Screening for CKD patients", E2836="Cost per service ($USD)"),
SUMIFS(CANSCRN!$E:$E,CANSCRN!$A:$A,C2836,CANSCRN!$G:$G,D2836),
IF(AND(A2836="PSA Testing", E2836="Total Expenditure ($USD per 100,000 patients)"),
SUMIFS(PSA!$F:$F,PSA!$A:$A,C2836,PSA!$G:$G,D2836),
IF(AND(A2836="Colorectal Cancer Screening", E2836="Total Expenditure ($USD per 100,000 patients)"),
SUMIFS(COL!$F:$F,COL!$A:$A,C2836,COL!$G:$G,D2836),
IF(AND(A2836="Cervical Cancer Screening", E2836="Total Expenditure ($USD per 100,000 patients)"),
SUMIFS(CERV!$F:$F,CERV!$A:$A,C2836,CERV!$G:$G,D2836),
SUMIFS(CANSCRN!$F:$F,CANSCRN!$A:$A,C2836,CANSCRN!$G:$G,D2836))))))))))))</f>
        <v>1225368.5066648936</v>
      </c>
    </row>
    <row r="2837" spans="1:6" x14ac:dyDescent="0.2">
      <c r="A2837" s="24" t="s">
        <v>103</v>
      </c>
      <c r="B2837" s="24" t="s">
        <v>101</v>
      </c>
      <c r="C2837" s="24" t="s">
        <v>32</v>
      </c>
      <c r="D2837" s="24">
        <v>2017</v>
      </c>
      <c r="E2837" s="24" t="s">
        <v>104</v>
      </c>
      <c r="F2837" s="3">
        <f>IF(AND(A2837="PSA Testing", E2837= "Utilization Rate (per 100,000 patients)"),
SUMIFS(PSA!$D:$D,PSA!$A:$A,C2837,PSA!$G:$G,D2837),
IF(AND(A2837="Colorectal Cancer Screening", E2837="Utilization Rate (per 100,000 patients)"),
SUMIFS(COL!$D:$D,COL!$A:$A,C2837,COL!$G:$G, D2837),
IF(AND(A2837="Cervical Cancer Screening", E2837="Utilization Rate (per 100,000 patients)"),
SUMIFS(CERV!$D:$D,CERV!$A:$A,C2837,CERV!$G:$G,D2837),
IF(AND(A2837="Cancer Screening for CKD patients", E2837="Utilization Rate (per 100,000 patients)"),
SUMIFS(CANSCRN!$D:$D,CANSCRN!$A:$A,C2837,CANSCRN!$G:$G,D2837),
IF(AND(A2837="PSA Testing", E2837="Cost per service ($USD)"),
SUMIFS(PSA!$E:$E,PSA!$A:$A,C2837,PSA!$G:$G,D2837),
IF(AND(A2837="Colorectal Cancer Screening", E2837="Cost per service ($USD)"),
SUMIFS(COL!$E:$E,COL!$A:$A,C2837,COL!$G:$G,D2837),
IF(AND(A2837="Cervical Cancer Screening", E2837="Cost per service ($USD)"),
SUMIFS(CERV!$E:$E,CERV!$A:$A,C2837,CERV!$G:$G,D2837),
IF(AND(A2837="Cancer Screening for CKD patients", E2837="Cost per service ($USD)"),
SUMIFS(CANSCRN!$E:$E,CANSCRN!$A:$A,C2837,CANSCRN!$G:$G,D2837),
IF(AND(A2837="PSA Testing", E2837="Total Expenditure ($USD per 100,000 patients)"),
SUMIFS(PSA!$F:$F,PSA!$A:$A,C2837,PSA!$G:$G,D2837),
IF(AND(A2837="Colorectal Cancer Screening", E2837="Total Expenditure ($USD per 100,000 patients)"),
SUMIFS(COL!$F:$F,COL!$A:$A,C2837,COL!$G:$G,D2837),
IF(AND(A2837="Cervical Cancer Screening", E2837="Total Expenditure ($USD per 100,000 patients)"),
SUMIFS(CERV!$F:$F,CERV!$A:$A,C2837,CERV!$G:$G,D2837),
SUMIFS(CANSCRN!$F:$F,CANSCRN!$A:$A,C2837,CANSCRN!$G:$G,D2837))))))))))))</f>
        <v>1132173.6532368918</v>
      </c>
    </row>
    <row r="2838" spans="1:6" x14ac:dyDescent="0.2">
      <c r="A2838" s="24" t="s">
        <v>103</v>
      </c>
      <c r="B2838" s="24" t="s">
        <v>101</v>
      </c>
      <c r="C2838" s="24" t="s">
        <v>32</v>
      </c>
      <c r="D2838" s="24">
        <v>2018</v>
      </c>
      <c r="E2838" s="24" t="s">
        <v>104</v>
      </c>
      <c r="F2838" s="3">
        <f>IF(AND(A2838="PSA Testing", E2838= "Utilization Rate (per 100,000 patients)"),
SUMIFS(PSA!$D:$D,PSA!$A:$A,C2838,PSA!$G:$G,D2838),
IF(AND(A2838="Colorectal Cancer Screening", E2838="Utilization Rate (per 100,000 patients)"),
SUMIFS(COL!$D:$D,COL!$A:$A,C2838,COL!$G:$G, D2838),
IF(AND(A2838="Cervical Cancer Screening", E2838="Utilization Rate (per 100,000 patients)"),
SUMIFS(CERV!$D:$D,CERV!$A:$A,C2838,CERV!$G:$G,D2838),
IF(AND(A2838="Cancer Screening for CKD patients", E2838="Utilization Rate (per 100,000 patients)"),
SUMIFS(CANSCRN!$D:$D,CANSCRN!$A:$A,C2838,CANSCRN!$G:$G,D2838),
IF(AND(A2838="PSA Testing", E2838="Cost per service ($USD)"),
SUMIFS(PSA!$E:$E,PSA!$A:$A,C2838,PSA!$G:$G,D2838),
IF(AND(A2838="Colorectal Cancer Screening", E2838="Cost per service ($USD)"),
SUMIFS(COL!$E:$E,COL!$A:$A,C2838,COL!$G:$G,D2838),
IF(AND(A2838="Cervical Cancer Screening", E2838="Cost per service ($USD)"),
SUMIFS(CERV!$E:$E,CERV!$A:$A,C2838,CERV!$G:$G,D2838),
IF(AND(A2838="Cancer Screening for CKD patients", E2838="Cost per service ($USD)"),
SUMIFS(CANSCRN!$E:$E,CANSCRN!$A:$A,C2838,CANSCRN!$G:$G,D2838),
IF(AND(A2838="PSA Testing", E2838="Total Expenditure ($USD per 100,000 patients)"),
SUMIFS(PSA!$F:$F,PSA!$A:$A,C2838,PSA!$G:$G,D2838),
IF(AND(A2838="Colorectal Cancer Screening", E2838="Total Expenditure ($USD per 100,000 patients)"),
SUMIFS(COL!$F:$F,COL!$A:$A,C2838,COL!$G:$G,D2838),
IF(AND(A2838="Cervical Cancer Screening", E2838="Total Expenditure ($USD per 100,000 patients)"),
SUMIFS(CERV!$F:$F,CERV!$A:$A,C2838,CERV!$G:$G,D2838),
SUMIFS(CANSCRN!$F:$F,CANSCRN!$A:$A,C2838,CANSCRN!$G:$G,D2838))))))))))))</f>
        <v>1303540.3073365553</v>
      </c>
    </row>
    <row r="2839" spans="1:6" x14ac:dyDescent="0.2">
      <c r="A2839" s="24" t="s">
        <v>103</v>
      </c>
      <c r="B2839" s="24" t="s">
        <v>101</v>
      </c>
      <c r="C2839" s="24" t="s">
        <v>32</v>
      </c>
      <c r="D2839" s="24">
        <v>2019</v>
      </c>
      <c r="E2839" s="24" t="s">
        <v>104</v>
      </c>
      <c r="F2839" s="3">
        <f>IF(AND(A2839="PSA Testing", E2839= "Utilization Rate (per 100,000 patients)"),
SUMIFS(PSA!$D:$D,PSA!$A:$A,C2839,PSA!$G:$G,D2839),
IF(AND(A2839="Colorectal Cancer Screening", E2839="Utilization Rate (per 100,000 patients)"),
SUMIFS(COL!$D:$D,COL!$A:$A,C2839,COL!$G:$G, D2839),
IF(AND(A2839="Cervical Cancer Screening", E2839="Utilization Rate (per 100,000 patients)"),
SUMIFS(CERV!$D:$D,CERV!$A:$A,C2839,CERV!$G:$G,D2839),
IF(AND(A2839="Cancer Screening for CKD patients", E2839="Utilization Rate (per 100,000 patients)"),
SUMIFS(CANSCRN!$D:$D,CANSCRN!$A:$A,C2839,CANSCRN!$G:$G,D2839),
IF(AND(A2839="PSA Testing", E2839="Cost per service ($USD)"),
SUMIFS(PSA!$E:$E,PSA!$A:$A,C2839,PSA!$G:$G,D2839),
IF(AND(A2839="Colorectal Cancer Screening", E2839="Cost per service ($USD)"),
SUMIFS(COL!$E:$E,COL!$A:$A,C2839,COL!$G:$G,D2839),
IF(AND(A2839="Cervical Cancer Screening", E2839="Cost per service ($USD)"),
SUMIFS(CERV!$E:$E,CERV!$A:$A,C2839,CERV!$G:$G,D2839),
IF(AND(A2839="Cancer Screening for CKD patients", E2839="Cost per service ($USD)"),
SUMIFS(CANSCRN!$E:$E,CANSCRN!$A:$A,C2839,CANSCRN!$G:$G,D2839),
IF(AND(A2839="PSA Testing", E2839="Total Expenditure ($USD per 100,000 patients)"),
SUMIFS(PSA!$F:$F,PSA!$A:$A,C2839,PSA!$G:$G,D2839),
IF(AND(A2839="Colorectal Cancer Screening", E2839="Total Expenditure ($USD per 100,000 patients)"),
SUMIFS(COL!$F:$F,COL!$A:$A,C2839,COL!$G:$G,D2839),
IF(AND(A2839="Cervical Cancer Screening", E2839="Total Expenditure ($USD per 100,000 patients)"),
SUMIFS(CERV!$F:$F,CERV!$A:$A,C2839,CERV!$G:$G,D2839),
SUMIFS(CANSCRN!$F:$F,CANSCRN!$A:$A,C2839,CANSCRN!$G:$G,D2839))))))))))))</f>
        <v>1284108.4274017776</v>
      </c>
    </row>
    <row r="2840" spans="1:6" x14ac:dyDescent="0.2">
      <c r="A2840" s="24" t="s">
        <v>103</v>
      </c>
      <c r="B2840" s="24" t="s">
        <v>101</v>
      </c>
      <c r="C2840" s="24" t="s">
        <v>33</v>
      </c>
      <c r="D2840" s="24">
        <v>2009</v>
      </c>
      <c r="E2840" s="24" t="s">
        <v>104</v>
      </c>
      <c r="F2840" s="3">
        <f>IF(AND(A2840="PSA Testing", E2840= "Utilization Rate (per 100,000 patients)"),
SUMIFS(PSA!$D:$D,PSA!$A:$A,C2840,PSA!$G:$G,D2840),
IF(AND(A2840="Colorectal Cancer Screening", E2840="Utilization Rate (per 100,000 patients)"),
SUMIFS(COL!$D:$D,COL!$A:$A,C2840,COL!$G:$G, D2840),
IF(AND(A2840="Cervical Cancer Screening", E2840="Utilization Rate (per 100,000 patients)"),
SUMIFS(CERV!$D:$D,CERV!$A:$A,C2840,CERV!$G:$G,D2840),
IF(AND(A2840="Cancer Screening for CKD patients", E2840="Utilization Rate (per 100,000 patients)"),
SUMIFS(CANSCRN!$D:$D,CANSCRN!$A:$A,C2840,CANSCRN!$G:$G,D2840),
IF(AND(A2840="PSA Testing", E2840="Cost per service ($USD)"),
SUMIFS(PSA!$E:$E,PSA!$A:$A,C2840,PSA!$G:$G,D2840),
IF(AND(A2840="Colorectal Cancer Screening", E2840="Cost per service ($USD)"),
SUMIFS(COL!$E:$E,COL!$A:$A,C2840,COL!$G:$G,D2840),
IF(AND(A2840="Cervical Cancer Screening", E2840="Cost per service ($USD)"),
SUMIFS(CERV!$E:$E,CERV!$A:$A,C2840,CERV!$G:$G,D2840),
IF(AND(A2840="Cancer Screening for CKD patients", E2840="Cost per service ($USD)"),
SUMIFS(CANSCRN!$E:$E,CANSCRN!$A:$A,C2840,CANSCRN!$G:$G,D2840),
IF(AND(A2840="PSA Testing", E2840="Total Expenditure ($USD per 100,000 patients)"),
SUMIFS(PSA!$F:$F,PSA!$A:$A,C2840,PSA!$G:$G,D2840),
IF(AND(A2840="Colorectal Cancer Screening", E2840="Total Expenditure ($USD per 100,000 patients)"),
SUMIFS(COL!$F:$F,COL!$A:$A,C2840,COL!$G:$G,D2840),
IF(AND(A2840="Cervical Cancer Screening", E2840="Total Expenditure ($USD per 100,000 patients)"),
SUMIFS(CERV!$F:$F,CERV!$A:$A,C2840,CERV!$G:$G,D2840),
SUMIFS(CANSCRN!$F:$F,CANSCRN!$A:$A,C2840,CANSCRN!$G:$G,D2840))))))))))))</f>
        <v>742270.69289487647</v>
      </c>
    </row>
    <row r="2841" spans="1:6" x14ac:dyDescent="0.2">
      <c r="A2841" s="24" t="s">
        <v>103</v>
      </c>
      <c r="B2841" s="24" t="s">
        <v>101</v>
      </c>
      <c r="C2841" s="24" t="s">
        <v>33</v>
      </c>
      <c r="D2841" s="24">
        <v>2010</v>
      </c>
      <c r="E2841" s="24" t="s">
        <v>104</v>
      </c>
      <c r="F2841" s="3">
        <f>IF(AND(A2841="PSA Testing", E2841= "Utilization Rate (per 100,000 patients)"),
SUMIFS(PSA!$D:$D,PSA!$A:$A,C2841,PSA!$G:$G,D2841),
IF(AND(A2841="Colorectal Cancer Screening", E2841="Utilization Rate (per 100,000 patients)"),
SUMIFS(COL!$D:$D,COL!$A:$A,C2841,COL!$G:$G, D2841),
IF(AND(A2841="Cervical Cancer Screening", E2841="Utilization Rate (per 100,000 patients)"),
SUMIFS(CERV!$D:$D,CERV!$A:$A,C2841,CERV!$G:$G,D2841),
IF(AND(A2841="Cancer Screening for CKD patients", E2841="Utilization Rate (per 100,000 patients)"),
SUMIFS(CANSCRN!$D:$D,CANSCRN!$A:$A,C2841,CANSCRN!$G:$G,D2841),
IF(AND(A2841="PSA Testing", E2841="Cost per service ($USD)"),
SUMIFS(PSA!$E:$E,PSA!$A:$A,C2841,PSA!$G:$G,D2841),
IF(AND(A2841="Colorectal Cancer Screening", E2841="Cost per service ($USD)"),
SUMIFS(COL!$E:$E,COL!$A:$A,C2841,COL!$G:$G,D2841),
IF(AND(A2841="Cervical Cancer Screening", E2841="Cost per service ($USD)"),
SUMIFS(CERV!$E:$E,CERV!$A:$A,C2841,CERV!$G:$G,D2841),
IF(AND(A2841="Cancer Screening for CKD patients", E2841="Cost per service ($USD)"),
SUMIFS(CANSCRN!$E:$E,CANSCRN!$A:$A,C2841,CANSCRN!$G:$G,D2841),
IF(AND(A2841="PSA Testing", E2841="Total Expenditure ($USD per 100,000 patients)"),
SUMIFS(PSA!$F:$F,PSA!$A:$A,C2841,PSA!$G:$G,D2841),
IF(AND(A2841="Colorectal Cancer Screening", E2841="Total Expenditure ($USD per 100,000 patients)"),
SUMIFS(COL!$F:$F,COL!$A:$A,C2841,COL!$G:$G,D2841),
IF(AND(A2841="Cervical Cancer Screening", E2841="Total Expenditure ($USD per 100,000 patients)"),
SUMIFS(CERV!$F:$F,CERV!$A:$A,C2841,CERV!$G:$G,D2841),
SUMIFS(CANSCRN!$F:$F,CANSCRN!$A:$A,C2841,CANSCRN!$G:$G,D2841))))))))))))</f>
        <v>738400.50757262902</v>
      </c>
    </row>
    <row r="2842" spans="1:6" x14ac:dyDescent="0.2">
      <c r="A2842" s="24" t="s">
        <v>103</v>
      </c>
      <c r="B2842" s="24" t="s">
        <v>101</v>
      </c>
      <c r="C2842" s="24" t="s">
        <v>33</v>
      </c>
      <c r="D2842" s="24">
        <v>2011</v>
      </c>
      <c r="E2842" s="24" t="s">
        <v>104</v>
      </c>
      <c r="F2842" s="3">
        <f>IF(AND(A2842="PSA Testing", E2842= "Utilization Rate (per 100,000 patients)"),
SUMIFS(PSA!$D:$D,PSA!$A:$A,C2842,PSA!$G:$G,D2842),
IF(AND(A2842="Colorectal Cancer Screening", E2842="Utilization Rate (per 100,000 patients)"),
SUMIFS(COL!$D:$D,COL!$A:$A,C2842,COL!$G:$G, D2842),
IF(AND(A2842="Cervical Cancer Screening", E2842="Utilization Rate (per 100,000 patients)"),
SUMIFS(CERV!$D:$D,CERV!$A:$A,C2842,CERV!$G:$G,D2842),
IF(AND(A2842="Cancer Screening for CKD patients", E2842="Utilization Rate (per 100,000 patients)"),
SUMIFS(CANSCRN!$D:$D,CANSCRN!$A:$A,C2842,CANSCRN!$G:$G,D2842),
IF(AND(A2842="PSA Testing", E2842="Cost per service ($USD)"),
SUMIFS(PSA!$E:$E,PSA!$A:$A,C2842,PSA!$G:$G,D2842),
IF(AND(A2842="Colorectal Cancer Screening", E2842="Cost per service ($USD)"),
SUMIFS(COL!$E:$E,COL!$A:$A,C2842,COL!$G:$G,D2842),
IF(AND(A2842="Cervical Cancer Screening", E2842="Cost per service ($USD)"),
SUMIFS(CERV!$E:$E,CERV!$A:$A,C2842,CERV!$G:$G,D2842),
IF(AND(A2842="Cancer Screening for CKD patients", E2842="Cost per service ($USD)"),
SUMIFS(CANSCRN!$E:$E,CANSCRN!$A:$A,C2842,CANSCRN!$G:$G,D2842),
IF(AND(A2842="PSA Testing", E2842="Total Expenditure ($USD per 100,000 patients)"),
SUMIFS(PSA!$F:$F,PSA!$A:$A,C2842,PSA!$G:$G,D2842),
IF(AND(A2842="Colorectal Cancer Screening", E2842="Total Expenditure ($USD per 100,000 patients)"),
SUMIFS(COL!$F:$F,COL!$A:$A,C2842,COL!$G:$G,D2842),
IF(AND(A2842="Cervical Cancer Screening", E2842="Total Expenditure ($USD per 100,000 patients)"),
SUMIFS(CERV!$F:$F,CERV!$A:$A,C2842,CERV!$G:$G,D2842),
SUMIFS(CANSCRN!$F:$F,CANSCRN!$A:$A,C2842,CANSCRN!$G:$G,D2842))))))))))))</f>
        <v>982057.61642078485</v>
      </c>
    </row>
    <row r="2843" spans="1:6" x14ac:dyDescent="0.2">
      <c r="A2843" s="24" t="s">
        <v>103</v>
      </c>
      <c r="B2843" s="24" t="s">
        <v>101</v>
      </c>
      <c r="C2843" s="24" t="s">
        <v>33</v>
      </c>
      <c r="D2843" s="24">
        <v>2012</v>
      </c>
      <c r="E2843" s="24" t="s">
        <v>104</v>
      </c>
      <c r="F2843" s="3">
        <f>IF(AND(A2843="PSA Testing", E2843= "Utilization Rate (per 100,000 patients)"),
SUMIFS(PSA!$D:$D,PSA!$A:$A,C2843,PSA!$G:$G,D2843),
IF(AND(A2843="Colorectal Cancer Screening", E2843="Utilization Rate (per 100,000 patients)"),
SUMIFS(COL!$D:$D,COL!$A:$A,C2843,COL!$G:$G, D2843),
IF(AND(A2843="Cervical Cancer Screening", E2843="Utilization Rate (per 100,000 patients)"),
SUMIFS(CERV!$D:$D,CERV!$A:$A,C2843,CERV!$G:$G,D2843),
IF(AND(A2843="Cancer Screening for CKD patients", E2843="Utilization Rate (per 100,000 patients)"),
SUMIFS(CANSCRN!$D:$D,CANSCRN!$A:$A,C2843,CANSCRN!$G:$G,D2843),
IF(AND(A2843="PSA Testing", E2843="Cost per service ($USD)"),
SUMIFS(PSA!$E:$E,PSA!$A:$A,C2843,PSA!$G:$G,D2843),
IF(AND(A2843="Colorectal Cancer Screening", E2843="Cost per service ($USD)"),
SUMIFS(COL!$E:$E,COL!$A:$A,C2843,COL!$G:$G,D2843),
IF(AND(A2843="Cervical Cancer Screening", E2843="Cost per service ($USD)"),
SUMIFS(CERV!$E:$E,CERV!$A:$A,C2843,CERV!$G:$G,D2843),
IF(AND(A2843="Cancer Screening for CKD patients", E2843="Cost per service ($USD)"),
SUMIFS(CANSCRN!$E:$E,CANSCRN!$A:$A,C2843,CANSCRN!$G:$G,D2843),
IF(AND(A2843="PSA Testing", E2843="Total Expenditure ($USD per 100,000 patients)"),
SUMIFS(PSA!$F:$F,PSA!$A:$A,C2843,PSA!$G:$G,D2843),
IF(AND(A2843="Colorectal Cancer Screening", E2843="Total Expenditure ($USD per 100,000 patients)"),
SUMIFS(COL!$F:$F,COL!$A:$A,C2843,COL!$G:$G,D2843),
IF(AND(A2843="Cervical Cancer Screening", E2843="Total Expenditure ($USD per 100,000 patients)"),
SUMIFS(CERV!$F:$F,CERV!$A:$A,C2843,CERV!$G:$G,D2843),
SUMIFS(CANSCRN!$F:$F,CANSCRN!$A:$A,C2843,CANSCRN!$G:$G,D2843))))))))))))</f>
        <v>818593.33788398327</v>
      </c>
    </row>
    <row r="2844" spans="1:6" x14ac:dyDescent="0.2">
      <c r="A2844" s="24" t="s">
        <v>103</v>
      </c>
      <c r="B2844" s="24" t="s">
        <v>101</v>
      </c>
      <c r="C2844" s="24" t="s">
        <v>33</v>
      </c>
      <c r="D2844" s="24">
        <v>2013</v>
      </c>
      <c r="E2844" s="24" t="s">
        <v>104</v>
      </c>
      <c r="F2844" s="3">
        <f>IF(AND(A2844="PSA Testing", E2844= "Utilization Rate (per 100,000 patients)"),
SUMIFS(PSA!$D:$D,PSA!$A:$A,C2844,PSA!$G:$G,D2844),
IF(AND(A2844="Colorectal Cancer Screening", E2844="Utilization Rate (per 100,000 patients)"),
SUMIFS(COL!$D:$D,COL!$A:$A,C2844,COL!$G:$G, D2844),
IF(AND(A2844="Cervical Cancer Screening", E2844="Utilization Rate (per 100,000 patients)"),
SUMIFS(CERV!$D:$D,CERV!$A:$A,C2844,CERV!$G:$G,D2844),
IF(AND(A2844="Cancer Screening for CKD patients", E2844="Utilization Rate (per 100,000 patients)"),
SUMIFS(CANSCRN!$D:$D,CANSCRN!$A:$A,C2844,CANSCRN!$G:$G,D2844),
IF(AND(A2844="PSA Testing", E2844="Cost per service ($USD)"),
SUMIFS(PSA!$E:$E,PSA!$A:$A,C2844,PSA!$G:$G,D2844),
IF(AND(A2844="Colorectal Cancer Screening", E2844="Cost per service ($USD)"),
SUMIFS(COL!$E:$E,COL!$A:$A,C2844,COL!$G:$G,D2844),
IF(AND(A2844="Cervical Cancer Screening", E2844="Cost per service ($USD)"),
SUMIFS(CERV!$E:$E,CERV!$A:$A,C2844,CERV!$G:$G,D2844),
IF(AND(A2844="Cancer Screening for CKD patients", E2844="Cost per service ($USD)"),
SUMIFS(CANSCRN!$E:$E,CANSCRN!$A:$A,C2844,CANSCRN!$G:$G,D2844),
IF(AND(A2844="PSA Testing", E2844="Total Expenditure ($USD per 100,000 patients)"),
SUMIFS(PSA!$F:$F,PSA!$A:$A,C2844,PSA!$G:$G,D2844),
IF(AND(A2844="Colorectal Cancer Screening", E2844="Total Expenditure ($USD per 100,000 patients)"),
SUMIFS(COL!$F:$F,COL!$A:$A,C2844,COL!$G:$G,D2844),
IF(AND(A2844="Cervical Cancer Screening", E2844="Total Expenditure ($USD per 100,000 patients)"),
SUMIFS(CERV!$F:$F,CERV!$A:$A,C2844,CERV!$G:$G,D2844),
SUMIFS(CANSCRN!$F:$F,CANSCRN!$A:$A,C2844,CANSCRN!$G:$G,D2844))))))))))))</f>
        <v>822886.51307117031</v>
      </c>
    </row>
    <row r="2845" spans="1:6" x14ac:dyDescent="0.2">
      <c r="A2845" s="24" t="s">
        <v>103</v>
      </c>
      <c r="B2845" s="24" t="s">
        <v>101</v>
      </c>
      <c r="C2845" s="24" t="s">
        <v>33</v>
      </c>
      <c r="D2845" s="24">
        <v>2014</v>
      </c>
      <c r="E2845" s="24" t="s">
        <v>104</v>
      </c>
      <c r="F2845" s="3">
        <f>IF(AND(A2845="PSA Testing", E2845= "Utilization Rate (per 100,000 patients)"),
SUMIFS(PSA!$D:$D,PSA!$A:$A,C2845,PSA!$G:$G,D2845),
IF(AND(A2845="Colorectal Cancer Screening", E2845="Utilization Rate (per 100,000 patients)"),
SUMIFS(COL!$D:$D,COL!$A:$A,C2845,COL!$G:$G, D2845),
IF(AND(A2845="Cervical Cancer Screening", E2845="Utilization Rate (per 100,000 patients)"),
SUMIFS(CERV!$D:$D,CERV!$A:$A,C2845,CERV!$G:$G,D2845),
IF(AND(A2845="Cancer Screening for CKD patients", E2845="Utilization Rate (per 100,000 patients)"),
SUMIFS(CANSCRN!$D:$D,CANSCRN!$A:$A,C2845,CANSCRN!$G:$G,D2845),
IF(AND(A2845="PSA Testing", E2845="Cost per service ($USD)"),
SUMIFS(PSA!$E:$E,PSA!$A:$A,C2845,PSA!$G:$G,D2845),
IF(AND(A2845="Colorectal Cancer Screening", E2845="Cost per service ($USD)"),
SUMIFS(COL!$E:$E,COL!$A:$A,C2845,COL!$G:$G,D2845),
IF(AND(A2845="Cervical Cancer Screening", E2845="Cost per service ($USD)"),
SUMIFS(CERV!$E:$E,CERV!$A:$A,C2845,CERV!$G:$G,D2845),
IF(AND(A2845="Cancer Screening for CKD patients", E2845="Cost per service ($USD)"),
SUMIFS(CANSCRN!$E:$E,CANSCRN!$A:$A,C2845,CANSCRN!$G:$G,D2845),
IF(AND(A2845="PSA Testing", E2845="Total Expenditure ($USD per 100,000 patients)"),
SUMIFS(PSA!$F:$F,PSA!$A:$A,C2845,PSA!$G:$G,D2845),
IF(AND(A2845="Colorectal Cancer Screening", E2845="Total Expenditure ($USD per 100,000 patients)"),
SUMIFS(COL!$F:$F,COL!$A:$A,C2845,COL!$G:$G,D2845),
IF(AND(A2845="Cervical Cancer Screening", E2845="Total Expenditure ($USD per 100,000 patients)"),
SUMIFS(CERV!$F:$F,CERV!$A:$A,C2845,CERV!$G:$G,D2845),
SUMIFS(CANSCRN!$F:$F,CANSCRN!$A:$A,C2845,CANSCRN!$G:$G,D2845))))))))))))</f>
        <v>749306.33110552619</v>
      </c>
    </row>
    <row r="2846" spans="1:6" x14ac:dyDescent="0.2">
      <c r="A2846" s="24" t="s">
        <v>103</v>
      </c>
      <c r="B2846" s="24" t="s">
        <v>101</v>
      </c>
      <c r="C2846" s="24" t="s">
        <v>33</v>
      </c>
      <c r="D2846" s="24">
        <v>2015</v>
      </c>
      <c r="E2846" s="24" t="s">
        <v>104</v>
      </c>
      <c r="F2846" s="3">
        <f>IF(AND(A2846="PSA Testing", E2846= "Utilization Rate (per 100,000 patients)"),
SUMIFS(PSA!$D:$D,PSA!$A:$A,C2846,PSA!$G:$G,D2846),
IF(AND(A2846="Colorectal Cancer Screening", E2846="Utilization Rate (per 100,000 patients)"),
SUMIFS(COL!$D:$D,COL!$A:$A,C2846,COL!$G:$G, D2846),
IF(AND(A2846="Cervical Cancer Screening", E2846="Utilization Rate (per 100,000 patients)"),
SUMIFS(CERV!$D:$D,CERV!$A:$A,C2846,CERV!$G:$G,D2846),
IF(AND(A2846="Cancer Screening for CKD patients", E2846="Utilization Rate (per 100,000 patients)"),
SUMIFS(CANSCRN!$D:$D,CANSCRN!$A:$A,C2846,CANSCRN!$G:$G,D2846),
IF(AND(A2846="PSA Testing", E2846="Cost per service ($USD)"),
SUMIFS(PSA!$E:$E,PSA!$A:$A,C2846,PSA!$G:$G,D2846),
IF(AND(A2846="Colorectal Cancer Screening", E2846="Cost per service ($USD)"),
SUMIFS(COL!$E:$E,COL!$A:$A,C2846,COL!$G:$G,D2846),
IF(AND(A2846="Cervical Cancer Screening", E2846="Cost per service ($USD)"),
SUMIFS(CERV!$E:$E,CERV!$A:$A,C2846,CERV!$G:$G,D2846),
IF(AND(A2846="Cancer Screening for CKD patients", E2846="Cost per service ($USD)"),
SUMIFS(CANSCRN!$E:$E,CANSCRN!$A:$A,C2846,CANSCRN!$G:$G,D2846),
IF(AND(A2846="PSA Testing", E2846="Total Expenditure ($USD per 100,000 patients)"),
SUMIFS(PSA!$F:$F,PSA!$A:$A,C2846,PSA!$G:$G,D2846),
IF(AND(A2846="Colorectal Cancer Screening", E2846="Total Expenditure ($USD per 100,000 patients)"),
SUMIFS(COL!$F:$F,COL!$A:$A,C2846,COL!$G:$G,D2846),
IF(AND(A2846="Cervical Cancer Screening", E2846="Total Expenditure ($USD per 100,000 patients)"),
SUMIFS(CERV!$F:$F,CERV!$A:$A,C2846,CERV!$G:$G,D2846),
SUMIFS(CANSCRN!$F:$F,CANSCRN!$A:$A,C2846,CANSCRN!$G:$G,D2846))))))))))))</f>
        <v>756061.00443445612</v>
      </c>
    </row>
    <row r="2847" spans="1:6" x14ac:dyDescent="0.2">
      <c r="A2847" s="24" t="s">
        <v>103</v>
      </c>
      <c r="B2847" s="24" t="s">
        <v>101</v>
      </c>
      <c r="C2847" s="24" t="s">
        <v>33</v>
      </c>
      <c r="D2847" s="24">
        <v>2016</v>
      </c>
      <c r="E2847" s="24" t="s">
        <v>104</v>
      </c>
      <c r="F2847" s="3">
        <f>IF(AND(A2847="PSA Testing", E2847= "Utilization Rate (per 100,000 patients)"),
SUMIFS(PSA!$D:$D,PSA!$A:$A,C2847,PSA!$G:$G,D2847),
IF(AND(A2847="Colorectal Cancer Screening", E2847="Utilization Rate (per 100,000 patients)"),
SUMIFS(COL!$D:$D,COL!$A:$A,C2847,COL!$G:$G, D2847),
IF(AND(A2847="Cervical Cancer Screening", E2847="Utilization Rate (per 100,000 patients)"),
SUMIFS(CERV!$D:$D,CERV!$A:$A,C2847,CERV!$G:$G,D2847),
IF(AND(A2847="Cancer Screening for CKD patients", E2847="Utilization Rate (per 100,000 patients)"),
SUMIFS(CANSCRN!$D:$D,CANSCRN!$A:$A,C2847,CANSCRN!$G:$G,D2847),
IF(AND(A2847="PSA Testing", E2847="Cost per service ($USD)"),
SUMIFS(PSA!$E:$E,PSA!$A:$A,C2847,PSA!$G:$G,D2847),
IF(AND(A2847="Colorectal Cancer Screening", E2847="Cost per service ($USD)"),
SUMIFS(COL!$E:$E,COL!$A:$A,C2847,COL!$G:$G,D2847),
IF(AND(A2847="Cervical Cancer Screening", E2847="Cost per service ($USD)"),
SUMIFS(CERV!$E:$E,CERV!$A:$A,C2847,CERV!$G:$G,D2847),
IF(AND(A2847="Cancer Screening for CKD patients", E2847="Cost per service ($USD)"),
SUMIFS(CANSCRN!$E:$E,CANSCRN!$A:$A,C2847,CANSCRN!$G:$G,D2847),
IF(AND(A2847="PSA Testing", E2847="Total Expenditure ($USD per 100,000 patients)"),
SUMIFS(PSA!$F:$F,PSA!$A:$A,C2847,PSA!$G:$G,D2847),
IF(AND(A2847="Colorectal Cancer Screening", E2847="Total Expenditure ($USD per 100,000 patients)"),
SUMIFS(COL!$F:$F,COL!$A:$A,C2847,COL!$G:$G,D2847),
IF(AND(A2847="Cervical Cancer Screening", E2847="Total Expenditure ($USD per 100,000 patients)"),
SUMIFS(CERV!$F:$F,CERV!$A:$A,C2847,CERV!$G:$G,D2847),
SUMIFS(CANSCRN!$F:$F,CANSCRN!$A:$A,C2847,CANSCRN!$G:$G,D2847))))))))))))</f>
        <v>820095.05542141234</v>
      </c>
    </row>
    <row r="2848" spans="1:6" x14ac:dyDescent="0.2">
      <c r="A2848" s="24" t="s">
        <v>103</v>
      </c>
      <c r="B2848" s="24" t="s">
        <v>101</v>
      </c>
      <c r="C2848" s="24" t="s">
        <v>33</v>
      </c>
      <c r="D2848" s="24">
        <v>2017</v>
      </c>
      <c r="E2848" s="24" t="s">
        <v>104</v>
      </c>
      <c r="F2848" s="3">
        <f>IF(AND(A2848="PSA Testing", E2848= "Utilization Rate (per 100,000 patients)"),
SUMIFS(PSA!$D:$D,PSA!$A:$A,C2848,PSA!$G:$G,D2848),
IF(AND(A2848="Colorectal Cancer Screening", E2848="Utilization Rate (per 100,000 patients)"),
SUMIFS(COL!$D:$D,COL!$A:$A,C2848,COL!$G:$G, D2848),
IF(AND(A2848="Cervical Cancer Screening", E2848="Utilization Rate (per 100,000 patients)"),
SUMIFS(CERV!$D:$D,CERV!$A:$A,C2848,CERV!$G:$G,D2848),
IF(AND(A2848="Cancer Screening for CKD patients", E2848="Utilization Rate (per 100,000 patients)"),
SUMIFS(CANSCRN!$D:$D,CANSCRN!$A:$A,C2848,CANSCRN!$G:$G,D2848),
IF(AND(A2848="PSA Testing", E2848="Cost per service ($USD)"),
SUMIFS(PSA!$E:$E,PSA!$A:$A,C2848,PSA!$G:$G,D2848),
IF(AND(A2848="Colorectal Cancer Screening", E2848="Cost per service ($USD)"),
SUMIFS(COL!$E:$E,COL!$A:$A,C2848,COL!$G:$G,D2848),
IF(AND(A2848="Cervical Cancer Screening", E2848="Cost per service ($USD)"),
SUMIFS(CERV!$E:$E,CERV!$A:$A,C2848,CERV!$G:$G,D2848),
IF(AND(A2848="Cancer Screening for CKD patients", E2848="Cost per service ($USD)"),
SUMIFS(CANSCRN!$E:$E,CANSCRN!$A:$A,C2848,CANSCRN!$G:$G,D2848),
IF(AND(A2848="PSA Testing", E2848="Total Expenditure ($USD per 100,000 patients)"),
SUMIFS(PSA!$F:$F,PSA!$A:$A,C2848,PSA!$G:$G,D2848),
IF(AND(A2848="Colorectal Cancer Screening", E2848="Total Expenditure ($USD per 100,000 patients)"),
SUMIFS(COL!$F:$F,COL!$A:$A,C2848,COL!$G:$G,D2848),
IF(AND(A2848="Cervical Cancer Screening", E2848="Total Expenditure ($USD per 100,000 patients)"),
SUMIFS(CERV!$F:$F,CERV!$A:$A,C2848,CERV!$G:$G,D2848),
SUMIFS(CANSCRN!$F:$F,CANSCRN!$A:$A,C2848,CANSCRN!$G:$G,D2848))))))))))))</f>
        <v>1040822.1051583274</v>
      </c>
    </row>
    <row r="2849" spans="1:6" x14ac:dyDescent="0.2">
      <c r="A2849" s="24" t="s">
        <v>103</v>
      </c>
      <c r="B2849" s="24" t="s">
        <v>101</v>
      </c>
      <c r="C2849" s="24" t="s">
        <v>33</v>
      </c>
      <c r="D2849" s="24">
        <v>2018</v>
      </c>
      <c r="E2849" s="24" t="s">
        <v>104</v>
      </c>
      <c r="F2849" s="3">
        <f>IF(AND(A2849="PSA Testing", E2849= "Utilization Rate (per 100,000 patients)"),
SUMIFS(PSA!$D:$D,PSA!$A:$A,C2849,PSA!$G:$G,D2849),
IF(AND(A2849="Colorectal Cancer Screening", E2849="Utilization Rate (per 100,000 patients)"),
SUMIFS(COL!$D:$D,COL!$A:$A,C2849,COL!$G:$G, D2849),
IF(AND(A2849="Cervical Cancer Screening", E2849="Utilization Rate (per 100,000 patients)"),
SUMIFS(CERV!$D:$D,CERV!$A:$A,C2849,CERV!$G:$G,D2849),
IF(AND(A2849="Cancer Screening for CKD patients", E2849="Utilization Rate (per 100,000 patients)"),
SUMIFS(CANSCRN!$D:$D,CANSCRN!$A:$A,C2849,CANSCRN!$G:$G,D2849),
IF(AND(A2849="PSA Testing", E2849="Cost per service ($USD)"),
SUMIFS(PSA!$E:$E,PSA!$A:$A,C2849,PSA!$G:$G,D2849),
IF(AND(A2849="Colorectal Cancer Screening", E2849="Cost per service ($USD)"),
SUMIFS(COL!$E:$E,COL!$A:$A,C2849,COL!$G:$G,D2849),
IF(AND(A2849="Cervical Cancer Screening", E2849="Cost per service ($USD)"),
SUMIFS(CERV!$E:$E,CERV!$A:$A,C2849,CERV!$G:$G,D2849),
IF(AND(A2849="Cancer Screening for CKD patients", E2849="Cost per service ($USD)"),
SUMIFS(CANSCRN!$E:$E,CANSCRN!$A:$A,C2849,CANSCRN!$G:$G,D2849),
IF(AND(A2849="PSA Testing", E2849="Total Expenditure ($USD per 100,000 patients)"),
SUMIFS(PSA!$F:$F,PSA!$A:$A,C2849,PSA!$G:$G,D2849),
IF(AND(A2849="Colorectal Cancer Screening", E2849="Total Expenditure ($USD per 100,000 patients)"),
SUMIFS(COL!$F:$F,COL!$A:$A,C2849,COL!$G:$G,D2849),
IF(AND(A2849="Cervical Cancer Screening", E2849="Total Expenditure ($USD per 100,000 patients)"),
SUMIFS(CERV!$F:$F,CERV!$A:$A,C2849,CERV!$G:$G,D2849),
SUMIFS(CANSCRN!$F:$F,CANSCRN!$A:$A,C2849,CANSCRN!$G:$G,D2849))))))))))))</f>
        <v>1284979.35701879</v>
      </c>
    </row>
    <row r="2850" spans="1:6" x14ac:dyDescent="0.2">
      <c r="A2850" s="24" t="s">
        <v>103</v>
      </c>
      <c r="B2850" s="24" t="s">
        <v>101</v>
      </c>
      <c r="C2850" s="24" t="s">
        <v>33</v>
      </c>
      <c r="D2850" s="24">
        <v>2019</v>
      </c>
      <c r="E2850" s="24" t="s">
        <v>104</v>
      </c>
      <c r="F2850" s="3">
        <f>IF(AND(A2850="PSA Testing", E2850= "Utilization Rate (per 100,000 patients)"),
SUMIFS(PSA!$D:$D,PSA!$A:$A,C2850,PSA!$G:$G,D2850),
IF(AND(A2850="Colorectal Cancer Screening", E2850="Utilization Rate (per 100,000 patients)"),
SUMIFS(COL!$D:$D,COL!$A:$A,C2850,COL!$G:$G, D2850),
IF(AND(A2850="Cervical Cancer Screening", E2850="Utilization Rate (per 100,000 patients)"),
SUMIFS(CERV!$D:$D,CERV!$A:$A,C2850,CERV!$G:$G,D2850),
IF(AND(A2850="Cancer Screening for CKD patients", E2850="Utilization Rate (per 100,000 patients)"),
SUMIFS(CANSCRN!$D:$D,CANSCRN!$A:$A,C2850,CANSCRN!$G:$G,D2850),
IF(AND(A2850="PSA Testing", E2850="Cost per service ($USD)"),
SUMIFS(PSA!$E:$E,PSA!$A:$A,C2850,PSA!$G:$G,D2850),
IF(AND(A2850="Colorectal Cancer Screening", E2850="Cost per service ($USD)"),
SUMIFS(COL!$E:$E,COL!$A:$A,C2850,COL!$G:$G,D2850),
IF(AND(A2850="Cervical Cancer Screening", E2850="Cost per service ($USD)"),
SUMIFS(CERV!$E:$E,CERV!$A:$A,C2850,CERV!$G:$G,D2850),
IF(AND(A2850="Cancer Screening for CKD patients", E2850="Cost per service ($USD)"),
SUMIFS(CANSCRN!$E:$E,CANSCRN!$A:$A,C2850,CANSCRN!$G:$G,D2850),
IF(AND(A2850="PSA Testing", E2850="Total Expenditure ($USD per 100,000 patients)"),
SUMIFS(PSA!$F:$F,PSA!$A:$A,C2850,PSA!$G:$G,D2850),
IF(AND(A2850="Colorectal Cancer Screening", E2850="Total Expenditure ($USD per 100,000 patients)"),
SUMIFS(COL!$F:$F,COL!$A:$A,C2850,COL!$G:$G,D2850),
IF(AND(A2850="Cervical Cancer Screening", E2850="Total Expenditure ($USD per 100,000 patients)"),
SUMIFS(CERV!$F:$F,CERV!$A:$A,C2850,CERV!$G:$G,D2850),
SUMIFS(CANSCRN!$F:$F,CANSCRN!$A:$A,C2850,CANSCRN!$G:$G,D2850))))))))))))</f>
        <v>1664782.7787460503</v>
      </c>
    </row>
    <row r="2851" spans="1:6" x14ac:dyDescent="0.2">
      <c r="A2851" s="24" t="s">
        <v>103</v>
      </c>
      <c r="B2851" s="24" t="s">
        <v>101</v>
      </c>
      <c r="C2851" s="24" t="s">
        <v>34</v>
      </c>
      <c r="D2851" s="24">
        <v>2009</v>
      </c>
      <c r="E2851" s="24" t="s">
        <v>104</v>
      </c>
      <c r="F2851" s="3">
        <f>IF(AND(A2851="PSA Testing", E2851= "Utilization Rate (per 100,000 patients)"),
SUMIFS(PSA!$D:$D,PSA!$A:$A,C2851,PSA!$G:$G,D2851),
IF(AND(A2851="Colorectal Cancer Screening", E2851="Utilization Rate (per 100,000 patients)"),
SUMIFS(COL!$D:$D,COL!$A:$A,C2851,COL!$G:$G, D2851),
IF(AND(A2851="Cervical Cancer Screening", E2851="Utilization Rate (per 100,000 patients)"),
SUMIFS(CERV!$D:$D,CERV!$A:$A,C2851,CERV!$G:$G,D2851),
IF(AND(A2851="Cancer Screening for CKD patients", E2851="Utilization Rate (per 100,000 patients)"),
SUMIFS(CANSCRN!$D:$D,CANSCRN!$A:$A,C2851,CANSCRN!$G:$G,D2851),
IF(AND(A2851="PSA Testing", E2851="Cost per service ($USD)"),
SUMIFS(PSA!$E:$E,PSA!$A:$A,C2851,PSA!$G:$G,D2851),
IF(AND(A2851="Colorectal Cancer Screening", E2851="Cost per service ($USD)"),
SUMIFS(COL!$E:$E,COL!$A:$A,C2851,COL!$G:$G,D2851),
IF(AND(A2851="Cervical Cancer Screening", E2851="Cost per service ($USD)"),
SUMIFS(CERV!$E:$E,CERV!$A:$A,C2851,CERV!$G:$G,D2851),
IF(AND(A2851="Cancer Screening for CKD patients", E2851="Cost per service ($USD)"),
SUMIFS(CANSCRN!$E:$E,CANSCRN!$A:$A,C2851,CANSCRN!$G:$G,D2851),
IF(AND(A2851="PSA Testing", E2851="Total Expenditure ($USD per 100,000 patients)"),
SUMIFS(PSA!$F:$F,PSA!$A:$A,C2851,PSA!$G:$G,D2851),
IF(AND(A2851="Colorectal Cancer Screening", E2851="Total Expenditure ($USD per 100,000 patients)"),
SUMIFS(COL!$F:$F,COL!$A:$A,C2851,COL!$G:$G,D2851),
IF(AND(A2851="Cervical Cancer Screening", E2851="Total Expenditure ($USD per 100,000 patients)"),
SUMIFS(CERV!$F:$F,CERV!$A:$A,C2851,CERV!$G:$G,D2851),
SUMIFS(CANSCRN!$F:$F,CANSCRN!$A:$A,C2851,CANSCRN!$G:$G,D2851))))))))))))</f>
        <v>558242.03095407411</v>
      </c>
    </row>
    <row r="2852" spans="1:6" x14ac:dyDescent="0.2">
      <c r="A2852" s="24" t="s">
        <v>103</v>
      </c>
      <c r="B2852" s="24" t="s">
        <v>101</v>
      </c>
      <c r="C2852" s="24" t="s">
        <v>34</v>
      </c>
      <c r="D2852" s="24">
        <v>2010</v>
      </c>
      <c r="E2852" s="24" t="s">
        <v>104</v>
      </c>
      <c r="F2852" s="3">
        <f>IF(AND(A2852="PSA Testing", E2852= "Utilization Rate (per 100,000 patients)"),
SUMIFS(PSA!$D:$D,PSA!$A:$A,C2852,PSA!$G:$G,D2852),
IF(AND(A2852="Colorectal Cancer Screening", E2852="Utilization Rate (per 100,000 patients)"),
SUMIFS(COL!$D:$D,COL!$A:$A,C2852,COL!$G:$G, D2852),
IF(AND(A2852="Cervical Cancer Screening", E2852="Utilization Rate (per 100,000 patients)"),
SUMIFS(CERV!$D:$D,CERV!$A:$A,C2852,CERV!$G:$G,D2852),
IF(AND(A2852="Cancer Screening for CKD patients", E2852="Utilization Rate (per 100,000 patients)"),
SUMIFS(CANSCRN!$D:$D,CANSCRN!$A:$A,C2852,CANSCRN!$G:$G,D2852),
IF(AND(A2852="PSA Testing", E2852="Cost per service ($USD)"),
SUMIFS(PSA!$E:$E,PSA!$A:$A,C2852,PSA!$G:$G,D2852),
IF(AND(A2852="Colorectal Cancer Screening", E2852="Cost per service ($USD)"),
SUMIFS(COL!$E:$E,COL!$A:$A,C2852,COL!$G:$G,D2852),
IF(AND(A2852="Cervical Cancer Screening", E2852="Cost per service ($USD)"),
SUMIFS(CERV!$E:$E,CERV!$A:$A,C2852,CERV!$G:$G,D2852),
IF(AND(A2852="Cancer Screening for CKD patients", E2852="Cost per service ($USD)"),
SUMIFS(CANSCRN!$E:$E,CANSCRN!$A:$A,C2852,CANSCRN!$G:$G,D2852),
IF(AND(A2852="PSA Testing", E2852="Total Expenditure ($USD per 100,000 patients)"),
SUMIFS(PSA!$F:$F,PSA!$A:$A,C2852,PSA!$G:$G,D2852),
IF(AND(A2852="Colorectal Cancer Screening", E2852="Total Expenditure ($USD per 100,000 patients)"),
SUMIFS(COL!$F:$F,COL!$A:$A,C2852,COL!$G:$G,D2852),
IF(AND(A2852="Cervical Cancer Screening", E2852="Total Expenditure ($USD per 100,000 patients)"),
SUMIFS(CERV!$F:$F,CERV!$A:$A,C2852,CERV!$G:$G,D2852),
SUMIFS(CANSCRN!$F:$F,CANSCRN!$A:$A,C2852,CANSCRN!$G:$G,D2852))))))))))))</f>
        <v>532117.37945350027</v>
      </c>
    </row>
    <row r="2853" spans="1:6" x14ac:dyDescent="0.2">
      <c r="A2853" s="24" t="s">
        <v>103</v>
      </c>
      <c r="B2853" s="24" t="s">
        <v>101</v>
      </c>
      <c r="C2853" s="24" t="s">
        <v>34</v>
      </c>
      <c r="D2853" s="24">
        <v>2011</v>
      </c>
      <c r="E2853" s="24" t="s">
        <v>104</v>
      </c>
      <c r="F2853" s="3">
        <f>IF(AND(A2853="PSA Testing", E2853= "Utilization Rate (per 100,000 patients)"),
SUMIFS(PSA!$D:$D,PSA!$A:$A,C2853,PSA!$G:$G,D2853),
IF(AND(A2853="Colorectal Cancer Screening", E2853="Utilization Rate (per 100,000 patients)"),
SUMIFS(COL!$D:$D,COL!$A:$A,C2853,COL!$G:$G, D2853),
IF(AND(A2853="Cervical Cancer Screening", E2853="Utilization Rate (per 100,000 patients)"),
SUMIFS(CERV!$D:$D,CERV!$A:$A,C2853,CERV!$G:$G,D2853),
IF(AND(A2853="Cancer Screening for CKD patients", E2853="Utilization Rate (per 100,000 patients)"),
SUMIFS(CANSCRN!$D:$D,CANSCRN!$A:$A,C2853,CANSCRN!$G:$G,D2853),
IF(AND(A2853="PSA Testing", E2853="Cost per service ($USD)"),
SUMIFS(PSA!$E:$E,PSA!$A:$A,C2853,PSA!$G:$G,D2853),
IF(AND(A2853="Colorectal Cancer Screening", E2853="Cost per service ($USD)"),
SUMIFS(COL!$E:$E,COL!$A:$A,C2853,COL!$G:$G,D2853),
IF(AND(A2853="Cervical Cancer Screening", E2853="Cost per service ($USD)"),
SUMIFS(CERV!$E:$E,CERV!$A:$A,C2853,CERV!$G:$G,D2853),
IF(AND(A2853="Cancer Screening for CKD patients", E2853="Cost per service ($USD)"),
SUMIFS(CANSCRN!$E:$E,CANSCRN!$A:$A,C2853,CANSCRN!$G:$G,D2853),
IF(AND(A2853="PSA Testing", E2853="Total Expenditure ($USD per 100,000 patients)"),
SUMIFS(PSA!$F:$F,PSA!$A:$A,C2853,PSA!$G:$G,D2853),
IF(AND(A2853="Colorectal Cancer Screening", E2853="Total Expenditure ($USD per 100,000 patients)"),
SUMIFS(COL!$F:$F,COL!$A:$A,C2853,COL!$G:$G,D2853),
IF(AND(A2853="Cervical Cancer Screening", E2853="Total Expenditure ($USD per 100,000 patients)"),
SUMIFS(CERV!$F:$F,CERV!$A:$A,C2853,CERV!$G:$G,D2853),
SUMIFS(CANSCRN!$F:$F,CANSCRN!$A:$A,C2853,CANSCRN!$G:$G,D2853))))))))))))</f>
        <v>492289.48666630482</v>
      </c>
    </row>
    <row r="2854" spans="1:6" x14ac:dyDescent="0.2">
      <c r="A2854" s="24" t="s">
        <v>103</v>
      </c>
      <c r="B2854" s="24" t="s">
        <v>101</v>
      </c>
      <c r="C2854" s="24" t="s">
        <v>34</v>
      </c>
      <c r="D2854" s="24">
        <v>2012</v>
      </c>
      <c r="E2854" s="24" t="s">
        <v>104</v>
      </c>
      <c r="F2854" s="3">
        <f>IF(AND(A2854="PSA Testing", E2854= "Utilization Rate (per 100,000 patients)"),
SUMIFS(PSA!$D:$D,PSA!$A:$A,C2854,PSA!$G:$G,D2854),
IF(AND(A2854="Colorectal Cancer Screening", E2854="Utilization Rate (per 100,000 patients)"),
SUMIFS(COL!$D:$D,COL!$A:$A,C2854,COL!$G:$G, D2854),
IF(AND(A2854="Cervical Cancer Screening", E2854="Utilization Rate (per 100,000 patients)"),
SUMIFS(CERV!$D:$D,CERV!$A:$A,C2854,CERV!$G:$G,D2854),
IF(AND(A2854="Cancer Screening for CKD patients", E2854="Utilization Rate (per 100,000 patients)"),
SUMIFS(CANSCRN!$D:$D,CANSCRN!$A:$A,C2854,CANSCRN!$G:$G,D2854),
IF(AND(A2854="PSA Testing", E2854="Cost per service ($USD)"),
SUMIFS(PSA!$E:$E,PSA!$A:$A,C2854,PSA!$G:$G,D2854),
IF(AND(A2854="Colorectal Cancer Screening", E2854="Cost per service ($USD)"),
SUMIFS(COL!$E:$E,COL!$A:$A,C2854,COL!$G:$G,D2854),
IF(AND(A2854="Cervical Cancer Screening", E2854="Cost per service ($USD)"),
SUMIFS(CERV!$E:$E,CERV!$A:$A,C2854,CERV!$G:$G,D2854),
IF(AND(A2854="Cancer Screening for CKD patients", E2854="Cost per service ($USD)"),
SUMIFS(CANSCRN!$E:$E,CANSCRN!$A:$A,C2854,CANSCRN!$G:$G,D2854),
IF(AND(A2854="PSA Testing", E2854="Total Expenditure ($USD per 100,000 patients)"),
SUMIFS(PSA!$F:$F,PSA!$A:$A,C2854,PSA!$G:$G,D2854),
IF(AND(A2854="Colorectal Cancer Screening", E2854="Total Expenditure ($USD per 100,000 patients)"),
SUMIFS(COL!$F:$F,COL!$A:$A,C2854,COL!$G:$G,D2854),
IF(AND(A2854="Cervical Cancer Screening", E2854="Total Expenditure ($USD per 100,000 patients)"),
SUMIFS(CERV!$F:$F,CERV!$A:$A,C2854,CERV!$G:$G,D2854),
SUMIFS(CANSCRN!$F:$F,CANSCRN!$A:$A,C2854,CANSCRN!$G:$G,D2854))))))))))))</f>
        <v>493443.31426280178</v>
      </c>
    </row>
    <row r="2855" spans="1:6" x14ac:dyDescent="0.2">
      <c r="A2855" s="24" t="s">
        <v>103</v>
      </c>
      <c r="B2855" s="24" t="s">
        <v>101</v>
      </c>
      <c r="C2855" s="24" t="s">
        <v>34</v>
      </c>
      <c r="D2855" s="24">
        <v>2013</v>
      </c>
      <c r="E2855" s="24" t="s">
        <v>104</v>
      </c>
      <c r="F2855" s="3">
        <f>IF(AND(A2855="PSA Testing", E2855= "Utilization Rate (per 100,000 patients)"),
SUMIFS(PSA!$D:$D,PSA!$A:$A,C2855,PSA!$G:$G,D2855),
IF(AND(A2855="Colorectal Cancer Screening", E2855="Utilization Rate (per 100,000 patients)"),
SUMIFS(COL!$D:$D,COL!$A:$A,C2855,COL!$G:$G, D2855),
IF(AND(A2855="Cervical Cancer Screening", E2855="Utilization Rate (per 100,000 patients)"),
SUMIFS(CERV!$D:$D,CERV!$A:$A,C2855,CERV!$G:$G,D2855),
IF(AND(A2855="Cancer Screening for CKD patients", E2855="Utilization Rate (per 100,000 patients)"),
SUMIFS(CANSCRN!$D:$D,CANSCRN!$A:$A,C2855,CANSCRN!$G:$G,D2855),
IF(AND(A2855="PSA Testing", E2855="Cost per service ($USD)"),
SUMIFS(PSA!$E:$E,PSA!$A:$A,C2855,PSA!$G:$G,D2855),
IF(AND(A2855="Colorectal Cancer Screening", E2855="Cost per service ($USD)"),
SUMIFS(COL!$E:$E,COL!$A:$A,C2855,COL!$G:$G,D2855),
IF(AND(A2855="Cervical Cancer Screening", E2855="Cost per service ($USD)"),
SUMIFS(CERV!$E:$E,CERV!$A:$A,C2855,CERV!$G:$G,D2855),
IF(AND(A2855="Cancer Screening for CKD patients", E2855="Cost per service ($USD)"),
SUMIFS(CANSCRN!$E:$E,CANSCRN!$A:$A,C2855,CANSCRN!$G:$G,D2855),
IF(AND(A2855="PSA Testing", E2855="Total Expenditure ($USD per 100,000 patients)"),
SUMIFS(PSA!$F:$F,PSA!$A:$A,C2855,PSA!$G:$G,D2855),
IF(AND(A2855="Colorectal Cancer Screening", E2855="Total Expenditure ($USD per 100,000 patients)"),
SUMIFS(COL!$F:$F,COL!$A:$A,C2855,COL!$G:$G,D2855),
IF(AND(A2855="Cervical Cancer Screening", E2855="Total Expenditure ($USD per 100,000 patients)"),
SUMIFS(CERV!$F:$F,CERV!$A:$A,C2855,CERV!$G:$G,D2855),
SUMIFS(CANSCRN!$F:$F,CANSCRN!$A:$A,C2855,CANSCRN!$G:$G,D2855))))))))))))</f>
        <v>795055.38018666767</v>
      </c>
    </row>
    <row r="2856" spans="1:6" x14ac:dyDescent="0.2">
      <c r="A2856" s="24" t="s">
        <v>103</v>
      </c>
      <c r="B2856" s="24" t="s">
        <v>101</v>
      </c>
      <c r="C2856" s="24" t="s">
        <v>34</v>
      </c>
      <c r="D2856" s="24">
        <v>2014</v>
      </c>
      <c r="E2856" s="24" t="s">
        <v>104</v>
      </c>
      <c r="F2856" s="3">
        <f>IF(AND(A2856="PSA Testing", E2856= "Utilization Rate (per 100,000 patients)"),
SUMIFS(PSA!$D:$D,PSA!$A:$A,C2856,PSA!$G:$G,D2856),
IF(AND(A2856="Colorectal Cancer Screening", E2856="Utilization Rate (per 100,000 patients)"),
SUMIFS(COL!$D:$D,COL!$A:$A,C2856,COL!$G:$G, D2856),
IF(AND(A2856="Cervical Cancer Screening", E2856="Utilization Rate (per 100,000 patients)"),
SUMIFS(CERV!$D:$D,CERV!$A:$A,C2856,CERV!$G:$G,D2856),
IF(AND(A2856="Cancer Screening for CKD patients", E2856="Utilization Rate (per 100,000 patients)"),
SUMIFS(CANSCRN!$D:$D,CANSCRN!$A:$A,C2856,CANSCRN!$G:$G,D2856),
IF(AND(A2856="PSA Testing", E2856="Cost per service ($USD)"),
SUMIFS(PSA!$E:$E,PSA!$A:$A,C2856,PSA!$G:$G,D2856),
IF(AND(A2856="Colorectal Cancer Screening", E2856="Cost per service ($USD)"),
SUMIFS(COL!$E:$E,COL!$A:$A,C2856,COL!$G:$G,D2856),
IF(AND(A2856="Cervical Cancer Screening", E2856="Cost per service ($USD)"),
SUMIFS(CERV!$E:$E,CERV!$A:$A,C2856,CERV!$G:$G,D2856),
IF(AND(A2856="Cancer Screening for CKD patients", E2856="Cost per service ($USD)"),
SUMIFS(CANSCRN!$E:$E,CANSCRN!$A:$A,C2856,CANSCRN!$G:$G,D2856),
IF(AND(A2856="PSA Testing", E2856="Total Expenditure ($USD per 100,000 patients)"),
SUMIFS(PSA!$F:$F,PSA!$A:$A,C2856,PSA!$G:$G,D2856),
IF(AND(A2856="Colorectal Cancer Screening", E2856="Total Expenditure ($USD per 100,000 patients)"),
SUMIFS(COL!$F:$F,COL!$A:$A,C2856,COL!$G:$G,D2856),
IF(AND(A2856="Cervical Cancer Screening", E2856="Total Expenditure ($USD per 100,000 patients)"),
SUMIFS(CERV!$F:$F,CERV!$A:$A,C2856,CERV!$G:$G,D2856),
SUMIFS(CANSCRN!$F:$F,CANSCRN!$A:$A,C2856,CANSCRN!$G:$G,D2856))))))))))))</f>
        <v>705789.39838870033</v>
      </c>
    </row>
    <row r="2857" spans="1:6" x14ac:dyDescent="0.2">
      <c r="A2857" s="24" t="s">
        <v>103</v>
      </c>
      <c r="B2857" s="24" t="s">
        <v>101</v>
      </c>
      <c r="C2857" s="24" t="s">
        <v>34</v>
      </c>
      <c r="D2857" s="24">
        <v>2015</v>
      </c>
      <c r="E2857" s="24" t="s">
        <v>104</v>
      </c>
      <c r="F2857" s="3">
        <f>IF(AND(A2857="PSA Testing", E2857= "Utilization Rate (per 100,000 patients)"),
SUMIFS(PSA!$D:$D,PSA!$A:$A,C2857,PSA!$G:$G,D2857),
IF(AND(A2857="Colorectal Cancer Screening", E2857="Utilization Rate (per 100,000 patients)"),
SUMIFS(COL!$D:$D,COL!$A:$A,C2857,COL!$G:$G, D2857),
IF(AND(A2857="Cervical Cancer Screening", E2857="Utilization Rate (per 100,000 patients)"),
SUMIFS(CERV!$D:$D,CERV!$A:$A,C2857,CERV!$G:$G,D2857),
IF(AND(A2857="Cancer Screening for CKD patients", E2857="Utilization Rate (per 100,000 patients)"),
SUMIFS(CANSCRN!$D:$D,CANSCRN!$A:$A,C2857,CANSCRN!$G:$G,D2857),
IF(AND(A2857="PSA Testing", E2857="Cost per service ($USD)"),
SUMIFS(PSA!$E:$E,PSA!$A:$A,C2857,PSA!$G:$G,D2857),
IF(AND(A2857="Colorectal Cancer Screening", E2857="Cost per service ($USD)"),
SUMIFS(COL!$E:$E,COL!$A:$A,C2857,COL!$G:$G,D2857),
IF(AND(A2857="Cervical Cancer Screening", E2857="Cost per service ($USD)"),
SUMIFS(CERV!$E:$E,CERV!$A:$A,C2857,CERV!$G:$G,D2857),
IF(AND(A2857="Cancer Screening for CKD patients", E2857="Cost per service ($USD)"),
SUMIFS(CANSCRN!$E:$E,CANSCRN!$A:$A,C2857,CANSCRN!$G:$G,D2857),
IF(AND(A2857="PSA Testing", E2857="Total Expenditure ($USD per 100,000 patients)"),
SUMIFS(PSA!$F:$F,PSA!$A:$A,C2857,PSA!$G:$G,D2857),
IF(AND(A2857="Colorectal Cancer Screening", E2857="Total Expenditure ($USD per 100,000 patients)"),
SUMIFS(COL!$F:$F,COL!$A:$A,C2857,COL!$G:$G,D2857),
IF(AND(A2857="Cervical Cancer Screening", E2857="Total Expenditure ($USD per 100,000 patients)"),
SUMIFS(CERV!$F:$F,CERV!$A:$A,C2857,CERV!$G:$G,D2857),
SUMIFS(CANSCRN!$F:$F,CANSCRN!$A:$A,C2857,CANSCRN!$G:$G,D2857))))))))))))</f>
        <v>1027515.6103804226</v>
      </c>
    </row>
    <row r="2858" spans="1:6" x14ac:dyDescent="0.2">
      <c r="A2858" s="24" t="s">
        <v>103</v>
      </c>
      <c r="B2858" s="24" t="s">
        <v>101</v>
      </c>
      <c r="C2858" s="24" t="s">
        <v>34</v>
      </c>
      <c r="D2858" s="24">
        <v>2016</v>
      </c>
      <c r="E2858" s="24" t="s">
        <v>104</v>
      </c>
      <c r="F2858" s="3">
        <f>IF(AND(A2858="PSA Testing", E2858= "Utilization Rate (per 100,000 patients)"),
SUMIFS(PSA!$D:$D,PSA!$A:$A,C2858,PSA!$G:$G,D2858),
IF(AND(A2858="Colorectal Cancer Screening", E2858="Utilization Rate (per 100,000 patients)"),
SUMIFS(COL!$D:$D,COL!$A:$A,C2858,COL!$G:$G, D2858),
IF(AND(A2858="Cervical Cancer Screening", E2858="Utilization Rate (per 100,000 patients)"),
SUMIFS(CERV!$D:$D,CERV!$A:$A,C2858,CERV!$G:$G,D2858),
IF(AND(A2858="Cancer Screening for CKD patients", E2858="Utilization Rate (per 100,000 patients)"),
SUMIFS(CANSCRN!$D:$D,CANSCRN!$A:$A,C2858,CANSCRN!$G:$G,D2858),
IF(AND(A2858="PSA Testing", E2858="Cost per service ($USD)"),
SUMIFS(PSA!$E:$E,PSA!$A:$A,C2858,PSA!$G:$G,D2858),
IF(AND(A2858="Colorectal Cancer Screening", E2858="Cost per service ($USD)"),
SUMIFS(COL!$E:$E,COL!$A:$A,C2858,COL!$G:$G,D2858),
IF(AND(A2858="Cervical Cancer Screening", E2858="Cost per service ($USD)"),
SUMIFS(CERV!$E:$E,CERV!$A:$A,C2858,CERV!$G:$G,D2858),
IF(AND(A2858="Cancer Screening for CKD patients", E2858="Cost per service ($USD)"),
SUMIFS(CANSCRN!$E:$E,CANSCRN!$A:$A,C2858,CANSCRN!$G:$G,D2858),
IF(AND(A2858="PSA Testing", E2858="Total Expenditure ($USD per 100,000 patients)"),
SUMIFS(PSA!$F:$F,PSA!$A:$A,C2858,PSA!$G:$G,D2858),
IF(AND(A2858="Colorectal Cancer Screening", E2858="Total Expenditure ($USD per 100,000 patients)"),
SUMIFS(COL!$F:$F,COL!$A:$A,C2858,COL!$G:$G,D2858),
IF(AND(A2858="Cervical Cancer Screening", E2858="Total Expenditure ($USD per 100,000 patients)"),
SUMIFS(CERV!$F:$F,CERV!$A:$A,C2858,CERV!$G:$G,D2858),
SUMIFS(CANSCRN!$F:$F,CANSCRN!$A:$A,C2858,CANSCRN!$G:$G,D2858))))))))))))</f>
        <v>1212637.2159964577</v>
      </c>
    </row>
    <row r="2859" spans="1:6" x14ac:dyDescent="0.2">
      <c r="A2859" s="24" t="s">
        <v>103</v>
      </c>
      <c r="B2859" s="24" t="s">
        <v>101</v>
      </c>
      <c r="C2859" s="24" t="s">
        <v>34</v>
      </c>
      <c r="D2859" s="24">
        <v>2017</v>
      </c>
      <c r="E2859" s="24" t="s">
        <v>104</v>
      </c>
      <c r="F2859" s="3">
        <f>IF(AND(A2859="PSA Testing", E2859= "Utilization Rate (per 100,000 patients)"),
SUMIFS(PSA!$D:$D,PSA!$A:$A,C2859,PSA!$G:$G,D2859),
IF(AND(A2859="Colorectal Cancer Screening", E2859="Utilization Rate (per 100,000 patients)"),
SUMIFS(COL!$D:$D,COL!$A:$A,C2859,COL!$G:$G, D2859),
IF(AND(A2859="Cervical Cancer Screening", E2859="Utilization Rate (per 100,000 patients)"),
SUMIFS(CERV!$D:$D,CERV!$A:$A,C2859,CERV!$G:$G,D2859),
IF(AND(A2859="Cancer Screening for CKD patients", E2859="Utilization Rate (per 100,000 patients)"),
SUMIFS(CANSCRN!$D:$D,CANSCRN!$A:$A,C2859,CANSCRN!$G:$G,D2859),
IF(AND(A2859="PSA Testing", E2859="Cost per service ($USD)"),
SUMIFS(PSA!$E:$E,PSA!$A:$A,C2859,PSA!$G:$G,D2859),
IF(AND(A2859="Colorectal Cancer Screening", E2859="Cost per service ($USD)"),
SUMIFS(COL!$E:$E,COL!$A:$A,C2859,COL!$G:$G,D2859),
IF(AND(A2859="Cervical Cancer Screening", E2859="Cost per service ($USD)"),
SUMIFS(CERV!$E:$E,CERV!$A:$A,C2859,CERV!$G:$G,D2859),
IF(AND(A2859="Cancer Screening for CKD patients", E2859="Cost per service ($USD)"),
SUMIFS(CANSCRN!$E:$E,CANSCRN!$A:$A,C2859,CANSCRN!$G:$G,D2859),
IF(AND(A2859="PSA Testing", E2859="Total Expenditure ($USD per 100,000 patients)"),
SUMIFS(PSA!$F:$F,PSA!$A:$A,C2859,PSA!$G:$G,D2859),
IF(AND(A2859="Colorectal Cancer Screening", E2859="Total Expenditure ($USD per 100,000 patients)"),
SUMIFS(COL!$F:$F,COL!$A:$A,C2859,COL!$G:$G,D2859),
IF(AND(A2859="Cervical Cancer Screening", E2859="Total Expenditure ($USD per 100,000 patients)"),
SUMIFS(CERV!$F:$F,CERV!$A:$A,C2859,CERV!$G:$G,D2859),
SUMIFS(CANSCRN!$F:$F,CANSCRN!$A:$A,C2859,CANSCRN!$G:$G,D2859))))))))))))</f>
        <v>2360270.8094555135</v>
      </c>
    </row>
    <row r="2860" spans="1:6" x14ac:dyDescent="0.2">
      <c r="A2860" s="24" t="s">
        <v>103</v>
      </c>
      <c r="B2860" s="24" t="s">
        <v>101</v>
      </c>
      <c r="C2860" s="24" t="s">
        <v>34</v>
      </c>
      <c r="D2860" s="24">
        <v>2018</v>
      </c>
      <c r="E2860" s="24" t="s">
        <v>104</v>
      </c>
      <c r="F2860" s="3">
        <f>IF(AND(A2860="PSA Testing", E2860= "Utilization Rate (per 100,000 patients)"),
SUMIFS(PSA!$D:$D,PSA!$A:$A,C2860,PSA!$G:$G,D2860),
IF(AND(A2860="Colorectal Cancer Screening", E2860="Utilization Rate (per 100,000 patients)"),
SUMIFS(COL!$D:$D,COL!$A:$A,C2860,COL!$G:$G, D2860),
IF(AND(A2860="Cervical Cancer Screening", E2860="Utilization Rate (per 100,000 patients)"),
SUMIFS(CERV!$D:$D,CERV!$A:$A,C2860,CERV!$G:$G,D2860),
IF(AND(A2860="Cancer Screening for CKD patients", E2860="Utilization Rate (per 100,000 patients)"),
SUMIFS(CANSCRN!$D:$D,CANSCRN!$A:$A,C2860,CANSCRN!$G:$G,D2860),
IF(AND(A2860="PSA Testing", E2860="Cost per service ($USD)"),
SUMIFS(PSA!$E:$E,PSA!$A:$A,C2860,PSA!$G:$G,D2860),
IF(AND(A2860="Colorectal Cancer Screening", E2860="Cost per service ($USD)"),
SUMIFS(COL!$E:$E,COL!$A:$A,C2860,COL!$G:$G,D2860),
IF(AND(A2860="Cervical Cancer Screening", E2860="Cost per service ($USD)"),
SUMIFS(CERV!$E:$E,CERV!$A:$A,C2860,CERV!$G:$G,D2860),
IF(AND(A2860="Cancer Screening for CKD patients", E2860="Cost per service ($USD)"),
SUMIFS(CANSCRN!$E:$E,CANSCRN!$A:$A,C2860,CANSCRN!$G:$G,D2860),
IF(AND(A2860="PSA Testing", E2860="Total Expenditure ($USD per 100,000 patients)"),
SUMIFS(PSA!$F:$F,PSA!$A:$A,C2860,PSA!$G:$G,D2860),
IF(AND(A2860="Colorectal Cancer Screening", E2860="Total Expenditure ($USD per 100,000 patients)"),
SUMIFS(COL!$F:$F,COL!$A:$A,C2860,COL!$G:$G,D2860),
IF(AND(A2860="Cervical Cancer Screening", E2860="Total Expenditure ($USD per 100,000 patients)"),
SUMIFS(CERV!$F:$F,CERV!$A:$A,C2860,CERV!$G:$G,D2860),
SUMIFS(CANSCRN!$F:$F,CANSCRN!$A:$A,C2860,CANSCRN!$G:$G,D2860))))))))))))</f>
        <v>2829644.7931769611</v>
      </c>
    </row>
    <row r="2861" spans="1:6" x14ac:dyDescent="0.2">
      <c r="A2861" s="24" t="s">
        <v>103</v>
      </c>
      <c r="B2861" s="24" t="s">
        <v>101</v>
      </c>
      <c r="C2861" s="24" t="s">
        <v>34</v>
      </c>
      <c r="D2861" s="24">
        <v>2019</v>
      </c>
      <c r="E2861" s="24" t="s">
        <v>104</v>
      </c>
      <c r="F2861" s="3">
        <f>IF(AND(A2861="PSA Testing", E2861= "Utilization Rate (per 100,000 patients)"),
SUMIFS(PSA!$D:$D,PSA!$A:$A,C2861,PSA!$G:$G,D2861),
IF(AND(A2861="Colorectal Cancer Screening", E2861="Utilization Rate (per 100,000 patients)"),
SUMIFS(COL!$D:$D,COL!$A:$A,C2861,COL!$G:$G, D2861),
IF(AND(A2861="Cervical Cancer Screening", E2861="Utilization Rate (per 100,000 patients)"),
SUMIFS(CERV!$D:$D,CERV!$A:$A,C2861,CERV!$G:$G,D2861),
IF(AND(A2861="Cancer Screening for CKD patients", E2861="Utilization Rate (per 100,000 patients)"),
SUMIFS(CANSCRN!$D:$D,CANSCRN!$A:$A,C2861,CANSCRN!$G:$G,D2861),
IF(AND(A2861="PSA Testing", E2861="Cost per service ($USD)"),
SUMIFS(PSA!$E:$E,PSA!$A:$A,C2861,PSA!$G:$G,D2861),
IF(AND(A2861="Colorectal Cancer Screening", E2861="Cost per service ($USD)"),
SUMIFS(COL!$E:$E,COL!$A:$A,C2861,COL!$G:$G,D2861),
IF(AND(A2861="Cervical Cancer Screening", E2861="Cost per service ($USD)"),
SUMIFS(CERV!$E:$E,CERV!$A:$A,C2861,CERV!$G:$G,D2861),
IF(AND(A2861="Cancer Screening for CKD patients", E2861="Cost per service ($USD)"),
SUMIFS(CANSCRN!$E:$E,CANSCRN!$A:$A,C2861,CANSCRN!$G:$G,D2861),
IF(AND(A2861="PSA Testing", E2861="Total Expenditure ($USD per 100,000 patients)"),
SUMIFS(PSA!$F:$F,PSA!$A:$A,C2861,PSA!$G:$G,D2861),
IF(AND(A2861="Colorectal Cancer Screening", E2861="Total Expenditure ($USD per 100,000 patients)"),
SUMIFS(COL!$F:$F,COL!$A:$A,C2861,COL!$G:$G,D2861),
IF(AND(A2861="Cervical Cancer Screening", E2861="Total Expenditure ($USD per 100,000 patients)"),
SUMIFS(CERV!$F:$F,CERV!$A:$A,C2861,CERV!$G:$G,D2861),
SUMIFS(CANSCRN!$F:$F,CANSCRN!$A:$A,C2861,CANSCRN!$G:$G,D2861))))))))))))</f>
        <v>2868680.2420243798</v>
      </c>
    </row>
    <row r="2862" spans="1:6" x14ac:dyDescent="0.2">
      <c r="A2862" s="24" t="s">
        <v>103</v>
      </c>
      <c r="B2862" s="24" t="s">
        <v>101</v>
      </c>
      <c r="C2862" s="24" t="s">
        <v>35</v>
      </c>
      <c r="D2862" s="24">
        <v>2009</v>
      </c>
      <c r="E2862" s="24" t="s">
        <v>104</v>
      </c>
      <c r="F2862" s="3">
        <f>IF(AND(A2862="PSA Testing", E2862= "Utilization Rate (per 100,000 patients)"),
SUMIFS(PSA!$D:$D,PSA!$A:$A,C2862,PSA!$G:$G,D2862),
IF(AND(A2862="Colorectal Cancer Screening", E2862="Utilization Rate (per 100,000 patients)"),
SUMIFS(COL!$D:$D,COL!$A:$A,C2862,COL!$G:$G, D2862),
IF(AND(A2862="Cervical Cancer Screening", E2862="Utilization Rate (per 100,000 patients)"),
SUMIFS(CERV!$D:$D,CERV!$A:$A,C2862,CERV!$G:$G,D2862),
IF(AND(A2862="Cancer Screening for CKD patients", E2862="Utilization Rate (per 100,000 patients)"),
SUMIFS(CANSCRN!$D:$D,CANSCRN!$A:$A,C2862,CANSCRN!$G:$G,D2862),
IF(AND(A2862="PSA Testing", E2862="Cost per service ($USD)"),
SUMIFS(PSA!$E:$E,PSA!$A:$A,C2862,PSA!$G:$G,D2862),
IF(AND(A2862="Colorectal Cancer Screening", E2862="Cost per service ($USD)"),
SUMIFS(COL!$E:$E,COL!$A:$A,C2862,COL!$G:$G,D2862),
IF(AND(A2862="Cervical Cancer Screening", E2862="Cost per service ($USD)"),
SUMIFS(CERV!$E:$E,CERV!$A:$A,C2862,CERV!$G:$G,D2862),
IF(AND(A2862="Cancer Screening for CKD patients", E2862="Cost per service ($USD)"),
SUMIFS(CANSCRN!$E:$E,CANSCRN!$A:$A,C2862,CANSCRN!$G:$G,D2862),
IF(AND(A2862="PSA Testing", E2862="Total Expenditure ($USD per 100,000 patients)"),
SUMIFS(PSA!$F:$F,PSA!$A:$A,C2862,PSA!$G:$G,D2862),
IF(AND(A2862="Colorectal Cancer Screening", E2862="Total Expenditure ($USD per 100,000 patients)"),
SUMIFS(COL!$F:$F,COL!$A:$A,C2862,COL!$G:$G,D2862),
IF(AND(A2862="Cervical Cancer Screening", E2862="Total Expenditure ($USD per 100,000 patients)"),
SUMIFS(CERV!$F:$F,CERV!$A:$A,C2862,CERV!$G:$G,D2862),
SUMIFS(CANSCRN!$F:$F,CANSCRN!$A:$A,C2862,CANSCRN!$G:$G,D2862))))))))))))</f>
        <v>718900.67658093863</v>
      </c>
    </row>
    <row r="2863" spans="1:6" x14ac:dyDescent="0.2">
      <c r="A2863" s="24" t="s">
        <v>103</v>
      </c>
      <c r="B2863" s="24" t="s">
        <v>101</v>
      </c>
      <c r="C2863" s="24" t="s">
        <v>35</v>
      </c>
      <c r="D2863" s="24">
        <v>2010</v>
      </c>
      <c r="E2863" s="24" t="s">
        <v>104</v>
      </c>
      <c r="F2863" s="3">
        <f>IF(AND(A2863="PSA Testing", E2863= "Utilization Rate (per 100,000 patients)"),
SUMIFS(PSA!$D:$D,PSA!$A:$A,C2863,PSA!$G:$G,D2863),
IF(AND(A2863="Colorectal Cancer Screening", E2863="Utilization Rate (per 100,000 patients)"),
SUMIFS(COL!$D:$D,COL!$A:$A,C2863,COL!$G:$G, D2863),
IF(AND(A2863="Cervical Cancer Screening", E2863="Utilization Rate (per 100,000 patients)"),
SUMIFS(CERV!$D:$D,CERV!$A:$A,C2863,CERV!$G:$G,D2863),
IF(AND(A2863="Cancer Screening for CKD patients", E2863="Utilization Rate (per 100,000 patients)"),
SUMIFS(CANSCRN!$D:$D,CANSCRN!$A:$A,C2863,CANSCRN!$G:$G,D2863),
IF(AND(A2863="PSA Testing", E2863="Cost per service ($USD)"),
SUMIFS(PSA!$E:$E,PSA!$A:$A,C2863,PSA!$G:$G,D2863),
IF(AND(A2863="Colorectal Cancer Screening", E2863="Cost per service ($USD)"),
SUMIFS(COL!$E:$E,COL!$A:$A,C2863,COL!$G:$G,D2863),
IF(AND(A2863="Cervical Cancer Screening", E2863="Cost per service ($USD)"),
SUMIFS(CERV!$E:$E,CERV!$A:$A,C2863,CERV!$G:$G,D2863),
IF(AND(A2863="Cancer Screening for CKD patients", E2863="Cost per service ($USD)"),
SUMIFS(CANSCRN!$E:$E,CANSCRN!$A:$A,C2863,CANSCRN!$G:$G,D2863),
IF(AND(A2863="PSA Testing", E2863="Total Expenditure ($USD per 100,000 patients)"),
SUMIFS(PSA!$F:$F,PSA!$A:$A,C2863,PSA!$G:$G,D2863),
IF(AND(A2863="Colorectal Cancer Screening", E2863="Total Expenditure ($USD per 100,000 patients)"),
SUMIFS(COL!$F:$F,COL!$A:$A,C2863,COL!$G:$G,D2863),
IF(AND(A2863="Cervical Cancer Screening", E2863="Total Expenditure ($USD per 100,000 patients)"),
SUMIFS(CERV!$F:$F,CERV!$A:$A,C2863,CERV!$G:$G,D2863),
SUMIFS(CANSCRN!$F:$F,CANSCRN!$A:$A,C2863,CANSCRN!$G:$G,D2863))))))))))))</f>
        <v>736561.58011938585</v>
      </c>
    </row>
    <row r="2864" spans="1:6" x14ac:dyDescent="0.2">
      <c r="A2864" s="24" t="s">
        <v>103</v>
      </c>
      <c r="B2864" s="24" t="s">
        <v>101</v>
      </c>
      <c r="C2864" s="24" t="s">
        <v>35</v>
      </c>
      <c r="D2864" s="24">
        <v>2011</v>
      </c>
      <c r="E2864" s="24" t="s">
        <v>104</v>
      </c>
      <c r="F2864" s="3">
        <f>IF(AND(A2864="PSA Testing", E2864= "Utilization Rate (per 100,000 patients)"),
SUMIFS(PSA!$D:$D,PSA!$A:$A,C2864,PSA!$G:$G,D2864),
IF(AND(A2864="Colorectal Cancer Screening", E2864="Utilization Rate (per 100,000 patients)"),
SUMIFS(COL!$D:$D,COL!$A:$A,C2864,COL!$G:$G, D2864),
IF(AND(A2864="Cervical Cancer Screening", E2864="Utilization Rate (per 100,000 patients)"),
SUMIFS(CERV!$D:$D,CERV!$A:$A,C2864,CERV!$G:$G,D2864),
IF(AND(A2864="Cancer Screening for CKD patients", E2864="Utilization Rate (per 100,000 patients)"),
SUMIFS(CANSCRN!$D:$D,CANSCRN!$A:$A,C2864,CANSCRN!$G:$G,D2864),
IF(AND(A2864="PSA Testing", E2864="Cost per service ($USD)"),
SUMIFS(PSA!$E:$E,PSA!$A:$A,C2864,PSA!$G:$G,D2864),
IF(AND(A2864="Colorectal Cancer Screening", E2864="Cost per service ($USD)"),
SUMIFS(COL!$E:$E,COL!$A:$A,C2864,COL!$G:$G,D2864),
IF(AND(A2864="Cervical Cancer Screening", E2864="Cost per service ($USD)"),
SUMIFS(CERV!$E:$E,CERV!$A:$A,C2864,CERV!$G:$G,D2864),
IF(AND(A2864="Cancer Screening for CKD patients", E2864="Cost per service ($USD)"),
SUMIFS(CANSCRN!$E:$E,CANSCRN!$A:$A,C2864,CANSCRN!$G:$G,D2864),
IF(AND(A2864="PSA Testing", E2864="Total Expenditure ($USD per 100,000 patients)"),
SUMIFS(PSA!$F:$F,PSA!$A:$A,C2864,PSA!$G:$G,D2864),
IF(AND(A2864="Colorectal Cancer Screening", E2864="Total Expenditure ($USD per 100,000 patients)"),
SUMIFS(COL!$F:$F,COL!$A:$A,C2864,COL!$G:$G,D2864),
IF(AND(A2864="Cervical Cancer Screening", E2864="Total Expenditure ($USD per 100,000 patients)"),
SUMIFS(CERV!$F:$F,CERV!$A:$A,C2864,CERV!$G:$G,D2864),
SUMIFS(CANSCRN!$F:$F,CANSCRN!$A:$A,C2864,CANSCRN!$G:$G,D2864))))))))))))</f>
        <v>667556.6171905162</v>
      </c>
    </row>
    <row r="2865" spans="1:6" x14ac:dyDescent="0.2">
      <c r="A2865" s="24" t="s">
        <v>103</v>
      </c>
      <c r="B2865" s="24" t="s">
        <v>101</v>
      </c>
      <c r="C2865" s="24" t="s">
        <v>35</v>
      </c>
      <c r="D2865" s="24">
        <v>2012</v>
      </c>
      <c r="E2865" s="24" t="s">
        <v>104</v>
      </c>
      <c r="F2865" s="3">
        <f>IF(AND(A2865="PSA Testing", E2865= "Utilization Rate (per 100,000 patients)"),
SUMIFS(PSA!$D:$D,PSA!$A:$A,C2865,PSA!$G:$G,D2865),
IF(AND(A2865="Colorectal Cancer Screening", E2865="Utilization Rate (per 100,000 patients)"),
SUMIFS(COL!$D:$D,COL!$A:$A,C2865,COL!$G:$G, D2865),
IF(AND(A2865="Cervical Cancer Screening", E2865="Utilization Rate (per 100,000 patients)"),
SUMIFS(CERV!$D:$D,CERV!$A:$A,C2865,CERV!$G:$G,D2865),
IF(AND(A2865="Cancer Screening for CKD patients", E2865="Utilization Rate (per 100,000 patients)"),
SUMIFS(CANSCRN!$D:$D,CANSCRN!$A:$A,C2865,CANSCRN!$G:$G,D2865),
IF(AND(A2865="PSA Testing", E2865="Cost per service ($USD)"),
SUMIFS(PSA!$E:$E,PSA!$A:$A,C2865,PSA!$G:$G,D2865),
IF(AND(A2865="Colorectal Cancer Screening", E2865="Cost per service ($USD)"),
SUMIFS(COL!$E:$E,COL!$A:$A,C2865,COL!$G:$G,D2865),
IF(AND(A2865="Cervical Cancer Screening", E2865="Cost per service ($USD)"),
SUMIFS(CERV!$E:$E,CERV!$A:$A,C2865,CERV!$G:$G,D2865),
IF(AND(A2865="Cancer Screening for CKD patients", E2865="Cost per service ($USD)"),
SUMIFS(CANSCRN!$E:$E,CANSCRN!$A:$A,C2865,CANSCRN!$G:$G,D2865),
IF(AND(A2865="PSA Testing", E2865="Total Expenditure ($USD per 100,000 patients)"),
SUMIFS(PSA!$F:$F,PSA!$A:$A,C2865,PSA!$G:$G,D2865),
IF(AND(A2865="Colorectal Cancer Screening", E2865="Total Expenditure ($USD per 100,000 patients)"),
SUMIFS(COL!$F:$F,COL!$A:$A,C2865,COL!$G:$G,D2865),
IF(AND(A2865="Cervical Cancer Screening", E2865="Total Expenditure ($USD per 100,000 patients)"),
SUMIFS(CERV!$F:$F,CERV!$A:$A,C2865,CERV!$G:$G,D2865),
SUMIFS(CANSCRN!$F:$F,CANSCRN!$A:$A,C2865,CANSCRN!$G:$G,D2865))))))))))))</f>
        <v>587287.2641391214</v>
      </c>
    </row>
    <row r="2866" spans="1:6" x14ac:dyDescent="0.2">
      <c r="A2866" s="24" t="s">
        <v>103</v>
      </c>
      <c r="B2866" s="24" t="s">
        <v>101</v>
      </c>
      <c r="C2866" s="24" t="s">
        <v>35</v>
      </c>
      <c r="D2866" s="24">
        <v>2013</v>
      </c>
      <c r="E2866" s="24" t="s">
        <v>104</v>
      </c>
      <c r="F2866" s="3">
        <f>IF(AND(A2866="PSA Testing", E2866= "Utilization Rate (per 100,000 patients)"),
SUMIFS(PSA!$D:$D,PSA!$A:$A,C2866,PSA!$G:$G,D2866),
IF(AND(A2866="Colorectal Cancer Screening", E2866="Utilization Rate (per 100,000 patients)"),
SUMIFS(COL!$D:$D,COL!$A:$A,C2866,COL!$G:$G, D2866),
IF(AND(A2866="Cervical Cancer Screening", E2866="Utilization Rate (per 100,000 patients)"),
SUMIFS(CERV!$D:$D,CERV!$A:$A,C2866,CERV!$G:$G,D2866),
IF(AND(A2866="Cancer Screening for CKD patients", E2866="Utilization Rate (per 100,000 patients)"),
SUMIFS(CANSCRN!$D:$D,CANSCRN!$A:$A,C2866,CANSCRN!$G:$G,D2866),
IF(AND(A2866="PSA Testing", E2866="Cost per service ($USD)"),
SUMIFS(PSA!$E:$E,PSA!$A:$A,C2866,PSA!$G:$G,D2866),
IF(AND(A2866="Colorectal Cancer Screening", E2866="Cost per service ($USD)"),
SUMIFS(COL!$E:$E,COL!$A:$A,C2866,COL!$G:$G,D2866),
IF(AND(A2866="Cervical Cancer Screening", E2866="Cost per service ($USD)"),
SUMIFS(CERV!$E:$E,CERV!$A:$A,C2866,CERV!$G:$G,D2866),
IF(AND(A2866="Cancer Screening for CKD patients", E2866="Cost per service ($USD)"),
SUMIFS(CANSCRN!$E:$E,CANSCRN!$A:$A,C2866,CANSCRN!$G:$G,D2866),
IF(AND(A2866="PSA Testing", E2866="Total Expenditure ($USD per 100,000 patients)"),
SUMIFS(PSA!$F:$F,PSA!$A:$A,C2866,PSA!$G:$G,D2866),
IF(AND(A2866="Colorectal Cancer Screening", E2866="Total Expenditure ($USD per 100,000 patients)"),
SUMIFS(COL!$F:$F,COL!$A:$A,C2866,COL!$G:$G,D2866),
IF(AND(A2866="Cervical Cancer Screening", E2866="Total Expenditure ($USD per 100,000 patients)"),
SUMIFS(CERV!$F:$F,CERV!$A:$A,C2866,CERV!$G:$G,D2866),
SUMIFS(CANSCRN!$F:$F,CANSCRN!$A:$A,C2866,CANSCRN!$G:$G,D2866))))))))))))</f>
        <v>706402.74159322318</v>
      </c>
    </row>
    <row r="2867" spans="1:6" x14ac:dyDescent="0.2">
      <c r="A2867" s="24" t="s">
        <v>103</v>
      </c>
      <c r="B2867" s="24" t="s">
        <v>101</v>
      </c>
      <c r="C2867" s="24" t="s">
        <v>35</v>
      </c>
      <c r="D2867" s="24">
        <v>2014</v>
      </c>
      <c r="E2867" s="24" t="s">
        <v>104</v>
      </c>
      <c r="F2867" s="3">
        <f>IF(AND(A2867="PSA Testing", E2867= "Utilization Rate (per 100,000 patients)"),
SUMIFS(PSA!$D:$D,PSA!$A:$A,C2867,PSA!$G:$G,D2867),
IF(AND(A2867="Colorectal Cancer Screening", E2867="Utilization Rate (per 100,000 patients)"),
SUMIFS(COL!$D:$D,COL!$A:$A,C2867,COL!$G:$G, D2867),
IF(AND(A2867="Cervical Cancer Screening", E2867="Utilization Rate (per 100,000 patients)"),
SUMIFS(CERV!$D:$D,CERV!$A:$A,C2867,CERV!$G:$G,D2867),
IF(AND(A2867="Cancer Screening for CKD patients", E2867="Utilization Rate (per 100,000 patients)"),
SUMIFS(CANSCRN!$D:$D,CANSCRN!$A:$A,C2867,CANSCRN!$G:$G,D2867),
IF(AND(A2867="PSA Testing", E2867="Cost per service ($USD)"),
SUMIFS(PSA!$E:$E,PSA!$A:$A,C2867,PSA!$G:$G,D2867),
IF(AND(A2867="Colorectal Cancer Screening", E2867="Cost per service ($USD)"),
SUMIFS(COL!$E:$E,COL!$A:$A,C2867,COL!$G:$G,D2867),
IF(AND(A2867="Cervical Cancer Screening", E2867="Cost per service ($USD)"),
SUMIFS(CERV!$E:$E,CERV!$A:$A,C2867,CERV!$G:$G,D2867),
IF(AND(A2867="Cancer Screening for CKD patients", E2867="Cost per service ($USD)"),
SUMIFS(CANSCRN!$E:$E,CANSCRN!$A:$A,C2867,CANSCRN!$G:$G,D2867),
IF(AND(A2867="PSA Testing", E2867="Total Expenditure ($USD per 100,000 patients)"),
SUMIFS(PSA!$F:$F,PSA!$A:$A,C2867,PSA!$G:$G,D2867),
IF(AND(A2867="Colorectal Cancer Screening", E2867="Total Expenditure ($USD per 100,000 patients)"),
SUMIFS(COL!$F:$F,COL!$A:$A,C2867,COL!$G:$G,D2867),
IF(AND(A2867="Cervical Cancer Screening", E2867="Total Expenditure ($USD per 100,000 patients)"),
SUMIFS(CERV!$F:$F,CERV!$A:$A,C2867,CERV!$G:$G,D2867),
SUMIFS(CANSCRN!$F:$F,CANSCRN!$A:$A,C2867,CANSCRN!$G:$G,D2867))))))))))))</f>
        <v>611381.98877667682</v>
      </c>
    </row>
    <row r="2868" spans="1:6" x14ac:dyDescent="0.2">
      <c r="A2868" s="24" t="s">
        <v>103</v>
      </c>
      <c r="B2868" s="24" t="s">
        <v>101</v>
      </c>
      <c r="C2868" s="24" t="s">
        <v>35</v>
      </c>
      <c r="D2868" s="24">
        <v>2015</v>
      </c>
      <c r="E2868" s="24" t="s">
        <v>104</v>
      </c>
      <c r="F2868" s="3">
        <f>IF(AND(A2868="PSA Testing", E2868= "Utilization Rate (per 100,000 patients)"),
SUMIFS(PSA!$D:$D,PSA!$A:$A,C2868,PSA!$G:$G,D2868),
IF(AND(A2868="Colorectal Cancer Screening", E2868="Utilization Rate (per 100,000 patients)"),
SUMIFS(COL!$D:$D,COL!$A:$A,C2868,COL!$G:$G, D2868),
IF(AND(A2868="Cervical Cancer Screening", E2868="Utilization Rate (per 100,000 patients)"),
SUMIFS(CERV!$D:$D,CERV!$A:$A,C2868,CERV!$G:$G,D2868),
IF(AND(A2868="Cancer Screening for CKD patients", E2868="Utilization Rate (per 100,000 patients)"),
SUMIFS(CANSCRN!$D:$D,CANSCRN!$A:$A,C2868,CANSCRN!$G:$G,D2868),
IF(AND(A2868="PSA Testing", E2868="Cost per service ($USD)"),
SUMIFS(PSA!$E:$E,PSA!$A:$A,C2868,PSA!$G:$G,D2868),
IF(AND(A2868="Colorectal Cancer Screening", E2868="Cost per service ($USD)"),
SUMIFS(COL!$E:$E,COL!$A:$A,C2868,COL!$G:$G,D2868),
IF(AND(A2868="Cervical Cancer Screening", E2868="Cost per service ($USD)"),
SUMIFS(CERV!$E:$E,CERV!$A:$A,C2868,CERV!$G:$G,D2868),
IF(AND(A2868="Cancer Screening for CKD patients", E2868="Cost per service ($USD)"),
SUMIFS(CANSCRN!$E:$E,CANSCRN!$A:$A,C2868,CANSCRN!$G:$G,D2868),
IF(AND(A2868="PSA Testing", E2868="Total Expenditure ($USD per 100,000 patients)"),
SUMIFS(PSA!$F:$F,PSA!$A:$A,C2868,PSA!$G:$G,D2868),
IF(AND(A2868="Colorectal Cancer Screening", E2868="Total Expenditure ($USD per 100,000 patients)"),
SUMIFS(COL!$F:$F,COL!$A:$A,C2868,COL!$G:$G,D2868),
IF(AND(A2868="Cervical Cancer Screening", E2868="Total Expenditure ($USD per 100,000 patients)"),
SUMIFS(CERV!$F:$F,CERV!$A:$A,C2868,CERV!$G:$G,D2868),
SUMIFS(CANSCRN!$F:$F,CANSCRN!$A:$A,C2868,CANSCRN!$G:$G,D2868))))))))))))</f>
        <v>842378.45314885746</v>
      </c>
    </row>
    <row r="2869" spans="1:6" x14ac:dyDescent="0.2">
      <c r="A2869" s="24" t="s">
        <v>103</v>
      </c>
      <c r="B2869" s="24" t="s">
        <v>101</v>
      </c>
      <c r="C2869" s="24" t="s">
        <v>35</v>
      </c>
      <c r="D2869" s="24">
        <v>2016</v>
      </c>
      <c r="E2869" s="24" t="s">
        <v>104</v>
      </c>
      <c r="F2869" s="3">
        <f>IF(AND(A2869="PSA Testing", E2869= "Utilization Rate (per 100,000 patients)"),
SUMIFS(PSA!$D:$D,PSA!$A:$A,C2869,PSA!$G:$G,D2869),
IF(AND(A2869="Colorectal Cancer Screening", E2869="Utilization Rate (per 100,000 patients)"),
SUMIFS(COL!$D:$D,COL!$A:$A,C2869,COL!$G:$G, D2869),
IF(AND(A2869="Cervical Cancer Screening", E2869="Utilization Rate (per 100,000 patients)"),
SUMIFS(CERV!$D:$D,CERV!$A:$A,C2869,CERV!$G:$G,D2869),
IF(AND(A2869="Cancer Screening for CKD patients", E2869="Utilization Rate (per 100,000 patients)"),
SUMIFS(CANSCRN!$D:$D,CANSCRN!$A:$A,C2869,CANSCRN!$G:$G,D2869),
IF(AND(A2869="PSA Testing", E2869="Cost per service ($USD)"),
SUMIFS(PSA!$E:$E,PSA!$A:$A,C2869,PSA!$G:$G,D2869),
IF(AND(A2869="Colorectal Cancer Screening", E2869="Cost per service ($USD)"),
SUMIFS(COL!$E:$E,COL!$A:$A,C2869,COL!$G:$G,D2869),
IF(AND(A2869="Cervical Cancer Screening", E2869="Cost per service ($USD)"),
SUMIFS(CERV!$E:$E,CERV!$A:$A,C2869,CERV!$G:$G,D2869),
IF(AND(A2869="Cancer Screening for CKD patients", E2869="Cost per service ($USD)"),
SUMIFS(CANSCRN!$E:$E,CANSCRN!$A:$A,C2869,CANSCRN!$G:$G,D2869),
IF(AND(A2869="PSA Testing", E2869="Total Expenditure ($USD per 100,000 patients)"),
SUMIFS(PSA!$F:$F,PSA!$A:$A,C2869,PSA!$G:$G,D2869),
IF(AND(A2869="Colorectal Cancer Screening", E2869="Total Expenditure ($USD per 100,000 patients)"),
SUMIFS(COL!$F:$F,COL!$A:$A,C2869,COL!$G:$G,D2869),
IF(AND(A2869="Cervical Cancer Screening", E2869="Total Expenditure ($USD per 100,000 patients)"),
SUMIFS(CERV!$F:$F,CERV!$A:$A,C2869,CERV!$G:$G,D2869),
SUMIFS(CANSCRN!$F:$F,CANSCRN!$A:$A,C2869,CANSCRN!$G:$G,D2869))))))))))))</f>
        <v>1088523.9547729918</v>
      </c>
    </row>
    <row r="2870" spans="1:6" x14ac:dyDescent="0.2">
      <c r="A2870" s="24" t="s">
        <v>103</v>
      </c>
      <c r="B2870" s="24" t="s">
        <v>101</v>
      </c>
      <c r="C2870" s="24" t="s">
        <v>35</v>
      </c>
      <c r="D2870" s="24">
        <v>2017</v>
      </c>
      <c r="E2870" s="24" t="s">
        <v>104</v>
      </c>
      <c r="F2870" s="3">
        <f>IF(AND(A2870="PSA Testing", E2870= "Utilization Rate (per 100,000 patients)"),
SUMIFS(PSA!$D:$D,PSA!$A:$A,C2870,PSA!$G:$G,D2870),
IF(AND(A2870="Colorectal Cancer Screening", E2870="Utilization Rate (per 100,000 patients)"),
SUMIFS(COL!$D:$D,COL!$A:$A,C2870,COL!$G:$G, D2870),
IF(AND(A2870="Cervical Cancer Screening", E2870="Utilization Rate (per 100,000 patients)"),
SUMIFS(CERV!$D:$D,CERV!$A:$A,C2870,CERV!$G:$G,D2870),
IF(AND(A2870="Cancer Screening for CKD patients", E2870="Utilization Rate (per 100,000 patients)"),
SUMIFS(CANSCRN!$D:$D,CANSCRN!$A:$A,C2870,CANSCRN!$G:$G,D2870),
IF(AND(A2870="PSA Testing", E2870="Cost per service ($USD)"),
SUMIFS(PSA!$E:$E,PSA!$A:$A,C2870,PSA!$G:$G,D2870),
IF(AND(A2870="Colorectal Cancer Screening", E2870="Cost per service ($USD)"),
SUMIFS(COL!$E:$E,COL!$A:$A,C2870,COL!$G:$G,D2870),
IF(AND(A2870="Cervical Cancer Screening", E2870="Cost per service ($USD)"),
SUMIFS(CERV!$E:$E,CERV!$A:$A,C2870,CERV!$G:$G,D2870),
IF(AND(A2870="Cancer Screening for CKD patients", E2870="Cost per service ($USD)"),
SUMIFS(CANSCRN!$E:$E,CANSCRN!$A:$A,C2870,CANSCRN!$G:$G,D2870),
IF(AND(A2870="PSA Testing", E2870="Total Expenditure ($USD per 100,000 patients)"),
SUMIFS(PSA!$F:$F,PSA!$A:$A,C2870,PSA!$G:$G,D2870),
IF(AND(A2870="Colorectal Cancer Screening", E2870="Total Expenditure ($USD per 100,000 patients)"),
SUMIFS(COL!$F:$F,COL!$A:$A,C2870,COL!$G:$G,D2870),
IF(AND(A2870="Cervical Cancer Screening", E2870="Total Expenditure ($USD per 100,000 patients)"),
SUMIFS(CERV!$F:$F,CERV!$A:$A,C2870,CERV!$G:$G,D2870),
SUMIFS(CANSCRN!$F:$F,CANSCRN!$A:$A,C2870,CANSCRN!$G:$G,D2870))))))))))))</f>
        <v>1310868.3351358587</v>
      </c>
    </row>
    <row r="2871" spans="1:6" x14ac:dyDescent="0.2">
      <c r="A2871" s="24" t="s">
        <v>103</v>
      </c>
      <c r="B2871" s="24" t="s">
        <v>101</v>
      </c>
      <c r="C2871" s="24" t="s">
        <v>35</v>
      </c>
      <c r="D2871" s="24">
        <v>2018</v>
      </c>
      <c r="E2871" s="24" t="s">
        <v>104</v>
      </c>
      <c r="F2871" s="3">
        <f>IF(AND(A2871="PSA Testing", E2871= "Utilization Rate (per 100,000 patients)"),
SUMIFS(PSA!$D:$D,PSA!$A:$A,C2871,PSA!$G:$G,D2871),
IF(AND(A2871="Colorectal Cancer Screening", E2871="Utilization Rate (per 100,000 patients)"),
SUMIFS(COL!$D:$D,COL!$A:$A,C2871,COL!$G:$G, D2871),
IF(AND(A2871="Cervical Cancer Screening", E2871="Utilization Rate (per 100,000 patients)"),
SUMIFS(CERV!$D:$D,CERV!$A:$A,C2871,CERV!$G:$G,D2871),
IF(AND(A2871="Cancer Screening for CKD patients", E2871="Utilization Rate (per 100,000 patients)"),
SUMIFS(CANSCRN!$D:$D,CANSCRN!$A:$A,C2871,CANSCRN!$G:$G,D2871),
IF(AND(A2871="PSA Testing", E2871="Cost per service ($USD)"),
SUMIFS(PSA!$E:$E,PSA!$A:$A,C2871,PSA!$G:$G,D2871),
IF(AND(A2871="Colorectal Cancer Screening", E2871="Cost per service ($USD)"),
SUMIFS(COL!$E:$E,COL!$A:$A,C2871,COL!$G:$G,D2871),
IF(AND(A2871="Cervical Cancer Screening", E2871="Cost per service ($USD)"),
SUMIFS(CERV!$E:$E,CERV!$A:$A,C2871,CERV!$G:$G,D2871),
IF(AND(A2871="Cancer Screening for CKD patients", E2871="Cost per service ($USD)"),
SUMIFS(CANSCRN!$E:$E,CANSCRN!$A:$A,C2871,CANSCRN!$G:$G,D2871),
IF(AND(A2871="PSA Testing", E2871="Total Expenditure ($USD per 100,000 patients)"),
SUMIFS(PSA!$F:$F,PSA!$A:$A,C2871,PSA!$G:$G,D2871),
IF(AND(A2871="Colorectal Cancer Screening", E2871="Total Expenditure ($USD per 100,000 patients)"),
SUMIFS(COL!$F:$F,COL!$A:$A,C2871,COL!$G:$G,D2871),
IF(AND(A2871="Cervical Cancer Screening", E2871="Total Expenditure ($USD per 100,000 patients)"),
SUMIFS(CERV!$F:$F,CERV!$A:$A,C2871,CERV!$G:$G,D2871),
SUMIFS(CANSCRN!$F:$F,CANSCRN!$A:$A,C2871,CANSCRN!$G:$G,D2871))))))))))))</f>
        <v>1419659.5259409454</v>
      </c>
    </row>
    <row r="2872" spans="1:6" x14ac:dyDescent="0.2">
      <c r="A2872" s="24" t="s">
        <v>103</v>
      </c>
      <c r="B2872" s="24" t="s">
        <v>101</v>
      </c>
      <c r="C2872" s="24" t="s">
        <v>35</v>
      </c>
      <c r="D2872" s="24">
        <v>2019</v>
      </c>
      <c r="E2872" s="24" t="s">
        <v>104</v>
      </c>
      <c r="F2872" s="3">
        <f>IF(AND(A2872="PSA Testing", E2872= "Utilization Rate (per 100,000 patients)"),
SUMIFS(PSA!$D:$D,PSA!$A:$A,C2872,PSA!$G:$G,D2872),
IF(AND(A2872="Colorectal Cancer Screening", E2872="Utilization Rate (per 100,000 patients)"),
SUMIFS(COL!$D:$D,COL!$A:$A,C2872,COL!$G:$G, D2872),
IF(AND(A2872="Cervical Cancer Screening", E2872="Utilization Rate (per 100,000 patients)"),
SUMIFS(CERV!$D:$D,CERV!$A:$A,C2872,CERV!$G:$G,D2872),
IF(AND(A2872="Cancer Screening for CKD patients", E2872="Utilization Rate (per 100,000 patients)"),
SUMIFS(CANSCRN!$D:$D,CANSCRN!$A:$A,C2872,CANSCRN!$G:$G,D2872),
IF(AND(A2872="PSA Testing", E2872="Cost per service ($USD)"),
SUMIFS(PSA!$E:$E,PSA!$A:$A,C2872,PSA!$G:$G,D2872),
IF(AND(A2872="Colorectal Cancer Screening", E2872="Cost per service ($USD)"),
SUMIFS(COL!$E:$E,COL!$A:$A,C2872,COL!$G:$G,D2872),
IF(AND(A2872="Cervical Cancer Screening", E2872="Cost per service ($USD)"),
SUMIFS(CERV!$E:$E,CERV!$A:$A,C2872,CERV!$G:$G,D2872),
IF(AND(A2872="Cancer Screening for CKD patients", E2872="Cost per service ($USD)"),
SUMIFS(CANSCRN!$E:$E,CANSCRN!$A:$A,C2872,CANSCRN!$G:$G,D2872),
IF(AND(A2872="PSA Testing", E2872="Total Expenditure ($USD per 100,000 patients)"),
SUMIFS(PSA!$F:$F,PSA!$A:$A,C2872,PSA!$G:$G,D2872),
IF(AND(A2872="Colorectal Cancer Screening", E2872="Total Expenditure ($USD per 100,000 patients)"),
SUMIFS(COL!$F:$F,COL!$A:$A,C2872,COL!$G:$G,D2872),
IF(AND(A2872="Cervical Cancer Screening", E2872="Total Expenditure ($USD per 100,000 patients)"),
SUMIFS(CERV!$F:$F,CERV!$A:$A,C2872,CERV!$G:$G,D2872),
SUMIFS(CANSCRN!$F:$F,CANSCRN!$A:$A,C2872,CANSCRN!$G:$G,D2872))))))))))))</f>
        <v>1375476.616217725</v>
      </c>
    </row>
    <row r="2873" spans="1:6" x14ac:dyDescent="0.2">
      <c r="A2873" s="24" t="s">
        <v>103</v>
      </c>
      <c r="B2873" s="24" t="s">
        <v>101</v>
      </c>
      <c r="C2873" s="24" t="s">
        <v>36</v>
      </c>
      <c r="D2873" s="24">
        <v>2009</v>
      </c>
      <c r="E2873" s="24" t="s">
        <v>104</v>
      </c>
      <c r="F2873" s="3">
        <f>IF(AND(A2873="PSA Testing", E2873= "Utilization Rate (per 100,000 patients)"),
SUMIFS(PSA!$D:$D,PSA!$A:$A,C2873,PSA!$G:$G,D2873),
IF(AND(A2873="Colorectal Cancer Screening", E2873="Utilization Rate (per 100,000 patients)"),
SUMIFS(COL!$D:$D,COL!$A:$A,C2873,COL!$G:$G, D2873),
IF(AND(A2873="Cervical Cancer Screening", E2873="Utilization Rate (per 100,000 patients)"),
SUMIFS(CERV!$D:$D,CERV!$A:$A,C2873,CERV!$G:$G,D2873),
IF(AND(A2873="Cancer Screening for CKD patients", E2873="Utilization Rate (per 100,000 patients)"),
SUMIFS(CANSCRN!$D:$D,CANSCRN!$A:$A,C2873,CANSCRN!$G:$G,D2873),
IF(AND(A2873="PSA Testing", E2873="Cost per service ($USD)"),
SUMIFS(PSA!$E:$E,PSA!$A:$A,C2873,PSA!$G:$G,D2873),
IF(AND(A2873="Colorectal Cancer Screening", E2873="Cost per service ($USD)"),
SUMIFS(COL!$E:$E,COL!$A:$A,C2873,COL!$G:$G,D2873),
IF(AND(A2873="Cervical Cancer Screening", E2873="Cost per service ($USD)"),
SUMIFS(CERV!$E:$E,CERV!$A:$A,C2873,CERV!$G:$G,D2873),
IF(AND(A2873="Cancer Screening for CKD patients", E2873="Cost per service ($USD)"),
SUMIFS(CANSCRN!$E:$E,CANSCRN!$A:$A,C2873,CANSCRN!$G:$G,D2873),
IF(AND(A2873="PSA Testing", E2873="Total Expenditure ($USD per 100,000 patients)"),
SUMIFS(PSA!$F:$F,PSA!$A:$A,C2873,PSA!$G:$G,D2873),
IF(AND(A2873="Colorectal Cancer Screening", E2873="Total Expenditure ($USD per 100,000 patients)"),
SUMIFS(COL!$F:$F,COL!$A:$A,C2873,COL!$G:$G,D2873),
IF(AND(A2873="Cervical Cancer Screening", E2873="Total Expenditure ($USD per 100,000 patients)"),
SUMIFS(CERV!$F:$F,CERV!$A:$A,C2873,CERV!$G:$G,D2873),
SUMIFS(CANSCRN!$F:$F,CANSCRN!$A:$A,C2873,CANSCRN!$G:$G,D2873))))))))))))</f>
        <v>796480.19045786001</v>
      </c>
    </row>
    <row r="2874" spans="1:6" x14ac:dyDescent="0.2">
      <c r="A2874" s="24" t="s">
        <v>103</v>
      </c>
      <c r="B2874" s="24" t="s">
        <v>101</v>
      </c>
      <c r="C2874" s="24" t="s">
        <v>36</v>
      </c>
      <c r="D2874" s="24">
        <v>2010</v>
      </c>
      <c r="E2874" s="24" t="s">
        <v>104</v>
      </c>
      <c r="F2874" s="3">
        <f>IF(AND(A2874="PSA Testing", E2874= "Utilization Rate (per 100,000 patients)"),
SUMIFS(PSA!$D:$D,PSA!$A:$A,C2874,PSA!$G:$G,D2874),
IF(AND(A2874="Colorectal Cancer Screening", E2874="Utilization Rate (per 100,000 patients)"),
SUMIFS(COL!$D:$D,COL!$A:$A,C2874,COL!$G:$G, D2874),
IF(AND(A2874="Cervical Cancer Screening", E2874="Utilization Rate (per 100,000 patients)"),
SUMIFS(CERV!$D:$D,CERV!$A:$A,C2874,CERV!$G:$G,D2874),
IF(AND(A2874="Cancer Screening for CKD patients", E2874="Utilization Rate (per 100,000 patients)"),
SUMIFS(CANSCRN!$D:$D,CANSCRN!$A:$A,C2874,CANSCRN!$G:$G,D2874),
IF(AND(A2874="PSA Testing", E2874="Cost per service ($USD)"),
SUMIFS(PSA!$E:$E,PSA!$A:$A,C2874,PSA!$G:$G,D2874),
IF(AND(A2874="Colorectal Cancer Screening", E2874="Cost per service ($USD)"),
SUMIFS(COL!$E:$E,COL!$A:$A,C2874,COL!$G:$G,D2874),
IF(AND(A2874="Cervical Cancer Screening", E2874="Cost per service ($USD)"),
SUMIFS(CERV!$E:$E,CERV!$A:$A,C2874,CERV!$G:$G,D2874),
IF(AND(A2874="Cancer Screening for CKD patients", E2874="Cost per service ($USD)"),
SUMIFS(CANSCRN!$E:$E,CANSCRN!$A:$A,C2874,CANSCRN!$G:$G,D2874),
IF(AND(A2874="PSA Testing", E2874="Total Expenditure ($USD per 100,000 patients)"),
SUMIFS(PSA!$F:$F,PSA!$A:$A,C2874,PSA!$G:$G,D2874),
IF(AND(A2874="Colorectal Cancer Screening", E2874="Total Expenditure ($USD per 100,000 patients)"),
SUMIFS(COL!$F:$F,COL!$A:$A,C2874,COL!$G:$G,D2874),
IF(AND(A2874="Cervical Cancer Screening", E2874="Total Expenditure ($USD per 100,000 patients)"),
SUMIFS(CERV!$F:$F,CERV!$A:$A,C2874,CERV!$G:$G,D2874),
SUMIFS(CANSCRN!$F:$F,CANSCRN!$A:$A,C2874,CANSCRN!$G:$G,D2874))))))))))))</f>
        <v>750692.18124106817</v>
      </c>
    </row>
    <row r="2875" spans="1:6" x14ac:dyDescent="0.2">
      <c r="A2875" s="24" t="s">
        <v>103</v>
      </c>
      <c r="B2875" s="24" t="s">
        <v>101</v>
      </c>
      <c r="C2875" s="24" t="s">
        <v>36</v>
      </c>
      <c r="D2875" s="24">
        <v>2011</v>
      </c>
      <c r="E2875" s="24" t="s">
        <v>104</v>
      </c>
      <c r="F2875" s="3">
        <f>IF(AND(A2875="PSA Testing", E2875= "Utilization Rate (per 100,000 patients)"),
SUMIFS(PSA!$D:$D,PSA!$A:$A,C2875,PSA!$G:$G,D2875),
IF(AND(A2875="Colorectal Cancer Screening", E2875="Utilization Rate (per 100,000 patients)"),
SUMIFS(COL!$D:$D,COL!$A:$A,C2875,COL!$G:$G, D2875),
IF(AND(A2875="Cervical Cancer Screening", E2875="Utilization Rate (per 100,000 patients)"),
SUMIFS(CERV!$D:$D,CERV!$A:$A,C2875,CERV!$G:$G,D2875),
IF(AND(A2875="Cancer Screening for CKD patients", E2875="Utilization Rate (per 100,000 patients)"),
SUMIFS(CANSCRN!$D:$D,CANSCRN!$A:$A,C2875,CANSCRN!$G:$G,D2875),
IF(AND(A2875="PSA Testing", E2875="Cost per service ($USD)"),
SUMIFS(PSA!$E:$E,PSA!$A:$A,C2875,PSA!$G:$G,D2875),
IF(AND(A2875="Colorectal Cancer Screening", E2875="Cost per service ($USD)"),
SUMIFS(COL!$E:$E,COL!$A:$A,C2875,COL!$G:$G,D2875),
IF(AND(A2875="Cervical Cancer Screening", E2875="Cost per service ($USD)"),
SUMIFS(CERV!$E:$E,CERV!$A:$A,C2875,CERV!$G:$G,D2875),
IF(AND(A2875="Cancer Screening for CKD patients", E2875="Cost per service ($USD)"),
SUMIFS(CANSCRN!$E:$E,CANSCRN!$A:$A,C2875,CANSCRN!$G:$G,D2875),
IF(AND(A2875="PSA Testing", E2875="Total Expenditure ($USD per 100,000 patients)"),
SUMIFS(PSA!$F:$F,PSA!$A:$A,C2875,PSA!$G:$G,D2875),
IF(AND(A2875="Colorectal Cancer Screening", E2875="Total Expenditure ($USD per 100,000 patients)"),
SUMIFS(COL!$F:$F,COL!$A:$A,C2875,COL!$G:$G,D2875),
IF(AND(A2875="Cervical Cancer Screening", E2875="Total Expenditure ($USD per 100,000 patients)"),
SUMIFS(CERV!$F:$F,CERV!$A:$A,C2875,CERV!$G:$G,D2875),
SUMIFS(CANSCRN!$F:$F,CANSCRN!$A:$A,C2875,CANSCRN!$G:$G,D2875))))))))))))</f>
        <v>793620.51297506713</v>
      </c>
    </row>
    <row r="2876" spans="1:6" x14ac:dyDescent="0.2">
      <c r="A2876" s="24" t="s">
        <v>103</v>
      </c>
      <c r="B2876" s="24" t="s">
        <v>101</v>
      </c>
      <c r="C2876" s="24" t="s">
        <v>36</v>
      </c>
      <c r="D2876" s="24">
        <v>2012</v>
      </c>
      <c r="E2876" s="24" t="s">
        <v>104</v>
      </c>
      <c r="F2876" s="3">
        <f>IF(AND(A2876="PSA Testing", E2876= "Utilization Rate (per 100,000 patients)"),
SUMIFS(PSA!$D:$D,PSA!$A:$A,C2876,PSA!$G:$G,D2876),
IF(AND(A2876="Colorectal Cancer Screening", E2876="Utilization Rate (per 100,000 patients)"),
SUMIFS(COL!$D:$D,COL!$A:$A,C2876,COL!$G:$G, D2876),
IF(AND(A2876="Cervical Cancer Screening", E2876="Utilization Rate (per 100,000 patients)"),
SUMIFS(CERV!$D:$D,CERV!$A:$A,C2876,CERV!$G:$G,D2876),
IF(AND(A2876="Cancer Screening for CKD patients", E2876="Utilization Rate (per 100,000 patients)"),
SUMIFS(CANSCRN!$D:$D,CANSCRN!$A:$A,C2876,CANSCRN!$G:$G,D2876),
IF(AND(A2876="PSA Testing", E2876="Cost per service ($USD)"),
SUMIFS(PSA!$E:$E,PSA!$A:$A,C2876,PSA!$G:$G,D2876),
IF(AND(A2876="Colorectal Cancer Screening", E2876="Cost per service ($USD)"),
SUMIFS(COL!$E:$E,COL!$A:$A,C2876,COL!$G:$G,D2876),
IF(AND(A2876="Cervical Cancer Screening", E2876="Cost per service ($USD)"),
SUMIFS(CERV!$E:$E,CERV!$A:$A,C2876,CERV!$G:$G,D2876),
IF(AND(A2876="Cancer Screening for CKD patients", E2876="Cost per service ($USD)"),
SUMIFS(CANSCRN!$E:$E,CANSCRN!$A:$A,C2876,CANSCRN!$G:$G,D2876),
IF(AND(A2876="PSA Testing", E2876="Total Expenditure ($USD per 100,000 patients)"),
SUMIFS(PSA!$F:$F,PSA!$A:$A,C2876,PSA!$G:$G,D2876),
IF(AND(A2876="Colorectal Cancer Screening", E2876="Total Expenditure ($USD per 100,000 patients)"),
SUMIFS(COL!$F:$F,COL!$A:$A,C2876,COL!$G:$G,D2876),
IF(AND(A2876="Cervical Cancer Screening", E2876="Total Expenditure ($USD per 100,000 patients)"),
SUMIFS(CERV!$F:$F,CERV!$A:$A,C2876,CERV!$G:$G,D2876),
SUMIFS(CANSCRN!$F:$F,CANSCRN!$A:$A,C2876,CANSCRN!$G:$G,D2876))))))))))))</f>
        <v>1064453.7374606491</v>
      </c>
    </row>
    <row r="2877" spans="1:6" x14ac:dyDescent="0.2">
      <c r="A2877" s="24" t="s">
        <v>103</v>
      </c>
      <c r="B2877" s="24" t="s">
        <v>101</v>
      </c>
      <c r="C2877" s="24" t="s">
        <v>36</v>
      </c>
      <c r="D2877" s="24">
        <v>2013</v>
      </c>
      <c r="E2877" s="24" t="s">
        <v>104</v>
      </c>
      <c r="F2877" s="3">
        <f>IF(AND(A2877="PSA Testing", E2877= "Utilization Rate (per 100,000 patients)"),
SUMIFS(PSA!$D:$D,PSA!$A:$A,C2877,PSA!$G:$G,D2877),
IF(AND(A2877="Colorectal Cancer Screening", E2877="Utilization Rate (per 100,000 patients)"),
SUMIFS(COL!$D:$D,COL!$A:$A,C2877,COL!$G:$G, D2877),
IF(AND(A2877="Cervical Cancer Screening", E2877="Utilization Rate (per 100,000 patients)"),
SUMIFS(CERV!$D:$D,CERV!$A:$A,C2877,CERV!$G:$G,D2877),
IF(AND(A2877="Cancer Screening for CKD patients", E2877="Utilization Rate (per 100,000 patients)"),
SUMIFS(CANSCRN!$D:$D,CANSCRN!$A:$A,C2877,CANSCRN!$G:$G,D2877),
IF(AND(A2877="PSA Testing", E2877="Cost per service ($USD)"),
SUMIFS(PSA!$E:$E,PSA!$A:$A,C2877,PSA!$G:$G,D2877),
IF(AND(A2877="Colorectal Cancer Screening", E2877="Cost per service ($USD)"),
SUMIFS(COL!$E:$E,COL!$A:$A,C2877,COL!$G:$G,D2877),
IF(AND(A2877="Cervical Cancer Screening", E2877="Cost per service ($USD)"),
SUMIFS(CERV!$E:$E,CERV!$A:$A,C2877,CERV!$G:$G,D2877),
IF(AND(A2877="Cancer Screening for CKD patients", E2877="Cost per service ($USD)"),
SUMIFS(CANSCRN!$E:$E,CANSCRN!$A:$A,C2877,CANSCRN!$G:$G,D2877),
IF(AND(A2877="PSA Testing", E2877="Total Expenditure ($USD per 100,000 patients)"),
SUMIFS(PSA!$F:$F,PSA!$A:$A,C2877,PSA!$G:$G,D2877),
IF(AND(A2877="Colorectal Cancer Screening", E2877="Total Expenditure ($USD per 100,000 patients)"),
SUMIFS(COL!$F:$F,COL!$A:$A,C2877,COL!$G:$G,D2877),
IF(AND(A2877="Cervical Cancer Screening", E2877="Total Expenditure ($USD per 100,000 patients)"),
SUMIFS(CERV!$F:$F,CERV!$A:$A,C2877,CERV!$G:$G,D2877),
SUMIFS(CANSCRN!$F:$F,CANSCRN!$A:$A,C2877,CANSCRN!$G:$G,D2877))))))))))))</f>
        <v>909454.20037969982</v>
      </c>
    </row>
    <row r="2878" spans="1:6" x14ac:dyDescent="0.2">
      <c r="A2878" s="24" t="s">
        <v>103</v>
      </c>
      <c r="B2878" s="24" t="s">
        <v>101</v>
      </c>
      <c r="C2878" s="24" t="s">
        <v>36</v>
      </c>
      <c r="D2878" s="24">
        <v>2014</v>
      </c>
      <c r="E2878" s="24" t="s">
        <v>104</v>
      </c>
      <c r="F2878" s="3">
        <f>IF(AND(A2878="PSA Testing", E2878= "Utilization Rate (per 100,000 patients)"),
SUMIFS(PSA!$D:$D,PSA!$A:$A,C2878,PSA!$G:$G,D2878),
IF(AND(A2878="Colorectal Cancer Screening", E2878="Utilization Rate (per 100,000 patients)"),
SUMIFS(COL!$D:$D,COL!$A:$A,C2878,COL!$G:$G, D2878),
IF(AND(A2878="Cervical Cancer Screening", E2878="Utilization Rate (per 100,000 patients)"),
SUMIFS(CERV!$D:$D,CERV!$A:$A,C2878,CERV!$G:$G,D2878),
IF(AND(A2878="Cancer Screening for CKD patients", E2878="Utilization Rate (per 100,000 patients)"),
SUMIFS(CANSCRN!$D:$D,CANSCRN!$A:$A,C2878,CANSCRN!$G:$G,D2878),
IF(AND(A2878="PSA Testing", E2878="Cost per service ($USD)"),
SUMIFS(PSA!$E:$E,PSA!$A:$A,C2878,PSA!$G:$G,D2878),
IF(AND(A2878="Colorectal Cancer Screening", E2878="Cost per service ($USD)"),
SUMIFS(COL!$E:$E,COL!$A:$A,C2878,COL!$G:$G,D2878),
IF(AND(A2878="Cervical Cancer Screening", E2878="Cost per service ($USD)"),
SUMIFS(CERV!$E:$E,CERV!$A:$A,C2878,CERV!$G:$G,D2878),
IF(AND(A2878="Cancer Screening for CKD patients", E2878="Cost per service ($USD)"),
SUMIFS(CANSCRN!$E:$E,CANSCRN!$A:$A,C2878,CANSCRN!$G:$G,D2878),
IF(AND(A2878="PSA Testing", E2878="Total Expenditure ($USD per 100,000 patients)"),
SUMIFS(PSA!$F:$F,PSA!$A:$A,C2878,PSA!$G:$G,D2878),
IF(AND(A2878="Colorectal Cancer Screening", E2878="Total Expenditure ($USD per 100,000 patients)"),
SUMIFS(COL!$F:$F,COL!$A:$A,C2878,COL!$G:$G,D2878),
IF(AND(A2878="Cervical Cancer Screening", E2878="Total Expenditure ($USD per 100,000 patients)"),
SUMIFS(CERV!$F:$F,CERV!$A:$A,C2878,CERV!$G:$G,D2878),
SUMIFS(CANSCRN!$F:$F,CANSCRN!$A:$A,C2878,CANSCRN!$G:$G,D2878))))))))))))</f>
        <v>823558.90687972936</v>
      </c>
    </row>
    <row r="2879" spans="1:6" x14ac:dyDescent="0.2">
      <c r="A2879" s="24" t="s">
        <v>103</v>
      </c>
      <c r="B2879" s="24" t="s">
        <v>101</v>
      </c>
      <c r="C2879" s="24" t="s">
        <v>36</v>
      </c>
      <c r="D2879" s="24">
        <v>2015</v>
      </c>
      <c r="E2879" s="24" t="s">
        <v>104</v>
      </c>
      <c r="F2879" s="3">
        <f>IF(AND(A2879="PSA Testing", E2879= "Utilization Rate (per 100,000 patients)"),
SUMIFS(PSA!$D:$D,PSA!$A:$A,C2879,PSA!$G:$G,D2879),
IF(AND(A2879="Colorectal Cancer Screening", E2879="Utilization Rate (per 100,000 patients)"),
SUMIFS(COL!$D:$D,COL!$A:$A,C2879,COL!$G:$G, D2879),
IF(AND(A2879="Cervical Cancer Screening", E2879="Utilization Rate (per 100,000 patients)"),
SUMIFS(CERV!$D:$D,CERV!$A:$A,C2879,CERV!$G:$G,D2879),
IF(AND(A2879="Cancer Screening for CKD patients", E2879="Utilization Rate (per 100,000 patients)"),
SUMIFS(CANSCRN!$D:$D,CANSCRN!$A:$A,C2879,CANSCRN!$G:$G,D2879),
IF(AND(A2879="PSA Testing", E2879="Cost per service ($USD)"),
SUMIFS(PSA!$E:$E,PSA!$A:$A,C2879,PSA!$G:$G,D2879),
IF(AND(A2879="Colorectal Cancer Screening", E2879="Cost per service ($USD)"),
SUMIFS(COL!$E:$E,COL!$A:$A,C2879,COL!$G:$G,D2879),
IF(AND(A2879="Cervical Cancer Screening", E2879="Cost per service ($USD)"),
SUMIFS(CERV!$E:$E,CERV!$A:$A,C2879,CERV!$G:$G,D2879),
IF(AND(A2879="Cancer Screening for CKD patients", E2879="Cost per service ($USD)"),
SUMIFS(CANSCRN!$E:$E,CANSCRN!$A:$A,C2879,CANSCRN!$G:$G,D2879),
IF(AND(A2879="PSA Testing", E2879="Total Expenditure ($USD per 100,000 patients)"),
SUMIFS(PSA!$F:$F,PSA!$A:$A,C2879,PSA!$G:$G,D2879),
IF(AND(A2879="Colorectal Cancer Screening", E2879="Total Expenditure ($USD per 100,000 patients)"),
SUMIFS(COL!$F:$F,COL!$A:$A,C2879,COL!$G:$G,D2879),
IF(AND(A2879="Cervical Cancer Screening", E2879="Total Expenditure ($USD per 100,000 patients)"),
SUMIFS(CERV!$F:$F,CERV!$A:$A,C2879,CERV!$G:$G,D2879),
SUMIFS(CANSCRN!$F:$F,CANSCRN!$A:$A,C2879,CANSCRN!$G:$G,D2879))))))))))))</f>
        <v>898369.05228800874</v>
      </c>
    </row>
    <row r="2880" spans="1:6" x14ac:dyDescent="0.2">
      <c r="A2880" s="24" t="s">
        <v>103</v>
      </c>
      <c r="B2880" s="24" t="s">
        <v>101</v>
      </c>
      <c r="C2880" s="24" t="s">
        <v>36</v>
      </c>
      <c r="D2880" s="24">
        <v>2016</v>
      </c>
      <c r="E2880" s="24" t="s">
        <v>104</v>
      </c>
      <c r="F2880" s="3">
        <f>IF(AND(A2880="PSA Testing", E2880= "Utilization Rate (per 100,000 patients)"),
SUMIFS(PSA!$D:$D,PSA!$A:$A,C2880,PSA!$G:$G,D2880),
IF(AND(A2880="Colorectal Cancer Screening", E2880="Utilization Rate (per 100,000 patients)"),
SUMIFS(COL!$D:$D,COL!$A:$A,C2880,COL!$G:$G, D2880),
IF(AND(A2880="Cervical Cancer Screening", E2880="Utilization Rate (per 100,000 patients)"),
SUMIFS(CERV!$D:$D,CERV!$A:$A,C2880,CERV!$G:$G,D2880),
IF(AND(A2880="Cancer Screening for CKD patients", E2880="Utilization Rate (per 100,000 patients)"),
SUMIFS(CANSCRN!$D:$D,CANSCRN!$A:$A,C2880,CANSCRN!$G:$G,D2880),
IF(AND(A2880="PSA Testing", E2880="Cost per service ($USD)"),
SUMIFS(PSA!$E:$E,PSA!$A:$A,C2880,PSA!$G:$G,D2880),
IF(AND(A2880="Colorectal Cancer Screening", E2880="Cost per service ($USD)"),
SUMIFS(COL!$E:$E,COL!$A:$A,C2880,COL!$G:$G,D2880),
IF(AND(A2880="Cervical Cancer Screening", E2880="Cost per service ($USD)"),
SUMIFS(CERV!$E:$E,CERV!$A:$A,C2880,CERV!$G:$G,D2880),
IF(AND(A2880="Cancer Screening for CKD patients", E2880="Cost per service ($USD)"),
SUMIFS(CANSCRN!$E:$E,CANSCRN!$A:$A,C2880,CANSCRN!$G:$G,D2880),
IF(AND(A2880="PSA Testing", E2880="Total Expenditure ($USD per 100,000 patients)"),
SUMIFS(PSA!$F:$F,PSA!$A:$A,C2880,PSA!$G:$G,D2880),
IF(AND(A2880="Colorectal Cancer Screening", E2880="Total Expenditure ($USD per 100,000 patients)"),
SUMIFS(COL!$F:$F,COL!$A:$A,C2880,COL!$G:$G,D2880),
IF(AND(A2880="Cervical Cancer Screening", E2880="Total Expenditure ($USD per 100,000 patients)"),
SUMIFS(CERV!$F:$F,CERV!$A:$A,C2880,CERV!$G:$G,D2880),
SUMIFS(CANSCRN!$F:$F,CANSCRN!$A:$A,C2880,CANSCRN!$G:$G,D2880))))))))))))</f>
        <v>931351.09293515037</v>
      </c>
    </row>
    <row r="2881" spans="1:6" x14ac:dyDescent="0.2">
      <c r="A2881" s="24" t="s">
        <v>103</v>
      </c>
      <c r="B2881" s="24" t="s">
        <v>101</v>
      </c>
      <c r="C2881" s="24" t="s">
        <v>36</v>
      </c>
      <c r="D2881" s="24">
        <v>2017</v>
      </c>
      <c r="E2881" s="24" t="s">
        <v>104</v>
      </c>
      <c r="F2881" s="3">
        <f>IF(AND(A2881="PSA Testing", E2881= "Utilization Rate (per 100,000 patients)"),
SUMIFS(PSA!$D:$D,PSA!$A:$A,C2881,PSA!$G:$G,D2881),
IF(AND(A2881="Colorectal Cancer Screening", E2881="Utilization Rate (per 100,000 patients)"),
SUMIFS(COL!$D:$D,COL!$A:$A,C2881,COL!$G:$G, D2881),
IF(AND(A2881="Cervical Cancer Screening", E2881="Utilization Rate (per 100,000 patients)"),
SUMIFS(CERV!$D:$D,CERV!$A:$A,C2881,CERV!$G:$G,D2881),
IF(AND(A2881="Cancer Screening for CKD patients", E2881="Utilization Rate (per 100,000 patients)"),
SUMIFS(CANSCRN!$D:$D,CANSCRN!$A:$A,C2881,CANSCRN!$G:$G,D2881),
IF(AND(A2881="PSA Testing", E2881="Cost per service ($USD)"),
SUMIFS(PSA!$E:$E,PSA!$A:$A,C2881,PSA!$G:$G,D2881),
IF(AND(A2881="Colorectal Cancer Screening", E2881="Cost per service ($USD)"),
SUMIFS(COL!$E:$E,COL!$A:$A,C2881,COL!$G:$G,D2881),
IF(AND(A2881="Cervical Cancer Screening", E2881="Cost per service ($USD)"),
SUMIFS(CERV!$E:$E,CERV!$A:$A,C2881,CERV!$G:$G,D2881),
IF(AND(A2881="Cancer Screening for CKD patients", E2881="Cost per service ($USD)"),
SUMIFS(CANSCRN!$E:$E,CANSCRN!$A:$A,C2881,CANSCRN!$G:$G,D2881),
IF(AND(A2881="PSA Testing", E2881="Total Expenditure ($USD per 100,000 patients)"),
SUMIFS(PSA!$F:$F,PSA!$A:$A,C2881,PSA!$G:$G,D2881),
IF(AND(A2881="Colorectal Cancer Screening", E2881="Total Expenditure ($USD per 100,000 patients)"),
SUMIFS(COL!$F:$F,COL!$A:$A,C2881,COL!$G:$G,D2881),
IF(AND(A2881="Cervical Cancer Screening", E2881="Total Expenditure ($USD per 100,000 patients)"),
SUMIFS(CERV!$F:$F,CERV!$A:$A,C2881,CERV!$G:$G,D2881),
SUMIFS(CANSCRN!$F:$F,CANSCRN!$A:$A,C2881,CANSCRN!$G:$G,D2881))))))))))))</f>
        <v>966133.12592852139</v>
      </c>
    </row>
    <row r="2882" spans="1:6" x14ac:dyDescent="0.2">
      <c r="A2882" s="24" t="s">
        <v>103</v>
      </c>
      <c r="B2882" s="24" t="s">
        <v>101</v>
      </c>
      <c r="C2882" s="24" t="s">
        <v>36</v>
      </c>
      <c r="D2882" s="24">
        <v>2018</v>
      </c>
      <c r="E2882" s="24" t="s">
        <v>104</v>
      </c>
      <c r="F2882" s="3">
        <f>IF(AND(A2882="PSA Testing", E2882= "Utilization Rate (per 100,000 patients)"),
SUMIFS(PSA!$D:$D,PSA!$A:$A,C2882,PSA!$G:$G,D2882),
IF(AND(A2882="Colorectal Cancer Screening", E2882="Utilization Rate (per 100,000 patients)"),
SUMIFS(COL!$D:$D,COL!$A:$A,C2882,COL!$G:$G, D2882),
IF(AND(A2882="Cervical Cancer Screening", E2882="Utilization Rate (per 100,000 patients)"),
SUMIFS(CERV!$D:$D,CERV!$A:$A,C2882,CERV!$G:$G,D2882),
IF(AND(A2882="Cancer Screening for CKD patients", E2882="Utilization Rate (per 100,000 patients)"),
SUMIFS(CANSCRN!$D:$D,CANSCRN!$A:$A,C2882,CANSCRN!$G:$G,D2882),
IF(AND(A2882="PSA Testing", E2882="Cost per service ($USD)"),
SUMIFS(PSA!$E:$E,PSA!$A:$A,C2882,PSA!$G:$G,D2882),
IF(AND(A2882="Colorectal Cancer Screening", E2882="Cost per service ($USD)"),
SUMIFS(COL!$E:$E,COL!$A:$A,C2882,COL!$G:$G,D2882),
IF(AND(A2882="Cervical Cancer Screening", E2882="Cost per service ($USD)"),
SUMIFS(CERV!$E:$E,CERV!$A:$A,C2882,CERV!$G:$G,D2882),
IF(AND(A2882="Cancer Screening for CKD patients", E2882="Cost per service ($USD)"),
SUMIFS(CANSCRN!$E:$E,CANSCRN!$A:$A,C2882,CANSCRN!$G:$G,D2882),
IF(AND(A2882="PSA Testing", E2882="Total Expenditure ($USD per 100,000 patients)"),
SUMIFS(PSA!$F:$F,PSA!$A:$A,C2882,PSA!$G:$G,D2882),
IF(AND(A2882="Colorectal Cancer Screening", E2882="Total Expenditure ($USD per 100,000 patients)"),
SUMIFS(COL!$F:$F,COL!$A:$A,C2882,COL!$G:$G,D2882),
IF(AND(A2882="Cervical Cancer Screening", E2882="Total Expenditure ($USD per 100,000 patients)"),
SUMIFS(CERV!$F:$F,CERV!$A:$A,C2882,CERV!$G:$G,D2882),
SUMIFS(CANSCRN!$F:$F,CANSCRN!$A:$A,C2882,CANSCRN!$G:$G,D2882))))))))))))</f>
        <v>1387787.7338446763</v>
      </c>
    </row>
    <row r="2883" spans="1:6" x14ac:dyDescent="0.2">
      <c r="A2883" s="24" t="s">
        <v>103</v>
      </c>
      <c r="B2883" s="24" t="s">
        <v>101</v>
      </c>
      <c r="C2883" s="24" t="s">
        <v>36</v>
      </c>
      <c r="D2883" s="24">
        <v>2019</v>
      </c>
      <c r="E2883" s="24" t="s">
        <v>104</v>
      </c>
      <c r="F2883" s="3">
        <f>IF(AND(A2883="PSA Testing", E2883= "Utilization Rate (per 100,000 patients)"),
SUMIFS(PSA!$D:$D,PSA!$A:$A,C2883,PSA!$G:$G,D2883),
IF(AND(A2883="Colorectal Cancer Screening", E2883="Utilization Rate (per 100,000 patients)"),
SUMIFS(COL!$D:$D,COL!$A:$A,C2883,COL!$G:$G, D2883),
IF(AND(A2883="Cervical Cancer Screening", E2883="Utilization Rate (per 100,000 patients)"),
SUMIFS(CERV!$D:$D,CERV!$A:$A,C2883,CERV!$G:$G,D2883),
IF(AND(A2883="Cancer Screening for CKD patients", E2883="Utilization Rate (per 100,000 patients)"),
SUMIFS(CANSCRN!$D:$D,CANSCRN!$A:$A,C2883,CANSCRN!$G:$G,D2883),
IF(AND(A2883="PSA Testing", E2883="Cost per service ($USD)"),
SUMIFS(PSA!$E:$E,PSA!$A:$A,C2883,PSA!$G:$G,D2883),
IF(AND(A2883="Colorectal Cancer Screening", E2883="Cost per service ($USD)"),
SUMIFS(COL!$E:$E,COL!$A:$A,C2883,COL!$G:$G,D2883),
IF(AND(A2883="Cervical Cancer Screening", E2883="Cost per service ($USD)"),
SUMIFS(CERV!$E:$E,CERV!$A:$A,C2883,CERV!$G:$G,D2883),
IF(AND(A2883="Cancer Screening for CKD patients", E2883="Cost per service ($USD)"),
SUMIFS(CANSCRN!$E:$E,CANSCRN!$A:$A,C2883,CANSCRN!$G:$G,D2883),
IF(AND(A2883="PSA Testing", E2883="Total Expenditure ($USD per 100,000 patients)"),
SUMIFS(PSA!$F:$F,PSA!$A:$A,C2883,PSA!$G:$G,D2883),
IF(AND(A2883="Colorectal Cancer Screening", E2883="Total Expenditure ($USD per 100,000 patients)"),
SUMIFS(COL!$F:$F,COL!$A:$A,C2883,COL!$G:$G,D2883),
IF(AND(A2883="Cervical Cancer Screening", E2883="Total Expenditure ($USD per 100,000 patients)"),
SUMIFS(CERV!$F:$F,CERV!$A:$A,C2883,CERV!$G:$G,D2883),
SUMIFS(CANSCRN!$F:$F,CANSCRN!$A:$A,C2883,CANSCRN!$G:$G,D2883))))))))))))</f>
        <v>2111621.1279965099</v>
      </c>
    </row>
    <row r="2884" spans="1:6" x14ac:dyDescent="0.2">
      <c r="A2884" s="24" t="s">
        <v>103</v>
      </c>
      <c r="B2884" s="24" t="s">
        <v>101</v>
      </c>
      <c r="C2884" s="24" t="s">
        <v>37</v>
      </c>
      <c r="D2884" s="24">
        <v>2009</v>
      </c>
      <c r="E2884" s="24" t="s">
        <v>104</v>
      </c>
      <c r="F2884" s="3">
        <f>IF(AND(A2884="PSA Testing", E2884= "Utilization Rate (per 100,000 patients)"),
SUMIFS(PSA!$D:$D,PSA!$A:$A,C2884,PSA!$G:$G,D2884),
IF(AND(A2884="Colorectal Cancer Screening", E2884="Utilization Rate (per 100,000 patients)"),
SUMIFS(COL!$D:$D,COL!$A:$A,C2884,COL!$G:$G, D2884),
IF(AND(A2884="Cervical Cancer Screening", E2884="Utilization Rate (per 100,000 patients)"),
SUMIFS(CERV!$D:$D,CERV!$A:$A,C2884,CERV!$G:$G,D2884),
IF(AND(A2884="Cancer Screening for CKD patients", E2884="Utilization Rate (per 100,000 patients)"),
SUMIFS(CANSCRN!$D:$D,CANSCRN!$A:$A,C2884,CANSCRN!$G:$G,D2884),
IF(AND(A2884="PSA Testing", E2884="Cost per service ($USD)"),
SUMIFS(PSA!$E:$E,PSA!$A:$A,C2884,PSA!$G:$G,D2884),
IF(AND(A2884="Colorectal Cancer Screening", E2884="Cost per service ($USD)"),
SUMIFS(COL!$E:$E,COL!$A:$A,C2884,COL!$G:$G,D2884),
IF(AND(A2884="Cervical Cancer Screening", E2884="Cost per service ($USD)"),
SUMIFS(CERV!$E:$E,CERV!$A:$A,C2884,CERV!$G:$G,D2884),
IF(AND(A2884="Cancer Screening for CKD patients", E2884="Cost per service ($USD)"),
SUMIFS(CANSCRN!$E:$E,CANSCRN!$A:$A,C2884,CANSCRN!$G:$G,D2884),
IF(AND(A2884="PSA Testing", E2884="Total Expenditure ($USD per 100,000 patients)"),
SUMIFS(PSA!$F:$F,PSA!$A:$A,C2884,PSA!$G:$G,D2884),
IF(AND(A2884="Colorectal Cancer Screening", E2884="Total Expenditure ($USD per 100,000 patients)"),
SUMIFS(COL!$F:$F,COL!$A:$A,C2884,COL!$G:$G,D2884),
IF(AND(A2884="Cervical Cancer Screening", E2884="Total Expenditure ($USD per 100,000 patients)"),
SUMIFS(CERV!$F:$F,CERV!$A:$A,C2884,CERV!$G:$G,D2884),
SUMIFS(CANSCRN!$F:$F,CANSCRN!$A:$A,C2884,CANSCRN!$G:$G,D2884))))))))))))</f>
        <v>957518.40387571917</v>
      </c>
    </row>
    <row r="2885" spans="1:6" x14ac:dyDescent="0.2">
      <c r="A2885" s="24" t="s">
        <v>103</v>
      </c>
      <c r="B2885" s="24" t="s">
        <v>101</v>
      </c>
      <c r="C2885" s="24" t="s">
        <v>37</v>
      </c>
      <c r="D2885" s="24">
        <v>2010</v>
      </c>
      <c r="E2885" s="24" t="s">
        <v>104</v>
      </c>
      <c r="F2885" s="3">
        <f>IF(AND(A2885="PSA Testing", E2885= "Utilization Rate (per 100,000 patients)"),
SUMIFS(PSA!$D:$D,PSA!$A:$A,C2885,PSA!$G:$G,D2885),
IF(AND(A2885="Colorectal Cancer Screening", E2885="Utilization Rate (per 100,000 patients)"),
SUMIFS(COL!$D:$D,COL!$A:$A,C2885,COL!$G:$G, D2885),
IF(AND(A2885="Cervical Cancer Screening", E2885="Utilization Rate (per 100,000 patients)"),
SUMIFS(CERV!$D:$D,CERV!$A:$A,C2885,CERV!$G:$G,D2885),
IF(AND(A2885="Cancer Screening for CKD patients", E2885="Utilization Rate (per 100,000 patients)"),
SUMIFS(CANSCRN!$D:$D,CANSCRN!$A:$A,C2885,CANSCRN!$G:$G,D2885),
IF(AND(A2885="PSA Testing", E2885="Cost per service ($USD)"),
SUMIFS(PSA!$E:$E,PSA!$A:$A,C2885,PSA!$G:$G,D2885),
IF(AND(A2885="Colorectal Cancer Screening", E2885="Cost per service ($USD)"),
SUMIFS(COL!$E:$E,COL!$A:$A,C2885,COL!$G:$G,D2885),
IF(AND(A2885="Cervical Cancer Screening", E2885="Cost per service ($USD)"),
SUMIFS(CERV!$E:$E,CERV!$A:$A,C2885,CERV!$G:$G,D2885),
IF(AND(A2885="Cancer Screening for CKD patients", E2885="Cost per service ($USD)"),
SUMIFS(CANSCRN!$E:$E,CANSCRN!$A:$A,C2885,CANSCRN!$G:$G,D2885),
IF(AND(A2885="PSA Testing", E2885="Total Expenditure ($USD per 100,000 patients)"),
SUMIFS(PSA!$F:$F,PSA!$A:$A,C2885,PSA!$G:$G,D2885),
IF(AND(A2885="Colorectal Cancer Screening", E2885="Total Expenditure ($USD per 100,000 patients)"),
SUMIFS(COL!$F:$F,COL!$A:$A,C2885,COL!$G:$G,D2885),
IF(AND(A2885="Cervical Cancer Screening", E2885="Total Expenditure ($USD per 100,000 patients)"),
SUMIFS(CERV!$F:$F,CERV!$A:$A,C2885,CERV!$G:$G,D2885),
SUMIFS(CANSCRN!$F:$F,CANSCRN!$A:$A,C2885,CANSCRN!$G:$G,D2885))))))))))))</f>
        <v>1002516.9335208569</v>
      </c>
    </row>
    <row r="2886" spans="1:6" x14ac:dyDescent="0.2">
      <c r="A2886" s="24" t="s">
        <v>103</v>
      </c>
      <c r="B2886" s="24" t="s">
        <v>101</v>
      </c>
      <c r="C2886" s="24" t="s">
        <v>37</v>
      </c>
      <c r="D2886" s="24">
        <v>2011</v>
      </c>
      <c r="E2886" s="24" t="s">
        <v>104</v>
      </c>
      <c r="F2886" s="3">
        <f>IF(AND(A2886="PSA Testing", E2886= "Utilization Rate (per 100,000 patients)"),
SUMIFS(PSA!$D:$D,PSA!$A:$A,C2886,PSA!$G:$G,D2886),
IF(AND(A2886="Colorectal Cancer Screening", E2886="Utilization Rate (per 100,000 patients)"),
SUMIFS(COL!$D:$D,COL!$A:$A,C2886,COL!$G:$G, D2886),
IF(AND(A2886="Cervical Cancer Screening", E2886="Utilization Rate (per 100,000 patients)"),
SUMIFS(CERV!$D:$D,CERV!$A:$A,C2886,CERV!$G:$G,D2886),
IF(AND(A2886="Cancer Screening for CKD patients", E2886="Utilization Rate (per 100,000 patients)"),
SUMIFS(CANSCRN!$D:$D,CANSCRN!$A:$A,C2886,CANSCRN!$G:$G,D2886),
IF(AND(A2886="PSA Testing", E2886="Cost per service ($USD)"),
SUMIFS(PSA!$E:$E,PSA!$A:$A,C2886,PSA!$G:$G,D2886),
IF(AND(A2886="Colorectal Cancer Screening", E2886="Cost per service ($USD)"),
SUMIFS(COL!$E:$E,COL!$A:$A,C2886,COL!$G:$G,D2886),
IF(AND(A2886="Cervical Cancer Screening", E2886="Cost per service ($USD)"),
SUMIFS(CERV!$E:$E,CERV!$A:$A,C2886,CERV!$G:$G,D2886),
IF(AND(A2886="Cancer Screening for CKD patients", E2886="Cost per service ($USD)"),
SUMIFS(CANSCRN!$E:$E,CANSCRN!$A:$A,C2886,CANSCRN!$G:$G,D2886),
IF(AND(A2886="PSA Testing", E2886="Total Expenditure ($USD per 100,000 patients)"),
SUMIFS(PSA!$F:$F,PSA!$A:$A,C2886,PSA!$G:$G,D2886),
IF(AND(A2886="Colorectal Cancer Screening", E2886="Total Expenditure ($USD per 100,000 patients)"),
SUMIFS(COL!$F:$F,COL!$A:$A,C2886,COL!$G:$G,D2886),
IF(AND(A2886="Cervical Cancer Screening", E2886="Total Expenditure ($USD per 100,000 patients)"),
SUMIFS(CERV!$F:$F,CERV!$A:$A,C2886,CERV!$G:$G,D2886),
SUMIFS(CANSCRN!$F:$F,CANSCRN!$A:$A,C2886,CANSCRN!$G:$G,D2886))))))))))))</f>
        <v>1142488.5553591158</v>
      </c>
    </row>
    <row r="2887" spans="1:6" x14ac:dyDescent="0.2">
      <c r="A2887" s="24" t="s">
        <v>103</v>
      </c>
      <c r="B2887" s="24" t="s">
        <v>101</v>
      </c>
      <c r="C2887" s="24" t="s">
        <v>37</v>
      </c>
      <c r="D2887" s="24">
        <v>2012</v>
      </c>
      <c r="E2887" s="24" t="s">
        <v>104</v>
      </c>
      <c r="F2887" s="3">
        <f>IF(AND(A2887="PSA Testing", E2887= "Utilization Rate (per 100,000 patients)"),
SUMIFS(PSA!$D:$D,PSA!$A:$A,C2887,PSA!$G:$G,D2887),
IF(AND(A2887="Colorectal Cancer Screening", E2887="Utilization Rate (per 100,000 patients)"),
SUMIFS(COL!$D:$D,COL!$A:$A,C2887,COL!$G:$G, D2887),
IF(AND(A2887="Cervical Cancer Screening", E2887="Utilization Rate (per 100,000 patients)"),
SUMIFS(CERV!$D:$D,CERV!$A:$A,C2887,CERV!$G:$G,D2887),
IF(AND(A2887="Cancer Screening for CKD patients", E2887="Utilization Rate (per 100,000 patients)"),
SUMIFS(CANSCRN!$D:$D,CANSCRN!$A:$A,C2887,CANSCRN!$G:$G,D2887),
IF(AND(A2887="PSA Testing", E2887="Cost per service ($USD)"),
SUMIFS(PSA!$E:$E,PSA!$A:$A,C2887,PSA!$G:$G,D2887),
IF(AND(A2887="Colorectal Cancer Screening", E2887="Cost per service ($USD)"),
SUMIFS(COL!$E:$E,COL!$A:$A,C2887,COL!$G:$G,D2887),
IF(AND(A2887="Cervical Cancer Screening", E2887="Cost per service ($USD)"),
SUMIFS(CERV!$E:$E,CERV!$A:$A,C2887,CERV!$G:$G,D2887),
IF(AND(A2887="Cancer Screening for CKD patients", E2887="Cost per service ($USD)"),
SUMIFS(CANSCRN!$E:$E,CANSCRN!$A:$A,C2887,CANSCRN!$G:$G,D2887),
IF(AND(A2887="PSA Testing", E2887="Total Expenditure ($USD per 100,000 patients)"),
SUMIFS(PSA!$F:$F,PSA!$A:$A,C2887,PSA!$G:$G,D2887),
IF(AND(A2887="Colorectal Cancer Screening", E2887="Total Expenditure ($USD per 100,000 patients)"),
SUMIFS(COL!$F:$F,COL!$A:$A,C2887,COL!$G:$G,D2887),
IF(AND(A2887="Cervical Cancer Screening", E2887="Total Expenditure ($USD per 100,000 patients)"),
SUMIFS(CERV!$F:$F,CERV!$A:$A,C2887,CERV!$G:$G,D2887),
SUMIFS(CANSCRN!$F:$F,CANSCRN!$A:$A,C2887,CANSCRN!$G:$G,D2887))))))))))))</f>
        <v>1045565.6051481102</v>
      </c>
    </row>
    <row r="2888" spans="1:6" x14ac:dyDescent="0.2">
      <c r="A2888" s="24" t="s">
        <v>103</v>
      </c>
      <c r="B2888" s="24" t="s">
        <v>101</v>
      </c>
      <c r="C2888" s="24" t="s">
        <v>37</v>
      </c>
      <c r="D2888" s="24">
        <v>2013</v>
      </c>
      <c r="E2888" s="24" t="s">
        <v>104</v>
      </c>
      <c r="F2888" s="3">
        <f>IF(AND(A2888="PSA Testing", E2888= "Utilization Rate (per 100,000 patients)"),
SUMIFS(PSA!$D:$D,PSA!$A:$A,C2888,PSA!$G:$G,D2888),
IF(AND(A2888="Colorectal Cancer Screening", E2888="Utilization Rate (per 100,000 patients)"),
SUMIFS(COL!$D:$D,COL!$A:$A,C2888,COL!$G:$G, D2888),
IF(AND(A2888="Cervical Cancer Screening", E2888="Utilization Rate (per 100,000 patients)"),
SUMIFS(CERV!$D:$D,CERV!$A:$A,C2888,CERV!$G:$G,D2888),
IF(AND(A2888="Cancer Screening for CKD patients", E2888="Utilization Rate (per 100,000 patients)"),
SUMIFS(CANSCRN!$D:$D,CANSCRN!$A:$A,C2888,CANSCRN!$G:$G,D2888),
IF(AND(A2888="PSA Testing", E2888="Cost per service ($USD)"),
SUMIFS(PSA!$E:$E,PSA!$A:$A,C2888,PSA!$G:$G,D2888),
IF(AND(A2888="Colorectal Cancer Screening", E2888="Cost per service ($USD)"),
SUMIFS(COL!$E:$E,COL!$A:$A,C2888,COL!$G:$G,D2888),
IF(AND(A2888="Cervical Cancer Screening", E2888="Cost per service ($USD)"),
SUMIFS(CERV!$E:$E,CERV!$A:$A,C2888,CERV!$G:$G,D2888),
IF(AND(A2888="Cancer Screening for CKD patients", E2888="Cost per service ($USD)"),
SUMIFS(CANSCRN!$E:$E,CANSCRN!$A:$A,C2888,CANSCRN!$G:$G,D2888),
IF(AND(A2888="PSA Testing", E2888="Total Expenditure ($USD per 100,000 patients)"),
SUMIFS(PSA!$F:$F,PSA!$A:$A,C2888,PSA!$G:$G,D2888),
IF(AND(A2888="Colorectal Cancer Screening", E2888="Total Expenditure ($USD per 100,000 patients)"),
SUMIFS(COL!$F:$F,COL!$A:$A,C2888,COL!$G:$G,D2888),
IF(AND(A2888="Cervical Cancer Screening", E2888="Total Expenditure ($USD per 100,000 patients)"),
SUMIFS(CERV!$F:$F,CERV!$A:$A,C2888,CERV!$G:$G,D2888),
SUMIFS(CANSCRN!$F:$F,CANSCRN!$A:$A,C2888,CANSCRN!$G:$G,D2888))))))))))))</f>
        <v>1318827.4568972534</v>
      </c>
    </row>
    <row r="2889" spans="1:6" x14ac:dyDescent="0.2">
      <c r="A2889" s="24" t="s">
        <v>103</v>
      </c>
      <c r="B2889" s="24" t="s">
        <v>101</v>
      </c>
      <c r="C2889" s="24" t="s">
        <v>37</v>
      </c>
      <c r="D2889" s="24">
        <v>2014</v>
      </c>
      <c r="E2889" s="24" t="s">
        <v>104</v>
      </c>
      <c r="F2889" s="3">
        <f>IF(AND(A2889="PSA Testing", E2889= "Utilization Rate (per 100,000 patients)"),
SUMIFS(PSA!$D:$D,PSA!$A:$A,C2889,PSA!$G:$G,D2889),
IF(AND(A2889="Colorectal Cancer Screening", E2889="Utilization Rate (per 100,000 patients)"),
SUMIFS(COL!$D:$D,COL!$A:$A,C2889,COL!$G:$G, D2889),
IF(AND(A2889="Cervical Cancer Screening", E2889="Utilization Rate (per 100,000 patients)"),
SUMIFS(CERV!$D:$D,CERV!$A:$A,C2889,CERV!$G:$G,D2889),
IF(AND(A2889="Cancer Screening for CKD patients", E2889="Utilization Rate (per 100,000 patients)"),
SUMIFS(CANSCRN!$D:$D,CANSCRN!$A:$A,C2889,CANSCRN!$G:$G,D2889),
IF(AND(A2889="PSA Testing", E2889="Cost per service ($USD)"),
SUMIFS(PSA!$E:$E,PSA!$A:$A,C2889,PSA!$G:$G,D2889),
IF(AND(A2889="Colorectal Cancer Screening", E2889="Cost per service ($USD)"),
SUMIFS(COL!$E:$E,COL!$A:$A,C2889,COL!$G:$G,D2889),
IF(AND(A2889="Cervical Cancer Screening", E2889="Cost per service ($USD)"),
SUMIFS(CERV!$E:$E,CERV!$A:$A,C2889,CERV!$G:$G,D2889),
IF(AND(A2889="Cancer Screening for CKD patients", E2889="Cost per service ($USD)"),
SUMIFS(CANSCRN!$E:$E,CANSCRN!$A:$A,C2889,CANSCRN!$G:$G,D2889),
IF(AND(A2889="PSA Testing", E2889="Total Expenditure ($USD per 100,000 patients)"),
SUMIFS(PSA!$F:$F,PSA!$A:$A,C2889,PSA!$G:$G,D2889),
IF(AND(A2889="Colorectal Cancer Screening", E2889="Total Expenditure ($USD per 100,000 patients)"),
SUMIFS(COL!$F:$F,COL!$A:$A,C2889,COL!$G:$G,D2889),
IF(AND(A2889="Cervical Cancer Screening", E2889="Total Expenditure ($USD per 100,000 patients)"),
SUMIFS(CERV!$F:$F,CERV!$A:$A,C2889,CERV!$G:$G,D2889),
SUMIFS(CANSCRN!$F:$F,CANSCRN!$A:$A,C2889,CANSCRN!$G:$G,D2889))))))))))))</f>
        <v>1463661.9427272726</v>
      </c>
    </row>
    <row r="2890" spans="1:6" x14ac:dyDescent="0.2">
      <c r="A2890" s="24" t="s">
        <v>103</v>
      </c>
      <c r="B2890" s="24" t="s">
        <v>101</v>
      </c>
      <c r="C2890" s="24" t="s">
        <v>37</v>
      </c>
      <c r="D2890" s="24">
        <v>2015</v>
      </c>
      <c r="E2890" s="24" t="s">
        <v>104</v>
      </c>
      <c r="F2890" s="3">
        <f>IF(AND(A2890="PSA Testing", E2890= "Utilization Rate (per 100,000 patients)"),
SUMIFS(PSA!$D:$D,PSA!$A:$A,C2890,PSA!$G:$G,D2890),
IF(AND(A2890="Colorectal Cancer Screening", E2890="Utilization Rate (per 100,000 patients)"),
SUMIFS(COL!$D:$D,COL!$A:$A,C2890,COL!$G:$G, D2890),
IF(AND(A2890="Cervical Cancer Screening", E2890="Utilization Rate (per 100,000 patients)"),
SUMIFS(CERV!$D:$D,CERV!$A:$A,C2890,CERV!$G:$G,D2890),
IF(AND(A2890="Cancer Screening for CKD patients", E2890="Utilization Rate (per 100,000 patients)"),
SUMIFS(CANSCRN!$D:$D,CANSCRN!$A:$A,C2890,CANSCRN!$G:$G,D2890),
IF(AND(A2890="PSA Testing", E2890="Cost per service ($USD)"),
SUMIFS(PSA!$E:$E,PSA!$A:$A,C2890,PSA!$G:$G,D2890),
IF(AND(A2890="Colorectal Cancer Screening", E2890="Cost per service ($USD)"),
SUMIFS(COL!$E:$E,COL!$A:$A,C2890,COL!$G:$G,D2890),
IF(AND(A2890="Cervical Cancer Screening", E2890="Cost per service ($USD)"),
SUMIFS(CERV!$E:$E,CERV!$A:$A,C2890,CERV!$G:$G,D2890),
IF(AND(A2890="Cancer Screening for CKD patients", E2890="Cost per service ($USD)"),
SUMIFS(CANSCRN!$E:$E,CANSCRN!$A:$A,C2890,CANSCRN!$G:$G,D2890),
IF(AND(A2890="PSA Testing", E2890="Total Expenditure ($USD per 100,000 patients)"),
SUMIFS(PSA!$F:$F,PSA!$A:$A,C2890,PSA!$G:$G,D2890),
IF(AND(A2890="Colorectal Cancer Screening", E2890="Total Expenditure ($USD per 100,000 patients)"),
SUMIFS(COL!$F:$F,COL!$A:$A,C2890,COL!$G:$G,D2890),
IF(AND(A2890="Cervical Cancer Screening", E2890="Total Expenditure ($USD per 100,000 patients)"),
SUMIFS(CERV!$F:$F,CERV!$A:$A,C2890,CERV!$G:$G,D2890),
SUMIFS(CANSCRN!$F:$F,CANSCRN!$A:$A,C2890,CANSCRN!$G:$G,D2890))))))))))))</f>
        <v>2290782.2433333336</v>
      </c>
    </row>
    <row r="2891" spans="1:6" x14ac:dyDescent="0.2">
      <c r="A2891" s="24" t="s">
        <v>103</v>
      </c>
      <c r="B2891" s="24" t="s">
        <v>101</v>
      </c>
      <c r="C2891" s="24" t="s">
        <v>37</v>
      </c>
      <c r="D2891" s="24">
        <v>2016</v>
      </c>
      <c r="E2891" s="24" t="s">
        <v>104</v>
      </c>
      <c r="F2891" s="3">
        <f>IF(AND(A2891="PSA Testing", E2891= "Utilization Rate (per 100,000 patients)"),
SUMIFS(PSA!$D:$D,PSA!$A:$A,C2891,PSA!$G:$G,D2891),
IF(AND(A2891="Colorectal Cancer Screening", E2891="Utilization Rate (per 100,000 patients)"),
SUMIFS(COL!$D:$D,COL!$A:$A,C2891,COL!$G:$G, D2891),
IF(AND(A2891="Cervical Cancer Screening", E2891="Utilization Rate (per 100,000 patients)"),
SUMIFS(CERV!$D:$D,CERV!$A:$A,C2891,CERV!$G:$G,D2891),
IF(AND(A2891="Cancer Screening for CKD patients", E2891="Utilization Rate (per 100,000 patients)"),
SUMIFS(CANSCRN!$D:$D,CANSCRN!$A:$A,C2891,CANSCRN!$G:$G,D2891),
IF(AND(A2891="PSA Testing", E2891="Cost per service ($USD)"),
SUMIFS(PSA!$E:$E,PSA!$A:$A,C2891,PSA!$G:$G,D2891),
IF(AND(A2891="Colorectal Cancer Screening", E2891="Cost per service ($USD)"),
SUMIFS(COL!$E:$E,COL!$A:$A,C2891,COL!$G:$G,D2891),
IF(AND(A2891="Cervical Cancer Screening", E2891="Cost per service ($USD)"),
SUMIFS(CERV!$E:$E,CERV!$A:$A,C2891,CERV!$G:$G,D2891),
IF(AND(A2891="Cancer Screening for CKD patients", E2891="Cost per service ($USD)"),
SUMIFS(CANSCRN!$E:$E,CANSCRN!$A:$A,C2891,CANSCRN!$G:$G,D2891),
IF(AND(A2891="PSA Testing", E2891="Total Expenditure ($USD per 100,000 patients)"),
SUMIFS(PSA!$F:$F,PSA!$A:$A,C2891,PSA!$G:$G,D2891),
IF(AND(A2891="Colorectal Cancer Screening", E2891="Total Expenditure ($USD per 100,000 patients)"),
SUMIFS(COL!$F:$F,COL!$A:$A,C2891,COL!$G:$G,D2891),
IF(AND(A2891="Cervical Cancer Screening", E2891="Total Expenditure ($USD per 100,000 patients)"),
SUMIFS(CERV!$F:$F,CERV!$A:$A,C2891,CERV!$G:$G,D2891),
SUMIFS(CANSCRN!$F:$F,CANSCRN!$A:$A,C2891,CANSCRN!$G:$G,D2891))))))))))))</f>
        <v>2578782.645106222</v>
      </c>
    </row>
    <row r="2892" spans="1:6" x14ac:dyDescent="0.2">
      <c r="A2892" s="24" t="s">
        <v>103</v>
      </c>
      <c r="B2892" s="24" t="s">
        <v>101</v>
      </c>
      <c r="C2892" s="24" t="s">
        <v>37</v>
      </c>
      <c r="D2892" s="24">
        <v>2017</v>
      </c>
      <c r="E2892" s="24" t="s">
        <v>104</v>
      </c>
      <c r="F2892" s="3">
        <f>IF(AND(A2892="PSA Testing", E2892= "Utilization Rate (per 100,000 patients)"),
SUMIFS(PSA!$D:$D,PSA!$A:$A,C2892,PSA!$G:$G,D2892),
IF(AND(A2892="Colorectal Cancer Screening", E2892="Utilization Rate (per 100,000 patients)"),
SUMIFS(COL!$D:$D,COL!$A:$A,C2892,COL!$G:$G, D2892),
IF(AND(A2892="Cervical Cancer Screening", E2892="Utilization Rate (per 100,000 patients)"),
SUMIFS(CERV!$D:$D,CERV!$A:$A,C2892,CERV!$G:$G,D2892),
IF(AND(A2892="Cancer Screening for CKD patients", E2892="Utilization Rate (per 100,000 patients)"),
SUMIFS(CANSCRN!$D:$D,CANSCRN!$A:$A,C2892,CANSCRN!$G:$G,D2892),
IF(AND(A2892="PSA Testing", E2892="Cost per service ($USD)"),
SUMIFS(PSA!$E:$E,PSA!$A:$A,C2892,PSA!$G:$G,D2892),
IF(AND(A2892="Colorectal Cancer Screening", E2892="Cost per service ($USD)"),
SUMIFS(COL!$E:$E,COL!$A:$A,C2892,COL!$G:$G,D2892),
IF(AND(A2892="Cervical Cancer Screening", E2892="Cost per service ($USD)"),
SUMIFS(CERV!$E:$E,CERV!$A:$A,C2892,CERV!$G:$G,D2892),
IF(AND(A2892="Cancer Screening for CKD patients", E2892="Cost per service ($USD)"),
SUMIFS(CANSCRN!$E:$E,CANSCRN!$A:$A,C2892,CANSCRN!$G:$G,D2892),
IF(AND(A2892="PSA Testing", E2892="Total Expenditure ($USD per 100,000 patients)"),
SUMIFS(PSA!$F:$F,PSA!$A:$A,C2892,PSA!$G:$G,D2892),
IF(AND(A2892="Colorectal Cancer Screening", E2892="Total Expenditure ($USD per 100,000 patients)"),
SUMIFS(COL!$F:$F,COL!$A:$A,C2892,COL!$G:$G,D2892),
IF(AND(A2892="Cervical Cancer Screening", E2892="Total Expenditure ($USD per 100,000 patients)"),
SUMIFS(CERV!$F:$F,CERV!$A:$A,C2892,CERV!$G:$G,D2892),
SUMIFS(CANSCRN!$F:$F,CANSCRN!$A:$A,C2892,CANSCRN!$G:$G,D2892))))))))))))</f>
        <v>1927161.6442048517</v>
      </c>
    </row>
    <row r="2893" spans="1:6" x14ac:dyDescent="0.2">
      <c r="A2893" s="24" t="s">
        <v>103</v>
      </c>
      <c r="B2893" s="24" t="s">
        <v>101</v>
      </c>
      <c r="C2893" s="24" t="s">
        <v>37</v>
      </c>
      <c r="D2893" s="24">
        <v>2018</v>
      </c>
      <c r="E2893" s="24" t="s">
        <v>104</v>
      </c>
      <c r="F2893" s="3">
        <f>IF(AND(A2893="PSA Testing", E2893= "Utilization Rate (per 100,000 patients)"),
SUMIFS(PSA!$D:$D,PSA!$A:$A,C2893,PSA!$G:$G,D2893),
IF(AND(A2893="Colorectal Cancer Screening", E2893="Utilization Rate (per 100,000 patients)"),
SUMIFS(COL!$D:$D,COL!$A:$A,C2893,COL!$G:$G, D2893),
IF(AND(A2893="Cervical Cancer Screening", E2893="Utilization Rate (per 100,000 patients)"),
SUMIFS(CERV!$D:$D,CERV!$A:$A,C2893,CERV!$G:$G,D2893),
IF(AND(A2893="Cancer Screening for CKD patients", E2893="Utilization Rate (per 100,000 patients)"),
SUMIFS(CANSCRN!$D:$D,CANSCRN!$A:$A,C2893,CANSCRN!$G:$G,D2893),
IF(AND(A2893="PSA Testing", E2893="Cost per service ($USD)"),
SUMIFS(PSA!$E:$E,PSA!$A:$A,C2893,PSA!$G:$G,D2893),
IF(AND(A2893="Colorectal Cancer Screening", E2893="Cost per service ($USD)"),
SUMIFS(COL!$E:$E,COL!$A:$A,C2893,COL!$G:$G,D2893),
IF(AND(A2893="Cervical Cancer Screening", E2893="Cost per service ($USD)"),
SUMIFS(CERV!$E:$E,CERV!$A:$A,C2893,CERV!$G:$G,D2893),
IF(AND(A2893="Cancer Screening for CKD patients", E2893="Cost per service ($USD)"),
SUMIFS(CANSCRN!$E:$E,CANSCRN!$A:$A,C2893,CANSCRN!$G:$G,D2893),
IF(AND(A2893="PSA Testing", E2893="Total Expenditure ($USD per 100,000 patients)"),
SUMIFS(PSA!$F:$F,PSA!$A:$A,C2893,PSA!$G:$G,D2893),
IF(AND(A2893="Colorectal Cancer Screening", E2893="Total Expenditure ($USD per 100,000 patients)"),
SUMIFS(COL!$F:$F,COL!$A:$A,C2893,COL!$G:$G,D2893),
IF(AND(A2893="Cervical Cancer Screening", E2893="Total Expenditure ($USD per 100,000 patients)"),
SUMIFS(CERV!$F:$F,CERV!$A:$A,C2893,CERV!$G:$G,D2893),
SUMIFS(CANSCRN!$F:$F,CANSCRN!$A:$A,C2893,CANSCRN!$G:$G,D2893))))))))))))</f>
        <v>2050351.2994871794</v>
      </c>
    </row>
    <row r="2894" spans="1:6" x14ac:dyDescent="0.2">
      <c r="A2894" s="24" t="s">
        <v>103</v>
      </c>
      <c r="B2894" s="24" t="s">
        <v>101</v>
      </c>
      <c r="C2894" s="24" t="s">
        <v>37</v>
      </c>
      <c r="D2894" s="24">
        <v>2019</v>
      </c>
      <c r="E2894" s="24" t="s">
        <v>104</v>
      </c>
      <c r="F2894" s="3">
        <f>IF(AND(A2894="PSA Testing", E2894= "Utilization Rate (per 100,000 patients)"),
SUMIFS(PSA!$D:$D,PSA!$A:$A,C2894,PSA!$G:$G,D2894),
IF(AND(A2894="Colorectal Cancer Screening", E2894="Utilization Rate (per 100,000 patients)"),
SUMIFS(COL!$D:$D,COL!$A:$A,C2894,COL!$G:$G, D2894),
IF(AND(A2894="Cervical Cancer Screening", E2894="Utilization Rate (per 100,000 patients)"),
SUMIFS(CERV!$D:$D,CERV!$A:$A,C2894,CERV!$G:$G,D2894),
IF(AND(A2894="Cancer Screening for CKD patients", E2894="Utilization Rate (per 100,000 patients)"),
SUMIFS(CANSCRN!$D:$D,CANSCRN!$A:$A,C2894,CANSCRN!$G:$G,D2894),
IF(AND(A2894="PSA Testing", E2894="Cost per service ($USD)"),
SUMIFS(PSA!$E:$E,PSA!$A:$A,C2894,PSA!$G:$G,D2894),
IF(AND(A2894="Colorectal Cancer Screening", E2894="Cost per service ($USD)"),
SUMIFS(COL!$E:$E,COL!$A:$A,C2894,COL!$G:$G,D2894),
IF(AND(A2894="Cervical Cancer Screening", E2894="Cost per service ($USD)"),
SUMIFS(CERV!$E:$E,CERV!$A:$A,C2894,CERV!$G:$G,D2894),
IF(AND(A2894="Cancer Screening for CKD patients", E2894="Cost per service ($USD)"),
SUMIFS(CANSCRN!$E:$E,CANSCRN!$A:$A,C2894,CANSCRN!$G:$G,D2894),
IF(AND(A2894="PSA Testing", E2894="Total Expenditure ($USD per 100,000 patients)"),
SUMIFS(PSA!$F:$F,PSA!$A:$A,C2894,PSA!$G:$G,D2894),
IF(AND(A2894="Colorectal Cancer Screening", E2894="Total Expenditure ($USD per 100,000 patients)"),
SUMIFS(COL!$F:$F,COL!$A:$A,C2894,COL!$G:$G,D2894),
IF(AND(A2894="Cervical Cancer Screening", E2894="Total Expenditure ($USD per 100,000 patients)"),
SUMIFS(CERV!$F:$F,CERV!$A:$A,C2894,CERV!$G:$G,D2894),
SUMIFS(CANSCRN!$F:$F,CANSCRN!$A:$A,C2894,CANSCRN!$G:$G,D2894))))))))))))</f>
        <v>2149365.1229846012</v>
      </c>
    </row>
    <row r="2895" spans="1:6" x14ac:dyDescent="0.2">
      <c r="A2895" s="24" t="s">
        <v>103</v>
      </c>
      <c r="B2895" s="24" t="s">
        <v>101</v>
      </c>
      <c r="C2895" s="24" t="s">
        <v>38</v>
      </c>
      <c r="D2895" s="24">
        <v>2009</v>
      </c>
      <c r="E2895" s="24" t="s">
        <v>104</v>
      </c>
      <c r="F2895" s="3">
        <f>IF(AND(A2895="PSA Testing", E2895= "Utilization Rate (per 100,000 patients)"),
SUMIFS(PSA!$D:$D,PSA!$A:$A,C2895,PSA!$G:$G,D2895),
IF(AND(A2895="Colorectal Cancer Screening", E2895="Utilization Rate (per 100,000 patients)"),
SUMIFS(COL!$D:$D,COL!$A:$A,C2895,COL!$G:$G, D2895),
IF(AND(A2895="Cervical Cancer Screening", E2895="Utilization Rate (per 100,000 patients)"),
SUMIFS(CERV!$D:$D,CERV!$A:$A,C2895,CERV!$G:$G,D2895),
IF(AND(A2895="Cancer Screening for CKD patients", E2895="Utilization Rate (per 100,000 patients)"),
SUMIFS(CANSCRN!$D:$D,CANSCRN!$A:$A,C2895,CANSCRN!$G:$G,D2895),
IF(AND(A2895="PSA Testing", E2895="Cost per service ($USD)"),
SUMIFS(PSA!$E:$E,PSA!$A:$A,C2895,PSA!$G:$G,D2895),
IF(AND(A2895="Colorectal Cancer Screening", E2895="Cost per service ($USD)"),
SUMIFS(COL!$E:$E,COL!$A:$A,C2895,COL!$G:$G,D2895),
IF(AND(A2895="Cervical Cancer Screening", E2895="Cost per service ($USD)"),
SUMIFS(CERV!$E:$E,CERV!$A:$A,C2895,CERV!$G:$G,D2895),
IF(AND(A2895="Cancer Screening for CKD patients", E2895="Cost per service ($USD)"),
SUMIFS(CANSCRN!$E:$E,CANSCRN!$A:$A,C2895,CANSCRN!$G:$G,D2895),
IF(AND(A2895="PSA Testing", E2895="Total Expenditure ($USD per 100,000 patients)"),
SUMIFS(PSA!$F:$F,PSA!$A:$A,C2895,PSA!$G:$G,D2895),
IF(AND(A2895="Colorectal Cancer Screening", E2895="Total Expenditure ($USD per 100,000 patients)"),
SUMIFS(COL!$F:$F,COL!$A:$A,C2895,COL!$G:$G,D2895),
IF(AND(A2895="Cervical Cancer Screening", E2895="Total Expenditure ($USD per 100,000 patients)"),
SUMIFS(CERV!$F:$F,CERV!$A:$A,C2895,CERV!$G:$G,D2895),
SUMIFS(CANSCRN!$F:$F,CANSCRN!$A:$A,C2895,CANSCRN!$G:$G,D2895))))))))))))</f>
        <v>527561.85721417877</v>
      </c>
    </row>
    <row r="2896" spans="1:6" x14ac:dyDescent="0.2">
      <c r="A2896" s="24" t="s">
        <v>103</v>
      </c>
      <c r="B2896" s="24" t="s">
        <v>101</v>
      </c>
      <c r="C2896" s="24" t="s">
        <v>38</v>
      </c>
      <c r="D2896" s="24">
        <v>2010</v>
      </c>
      <c r="E2896" s="24" t="s">
        <v>104</v>
      </c>
      <c r="F2896" s="3">
        <f>IF(AND(A2896="PSA Testing", E2896= "Utilization Rate (per 100,000 patients)"),
SUMIFS(PSA!$D:$D,PSA!$A:$A,C2896,PSA!$G:$G,D2896),
IF(AND(A2896="Colorectal Cancer Screening", E2896="Utilization Rate (per 100,000 patients)"),
SUMIFS(COL!$D:$D,COL!$A:$A,C2896,COL!$G:$G, D2896),
IF(AND(A2896="Cervical Cancer Screening", E2896="Utilization Rate (per 100,000 patients)"),
SUMIFS(CERV!$D:$D,CERV!$A:$A,C2896,CERV!$G:$G,D2896),
IF(AND(A2896="Cancer Screening for CKD patients", E2896="Utilization Rate (per 100,000 patients)"),
SUMIFS(CANSCRN!$D:$D,CANSCRN!$A:$A,C2896,CANSCRN!$G:$G,D2896),
IF(AND(A2896="PSA Testing", E2896="Cost per service ($USD)"),
SUMIFS(PSA!$E:$E,PSA!$A:$A,C2896,PSA!$G:$G,D2896),
IF(AND(A2896="Colorectal Cancer Screening", E2896="Cost per service ($USD)"),
SUMIFS(COL!$E:$E,COL!$A:$A,C2896,COL!$G:$G,D2896),
IF(AND(A2896="Cervical Cancer Screening", E2896="Cost per service ($USD)"),
SUMIFS(CERV!$E:$E,CERV!$A:$A,C2896,CERV!$G:$G,D2896),
IF(AND(A2896="Cancer Screening for CKD patients", E2896="Cost per service ($USD)"),
SUMIFS(CANSCRN!$E:$E,CANSCRN!$A:$A,C2896,CANSCRN!$G:$G,D2896),
IF(AND(A2896="PSA Testing", E2896="Total Expenditure ($USD per 100,000 patients)"),
SUMIFS(PSA!$F:$F,PSA!$A:$A,C2896,PSA!$G:$G,D2896),
IF(AND(A2896="Colorectal Cancer Screening", E2896="Total Expenditure ($USD per 100,000 patients)"),
SUMIFS(COL!$F:$F,COL!$A:$A,C2896,COL!$G:$G,D2896),
IF(AND(A2896="Cervical Cancer Screening", E2896="Total Expenditure ($USD per 100,000 patients)"),
SUMIFS(CERV!$F:$F,CERV!$A:$A,C2896,CERV!$G:$G,D2896),
SUMIFS(CANSCRN!$F:$F,CANSCRN!$A:$A,C2896,CANSCRN!$G:$G,D2896))))))))))))</f>
        <v>536276.70488615381</v>
      </c>
    </row>
    <row r="2897" spans="1:6" x14ac:dyDescent="0.2">
      <c r="A2897" s="24" t="s">
        <v>103</v>
      </c>
      <c r="B2897" s="24" t="s">
        <v>101</v>
      </c>
      <c r="C2897" s="24" t="s">
        <v>38</v>
      </c>
      <c r="D2897" s="24">
        <v>2011</v>
      </c>
      <c r="E2897" s="24" t="s">
        <v>104</v>
      </c>
      <c r="F2897" s="3">
        <f>IF(AND(A2897="PSA Testing", E2897= "Utilization Rate (per 100,000 patients)"),
SUMIFS(PSA!$D:$D,PSA!$A:$A,C2897,PSA!$G:$G,D2897),
IF(AND(A2897="Colorectal Cancer Screening", E2897="Utilization Rate (per 100,000 patients)"),
SUMIFS(COL!$D:$D,COL!$A:$A,C2897,COL!$G:$G, D2897),
IF(AND(A2897="Cervical Cancer Screening", E2897="Utilization Rate (per 100,000 patients)"),
SUMIFS(CERV!$D:$D,CERV!$A:$A,C2897,CERV!$G:$G,D2897),
IF(AND(A2897="Cancer Screening for CKD patients", E2897="Utilization Rate (per 100,000 patients)"),
SUMIFS(CANSCRN!$D:$D,CANSCRN!$A:$A,C2897,CANSCRN!$G:$G,D2897),
IF(AND(A2897="PSA Testing", E2897="Cost per service ($USD)"),
SUMIFS(PSA!$E:$E,PSA!$A:$A,C2897,PSA!$G:$G,D2897),
IF(AND(A2897="Colorectal Cancer Screening", E2897="Cost per service ($USD)"),
SUMIFS(COL!$E:$E,COL!$A:$A,C2897,COL!$G:$G,D2897),
IF(AND(A2897="Cervical Cancer Screening", E2897="Cost per service ($USD)"),
SUMIFS(CERV!$E:$E,CERV!$A:$A,C2897,CERV!$G:$G,D2897),
IF(AND(A2897="Cancer Screening for CKD patients", E2897="Cost per service ($USD)"),
SUMIFS(CANSCRN!$E:$E,CANSCRN!$A:$A,C2897,CANSCRN!$G:$G,D2897),
IF(AND(A2897="PSA Testing", E2897="Total Expenditure ($USD per 100,000 patients)"),
SUMIFS(PSA!$F:$F,PSA!$A:$A,C2897,PSA!$G:$G,D2897),
IF(AND(A2897="Colorectal Cancer Screening", E2897="Total Expenditure ($USD per 100,000 patients)"),
SUMIFS(COL!$F:$F,COL!$A:$A,C2897,COL!$G:$G,D2897),
IF(AND(A2897="Cervical Cancer Screening", E2897="Total Expenditure ($USD per 100,000 patients)"),
SUMIFS(CERV!$F:$F,CERV!$A:$A,C2897,CERV!$G:$G,D2897),
SUMIFS(CANSCRN!$F:$F,CANSCRN!$A:$A,C2897,CANSCRN!$G:$G,D2897))))))))))))</f>
        <v>463593.73293762683</v>
      </c>
    </row>
    <row r="2898" spans="1:6" x14ac:dyDescent="0.2">
      <c r="A2898" s="24" t="s">
        <v>103</v>
      </c>
      <c r="B2898" s="24" t="s">
        <v>101</v>
      </c>
      <c r="C2898" s="24" t="s">
        <v>38</v>
      </c>
      <c r="D2898" s="24">
        <v>2012</v>
      </c>
      <c r="E2898" s="24" t="s">
        <v>104</v>
      </c>
      <c r="F2898" s="3">
        <f>IF(AND(A2898="PSA Testing", E2898= "Utilization Rate (per 100,000 patients)"),
SUMIFS(PSA!$D:$D,PSA!$A:$A,C2898,PSA!$G:$G,D2898),
IF(AND(A2898="Colorectal Cancer Screening", E2898="Utilization Rate (per 100,000 patients)"),
SUMIFS(COL!$D:$D,COL!$A:$A,C2898,COL!$G:$G, D2898),
IF(AND(A2898="Cervical Cancer Screening", E2898="Utilization Rate (per 100,000 patients)"),
SUMIFS(CERV!$D:$D,CERV!$A:$A,C2898,CERV!$G:$G,D2898),
IF(AND(A2898="Cancer Screening for CKD patients", E2898="Utilization Rate (per 100,000 patients)"),
SUMIFS(CANSCRN!$D:$D,CANSCRN!$A:$A,C2898,CANSCRN!$G:$G,D2898),
IF(AND(A2898="PSA Testing", E2898="Cost per service ($USD)"),
SUMIFS(PSA!$E:$E,PSA!$A:$A,C2898,PSA!$G:$G,D2898),
IF(AND(A2898="Colorectal Cancer Screening", E2898="Cost per service ($USD)"),
SUMIFS(COL!$E:$E,COL!$A:$A,C2898,COL!$G:$G,D2898),
IF(AND(A2898="Cervical Cancer Screening", E2898="Cost per service ($USD)"),
SUMIFS(CERV!$E:$E,CERV!$A:$A,C2898,CERV!$G:$G,D2898),
IF(AND(A2898="Cancer Screening for CKD patients", E2898="Cost per service ($USD)"),
SUMIFS(CANSCRN!$E:$E,CANSCRN!$A:$A,C2898,CANSCRN!$G:$G,D2898),
IF(AND(A2898="PSA Testing", E2898="Total Expenditure ($USD per 100,000 patients)"),
SUMIFS(PSA!$F:$F,PSA!$A:$A,C2898,PSA!$G:$G,D2898),
IF(AND(A2898="Colorectal Cancer Screening", E2898="Total Expenditure ($USD per 100,000 patients)"),
SUMIFS(COL!$F:$F,COL!$A:$A,C2898,COL!$G:$G,D2898),
IF(AND(A2898="Cervical Cancer Screening", E2898="Total Expenditure ($USD per 100,000 patients)"),
SUMIFS(CERV!$F:$F,CERV!$A:$A,C2898,CERV!$G:$G,D2898),
SUMIFS(CANSCRN!$F:$F,CANSCRN!$A:$A,C2898,CANSCRN!$G:$G,D2898))))))))))))</f>
        <v>662168.13348142651</v>
      </c>
    </row>
    <row r="2899" spans="1:6" x14ac:dyDescent="0.2">
      <c r="A2899" s="24" t="s">
        <v>103</v>
      </c>
      <c r="B2899" s="24" t="s">
        <v>101</v>
      </c>
      <c r="C2899" s="24" t="s">
        <v>38</v>
      </c>
      <c r="D2899" s="24">
        <v>2013</v>
      </c>
      <c r="E2899" s="24" t="s">
        <v>104</v>
      </c>
      <c r="F2899" s="3">
        <f>IF(AND(A2899="PSA Testing", E2899= "Utilization Rate (per 100,000 patients)"),
SUMIFS(PSA!$D:$D,PSA!$A:$A,C2899,PSA!$G:$G,D2899),
IF(AND(A2899="Colorectal Cancer Screening", E2899="Utilization Rate (per 100,000 patients)"),
SUMIFS(COL!$D:$D,COL!$A:$A,C2899,COL!$G:$G, D2899),
IF(AND(A2899="Cervical Cancer Screening", E2899="Utilization Rate (per 100,000 patients)"),
SUMIFS(CERV!$D:$D,CERV!$A:$A,C2899,CERV!$G:$G,D2899),
IF(AND(A2899="Cancer Screening for CKD patients", E2899="Utilization Rate (per 100,000 patients)"),
SUMIFS(CANSCRN!$D:$D,CANSCRN!$A:$A,C2899,CANSCRN!$G:$G,D2899),
IF(AND(A2899="PSA Testing", E2899="Cost per service ($USD)"),
SUMIFS(PSA!$E:$E,PSA!$A:$A,C2899,PSA!$G:$G,D2899),
IF(AND(A2899="Colorectal Cancer Screening", E2899="Cost per service ($USD)"),
SUMIFS(COL!$E:$E,COL!$A:$A,C2899,COL!$G:$G,D2899),
IF(AND(A2899="Cervical Cancer Screening", E2899="Cost per service ($USD)"),
SUMIFS(CERV!$E:$E,CERV!$A:$A,C2899,CERV!$G:$G,D2899),
IF(AND(A2899="Cancer Screening for CKD patients", E2899="Cost per service ($USD)"),
SUMIFS(CANSCRN!$E:$E,CANSCRN!$A:$A,C2899,CANSCRN!$G:$G,D2899),
IF(AND(A2899="PSA Testing", E2899="Total Expenditure ($USD per 100,000 patients)"),
SUMIFS(PSA!$F:$F,PSA!$A:$A,C2899,PSA!$G:$G,D2899),
IF(AND(A2899="Colorectal Cancer Screening", E2899="Total Expenditure ($USD per 100,000 patients)"),
SUMIFS(COL!$F:$F,COL!$A:$A,C2899,COL!$G:$G,D2899),
IF(AND(A2899="Cervical Cancer Screening", E2899="Total Expenditure ($USD per 100,000 patients)"),
SUMIFS(CERV!$F:$F,CERV!$A:$A,C2899,CERV!$G:$G,D2899),
SUMIFS(CANSCRN!$F:$F,CANSCRN!$A:$A,C2899,CANSCRN!$G:$G,D2899))))))))))))</f>
        <v>658897.82545998157</v>
      </c>
    </row>
    <row r="2900" spans="1:6" x14ac:dyDescent="0.2">
      <c r="A2900" s="24" t="s">
        <v>103</v>
      </c>
      <c r="B2900" s="24" t="s">
        <v>101</v>
      </c>
      <c r="C2900" s="24" t="s">
        <v>38</v>
      </c>
      <c r="D2900" s="24">
        <v>2014</v>
      </c>
      <c r="E2900" s="24" t="s">
        <v>104</v>
      </c>
      <c r="F2900" s="3">
        <f>IF(AND(A2900="PSA Testing", E2900= "Utilization Rate (per 100,000 patients)"),
SUMIFS(PSA!$D:$D,PSA!$A:$A,C2900,PSA!$G:$G,D2900),
IF(AND(A2900="Colorectal Cancer Screening", E2900="Utilization Rate (per 100,000 patients)"),
SUMIFS(COL!$D:$D,COL!$A:$A,C2900,COL!$G:$G, D2900),
IF(AND(A2900="Cervical Cancer Screening", E2900="Utilization Rate (per 100,000 patients)"),
SUMIFS(CERV!$D:$D,CERV!$A:$A,C2900,CERV!$G:$G,D2900),
IF(AND(A2900="Cancer Screening for CKD patients", E2900="Utilization Rate (per 100,000 patients)"),
SUMIFS(CANSCRN!$D:$D,CANSCRN!$A:$A,C2900,CANSCRN!$G:$G,D2900),
IF(AND(A2900="PSA Testing", E2900="Cost per service ($USD)"),
SUMIFS(PSA!$E:$E,PSA!$A:$A,C2900,PSA!$G:$G,D2900),
IF(AND(A2900="Colorectal Cancer Screening", E2900="Cost per service ($USD)"),
SUMIFS(COL!$E:$E,COL!$A:$A,C2900,COL!$G:$G,D2900),
IF(AND(A2900="Cervical Cancer Screening", E2900="Cost per service ($USD)"),
SUMIFS(CERV!$E:$E,CERV!$A:$A,C2900,CERV!$G:$G,D2900),
IF(AND(A2900="Cancer Screening for CKD patients", E2900="Cost per service ($USD)"),
SUMIFS(CANSCRN!$E:$E,CANSCRN!$A:$A,C2900,CANSCRN!$G:$G,D2900),
IF(AND(A2900="PSA Testing", E2900="Total Expenditure ($USD per 100,000 patients)"),
SUMIFS(PSA!$F:$F,PSA!$A:$A,C2900,PSA!$G:$G,D2900),
IF(AND(A2900="Colorectal Cancer Screening", E2900="Total Expenditure ($USD per 100,000 patients)"),
SUMIFS(COL!$F:$F,COL!$A:$A,C2900,COL!$G:$G,D2900),
IF(AND(A2900="Cervical Cancer Screening", E2900="Total Expenditure ($USD per 100,000 patients)"),
SUMIFS(CERV!$F:$F,CERV!$A:$A,C2900,CERV!$G:$G,D2900),
SUMIFS(CANSCRN!$F:$F,CANSCRN!$A:$A,C2900,CANSCRN!$G:$G,D2900))))))))))))</f>
        <v>716166.31454545457</v>
      </c>
    </row>
    <row r="2901" spans="1:6" x14ac:dyDescent="0.2">
      <c r="A2901" s="24" t="s">
        <v>103</v>
      </c>
      <c r="B2901" s="24" t="s">
        <v>101</v>
      </c>
      <c r="C2901" s="24" t="s">
        <v>38</v>
      </c>
      <c r="D2901" s="24">
        <v>2015</v>
      </c>
      <c r="E2901" s="24" t="s">
        <v>104</v>
      </c>
      <c r="F2901" s="3">
        <f>IF(AND(A2901="PSA Testing", E2901= "Utilization Rate (per 100,000 patients)"),
SUMIFS(PSA!$D:$D,PSA!$A:$A,C2901,PSA!$G:$G,D2901),
IF(AND(A2901="Colorectal Cancer Screening", E2901="Utilization Rate (per 100,000 patients)"),
SUMIFS(COL!$D:$D,COL!$A:$A,C2901,COL!$G:$G, D2901),
IF(AND(A2901="Cervical Cancer Screening", E2901="Utilization Rate (per 100,000 patients)"),
SUMIFS(CERV!$D:$D,CERV!$A:$A,C2901,CERV!$G:$G,D2901),
IF(AND(A2901="Cancer Screening for CKD patients", E2901="Utilization Rate (per 100,000 patients)"),
SUMIFS(CANSCRN!$D:$D,CANSCRN!$A:$A,C2901,CANSCRN!$G:$G,D2901),
IF(AND(A2901="PSA Testing", E2901="Cost per service ($USD)"),
SUMIFS(PSA!$E:$E,PSA!$A:$A,C2901,PSA!$G:$G,D2901),
IF(AND(A2901="Colorectal Cancer Screening", E2901="Cost per service ($USD)"),
SUMIFS(COL!$E:$E,COL!$A:$A,C2901,COL!$G:$G,D2901),
IF(AND(A2901="Cervical Cancer Screening", E2901="Cost per service ($USD)"),
SUMIFS(CERV!$E:$E,CERV!$A:$A,C2901,CERV!$G:$G,D2901),
IF(AND(A2901="Cancer Screening for CKD patients", E2901="Cost per service ($USD)"),
SUMIFS(CANSCRN!$E:$E,CANSCRN!$A:$A,C2901,CANSCRN!$G:$G,D2901),
IF(AND(A2901="PSA Testing", E2901="Total Expenditure ($USD per 100,000 patients)"),
SUMIFS(PSA!$F:$F,PSA!$A:$A,C2901,PSA!$G:$G,D2901),
IF(AND(A2901="Colorectal Cancer Screening", E2901="Total Expenditure ($USD per 100,000 patients)"),
SUMIFS(COL!$F:$F,COL!$A:$A,C2901,COL!$G:$G,D2901),
IF(AND(A2901="Cervical Cancer Screening", E2901="Total Expenditure ($USD per 100,000 patients)"),
SUMIFS(CERV!$F:$F,CERV!$A:$A,C2901,CERV!$G:$G,D2901),
SUMIFS(CANSCRN!$F:$F,CANSCRN!$A:$A,C2901,CANSCRN!$G:$G,D2901))))))))))))</f>
        <v>881364.18140779529</v>
      </c>
    </row>
    <row r="2902" spans="1:6" x14ac:dyDescent="0.2">
      <c r="A2902" s="24" t="s">
        <v>103</v>
      </c>
      <c r="B2902" s="24" t="s">
        <v>101</v>
      </c>
      <c r="C2902" s="24" t="s">
        <v>38</v>
      </c>
      <c r="D2902" s="24">
        <v>2016</v>
      </c>
      <c r="E2902" s="24" t="s">
        <v>104</v>
      </c>
      <c r="F2902" s="3">
        <f>IF(AND(A2902="PSA Testing", E2902= "Utilization Rate (per 100,000 patients)"),
SUMIFS(PSA!$D:$D,PSA!$A:$A,C2902,PSA!$G:$G,D2902),
IF(AND(A2902="Colorectal Cancer Screening", E2902="Utilization Rate (per 100,000 patients)"),
SUMIFS(COL!$D:$D,COL!$A:$A,C2902,COL!$G:$G, D2902),
IF(AND(A2902="Cervical Cancer Screening", E2902="Utilization Rate (per 100,000 patients)"),
SUMIFS(CERV!$D:$D,CERV!$A:$A,C2902,CERV!$G:$G,D2902),
IF(AND(A2902="Cancer Screening for CKD patients", E2902="Utilization Rate (per 100,000 patients)"),
SUMIFS(CANSCRN!$D:$D,CANSCRN!$A:$A,C2902,CANSCRN!$G:$G,D2902),
IF(AND(A2902="PSA Testing", E2902="Cost per service ($USD)"),
SUMIFS(PSA!$E:$E,PSA!$A:$A,C2902,PSA!$G:$G,D2902),
IF(AND(A2902="Colorectal Cancer Screening", E2902="Cost per service ($USD)"),
SUMIFS(COL!$E:$E,COL!$A:$A,C2902,COL!$G:$G,D2902),
IF(AND(A2902="Cervical Cancer Screening", E2902="Cost per service ($USD)"),
SUMIFS(CERV!$E:$E,CERV!$A:$A,C2902,CERV!$G:$G,D2902),
IF(AND(A2902="Cancer Screening for CKD patients", E2902="Cost per service ($USD)"),
SUMIFS(CANSCRN!$E:$E,CANSCRN!$A:$A,C2902,CANSCRN!$G:$G,D2902),
IF(AND(A2902="PSA Testing", E2902="Total Expenditure ($USD per 100,000 patients)"),
SUMIFS(PSA!$F:$F,PSA!$A:$A,C2902,PSA!$G:$G,D2902),
IF(AND(A2902="Colorectal Cancer Screening", E2902="Total Expenditure ($USD per 100,000 patients)"),
SUMIFS(COL!$F:$F,COL!$A:$A,C2902,COL!$G:$G,D2902),
IF(AND(A2902="Cervical Cancer Screening", E2902="Total Expenditure ($USD per 100,000 patients)"),
SUMIFS(CERV!$F:$F,CERV!$A:$A,C2902,CERV!$G:$G,D2902),
SUMIFS(CANSCRN!$F:$F,CANSCRN!$A:$A,C2902,CANSCRN!$G:$G,D2902))))))))))))</f>
        <v>916164.59426751616</v>
      </c>
    </row>
    <row r="2903" spans="1:6" x14ac:dyDescent="0.2">
      <c r="A2903" s="24" t="s">
        <v>103</v>
      </c>
      <c r="B2903" s="24" t="s">
        <v>101</v>
      </c>
      <c r="C2903" s="24" t="s">
        <v>38</v>
      </c>
      <c r="D2903" s="24">
        <v>2017</v>
      </c>
      <c r="E2903" s="24" t="s">
        <v>104</v>
      </c>
      <c r="F2903" s="3">
        <f>IF(AND(A2903="PSA Testing", E2903= "Utilization Rate (per 100,000 patients)"),
SUMIFS(PSA!$D:$D,PSA!$A:$A,C2903,PSA!$G:$G,D2903),
IF(AND(A2903="Colorectal Cancer Screening", E2903="Utilization Rate (per 100,000 patients)"),
SUMIFS(COL!$D:$D,COL!$A:$A,C2903,COL!$G:$G, D2903),
IF(AND(A2903="Cervical Cancer Screening", E2903="Utilization Rate (per 100,000 patients)"),
SUMIFS(CERV!$D:$D,CERV!$A:$A,C2903,CERV!$G:$G,D2903),
IF(AND(A2903="Cancer Screening for CKD patients", E2903="Utilization Rate (per 100,000 patients)"),
SUMIFS(CANSCRN!$D:$D,CANSCRN!$A:$A,C2903,CANSCRN!$G:$G,D2903),
IF(AND(A2903="PSA Testing", E2903="Cost per service ($USD)"),
SUMIFS(PSA!$E:$E,PSA!$A:$A,C2903,PSA!$G:$G,D2903),
IF(AND(A2903="Colorectal Cancer Screening", E2903="Cost per service ($USD)"),
SUMIFS(COL!$E:$E,COL!$A:$A,C2903,COL!$G:$G,D2903),
IF(AND(A2903="Cervical Cancer Screening", E2903="Cost per service ($USD)"),
SUMIFS(CERV!$E:$E,CERV!$A:$A,C2903,CERV!$G:$G,D2903),
IF(AND(A2903="Cancer Screening for CKD patients", E2903="Cost per service ($USD)"),
SUMIFS(CANSCRN!$E:$E,CANSCRN!$A:$A,C2903,CANSCRN!$G:$G,D2903),
IF(AND(A2903="PSA Testing", E2903="Total Expenditure ($USD per 100,000 patients)"),
SUMIFS(PSA!$F:$F,PSA!$A:$A,C2903,PSA!$G:$G,D2903),
IF(AND(A2903="Colorectal Cancer Screening", E2903="Total Expenditure ($USD per 100,000 patients)"),
SUMIFS(COL!$F:$F,COL!$A:$A,C2903,COL!$G:$G,D2903),
IF(AND(A2903="Cervical Cancer Screening", E2903="Total Expenditure ($USD per 100,000 patients)"),
SUMIFS(CERV!$F:$F,CERV!$A:$A,C2903,CERV!$G:$G,D2903),
SUMIFS(CANSCRN!$F:$F,CANSCRN!$A:$A,C2903,CANSCRN!$G:$G,D2903))))))))))))</f>
        <v>2370542.0028667115</v>
      </c>
    </row>
    <row r="2904" spans="1:6" x14ac:dyDescent="0.2">
      <c r="A2904" s="24" t="s">
        <v>103</v>
      </c>
      <c r="B2904" s="24" t="s">
        <v>101</v>
      </c>
      <c r="C2904" s="24" t="s">
        <v>38</v>
      </c>
      <c r="D2904" s="24">
        <v>2018</v>
      </c>
      <c r="E2904" s="24" t="s">
        <v>104</v>
      </c>
      <c r="F2904" s="3">
        <f>IF(AND(A2904="PSA Testing", E2904= "Utilization Rate (per 100,000 patients)"),
SUMIFS(PSA!$D:$D,PSA!$A:$A,C2904,PSA!$G:$G,D2904),
IF(AND(A2904="Colorectal Cancer Screening", E2904="Utilization Rate (per 100,000 patients)"),
SUMIFS(COL!$D:$D,COL!$A:$A,C2904,COL!$G:$G, D2904),
IF(AND(A2904="Cervical Cancer Screening", E2904="Utilization Rate (per 100,000 patients)"),
SUMIFS(CERV!$D:$D,CERV!$A:$A,C2904,CERV!$G:$G,D2904),
IF(AND(A2904="Cancer Screening for CKD patients", E2904="Utilization Rate (per 100,000 patients)"),
SUMIFS(CANSCRN!$D:$D,CANSCRN!$A:$A,C2904,CANSCRN!$G:$G,D2904),
IF(AND(A2904="PSA Testing", E2904="Cost per service ($USD)"),
SUMIFS(PSA!$E:$E,PSA!$A:$A,C2904,PSA!$G:$G,D2904),
IF(AND(A2904="Colorectal Cancer Screening", E2904="Cost per service ($USD)"),
SUMIFS(COL!$E:$E,COL!$A:$A,C2904,COL!$G:$G,D2904),
IF(AND(A2904="Cervical Cancer Screening", E2904="Cost per service ($USD)"),
SUMIFS(CERV!$E:$E,CERV!$A:$A,C2904,CERV!$G:$G,D2904),
IF(AND(A2904="Cancer Screening for CKD patients", E2904="Cost per service ($USD)"),
SUMIFS(CANSCRN!$E:$E,CANSCRN!$A:$A,C2904,CANSCRN!$G:$G,D2904),
IF(AND(A2904="PSA Testing", E2904="Total Expenditure ($USD per 100,000 patients)"),
SUMIFS(PSA!$F:$F,PSA!$A:$A,C2904,PSA!$G:$G,D2904),
IF(AND(A2904="Colorectal Cancer Screening", E2904="Total Expenditure ($USD per 100,000 patients)"),
SUMIFS(COL!$F:$F,COL!$A:$A,C2904,COL!$G:$G,D2904),
IF(AND(A2904="Cervical Cancer Screening", E2904="Total Expenditure ($USD per 100,000 patients)"),
SUMIFS(CERV!$F:$F,CERV!$A:$A,C2904,CERV!$G:$G,D2904),
SUMIFS(CANSCRN!$F:$F,CANSCRN!$A:$A,C2904,CANSCRN!$G:$G,D2904))))))))))))</f>
        <v>2244249.4287895313</v>
      </c>
    </row>
    <row r="2905" spans="1:6" x14ac:dyDescent="0.2">
      <c r="A2905" s="24" t="s">
        <v>103</v>
      </c>
      <c r="B2905" s="24" t="s">
        <v>101</v>
      </c>
      <c r="C2905" s="24" t="s">
        <v>38</v>
      </c>
      <c r="D2905" s="24">
        <v>2019</v>
      </c>
      <c r="E2905" s="24" t="s">
        <v>104</v>
      </c>
      <c r="F2905" s="3">
        <f>IF(AND(A2905="PSA Testing", E2905= "Utilization Rate (per 100,000 patients)"),
SUMIFS(PSA!$D:$D,PSA!$A:$A,C2905,PSA!$G:$G,D2905),
IF(AND(A2905="Colorectal Cancer Screening", E2905="Utilization Rate (per 100,000 patients)"),
SUMIFS(COL!$D:$D,COL!$A:$A,C2905,COL!$G:$G, D2905),
IF(AND(A2905="Cervical Cancer Screening", E2905="Utilization Rate (per 100,000 patients)"),
SUMIFS(CERV!$D:$D,CERV!$A:$A,C2905,CERV!$G:$G,D2905),
IF(AND(A2905="Cancer Screening for CKD patients", E2905="Utilization Rate (per 100,000 patients)"),
SUMIFS(CANSCRN!$D:$D,CANSCRN!$A:$A,C2905,CANSCRN!$G:$G,D2905),
IF(AND(A2905="PSA Testing", E2905="Cost per service ($USD)"),
SUMIFS(PSA!$E:$E,PSA!$A:$A,C2905,PSA!$G:$G,D2905),
IF(AND(A2905="Colorectal Cancer Screening", E2905="Cost per service ($USD)"),
SUMIFS(COL!$E:$E,COL!$A:$A,C2905,COL!$G:$G,D2905),
IF(AND(A2905="Cervical Cancer Screening", E2905="Cost per service ($USD)"),
SUMIFS(CERV!$E:$E,CERV!$A:$A,C2905,CERV!$G:$G,D2905),
IF(AND(A2905="Cancer Screening for CKD patients", E2905="Cost per service ($USD)"),
SUMIFS(CANSCRN!$E:$E,CANSCRN!$A:$A,C2905,CANSCRN!$G:$G,D2905),
IF(AND(A2905="PSA Testing", E2905="Total Expenditure ($USD per 100,000 patients)"),
SUMIFS(PSA!$F:$F,PSA!$A:$A,C2905,PSA!$G:$G,D2905),
IF(AND(A2905="Colorectal Cancer Screening", E2905="Total Expenditure ($USD per 100,000 patients)"),
SUMIFS(COL!$F:$F,COL!$A:$A,C2905,COL!$G:$G,D2905),
IF(AND(A2905="Cervical Cancer Screening", E2905="Total Expenditure ($USD per 100,000 patients)"),
SUMIFS(CERV!$F:$F,CERV!$A:$A,C2905,CERV!$G:$G,D2905),
SUMIFS(CANSCRN!$F:$F,CANSCRN!$A:$A,C2905,CANSCRN!$G:$G,D2905))))))))))))</f>
        <v>2407394.7172413794</v>
      </c>
    </row>
    <row r="2906" spans="1:6" x14ac:dyDescent="0.2">
      <c r="A2906" s="24" t="s">
        <v>103</v>
      </c>
      <c r="B2906" s="24" t="s">
        <v>101</v>
      </c>
      <c r="C2906" s="24" t="s">
        <v>39</v>
      </c>
      <c r="D2906" s="24">
        <v>2009</v>
      </c>
      <c r="E2906" s="24" t="s">
        <v>104</v>
      </c>
      <c r="F2906" s="3">
        <f>IF(AND(A2906="PSA Testing", E2906= "Utilization Rate (per 100,000 patients)"),
SUMIFS(PSA!$D:$D,PSA!$A:$A,C2906,PSA!$G:$G,D2906),
IF(AND(A2906="Colorectal Cancer Screening", E2906="Utilization Rate (per 100,000 patients)"),
SUMIFS(COL!$D:$D,COL!$A:$A,C2906,COL!$G:$G, D2906),
IF(AND(A2906="Cervical Cancer Screening", E2906="Utilization Rate (per 100,000 patients)"),
SUMIFS(CERV!$D:$D,CERV!$A:$A,C2906,CERV!$G:$G,D2906),
IF(AND(A2906="Cancer Screening for CKD patients", E2906="Utilization Rate (per 100,000 patients)"),
SUMIFS(CANSCRN!$D:$D,CANSCRN!$A:$A,C2906,CANSCRN!$G:$G,D2906),
IF(AND(A2906="PSA Testing", E2906="Cost per service ($USD)"),
SUMIFS(PSA!$E:$E,PSA!$A:$A,C2906,PSA!$G:$G,D2906),
IF(AND(A2906="Colorectal Cancer Screening", E2906="Cost per service ($USD)"),
SUMIFS(COL!$E:$E,COL!$A:$A,C2906,COL!$G:$G,D2906),
IF(AND(A2906="Cervical Cancer Screening", E2906="Cost per service ($USD)"),
SUMIFS(CERV!$E:$E,CERV!$A:$A,C2906,CERV!$G:$G,D2906),
IF(AND(A2906="Cancer Screening for CKD patients", E2906="Cost per service ($USD)"),
SUMIFS(CANSCRN!$E:$E,CANSCRN!$A:$A,C2906,CANSCRN!$G:$G,D2906),
IF(AND(A2906="PSA Testing", E2906="Total Expenditure ($USD per 100,000 patients)"),
SUMIFS(PSA!$F:$F,PSA!$A:$A,C2906,PSA!$G:$G,D2906),
IF(AND(A2906="Colorectal Cancer Screening", E2906="Total Expenditure ($USD per 100,000 patients)"),
SUMIFS(COL!$F:$F,COL!$A:$A,C2906,COL!$G:$G,D2906),
IF(AND(A2906="Cervical Cancer Screening", E2906="Total Expenditure ($USD per 100,000 patients)"),
SUMIFS(CERV!$F:$F,CERV!$A:$A,C2906,CERV!$G:$G,D2906),
SUMIFS(CANSCRN!$F:$F,CANSCRN!$A:$A,C2906,CANSCRN!$G:$G,D2906))))))))))))</f>
        <v>1186836.9535409855</v>
      </c>
    </row>
    <row r="2907" spans="1:6" x14ac:dyDescent="0.2">
      <c r="A2907" s="24" t="s">
        <v>103</v>
      </c>
      <c r="B2907" s="24" t="s">
        <v>101</v>
      </c>
      <c r="C2907" s="24" t="s">
        <v>39</v>
      </c>
      <c r="D2907" s="24">
        <v>2010</v>
      </c>
      <c r="E2907" s="24" t="s">
        <v>104</v>
      </c>
      <c r="F2907" s="3">
        <f>IF(AND(A2907="PSA Testing", E2907= "Utilization Rate (per 100,000 patients)"),
SUMIFS(PSA!$D:$D,PSA!$A:$A,C2907,PSA!$G:$G,D2907),
IF(AND(A2907="Colorectal Cancer Screening", E2907="Utilization Rate (per 100,000 patients)"),
SUMIFS(COL!$D:$D,COL!$A:$A,C2907,COL!$G:$G, D2907),
IF(AND(A2907="Cervical Cancer Screening", E2907="Utilization Rate (per 100,000 patients)"),
SUMIFS(CERV!$D:$D,CERV!$A:$A,C2907,CERV!$G:$G,D2907),
IF(AND(A2907="Cancer Screening for CKD patients", E2907="Utilization Rate (per 100,000 patients)"),
SUMIFS(CANSCRN!$D:$D,CANSCRN!$A:$A,C2907,CANSCRN!$G:$G,D2907),
IF(AND(A2907="PSA Testing", E2907="Cost per service ($USD)"),
SUMIFS(PSA!$E:$E,PSA!$A:$A,C2907,PSA!$G:$G,D2907),
IF(AND(A2907="Colorectal Cancer Screening", E2907="Cost per service ($USD)"),
SUMIFS(COL!$E:$E,COL!$A:$A,C2907,COL!$G:$G,D2907),
IF(AND(A2907="Cervical Cancer Screening", E2907="Cost per service ($USD)"),
SUMIFS(CERV!$E:$E,CERV!$A:$A,C2907,CERV!$G:$G,D2907),
IF(AND(A2907="Cancer Screening for CKD patients", E2907="Cost per service ($USD)"),
SUMIFS(CANSCRN!$E:$E,CANSCRN!$A:$A,C2907,CANSCRN!$G:$G,D2907),
IF(AND(A2907="PSA Testing", E2907="Total Expenditure ($USD per 100,000 patients)"),
SUMIFS(PSA!$F:$F,PSA!$A:$A,C2907,PSA!$G:$G,D2907),
IF(AND(A2907="Colorectal Cancer Screening", E2907="Total Expenditure ($USD per 100,000 patients)"),
SUMIFS(COL!$F:$F,COL!$A:$A,C2907,COL!$G:$G,D2907),
IF(AND(A2907="Cervical Cancer Screening", E2907="Total Expenditure ($USD per 100,000 patients)"),
SUMIFS(CERV!$F:$F,CERV!$A:$A,C2907,CERV!$G:$G,D2907),
SUMIFS(CANSCRN!$F:$F,CANSCRN!$A:$A,C2907,CANSCRN!$G:$G,D2907))))))))))))</f>
        <v>1174523.5967451069</v>
      </c>
    </row>
    <row r="2908" spans="1:6" x14ac:dyDescent="0.2">
      <c r="A2908" s="24" t="s">
        <v>103</v>
      </c>
      <c r="B2908" s="24" t="s">
        <v>101</v>
      </c>
      <c r="C2908" s="24" t="s">
        <v>39</v>
      </c>
      <c r="D2908" s="24">
        <v>2011</v>
      </c>
      <c r="E2908" s="24" t="s">
        <v>104</v>
      </c>
      <c r="F2908" s="3">
        <f>IF(AND(A2908="PSA Testing", E2908= "Utilization Rate (per 100,000 patients)"),
SUMIFS(PSA!$D:$D,PSA!$A:$A,C2908,PSA!$G:$G,D2908),
IF(AND(A2908="Colorectal Cancer Screening", E2908="Utilization Rate (per 100,000 patients)"),
SUMIFS(COL!$D:$D,COL!$A:$A,C2908,COL!$G:$G, D2908),
IF(AND(A2908="Cervical Cancer Screening", E2908="Utilization Rate (per 100,000 patients)"),
SUMIFS(CERV!$D:$D,CERV!$A:$A,C2908,CERV!$G:$G,D2908),
IF(AND(A2908="Cancer Screening for CKD patients", E2908="Utilization Rate (per 100,000 patients)"),
SUMIFS(CANSCRN!$D:$D,CANSCRN!$A:$A,C2908,CANSCRN!$G:$G,D2908),
IF(AND(A2908="PSA Testing", E2908="Cost per service ($USD)"),
SUMIFS(PSA!$E:$E,PSA!$A:$A,C2908,PSA!$G:$G,D2908),
IF(AND(A2908="Colorectal Cancer Screening", E2908="Cost per service ($USD)"),
SUMIFS(COL!$E:$E,COL!$A:$A,C2908,COL!$G:$G,D2908),
IF(AND(A2908="Cervical Cancer Screening", E2908="Cost per service ($USD)"),
SUMIFS(CERV!$E:$E,CERV!$A:$A,C2908,CERV!$G:$G,D2908),
IF(AND(A2908="Cancer Screening for CKD patients", E2908="Cost per service ($USD)"),
SUMIFS(CANSCRN!$E:$E,CANSCRN!$A:$A,C2908,CANSCRN!$G:$G,D2908),
IF(AND(A2908="PSA Testing", E2908="Total Expenditure ($USD per 100,000 patients)"),
SUMIFS(PSA!$F:$F,PSA!$A:$A,C2908,PSA!$G:$G,D2908),
IF(AND(A2908="Colorectal Cancer Screening", E2908="Total Expenditure ($USD per 100,000 patients)"),
SUMIFS(COL!$F:$F,COL!$A:$A,C2908,COL!$G:$G,D2908),
IF(AND(A2908="Cervical Cancer Screening", E2908="Total Expenditure ($USD per 100,000 patients)"),
SUMIFS(CERV!$F:$F,CERV!$A:$A,C2908,CERV!$G:$G,D2908),
SUMIFS(CANSCRN!$F:$F,CANSCRN!$A:$A,C2908,CANSCRN!$G:$G,D2908))))))))))))</f>
        <v>1249223.5545325691</v>
      </c>
    </row>
    <row r="2909" spans="1:6" x14ac:dyDescent="0.2">
      <c r="A2909" s="24" t="s">
        <v>103</v>
      </c>
      <c r="B2909" s="24" t="s">
        <v>101</v>
      </c>
      <c r="C2909" s="24" t="s">
        <v>39</v>
      </c>
      <c r="D2909" s="24">
        <v>2012</v>
      </c>
      <c r="E2909" s="24" t="s">
        <v>104</v>
      </c>
      <c r="F2909" s="3">
        <f>IF(AND(A2909="PSA Testing", E2909= "Utilization Rate (per 100,000 patients)"),
SUMIFS(PSA!$D:$D,PSA!$A:$A,C2909,PSA!$G:$G,D2909),
IF(AND(A2909="Colorectal Cancer Screening", E2909="Utilization Rate (per 100,000 patients)"),
SUMIFS(COL!$D:$D,COL!$A:$A,C2909,COL!$G:$G, D2909),
IF(AND(A2909="Cervical Cancer Screening", E2909="Utilization Rate (per 100,000 patients)"),
SUMIFS(CERV!$D:$D,CERV!$A:$A,C2909,CERV!$G:$G,D2909),
IF(AND(A2909="Cancer Screening for CKD patients", E2909="Utilization Rate (per 100,000 patients)"),
SUMIFS(CANSCRN!$D:$D,CANSCRN!$A:$A,C2909,CANSCRN!$G:$G,D2909),
IF(AND(A2909="PSA Testing", E2909="Cost per service ($USD)"),
SUMIFS(PSA!$E:$E,PSA!$A:$A,C2909,PSA!$G:$G,D2909),
IF(AND(A2909="Colorectal Cancer Screening", E2909="Cost per service ($USD)"),
SUMIFS(COL!$E:$E,COL!$A:$A,C2909,COL!$G:$G,D2909),
IF(AND(A2909="Cervical Cancer Screening", E2909="Cost per service ($USD)"),
SUMIFS(CERV!$E:$E,CERV!$A:$A,C2909,CERV!$G:$G,D2909),
IF(AND(A2909="Cancer Screening for CKD patients", E2909="Cost per service ($USD)"),
SUMIFS(CANSCRN!$E:$E,CANSCRN!$A:$A,C2909,CANSCRN!$G:$G,D2909),
IF(AND(A2909="PSA Testing", E2909="Total Expenditure ($USD per 100,000 patients)"),
SUMIFS(PSA!$F:$F,PSA!$A:$A,C2909,PSA!$G:$G,D2909),
IF(AND(A2909="Colorectal Cancer Screening", E2909="Total Expenditure ($USD per 100,000 patients)"),
SUMIFS(COL!$F:$F,COL!$A:$A,C2909,COL!$G:$G,D2909),
IF(AND(A2909="Cervical Cancer Screening", E2909="Total Expenditure ($USD per 100,000 patients)"),
SUMIFS(CERV!$F:$F,CERV!$A:$A,C2909,CERV!$G:$G,D2909),
SUMIFS(CANSCRN!$F:$F,CANSCRN!$A:$A,C2909,CANSCRN!$G:$G,D2909))))))))))))</f>
        <v>1226843.0607377857</v>
      </c>
    </row>
    <row r="2910" spans="1:6" x14ac:dyDescent="0.2">
      <c r="A2910" s="24" t="s">
        <v>103</v>
      </c>
      <c r="B2910" s="24" t="s">
        <v>101</v>
      </c>
      <c r="C2910" s="24" t="s">
        <v>39</v>
      </c>
      <c r="D2910" s="24">
        <v>2013</v>
      </c>
      <c r="E2910" s="24" t="s">
        <v>104</v>
      </c>
      <c r="F2910" s="3">
        <f>IF(AND(A2910="PSA Testing", E2910= "Utilization Rate (per 100,000 patients)"),
SUMIFS(PSA!$D:$D,PSA!$A:$A,C2910,PSA!$G:$G,D2910),
IF(AND(A2910="Colorectal Cancer Screening", E2910="Utilization Rate (per 100,000 patients)"),
SUMIFS(COL!$D:$D,COL!$A:$A,C2910,COL!$G:$G, D2910),
IF(AND(A2910="Cervical Cancer Screening", E2910="Utilization Rate (per 100,000 patients)"),
SUMIFS(CERV!$D:$D,CERV!$A:$A,C2910,CERV!$G:$G,D2910),
IF(AND(A2910="Cancer Screening for CKD patients", E2910="Utilization Rate (per 100,000 patients)"),
SUMIFS(CANSCRN!$D:$D,CANSCRN!$A:$A,C2910,CANSCRN!$G:$G,D2910),
IF(AND(A2910="PSA Testing", E2910="Cost per service ($USD)"),
SUMIFS(PSA!$E:$E,PSA!$A:$A,C2910,PSA!$G:$G,D2910),
IF(AND(A2910="Colorectal Cancer Screening", E2910="Cost per service ($USD)"),
SUMIFS(COL!$E:$E,COL!$A:$A,C2910,COL!$G:$G,D2910),
IF(AND(A2910="Cervical Cancer Screening", E2910="Cost per service ($USD)"),
SUMIFS(CERV!$E:$E,CERV!$A:$A,C2910,CERV!$G:$G,D2910),
IF(AND(A2910="Cancer Screening for CKD patients", E2910="Cost per service ($USD)"),
SUMIFS(CANSCRN!$E:$E,CANSCRN!$A:$A,C2910,CANSCRN!$G:$G,D2910),
IF(AND(A2910="PSA Testing", E2910="Total Expenditure ($USD per 100,000 patients)"),
SUMIFS(PSA!$F:$F,PSA!$A:$A,C2910,PSA!$G:$G,D2910),
IF(AND(A2910="Colorectal Cancer Screening", E2910="Total Expenditure ($USD per 100,000 patients)"),
SUMIFS(COL!$F:$F,COL!$A:$A,C2910,COL!$G:$G,D2910),
IF(AND(A2910="Cervical Cancer Screening", E2910="Total Expenditure ($USD per 100,000 patients)"),
SUMIFS(CERV!$F:$F,CERV!$A:$A,C2910,CERV!$G:$G,D2910),
SUMIFS(CANSCRN!$F:$F,CANSCRN!$A:$A,C2910,CANSCRN!$G:$G,D2910))))))))))))</f>
        <v>1328525.8187793049</v>
      </c>
    </row>
    <row r="2911" spans="1:6" x14ac:dyDescent="0.2">
      <c r="A2911" s="24" t="s">
        <v>103</v>
      </c>
      <c r="B2911" s="24" t="s">
        <v>101</v>
      </c>
      <c r="C2911" s="24" t="s">
        <v>39</v>
      </c>
      <c r="D2911" s="24">
        <v>2014</v>
      </c>
      <c r="E2911" s="24" t="s">
        <v>104</v>
      </c>
      <c r="F2911" s="3">
        <f>IF(AND(A2911="PSA Testing", E2911= "Utilization Rate (per 100,000 patients)"),
SUMIFS(PSA!$D:$D,PSA!$A:$A,C2911,PSA!$G:$G,D2911),
IF(AND(A2911="Colorectal Cancer Screening", E2911="Utilization Rate (per 100,000 patients)"),
SUMIFS(COL!$D:$D,COL!$A:$A,C2911,COL!$G:$G, D2911),
IF(AND(A2911="Cervical Cancer Screening", E2911="Utilization Rate (per 100,000 patients)"),
SUMIFS(CERV!$D:$D,CERV!$A:$A,C2911,CERV!$G:$G,D2911),
IF(AND(A2911="Cancer Screening for CKD patients", E2911="Utilization Rate (per 100,000 patients)"),
SUMIFS(CANSCRN!$D:$D,CANSCRN!$A:$A,C2911,CANSCRN!$G:$G,D2911),
IF(AND(A2911="PSA Testing", E2911="Cost per service ($USD)"),
SUMIFS(PSA!$E:$E,PSA!$A:$A,C2911,PSA!$G:$G,D2911),
IF(AND(A2911="Colorectal Cancer Screening", E2911="Cost per service ($USD)"),
SUMIFS(COL!$E:$E,COL!$A:$A,C2911,COL!$G:$G,D2911),
IF(AND(A2911="Cervical Cancer Screening", E2911="Cost per service ($USD)"),
SUMIFS(CERV!$E:$E,CERV!$A:$A,C2911,CERV!$G:$G,D2911),
IF(AND(A2911="Cancer Screening for CKD patients", E2911="Cost per service ($USD)"),
SUMIFS(CANSCRN!$E:$E,CANSCRN!$A:$A,C2911,CANSCRN!$G:$G,D2911),
IF(AND(A2911="PSA Testing", E2911="Total Expenditure ($USD per 100,000 patients)"),
SUMIFS(PSA!$F:$F,PSA!$A:$A,C2911,PSA!$G:$G,D2911),
IF(AND(A2911="Colorectal Cancer Screening", E2911="Total Expenditure ($USD per 100,000 patients)"),
SUMIFS(COL!$F:$F,COL!$A:$A,C2911,COL!$G:$G,D2911),
IF(AND(A2911="Cervical Cancer Screening", E2911="Total Expenditure ($USD per 100,000 patients)"),
SUMIFS(CERV!$F:$F,CERV!$A:$A,C2911,CERV!$G:$G,D2911),
SUMIFS(CANSCRN!$F:$F,CANSCRN!$A:$A,C2911,CANSCRN!$G:$G,D2911))))))))))))</f>
        <v>1085914.4847952148</v>
      </c>
    </row>
    <row r="2912" spans="1:6" x14ac:dyDescent="0.2">
      <c r="A2912" s="24" t="s">
        <v>103</v>
      </c>
      <c r="B2912" s="24" t="s">
        <v>101</v>
      </c>
      <c r="C2912" s="24" t="s">
        <v>39</v>
      </c>
      <c r="D2912" s="24">
        <v>2015</v>
      </c>
      <c r="E2912" s="24" t="s">
        <v>104</v>
      </c>
      <c r="F2912" s="3">
        <f>IF(AND(A2912="PSA Testing", E2912= "Utilization Rate (per 100,000 patients)"),
SUMIFS(PSA!$D:$D,PSA!$A:$A,C2912,PSA!$G:$G,D2912),
IF(AND(A2912="Colorectal Cancer Screening", E2912="Utilization Rate (per 100,000 patients)"),
SUMIFS(COL!$D:$D,COL!$A:$A,C2912,COL!$G:$G, D2912),
IF(AND(A2912="Cervical Cancer Screening", E2912="Utilization Rate (per 100,000 patients)"),
SUMIFS(CERV!$D:$D,CERV!$A:$A,C2912,CERV!$G:$G,D2912),
IF(AND(A2912="Cancer Screening for CKD patients", E2912="Utilization Rate (per 100,000 patients)"),
SUMIFS(CANSCRN!$D:$D,CANSCRN!$A:$A,C2912,CANSCRN!$G:$G,D2912),
IF(AND(A2912="PSA Testing", E2912="Cost per service ($USD)"),
SUMIFS(PSA!$E:$E,PSA!$A:$A,C2912,PSA!$G:$G,D2912),
IF(AND(A2912="Colorectal Cancer Screening", E2912="Cost per service ($USD)"),
SUMIFS(COL!$E:$E,COL!$A:$A,C2912,COL!$G:$G,D2912),
IF(AND(A2912="Cervical Cancer Screening", E2912="Cost per service ($USD)"),
SUMIFS(CERV!$E:$E,CERV!$A:$A,C2912,CERV!$G:$G,D2912),
IF(AND(A2912="Cancer Screening for CKD patients", E2912="Cost per service ($USD)"),
SUMIFS(CANSCRN!$E:$E,CANSCRN!$A:$A,C2912,CANSCRN!$G:$G,D2912),
IF(AND(A2912="PSA Testing", E2912="Total Expenditure ($USD per 100,000 patients)"),
SUMIFS(PSA!$F:$F,PSA!$A:$A,C2912,PSA!$G:$G,D2912),
IF(AND(A2912="Colorectal Cancer Screening", E2912="Total Expenditure ($USD per 100,000 patients)"),
SUMIFS(COL!$F:$F,COL!$A:$A,C2912,COL!$G:$G,D2912),
IF(AND(A2912="Cervical Cancer Screening", E2912="Total Expenditure ($USD per 100,000 patients)"),
SUMIFS(CERV!$F:$F,CERV!$A:$A,C2912,CERV!$G:$G,D2912),
SUMIFS(CANSCRN!$F:$F,CANSCRN!$A:$A,C2912,CANSCRN!$G:$G,D2912))))))))))))</f>
        <v>1041944.109144134</v>
      </c>
    </row>
    <row r="2913" spans="1:6" x14ac:dyDescent="0.2">
      <c r="A2913" s="24" t="s">
        <v>103</v>
      </c>
      <c r="B2913" s="24" t="s">
        <v>101</v>
      </c>
      <c r="C2913" s="24" t="s">
        <v>39</v>
      </c>
      <c r="D2913" s="24">
        <v>2016</v>
      </c>
      <c r="E2913" s="24" t="s">
        <v>104</v>
      </c>
      <c r="F2913" s="3">
        <f>IF(AND(A2913="PSA Testing", E2913= "Utilization Rate (per 100,000 patients)"),
SUMIFS(PSA!$D:$D,PSA!$A:$A,C2913,PSA!$G:$G,D2913),
IF(AND(A2913="Colorectal Cancer Screening", E2913="Utilization Rate (per 100,000 patients)"),
SUMIFS(COL!$D:$D,COL!$A:$A,C2913,COL!$G:$G, D2913),
IF(AND(A2913="Cervical Cancer Screening", E2913="Utilization Rate (per 100,000 patients)"),
SUMIFS(CERV!$D:$D,CERV!$A:$A,C2913,CERV!$G:$G,D2913),
IF(AND(A2913="Cancer Screening for CKD patients", E2913="Utilization Rate (per 100,000 patients)"),
SUMIFS(CANSCRN!$D:$D,CANSCRN!$A:$A,C2913,CANSCRN!$G:$G,D2913),
IF(AND(A2913="PSA Testing", E2913="Cost per service ($USD)"),
SUMIFS(PSA!$E:$E,PSA!$A:$A,C2913,PSA!$G:$G,D2913),
IF(AND(A2913="Colorectal Cancer Screening", E2913="Cost per service ($USD)"),
SUMIFS(COL!$E:$E,COL!$A:$A,C2913,COL!$G:$G,D2913),
IF(AND(A2913="Cervical Cancer Screening", E2913="Cost per service ($USD)"),
SUMIFS(CERV!$E:$E,CERV!$A:$A,C2913,CERV!$G:$G,D2913),
IF(AND(A2913="Cancer Screening for CKD patients", E2913="Cost per service ($USD)"),
SUMIFS(CANSCRN!$E:$E,CANSCRN!$A:$A,C2913,CANSCRN!$G:$G,D2913),
IF(AND(A2913="PSA Testing", E2913="Total Expenditure ($USD per 100,000 patients)"),
SUMIFS(PSA!$F:$F,PSA!$A:$A,C2913,PSA!$G:$G,D2913),
IF(AND(A2913="Colorectal Cancer Screening", E2913="Total Expenditure ($USD per 100,000 patients)"),
SUMIFS(COL!$F:$F,COL!$A:$A,C2913,COL!$G:$G,D2913),
IF(AND(A2913="Cervical Cancer Screening", E2913="Total Expenditure ($USD per 100,000 patients)"),
SUMIFS(CERV!$F:$F,CERV!$A:$A,C2913,CERV!$G:$G,D2913),
SUMIFS(CANSCRN!$F:$F,CANSCRN!$A:$A,C2913,CANSCRN!$G:$G,D2913))))))))))))</f>
        <v>1017932.3676614929</v>
      </c>
    </row>
    <row r="2914" spans="1:6" x14ac:dyDescent="0.2">
      <c r="A2914" s="24" t="s">
        <v>103</v>
      </c>
      <c r="B2914" s="24" t="s">
        <v>101</v>
      </c>
      <c r="C2914" s="24" t="s">
        <v>39</v>
      </c>
      <c r="D2914" s="24">
        <v>2017</v>
      </c>
      <c r="E2914" s="24" t="s">
        <v>104</v>
      </c>
      <c r="F2914" s="3">
        <f>IF(AND(A2914="PSA Testing", E2914= "Utilization Rate (per 100,000 patients)"),
SUMIFS(PSA!$D:$D,PSA!$A:$A,C2914,PSA!$G:$G,D2914),
IF(AND(A2914="Colorectal Cancer Screening", E2914="Utilization Rate (per 100,000 patients)"),
SUMIFS(COL!$D:$D,COL!$A:$A,C2914,COL!$G:$G, D2914),
IF(AND(A2914="Cervical Cancer Screening", E2914="Utilization Rate (per 100,000 patients)"),
SUMIFS(CERV!$D:$D,CERV!$A:$A,C2914,CERV!$G:$G,D2914),
IF(AND(A2914="Cancer Screening for CKD patients", E2914="Utilization Rate (per 100,000 patients)"),
SUMIFS(CANSCRN!$D:$D,CANSCRN!$A:$A,C2914,CANSCRN!$G:$G,D2914),
IF(AND(A2914="PSA Testing", E2914="Cost per service ($USD)"),
SUMIFS(PSA!$E:$E,PSA!$A:$A,C2914,PSA!$G:$G,D2914),
IF(AND(A2914="Colorectal Cancer Screening", E2914="Cost per service ($USD)"),
SUMIFS(COL!$E:$E,COL!$A:$A,C2914,COL!$G:$G,D2914),
IF(AND(A2914="Cervical Cancer Screening", E2914="Cost per service ($USD)"),
SUMIFS(CERV!$E:$E,CERV!$A:$A,C2914,CERV!$G:$G,D2914),
IF(AND(A2914="Cancer Screening for CKD patients", E2914="Cost per service ($USD)"),
SUMIFS(CANSCRN!$E:$E,CANSCRN!$A:$A,C2914,CANSCRN!$G:$G,D2914),
IF(AND(A2914="PSA Testing", E2914="Total Expenditure ($USD per 100,000 patients)"),
SUMIFS(PSA!$F:$F,PSA!$A:$A,C2914,PSA!$G:$G,D2914),
IF(AND(A2914="Colorectal Cancer Screening", E2914="Total Expenditure ($USD per 100,000 patients)"),
SUMIFS(COL!$F:$F,COL!$A:$A,C2914,COL!$G:$G,D2914),
IF(AND(A2914="Cervical Cancer Screening", E2914="Total Expenditure ($USD per 100,000 patients)"),
SUMIFS(CERV!$F:$F,CERV!$A:$A,C2914,CERV!$G:$G,D2914),
SUMIFS(CANSCRN!$F:$F,CANSCRN!$A:$A,C2914,CANSCRN!$G:$G,D2914))))))))))))</f>
        <v>1339550.7467878559</v>
      </c>
    </row>
    <row r="2915" spans="1:6" x14ac:dyDescent="0.2">
      <c r="A2915" s="24" t="s">
        <v>103</v>
      </c>
      <c r="B2915" s="24" t="s">
        <v>101</v>
      </c>
      <c r="C2915" s="24" t="s">
        <v>39</v>
      </c>
      <c r="D2915" s="24">
        <v>2018</v>
      </c>
      <c r="E2915" s="24" t="s">
        <v>104</v>
      </c>
      <c r="F2915" s="3">
        <f>IF(AND(A2915="PSA Testing", E2915= "Utilization Rate (per 100,000 patients)"),
SUMIFS(PSA!$D:$D,PSA!$A:$A,C2915,PSA!$G:$G,D2915),
IF(AND(A2915="Colorectal Cancer Screening", E2915="Utilization Rate (per 100,000 patients)"),
SUMIFS(COL!$D:$D,COL!$A:$A,C2915,COL!$G:$G, D2915),
IF(AND(A2915="Cervical Cancer Screening", E2915="Utilization Rate (per 100,000 patients)"),
SUMIFS(CERV!$D:$D,CERV!$A:$A,C2915,CERV!$G:$G,D2915),
IF(AND(A2915="Cancer Screening for CKD patients", E2915="Utilization Rate (per 100,000 patients)"),
SUMIFS(CANSCRN!$D:$D,CANSCRN!$A:$A,C2915,CANSCRN!$G:$G,D2915),
IF(AND(A2915="PSA Testing", E2915="Cost per service ($USD)"),
SUMIFS(PSA!$E:$E,PSA!$A:$A,C2915,PSA!$G:$G,D2915),
IF(AND(A2915="Colorectal Cancer Screening", E2915="Cost per service ($USD)"),
SUMIFS(COL!$E:$E,COL!$A:$A,C2915,COL!$G:$G,D2915),
IF(AND(A2915="Cervical Cancer Screening", E2915="Cost per service ($USD)"),
SUMIFS(CERV!$E:$E,CERV!$A:$A,C2915,CERV!$G:$G,D2915),
IF(AND(A2915="Cancer Screening for CKD patients", E2915="Cost per service ($USD)"),
SUMIFS(CANSCRN!$E:$E,CANSCRN!$A:$A,C2915,CANSCRN!$G:$G,D2915),
IF(AND(A2915="PSA Testing", E2915="Total Expenditure ($USD per 100,000 patients)"),
SUMIFS(PSA!$F:$F,PSA!$A:$A,C2915,PSA!$G:$G,D2915),
IF(AND(A2915="Colorectal Cancer Screening", E2915="Total Expenditure ($USD per 100,000 patients)"),
SUMIFS(COL!$F:$F,COL!$A:$A,C2915,COL!$G:$G,D2915),
IF(AND(A2915="Cervical Cancer Screening", E2915="Total Expenditure ($USD per 100,000 patients)"),
SUMIFS(CERV!$F:$F,CERV!$A:$A,C2915,CERV!$G:$G,D2915),
SUMIFS(CANSCRN!$F:$F,CANSCRN!$A:$A,C2915,CANSCRN!$G:$G,D2915))))))))))))</f>
        <v>1621787.8142871766</v>
      </c>
    </row>
    <row r="2916" spans="1:6" x14ac:dyDescent="0.2">
      <c r="A2916" s="24" t="s">
        <v>103</v>
      </c>
      <c r="B2916" s="24" t="s">
        <v>101</v>
      </c>
      <c r="C2916" s="24" t="s">
        <v>39</v>
      </c>
      <c r="D2916" s="24">
        <v>2019</v>
      </c>
      <c r="E2916" s="24" t="s">
        <v>104</v>
      </c>
      <c r="F2916" s="3">
        <f>IF(AND(A2916="PSA Testing", E2916= "Utilization Rate (per 100,000 patients)"),
SUMIFS(PSA!$D:$D,PSA!$A:$A,C2916,PSA!$G:$G,D2916),
IF(AND(A2916="Colorectal Cancer Screening", E2916="Utilization Rate (per 100,000 patients)"),
SUMIFS(COL!$D:$D,COL!$A:$A,C2916,COL!$G:$G, D2916),
IF(AND(A2916="Cervical Cancer Screening", E2916="Utilization Rate (per 100,000 patients)"),
SUMIFS(CERV!$D:$D,CERV!$A:$A,C2916,CERV!$G:$G,D2916),
IF(AND(A2916="Cancer Screening for CKD patients", E2916="Utilization Rate (per 100,000 patients)"),
SUMIFS(CANSCRN!$D:$D,CANSCRN!$A:$A,C2916,CANSCRN!$G:$G,D2916),
IF(AND(A2916="PSA Testing", E2916="Cost per service ($USD)"),
SUMIFS(PSA!$E:$E,PSA!$A:$A,C2916,PSA!$G:$G,D2916),
IF(AND(A2916="Colorectal Cancer Screening", E2916="Cost per service ($USD)"),
SUMIFS(COL!$E:$E,COL!$A:$A,C2916,COL!$G:$G,D2916),
IF(AND(A2916="Cervical Cancer Screening", E2916="Cost per service ($USD)"),
SUMIFS(CERV!$E:$E,CERV!$A:$A,C2916,CERV!$G:$G,D2916),
IF(AND(A2916="Cancer Screening for CKD patients", E2916="Cost per service ($USD)"),
SUMIFS(CANSCRN!$E:$E,CANSCRN!$A:$A,C2916,CANSCRN!$G:$G,D2916),
IF(AND(A2916="PSA Testing", E2916="Total Expenditure ($USD per 100,000 patients)"),
SUMIFS(PSA!$F:$F,PSA!$A:$A,C2916,PSA!$G:$G,D2916),
IF(AND(A2916="Colorectal Cancer Screening", E2916="Total Expenditure ($USD per 100,000 patients)"),
SUMIFS(COL!$F:$F,COL!$A:$A,C2916,COL!$G:$G,D2916),
IF(AND(A2916="Cervical Cancer Screening", E2916="Total Expenditure ($USD per 100,000 patients)"),
SUMIFS(CERV!$F:$F,CERV!$A:$A,C2916,CERV!$G:$G,D2916),
SUMIFS(CANSCRN!$F:$F,CANSCRN!$A:$A,C2916,CANSCRN!$G:$G,D2916))))))))))))</f>
        <v>2145860.5876297951</v>
      </c>
    </row>
    <row r="2917" spans="1:6" x14ac:dyDescent="0.2">
      <c r="A2917" s="24" t="s">
        <v>103</v>
      </c>
      <c r="B2917" s="24" t="s">
        <v>101</v>
      </c>
      <c r="C2917" s="24" t="s">
        <v>40</v>
      </c>
      <c r="D2917" s="24">
        <v>2009</v>
      </c>
      <c r="E2917" s="24" t="s">
        <v>104</v>
      </c>
      <c r="F2917" s="3">
        <f>IF(AND(A2917="PSA Testing", E2917= "Utilization Rate (per 100,000 patients)"),
SUMIFS(PSA!$D:$D,PSA!$A:$A,C2917,PSA!$G:$G,D2917),
IF(AND(A2917="Colorectal Cancer Screening", E2917="Utilization Rate (per 100,000 patients)"),
SUMIFS(COL!$D:$D,COL!$A:$A,C2917,COL!$G:$G, D2917),
IF(AND(A2917="Cervical Cancer Screening", E2917="Utilization Rate (per 100,000 patients)"),
SUMIFS(CERV!$D:$D,CERV!$A:$A,C2917,CERV!$G:$G,D2917),
IF(AND(A2917="Cancer Screening for CKD patients", E2917="Utilization Rate (per 100,000 patients)"),
SUMIFS(CANSCRN!$D:$D,CANSCRN!$A:$A,C2917,CANSCRN!$G:$G,D2917),
IF(AND(A2917="PSA Testing", E2917="Cost per service ($USD)"),
SUMIFS(PSA!$E:$E,PSA!$A:$A,C2917,PSA!$G:$G,D2917),
IF(AND(A2917="Colorectal Cancer Screening", E2917="Cost per service ($USD)"),
SUMIFS(COL!$E:$E,COL!$A:$A,C2917,COL!$G:$G,D2917),
IF(AND(A2917="Cervical Cancer Screening", E2917="Cost per service ($USD)"),
SUMIFS(CERV!$E:$E,CERV!$A:$A,C2917,CERV!$G:$G,D2917),
IF(AND(A2917="Cancer Screening for CKD patients", E2917="Cost per service ($USD)"),
SUMIFS(CANSCRN!$E:$E,CANSCRN!$A:$A,C2917,CANSCRN!$G:$G,D2917),
IF(AND(A2917="PSA Testing", E2917="Total Expenditure ($USD per 100,000 patients)"),
SUMIFS(PSA!$F:$F,PSA!$A:$A,C2917,PSA!$G:$G,D2917),
IF(AND(A2917="Colorectal Cancer Screening", E2917="Total Expenditure ($USD per 100,000 patients)"),
SUMIFS(COL!$F:$F,COL!$A:$A,C2917,COL!$G:$G,D2917),
IF(AND(A2917="Cervical Cancer Screening", E2917="Total Expenditure ($USD per 100,000 patients)"),
SUMIFS(CERV!$F:$F,CERV!$A:$A,C2917,CERV!$G:$G,D2917),
SUMIFS(CANSCRN!$F:$F,CANSCRN!$A:$A,C2917,CANSCRN!$G:$G,D2917))))))))))))</f>
        <v>1125008.1097243647</v>
      </c>
    </row>
    <row r="2918" spans="1:6" x14ac:dyDescent="0.2">
      <c r="A2918" s="24" t="s">
        <v>103</v>
      </c>
      <c r="B2918" s="24" t="s">
        <v>101</v>
      </c>
      <c r="C2918" s="24" t="s">
        <v>40</v>
      </c>
      <c r="D2918" s="24">
        <v>2010</v>
      </c>
      <c r="E2918" s="24" t="s">
        <v>104</v>
      </c>
      <c r="F2918" s="3">
        <f>IF(AND(A2918="PSA Testing", E2918= "Utilization Rate (per 100,000 patients)"),
SUMIFS(PSA!$D:$D,PSA!$A:$A,C2918,PSA!$G:$G,D2918),
IF(AND(A2918="Colorectal Cancer Screening", E2918="Utilization Rate (per 100,000 patients)"),
SUMIFS(COL!$D:$D,COL!$A:$A,C2918,COL!$G:$G, D2918),
IF(AND(A2918="Cervical Cancer Screening", E2918="Utilization Rate (per 100,000 patients)"),
SUMIFS(CERV!$D:$D,CERV!$A:$A,C2918,CERV!$G:$G,D2918),
IF(AND(A2918="Cancer Screening for CKD patients", E2918="Utilization Rate (per 100,000 patients)"),
SUMIFS(CANSCRN!$D:$D,CANSCRN!$A:$A,C2918,CANSCRN!$G:$G,D2918),
IF(AND(A2918="PSA Testing", E2918="Cost per service ($USD)"),
SUMIFS(PSA!$E:$E,PSA!$A:$A,C2918,PSA!$G:$G,D2918),
IF(AND(A2918="Colorectal Cancer Screening", E2918="Cost per service ($USD)"),
SUMIFS(COL!$E:$E,COL!$A:$A,C2918,COL!$G:$G,D2918),
IF(AND(A2918="Cervical Cancer Screening", E2918="Cost per service ($USD)"),
SUMIFS(CERV!$E:$E,CERV!$A:$A,C2918,CERV!$G:$G,D2918),
IF(AND(A2918="Cancer Screening for CKD patients", E2918="Cost per service ($USD)"),
SUMIFS(CANSCRN!$E:$E,CANSCRN!$A:$A,C2918,CANSCRN!$G:$G,D2918),
IF(AND(A2918="PSA Testing", E2918="Total Expenditure ($USD per 100,000 patients)"),
SUMIFS(PSA!$F:$F,PSA!$A:$A,C2918,PSA!$G:$G,D2918),
IF(AND(A2918="Colorectal Cancer Screening", E2918="Total Expenditure ($USD per 100,000 patients)"),
SUMIFS(COL!$F:$F,COL!$A:$A,C2918,COL!$G:$G,D2918),
IF(AND(A2918="Cervical Cancer Screening", E2918="Total Expenditure ($USD per 100,000 patients)"),
SUMIFS(CERV!$F:$F,CERV!$A:$A,C2918,CERV!$G:$G,D2918),
SUMIFS(CANSCRN!$F:$F,CANSCRN!$A:$A,C2918,CANSCRN!$G:$G,D2918))))))))))))</f>
        <v>1461249.8639575385</v>
      </c>
    </row>
    <row r="2919" spans="1:6" x14ac:dyDescent="0.2">
      <c r="A2919" s="24" t="s">
        <v>103</v>
      </c>
      <c r="B2919" s="24" t="s">
        <v>101</v>
      </c>
      <c r="C2919" s="24" t="s">
        <v>40</v>
      </c>
      <c r="D2919" s="24">
        <v>2011</v>
      </c>
      <c r="E2919" s="24" t="s">
        <v>104</v>
      </c>
      <c r="F2919" s="3">
        <f>IF(AND(A2919="PSA Testing", E2919= "Utilization Rate (per 100,000 patients)"),
SUMIFS(PSA!$D:$D,PSA!$A:$A,C2919,PSA!$G:$G,D2919),
IF(AND(A2919="Colorectal Cancer Screening", E2919="Utilization Rate (per 100,000 patients)"),
SUMIFS(COL!$D:$D,COL!$A:$A,C2919,COL!$G:$G, D2919),
IF(AND(A2919="Cervical Cancer Screening", E2919="Utilization Rate (per 100,000 patients)"),
SUMIFS(CERV!$D:$D,CERV!$A:$A,C2919,CERV!$G:$G,D2919),
IF(AND(A2919="Cancer Screening for CKD patients", E2919="Utilization Rate (per 100,000 patients)"),
SUMIFS(CANSCRN!$D:$D,CANSCRN!$A:$A,C2919,CANSCRN!$G:$G,D2919),
IF(AND(A2919="PSA Testing", E2919="Cost per service ($USD)"),
SUMIFS(PSA!$E:$E,PSA!$A:$A,C2919,PSA!$G:$G,D2919),
IF(AND(A2919="Colorectal Cancer Screening", E2919="Cost per service ($USD)"),
SUMIFS(COL!$E:$E,COL!$A:$A,C2919,COL!$G:$G,D2919),
IF(AND(A2919="Cervical Cancer Screening", E2919="Cost per service ($USD)"),
SUMIFS(CERV!$E:$E,CERV!$A:$A,C2919,CERV!$G:$G,D2919),
IF(AND(A2919="Cancer Screening for CKD patients", E2919="Cost per service ($USD)"),
SUMIFS(CANSCRN!$E:$E,CANSCRN!$A:$A,C2919,CANSCRN!$G:$G,D2919),
IF(AND(A2919="PSA Testing", E2919="Total Expenditure ($USD per 100,000 patients)"),
SUMIFS(PSA!$F:$F,PSA!$A:$A,C2919,PSA!$G:$G,D2919),
IF(AND(A2919="Colorectal Cancer Screening", E2919="Total Expenditure ($USD per 100,000 patients)"),
SUMIFS(COL!$F:$F,COL!$A:$A,C2919,COL!$G:$G,D2919),
IF(AND(A2919="Cervical Cancer Screening", E2919="Total Expenditure ($USD per 100,000 patients)"),
SUMIFS(CERV!$F:$F,CERV!$A:$A,C2919,CERV!$G:$G,D2919),
SUMIFS(CANSCRN!$F:$F,CANSCRN!$A:$A,C2919,CANSCRN!$G:$G,D2919))))))))))))</f>
        <v>1357385.9141895862</v>
      </c>
    </row>
    <row r="2920" spans="1:6" x14ac:dyDescent="0.2">
      <c r="A2920" s="24" t="s">
        <v>103</v>
      </c>
      <c r="B2920" s="24" t="s">
        <v>101</v>
      </c>
      <c r="C2920" s="24" t="s">
        <v>40</v>
      </c>
      <c r="D2920" s="24">
        <v>2012</v>
      </c>
      <c r="E2920" s="24" t="s">
        <v>104</v>
      </c>
      <c r="F2920" s="3">
        <f>IF(AND(A2920="PSA Testing", E2920= "Utilization Rate (per 100,000 patients)"),
SUMIFS(PSA!$D:$D,PSA!$A:$A,C2920,PSA!$G:$G,D2920),
IF(AND(A2920="Colorectal Cancer Screening", E2920="Utilization Rate (per 100,000 patients)"),
SUMIFS(COL!$D:$D,COL!$A:$A,C2920,COL!$G:$G, D2920),
IF(AND(A2920="Cervical Cancer Screening", E2920="Utilization Rate (per 100,000 patients)"),
SUMIFS(CERV!$D:$D,CERV!$A:$A,C2920,CERV!$G:$G,D2920),
IF(AND(A2920="Cancer Screening for CKD patients", E2920="Utilization Rate (per 100,000 patients)"),
SUMIFS(CANSCRN!$D:$D,CANSCRN!$A:$A,C2920,CANSCRN!$G:$G,D2920),
IF(AND(A2920="PSA Testing", E2920="Cost per service ($USD)"),
SUMIFS(PSA!$E:$E,PSA!$A:$A,C2920,PSA!$G:$G,D2920),
IF(AND(A2920="Colorectal Cancer Screening", E2920="Cost per service ($USD)"),
SUMIFS(COL!$E:$E,COL!$A:$A,C2920,COL!$G:$G,D2920),
IF(AND(A2920="Cervical Cancer Screening", E2920="Cost per service ($USD)"),
SUMIFS(CERV!$E:$E,CERV!$A:$A,C2920,CERV!$G:$G,D2920),
IF(AND(A2920="Cancer Screening for CKD patients", E2920="Cost per service ($USD)"),
SUMIFS(CANSCRN!$E:$E,CANSCRN!$A:$A,C2920,CANSCRN!$G:$G,D2920),
IF(AND(A2920="PSA Testing", E2920="Total Expenditure ($USD per 100,000 patients)"),
SUMIFS(PSA!$F:$F,PSA!$A:$A,C2920,PSA!$G:$G,D2920),
IF(AND(A2920="Colorectal Cancer Screening", E2920="Total Expenditure ($USD per 100,000 patients)"),
SUMIFS(COL!$F:$F,COL!$A:$A,C2920,COL!$G:$G,D2920),
IF(AND(A2920="Cervical Cancer Screening", E2920="Total Expenditure ($USD per 100,000 patients)"),
SUMIFS(CERV!$F:$F,CERV!$A:$A,C2920,CERV!$G:$G,D2920),
SUMIFS(CANSCRN!$F:$F,CANSCRN!$A:$A,C2920,CANSCRN!$G:$G,D2920))))))))))))</f>
        <v>1368746.2287763618</v>
      </c>
    </row>
    <row r="2921" spans="1:6" x14ac:dyDescent="0.2">
      <c r="A2921" s="24" t="s">
        <v>103</v>
      </c>
      <c r="B2921" s="24" t="s">
        <v>101</v>
      </c>
      <c r="C2921" s="24" t="s">
        <v>40</v>
      </c>
      <c r="D2921" s="24">
        <v>2013</v>
      </c>
      <c r="E2921" s="24" t="s">
        <v>104</v>
      </c>
      <c r="F2921" s="3">
        <f>IF(AND(A2921="PSA Testing", E2921= "Utilization Rate (per 100,000 patients)"),
SUMIFS(PSA!$D:$D,PSA!$A:$A,C2921,PSA!$G:$G,D2921),
IF(AND(A2921="Colorectal Cancer Screening", E2921="Utilization Rate (per 100,000 patients)"),
SUMIFS(COL!$D:$D,COL!$A:$A,C2921,COL!$G:$G, D2921),
IF(AND(A2921="Cervical Cancer Screening", E2921="Utilization Rate (per 100,000 patients)"),
SUMIFS(CERV!$D:$D,CERV!$A:$A,C2921,CERV!$G:$G,D2921),
IF(AND(A2921="Cancer Screening for CKD patients", E2921="Utilization Rate (per 100,000 patients)"),
SUMIFS(CANSCRN!$D:$D,CANSCRN!$A:$A,C2921,CANSCRN!$G:$G,D2921),
IF(AND(A2921="PSA Testing", E2921="Cost per service ($USD)"),
SUMIFS(PSA!$E:$E,PSA!$A:$A,C2921,PSA!$G:$G,D2921),
IF(AND(A2921="Colorectal Cancer Screening", E2921="Cost per service ($USD)"),
SUMIFS(COL!$E:$E,COL!$A:$A,C2921,COL!$G:$G,D2921),
IF(AND(A2921="Cervical Cancer Screening", E2921="Cost per service ($USD)"),
SUMIFS(CERV!$E:$E,CERV!$A:$A,C2921,CERV!$G:$G,D2921),
IF(AND(A2921="Cancer Screening for CKD patients", E2921="Cost per service ($USD)"),
SUMIFS(CANSCRN!$E:$E,CANSCRN!$A:$A,C2921,CANSCRN!$G:$G,D2921),
IF(AND(A2921="PSA Testing", E2921="Total Expenditure ($USD per 100,000 patients)"),
SUMIFS(PSA!$F:$F,PSA!$A:$A,C2921,PSA!$G:$G,D2921),
IF(AND(A2921="Colorectal Cancer Screening", E2921="Total Expenditure ($USD per 100,000 patients)"),
SUMIFS(COL!$F:$F,COL!$A:$A,C2921,COL!$G:$G,D2921),
IF(AND(A2921="Cervical Cancer Screening", E2921="Total Expenditure ($USD per 100,000 patients)"),
SUMIFS(CERV!$F:$F,CERV!$A:$A,C2921,CERV!$G:$G,D2921),
SUMIFS(CANSCRN!$F:$F,CANSCRN!$A:$A,C2921,CANSCRN!$G:$G,D2921))))))))))))</f>
        <v>1313861.7030967458</v>
      </c>
    </row>
    <row r="2922" spans="1:6" x14ac:dyDescent="0.2">
      <c r="A2922" s="24" t="s">
        <v>103</v>
      </c>
      <c r="B2922" s="24" t="s">
        <v>101</v>
      </c>
      <c r="C2922" s="24" t="s">
        <v>40</v>
      </c>
      <c r="D2922" s="24">
        <v>2014</v>
      </c>
      <c r="E2922" s="24" t="s">
        <v>104</v>
      </c>
      <c r="F2922" s="3">
        <f>IF(AND(A2922="PSA Testing", E2922= "Utilization Rate (per 100,000 patients)"),
SUMIFS(PSA!$D:$D,PSA!$A:$A,C2922,PSA!$G:$G,D2922),
IF(AND(A2922="Colorectal Cancer Screening", E2922="Utilization Rate (per 100,000 patients)"),
SUMIFS(COL!$D:$D,COL!$A:$A,C2922,COL!$G:$G, D2922),
IF(AND(A2922="Cervical Cancer Screening", E2922="Utilization Rate (per 100,000 patients)"),
SUMIFS(CERV!$D:$D,CERV!$A:$A,C2922,CERV!$G:$G,D2922),
IF(AND(A2922="Cancer Screening for CKD patients", E2922="Utilization Rate (per 100,000 patients)"),
SUMIFS(CANSCRN!$D:$D,CANSCRN!$A:$A,C2922,CANSCRN!$G:$G,D2922),
IF(AND(A2922="PSA Testing", E2922="Cost per service ($USD)"),
SUMIFS(PSA!$E:$E,PSA!$A:$A,C2922,PSA!$G:$G,D2922),
IF(AND(A2922="Colorectal Cancer Screening", E2922="Cost per service ($USD)"),
SUMIFS(COL!$E:$E,COL!$A:$A,C2922,COL!$G:$G,D2922),
IF(AND(A2922="Cervical Cancer Screening", E2922="Cost per service ($USD)"),
SUMIFS(CERV!$E:$E,CERV!$A:$A,C2922,CERV!$G:$G,D2922),
IF(AND(A2922="Cancer Screening for CKD patients", E2922="Cost per service ($USD)"),
SUMIFS(CANSCRN!$E:$E,CANSCRN!$A:$A,C2922,CANSCRN!$G:$G,D2922),
IF(AND(A2922="PSA Testing", E2922="Total Expenditure ($USD per 100,000 patients)"),
SUMIFS(PSA!$F:$F,PSA!$A:$A,C2922,PSA!$G:$G,D2922),
IF(AND(A2922="Colorectal Cancer Screening", E2922="Total Expenditure ($USD per 100,000 patients)"),
SUMIFS(COL!$F:$F,COL!$A:$A,C2922,COL!$G:$G,D2922),
IF(AND(A2922="Cervical Cancer Screening", E2922="Total Expenditure ($USD per 100,000 patients)"),
SUMIFS(CERV!$F:$F,CERV!$A:$A,C2922,CERV!$G:$G,D2922),
SUMIFS(CANSCRN!$F:$F,CANSCRN!$A:$A,C2922,CANSCRN!$G:$G,D2922))))))))))))</f>
        <v>885203.48354988731</v>
      </c>
    </row>
    <row r="2923" spans="1:6" x14ac:dyDescent="0.2">
      <c r="A2923" s="24" t="s">
        <v>103</v>
      </c>
      <c r="B2923" s="24" t="s">
        <v>101</v>
      </c>
      <c r="C2923" s="24" t="s">
        <v>40</v>
      </c>
      <c r="D2923" s="24">
        <v>2015</v>
      </c>
      <c r="E2923" s="24" t="s">
        <v>104</v>
      </c>
      <c r="F2923" s="3">
        <f>IF(AND(A2923="PSA Testing", E2923= "Utilization Rate (per 100,000 patients)"),
SUMIFS(PSA!$D:$D,PSA!$A:$A,C2923,PSA!$G:$G,D2923),
IF(AND(A2923="Colorectal Cancer Screening", E2923="Utilization Rate (per 100,000 patients)"),
SUMIFS(COL!$D:$D,COL!$A:$A,C2923,COL!$G:$G, D2923),
IF(AND(A2923="Cervical Cancer Screening", E2923="Utilization Rate (per 100,000 patients)"),
SUMIFS(CERV!$D:$D,CERV!$A:$A,C2923,CERV!$G:$G,D2923),
IF(AND(A2923="Cancer Screening for CKD patients", E2923="Utilization Rate (per 100,000 patients)"),
SUMIFS(CANSCRN!$D:$D,CANSCRN!$A:$A,C2923,CANSCRN!$G:$G,D2923),
IF(AND(A2923="PSA Testing", E2923="Cost per service ($USD)"),
SUMIFS(PSA!$E:$E,PSA!$A:$A,C2923,PSA!$G:$G,D2923),
IF(AND(A2923="Colorectal Cancer Screening", E2923="Cost per service ($USD)"),
SUMIFS(COL!$E:$E,COL!$A:$A,C2923,COL!$G:$G,D2923),
IF(AND(A2923="Cervical Cancer Screening", E2923="Cost per service ($USD)"),
SUMIFS(CERV!$E:$E,CERV!$A:$A,C2923,CERV!$G:$G,D2923),
IF(AND(A2923="Cancer Screening for CKD patients", E2923="Cost per service ($USD)"),
SUMIFS(CANSCRN!$E:$E,CANSCRN!$A:$A,C2923,CANSCRN!$G:$G,D2923),
IF(AND(A2923="PSA Testing", E2923="Total Expenditure ($USD per 100,000 patients)"),
SUMIFS(PSA!$F:$F,PSA!$A:$A,C2923,PSA!$G:$G,D2923),
IF(AND(A2923="Colorectal Cancer Screening", E2923="Total Expenditure ($USD per 100,000 patients)"),
SUMIFS(COL!$F:$F,COL!$A:$A,C2923,COL!$G:$G,D2923),
IF(AND(A2923="Cervical Cancer Screening", E2923="Total Expenditure ($USD per 100,000 patients)"),
SUMIFS(CERV!$F:$F,CERV!$A:$A,C2923,CERV!$G:$G,D2923),
SUMIFS(CANSCRN!$F:$F,CANSCRN!$A:$A,C2923,CANSCRN!$G:$G,D2923))))))))))))</f>
        <v>985227.73440690141</v>
      </c>
    </row>
    <row r="2924" spans="1:6" x14ac:dyDescent="0.2">
      <c r="A2924" s="24" t="s">
        <v>103</v>
      </c>
      <c r="B2924" s="24" t="s">
        <v>101</v>
      </c>
      <c r="C2924" s="24" t="s">
        <v>40</v>
      </c>
      <c r="D2924" s="24">
        <v>2016</v>
      </c>
      <c r="E2924" s="24" t="s">
        <v>104</v>
      </c>
      <c r="F2924" s="3">
        <f>IF(AND(A2924="PSA Testing", E2924= "Utilization Rate (per 100,000 patients)"),
SUMIFS(PSA!$D:$D,PSA!$A:$A,C2924,PSA!$G:$G,D2924),
IF(AND(A2924="Colorectal Cancer Screening", E2924="Utilization Rate (per 100,000 patients)"),
SUMIFS(COL!$D:$D,COL!$A:$A,C2924,COL!$G:$G, D2924),
IF(AND(A2924="Cervical Cancer Screening", E2924="Utilization Rate (per 100,000 patients)"),
SUMIFS(CERV!$D:$D,CERV!$A:$A,C2924,CERV!$G:$G,D2924),
IF(AND(A2924="Cancer Screening for CKD patients", E2924="Utilization Rate (per 100,000 patients)"),
SUMIFS(CANSCRN!$D:$D,CANSCRN!$A:$A,C2924,CANSCRN!$G:$G,D2924),
IF(AND(A2924="PSA Testing", E2924="Cost per service ($USD)"),
SUMIFS(PSA!$E:$E,PSA!$A:$A,C2924,PSA!$G:$G,D2924),
IF(AND(A2924="Colorectal Cancer Screening", E2924="Cost per service ($USD)"),
SUMIFS(COL!$E:$E,COL!$A:$A,C2924,COL!$G:$G,D2924),
IF(AND(A2924="Cervical Cancer Screening", E2924="Cost per service ($USD)"),
SUMIFS(CERV!$E:$E,CERV!$A:$A,C2924,CERV!$G:$G,D2924),
IF(AND(A2924="Cancer Screening for CKD patients", E2924="Cost per service ($USD)"),
SUMIFS(CANSCRN!$E:$E,CANSCRN!$A:$A,C2924,CANSCRN!$G:$G,D2924),
IF(AND(A2924="PSA Testing", E2924="Total Expenditure ($USD per 100,000 patients)"),
SUMIFS(PSA!$F:$F,PSA!$A:$A,C2924,PSA!$G:$G,D2924),
IF(AND(A2924="Colorectal Cancer Screening", E2924="Total Expenditure ($USD per 100,000 patients)"),
SUMIFS(COL!$F:$F,COL!$A:$A,C2924,COL!$G:$G,D2924),
IF(AND(A2924="Cervical Cancer Screening", E2924="Total Expenditure ($USD per 100,000 patients)"),
SUMIFS(CERV!$F:$F,CERV!$A:$A,C2924,CERV!$G:$G,D2924),
SUMIFS(CANSCRN!$F:$F,CANSCRN!$A:$A,C2924,CANSCRN!$G:$G,D2924))))))))))))</f>
        <v>1910501.1519499957</v>
      </c>
    </row>
    <row r="2925" spans="1:6" x14ac:dyDescent="0.2">
      <c r="A2925" s="24" t="s">
        <v>103</v>
      </c>
      <c r="B2925" s="24" t="s">
        <v>101</v>
      </c>
      <c r="C2925" s="24" t="s">
        <v>40</v>
      </c>
      <c r="D2925" s="24">
        <v>2017</v>
      </c>
      <c r="E2925" s="24" t="s">
        <v>104</v>
      </c>
      <c r="F2925" s="3">
        <f>IF(AND(A2925="PSA Testing", E2925= "Utilization Rate (per 100,000 patients)"),
SUMIFS(PSA!$D:$D,PSA!$A:$A,C2925,PSA!$G:$G,D2925),
IF(AND(A2925="Colorectal Cancer Screening", E2925="Utilization Rate (per 100,000 patients)"),
SUMIFS(COL!$D:$D,COL!$A:$A,C2925,COL!$G:$G, D2925),
IF(AND(A2925="Cervical Cancer Screening", E2925="Utilization Rate (per 100,000 patients)"),
SUMIFS(CERV!$D:$D,CERV!$A:$A,C2925,CERV!$G:$G,D2925),
IF(AND(A2925="Cancer Screening for CKD patients", E2925="Utilization Rate (per 100,000 patients)"),
SUMIFS(CANSCRN!$D:$D,CANSCRN!$A:$A,C2925,CANSCRN!$G:$G,D2925),
IF(AND(A2925="PSA Testing", E2925="Cost per service ($USD)"),
SUMIFS(PSA!$E:$E,PSA!$A:$A,C2925,PSA!$G:$G,D2925),
IF(AND(A2925="Colorectal Cancer Screening", E2925="Cost per service ($USD)"),
SUMIFS(COL!$E:$E,COL!$A:$A,C2925,COL!$G:$G,D2925),
IF(AND(A2925="Cervical Cancer Screening", E2925="Cost per service ($USD)"),
SUMIFS(CERV!$E:$E,CERV!$A:$A,C2925,CERV!$G:$G,D2925),
IF(AND(A2925="Cancer Screening for CKD patients", E2925="Cost per service ($USD)"),
SUMIFS(CANSCRN!$E:$E,CANSCRN!$A:$A,C2925,CANSCRN!$G:$G,D2925),
IF(AND(A2925="PSA Testing", E2925="Total Expenditure ($USD per 100,000 patients)"),
SUMIFS(PSA!$F:$F,PSA!$A:$A,C2925,PSA!$G:$G,D2925),
IF(AND(A2925="Colorectal Cancer Screening", E2925="Total Expenditure ($USD per 100,000 patients)"),
SUMIFS(COL!$F:$F,COL!$A:$A,C2925,COL!$G:$G,D2925),
IF(AND(A2925="Cervical Cancer Screening", E2925="Total Expenditure ($USD per 100,000 patients)"),
SUMIFS(CERV!$F:$F,CERV!$A:$A,C2925,CERV!$G:$G,D2925),
SUMIFS(CANSCRN!$F:$F,CANSCRN!$A:$A,C2925,CANSCRN!$G:$G,D2925))))))))))))</f>
        <v>2031355.0372566956</v>
      </c>
    </row>
    <row r="2926" spans="1:6" x14ac:dyDescent="0.2">
      <c r="A2926" s="24" t="s">
        <v>103</v>
      </c>
      <c r="B2926" s="24" t="s">
        <v>101</v>
      </c>
      <c r="C2926" s="24" t="s">
        <v>40</v>
      </c>
      <c r="D2926" s="24">
        <v>2018</v>
      </c>
      <c r="E2926" s="24" t="s">
        <v>104</v>
      </c>
      <c r="F2926" s="3">
        <f>IF(AND(A2926="PSA Testing", E2926= "Utilization Rate (per 100,000 patients)"),
SUMIFS(PSA!$D:$D,PSA!$A:$A,C2926,PSA!$G:$G,D2926),
IF(AND(A2926="Colorectal Cancer Screening", E2926="Utilization Rate (per 100,000 patients)"),
SUMIFS(COL!$D:$D,COL!$A:$A,C2926,COL!$G:$G, D2926),
IF(AND(A2926="Cervical Cancer Screening", E2926="Utilization Rate (per 100,000 patients)"),
SUMIFS(CERV!$D:$D,CERV!$A:$A,C2926,CERV!$G:$G,D2926),
IF(AND(A2926="Cancer Screening for CKD patients", E2926="Utilization Rate (per 100,000 patients)"),
SUMIFS(CANSCRN!$D:$D,CANSCRN!$A:$A,C2926,CANSCRN!$G:$G,D2926),
IF(AND(A2926="PSA Testing", E2926="Cost per service ($USD)"),
SUMIFS(PSA!$E:$E,PSA!$A:$A,C2926,PSA!$G:$G,D2926),
IF(AND(A2926="Colorectal Cancer Screening", E2926="Cost per service ($USD)"),
SUMIFS(COL!$E:$E,COL!$A:$A,C2926,COL!$G:$G,D2926),
IF(AND(A2926="Cervical Cancer Screening", E2926="Cost per service ($USD)"),
SUMIFS(CERV!$E:$E,CERV!$A:$A,C2926,CERV!$G:$G,D2926),
IF(AND(A2926="Cancer Screening for CKD patients", E2926="Cost per service ($USD)"),
SUMIFS(CANSCRN!$E:$E,CANSCRN!$A:$A,C2926,CANSCRN!$G:$G,D2926),
IF(AND(A2926="PSA Testing", E2926="Total Expenditure ($USD per 100,000 patients)"),
SUMIFS(PSA!$F:$F,PSA!$A:$A,C2926,PSA!$G:$G,D2926),
IF(AND(A2926="Colorectal Cancer Screening", E2926="Total Expenditure ($USD per 100,000 patients)"),
SUMIFS(COL!$F:$F,COL!$A:$A,C2926,COL!$G:$G,D2926),
IF(AND(A2926="Cervical Cancer Screening", E2926="Total Expenditure ($USD per 100,000 patients)"),
SUMIFS(CERV!$F:$F,CERV!$A:$A,C2926,CERV!$G:$G,D2926),
SUMIFS(CANSCRN!$F:$F,CANSCRN!$A:$A,C2926,CANSCRN!$G:$G,D2926))))))))))))</f>
        <v>2055558.1197964258</v>
      </c>
    </row>
    <row r="2927" spans="1:6" x14ac:dyDescent="0.2">
      <c r="A2927" s="24" t="s">
        <v>103</v>
      </c>
      <c r="B2927" s="24" t="s">
        <v>101</v>
      </c>
      <c r="C2927" s="24" t="s">
        <v>40</v>
      </c>
      <c r="D2927" s="24">
        <v>2019</v>
      </c>
      <c r="E2927" s="24" t="s">
        <v>104</v>
      </c>
      <c r="F2927" s="3">
        <f>IF(AND(A2927="PSA Testing", E2927= "Utilization Rate (per 100,000 patients)"),
SUMIFS(PSA!$D:$D,PSA!$A:$A,C2927,PSA!$G:$G,D2927),
IF(AND(A2927="Colorectal Cancer Screening", E2927="Utilization Rate (per 100,000 patients)"),
SUMIFS(COL!$D:$D,COL!$A:$A,C2927,COL!$G:$G, D2927),
IF(AND(A2927="Cervical Cancer Screening", E2927="Utilization Rate (per 100,000 patients)"),
SUMIFS(CERV!$D:$D,CERV!$A:$A,C2927,CERV!$G:$G,D2927),
IF(AND(A2927="Cancer Screening for CKD patients", E2927="Utilization Rate (per 100,000 patients)"),
SUMIFS(CANSCRN!$D:$D,CANSCRN!$A:$A,C2927,CANSCRN!$G:$G,D2927),
IF(AND(A2927="PSA Testing", E2927="Cost per service ($USD)"),
SUMIFS(PSA!$E:$E,PSA!$A:$A,C2927,PSA!$G:$G,D2927),
IF(AND(A2927="Colorectal Cancer Screening", E2927="Cost per service ($USD)"),
SUMIFS(COL!$E:$E,COL!$A:$A,C2927,COL!$G:$G,D2927),
IF(AND(A2927="Cervical Cancer Screening", E2927="Cost per service ($USD)"),
SUMIFS(CERV!$E:$E,CERV!$A:$A,C2927,CERV!$G:$G,D2927),
IF(AND(A2927="Cancer Screening for CKD patients", E2927="Cost per service ($USD)"),
SUMIFS(CANSCRN!$E:$E,CANSCRN!$A:$A,C2927,CANSCRN!$G:$G,D2927),
IF(AND(A2927="PSA Testing", E2927="Total Expenditure ($USD per 100,000 patients)"),
SUMIFS(PSA!$F:$F,PSA!$A:$A,C2927,PSA!$G:$G,D2927),
IF(AND(A2927="Colorectal Cancer Screening", E2927="Total Expenditure ($USD per 100,000 patients)"),
SUMIFS(COL!$F:$F,COL!$A:$A,C2927,COL!$G:$G,D2927),
IF(AND(A2927="Cervical Cancer Screening", E2927="Total Expenditure ($USD per 100,000 patients)"),
SUMIFS(CERV!$F:$F,CERV!$A:$A,C2927,CERV!$G:$G,D2927),
SUMIFS(CANSCRN!$F:$F,CANSCRN!$A:$A,C2927,CANSCRN!$G:$G,D2927))))))))))))</f>
        <v>1936033.6616847157</v>
      </c>
    </row>
    <row r="2928" spans="1:6" x14ac:dyDescent="0.2">
      <c r="A2928" s="24" t="s">
        <v>103</v>
      </c>
      <c r="B2928" s="24" t="s">
        <v>101</v>
      </c>
      <c r="C2928" s="24" t="s">
        <v>41</v>
      </c>
      <c r="D2928" s="24">
        <v>2009</v>
      </c>
      <c r="E2928" s="24" t="s">
        <v>104</v>
      </c>
      <c r="F2928" s="3">
        <f>IF(AND(A2928="PSA Testing", E2928= "Utilization Rate (per 100,000 patients)"),
SUMIFS(PSA!$D:$D,PSA!$A:$A,C2928,PSA!$G:$G,D2928),
IF(AND(A2928="Colorectal Cancer Screening", E2928="Utilization Rate (per 100,000 patients)"),
SUMIFS(COL!$D:$D,COL!$A:$A,C2928,COL!$G:$G, D2928),
IF(AND(A2928="Cervical Cancer Screening", E2928="Utilization Rate (per 100,000 patients)"),
SUMIFS(CERV!$D:$D,CERV!$A:$A,C2928,CERV!$G:$G,D2928),
IF(AND(A2928="Cancer Screening for CKD patients", E2928="Utilization Rate (per 100,000 patients)"),
SUMIFS(CANSCRN!$D:$D,CANSCRN!$A:$A,C2928,CANSCRN!$G:$G,D2928),
IF(AND(A2928="PSA Testing", E2928="Cost per service ($USD)"),
SUMIFS(PSA!$E:$E,PSA!$A:$A,C2928,PSA!$G:$G,D2928),
IF(AND(A2928="Colorectal Cancer Screening", E2928="Cost per service ($USD)"),
SUMIFS(COL!$E:$E,COL!$A:$A,C2928,COL!$G:$G,D2928),
IF(AND(A2928="Cervical Cancer Screening", E2928="Cost per service ($USD)"),
SUMIFS(CERV!$E:$E,CERV!$A:$A,C2928,CERV!$G:$G,D2928),
IF(AND(A2928="Cancer Screening for CKD patients", E2928="Cost per service ($USD)"),
SUMIFS(CANSCRN!$E:$E,CANSCRN!$A:$A,C2928,CANSCRN!$G:$G,D2928),
IF(AND(A2928="PSA Testing", E2928="Total Expenditure ($USD per 100,000 patients)"),
SUMIFS(PSA!$F:$F,PSA!$A:$A,C2928,PSA!$G:$G,D2928),
IF(AND(A2928="Colorectal Cancer Screening", E2928="Total Expenditure ($USD per 100,000 patients)"),
SUMIFS(COL!$F:$F,COL!$A:$A,C2928,COL!$G:$G,D2928),
IF(AND(A2928="Cervical Cancer Screening", E2928="Total Expenditure ($USD per 100,000 patients)"),
SUMIFS(CERV!$F:$F,CERV!$A:$A,C2928,CERV!$G:$G,D2928),
SUMIFS(CANSCRN!$F:$F,CANSCRN!$A:$A,C2928,CANSCRN!$G:$G,D2928))))))))))))</f>
        <v>989836.82327199262</v>
      </c>
    </row>
    <row r="2929" spans="1:6" x14ac:dyDescent="0.2">
      <c r="A2929" s="24" t="s">
        <v>103</v>
      </c>
      <c r="B2929" s="24" t="s">
        <v>101</v>
      </c>
      <c r="C2929" s="24" t="s">
        <v>41</v>
      </c>
      <c r="D2929" s="24">
        <v>2010</v>
      </c>
      <c r="E2929" s="24" t="s">
        <v>104</v>
      </c>
      <c r="F2929" s="3">
        <f>IF(AND(A2929="PSA Testing", E2929= "Utilization Rate (per 100,000 patients)"),
SUMIFS(PSA!$D:$D,PSA!$A:$A,C2929,PSA!$G:$G,D2929),
IF(AND(A2929="Colorectal Cancer Screening", E2929="Utilization Rate (per 100,000 patients)"),
SUMIFS(COL!$D:$D,COL!$A:$A,C2929,COL!$G:$G, D2929),
IF(AND(A2929="Cervical Cancer Screening", E2929="Utilization Rate (per 100,000 patients)"),
SUMIFS(CERV!$D:$D,CERV!$A:$A,C2929,CERV!$G:$G,D2929),
IF(AND(A2929="Cancer Screening for CKD patients", E2929="Utilization Rate (per 100,000 patients)"),
SUMIFS(CANSCRN!$D:$D,CANSCRN!$A:$A,C2929,CANSCRN!$G:$G,D2929),
IF(AND(A2929="PSA Testing", E2929="Cost per service ($USD)"),
SUMIFS(PSA!$E:$E,PSA!$A:$A,C2929,PSA!$G:$G,D2929),
IF(AND(A2929="Colorectal Cancer Screening", E2929="Cost per service ($USD)"),
SUMIFS(COL!$E:$E,COL!$A:$A,C2929,COL!$G:$G,D2929),
IF(AND(A2929="Cervical Cancer Screening", E2929="Cost per service ($USD)"),
SUMIFS(CERV!$E:$E,CERV!$A:$A,C2929,CERV!$G:$G,D2929),
IF(AND(A2929="Cancer Screening for CKD patients", E2929="Cost per service ($USD)"),
SUMIFS(CANSCRN!$E:$E,CANSCRN!$A:$A,C2929,CANSCRN!$G:$G,D2929),
IF(AND(A2929="PSA Testing", E2929="Total Expenditure ($USD per 100,000 patients)"),
SUMIFS(PSA!$F:$F,PSA!$A:$A,C2929,PSA!$G:$G,D2929),
IF(AND(A2929="Colorectal Cancer Screening", E2929="Total Expenditure ($USD per 100,000 patients)"),
SUMIFS(COL!$F:$F,COL!$A:$A,C2929,COL!$G:$G,D2929),
IF(AND(A2929="Cervical Cancer Screening", E2929="Total Expenditure ($USD per 100,000 patients)"),
SUMIFS(CERV!$F:$F,CERV!$A:$A,C2929,CERV!$G:$G,D2929),
SUMIFS(CANSCRN!$F:$F,CANSCRN!$A:$A,C2929,CANSCRN!$G:$G,D2929))))))))))))</f>
        <v>1232760.5058747609</v>
      </c>
    </row>
    <row r="2930" spans="1:6" x14ac:dyDescent="0.2">
      <c r="A2930" s="24" t="s">
        <v>103</v>
      </c>
      <c r="B2930" s="24" t="s">
        <v>101</v>
      </c>
      <c r="C2930" s="24" t="s">
        <v>41</v>
      </c>
      <c r="D2930" s="24">
        <v>2011</v>
      </c>
      <c r="E2930" s="24" t="s">
        <v>104</v>
      </c>
      <c r="F2930" s="3">
        <f>IF(AND(A2930="PSA Testing", E2930= "Utilization Rate (per 100,000 patients)"),
SUMIFS(PSA!$D:$D,PSA!$A:$A,C2930,PSA!$G:$G,D2930),
IF(AND(A2930="Colorectal Cancer Screening", E2930="Utilization Rate (per 100,000 patients)"),
SUMIFS(COL!$D:$D,COL!$A:$A,C2930,COL!$G:$G, D2930),
IF(AND(A2930="Cervical Cancer Screening", E2930="Utilization Rate (per 100,000 patients)"),
SUMIFS(CERV!$D:$D,CERV!$A:$A,C2930,CERV!$G:$G,D2930),
IF(AND(A2930="Cancer Screening for CKD patients", E2930="Utilization Rate (per 100,000 patients)"),
SUMIFS(CANSCRN!$D:$D,CANSCRN!$A:$A,C2930,CANSCRN!$G:$G,D2930),
IF(AND(A2930="PSA Testing", E2930="Cost per service ($USD)"),
SUMIFS(PSA!$E:$E,PSA!$A:$A,C2930,PSA!$G:$G,D2930),
IF(AND(A2930="Colorectal Cancer Screening", E2930="Cost per service ($USD)"),
SUMIFS(COL!$E:$E,COL!$A:$A,C2930,COL!$G:$G,D2930),
IF(AND(A2930="Cervical Cancer Screening", E2930="Cost per service ($USD)"),
SUMIFS(CERV!$E:$E,CERV!$A:$A,C2930,CERV!$G:$G,D2930),
IF(AND(A2930="Cancer Screening for CKD patients", E2930="Cost per service ($USD)"),
SUMIFS(CANSCRN!$E:$E,CANSCRN!$A:$A,C2930,CANSCRN!$G:$G,D2930),
IF(AND(A2930="PSA Testing", E2930="Total Expenditure ($USD per 100,000 patients)"),
SUMIFS(PSA!$F:$F,PSA!$A:$A,C2930,PSA!$G:$G,D2930),
IF(AND(A2930="Colorectal Cancer Screening", E2930="Total Expenditure ($USD per 100,000 patients)"),
SUMIFS(COL!$F:$F,COL!$A:$A,C2930,COL!$G:$G,D2930),
IF(AND(A2930="Cervical Cancer Screening", E2930="Total Expenditure ($USD per 100,000 patients)"),
SUMIFS(CERV!$F:$F,CERV!$A:$A,C2930,CERV!$G:$G,D2930),
SUMIFS(CANSCRN!$F:$F,CANSCRN!$A:$A,C2930,CANSCRN!$G:$G,D2930))))))))))))</f>
        <v>1303599.6804112694</v>
      </c>
    </row>
    <row r="2931" spans="1:6" x14ac:dyDescent="0.2">
      <c r="A2931" s="24" t="s">
        <v>103</v>
      </c>
      <c r="B2931" s="24" t="s">
        <v>101</v>
      </c>
      <c r="C2931" s="24" t="s">
        <v>41</v>
      </c>
      <c r="D2931" s="24">
        <v>2012</v>
      </c>
      <c r="E2931" s="24" t="s">
        <v>104</v>
      </c>
      <c r="F2931" s="3">
        <f>IF(AND(A2931="PSA Testing", E2931= "Utilization Rate (per 100,000 patients)"),
SUMIFS(PSA!$D:$D,PSA!$A:$A,C2931,PSA!$G:$G,D2931),
IF(AND(A2931="Colorectal Cancer Screening", E2931="Utilization Rate (per 100,000 patients)"),
SUMIFS(COL!$D:$D,COL!$A:$A,C2931,COL!$G:$G, D2931),
IF(AND(A2931="Cervical Cancer Screening", E2931="Utilization Rate (per 100,000 patients)"),
SUMIFS(CERV!$D:$D,CERV!$A:$A,C2931,CERV!$G:$G,D2931),
IF(AND(A2931="Cancer Screening for CKD patients", E2931="Utilization Rate (per 100,000 patients)"),
SUMIFS(CANSCRN!$D:$D,CANSCRN!$A:$A,C2931,CANSCRN!$G:$G,D2931),
IF(AND(A2931="PSA Testing", E2931="Cost per service ($USD)"),
SUMIFS(PSA!$E:$E,PSA!$A:$A,C2931,PSA!$G:$G,D2931),
IF(AND(A2931="Colorectal Cancer Screening", E2931="Cost per service ($USD)"),
SUMIFS(COL!$E:$E,COL!$A:$A,C2931,COL!$G:$G,D2931),
IF(AND(A2931="Cervical Cancer Screening", E2931="Cost per service ($USD)"),
SUMIFS(CERV!$E:$E,CERV!$A:$A,C2931,CERV!$G:$G,D2931),
IF(AND(A2931="Cancer Screening for CKD patients", E2931="Cost per service ($USD)"),
SUMIFS(CANSCRN!$E:$E,CANSCRN!$A:$A,C2931,CANSCRN!$G:$G,D2931),
IF(AND(A2931="PSA Testing", E2931="Total Expenditure ($USD per 100,000 patients)"),
SUMIFS(PSA!$F:$F,PSA!$A:$A,C2931,PSA!$G:$G,D2931),
IF(AND(A2931="Colorectal Cancer Screening", E2931="Total Expenditure ($USD per 100,000 patients)"),
SUMIFS(COL!$F:$F,COL!$A:$A,C2931,COL!$G:$G,D2931),
IF(AND(A2931="Cervical Cancer Screening", E2931="Total Expenditure ($USD per 100,000 patients)"),
SUMIFS(CERV!$F:$F,CERV!$A:$A,C2931,CERV!$G:$G,D2931),
SUMIFS(CANSCRN!$F:$F,CANSCRN!$A:$A,C2931,CANSCRN!$G:$G,D2931))))))))))))</f>
        <v>1131608.3033645891</v>
      </c>
    </row>
    <row r="2932" spans="1:6" x14ac:dyDescent="0.2">
      <c r="A2932" s="24" t="s">
        <v>103</v>
      </c>
      <c r="B2932" s="24" t="s">
        <v>101</v>
      </c>
      <c r="C2932" s="24" t="s">
        <v>41</v>
      </c>
      <c r="D2932" s="24">
        <v>2013</v>
      </c>
      <c r="E2932" s="24" t="s">
        <v>104</v>
      </c>
      <c r="F2932" s="3">
        <f>IF(AND(A2932="PSA Testing", E2932= "Utilization Rate (per 100,000 patients)"),
SUMIFS(PSA!$D:$D,PSA!$A:$A,C2932,PSA!$G:$G,D2932),
IF(AND(A2932="Colorectal Cancer Screening", E2932="Utilization Rate (per 100,000 patients)"),
SUMIFS(COL!$D:$D,COL!$A:$A,C2932,COL!$G:$G, D2932),
IF(AND(A2932="Cervical Cancer Screening", E2932="Utilization Rate (per 100,000 patients)"),
SUMIFS(CERV!$D:$D,CERV!$A:$A,C2932,CERV!$G:$G,D2932),
IF(AND(A2932="Cancer Screening for CKD patients", E2932="Utilization Rate (per 100,000 patients)"),
SUMIFS(CANSCRN!$D:$D,CANSCRN!$A:$A,C2932,CANSCRN!$G:$G,D2932),
IF(AND(A2932="PSA Testing", E2932="Cost per service ($USD)"),
SUMIFS(PSA!$E:$E,PSA!$A:$A,C2932,PSA!$G:$G,D2932),
IF(AND(A2932="Colorectal Cancer Screening", E2932="Cost per service ($USD)"),
SUMIFS(COL!$E:$E,COL!$A:$A,C2932,COL!$G:$G,D2932),
IF(AND(A2932="Cervical Cancer Screening", E2932="Cost per service ($USD)"),
SUMIFS(CERV!$E:$E,CERV!$A:$A,C2932,CERV!$G:$G,D2932),
IF(AND(A2932="Cancer Screening for CKD patients", E2932="Cost per service ($USD)"),
SUMIFS(CANSCRN!$E:$E,CANSCRN!$A:$A,C2932,CANSCRN!$G:$G,D2932),
IF(AND(A2932="PSA Testing", E2932="Total Expenditure ($USD per 100,000 patients)"),
SUMIFS(PSA!$F:$F,PSA!$A:$A,C2932,PSA!$G:$G,D2932),
IF(AND(A2932="Colorectal Cancer Screening", E2932="Total Expenditure ($USD per 100,000 patients)"),
SUMIFS(COL!$F:$F,COL!$A:$A,C2932,COL!$G:$G,D2932),
IF(AND(A2932="Cervical Cancer Screening", E2932="Total Expenditure ($USD per 100,000 patients)"),
SUMIFS(CERV!$F:$F,CERV!$A:$A,C2932,CERV!$G:$G,D2932),
SUMIFS(CANSCRN!$F:$F,CANSCRN!$A:$A,C2932,CANSCRN!$G:$G,D2932))))))))))))</f>
        <v>1007191.5945996525</v>
      </c>
    </row>
    <row r="2933" spans="1:6" x14ac:dyDescent="0.2">
      <c r="A2933" s="24" t="s">
        <v>103</v>
      </c>
      <c r="B2933" s="24" t="s">
        <v>101</v>
      </c>
      <c r="C2933" s="24" t="s">
        <v>41</v>
      </c>
      <c r="D2933" s="24">
        <v>2014</v>
      </c>
      <c r="E2933" s="24" t="s">
        <v>104</v>
      </c>
      <c r="F2933" s="3">
        <f>IF(AND(A2933="PSA Testing", E2933= "Utilization Rate (per 100,000 patients)"),
SUMIFS(PSA!$D:$D,PSA!$A:$A,C2933,PSA!$G:$G,D2933),
IF(AND(A2933="Colorectal Cancer Screening", E2933="Utilization Rate (per 100,000 patients)"),
SUMIFS(COL!$D:$D,COL!$A:$A,C2933,COL!$G:$G, D2933),
IF(AND(A2933="Cervical Cancer Screening", E2933="Utilization Rate (per 100,000 patients)"),
SUMIFS(CERV!$D:$D,CERV!$A:$A,C2933,CERV!$G:$G,D2933),
IF(AND(A2933="Cancer Screening for CKD patients", E2933="Utilization Rate (per 100,000 patients)"),
SUMIFS(CANSCRN!$D:$D,CANSCRN!$A:$A,C2933,CANSCRN!$G:$G,D2933),
IF(AND(A2933="PSA Testing", E2933="Cost per service ($USD)"),
SUMIFS(PSA!$E:$E,PSA!$A:$A,C2933,PSA!$G:$G,D2933),
IF(AND(A2933="Colorectal Cancer Screening", E2933="Cost per service ($USD)"),
SUMIFS(COL!$E:$E,COL!$A:$A,C2933,COL!$G:$G,D2933),
IF(AND(A2933="Cervical Cancer Screening", E2933="Cost per service ($USD)"),
SUMIFS(CERV!$E:$E,CERV!$A:$A,C2933,CERV!$G:$G,D2933),
IF(AND(A2933="Cancer Screening for CKD patients", E2933="Cost per service ($USD)"),
SUMIFS(CANSCRN!$E:$E,CANSCRN!$A:$A,C2933,CANSCRN!$G:$G,D2933),
IF(AND(A2933="PSA Testing", E2933="Total Expenditure ($USD per 100,000 patients)"),
SUMIFS(PSA!$F:$F,PSA!$A:$A,C2933,PSA!$G:$G,D2933),
IF(AND(A2933="Colorectal Cancer Screening", E2933="Total Expenditure ($USD per 100,000 patients)"),
SUMIFS(COL!$F:$F,COL!$A:$A,C2933,COL!$G:$G,D2933),
IF(AND(A2933="Cervical Cancer Screening", E2933="Total Expenditure ($USD per 100,000 patients)"),
SUMIFS(CERV!$F:$F,CERV!$A:$A,C2933,CERV!$G:$G,D2933),
SUMIFS(CANSCRN!$F:$F,CANSCRN!$A:$A,C2933,CANSCRN!$G:$G,D2933))))))))))))</f>
        <v>1068324.9452562949</v>
      </c>
    </row>
    <row r="2934" spans="1:6" x14ac:dyDescent="0.2">
      <c r="A2934" s="24" t="s">
        <v>103</v>
      </c>
      <c r="B2934" s="24" t="s">
        <v>101</v>
      </c>
      <c r="C2934" s="24" t="s">
        <v>41</v>
      </c>
      <c r="D2934" s="24">
        <v>2015</v>
      </c>
      <c r="E2934" s="24" t="s">
        <v>104</v>
      </c>
      <c r="F2934" s="3">
        <f>IF(AND(A2934="PSA Testing", E2934= "Utilization Rate (per 100,000 patients)"),
SUMIFS(PSA!$D:$D,PSA!$A:$A,C2934,PSA!$G:$G,D2934),
IF(AND(A2934="Colorectal Cancer Screening", E2934="Utilization Rate (per 100,000 patients)"),
SUMIFS(COL!$D:$D,COL!$A:$A,C2934,COL!$G:$G, D2934),
IF(AND(A2934="Cervical Cancer Screening", E2934="Utilization Rate (per 100,000 patients)"),
SUMIFS(CERV!$D:$D,CERV!$A:$A,C2934,CERV!$G:$G,D2934),
IF(AND(A2934="Cancer Screening for CKD patients", E2934="Utilization Rate (per 100,000 patients)"),
SUMIFS(CANSCRN!$D:$D,CANSCRN!$A:$A,C2934,CANSCRN!$G:$G,D2934),
IF(AND(A2934="PSA Testing", E2934="Cost per service ($USD)"),
SUMIFS(PSA!$E:$E,PSA!$A:$A,C2934,PSA!$G:$G,D2934),
IF(AND(A2934="Colorectal Cancer Screening", E2934="Cost per service ($USD)"),
SUMIFS(COL!$E:$E,COL!$A:$A,C2934,COL!$G:$G,D2934),
IF(AND(A2934="Cervical Cancer Screening", E2934="Cost per service ($USD)"),
SUMIFS(CERV!$E:$E,CERV!$A:$A,C2934,CERV!$G:$G,D2934),
IF(AND(A2934="Cancer Screening for CKD patients", E2934="Cost per service ($USD)"),
SUMIFS(CANSCRN!$E:$E,CANSCRN!$A:$A,C2934,CANSCRN!$G:$G,D2934),
IF(AND(A2934="PSA Testing", E2934="Total Expenditure ($USD per 100,000 patients)"),
SUMIFS(PSA!$F:$F,PSA!$A:$A,C2934,PSA!$G:$G,D2934),
IF(AND(A2934="Colorectal Cancer Screening", E2934="Total Expenditure ($USD per 100,000 patients)"),
SUMIFS(COL!$F:$F,COL!$A:$A,C2934,COL!$G:$G,D2934),
IF(AND(A2934="Cervical Cancer Screening", E2934="Total Expenditure ($USD per 100,000 patients)"),
SUMIFS(CERV!$F:$F,CERV!$A:$A,C2934,CERV!$G:$G,D2934),
SUMIFS(CANSCRN!$F:$F,CANSCRN!$A:$A,C2934,CANSCRN!$G:$G,D2934))))))))))))</f>
        <v>993072.16823063383</v>
      </c>
    </row>
    <row r="2935" spans="1:6" x14ac:dyDescent="0.2">
      <c r="A2935" s="24" t="s">
        <v>103</v>
      </c>
      <c r="B2935" s="24" t="s">
        <v>101</v>
      </c>
      <c r="C2935" s="24" t="s">
        <v>41</v>
      </c>
      <c r="D2935" s="24">
        <v>2016</v>
      </c>
      <c r="E2935" s="24" t="s">
        <v>104</v>
      </c>
      <c r="F2935" s="3">
        <f>IF(AND(A2935="PSA Testing", E2935= "Utilization Rate (per 100,000 patients)"),
SUMIFS(PSA!$D:$D,PSA!$A:$A,C2935,PSA!$G:$G,D2935),
IF(AND(A2935="Colorectal Cancer Screening", E2935="Utilization Rate (per 100,000 patients)"),
SUMIFS(COL!$D:$D,COL!$A:$A,C2935,COL!$G:$G, D2935),
IF(AND(A2935="Cervical Cancer Screening", E2935="Utilization Rate (per 100,000 patients)"),
SUMIFS(CERV!$D:$D,CERV!$A:$A,C2935,CERV!$G:$G,D2935),
IF(AND(A2935="Cancer Screening for CKD patients", E2935="Utilization Rate (per 100,000 patients)"),
SUMIFS(CANSCRN!$D:$D,CANSCRN!$A:$A,C2935,CANSCRN!$G:$G,D2935),
IF(AND(A2935="PSA Testing", E2935="Cost per service ($USD)"),
SUMIFS(PSA!$E:$E,PSA!$A:$A,C2935,PSA!$G:$G,D2935),
IF(AND(A2935="Colorectal Cancer Screening", E2935="Cost per service ($USD)"),
SUMIFS(COL!$E:$E,COL!$A:$A,C2935,COL!$G:$G,D2935),
IF(AND(A2935="Cervical Cancer Screening", E2935="Cost per service ($USD)"),
SUMIFS(CERV!$E:$E,CERV!$A:$A,C2935,CERV!$G:$G,D2935),
IF(AND(A2935="Cancer Screening for CKD patients", E2935="Cost per service ($USD)"),
SUMIFS(CANSCRN!$E:$E,CANSCRN!$A:$A,C2935,CANSCRN!$G:$G,D2935),
IF(AND(A2935="PSA Testing", E2935="Total Expenditure ($USD per 100,000 patients)"),
SUMIFS(PSA!$F:$F,PSA!$A:$A,C2935,PSA!$G:$G,D2935),
IF(AND(A2935="Colorectal Cancer Screening", E2935="Total Expenditure ($USD per 100,000 patients)"),
SUMIFS(COL!$F:$F,COL!$A:$A,C2935,COL!$G:$G,D2935),
IF(AND(A2935="Cervical Cancer Screening", E2935="Total Expenditure ($USD per 100,000 patients)"),
SUMIFS(CERV!$F:$F,CERV!$A:$A,C2935,CERV!$G:$G,D2935),
SUMIFS(CANSCRN!$F:$F,CANSCRN!$A:$A,C2935,CANSCRN!$G:$G,D2935))))))))))))</f>
        <v>822642.1262007436</v>
      </c>
    </row>
    <row r="2936" spans="1:6" x14ac:dyDescent="0.2">
      <c r="A2936" s="24" t="s">
        <v>103</v>
      </c>
      <c r="B2936" s="24" t="s">
        <v>101</v>
      </c>
      <c r="C2936" s="24" t="s">
        <v>41</v>
      </c>
      <c r="D2936" s="24">
        <v>2017</v>
      </c>
      <c r="E2936" s="24" t="s">
        <v>104</v>
      </c>
      <c r="F2936" s="3">
        <f>IF(AND(A2936="PSA Testing", E2936= "Utilization Rate (per 100,000 patients)"),
SUMIFS(PSA!$D:$D,PSA!$A:$A,C2936,PSA!$G:$G,D2936),
IF(AND(A2936="Colorectal Cancer Screening", E2936="Utilization Rate (per 100,000 patients)"),
SUMIFS(COL!$D:$D,COL!$A:$A,C2936,COL!$G:$G, D2936),
IF(AND(A2936="Cervical Cancer Screening", E2936="Utilization Rate (per 100,000 patients)"),
SUMIFS(CERV!$D:$D,CERV!$A:$A,C2936,CERV!$G:$G,D2936),
IF(AND(A2936="Cancer Screening for CKD patients", E2936="Utilization Rate (per 100,000 patients)"),
SUMIFS(CANSCRN!$D:$D,CANSCRN!$A:$A,C2936,CANSCRN!$G:$G,D2936),
IF(AND(A2936="PSA Testing", E2936="Cost per service ($USD)"),
SUMIFS(PSA!$E:$E,PSA!$A:$A,C2936,PSA!$G:$G,D2936),
IF(AND(A2936="Colorectal Cancer Screening", E2936="Cost per service ($USD)"),
SUMIFS(COL!$E:$E,COL!$A:$A,C2936,COL!$G:$G,D2936),
IF(AND(A2936="Cervical Cancer Screening", E2936="Cost per service ($USD)"),
SUMIFS(CERV!$E:$E,CERV!$A:$A,C2936,CERV!$G:$G,D2936),
IF(AND(A2936="Cancer Screening for CKD patients", E2936="Cost per service ($USD)"),
SUMIFS(CANSCRN!$E:$E,CANSCRN!$A:$A,C2936,CANSCRN!$G:$G,D2936),
IF(AND(A2936="PSA Testing", E2936="Total Expenditure ($USD per 100,000 patients)"),
SUMIFS(PSA!$F:$F,PSA!$A:$A,C2936,PSA!$G:$G,D2936),
IF(AND(A2936="Colorectal Cancer Screening", E2936="Total Expenditure ($USD per 100,000 patients)"),
SUMIFS(COL!$F:$F,COL!$A:$A,C2936,COL!$G:$G,D2936),
IF(AND(A2936="Cervical Cancer Screening", E2936="Total Expenditure ($USD per 100,000 patients)"),
SUMIFS(CERV!$F:$F,CERV!$A:$A,C2936,CERV!$G:$G,D2936),
SUMIFS(CANSCRN!$F:$F,CANSCRN!$A:$A,C2936,CANSCRN!$G:$G,D2936))))))))))))</f>
        <v>783746.59415601648</v>
      </c>
    </row>
    <row r="2937" spans="1:6" x14ac:dyDescent="0.2">
      <c r="A2937" s="24" t="s">
        <v>103</v>
      </c>
      <c r="B2937" s="24" t="s">
        <v>101</v>
      </c>
      <c r="C2937" s="24" t="s">
        <v>41</v>
      </c>
      <c r="D2937" s="24">
        <v>2018</v>
      </c>
      <c r="E2937" s="24" t="s">
        <v>104</v>
      </c>
      <c r="F2937" s="3">
        <f>IF(AND(A2937="PSA Testing", E2937= "Utilization Rate (per 100,000 patients)"),
SUMIFS(PSA!$D:$D,PSA!$A:$A,C2937,PSA!$G:$G,D2937),
IF(AND(A2937="Colorectal Cancer Screening", E2937="Utilization Rate (per 100,000 patients)"),
SUMIFS(COL!$D:$D,COL!$A:$A,C2937,COL!$G:$G, D2937),
IF(AND(A2937="Cervical Cancer Screening", E2937="Utilization Rate (per 100,000 patients)"),
SUMIFS(CERV!$D:$D,CERV!$A:$A,C2937,CERV!$G:$G,D2937),
IF(AND(A2937="Cancer Screening for CKD patients", E2937="Utilization Rate (per 100,000 patients)"),
SUMIFS(CANSCRN!$D:$D,CANSCRN!$A:$A,C2937,CANSCRN!$G:$G,D2937),
IF(AND(A2937="PSA Testing", E2937="Cost per service ($USD)"),
SUMIFS(PSA!$E:$E,PSA!$A:$A,C2937,PSA!$G:$G,D2937),
IF(AND(A2937="Colorectal Cancer Screening", E2937="Cost per service ($USD)"),
SUMIFS(COL!$E:$E,COL!$A:$A,C2937,COL!$G:$G,D2937),
IF(AND(A2937="Cervical Cancer Screening", E2937="Cost per service ($USD)"),
SUMIFS(CERV!$E:$E,CERV!$A:$A,C2937,CERV!$G:$G,D2937),
IF(AND(A2937="Cancer Screening for CKD patients", E2937="Cost per service ($USD)"),
SUMIFS(CANSCRN!$E:$E,CANSCRN!$A:$A,C2937,CANSCRN!$G:$G,D2937),
IF(AND(A2937="PSA Testing", E2937="Total Expenditure ($USD per 100,000 patients)"),
SUMIFS(PSA!$F:$F,PSA!$A:$A,C2937,PSA!$G:$G,D2937),
IF(AND(A2937="Colorectal Cancer Screening", E2937="Total Expenditure ($USD per 100,000 patients)"),
SUMIFS(COL!$F:$F,COL!$A:$A,C2937,COL!$G:$G,D2937),
IF(AND(A2937="Cervical Cancer Screening", E2937="Total Expenditure ($USD per 100,000 patients)"),
SUMIFS(CERV!$F:$F,CERV!$A:$A,C2937,CERV!$G:$G,D2937),
SUMIFS(CANSCRN!$F:$F,CANSCRN!$A:$A,C2937,CANSCRN!$G:$G,D2937))))))))))))</f>
        <v>1159756.7425312821</v>
      </c>
    </row>
    <row r="2938" spans="1:6" x14ac:dyDescent="0.2">
      <c r="A2938" s="24" t="s">
        <v>103</v>
      </c>
      <c r="B2938" s="24" t="s">
        <v>101</v>
      </c>
      <c r="C2938" s="24" t="s">
        <v>41</v>
      </c>
      <c r="D2938" s="24">
        <v>2019</v>
      </c>
      <c r="E2938" s="24" t="s">
        <v>104</v>
      </c>
      <c r="F2938" s="3">
        <f>IF(AND(A2938="PSA Testing", E2938= "Utilization Rate (per 100,000 patients)"),
SUMIFS(PSA!$D:$D,PSA!$A:$A,C2938,PSA!$G:$G,D2938),
IF(AND(A2938="Colorectal Cancer Screening", E2938="Utilization Rate (per 100,000 patients)"),
SUMIFS(COL!$D:$D,COL!$A:$A,C2938,COL!$G:$G, D2938),
IF(AND(A2938="Cervical Cancer Screening", E2938="Utilization Rate (per 100,000 patients)"),
SUMIFS(CERV!$D:$D,CERV!$A:$A,C2938,CERV!$G:$G,D2938),
IF(AND(A2938="Cancer Screening for CKD patients", E2938="Utilization Rate (per 100,000 patients)"),
SUMIFS(CANSCRN!$D:$D,CANSCRN!$A:$A,C2938,CANSCRN!$G:$G,D2938),
IF(AND(A2938="PSA Testing", E2938="Cost per service ($USD)"),
SUMIFS(PSA!$E:$E,PSA!$A:$A,C2938,PSA!$G:$G,D2938),
IF(AND(A2938="Colorectal Cancer Screening", E2938="Cost per service ($USD)"),
SUMIFS(COL!$E:$E,COL!$A:$A,C2938,COL!$G:$G,D2938),
IF(AND(A2938="Cervical Cancer Screening", E2938="Cost per service ($USD)"),
SUMIFS(CERV!$E:$E,CERV!$A:$A,C2938,CERV!$G:$G,D2938),
IF(AND(A2938="Cancer Screening for CKD patients", E2938="Cost per service ($USD)"),
SUMIFS(CANSCRN!$E:$E,CANSCRN!$A:$A,C2938,CANSCRN!$G:$G,D2938),
IF(AND(A2938="PSA Testing", E2938="Total Expenditure ($USD per 100,000 patients)"),
SUMIFS(PSA!$F:$F,PSA!$A:$A,C2938,PSA!$G:$G,D2938),
IF(AND(A2938="Colorectal Cancer Screening", E2938="Total Expenditure ($USD per 100,000 patients)"),
SUMIFS(COL!$F:$F,COL!$A:$A,C2938,COL!$G:$G,D2938),
IF(AND(A2938="Cervical Cancer Screening", E2938="Total Expenditure ($USD per 100,000 patients)"),
SUMIFS(CERV!$F:$F,CERV!$A:$A,C2938,CERV!$G:$G,D2938),
SUMIFS(CANSCRN!$F:$F,CANSCRN!$A:$A,C2938,CANSCRN!$G:$G,D2938))))))))))))</f>
        <v>919188.78481776768</v>
      </c>
    </row>
    <row r="2939" spans="1:6" x14ac:dyDescent="0.2">
      <c r="A2939" s="24" t="s">
        <v>103</v>
      </c>
      <c r="B2939" s="24" t="s">
        <v>101</v>
      </c>
      <c r="C2939" s="24" t="s">
        <v>42</v>
      </c>
      <c r="D2939" s="24">
        <v>2009</v>
      </c>
      <c r="E2939" s="24" t="s">
        <v>104</v>
      </c>
      <c r="F2939" s="3">
        <f>IF(AND(A2939="PSA Testing", E2939= "Utilization Rate (per 100,000 patients)"),
SUMIFS(PSA!$D:$D,PSA!$A:$A,C2939,PSA!$G:$G,D2939),
IF(AND(A2939="Colorectal Cancer Screening", E2939="Utilization Rate (per 100,000 patients)"),
SUMIFS(COL!$D:$D,COL!$A:$A,C2939,COL!$G:$G, D2939),
IF(AND(A2939="Cervical Cancer Screening", E2939="Utilization Rate (per 100,000 patients)"),
SUMIFS(CERV!$D:$D,CERV!$A:$A,C2939,CERV!$G:$G,D2939),
IF(AND(A2939="Cancer Screening for CKD patients", E2939="Utilization Rate (per 100,000 patients)"),
SUMIFS(CANSCRN!$D:$D,CANSCRN!$A:$A,C2939,CANSCRN!$G:$G,D2939),
IF(AND(A2939="PSA Testing", E2939="Cost per service ($USD)"),
SUMIFS(PSA!$E:$E,PSA!$A:$A,C2939,PSA!$G:$G,D2939),
IF(AND(A2939="Colorectal Cancer Screening", E2939="Cost per service ($USD)"),
SUMIFS(COL!$E:$E,COL!$A:$A,C2939,COL!$G:$G,D2939),
IF(AND(A2939="Cervical Cancer Screening", E2939="Cost per service ($USD)"),
SUMIFS(CERV!$E:$E,CERV!$A:$A,C2939,CERV!$G:$G,D2939),
IF(AND(A2939="Cancer Screening for CKD patients", E2939="Cost per service ($USD)"),
SUMIFS(CANSCRN!$E:$E,CANSCRN!$A:$A,C2939,CANSCRN!$G:$G,D2939),
IF(AND(A2939="PSA Testing", E2939="Total Expenditure ($USD per 100,000 patients)"),
SUMIFS(PSA!$F:$F,PSA!$A:$A,C2939,PSA!$G:$G,D2939),
IF(AND(A2939="Colorectal Cancer Screening", E2939="Total Expenditure ($USD per 100,000 patients)"),
SUMIFS(COL!$F:$F,COL!$A:$A,C2939,COL!$G:$G,D2939),
IF(AND(A2939="Cervical Cancer Screening", E2939="Total Expenditure ($USD per 100,000 patients)"),
SUMIFS(CERV!$F:$F,CERV!$A:$A,C2939,CERV!$G:$G,D2939),
SUMIFS(CANSCRN!$F:$F,CANSCRN!$A:$A,C2939,CANSCRN!$G:$G,D2939))))))))))))</f>
        <v>752303.17877565569</v>
      </c>
    </row>
    <row r="2940" spans="1:6" x14ac:dyDescent="0.2">
      <c r="A2940" s="24" t="s">
        <v>103</v>
      </c>
      <c r="B2940" s="24" t="s">
        <v>101</v>
      </c>
      <c r="C2940" s="24" t="s">
        <v>42</v>
      </c>
      <c r="D2940" s="24">
        <v>2010</v>
      </c>
      <c r="E2940" s="24" t="s">
        <v>104</v>
      </c>
      <c r="F2940" s="3">
        <f>IF(AND(A2940="PSA Testing", E2940= "Utilization Rate (per 100,000 patients)"),
SUMIFS(PSA!$D:$D,PSA!$A:$A,C2940,PSA!$G:$G,D2940),
IF(AND(A2940="Colorectal Cancer Screening", E2940="Utilization Rate (per 100,000 patients)"),
SUMIFS(COL!$D:$D,COL!$A:$A,C2940,COL!$G:$G, D2940),
IF(AND(A2940="Cervical Cancer Screening", E2940="Utilization Rate (per 100,000 patients)"),
SUMIFS(CERV!$D:$D,CERV!$A:$A,C2940,CERV!$G:$G,D2940),
IF(AND(A2940="Cancer Screening for CKD patients", E2940="Utilization Rate (per 100,000 patients)"),
SUMIFS(CANSCRN!$D:$D,CANSCRN!$A:$A,C2940,CANSCRN!$G:$G,D2940),
IF(AND(A2940="PSA Testing", E2940="Cost per service ($USD)"),
SUMIFS(PSA!$E:$E,PSA!$A:$A,C2940,PSA!$G:$G,D2940),
IF(AND(A2940="Colorectal Cancer Screening", E2940="Cost per service ($USD)"),
SUMIFS(COL!$E:$E,COL!$A:$A,C2940,COL!$G:$G,D2940),
IF(AND(A2940="Cervical Cancer Screening", E2940="Cost per service ($USD)"),
SUMIFS(CERV!$E:$E,CERV!$A:$A,C2940,CERV!$G:$G,D2940),
IF(AND(A2940="Cancer Screening for CKD patients", E2940="Cost per service ($USD)"),
SUMIFS(CANSCRN!$E:$E,CANSCRN!$A:$A,C2940,CANSCRN!$G:$G,D2940),
IF(AND(A2940="PSA Testing", E2940="Total Expenditure ($USD per 100,000 patients)"),
SUMIFS(PSA!$F:$F,PSA!$A:$A,C2940,PSA!$G:$G,D2940),
IF(AND(A2940="Colorectal Cancer Screening", E2940="Total Expenditure ($USD per 100,000 patients)"),
SUMIFS(COL!$F:$F,COL!$A:$A,C2940,COL!$G:$G,D2940),
IF(AND(A2940="Cervical Cancer Screening", E2940="Total Expenditure ($USD per 100,000 patients)"),
SUMIFS(CERV!$F:$F,CERV!$A:$A,C2940,CERV!$G:$G,D2940),
SUMIFS(CANSCRN!$F:$F,CANSCRN!$A:$A,C2940,CANSCRN!$G:$G,D2940))))))))))))</f>
        <v>925546.52277510567</v>
      </c>
    </row>
    <row r="2941" spans="1:6" x14ac:dyDescent="0.2">
      <c r="A2941" s="24" t="s">
        <v>103</v>
      </c>
      <c r="B2941" s="24" t="s">
        <v>101</v>
      </c>
      <c r="C2941" s="24" t="s">
        <v>42</v>
      </c>
      <c r="D2941" s="24">
        <v>2011</v>
      </c>
      <c r="E2941" s="24" t="s">
        <v>104</v>
      </c>
      <c r="F2941" s="3">
        <f>IF(AND(A2941="PSA Testing", E2941= "Utilization Rate (per 100,000 patients)"),
SUMIFS(PSA!$D:$D,PSA!$A:$A,C2941,PSA!$G:$G,D2941),
IF(AND(A2941="Colorectal Cancer Screening", E2941="Utilization Rate (per 100,000 patients)"),
SUMIFS(COL!$D:$D,COL!$A:$A,C2941,COL!$G:$G, D2941),
IF(AND(A2941="Cervical Cancer Screening", E2941="Utilization Rate (per 100,000 patients)"),
SUMIFS(CERV!$D:$D,CERV!$A:$A,C2941,CERV!$G:$G,D2941),
IF(AND(A2941="Cancer Screening for CKD patients", E2941="Utilization Rate (per 100,000 patients)"),
SUMIFS(CANSCRN!$D:$D,CANSCRN!$A:$A,C2941,CANSCRN!$G:$G,D2941),
IF(AND(A2941="PSA Testing", E2941="Cost per service ($USD)"),
SUMIFS(PSA!$E:$E,PSA!$A:$A,C2941,PSA!$G:$G,D2941),
IF(AND(A2941="Colorectal Cancer Screening", E2941="Cost per service ($USD)"),
SUMIFS(COL!$E:$E,COL!$A:$A,C2941,COL!$G:$G,D2941),
IF(AND(A2941="Cervical Cancer Screening", E2941="Cost per service ($USD)"),
SUMIFS(CERV!$E:$E,CERV!$A:$A,C2941,CERV!$G:$G,D2941),
IF(AND(A2941="Cancer Screening for CKD patients", E2941="Cost per service ($USD)"),
SUMIFS(CANSCRN!$E:$E,CANSCRN!$A:$A,C2941,CANSCRN!$G:$G,D2941),
IF(AND(A2941="PSA Testing", E2941="Total Expenditure ($USD per 100,000 patients)"),
SUMIFS(PSA!$F:$F,PSA!$A:$A,C2941,PSA!$G:$G,D2941),
IF(AND(A2941="Colorectal Cancer Screening", E2941="Total Expenditure ($USD per 100,000 patients)"),
SUMIFS(COL!$F:$F,COL!$A:$A,C2941,COL!$G:$G,D2941),
IF(AND(A2941="Cervical Cancer Screening", E2941="Total Expenditure ($USD per 100,000 patients)"),
SUMIFS(CERV!$F:$F,CERV!$A:$A,C2941,CERV!$G:$G,D2941),
SUMIFS(CANSCRN!$F:$F,CANSCRN!$A:$A,C2941,CANSCRN!$G:$G,D2941))))))))))))</f>
        <v>1051556.3752568916</v>
      </c>
    </row>
    <row r="2942" spans="1:6" x14ac:dyDescent="0.2">
      <c r="A2942" s="24" t="s">
        <v>103</v>
      </c>
      <c r="B2942" s="24" t="s">
        <v>101</v>
      </c>
      <c r="C2942" s="24" t="s">
        <v>42</v>
      </c>
      <c r="D2942" s="24">
        <v>2012</v>
      </c>
      <c r="E2942" s="24" t="s">
        <v>104</v>
      </c>
      <c r="F2942" s="3">
        <f>IF(AND(A2942="PSA Testing", E2942= "Utilization Rate (per 100,000 patients)"),
SUMIFS(PSA!$D:$D,PSA!$A:$A,C2942,PSA!$G:$G,D2942),
IF(AND(A2942="Colorectal Cancer Screening", E2942="Utilization Rate (per 100,000 patients)"),
SUMIFS(COL!$D:$D,COL!$A:$A,C2942,COL!$G:$G, D2942),
IF(AND(A2942="Cervical Cancer Screening", E2942="Utilization Rate (per 100,000 patients)"),
SUMIFS(CERV!$D:$D,CERV!$A:$A,C2942,CERV!$G:$G,D2942),
IF(AND(A2942="Cancer Screening for CKD patients", E2942="Utilization Rate (per 100,000 patients)"),
SUMIFS(CANSCRN!$D:$D,CANSCRN!$A:$A,C2942,CANSCRN!$G:$G,D2942),
IF(AND(A2942="PSA Testing", E2942="Cost per service ($USD)"),
SUMIFS(PSA!$E:$E,PSA!$A:$A,C2942,PSA!$G:$G,D2942),
IF(AND(A2942="Colorectal Cancer Screening", E2942="Cost per service ($USD)"),
SUMIFS(COL!$E:$E,COL!$A:$A,C2942,COL!$G:$G,D2942),
IF(AND(A2942="Cervical Cancer Screening", E2942="Cost per service ($USD)"),
SUMIFS(CERV!$E:$E,CERV!$A:$A,C2942,CERV!$G:$G,D2942),
IF(AND(A2942="Cancer Screening for CKD patients", E2942="Cost per service ($USD)"),
SUMIFS(CANSCRN!$E:$E,CANSCRN!$A:$A,C2942,CANSCRN!$G:$G,D2942),
IF(AND(A2942="PSA Testing", E2942="Total Expenditure ($USD per 100,000 patients)"),
SUMIFS(PSA!$F:$F,PSA!$A:$A,C2942,PSA!$G:$G,D2942),
IF(AND(A2942="Colorectal Cancer Screening", E2942="Total Expenditure ($USD per 100,000 patients)"),
SUMIFS(COL!$F:$F,COL!$A:$A,C2942,COL!$G:$G,D2942),
IF(AND(A2942="Cervical Cancer Screening", E2942="Total Expenditure ($USD per 100,000 patients)"),
SUMIFS(CERV!$F:$F,CERV!$A:$A,C2942,CERV!$G:$G,D2942),
SUMIFS(CANSCRN!$F:$F,CANSCRN!$A:$A,C2942,CANSCRN!$G:$G,D2942))))))))))))</f>
        <v>911118.37979001901</v>
      </c>
    </row>
    <row r="2943" spans="1:6" x14ac:dyDescent="0.2">
      <c r="A2943" s="24" t="s">
        <v>103</v>
      </c>
      <c r="B2943" s="24" t="s">
        <v>101</v>
      </c>
      <c r="C2943" s="24" t="s">
        <v>42</v>
      </c>
      <c r="D2943" s="24">
        <v>2013</v>
      </c>
      <c r="E2943" s="24" t="s">
        <v>104</v>
      </c>
      <c r="F2943" s="3">
        <f>IF(AND(A2943="PSA Testing", E2943= "Utilization Rate (per 100,000 patients)"),
SUMIFS(PSA!$D:$D,PSA!$A:$A,C2943,PSA!$G:$G,D2943),
IF(AND(A2943="Colorectal Cancer Screening", E2943="Utilization Rate (per 100,000 patients)"),
SUMIFS(COL!$D:$D,COL!$A:$A,C2943,COL!$G:$G, D2943),
IF(AND(A2943="Cervical Cancer Screening", E2943="Utilization Rate (per 100,000 patients)"),
SUMIFS(CERV!$D:$D,CERV!$A:$A,C2943,CERV!$G:$G,D2943),
IF(AND(A2943="Cancer Screening for CKD patients", E2943="Utilization Rate (per 100,000 patients)"),
SUMIFS(CANSCRN!$D:$D,CANSCRN!$A:$A,C2943,CANSCRN!$G:$G,D2943),
IF(AND(A2943="PSA Testing", E2943="Cost per service ($USD)"),
SUMIFS(PSA!$E:$E,PSA!$A:$A,C2943,PSA!$G:$G,D2943),
IF(AND(A2943="Colorectal Cancer Screening", E2943="Cost per service ($USD)"),
SUMIFS(COL!$E:$E,COL!$A:$A,C2943,COL!$G:$G,D2943),
IF(AND(A2943="Cervical Cancer Screening", E2943="Cost per service ($USD)"),
SUMIFS(CERV!$E:$E,CERV!$A:$A,C2943,CERV!$G:$G,D2943),
IF(AND(A2943="Cancer Screening for CKD patients", E2943="Cost per service ($USD)"),
SUMIFS(CANSCRN!$E:$E,CANSCRN!$A:$A,C2943,CANSCRN!$G:$G,D2943),
IF(AND(A2943="PSA Testing", E2943="Total Expenditure ($USD per 100,000 patients)"),
SUMIFS(PSA!$F:$F,PSA!$A:$A,C2943,PSA!$G:$G,D2943),
IF(AND(A2943="Colorectal Cancer Screening", E2943="Total Expenditure ($USD per 100,000 patients)"),
SUMIFS(COL!$F:$F,COL!$A:$A,C2943,COL!$G:$G,D2943),
IF(AND(A2943="Cervical Cancer Screening", E2943="Total Expenditure ($USD per 100,000 patients)"),
SUMIFS(CERV!$F:$F,CERV!$A:$A,C2943,CERV!$G:$G,D2943),
SUMIFS(CANSCRN!$F:$F,CANSCRN!$A:$A,C2943,CANSCRN!$G:$G,D2943))))))))))))</f>
        <v>970609.18899014895</v>
      </c>
    </row>
    <row r="2944" spans="1:6" x14ac:dyDescent="0.2">
      <c r="A2944" s="24" t="s">
        <v>103</v>
      </c>
      <c r="B2944" s="24" t="s">
        <v>101</v>
      </c>
      <c r="C2944" s="24" t="s">
        <v>42</v>
      </c>
      <c r="D2944" s="24">
        <v>2014</v>
      </c>
      <c r="E2944" s="24" t="s">
        <v>104</v>
      </c>
      <c r="F2944" s="3">
        <f>IF(AND(A2944="PSA Testing", E2944= "Utilization Rate (per 100,000 patients)"),
SUMIFS(PSA!$D:$D,PSA!$A:$A,C2944,PSA!$G:$G,D2944),
IF(AND(A2944="Colorectal Cancer Screening", E2944="Utilization Rate (per 100,000 patients)"),
SUMIFS(COL!$D:$D,COL!$A:$A,C2944,COL!$G:$G, D2944),
IF(AND(A2944="Cervical Cancer Screening", E2944="Utilization Rate (per 100,000 patients)"),
SUMIFS(CERV!$D:$D,CERV!$A:$A,C2944,CERV!$G:$G,D2944),
IF(AND(A2944="Cancer Screening for CKD patients", E2944="Utilization Rate (per 100,000 patients)"),
SUMIFS(CANSCRN!$D:$D,CANSCRN!$A:$A,C2944,CANSCRN!$G:$G,D2944),
IF(AND(A2944="PSA Testing", E2944="Cost per service ($USD)"),
SUMIFS(PSA!$E:$E,PSA!$A:$A,C2944,PSA!$G:$G,D2944),
IF(AND(A2944="Colorectal Cancer Screening", E2944="Cost per service ($USD)"),
SUMIFS(COL!$E:$E,COL!$A:$A,C2944,COL!$G:$G,D2944),
IF(AND(A2944="Cervical Cancer Screening", E2944="Cost per service ($USD)"),
SUMIFS(CERV!$E:$E,CERV!$A:$A,C2944,CERV!$G:$G,D2944),
IF(AND(A2944="Cancer Screening for CKD patients", E2944="Cost per service ($USD)"),
SUMIFS(CANSCRN!$E:$E,CANSCRN!$A:$A,C2944,CANSCRN!$G:$G,D2944),
IF(AND(A2944="PSA Testing", E2944="Total Expenditure ($USD per 100,000 patients)"),
SUMIFS(PSA!$F:$F,PSA!$A:$A,C2944,PSA!$G:$G,D2944),
IF(AND(A2944="Colorectal Cancer Screening", E2944="Total Expenditure ($USD per 100,000 patients)"),
SUMIFS(COL!$F:$F,COL!$A:$A,C2944,COL!$G:$G,D2944),
IF(AND(A2944="Cervical Cancer Screening", E2944="Total Expenditure ($USD per 100,000 patients)"),
SUMIFS(CERV!$F:$F,CERV!$A:$A,C2944,CERV!$G:$G,D2944),
SUMIFS(CANSCRN!$F:$F,CANSCRN!$A:$A,C2944,CANSCRN!$G:$G,D2944))))))))))))</f>
        <v>878775.15557359369</v>
      </c>
    </row>
    <row r="2945" spans="1:6" x14ac:dyDescent="0.2">
      <c r="A2945" s="24" t="s">
        <v>103</v>
      </c>
      <c r="B2945" s="24" t="s">
        <v>101</v>
      </c>
      <c r="C2945" s="24" t="s">
        <v>42</v>
      </c>
      <c r="D2945" s="24">
        <v>2015</v>
      </c>
      <c r="E2945" s="24" t="s">
        <v>104</v>
      </c>
      <c r="F2945" s="3">
        <f>IF(AND(A2945="PSA Testing", E2945= "Utilization Rate (per 100,000 patients)"),
SUMIFS(PSA!$D:$D,PSA!$A:$A,C2945,PSA!$G:$G,D2945),
IF(AND(A2945="Colorectal Cancer Screening", E2945="Utilization Rate (per 100,000 patients)"),
SUMIFS(COL!$D:$D,COL!$A:$A,C2945,COL!$G:$G, D2945),
IF(AND(A2945="Cervical Cancer Screening", E2945="Utilization Rate (per 100,000 patients)"),
SUMIFS(CERV!$D:$D,CERV!$A:$A,C2945,CERV!$G:$G,D2945),
IF(AND(A2945="Cancer Screening for CKD patients", E2945="Utilization Rate (per 100,000 patients)"),
SUMIFS(CANSCRN!$D:$D,CANSCRN!$A:$A,C2945,CANSCRN!$G:$G,D2945),
IF(AND(A2945="PSA Testing", E2945="Cost per service ($USD)"),
SUMIFS(PSA!$E:$E,PSA!$A:$A,C2945,PSA!$G:$G,D2945),
IF(AND(A2945="Colorectal Cancer Screening", E2945="Cost per service ($USD)"),
SUMIFS(COL!$E:$E,COL!$A:$A,C2945,COL!$G:$G,D2945),
IF(AND(A2945="Cervical Cancer Screening", E2945="Cost per service ($USD)"),
SUMIFS(CERV!$E:$E,CERV!$A:$A,C2945,CERV!$G:$G,D2945),
IF(AND(A2945="Cancer Screening for CKD patients", E2945="Cost per service ($USD)"),
SUMIFS(CANSCRN!$E:$E,CANSCRN!$A:$A,C2945,CANSCRN!$G:$G,D2945),
IF(AND(A2945="PSA Testing", E2945="Total Expenditure ($USD per 100,000 patients)"),
SUMIFS(PSA!$F:$F,PSA!$A:$A,C2945,PSA!$G:$G,D2945),
IF(AND(A2945="Colorectal Cancer Screening", E2945="Total Expenditure ($USD per 100,000 patients)"),
SUMIFS(COL!$F:$F,COL!$A:$A,C2945,COL!$G:$G,D2945),
IF(AND(A2945="Cervical Cancer Screening", E2945="Total Expenditure ($USD per 100,000 patients)"),
SUMIFS(CERV!$F:$F,CERV!$A:$A,C2945,CERV!$G:$G,D2945),
SUMIFS(CANSCRN!$F:$F,CANSCRN!$A:$A,C2945,CANSCRN!$G:$G,D2945))))))))))))</f>
        <v>1219698.8710721766</v>
      </c>
    </row>
    <row r="2946" spans="1:6" x14ac:dyDescent="0.2">
      <c r="A2946" s="24" t="s">
        <v>103</v>
      </c>
      <c r="B2946" s="24" t="s">
        <v>101</v>
      </c>
      <c r="C2946" s="24" t="s">
        <v>42</v>
      </c>
      <c r="D2946" s="24">
        <v>2016</v>
      </c>
      <c r="E2946" s="24" t="s">
        <v>104</v>
      </c>
      <c r="F2946" s="3">
        <f>IF(AND(A2946="PSA Testing", E2946= "Utilization Rate (per 100,000 patients)"),
SUMIFS(PSA!$D:$D,PSA!$A:$A,C2946,PSA!$G:$G,D2946),
IF(AND(A2946="Colorectal Cancer Screening", E2946="Utilization Rate (per 100,000 patients)"),
SUMIFS(COL!$D:$D,COL!$A:$A,C2946,COL!$G:$G, D2946),
IF(AND(A2946="Cervical Cancer Screening", E2946="Utilization Rate (per 100,000 patients)"),
SUMIFS(CERV!$D:$D,CERV!$A:$A,C2946,CERV!$G:$G,D2946),
IF(AND(A2946="Cancer Screening for CKD patients", E2946="Utilization Rate (per 100,000 patients)"),
SUMIFS(CANSCRN!$D:$D,CANSCRN!$A:$A,C2946,CANSCRN!$G:$G,D2946),
IF(AND(A2946="PSA Testing", E2946="Cost per service ($USD)"),
SUMIFS(PSA!$E:$E,PSA!$A:$A,C2946,PSA!$G:$G,D2946),
IF(AND(A2946="Colorectal Cancer Screening", E2946="Cost per service ($USD)"),
SUMIFS(COL!$E:$E,COL!$A:$A,C2946,COL!$G:$G,D2946),
IF(AND(A2946="Cervical Cancer Screening", E2946="Cost per service ($USD)"),
SUMIFS(CERV!$E:$E,CERV!$A:$A,C2946,CERV!$G:$G,D2946),
IF(AND(A2946="Cancer Screening for CKD patients", E2946="Cost per service ($USD)"),
SUMIFS(CANSCRN!$E:$E,CANSCRN!$A:$A,C2946,CANSCRN!$G:$G,D2946),
IF(AND(A2946="PSA Testing", E2946="Total Expenditure ($USD per 100,000 patients)"),
SUMIFS(PSA!$F:$F,PSA!$A:$A,C2946,PSA!$G:$G,D2946),
IF(AND(A2946="Colorectal Cancer Screening", E2946="Total Expenditure ($USD per 100,000 patients)"),
SUMIFS(COL!$F:$F,COL!$A:$A,C2946,COL!$G:$G,D2946),
IF(AND(A2946="Cervical Cancer Screening", E2946="Total Expenditure ($USD per 100,000 patients)"),
SUMIFS(CERV!$F:$F,CERV!$A:$A,C2946,CERV!$G:$G,D2946),
SUMIFS(CANSCRN!$F:$F,CANSCRN!$A:$A,C2946,CANSCRN!$G:$G,D2946))))))))))))</f>
        <v>2023028.8281930012</v>
      </c>
    </row>
    <row r="2947" spans="1:6" x14ac:dyDescent="0.2">
      <c r="A2947" s="24" t="s">
        <v>103</v>
      </c>
      <c r="B2947" s="24" t="s">
        <v>101</v>
      </c>
      <c r="C2947" s="24" t="s">
        <v>42</v>
      </c>
      <c r="D2947" s="24">
        <v>2017</v>
      </c>
      <c r="E2947" s="24" t="s">
        <v>104</v>
      </c>
      <c r="F2947" s="3">
        <f>IF(AND(A2947="PSA Testing", E2947= "Utilization Rate (per 100,000 patients)"),
SUMIFS(PSA!$D:$D,PSA!$A:$A,C2947,PSA!$G:$G,D2947),
IF(AND(A2947="Colorectal Cancer Screening", E2947="Utilization Rate (per 100,000 patients)"),
SUMIFS(COL!$D:$D,COL!$A:$A,C2947,COL!$G:$G, D2947),
IF(AND(A2947="Cervical Cancer Screening", E2947="Utilization Rate (per 100,000 patients)"),
SUMIFS(CERV!$D:$D,CERV!$A:$A,C2947,CERV!$G:$G,D2947),
IF(AND(A2947="Cancer Screening for CKD patients", E2947="Utilization Rate (per 100,000 patients)"),
SUMIFS(CANSCRN!$D:$D,CANSCRN!$A:$A,C2947,CANSCRN!$G:$G,D2947),
IF(AND(A2947="PSA Testing", E2947="Cost per service ($USD)"),
SUMIFS(PSA!$E:$E,PSA!$A:$A,C2947,PSA!$G:$G,D2947),
IF(AND(A2947="Colorectal Cancer Screening", E2947="Cost per service ($USD)"),
SUMIFS(COL!$E:$E,COL!$A:$A,C2947,COL!$G:$G,D2947),
IF(AND(A2947="Cervical Cancer Screening", E2947="Cost per service ($USD)"),
SUMIFS(CERV!$E:$E,CERV!$A:$A,C2947,CERV!$G:$G,D2947),
IF(AND(A2947="Cancer Screening for CKD patients", E2947="Cost per service ($USD)"),
SUMIFS(CANSCRN!$E:$E,CANSCRN!$A:$A,C2947,CANSCRN!$G:$G,D2947),
IF(AND(A2947="PSA Testing", E2947="Total Expenditure ($USD per 100,000 patients)"),
SUMIFS(PSA!$F:$F,PSA!$A:$A,C2947,PSA!$G:$G,D2947),
IF(AND(A2947="Colorectal Cancer Screening", E2947="Total Expenditure ($USD per 100,000 patients)"),
SUMIFS(COL!$F:$F,COL!$A:$A,C2947,COL!$G:$G,D2947),
IF(AND(A2947="Cervical Cancer Screening", E2947="Total Expenditure ($USD per 100,000 patients)"),
SUMIFS(CERV!$F:$F,CERV!$A:$A,C2947,CERV!$G:$G,D2947),
SUMIFS(CANSCRN!$F:$F,CANSCRN!$A:$A,C2947,CANSCRN!$G:$G,D2947))))))))))))</f>
        <v>2330522.9286103882</v>
      </c>
    </row>
    <row r="2948" spans="1:6" x14ac:dyDescent="0.2">
      <c r="A2948" s="24" t="s">
        <v>103</v>
      </c>
      <c r="B2948" s="24" t="s">
        <v>101</v>
      </c>
      <c r="C2948" s="24" t="s">
        <v>42</v>
      </c>
      <c r="D2948" s="24">
        <v>2018</v>
      </c>
      <c r="E2948" s="24" t="s">
        <v>104</v>
      </c>
      <c r="F2948" s="3">
        <f>IF(AND(A2948="PSA Testing", E2948= "Utilization Rate (per 100,000 patients)"),
SUMIFS(PSA!$D:$D,PSA!$A:$A,C2948,PSA!$G:$G,D2948),
IF(AND(A2948="Colorectal Cancer Screening", E2948="Utilization Rate (per 100,000 patients)"),
SUMIFS(COL!$D:$D,COL!$A:$A,C2948,COL!$G:$G, D2948),
IF(AND(A2948="Cervical Cancer Screening", E2948="Utilization Rate (per 100,000 patients)"),
SUMIFS(CERV!$D:$D,CERV!$A:$A,C2948,CERV!$G:$G,D2948),
IF(AND(A2948="Cancer Screening for CKD patients", E2948="Utilization Rate (per 100,000 patients)"),
SUMIFS(CANSCRN!$D:$D,CANSCRN!$A:$A,C2948,CANSCRN!$G:$G,D2948),
IF(AND(A2948="PSA Testing", E2948="Cost per service ($USD)"),
SUMIFS(PSA!$E:$E,PSA!$A:$A,C2948,PSA!$G:$G,D2948),
IF(AND(A2948="Colorectal Cancer Screening", E2948="Cost per service ($USD)"),
SUMIFS(COL!$E:$E,COL!$A:$A,C2948,COL!$G:$G,D2948),
IF(AND(A2948="Cervical Cancer Screening", E2948="Cost per service ($USD)"),
SUMIFS(CERV!$E:$E,CERV!$A:$A,C2948,CERV!$G:$G,D2948),
IF(AND(A2948="Cancer Screening for CKD patients", E2948="Cost per service ($USD)"),
SUMIFS(CANSCRN!$E:$E,CANSCRN!$A:$A,C2948,CANSCRN!$G:$G,D2948),
IF(AND(A2948="PSA Testing", E2948="Total Expenditure ($USD per 100,000 patients)"),
SUMIFS(PSA!$F:$F,PSA!$A:$A,C2948,PSA!$G:$G,D2948),
IF(AND(A2948="Colorectal Cancer Screening", E2948="Total Expenditure ($USD per 100,000 patients)"),
SUMIFS(COL!$F:$F,COL!$A:$A,C2948,COL!$G:$G,D2948),
IF(AND(A2948="Cervical Cancer Screening", E2948="Total Expenditure ($USD per 100,000 patients)"),
SUMIFS(CERV!$F:$F,CERV!$A:$A,C2948,CERV!$G:$G,D2948),
SUMIFS(CANSCRN!$F:$F,CANSCRN!$A:$A,C2948,CANSCRN!$G:$G,D2948))))))))))))</f>
        <v>2382475.3207473112</v>
      </c>
    </row>
    <row r="2949" spans="1:6" x14ac:dyDescent="0.2">
      <c r="A2949" s="24" t="s">
        <v>103</v>
      </c>
      <c r="B2949" s="24" t="s">
        <v>101</v>
      </c>
      <c r="C2949" s="24" t="s">
        <v>42</v>
      </c>
      <c r="D2949" s="24">
        <v>2019</v>
      </c>
      <c r="E2949" s="24" t="s">
        <v>104</v>
      </c>
      <c r="F2949" s="3">
        <f>IF(AND(A2949="PSA Testing", E2949= "Utilization Rate (per 100,000 patients)"),
SUMIFS(PSA!$D:$D,PSA!$A:$A,C2949,PSA!$G:$G,D2949),
IF(AND(A2949="Colorectal Cancer Screening", E2949="Utilization Rate (per 100,000 patients)"),
SUMIFS(COL!$D:$D,COL!$A:$A,C2949,COL!$G:$G, D2949),
IF(AND(A2949="Cervical Cancer Screening", E2949="Utilization Rate (per 100,000 patients)"),
SUMIFS(CERV!$D:$D,CERV!$A:$A,C2949,CERV!$G:$G,D2949),
IF(AND(A2949="Cancer Screening for CKD patients", E2949="Utilization Rate (per 100,000 patients)"),
SUMIFS(CANSCRN!$D:$D,CANSCRN!$A:$A,C2949,CANSCRN!$G:$G,D2949),
IF(AND(A2949="PSA Testing", E2949="Cost per service ($USD)"),
SUMIFS(PSA!$E:$E,PSA!$A:$A,C2949,PSA!$G:$G,D2949),
IF(AND(A2949="Colorectal Cancer Screening", E2949="Cost per service ($USD)"),
SUMIFS(COL!$E:$E,COL!$A:$A,C2949,COL!$G:$G,D2949),
IF(AND(A2949="Cervical Cancer Screening", E2949="Cost per service ($USD)"),
SUMIFS(CERV!$E:$E,CERV!$A:$A,C2949,CERV!$G:$G,D2949),
IF(AND(A2949="Cancer Screening for CKD patients", E2949="Cost per service ($USD)"),
SUMIFS(CANSCRN!$E:$E,CANSCRN!$A:$A,C2949,CANSCRN!$G:$G,D2949),
IF(AND(A2949="PSA Testing", E2949="Total Expenditure ($USD per 100,000 patients)"),
SUMIFS(PSA!$F:$F,PSA!$A:$A,C2949,PSA!$G:$G,D2949),
IF(AND(A2949="Colorectal Cancer Screening", E2949="Total Expenditure ($USD per 100,000 patients)"),
SUMIFS(COL!$F:$F,COL!$A:$A,C2949,COL!$G:$G,D2949),
IF(AND(A2949="Cervical Cancer Screening", E2949="Total Expenditure ($USD per 100,000 patients)"),
SUMIFS(CERV!$F:$F,CERV!$A:$A,C2949,CERV!$G:$G,D2949),
SUMIFS(CANSCRN!$F:$F,CANSCRN!$A:$A,C2949,CANSCRN!$G:$G,D2949))))))))))))</f>
        <v>2152853.8652718291</v>
      </c>
    </row>
    <row r="2950" spans="1:6" x14ac:dyDescent="0.2">
      <c r="A2950" s="24" t="s">
        <v>103</v>
      </c>
      <c r="B2950" s="24" t="s">
        <v>101</v>
      </c>
      <c r="C2950" s="24" t="s">
        <v>43</v>
      </c>
      <c r="D2950" s="24">
        <v>2009</v>
      </c>
      <c r="E2950" s="24" t="s">
        <v>104</v>
      </c>
      <c r="F2950" s="3">
        <f>IF(AND(A2950="PSA Testing", E2950= "Utilization Rate (per 100,000 patients)"),
SUMIFS(PSA!$D:$D,PSA!$A:$A,C2950,PSA!$G:$G,D2950),
IF(AND(A2950="Colorectal Cancer Screening", E2950="Utilization Rate (per 100,000 patients)"),
SUMIFS(COL!$D:$D,COL!$A:$A,C2950,COL!$G:$G, D2950),
IF(AND(A2950="Cervical Cancer Screening", E2950="Utilization Rate (per 100,000 patients)"),
SUMIFS(CERV!$D:$D,CERV!$A:$A,C2950,CERV!$G:$G,D2950),
IF(AND(A2950="Cancer Screening for CKD patients", E2950="Utilization Rate (per 100,000 patients)"),
SUMIFS(CANSCRN!$D:$D,CANSCRN!$A:$A,C2950,CANSCRN!$G:$G,D2950),
IF(AND(A2950="PSA Testing", E2950="Cost per service ($USD)"),
SUMIFS(PSA!$E:$E,PSA!$A:$A,C2950,PSA!$G:$G,D2950),
IF(AND(A2950="Colorectal Cancer Screening", E2950="Cost per service ($USD)"),
SUMIFS(COL!$E:$E,COL!$A:$A,C2950,COL!$G:$G,D2950),
IF(AND(A2950="Cervical Cancer Screening", E2950="Cost per service ($USD)"),
SUMIFS(CERV!$E:$E,CERV!$A:$A,C2950,CERV!$G:$G,D2950),
IF(AND(A2950="Cancer Screening for CKD patients", E2950="Cost per service ($USD)"),
SUMIFS(CANSCRN!$E:$E,CANSCRN!$A:$A,C2950,CANSCRN!$G:$G,D2950),
IF(AND(A2950="PSA Testing", E2950="Total Expenditure ($USD per 100,000 patients)"),
SUMIFS(PSA!$F:$F,PSA!$A:$A,C2950,PSA!$G:$G,D2950),
IF(AND(A2950="Colorectal Cancer Screening", E2950="Total Expenditure ($USD per 100,000 patients)"),
SUMIFS(COL!$F:$F,COL!$A:$A,C2950,COL!$G:$G,D2950),
IF(AND(A2950="Cervical Cancer Screening", E2950="Total Expenditure ($USD per 100,000 patients)"),
SUMIFS(CERV!$F:$F,CERV!$A:$A,C2950,CERV!$G:$G,D2950),
SUMIFS(CANSCRN!$F:$F,CANSCRN!$A:$A,C2950,CANSCRN!$G:$G,D2950))))))))))))</f>
        <v>827410.12905069138</v>
      </c>
    </row>
    <row r="2951" spans="1:6" x14ac:dyDescent="0.2">
      <c r="A2951" s="24" t="s">
        <v>103</v>
      </c>
      <c r="B2951" s="24" t="s">
        <v>101</v>
      </c>
      <c r="C2951" s="24" t="s">
        <v>43</v>
      </c>
      <c r="D2951" s="24">
        <v>2010</v>
      </c>
      <c r="E2951" s="24" t="s">
        <v>104</v>
      </c>
      <c r="F2951" s="3">
        <f>IF(AND(A2951="PSA Testing", E2951= "Utilization Rate (per 100,000 patients)"),
SUMIFS(PSA!$D:$D,PSA!$A:$A,C2951,PSA!$G:$G,D2951),
IF(AND(A2951="Colorectal Cancer Screening", E2951="Utilization Rate (per 100,000 patients)"),
SUMIFS(COL!$D:$D,COL!$A:$A,C2951,COL!$G:$G, D2951),
IF(AND(A2951="Cervical Cancer Screening", E2951="Utilization Rate (per 100,000 patients)"),
SUMIFS(CERV!$D:$D,CERV!$A:$A,C2951,CERV!$G:$G,D2951),
IF(AND(A2951="Cancer Screening for CKD patients", E2951="Utilization Rate (per 100,000 patients)"),
SUMIFS(CANSCRN!$D:$D,CANSCRN!$A:$A,C2951,CANSCRN!$G:$G,D2951),
IF(AND(A2951="PSA Testing", E2951="Cost per service ($USD)"),
SUMIFS(PSA!$E:$E,PSA!$A:$A,C2951,PSA!$G:$G,D2951),
IF(AND(A2951="Colorectal Cancer Screening", E2951="Cost per service ($USD)"),
SUMIFS(COL!$E:$E,COL!$A:$A,C2951,COL!$G:$G,D2951),
IF(AND(A2951="Cervical Cancer Screening", E2951="Cost per service ($USD)"),
SUMIFS(CERV!$E:$E,CERV!$A:$A,C2951,CERV!$G:$G,D2951),
IF(AND(A2951="Cancer Screening for CKD patients", E2951="Cost per service ($USD)"),
SUMIFS(CANSCRN!$E:$E,CANSCRN!$A:$A,C2951,CANSCRN!$G:$G,D2951),
IF(AND(A2951="PSA Testing", E2951="Total Expenditure ($USD per 100,000 patients)"),
SUMIFS(PSA!$F:$F,PSA!$A:$A,C2951,PSA!$G:$G,D2951),
IF(AND(A2951="Colorectal Cancer Screening", E2951="Total Expenditure ($USD per 100,000 patients)"),
SUMIFS(COL!$F:$F,COL!$A:$A,C2951,COL!$G:$G,D2951),
IF(AND(A2951="Cervical Cancer Screening", E2951="Total Expenditure ($USD per 100,000 patients)"),
SUMIFS(CERV!$F:$F,CERV!$A:$A,C2951,CERV!$G:$G,D2951),
SUMIFS(CANSCRN!$F:$F,CANSCRN!$A:$A,C2951,CANSCRN!$G:$G,D2951))))))))))))</f>
        <v>955106.16755571868</v>
      </c>
    </row>
    <row r="2952" spans="1:6" x14ac:dyDescent="0.2">
      <c r="A2952" s="24" t="s">
        <v>103</v>
      </c>
      <c r="B2952" s="24" t="s">
        <v>101</v>
      </c>
      <c r="C2952" s="24" t="s">
        <v>43</v>
      </c>
      <c r="D2952" s="24">
        <v>2011</v>
      </c>
      <c r="E2952" s="24" t="s">
        <v>104</v>
      </c>
      <c r="F2952" s="3">
        <f>IF(AND(A2952="PSA Testing", E2952= "Utilization Rate (per 100,000 patients)"),
SUMIFS(PSA!$D:$D,PSA!$A:$A,C2952,PSA!$G:$G,D2952),
IF(AND(A2952="Colorectal Cancer Screening", E2952="Utilization Rate (per 100,000 patients)"),
SUMIFS(COL!$D:$D,COL!$A:$A,C2952,COL!$G:$G, D2952),
IF(AND(A2952="Cervical Cancer Screening", E2952="Utilization Rate (per 100,000 patients)"),
SUMIFS(CERV!$D:$D,CERV!$A:$A,C2952,CERV!$G:$G,D2952),
IF(AND(A2952="Cancer Screening for CKD patients", E2952="Utilization Rate (per 100,000 patients)"),
SUMIFS(CANSCRN!$D:$D,CANSCRN!$A:$A,C2952,CANSCRN!$G:$G,D2952),
IF(AND(A2952="PSA Testing", E2952="Cost per service ($USD)"),
SUMIFS(PSA!$E:$E,PSA!$A:$A,C2952,PSA!$G:$G,D2952),
IF(AND(A2952="Colorectal Cancer Screening", E2952="Cost per service ($USD)"),
SUMIFS(COL!$E:$E,COL!$A:$A,C2952,COL!$G:$G,D2952),
IF(AND(A2952="Cervical Cancer Screening", E2952="Cost per service ($USD)"),
SUMIFS(CERV!$E:$E,CERV!$A:$A,C2952,CERV!$G:$G,D2952),
IF(AND(A2952="Cancer Screening for CKD patients", E2952="Cost per service ($USD)"),
SUMIFS(CANSCRN!$E:$E,CANSCRN!$A:$A,C2952,CANSCRN!$G:$G,D2952),
IF(AND(A2952="PSA Testing", E2952="Total Expenditure ($USD per 100,000 patients)"),
SUMIFS(PSA!$F:$F,PSA!$A:$A,C2952,PSA!$G:$G,D2952),
IF(AND(A2952="Colorectal Cancer Screening", E2952="Total Expenditure ($USD per 100,000 patients)"),
SUMIFS(COL!$F:$F,COL!$A:$A,C2952,COL!$G:$G,D2952),
IF(AND(A2952="Cervical Cancer Screening", E2952="Total Expenditure ($USD per 100,000 patients)"),
SUMIFS(CERV!$F:$F,CERV!$A:$A,C2952,CERV!$G:$G,D2952),
SUMIFS(CANSCRN!$F:$F,CANSCRN!$A:$A,C2952,CANSCRN!$G:$G,D2952))))))))))))</f>
        <v>1098444.1386774885</v>
      </c>
    </row>
    <row r="2953" spans="1:6" x14ac:dyDescent="0.2">
      <c r="A2953" s="24" t="s">
        <v>103</v>
      </c>
      <c r="B2953" s="24" t="s">
        <v>101</v>
      </c>
      <c r="C2953" s="24" t="s">
        <v>43</v>
      </c>
      <c r="D2953" s="24">
        <v>2012</v>
      </c>
      <c r="E2953" s="24" t="s">
        <v>104</v>
      </c>
      <c r="F2953" s="3">
        <f>IF(AND(A2953="PSA Testing", E2953= "Utilization Rate (per 100,000 patients)"),
SUMIFS(PSA!$D:$D,PSA!$A:$A,C2953,PSA!$G:$G,D2953),
IF(AND(A2953="Colorectal Cancer Screening", E2953="Utilization Rate (per 100,000 patients)"),
SUMIFS(COL!$D:$D,COL!$A:$A,C2953,COL!$G:$G, D2953),
IF(AND(A2953="Cervical Cancer Screening", E2953="Utilization Rate (per 100,000 patients)"),
SUMIFS(CERV!$D:$D,CERV!$A:$A,C2953,CERV!$G:$G,D2953),
IF(AND(A2953="Cancer Screening for CKD patients", E2953="Utilization Rate (per 100,000 patients)"),
SUMIFS(CANSCRN!$D:$D,CANSCRN!$A:$A,C2953,CANSCRN!$G:$G,D2953),
IF(AND(A2953="PSA Testing", E2953="Cost per service ($USD)"),
SUMIFS(PSA!$E:$E,PSA!$A:$A,C2953,PSA!$G:$G,D2953),
IF(AND(A2953="Colorectal Cancer Screening", E2953="Cost per service ($USD)"),
SUMIFS(COL!$E:$E,COL!$A:$A,C2953,COL!$G:$G,D2953),
IF(AND(A2953="Cervical Cancer Screening", E2953="Cost per service ($USD)"),
SUMIFS(CERV!$E:$E,CERV!$A:$A,C2953,CERV!$G:$G,D2953),
IF(AND(A2953="Cancer Screening for CKD patients", E2953="Cost per service ($USD)"),
SUMIFS(CANSCRN!$E:$E,CANSCRN!$A:$A,C2953,CANSCRN!$G:$G,D2953),
IF(AND(A2953="PSA Testing", E2953="Total Expenditure ($USD per 100,000 patients)"),
SUMIFS(PSA!$F:$F,PSA!$A:$A,C2953,PSA!$G:$G,D2953),
IF(AND(A2953="Colorectal Cancer Screening", E2953="Total Expenditure ($USD per 100,000 patients)"),
SUMIFS(COL!$F:$F,COL!$A:$A,C2953,COL!$G:$G,D2953),
IF(AND(A2953="Cervical Cancer Screening", E2953="Total Expenditure ($USD per 100,000 patients)"),
SUMIFS(CERV!$F:$F,CERV!$A:$A,C2953,CERV!$G:$G,D2953),
SUMIFS(CANSCRN!$F:$F,CANSCRN!$A:$A,C2953,CANSCRN!$G:$G,D2953))))))))))))</f>
        <v>1144311.952875</v>
      </c>
    </row>
    <row r="2954" spans="1:6" x14ac:dyDescent="0.2">
      <c r="A2954" s="24" t="s">
        <v>103</v>
      </c>
      <c r="B2954" s="24" t="s">
        <v>101</v>
      </c>
      <c r="C2954" s="24" t="s">
        <v>43</v>
      </c>
      <c r="D2954" s="24">
        <v>2013</v>
      </c>
      <c r="E2954" s="24" t="s">
        <v>104</v>
      </c>
      <c r="F2954" s="3">
        <f>IF(AND(A2954="PSA Testing", E2954= "Utilization Rate (per 100,000 patients)"),
SUMIFS(PSA!$D:$D,PSA!$A:$A,C2954,PSA!$G:$G,D2954),
IF(AND(A2954="Colorectal Cancer Screening", E2954="Utilization Rate (per 100,000 patients)"),
SUMIFS(COL!$D:$D,COL!$A:$A,C2954,COL!$G:$G, D2954),
IF(AND(A2954="Cervical Cancer Screening", E2954="Utilization Rate (per 100,000 patients)"),
SUMIFS(CERV!$D:$D,CERV!$A:$A,C2954,CERV!$G:$G,D2954),
IF(AND(A2954="Cancer Screening for CKD patients", E2954="Utilization Rate (per 100,000 patients)"),
SUMIFS(CANSCRN!$D:$D,CANSCRN!$A:$A,C2954,CANSCRN!$G:$G,D2954),
IF(AND(A2954="PSA Testing", E2954="Cost per service ($USD)"),
SUMIFS(PSA!$E:$E,PSA!$A:$A,C2954,PSA!$G:$G,D2954),
IF(AND(A2954="Colorectal Cancer Screening", E2954="Cost per service ($USD)"),
SUMIFS(COL!$E:$E,COL!$A:$A,C2954,COL!$G:$G,D2954),
IF(AND(A2954="Cervical Cancer Screening", E2954="Cost per service ($USD)"),
SUMIFS(CERV!$E:$E,CERV!$A:$A,C2954,CERV!$G:$G,D2954),
IF(AND(A2954="Cancer Screening for CKD patients", E2954="Cost per service ($USD)"),
SUMIFS(CANSCRN!$E:$E,CANSCRN!$A:$A,C2954,CANSCRN!$G:$G,D2954),
IF(AND(A2954="PSA Testing", E2954="Total Expenditure ($USD per 100,000 patients)"),
SUMIFS(PSA!$F:$F,PSA!$A:$A,C2954,PSA!$G:$G,D2954),
IF(AND(A2954="Colorectal Cancer Screening", E2954="Total Expenditure ($USD per 100,000 patients)"),
SUMIFS(COL!$F:$F,COL!$A:$A,C2954,COL!$G:$G,D2954),
IF(AND(A2954="Cervical Cancer Screening", E2954="Total Expenditure ($USD per 100,000 patients)"),
SUMIFS(CERV!$F:$F,CERV!$A:$A,C2954,CERV!$G:$G,D2954),
SUMIFS(CANSCRN!$F:$F,CANSCRN!$A:$A,C2954,CANSCRN!$G:$G,D2954))))))))))))</f>
        <v>1212694.4371992596</v>
      </c>
    </row>
    <row r="2955" spans="1:6" x14ac:dyDescent="0.2">
      <c r="A2955" s="24" t="s">
        <v>103</v>
      </c>
      <c r="B2955" s="24" t="s">
        <v>101</v>
      </c>
      <c r="C2955" s="24" t="s">
        <v>43</v>
      </c>
      <c r="D2955" s="24">
        <v>2014</v>
      </c>
      <c r="E2955" s="24" t="s">
        <v>104</v>
      </c>
      <c r="F2955" s="3">
        <f>IF(AND(A2955="PSA Testing", E2955= "Utilization Rate (per 100,000 patients)"),
SUMIFS(PSA!$D:$D,PSA!$A:$A,C2955,PSA!$G:$G,D2955),
IF(AND(A2955="Colorectal Cancer Screening", E2955="Utilization Rate (per 100,000 patients)"),
SUMIFS(COL!$D:$D,COL!$A:$A,C2955,COL!$G:$G, D2955),
IF(AND(A2955="Cervical Cancer Screening", E2955="Utilization Rate (per 100,000 patients)"),
SUMIFS(CERV!$D:$D,CERV!$A:$A,C2955,CERV!$G:$G,D2955),
IF(AND(A2955="Cancer Screening for CKD patients", E2955="Utilization Rate (per 100,000 patients)"),
SUMIFS(CANSCRN!$D:$D,CANSCRN!$A:$A,C2955,CANSCRN!$G:$G,D2955),
IF(AND(A2955="PSA Testing", E2955="Cost per service ($USD)"),
SUMIFS(PSA!$E:$E,PSA!$A:$A,C2955,PSA!$G:$G,D2955),
IF(AND(A2955="Colorectal Cancer Screening", E2955="Cost per service ($USD)"),
SUMIFS(COL!$E:$E,COL!$A:$A,C2955,COL!$G:$G,D2955),
IF(AND(A2955="Cervical Cancer Screening", E2955="Cost per service ($USD)"),
SUMIFS(CERV!$E:$E,CERV!$A:$A,C2955,CERV!$G:$G,D2955),
IF(AND(A2955="Cancer Screening for CKD patients", E2955="Cost per service ($USD)"),
SUMIFS(CANSCRN!$E:$E,CANSCRN!$A:$A,C2955,CANSCRN!$G:$G,D2955),
IF(AND(A2955="PSA Testing", E2955="Total Expenditure ($USD per 100,000 patients)"),
SUMIFS(PSA!$F:$F,PSA!$A:$A,C2955,PSA!$G:$G,D2955),
IF(AND(A2955="Colorectal Cancer Screening", E2955="Total Expenditure ($USD per 100,000 patients)"),
SUMIFS(COL!$F:$F,COL!$A:$A,C2955,COL!$G:$G,D2955),
IF(AND(A2955="Cervical Cancer Screening", E2955="Total Expenditure ($USD per 100,000 patients)"),
SUMIFS(CERV!$F:$F,CERV!$A:$A,C2955,CERV!$G:$G,D2955),
SUMIFS(CANSCRN!$F:$F,CANSCRN!$A:$A,C2955,CANSCRN!$G:$G,D2955))))))))))))</f>
        <v>1317968.4728991599</v>
      </c>
    </row>
    <row r="2956" spans="1:6" x14ac:dyDescent="0.2">
      <c r="A2956" s="24" t="s">
        <v>103</v>
      </c>
      <c r="B2956" s="24" t="s">
        <v>101</v>
      </c>
      <c r="C2956" s="24" t="s">
        <v>43</v>
      </c>
      <c r="D2956" s="24">
        <v>2015</v>
      </c>
      <c r="E2956" s="24" t="s">
        <v>104</v>
      </c>
      <c r="F2956" s="3">
        <f>IF(AND(A2956="PSA Testing", E2956= "Utilization Rate (per 100,000 patients)"),
SUMIFS(PSA!$D:$D,PSA!$A:$A,C2956,PSA!$G:$G,D2956),
IF(AND(A2956="Colorectal Cancer Screening", E2956="Utilization Rate (per 100,000 patients)"),
SUMIFS(COL!$D:$D,COL!$A:$A,C2956,COL!$G:$G, D2956),
IF(AND(A2956="Cervical Cancer Screening", E2956="Utilization Rate (per 100,000 patients)"),
SUMIFS(CERV!$D:$D,CERV!$A:$A,C2956,CERV!$G:$G,D2956),
IF(AND(A2956="Cancer Screening for CKD patients", E2956="Utilization Rate (per 100,000 patients)"),
SUMIFS(CANSCRN!$D:$D,CANSCRN!$A:$A,C2956,CANSCRN!$G:$G,D2956),
IF(AND(A2956="PSA Testing", E2956="Cost per service ($USD)"),
SUMIFS(PSA!$E:$E,PSA!$A:$A,C2956,PSA!$G:$G,D2956),
IF(AND(A2956="Colorectal Cancer Screening", E2956="Cost per service ($USD)"),
SUMIFS(COL!$E:$E,COL!$A:$A,C2956,COL!$G:$G,D2956),
IF(AND(A2956="Cervical Cancer Screening", E2956="Cost per service ($USD)"),
SUMIFS(CERV!$E:$E,CERV!$A:$A,C2956,CERV!$G:$G,D2956),
IF(AND(A2956="Cancer Screening for CKD patients", E2956="Cost per service ($USD)"),
SUMIFS(CANSCRN!$E:$E,CANSCRN!$A:$A,C2956,CANSCRN!$G:$G,D2956),
IF(AND(A2956="PSA Testing", E2956="Total Expenditure ($USD per 100,000 patients)"),
SUMIFS(PSA!$F:$F,PSA!$A:$A,C2956,PSA!$G:$G,D2956),
IF(AND(A2956="Colorectal Cancer Screening", E2956="Total Expenditure ($USD per 100,000 patients)"),
SUMIFS(COL!$F:$F,COL!$A:$A,C2956,COL!$G:$G,D2956),
IF(AND(A2956="Cervical Cancer Screening", E2956="Total Expenditure ($USD per 100,000 patients)"),
SUMIFS(CERV!$F:$F,CERV!$A:$A,C2956,CERV!$G:$G,D2956),
SUMIFS(CANSCRN!$F:$F,CANSCRN!$A:$A,C2956,CANSCRN!$G:$G,D2956))))))))))))</f>
        <v>957331.42308647861</v>
      </c>
    </row>
    <row r="2957" spans="1:6" x14ac:dyDescent="0.2">
      <c r="A2957" s="24" t="s">
        <v>103</v>
      </c>
      <c r="B2957" s="24" t="s">
        <v>101</v>
      </c>
      <c r="C2957" s="24" t="s">
        <v>43</v>
      </c>
      <c r="D2957" s="24">
        <v>2016</v>
      </c>
      <c r="E2957" s="24" t="s">
        <v>104</v>
      </c>
      <c r="F2957" s="3">
        <f>IF(AND(A2957="PSA Testing", E2957= "Utilization Rate (per 100,000 patients)"),
SUMIFS(PSA!$D:$D,PSA!$A:$A,C2957,PSA!$G:$G,D2957),
IF(AND(A2957="Colorectal Cancer Screening", E2957="Utilization Rate (per 100,000 patients)"),
SUMIFS(COL!$D:$D,COL!$A:$A,C2957,COL!$G:$G, D2957),
IF(AND(A2957="Cervical Cancer Screening", E2957="Utilization Rate (per 100,000 patients)"),
SUMIFS(CERV!$D:$D,CERV!$A:$A,C2957,CERV!$G:$G,D2957),
IF(AND(A2957="Cancer Screening for CKD patients", E2957="Utilization Rate (per 100,000 patients)"),
SUMIFS(CANSCRN!$D:$D,CANSCRN!$A:$A,C2957,CANSCRN!$G:$G,D2957),
IF(AND(A2957="PSA Testing", E2957="Cost per service ($USD)"),
SUMIFS(PSA!$E:$E,PSA!$A:$A,C2957,PSA!$G:$G,D2957),
IF(AND(A2957="Colorectal Cancer Screening", E2957="Cost per service ($USD)"),
SUMIFS(COL!$E:$E,COL!$A:$A,C2957,COL!$G:$G,D2957),
IF(AND(A2957="Cervical Cancer Screening", E2957="Cost per service ($USD)"),
SUMIFS(CERV!$E:$E,CERV!$A:$A,C2957,CERV!$G:$G,D2957),
IF(AND(A2957="Cancer Screening for CKD patients", E2957="Cost per service ($USD)"),
SUMIFS(CANSCRN!$E:$E,CANSCRN!$A:$A,C2957,CANSCRN!$G:$G,D2957),
IF(AND(A2957="PSA Testing", E2957="Total Expenditure ($USD per 100,000 patients)"),
SUMIFS(PSA!$F:$F,PSA!$A:$A,C2957,PSA!$G:$G,D2957),
IF(AND(A2957="Colorectal Cancer Screening", E2957="Total Expenditure ($USD per 100,000 patients)"),
SUMIFS(COL!$F:$F,COL!$A:$A,C2957,COL!$G:$G,D2957),
IF(AND(A2957="Cervical Cancer Screening", E2957="Total Expenditure ($USD per 100,000 patients)"),
SUMIFS(CERV!$F:$F,CERV!$A:$A,C2957,CERV!$G:$G,D2957),
SUMIFS(CANSCRN!$F:$F,CANSCRN!$A:$A,C2957,CANSCRN!$G:$G,D2957))))))))))))</f>
        <v>1045966.6287782806</v>
      </c>
    </row>
    <row r="2958" spans="1:6" x14ac:dyDescent="0.2">
      <c r="A2958" s="24" t="s">
        <v>103</v>
      </c>
      <c r="B2958" s="24" t="s">
        <v>101</v>
      </c>
      <c r="C2958" s="24" t="s">
        <v>43</v>
      </c>
      <c r="D2958" s="24">
        <v>2017</v>
      </c>
      <c r="E2958" s="24" t="s">
        <v>104</v>
      </c>
      <c r="F2958" s="3">
        <f>IF(AND(A2958="PSA Testing", E2958= "Utilization Rate (per 100,000 patients)"),
SUMIFS(PSA!$D:$D,PSA!$A:$A,C2958,PSA!$G:$G,D2958),
IF(AND(A2958="Colorectal Cancer Screening", E2958="Utilization Rate (per 100,000 patients)"),
SUMIFS(COL!$D:$D,COL!$A:$A,C2958,COL!$G:$G, D2958),
IF(AND(A2958="Cervical Cancer Screening", E2958="Utilization Rate (per 100,000 patients)"),
SUMIFS(CERV!$D:$D,CERV!$A:$A,C2958,CERV!$G:$G,D2958),
IF(AND(A2958="Cancer Screening for CKD patients", E2958="Utilization Rate (per 100,000 patients)"),
SUMIFS(CANSCRN!$D:$D,CANSCRN!$A:$A,C2958,CANSCRN!$G:$G,D2958),
IF(AND(A2958="PSA Testing", E2958="Cost per service ($USD)"),
SUMIFS(PSA!$E:$E,PSA!$A:$A,C2958,PSA!$G:$G,D2958),
IF(AND(A2958="Colorectal Cancer Screening", E2958="Cost per service ($USD)"),
SUMIFS(COL!$E:$E,COL!$A:$A,C2958,COL!$G:$G,D2958),
IF(AND(A2958="Cervical Cancer Screening", E2958="Cost per service ($USD)"),
SUMIFS(CERV!$E:$E,CERV!$A:$A,C2958,CERV!$G:$G,D2958),
IF(AND(A2958="Cancer Screening for CKD patients", E2958="Cost per service ($USD)"),
SUMIFS(CANSCRN!$E:$E,CANSCRN!$A:$A,C2958,CANSCRN!$G:$G,D2958),
IF(AND(A2958="PSA Testing", E2958="Total Expenditure ($USD per 100,000 patients)"),
SUMIFS(PSA!$F:$F,PSA!$A:$A,C2958,PSA!$G:$G,D2958),
IF(AND(A2958="Colorectal Cancer Screening", E2958="Total Expenditure ($USD per 100,000 patients)"),
SUMIFS(COL!$F:$F,COL!$A:$A,C2958,COL!$G:$G,D2958),
IF(AND(A2958="Cervical Cancer Screening", E2958="Total Expenditure ($USD per 100,000 patients)"),
SUMIFS(CERV!$F:$F,CERV!$A:$A,C2958,CERV!$G:$G,D2958),
SUMIFS(CANSCRN!$F:$F,CANSCRN!$A:$A,C2958,CANSCRN!$G:$G,D2958))))))))))))</f>
        <v>1140927.4629086135</v>
      </c>
    </row>
    <row r="2959" spans="1:6" x14ac:dyDescent="0.2">
      <c r="A2959" s="24" t="s">
        <v>103</v>
      </c>
      <c r="B2959" s="24" t="s">
        <v>101</v>
      </c>
      <c r="C2959" s="24" t="s">
        <v>43</v>
      </c>
      <c r="D2959" s="24">
        <v>2018</v>
      </c>
      <c r="E2959" s="24" t="s">
        <v>104</v>
      </c>
      <c r="F2959" s="3">
        <f>IF(AND(A2959="PSA Testing", E2959= "Utilization Rate (per 100,000 patients)"),
SUMIFS(PSA!$D:$D,PSA!$A:$A,C2959,PSA!$G:$G,D2959),
IF(AND(A2959="Colorectal Cancer Screening", E2959="Utilization Rate (per 100,000 patients)"),
SUMIFS(COL!$D:$D,COL!$A:$A,C2959,COL!$G:$G, D2959),
IF(AND(A2959="Cervical Cancer Screening", E2959="Utilization Rate (per 100,000 patients)"),
SUMIFS(CERV!$D:$D,CERV!$A:$A,C2959,CERV!$G:$G,D2959),
IF(AND(A2959="Cancer Screening for CKD patients", E2959="Utilization Rate (per 100,000 patients)"),
SUMIFS(CANSCRN!$D:$D,CANSCRN!$A:$A,C2959,CANSCRN!$G:$G,D2959),
IF(AND(A2959="PSA Testing", E2959="Cost per service ($USD)"),
SUMIFS(PSA!$E:$E,PSA!$A:$A,C2959,PSA!$G:$G,D2959),
IF(AND(A2959="Colorectal Cancer Screening", E2959="Cost per service ($USD)"),
SUMIFS(COL!$E:$E,COL!$A:$A,C2959,COL!$G:$G,D2959),
IF(AND(A2959="Cervical Cancer Screening", E2959="Cost per service ($USD)"),
SUMIFS(CERV!$E:$E,CERV!$A:$A,C2959,CERV!$G:$G,D2959),
IF(AND(A2959="Cancer Screening for CKD patients", E2959="Cost per service ($USD)"),
SUMIFS(CANSCRN!$E:$E,CANSCRN!$A:$A,C2959,CANSCRN!$G:$G,D2959),
IF(AND(A2959="PSA Testing", E2959="Total Expenditure ($USD per 100,000 patients)"),
SUMIFS(PSA!$F:$F,PSA!$A:$A,C2959,PSA!$G:$G,D2959),
IF(AND(A2959="Colorectal Cancer Screening", E2959="Total Expenditure ($USD per 100,000 patients)"),
SUMIFS(COL!$F:$F,COL!$A:$A,C2959,COL!$G:$G,D2959),
IF(AND(A2959="Cervical Cancer Screening", E2959="Total Expenditure ($USD per 100,000 patients)"),
SUMIFS(CERV!$F:$F,CERV!$A:$A,C2959,CERV!$G:$G,D2959),
SUMIFS(CANSCRN!$F:$F,CANSCRN!$A:$A,C2959,CANSCRN!$G:$G,D2959))))))))))))</f>
        <v>1053685.8088694892</v>
      </c>
    </row>
    <row r="2960" spans="1:6" x14ac:dyDescent="0.2">
      <c r="A2960" s="24" t="s">
        <v>103</v>
      </c>
      <c r="B2960" s="24" t="s">
        <v>101</v>
      </c>
      <c r="C2960" s="24" t="s">
        <v>43</v>
      </c>
      <c r="D2960" s="24">
        <v>2019</v>
      </c>
      <c r="E2960" s="24" t="s">
        <v>104</v>
      </c>
      <c r="F2960" s="3">
        <f>IF(AND(A2960="PSA Testing", E2960= "Utilization Rate (per 100,000 patients)"),
SUMIFS(PSA!$D:$D,PSA!$A:$A,C2960,PSA!$G:$G,D2960),
IF(AND(A2960="Colorectal Cancer Screening", E2960="Utilization Rate (per 100,000 patients)"),
SUMIFS(COL!$D:$D,COL!$A:$A,C2960,COL!$G:$G, D2960),
IF(AND(A2960="Cervical Cancer Screening", E2960="Utilization Rate (per 100,000 patients)"),
SUMIFS(CERV!$D:$D,CERV!$A:$A,C2960,CERV!$G:$G,D2960),
IF(AND(A2960="Cancer Screening for CKD patients", E2960="Utilization Rate (per 100,000 patients)"),
SUMIFS(CANSCRN!$D:$D,CANSCRN!$A:$A,C2960,CANSCRN!$G:$G,D2960),
IF(AND(A2960="PSA Testing", E2960="Cost per service ($USD)"),
SUMIFS(PSA!$E:$E,PSA!$A:$A,C2960,PSA!$G:$G,D2960),
IF(AND(A2960="Colorectal Cancer Screening", E2960="Cost per service ($USD)"),
SUMIFS(COL!$E:$E,COL!$A:$A,C2960,COL!$G:$G,D2960),
IF(AND(A2960="Cervical Cancer Screening", E2960="Cost per service ($USD)"),
SUMIFS(CERV!$E:$E,CERV!$A:$A,C2960,CERV!$G:$G,D2960),
IF(AND(A2960="Cancer Screening for CKD patients", E2960="Cost per service ($USD)"),
SUMIFS(CANSCRN!$E:$E,CANSCRN!$A:$A,C2960,CANSCRN!$G:$G,D2960),
IF(AND(A2960="PSA Testing", E2960="Total Expenditure ($USD per 100,000 patients)"),
SUMIFS(PSA!$F:$F,PSA!$A:$A,C2960,PSA!$G:$G,D2960),
IF(AND(A2960="Colorectal Cancer Screening", E2960="Total Expenditure ($USD per 100,000 patients)"),
SUMIFS(COL!$F:$F,COL!$A:$A,C2960,COL!$G:$G,D2960),
IF(AND(A2960="Cervical Cancer Screening", E2960="Total Expenditure ($USD per 100,000 patients)"),
SUMIFS(CERV!$F:$F,CERV!$A:$A,C2960,CERV!$G:$G,D2960),
SUMIFS(CANSCRN!$F:$F,CANSCRN!$A:$A,C2960,CANSCRN!$G:$G,D2960))))))))))))</f>
        <v>1269033.572195122</v>
      </c>
    </row>
    <row r="2961" spans="1:6" x14ac:dyDescent="0.2">
      <c r="A2961" s="24" t="s">
        <v>103</v>
      </c>
      <c r="B2961" s="24" t="s">
        <v>101</v>
      </c>
      <c r="C2961" s="24" t="s">
        <v>44</v>
      </c>
      <c r="D2961" s="24">
        <v>2009</v>
      </c>
      <c r="E2961" s="24" t="s">
        <v>104</v>
      </c>
      <c r="F2961" s="3">
        <f>IF(AND(A2961="PSA Testing", E2961= "Utilization Rate (per 100,000 patients)"),
SUMIFS(PSA!$D:$D,PSA!$A:$A,C2961,PSA!$G:$G,D2961),
IF(AND(A2961="Colorectal Cancer Screening", E2961="Utilization Rate (per 100,000 patients)"),
SUMIFS(COL!$D:$D,COL!$A:$A,C2961,COL!$G:$G, D2961),
IF(AND(A2961="Cervical Cancer Screening", E2961="Utilization Rate (per 100,000 patients)"),
SUMIFS(CERV!$D:$D,CERV!$A:$A,C2961,CERV!$G:$G,D2961),
IF(AND(A2961="Cancer Screening for CKD patients", E2961="Utilization Rate (per 100,000 patients)"),
SUMIFS(CANSCRN!$D:$D,CANSCRN!$A:$A,C2961,CANSCRN!$G:$G,D2961),
IF(AND(A2961="PSA Testing", E2961="Cost per service ($USD)"),
SUMIFS(PSA!$E:$E,PSA!$A:$A,C2961,PSA!$G:$G,D2961),
IF(AND(A2961="Colorectal Cancer Screening", E2961="Cost per service ($USD)"),
SUMIFS(COL!$E:$E,COL!$A:$A,C2961,COL!$G:$G,D2961),
IF(AND(A2961="Cervical Cancer Screening", E2961="Cost per service ($USD)"),
SUMIFS(CERV!$E:$E,CERV!$A:$A,C2961,CERV!$G:$G,D2961),
IF(AND(A2961="Cancer Screening for CKD patients", E2961="Cost per service ($USD)"),
SUMIFS(CANSCRN!$E:$E,CANSCRN!$A:$A,C2961,CANSCRN!$G:$G,D2961),
IF(AND(A2961="PSA Testing", E2961="Total Expenditure ($USD per 100,000 patients)"),
SUMIFS(PSA!$F:$F,PSA!$A:$A,C2961,PSA!$G:$G,D2961),
IF(AND(A2961="Colorectal Cancer Screening", E2961="Total Expenditure ($USD per 100,000 patients)"),
SUMIFS(COL!$F:$F,COL!$A:$A,C2961,COL!$G:$G,D2961),
IF(AND(A2961="Cervical Cancer Screening", E2961="Total Expenditure ($USD per 100,000 patients)"),
SUMIFS(CERV!$F:$F,CERV!$A:$A,C2961,CERV!$G:$G,D2961),
SUMIFS(CANSCRN!$F:$F,CANSCRN!$A:$A,C2961,CANSCRN!$G:$G,D2961))))))))))))</f>
        <v>677982.97463530046</v>
      </c>
    </row>
    <row r="2962" spans="1:6" x14ac:dyDescent="0.2">
      <c r="A2962" s="24" t="s">
        <v>103</v>
      </c>
      <c r="B2962" s="24" t="s">
        <v>101</v>
      </c>
      <c r="C2962" s="24" t="s">
        <v>44</v>
      </c>
      <c r="D2962" s="24">
        <v>2010</v>
      </c>
      <c r="E2962" s="24" t="s">
        <v>104</v>
      </c>
      <c r="F2962" s="3">
        <f>IF(AND(A2962="PSA Testing", E2962= "Utilization Rate (per 100,000 patients)"),
SUMIFS(PSA!$D:$D,PSA!$A:$A,C2962,PSA!$G:$G,D2962),
IF(AND(A2962="Colorectal Cancer Screening", E2962="Utilization Rate (per 100,000 patients)"),
SUMIFS(COL!$D:$D,COL!$A:$A,C2962,COL!$G:$G, D2962),
IF(AND(A2962="Cervical Cancer Screening", E2962="Utilization Rate (per 100,000 patients)"),
SUMIFS(CERV!$D:$D,CERV!$A:$A,C2962,CERV!$G:$G,D2962),
IF(AND(A2962="Cancer Screening for CKD patients", E2962="Utilization Rate (per 100,000 patients)"),
SUMIFS(CANSCRN!$D:$D,CANSCRN!$A:$A,C2962,CANSCRN!$G:$G,D2962),
IF(AND(A2962="PSA Testing", E2962="Cost per service ($USD)"),
SUMIFS(PSA!$E:$E,PSA!$A:$A,C2962,PSA!$G:$G,D2962),
IF(AND(A2962="Colorectal Cancer Screening", E2962="Cost per service ($USD)"),
SUMIFS(COL!$E:$E,COL!$A:$A,C2962,COL!$G:$G,D2962),
IF(AND(A2962="Cervical Cancer Screening", E2962="Cost per service ($USD)"),
SUMIFS(CERV!$E:$E,CERV!$A:$A,C2962,CERV!$G:$G,D2962),
IF(AND(A2962="Cancer Screening for CKD patients", E2962="Cost per service ($USD)"),
SUMIFS(CANSCRN!$E:$E,CANSCRN!$A:$A,C2962,CANSCRN!$G:$G,D2962),
IF(AND(A2962="PSA Testing", E2962="Total Expenditure ($USD per 100,000 patients)"),
SUMIFS(PSA!$F:$F,PSA!$A:$A,C2962,PSA!$G:$G,D2962),
IF(AND(A2962="Colorectal Cancer Screening", E2962="Total Expenditure ($USD per 100,000 patients)"),
SUMIFS(COL!$F:$F,COL!$A:$A,C2962,COL!$G:$G,D2962),
IF(AND(A2962="Cervical Cancer Screening", E2962="Total Expenditure ($USD per 100,000 patients)"),
SUMIFS(CERV!$F:$F,CERV!$A:$A,C2962,CERV!$G:$G,D2962),
SUMIFS(CANSCRN!$F:$F,CANSCRN!$A:$A,C2962,CANSCRN!$G:$G,D2962))))))))))))</f>
        <v>720942.98637957394</v>
      </c>
    </row>
    <row r="2963" spans="1:6" x14ac:dyDescent="0.2">
      <c r="A2963" s="24" t="s">
        <v>103</v>
      </c>
      <c r="B2963" s="24" t="s">
        <v>101</v>
      </c>
      <c r="C2963" s="24" t="s">
        <v>44</v>
      </c>
      <c r="D2963" s="24">
        <v>2011</v>
      </c>
      <c r="E2963" s="24" t="s">
        <v>104</v>
      </c>
      <c r="F2963" s="3">
        <f>IF(AND(A2963="PSA Testing", E2963= "Utilization Rate (per 100,000 patients)"),
SUMIFS(PSA!$D:$D,PSA!$A:$A,C2963,PSA!$G:$G,D2963),
IF(AND(A2963="Colorectal Cancer Screening", E2963="Utilization Rate (per 100,000 patients)"),
SUMIFS(COL!$D:$D,COL!$A:$A,C2963,COL!$G:$G, D2963),
IF(AND(A2963="Cervical Cancer Screening", E2963="Utilization Rate (per 100,000 patients)"),
SUMIFS(CERV!$D:$D,CERV!$A:$A,C2963,CERV!$G:$G,D2963),
IF(AND(A2963="Cancer Screening for CKD patients", E2963="Utilization Rate (per 100,000 patients)"),
SUMIFS(CANSCRN!$D:$D,CANSCRN!$A:$A,C2963,CANSCRN!$G:$G,D2963),
IF(AND(A2963="PSA Testing", E2963="Cost per service ($USD)"),
SUMIFS(PSA!$E:$E,PSA!$A:$A,C2963,PSA!$G:$G,D2963),
IF(AND(A2963="Colorectal Cancer Screening", E2963="Cost per service ($USD)"),
SUMIFS(COL!$E:$E,COL!$A:$A,C2963,COL!$G:$G,D2963),
IF(AND(A2963="Cervical Cancer Screening", E2963="Cost per service ($USD)"),
SUMIFS(CERV!$E:$E,CERV!$A:$A,C2963,CERV!$G:$G,D2963),
IF(AND(A2963="Cancer Screening for CKD patients", E2963="Cost per service ($USD)"),
SUMIFS(CANSCRN!$E:$E,CANSCRN!$A:$A,C2963,CANSCRN!$G:$G,D2963),
IF(AND(A2963="PSA Testing", E2963="Total Expenditure ($USD per 100,000 patients)"),
SUMIFS(PSA!$F:$F,PSA!$A:$A,C2963,PSA!$G:$G,D2963),
IF(AND(A2963="Colorectal Cancer Screening", E2963="Total Expenditure ($USD per 100,000 patients)"),
SUMIFS(COL!$F:$F,COL!$A:$A,C2963,COL!$G:$G,D2963),
IF(AND(A2963="Cervical Cancer Screening", E2963="Total Expenditure ($USD per 100,000 patients)"),
SUMIFS(CERV!$F:$F,CERV!$A:$A,C2963,CERV!$G:$G,D2963),
SUMIFS(CANSCRN!$F:$F,CANSCRN!$A:$A,C2963,CANSCRN!$G:$G,D2963))))))))))))</f>
        <v>689251.32601673657</v>
      </c>
    </row>
    <row r="2964" spans="1:6" x14ac:dyDescent="0.2">
      <c r="A2964" s="24" t="s">
        <v>103</v>
      </c>
      <c r="B2964" s="24" t="s">
        <v>101</v>
      </c>
      <c r="C2964" s="24" t="s">
        <v>44</v>
      </c>
      <c r="D2964" s="24">
        <v>2012</v>
      </c>
      <c r="E2964" s="24" t="s">
        <v>104</v>
      </c>
      <c r="F2964" s="3">
        <f>IF(AND(A2964="PSA Testing", E2964= "Utilization Rate (per 100,000 patients)"),
SUMIFS(PSA!$D:$D,PSA!$A:$A,C2964,PSA!$G:$G,D2964),
IF(AND(A2964="Colorectal Cancer Screening", E2964="Utilization Rate (per 100,000 patients)"),
SUMIFS(COL!$D:$D,COL!$A:$A,C2964,COL!$G:$G, D2964),
IF(AND(A2964="Cervical Cancer Screening", E2964="Utilization Rate (per 100,000 patients)"),
SUMIFS(CERV!$D:$D,CERV!$A:$A,C2964,CERV!$G:$G,D2964),
IF(AND(A2964="Cancer Screening for CKD patients", E2964="Utilization Rate (per 100,000 patients)"),
SUMIFS(CANSCRN!$D:$D,CANSCRN!$A:$A,C2964,CANSCRN!$G:$G,D2964),
IF(AND(A2964="PSA Testing", E2964="Cost per service ($USD)"),
SUMIFS(PSA!$E:$E,PSA!$A:$A,C2964,PSA!$G:$G,D2964),
IF(AND(A2964="Colorectal Cancer Screening", E2964="Cost per service ($USD)"),
SUMIFS(COL!$E:$E,COL!$A:$A,C2964,COL!$G:$G,D2964),
IF(AND(A2964="Cervical Cancer Screening", E2964="Cost per service ($USD)"),
SUMIFS(CERV!$E:$E,CERV!$A:$A,C2964,CERV!$G:$G,D2964),
IF(AND(A2964="Cancer Screening for CKD patients", E2964="Cost per service ($USD)"),
SUMIFS(CANSCRN!$E:$E,CANSCRN!$A:$A,C2964,CANSCRN!$G:$G,D2964),
IF(AND(A2964="PSA Testing", E2964="Total Expenditure ($USD per 100,000 patients)"),
SUMIFS(PSA!$F:$F,PSA!$A:$A,C2964,PSA!$G:$G,D2964),
IF(AND(A2964="Colorectal Cancer Screening", E2964="Total Expenditure ($USD per 100,000 patients)"),
SUMIFS(COL!$F:$F,COL!$A:$A,C2964,COL!$G:$G,D2964),
IF(AND(A2964="Cervical Cancer Screening", E2964="Total Expenditure ($USD per 100,000 patients)"),
SUMIFS(CERV!$F:$F,CERV!$A:$A,C2964,CERV!$G:$G,D2964),
SUMIFS(CANSCRN!$F:$F,CANSCRN!$A:$A,C2964,CANSCRN!$G:$G,D2964))))))))))))</f>
        <v>773120.37324025529</v>
      </c>
    </row>
    <row r="2965" spans="1:6" x14ac:dyDescent="0.2">
      <c r="A2965" s="24" t="s">
        <v>103</v>
      </c>
      <c r="B2965" s="24" t="s">
        <v>101</v>
      </c>
      <c r="C2965" s="24" t="s">
        <v>44</v>
      </c>
      <c r="D2965" s="24">
        <v>2013</v>
      </c>
      <c r="E2965" s="24" t="s">
        <v>104</v>
      </c>
      <c r="F2965" s="3">
        <f>IF(AND(A2965="PSA Testing", E2965= "Utilization Rate (per 100,000 patients)"),
SUMIFS(PSA!$D:$D,PSA!$A:$A,C2965,PSA!$G:$G,D2965),
IF(AND(A2965="Colorectal Cancer Screening", E2965="Utilization Rate (per 100,000 patients)"),
SUMIFS(COL!$D:$D,COL!$A:$A,C2965,COL!$G:$G, D2965),
IF(AND(A2965="Cervical Cancer Screening", E2965="Utilization Rate (per 100,000 patients)"),
SUMIFS(CERV!$D:$D,CERV!$A:$A,C2965,CERV!$G:$G,D2965),
IF(AND(A2965="Cancer Screening for CKD patients", E2965="Utilization Rate (per 100,000 patients)"),
SUMIFS(CANSCRN!$D:$D,CANSCRN!$A:$A,C2965,CANSCRN!$G:$G,D2965),
IF(AND(A2965="PSA Testing", E2965="Cost per service ($USD)"),
SUMIFS(PSA!$E:$E,PSA!$A:$A,C2965,PSA!$G:$G,D2965),
IF(AND(A2965="Colorectal Cancer Screening", E2965="Cost per service ($USD)"),
SUMIFS(COL!$E:$E,COL!$A:$A,C2965,COL!$G:$G,D2965),
IF(AND(A2965="Cervical Cancer Screening", E2965="Cost per service ($USD)"),
SUMIFS(CERV!$E:$E,CERV!$A:$A,C2965,CERV!$G:$G,D2965),
IF(AND(A2965="Cancer Screening for CKD patients", E2965="Cost per service ($USD)"),
SUMIFS(CANSCRN!$E:$E,CANSCRN!$A:$A,C2965,CANSCRN!$G:$G,D2965),
IF(AND(A2965="PSA Testing", E2965="Total Expenditure ($USD per 100,000 patients)"),
SUMIFS(PSA!$F:$F,PSA!$A:$A,C2965,PSA!$G:$G,D2965),
IF(AND(A2965="Colorectal Cancer Screening", E2965="Total Expenditure ($USD per 100,000 patients)"),
SUMIFS(COL!$F:$F,COL!$A:$A,C2965,COL!$G:$G,D2965),
IF(AND(A2965="Cervical Cancer Screening", E2965="Total Expenditure ($USD per 100,000 patients)"),
SUMIFS(CERV!$F:$F,CERV!$A:$A,C2965,CERV!$G:$G,D2965),
SUMIFS(CANSCRN!$F:$F,CANSCRN!$A:$A,C2965,CANSCRN!$G:$G,D2965))))))))))))</f>
        <v>890025.1464360893</v>
      </c>
    </row>
    <row r="2966" spans="1:6" x14ac:dyDescent="0.2">
      <c r="A2966" s="24" t="s">
        <v>103</v>
      </c>
      <c r="B2966" s="24" t="s">
        <v>101</v>
      </c>
      <c r="C2966" s="24" t="s">
        <v>44</v>
      </c>
      <c r="D2966" s="24">
        <v>2014</v>
      </c>
      <c r="E2966" s="24" t="s">
        <v>104</v>
      </c>
      <c r="F2966" s="3">
        <f>IF(AND(A2966="PSA Testing", E2966= "Utilization Rate (per 100,000 patients)"),
SUMIFS(PSA!$D:$D,PSA!$A:$A,C2966,PSA!$G:$G,D2966),
IF(AND(A2966="Colorectal Cancer Screening", E2966="Utilization Rate (per 100,000 patients)"),
SUMIFS(COL!$D:$D,COL!$A:$A,C2966,COL!$G:$G, D2966),
IF(AND(A2966="Cervical Cancer Screening", E2966="Utilization Rate (per 100,000 patients)"),
SUMIFS(CERV!$D:$D,CERV!$A:$A,C2966,CERV!$G:$G,D2966),
IF(AND(A2966="Cancer Screening for CKD patients", E2966="Utilization Rate (per 100,000 patients)"),
SUMIFS(CANSCRN!$D:$D,CANSCRN!$A:$A,C2966,CANSCRN!$G:$G,D2966),
IF(AND(A2966="PSA Testing", E2966="Cost per service ($USD)"),
SUMIFS(PSA!$E:$E,PSA!$A:$A,C2966,PSA!$G:$G,D2966),
IF(AND(A2966="Colorectal Cancer Screening", E2966="Cost per service ($USD)"),
SUMIFS(COL!$E:$E,COL!$A:$A,C2966,COL!$G:$G,D2966),
IF(AND(A2966="Cervical Cancer Screening", E2966="Cost per service ($USD)"),
SUMIFS(CERV!$E:$E,CERV!$A:$A,C2966,CERV!$G:$G,D2966),
IF(AND(A2966="Cancer Screening for CKD patients", E2966="Cost per service ($USD)"),
SUMIFS(CANSCRN!$E:$E,CANSCRN!$A:$A,C2966,CANSCRN!$G:$G,D2966),
IF(AND(A2966="PSA Testing", E2966="Total Expenditure ($USD per 100,000 patients)"),
SUMIFS(PSA!$F:$F,PSA!$A:$A,C2966,PSA!$G:$G,D2966),
IF(AND(A2966="Colorectal Cancer Screening", E2966="Total Expenditure ($USD per 100,000 patients)"),
SUMIFS(COL!$F:$F,COL!$A:$A,C2966,COL!$G:$G,D2966),
IF(AND(A2966="Cervical Cancer Screening", E2966="Total Expenditure ($USD per 100,000 patients)"),
SUMIFS(CERV!$F:$F,CERV!$A:$A,C2966,CERV!$G:$G,D2966),
SUMIFS(CANSCRN!$F:$F,CANSCRN!$A:$A,C2966,CANSCRN!$G:$G,D2966))))))))))))</f>
        <v>813090.97146467736</v>
      </c>
    </row>
    <row r="2967" spans="1:6" x14ac:dyDescent="0.2">
      <c r="A2967" s="24" t="s">
        <v>103</v>
      </c>
      <c r="B2967" s="24" t="s">
        <v>101</v>
      </c>
      <c r="C2967" s="24" t="s">
        <v>44</v>
      </c>
      <c r="D2967" s="24">
        <v>2015</v>
      </c>
      <c r="E2967" s="24" t="s">
        <v>104</v>
      </c>
      <c r="F2967" s="3">
        <f>IF(AND(A2967="PSA Testing", E2967= "Utilization Rate (per 100,000 patients)"),
SUMIFS(PSA!$D:$D,PSA!$A:$A,C2967,PSA!$G:$G,D2967),
IF(AND(A2967="Colorectal Cancer Screening", E2967="Utilization Rate (per 100,000 patients)"),
SUMIFS(COL!$D:$D,COL!$A:$A,C2967,COL!$G:$G, D2967),
IF(AND(A2967="Cervical Cancer Screening", E2967="Utilization Rate (per 100,000 patients)"),
SUMIFS(CERV!$D:$D,CERV!$A:$A,C2967,CERV!$G:$G,D2967),
IF(AND(A2967="Cancer Screening for CKD patients", E2967="Utilization Rate (per 100,000 patients)"),
SUMIFS(CANSCRN!$D:$D,CANSCRN!$A:$A,C2967,CANSCRN!$G:$G,D2967),
IF(AND(A2967="PSA Testing", E2967="Cost per service ($USD)"),
SUMIFS(PSA!$E:$E,PSA!$A:$A,C2967,PSA!$G:$G,D2967),
IF(AND(A2967="Colorectal Cancer Screening", E2967="Cost per service ($USD)"),
SUMIFS(COL!$E:$E,COL!$A:$A,C2967,COL!$G:$G,D2967),
IF(AND(A2967="Cervical Cancer Screening", E2967="Cost per service ($USD)"),
SUMIFS(CERV!$E:$E,CERV!$A:$A,C2967,CERV!$G:$G,D2967),
IF(AND(A2967="Cancer Screening for CKD patients", E2967="Cost per service ($USD)"),
SUMIFS(CANSCRN!$E:$E,CANSCRN!$A:$A,C2967,CANSCRN!$G:$G,D2967),
IF(AND(A2967="PSA Testing", E2967="Total Expenditure ($USD per 100,000 patients)"),
SUMIFS(PSA!$F:$F,PSA!$A:$A,C2967,PSA!$G:$G,D2967),
IF(AND(A2967="Colorectal Cancer Screening", E2967="Total Expenditure ($USD per 100,000 patients)"),
SUMIFS(COL!$F:$F,COL!$A:$A,C2967,COL!$G:$G,D2967),
IF(AND(A2967="Cervical Cancer Screening", E2967="Total Expenditure ($USD per 100,000 patients)"),
SUMIFS(CERV!$F:$F,CERV!$A:$A,C2967,CERV!$G:$G,D2967),
SUMIFS(CANSCRN!$F:$F,CANSCRN!$A:$A,C2967,CANSCRN!$G:$G,D2967))))))))))))</f>
        <v>895964.81200121727</v>
      </c>
    </row>
    <row r="2968" spans="1:6" x14ac:dyDescent="0.2">
      <c r="A2968" s="24" t="s">
        <v>103</v>
      </c>
      <c r="B2968" s="24" t="s">
        <v>101</v>
      </c>
      <c r="C2968" s="24" t="s">
        <v>44</v>
      </c>
      <c r="D2968" s="24">
        <v>2016</v>
      </c>
      <c r="E2968" s="24" t="s">
        <v>104</v>
      </c>
      <c r="F2968" s="3">
        <f>IF(AND(A2968="PSA Testing", E2968= "Utilization Rate (per 100,000 patients)"),
SUMIFS(PSA!$D:$D,PSA!$A:$A,C2968,PSA!$G:$G,D2968),
IF(AND(A2968="Colorectal Cancer Screening", E2968="Utilization Rate (per 100,000 patients)"),
SUMIFS(COL!$D:$D,COL!$A:$A,C2968,COL!$G:$G, D2968),
IF(AND(A2968="Cervical Cancer Screening", E2968="Utilization Rate (per 100,000 patients)"),
SUMIFS(CERV!$D:$D,CERV!$A:$A,C2968,CERV!$G:$G,D2968),
IF(AND(A2968="Cancer Screening for CKD patients", E2968="Utilization Rate (per 100,000 patients)"),
SUMIFS(CANSCRN!$D:$D,CANSCRN!$A:$A,C2968,CANSCRN!$G:$G,D2968),
IF(AND(A2968="PSA Testing", E2968="Cost per service ($USD)"),
SUMIFS(PSA!$E:$E,PSA!$A:$A,C2968,PSA!$G:$G,D2968),
IF(AND(A2968="Colorectal Cancer Screening", E2968="Cost per service ($USD)"),
SUMIFS(COL!$E:$E,COL!$A:$A,C2968,COL!$G:$G,D2968),
IF(AND(A2968="Cervical Cancer Screening", E2968="Cost per service ($USD)"),
SUMIFS(CERV!$E:$E,CERV!$A:$A,C2968,CERV!$G:$G,D2968),
IF(AND(A2968="Cancer Screening for CKD patients", E2968="Cost per service ($USD)"),
SUMIFS(CANSCRN!$E:$E,CANSCRN!$A:$A,C2968,CANSCRN!$G:$G,D2968),
IF(AND(A2968="PSA Testing", E2968="Total Expenditure ($USD per 100,000 patients)"),
SUMIFS(PSA!$F:$F,PSA!$A:$A,C2968,PSA!$G:$G,D2968),
IF(AND(A2968="Colorectal Cancer Screening", E2968="Total Expenditure ($USD per 100,000 patients)"),
SUMIFS(COL!$F:$F,COL!$A:$A,C2968,COL!$G:$G,D2968),
IF(AND(A2968="Cervical Cancer Screening", E2968="Total Expenditure ($USD per 100,000 patients)"),
SUMIFS(CERV!$F:$F,CERV!$A:$A,C2968,CERV!$G:$G,D2968),
SUMIFS(CANSCRN!$F:$F,CANSCRN!$A:$A,C2968,CANSCRN!$G:$G,D2968))))))))))))</f>
        <v>1895544.9757099326</v>
      </c>
    </row>
    <row r="2969" spans="1:6" x14ac:dyDescent="0.2">
      <c r="A2969" s="24" t="s">
        <v>103</v>
      </c>
      <c r="B2969" s="24" t="s">
        <v>101</v>
      </c>
      <c r="C2969" s="24" t="s">
        <v>44</v>
      </c>
      <c r="D2969" s="24">
        <v>2017</v>
      </c>
      <c r="E2969" s="24" t="s">
        <v>104</v>
      </c>
      <c r="F2969" s="3">
        <f>IF(AND(A2969="PSA Testing", E2969= "Utilization Rate (per 100,000 patients)"),
SUMIFS(PSA!$D:$D,PSA!$A:$A,C2969,PSA!$G:$G,D2969),
IF(AND(A2969="Colorectal Cancer Screening", E2969="Utilization Rate (per 100,000 patients)"),
SUMIFS(COL!$D:$D,COL!$A:$A,C2969,COL!$G:$G, D2969),
IF(AND(A2969="Cervical Cancer Screening", E2969="Utilization Rate (per 100,000 patients)"),
SUMIFS(CERV!$D:$D,CERV!$A:$A,C2969,CERV!$G:$G,D2969),
IF(AND(A2969="Cancer Screening for CKD patients", E2969="Utilization Rate (per 100,000 patients)"),
SUMIFS(CANSCRN!$D:$D,CANSCRN!$A:$A,C2969,CANSCRN!$G:$G,D2969),
IF(AND(A2969="PSA Testing", E2969="Cost per service ($USD)"),
SUMIFS(PSA!$E:$E,PSA!$A:$A,C2969,PSA!$G:$G,D2969),
IF(AND(A2969="Colorectal Cancer Screening", E2969="Cost per service ($USD)"),
SUMIFS(COL!$E:$E,COL!$A:$A,C2969,COL!$G:$G,D2969),
IF(AND(A2969="Cervical Cancer Screening", E2969="Cost per service ($USD)"),
SUMIFS(CERV!$E:$E,CERV!$A:$A,C2969,CERV!$G:$G,D2969),
IF(AND(A2969="Cancer Screening for CKD patients", E2969="Cost per service ($USD)"),
SUMIFS(CANSCRN!$E:$E,CANSCRN!$A:$A,C2969,CANSCRN!$G:$G,D2969),
IF(AND(A2969="PSA Testing", E2969="Total Expenditure ($USD per 100,000 patients)"),
SUMIFS(PSA!$F:$F,PSA!$A:$A,C2969,PSA!$G:$G,D2969),
IF(AND(A2969="Colorectal Cancer Screening", E2969="Total Expenditure ($USD per 100,000 patients)"),
SUMIFS(COL!$F:$F,COL!$A:$A,C2969,COL!$G:$G,D2969),
IF(AND(A2969="Cervical Cancer Screening", E2969="Total Expenditure ($USD per 100,000 patients)"),
SUMIFS(CERV!$F:$F,CERV!$A:$A,C2969,CERV!$G:$G,D2969),
SUMIFS(CANSCRN!$F:$F,CANSCRN!$A:$A,C2969,CANSCRN!$G:$G,D2969))))))))))))</f>
        <v>2467008.3047702392</v>
      </c>
    </row>
    <row r="2970" spans="1:6" x14ac:dyDescent="0.2">
      <c r="A2970" s="24" t="s">
        <v>103</v>
      </c>
      <c r="B2970" s="24" t="s">
        <v>101</v>
      </c>
      <c r="C2970" s="24" t="s">
        <v>44</v>
      </c>
      <c r="D2970" s="24">
        <v>2018</v>
      </c>
      <c r="E2970" s="24" t="s">
        <v>104</v>
      </c>
      <c r="F2970" s="3">
        <f>IF(AND(A2970="PSA Testing", E2970= "Utilization Rate (per 100,000 patients)"),
SUMIFS(PSA!$D:$D,PSA!$A:$A,C2970,PSA!$G:$G,D2970),
IF(AND(A2970="Colorectal Cancer Screening", E2970="Utilization Rate (per 100,000 patients)"),
SUMIFS(COL!$D:$D,COL!$A:$A,C2970,COL!$G:$G, D2970),
IF(AND(A2970="Cervical Cancer Screening", E2970="Utilization Rate (per 100,000 patients)"),
SUMIFS(CERV!$D:$D,CERV!$A:$A,C2970,CERV!$G:$G,D2970),
IF(AND(A2970="Cancer Screening for CKD patients", E2970="Utilization Rate (per 100,000 patients)"),
SUMIFS(CANSCRN!$D:$D,CANSCRN!$A:$A,C2970,CANSCRN!$G:$G,D2970),
IF(AND(A2970="PSA Testing", E2970="Cost per service ($USD)"),
SUMIFS(PSA!$E:$E,PSA!$A:$A,C2970,PSA!$G:$G,D2970),
IF(AND(A2970="Colorectal Cancer Screening", E2970="Cost per service ($USD)"),
SUMIFS(COL!$E:$E,COL!$A:$A,C2970,COL!$G:$G,D2970),
IF(AND(A2970="Cervical Cancer Screening", E2970="Cost per service ($USD)"),
SUMIFS(CERV!$E:$E,CERV!$A:$A,C2970,CERV!$G:$G,D2970),
IF(AND(A2970="Cancer Screening for CKD patients", E2970="Cost per service ($USD)"),
SUMIFS(CANSCRN!$E:$E,CANSCRN!$A:$A,C2970,CANSCRN!$G:$G,D2970),
IF(AND(A2970="PSA Testing", E2970="Total Expenditure ($USD per 100,000 patients)"),
SUMIFS(PSA!$F:$F,PSA!$A:$A,C2970,PSA!$G:$G,D2970),
IF(AND(A2970="Colorectal Cancer Screening", E2970="Total Expenditure ($USD per 100,000 patients)"),
SUMIFS(COL!$F:$F,COL!$A:$A,C2970,COL!$G:$G,D2970),
IF(AND(A2970="Cervical Cancer Screening", E2970="Total Expenditure ($USD per 100,000 patients)"),
SUMIFS(CERV!$F:$F,CERV!$A:$A,C2970,CERV!$G:$G,D2970),
SUMIFS(CANSCRN!$F:$F,CANSCRN!$A:$A,C2970,CANSCRN!$G:$G,D2970))))))))))))</f>
        <v>2720713.49848527</v>
      </c>
    </row>
    <row r="2971" spans="1:6" x14ac:dyDescent="0.2">
      <c r="A2971" s="24" t="s">
        <v>103</v>
      </c>
      <c r="B2971" s="24" t="s">
        <v>101</v>
      </c>
      <c r="C2971" s="24" t="s">
        <v>44</v>
      </c>
      <c r="D2971" s="24">
        <v>2019</v>
      </c>
      <c r="E2971" s="24" t="s">
        <v>104</v>
      </c>
      <c r="F2971" s="3">
        <f>IF(AND(A2971="PSA Testing", E2971= "Utilization Rate (per 100,000 patients)"),
SUMIFS(PSA!$D:$D,PSA!$A:$A,C2971,PSA!$G:$G,D2971),
IF(AND(A2971="Colorectal Cancer Screening", E2971="Utilization Rate (per 100,000 patients)"),
SUMIFS(COL!$D:$D,COL!$A:$A,C2971,COL!$G:$G, D2971),
IF(AND(A2971="Cervical Cancer Screening", E2971="Utilization Rate (per 100,000 patients)"),
SUMIFS(CERV!$D:$D,CERV!$A:$A,C2971,CERV!$G:$G,D2971),
IF(AND(A2971="Cancer Screening for CKD patients", E2971="Utilization Rate (per 100,000 patients)"),
SUMIFS(CANSCRN!$D:$D,CANSCRN!$A:$A,C2971,CANSCRN!$G:$G,D2971),
IF(AND(A2971="PSA Testing", E2971="Cost per service ($USD)"),
SUMIFS(PSA!$E:$E,PSA!$A:$A,C2971,PSA!$G:$G,D2971),
IF(AND(A2971="Colorectal Cancer Screening", E2971="Cost per service ($USD)"),
SUMIFS(COL!$E:$E,COL!$A:$A,C2971,COL!$G:$G,D2971),
IF(AND(A2971="Cervical Cancer Screening", E2971="Cost per service ($USD)"),
SUMIFS(CERV!$E:$E,CERV!$A:$A,C2971,CERV!$G:$G,D2971),
IF(AND(A2971="Cancer Screening for CKD patients", E2971="Cost per service ($USD)"),
SUMIFS(CANSCRN!$E:$E,CANSCRN!$A:$A,C2971,CANSCRN!$G:$G,D2971),
IF(AND(A2971="PSA Testing", E2971="Total Expenditure ($USD per 100,000 patients)"),
SUMIFS(PSA!$F:$F,PSA!$A:$A,C2971,PSA!$G:$G,D2971),
IF(AND(A2971="Colorectal Cancer Screening", E2971="Total Expenditure ($USD per 100,000 patients)"),
SUMIFS(COL!$F:$F,COL!$A:$A,C2971,COL!$G:$G,D2971),
IF(AND(A2971="Cervical Cancer Screening", E2971="Total Expenditure ($USD per 100,000 patients)"),
SUMIFS(CERV!$F:$F,CERV!$A:$A,C2971,CERV!$G:$G,D2971),
SUMIFS(CANSCRN!$F:$F,CANSCRN!$A:$A,C2971,CANSCRN!$G:$G,D2971))))))))))))</f>
        <v>2507317.2531095198</v>
      </c>
    </row>
    <row r="2972" spans="1:6" x14ac:dyDescent="0.2">
      <c r="A2972" s="24" t="s">
        <v>103</v>
      </c>
      <c r="B2972" s="24" t="s">
        <v>101</v>
      </c>
      <c r="C2972" s="24" t="s">
        <v>45</v>
      </c>
      <c r="D2972" s="24">
        <v>2009</v>
      </c>
      <c r="E2972" s="24" t="s">
        <v>104</v>
      </c>
      <c r="F2972" s="3">
        <f>IF(AND(A2972="PSA Testing", E2972= "Utilization Rate (per 100,000 patients)"),
SUMIFS(PSA!$D:$D,PSA!$A:$A,C2972,PSA!$G:$G,D2972),
IF(AND(A2972="Colorectal Cancer Screening", E2972="Utilization Rate (per 100,000 patients)"),
SUMIFS(COL!$D:$D,COL!$A:$A,C2972,COL!$G:$G, D2972),
IF(AND(A2972="Cervical Cancer Screening", E2972="Utilization Rate (per 100,000 patients)"),
SUMIFS(CERV!$D:$D,CERV!$A:$A,C2972,CERV!$G:$G,D2972),
IF(AND(A2972="Cancer Screening for CKD patients", E2972="Utilization Rate (per 100,000 patients)"),
SUMIFS(CANSCRN!$D:$D,CANSCRN!$A:$A,C2972,CANSCRN!$G:$G,D2972),
IF(AND(A2972="PSA Testing", E2972="Cost per service ($USD)"),
SUMIFS(PSA!$E:$E,PSA!$A:$A,C2972,PSA!$G:$G,D2972),
IF(AND(A2972="Colorectal Cancer Screening", E2972="Cost per service ($USD)"),
SUMIFS(COL!$E:$E,COL!$A:$A,C2972,COL!$G:$G,D2972),
IF(AND(A2972="Cervical Cancer Screening", E2972="Cost per service ($USD)"),
SUMIFS(CERV!$E:$E,CERV!$A:$A,C2972,CERV!$G:$G,D2972),
IF(AND(A2972="Cancer Screening for CKD patients", E2972="Cost per service ($USD)"),
SUMIFS(CANSCRN!$E:$E,CANSCRN!$A:$A,C2972,CANSCRN!$G:$G,D2972),
IF(AND(A2972="PSA Testing", E2972="Total Expenditure ($USD per 100,000 patients)"),
SUMIFS(PSA!$F:$F,PSA!$A:$A,C2972,PSA!$G:$G,D2972),
IF(AND(A2972="Colorectal Cancer Screening", E2972="Total Expenditure ($USD per 100,000 patients)"),
SUMIFS(COL!$F:$F,COL!$A:$A,C2972,COL!$G:$G,D2972),
IF(AND(A2972="Cervical Cancer Screening", E2972="Total Expenditure ($USD per 100,000 patients)"),
SUMIFS(CERV!$F:$F,CERV!$A:$A,C2972,CERV!$G:$G,D2972),
SUMIFS(CANSCRN!$F:$F,CANSCRN!$A:$A,C2972,CANSCRN!$G:$G,D2972))))))))))))</f>
        <v>727479.68288839248</v>
      </c>
    </row>
    <row r="2973" spans="1:6" x14ac:dyDescent="0.2">
      <c r="A2973" s="24" t="s">
        <v>103</v>
      </c>
      <c r="B2973" s="24" t="s">
        <v>101</v>
      </c>
      <c r="C2973" s="24" t="s">
        <v>45</v>
      </c>
      <c r="D2973" s="24">
        <v>2010</v>
      </c>
      <c r="E2973" s="24" t="s">
        <v>104</v>
      </c>
      <c r="F2973" s="3">
        <f>IF(AND(A2973="PSA Testing", E2973= "Utilization Rate (per 100,000 patients)"),
SUMIFS(PSA!$D:$D,PSA!$A:$A,C2973,PSA!$G:$G,D2973),
IF(AND(A2973="Colorectal Cancer Screening", E2973="Utilization Rate (per 100,000 patients)"),
SUMIFS(COL!$D:$D,COL!$A:$A,C2973,COL!$G:$G, D2973),
IF(AND(A2973="Cervical Cancer Screening", E2973="Utilization Rate (per 100,000 patients)"),
SUMIFS(CERV!$D:$D,CERV!$A:$A,C2973,CERV!$G:$G,D2973),
IF(AND(A2973="Cancer Screening for CKD patients", E2973="Utilization Rate (per 100,000 patients)"),
SUMIFS(CANSCRN!$D:$D,CANSCRN!$A:$A,C2973,CANSCRN!$G:$G,D2973),
IF(AND(A2973="PSA Testing", E2973="Cost per service ($USD)"),
SUMIFS(PSA!$E:$E,PSA!$A:$A,C2973,PSA!$G:$G,D2973),
IF(AND(A2973="Colorectal Cancer Screening", E2973="Cost per service ($USD)"),
SUMIFS(COL!$E:$E,COL!$A:$A,C2973,COL!$G:$G,D2973),
IF(AND(A2973="Cervical Cancer Screening", E2973="Cost per service ($USD)"),
SUMIFS(CERV!$E:$E,CERV!$A:$A,C2973,CERV!$G:$G,D2973),
IF(AND(A2973="Cancer Screening for CKD patients", E2973="Cost per service ($USD)"),
SUMIFS(CANSCRN!$E:$E,CANSCRN!$A:$A,C2973,CANSCRN!$G:$G,D2973),
IF(AND(A2973="PSA Testing", E2973="Total Expenditure ($USD per 100,000 patients)"),
SUMIFS(PSA!$F:$F,PSA!$A:$A,C2973,PSA!$G:$G,D2973),
IF(AND(A2973="Colorectal Cancer Screening", E2973="Total Expenditure ($USD per 100,000 patients)"),
SUMIFS(COL!$F:$F,COL!$A:$A,C2973,COL!$G:$G,D2973),
IF(AND(A2973="Cervical Cancer Screening", E2973="Total Expenditure ($USD per 100,000 patients)"),
SUMIFS(CERV!$F:$F,CERV!$A:$A,C2973,CERV!$G:$G,D2973),
SUMIFS(CANSCRN!$F:$F,CANSCRN!$A:$A,C2973,CANSCRN!$G:$G,D2973))))))))))))</f>
        <v>823569.04692459491</v>
      </c>
    </row>
    <row r="2974" spans="1:6" x14ac:dyDescent="0.2">
      <c r="A2974" s="24" t="s">
        <v>103</v>
      </c>
      <c r="B2974" s="24" t="s">
        <v>101</v>
      </c>
      <c r="C2974" s="24" t="s">
        <v>45</v>
      </c>
      <c r="D2974" s="24">
        <v>2011</v>
      </c>
      <c r="E2974" s="24" t="s">
        <v>104</v>
      </c>
      <c r="F2974" s="3">
        <f>IF(AND(A2974="PSA Testing", E2974= "Utilization Rate (per 100,000 patients)"),
SUMIFS(PSA!$D:$D,PSA!$A:$A,C2974,PSA!$G:$G,D2974),
IF(AND(A2974="Colorectal Cancer Screening", E2974="Utilization Rate (per 100,000 patients)"),
SUMIFS(COL!$D:$D,COL!$A:$A,C2974,COL!$G:$G, D2974),
IF(AND(A2974="Cervical Cancer Screening", E2974="Utilization Rate (per 100,000 patients)"),
SUMIFS(CERV!$D:$D,CERV!$A:$A,C2974,CERV!$G:$G,D2974),
IF(AND(A2974="Cancer Screening for CKD patients", E2974="Utilization Rate (per 100,000 patients)"),
SUMIFS(CANSCRN!$D:$D,CANSCRN!$A:$A,C2974,CANSCRN!$G:$G,D2974),
IF(AND(A2974="PSA Testing", E2974="Cost per service ($USD)"),
SUMIFS(PSA!$E:$E,PSA!$A:$A,C2974,PSA!$G:$G,D2974),
IF(AND(A2974="Colorectal Cancer Screening", E2974="Cost per service ($USD)"),
SUMIFS(COL!$E:$E,COL!$A:$A,C2974,COL!$G:$G,D2974),
IF(AND(A2974="Cervical Cancer Screening", E2974="Cost per service ($USD)"),
SUMIFS(CERV!$E:$E,CERV!$A:$A,C2974,CERV!$G:$G,D2974),
IF(AND(A2974="Cancer Screening for CKD patients", E2974="Cost per service ($USD)"),
SUMIFS(CANSCRN!$E:$E,CANSCRN!$A:$A,C2974,CANSCRN!$G:$G,D2974),
IF(AND(A2974="PSA Testing", E2974="Total Expenditure ($USD per 100,000 patients)"),
SUMIFS(PSA!$F:$F,PSA!$A:$A,C2974,PSA!$G:$G,D2974),
IF(AND(A2974="Colorectal Cancer Screening", E2974="Total Expenditure ($USD per 100,000 patients)"),
SUMIFS(COL!$F:$F,COL!$A:$A,C2974,COL!$G:$G,D2974),
IF(AND(A2974="Cervical Cancer Screening", E2974="Total Expenditure ($USD per 100,000 patients)"),
SUMIFS(CERV!$F:$F,CERV!$A:$A,C2974,CERV!$G:$G,D2974),
SUMIFS(CANSCRN!$F:$F,CANSCRN!$A:$A,C2974,CANSCRN!$G:$G,D2974))))))))))))</f>
        <v>899129.64069973188</v>
      </c>
    </row>
    <row r="2975" spans="1:6" x14ac:dyDescent="0.2">
      <c r="A2975" s="24" t="s">
        <v>103</v>
      </c>
      <c r="B2975" s="24" t="s">
        <v>101</v>
      </c>
      <c r="C2975" s="24" t="s">
        <v>45</v>
      </c>
      <c r="D2975" s="24">
        <v>2012</v>
      </c>
      <c r="E2975" s="24" t="s">
        <v>104</v>
      </c>
      <c r="F2975" s="3">
        <f>IF(AND(A2975="PSA Testing", E2975= "Utilization Rate (per 100,000 patients)"),
SUMIFS(PSA!$D:$D,PSA!$A:$A,C2975,PSA!$G:$G,D2975),
IF(AND(A2975="Colorectal Cancer Screening", E2975="Utilization Rate (per 100,000 patients)"),
SUMIFS(COL!$D:$D,COL!$A:$A,C2975,COL!$G:$G, D2975),
IF(AND(A2975="Cervical Cancer Screening", E2975="Utilization Rate (per 100,000 patients)"),
SUMIFS(CERV!$D:$D,CERV!$A:$A,C2975,CERV!$G:$G,D2975),
IF(AND(A2975="Cancer Screening for CKD patients", E2975="Utilization Rate (per 100,000 patients)"),
SUMIFS(CANSCRN!$D:$D,CANSCRN!$A:$A,C2975,CANSCRN!$G:$G,D2975),
IF(AND(A2975="PSA Testing", E2975="Cost per service ($USD)"),
SUMIFS(PSA!$E:$E,PSA!$A:$A,C2975,PSA!$G:$G,D2975),
IF(AND(A2975="Colorectal Cancer Screening", E2975="Cost per service ($USD)"),
SUMIFS(COL!$E:$E,COL!$A:$A,C2975,COL!$G:$G,D2975),
IF(AND(A2975="Cervical Cancer Screening", E2975="Cost per service ($USD)"),
SUMIFS(CERV!$E:$E,CERV!$A:$A,C2975,CERV!$G:$G,D2975),
IF(AND(A2975="Cancer Screening for CKD patients", E2975="Cost per service ($USD)"),
SUMIFS(CANSCRN!$E:$E,CANSCRN!$A:$A,C2975,CANSCRN!$G:$G,D2975),
IF(AND(A2975="PSA Testing", E2975="Total Expenditure ($USD per 100,000 patients)"),
SUMIFS(PSA!$F:$F,PSA!$A:$A,C2975,PSA!$G:$G,D2975),
IF(AND(A2975="Colorectal Cancer Screening", E2975="Total Expenditure ($USD per 100,000 patients)"),
SUMIFS(COL!$F:$F,COL!$A:$A,C2975,COL!$G:$G,D2975),
IF(AND(A2975="Cervical Cancer Screening", E2975="Total Expenditure ($USD per 100,000 patients)"),
SUMIFS(CERV!$F:$F,CERV!$A:$A,C2975,CERV!$G:$G,D2975),
SUMIFS(CANSCRN!$F:$F,CANSCRN!$A:$A,C2975,CANSCRN!$G:$G,D2975))))))))))))</f>
        <v>831122.31335596205</v>
      </c>
    </row>
    <row r="2976" spans="1:6" x14ac:dyDescent="0.2">
      <c r="A2976" s="24" t="s">
        <v>103</v>
      </c>
      <c r="B2976" s="24" t="s">
        <v>101</v>
      </c>
      <c r="C2976" s="24" t="s">
        <v>45</v>
      </c>
      <c r="D2976" s="24">
        <v>2013</v>
      </c>
      <c r="E2976" s="24" t="s">
        <v>104</v>
      </c>
      <c r="F2976" s="3">
        <f>IF(AND(A2976="PSA Testing", E2976= "Utilization Rate (per 100,000 patients)"),
SUMIFS(PSA!$D:$D,PSA!$A:$A,C2976,PSA!$G:$G,D2976),
IF(AND(A2976="Colorectal Cancer Screening", E2976="Utilization Rate (per 100,000 patients)"),
SUMIFS(COL!$D:$D,COL!$A:$A,C2976,COL!$G:$G, D2976),
IF(AND(A2976="Cervical Cancer Screening", E2976="Utilization Rate (per 100,000 patients)"),
SUMIFS(CERV!$D:$D,CERV!$A:$A,C2976,CERV!$G:$G,D2976),
IF(AND(A2976="Cancer Screening for CKD patients", E2976="Utilization Rate (per 100,000 patients)"),
SUMIFS(CANSCRN!$D:$D,CANSCRN!$A:$A,C2976,CANSCRN!$G:$G,D2976),
IF(AND(A2976="PSA Testing", E2976="Cost per service ($USD)"),
SUMIFS(PSA!$E:$E,PSA!$A:$A,C2976,PSA!$G:$G,D2976),
IF(AND(A2976="Colorectal Cancer Screening", E2976="Cost per service ($USD)"),
SUMIFS(COL!$E:$E,COL!$A:$A,C2976,COL!$G:$G,D2976),
IF(AND(A2976="Cervical Cancer Screening", E2976="Cost per service ($USD)"),
SUMIFS(CERV!$E:$E,CERV!$A:$A,C2976,CERV!$G:$G,D2976),
IF(AND(A2976="Cancer Screening for CKD patients", E2976="Cost per service ($USD)"),
SUMIFS(CANSCRN!$E:$E,CANSCRN!$A:$A,C2976,CANSCRN!$G:$G,D2976),
IF(AND(A2976="PSA Testing", E2976="Total Expenditure ($USD per 100,000 patients)"),
SUMIFS(PSA!$F:$F,PSA!$A:$A,C2976,PSA!$G:$G,D2976),
IF(AND(A2976="Colorectal Cancer Screening", E2976="Total Expenditure ($USD per 100,000 patients)"),
SUMIFS(COL!$F:$F,COL!$A:$A,C2976,COL!$G:$G,D2976),
IF(AND(A2976="Cervical Cancer Screening", E2976="Total Expenditure ($USD per 100,000 patients)"),
SUMIFS(CERV!$F:$F,CERV!$A:$A,C2976,CERV!$G:$G,D2976),
SUMIFS(CANSCRN!$F:$F,CANSCRN!$A:$A,C2976,CANSCRN!$G:$G,D2976))))))))))))</f>
        <v>905291.94912593707</v>
      </c>
    </row>
    <row r="2977" spans="1:6" x14ac:dyDescent="0.2">
      <c r="A2977" s="24" t="s">
        <v>103</v>
      </c>
      <c r="B2977" s="24" t="s">
        <v>101</v>
      </c>
      <c r="C2977" s="24" t="s">
        <v>45</v>
      </c>
      <c r="D2977" s="24">
        <v>2014</v>
      </c>
      <c r="E2977" s="24" t="s">
        <v>104</v>
      </c>
      <c r="F2977" s="3">
        <f>IF(AND(A2977="PSA Testing", E2977= "Utilization Rate (per 100,000 patients)"),
SUMIFS(PSA!$D:$D,PSA!$A:$A,C2977,PSA!$G:$G,D2977),
IF(AND(A2977="Colorectal Cancer Screening", E2977="Utilization Rate (per 100,000 patients)"),
SUMIFS(COL!$D:$D,COL!$A:$A,C2977,COL!$G:$G, D2977),
IF(AND(A2977="Cervical Cancer Screening", E2977="Utilization Rate (per 100,000 patients)"),
SUMIFS(CERV!$D:$D,CERV!$A:$A,C2977,CERV!$G:$G,D2977),
IF(AND(A2977="Cancer Screening for CKD patients", E2977="Utilization Rate (per 100,000 patients)"),
SUMIFS(CANSCRN!$D:$D,CANSCRN!$A:$A,C2977,CANSCRN!$G:$G,D2977),
IF(AND(A2977="PSA Testing", E2977="Cost per service ($USD)"),
SUMIFS(PSA!$E:$E,PSA!$A:$A,C2977,PSA!$G:$G,D2977),
IF(AND(A2977="Colorectal Cancer Screening", E2977="Cost per service ($USD)"),
SUMIFS(COL!$E:$E,COL!$A:$A,C2977,COL!$G:$G,D2977),
IF(AND(A2977="Cervical Cancer Screening", E2977="Cost per service ($USD)"),
SUMIFS(CERV!$E:$E,CERV!$A:$A,C2977,CERV!$G:$G,D2977),
IF(AND(A2977="Cancer Screening for CKD patients", E2977="Cost per service ($USD)"),
SUMIFS(CANSCRN!$E:$E,CANSCRN!$A:$A,C2977,CANSCRN!$G:$G,D2977),
IF(AND(A2977="PSA Testing", E2977="Total Expenditure ($USD per 100,000 patients)"),
SUMIFS(PSA!$F:$F,PSA!$A:$A,C2977,PSA!$G:$G,D2977),
IF(AND(A2977="Colorectal Cancer Screening", E2977="Total Expenditure ($USD per 100,000 patients)"),
SUMIFS(COL!$F:$F,COL!$A:$A,C2977,COL!$G:$G,D2977),
IF(AND(A2977="Cervical Cancer Screening", E2977="Total Expenditure ($USD per 100,000 patients)"),
SUMIFS(CERV!$F:$F,CERV!$A:$A,C2977,CERV!$G:$G,D2977),
SUMIFS(CANSCRN!$F:$F,CANSCRN!$A:$A,C2977,CANSCRN!$G:$G,D2977))))))))))))</f>
        <v>888996.29056320398</v>
      </c>
    </row>
    <row r="2978" spans="1:6" x14ac:dyDescent="0.2">
      <c r="A2978" s="24" t="s">
        <v>103</v>
      </c>
      <c r="B2978" s="24" t="s">
        <v>101</v>
      </c>
      <c r="C2978" s="24" t="s">
        <v>45</v>
      </c>
      <c r="D2978" s="24">
        <v>2015</v>
      </c>
      <c r="E2978" s="24" t="s">
        <v>104</v>
      </c>
      <c r="F2978" s="3">
        <f>IF(AND(A2978="PSA Testing", E2978= "Utilization Rate (per 100,000 patients)"),
SUMIFS(PSA!$D:$D,PSA!$A:$A,C2978,PSA!$G:$G,D2978),
IF(AND(A2978="Colorectal Cancer Screening", E2978="Utilization Rate (per 100,000 patients)"),
SUMIFS(COL!$D:$D,COL!$A:$A,C2978,COL!$G:$G, D2978),
IF(AND(A2978="Cervical Cancer Screening", E2978="Utilization Rate (per 100,000 patients)"),
SUMIFS(CERV!$D:$D,CERV!$A:$A,C2978,CERV!$G:$G,D2978),
IF(AND(A2978="Cancer Screening for CKD patients", E2978="Utilization Rate (per 100,000 patients)"),
SUMIFS(CANSCRN!$D:$D,CANSCRN!$A:$A,C2978,CANSCRN!$G:$G,D2978),
IF(AND(A2978="PSA Testing", E2978="Cost per service ($USD)"),
SUMIFS(PSA!$E:$E,PSA!$A:$A,C2978,PSA!$G:$G,D2978),
IF(AND(A2978="Colorectal Cancer Screening", E2978="Cost per service ($USD)"),
SUMIFS(COL!$E:$E,COL!$A:$A,C2978,COL!$G:$G,D2978),
IF(AND(A2978="Cervical Cancer Screening", E2978="Cost per service ($USD)"),
SUMIFS(CERV!$E:$E,CERV!$A:$A,C2978,CERV!$G:$G,D2978),
IF(AND(A2978="Cancer Screening for CKD patients", E2978="Cost per service ($USD)"),
SUMIFS(CANSCRN!$E:$E,CANSCRN!$A:$A,C2978,CANSCRN!$G:$G,D2978),
IF(AND(A2978="PSA Testing", E2978="Total Expenditure ($USD per 100,000 patients)"),
SUMIFS(PSA!$F:$F,PSA!$A:$A,C2978,PSA!$G:$G,D2978),
IF(AND(A2978="Colorectal Cancer Screening", E2978="Total Expenditure ($USD per 100,000 patients)"),
SUMIFS(COL!$F:$F,COL!$A:$A,C2978,COL!$G:$G,D2978),
IF(AND(A2978="Cervical Cancer Screening", E2978="Total Expenditure ($USD per 100,000 patients)"),
SUMIFS(CERV!$F:$F,CERV!$A:$A,C2978,CERV!$G:$G,D2978),
SUMIFS(CANSCRN!$F:$F,CANSCRN!$A:$A,C2978,CANSCRN!$G:$G,D2978))))))))))))</f>
        <v>987301.04845490912</v>
      </c>
    </row>
    <row r="2979" spans="1:6" x14ac:dyDescent="0.2">
      <c r="A2979" s="24" t="s">
        <v>103</v>
      </c>
      <c r="B2979" s="24" t="s">
        <v>101</v>
      </c>
      <c r="C2979" s="24" t="s">
        <v>45</v>
      </c>
      <c r="D2979" s="24">
        <v>2016</v>
      </c>
      <c r="E2979" s="24" t="s">
        <v>104</v>
      </c>
      <c r="F2979" s="3">
        <f>IF(AND(A2979="PSA Testing", E2979= "Utilization Rate (per 100,000 patients)"),
SUMIFS(PSA!$D:$D,PSA!$A:$A,C2979,PSA!$G:$G,D2979),
IF(AND(A2979="Colorectal Cancer Screening", E2979="Utilization Rate (per 100,000 patients)"),
SUMIFS(COL!$D:$D,COL!$A:$A,C2979,COL!$G:$G, D2979),
IF(AND(A2979="Cervical Cancer Screening", E2979="Utilization Rate (per 100,000 patients)"),
SUMIFS(CERV!$D:$D,CERV!$A:$A,C2979,CERV!$G:$G,D2979),
IF(AND(A2979="Cancer Screening for CKD patients", E2979="Utilization Rate (per 100,000 patients)"),
SUMIFS(CANSCRN!$D:$D,CANSCRN!$A:$A,C2979,CANSCRN!$G:$G,D2979),
IF(AND(A2979="PSA Testing", E2979="Cost per service ($USD)"),
SUMIFS(PSA!$E:$E,PSA!$A:$A,C2979,PSA!$G:$G,D2979),
IF(AND(A2979="Colorectal Cancer Screening", E2979="Cost per service ($USD)"),
SUMIFS(COL!$E:$E,COL!$A:$A,C2979,COL!$G:$G,D2979),
IF(AND(A2979="Cervical Cancer Screening", E2979="Cost per service ($USD)"),
SUMIFS(CERV!$E:$E,CERV!$A:$A,C2979,CERV!$G:$G,D2979),
IF(AND(A2979="Cancer Screening for CKD patients", E2979="Cost per service ($USD)"),
SUMIFS(CANSCRN!$E:$E,CANSCRN!$A:$A,C2979,CANSCRN!$G:$G,D2979),
IF(AND(A2979="PSA Testing", E2979="Total Expenditure ($USD per 100,000 patients)"),
SUMIFS(PSA!$F:$F,PSA!$A:$A,C2979,PSA!$G:$G,D2979),
IF(AND(A2979="Colorectal Cancer Screening", E2979="Total Expenditure ($USD per 100,000 patients)"),
SUMIFS(COL!$F:$F,COL!$A:$A,C2979,COL!$G:$G,D2979),
IF(AND(A2979="Cervical Cancer Screening", E2979="Total Expenditure ($USD per 100,000 patients)"),
SUMIFS(CERV!$F:$F,CERV!$A:$A,C2979,CERV!$G:$G,D2979),
SUMIFS(CANSCRN!$F:$F,CANSCRN!$A:$A,C2979,CANSCRN!$G:$G,D2979))))))))))))</f>
        <v>1065235.0848126928</v>
      </c>
    </row>
    <row r="2980" spans="1:6" x14ac:dyDescent="0.2">
      <c r="A2980" s="24" t="s">
        <v>103</v>
      </c>
      <c r="B2980" s="24" t="s">
        <v>101</v>
      </c>
      <c r="C2980" s="24" t="s">
        <v>45</v>
      </c>
      <c r="D2980" s="24">
        <v>2017</v>
      </c>
      <c r="E2980" s="24" t="s">
        <v>104</v>
      </c>
      <c r="F2980" s="3">
        <f>IF(AND(A2980="PSA Testing", E2980= "Utilization Rate (per 100,000 patients)"),
SUMIFS(PSA!$D:$D,PSA!$A:$A,C2980,PSA!$G:$G,D2980),
IF(AND(A2980="Colorectal Cancer Screening", E2980="Utilization Rate (per 100,000 patients)"),
SUMIFS(COL!$D:$D,COL!$A:$A,C2980,COL!$G:$G, D2980),
IF(AND(A2980="Cervical Cancer Screening", E2980="Utilization Rate (per 100,000 patients)"),
SUMIFS(CERV!$D:$D,CERV!$A:$A,C2980,CERV!$G:$G,D2980),
IF(AND(A2980="Cancer Screening for CKD patients", E2980="Utilization Rate (per 100,000 patients)"),
SUMIFS(CANSCRN!$D:$D,CANSCRN!$A:$A,C2980,CANSCRN!$G:$G,D2980),
IF(AND(A2980="PSA Testing", E2980="Cost per service ($USD)"),
SUMIFS(PSA!$E:$E,PSA!$A:$A,C2980,PSA!$G:$G,D2980),
IF(AND(A2980="Colorectal Cancer Screening", E2980="Cost per service ($USD)"),
SUMIFS(COL!$E:$E,COL!$A:$A,C2980,COL!$G:$G,D2980),
IF(AND(A2980="Cervical Cancer Screening", E2980="Cost per service ($USD)"),
SUMIFS(CERV!$E:$E,CERV!$A:$A,C2980,CERV!$G:$G,D2980),
IF(AND(A2980="Cancer Screening for CKD patients", E2980="Cost per service ($USD)"),
SUMIFS(CANSCRN!$E:$E,CANSCRN!$A:$A,C2980,CANSCRN!$G:$G,D2980),
IF(AND(A2980="PSA Testing", E2980="Total Expenditure ($USD per 100,000 patients)"),
SUMIFS(PSA!$F:$F,PSA!$A:$A,C2980,PSA!$G:$G,D2980),
IF(AND(A2980="Colorectal Cancer Screening", E2980="Total Expenditure ($USD per 100,000 patients)"),
SUMIFS(COL!$F:$F,COL!$A:$A,C2980,COL!$G:$G,D2980),
IF(AND(A2980="Cervical Cancer Screening", E2980="Total Expenditure ($USD per 100,000 patients)"),
SUMIFS(CERV!$F:$F,CERV!$A:$A,C2980,CERV!$G:$G,D2980),
SUMIFS(CANSCRN!$F:$F,CANSCRN!$A:$A,C2980,CANSCRN!$G:$G,D2980))))))))))))</f>
        <v>1298912.8967826671</v>
      </c>
    </row>
    <row r="2981" spans="1:6" x14ac:dyDescent="0.2">
      <c r="A2981" s="24" t="s">
        <v>103</v>
      </c>
      <c r="B2981" s="24" t="s">
        <v>101</v>
      </c>
      <c r="C2981" s="24" t="s">
        <v>45</v>
      </c>
      <c r="D2981" s="24">
        <v>2018</v>
      </c>
      <c r="E2981" s="24" t="s">
        <v>104</v>
      </c>
      <c r="F2981" s="3">
        <f>IF(AND(A2981="PSA Testing", E2981= "Utilization Rate (per 100,000 patients)"),
SUMIFS(PSA!$D:$D,PSA!$A:$A,C2981,PSA!$G:$G,D2981),
IF(AND(A2981="Colorectal Cancer Screening", E2981="Utilization Rate (per 100,000 patients)"),
SUMIFS(COL!$D:$D,COL!$A:$A,C2981,COL!$G:$G, D2981),
IF(AND(A2981="Cervical Cancer Screening", E2981="Utilization Rate (per 100,000 patients)"),
SUMIFS(CERV!$D:$D,CERV!$A:$A,C2981,CERV!$G:$G,D2981),
IF(AND(A2981="Cancer Screening for CKD patients", E2981="Utilization Rate (per 100,000 patients)"),
SUMIFS(CANSCRN!$D:$D,CANSCRN!$A:$A,C2981,CANSCRN!$G:$G,D2981),
IF(AND(A2981="PSA Testing", E2981="Cost per service ($USD)"),
SUMIFS(PSA!$E:$E,PSA!$A:$A,C2981,PSA!$G:$G,D2981),
IF(AND(A2981="Colorectal Cancer Screening", E2981="Cost per service ($USD)"),
SUMIFS(COL!$E:$E,COL!$A:$A,C2981,COL!$G:$G,D2981),
IF(AND(A2981="Cervical Cancer Screening", E2981="Cost per service ($USD)"),
SUMIFS(CERV!$E:$E,CERV!$A:$A,C2981,CERV!$G:$G,D2981),
IF(AND(A2981="Cancer Screening for CKD patients", E2981="Cost per service ($USD)"),
SUMIFS(CANSCRN!$E:$E,CANSCRN!$A:$A,C2981,CANSCRN!$G:$G,D2981),
IF(AND(A2981="PSA Testing", E2981="Total Expenditure ($USD per 100,000 patients)"),
SUMIFS(PSA!$F:$F,PSA!$A:$A,C2981,PSA!$G:$G,D2981),
IF(AND(A2981="Colorectal Cancer Screening", E2981="Total Expenditure ($USD per 100,000 patients)"),
SUMIFS(COL!$F:$F,COL!$A:$A,C2981,COL!$G:$G,D2981),
IF(AND(A2981="Cervical Cancer Screening", E2981="Total Expenditure ($USD per 100,000 patients)"),
SUMIFS(CERV!$F:$F,CERV!$A:$A,C2981,CERV!$G:$G,D2981),
SUMIFS(CANSCRN!$F:$F,CANSCRN!$A:$A,C2981,CANSCRN!$G:$G,D2981))))))))))))</f>
        <v>1351629.4521157574</v>
      </c>
    </row>
    <row r="2982" spans="1:6" x14ac:dyDescent="0.2">
      <c r="A2982" s="24" t="s">
        <v>103</v>
      </c>
      <c r="B2982" s="24" t="s">
        <v>101</v>
      </c>
      <c r="C2982" s="24" t="s">
        <v>45</v>
      </c>
      <c r="D2982" s="24">
        <v>2019</v>
      </c>
      <c r="E2982" s="24" t="s">
        <v>104</v>
      </c>
      <c r="F2982" s="3">
        <f>IF(AND(A2982="PSA Testing", E2982= "Utilization Rate (per 100,000 patients)"),
SUMIFS(PSA!$D:$D,PSA!$A:$A,C2982,PSA!$G:$G,D2982),
IF(AND(A2982="Colorectal Cancer Screening", E2982="Utilization Rate (per 100,000 patients)"),
SUMIFS(COL!$D:$D,COL!$A:$A,C2982,COL!$G:$G, D2982),
IF(AND(A2982="Cervical Cancer Screening", E2982="Utilization Rate (per 100,000 patients)"),
SUMIFS(CERV!$D:$D,CERV!$A:$A,C2982,CERV!$G:$G,D2982),
IF(AND(A2982="Cancer Screening for CKD patients", E2982="Utilization Rate (per 100,000 patients)"),
SUMIFS(CANSCRN!$D:$D,CANSCRN!$A:$A,C2982,CANSCRN!$G:$G,D2982),
IF(AND(A2982="PSA Testing", E2982="Cost per service ($USD)"),
SUMIFS(PSA!$E:$E,PSA!$A:$A,C2982,PSA!$G:$G,D2982),
IF(AND(A2982="Colorectal Cancer Screening", E2982="Cost per service ($USD)"),
SUMIFS(COL!$E:$E,COL!$A:$A,C2982,COL!$G:$G,D2982),
IF(AND(A2982="Cervical Cancer Screening", E2982="Cost per service ($USD)"),
SUMIFS(CERV!$E:$E,CERV!$A:$A,C2982,CERV!$G:$G,D2982),
IF(AND(A2982="Cancer Screening for CKD patients", E2982="Cost per service ($USD)"),
SUMIFS(CANSCRN!$E:$E,CANSCRN!$A:$A,C2982,CANSCRN!$G:$G,D2982),
IF(AND(A2982="PSA Testing", E2982="Total Expenditure ($USD per 100,000 patients)"),
SUMIFS(PSA!$F:$F,PSA!$A:$A,C2982,PSA!$G:$G,D2982),
IF(AND(A2982="Colorectal Cancer Screening", E2982="Total Expenditure ($USD per 100,000 patients)"),
SUMIFS(COL!$F:$F,COL!$A:$A,C2982,COL!$G:$G,D2982),
IF(AND(A2982="Cervical Cancer Screening", E2982="Total Expenditure ($USD per 100,000 patients)"),
SUMIFS(CERV!$F:$F,CERV!$A:$A,C2982,CERV!$G:$G,D2982),
SUMIFS(CANSCRN!$F:$F,CANSCRN!$A:$A,C2982,CANSCRN!$G:$G,D2982))))))))))))</f>
        <v>1293211.3418966001</v>
      </c>
    </row>
    <row r="2983" spans="1:6" x14ac:dyDescent="0.2">
      <c r="A2983" s="24" t="s">
        <v>103</v>
      </c>
      <c r="B2983" s="24" t="s">
        <v>101</v>
      </c>
      <c r="C2983" s="24" t="s">
        <v>46</v>
      </c>
      <c r="D2983" s="24">
        <v>2009</v>
      </c>
      <c r="E2983" s="24" t="s">
        <v>104</v>
      </c>
      <c r="F2983" s="3">
        <f>IF(AND(A2983="PSA Testing", E2983= "Utilization Rate (per 100,000 patients)"),
SUMIFS(PSA!$D:$D,PSA!$A:$A,C2983,PSA!$G:$G,D2983),
IF(AND(A2983="Colorectal Cancer Screening", E2983="Utilization Rate (per 100,000 patients)"),
SUMIFS(COL!$D:$D,COL!$A:$A,C2983,COL!$G:$G, D2983),
IF(AND(A2983="Cervical Cancer Screening", E2983="Utilization Rate (per 100,000 patients)"),
SUMIFS(CERV!$D:$D,CERV!$A:$A,C2983,CERV!$G:$G,D2983),
IF(AND(A2983="Cancer Screening for CKD patients", E2983="Utilization Rate (per 100,000 patients)"),
SUMIFS(CANSCRN!$D:$D,CANSCRN!$A:$A,C2983,CANSCRN!$G:$G,D2983),
IF(AND(A2983="PSA Testing", E2983="Cost per service ($USD)"),
SUMIFS(PSA!$E:$E,PSA!$A:$A,C2983,PSA!$G:$G,D2983),
IF(AND(A2983="Colorectal Cancer Screening", E2983="Cost per service ($USD)"),
SUMIFS(COL!$E:$E,COL!$A:$A,C2983,COL!$G:$G,D2983),
IF(AND(A2983="Cervical Cancer Screening", E2983="Cost per service ($USD)"),
SUMIFS(CERV!$E:$E,CERV!$A:$A,C2983,CERV!$G:$G,D2983),
IF(AND(A2983="Cancer Screening for CKD patients", E2983="Cost per service ($USD)"),
SUMIFS(CANSCRN!$E:$E,CANSCRN!$A:$A,C2983,CANSCRN!$G:$G,D2983),
IF(AND(A2983="PSA Testing", E2983="Total Expenditure ($USD per 100,000 patients)"),
SUMIFS(PSA!$F:$F,PSA!$A:$A,C2983,PSA!$G:$G,D2983),
IF(AND(A2983="Colorectal Cancer Screening", E2983="Total Expenditure ($USD per 100,000 patients)"),
SUMIFS(COL!$F:$F,COL!$A:$A,C2983,COL!$G:$G,D2983),
IF(AND(A2983="Cervical Cancer Screening", E2983="Total Expenditure ($USD per 100,000 patients)"),
SUMIFS(CERV!$F:$F,CERV!$A:$A,C2983,CERV!$G:$G,D2983),
SUMIFS(CANSCRN!$F:$F,CANSCRN!$A:$A,C2983,CANSCRN!$G:$G,D2983))))))))))))</f>
        <v>709366.01257935131</v>
      </c>
    </row>
    <row r="2984" spans="1:6" x14ac:dyDescent="0.2">
      <c r="A2984" s="24" t="s">
        <v>103</v>
      </c>
      <c r="B2984" s="24" t="s">
        <v>101</v>
      </c>
      <c r="C2984" s="24" t="s">
        <v>46</v>
      </c>
      <c r="D2984" s="24">
        <v>2010</v>
      </c>
      <c r="E2984" s="24" t="s">
        <v>104</v>
      </c>
      <c r="F2984" s="3">
        <f>IF(AND(A2984="PSA Testing", E2984= "Utilization Rate (per 100,000 patients)"),
SUMIFS(PSA!$D:$D,PSA!$A:$A,C2984,PSA!$G:$G,D2984),
IF(AND(A2984="Colorectal Cancer Screening", E2984="Utilization Rate (per 100,000 patients)"),
SUMIFS(COL!$D:$D,COL!$A:$A,C2984,COL!$G:$G, D2984),
IF(AND(A2984="Cervical Cancer Screening", E2984="Utilization Rate (per 100,000 patients)"),
SUMIFS(CERV!$D:$D,CERV!$A:$A,C2984,CERV!$G:$G,D2984),
IF(AND(A2984="Cancer Screening for CKD patients", E2984="Utilization Rate (per 100,000 patients)"),
SUMIFS(CANSCRN!$D:$D,CANSCRN!$A:$A,C2984,CANSCRN!$G:$G,D2984),
IF(AND(A2984="PSA Testing", E2984="Cost per service ($USD)"),
SUMIFS(PSA!$E:$E,PSA!$A:$A,C2984,PSA!$G:$G,D2984),
IF(AND(A2984="Colorectal Cancer Screening", E2984="Cost per service ($USD)"),
SUMIFS(COL!$E:$E,COL!$A:$A,C2984,COL!$G:$G,D2984),
IF(AND(A2984="Cervical Cancer Screening", E2984="Cost per service ($USD)"),
SUMIFS(CERV!$E:$E,CERV!$A:$A,C2984,CERV!$G:$G,D2984),
IF(AND(A2984="Cancer Screening for CKD patients", E2984="Cost per service ($USD)"),
SUMIFS(CANSCRN!$E:$E,CANSCRN!$A:$A,C2984,CANSCRN!$G:$G,D2984),
IF(AND(A2984="PSA Testing", E2984="Total Expenditure ($USD per 100,000 patients)"),
SUMIFS(PSA!$F:$F,PSA!$A:$A,C2984,PSA!$G:$G,D2984),
IF(AND(A2984="Colorectal Cancer Screening", E2984="Total Expenditure ($USD per 100,000 patients)"),
SUMIFS(COL!$F:$F,COL!$A:$A,C2984,COL!$G:$G,D2984),
IF(AND(A2984="Cervical Cancer Screening", E2984="Total Expenditure ($USD per 100,000 patients)"),
SUMIFS(CERV!$F:$F,CERV!$A:$A,C2984,CERV!$G:$G,D2984),
SUMIFS(CANSCRN!$F:$F,CANSCRN!$A:$A,C2984,CANSCRN!$G:$G,D2984))))))))))))</f>
        <v>753580.2913429105</v>
      </c>
    </row>
    <row r="2985" spans="1:6" x14ac:dyDescent="0.2">
      <c r="A2985" s="24" t="s">
        <v>103</v>
      </c>
      <c r="B2985" s="24" t="s">
        <v>101</v>
      </c>
      <c r="C2985" s="24" t="s">
        <v>46</v>
      </c>
      <c r="D2985" s="24">
        <v>2011</v>
      </c>
      <c r="E2985" s="24" t="s">
        <v>104</v>
      </c>
      <c r="F2985" s="3">
        <f>IF(AND(A2985="PSA Testing", E2985= "Utilization Rate (per 100,000 patients)"),
SUMIFS(PSA!$D:$D,PSA!$A:$A,C2985,PSA!$G:$G,D2985),
IF(AND(A2985="Colorectal Cancer Screening", E2985="Utilization Rate (per 100,000 patients)"),
SUMIFS(COL!$D:$D,COL!$A:$A,C2985,COL!$G:$G, D2985),
IF(AND(A2985="Cervical Cancer Screening", E2985="Utilization Rate (per 100,000 patients)"),
SUMIFS(CERV!$D:$D,CERV!$A:$A,C2985,CERV!$G:$G,D2985),
IF(AND(A2985="Cancer Screening for CKD patients", E2985="Utilization Rate (per 100,000 patients)"),
SUMIFS(CANSCRN!$D:$D,CANSCRN!$A:$A,C2985,CANSCRN!$G:$G,D2985),
IF(AND(A2985="PSA Testing", E2985="Cost per service ($USD)"),
SUMIFS(PSA!$E:$E,PSA!$A:$A,C2985,PSA!$G:$G,D2985),
IF(AND(A2985="Colorectal Cancer Screening", E2985="Cost per service ($USD)"),
SUMIFS(COL!$E:$E,COL!$A:$A,C2985,COL!$G:$G,D2985),
IF(AND(A2985="Cervical Cancer Screening", E2985="Cost per service ($USD)"),
SUMIFS(CERV!$E:$E,CERV!$A:$A,C2985,CERV!$G:$G,D2985),
IF(AND(A2985="Cancer Screening for CKD patients", E2985="Cost per service ($USD)"),
SUMIFS(CANSCRN!$E:$E,CANSCRN!$A:$A,C2985,CANSCRN!$G:$G,D2985),
IF(AND(A2985="PSA Testing", E2985="Total Expenditure ($USD per 100,000 patients)"),
SUMIFS(PSA!$F:$F,PSA!$A:$A,C2985,PSA!$G:$G,D2985),
IF(AND(A2985="Colorectal Cancer Screening", E2985="Total Expenditure ($USD per 100,000 patients)"),
SUMIFS(COL!$F:$F,COL!$A:$A,C2985,COL!$G:$G,D2985),
IF(AND(A2985="Cervical Cancer Screening", E2985="Total Expenditure ($USD per 100,000 patients)"),
SUMIFS(CERV!$F:$F,CERV!$A:$A,C2985,CERV!$G:$G,D2985),
SUMIFS(CANSCRN!$F:$F,CANSCRN!$A:$A,C2985,CANSCRN!$G:$G,D2985))))))))))))</f>
        <v>832208.28331595403</v>
      </c>
    </row>
    <row r="2986" spans="1:6" x14ac:dyDescent="0.2">
      <c r="A2986" s="24" t="s">
        <v>103</v>
      </c>
      <c r="B2986" s="24" t="s">
        <v>101</v>
      </c>
      <c r="C2986" s="24" t="s">
        <v>46</v>
      </c>
      <c r="D2986" s="24">
        <v>2012</v>
      </c>
      <c r="E2986" s="24" t="s">
        <v>104</v>
      </c>
      <c r="F2986" s="3">
        <f>IF(AND(A2986="PSA Testing", E2986= "Utilization Rate (per 100,000 patients)"),
SUMIFS(PSA!$D:$D,PSA!$A:$A,C2986,PSA!$G:$G,D2986),
IF(AND(A2986="Colorectal Cancer Screening", E2986="Utilization Rate (per 100,000 patients)"),
SUMIFS(COL!$D:$D,COL!$A:$A,C2986,COL!$G:$G, D2986),
IF(AND(A2986="Cervical Cancer Screening", E2986="Utilization Rate (per 100,000 patients)"),
SUMIFS(CERV!$D:$D,CERV!$A:$A,C2986,CERV!$G:$G,D2986),
IF(AND(A2986="Cancer Screening for CKD patients", E2986="Utilization Rate (per 100,000 patients)"),
SUMIFS(CANSCRN!$D:$D,CANSCRN!$A:$A,C2986,CANSCRN!$G:$G,D2986),
IF(AND(A2986="PSA Testing", E2986="Cost per service ($USD)"),
SUMIFS(PSA!$E:$E,PSA!$A:$A,C2986,PSA!$G:$G,D2986),
IF(AND(A2986="Colorectal Cancer Screening", E2986="Cost per service ($USD)"),
SUMIFS(COL!$E:$E,COL!$A:$A,C2986,COL!$G:$G,D2986),
IF(AND(A2986="Cervical Cancer Screening", E2986="Cost per service ($USD)"),
SUMIFS(CERV!$E:$E,CERV!$A:$A,C2986,CERV!$G:$G,D2986),
IF(AND(A2986="Cancer Screening for CKD patients", E2986="Cost per service ($USD)"),
SUMIFS(CANSCRN!$E:$E,CANSCRN!$A:$A,C2986,CANSCRN!$G:$G,D2986),
IF(AND(A2986="PSA Testing", E2986="Total Expenditure ($USD per 100,000 patients)"),
SUMIFS(PSA!$F:$F,PSA!$A:$A,C2986,PSA!$G:$G,D2986),
IF(AND(A2986="Colorectal Cancer Screening", E2986="Total Expenditure ($USD per 100,000 patients)"),
SUMIFS(COL!$F:$F,COL!$A:$A,C2986,COL!$G:$G,D2986),
IF(AND(A2986="Cervical Cancer Screening", E2986="Total Expenditure ($USD per 100,000 patients)"),
SUMIFS(CERV!$F:$F,CERV!$A:$A,C2986,CERV!$G:$G,D2986),
SUMIFS(CANSCRN!$F:$F,CANSCRN!$A:$A,C2986,CANSCRN!$G:$G,D2986))))))))))))</f>
        <v>732128.92619570869</v>
      </c>
    </row>
    <row r="2987" spans="1:6" x14ac:dyDescent="0.2">
      <c r="A2987" s="24" t="s">
        <v>103</v>
      </c>
      <c r="B2987" s="24" t="s">
        <v>101</v>
      </c>
      <c r="C2987" s="24" t="s">
        <v>46</v>
      </c>
      <c r="D2987" s="24">
        <v>2013</v>
      </c>
      <c r="E2987" s="24" t="s">
        <v>104</v>
      </c>
      <c r="F2987" s="3">
        <f>IF(AND(A2987="PSA Testing", E2987= "Utilization Rate (per 100,000 patients)"),
SUMIFS(PSA!$D:$D,PSA!$A:$A,C2987,PSA!$G:$G,D2987),
IF(AND(A2987="Colorectal Cancer Screening", E2987="Utilization Rate (per 100,000 patients)"),
SUMIFS(COL!$D:$D,COL!$A:$A,C2987,COL!$G:$G, D2987),
IF(AND(A2987="Cervical Cancer Screening", E2987="Utilization Rate (per 100,000 patients)"),
SUMIFS(CERV!$D:$D,CERV!$A:$A,C2987,CERV!$G:$G,D2987),
IF(AND(A2987="Cancer Screening for CKD patients", E2987="Utilization Rate (per 100,000 patients)"),
SUMIFS(CANSCRN!$D:$D,CANSCRN!$A:$A,C2987,CANSCRN!$G:$G,D2987),
IF(AND(A2987="PSA Testing", E2987="Cost per service ($USD)"),
SUMIFS(PSA!$E:$E,PSA!$A:$A,C2987,PSA!$G:$G,D2987),
IF(AND(A2987="Colorectal Cancer Screening", E2987="Cost per service ($USD)"),
SUMIFS(COL!$E:$E,COL!$A:$A,C2987,COL!$G:$G,D2987),
IF(AND(A2987="Cervical Cancer Screening", E2987="Cost per service ($USD)"),
SUMIFS(CERV!$E:$E,CERV!$A:$A,C2987,CERV!$G:$G,D2987),
IF(AND(A2987="Cancer Screening for CKD patients", E2987="Cost per service ($USD)"),
SUMIFS(CANSCRN!$E:$E,CANSCRN!$A:$A,C2987,CANSCRN!$G:$G,D2987),
IF(AND(A2987="PSA Testing", E2987="Total Expenditure ($USD per 100,000 patients)"),
SUMIFS(PSA!$F:$F,PSA!$A:$A,C2987,PSA!$G:$G,D2987),
IF(AND(A2987="Colorectal Cancer Screening", E2987="Total Expenditure ($USD per 100,000 patients)"),
SUMIFS(COL!$F:$F,COL!$A:$A,C2987,COL!$G:$G,D2987),
IF(AND(A2987="Cervical Cancer Screening", E2987="Total Expenditure ($USD per 100,000 patients)"),
SUMIFS(CERV!$F:$F,CERV!$A:$A,C2987,CERV!$G:$G,D2987),
SUMIFS(CANSCRN!$F:$F,CANSCRN!$A:$A,C2987,CANSCRN!$G:$G,D2987))))))))))))</f>
        <v>833765.77969602891</v>
      </c>
    </row>
    <row r="2988" spans="1:6" x14ac:dyDescent="0.2">
      <c r="A2988" s="24" t="s">
        <v>103</v>
      </c>
      <c r="B2988" s="24" t="s">
        <v>101</v>
      </c>
      <c r="C2988" s="24" t="s">
        <v>46</v>
      </c>
      <c r="D2988" s="24">
        <v>2014</v>
      </c>
      <c r="E2988" s="24" t="s">
        <v>104</v>
      </c>
      <c r="F2988" s="3">
        <f>IF(AND(A2988="PSA Testing", E2988= "Utilization Rate (per 100,000 patients)"),
SUMIFS(PSA!$D:$D,PSA!$A:$A,C2988,PSA!$G:$G,D2988),
IF(AND(A2988="Colorectal Cancer Screening", E2988="Utilization Rate (per 100,000 patients)"),
SUMIFS(COL!$D:$D,COL!$A:$A,C2988,COL!$G:$G, D2988),
IF(AND(A2988="Cervical Cancer Screening", E2988="Utilization Rate (per 100,000 patients)"),
SUMIFS(CERV!$D:$D,CERV!$A:$A,C2988,CERV!$G:$G,D2988),
IF(AND(A2988="Cancer Screening for CKD patients", E2988="Utilization Rate (per 100,000 patients)"),
SUMIFS(CANSCRN!$D:$D,CANSCRN!$A:$A,C2988,CANSCRN!$G:$G,D2988),
IF(AND(A2988="PSA Testing", E2988="Cost per service ($USD)"),
SUMIFS(PSA!$E:$E,PSA!$A:$A,C2988,PSA!$G:$G,D2988),
IF(AND(A2988="Colorectal Cancer Screening", E2988="Cost per service ($USD)"),
SUMIFS(COL!$E:$E,COL!$A:$A,C2988,COL!$G:$G,D2988),
IF(AND(A2988="Cervical Cancer Screening", E2988="Cost per service ($USD)"),
SUMIFS(CERV!$E:$E,CERV!$A:$A,C2988,CERV!$G:$G,D2988),
IF(AND(A2988="Cancer Screening for CKD patients", E2988="Cost per service ($USD)"),
SUMIFS(CANSCRN!$E:$E,CANSCRN!$A:$A,C2988,CANSCRN!$G:$G,D2988),
IF(AND(A2988="PSA Testing", E2988="Total Expenditure ($USD per 100,000 patients)"),
SUMIFS(PSA!$F:$F,PSA!$A:$A,C2988,PSA!$G:$G,D2988),
IF(AND(A2988="Colorectal Cancer Screening", E2988="Total Expenditure ($USD per 100,000 patients)"),
SUMIFS(COL!$F:$F,COL!$A:$A,C2988,COL!$G:$G,D2988),
IF(AND(A2988="Cervical Cancer Screening", E2988="Total Expenditure ($USD per 100,000 patients)"),
SUMIFS(CERV!$F:$F,CERV!$A:$A,C2988,CERV!$G:$G,D2988),
SUMIFS(CANSCRN!$F:$F,CANSCRN!$A:$A,C2988,CANSCRN!$G:$G,D2988))))))))))))</f>
        <v>720138.96609940566</v>
      </c>
    </row>
    <row r="2989" spans="1:6" x14ac:dyDescent="0.2">
      <c r="A2989" s="24" t="s">
        <v>103</v>
      </c>
      <c r="B2989" s="24" t="s">
        <v>101</v>
      </c>
      <c r="C2989" s="24" t="s">
        <v>46</v>
      </c>
      <c r="D2989" s="24">
        <v>2015</v>
      </c>
      <c r="E2989" s="24" t="s">
        <v>104</v>
      </c>
      <c r="F2989" s="3">
        <f>IF(AND(A2989="PSA Testing", E2989= "Utilization Rate (per 100,000 patients)"),
SUMIFS(PSA!$D:$D,PSA!$A:$A,C2989,PSA!$G:$G,D2989),
IF(AND(A2989="Colorectal Cancer Screening", E2989="Utilization Rate (per 100,000 patients)"),
SUMIFS(COL!$D:$D,COL!$A:$A,C2989,COL!$G:$G, D2989),
IF(AND(A2989="Cervical Cancer Screening", E2989="Utilization Rate (per 100,000 patients)"),
SUMIFS(CERV!$D:$D,CERV!$A:$A,C2989,CERV!$G:$G,D2989),
IF(AND(A2989="Cancer Screening for CKD patients", E2989="Utilization Rate (per 100,000 patients)"),
SUMIFS(CANSCRN!$D:$D,CANSCRN!$A:$A,C2989,CANSCRN!$G:$G,D2989),
IF(AND(A2989="PSA Testing", E2989="Cost per service ($USD)"),
SUMIFS(PSA!$E:$E,PSA!$A:$A,C2989,PSA!$G:$G,D2989),
IF(AND(A2989="Colorectal Cancer Screening", E2989="Cost per service ($USD)"),
SUMIFS(COL!$E:$E,COL!$A:$A,C2989,COL!$G:$G,D2989),
IF(AND(A2989="Cervical Cancer Screening", E2989="Cost per service ($USD)"),
SUMIFS(CERV!$E:$E,CERV!$A:$A,C2989,CERV!$G:$G,D2989),
IF(AND(A2989="Cancer Screening for CKD patients", E2989="Cost per service ($USD)"),
SUMIFS(CANSCRN!$E:$E,CANSCRN!$A:$A,C2989,CANSCRN!$G:$G,D2989),
IF(AND(A2989="PSA Testing", E2989="Total Expenditure ($USD per 100,000 patients)"),
SUMIFS(PSA!$F:$F,PSA!$A:$A,C2989,PSA!$G:$G,D2989),
IF(AND(A2989="Colorectal Cancer Screening", E2989="Total Expenditure ($USD per 100,000 patients)"),
SUMIFS(COL!$F:$F,COL!$A:$A,C2989,COL!$G:$G,D2989),
IF(AND(A2989="Cervical Cancer Screening", E2989="Total Expenditure ($USD per 100,000 patients)"),
SUMIFS(CERV!$F:$F,CERV!$A:$A,C2989,CERV!$G:$G,D2989),
SUMIFS(CANSCRN!$F:$F,CANSCRN!$A:$A,C2989,CANSCRN!$G:$G,D2989))))))))))))</f>
        <v>850638.63846049784</v>
      </c>
    </row>
    <row r="2990" spans="1:6" x14ac:dyDescent="0.2">
      <c r="A2990" s="24" t="s">
        <v>103</v>
      </c>
      <c r="B2990" s="24" t="s">
        <v>101</v>
      </c>
      <c r="C2990" s="24" t="s">
        <v>46</v>
      </c>
      <c r="D2990" s="24">
        <v>2016</v>
      </c>
      <c r="E2990" s="24" t="s">
        <v>104</v>
      </c>
      <c r="F2990" s="3">
        <f>IF(AND(A2990="PSA Testing", E2990= "Utilization Rate (per 100,000 patients)"),
SUMIFS(PSA!$D:$D,PSA!$A:$A,C2990,PSA!$G:$G,D2990),
IF(AND(A2990="Colorectal Cancer Screening", E2990="Utilization Rate (per 100,000 patients)"),
SUMIFS(COL!$D:$D,COL!$A:$A,C2990,COL!$G:$G, D2990),
IF(AND(A2990="Cervical Cancer Screening", E2990="Utilization Rate (per 100,000 patients)"),
SUMIFS(CERV!$D:$D,CERV!$A:$A,C2990,CERV!$G:$G,D2990),
IF(AND(A2990="Cancer Screening for CKD patients", E2990="Utilization Rate (per 100,000 patients)"),
SUMIFS(CANSCRN!$D:$D,CANSCRN!$A:$A,C2990,CANSCRN!$G:$G,D2990),
IF(AND(A2990="PSA Testing", E2990="Cost per service ($USD)"),
SUMIFS(PSA!$E:$E,PSA!$A:$A,C2990,PSA!$G:$G,D2990),
IF(AND(A2990="Colorectal Cancer Screening", E2990="Cost per service ($USD)"),
SUMIFS(COL!$E:$E,COL!$A:$A,C2990,COL!$G:$G,D2990),
IF(AND(A2990="Cervical Cancer Screening", E2990="Cost per service ($USD)"),
SUMIFS(CERV!$E:$E,CERV!$A:$A,C2990,CERV!$G:$G,D2990),
IF(AND(A2990="Cancer Screening for CKD patients", E2990="Cost per service ($USD)"),
SUMIFS(CANSCRN!$E:$E,CANSCRN!$A:$A,C2990,CANSCRN!$G:$G,D2990),
IF(AND(A2990="PSA Testing", E2990="Total Expenditure ($USD per 100,000 patients)"),
SUMIFS(PSA!$F:$F,PSA!$A:$A,C2990,PSA!$G:$G,D2990),
IF(AND(A2990="Colorectal Cancer Screening", E2990="Total Expenditure ($USD per 100,000 patients)"),
SUMIFS(COL!$F:$F,COL!$A:$A,C2990,COL!$G:$G,D2990),
IF(AND(A2990="Cervical Cancer Screening", E2990="Total Expenditure ($USD per 100,000 patients)"),
SUMIFS(CERV!$F:$F,CERV!$A:$A,C2990,CERV!$G:$G,D2990),
SUMIFS(CANSCRN!$F:$F,CANSCRN!$A:$A,C2990,CANSCRN!$G:$G,D2990))))))))))))</f>
        <v>1037026.2888045851</v>
      </c>
    </row>
    <row r="2991" spans="1:6" x14ac:dyDescent="0.2">
      <c r="A2991" s="24" t="s">
        <v>103</v>
      </c>
      <c r="B2991" s="24" t="s">
        <v>101</v>
      </c>
      <c r="C2991" s="24" t="s">
        <v>46</v>
      </c>
      <c r="D2991" s="24">
        <v>2017</v>
      </c>
      <c r="E2991" s="24" t="s">
        <v>104</v>
      </c>
      <c r="F2991" s="3">
        <f>IF(AND(A2991="PSA Testing", E2991= "Utilization Rate (per 100,000 patients)"),
SUMIFS(PSA!$D:$D,PSA!$A:$A,C2991,PSA!$G:$G,D2991),
IF(AND(A2991="Colorectal Cancer Screening", E2991="Utilization Rate (per 100,000 patients)"),
SUMIFS(COL!$D:$D,COL!$A:$A,C2991,COL!$G:$G, D2991),
IF(AND(A2991="Cervical Cancer Screening", E2991="Utilization Rate (per 100,000 patients)"),
SUMIFS(CERV!$D:$D,CERV!$A:$A,C2991,CERV!$G:$G,D2991),
IF(AND(A2991="Cancer Screening for CKD patients", E2991="Utilization Rate (per 100,000 patients)"),
SUMIFS(CANSCRN!$D:$D,CANSCRN!$A:$A,C2991,CANSCRN!$G:$G,D2991),
IF(AND(A2991="PSA Testing", E2991="Cost per service ($USD)"),
SUMIFS(PSA!$E:$E,PSA!$A:$A,C2991,PSA!$G:$G,D2991),
IF(AND(A2991="Colorectal Cancer Screening", E2991="Cost per service ($USD)"),
SUMIFS(COL!$E:$E,COL!$A:$A,C2991,COL!$G:$G,D2991),
IF(AND(A2991="Cervical Cancer Screening", E2991="Cost per service ($USD)"),
SUMIFS(CERV!$E:$E,CERV!$A:$A,C2991,CERV!$G:$G,D2991),
IF(AND(A2991="Cancer Screening for CKD patients", E2991="Cost per service ($USD)"),
SUMIFS(CANSCRN!$E:$E,CANSCRN!$A:$A,C2991,CANSCRN!$G:$G,D2991),
IF(AND(A2991="PSA Testing", E2991="Total Expenditure ($USD per 100,000 patients)"),
SUMIFS(PSA!$F:$F,PSA!$A:$A,C2991,PSA!$G:$G,D2991),
IF(AND(A2991="Colorectal Cancer Screening", E2991="Total Expenditure ($USD per 100,000 patients)"),
SUMIFS(COL!$F:$F,COL!$A:$A,C2991,COL!$G:$G,D2991),
IF(AND(A2991="Cervical Cancer Screening", E2991="Total Expenditure ($USD per 100,000 patients)"),
SUMIFS(CERV!$F:$F,CERV!$A:$A,C2991,CERV!$G:$G,D2991),
SUMIFS(CANSCRN!$F:$F,CANSCRN!$A:$A,C2991,CANSCRN!$G:$G,D2991))))))))))))</f>
        <v>1990835.13393617</v>
      </c>
    </row>
    <row r="2992" spans="1:6" x14ac:dyDescent="0.2">
      <c r="A2992" s="24" t="s">
        <v>103</v>
      </c>
      <c r="B2992" s="24" t="s">
        <v>101</v>
      </c>
      <c r="C2992" s="24" t="s">
        <v>46</v>
      </c>
      <c r="D2992" s="24">
        <v>2018</v>
      </c>
      <c r="E2992" s="24" t="s">
        <v>104</v>
      </c>
      <c r="F2992" s="3">
        <f>IF(AND(A2992="PSA Testing", E2992= "Utilization Rate (per 100,000 patients)"),
SUMIFS(PSA!$D:$D,PSA!$A:$A,C2992,PSA!$G:$G,D2992),
IF(AND(A2992="Colorectal Cancer Screening", E2992="Utilization Rate (per 100,000 patients)"),
SUMIFS(COL!$D:$D,COL!$A:$A,C2992,COL!$G:$G, D2992),
IF(AND(A2992="Cervical Cancer Screening", E2992="Utilization Rate (per 100,000 patients)"),
SUMIFS(CERV!$D:$D,CERV!$A:$A,C2992,CERV!$G:$G,D2992),
IF(AND(A2992="Cancer Screening for CKD patients", E2992="Utilization Rate (per 100,000 patients)"),
SUMIFS(CANSCRN!$D:$D,CANSCRN!$A:$A,C2992,CANSCRN!$G:$G,D2992),
IF(AND(A2992="PSA Testing", E2992="Cost per service ($USD)"),
SUMIFS(PSA!$E:$E,PSA!$A:$A,C2992,PSA!$G:$G,D2992),
IF(AND(A2992="Colorectal Cancer Screening", E2992="Cost per service ($USD)"),
SUMIFS(COL!$E:$E,COL!$A:$A,C2992,COL!$G:$G,D2992),
IF(AND(A2992="Cervical Cancer Screening", E2992="Cost per service ($USD)"),
SUMIFS(CERV!$E:$E,CERV!$A:$A,C2992,CERV!$G:$G,D2992),
IF(AND(A2992="Cancer Screening for CKD patients", E2992="Cost per service ($USD)"),
SUMIFS(CANSCRN!$E:$E,CANSCRN!$A:$A,C2992,CANSCRN!$G:$G,D2992),
IF(AND(A2992="PSA Testing", E2992="Total Expenditure ($USD per 100,000 patients)"),
SUMIFS(PSA!$F:$F,PSA!$A:$A,C2992,PSA!$G:$G,D2992),
IF(AND(A2992="Colorectal Cancer Screening", E2992="Total Expenditure ($USD per 100,000 patients)"),
SUMIFS(COL!$F:$F,COL!$A:$A,C2992,COL!$G:$G,D2992),
IF(AND(A2992="Cervical Cancer Screening", E2992="Total Expenditure ($USD per 100,000 patients)"),
SUMIFS(CERV!$F:$F,CERV!$A:$A,C2992,CERV!$G:$G,D2992),
SUMIFS(CANSCRN!$F:$F,CANSCRN!$A:$A,C2992,CANSCRN!$G:$G,D2992))))))))))))</f>
        <v>1947734.4773225808</v>
      </c>
    </row>
    <row r="2993" spans="1:6" x14ac:dyDescent="0.2">
      <c r="A2993" s="24" t="s">
        <v>103</v>
      </c>
      <c r="B2993" s="24" t="s">
        <v>101</v>
      </c>
      <c r="C2993" s="24" t="s">
        <v>46</v>
      </c>
      <c r="D2993" s="24">
        <v>2019</v>
      </c>
      <c r="E2993" s="24" t="s">
        <v>104</v>
      </c>
      <c r="F2993" s="3">
        <f>IF(AND(A2993="PSA Testing", E2993= "Utilization Rate (per 100,000 patients)"),
SUMIFS(PSA!$D:$D,PSA!$A:$A,C2993,PSA!$G:$G,D2993),
IF(AND(A2993="Colorectal Cancer Screening", E2993="Utilization Rate (per 100,000 patients)"),
SUMIFS(COL!$D:$D,COL!$A:$A,C2993,COL!$G:$G, D2993),
IF(AND(A2993="Cervical Cancer Screening", E2993="Utilization Rate (per 100,000 patients)"),
SUMIFS(CERV!$D:$D,CERV!$A:$A,C2993,CERV!$G:$G,D2993),
IF(AND(A2993="Cancer Screening for CKD patients", E2993="Utilization Rate (per 100,000 patients)"),
SUMIFS(CANSCRN!$D:$D,CANSCRN!$A:$A,C2993,CANSCRN!$G:$G,D2993),
IF(AND(A2993="PSA Testing", E2993="Cost per service ($USD)"),
SUMIFS(PSA!$E:$E,PSA!$A:$A,C2993,PSA!$G:$G,D2993),
IF(AND(A2993="Colorectal Cancer Screening", E2993="Cost per service ($USD)"),
SUMIFS(COL!$E:$E,COL!$A:$A,C2993,COL!$G:$G,D2993),
IF(AND(A2993="Cervical Cancer Screening", E2993="Cost per service ($USD)"),
SUMIFS(CERV!$E:$E,CERV!$A:$A,C2993,CERV!$G:$G,D2993),
IF(AND(A2993="Cancer Screening for CKD patients", E2993="Cost per service ($USD)"),
SUMIFS(CANSCRN!$E:$E,CANSCRN!$A:$A,C2993,CANSCRN!$G:$G,D2993),
IF(AND(A2993="PSA Testing", E2993="Total Expenditure ($USD per 100,000 patients)"),
SUMIFS(PSA!$F:$F,PSA!$A:$A,C2993,PSA!$G:$G,D2993),
IF(AND(A2993="Colorectal Cancer Screening", E2993="Total Expenditure ($USD per 100,000 patients)"),
SUMIFS(COL!$F:$F,COL!$A:$A,C2993,COL!$G:$G,D2993),
IF(AND(A2993="Cervical Cancer Screening", E2993="Total Expenditure ($USD per 100,000 patients)"),
SUMIFS(CERV!$F:$F,CERV!$A:$A,C2993,CERV!$G:$G,D2993),
SUMIFS(CANSCRN!$F:$F,CANSCRN!$A:$A,C2993,CANSCRN!$G:$G,D2993))))))))))))</f>
        <v>1818538.4818019159</v>
      </c>
    </row>
    <row r="2994" spans="1:6" x14ac:dyDescent="0.2">
      <c r="A2994" s="24" t="s">
        <v>103</v>
      </c>
      <c r="B2994" s="24" t="s">
        <v>101</v>
      </c>
      <c r="C2994" s="24" t="s">
        <v>47</v>
      </c>
      <c r="D2994" s="24">
        <v>2009</v>
      </c>
      <c r="E2994" s="24" t="s">
        <v>104</v>
      </c>
      <c r="F2994" s="3">
        <f>IF(AND(A2994="PSA Testing", E2994= "Utilization Rate (per 100,000 patients)"),
SUMIFS(PSA!$D:$D,PSA!$A:$A,C2994,PSA!$G:$G,D2994),
IF(AND(A2994="Colorectal Cancer Screening", E2994="Utilization Rate (per 100,000 patients)"),
SUMIFS(COL!$D:$D,COL!$A:$A,C2994,COL!$G:$G, D2994),
IF(AND(A2994="Cervical Cancer Screening", E2994="Utilization Rate (per 100,000 patients)"),
SUMIFS(CERV!$D:$D,CERV!$A:$A,C2994,CERV!$G:$G,D2994),
IF(AND(A2994="Cancer Screening for CKD patients", E2994="Utilization Rate (per 100,000 patients)"),
SUMIFS(CANSCRN!$D:$D,CANSCRN!$A:$A,C2994,CANSCRN!$G:$G,D2994),
IF(AND(A2994="PSA Testing", E2994="Cost per service ($USD)"),
SUMIFS(PSA!$E:$E,PSA!$A:$A,C2994,PSA!$G:$G,D2994),
IF(AND(A2994="Colorectal Cancer Screening", E2994="Cost per service ($USD)"),
SUMIFS(COL!$E:$E,COL!$A:$A,C2994,COL!$G:$G,D2994),
IF(AND(A2994="Cervical Cancer Screening", E2994="Cost per service ($USD)"),
SUMIFS(CERV!$E:$E,CERV!$A:$A,C2994,CERV!$G:$G,D2994),
IF(AND(A2994="Cancer Screening for CKD patients", E2994="Cost per service ($USD)"),
SUMIFS(CANSCRN!$E:$E,CANSCRN!$A:$A,C2994,CANSCRN!$G:$G,D2994),
IF(AND(A2994="PSA Testing", E2994="Total Expenditure ($USD per 100,000 patients)"),
SUMIFS(PSA!$F:$F,PSA!$A:$A,C2994,PSA!$G:$G,D2994),
IF(AND(A2994="Colorectal Cancer Screening", E2994="Total Expenditure ($USD per 100,000 patients)"),
SUMIFS(COL!$F:$F,COL!$A:$A,C2994,COL!$G:$G,D2994),
IF(AND(A2994="Cervical Cancer Screening", E2994="Total Expenditure ($USD per 100,000 patients)"),
SUMIFS(CERV!$F:$F,CERV!$A:$A,C2994,CERV!$G:$G,D2994),
SUMIFS(CANSCRN!$F:$F,CANSCRN!$A:$A,C2994,CANSCRN!$G:$G,D2994))))))))))))</f>
        <v>537965.29492820892</v>
      </c>
    </row>
    <row r="2995" spans="1:6" x14ac:dyDescent="0.2">
      <c r="A2995" s="24" t="s">
        <v>103</v>
      </c>
      <c r="B2995" s="24" t="s">
        <v>101</v>
      </c>
      <c r="C2995" s="24" t="s">
        <v>47</v>
      </c>
      <c r="D2995" s="24">
        <v>2010</v>
      </c>
      <c r="E2995" s="24" t="s">
        <v>104</v>
      </c>
      <c r="F2995" s="3">
        <f>IF(AND(A2995="PSA Testing", E2995= "Utilization Rate (per 100,000 patients)"),
SUMIFS(PSA!$D:$D,PSA!$A:$A,C2995,PSA!$G:$G,D2995),
IF(AND(A2995="Colorectal Cancer Screening", E2995="Utilization Rate (per 100,000 patients)"),
SUMIFS(COL!$D:$D,COL!$A:$A,C2995,COL!$G:$G, D2995),
IF(AND(A2995="Cervical Cancer Screening", E2995="Utilization Rate (per 100,000 patients)"),
SUMIFS(CERV!$D:$D,CERV!$A:$A,C2995,CERV!$G:$G,D2995),
IF(AND(A2995="Cancer Screening for CKD patients", E2995="Utilization Rate (per 100,000 patients)"),
SUMIFS(CANSCRN!$D:$D,CANSCRN!$A:$A,C2995,CANSCRN!$G:$G,D2995),
IF(AND(A2995="PSA Testing", E2995="Cost per service ($USD)"),
SUMIFS(PSA!$E:$E,PSA!$A:$A,C2995,PSA!$G:$G,D2995),
IF(AND(A2995="Colorectal Cancer Screening", E2995="Cost per service ($USD)"),
SUMIFS(COL!$E:$E,COL!$A:$A,C2995,COL!$G:$G,D2995),
IF(AND(A2995="Cervical Cancer Screening", E2995="Cost per service ($USD)"),
SUMIFS(CERV!$E:$E,CERV!$A:$A,C2995,CERV!$G:$G,D2995),
IF(AND(A2995="Cancer Screening for CKD patients", E2995="Cost per service ($USD)"),
SUMIFS(CANSCRN!$E:$E,CANSCRN!$A:$A,C2995,CANSCRN!$G:$G,D2995),
IF(AND(A2995="PSA Testing", E2995="Total Expenditure ($USD per 100,000 patients)"),
SUMIFS(PSA!$F:$F,PSA!$A:$A,C2995,PSA!$G:$G,D2995),
IF(AND(A2995="Colorectal Cancer Screening", E2995="Total Expenditure ($USD per 100,000 patients)"),
SUMIFS(COL!$F:$F,COL!$A:$A,C2995,COL!$G:$G,D2995),
IF(AND(A2995="Cervical Cancer Screening", E2995="Total Expenditure ($USD per 100,000 patients)"),
SUMIFS(CERV!$F:$F,CERV!$A:$A,C2995,CERV!$G:$G,D2995),
SUMIFS(CANSCRN!$F:$F,CANSCRN!$A:$A,C2995,CANSCRN!$G:$G,D2995))))))))))))</f>
        <v>503821.47430911916</v>
      </c>
    </row>
    <row r="2996" spans="1:6" x14ac:dyDescent="0.2">
      <c r="A2996" s="24" t="s">
        <v>103</v>
      </c>
      <c r="B2996" s="24" t="s">
        <v>101</v>
      </c>
      <c r="C2996" s="24" t="s">
        <v>47</v>
      </c>
      <c r="D2996" s="24">
        <v>2011</v>
      </c>
      <c r="E2996" s="24" t="s">
        <v>104</v>
      </c>
      <c r="F2996" s="3">
        <f>IF(AND(A2996="PSA Testing", E2996= "Utilization Rate (per 100,000 patients)"),
SUMIFS(PSA!$D:$D,PSA!$A:$A,C2996,PSA!$G:$G,D2996),
IF(AND(A2996="Colorectal Cancer Screening", E2996="Utilization Rate (per 100,000 patients)"),
SUMIFS(COL!$D:$D,COL!$A:$A,C2996,COL!$G:$G, D2996),
IF(AND(A2996="Cervical Cancer Screening", E2996="Utilization Rate (per 100,000 patients)"),
SUMIFS(CERV!$D:$D,CERV!$A:$A,C2996,CERV!$G:$G,D2996),
IF(AND(A2996="Cancer Screening for CKD patients", E2996="Utilization Rate (per 100,000 patients)"),
SUMIFS(CANSCRN!$D:$D,CANSCRN!$A:$A,C2996,CANSCRN!$G:$G,D2996),
IF(AND(A2996="PSA Testing", E2996="Cost per service ($USD)"),
SUMIFS(PSA!$E:$E,PSA!$A:$A,C2996,PSA!$G:$G,D2996),
IF(AND(A2996="Colorectal Cancer Screening", E2996="Cost per service ($USD)"),
SUMIFS(COL!$E:$E,COL!$A:$A,C2996,COL!$G:$G,D2996),
IF(AND(A2996="Cervical Cancer Screening", E2996="Cost per service ($USD)"),
SUMIFS(CERV!$E:$E,CERV!$A:$A,C2996,CERV!$G:$G,D2996),
IF(AND(A2996="Cancer Screening for CKD patients", E2996="Cost per service ($USD)"),
SUMIFS(CANSCRN!$E:$E,CANSCRN!$A:$A,C2996,CANSCRN!$G:$G,D2996),
IF(AND(A2996="PSA Testing", E2996="Total Expenditure ($USD per 100,000 patients)"),
SUMIFS(PSA!$F:$F,PSA!$A:$A,C2996,PSA!$G:$G,D2996),
IF(AND(A2996="Colorectal Cancer Screening", E2996="Total Expenditure ($USD per 100,000 patients)"),
SUMIFS(COL!$F:$F,COL!$A:$A,C2996,COL!$G:$G,D2996),
IF(AND(A2996="Cervical Cancer Screening", E2996="Total Expenditure ($USD per 100,000 patients)"),
SUMIFS(CERV!$F:$F,CERV!$A:$A,C2996,CERV!$G:$G,D2996),
SUMIFS(CANSCRN!$F:$F,CANSCRN!$A:$A,C2996,CANSCRN!$G:$G,D2996))))))))))))</f>
        <v>522981.00072333333</v>
      </c>
    </row>
    <row r="2997" spans="1:6" x14ac:dyDescent="0.2">
      <c r="A2997" s="24" t="s">
        <v>103</v>
      </c>
      <c r="B2997" s="24" t="s">
        <v>101</v>
      </c>
      <c r="C2997" s="24" t="s">
        <v>47</v>
      </c>
      <c r="D2997" s="24">
        <v>2012</v>
      </c>
      <c r="E2997" s="24" t="s">
        <v>104</v>
      </c>
      <c r="F2997" s="3">
        <f>IF(AND(A2997="PSA Testing", E2997= "Utilization Rate (per 100,000 patients)"),
SUMIFS(PSA!$D:$D,PSA!$A:$A,C2997,PSA!$G:$G,D2997),
IF(AND(A2997="Colorectal Cancer Screening", E2997="Utilization Rate (per 100,000 patients)"),
SUMIFS(COL!$D:$D,COL!$A:$A,C2997,COL!$G:$G, D2997),
IF(AND(A2997="Cervical Cancer Screening", E2997="Utilization Rate (per 100,000 patients)"),
SUMIFS(CERV!$D:$D,CERV!$A:$A,C2997,CERV!$G:$G,D2997),
IF(AND(A2997="Cancer Screening for CKD patients", E2997="Utilization Rate (per 100,000 patients)"),
SUMIFS(CANSCRN!$D:$D,CANSCRN!$A:$A,C2997,CANSCRN!$G:$G,D2997),
IF(AND(A2997="PSA Testing", E2997="Cost per service ($USD)"),
SUMIFS(PSA!$E:$E,PSA!$A:$A,C2997,PSA!$G:$G,D2997),
IF(AND(A2997="Colorectal Cancer Screening", E2997="Cost per service ($USD)"),
SUMIFS(COL!$E:$E,COL!$A:$A,C2997,COL!$G:$G,D2997),
IF(AND(A2997="Cervical Cancer Screening", E2997="Cost per service ($USD)"),
SUMIFS(CERV!$E:$E,CERV!$A:$A,C2997,CERV!$G:$G,D2997),
IF(AND(A2997="Cancer Screening for CKD patients", E2997="Cost per service ($USD)"),
SUMIFS(CANSCRN!$E:$E,CANSCRN!$A:$A,C2997,CANSCRN!$G:$G,D2997),
IF(AND(A2997="PSA Testing", E2997="Total Expenditure ($USD per 100,000 patients)"),
SUMIFS(PSA!$F:$F,PSA!$A:$A,C2997,PSA!$G:$G,D2997),
IF(AND(A2997="Colorectal Cancer Screening", E2997="Total Expenditure ($USD per 100,000 patients)"),
SUMIFS(COL!$F:$F,COL!$A:$A,C2997,COL!$G:$G,D2997),
IF(AND(A2997="Cervical Cancer Screening", E2997="Total Expenditure ($USD per 100,000 patients)"),
SUMIFS(CERV!$F:$F,CERV!$A:$A,C2997,CERV!$G:$G,D2997),
SUMIFS(CANSCRN!$F:$F,CANSCRN!$A:$A,C2997,CANSCRN!$G:$G,D2997))))))))))))</f>
        <v>567797.02744861518</v>
      </c>
    </row>
    <row r="2998" spans="1:6" x14ac:dyDescent="0.2">
      <c r="A2998" s="24" t="s">
        <v>103</v>
      </c>
      <c r="B2998" s="24" t="s">
        <v>101</v>
      </c>
      <c r="C2998" s="24" t="s">
        <v>47</v>
      </c>
      <c r="D2998" s="24">
        <v>2013</v>
      </c>
      <c r="E2998" s="24" t="s">
        <v>104</v>
      </c>
      <c r="F2998" s="3">
        <f>IF(AND(A2998="PSA Testing", E2998= "Utilization Rate (per 100,000 patients)"),
SUMIFS(PSA!$D:$D,PSA!$A:$A,C2998,PSA!$G:$G,D2998),
IF(AND(A2998="Colorectal Cancer Screening", E2998="Utilization Rate (per 100,000 patients)"),
SUMIFS(COL!$D:$D,COL!$A:$A,C2998,COL!$G:$G, D2998),
IF(AND(A2998="Cervical Cancer Screening", E2998="Utilization Rate (per 100,000 patients)"),
SUMIFS(CERV!$D:$D,CERV!$A:$A,C2998,CERV!$G:$G,D2998),
IF(AND(A2998="Cancer Screening for CKD patients", E2998="Utilization Rate (per 100,000 patients)"),
SUMIFS(CANSCRN!$D:$D,CANSCRN!$A:$A,C2998,CANSCRN!$G:$G,D2998),
IF(AND(A2998="PSA Testing", E2998="Cost per service ($USD)"),
SUMIFS(PSA!$E:$E,PSA!$A:$A,C2998,PSA!$G:$G,D2998),
IF(AND(A2998="Colorectal Cancer Screening", E2998="Cost per service ($USD)"),
SUMIFS(COL!$E:$E,COL!$A:$A,C2998,COL!$G:$G,D2998),
IF(AND(A2998="Cervical Cancer Screening", E2998="Cost per service ($USD)"),
SUMIFS(CERV!$E:$E,CERV!$A:$A,C2998,CERV!$G:$G,D2998),
IF(AND(A2998="Cancer Screening for CKD patients", E2998="Cost per service ($USD)"),
SUMIFS(CANSCRN!$E:$E,CANSCRN!$A:$A,C2998,CANSCRN!$G:$G,D2998),
IF(AND(A2998="PSA Testing", E2998="Total Expenditure ($USD per 100,000 patients)"),
SUMIFS(PSA!$F:$F,PSA!$A:$A,C2998,PSA!$G:$G,D2998),
IF(AND(A2998="Colorectal Cancer Screening", E2998="Total Expenditure ($USD per 100,000 patients)"),
SUMIFS(COL!$F:$F,COL!$A:$A,C2998,COL!$G:$G,D2998),
IF(AND(A2998="Cervical Cancer Screening", E2998="Total Expenditure ($USD per 100,000 patients)"),
SUMIFS(CERV!$F:$F,CERV!$A:$A,C2998,CERV!$G:$G,D2998),
SUMIFS(CANSCRN!$F:$F,CANSCRN!$A:$A,C2998,CANSCRN!$G:$G,D2998))))))))))))</f>
        <v>629411.66251584562</v>
      </c>
    </row>
    <row r="2999" spans="1:6" x14ac:dyDescent="0.2">
      <c r="A2999" s="24" t="s">
        <v>103</v>
      </c>
      <c r="B2999" s="24" t="s">
        <v>101</v>
      </c>
      <c r="C2999" s="24" t="s">
        <v>47</v>
      </c>
      <c r="D2999" s="24">
        <v>2014</v>
      </c>
      <c r="E2999" s="24" t="s">
        <v>104</v>
      </c>
      <c r="F2999" s="3">
        <f>IF(AND(A2999="PSA Testing", E2999= "Utilization Rate (per 100,000 patients)"),
SUMIFS(PSA!$D:$D,PSA!$A:$A,C2999,PSA!$G:$G,D2999),
IF(AND(A2999="Colorectal Cancer Screening", E2999="Utilization Rate (per 100,000 patients)"),
SUMIFS(COL!$D:$D,COL!$A:$A,C2999,COL!$G:$G, D2999),
IF(AND(A2999="Cervical Cancer Screening", E2999="Utilization Rate (per 100,000 patients)"),
SUMIFS(CERV!$D:$D,CERV!$A:$A,C2999,CERV!$G:$G,D2999),
IF(AND(A2999="Cancer Screening for CKD patients", E2999="Utilization Rate (per 100,000 patients)"),
SUMIFS(CANSCRN!$D:$D,CANSCRN!$A:$A,C2999,CANSCRN!$G:$G,D2999),
IF(AND(A2999="PSA Testing", E2999="Cost per service ($USD)"),
SUMIFS(PSA!$E:$E,PSA!$A:$A,C2999,PSA!$G:$G,D2999),
IF(AND(A2999="Colorectal Cancer Screening", E2999="Cost per service ($USD)"),
SUMIFS(COL!$E:$E,COL!$A:$A,C2999,COL!$G:$G,D2999),
IF(AND(A2999="Cervical Cancer Screening", E2999="Cost per service ($USD)"),
SUMIFS(CERV!$E:$E,CERV!$A:$A,C2999,CERV!$G:$G,D2999),
IF(AND(A2999="Cancer Screening for CKD patients", E2999="Cost per service ($USD)"),
SUMIFS(CANSCRN!$E:$E,CANSCRN!$A:$A,C2999,CANSCRN!$G:$G,D2999),
IF(AND(A2999="PSA Testing", E2999="Total Expenditure ($USD per 100,000 patients)"),
SUMIFS(PSA!$F:$F,PSA!$A:$A,C2999,PSA!$G:$G,D2999),
IF(AND(A2999="Colorectal Cancer Screening", E2999="Total Expenditure ($USD per 100,000 patients)"),
SUMIFS(COL!$F:$F,COL!$A:$A,C2999,COL!$G:$G,D2999),
IF(AND(A2999="Cervical Cancer Screening", E2999="Total Expenditure ($USD per 100,000 patients)"),
SUMIFS(CERV!$F:$F,CERV!$A:$A,C2999,CERV!$G:$G,D2999),
SUMIFS(CANSCRN!$F:$F,CANSCRN!$A:$A,C2999,CANSCRN!$G:$G,D2999))))))))))))</f>
        <v>623784.80433135328</v>
      </c>
    </row>
    <row r="3000" spans="1:6" x14ac:dyDescent="0.2">
      <c r="A3000" s="24" t="s">
        <v>103</v>
      </c>
      <c r="B3000" s="24" t="s">
        <v>101</v>
      </c>
      <c r="C3000" s="24" t="s">
        <v>47</v>
      </c>
      <c r="D3000" s="24">
        <v>2015</v>
      </c>
      <c r="E3000" s="24" t="s">
        <v>104</v>
      </c>
      <c r="F3000" s="3">
        <f>IF(AND(A3000="PSA Testing", E3000= "Utilization Rate (per 100,000 patients)"),
SUMIFS(PSA!$D:$D,PSA!$A:$A,C3000,PSA!$G:$G,D3000),
IF(AND(A3000="Colorectal Cancer Screening", E3000="Utilization Rate (per 100,000 patients)"),
SUMIFS(COL!$D:$D,COL!$A:$A,C3000,COL!$G:$G, D3000),
IF(AND(A3000="Cervical Cancer Screening", E3000="Utilization Rate (per 100,000 patients)"),
SUMIFS(CERV!$D:$D,CERV!$A:$A,C3000,CERV!$G:$G,D3000),
IF(AND(A3000="Cancer Screening for CKD patients", E3000="Utilization Rate (per 100,000 patients)"),
SUMIFS(CANSCRN!$D:$D,CANSCRN!$A:$A,C3000,CANSCRN!$G:$G,D3000),
IF(AND(A3000="PSA Testing", E3000="Cost per service ($USD)"),
SUMIFS(PSA!$E:$E,PSA!$A:$A,C3000,PSA!$G:$G,D3000),
IF(AND(A3000="Colorectal Cancer Screening", E3000="Cost per service ($USD)"),
SUMIFS(COL!$E:$E,COL!$A:$A,C3000,COL!$G:$G,D3000),
IF(AND(A3000="Cervical Cancer Screening", E3000="Cost per service ($USD)"),
SUMIFS(CERV!$E:$E,CERV!$A:$A,C3000,CERV!$G:$G,D3000),
IF(AND(A3000="Cancer Screening for CKD patients", E3000="Cost per service ($USD)"),
SUMIFS(CANSCRN!$E:$E,CANSCRN!$A:$A,C3000,CANSCRN!$G:$G,D3000),
IF(AND(A3000="PSA Testing", E3000="Total Expenditure ($USD per 100,000 patients)"),
SUMIFS(PSA!$F:$F,PSA!$A:$A,C3000,PSA!$G:$G,D3000),
IF(AND(A3000="Colorectal Cancer Screening", E3000="Total Expenditure ($USD per 100,000 patients)"),
SUMIFS(COL!$F:$F,COL!$A:$A,C3000,COL!$G:$G,D3000),
IF(AND(A3000="Cervical Cancer Screening", E3000="Total Expenditure ($USD per 100,000 patients)"),
SUMIFS(CERV!$F:$F,CERV!$A:$A,C3000,CERV!$G:$G,D3000),
SUMIFS(CANSCRN!$F:$F,CANSCRN!$A:$A,C3000,CANSCRN!$G:$G,D3000))))))))))))</f>
        <v>599560.89076719317</v>
      </c>
    </row>
    <row r="3001" spans="1:6" x14ac:dyDescent="0.2">
      <c r="A3001" s="24" t="s">
        <v>103</v>
      </c>
      <c r="B3001" s="24" t="s">
        <v>101</v>
      </c>
      <c r="C3001" s="24" t="s">
        <v>47</v>
      </c>
      <c r="D3001" s="24">
        <v>2016</v>
      </c>
      <c r="E3001" s="24" t="s">
        <v>104</v>
      </c>
      <c r="F3001" s="3">
        <f>IF(AND(A3001="PSA Testing", E3001= "Utilization Rate (per 100,000 patients)"),
SUMIFS(PSA!$D:$D,PSA!$A:$A,C3001,PSA!$G:$G,D3001),
IF(AND(A3001="Colorectal Cancer Screening", E3001="Utilization Rate (per 100,000 patients)"),
SUMIFS(COL!$D:$D,COL!$A:$A,C3001,COL!$G:$G, D3001),
IF(AND(A3001="Cervical Cancer Screening", E3001="Utilization Rate (per 100,000 patients)"),
SUMIFS(CERV!$D:$D,CERV!$A:$A,C3001,CERV!$G:$G,D3001),
IF(AND(A3001="Cancer Screening for CKD patients", E3001="Utilization Rate (per 100,000 patients)"),
SUMIFS(CANSCRN!$D:$D,CANSCRN!$A:$A,C3001,CANSCRN!$G:$G,D3001),
IF(AND(A3001="PSA Testing", E3001="Cost per service ($USD)"),
SUMIFS(PSA!$E:$E,PSA!$A:$A,C3001,PSA!$G:$G,D3001),
IF(AND(A3001="Colorectal Cancer Screening", E3001="Cost per service ($USD)"),
SUMIFS(COL!$E:$E,COL!$A:$A,C3001,COL!$G:$G,D3001),
IF(AND(A3001="Cervical Cancer Screening", E3001="Cost per service ($USD)"),
SUMIFS(CERV!$E:$E,CERV!$A:$A,C3001,CERV!$G:$G,D3001),
IF(AND(A3001="Cancer Screening for CKD patients", E3001="Cost per service ($USD)"),
SUMIFS(CANSCRN!$E:$E,CANSCRN!$A:$A,C3001,CANSCRN!$G:$G,D3001),
IF(AND(A3001="PSA Testing", E3001="Total Expenditure ($USD per 100,000 patients)"),
SUMIFS(PSA!$F:$F,PSA!$A:$A,C3001,PSA!$G:$G,D3001),
IF(AND(A3001="Colorectal Cancer Screening", E3001="Total Expenditure ($USD per 100,000 patients)"),
SUMIFS(COL!$F:$F,COL!$A:$A,C3001,COL!$G:$G,D3001),
IF(AND(A3001="Cervical Cancer Screening", E3001="Total Expenditure ($USD per 100,000 patients)"),
SUMIFS(CERV!$F:$F,CERV!$A:$A,C3001,CERV!$G:$G,D3001),
SUMIFS(CANSCRN!$F:$F,CANSCRN!$A:$A,C3001,CANSCRN!$G:$G,D3001))))))))))))</f>
        <v>1919940.4737596365</v>
      </c>
    </row>
    <row r="3002" spans="1:6" x14ac:dyDescent="0.2">
      <c r="A3002" s="24" t="s">
        <v>103</v>
      </c>
      <c r="B3002" s="24" t="s">
        <v>101</v>
      </c>
      <c r="C3002" s="24" t="s">
        <v>47</v>
      </c>
      <c r="D3002" s="24">
        <v>2017</v>
      </c>
      <c r="E3002" s="24" t="s">
        <v>104</v>
      </c>
      <c r="F3002" s="3">
        <f>IF(AND(A3002="PSA Testing", E3002= "Utilization Rate (per 100,000 patients)"),
SUMIFS(PSA!$D:$D,PSA!$A:$A,C3002,PSA!$G:$G,D3002),
IF(AND(A3002="Colorectal Cancer Screening", E3002="Utilization Rate (per 100,000 patients)"),
SUMIFS(COL!$D:$D,COL!$A:$A,C3002,COL!$G:$G, D3002),
IF(AND(A3002="Cervical Cancer Screening", E3002="Utilization Rate (per 100,000 patients)"),
SUMIFS(CERV!$D:$D,CERV!$A:$A,C3002,CERV!$G:$G,D3002),
IF(AND(A3002="Cancer Screening for CKD patients", E3002="Utilization Rate (per 100,000 patients)"),
SUMIFS(CANSCRN!$D:$D,CANSCRN!$A:$A,C3002,CANSCRN!$G:$G,D3002),
IF(AND(A3002="PSA Testing", E3002="Cost per service ($USD)"),
SUMIFS(PSA!$E:$E,PSA!$A:$A,C3002,PSA!$G:$G,D3002),
IF(AND(A3002="Colorectal Cancer Screening", E3002="Cost per service ($USD)"),
SUMIFS(COL!$E:$E,COL!$A:$A,C3002,COL!$G:$G,D3002),
IF(AND(A3002="Cervical Cancer Screening", E3002="Cost per service ($USD)"),
SUMIFS(CERV!$E:$E,CERV!$A:$A,C3002,CERV!$G:$G,D3002),
IF(AND(A3002="Cancer Screening for CKD patients", E3002="Cost per service ($USD)"),
SUMIFS(CANSCRN!$E:$E,CANSCRN!$A:$A,C3002,CANSCRN!$G:$G,D3002),
IF(AND(A3002="PSA Testing", E3002="Total Expenditure ($USD per 100,000 patients)"),
SUMIFS(PSA!$F:$F,PSA!$A:$A,C3002,PSA!$G:$G,D3002),
IF(AND(A3002="Colorectal Cancer Screening", E3002="Total Expenditure ($USD per 100,000 patients)"),
SUMIFS(COL!$F:$F,COL!$A:$A,C3002,COL!$G:$G,D3002),
IF(AND(A3002="Cervical Cancer Screening", E3002="Total Expenditure ($USD per 100,000 patients)"),
SUMIFS(CERV!$F:$F,CERV!$A:$A,C3002,CERV!$G:$G,D3002),
SUMIFS(CANSCRN!$F:$F,CANSCRN!$A:$A,C3002,CANSCRN!$G:$G,D3002))))))))))))</f>
        <v>2510043.9308596007</v>
      </c>
    </row>
    <row r="3003" spans="1:6" x14ac:dyDescent="0.2">
      <c r="A3003" s="24" t="s">
        <v>103</v>
      </c>
      <c r="B3003" s="24" t="s">
        <v>101</v>
      </c>
      <c r="C3003" s="24" t="s">
        <v>47</v>
      </c>
      <c r="D3003" s="24">
        <v>2018</v>
      </c>
      <c r="E3003" s="24" t="s">
        <v>104</v>
      </c>
      <c r="F3003" s="3">
        <f>IF(AND(A3003="PSA Testing", E3003= "Utilization Rate (per 100,000 patients)"),
SUMIFS(PSA!$D:$D,PSA!$A:$A,C3003,PSA!$G:$G,D3003),
IF(AND(A3003="Colorectal Cancer Screening", E3003="Utilization Rate (per 100,000 patients)"),
SUMIFS(COL!$D:$D,COL!$A:$A,C3003,COL!$G:$G, D3003),
IF(AND(A3003="Cervical Cancer Screening", E3003="Utilization Rate (per 100,000 patients)"),
SUMIFS(CERV!$D:$D,CERV!$A:$A,C3003,CERV!$G:$G,D3003),
IF(AND(A3003="Cancer Screening for CKD patients", E3003="Utilization Rate (per 100,000 patients)"),
SUMIFS(CANSCRN!$D:$D,CANSCRN!$A:$A,C3003,CANSCRN!$G:$G,D3003),
IF(AND(A3003="PSA Testing", E3003="Cost per service ($USD)"),
SUMIFS(PSA!$E:$E,PSA!$A:$A,C3003,PSA!$G:$G,D3003),
IF(AND(A3003="Colorectal Cancer Screening", E3003="Cost per service ($USD)"),
SUMIFS(COL!$E:$E,COL!$A:$A,C3003,COL!$G:$G,D3003),
IF(AND(A3003="Cervical Cancer Screening", E3003="Cost per service ($USD)"),
SUMIFS(CERV!$E:$E,CERV!$A:$A,C3003,CERV!$G:$G,D3003),
IF(AND(A3003="Cancer Screening for CKD patients", E3003="Cost per service ($USD)"),
SUMIFS(CANSCRN!$E:$E,CANSCRN!$A:$A,C3003,CANSCRN!$G:$G,D3003),
IF(AND(A3003="PSA Testing", E3003="Total Expenditure ($USD per 100,000 patients)"),
SUMIFS(PSA!$F:$F,PSA!$A:$A,C3003,PSA!$G:$G,D3003),
IF(AND(A3003="Colorectal Cancer Screening", E3003="Total Expenditure ($USD per 100,000 patients)"),
SUMIFS(COL!$F:$F,COL!$A:$A,C3003,COL!$G:$G,D3003),
IF(AND(A3003="Cervical Cancer Screening", E3003="Total Expenditure ($USD per 100,000 patients)"),
SUMIFS(CERV!$F:$F,CERV!$A:$A,C3003,CERV!$G:$G,D3003),
SUMIFS(CANSCRN!$F:$F,CANSCRN!$A:$A,C3003,CANSCRN!$G:$G,D3003))))))))))))</f>
        <v>2957812.3763577212</v>
      </c>
    </row>
    <row r="3004" spans="1:6" x14ac:dyDescent="0.2">
      <c r="A3004" s="24" t="s">
        <v>103</v>
      </c>
      <c r="B3004" s="24" t="s">
        <v>101</v>
      </c>
      <c r="C3004" s="24" t="s">
        <v>47</v>
      </c>
      <c r="D3004" s="24">
        <v>2019</v>
      </c>
      <c r="E3004" s="24" t="s">
        <v>104</v>
      </c>
      <c r="F3004" s="3">
        <f>IF(AND(A3004="PSA Testing", E3004= "Utilization Rate (per 100,000 patients)"),
SUMIFS(PSA!$D:$D,PSA!$A:$A,C3004,PSA!$G:$G,D3004),
IF(AND(A3004="Colorectal Cancer Screening", E3004="Utilization Rate (per 100,000 patients)"),
SUMIFS(COL!$D:$D,COL!$A:$A,C3004,COL!$G:$G, D3004),
IF(AND(A3004="Cervical Cancer Screening", E3004="Utilization Rate (per 100,000 patients)"),
SUMIFS(CERV!$D:$D,CERV!$A:$A,C3004,CERV!$G:$G,D3004),
IF(AND(A3004="Cancer Screening for CKD patients", E3004="Utilization Rate (per 100,000 patients)"),
SUMIFS(CANSCRN!$D:$D,CANSCRN!$A:$A,C3004,CANSCRN!$G:$G,D3004),
IF(AND(A3004="PSA Testing", E3004="Cost per service ($USD)"),
SUMIFS(PSA!$E:$E,PSA!$A:$A,C3004,PSA!$G:$G,D3004),
IF(AND(A3004="Colorectal Cancer Screening", E3004="Cost per service ($USD)"),
SUMIFS(COL!$E:$E,COL!$A:$A,C3004,COL!$G:$G,D3004),
IF(AND(A3004="Cervical Cancer Screening", E3004="Cost per service ($USD)"),
SUMIFS(CERV!$E:$E,CERV!$A:$A,C3004,CERV!$G:$G,D3004),
IF(AND(A3004="Cancer Screening for CKD patients", E3004="Cost per service ($USD)"),
SUMIFS(CANSCRN!$E:$E,CANSCRN!$A:$A,C3004,CANSCRN!$G:$G,D3004),
IF(AND(A3004="PSA Testing", E3004="Total Expenditure ($USD per 100,000 patients)"),
SUMIFS(PSA!$F:$F,PSA!$A:$A,C3004,PSA!$G:$G,D3004),
IF(AND(A3004="Colorectal Cancer Screening", E3004="Total Expenditure ($USD per 100,000 patients)"),
SUMIFS(COL!$F:$F,COL!$A:$A,C3004,COL!$G:$G,D3004),
IF(AND(A3004="Cervical Cancer Screening", E3004="Total Expenditure ($USD per 100,000 patients)"),
SUMIFS(CERV!$F:$F,CERV!$A:$A,C3004,CERV!$G:$G,D3004),
SUMIFS(CANSCRN!$F:$F,CANSCRN!$A:$A,C3004,CANSCRN!$G:$G,D3004))))))))))))</f>
        <v>2763428.5258191968</v>
      </c>
    </row>
    <row r="3005" spans="1:6" x14ac:dyDescent="0.2">
      <c r="A3005" s="24" t="s">
        <v>103</v>
      </c>
      <c r="B3005" s="24" t="s">
        <v>101</v>
      </c>
      <c r="C3005" s="24" t="s">
        <v>48</v>
      </c>
      <c r="D3005" s="24">
        <v>2009</v>
      </c>
      <c r="E3005" s="24" t="s">
        <v>104</v>
      </c>
      <c r="F3005" s="3">
        <f>IF(AND(A3005="PSA Testing", E3005= "Utilization Rate (per 100,000 patients)"),
SUMIFS(PSA!$D:$D,PSA!$A:$A,C3005,PSA!$G:$G,D3005),
IF(AND(A3005="Colorectal Cancer Screening", E3005="Utilization Rate (per 100,000 patients)"),
SUMIFS(COL!$D:$D,COL!$A:$A,C3005,COL!$G:$G, D3005),
IF(AND(A3005="Cervical Cancer Screening", E3005="Utilization Rate (per 100,000 patients)"),
SUMIFS(CERV!$D:$D,CERV!$A:$A,C3005,CERV!$G:$G,D3005),
IF(AND(A3005="Cancer Screening for CKD patients", E3005="Utilization Rate (per 100,000 patients)"),
SUMIFS(CANSCRN!$D:$D,CANSCRN!$A:$A,C3005,CANSCRN!$G:$G,D3005),
IF(AND(A3005="PSA Testing", E3005="Cost per service ($USD)"),
SUMIFS(PSA!$E:$E,PSA!$A:$A,C3005,PSA!$G:$G,D3005),
IF(AND(A3005="Colorectal Cancer Screening", E3005="Cost per service ($USD)"),
SUMIFS(COL!$E:$E,COL!$A:$A,C3005,COL!$G:$G,D3005),
IF(AND(A3005="Cervical Cancer Screening", E3005="Cost per service ($USD)"),
SUMIFS(CERV!$E:$E,CERV!$A:$A,C3005,CERV!$G:$G,D3005),
IF(AND(A3005="Cancer Screening for CKD patients", E3005="Cost per service ($USD)"),
SUMIFS(CANSCRN!$E:$E,CANSCRN!$A:$A,C3005,CANSCRN!$G:$G,D3005),
IF(AND(A3005="PSA Testing", E3005="Total Expenditure ($USD per 100,000 patients)"),
SUMIFS(PSA!$F:$F,PSA!$A:$A,C3005,PSA!$G:$G,D3005),
IF(AND(A3005="Colorectal Cancer Screening", E3005="Total Expenditure ($USD per 100,000 patients)"),
SUMIFS(COL!$F:$F,COL!$A:$A,C3005,COL!$G:$G,D3005),
IF(AND(A3005="Cervical Cancer Screening", E3005="Total Expenditure ($USD per 100,000 patients)"),
SUMIFS(CERV!$F:$F,CERV!$A:$A,C3005,CERV!$G:$G,D3005),
SUMIFS(CANSCRN!$F:$F,CANSCRN!$A:$A,C3005,CANSCRN!$G:$G,D3005))))))))))))</f>
        <v>763841.38030963589</v>
      </c>
    </row>
    <row r="3006" spans="1:6" x14ac:dyDescent="0.2">
      <c r="A3006" s="24" t="s">
        <v>103</v>
      </c>
      <c r="B3006" s="24" t="s">
        <v>101</v>
      </c>
      <c r="C3006" s="24" t="s">
        <v>48</v>
      </c>
      <c r="D3006" s="24">
        <v>2010</v>
      </c>
      <c r="E3006" s="24" t="s">
        <v>104</v>
      </c>
      <c r="F3006" s="3">
        <f>IF(AND(A3006="PSA Testing", E3006= "Utilization Rate (per 100,000 patients)"),
SUMIFS(PSA!$D:$D,PSA!$A:$A,C3006,PSA!$G:$G,D3006),
IF(AND(A3006="Colorectal Cancer Screening", E3006="Utilization Rate (per 100,000 patients)"),
SUMIFS(COL!$D:$D,COL!$A:$A,C3006,COL!$G:$G, D3006),
IF(AND(A3006="Cervical Cancer Screening", E3006="Utilization Rate (per 100,000 patients)"),
SUMIFS(CERV!$D:$D,CERV!$A:$A,C3006,CERV!$G:$G,D3006),
IF(AND(A3006="Cancer Screening for CKD patients", E3006="Utilization Rate (per 100,000 patients)"),
SUMIFS(CANSCRN!$D:$D,CANSCRN!$A:$A,C3006,CANSCRN!$G:$G,D3006),
IF(AND(A3006="PSA Testing", E3006="Cost per service ($USD)"),
SUMIFS(PSA!$E:$E,PSA!$A:$A,C3006,PSA!$G:$G,D3006),
IF(AND(A3006="Colorectal Cancer Screening", E3006="Cost per service ($USD)"),
SUMIFS(COL!$E:$E,COL!$A:$A,C3006,COL!$G:$G,D3006),
IF(AND(A3006="Cervical Cancer Screening", E3006="Cost per service ($USD)"),
SUMIFS(CERV!$E:$E,CERV!$A:$A,C3006,CERV!$G:$G,D3006),
IF(AND(A3006="Cancer Screening for CKD patients", E3006="Cost per service ($USD)"),
SUMIFS(CANSCRN!$E:$E,CANSCRN!$A:$A,C3006,CANSCRN!$G:$G,D3006),
IF(AND(A3006="PSA Testing", E3006="Total Expenditure ($USD per 100,000 patients)"),
SUMIFS(PSA!$F:$F,PSA!$A:$A,C3006,PSA!$G:$G,D3006),
IF(AND(A3006="Colorectal Cancer Screening", E3006="Total Expenditure ($USD per 100,000 patients)"),
SUMIFS(COL!$F:$F,COL!$A:$A,C3006,COL!$G:$G,D3006),
IF(AND(A3006="Cervical Cancer Screening", E3006="Total Expenditure ($USD per 100,000 patients)"),
SUMIFS(CERV!$F:$F,CERV!$A:$A,C3006,CERV!$G:$G,D3006),
SUMIFS(CANSCRN!$F:$F,CANSCRN!$A:$A,C3006,CANSCRN!$G:$G,D3006))))))))))))</f>
        <v>785728.66171279072</v>
      </c>
    </row>
    <row r="3007" spans="1:6" x14ac:dyDescent="0.2">
      <c r="A3007" s="24" t="s">
        <v>103</v>
      </c>
      <c r="B3007" s="24" t="s">
        <v>101</v>
      </c>
      <c r="C3007" s="24" t="s">
        <v>48</v>
      </c>
      <c r="D3007" s="24">
        <v>2011</v>
      </c>
      <c r="E3007" s="24" t="s">
        <v>104</v>
      </c>
      <c r="F3007" s="3">
        <f>IF(AND(A3007="PSA Testing", E3007= "Utilization Rate (per 100,000 patients)"),
SUMIFS(PSA!$D:$D,PSA!$A:$A,C3007,PSA!$G:$G,D3007),
IF(AND(A3007="Colorectal Cancer Screening", E3007="Utilization Rate (per 100,000 patients)"),
SUMIFS(COL!$D:$D,COL!$A:$A,C3007,COL!$G:$G, D3007),
IF(AND(A3007="Cervical Cancer Screening", E3007="Utilization Rate (per 100,000 patients)"),
SUMIFS(CERV!$D:$D,CERV!$A:$A,C3007,CERV!$G:$G,D3007),
IF(AND(A3007="Cancer Screening for CKD patients", E3007="Utilization Rate (per 100,000 patients)"),
SUMIFS(CANSCRN!$D:$D,CANSCRN!$A:$A,C3007,CANSCRN!$G:$G,D3007),
IF(AND(A3007="PSA Testing", E3007="Cost per service ($USD)"),
SUMIFS(PSA!$E:$E,PSA!$A:$A,C3007,PSA!$G:$G,D3007),
IF(AND(A3007="Colorectal Cancer Screening", E3007="Cost per service ($USD)"),
SUMIFS(COL!$E:$E,COL!$A:$A,C3007,COL!$G:$G,D3007),
IF(AND(A3007="Cervical Cancer Screening", E3007="Cost per service ($USD)"),
SUMIFS(CERV!$E:$E,CERV!$A:$A,C3007,CERV!$G:$G,D3007),
IF(AND(A3007="Cancer Screening for CKD patients", E3007="Cost per service ($USD)"),
SUMIFS(CANSCRN!$E:$E,CANSCRN!$A:$A,C3007,CANSCRN!$G:$G,D3007),
IF(AND(A3007="PSA Testing", E3007="Total Expenditure ($USD per 100,000 patients)"),
SUMIFS(PSA!$F:$F,PSA!$A:$A,C3007,PSA!$G:$G,D3007),
IF(AND(A3007="Colorectal Cancer Screening", E3007="Total Expenditure ($USD per 100,000 patients)"),
SUMIFS(COL!$F:$F,COL!$A:$A,C3007,COL!$G:$G,D3007),
IF(AND(A3007="Cervical Cancer Screening", E3007="Total Expenditure ($USD per 100,000 patients)"),
SUMIFS(CERV!$F:$F,CERV!$A:$A,C3007,CERV!$G:$G,D3007),
SUMIFS(CANSCRN!$F:$F,CANSCRN!$A:$A,C3007,CANSCRN!$G:$G,D3007))))))))))))</f>
        <v>723092.80965158611</v>
      </c>
    </row>
    <row r="3008" spans="1:6" x14ac:dyDescent="0.2">
      <c r="A3008" s="24" t="s">
        <v>103</v>
      </c>
      <c r="B3008" s="24" t="s">
        <v>101</v>
      </c>
      <c r="C3008" s="24" t="s">
        <v>48</v>
      </c>
      <c r="D3008" s="24">
        <v>2012</v>
      </c>
      <c r="E3008" s="24" t="s">
        <v>104</v>
      </c>
      <c r="F3008" s="3">
        <f>IF(AND(A3008="PSA Testing", E3008= "Utilization Rate (per 100,000 patients)"),
SUMIFS(PSA!$D:$D,PSA!$A:$A,C3008,PSA!$G:$G,D3008),
IF(AND(A3008="Colorectal Cancer Screening", E3008="Utilization Rate (per 100,000 patients)"),
SUMIFS(COL!$D:$D,COL!$A:$A,C3008,COL!$G:$G, D3008),
IF(AND(A3008="Cervical Cancer Screening", E3008="Utilization Rate (per 100,000 patients)"),
SUMIFS(CERV!$D:$D,CERV!$A:$A,C3008,CERV!$G:$G,D3008),
IF(AND(A3008="Cancer Screening for CKD patients", E3008="Utilization Rate (per 100,000 patients)"),
SUMIFS(CANSCRN!$D:$D,CANSCRN!$A:$A,C3008,CANSCRN!$G:$G,D3008),
IF(AND(A3008="PSA Testing", E3008="Cost per service ($USD)"),
SUMIFS(PSA!$E:$E,PSA!$A:$A,C3008,PSA!$G:$G,D3008),
IF(AND(A3008="Colorectal Cancer Screening", E3008="Cost per service ($USD)"),
SUMIFS(COL!$E:$E,COL!$A:$A,C3008,COL!$G:$G,D3008),
IF(AND(A3008="Cervical Cancer Screening", E3008="Cost per service ($USD)"),
SUMIFS(CERV!$E:$E,CERV!$A:$A,C3008,CERV!$G:$G,D3008),
IF(AND(A3008="Cancer Screening for CKD patients", E3008="Cost per service ($USD)"),
SUMIFS(CANSCRN!$E:$E,CANSCRN!$A:$A,C3008,CANSCRN!$G:$G,D3008),
IF(AND(A3008="PSA Testing", E3008="Total Expenditure ($USD per 100,000 patients)"),
SUMIFS(PSA!$F:$F,PSA!$A:$A,C3008,PSA!$G:$G,D3008),
IF(AND(A3008="Colorectal Cancer Screening", E3008="Total Expenditure ($USD per 100,000 patients)"),
SUMIFS(COL!$F:$F,COL!$A:$A,C3008,COL!$G:$G,D3008),
IF(AND(A3008="Cervical Cancer Screening", E3008="Total Expenditure ($USD per 100,000 patients)"),
SUMIFS(CERV!$F:$F,CERV!$A:$A,C3008,CERV!$G:$G,D3008),
SUMIFS(CANSCRN!$F:$F,CANSCRN!$A:$A,C3008,CANSCRN!$G:$G,D3008))))))))))))</f>
        <v>736763.19807795528</v>
      </c>
    </row>
    <row r="3009" spans="1:6" x14ac:dyDescent="0.2">
      <c r="A3009" s="24" t="s">
        <v>103</v>
      </c>
      <c r="B3009" s="24" t="s">
        <v>101</v>
      </c>
      <c r="C3009" s="24" t="s">
        <v>48</v>
      </c>
      <c r="D3009" s="24">
        <v>2013</v>
      </c>
      <c r="E3009" s="24" t="s">
        <v>104</v>
      </c>
      <c r="F3009" s="3">
        <f>IF(AND(A3009="PSA Testing", E3009= "Utilization Rate (per 100,000 patients)"),
SUMIFS(PSA!$D:$D,PSA!$A:$A,C3009,PSA!$G:$G,D3009),
IF(AND(A3009="Colorectal Cancer Screening", E3009="Utilization Rate (per 100,000 patients)"),
SUMIFS(COL!$D:$D,COL!$A:$A,C3009,COL!$G:$G, D3009),
IF(AND(A3009="Cervical Cancer Screening", E3009="Utilization Rate (per 100,000 patients)"),
SUMIFS(CERV!$D:$D,CERV!$A:$A,C3009,CERV!$G:$G,D3009),
IF(AND(A3009="Cancer Screening for CKD patients", E3009="Utilization Rate (per 100,000 patients)"),
SUMIFS(CANSCRN!$D:$D,CANSCRN!$A:$A,C3009,CANSCRN!$G:$G,D3009),
IF(AND(A3009="PSA Testing", E3009="Cost per service ($USD)"),
SUMIFS(PSA!$E:$E,PSA!$A:$A,C3009,PSA!$G:$G,D3009),
IF(AND(A3009="Colorectal Cancer Screening", E3009="Cost per service ($USD)"),
SUMIFS(COL!$E:$E,COL!$A:$A,C3009,COL!$G:$G,D3009),
IF(AND(A3009="Cervical Cancer Screening", E3009="Cost per service ($USD)"),
SUMIFS(CERV!$E:$E,CERV!$A:$A,C3009,CERV!$G:$G,D3009),
IF(AND(A3009="Cancer Screening for CKD patients", E3009="Cost per service ($USD)"),
SUMIFS(CANSCRN!$E:$E,CANSCRN!$A:$A,C3009,CANSCRN!$G:$G,D3009),
IF(AND(A3009="PSA Testing", E3009="Total Expenditure ($USD per 100,000 patients)"),
SUMIFS(PSA!$F:$F,PSA!$A:$A,C3009,PSA!$G:$G,D3009),
IF(AND(A3009="Colorectal Cancer Screening", E3009="Total Expenditure ($USD per 100,000 patients)"),
SUMIFS(COL!$F:$F,COL!$A:$A,C3009,COL!$G:$G,D3009),
IF(AND(A3009="Cervical Cancer Screening", E3009="Total Expenditure ($USD per 100,000 patients)"),
SUMIFS(CERV!$F:$F,CERV!$A:$A,C3009,CERV!$G:$G,D3009),
SUMIFS(CANSCRN!$F:$F,CANSCRN!$A:$A,C3009,CANSCRN!$G:$G,D3009))))))))))))</f>
        <v>788561.81381238042</v>
      </c>
    </row>
    <row r="3010" spans="1:6" x14ac:dyDescent="0.2">
      <c r="A3010" s="24" t="s">
        <v>103</v>
      </c>
      <c r="B3010" s="24" t="s">
        <v>101</v>
      </c>
      <c r="C3010" s="24" t="s">
        <v>48</v>
      </c>
      <c r="D3010" s="24">
        <v>2014</v>
      </c>
      <c r="E3010" s="24" t="s">
        <v>104</v>
      </c>
      <c r="F3010" s="3">
        <f>IF(AND(A3010="PSA Testing", E3010= "Utilization Rate (per 100,000 patients)"),
SUMIFS(PSA!$D:$D,PSA!$A:$A,C3010,PSA!$G:$G,D3010),
IF(AND(A3010="Colorectal Cancer Screening", E3010="Utilization Rate (per 100,000 patients)"),
SUMIFS(COL!$D:$D,COL!$A:$A,C3010,COL!$G:$G, D3010),
IF(AND(A3010="Cervical Cancer Screening", E3010="Utilization Rate (per 100,000 patients)"),
SUMIFS(CERV!$D:$D,CERV!$A:$A,C3010,CERV!$G:$G,D3010),
IF(AND(A3010="Cancer Screening for CKD patients", E3010="Utilization Rate (per 100,000 patients)"),
SUMIFS(CANSCRN!$D:$D,CANSCRN!$A:$A,C3010,CANSCRN!$G:$G,D3010),
IF(AND(A3010="PSA Testing", E3010="Cost per service ($USD)"),
SUMIFS(PSA!$E:$E,PSA!$A:$A,C3010,PSA!$G:$G,D3010),
IF(AND(A3010="Colorectal Cancer Screening", E3010="Cost per service ($USD)"),
SUMIFS(COL!$E:$E,COL!$A:$A,C3010,COL!$G:$G,D3010),
IF(AND(A3010="Cervical Cancer Screening", E3010="Cost per service ($USD)"),
SUMIFS(CERV!$E:$E,CERV!$A:$A,C3010,CERV!$G:$G,D3010),
IF(AND(A3010="Cancer Screening for CKD patients", E3010="Cost per service ($USD)"),
SUMIFS(CANSCRN!$E:$E,CANSCRN!$A:$A,C3010,CANSCRN!$G:$G,D3010),
IF(AND(A3010="PSA Testing", E3010="Total Expenditure ($USD per 100,000 patients)"),
SUMIFS(PSA!$F:$F,PSA!$A:$A,C3010,PSA!$G:$G,D3010),
IF(AND(A3010="Colorectal Cancer Screening", E3010="Total Expenditure ($USD per 100,000 patients)"),
SUMIFS(COL!$F:$F,COL!$A:$A,C3010,COL!$G:$G,D3010),
IF(AND(A3010="Cervical Cancer Screening", E3010="Total Expenditure ($USD per 100,000 patients)"),
SUMIFS(CERV!$F:$F,CERV!$A:$A,C3010,CERV!$G:$G,D3010),
SUMIFS(CANSCRN!$F:$F,CANSCRN!$A:$A,C3010,CANSCRN!$G:$G,D3010))))))))))))</f>
        <v>761417.35592549329</v>
      </c>
    </row>
    <row r="3011" spans="1:6" x14ac:dyDescent="0.2">
      <c r="A3011" s="24" t="s">
        <v>103</v>
      </c>
      <c r="B3011" s="24" t="s">
        <v>101</v>
      </c>
      <c r="C3011" s="24" t="s">
        <v>48</v>
      </c>
      <c r="D3011" s="24">
        <v>2015</v>
      </c>
      <c r="E3011" s="24" t="s">
        <v>104</v>
      </c>
      <c r="F3011" s="3">
        <f>IF(AND(A3011="PSA Testing", E3011= "Utilization Rate (per 100,000 patients)"),
SUMIFS(PSA!$D:$D,PSA!$A:$A,C3011,PSA!$G:$G,D3011),
IF(AND(A3011="Colorectal Cancer Screening", E3011="Utilization Rate (per 100,000 patients)"),
SUMIFS(COL!$D:$D,COL!$A:$A,C3011,COL!$G:$G, D3011),
IF(AND(A3011="Cervical Cancer Screening", E3011="Utilization Rate (per 100,000 patients)"),
SUMIFS(CERV!$D:$D,CERV!$A:$A,C3011,CERV!$G:$G,D3011),
IF(AND(A3011="Cancer Screening for CKD patients", E3011="Utilization Rate (per 100,000 patients)"),
SUMIFS(CANSCRN!$D:$D,CANSCRN!$A:$A,C3011,CANSCRN!$G:$G,D3011),
IF(AND(A3011="PSA Testing", E3011="Cost per service ($USD)"),
SUMIFS(PSA!$E:$E,PSA!$A:$A,C3011,PSA!$G:$G,D3011),
IF(AND(A3011="Colorectal Cancer Screening", E3011="Cost per service ($USD)"),
SUMIFS(COL!$E:$E,COL!$A:$A,C3011,COL!$G:$G,D3011),
IF(AND(A3011="Cervical Cancer Screening", E3011="Cost per service ($USD)"),
SUMIFS(CERV!$E:$E,CERV!$A:$A,C3011,CERV!$G:$G,D3011),
IF(AND(A3011="Cancer Screening for CKD patients", E3011="Cost per service ($USD)"),
SUMIFS(CANSCRN!$E:$E,CANSCRN!$A:$A,C3011,CANSCRN!$G:$G,D3011),
IF(AND(A3011="PSA Testing", E3011="Total Expenditure ($USD per 100,000 patients)"),
SUMIFS(PSA!$F:$F,PSA!$A:$A,C3011,PSA!$G:$G,D3011),
IF(AND(A3011="Colorectal Cancer Screening", E3011="Total Expenditure ($USD per 100,000 patients)"),
SUMIFS(COL!$F:$F,COL!$A:$A,C3011,COL!$G:$G,D3011),
IF(AND(A3011="Cervical Cancer Screening", E3011="Total Expenditure ($USD per 100,000 patients)"),
SUMIFS(CERV!$F:$F,CERV!$A:$A,C3011,CERV!$G:$G,D3011),
SUMIFS(CANSCRN!$F:$F,CANSCRN!$A:$A,C3011,CANSCRN!$G:$G,D3011))))))))))))</f>
        <v>831449.60552575102</v>
      </c>
    </row>
    <row r="3012" spans="1:6" x14ac:dyDescent="0.2">
      <c r="A3012" s="24" t="s">
        <v>103</v>
      </c>
      <c r="B3012" s="24" t="s">
        <v>101</v>
      </c>
      <c r="C3012" s="24" t="s">
        <v>48</v>
      </c>
      <c r="D3012" s="24">
        <v>2016</v>
      </c>
      <c r="E3012" s="24" t="s">
        <v>104</v>
      </c>
      <c r="F3012" s="3">
        <f>IF(AND(A3012="PSA Testing", E3012= "Utilization Rate (per 100,000 patients)"),
SUMIFS(PSA!$D:$D,PSA!$A:$A,C3012,PSA!$G:$G,D3012),
IF(AND(A3012="Colorectal Cancer Screening", E3012="Utilization Rate (per 100,000 patients)"),
SUMIFS(COL!$D:$D,COL!$A:$A,C3012,COL!$G:$G, D3012),
IF(AND(A3012="Cervical Cancer Screening", E3012="Utilization Rate (per 100,000 patients)"),
SUMIFS(CERV!$D:$D,CERV!$A:$A,C3012,CERV!$G:$G,D3012),
IF(AND(A3012="Cancer Screening for CKD patients", E3012="Utilization Rate (per 100,000 patients)"),
SUMIFS(CANSCRN!$D:$D,CANSCRN!$A:$A,C3012,CANSCRN!$G:$G,D3012),
IF(AND(A3012="PSA Testing", E3012="Cost per service ($USD)"),
SUMIFS(PSA!$E:$E,PSA!$A:$A,C3012,PSA!$G:$G,D3012),
IF(AND(A3012="Colorectal Cancer Screening", E3012="Cost per service ($USD)"),
SUMIFS(COL!$E:$E,COL!$A:$A,C3012,COL!$G:$G,D3012),
IF(AND(A3012="Cervical Cancer Screening", E3012="Cost per service ($USD)"),
SUMIFS(CERV!$E:$E,CERV!$A:$A,C3012,CERV!$G:$G,D3012),
IF(AND(A3012="Cancer Screening for CKD patients", E3012="Cost per service ($USD)"),
SUMIFS(CANSCRN!$E:$E,CANSCRN!$A:$A,C3012,CANSCRN!$G:$G,D3012),
IF(AND(A3012="PSA Testing", E3012="Total Expenditure ($USD per 100,000 patients)"),
SUMIFS(PSA!$F:$F,PSA!$A:$A,C3012,PSA!$G:$G,D3012),
IF(AND(A3012="Colorectal Cancer Screening", E3012="Total Expenditure ($USD per 100,000 patients)"),
SUMIFS(COL!$F:$F,COL!$A:$A,C3012,COL!$G:$G,D3012),
IF(AND(A3012="Cervical Cancer Screening", E3012="Total Expenditure ($USD per 100,000 patients)"),
SUMIFS(CERV!$F:$F,CERV!$A:$A,C3012,CERV!$G:$G,D3012),
SUMIFS(CANSCRN!$F:$F,CANSCRN!$A:$A,C3012,CANSCRN!$G:$G,D3012))))))))))))</f>
        <v>967191.58583081583</v>
      </c>
    </row>
    <row r="3013" spans="1:6" x14ac:dyDescent="0.2">
      <c r="A3013" s="24" t="s">
        <v>103</v>
      </c>
      <c r="B3013" s="24" t="s">
        <v>101</v>
      </c>
      <c r="C3013" s="24" t="s">
        <v>48</v>
      </c>
      <c r="D3013" s="24">
        <v>2017</v>
      </c>
      <c r="E3013" s="24" t="s">
        <v>104</v>
      </c>
      <c r="F3013" s="3">
        <f>IF(AND(A3013="PSA Testing", E3013= "Utilization Rate (per 100,000 patients)"),
SUMIFS(PSA!$D:$D,PSA!$A:$A,C3013,PSA!$G:$G,D3013),
IF(AND(A3013="Colorectal Cancer Screening", E3013="Utilization Rate (per 100,000 patients)"),
SUMIFS(COL!$D:$D,COL!$A:$A,C3013,COL!$G:$G, D3013),
IF(AND(A3013="Cervical Cancer Screening", E3013="Utilization Rate (per 100,000 patients)"),
SUMIFS(CERV!$D:$D,CERV!$A:$A,C3013,CERV!$G:$G,D3013),
IF(AND(A3013="Cancer Screening for CKD patients", E3013="Utilization Rate (per 100,000 patients)"),
SUMIFS(CANSCRN!$D:$D,CANSCRN!$A:$A,C3013,CANSCRN!$G:$G,D3013),
IF(AND(A3013="PSA Testing", E3013="Cost per service ($USD)"),
SUMIFS(PSA!$E:$E,PSA!$A:$A,C3013,PSA!$G:$G,D3013),
IF(AND(A3013="Colorectal Cancer Screening", E3013="Cost per service ($USD)"),
SUMIFS(COL!$E:$E,COL!$A:$A,C3013,COL!$G:$G,D3013),
IF(AND(A3013="Cervical Cancer Screening", E3013="Cost per service ($USD)"),
SUMIFS(CERV!$E:$E,CERV!$A:$A,C3013,CERV!$G:$G,D3013),
IF(AND(A3013="Cancer Screening for CKD patients", E3013="Cost per service ($USD)"),
SUMIFS(CANSCRN!$E:$E,CANSCRN!$A:$A,C3013,CANSCRN!$G:$G,D3013),
IF(AND(A3013="PSA Testing", E3013="Total Expenditure ($USD per 100,000 patients)"),
SUMIFS(PSA!$F:$F,PSA!$A:$A,C3013,PSA!$G:$G,D3013),
IF(AND(A3013="Colorectal Cancer Screening", E3013="Total Expenditure ($USD per 100,000 patients)"),
SUMIFS(COL!$F:$F,COL!$A:$A,C3013,COL!$G:$G,D3013),
IF(AND(A3013="Cervical Cancer Screening", E3013="Total Expenditure ($USD per 100,000 patients)"),
SUMIFS(CERV!$F:$F,CERV!$A:$A,C3013,CERV!$G:$G,D3013),
SUMIFS(CANSCRN!$F:$F,CANSCRN!$A:$A,C3013,CANSCRN!$G:$G,D3013))))))))))))</f>
        <v>1477532.1920823299</v>
      </c>
    </row>
    <row r="3014" spans="1:6" x14ac:dyDescent="0.2">
      <c r="A3014" s="24" t="s">
        <v>103</v>
      </c>
      <c r="B3014" s="24" t="s">
        <v>101</v>
      </c>
      <c r="C3014" s="24" t="s">
        <v>48</v>
      </c>
      <c r="D3014" s="24">
        <v>2018</v>
      </c>
      <c r="E3014" s="24" t="s">
        <v>104</v>
      </c>
      <c r="F3014" s="3">
        <f>IF(AND(A3014="PSA Testing", E3014= "Utilization Rate (per 100,000 patients)"),
SUMIFS(PSA!$D:$D,PSA!$A:$A,C3014,PSA!$G:$G,D3014),
IF(AND(A3014="Colorectal Cancer Screening", E3014="Utilization Rate (per 100,000 patients)"),
SUMIFS(COL!$D:$D,COL!$A:$A,C3014,COL!$G:$G, D3014),
IF(AND(A3014="Cervical Cancer Screening", E3014="Utilization Rate (per 100,000 patients)"),
SUMIFS(CERV!$D:$D,CERV!$A:$A,C3014,CERV!$G:$G,D3014),
IF(AND(A3014="Cancer Screening for CKD patients", E3014="Utilization Rate (per 100,000 patients)"),
SUMIFS(CANSCRN!$D:$D,CANSCRN!$A:$A,C3014,CANSCRN!$G:$G,D3014),
IF(AND(A3014="PSA Testing", E3014="Cost per service ($USD)"),
SUMIFS(PSA!$E:$E,PSA!$A:$A,C3014,PSA!$G:$G,D3014),
IF(AND(A3014="Colorectal Cancer Screening", E3014="Cost per service ($USD)"),
SUMIFS(COL!$E:$E,COL!$A:$A,C3014,COL!$G:$G,D3014),
IF(AND(A3014="Cervical Cancer Screening", E3014="Cost per service ($USD)"),
SUMIFS(CERV!$E:$E,CERV!$A:$A,C3014,CERV!$G:$G,D3014),
IF(AND(A3014="Cancer Screening for CKD patients", E3014="Cost per service ($USD)"),
SUMIFS(CANSCRN!$E:$E,CANSCRN!$A:$A,C3014,CANSCRN!$G:$G,D3014),
IF(AND(A3014="PSA Testing", E3014="Total Expenditure ($USD per 100,000 patients)"),
SUMIFS(PSA!$F:$F,PSA!$A:$A,C3014,PSA!$G:$G,D3014),
IF(AND(A3014="Colorectal Cancer Screening", E3014="Total Expenditure ($USD per 100,000 patients)"),
SUMIFS(COL!$F:$F,COL!$A:$A,C3014,COL!$G:$G,D3014),
IF(AND(A3014="Cervical Cancer Screening", E3014="Total Expenditure ($USD per 100,000 patients)"),
SUMIFS(CERV!$F:$F,CERV!$A:$A,C3014,CERV!$G:$G,D3014),
SUMIFS(CANSCRN!$F:$F,CANSCRN!$A:$A,C3014,CANSCRN!$G:$G,D3014))))))))))))</f>
        <v>2064987.0303937881</v>
      </c>
    </row>
    <row r="3015" spans="1:6" x14ac:dyDescent="0.2">
      <c r="A3015" s="24" t="s">
        <v>103</v>
      </c>
      <c r="B3015" s="24" t="s">
        <v>101</v>
      </c>
      <c r="C3015" s="24" t="s">
        <v>48</v>
      </c>
      <c r="D3015" s="24">
        <v>2019</v>
      </c>
      <c r="E3015" s="24" t="s">
        <v>104</v>
      </c>
      <c r="F3015" s="3">
        <f>IF(AND(A3015="PSA Testing", E3015= "Utilization Rate (per 100,000 patients)"),
SUMIFS(PSA!$D:$D,PSA!$A:$A,C3015,PSA!$G:$G,D3015),
IF(AND(A3015="Colorectal Cancer Screening", E3015="Utilization Rate (per 100,000 patients)"),
SUMIFS(COL!$D:$D,COL!$A:$A,C3015,COL!$G:$G, D3015),
IF(AND(A3015="Cervical Cancer Screening", E3015="Utilization Rate (per 100,000 patients)"),
SUMIFS(CERV!$D:$D,CERV!$A:$A,C3015,CERV!$G:$G,D3015),
IF(AND(A3015="Cancer Screening for CKD patients", E3015="Utilization Rate (per 100,000 patients)"),
SUMIFS(CANSCRN!$D:$D,CANSCRN!$A:$A,C3015,CANSCRN!$G:$G,D3015),
IF(AND(A3015="PSA Testing", E3015="Cost per service ($USD)"),
SUMIFS(PSA!$E:$E,PSA!$A:$A,C3015,PSA!$G:$G,D3015),
IF(AND(A3015="Colorectal Cancer Screening", E3015="Cost per service ($USD)"),
SUMIFS(COL!$E:$E,COL!$A:$A,C3015,COL!$G:$G,D3015),
IF(AND(A3015="Cervical Cancer Screening", E3015="Cost per service ($USD)"),
SUMIFS(CERV!$E:$E,CERV!$A:$A,C3015,CERV!$G:$G,D3015),
IF(AND(A3015="Cancer Screening for CKD patients", E3015="Cost per service ($USD)"),
SUMIFS(CANSCRN!$E:$E,CANSCRN!$A:$A,C3015,CANSCRN!$G:$G,D3015),
IF(AND(A3015="PSA Testing", E3015="Total Expenditure ($USD per 100,000 patients)"),
SUMIFS(PSA!$F:$F,PSA!$A:$A,C3015,PSA!$G:$G,D3015),
IF(AND(A3015="Colorectal Cancer Screening", E3015="Total Expenditure ($USD per 100,000 patients)"),
SUMIFS(COL!$F:$F,COL!$A:$A,C3015,COL!$G:$G,D3015),
IF(AND(A3015="Cervical Cancer Screening", E3015="Total Expenditure ($USD per 100,000 patients)"),
SUMIFS(CERV!$F:$F,CERV!$A:$A,C3015,CERV!$G:$G,D3015),
SUMIFS(CANSCRN!$F:$F,CANSCRN!$A:$A,C3015,CANSCRN!$G:$G,D3015))))))))))))</f>
        <v>2112093.1818557563</v>
      </c>
    </row>
    <row r="3016" spans="1:6" x14ac:dyDescent="0.2">
      <c r="A3016" s="24" t="s">
        <v>103</v>
      </c>
      <c r="B3016" s="24" t="s">
        <v>101</v>
      </c>
      <c r="C3016" s="24" t="s">
        <v>49</v>
      </c>
      <c r="D3016" s="24">
        <v>2009</v>
      </c>
      <c r="E3016" s="24" t="s">
        <v>104</v>
      </c>
      <c r="F3016" s="3">
        <f>IF(AND(A3016="PSA Testing", E3016= "Utilization Rate (per 100,000 patients)"),
SUMIFS(PSA!$D:$D,PSA!$A:$A,C3016,PSA!$G:$G,D3016),
IF(AND(A3016="Colorectal Cancer Screening", E3016="Utilization Rate (per 100,000 patients)"),
SUMIFS(COL!$D:$D,COL!$A:$A,C3016,COL!$G:$G, D3016),
IF(AND(A3016="Cervical Cancer Screening", E3016="Utilization Rate (per 100,000 patients)"),
SUMIFS(CERV!$D:$D,CERV!$A:$A,C3016,CERV!$G:$G,D3016),
IF(AND(A3016="Cancer Screening for CKD patients", E3016="Utilization Rate (per 100,000 patients)"),
SUMIFS(CANSCRN!$D:$D,CANSCRN!$A:$A,C3016,CANSCRN!$G:$G,D3016),
IF(AND(A3016="PSA Testing", E3016="Cost per service ($USD)"),
SUMIFS(PSA!$E:$E,PSA!$A:$A,C3016,PSA!$G:$G,D3016),
IF(AND(A3016="Colorectal Cancer Screening", E3016="Cost per service ($USD)"),
SUMIFS(COL!$E:$E,COL!$A:$A,C3016,COL!$G:$G,D3016),
IF(AND(A3016="Cervical Cancer Screening", E3016="Cost per service ($USD)"),
SUMIFS(CERV!$E:$E,CERV!$A:$A,C3016,CERV!$G:$G,D3016),
IF(AND(A3016="Cancer Screening for CKD patients", E3016="Cost per service ($USD)"),
SUMIFS(CANSCRN!$E:$E,CANSCRN!$A:$A,C3016,CANSCRN!$G:$G,D3016),
IF(AND(A3016="PSA Testing", E3016="Total Expenditure ($USD per 100,000 patients)"),
SUMIFS(PSA!$F:$F,PSA!$A:$A,C3016,PSA!$G:$G,D3016),
IF(AND(A3016="Colorectal Cancer Screening", E3016="Total Expenditure ($USD per 100,000 patients)"),
SUMIFS(COL!$F:$F,COL!$A:$A,C3016,COL!$G:$G,D3016),
IF(AND(A3016="Cervical Cancer Screening", E3016="Total Expenditure ($USD per 100,000 patients)"),
SUMIFS(CERV!$F:$F,CERV!$A:$A,C3016,CERV!$G:$G,D3016),
SUMIFS(CANSCRN!$F:$F,CANSCRN!$A:$A,C3016,CANSCRN!$G:$G,D3016))))))))))))</f>
        <v>1097798.5940476591</v>
      </c>
    </row>
    <row r="3017" spans="1:6" x14ac:dyDescent="0.2">
      <c r="A3017" s="24" t="s">
        <v>103</v>
      </c>
      <c r="B3017" s="24" t="s">
        <v>101</v>
      </c>
      <c r="C3017" s="24" t="s">
        <v>49</v>
      </c>
      <c r="D3017" s="24">
        <v>2010</v>
      </c>
      <c r="E3017" s="24" t="s">
        <v>104</v>
      </c>
      <c r="F3017" s="3">
        <f>IF(AND(A3017="PSA Testing", E3017= "Utilization Rate (per 100,000 patients)"),
SUMIFS(PSA!$D:$D,PSA!$A:$A,C3017,PSA!$G:$G,D3017),
IF(AND(A3017="Colorectal Cancer Screening", E3017="Utilization Rate (per 100,000 patients)"),
SUMIFS(COL!$D:$D,COL!$A:$A,C3017,COL!$G:$G, D3017),
IF(AND(A3017="Cervical Cancer Screening", E3017="Utilization Rate (per 100,000 patients)"),
SUMIFS(CERV!$D:$D,CERV!$A:$A,C3017,CERV!$G:$G,D3017),
IF(AND(A3017="Cancer Screening for CKD patients", E3017="Utilization Rate (per 100,000 patients)"),
SUMIFS(CANSCRN!$D:$D,CANSCRN!$A:$A,C3017,CANSCRN!$G:$G,D3017),
IF(AND(A3017="PSA Testing", E3017="Cost per service ($USD)"),
SUMIFS(PSA!$E:$E,PSA!$A:$A,C3017,PSA!$G:$G,D3017),
IF(AND(A3017="Colorectal Cancer Screening", E3017="Cost per service ($USD)"),
SUMIFS(COL!$E:$E,COL!$A:$A,C3017,COL!$G:$G,D3017),
IF(AND(A3017="Cervical Cancer Screening", E3017="Cost per service ($USD)"),
SUMIFS(CERV!$E:$E,CERV!$A:$A,C3017,CERV!$G:$G,D3017),
IF(AND(A3017="Cancer Screening for CKD patients", E3017="Cost per service ($USD)"),
SUMIFS(CANSCRN!$E:$E,CANSCRN!$A:$A,C3017,CANSCRN!$G:$G,D3017),
IF(AND(A3017="PSA Testing", E3017="Total Expenditure ($USD per 100,000 patients)"),
SUMIFS(PSA!$F:$F,PSA!$A:$A,C3017,PSA!$G:$G,D3017),
IF(AND(A3017="Colorectal Cancer Screening", E3017="Total Expenditure ($USD per 100,000 patients)"),
SUMIFS(COL!$F:$F,COL!$A:$A,C3017,COL!$G:$G,D3017),
IF(AND(A3017="Cervical Cancer Screening", E3017="Total Expenditure ($USD per 100,000 patients)"),
SUMIFS(CERV!$F:$F,CERV!$A:$A,C3017,CERV!$G:$G,D3017),
SUMIFS(CANSCRN!$F:$F,CANSCRN!$A:$A,C3017,CANSCRN!$G:$G,D3017))))))))))))</f>
        <v>1210171.9351165541</v>
      </c>
    </row>
    <row r="3018" spans="1:6" x14ac:dyDescent="0.2">
      <c r="A3018" s="24" t="s">
        <v>103</v>
      </c>
      <c r="B3018" s="24" t="s">
        <v>101</v>
      </c>
      <c r="C3018" s="24" t="s">
        <v>49</v>
      </c>
      <c r="D3018" s="24">
        <v>2011</v>
      </c>
      <c r="E3018" s="24" t="s">
        <v>104</v>
      </c>
      <c r="F3018" s="3">
        <f>IF(AND(A3018="PSA Testing", E3018= "Utilization Rate (per 100,000 patients)"),
SUMIFS(PSA!$D:$D,PSA!$A:$A,C3018,PSA!$G:$G,D3018),
IF(AND(A3018="Colorectal Cancer Screening", E3018="Utilization Rate (per 100,000 patients)"),
SUMIFS(COL!$D:$D,COL!$A:$A,C3018,COL!$G:$G, D3018),
IF(AND(A3018="Cervical Cancer Screening", E3018="Utilization Rate (per 100,000 patients)"),
SUMIFS(CERV!$D:$D,CERV!$A:$A,C3018,CERV!$G:$G,D3018),
IF(AND(A3018="Cancer Screening for CKD patients", E3018="Utilization Rate (per 100,000 patients)"),
SUMIFS(CANSCRN!$D:$D,CANSCRN!$A:$A,C3018,CANSCRN!$G:$G,D3018),
IF(AND(A3018="PSA Testing", E3018="Cost per service ($USD)"),
SUMIFS(PSA!$E:$E,PSA!$A:$A,C3018,PSA!$G:$G,D3018),
IF(AND(A3018="Colorectal Cancer Screening", E3018="Cost per service ($USD)"),
SUMIFS(COL!$E:$E,COL!$A:$A,C3018,COL!$G:$G,D3018),
IF(AND(A3018="Cervical Cancer Screening", E3018="Cost per service ($USD)"),
SUMIFS(CERV!$E:$E,CERV!$A:$A,C3018,CERV!$G:$G,D3018),
IF(AND(A3018="Cancer Screening for CKD patients", E3018="Cost per service ($USD)"),
SUMIFS(CANSCRN!$E:$E,CANSCRN!$A:$A,C3018,CANSCRN!$G:$G,D3018),
IF(AND(A3018="PSA Testing", E3018="Total Expenditure ($USD per 100,000 patients)"),
SUMIFS(PSA!$F:$F,PSA!$A:$A,C3018,PSA!$G:$G,D3018),
IF(AND(A3018="Colorectal Cancer Screening", E3018="Total Expenditure ($USD per 100,000 patients)"),
SUMIFS(COL!$F:$F,COL!$A:$A,C3018,COL!$G:$G,D3018),
IF(AND(A3018="Cervical Cancer Screening", E3018="Total Expenditure ($USD per 100,000 patients)"),
SUMIFS(CERV!$F:$F,CERV!$A:$A,C3018,CERV!$G:$G,D3018),
SUMIFS(CANSCRN!$F:$F,CANSCRN!$A:$A,C3018,CANSCRN!$G:$G,D3018))))))))))))</f>
        <v>795603.49320245278</v>
      </c>
    </row>
    <row r="3019" spans="1:6" x14ac:dyDescent="0.2">
      <c r="A3019" s="24" t="s">
        <v>103</v>
      </c>
      <c r="B3019" s="24" t="s">
        <v>101</v>
      </c>
      <c r="C3019" s="24" t="s">
        <v>49</v>
      </c>
      <c r="D3019" s="24">
        <v>2012</v>
      </c>
      <c r="E3019" s="24" t="s">
        <v>104</v>
      </c>
      <c r="F3019" s="3">
        <f>IF(AND(A3019="PSA Testing", E3019= "Utilization Rate (per 100,000 patients)"),
SUMIFS(PSA!$D:$D,PSA!$A:$A,C3019,PSA!$G:$G,D3019),
IF(AND(A3019="Colorectal Cancer Screening", E3019="Utilization Rate (per 100,000 patients)"),
SUMIFS(COL!$D:$D,COL!$A:$A,C3019,COL!$G:$G, D3019),
IF(AND(A3019="Cervical Cancer Screening", E3019="Utilization Rate (per 100,000 patients)"),
SUMIFS(CERV!$D:$D,CERV!$A:$A,C3019,CERV!$G:$G,D3019),
IF(AND(A3019="Cancer Screening for CKD patients", E3019="Utilization Rate (per 100,000 patients)"),
SUMIFS(CANSCRN!$D:$D,CANSCRN!$A:$A,C3019,CANSCRN!$G:$G,D3019),
IF(AND(A3019="PSA Testing", E3019="Cost per service ($USD)"),
SUMIFS(PSA!$E:$E,PSA!$A:$A,C3019,PSA!$G:$G,D3019),
IF(AND(A3019="Colorectal Cancer Screening", E3019="Cost per service ($USD)"),
SUMIFS(COL!$E:$E,COL!$A:$A,C3019,COL!$G:$G,D3019),
IF(AND(A3019="Cervical Cancer Screening", E3019="Cost per service ($USD)"),
SUMIFS(CERV!$E:$E,CERV!$A:$A,C3019,CERV!$G:$G,D3019),
IF(AND(A3019="Cancer Screening for CKD patients", E3019="Cost per service ($USD)"),
SUMIFS(CANSCRN!$E:$E,CANSCRN!$A:$A,C3019,CANSCRN!$G:$G,D3019),
IF(AND(A3019="PSA Testing", E3019="Total Expenditure ($USD per 100,000 patients)"),
SUMIFS(PSA!$F:$F,PSA!$A:$A,C3019,PSA!$G:$G,D3019),
IF(AND(A3019="Colorectal Cancer Screening", E3019="Total Expenditure ($USD per 100,000 patients)"),
SUMIFS(COL!$F:$F,COL!$A:$A,C3019,COL!$G:$G,D3019),
IF(AND(A3019="Cervical Cancer Screening", E3019="Total Expenditure ($USD per 100,000 patients)"),
SUMIFS(CERV!$F:$F,CERV!$A:$A,C3019,CERV!$G:$G,D3019),
SUMIFS(CANSCRN!$F:$F,CANSCRN!$A:$A,C3019,CANSCRN!$G:$G,D3019))))))))))))</f>
        <v>855113.67346125969</v>
      </c>
    </row>
    <row r="3020" spans="1:6" x14ac:dyDescent="0.2">
      <c r="A3020" s="24" t="s">
        <v>103</v>
      </c>
      <c r="B3020" s="24" t="s">
        <v>101</v>
      </c>
      <c r="C3020" s="24" t="s">
        <v>49</v>
      </c>
      <c r="D3020" s="24">
        <v>2013</v>
      </c>
      <c r="E3020" s="24" t="s">
        <v>104</v>
      </c>
      <c r="F3020" s="3">
        <f>IF(AND(A3020="PSA Testing", E3020= "Utilization Rate (per 100,000 patients)"),
SUMIFS(PSA!$D:$D,PSA!$A:$A,C3020,PSA!$G:$G,D3020),
IF(AND(A3020="Colorectal Cancer Screening", E3020="Utilization Rate (per 100,000 patients)"),
SUMIFS(COL!$D:$D,COL!$A:$A,C3020,COL!$G:$G, D3020),
IF(AND(A3020="Cervical Cancer Screening", E3020="Utilization Rate (per 100,000 patients)"),
SUMIFS(CERV!$D:$D,CERV!$A:$A,C3020,CERV!$G:$G,D3020),
IF(AND(A3020="Cancer Screening for CKD patients", E3020="Utilization Rate (per 100,000 patients)"),
SUMIFS(CANSCRN!$D:$D,CANSCRN!$A:$A,C3020,CANSCRN!$G:$G,D3020),
IF(AND(A3020="PSA Testing", E3020="Cost per service ($USD)"),
SUMIFS(PSA!$E:$E,PSA!$A:$A,C3020,PSA!$G:$G,D3020),
IF(AND(A3020="Colorectal Cancer Screening", E3020="Cost per service ($USD)"),
SUMIFS(COL!$E:$E,COL!$A:$A,C3020,COL!$G:$G,D3020),
IF(AND(A3020="Cervical Cancer Screening", E3020="Cost per service ($USD)"),
SUMIFS(CERV!$E:$E,CERV!$A:$A,C3020,CERV!$G:$G,D3020),
IF(AND(A3020="Cancer Screening for CKD patients", E3020="Cost per service ($USD)"),
SUMIFS(CANSCRN!$E:$E,CANSCRN!$A:$A,C3020,CANSCRN!$G:$G,D3020),
IF(AND(A3020="PSA Testing", E3020="Total Expenditure ($USD per 100,000 patients)"),
SUMIFS(PSA!$F:$F,PSA!$A:$A,C3020,PSA!$G:$G,D3020),
IF(AND(A3020="Colorectal Cancer Screening", E3020="Total Expenditure ($USD per 100,000 patients)"),
SUMIFS(COL!$F:$F,COL!$A:$A,C3020,COL!$G:$G,D3020),
IF(AND(A3020="Cervical Cancer Screening", E3020="Total Expenditure ($USD per 100,000 patients)"),
SUMIFS(CERV!$F:$F,CERV!$A:$A,C3020,CERV!$G:$G,D3020),
SUMIFS(CANSCRN!$F:$F,CANSCRN!$A:$A,C3020,CANSCRN!$G:$G,D3020))))))))))))</f>
        <v>944329.37746856385</v>
      </c>
    </row>
    <row r="3021" spans="1:6" x14ac:dyDescent="0.2">
      <c r="A3021" s="24" t="s">
        <v>103</v>
      </c>
      <c r="B3021" s="24" t="s">
        <v>101</v>
      </c>
      <c r="C3021" s="24" t="s">
        <v>49</v>
      </c>
      <c r="D3021" s="24">
        <v>2014</v>
      </c>
      <c r="E3021" s="24" t="s">
        <v>104</v>
      </c>
      <c r="F3021" s="3">
        <f>IF(AND(A3021="PSA Testing", E3021= "Utilization Rate (per 100,000 patients)"),
SUMIFS(PSA!$D:$D,PSA!$A:$A,C3021,PSA!$G:$G,D3021),
IF(AND(A3021="Colorectal Cancer Screening", E3021="Utilization Rate (per 100,000 patients)"),
SUMIFS(COL!$D:$D,COL!$A:$A,C3021,COL!$G:$G, D3021),
IF(AND(A3021="Cervical Cancer Screening", E3021="Utilization Rate (per 100,000 patients)"),
SUMIFS(CERV!$D:$D,CERV!$A:$A,C3021,CERV!$G:$G,D3021),
IF(AND(A3021="Cancer Screening for CKD patients", E3021="Utilization Rate (per 100,000 patients)"),
SUMIFS(CANSCRN!$D:$D,CANSCRN!$A:$A,C3021,CANSCRN!$G:$G,D3021),
IF(AND(A3021="PSA Testing", E3021="Cost per service ($USD)"),
SUMIFS(PSA!$E:$E,PSA!$A:$A,C3021,PSA!$G:$G,D3021),
IF(AND(A3021="Colorectal Cancer Screening", E3021="Cost per service ($USD)"),
SUMIFS(COL!$E:$E,COL!$A:$A,C3021,COL!$G:$G,D3021),
IF(AND(A3021="Cervical Cancer Screening", E3021="Cost per service ($USD)"),
SUMIFS(CERV!$E:$E,CERV!$A:$A,C3021,CERV!$G:$G,D3021),
IF(AND(A3021="Cancer Screening for CKD patients", E3021="Cost per service ($USD)"),
SUMIFS(CANSCRN!$E:$E,CANSCRN!$A:$A,C3021,CANSCRN!$G:$G,D3021),
IF(AND(A3021="PSA Testing", E3021="Total Expenditure ($USD per 100,000 patients)"),
SUMIFS(PSA!$F:$F,PSA!$A:$A,C3021,PSA!$G:$G,D3021),
IF(AND(A3021="Colorectal Cancer Screening", E3021="Total Expenditure ($USD per 100,000 patients)"),
SUMIFS(COL!$F:$F,COL!$A:$A,C3021,COL!$G:$G,D3021),
IF(AND(A3021="Cervical Cancer Screening", E3021="Total Expenditure ($USD per 100,000 patients)"),
SUMIFS(CERV!$F:$F,CERV!$A:$A,C3021,CERV!$G:$G,D3021),
SUMIFS(CANSCRN!$F:$F,CANSCRN!$A:$A,C3021,CANSCRN!$G:$G,D3021))))))))))))</f>
        <v>851440.87531104521</v>
      </c>
    </row>
    <row r="3022" spans="1:6" x14ac:dyDescent="0.2">
      <c r="A3022" s="24" t="s">
        <v>103</v>
      </c>
      <c r="B3022" s="24" t="s">
        <v>101</v>
      </c>
      <c r="C3022" s="24" t="s">
        <v>49</v>
      </c>
      <c r="D3022" s="24">
        <v>2015</v>
      </c>
      <c r="E3022" s="24" t="s">
        <v>104</v>
      </c>
      <c r="F3022" s="3">
        <f>IF(AND(A3022="PSA Testing", E3022= "Utilization Rate (per 100,000 patients)"),
SUMIFS(PSA!$D:$D,PSA!$A:$A,C3022,PSA!$G:$G,D3022),
IF(AND(A3022="Colorectal Cancer Screening", E3022="Utilization Rate (per 100,000 patients)"),
SUMIFS(COL!$D:$D,COL!$A:$A,C3022,COL!$G:$G, D3022),
IF(AND(A3022="Cervical Cancer Screening", E3022="Utilization Rate (per 100,000 patients)"),
SUMIFS(CERV!$D:$D,CERV!$A:$A,C3022,CERV!$G:$G,D3022),
IF(AND(A3022="Cancer Screening for CKD patients", E3022="Utilization Rate (per 100,000 patients)"),
SUMIFS(CANSCRN!$D:$D,CANSCRN!$A:$A,C3022,CANSCRN!$G:$G,D3022),
IF(AND(A3022="PSA Testing", E3022="Cost per service ($USD)"),
SUMIFS(PSA!$E:$E,PSA!$A:$A,C3022,PSA!$G:$G,D3022),
IF(AND(A3022="Colorectal Cancer Screening", E3022="Cost per service ($USD)"),
SUMIFS(COL!$E:$E,COL!$A:$A,C3022,COL!$G:$G,D3022),
IF(AND(A3022="Cervical Cancer Screening", E3022="Cost per service ($USD)"),
SUMIFS(CERV!$E:$E,CERV!$A:$A,C3022,CERV!$G:$G,D3022),
IF(AND(A3022="Cancer Screening for CKD patients", E3022="Cost per service ($USD)"),
SUMIFS(CANSCRN!$E:$E,CANSCRN!$A:$A,C3022,CANSCRN!$G:$G,D3022),
IF(AND(A3022="PSA Testing", E3022="Total Expenditure ($USD per 100,000 patients)"),
SUMIFS(PSA!$F:$F,PSA!$A:$A,C3022,PSA!$G:$G,D3022),
IF(AND(A3022="Colorectal Cancer Screening", E3022="Total Expenditure ($USD per 100,000 patients)"),
SUMIFS(COL!$F:$F,COL!$A:$A,C3022,COL!$G:$G,D3022),
IF(AND(A3022="Cervical Cancer Screening", E3022="Total Expenditure ($USD per 100,000 patients)"),
SUMIFS(CERV!$F:$F,CERV!$A:$A,C3022,CERV!$G:$G,D3022),
SUMIFS(CANSCRN!$F:$F,CANSCRN!$A:$A,C3022,CANSCRN!$G:$G,D3022))))))))))))</f>
        <v>1357491.6728993999</v>
      </c>
    </row>
    <row r="3023" spans="1:6" x14ac:dyDescent="0.2">
      <c r="A3023" s="24" t="s">
        <v>103</v>
      </c>
      <c r="B3023" s="24" t="s">
        <v>101</v>
      </c>
      <c r="C3023" s="24" t="s">
        <v>49</v>
      </c>
      <c r="D3023" s="24">
        <v>2016</v>
      </c>
      <c r="E3023" s="24" t="s">
        <v>104</v>
      </c>
      <c r="F3023" s="3">
        <f>IF(AND(A3023="PSA Testing", E3023= "Utilization Rate (per 100,000 patients)"),
SUMIFS(PSA!$D:$D,PSA!$A:$A,C3023,PSA!$G:$G,D3023),
IF(AND(A3023="Colorectal Cancer Screening", E3023="Utilization Rate (per 100,000 patients)"),
SUMIFS(COL!$D:$D,COL!$A:$A,C3023,COL!$G:$G, D3023),
IF(AND(A3023="Cervical Cancer Screening", E3023="Utilization Rate (per 100,000 patients)"),
SUMIFS(CERV!$D:$D,CERV!$A:$A,C3023,CERV!$G:$G,D3023),
IF(AND(A3023="Cancer Screening for CKD patients", E3023="Utilization Rate (per 100,000 patients)"),
SUMIFS(CANSCRN!$D:$D,CANSCRN!$A:$A,C3023,CANSCRN!$G:$G,D3023),
IF(AND(A3023="PSA Testing", E3023="Cost per service ($USD)"),
SUMIFS(PSA!$E:$E,PSA!$A:$A,C3023,PSA!$G:$G,D3023),
IF(AND(A3023="Colorectal Cancer Screening", E3023="Cost per service ($USD)"),
SUMIFS(COL!$E:$E,COL!$A:$A,C3023,COL!$G:$G,D3023),
IF(AND(A3023="Cervical Cancer Screening", E3023="Cost per service ($USD)"),
SUMIFS(CERV!$E:$E,CERV!$A:$A,C3023,CERV!$G:$G,D3023),
IF(AND(A3023="Cancer Screening for CKD patients", E3023="Cost per service ($USD)"),
SUMIFS(CANSCRN!$E:$E,CANSCRN!$A:$A,C3023,CANSCRN!$G:$G,D3023),
IF(AND(A3023="PSA Testing", E3023="Total Expenditure ($USD per 100,000 patients)"),
SUMIFS(PSA!$F:$F,PSA!$A:$A,C3023,PSA!$G:$G,D3023),
IF(AND(A3023="Colorectal Cancer Screening", E3023="Total Expenditure ($USD per 100,000 patients)"),
SUMIFS(COL!$F:$F,COL!$A:$A,C3023,COL!$G:$G,D3023),
IF(AND(A3023="Cervical Cancer Screening", E3023="Total Expenditure ($USD per 100,000 patients)"),
SUMIFS(CERV!$F:$F,CERV!$A:$A,C3023,CERV!$G:$G,D3023),
SUMIFS(CANSCRN!$F:$F,CANSCRN!$A:$A,C3023,CANSCRN!$G:$G,D3023))))))))))))</f>
        <v>2018542.4501393531</v>
      </c>
    </row>
    <row r="3024" spans="1:6" x14ac:dyDescent="0.2">
      <c r="A3024" s="24" t="s">
        <v>103</v>
      </c>
      <c r="B3024" s="24" t="s">
        <v>101</v>
      </c>
      <c r="C3024" s="24" t="s">
        <v>49</v>
      </c>
      <c r="D3024" s="24">
        <v>2017</v>
      </c>
      <c r="E3024" s="24" t="s">
        <v>104</v>
      </c>
      <c r="F3024" s="3">
        <f>IF(AND(A3024="PSA Testing", E3024= "Utilization Rate (per 100,000 patients)"),
SUMIFS(PSA!$D:$D,PSA!$A:$A,C3024,PSA!$G:$G,D3024),
IF(AND(A3024="Colorectal Cancer Screening", E3024="Utilization Rate (per 100,000 patients)"),
SUMIFS(COL!$D:$D,COL!$A:$A,C3024,COL!$G:$G, D3024),
IF(AND(A3024="Cervical Cancer Screening", E3024="Utilization Rate (per 100,000 patients)"),
SUMIFS(CERV!$D:$D,CERV!$A:$A,C3024,CERV!$G:$G,D3024),
IF(AND(A3024="Cancer Screening for CKD patients", E3024="Utilization Rate (per 100,000 patients)"),
SUMIFS(CANSCRN!$D:$D,CANSCRN!$A:$A,C3024,CANSCRN!$G:$G,D3024),
IF(AND(A3024="PSA Testing", E3024="Cost per service ($USD)"),
SUMIFS(PSA!$E:$E,PSA!$A:$A,C3024,PSA!$G:$G,D3024),
IF(AND(A3024="Colorectal Cancer Screening", E3024="Cost per service ($USD)"),
SUMIFS(COL!$E:$E,COL!$A:$A,C3024,COL!$G:$G,D3024),
IF(AND(A3024="Cervical Cancer Screening", E3024="Cost per service ($USD)"),
SUMIFS(CERV!$E:$E,CERV!$A:$A,C3024,CERV!$G:$G,D3024),
IF(AND(A3024="Cancer Screening for CKD patients", E3024="Cost per service ($USD)"),
SUMIFS(CANSCRN!$E:$E,CANSCRN!$A:$A,C3024,CANSCRN!$G:$G,D3024),
IF(AND(A3024="PSA Testing", E3024="Total Expenditure ($USD per 100,000 patients)"),
SUMIFS(PSA!$F:$F,PSA!$A:$A,C3024,PSA!$G:$G,D3024),
IF(AND(A3024="Colorectal Cancer Screening", E3024="Total Expenditure ($USD per 100,000 patients)"),
SUMIFS(COL!$F:$F,COL!$A:$A,C3024,COL!$G:$G,D3024),
IF(AND(A3024="Cervical Cancer Screening", E3024="Total Expenditure ($USD per 100,000 patients)"),
SUMIFS(CERV!$F:$F,CERV!$A:$A,C3024,CERV!$G:$G,D3024),
SUMIFS(CANSCRN!$F:$F,CANSCRN!$A:$A,C3024,CANSCRN!$G:$G,D3024))))))))))))</f>
        <v>2417327.2769210492</v>
      </c>
    </row>
    <row r="3025" spans="1:6" x14ac:dyDescent="0.2">
      <c r="A3025" s="24" t="s">
        <v>103</v>
      </c>
      <c r="B3025" s="24" t="s">
        <v>101</v>
      </c>
      <c r="C3025" s="24" t="s">
        <v>49</v>
      </c>
      <c r="D3025" s="24">
        <v>2018</v>
      </c>
      <c r="E3025" s="24" t="s">
        <v>104</v>
      </c>
      <c r="F3025" s="3">
        <f>IF(AND(A3025="PSA Testing", E3025= "Utilization Rate (per 100,000 patients)"),
SUMIFS(PSA!$D:$D,PSA!$A:$A,C3025,PSA!$G:$G,D3025),
IF(AND(A3025="Colorectal Cancer Screening", E3025="Utilization Rate (per 100,000 patients)"),
SUMIFS(COL!$D:$D,COL!$A:$A,C3025,COL!$G:$G, D3025),
IF(AND(A3025="Cervical Cancer Screening", E3025="Utilization Rate (per 100,000 patients)"),
SUMIFS(CERV!$D:$D,CERV!$A:$A,C3025,CERV!$G:$G,D3025),
IF(AND(A3025="Cancer Screening for CKD patients", E3025="Utilization Rate (per 100,000 patients)"),
SUMIFS(CANSCRN!$D:$D,CANSCRN!$A:$A,C3025,CANSCRN!$G:$G,D3025),
IF(AND(A3025="PSA Testing", E3025="Cost per service ($USD)"),
SUMIFS(PSA!$E:$E,PSA!$A:$A,C3025,PSA!$G:$G,D3025),
IF(AND(A3025="Colorectal Cancer Screening", E3025="Cost per service ($USD)"),
SUMIFS(COL!$E:$E,COL!$A:$A,C3025,COL!$G:$G,D3025),
IF(AND(A3025="Cervical Cancer Screening", E3025="Cost per service ($USD)"),
SUMIFS(CERV!$E:$E,CERV!$A:$A,C3025,CERV!$G:$G,D3025),
IF(AND(A3025="Cancer Screening for CKD patients", E3025="Cost per service ($USD)"),
SUMIFS(CANSCRN!$E:$E,CANSCRN!$A:$A,C3025,CANSCRN!$G:$G,D3025),
IF(AND(A3025="PSA Testing", E3025="Total Expenditure ($USD per 100,000 patients)"),
SUMIFS(PSA!$F:$F,PSA!$A:$A,C3025,PSA!$G:$G,D3025),
IF(AND(A3025="Colorectal Cancer Screening", E3025="Total Expenditure ($USD per 100,000 patients)"),
SUMIFS(COL!$F:$F,COL!$A:$A,C3025,COL!$G:$G,D3025),
IF(AND(A3025="Cervical Cancer Screening", E3025="Total Expenditure ($USD per 100,000 patients)"),
SUMIFS(CERV!$F:$F,CERV!$A:$A,C3025,CERV!$G:$G,D3025),
SUMIFS(CANSCRN!$F:$F,CANSCRN!$A:$A,C3025,CANSCRN!$G:$G,D3025))))))))))))</f>
        <v>3364665.2747870614</v>
      </c>
    </row>
    <row r="3026" spans="1:6" x14ac:dyDescent="0.2">
      <c r="A3026" s="24" t="s">
        <v>103</v>
      </c>
      <c r="B3026" s="24" t="s">
        <v>101</v>
      </c>
      <c r="C3026" s="24" t="s">
        <v>49</v>
      </c>
      <c r="D3026" s="24">
        <v>2019</v>
      </c>
      <c r="E3026" s="24" t="s">
        <v>104</v>
      </c>
      <c r="F3026" s="3">
        <f>IF(AND(A3026="PSA Testing", E3026= "Utilization Rate (per 100,000 patients)"),
SUMIFS(PSA!$D:$D,PSA!$A:$A,C3026,PSA!$G:$G,D3026),
IF(AND(A3026="Colorectal Cancer Screening", E3026="Utilization Rate (per 100,000 patients)"),
SUMIFS(COL!$D:$D,COL!$A:$A,C3026,COL!$G:$G, D3026),
IF(AND(A3026="Cervical Cancer Screening", E3026="Utilization Rate (per 100,000 patients)"),
SUMIFS(CERV!$D:$D,CERV!$A:$A,C3026,CERV!$G:$G,D3026),
IF(AND(A3026="Cancer Screening for CKD patients", E3026="Utilization Rate (per 100,000 patients)"),
SUMIFS(CANSCRN!$D:$D,CANSCRN!$A:$A,C3026,CANSCRN!$G:$G,D3026),
IF(AND(A3026="PSA Testing", E3026="Cost per service ($USD)"),
SUMIFS(PSA!$E:$E,PSA!$A:$A,C3026,PSA!$G:$G,D3026),
IF(AND(A3026="Colorectal Cancer Screening", E3026="Cost per service ($USD)"),
SUMIFS(COL!$E:$E,COL!$A:$A,C3026,COL!$G:$G,D3026),
IF(AND(A3026="Cervical Cancer Screening", E3026="Cost per service ($USD)"),
SUMIFS(CERV!$E:$E,CERV!$A:$A,C3026,CERV!$G:$G,D3026),
IF(AND(A3026="Cancer Screening for CKD patients", E3026="Cost per service ($USD)"),
SUMIFS(CANSCRN!$E:$E,CANSCRN!$A:$A,C3026,CANSCRN!$G:$G,D3026),
IF(AND(A3026="PSA Testing", E3026="Total Expenditure ($USD per 100,000 patients)"),
SUMIFS(PSA!$F:$F,PSA!$A:$A,C3026,PSA!$G:$G,D3026),
IF(AND(A3026="Colorectal Cancer Screening", E3026="Total Expenditure ($USD per 100,000 patients)"),
SUMIFS(COL!$F:$F,COL!$A:$A,C3026,COL!$G:$G,D3026),
IF(AND(A3026="Cervical Cancer Screening", E3026="Total Expenditure ($USD per 100,000 patients)"),
SUMIFS(CERV!$F:$F,CERV!$A:$A,C3026,CERV!$G:$G,D3026),
SUMIFS(CANSCRN!$F:$F,CANSCRN!$A:$A,C3026,CANSCRN!$G:$G,D3026))))))))))))</f>
        <v>3167217.3995791762</v>
      </c>
    </row>
    <row r="3027" spans="1:6" x14ac:dyDescent="0.2">
      <c r="A3027" s="24" t="s">
        <v>103</v>
      </c>
      <c r="B3027" s="24" t="s">
        <v>101</v>
      </c>
      <c r="C3027" s="24" t="s">
        <v>108</v>
      </c>
      <c r="D3027" s="24">
        <v>2009</v>
      </c>
      <c r="E3027" s="24" t="s">
        <v>104</v>
      </c>
      <c r="F3027" s="3">
        <f>IF(AND(A3027="PSA Testing", E3027= "Utilization Rate (per 100,000 patients)"),
SUMIFS(PSA!$D:$D,PSA!$A:$A,C3027,PSA!$G:$G,D3027),
IF(AND(A3027="Colorectal Cancer Screening", E3027="Utilization Rate (per 100,000 patients)"),
SUMIFS(COL!$D:$D,COL!$A:$A,C3027,COL!$G:$G, D3027),
IF(AND(A3027="Cervical Cancer Screening", E3027="Utilization Rate (per 100,000 patients)"),
SUMIFS(CERV!$D:$D,CERV!$A:$A,C3027,CERV!$G:$G,D3027),
IF(AND(A3027="Cancer Screening for CKD patients", E3027="Utilization Rate (per 100,000 patients)"),
SUMIFS(CANSCRN!$D:$D,CANSCRN!$A:$A,C3027,CANSCRN!$G:$G,D3027),
IF(AND(A3027="PSA Testing", E3027="Cost per service ($USD)"),
SUMIFS(PSA!$E:$E,PSA!$A:$A,C3027,PSA!$G:$G,D3027),
IF(AND(A3027="Colorectal Cancer Screening", E3027="Cost per service ($USD)"),
SUMIFS(COL!$E:$E,COL!$A:$A,C3027,COL!$G:$G,D3027),
IF(AND(A3027="Cervical Cancer Screening", E3027="Cost per service ($USD)"),
SUMIFS(CERV!$E:$E,CERV!$A:$A,C3027,CERV!$G:$G,D3027),
IF(AND(A3027="Cancer Screening for CKD patients", E3027="Cost per service ($USD)"),
SUMIFS(CANSCRN!$E:$E,CANSCRN!$A:$A,C3027,CANSCRN!$G:$G,D3027),
IF(AND(A3027="PSA Testing", E3027="Total Expenditure ($USD per 100,000 patients)"),
SUMIFS(PSA!$F:$F,PSA!$A:$A,C3027,PSA!$G:$G,D3027),
IF(AND(A3027="Colorectal Cancer Screening", E3027="Total Expenditure ($USD per 100,000 patients)"),
SUMIFS(COL!$F:$F,COL!$A:$A,C3027,COL!$G:$G,D3027),
IF(AND(A3027="Cervical Cancer Screening", E3027="Total Expenditure ($USD per 100,000 patients)"),
SUMIFS(CERV!$F:$F,CERV!$A:$A,C3027,CERV!$G:$G,D3027),
SUMIFS(CANSCRN!$F:$F,CANSCRN!$A:$A,C3027,CANSCRN!$G:$G,D3027))))))))))))</f>
        <v>0</v>
      </c>
    </row>
    <row r="3028" spans="1:6" x14ac:dyDescent="0.2">
      <c r="A3028" s="24" t="s">
        <v>103</v>
      </c>
      <c r="B3028" s="24" t="s">
        <v>101</v>
      </c>
      <c r="C3028" s="24" t="s">
        <v>108</v>
      </c>
      <c r="D3028" s="24">
        <v>2010</v>
      </c>
      <c r="E3028" s="24" t="s">
        <v>104</v>
      </c>
      <c r="F3028" s="3">
        <f>IF(AND(A3028="PSA Testing", E3028= "Utilization Rate (per 100,000 patients)"),
SUMIFS(PSA!$D:$D,PSA!$A:$A,C3028,PSA!$G:$G,D3028),
IF(AND(A3028="Colorectal Cancer Screening", E3028="Utilization Rate (per 100,000 patients)"),
SUMIFS(COL!$D:$D,COL!$A:$A,C3028,COL!$G:$G, D3028),
IF(AND(A3028="Cervical Cancer Screening", E3028="Utilization Rate (per 100,000 patients)"),
SUMIFS(CERV!$D:$D,CERV!$A:$A,C3028,CERV!$G:$G,D3028),
IF(AND(A3028="Cancer Screening for CKD patients", E3028="Utilization Rate (per 100,000 patients)"),
SUMIFS(CANSCRN!$D:$D,CANSCRN!$A:$A,C3028,CANSCRN!$G:$G,D3028),
IF(AND(A3028="PSA Testing", E3028="Cost per service ($USD)"),
SUMIFS(PSA!$E:$E,PSA!$A:$A,C3028,PSA!$G:$G,D3028),
IF(AND(A3028="Colorectal Cancer Screening", E3028="Cost per service ($USD)"),
SUMIFS(COL!$E:$E,COL!$A:$A,C3028,COL!$G:$G,D3028),
IF(AND(A3028="Cervical Cancer Screening", E3028="Cost per service ($USD)"),
SUMIFS(CERV!$E:$E,CERV!$A:$A,C3028,CERV!$G:$G,D3028),
IF(AND(A3028="Cancer Screening for CKD patients", E3028="Cost per service ($USD)"),
SUMIFS(CANSCRN!$E:$E,CANSCRN!$A:$A,C3028,CANSCRN!$G:$G,D3028),
IF(AND(A3028="PSA Testing", E3028="Total Expenditure ($USD per 100,000 patients)"),
SUMIFS(PSA!$F:$F,PSA!$A:$A,C3028,PSA!$G:$G,D3028),
IF(AND(A3028="Colorectal Cancer Screening", E3028="Total Expenditure ($USD per 100,000 patients)"),
SUMIFS(COL!$F:$F,COL!$A:$A,C3028,COL!$G:$G,D3028),
IF(AND(A3028="Cervical Cancer Screening", E3028="Total Expenditure ($USD per 100,000 patients)"),
SUMIFS(CERV!$F:$F,CERV!$A:$A,C3028,CERV!$G:$G,D3028),
SUMIFS(CANSCRN!$F:$F,CANSCRN!$A:$A,C3028,CANSCRN!$G:$G,D3028))))))))))))</f>
        <v>0</v>
      </c>
    </row>
    <row r="3029" spans="1:6" x14ac:dyDescent="0.2">
      <c r="A3029" s="24" t="s">
        <v>103</v>
      </c>
      <c r="B3029" s="24" t="s">
        <v>101</v>
      </c>
      <c r="C3029" s="24" t="s">
        <v>108</v>
      </c>
      <c r="D3029" s="24">
        <v>2011</v>
      </c>
      <c r="E3029" s="24" t="s">
        <v>104</v>
      </c>
      <c r="F3029" s="3">
        <f>IF(AND(A3029="PSA Testing", E3029= "Utilization Rate (per 100,000 patients)"),
SUMIFS(PSA!$D:$D,PSA!$A:$A,C3029,PSA!$G:$G,D3029),
IF(AND(A3029="Colorectal Cancer Screening", E3029="Utilization Rate (per 100,000 patients)"),
SUMIFS(COL!$D:$D,COL!$A:$A,C3029,COL!$G:$G, D3029),
IF(AND(A3029="Cervical Cancer Screening", E3029="Utilization Rate (per 100,000 patients)"),
SUMIFS(CERV!$D:$D,CERV!$A:$A,C3029,CERV!$G:$G,D3029),
IF(AND(A3029="Cancer Screening for CKD patients", E3029="Utilization Rate (per 100,000 patients)"),
SUMIFS(CANSCRN!$D:$D,CANSCRN!$A:$A,C3029,CANSCRN!$G:$G,D3029),
IF(AND(A3029="PSA Testing", E3029="Cost per service ($USD)"),
SUMIFS(PSA!$E:$E,PSA!$A:$A,C3029,PSA!$G:$G,D3029),
IF(AND(A3029="Colorectal Cancer Screening", E3029="Cost per service ($USD)"),
SUMIFS(COL!$E:$E,COL!$A:$A,C3029,COL!$G:$G,D3029),
IF(AND(A3029="Cervical Cancer Screening", E3029="Cost per service ($USD)"),
SUMIFS(CERV!$E:$E,CERV!$A:$A,C3029,CERV!$G:$G,D3029),
IF(AND(A3029="Cancer Screening for CKD patients", E3029="Cost per service ($USD)"),
SUMIFS(CANSCRN!$E:$E,CANSCRN!$A:$A,C3029,CANSCRN!$G:$G,D3029),
IF(AND(A3029="PSA Testing", E3029="Total Expenditure ($USD per 100,000 patients)"),
SUMIFS(PSA!$F:$F,PSA!$A:$A,C3029,PSA!$G:$G,D3029),
IF(AND(A3029="Colorectal Cancer Screening", E3029="Total Expenditure ($USD per 100,000 patients)"),
SUMIFS(COL!$F:$F,COL!$A:$A,C3029,COL!$G:$G,D3029),
IF(AND(A3029="Cervical Cancer Screening", E3029="Total Expenditure ($USD per 100,000 patients)"),
SUMIFS(CERV!$F:$F,CERV!$A:$A,C3029,CERV!$G:$G,D3029),
SUMIFS(CANSCRN!$F:$F,CANSCRN!$A:$A,C3029,CANSCRN!$G:$G,D3029))))))))))))</f>
        <v>0</v>
      </c>
    </row>
    <row r="3030" spans="1:6" x14ac:dyDescent="0.2">
      <c r="A3030" s="24" t="s">
        <v>103</v>
      </c>
      <c r="B3030" s="24" t="s">
        <v>101</v>
      </c>
      <c r="C3030" s="24" t="s">
        <v>108</v>
      </c>
      <c r="D3030" s="24">
        <v>2012</v>
      </c>
      <c r="E3030" s="24" t="s">
        <v>104</v>
      </c>
      <c r="F3030" s="3">
        <f>IF(AND(A3030="PSA Testing", E3030= "Utilization Rate (per 100,000 patients)"),
SUMIFS(PSA!$D:$D,PSA!$A:$A,C3030,PSA!$G:$G,D3030),
IF(AND(A3030="Colorectal Cancer Screening", E3030="Utilization Rate (per 100,000 patients)"),
SUMIFS(COL!$D:$D,COL!$A:$A,C3030,COL!$G:$G, D3030),
IF(AND(A3030="Cervical Cancer Screening", E3030="Utilization Rate (per 100,000 patients)"),
SUMIFS(CERV!$D:$D,CERV!$A:$A,C3030,CERV!$G:$G,D3030),
IF(AND(A3030="Cancer Screening for CKD patients", E3030="Utilization Rate (per 100,000 patients)"),
SUMIFS(CANSCRN!$D:$D,CANSCRN!$A:$A,C3030,CANSCRN!$G:$G,D3030),
IF(AND(A3030="PSA Testing", E3030="Cost per service ($USD)"),
SUMIFS(PSA!$E:$E,PSA!$A:$A,C3030,PSA!$G:$G,D3030),
IF(AND(A3030="Colorectal Cancer Screening", E3030="Cost per service ($USD)"),
SUMIFS(COL!$E:$E,COL!$A:$A,C3030,COL!$G:$G,D3030),
IF(AND(A3030="Cervical Cancer Screening", E3030="Cost per service ($USD)"),
SUMIFS(CERV!$E:$E,CERV!$A:$A,C3030,CERV!$G:$G,D3030),
IF(AND(A3030="Cancer Screening for CKD patients", E3030="Cost per service ($USD)"),
SUMIFS(CANSCRN!$E:$E,CANSCRN!$A:$A,C3030,CANSCRN!$G:$G,D3030),
IF(AND(A3030="PSA Testing", E3030="Total Expenditure ($USD per 100,000 patients)"),
SUMIFS(PSA!$F:$F,PSA!$A:$A,C3030,PSA!$G:$G,D3030),
IF(AND(A3030="Colorectal Cancer Screening", E3030="Total Expenditure ($USD per 100,000 patients)"),
SUMIFS(COL!$F:$F,COL!$A:$A,C3030,COL!$G:$G,D3030),
IF(AND(A3030="Cervical Cancer Screening", E3030="Total Expenditure ($USD per 100,000 patients)"),
SUMIFS(CERV!$F:$F,CERV!$A:$A,C3030,CERV!$G:$G,D3030),
SUMIFS(CANSCRN!$F:$F,CANSCRN!$A:$A,C3030,CANSCRN!$G:$G,D3030))))))))))))</f>
        <v>0</v>
      </c>
    </row>
    <row r="3031" spans="1:6" x14ac:dyDescent="0.2">
      <c r="A3031" s="24" t="s">
        <v>103</v>
      </c>
      <c r="B3031" s="24" t="s">
        <v>101</v>
      </c>
      <c r="C3031" s="24" t="s">
        <v>108</v>
      </c>
      <c r="D3031" s="24">
        <v>2013</v>
      </c>
      <c r="E3031" s="24" t="s">
        <v>104</v>
      </c>
      <c r="F3031" s="3">
        <f>IF(AND(A3031="PSA Testing", E3031= "Utilization Rate (per 100,000 patients)"),
SUMIFS(PSA!$D:$D,PSA!$A:$A,C3031,PSA!$G:$G,D3031),
IF(AND(A3031="Colorectal Cancer Screening", E3031="Utilization Rate (per 100,000 patients)"),
SUMIFS(COL!$D:$D,COL!$A:$A,C3031,COL!$G:$G, D3031),
IF(AND(A3031="Cervical Cancer Screening", E3031="Utilization Rate (per 100,000 patients)"),
SUMIFS(CERV!$D:$D,CERV!$A:$A,C3031,CERV!$G:$G,D3031),
IF(AND(A3031="Cancer Screening for CKD patients", E3031="Utilization Rate (per 100,000 patients)"),
SUMIFS(CANSCRN!$D:$D,CANSCRN!$A:$A,C3031,CANSCRN!$G:$G,D3031),
IF(AND(A3031="PSA Testing", E3031="Cost per service ($USD)"),
SUMIFS(PSA!$E:$E,PSA!$A:$A,C3031,PSA!$G:$G,D3031),
IF(AND(A3031="Colorectal Cancer Screening", E3031="Cost per service ($USD)"),
SUMIFS(COL!$E:$E,COL!$A:$A,C3031,COL!$G:$G,D3031),
IF(AND(A3031="Cervical Cancer Screening", E3031="Cost per service ($USD)"),
SUMIFS(CERV!$E:$E,CERV!$A:$A,C3031,CERV!$G:$G,D3031),
IF(AND(A3031="Cancer Screening for CKD patients", E3031="Cost per service ($USD)"),
SUMIFS(CANSCRN!$E:$E,CANSCRN!$A:$A,C3031,CANSCRN!$G:$G,D3031),
IF(AND(A3031="PSA Testing", E3031="Total Expenditure ($USD per 100,000 patients)"),
SUMIFS(PSA!$F:$F,PSA!$A:$A,C3031,PSA!$G:$G,D3031),
IF(AND(A3031="Colorectal Cancer Screening", E3031="Total Expenditure ($USD per 100,000 patients)"),
SUMIFS(COL!$F:$F,COL!$A:$A,C3031,COL!$G:$G,D3031),
IF(AND(A3031="Cervical Cancer Screening", E3031="Total Expenditure ($USD per 100,000 patients)"),
SUMIFS(CERV!$F:$F,CERV!$A:$A,C3031,CERV!$G:$G,D3031),
SUMIFS(CANSCRN!$F:$F,CANSCRN!$A:$A,C3031,CANSCRN!$G:$G,D3031))))))))))))</f>
        <v>0</v>
      </c>
    </row>
    <row r="3032" spans="1:6" x14ac:dyDescent="0.2">
      <c r="A3032" s="24" t="s">
        <v>103</v>
      </c>
      <c r="B3032" s="24" t="s">
        <v>101</v>
      </c>
      <c r="C3032" s="24" t="s">
        <v>108</v>
      </c>
      <c r="D3032" s="24">
        <v>2014</v>
      </c>
      <c r="E3032" s="24" t="s">
        <v>104</v>
      </c>
      <c r="F3032" s="3">
        <f>IF(AND(A3032="PSA Testing", E3032= "Utilization Rate (per 100,000 patients)"),
SUMIFS(PSA!$D:$D,PSA!$A:$A,C3032,PSA!$G:$G,D3032),
IF(AND(A3032="Colorectal Cancer Screening", E3032="Utilization Rate (per 100,000 patients)"),
SUMIFS(COL!$D:$D,COL!$A:$A,C3032,COL!$G:$G, D3032),
IF(AND(A3032="Cervical Cancer Screening", E3032="Utilization Rate (per 100,000 patients)"),
SUMIFS(CERV!$D:$D,CERV!$A:$A,C3032,CERV!$G:$G,D3032),
IF(AND(A3032="Cancer Screening for CKD patients", E3032="Utilization Rate (per 100,000 patients)"),
SUMIFS(CANSCRN!$D:$D,CANSCRN!$A:$A,C3032,CANSCRN!$G:$G,D3032),
IF(AND(A3032="PSA Testing", E3032="Cost per service ($USD)"),
SUMIFS(PSA!$E:$E,PSA!$A:$A,C3032,PSA!$G:$G,D3032),
IF(AND(A3032="Colorectal Cancer Screening", E3032="Cost per service ($USD)"),
SUMIFS(COL!$E:$E,COL!$A:$A,C3032,COL!$G:$G,D3032),
IF(AND(A3032="Cervical Cancer Screening", E3032="Cost per service ($USD)"),
SUMIFS(CERV!$E:$E,CERV!$A:$A,C3032,CERV!$G:$G,D3032),
IF(AND(A3032="Cancer Screening for CKD patients", E3032="Cost per service ($USD)"),
SUMIFS(CANSCRN!$E:$E,CANSCRN!$A:$A,C3032,CANSCRN!$G:$G,D3032),
IF(AND(A3032="PSA Testing", E3032="Total Expenditure ($USD per 100,000 patients)"),
SUMIFS(PSA!$F:$F,PSA!$A:$A,C3032,PSA!$G:$G,D3032),
IF(AND(A3032="Colorectal Cancer Screening", E3032="Total Expenditure ($USD per 100,000 patients)"),
SUMIFS(COL!$F:$F,COL!$A:$A,C3032,COL!$G:$G,D3032),
IF(AND(A3032="Cervical Cancer Screening", E3032="Total Expenditure ($USD per 100,000 patients)"),
SUMIFS(CERV!$F:$F,CERV!$A:$A,C3032,CERV!$G:$G,D3032),
SUMIFS(CANSCRN!$F:$F,CANSCRN!$A:$A,C3032,CANSCRN!$G:$G,D3032))))))))))))</f>
        <v>0</v>
      </c>
    </row>
    <row r="3033" spans="1:6" x14ac:dyDescent="0.2">
      <c r="A3033" s="24" t="s">
        <v>103</v>
      </c>
      <c r="B3033" s="24" t="s">
        <v>101</v>
      </c>
      <c r="C3033" s="24" t="s">
        <v>108</v>
      </c>
      <c r="D3033" s="24">
        <v>2015</v>
      </c>
      <c r="E3033" s="24" t="s">
        <v>104</v>
      </c>
      <c r="F3033" s="3">
        <f>IF(AND(A3033="PSA Testing", E3033= "Utilization Rate (per 100,000 patients)"),
SUMIFS(PSA!$D:$D,PSA!$A:$A,C3033,PSA!$G:$G,D3033),
IF(AND(A3033="Colorectal Cancer Screening", E3033="Utilization Rate (per 100,000 patients)"),
SUMIFS(COL!$D:$D,COL!$A:$A,C3033,COL!$G:$G, D3033),
IF(AND(A3033="Cervical Cancer Screening", E3033="Utilization Rate (per 100,000 patients)"),
SUMIFS(CERV!$D:$D,CERV!$A:$A,C3033,CERV!$G:$G,D3033),
IF(AND(A3033="Cancer Screening for CKD patients", E3033="Utilization Rate (per 100,000 patients)"),
SUMIFS(CANSCRN!$D:$D,CANSCRN!$A:$A,C3033,CANSCRN!$G:$G,D3033),
IF(AND(A3033="PSA Testing", E3033="Cost per service ($USD)"),
SUMIFS(PSA!$E:$E,PSA!$A:$A,C3033,PSA!$G:$G,D3033),
IF(AND(A3033="Colorectal Cancer Screening", E3033="Cost per service ($USD)"),
SUMIFS(COL!$E:$E,COL!$A:$A,C3033,COL!$G:$G,D3033),
IF(AND(A3033="Cervical Cancer Screening", E3033="Cost per service ($USD)"),
SUMIFS(CERV!$E:$E,CERV!$A:$A,C3033,CERV!$G:$G,D3033),
IF(AND(A3033="Cancer Screening for CKD patients", E3033="Cost per service ($USD)"),
SUMIFS(CANSCRN!$E:$E,CANSCRN!$A:$A,C3033,CANSCRN!$G:$G,D3033),
IF(AND(A3033="PSA Testing", E3033="Total Expenditure ($USD per 100,000 patients)"),
SUMIFS(PSA!$F:$F,PSA!$A:$A,C3033,PSA!$G:$G,D3033),
IF(AND(A3033="Colorectal Cancer Screening", E3033="Total Expenditure ($USD per 100,000 patients)"),
SUMIFS(COL!$F:$F,COL!$A:$A,C3033,COL!$G:$G,D3033),
IF(AND(A3033="Cervical Cancer Screening", E3033="Total Expenditure ($USD per 100,000 patients)"),
SUMIFS(CERV!$F:$F,CERV!$A:$A,C3033,CERV!$G:$G,D3033),
SUMIFS(CANSCRN!$F:$F,CANSCRN!$A:$A,C3033,CANSCRN!$G:$G,D3033))))))))))))</f>
        <v>0</v>
      </c>
    </row>
    <row r="3034" spans="1:6" x14ac:dyDescent="0.2">
      <c r="A3034" s="24" t="s">
        <v>103</v>
      </c>
      <c r="B3034" s="24" t="s">
        <v>101</v>
      </c>
      <c r="C3034" s="24" t="s">
        <v>108</v>
      </c>
      <c r="D3034" s="24">
        <v>2016</v>
      </c>
      <c r="E3034" s="24" t="s">
        <v>104</v>
      </c>
      <c r="F3034" s="3">
        <f>IF(AND(A3034="PSA Testing", E3034= "Utilization Rate (per 100,000 patients)"),
SUMIFS(PSA!$D:$D,PSA!$A:$A,C3034,PSA!$G:$G,D3034),
IF(AND(A3034="Colorectal Cancer Screening", E3034="Utilization Rate (per 100,000 patients)"),
SUMIFS(COL!$D:$D,COL!$A:$A,C3034,COL!$G:$G, D3034),
IF(AND(A3034="Cervical Cancer Screening", E3034="Utilization Rate (per 100,000 patients)"),
SUMIFS(CERV!$D:$D,CERV!$A:$A,C3034,CERV!$G:$G,D3034),
IF(AND(A3034="Cancer Screening for CKD patients", E3034="Utilization Rate (per 100,000 patients)"),
SUMIFS(CANSCRN!$D:$D,CANSCRN!$A:$A,C3034,CANSCRN!$G:$G,D3034),
IF(AND(A3034="PSA Testing", E3034="Cost per service ($USD)"),
SUMIFS(PSA!$E:$E,PSA!$A:$A,C3034,PSA!$G:$G,D3034),
IF(AND(A3034="Colorectal Cancer Screening", E3034="Cost per service ($USD)"),
SUMIFS(COL!$E:$E,COL!$A:$A,C3034,COL!$G:$G,D3034),
IF(AND(A3034="Cervical Cancer Screening", E3034="Cost per service ($USD)"),
SUMIFS(CERV!$E:$E,CERV!$A:$A,C3034,CERV!$G:$G,D3034),
IF(AND(A3034="Cancer Screening for CKD patients", E3034="Cost per service ($USD)"),
SUMIFS(CANSCRN!$E:$E,CANSCRN!$A:$A,C3034,CANSCRN!$G:$G,D3034),
IF(AND(A3034="PSA Testing", E3034="Total Expenditure ($USD per 100,000 patients)"),
SUMIFS(PSA!$F:$F,PSA!$A:$A,C3034,PSA!$G:$G,D3034),
IF(AND(A3034="Colorectal Cancer Screening", E3034="Total Expenditure ($USD per 100,000 patients)"),
SUMIFS(COL!$F:$F,COL!$A:$A,C3034,COL!$G:$G,D3034),
IF(AND(A3034="Cervical Cancer Screening", E3034="Total Expenditure ($USD per 100,000 patients)"),
SUMIFS(CERV!$F:$F,CERV!$A:$A,C3034,CERV!$G:$G,D3034),
SUMIFS(CANSCRN!$F:$F,CANSCRN!$A:$A,C3034,CANSCRN!$G:$G,D3034))))))))))))</f>
        <v>0</v>
      </c>
    </row>
    <row r="3035" spans="1:6" x14ac:dyDescent="0.2">
      <c r="A3035" s="24" t="s">
        <v>103</v>
      </c>
      <c r="B3035" s="24" t="s">
        <v>101</v>
      </c>
      <c r="C3035" s="24" t="s">
        <v>108</v>
      </c>
      <c r="D3035" s="24">
        <v>2017</v>
      </c>
      <c r="E3035" s="24" t="s">
        <v>104</v>
      </c>
      <c r="F3035" s="3">
        <f>IF(AND(A3035="PSA Testing", E3035= "Utilization Rate (per 100,000 patients)"),
SUMIFS(PSA!$D:$D,PSA!$A:$A,C3035,PSA!$G:$G,D3035),
IF(AND(A3035="Colorectal Cancer Screening", E3035="Utilization Rate (per 100,000 patients)"),
SUMIFS(COL!$D:$D,COL!$A:$A,C3035,COL!$G:$G, D3035),
IF(AND(A3035="Cervical Cancer Screening", E3035="Utilization Rate (per 100,000 patients)"),
SUMIFS(CERV!$D:$D,CERV!$A:$A,C3035,CERV!$G:$G,D3035),
IF(AND(A3035="Cancer Screening for CKD patients", E3035="Utilization Rate (per 100,000 patients)"),
SUMIFS(CANSCRN!$D:$D,CANSCRN!$A:$A,C3035,CANSCRN!$G:$G,D3035),
IF(AND(A3035="PSA Testing", E3035="Cost per service ($USD)"),
SUMIFS(PSA!$E:$E,PSA!$A:$A,C3035,PSA!$G:$G,D3035),
IF(AND(A3035="Colorectal Cancer Screening", E3035="Cost per service ($USD)"),
SUMIFS(COL!$E:$E,COL!$A:$A,C3035,COL!$G:$G,D3035),
IF(AND(A3035="Cervical Cancer Screening", E3035="Cost per service ($USD)"),
SUMIFS(CERV!$E:$E,CERV!$A:$A,C3035,CERV!$G:$G,D3035),
IF(AND(A3035="Cancer Screening for CKD patients", E3035="Cost per service ($USD)"),
SUMIFS(CANSCRN!$E:$E,CANSCRN!$A:$A,C3035,CANSCRN!$G:$G,D3035),
IF(AND(A3035="PSA Testing", E3035="Total Expenditure ($USD per 100,000 patients)"),
SUMIFS(PSA!$F:$F,PSA!$A:$A,C3035,PSA!$G:$G,D3035),
IF(AND(A3035="Colorectal Cancer Screening", E3035="Total Expenditure ($USD per 100,000 patients)"),
SUMIFS(COL!$F:$F,COL!$A:$A,C3035,COL!$G:$G,D3035),
IF(AND(A3035="Cervical Cancer Screening", E3035="Total Expenditure ($USD per 100,000 patients)"),
SUMIFS(CERV!$F:$F,CERV!$A:$A,C3035,CERV!$G:$G,D3035),
SUMIFS(CANSCRN!$F:$F,CANSCRN!$A:$A,C3035,CANSCRN!$G:$G,D3035))))))))))))</f>
        <v>0</v>
      </c>
    </row>
    <row r="3036" spans="1:6" x14ac:dyDescent="0.2">
      <c r="A3036" s="24" t="s">
        <v>103</v>
      </c>
      <c r="B3036" s="24" t="s">
        <v>101</v>
      </c>
      <c r="C3036" s="24" t="s">
        <v>108</v>
      </c>
      <c r="D3036" s="24">
        <v>2018</v>
      </c>
      <c r="E3036" s="24" t="s">
        <v>104</v>
      </c>
      <c r="F3036" s="3">
        <f>IF(AND(A3036="PSA Testing", E3036= "Utilization Rate (per 100,000 patients)"),
SUMIFS(PSA!$D:$D,PSA!$A:$A,C3036,PSA!$G:$G,D3036),
IF(AND(A3036="Colorectal Cancer Screening", E3036="Utilization Rate (per 100,000 patients)"),
SUMIFS(COL!$D:$D,COL!$A:$A,C3036,COL!$G:$G, D3036),
IF(AND(A3036="Cervical Cancer Screening", E3036="Utilization Rate (per 100,000 patients)"),
SUMIFS(CERV!$D:$D,CERV!$A:$A,C3036,CERV!$G:$G,D3036),
IF(AND(A3036="Cancer Screening for CKD patients", E3036="Utilization Rate (per 100,000 patients)"),
SUMIFS(CANSCRN!$D:$D,CANSCRN!$A:$A,C3036,CANSCRN!$G:$G,D3036),
IF(AND(A3036="PSA Testing", E3036="Cost per service ($USD)"),
SUMIFS(PSA!$E:$E,PSA!$A:$A,C3036,PSA!$G:$G,D3036),
IF(AND(A3036="Colorectal Cancer Screening", E3036="Cost per service ($USD)"),
SUMIFS(COL!$E:$E,COL!$A:$A,C3036,COL!$G:$G,D3036),
IF(AND(A3036="Cervical Cancer Screening", E3036="Cost per service ($USD)"),
SUMIFS(CERV!$E:$E,CERV!$A:$A,C3036,CERV!$G:$G,D3036),
IF(AND(A3036="Cancer Screening for CKD patients", E3036="Cost per service ($USD)"),
SUMIFS(CANSCRN!$E:$E,CANSCRN!$A:$A,C3036,CANSCRN!$G:$G,D3036),
IF(AND(A3036="PSA Testing", E3036="Total Expenditure ($USD per 100,000 patients)"),
SUMIFS(PSA!$F:$F,PSA!$A:$A,C3036,PSA!$G:$G,D3036),
IF(AND(A3036="Colorectal Cancer Screening", E3036="Total Expenditure ($USD per 100,000 patients)"),
SUMIFS(COL!$F:$F,COL!$A:$A,C3036,COL!$G:$G,D3036),
IF(AND(A3036="Cervical Cancer Screening", E3036="Total Expenditure ($USD per 100,000 patients)"),
SUMIFS(CERV!$F:$F,CERV!$A:$A,C3036,CERV!$G:$G,D3036),
SUMIFS(CANSCRN!$F:$F,CANSCRN!$A:$A,C3036,CANSCRN!$G:$G,D3036))))))))))))</f>
        <v>0</v>
      </c>
    </row>
    <row r="3037" spans="1:6" x14ac:dyDescent="0.2">
      <c r="A3037" s="24" t="s">
        <v>103</v>
      </c>
      <c r="B3037" s="24" t="s">
        <v>101</v>
      </c>
      <c r="C3037" s="24" t="s">
        <v>108</v>
      </c>
      <c r="D3037" s="24">
        <v>2019</v>
      </c>
      <c r="E3037" s="24" t="s">
        <v>104</v>
      </c>
      <c r="F3037" s="3">
        <f>IF(AND(A3037="PSA Testing", E3037= "Utilization Rate (per 100,000 patients)"),
SUMIFS(PSA!$D:$D,PSA!$A:$A,C3037,PSA!$G:$G,D3037),
IF(AND(A3037="Colorectal Cancer Screening", E3037="Utilization Rate (per 100,000 patients)"),
SUMIFS(COL!$D:$D,COL!$A:$A,C3037,COL!$G:$G, D3037),
IF(AND(A3037="Cervical Cancer Screening", E3037="Utilization Rate (per 100,000 patients)"),
SUMIFS(CERV!$D:$D,CERV!$A:$A,C3037,CERV!$G:$G,D3037),
IF(AND(A3037="Cancer Screening for CKD patients", E3037="Utilization Rate (per 100,000 patients)"),
SUMIFS(CANSCRN!$D:$D,CANSCRN!$A:$A,C3037,CANSCRN!$G:$G,D3037),
IF(AND(A3037="PSA Testing", E3037="Cost per service ($USD)"),
SUMIFS(PSA!$E:$E,PSA!$A:$A,C3037,PSA!$G:$G,D3037),
IF(AND(A3037="Colorectal Cancer Screening", E3037="Cost per service ($USD)"),
SUMIFS(COL!$E:$E,COL!$A:$A,C3037,COL!$G:$G,D3037),
IF(AND(A3037="Cervical Cancer Screening", E3037="Cost per service ($USD)"),
SUMIFS(CERV!$E:$E,CERV!$A:$A,C3037,CERV!$G:$G,D3037),
IF(AND(A3037="Cancer Screening for CKD patients", E3037="Cost per service ($USD)"),
SUMIFS(CANSCRN!$E:$E,CANSCRN!$A:$A,C3037,CANSCRN!$G:$G,D3037),
IF(AND(A3037="PSA Testing", E3037="Total Expenditure ($USD per 100,000 patients)"),
SUMIFS(PSA!$F:$F,PSA!$A:$A,C3037,PSA!$G:$G,D3037),
IF(AND(A3037="Colorectal Cancer Screening", E3037="Total Expenditure ($USD per 100,000 patients)"),
SUMIFS(COL!$F:$F,COL!$A:$A,C3037,COL!$G:$G,D3037),
IF(AND(A3037="Cervical Cancer Screening", E3037="Total Expenditure ($USD per 100,000 patients)"),
SUMIFS(CERV!$F:$F,CERV!$A:$A,C3037,CERV!$G:$G,D3037),
SUMIFS(CANSCRN!$F:$F,CANSCRN!$A:$A,C3037,CANSCRN!$G:$G,D3037))))))))))))</f>
        <v>0</v>
      </c>
    </row>
    <row r="3038" spans="1:6" x14ac:dyDescent="0.2">
      <c r="A3038" s="24" t="s">
        <v>103</v>
      </c>
      <c r="B3038" s="24" t="s">
        <v>101</v>
      </c>
      <c r="C3038" s="24" t="s">
        <v>50</v>
      </c>
      <c r="D3038" s="24">
        <v>2009</v>
      </c>
      <c r="E3038" s="24" t="s">
        <v>104</v>
      </c>
      <c r="F3038" s="3">
        <f>IF(AND(A3038="PSA Testing", E3038= "Utilization Rate (per 100,000 patients)"),
SUMIFS(PSA!$D:$D,PSA!$A:$A,C3038,PSA!$G:$G,D3038),
IF(AND(A3038="Colorectal Cancer Screening", E3038="Utilization Rate (per 100,000 patients)"),
SUMIFS(COL!$D:$D,COL!$A:$A,C3038,COL!$G:$G, D3038),
IF(AND(A3038="Cervical Cancer Screening", E3038="Utilization Rate (per 100,000 patients)"),
SUMIFS(CERV!$D:$D,CERV!$A:$A,C3038,CERV!$G:$G,D3038),
IF(AND(A3038="Cancer Screening for CKD patients", E3038="Utilization Rate (per 100,000 patients)"),
SUMIFS(CANSCRN!$D:$D,CANSCRN!$A:$A,C3038,CANSCRN!$G:$G,D3038),
IF(AND(A3038="PSA Testing", E3038="Cost per service ($USD)"),
SUMIFS(PSA!$E:$E,PSA!$A:$A,C3038,PSA!$G:$G,D3038),
IF(AND(A3038="Colorectal Cancer Screening", E3038="Cost per service ($USD)"),
SUMIFS(COL!$E:$E,COL!$A:$A,C3038,COL!$G:$G,D3038),
IF(AND(A3038="Cervical Cancer Screening", E3038="Cost per service ($USD)"),
SUMIFS(CERV!$E:$E,CERV!$A:$A,C3038,CERV!$G:$G,D3038),
IF(AND(A3038="Cancer Screening for CKD patients", E3038="Cost per service ($USD)"),
SUMIFS(CANSCRN!$E:$E,CANSCRN!$A:$A,C3038,CANSCRN!$G:$G,D3038),
IF(AND(A3038="PSA Testing", E3038="Total Expenditure ($USD per 100,000 patients)"),
SUMIFS(PSA!$F:$F,PSA!$A:$A,C3038,PSA!$G:$G,D3038),
IF(AND(A3038="Colorectal Cancer Screening", E3038="Total Expenditure ($USD per 100,000 patients)"),
SUMIFS(COL!$F:$F,COL!$A:$A,C3038,COL!$G:$G,D3038),
IF(AND(A3038="Cervical Cancer Screening", E3038="Total Expenditure ($USD per 100,000 patients)"),
SUMIFS(CERV!$F:$F,CERV!$A:$A,C3038,CERV!$G:$G,D3038),
SUMIFS(CANSCRN!$F:$F,CANSCRN!$A:$A,C3038,CANSCRN!$G:$G,D3038))))))))))))</f>
        <v>822823.16540537134</v>
      </c>
    </row>
    <row r="3039" spans="1:6" x14ac:dyDescent="0.2">
      <c r="A3039" s="24" t="s">
        <v>103</v>
      </c>
      <c r="B3039" s="24" t="s">
        <v>101</v>
      </c>
      <c r="C3039" s="24" t="s">
        <v>50</v>
      </c>
      <c r="D3039" s="24">
        <v>2010</v>
      </c>
      <c r="E3039" s="24" t="s">
        <v>104</v>
      </c>
      <c r="F3039" s="3">
        <f>IF(AND(A3039="PSA Testing", E3039= "Utilization Rate (per 100,000 patients)"),
SUMIFS(PSA!$D:$D,PSA!$A:$A,C3039,PSA!$G:$G,D3039),
IF(AND(A3039="Colorectal Cancer Screening", E3039="Utilization Rate (per 100,000 patients)"),
SUMIFS(COL!$D:$D,COL!$A:$A,C3039,COL!$G:$G, D3039),
IF(AND(A3039="Cervical Cancer Screening", E3039="Utilization Rate (per 100,000 patients)"),
SUMIFS(CERV!$D:$D,CERV!$A:$A,C3039,CERV!$G:$G,D3039),
IF(AND(A3039="Cancer Screening for CKD patients", E3039="Utilization Rate (per 100,000 patients)"),
SUMIFS(CANSCRN!$D:$D,CANSCRN!$A:$A,C3039,CANSCRN!$G:$G,D3039),
IF(AND(A3039="PSA Testing", E3039="Cost per service ($USD)"),
SUMIFS(PSA!$E:$E,PSA!$A:$A,C3039,PSA!$G:$G,D3039),
IF(AND(A3039="Colorectal Cancer Screening", E3039="Cost per service ($USD)"),
SUMIFS(COL!$E:$E,COL!$A:$A,C3039,COL!$G:$G,D3039),
IF(AND(A3039="Cervical Cancer Screening", E3039="Cost per service ($USD)"),
SUMIFS(CERV!$E:$E,CERV!$A:$A,C3039,CERV!$G:$G,D3039),
IF(AND(A3039="Cancer Screening for CKD patients", E3039="Cost per service ($USD)"),
SUMIFS(CANSCRN!$E:$E,CANSCRN!$A:$A,C3039,CANSCRN!$G:$G,D3039),
IF(AND(A3039="PSA Testing", E3039="Total Expenditure ($USD per 100,000 patients)"),
SUMIFS(PSA!$F:$F,PSA!$A:$A,C3039,PSA!$G:$G,D3039),
IF(AND(A3039="Colorectal Cancer Screening", E3039="Total Expenditure ($USD per 100,000 patients)"),
SUMIFS(COL!$F:$F,COL!$A:$A,C3039,COL!$G:$G,D3039),
IF(AND(A3039="Cervical Cancer Screening", E3039="Total Expenditure ($USD per 100,000 patients)"),
SUMIFS(CERV!$F:$F,CERV!$A:$A,C3039,CERV!$G:$G,D3039),
SUMIFS(CANSCRN!$F:$F,CANSCRN!$A:$A,C3039,CANSCRN!$G:$G,D3039))))))))))))</f>
        <v>759547.46199399664</v>
      </c>
    </row>
    <row r="3040" spans="1:6" x14ac:dyDescent="0.2">
      <c r="A3040" s="24" t="s">
        <v>103</v>
      </c>
      <c r="B3040" s="24" t="s">
        <v>101</v>
      </c>
      <c r="C3040" s="24" t="s">
        <v>50</v>
      </c>
      <c r="D3040" s="24">
        <v>2011</v>
      </c>
      <c r="E3040" s="24" t="s">
        <v>104</v>
      </c>
      <c r="F3040" s="3">
        <f>IF(AND(A3040="PSA Testing", E3040= "Utilization Rate (per 100,000 patients)"),
SUMIFS(PSA!$D:$D,PSA!$A:$A,C3040,PSA!$G:$G,D3040),
IF(AND(A3040="Colorectal Cancer Screening", E3040="Utilization Rate (per 100,000 patients)"),
SUMIFS(COL!$D:$D,COL!$A:$A,C3040,COL!$G:$G, D3040),
IF(AND(A3040="Cervical Cancer Screening", E3040="Utilization Rate (per 100,000 patients)"),
SUMIFS(CERV!$D:$D,CERV!$A:$A,C3040,CERV!$G:$G,D3040),
IF(AND(A3040="Cancer Screening for CKD patients", E3040="Utilization Rate (per 100,000 patients)"),
SUMIFS(CANSCRN!$D:$D,CANSCRN!$A:$A,C3040,CANSCRN!$G:$G,D3040),
IF(AND(A3040="PSA Testing", E3040="Cost per service ($USD)"),
SUMIFS(PSA!$E:$E,PSA!$A:$A,C3040,PSA!$G:$G,D3040),
IF(AND(A3040="Colorectal Cancer Screening", E3040="Cost per service ($USD)"),
SUMIFS(COL!$E:$E,COL!$A:$A,C3040,COL!$G:$G,D3040),
IF(AND(A3040="Cervical Cancer Screening", E3040="Cost per service ($USD)"),
SUMIFS(CERV!$E:$E,CERV!$A:$A,C3040,CERV!$G:$G,D3040),
IF(AND(A3040="Cancer Screening for CKD patients", E3040="Cost per service ($USD)"),
SUMIFS(CANSCRN!$E:$E,CANSCRN!$A:$A,C3040,CANSCRN!$G:$G,D3040),
IF(AND(A3040="PSA Testing", E3040="Total Expenditure ($USD per 100,000 patients)"),
SUMIFS(PSA!$F:$F,PSA!$A:$A,C3040,PSA!$G:$G,D3040),
IF(AND(A3040="Colorectal Cancer Screening", E3040="Total Expenditure ($USD per 100,000 patients)"),
SUMIFS(COL!$F:$F,COL!$A:$A,C3040,COL!$G:$G,D3040),
IF(AND(A3040="Cervical Cancer Screening", E3040="Total Expenditure ($USD per 100,000 patients)"),
SUMIFS(CERV!$F:$F,CERV!$A:$A,C3040,CERV!$G:$G,D3040),
SUMIFS(CANSCRN!$F:$F,CANSCRN!$A:$A,C3040,CANSCRN!$G:$G,D3040))))))))))))</f>
        <v>788314.06608467863</v>
      </c>
    </row>
    <row r="3041" spans="1:6" x14ac:dyDescent="0.2">
      <c r="A3041" s="24" t="s">
        <v>103</v>
      </c>
      <c r="B3041" s="24" t="s">
        <v>101</v>
      </c>
      <c r="C3041" s="24" t="s">
        <v>50</v>
      </c>
      <c r="D3041" s="24">
        <v>2012</v>
      </c>
      <c r="E3041" s="24" t="s">
        <v>104</v>
      </c>
      <c r="F3041" s="3">
        <f>IF(AND(A3041="PSA Testing", E3041= "Utilization Rate (per 100,000 patients)"),
SUMIFS(PSA!$D:$D,PSA!$A:$A,C3041,PSA!$G:$G,D3041),
IF(AND(A3041="Colorectal Cancer Screening", E3041="Utilization Rate (per 100,000 patients)"),
SUMIFS(COL!$D:$D,COL!$A:$A,C3041,COL!$G:$G, D3041),
IF(AND(A3041="Cervical Cancer Screening", E3041="Utilization Rate (per 100,000 patients)"),
SUMIFS(CERV!$D:$D,CERV!$A:$A,C3041,CERV!$G:$G,D3041),
IF(AND(A3041="Cancer Screening for CKD patients", E3041="Utilization Rate (per 100,000 patients)"),
SUMIFS(CANSCRN!$D:$D,CANSCRN!$A:$A,C3041,CANSCRN!$G:$G,D3041),
IF(AND(A3041="PSA Testing", E3041="Cost per service ($USD)"),
SUMIFS(PSA!$E:$E,PSA!$A:$A,C3041,PSA!$G:$G,D3041),
IF(AND(A3041="Colorectal Cancer Screening", E3041="Cost per service ($USD)"),
SUMIFS(COL!$E:$E,COL!$A:$A,C3041,COL!$G:$G,D3041),
IF(AND(A3041="Cervical Cancer Screening", E3041="Cost per service ($USD)"),
SUMIFS(CERV!$E:$E,CERV!$A:$A,C3041,CERV!$G:$G,D3041),
IF(AND(A3041="Cancer Screening for CKD patients", E3041="Cost per service ($USD)"),
SUMIFS(CANSCRN!$E:$E,CANSCRN!$A:$A,C3041,CANSCRN!$G:$G,D3041),
IF(AND(A3041="PSA Testing", E3041="Total Expenditure ($USD per 100,000 patients)"),
SUMIFS(PSA!$F:$F,PSA!$A:$A,C3041,PSA!$G:$G,D3041),
IF(AND(A3041="Colorectal Cancer Screening", E3041="Total Expenditure ($USD per 100,000 patients)"),
SUMIFS(COL!$F:$F,COL!$A:$A,C3041,COL!$G:$G,D3041),
IF(AND(A3041="Cervical Cancer Screening", E3041="Total Expenditure ($USD per 100,000 patients)"),
SUMIFS(CERV!$F:$F,CERV!$A:$A,C3041,CERV!$G:$G,D3041),
SUMIFS(CANSCRN!$F:$F,CANSCRN!$A:$A,C3041,CANSCRN!$G:$G,D3041))))))))))))</f>
        <v>763820.81039870658</v>
      </c>
    </row>
    <row r="3042" spans="1:6" x14ac:dyDescent="0.2">
      <c r="A3042" s="24" t="s">
        <v>103</v>
      </c>
      <c r="B3042" s="24" t="s">
        <v>101</v>
      </c>
      <c r="C3042" s="24" t="s">
        <v>50</v>
      </c>
      <c r="D3042" s="24">
        <v>2013</v>
      </c>
      <c r="E3042" s="24" t="s">
        <v>104</v>
      </c>
      <c r="F3042" s="3">
        <f>IF(AND(A3042="PSA Testing", E3042= "Utilization Rate (per 100,000 patients)"),
SUMIFS(PSA!$D:$D,PSA!$A:$A,C3042,PSA!$G:$G,D3042),
IF(AND(A3042="Colorectal Cancer Screening", E3042="Utilization Rate (per 100,000 patients)"),
SUMIFS(COL!$D:$D,COL!$A:$A,C3042,COL!$G:$G, D3042),
IF(AND(A3042="Cervical Cancer Screening", E3042="Utilization Rate (per 100,000 patients)"),
SUMIFS(CERV!$D:$D,CERV!$A:$A,C3042,CERV!$G:$G,D3042),
IF(AND(A3042="Cancer Screening for CKD patients", E3042="Utilization Rate (per 100,000 patients)"),
SUMIFS(CANSCRN!$D:$D,CANSCRN!$A:$A,C3042,CANSCRN!$G:$G,D3042),
IF(AND(A3042="PSA Testing", E3042="Cost per service ($USD)"),
SUMIFS(PSA!$E:$E,PSA!$A:$A,C3042,PSA!$G:$G,D3042),
IF(AND(A3042="Colorectal Cancer Screening", E3042="Cost per service ($USD)"),
SUMIFS(COL!$E:$E,COL!$A:$A,C3042,COL!$G:$G,D3042),
IF(AND(A3042="Cervical Cancer Screening", E3042="Cost per service ($USD)"),
SUMIFS(CERV!$E:$E,CERV!$A:$A,C3042,CERV!$G:$G,D3042),
IF(AND(A3042="Cancer Screening for CKD patients", E3042="Cost per service ($USD)"),
SUMIFS(CANSCRN!$E:$E,CANSCRN!$A:$A,C3042,CANSCRN!$G:$G,D3042),
IF(AND(A3042="PSA Testing", E3042="Total Expenditure ($USD per 100,000 patients)"),
SUMIFS(PSA!$F:$F,PSA!$A:$A,C3042,PSA!$G:$G,D3042),
IF(AND(A3042="Colorectal Cancer Screening", E3042="Total Expenditure ($USD per 100,000 patients)"),
SUMIFS(COL!$F:$F,COL!$A:$A,C3042,COL!$G:$G,D3042),
IF(AND(A3042="Cervical Cancer Screening", E3042="Total Expenditure ($USD per 100,000 patients)"),
SUMIFS(CERV!$F:$F,CERV!$A:$A,C3042,CERV!$G:$G,D3042),
SUMIFS(CANSCRN!$F:$F,CANSCRN!$A:$A,C3042,CANSCRN!$G:$G,D3042))))))))))))</f>
        <v>862763.89952482388</v>
      </c>
    </row>
    <row r="3043" spans="1:6" x14ac:dyDescent="0.2">
      <c r="A3043" s="24" t="s">
        <v>103</v>
      </c>
      <c r="B3043" s="24" t="s">
        <v>101</v>
      </c>
      <c r="C3043" s="24" t="s">
        <v>50</v>
      </c>
      <c r="D3043" s="24">
        <v>2014</v>
      </c>
      <c r="E3043" s="24" t="s">
        <v>104</v>
      </c>
      <c r="F3043" s="3">
        <f>IF(AND(A3043="PSA Testing", E3043= "Utilization Rate (per 100,000 patients)"),
SUMIFS(PSA!$D:$D,PSA!$A:$A,C3043,PSA!$G:$G,D3043),
IF(AND(A3043="Colorectal Cancer Screening", E3043="Utilization Rate (per 100,000 patients)"),
SUMIFS(COL!$D:$D,COL!$A:$A,C3043,COL!$G:$G, D3043),
IF(AND(A3043="Cervical Cancer Screening", E3043="Utilization Rate (per 100,000 patients)"),
SUMIFS(CERV!$D:$D,CERV!$A:$A,C3043,CERV!$G:$G,D3043),
IF(AND(A3043="Cancer Screening for CKD patients", E3043="Utilization Rate (per 100,000 patients)"),
SUMIFS(CANSCRN!$D:$D,CANSCRN!$A:$A,C3043,CANSCRN!$G:$G,D3043),
IF(AND(A3043="PSA Testing", E3043="Cost per service ($USD)"),
SUMIFS(PSA!$E:$E,PSA!$A:$A,C3043,PSA!$G:$G,D3043),
IF(AND(A3043="Colorectal Cancer Screening", E3043="Cost per service ($USD)"),
SUMIFS(COL!$E:$E,COL!$A:$A,C3043,COL!$G:$G,D3043),
IF(AND(A3043="Cervical Cancer Screening", E3043="Cost per service ($USD)"),
SUMIFS(CERV!$E:$E,CERV!$A:$A,C3043,CERV!$G:$G,D3043),
IF(AND(A3043="Cancer Screening for CKD patients", E3043="Cost per service ($USD)"),
SUMIFS(CANSCRN!$E:$E,CANSCRN!$A:$A,C3043,CANSCRN!$G:$G,D3043),
IF(AND(A3043="PSA Testing", E3043="Total Expenditure ($USD per 100,000 patients)"),
SUMIFS(PSA!$F:$F,PSA!$A:$A,C3043,PSA!$G:$G,D3043),
IF(AND(A3043="Colorectal Cancer Screening", E3043="Total Expenditure ($USD per 100,000 patients)"),
SUMIFS(COL!$F:$F,COL!$A:$A,C3043,COL!$G:$G,D3043),
IF(AND(A3043="Cervical Cancer Screening", E3043="Total Expenditure ($USD per 100,000 patients)"),
SUMIFS(CERV!$F:$F,CERV!$A:$A,C3043,CERV!$G:$G,D3043),
SUMIFS(CANSCRN!$F:$F,CANSCRN!$A:$A,C3043,CANSCRN!$G:$G,D3043))))))))))))</f>
        <v>808775.61462877854</v>
      </c>
    </row>
    <row r="3044" spans="1:6" x14ac:dyDescent="0.2">
      <c r="A3044" s="24" t="s">
        <v>103</v>
      </c>
      <c r="B3044" s="24" t="s">
        <v>101</v>
      </c>
      <c r="C3044" s="24" t="s">
        <v>50</v>
      </c>
      <c r="D3044" s="24">
        <v>2015</v>
      </c>
      <c r="E3044" s="24" t="s">
        <v>104</v>
      </c>
      <c r="F3044" s="3">
        <f>IF(AND(A3044="PSA Testing", E3044= "Utilization Rate (per 100,000 patients)"),
SUMIFS(PSA!$D:$D,PSA!$A:$A,C3044,PSA!$G:$G,D3044),
IF(AND(A3044="Colorectal Cancer Screening", E3044="Utilization Rate (per 100,000 patients)"),
SUMIFS(COL!$D:$D,COL!$A:$A,C3044,COL!$G:$G, D3044),
IF(AND(A3044="Cervical Cancer Screening", E3044="Utilization Rate (per 100,000 patients)"),
SUMIFS(CERV!$D:$D,CERV!$A:$A,C3044,CERV!$G:$G,D3044),
IF(AND(A3044="Cancer Screening for CKD patients", E3044="Utilization Rate (per 100,000 patients)"),
SUMIFS(CANSCRN!$D:$D,CANSCRN!$A:$A,C3044,CANSCRN!$G:$G,D3044),
IF(AND(A3044="PSA Testing", E3044="Cost per service ($USD)"),
SUMIFS(PSA!$E:$E,PSA!$A:$A,C3044,PSA!$G:$G,D3044),
IF(AND(A3044="Colorectal Cancer Screening", E3044="Cost per service ($USD)"),
SUMIFS(COL!$E:$E,COL!$A:$A,C3044,COL!$G:$G,D3044),
IF(AND(A3044="Cervical Cancer Screening", E3044="Cost per service ($USD)"),
SUMIFS(CERV!$E:$E,CERV!$A:$A,C3044,CERV!$G:$G,D3044),
IF(AND(A3044="Cancer Screening for CKD patients", E3044="Cost per service ($USD)"),
SUMIFS(CANSCRN!$E:$E,CANSCRN!$A:$A,C3044,CANSCRN!$G:$G,D3044),
IF(AND(A3044="PSA Testing", E3044="Total Expenditure ($USD per 100,000 patients)"),
SUMIFS(PSA!$F:$F,PSA!$A:$A,C3044,PSA!$G:$G,D3044),
IF(AND(A3044="Colorectal Cancer Screening", E3044="Total Expenditure ($USD per 100,000 patients)"),
SUMIFS(COL!$F:$F,COL!$A:$A,C3044,COL!$G:$G,D3044),
IF(AND(A3044="Cervical Cancer Screening", E3044="Total Expenditure ($USD per 100,000 patients)"),
SUMIFS(CERV!$F:$F,CERV!$A:$A,C3044,CERV!$G:$G,D3044),
SUMIFS(CANSCRN!$F:$F,CANSCRN!$A:$A,C3044,CANSCRN!$G:$G,D3044))))))))))))</f>
        <v>840503.8833999316</v>
      </c>
    </row>
    <row r="3045" spans="1:6" x14ac:dyDescent="0.2">
      <c r="A3045" s="24" t="s">
        <v>103</v>
      </c>
      <c r="B3045" s="24" t="s">
        <v>101</v>
      </c>
      <c r="C3045" s="24" t="s">
        <v>50</v>
      </c>
      <c r="D3045" s="24">
        <v>2016</v>
      </c>
      <c r="E3045" s="24" t="s">
        <v>104</v>
      </c>
      <c r="F3045" s="3">
        <f>IF(AND(A3045="PSA Testing", E3045= "Utilization Rate (per 100,000 patients)"),
SUMIFS(PSA!$D:$D,PSA!$A:$A,C3045,PSA!$G:$G,D3045),
IF(AND(A3045="Colorectal Cancer Screening", E3045="Utilization Rate (per 100,000 patients)"),
SUMIFS(COL!$D:$D,COL!$A:$A,C3045,COL!$G:$G, D3045),
IF(AND(A3045="Cervical Cancer Screening", E3045="Utilization Rate (per 100,000 patients)"),
SUMIFS(CERV!$D:$D,CERV!$A:$A,C3045,CERV!$G:$G,D3045),
IF(AND(A3045="Cancer Screening for CKD patients", E3045="Utilization Rate (per 100,000 patients)"),
SUMIFS(CANSCRN!$D:$D,CANSCRN!$A:$A,C3045,CANSCRN!$G:$G,D3045),
IF(AND(A3045="PSA Testing", E3045="Cost per service ($USD)"),
SUMIFS(PSA!$E:$E,PSA!$A:$A,C3045,PSA!$G:$G,D3045),
IF(AND(A3045="Colorectal Cancer Screening", E3045="Cost per service ($USD)"),
SUMIFS(COL!$E:$E,COL!$A:$A,C3045,COL!$G:$G,D3045),
IF(AND(A3045="Cervical Cancer Screening", E3045="Cost per service ($USD)"),
SUMIFS(CERV!$E:$E,CERV!$A:$A,C3045,CERV!$G:$G,D3045),
IF(AND(A3045="Cancer Screening for CKD patients", E3045="Cost per service ($USD)"),
SUMIFS(CANSCRN!$E:$E,CANSCRN!$A:$A,C3045,CANSCRN!$G:$G,D3045),
IF(AND(A3045="PSA Testing", E3045="Total Expenditure ($USD per 100,000 patients)"),
SUMIFS(PSA!$F:$F,PSA!$A:$A,C3045,PSA!$G:$G,D3045),
IF(AND(A3045="Colorectal Cancer Screening", E3045="Total Expenditure ($USD per 100,000 patients)"),
SUMIFS(COL!$F:$F,COL!$A:$A,C3045,COL!$G:$G,D3045),
IF(AND(A3045="Cervical Cancer Screening", E3045="Total Expenditure ($USD per 100,000 patients)"),
SUMIFS(CERV!$F:$F,CERV!$A:$A,C3045,CERV!$G:$G,D3045),
SUMIFS(CANSCRN!$F:$F,CANSCRN!$A:$A,C3045,CANSCRN!$G:$G,D3045))))))))))))</f>
        <v>1058565.0403951369</v>
      </c>
    </row>
    <row r="3046" spans="1:6" x14ac:dyDescent="0.2">
      <c r="A3046" s="24" t="s">
        <v>103</v>
      </c>
      <c r="B3046" s="24" t="s">
        <v>101</v>
      </c>
      <c r="C3046" s="24" t="s">
        <v>50</v>
      </c>
      <c r="D3046" s="24">
        <v>2017</v>
      </c>
      <c r="E3046" s="24" t="s">
        <v>104</v>
      </c>
      <c r="F3046" s="3">
        <f>IF(AND(A3046="PSA Testing", E3046= "Utilization Rate (per 100,000 patients)"),
SUMIFS(PSA!$D:$D,PSA!$A:$A,C3046,PSA!$G:$G,D3046),
IF(AND(A3046="Colorectal Cancer Screening", E3046="Utilization Rate (per 100,000 patients)"),
SUMIFS(COL!$D:$D,COL!$A:$A,C3046,COL!$G:$G, D3046),
IF(AND(A3046="Cervical Cancer Screening", E3046="Utilization Rate (per 100,000 patients)"),
SUMIFS(CERV!$D:$D,CERV!$A:$A,C3046,CERV!$G:$G,D3046),
IF(AND(A3046="Cancer Screening for CKD patients", E3046="Utilization Rate (per 100,000 patients)"),
SUMIFS(CANSCRN!$D:$D,CANSCRN!$A:$A,C3046,CANSCRN!$G:$G,D3046),
IF(AND(A3046="PSA Testing", E3046="Cost per service ($USD)"),
SUMIFS(PSA!$E:$E,PSA!$A:$A,C3046,PSA!$G:$G,D3046),
IF(AND(A3046="Colorectal Cancer Screening", E3046="Cost per service ($USD)"),
SUMIFS(COL!$E:$E,COL!$A:$A,C3046,COL!$G:$G,D3046),
IF(AND(A3046="Cervical Cancer Screening", E3046="Cost per service ($USD)"),
SUMIFS(CERV!$E:$E,CERV!$A:$A,C3046,CERV!$G:$G,D3046),
IF(AND(A3046="Cancer Screening for CKD patients", E3046="Cost per service ($USD)"),
SUMIFS(CANSCRN!$E:$E,CANSCRN!$A:$A,C3046,CANSCRN!$G:$G,D3046),
IF(AND(A3046="PSA Testing", E3046="Total Expenditure ($USD per 100,000 patients)"),
SUMIFS(PSA!$F:$F,PSA!$A:$A,C3046,PSA!$G:$G,D3046),
IF(AND(A3046="Colorectal Cancer Screening", E3046="Total Expenditure ($USD per 100,000 patients)"),
SUMIFS(COL!$F:$F,COL!$A:$A,C3046,COL!$G:$G,D3046),
IF(AND(A3046="Cervical Cancer Screening", E3046="Total Expenditure ($USD per 100,000 patients)"),
SUMIFS(CERV!$F:$F,CERV!$A:$A,C3046,CERV!$G:$G,D3046),
SUMIFS(CANSCRN!$F:$F,CANSCRN!$A:$A,C3046,CANSCRN!$G:$G,D3046))))))))))))</f>
        <v>1353938.4568728493</v>
      </c>
    </row>
    <row r="3047" spans="1:6" x14ac:dyDescent="0.2">
      <c r="A3047" s="24" t="s">
        <v>103</v>
      </c>
      <c r="B3047" s="24" t="s">
        <v>101</v>
      </c>
      <c r="C3047" s="24" t="s">
        <v>50</v>
      </c>
      <c r="D3047" s="24">
        <v>2018</v>
      </c>
      <c r="E3047" s="24" t="s">
        <v>104</v>
      </c>
      <c r="F3047" s="3">
        <f>IF(AND(A3047="PSA Testing", E3047= "Utilization Rate (per 100,000 patients)"),
SUMIFS(PSA!$D:$D,PSA!$A:$A,C3047,PSA!$G:$G,D3047),
IF(AND(A3047="Colorectal Cancer Screening", E3047="Utilization Rate (per 100,000 patients)"),
SUMIFS(COL!$D:$D,COL!$A:$A,C3047,COL!$G:$G, D3047),
IF(AND(A3047="Cervical Cancer Screening", E3047="Utilization Rate (per 100,000 patients)"),
SUMIFS(CERV!$D:$D,CERV!$A:$A,C3047,CERV!$G:$G,D3047),
IF(AND(A3047="Cancer Screening for CKD patients", E3047="Utilization Rate (per 100,000 patients)"),
SUMIFS(CANSCRN!$D:$D,CANSCRN!$A:$A,C3047,CANSCRN!$G:$G,D3047),
IF(AND(A3047="PSA Testing", E3047="Cost per service ($USD)"),
SUMIFS(PSA!$E:$E,PSA!$A:$A,C3047,PSA!$G:$G,D3047),
IF(AND(A3047="Colorectal Cancer Screening", E3047="Cost per service ($USD)"),
SUMIFS(COL!$E:$E,COL!$A:$A,C3047,COL!$G:$G,D3047),
IF(AND(A3047="Cervical Cancer Screening", E3047="Cost per service ($USD)"),
SUMIFS(CERV!$E:$E,CERV!$A:$A,C3047,CERV!$G:$G,D3047),
IF(AND(A3047="Cancer Screening for CKD patients", E3047="Cost per service ($USD)"),
SUMIFS(CANSCRN!$E:$E,CANSCRN!$A:$A,C3047,CANSCRN!$G:$G,D3047),
IF(AND(A3047="PSA Testing", E3047="Total Expenditure ($USD per 100,000 patients)"),
SUMIFS(PSA!$F:$F,PSA!$A:$A,C3047,PSA!$G:$G,D3047),
IF(AND(A3047="Colorectal Cancer Screening", E3047="Total Expenditure ($USD per 100,000 patients)"),
SUMIFS(COL!$F:$F,COL!$A:$A,C3047,COL!$G:$G,D3047),
IF(AND(A3047="Cervical Cancer Screening", E3047="Total Expenditure ($USD per 100,000 patients)"),
SUMIFS(CERV!$F:$F,CERV!$A:$A,C3047,CERV!$G:$G,D3047),
SUMIFS(CANSCRN!$F:$F,CANSCRN!$A:$A,C3047,CANSCRN!$G:$G,D3047))))))))))))</f>
        <v>1753466.6751554727</v>
      </c>
    </row>
    <row r="3048" spans="1:6" x14ac:dyDescent="0.2">
      <c r="A3048" s="24" t="s">
        <v>103</v>
      </c>
      <c r="B3048" s="24" t="s">
        <v>101</v>
      </c>
      <c r="C3048" s="24" t="s">
        <v>50</v>
      </c>
      <c r="D3048" s="24">
        <v>2019</v>
      </c>
      <c r="E3048" s="24" t="s">
        <v>104</v>
      </c>
      <c r="F3048" s="3">
        <f>IF(AND(A3048="PSA Testing", E3048= "Utilization Rate (per 100,000 patients)"),
SUMIFS(PSA!$D:$D,PSA!$A:$A,C3048,PSA!$G:$G,D3048),
IF(AND(A3048="Colorectal Cancer Screening", E3048="Utilization Rate (per 100,000 patients)"),
SUMIFS(COL!$D:$D,COL!$A:$A,C3048,COL!$G:$G, D3048),
IF(AND(A3048="Cervical Cancer Screening", E3048="Utilization Rate (per 100,000 patients)"),
SUMIFS(CERV!$D:$D,CERV!$A:$A,C3048,CERV!$G:$G,D3048),
IF(AND(A3048="Cancer Screening for CKD patients", E3048="Utilization Rate (per 100,000 patients)"),
SUMIFS(CANSCRN!$D:$D,CANSCRN!$A:$A,C3048,CANSCRN!$G:$G,D3048),
IF(AND(A3048="PSA Testing", E3048="Cost per service ($USD)"),
SUMIFS(PSA!$E:$E,PSA!$A:$A,C3048,PSA!$G:$G,D3048),
IF(AND(A3048="Colorectal Cancer Screening", E3048="Cost per service ($USD)"),
SUMIFS(COL!$E:$E,COL!$A:$A,C3048,COL!$G:$G,D3048),
IF(AND(A3048="Cervical Cancer Screening", E3048="Cost per service ($USD)"),
SUMIFS(CERV!$E:$E,CERV!$A:$A,C3048,CERV!$G:$G,D3048),
IF(AND(A3048="Cancer Screening for CKD patients", E3048="Cost per service ($USD)"),
SUMIFS(CANSCRN!$E:$E,CANSCRN!$A:$A,C3048,CANSCRN!$G:$G,D3048),
IF(AND(A3048="PSA Testing", E3048="Total Expenditure ($USD per 100,000 patients)"),
SUMIFS(PSA!$F:$F,PSA!$A:$A,C3048,PSA!$G:$G,D3048),
IF(AND(A3048="Colorectal Cancer Screening", E3048="Total Expenditure ($USD per 100,000 patients)"),
SUMIFS(COL!$F:$F,COL!$A:$A,C3048,COL!$G:$G,D3048),
IF(AND(A3048="Cervical Cancer Screening", E3048="Total Expenditure ($USD per 100,000 patients)"),
SUMIFS(CERV!$F:$F,CERV!$A:$A,C3048,CERV!$G:$G,D3048),
SUMIFS(CANSCRN!$F:$F,CANSCRN!$A:$A,C3048,CANSCRN!$G:$G,D3048))))))))))))</f>
        <v>1716412.7213986169</v>
      </c>
    </row>
    <row r="3049" spans="1:6" x14ac:dyDescent="0.2">
      <c r="A3049" s="24" t="s">
        <v>103</v>
      </c>
      <c r="B3049" s="24" t="s">
        <v>101</v>
      </c>
      <c r="C3049" s="24" t="s">
        <v>52</v>
      </c>
      <c r="D3049" s="24">
        <v>2009</v>
      </c>
      <c r="E3049" s="24" t="s">
        <v>104</v>
      </c>
      <c r="F3049" s="3">
        <f>IF(AND(A3049="PSA Testing", E3049= "Utilization Rate (per 100,000 patients)"),
SUMIFS(PSA!$D:$D,PSA!$A:$A,C3049,PSA!$G:$G,D3049),
IF(AND(A3049="Colorectal Cancer Screening", E3049="Utilization Rate (per 100,000 patients)"),
SUMIFS(COL!$D:$D,COL!$A:$A,C3049,COL!$G:$G, D3049),
IF(AND(A3049="Cervical Cancer Screening", E3049="Utilization Rate (per 100,000 patients)"),
SUMIFS(CERV!$D:$D,CERV!$A:$A,C3049,CERV!$G:$G,D3049),
IF(AND(A3049="Cancer Screening for CKD patients", E3049="Utilization Rate (per 100,000 patients)"),
SUMIFS(CANSCRN!$D:$D,CANSCRN!$A:$A,C3049,CANSCRN!$G:$G,D3049),
IF(AND(A3049="PSA Testing", E3049="Cost per service ($USD)"),
SUMIFS(PSA!$E:$E,PSA!$A:$A,C3049,PSA!$G:$G,D3049),
IF(AND(A3049="Colorectal Cancer Screening", E3049="Cost per service ($USD)"),
SUMIFS(COL!$E:$E,COL!$A:$A,C3049,COL!$G:$G,D3049),
IF(AND(A3049="Cervical Cancer Screening", E3049="Cost per service ($USD)"),
SUMIFS(CERV!$E:$E,CERV!$A:$A,C3049,CERV!$G:$G,D3049),
IF(AND(A3049="Cancer Screening for CKD patients", E3049="Cost per service ($USD)"),
SUMIFS(CANSCRN!$E:$E,CANSCRN!$A:$A,C3049,CANSCRN!$G:$G,D3049),
IF(AND(A3049="PSA Testing", E3049="Total Expenditure ($USD per 100,000 patients)"),
SUMIFS(PSA!$F:$F,PSA!$A:$A,C3049,PSA!$G:$G,D3049),
IF(AND(A3049="Colorectal Cancer Screening", E3049="Total Expenditure ($USD per 100,000 patients)"),
SUMIFS(COL!$F:$F,COL!$A:$A,C3049,COL!$G:$G,D3049),
IF(AND(A3049="Cervical Cancer Screening", E3049="Total Expenditure ($USD per 100,000 patients)"),
SUMIFS(CERV!$F:$F,CERV!$A:$A,C3049,CERV!$G:$G,D3049),
SUMIFS(CANSCRN!$F:$F,CANSCRN!$A:$A,C3049,CANSCRN!$G:$G,D3049))))))))))))</f>
        <v>609720.93880336743</v>
      </c>
    </row>
    <row r="3050" spans="1:6" x14ac:dyDescent="0.2">
      <c r="A3050" s="24" t="s">
        <v>103</v>
      </c>
      <c r="B3050" s="24" t="s">
        <v>101</v>
      </c>
      <c r="C3050" s="24" t="s">
        <v>52</v>
      </c>
      <c r="D3050" s="24">
        <v>2010</v>
      </c>
      <c r="E3050" s="24" t="s">
        <v>104</v>
      </c>
      <c r="F3050" s="3">
        <f>IF(AND(A3050="PSA Testing", E3050= "Utilization Rate (per 100,000 patients)"),
SUMIFS(PSA!$D:$D,PSA!$A:$A,C3050,PSA!$G:$G,D3050),
IF(AND(A3050="Colorectal Cancer Screening", E3050="Utilization Rate (per 100,000 patients)"),
SUMIFS(COL!$D:$D,COL!$A:$A,C3050,COL!$G:$G, D3050),
IF(AND(A3050="Cervical Cancer Screening", E3050="Utilization Rate (per 100,000 patients)"),
SUMIFS(CERV!$D:$D,CERV!$A:$A,C3050,CERV!$G:$G,D3050),
IF(AND(A3050="Cancer Screening for CKD patients", E3050="Utilization Rate (per 100,000 patients)"),
SUMIFS(CANSCRN!$D:$D,CANSCRN!$A:$A,C3050,CANSCRN!$G:$G,D3050),
IF(AND(A3050="PSA Testing", E3050="Cost per service ($USD)"),
SUMIFS(PSA!$E:$E,PSA!$A:$A,C3050,PSA!$G:$G,D3050),
IF(AND(A3050="Colorectal Cancer Screening", E3050="Cost per service ($USD)"),
SUMIFS(COL!$E:$E,COL!$A:$A,C3050,COL!$G:$G,D3050),
IF(AND(A3050="Cervical Cancer Screening", E3050="Cost per service ($USD)"),
SUMIFS(CERV!$E:$E,CERV!$A:$A,C3050,CERV!$G:$G,D3050),
IF(AND(A3050="Cancer Screening for CKD patients", E3050="Cost per service ($USD)"),
SUMIFS(CANSCRN!$E:$E,CANSCRN!$A:$A,C3050,CANSCRN!$G:$G,D3050),
IF(AND(A3050="PSA Testing", E3050="Total Expenditure ($USD per 100,000 patients)"),
SUMIFS(PSA!$F:$F,PSA!$A:$A,C3050,PSA!$G:$G,D3050),
IF(AND(A3050="Colorectal Cancer Screening", E3050="Total Expenditure ($USD per 100,000 patients)"),
SUMIFS(COL!$F:$F,COL!$A:$A,C3050,COL!$G:$G,D3050),
IF(AND(A3050="Cervical Cancer Screening", E3050="Total Expenditure ($USD per 100,000 patients)"),
SUMIFS(CERV!$F:$F,CERV!$A:$A,C3050,CERV!$G:$G,D3050),
SUMIFS(CANSCRN!$F:$F,CANSCRN!$A:$A,C3050,CANSCRN!$G:$G,D3050))))))))))))</f>
        <v>649543.93976311339</v>
      </c>
    </row>
    <row r="3051" spans="1:6" x14ac:dyDescent="0.2">
      <c r="A3051" s="24" t="s">
        <v>103</v>
      </c>
      <c r="B3051" s="24" t="s">
        <v>101</v>
      </c>
      <c r="C3051" s="24" t="s">
        <v>52</v>
      </c>
      <c r="D3051" s="24">
        <v>2011</v>
      </c>
      <c r="E3051" s="24" t="s">
        <v>104</v>
      </c>
      <c r="F3051" s="3">
        <f>IF(AND(A3051="PSA Testing", E3051= "Utilization Rate (per 100,000 patients)"),
SUMIFS(PSA!$D:$D,PSA!$A:$A,C3051,PSA!$G:$G,D3051),
IF(AND(A3051="Colorectal Cancer Screening", E3051="Utilization Rate (per 100,000 patients)"),
SUMIFS(COL!$D:$D,COL!$A:$A,C3051,COL!$G:$G, D3051),
IF(AND(A3051="Cervical Cancer Screening", E3051="Utilization Rate (per 100,000 patients)"),
SUMIFS(CERV!$D:$D,CERV!$A:$A,C3051,CERV!$G:$G,D3051),
IF(AND(A3051="Cancer Screening for CKD patients", E3051="Utilization Rate (per 100,000 patients)"),
SUMIFS(CANSCRN!$D:$D,CANSCRN!$A:$A,C3051,CANSCRN!$G:$G,D3051),
IF(AND(A3051="PSA Testing", E3051="Cost per service ($USD)"),
SUMIFS(PSA!$E:$E,PSA!$A:$A,C3051,PSA!$G:$G,D3051),
IF(AND(A3051="Colorectal Cancer Screening", E3051="Cost per service ($USD)"),
SUMIFS(COL!$E:$E,COL!$A:$A,C3051,COL!$G:$G,D3051),
IF(AND(A3051="Cervical Cancer Screening", E3051="Cost per service ($USD)"),
SUMIFS(CERV!$E:$E,CERV!$A:$A,C3051,CERV!$G:$G,D3051),
IF(AND(A3051="Cancer Screening for CKD patients", E3051="Cost per service ($USD)"),
SUMIFS(CANSCRN!$E:$E,CANSCRN!$A:$A,C3051,CANSCRN!$G:$G,D3051),
IF(AND(A3051="PSA Testing", E3051="Total Expenditure ($USD per 100,000 patients)"),
SUMIFS(PSA!$F:$F,PSA!$A:$A,C3051,PSA!$G:$G,D3051),
IF(AND(A3051="Colorectal Cancer Screening", E3051="Total Expenditure ($USD per 100,000 patients)"),
SUMIFS(COL!$F:$F,COL!$A:$A,C3051,COL!$G:$G,D3051),
IF(AND(A3051="Cervical Cancer Screening", E3051="Total Expenditure ($USD per 100,000 patients)"),
SUMIFS(CERV!$F:$F,CERV!$A:$A,C3051,CERV!$G:$G,D3051),
SUMIFS(CANSCRN!$F:$F,CANSCRN!$A:$A,C3051,CANSCRN!$G:$G,D3051))))))))))))</f>
        <v>572055.22116169753</v>
      </c>
    </row>
    <row r="3052" spans="1:6" x14ac:dyDescent="0.2">
      <c r="A3052" s="24" t="s">
        <v>103</v>
      </c>
      <c r="B3052" s="24" t="s">
        <v>101</v>
      </c>
      <c r="C3052" s="24" t="s">
        <v>52</v>
      </c>
      <c r="D3052" s="24">
        <v>2012</v>
      </c>
      <c r="E3052" s="24" t="s">
        <v>104</v>
      </c>
      <c r="F3052" s="3">
        <f>IF(AND(A3052="PSA Testing", E3052= "Utilization Rate (per 100,000 patients)"),
SUMIFS(PSA!$D:$D,PSA!$A:$A,C3052,PSA!$G:$G,D3052),
IF(AND(A3052="Colorectal Cancer Screening", E3052="Utilization Rate (per 100,000 patients)"),
SUMIFS(COL!$D:$D,COL!$A:$A,C3052,COL!$G:$G, D3052),
IF(AND(A3052="Cervical Cancer Screening", E3052="Utilization Rate (per 100,000 patients)"),
SUMIFS(CERV!$D:$D,CERV!$A:$A,C3052,CERV!$G:$G,D3052),
IF(AND(A3052="Cancer Screening for CKD patients", E3052="Utilization Rate (per 100,000 patients)"),
SUMIFS(CANSCRN!$D:$D,CANSCRN!$A:$A,C3052,CANSCRN!$G:$G,D3052),
IF(AND(A3052="PSA Testing", E3052="Cost per service ($USD)"),
SUMIFS(PSA!$E:$E,PSA!$A:$A,C3052,PSA!$G:$G,D3052),
IF(AND(A3052="Colorectal Cancer Screening", E3052="Cost per service ($USD)"),
SUMIFS(COL!$E:$E,COL!$A:$A,C3052,COL!$G:$G,D3052),
IF(AND(A3052="Cervical Cancer Screening", E3052="Cost per service ($USD)"),
SUMIFS(CERV!$E:$E,CERV!$A:$A,C3052,CERV!$G:$G,D3052),
IF(AND(A3052="Cancer Screening for CKD patients", E3052="Cost per service ($USD)"),
SUMIFS(CANSCRN!$E:$E,CANSCRN!$A:$A,C3052,CANSCRN!$G:$G,D3052),
IF(AND(A3052="PSA Testing", E3052="Total Expenditure ($USD per 100,000 patients)"),
SUMIFS(PSA!$F:$F,PSA!$A:$A,C3052,PSA!$G:$G,D3052),
IF(AND(A3052="Colorectal Cancer Screening", E3052="Total Expenditure ($USD per 100,000 patients)"),
SUMIFS(COL!$F:$F,COL!$A:$A,C3052,COL!$G:$G,D3052),
IF(AND(A3052="Cervical Cancer Screening", E3052="Total Expenditure ($USD per 100,000 patients)"),
SUMIFS(CERV!$F:$F,CERV!$A:$A,C3052,CERV!$G:$G,D3052),
SUMIFS(CANSCRN!$F:$F,CANSCRN!$A:$A,C3052,CANSCRN!$G:$G,D3052))))))))))))</f>
        <v>589613.59524966439</v>
      </c>
    </row>
    <row r="3053" spans="1:6" x14ac:dyDescent="0.2">
      <c r="A3053" s="24" t="s">
        <v>103</v>
      </c>
      <c r="B3053" s="24" t="s">
        <v>101</v>
      </c>
      <c r="C3053" s="24" t="s">
        <v>52</v>
      </c>
      <c r="D3053" s="24">
        <v>2013</v>
      </c>
      <c r="E3053" s="24" t="s">
        <v>104</v>
      </c>
      <c r="F3053" s="3">
        <f>IF(AND(A3053="PSA Testing", E3053= "Utilization Rate (per 100,000 patients)"),
SUMIFS(PSA!$D:$D,PSA!$A:$A,C3053,PSA!$G:$G,D3053),
IF(AND(A3053="Colorectal Cancer Screening", E3053="Utilization Rate (per 100,000 patients)"),
SUMIFS(COL!$D:$D,COL!$A:$A,C3053,COL!$G:$G, D3053),
IF(AND(A3053="Cervical Cancer Screening", E3053="Utilization Rate (per 100,000 patients)"),
SUMIFS(CERV!$D:$D,CERV!$A:$A,C3053,CERV!$G:$G,D3053),
IF(AND(A3053="Cancer Screening for CKD patients", E3053="Utilization Rate (per 100,000 patients)"),
SUMIFS(CANSCRN!$D:$D,CANSCRN!$A:$A,C3053,CANSCRN!$G:$G,D3053),
IF(AND(A3053="PSA Testing", E3053="Cost per service ($USD)"),
SUMIFS(PSA!$E:$E,PSA!$A:$A,C3053,PSA!$G:$G,D3053),
IF(AND(A3053="Colorectal Cancer Screening", E3053="Cost per service ($USD)"),
SUMIFS(COL!$E:$E,COL!$A:$A,C3053,COL!$G:$G,D3053),
IF(AND(A3053="Cervical Cancer Screening", E3053="Cost per service ($USD)"),
SUMIFS(CERV!$E:$E,CERV!$A:$A,C3053,CERV!$G:$G,D3053),
IF(AND(A3053="Cancer Screening for CKD patients", E3053="Cost per service ($USD)"),
SUMIFS(CANSCRN!$E:$E,CANSCRN!$A:$A,C3053,CANSCRN!$G:$G,D3053),
IF(AND(A3053="PSA Testing", E3053="Total Expenditure ($USD per 100,000 patients)"),
SUMIFS(PSA!$F:$F,PSA!$A:$A,C3053,PSA!$G:$G,D3053),
IF(AND(A3053="Colorectal Cancer Screening", E3053="Total Expenditure ($USD per 100,000 patients)"),
SUMIFS(COL!$F:$F,COL!$A:$A,C3053,COL!$G:$G,D3053),
IF(AND(A3053="Cervical Cancer Screening", E3053="Total Expenditure ($USD per 100,000 patients)"),
SUMIFS(CERV!$F:$F,CERV!$A:$A,C3053,CERV!$G:$G,D3053),
SUMIFS(CANSCRN!$F:$F,CANSCRN!$A:$A,C3053,CANSCRN!$G:$G,D3053))))))))))))</f>
        <v>550077.56553625537</v>
      </c>
    </row>
    <row r="3054" spans="1:6" x14ac:dyDescent="0.2">
      <c r="A3054" s="24" t="s">
        <v>103</v>
      </c>
      <c r="B3054" s="24" t="s">
        <v>101</v>
      </c>
      <c r="C3054" s="24" t="s">
        <v>52</v>
      </c>
      <c r="D3054" s="24">
        <v>2014</v>
      </c>
      <c r="E3054" s="24" t="s">
        <v>104</v>
      </c>
      <c r="F3054" s="3">
        <f>IF(AND(A3054="PSA Testing", E3054= "Utilization Rate (per 100,000 patients)"),
SUMIFS(PSA!$D:$D,PSA!$A:$A,C3054,PSA!$G:$G,D3054),
IF(AND(A3054="Colorectal Cancer Screening", E3054="Utilization Rate (per 100,000 patients)"),
SUMIFS(COL!$D:$D,COL!$A:$A,C3054,COL!$G:$G, D3054),
IF(AND(A3054="Cervical Cancer Screening", E3054="Utilization Rate (per 100,000 patients)"),
SUMIFS(CERV!$D:$D,CERV!$A:$A,C3054,CERV!$G:$G,D3054),
IF(AND(A3054="Cancer Screening for CKD patients", E3054="Utilization Rate (per 100,000 patients)"),
SUMIFS(CANSCRN!$D:$D,CANSCRN!$A:$A,C3054,CANSCRN!$G:$G,D3054),
IF(AND(A3054="PSA Testing", E3054="Cost per service ($USD)"),
SUMIFS(PSA!$E:$E,PSA!$A:$A,C3054,PSA!$G:$G,D3054),
IF(AND(A3054="Colorectal Cancer Screening", E3054="Cost per service ($USD)"),
SUMIFS(COL!$E:$E,COL!$A:$A,C3054,COL!$G:$G,D3054),
IF(AND(A3054="Cervical Cancer Screening", E3054="Cost per service ($USD)"),
SUMIFS(CERV!$E:$E,CERV!$A:$A,C3054,CERV!$G:$G,D3054),
IF(AND(A3054="Cancer Screening for CKD patients", E3054="Cost per service ($USD)"),
SUMIFS(CANSCRN!$E:$E,CANSCRN!$A:$A,C3054,CANSCRN!$G:$G,D3054),
IF(AND(A3054="PSA Testing", E3054="Total Expenditure ($USD per 100,000 patients)"),
SUMIFS(PSA!$F:$F,PSA!$A:$A,C3054,PSA!$G:$G,D3054),
IF(AND(A3054="Colorectal Cancer Screening", E3054="Total Expenditure ($USD per 100,000 patients)"),
SUMIFS(COL!$F:$F,COL!$A:$A,C3054,COL!$G:$G,D3054),
IF(AND(A3054="Cervical Cancer Screening", E3054="Total Expenditure ($USD per 100,000 patients)"),
SUMIFS(CERV!$F:$F,CERV!$A:$A,C3054,CERV!$G:$G,D3054),
SUMIFS(CANSCRN!$F:$F,CANSCRN!$A:$A,C3054,CANSCRN!$G:$G,D3054))))))))))))</f>
        <v>504566.32867509394</v>
      </c>
    </row>
    <row r="3055" spans="1:6" x14ac:dyDescent="0.2">
      <c r="A3055" s="24" t="s">
        <v>103</v>
      </c>
      <c r="B3055" s="24" t="s">
        <v>101</v>
      </c>
      <c r="C3055" s="24" t="s">
        <v>52</v>
      </c>
      <c r="D3055" s="24">
        <v>2015</v>
      </c>
      <c r="E3055" s="24" t="s">
        <v>104</v>
      </c>
      <c r="F3055" s="3">
        <f>IF(AND(A3055="PSA Testing", E3055= "Utilization Rate (per 100,000 patients)"),
SUMIFS(PSA!$D:$D,PSA!$A:$A,C3055,PSA!$G:$G,D3055),
IF(AND(A3055="Colorectal Cancer Screening", E3055="Utilization Rate (per 100,000 patients)"),
SUMIFS(COL!$D:$D,COL!$A:$A,C3055,COL!$G:$G, D3055),
IF(AND(A3055="Cervical Cancer Screening", E3055="Utilization Rate (per 100,000 patients)"),
SUMIFS(CERV!$D:$D,CERV!$A:$A,C3055,CERV!$G:$G,D3055),
IF(AND(A3055="Cancer Screening for CKD patients", E3055="Utilization Rate (per 100,000 patients)"),
SUMIFS(CANSCRN!$D:$D,CANSCRN!$A:$A,C3055,CANSCRN!$G:$G,D3055),
IF(AND(A3055="PSA Testing", E3055="Cost per service ($USD)"),
SUMIFS(PSA!$E:$E,PSA!$A:$A,C3055,PSA!$G:$G,D3055),
IF(AND(A3055="Colorectal Cancer Screening", E3055="Cost per service ($USD)"),
SUMIFS(COL!$E:$E,COL!$A:$A,C3055,COL!$G:$G,D3055),
IF(AND(A3055="Cervical Cancer Screening", E3055="Cost per service ($USD)"),
SUMIFS(CERV!$E:$E,CERV!$A:$A,C3055,CERV!$G:$G,D3055),
IF(AND(A3055="Cancer Screening for CKD patients", E3055="Cost per service ($USD)"),
SUMIFS(CANSCRN!$E:$E,CANSCRN!$A:$A,C3055,CANSCRN!$G:$G,D3055),
IF(AND(A3055="PSA Testing", E3055="Total Expenditure ($USD per 100,000 patients)"),
SUMIFS(PSA!$F:$F,PSA!$A:$A,C3055,PSA!$G:$G,D3055),
IF(AND(A3055="Colorectal Cancer Screening", E3055="Total Expenditure ($USD per 100,000 patients)"),
SUMIFS(COL!$F:$F,COL!$A:$A,C3055,COL!$G:$G,D3055),
IF(AND(A3055="Cervical Cancer Screening", E3055="Total Expenditure ($USD per 100,000 patients)"),
SUMIFS(CERV!$F:$F,CERV!$A:$A,C3055,CERV!$G:$G,D3055),
SUMIFS(CANSCRN!$F:$F,CANSCRN!$A:$A,C3055,CANSCRN!$G:$G,D3055))))))))))))</f>
        <v>792807.55335554807</v>
      </c>
    </row>
    <row r="3056" spans="1:6" x14ac:dyDescent="0.2">
      <c r="A3056" s="24" t="s">
        <v>103</v>
      </c>
      <c r="B3056" s="24" t="s">
        <v>101</v>
      </c>
      <c r="C3056" s="24" t="s">
        <v>52</v>
      </c>
      <c r="D3056" s="24">
        <v>2016</v>
      </c>
      <c r="E3056" s="24" t="s">
        <v>104</v>
      </c>
      <c r="F3056" s="3">
        <f>IF(AND(A3056="PSA Testing", E3056= "Utilization Rate (per 100,000 patients)"),
SUMIFS(PSA!$D:$D,PSA!$A:$A,C3056,PSA!$G:$G,D3056),
IF(AND(A3056="Colorectal Cancer Screening", E3056="Utilization Rate (per 100,000 patients)"),
SUMIFS(COL!$D:$D,COL!$A:$A,C3056,COL!$G:$G, D3056),
IF(AND(A3056="Cervical Cancer Screening", E3056="Utilization Rate (per 100,000 patients)"),
SUMIFS(CERV!$D:$D,CERV!$A:$A,C3056,CERV!$G:$G,D3056),
IF(AND(A3056="Cancer Screening for CKD patients", E3056="Utilization Rate (per 100,000 patients)"),
SUMIFS(CANSCRN!$D:$D,CANSCRN!$A:$A,C3056,CANSCRN!$G:$G,D3056),
IF(AND(A3056="PSA Testing", E3056="Cost per service ($USD)"),
SUMIFS(PSA!$E:$E,PSA!$A:$A,C3056,PSA!$G:$G,D3056),
IF(AND(A3056="Colorectal Cancer Screening", E3056="Cost per service ($USD)"),
SUMIFS(COL!$E:$E,COL!$A:$A,C3056,COL!$G:$G,D3056),
IF(AND(A3056="Cervical Cancer Screening", E3056="Cost per service ($USD)"),
SUMIFS(CERV!$E:$E,CERV!$A:$A,C3056,CERV!$G:$G,D3056),
IF(AND(A3056="Cancer Screening for CKD patients", E3056="Cost per service ($USD)"),
SUMIFS(CANSCRN!$E:$E,CANSCRN!$A:$A,C3056,CANSCRN!$G:$G,D3056),
IF(AND(A3056="PSA Testing", E3056="Total Expenditure ($USD per 100,000 patients)"),
SUMIFS(PSA!$F:$F,PSA!$A:$A,C3056,PSA!$G:$G,D3056),
IF(AND(A3056="Colorectal Cancer Screening", E3056="Total Expenditure ($USD per 100,000 patients)"),
SUMIFS(COL!$F:$F,COL!$A:$A,C3056,COL!$G:$G,D3056),
IF(AND(A3056="Cervical Cancer Screening", E3056="Total Expenditure ($USD per 100,000 patients)"),
SUMIFS(CERV!$F:$F,CERV!$A:$A,C3056,CERV!$G:$G,D3056),
SUMIFS(CANSCRN!$F:$F,CANSCRN!$A:$A,C3056,CANSCRN!$G:$G,D3056))))))))))))</f>
        <v>1107079.4265435825</v>
      </c>
    </row>
    <row r="3057" spans="1:6" x14ac:dyDescent="0.2">
      <c r="A3057" s="24" t="s">
        <v>103</v>
      </c>
      <c r="B3057" s="24" t="s">
        <v>101</v>
      </c>
      <c r="C3057" s="24" t="s">
        <v>52</v>
      </c>
      <c r="D3057" s="24">
        <v>2017</v>
      </c>
      <c r="E3057" s="24" t="s">
        <v>104</v>
      </c>
      <c r="F3057" s="3">
        <f>IF(AND(A3057="PSA Testing", E3057= "Utilization Rate (per 100,000 patients)"),
SUMIFS(PSA!$D:$D,PSA!$A:$A,C3057,PSA!$G:$G,D3057),
IF(AND(A3057="Colorectal Cancer Screening", E3057="Utilization Rate (per 100,000 patients)"),
SUMIFS(COL!$D:$D,COL!$A:$A,C3057,COL!$G:$G, D3057),
IF(AND(A3057="Cervical Cancer Screening", E3057="Utilization Rate (per 100,000 patients)"),
SUMIFS(CERV!$D:$D,CERV!$A:$A,C3057,CERV!$G:$G,D3057),
IF(AND(A3057="Cancer Screening for CKD patients", E3057="Utilization Rate (per 100,000 patients)"),
SUMIFS(CANSCRN!$D:$D,CANSCRN!$A:$A,C3057,CANSCRN!$G:$G,D3057),
IF(AND(A3057="PSA Testing", E3057="Cost per service ($USD)"),
SUMIFS(PSA!$E:$E,PSA!$A:$A,C3057,PSA!$G:$G,D3057),
IF(AND(A3057="Colorectal Cancer Screening", E3057="Cost per service ($USD)"),
SUMIFS(COL!$E:$E,COL!$A:$A,C3057,COL!$G:$G,D3057),
IF(AND(A3057="Cervical Cancer Screening", E3057="Cost per service ($USD)"),
SUMIFS(CERV!$E:$E,CERV!$A:$A,C3057,CERV!$G:$G,D3057),
IF(AND(A3057="Cancer Screening for CKD patients", E3057="Cost per service ($USD)"),
SUMIFS(CANSCRN!$E:$E,CANSCRN!$A:$A,C3057,CANSCRN!$G:$G,D3057),
IF(AND(A3057="PSA Testing", E3057="Total Expenditure ($USD per 100,000 patients)"),
SUMIFS(PSA!$F:$F,PSA!$A:$A,C3057,PSA!$G:$G,D3057),
IF(AND(A3057="Colorectal Cancer Screening", E3057="Total Expenditure ($USD per 100,000 patients)"),
SUMIFS(COL!$F:$F,COL!$A:$A,C3057,COL!$G:$G,D3057),
IF(AND(A3057="Cervical Cancer Screening", E3057="Total Expenditure ($USD per 100,000 patients)"),
SUMIFS(CERV!$F:$F,CERV!$A:$A,C3057,CERV!$G:$G,D3057),
SUMIFS(CANSCRN!$F:$F,CANSCRN!$A:$A,C3057,CANSCRN!$G:$G,D3057))))))))))))</f>
        <v>1837304.3195411158</v>
      </c>
    </row>
    <row r="3058" spans="1:6" x14ac:dyDescent="0.2">
      <c r="A3058" s="24" t="s">
        <v>103</v>
      </c>
      <c r="B3058" s="24" t="s">
        <v>101</v>
      </c>
      <c r="C3058" s="24" t="s">
        <v>52</v>
      </c>
      <c r="D3058" s="24">
        <v>2018</v>
      </c>
      <c r="E3058" s="24" t="s">
        <v>104</v>
      </c>
      <c r="F3058" s="3">
        <f>IF(AND(A3058="PSA Testing", E3058= "Utilization Rate (per 100,000 patients)"),
SUMIFS(PSA!$D:$D,PSA!$A:$A,C3058,PSA!$G:$G,D3058),
IF(AND(A3058="Colorectal Cancer Screening", E3058="Utilization Rate (per 100,000 patients)"),
SUMIFS(COL!$D:$D,COL!$A:$A,C3058,COL!$G:$G, D3058),
IF(AND(A3058="Cervical Cancer Screening", E3058="Utilization Rate (per 100,000 patients)"),
SUMIFS(CERV!$D:$D,CERV!$A:$A,C3058,CERV!$G:$G,D3058),
IF(AND(A3058="Cancer Screening for CKD patients", E3058="Utilization Rate (per 100,000 patients)"),
SUMIFS(CANSCRN!$D:$D,CANSCRN!$A:$A,C3058,CANSCRN!$G:$G,D3058),
IF(AND(A3058="PSA Testing", E3058="Cost per service ($USD)"),
SUMIFS(PSA!$E:$E,PSA!$A:$A,C3058,PSA!$G:$G,D3058),
IF(AND(A3058="Colorectal Cancer Screening", E3058="Cost per service ($USD)"),
SUMIFS(COL!$E:$E,COL!$A:$A,C3058,COL!$G:$G,D3058),
IF(AND(A3058="Cervical Cancer Screening", E3058="Cost per service ($USD)"),
SUMIFS(CERV!$E:$E,CERV!$A:$A,C3058,CERV!$G:$G,D3058),
IF(AND(A3058="Cancer Screening for CKD patients", E3058="Cost per service ($USD)"),
SUMIFS(CANSCRN!$E:$E,CANSCRN!$A:$A,C3058,CANSCRN!$G:$G,D3058),
IF(AND(A3058="PSA Testing", E3058="Total Expenditure ($USD per 100,000 patients)"),
SUMIFS(PSA!$F:$F,PSA!$A:$A,C3058,PSA!$G:$G,D3058),
IF(AND(A3058="Colorectal Cancer Screening", E3058="Total Expenditure ($USD per 100,000 patients)"),
SUMIFS(COL!$F:$F,COL!$A:$A,C3058,COL!$G:$G,D3058),
IF(AND(A3058="Cervical Cancer Screening", E3058="Total Expenditure ($USD per 100,000 patients)"),
SUMIFS(CERV!$F:$F,CERV!$A:$A,C3058,CERV!$G:$G,D3058),
SUMIFS(CANSCRN!$F:$F,CANSCRN!$A:$A,C3058,CANSCRN!$G:$G,D3058))))))))))))</f>
        <v>1822254.4649943116</v>
      </c>
    </row>
    <row r="3059" spans="1:6" x14ac:dyDescent="0.2">
      <c r="A3059" s="24" t="s">
        <v>103</v>
      </c>
      <c r="B3059" s="24" t="s">
        <v>101</v>
      </c>
      <c r="C3059" s="24" t="s">
        <v>52</v>
      </c>
      <c r="D3059" s="24">
        <v>2019</v>
      </c>
      <c r="E3059" s="24" t="s">
        <v>104</v>
      </c>
      <c r="F3059" s="3">
        <f>IF(AND(A3059="PSA Testing", E3059= "Utilization Rate (per 100,000 patients)"),
SUMIFS(PSA!$D:$D,PSA!$A:$A,C3059,PSA!$G:$G,D3059),
IF(AND(A3059="Colorectal Cancer Screening", E3059="Utilization Rate (per 100,000 patients)"),
SUMIFS(COL!$D:$D,COL!$A:$A,C3059,COL!$G:$G, D3059),
IF(AND(A3059="Cervical Cancer Screening", E3059="Utilization Rate (per 100,000 patients)"),
SUMIFS(CERV!$D:$D,CERV!$A:$A,C3059,CERV!$G:$G,D3059),
IF(AND(A3059="Cancer Screening for CKD patients", E3059="Utilization Rate (per 100,000 patients)"),
SUMIFS(CANSCRN!$D:$D,CANSCRN!$A:$A,C3059,CANSCRN!$G:$G,D3059),
IF(AND(A3059="PSA Testing", E3059="Cost per service ($USD)"),
SUMIFS(PSA!$E:$E,PSA!$A:$A,C3059,PSA!$G:$G,D3059),
IF(AND(A3059="Colorectal Cancer Screening", E3059="Cost per service ($USD)"),
SUMIFS(COL!$E:$E,COL!$A:$A,C3059,COL!$G:$G,D3059),
IF(AND(A3059="Cervical Cancer Screening", E3059="Cost per service ($USD)"),
SUMIFS(CERV!$E:$E,CERV!$A:$A,C3059,CERV!$G:$G,D3059),
IF(AND(A3059="Cancer Screening for CKD patients", E3059="Cost per service ($USD)"),
SUMIFS(CANSCRN!$E:$E,CANSCRN!$A:$A,C3059,CANSCRN!$G:$G,D3059),
IF(AND(A3059="PSA Testing", E3059="Total Expenditure ($USD per 100,000 patients)"),
SUMIFS(PSA!$F:$F,PSA!$A:$A,C3059,PSA!$G:$G,D3059),
IF(AND(A3059="Colorectal Cancer Screening", E3059="Total Expenditure ($USD per 100,000 patients)"),
SUMIFS(COL!$F:$F,COL!$A:$A,C3059,COL!$G:$G,D3059),
IF(AND(A3059="Cervical Cancer Screening", E3059="Total Expenditure ($USD per 100,000 patients)"),
SUMIFS(CERV!$F:$F,CERV!$A:$A,C3059,CERV!$G:$G,D3059),
SUMIFS(CANSCRN!$F:$F,CANSCRN!$A:$A,C3059,CANSCRN!$G:$G,D3059))))))))))))</f>
        <v>1709651.0730617009</v>
      </c>
    </row>
    <row r="3060" spans="1:6" x14ac:dyDescent="0.2">
      <c r="A3060" s="24" t="s">
        <v>103</v>
      </c>
      <c r="B3060" s="24" t="s">
        <v>101</v>
      </c>
      <c r="C3060" s="24" t="s">
        <v>53</v>
      </c>
      <c r="D3060" s="24">
        <v>2009</v>
      </c>
      <c r="E3060" s="24" t="s">
        <v>104</v>
      </c>
      <c r="F3060" s="3">
        <f>IF(AND(A3060="PSA Testing", E3060= "Utilization Rate (per 100,000 patients)"),
SUMIFS(PSA!$D:$D,PSA!$A:$A,C3060,PSA!$G:$G,D3060),
IF(AND(A3060="Colorectal Cancer Screening", E3060="Utilization Rate (per 100,000 patients)"),
SUMIFS(COL!$D:$D,COL!$A:$A,C3060,COL!$G:$G, D3060),
IF(AND(A3060="Cervical Cancer Screening", E3060="Utilization Rate (per 100,000 patients)"),
SUMIFS(CERV!$D:$D,CERV!$A:$A,C3060,CERV!$G:$G,D3060),
IF(AND(A3060="Cancer Screening for CKD patients", E3060="Utilization Rate (per 100,000 patients)"),
SUMIFS(CANSCRN!$D:$D,CANSCRN!$A:$A,C3060,CANSCRN!$G:$G,D3060),
IF(AND(A3060="PSA Testing", E3060="Cost per service ($USD)"),
SUMIFS(PSA!$E:$E,PSA!$A:$A,C3060,PSA!$G:$G,D3060),
IF(AND(A3060="Colorectal Cancer Screening", E3060="Cost per service ($USD)"),
SUMIFS(COL!$E:$E,COL!$A:$A,C3060,COL!$G:$G,D3060),
IF(AND(A3060="Cervical Cancer Screening", E3060="Cost per service ($USD)"),
SUMIFS(CERV!$E:$E,CERV!$A:$A,C3060,CERV!$G:$G,D3060),
IF(AND(A3060="Cancer Screening for CKD patients", E3060="Cost per service ($USD)"),
SUMIFS(CANSCRN!$E:$E,CANSCRN!$A:$A,C3060,CANSCRN!$G:$G,D3060),
IF(AND(A3060="PSA Testing", E3060="Total Expenditure ($USD per 100,000 patients)"),
SUMIFS(PSA!$F:$F,PSA!$A:$A,C3060,PSA!$G:$G,D3060),
IF(AND(A3060="Colorectal Cancer Screening", E3060="Total Expenditure ($USD per 100,000 patients)"),
SUMIFS(COL!$F:$F,COL!$A:$A,C3060,COL!$G:$G,D3060),
IF(AND(A3060="Cervical Cancer Screening", E3060="Total Expenditure ($USD per 100,000 patients)"),
SUMIFS(CERV!$F:$F,CERV!$A:$A,C3060,CERV!$G:$G,D3060),
SUMIFS(CANSCRN!$F:$F,CANSCRN!$A:$A,C3060,CANSCRN!$G:$G,D3060))))))))))))</f>
        <v>1171253.5526016492</v>
      </c>
    </row>
    <row r="3061" spans="1:6" x14ac:dyDescent="0.2">
      <c r="A3061" s="24" t="s">
        <v>103</v>
      </c>
      <c r="B3061" s="24" t="s">
        <v>101</v>
      </c>
      <c r="C3061" s="24" t="s">
        <v>53</v>
      </c>
      <c r="D3061" s="24">
        <v>2010</v>
      </c>
      <c r="E3061" s="24" t="s">
        <v>104</v>
      </c>
      <c r="F3061" s="3">
        <f>IF(AND(A3061="PSA Testing", E3061= "Utilization Rate (per 100,000 patients)"),
SUMIFS(PSA!$D:$D,PSA!$A:$A,C3061,PSA!$G:$G,D3061),
IF(AND(A3061="Colorectal Cancer Screening", E3061="Utilization Rate (per 100,000 patients)"),
SUMIFS(COL!$D:$D,COL!$A:$A,C3061,COL!$G:$G, D3061),
IF(AND(A3061="Cervical Cancer Screening", E3061="Utilization Rate (per 100,000 patients)"),
SUMIFS(CERV!$D:$D,CERV!$A:$A,C3061,CERV!$G:$G,D3061),
IF(AND(A3061="Cancer Screening for CKD patients", E3061="Utilization Rate (per 100,000 patients)"),
SUMIFS(CANSCRN!$D:$D,CANSCRN!$A:$A,C3061,CANSCRN!$G:$G,D3061),
IF(AND(A3061="PSA Testing", E3061="Cost per service ($USD)"),
SUMIFS(PSA!$E:$E,PSA!$A:$A,C3061,PSA!$G:$G,D3061),
IF(AND(A3061="Colorectal Cancer Screening", E3061="Cost per service ($USD)"),
SUMIFS(COL!$E:$E,COL!$A:$A,C3061,COL!$G:$G,D3061),
IF(AND(A3061="Cervical Cancer Screening", E3061="Cost per service ($USD)"),
SUMIFS(CERV!$E:$E,CERV!$A:$A,C3061,CERV!$G:$G,D3061),
IF(AND(A3061="Cancer Screening for CKD patients", E3061="Cost per service ($USD)"),
SUMIFS(CANSCRN!$E:$E,CANSCRN!$A:$A,C3061,CANSCRN!$G:$G,D3061),
IF(AND(A3061="PSA Testing", E3061="Total Expenditure ($USD per 100,000 patients)"),
SUMIFS(PSA!$F:$F,PSA!$A:$A,C3061,PSA!$G:$G,D3061),
IF(AND(A3061="Colorectal Cancer Screening", E3061="Total Expenditure ($USD per 100,000 patients)"),
SUMIFS(COL!$F:$F,COL!$A:$A,C3061,COL!$G:$G,D3061),
IF(AND(A3061="Cervical Cancer Screening", E3061="Total Expenditure ($USD per 100,000 patients)"),
SUMIFS(CERV!$F:$F,CERV!$A:$A,C3061,CERV!$G:$G,D3061),
SUMIFS(CANSCRN!$F:$F,CANSCRN!$A:$A,C3061,CANSCRN!$G:$G,D3061))))))))))))</f>
        <v>1374745.5840866743</v>
      </c>
    </row>
    <row r="3062" spans="1:6" x14ac:dyDescent="0.2">
      <c r="A3062" s="24" t="s">
        <v>103</v>
      </c>
      <c r="B3062" s="24" t="s">
        <v>101</v>
      </c>
      <c r="C3062" s="24" t="s">
        <v>53</v>
      </c>
      <c r="D3062" s="24">
        <v>2011</v>
      </c>
      <c r="E3062" s="24" t="s">
        <v>104</v>
      </c>
      <c r="F3062" s="3">
        <f>IF(AND(A3062="PSA Testing", E3062= "Utilization Rate (per 100,000 patients)"),
SUMIFS(PSA!$D:$D,PSA!$A:$A,C3062,PSA!$G:$G,D3062),
IF(AND(A3062="Colorectal Cancer Screening", E3062="Utilization Rate (per 100,000 patients)"),
SUMIFS(COL!$D:$D,COL!$A:$A,C3062,COL!$G:$G, D3062),
IF(AND(A3062="Cervical Cancer Screening", E3062="Utilization Rate (per 100,000 patients)"),
SUMIFS(CERV!$D:$D,CERV!$A:$A,C3062,CERV!$G:$G,D3062),
IF(AND(A3062="Cancer Screening for CKD patients", E3062="Utilization Rate (per 100,000 patients)"),
SUMIFS(CANSCRN!$D:$D,CANSCRN!$A:$A,C3062,CANSCRN!$G:$G,D3062),
IF(AND(A3062="PSA Testing", E3062="Cost per service ($USD)"),
SUMIFS(PSA!$E:$E,PSA!$A:$A,C3062,PSA!$G:$G,D3062),
IF(AND(A3062="Colorectal Cancer Screening", E3062="Cost per service ($USD)"),
SUMIFS(COL!$E:$E,COL!$A:$A,C3062,COL!$G:$G,D3062),
IF(AND(A3062="Cervical Cancer Screening", E3062="Cost per service ($USD)"),
SUMIFS(CERV!$E:$E,CERV!$A:$A,C3062,CERV!$G:$G,D3062),
IF(AND(A3062="Cancer Screening for CKD patients", E3062="Cost per service ($USD)"),
SUMIFS(CANSCRN!$E:$E,CANSCRN!$A:$A,C3062,CANSCRN!$G:$G,D3062),
IF(AND(A3062="PSA Testing", E3062="Total Expenditure ($USD per 100,000 patients)"),
SUMIFS(PSA!$F:$F,PSA!$A:$A,C3062,PSA!$G:$G,D3062),
IF(AND(A3062="Colorectal Cancer Screening", E3062="Total Expenditure ($USD per 100,000 patients)"),
SUMIFS(COL!$F:$F,COL!$A:$A,C3062,COL!$G:$G,D3062),
IF(AND(A3062="Cervical Cancer Screening", E3062="Total Expenditure ($USD per 100,000 patients)"),
SUMIFS(CERV!$F:$F,CERV!$A:$A,C3062,CERV!$G:$G,D3062),
SUMIFS(CANSCRN!$F:$F,CANSCRN!$A:$A,C3062,CANSCRN!$G:$G,D3062))))))))))))</f>
        <v>1368536.0999290007</v>
      </c>
    </row>
    <row r="3063" spans="1:6" x14ac:dyDescent="0.2">
      <c r="A3063" s="24" t="s">
        <v>103</v>
      </c>
      <c r="B3063" s="24" t="s">
        <v>101</v>
      </c>
      <c r="C3063" s="24" t="s">
        <v>53</v>
      </c>
      <c r="D3063" s="24">
        <v>2012</v>
      </c>
      <c r="E3063" s="24" t="s">
        <v>104</v>
      </c>
      <c r="F3063" s="3">
        <f>IF(AND(A3063="PSA Testing", E3063= "Utilization Rate (per 100,000 patients)"),
SUMIFS(PSA!$D:$D,PSA!$A:$A,C3063,PSA!$G:$G,D3063),
IF(AND(A3063="Colorectal Cancer Screening", E3063="Utilization Rate (per 100,000 patients)"),
SUMIFS(COL!$D:$D,COL!$A:$A,C3063,COL!$G:$G, D3063),
IF(AND(A3063="Cervical Cancer Screening", E3063="Utilization Rate (per 100,000 patients)"),
SUMIFS(CERV!$D:$D,CERV!$A:$A,C3063,CERV!$G:$G,D3063),
IF(AND(A3063="Cancer Screening for CKD patients", E3063="Utilization Rate (per 100,000 patients)"),
SUMIFS(CANSCRN!$D:$D,CANSCRN!$A:$A,C3063,CANSCRN!$G:$G,D3063),
IF(AND(A3063="PSA Testing", E3063="Cost per service ($USD)"),
SUMIFS(PSA!$E:$E,PSA!$A:$A,C3063,PSA!$G:$G,D3063),
IF(AND(A3063="Colorectal Cancer Screening", E3063="Cost per service ($USD)"),
SUMIFS(COL!$E:$E,COL!$A:$A,C3063,COL!$G:$G,D3063),
IF(AND(A3063="Cervical Cancer Screening", E3063="Cost per service ($USD)"),
SUMIFS(CERV!$E:$E,CERV!$A:$A,C3063,CERV!$G:$G,D3063),
IF(AND(A3063="Cancer Screening for CKD patients", E3063="Cost per service ($USD)"),
SUMIFS(CANSCRN!$E:$E,CANSCRN!$A:$A,C3063,CANSCRN!$G:$G,D3063),
IF(AND(A3063="PSA Testing", E3063="Total Expenditure ($USD per 100,000 patients)"),
SUMIFS(PSA!$F:$F,PSA!$A:$A,C3063,PSA!$G:$G,D3063),
IF(AND(A3063="Colorectal Cancer Screening", E3063="Total Expenditure ($USD per 100,000 patients)"),
SUMIFS(COL!$F:$F,COL!$A:$A,C3063,COL!$G:$G,D3063),
IF(AND(A3063="Cervical Cancer Screening", E3063="Total Expenditure ($USD per 100,000 patients)"),
SUMIFS(CERV!$F:$F,CERV!$A:$A,C3063,CERV!$G:$G,D3063),
SUMIFS(CANSCRN!$F:$F,CANSCRN!$A:$A,C3063,CANSCRN!$G:$G,D3063))))))))))))</f>
        <v>1432169.9855817838</v>
      </c>
    </row>
    <row r="3064" spans="1:6" x14ac:dyDescent="0.2">
      <c r="A3064" s="24" t="s">
        <v>103</v>
      </c>
      <c r="B3064" s="24" t="s">
        <v>101</v>
      </c>
      <c r="C3064" s="24" t="s">
        <v>53</v>
      </c>
      <c r="D3064" s="24">
        <v>2013</v>
      </c>
      <c r="E3064" s="24" t="s">
        <v>104</v>
      </c>
      <c r="F3064" s="3">
        <f>IF(AND(A3064="PSA Testing", E3064= "Utilization Rate (per 100,000 patients)"),
SUMIFS(PSA!$D:$D,PSA!$A:$A,C3064,PSA!$G:$G,D3064),
IF(AND(A3064="Colorectal Cancer Screening", E3064="Utilization Rate (per 100,000 patients)"),
SUMIFS(COL!$D:$D,COL!$A:$A,C3064,COL!$G:$G, D3064),
IF(AND(A3064="Cervical Cancer Screening", E3064="Utilization Rate (per 100,000 patients)"),
SUMIFS(CERV!$D:$D,CERV!$A:$A,C3064,CERV!$G:$G,D3064),
IF(AND(A3064="Cancer Screening for CKD patients", E3064="Utilization Rate (per 100,000 patients)"),
SUMIFS(CANSCRN!$D:$D,CANSCRN!$A:$A,C3064,CANSCRN!$G:$G,D3064),
IF(AND(A3064="PSA Testing", E3064="Cost per service ($USD)"),
SUMIFS(PSA!$E:$E,PSA!$A:$A,C3064,PSA!$G:$G,D3064),
IF(AND(A3064="Colorectal Cancer Screening", E3064="Cost per service ($USD)"),
SUMIFS(COL!$E:$E,COL!$A:$A,C3064,COL!$G:$G,D3064),
IF(AND(A3064="Cervical Cancer Screening", E3064="Cost per service ($USD)"),
SUMIFS(CERV!$E:$E,CERV!$A:$A,C3064,CERV!$G:$G,D3064),
IF(AND(A3064="Cancer Screening for CKD patients", E3064="Cost per service ($USD)"),
SUMIFS(CANSCRN!$E:$E,CANSCRN!$A:$A,C3064,CANSCRN!$G:$G,D3064),
IF(AND(A3064="PSA Testing", E3064="Total Expenditure ($USD per 100,000 patients)"),
SUMIFS(PSA!$F:$F,PSA!$A:$A,C3064,PSA!$G:$G,D3064),
IF(AND(A3064="Colorectal Cancer Screening", E3064="Total Expenditure ($USD per 100,000 patients)"),
SUMIFS(COL!$F:$F,COL!$A:$A,C3064,COL!$G:$G,D3064),
IF(AND(A3064="Cervical Cancer Screening", E3064="Total Expenditure ($USD per 100,000 patients)"),
SUMIFS(CERV!$F:$F,CERV!$A:$A,C3064,CERV!$G:$G,D3064),
SUMIFS(CANSCRN!$F:$F,CANSCRN!$A:$A,C3064,CANSCRN!$G:$G,D3064))))))))))))</f>
        <v>1502442.0576818257</v>
      </c>
    </row>
    <row r="3065" spans="1:6" x14ac:dyDescent="0.2">
      <c r="A3065" s="24" t="s">
        <v>103</v>
      </c>
      <c r="B3065" s="24" t="s">
        <v>101</v>
      </c>
      <c r="C3065" s="24" t="s">
        <v>53</v>
      </c>
      <c r="D3065" s="24">
        <v>2014</v>
      </c>
      <c r="E3065" s="24" t="s">
        <v>104</v>
      </c>
      <c r="F3065" s="3">
        <f>IF(AND(A3065="PSA Testing", E3065= "Utilization Rate (per 100,000 patients)"),
SUMIFS(PSA!$D:$D,PSA!$A:$A,C3065,PSA!$G:$G,D3065),
IF(AND(A3065="Colorectal Cancer Screening", E3065="Utilization Rate (per 100,000 patients)"),
SUMIFS(COL!$D:$D,COL!$A:$A,C3065,COL!$G:$G, D3065),
IF(AND(A3065="Cervical Cancer Screening", E3065="Utilization Rate (per 100,000 patients)"),
SUMIFS(CERV!$D:$D,CERV!$A:$A,C3065,CERV!$G:$G,D3065),
IF(AND(A3065="Cancer Screening for CKD patients", E3065="Utilization Rate (per 100,000 patients)"),
SUMIFS(CANSCRN!$D:$D,CANSCRN!$A:$A,C3065,CANSCRN!$G:$G,D3065),
IF(AND(A3065="PSA Testing", E3065="Cost per service ($USD)"),
SUMIFS(PSA!$E:$E,PSA!$A:$A,C3065,PSA!$G:$G,D3065),
IF(AND(A3065="Colorectal Cancer Screening", E3065="Cost per service ($USD)"),
SUMIFS(COL!$E:$E,COL!$A:$A,C3065,COL!$G:$G,D3065),
IF(AND(A3065="Cervical Cancer Screening", E3065="Cost per service ($USD)"),
SUMIFS(CERV!$E:$E,CERV!$A:$A,C3065,CERV!$G:$G,D3065),
IF(AND(A3065="Cancer Screening for CKD patients", E3065="Cost per service ($USD)"),
SUMIFS(CANSCRN!$E:$E,CANSCRN!$A:$A,C3065,CANSCRN!$G:$G,D3065),
IF(AND(A3065="PSA Testing", E3065="Total Expenditure ($USD per 100,000 patients)"),
SUMIFS(PSA!$F:$F,PSA!$A:$A,C3065,PSA!$G:$G,D3065),
IF(AND(A3065="Colorectal Cancer Screening", E3065="Total Expenditure ($USD per 100,000 patients)"),
SUMIFS(COL!$F:$F,COL!$A:$A,C3065,COL!$G:$G,D3065),
IF(AND(A3065="Cervical Cancer Screening", E3065="Total Expenditure ($USD per 100,000 patients)"),
SUMIFS(CERV!$F:$F,CERV!$A:$A,C3065,CERV!$G:$G,D3065),
SUMIFS(CANSCRN!$F:$F,CANSCRN!$A:$A,C3065,CANSCRN!$G:$G,D3065))))))))))))</f>
        <v>1457888.3886843247</v>
      </c>
    </row>
    <row r="3066" spans="1:6" x14ac:dyDescent="0.2">
      <c r="A3066" s="24" t="s">
        <v>103</v>
      </c>
      <c r="B3066" s="24" t="s">
        <v>101</v>
      </c>
      <c r="C3066" s="24" t="s">
        <v>53</v>
      </c>
      <c r="D3066" s="24">
        <v>2015</v>
      </c>
      <c r="E3066" s="24" t="s">
        <v>104</v>
      </c>
      <c r="F3066" s="3">
        <f>IF(AND(A3066="PSA Testing", E3066= "Utilization Rate (per 100,000 patients)"),
SUMIFS(PSA!$D:$D,PSA!$A:$A,C3066,PSA!$G:$G,D3066),
IF(AND(A3066="Colorectal Cancer Screening", E3066="Utilization Rate (per 100,000 patients)"),
SUMIFS(COL!$D:$D,COL!$A:$A,C3066,COL!$G:$G, D3066),
IF(AND(A3066="Cervical Cancer Screening", E3066="Utilization Rate (per 100,000 patients)"),
SUMIFS(CERV!$D:$D,CERV!$A:$A,C3066,CERV!$G:$G,D3066),
IF(AND(A3066="Cancer Screening for CKD patients", E3066="Utilization Rate (per 100,000 patients)"),
SUMIFS(CANSCRN!$D:$D,CANSCRN!$A:$A,C3066,CANSCRN!$G:$G,D3066),
IF(AND(A3066="PSA Testing", E3066="Cost per service ($USD)"),
SUMIFS(PSA!$E:$E,PSA!$A:$A,C3066,PSA!$G:$G,D3066),
IF(AND(A3066="Colorectal Cancer Screening", E3066="Cost per service ($USD)"),
SUMIFS(COL!$E:$E,COL!$A:$A,C3066,COL!$G:$G,D3066),
IF(AND(A3066="Cervical Cancer Screening", E3066="Cost per service ($USD)"),
SUMIFS(CERV!$E:$E,CERV!$A:$A,C3066,CERV!$G:$G,D3066),
IF(AND(A3066="Cancer Screening for CKD patients", E3066="Cost per service ($USD)"),
SUMIFS(CANSCRN!$E:$E,CANSCRN!$A:$A,C3066,CANSCRN!$G:$G,D3066),
IF(AND(A3066="PSA Testing", E3066="Total Expenditure ($USD per 100,000 patients)"),
SUMIFS(PSA!$F:$F,PSA!$A:$A,C3066,PSA!$G:$G,D3066),
IF(AND(A3066="Colorectal Cancer Screening", E3066="Total Expenditure ($USD per 100,000 patients)"),
SUMIFS(COL!$F:$F,COL!$A:$A,C3066,COL!$G:$G,D3066),
IF(AND(A3066="Cervical Cancer Screening", E3066="Total Expenditure ($USD per 100,000 patients)"),
SUMIFS(CERV!$F:$F,CERV!$A:$A,C3066,CERV!$G:$G,D3066),
SUMIFS(CANSCRN!$F:$F,CANSCRN!$A:$A,C3066,CANSCRN!$G:$G,D3066))))))))))))</f>
        <v>1823297.2066689823</v>
      </c>
    </row>
    <row r="3067" spans="1:6" x14ac:dyDescent="0.2">
      <c r="A3067" s="24" t="s">
        <v>103</v>
      </c>
      <c r="B3067" s="24" t="s">
        <v>101</v>
      </c>
      <c r="C3067" s="24" t="s">
        <v>53</v>
      </c>
      <c r="D3067" s="24">
        <v>2016</v>
      </c>
      <c r="E3067" s="24" t="s">
        <v>104</v>
      </c>
      <c r="F3067" s="3">
        <f>IF(AND(A3067="PSA Testing", E3067= "Utilization Rate (per 100,000 patients)"),
SUMIFS(PSA!$D:$D,PSA!$A:$A,C3067,PSA!$G:$G,D3067),
IF(AND(A3067="Colorectal Cancer Screening", E3067="Utilization Rate (per 100,000 patients)"),
SUMIFS(COL!$D:$D,COL!$A:$A,C3067,COL!$G:$G, D3067),
IF(AND(A3067="Cervical Cancer Screening", E3067="Utilization Rate (per 100,000 patients)"),
SUMIFS(CERV!$D:$D,CERV!$A:$A,C3067,CERV!$G:$G,D3067),
IF(AND(A3067="Cancer Screening for CKD patients", E3067="Utilization Rate (per 100,000 patients)"),
SUMIFS(CANSCRN!$D:$D,CANSCRN!$A:$A,C3067,CANSCRN!$G:$G,D3067),
IF(AND(A3067="PSA Testing", E3067="Cost per service ($USD)"),
SUMIFS(PSA!$E:$E,PSA!$A:$A,C3067,PSA!$G:$G,D3067),
IF(AND(A3067="Colorectal Cancer Screening", E3067="Cost per service ($USD)"),
SUMIFS(COL!$E:$E,COL!$A:$A,C3067,COL!$G:$G,D3067),
IF(AND(A3067="Cervical Cancer Screening", E3067="Cost per service ($USD)"),
SUMIFS(CERV!$E:$E,CERV!$A:$A,C3067,CERV!$G:$G,D3067),
IF(AND(A3067="Cancer Screening for CKD patients", E3067="Cost per service ($USD)"),
SUMIFS(CANSCRN!$E:$E,CANSCRN!$A:$A,C3067,CANSCRN!$G:$G,D3067),
IF(AND(A3067="PSA Testing", E3067="Total Expenditure ($USD per 100,000 patients)"),
SUMIFS(PSA!$F:$F,PSA!$A:$A,C3067,PSA!$G:$G,D3067),
IF(AND(A3067="Colorectal Cancer Screening", E3067="Total Expenditure ($USD per 100,000 patients)"),
SUMIFS(COL!$F:$F,COL!$A:$A,C3067,COL!$G:$G,D3067),
IF(AND(A3067="Cervical Cancer Screening", E3067="Total Expenditure ($USD per 100,000 patients)"),
SUMIFS(CERV!$F:$F,CERV!$A:$A,C3067,CERV!$G:$G,D3067),
SUMIFS(CANSCRN!$F:$F,CANSCRN!$A:$A,C3067,CANSCRN!$G:$G,D3067))))))))))))</f>
        <v>1836777.6841759563</v>
      </c>
    </row>
    <row r="3068" spans="1:6" x14ac:dyDescent="0.2">
      <c r="A3068" s="24" t="s">
        <v>103</v>
      </c>
      <c r="B3068" s="24" t="s">
        <v>101</v>
      </c>
      <c r="C3068" s="24" t="s">
        <v>53</v>
      </c>
      <c r="D3068" s="24">
        <v>2017</v>
      </c>
      <c r="E3068" s="24" t="s">
        <v>104</v>
      </c>
      <c r="F3068" s="3">
        <f>IF(AND(A3068="PSA Testing", E3068= "Utilization Rate (per 100,000 patients)"),
SUMIFS(PSA!$D:$D,PSA!$A:$A,C3068,PSA!$G:$G,D3068),
IF(AND(A3068="Colorectal Cancer Screening", E3068="Utilization Rate (per 100,000 patients)"),
SUMIFS(COL!$D:$D,COL!$A:$A,C3068,COL!$G:$G, D3068),
IF(AND(A3068="Cervical Cancer Screening", E3068="Utilization Rate (per 100,000 patients)"),
SUMIFS(CERV!$D:$D,CERV!$A:$A,C3068,CERV!$G:$G,D3068),
IF(AND(A3068="Cancer Screening for CKD patients", E3068="Utilization Rate (per 100,000 patients)"),
SUMIFS(CANSCRN!$D:$D,CANSCRN!$A:$A,C3068,CANSCRN!$G:$G,D3068),
IF(AND(A3068="PSA Testing", E3068="Cost per service ($USD)"),
SUMIFS(PSA!$E:$E,PSA!$A:$A,C3068,PSA!$G:$G,D3068),
IF(AND(A3068="Colorectal Cancer Screening", E3068="Cost per service ($USD)"),
SUMIFS(COL!$E:$E,COL!$A:$A,C3068,COL!$G:$G,D3068),
IF(AND(A3068="Cervical Cancer Screening", E3068="Cost per service ($USD)"),
SUMIFS(CERV!$E:$E,CERV!$A:$A,C3068,CERV!$G:$G,D3068),
IF(AND(A3068="Cancer Screening for CKD patients", E3068="Cost per service ($USD)"),
SUMIFS(CANSCRN!$E:$E,CANSCRN!$A:$A,C3068,CANSCRN!$G:$G,D3068),
IF(AND(A3068="PSA Testing", E3068="Total Expenditure ($USD per 100,000 patients)"),
SUMIFS(PSA!$F:$F,PSA!$A:$A,C3068,PSA!$G:$G,D3068),
IF(AND(A3068="Colorectal Cancer Screening", E3068="Total Expenditure ($USD per 100,000 patients)"),
SUMIFS(COL!$F:$F,COL!$A:$A,C3068,COL!$G:$G,D3068),
IF(AND(A3068="Cervical Cancer Screening", E3068="Total Expenditure ($USD per 100,000 patients)"),
SUMIFS(CERV!$F:$F,CERV!$A:$A,C3068,CERV!$G:$G,D3068),
SUMIFS(CANSCRN!$F:$F,CANSCRN!$A:$A,C3068,CANSCRN!$G:$G,D3068))))))))))))</f>
        <v>1836376.6008045005</v>
      </c>
    </row>
    <row r="3069" spans="1:6" x14ac:dyDescent="0.2">
      <c r="A3069" s="24" t="s">
        <v>103</v>
      </c>
      <c r="B3069" s="24" t="s">
        <v>101</v>
      </c>
      <c r="C3069" s="24" t="s">
        <v>53</v>
      </c>
      <c r="D3069" s="24">
        <v>2018</v>
      </c>
      <c r="E3069" s="24" t="s">
        <v>104</v>
      </c>
      <c r="F3069" s="3">
        <f>IF(AND(A3069="PSA Testing", E3069= "Utilization Rate (per 100,000 patients)"),
SUMIFS(PSA!$D:$D,PSA!$A:$A,C3069,PSA!$G:$G,D3069),
IF(AND(A3069="Colorectal Cancer Screening", E3069="Utilization Rate (per 100,000 patients)"),
SUMIFS(COL!$D:$D,COL!$A:$A,C3069,COL!$G:$G, D3069),
IF(AND(A3069="Cervical Cancer Screening", E3069="Utilization Rate (per 100,000 patients)"),
SUMIFS(CERV!$D:$D,CERV!$A:$A,C3069,CERV!$G:$G,D3069),
IF(AND(A3069="Cancer Screening for CKD patients", E3069="Utilization Rate (per 100,000 patients)"),
SUMIFS(CANSCRN!$D:$D,CANSCRN!$A:$A,C3069,CANSCRN!$G:$G,D3069),
IF(AND(A3069="PSA Testing", E3069="Cost per service ($USD)"),
SUMIFS(PSA!$E:$E,PSA!$A:$A,C3069,PSA!$G:$G,D3069),
IF(AND(A3069="Colorectal Cancer Screening", E3069="Cost per service ($USD)"),
SUMIFS(COL!$E:$E,COL!$A:$A,C3069,COL!$G:$G,D3069),
IF(AND(A3069="Cervical Cancer Screening", E3069="Cost per service ($USD)"),
SUMIFS(CERV!$E:$E,CERV!$A:$A,C3069,CERV!$G:$G,D3069),
IF(AND(A3069="Cancer Screening for CKD patients", E3069="Cost per service ($USD)"),
SUMIFS(CANSCRN!$E:$E,CANSCRN!$A:$A,C3069,CANSCRN!$G:$G,D3069),
IF(AND(A3069="PSA Testing", E3069="Total Expenditure ($USD per 100,000 patients)"),
SUMIFS(PSA!$F:$F,PSA!$A:$A,C3069,PSA!$G:$G,D3069),
IF(AND(A3069="Colorectal Cancer Screening", E3069="Total Expenditure ($USD per 100,000 patients)"),
SUMIFS(COL!$F:$F,COL!$A:$A,C3069,COL!$G:$G,D3069),
IF(AND(A3069="Cervical Cancer Screening", E3069="Total Expenditure ($USD per 100,000 patients)"),
SUMIFS(CERV!$F:$F,CERV!$A:$A,C3069,CERV!$G:$G,D3069),
SUMIFS(CANSCRN!$F:$F,CANSCRN!$A:$A,C3069,CANSCRN!$G:$G,D3069))))))))))))</f>
        <v>1859397.4541319613</v>
      </c>
    </row>
    <row r="3070" spans="1:6" x14ac:dyDescent="0.2">
      <c r="A3070" s="24" t="s">
        <v>103</v>
      </c>
      <c r="B3070" s="24" t="s">
        <v>101</v>
      </c>
      <c r="C3070" s="24" t="s">
        <v>53</v>
      </c>
      <c r="D3070" s="24">
        <v>2019</v>
      </c>
      <c r="E3070" s="24" t="s">
        <v>104</v>
      </c>
      <c r="F3070" s="3">
        <f>IF(AND(A3070="PSA Testing", E3070= "Utilization Rate (per 100,000 patients)"),
SUMIFS(PSA!$D:$D,PSA!$A:$A,C3070,PSA!$G:$G,D3070),
IF(AND(A3070="Colorectal Cancer Screening", E3070="Utilization Rate (per 100,000 patients)"),
SUMIFS(COL!$D:$D,COL!$A:$A,C3070,COL!$G:$G, D3070),
IF(AND(A3070="Cervical Cancer Screening", E3070="Utilization Rate (per 100,000 patients)"),
SUMIFS(CERV!$D:$D,CERV!$A:$A,C3070,CERV!$G:$G,D3070),
IF(AND(A3070="Cancer Screening for CKD patients", E3070="Utilization Rate (per 100,000 patients)"),
SUMIFS(CANSCRN!$D:$D,CANSCRN!$A:$A,C3070,CANSCRN!$G:$G,D3070),
IF(AND(A3070="PSA Testing", E3070="Cost per service ($USD)"),
SUMIFS(PSA!$E:$E,PSA!$A:$A,C3070,PSA!$G:$G,D3070),
IF(AND(A3070="Colorectal Cancer Screening", E3070="Cost per service ($USD)"),
SUMIFS(COL!$E:$E,COL!$A:$A,C3070,COL!$G:$G,D3070),
IF(AND(A3070="Cervical Cancer Screening", E3070="Cost per service ($USD)"),
SUMIFS(CERV!$E:$E,CERV!$A:$A,C3070,CERV!$G:$G,D3070),
IF(AND(A3070="Cancer Screening for CKD patients", E3070="Cost per service ($USD)"),
SUMIFS(CANSCRN!$E:$E,CANSCRN!$A:$A,C3070,CANSCRN!$G:$G,D3070),
IF(AND(A3070="PSA Testing", E3070="Total Expenditure ($USD per 100,000 patients)"),
SUMIFS(PSA!$F:$F,PSA!$A:$A,C3070,PSA!$G:$G,D3070),
IF(AND(A3070="Colorectal Cancer Screening", E3070="Total Expenditure ($USD per 100,000 patients)"),
SUMIFS(COL!$F:$F,COL!$A:$A,C3070,COL!$G:$G,D3070),
IF(AND(A3070="Cervical Cancer Screening", E3070="Total Expenditure ($USD per 100,000 patients)"),
SUMIFS(CERV!$F:$F,CERV!$A:$A,C3070,CERV!$G:$G,D3070),
SUMIFS(CANSCRN!$F:$F,CANSCRN!$A:$A,C3070,CANSCRN!$G:$G,D3070))))))))))))</f>
        <v>1645701.2536161547</v>
      </c>
    </row>
    <row r="3071" spans="1:6" x14ac:dyDescent="0.2">
      <c r="A3071" s="24" t="s">
        <v>103</v>
      </c>
      <c r="B3071" s="24" t="s">
        <v>101</v>
      </c>
      <c r="C3071" s="24" t="s">
        <v>54</v>
      </c>
      <c r="D3071" s="24">
        <v>2009</v>
      </c>
      <c r="E3071" s="24" t="s">
        <v>104</v>
      </c>
      <c r="F3071" s="3">
        <f>IF(AND(A3071="PSA Testing", E3071= "Utilization Rate (per 100,000 patients)"),
SUMIFS(PSA!$D:$D,PSA!$A:$A,C3071,PSA!$G:$G,D3071),
IF(AND(A3071="Colorectal Cancer Screening", E3071="Utilization Rate (per 100,000 patients)"),
SUMIFS(COL!$D:$D,COL!$A:$A,C3071,COL!$G:$G, D3071),
IF(AND(A3071="Cervical Cancer Screening", E3071="Utilization Rate (per 100,000 patients)"),
SUMIFS(CERV!$D:$D,CERV!$A:$A,C3071,CERV!$G:$G,D3071),
IF(AND(A3071="Cancer Screening for CKD patients", E3071="Utilization Rate (per 100,000 patients)"),
SUMIFS(CANSCRN!$D:$D,CANSCRN!$A:$A,C3071,CANSCRN!$G:$G,D3071),
IF(AND(A3071="PSA Testing", E3071="Cost per service ($USD)"),
SUMIFS(PSA!$E:$E,PSA!$A:$A,C3071,PSA!$G:$G,D3071),
IF(AND(A3071="Colorectal Cancer Screening", E3071="Cost per service ($USD)"),
SUMIFS(COL!$E:$E,COL!$A:$A,C3071,COL!$G:$G,D3071),
IF(AND(A3071="Cervical Cancer Screening", E3071="Cost per service ($USD)"),
SUMIFS(CERV!$E:$E,CERV!$A:$A,C3071,CERV!$G:$G,D3071),
IF(AND(A3071="Cancer Screening for CKD patients", E3071="Cost per service ($USD)"),
SUMIFS(CANSCRN!$E:$E,CANSCRN!$A:$A,C3071,CANSCRN!$G:$G,D3071),
IF(AND(A3071="PSA Testing", E3071="Total Expenditure ($USD per 100,000 patients)"),
SUMIFS(PSA!$F:$F,PSA!$A:$A,C3071,PSA!$G:$G,D3071),
IF(AND(A3071="Colorectal Cancer Screening", E3071="Total Expenditure ($USD per 100,000 patients)"),
SUMIFS(COL!$F:$F,COL!$A:$A,C3071,COL!$G:$G,D3071),
IF(AND(A3071="Cervical Cancer Screening", E3071="Total Expenditure ($USD per 100,000 patients)"),
SUMIFS(CERV!$F:$F,CERV!$A:$A,C3071,CERV!$G:$G,D3071),
SUMIFS(CANSCRN!$F:$F,CANSCRN!$A:$A,C3071,CANSCRN!$G:$G,D3071))))))))))))</f>
        <v>1053819.2810048067</v>
      </c>
    </row>
    <row r="3072" spans="1:6" x14ac:dyDescent="0.2">
      <c r="A3072" s="24" t="s">
        <v>103</v>
      </c>
      <c r="B3072" s="24" t="s">
        <v>101</v>
      </c>
      <c r="C3072" s="24" t="s">
        <v>54</v>
      </c>
      <c r="D3072" s="24">
        <v>2010</v>
      </c>
      <c r="E3072" s="24" t="s">
        <v>104</v>
      </c>
      <c r="F3072" s="3">
        <f>IF(AND(A3072="PSA Testing", E3072= "Utilization Rate (per 100,000 patients)"),
SUMIFS(PSA!$D:$D,PSA!$A:$A,C3072,PSA!$G:$G,D3072),
IF(AND(A3072="Colorectal Cancer Screening", E3072="Utilization Rate (per 100,000 patients)"),
SUMIFS(COL!$D:$D,COL!$A:$A,C3072,COL!$G:$G, D3072),
IF(AND(A3072="Cervical Cancer Screening", E3072="Utilization Rate (per 100,000 patients)"),
SUMIFS(CERV!$D:$D,CERV!$A:$A,C3072,CERV!$G:$G,D3072),
IF(AND(A3072="Cancer Screening for CKD patients", E3072="Utilization Rate (per 100,000 patients)"),
SUMIFS(CANSCRN!$D:$D,CANSCRN!$A:$A,C3072,CANSCRN!$G:$G,D3072),
IF(AND(A3072="PSA Testing", E3072="Cost per service ($USD)"),
SUMIFS(PSA!$E:$E,PSA!$A:$A,C3072,PSA!$G:$G,D3072),
IF(AND(A3072="Colorectal Cancer Screening", E3072="Cost per service ($USD)"),
SUMIFS(COL!$E:$E,COL!$A:$A,C3072,COL!$G:$G,D3072),
IF(AND(A3072="Cervical Cancer Screening", E3072="Cost per service ($USD)"),
SUMIFS(CERV!$E:$E,CERV!$A:$A,C3072,CERV!$G:$G,D3072),
IF(AND(A3072="Cancer Screening for CKD patients", E3072="Cost per service ($USD)"),
SUMIFS(CANSCRN!$E:$E,CANSCRN!$A:$A,C3072,CANSCRN!$G:$G,D3072),
IF(AND(A3072="PSA Testing", E3072="Total Expenditure ($USD per 100,000 patients)"),
SUMIFS(PSA!$F:$F,PSA!$A:$A,C3072,PSA!$G:$G,D3072),
IF(AND(A3072="Colorectal Cancer Screening", E3072="Total Expenditure ($USD per 100,000 patients)"),
SUMIFS(COL!$F:$F,COL!$A:$A,C3072,COL!$G:$G,D3072),
IF(AND(A3072="Cervical Cancer Screening", E3072="Total Expenditure ($USD per 100,000 patients)"),
SUMIFS(CERV!$F:$F,CERV!$A:$A,C3072,CERV!$G:$G,D3072),
SUMIFS(CANSCRN!$F:$F,CANSCRN!$A:$A,C3072,CANSCRN!$G:$G,D3072))))))))))))</f>
        <v>1103498.0945194601</v>
      </c>
    </row>
    <row r="3073" spans="1:6" x14ac:dyDescent="0.2">
      <c r="A3073" s="24" t="s">
        <v>103</v>
      </c>
      <c r="B3073" s="24" t="s">
        <v>101</v>
      </c>
      <c r="C3073" s="24" t="s">
        <v>54</v>
      </c>
      <c r="D3073" s="24">
        <v>2011</v>
      </c>
      <c r="E3073" s="24" t="s">
        <v>104</v>
      </c>
      <c r="F3073" s="3">
        <f>IF(AND(A3073="PSA Testing", E3073= "Utilization Rate (per 100,000 patients)"),
SUMIFS(PSA!$D:$D,PSA!$A:$A,C3073,PSA!$G:$G,D3073),
IF(AND(A3073="Colorectal Cancer Screening", E3073="Utilization Rate (per 100,000 patients)"),
SUMIFS(COL!$D:$D,COL!$A:$A,C3073,COL!$G:$G, D3073),
IF(AND(A3073="Cervical Cancer Screening", E3073="Utilization Rate (per 100,000 patients)"),
SUMIFS(CERV!$D:$D,CERV!$A:$A,C3073,CERV!$G:$G,D3073),
IF(AND(A3073="Cancer Screening for CKD patients", E3073="Utilization Rate (per 100,000 patients)"),
SUMIFS(CANSCRN!$D:$D,CANSCRN!$A:$A,C3073,CANSCRN!$G:$G,D3073),
IF(AND(A3073="PSA Testing", E3073="Cost per service ($USD)"),
SUMIFS(PSA!$E:$E,PSA!$A:$A,C3073,PSA!$G:$G,D3073),
IF(AND(A3073="Colorectal Cancer Screening", E3073="Cost per service ($USD)"),
SUMIFS(COL!$E:$E,COL!$A:$A,C3073,COL!$G:$G,D3073),
IF(AND(A3073="Cervical Cancer Screening", E3073="Cost per service ($USD)"),
SUMIFS(CERV!$E:$E,CERV!$A:$A,C3073,CERV!$G:$G,D3073),
IF(AND(A3073="Cancer Screening for CKD patients", E3073="Cost per service ($USD)"),
SUMIFS(CANSCRN!$E:$E,CANSCRN!$A:$A,C3073,CANSCRN!$G:$G,D3073),
IF(AND(A3073="PSA Testing", E3073="Total Expenditure ($USD per 100,000 patients)"),
SUMIFS(PSA!$F:$F,PSA!$A:$A,C3073,PSA!$G:$G,D3073),
IF(AND(A3073="Colorectal Cancer Screening", E3073="Total Expenditure ($USD per 100,000 patients)"),
SUMIFS(COL!$F:$F,COL!$A:$A,C3073,COL!$G:$G,D3073),
IF(AND(A3073="Cervical Cancer Screening", E3073="Total Expenditure ($USD per 100,000 patients)"),
SUMIFS(CERV!$F:$F,CERV!$A:$A,C3073,CERV!$G:$G,D3073),
SUMIFS(CANSCRN!$F:$F,CANSCRN!$A:$A,C3073,CANSCRN!$G:$G,D3073))))))))))))</f>
        <v>1105107.1395620522</v>
      </c>
    </row>
    <row r="3074" spans="1:6" x14ac:dyDescent="0.2">
      <c r="A3074" s="24" t="s">
        <v>103</v>
      </c>
      <c r="B3074" s="24" t="s">
        <v>101</v>
      </c>
      <c r="C3074" s="24" t="s">
        <v>54</v>
      </c>
      <c r="D3074" s="24">
        <v>2012</v>
      </c>
      <c r="E3074" s="24" t="s">
        <v>104</v>
      </c>
      <c r="F3074" s="3">
        <f>IF(AND(A3074="PSA Testing", E3074= "Utilization Rate (per 100,000 patients)"),
SUMIFS(PSA!$D:$D,PSA!$A:$A,C3074,PSA!$G:$G,D3074),
IF(AND(A3074="Colorectal Cancer Screening", E3074="Utilization Rate (per 100,000 patients)"),
SUMIFS(COL!$D:$D,COL!$A:$A,C3074,COL!$G:$G, D3074),
IF(AND(A3074="Cervical Cancer Screening", E3074="Utilization Rate (per 100,000 patients)"),
SUMIFS(CERV!$D:$D,CERV!$A:$A,C3074,CERV!$G:$G,D3074),
IF(AND(A3074="Cancer Screening for CKD patients", E3074="Utilization Rate (per 100,000 patients)"),
SUMIFS(CANSCRN!$D:$D,CANSCRN!$A:$A,C3074,CANSCRN!$G:$G,D3074),
IF(AND(A3074="PSA Testing", E3074="Cost per service ($USD)"),
SUMIFS(PSA!$E:$E,PSA!$A:$A,C3074,PSA!$G:$G,D3074),
IF(AND(A3074="Colorectal Cancer Screening", E3074="Cost per service ($USD)"),
SUMIFS(COL!$E:$E,COL!$A:$A,C3074,COL!$G:$G,D3074),
IF(AND(A3074="Cervical Cancer Screening", E3074="Cost per service ($USD)"),
SUMIFS(CERV!$E:$E,CERV!$A:$A,C3074,CERV!$G:$G,D3074),
IF(AND(A3074="Cancer Screening for CKD patients", E3074="Cost per service ($USD)"),
SUMIFS(CANSCRN!$E:$E,CANSCRN!$A:$A,C3074,CANSCRN!$G:$G,D3074),
IF(AND(A3074="PSA Testing", E3074="Total Expenditure ($USD per 100,000 patients)"),
SUMIFS(PSA!$F:$F,PSA!$A:$A,C3074,PSA!$G:$G,D3074),
IF(AND(A3074="Colorectal Cancer Screening", E3074="Total Expenditure ($USD per 100,000 patients)"),
SUMIFS(COL!$F:$F,COL!$A:$A,C3074,COL!$G:$G,D3074),
IF(AND(A3074="Cervical Cancer Screening", E3074="Total Expenditure ($USD per 100,000 patients)"),
SUMIFS(CERV!$F:$F,CERV!$A:$A,C3074,CERV!$G:$G,D3074),
SUMIFS(CANSCRN!$F:$F,CANSCRN!$A:$A,C3074,CANSCRN!$G:$G,D3074))))))))))))</f>
        <v>1052952.2960980285</v>
      </c>
    </row>
    <row r="3075" spans="1:6" x14ac:dyDescent="0.2">
      <c r="A3075" s="24" t="s">
        <v>103</v>
      </c>
      <c r="B3075" s="24" t="s">
        <v>101</v>
      </c>
      <c r="C3075" s="24" t="s">
        <v>54</v>
      </c>
      <c r="D3075" s="24">
        <v>2013</v>
      </c>
      <c r="E3075" s="24" t="s">
        <v>104</v>
      </c>
      <c r="F3075" s="3">
        <f>IF(AND(A3075="PSA Testing", E3075= "Utilization Rate (per 100,000 patients)"),
SUMIFS(PSA!$D:$D,PSA!$A:$A,C3075,PSA!$G:$G,D3075),
IF(AND(A3075="Colorectal Cancer Screening", E3075="Utilization Rate (per 100,000 patients)"),
SUMIFS(COL!$D:$D,COL!$A:$A,C3075,COL!$G:$G, D3075),
IF(AND(A3075="Cervical Cancer Screening", E3075="Utilization Rate (per 100,000 patients)"),
SUMIFS(CERV!$D:$D,CERV!$A:$A,C3075,CERV!$G:$G,D3075),
IF(AND(A3075="Cancer Screening for CKD patients", E3075="Utilization Rate (per 100,000 patients)"),
SUMIFS(CANSCRN!$D:$D,CANSCRN!$A:$A,C3075,CANSCRN!$G:$G,D3075),
IF(AND(A3075="PSA Testing", E3075="Cost per service ($USD)"),
SUMIFS(PSA!$E:$E,PSA!$A:$A,C3075,PSA!$G:$G,D3075),
IF(AND(A3075="Colorectal Cancer Screening", E3075="Cost per service ($USD)"),
SUMIFS(COL!$E:$E,COL!$A:$A,C3075,COL!$G:$G,D3075),
IF(AND(A3075="Cervical Cancer Screening", E3075="Cost per service ($USD)"),
SUMIFS(CERV!$E:$E,CERV!$A:$A,C3075,CERV!$G:$G,D3075),
IF(AND(A3075="Cancer Screening for CKD patients", E3075="Cost per service ($USD)"),
SUMIFS(CANSCRN!$E:$E,CANSCRN!$A:$A,C3075,CANSCRN!$G:$G,D3075),
IF(AND(A3075="PSA Testing", E3075="Total Expenditure ($USD per 100,000 patients)"),
SUMIFS(PSA!$F:$F,PSA!$A:$A,C3075,PSA!$G:$G,D3075),
IF(AND(A3075="Colorectal Cancer Screening", E3075="Total Expenditure ($USD per 100,000 patients)"),
SUMIFS(COL!$F:$F,COL!$A:$A,C3075,COL!$G:$G,D3075),
IF(AND(A3075="Cervical Cancer Screening", E3075="Total Expenditure ($USD per 100,000 patients)"),
SUMIFS(CERV!$F:$F,CERV!$A:$A,C3075,CERV!$G:$G,D3075),
SUMIFS(CANSCRN!$F:$F,CANSCRN!$A:$A,C3075,CANSCRN!$G:$G,D3075))))))))))))</f>
        <v>1158768.7894011042</v>
      </c>
    </row>
    <row r="3076" spans="1:6" x14ac:dyDescent="0.2">
      <c r="A3076" s="24" t="s">
        <v>103</v>
      </c>
      <c r="B3076" s="24" t="s">
        <v>101</v>
      </c>
      <c r="C3076" s="24" t="s">
        <v>54</v>
      </c>
      <c r="D3076" s="24">
        <v>2014</v>
      </c>
      <c r="E3076" s="24" t="s">
        <v>104</v>
      </c>
      <c r="F3076" s="3">
        <f>IF(AND(A3076="PSA Testing", E3076= "Utilization Rate (per 100,000 patients)"),
SUMIFS(PSA!$D:$D,PSA!$A:$A,C3076,PSA!$G:$G,D3076),
IF(AND(A3076="Colorectal Cancer Screening", E3076="Utilization Rate (per 100,000 patients)"),
SUMIFS(COL!$D:$D,COL!$A:$A,C3076,COL!$G:$G, D3076),
IF(AND(A3076="Cervical Cancer Screening", E3076="Utilization Rate (per 100,000 patients)"),
SUMIFS(CERV!$D:$D,CERV!$A:$A,C3076,CERV!$G:$G,D3076),
IF(AND(A3076="Cancer Screening for CKD patients", E3076="Utilization Rate (per 100,000 patients)"),
SUMIFS(CANSCRN!$D:$D,CANSCRN!$A:$A,C3076,CANSCRN!$G:$G,D3076),
IF(AND(A3076="PSA Testing", E3076="Cost per service ($USD)"),
SUMIFS(PSA!$E:$E,PSA!$A:$A,C3076,PSA!$G:$G,D3076),
IF(AND(A3076="Colorectal Cancer Screening", E3076="Cost per service ($USD)"),
SUMIFS(COL!$E:$E,COL!$A:$A,C3076,COL!$G:$G,D3076),
IF(AND(A3076="Cervical Cancer Screening", E3076="Cost per service ($USD)"),
SUMIFS(CERV!$E:$E,CERV!$A:$A,C3076,CERV!$G:$G,D3076),
IF(AND(A3076="Cancer Screening for CKD patients", E3076="Cost per service ($USD)"),
SUMIFS(CANSCRN!$E:$E,CANSCRN!$A:$A,C3076,CANSCRN!$G:$G,D3076),
IF(AND(A3076="PSA Testing", E3076="Total Expenditure ($USD per 100,000 patients)"),
SUMIFS(PSA!$F:$F,PSA!$A:$A,C3076,PSA!$G:$G,D3076),
IF(AND(A3076="Colorectal Cancer Screening", E3076="Total Expenditure ($USD per 100,000 patients)"),
SUMIFS(COL!$F:$F,COL!$A:$A,C3076,COL!$G:$G,D3076),
IF(AND(A3076="Cervical Cancer Screening", E3076="Total Expenditure ($USD per 100,000 patients)"),
SUMIFS(CERV!$F:$F,CERV!$A:$A,C3076,CERV!$G:$G,D3076),
SUMIFS(CANSCRN!$F:$F,CANSCRN!$A:$A,C3076,CANSCRN!$G:$G,D3076))))))))))))</f>
        <v>1084050.1974261592</v>
      </c>
    </row>
    <row r="3077" spans="1:6" x14ac:dyDescent="0.2">
      <c r="A3077" s="24" t="s">
        <v>103</v>
      </c>
      <c r="B3077" s="24" t="s">
        <v>101</v>
      </c>
      <c r="C3077" s="24" t="s">
        <v>54</v>
      </c>
      <c r="D3077" s="24">
        <v>2015</v>
      </c>
      <c r="E3077" s="24" t="s">
        <v>104</v>
      </c>
      <c r="F3077" s="3">
        <f>IF(AND(A3077="PSA Testing", E3077= "Utilization Rate (per 100,000 patients)"),
SUMIFS(PSA!$D:$D,PSA!$A:$A,C3077,PSA!$G:$G,D3077),
IF(AND(A3077="Colorectal Cancer Screening", E3077="Utilization Rate (per 100,000 patients)"),
SUMIFS(COL!$D:$D,COL!$A:$A,C3077,COL!$G:$G, D3077),
IF(AND(A3077="Cervical Cancer Screening", E3077="Utilization Rate (per 100,000 patients)"),
SUMIFS(CERV!$D:$D,CERV!$A:$A,C3077,CERV!$G:$G,D3077),
IF(AND(A3077="Cancer Screening for CKD patients", E3077="Utilization Rate (per 100,000 patients)"),
SUMIFS(CANSCRN!$D:$D,CANSCRN!$A:$A,C3077,CANSCRN!$G:$G,D3077),
IF(AND(A3077="PSA Testing", E3077="Cost per service ($USD)"),
SUMIFS(PSA!$E:$E,PSA!$A:$A,C3077,PSA!$G:$G,D3077),
IF(AND(A3077="Colorectal Cancer Screening", E3077="Cost per service ($USD)"),
SUMIFS(COL!$E:$E,COL!$A:$A,C3077,COL!$G:$G,D3077),
IF(AND(A3077="Cervical Cancer Screening", E3077="Cost per service ($USD)"),
SUMIFS(CERV!$E:$E,CERV!$A:$A,C3077,CERV!$G:$G,D3077),
IF(AND(A3077="Cancer Screening for CKD patients", E3077="Cost per service ($USD)"),
SUMIFS(CANSCRN!$E:$E,CANSCRN!$A:$A,C3077,CANSCRN!$G:$G,D3077),
IF(AND(A3077="PSA Testing", E3077="Total Expenditure ($USD per 100,000 patients)"),
SUMIFS(PSA!$F:$F,PSA!$A:$A,C3077,PSA!$G:$G,D3077),
IF(AND(A3077="Colorectal Cancer Screening", E3077="Total Expenditure ($USD per 100,000 patients)"),
SUMIFS(COL!$F:$F,COL!$A:$A,C3077,COL!$G:$G,D3077),
IF(AND(A3077="Cervical Cancer Screening", E3077="Total Expenditure ($USD per 100,000 patients)"),
SUMIFS(CERV!$F:$F,CERV!$A:$A,C3077,CERV!$G:$G,D3077),
SUMIFS(CANSCRN!$F:$F,CANSCRN!$A:$A,C3077,CANSCRN!$G:$G,D3077))))))))))))</f>
        <v>1096562.5320770016</v>
      </c>
    </row>
    <row r="3078" spans="1:6" x14ac:dyDescent="0.2">
      <c r="A3078" s="24" t="s">
        <v>103</v>
      </c>
      <c r="B3078" s="24" t="s">
        <v>101</v>
      </c>
      <c r="C3078" s="24" t="s">
        <v>54</v>
      </c>
      <c r="D3078" s="24">
        <v>2016</v>
      </c>
      <c r="E3078" s="24" t="s">
        <v>104</v>
      </c>
      <c r="F3078" s="3">
        <f>IF(AND(A3078="PSA Testing", E3078= "Utilization Rate (per 100,000 patients)"),
SUMIFS(PSA!$D:$D,PSA!$A:$A,C3078,PSA!$G:$G,D3078),
IF(AND(A3078="Colorectal Cancer Screening", E3078="Utilization Rate (per 100,000 patients)"),
SUMIFS(COL!$D:$D,COL!$A:$A,C3078,COL!$G:$G, D3078),
IF(AND(A3078="Cervical Cancer Screening", E3078="Utilization Rate (per 100,000 patients)"),
SUMIFS(CERV!$D:$D,CERV!$A:$A,C3078,CERV!$G:$G,D3078),
IF(AND(A3078="Cancer Screening for CKD patients", E3078="Utilization Rate (per 100,000 patients)"),
SUMIFS(CANSCRN!$D:$D,CANSCRN!$A:$A,C3078,CANSCRN!$G:$G,D3078),
IF(AND(A3078="PSA Testing", E3078="Cost per service ($USD)"),
SUMIFS(PSA!$E:$E,PSA!$A:$A,C3078,PSA!$G:$G,D3078),
IF(AND(A3078="Colorectal Cancer Screening", E3078="Cost per service ($USD)"),
SUMIFS(COL!$E:$E,COL!$A:$A,C3078,COL!$G:$G,D3078),
IF(AND(A3078="Cervical Cancer Screening", E3078="Cost per service ($USD)"),
SUMIFS(CERV!$E:$E,CERV!$A:$A,C3078,CERV!$G:$G,D3078),
IF(AND(A3078="Cancer Screening for CKD patients", E3078="Cost per service ($USD)"),
SUMIFS(CANSCRN!$E:$E,CANSCRN!$A:$A,C3078,CANSCRN!$G:$G,D3078),
IF(AND(A3078="PSA Testing", E3078="Total Expenditure ($USD per 100,000 patients)"),
SUMIFS(PSA!$F:$F,PSA!$A:$A,C3078,PSA!$G:$G,D3078),
IF(AND(A3078="Colorectal Cancer Screening", E3078="Total Expenditure ($USD per 100,000 patients)"),
SUMIFS(COL!$F:$F,COL!$A:$A,C3078,COL!$G:$G,D3078),
IF(AND(A3078="Cervical Cancer Screening", E3078="Total Expenditure ($USD per 100,000 patients)"),
SUMIFS(CERV!$F:$F,CERV!$A:$A,C3078,CERV!$G:$G,D3078),
SUMIFS(CANSCRN!$F:$F,CANSCRN!$A:$A,C3078,CANSCRN!$G:$G,D3078))))))))))))</f>
        <v>1166829.8423856501</v>
      </c>
    </row>
    <row r="3079" spans="1:6" x14ac:dyDescent="0.2">
      <c r="A3079" s="24" t="s">
        <v>103</v>
      </c>
      <c r="B3079" s="24" t="s">
        <v>101</v>
      </c>
      <c r="C3079" s="24" t="s">
        <v>54</v>
      </c>
      <c r="D3079" s="24">
        <v>2017</v>
      </c>
      <c r="E3079" s="24" t="s">
        <v>104</v>
      </c>
      <c r="F3079" s="3">
        <f>IF(AND(A3079="PSA Testing", E3079= "Utilization Rate (per 100,000 patients)"),
SUMIFS(PSA!$D:$D,PSA!$A:$A,C3079,PSA!$G:$G,D3079),
IF(AND(A3079="Colorectal Cancer Screening", E3079="Utilization Rate (per 100,000 patients)"),
SUMIFS(COL!$D:$D,COL!$A:$A,C3079,COL!$G:$G, D3079),
IF(AND(A3079="Cervical Cancer Screening", E3079="Utilization Rate (per 100,000 patients)"),
SUMIFS(CERV!$D:$D,CERV!$A:$A,C3079,CERV!$G:$G,D3079),
IF(AND(A3079="Cancer Screening for CKD patients", E3079="Utilization Rate (per 100,000 patients)"),
SUMIFS(CANSCRN!$D:$D,CANSCRN!$A:$A,C3079,CANSCRN!$G:$G,D3079),
IF(AND(A3079="PSA Testing", E3079="Cost per service ($USD)"),
SUMIFS(PSA!$E:$E,PSA!$A:$A,C3079,PSA!$G:$G,D3079),
IF(AND(A3079="Colorectal Cancer Screening", E3079="Cost per service ($USD)"),
SUMIFS(COL!$E:$E,COL!$A:$A,C3079,COL!$G:$G,D3079),
IF(AND(A3079="Cervical Cancer Screening", E3079="Cost per service ($USD)"),
SUMIFS(CERV!$E:$E,CERV!$A:$A,C3079,CERV!$G:$G,D3079),
IF(AND(A3079="Cancer Screening for CKD patients", E3079="Cost per service ($USD)"),
SUMIFS(CANSCRN!$E:$E,CANSCRN!$A:$A,C3079,CANSCRN!$G:$G,D3079),
IF(AND(A3079="PSA Testing", E3079="Total Expenditure ($USD per 100,000 patients)"),
SUMIFS(PSA!$F:$F,PSA!$A:$A,C3079,PSA!$G:$G,D3079),
IF(AND(A3079="Colorectal Cancer Screening", E3079="Total Expenditure ($USD per 100,000 patients)"),
SUMIFS(COL!$F:$F,COL!$A:$A,C3079,COL!$G:$G,D3079),
IF(AND(A3079="Cervical Cancer Screening", E3079="Total Expenditure ($USD per 100,000 patients)"),
SUMIFS(CERV!$F:$F,CERV!$A:$A,C3079,CERV!$G:$G,D3079),
SUMIFS(CANSCRN!$F:$F,CANSCRN!$A:$A,C3079,CANSCRN!$G:$G,D3079))))))))))))</f>
        <v>1285827.8974912013</v>
      </c>
    </row>
    <row r="3080" spans="1:6" x14ac:dyDescent="0.2">
      <c r="A3080" s="24" t="s">
        <v>103</v>
      </c>
      <c r="B3080" s="24" t="s">
        <v>101</v>
      </c>
      <c r="C3080" s="24" t="s">
        <v>54</v>
      </c>
      <c r="D3080" s="24">
        <v>2018</v>
      </c>
      <c r="E3080" s="24" t="s">
        <v>104</v>
      </c>
      <c r="F3080" s="3">
        <f>IF(AND(A3080="PSA Testing", E3080= "Utilization Rate (per 100,000 patients)"),
SUMIFS(PSA!$D:$D,PSA!$A:$A,C3080,PSA!$G:$G,D3080),
IF(AND(A3080="Colorectal Cancer Screening", E3080="Utilization Rate (per 100,000 patients)"),
SUMIFS(COL!$D:$D,COL!$A:$A,C3080,COL!$G:$G, D3080),
IF(AND(A3080="Cervical Cancer Screening", E3080="Utilization Rate (per 100,000 patients)"),
SUMIFS(CERV!$D:$D,CERV!$A:$A,C3080,CERV!$G:$G,D3080),
IF(AND(A3080="Cancer Screening for CKD patients", E3080="Utilization Rate (per 100,000 patients)"),
SUMIFS(CANSCRN!$D:$D,CANSCRN!$A:$A,C3080,CANSCRN!$G:$G,D3080),
IF(AND(A3080="PSA Testing", E3080="Cost per service ($USD)"),
SUMIFS(PSA!$E:$E,PSA!$A:$A,C3080,PSA!$G:$G,D3080),
IF(AND(A3080="Colorectal Cancer Screening", E3080="Cost per service ($USD)"),
SUMIFS(COL!$E:$E,COL!$A:$A,C3080,COL!$G:$G,D3080),
IF(AND(A3080="Cervical Cancer Screening", E3080="Cost per service ($USD)"),
SUMIFS(CERV!$E:$E,CERV!$A:$A,C3080,CERV!$G:$G,D3080),
IF(AND(A3080="Cancer Screening for CKD patients", E3080="Cost per service ($USD)"),
SUMIFS(CANSCRN!$E:$E,CANSCRN!$A:$A,C3080,CANSCRN!$G:$G,D3080),
IF(AND(A3080="PSA Testing", E3080="Total Expenditure ($USD per 100,000 patients)"),
SUMIFS(PSA!$F:$F,PSA!$A:$A,C3080,PSA!$G:$G,D3080),
IF(AND(A3080="Colorectal Cancer Screening", E3080="Total Expenditure ($USD per 100,000 patients)"),
SUMIFS(COL!$F:$F,COL!$A:$A,C3080,COL!$G:$G,D3080),
IF(AND(A3080="Cervical Cancer Screening", E3080="Total Expenditure ($USD per 100,000 patients)"),
SUMIFS(CERV!$F:$F,CERV!$A:$A,C3080,CERV!$G:$G,D3080),
SUMIFS(CANSCRN!$F:$F,CANSCRN!$A:$A,C3080,CANSCRN!$G:$G,D3080))))))))))))</f>
        <v>1490603.1635611495</v>
      </c>
    </row>
    <row r="3081" spans="1:6" x14ac:dyDescent="0.2">
      <c r="A3081" s="24" t="s">
        <v>103</v>
      </c>
      <c r="B3081" s="24" t="s">
        <v>101</v>
      </c>
      <c r="C3081" s="24" t="s">
        <v>54</v>
      </c>
      <c r="D3081" s="24">
        <v>2019</v>
      </c>
      <c r="E3081" s="24" t="s">
        <v>104</v>
      </c>
      <c r="F3081" s="3">
        <f>IF(AND(A3081="PSA Testing", E3081= "Utilization Rate (per 100,000 patients)"),
SUMIFS(PSA!$D:$D,PSA!$A:$A,C3081,PSA!$G:$G,D3081),
IF(AND(A3081="Colorectal Cancer Screening", E3081="Utilization Rate (per 100,000 patients)"),
SUMIFS(COL!$D:$D,COL!$A:$A,C3081,COL!$G:$G, D3081),
IF(AND(A3081="Cervical Cancer Screening", E3081="Utilization Rate (per 100,000 patients)"),
SUMIFS(CERV!$D:$D,CERV!$A:$A,C3081,CERV!$G:$G,D3081),
IF(AND(A3081="Cancer Screening for CKD patients", E3081="Utilization Rate (per 100,000 patients)"),
SUMIFS(CANSCRN!$D:$D,CANSCRN!$A:$A,C3081,CANSCRN!$G:$G,D3081),
IF(AND(A3081="PSA Testing", E3081="Cost per service ($USD)"),
SUMIFS(PSA!$E:$E,PSA!$A:$A,C3081,PSA!$G:$G,D3081),
IF(AND(A3081="Colorectal Cancer Screening", E3081="Cost per service ($USD)"),
SUMIFS(COL!$E:$E,COL!$A:$A,C3081,COL!$G:$G,D3081),
IF(AND(A3081="Cervical Cancer Screening", E3081="Cost per service ($USD)"),
SUMIFS(CERV!$E:$E,CERV!$A:$A,C3081,CERV!$G:$G,D3081),
IF(AND(A3081="Cancer Screening for CKD patients", E3081="Cost per service ($USD)"),
SUMIFS(CANSCRN!$E:$E,CANSCRN!$A:$A,C3081,CANSCRN!$G:$G,D3081),
IF(AND(A3081="PSA Testing", E3081="Total Expenditure ($USD per 100,000 patients)"),
SUMIFS(PSA!$F:$F,PSA!$A:$A,C3081,PSA!$G:$G,D3081),
IF(AND(A3081="Colorectal Cancer Screening", E3081="Total Expenditure ($USD per 100,000 patients)"),
SUMIFS(COL!$F:$F,COL!$A:$A,C3081,COL!$G:$G,D3081),
IF(AND(A3081="Cervical Cancer Screening", E3081="Total Expenditure ($USD per 100,000 patients)"),
SUMIFS(CERV!$F:$F,CERV!$A:$A,C3081,CERV!$G:$G,D3081),
SUMIFS(CANSCRN!$F:$F,CANSCRN!$A:$A,C3081,CANSCRN!$G:$G,D3081))))))))))))</f>
        <v>1450535.2049446579</v>
      </c>
    </row>
    <row r="3082" spans="1:6" x14ac:dyDescent="0.2">
      <c r="A3082" s="24" t="s">
        <v>103</v>
      </c>
      <c r="B3082" s="24" t="s">
        <v>101</v>
      </c>
      <c r="C3082" s="24" t="s">
        <v>55</v>
      </c>
      <c r="D3082" s="24">
        <v>2009</v>
      </c>
      <c r="E3082" s="24" t="s">
        <v>104</v>
      </c>
      <c r="F3082" s="3">
        <f>IF(AND(A3082="PSA Testing", E3082= "Utilization Rate (per 100,000 patients)"),
SUMIFS(PSA!$D:$D,PSA!$A:$A,C3082,PSA!$G:$G,D3082),
IF(AND(A3082="Colorectal Cancer Screening", E3082="Utilization Rate (per 100,000 patients)"),
SUMIFS(COL!$D:$D,COL!$A:$A,C3082,COL!$G:$G, D3082),
IF(AND(A3082="Cervical Cancer Screening", E3082="Utilization Rate (per 100,000 patients)"),
SUMIFS(CERV!$D:$D,CERV!$A:$A,C3082,CERV!$G:$G,D3082),
IF(AND(A3082="Cancer Screening for CKD patients", E3082="Utilization Rate (per 100,000 patients)"),
SUMIFS(CANSCRN!$D:$D,CANSCRN!$A:$A,C3082,CANSCRN!$G:$G,D3082),
IF(AND(A3082="PSA Testing", E3082="Cost per service ($USD)"),
SUMIFS(PSA!$E:$E,PSA!$A:$A,C3082,PSA!$G:$G,D3082),
IF(AND(A3082="Colorectal Cancer Screening", E3082="Cost per service ($USD)"),
SUMIFS(COL!$E:$E,COL!$A:$A,C3082,COL!$G:$G,D3082),
IF(AND(A3082="Cervical Cancer Screening", E3082="Cost per service ($USD)"),
SUMIFS(CERV!$E:$E,CERV!$A:$A,C3082,CERV!$G:$G,D3082),
IF(AND(A3082="Cancer Screening for CKD patients", E3082="Cost per service ($USD)"),
SUMIFS(CANSCRN!$E:$E,CANSCRN!$A:$A,C3082,CANSCRN!$G:$G,D3082),
IF(AND(A3082="PSA Testing", E3082="Total Expenditure ($USD per 100,000 patients)"),
SUMIFS(PSA!$F:$F,PSA!$A:$A,C3082,PSA!$G:$G,D3082),
IF(AND(A3082="Colorectal Cancer Screening", E3082="Total Expenditure ($USD per 100,000 patients)"),
SUMIFS(COL!$F:$F,COL!$A:$A,C3082,COL!$G:$G,D3082),
IF(AND(A3082="Cervical Cancer Screening", E3082="Total Expenditure ($USD per 100,000 patients)"),
SUMIFS(CERV!$F:$F,CERV!$A:$A,C3082,CERV!$G:$G,D3082),
SUMIFS(CANSCRN!$F:$F,CANSCRN!$A:$A,C3082,CANSCRN!$G:$G,D3082))))))))))))</f>
        <v>831842.03305785113</v>
      </c>
    </row>
    <row r="3083" spans="1:6" x14ac:dyDescent="0.2">
      <c r="A3083" s="24" t="s">
        <v>103</v>
      </c>
      <c r="B3083" s="24" t="s">
        <v>101</v>
      </c>
      <c r="C3083" s="24" t="s">
        <v>55</v>
      </c>
      <c r="D3083" s="24">
        <v>2010</v>
      </c>
      <c r="E3083" s="24" t="s">
        <v>104</v>
      </c>
      <c r="F3083" s="3">
        <f>IF(AND(A3083="PSA Testing", E3083= "Utilization Rate (per 100,000 patients)"),
SUMIFS(PSA!$D:$D,PSA!$A:$A,C3083,PSA!$G:$G,D3083),
IF(AND(A3083="Colorectal Cancer Screening", E3083="Utilization Rate (per 100,000 patients)"),
SUMIFS(COL!$D:$D,COL!$A:$A,C3083,COL!$G:$G, D3083),
IF(AND(A3083="Cervical Cancer Screening", E3083="Utilization Rate (per 100,000 patients)"),
SUMIFS(CERV!$D:$D,CERV!$A:$A,C3083,CERV!$G:$G,D3083),
IF(AND(A3083="Cancer Screening for CKD patients", E3083="Utilization Rate (per 100,000 patients)"),
SUMIFS(CANSCRN!$D:$D,CANSCRN!$A:$A,C3083,CANSCRN!$G:$G,D3083),
IF(AND(A3083="PSA Testing", E3083="Cost per service ($USD)"),
SUMIFS(PSA!$E:$E,PSA!$A:$A,C3083,PSA!$G:$G,D3083),
IF(AND(A3083="Colorectal Cancer Screening", E3083="Cost per service ($USD)"),
SUMIFS(COL!$E:$E,COL!$A:$A,C3083,COL!$G:$G,D3083),
IF(AND(A3083="Cervical Cancer Screening", E3083="Cost per service ($USD)"),
SUMIFS(CERV!$E:$E,CERV!$A:$A,C3083,CERV!$G:$G,D3083),
IF(AND(A3083="Cancer Screening for CKD patients", E3083="Cost per service ($USD)"),
SUMIFS(CANSCRN!$E:$E,CANSCRN!$A:$A,C3083,CANSCRN!$G:$G,D3083),
IF(AND(A3083="PSA Testing", E3083="Total Expenditure ($USD per 100,000 patients)"),
SUMIFS(PSA!$F:$F,PSA!$A:$A,C3083,PSA!$G:$G,D3083),
IF(AND(A3083="Colorectal Cancer Screening", E3083="Total Expenditure ($USD per 100,000 patients)"),
SUMIFS(COL!$F:$F,COL!$A:$A,C3083,COL!$G:$G,D3083),
IF(AND(A3083="Cervical Cancer Screening", E3083="Total Expenditure ($USD per 100,000 patients)"),
SUMIFS(CERV!$F:$F,CERV!$A:$A,C3083,CERV!$G:$G,D3083),
SUMIFS(CANSCRN!$F:$F,CANSCRN!$A:$A,C3083,CANSCRN!$G:$G,D3083))))))))))))</f>
        <v>905147.72213247174</v>
      </c>
    </row>
    <row r="3084" spans="1:6" x14ac:dyDescent="0.2">
      <c r="A3084" s="24" t="s">
        <v>103</v>
      </c>
      <c r="B3084" s="24" t="s">
        <v>101</v>
      </c>
      <c r="C3084" s="24" t="s">
        <v>55</v>
      </c>
      <c r="D3084" s="24">
        <v>2011</v>
      </c>
      <c r="E3084" s="24" t="s">
        <v>104</v>
      </c>
      <c r="F3084" s="3">
        <f>IF(AND(A3084="PSA Testing", E3084= "Utilization Rate (per 100,000 patients)"),
SUMIFS(PSA!$D:$D,PSA!$A:$A,C3084,PSA!$G:$G,D3084),
IF(AND(A3084="Colorectal Cancer Screening", E3084="Utilization Rate (per 100,000 patients)"),
SUMIFS(COL!$D:$D,COL!$A:$A,C3084,COL!$G:$G, D3084),
IF(AND(A3084="Cervical Cancer Screening", E3084="Utilization Rate (per 100,000 patients)"),
SUMIFS(CERV!$D:$D,CERV!$A:$A,C3084,CERV!$G:$G,D3084),
IF(AND(A3084="Cancer Screening for CKD patients", E3084="Utilization Rate (per 100,000 patients)"),
SUMIFS(CANSCRN!$D:$D,CANSCRN!$A:$A,C3084,CANSCRN!$G:$G,D3084),
IF(AND(A3084="PSA Testing", E3084="Cost per service ($USD)"),
SUMIFS(PSA!$E:$E,PSA!$A:$A,C3084,PSA!$G:$G,D3084),
IF(AND(A3084="Colorectal Cancer Screening", E3084="Cost per service ($USD)"),
SUMIFS(COL!$E:$E,COL!$A:$A,C3084,COL!$G:$G,D3084),
IF(AND(A3084="Cervical Cancer Screening", E3084="Cost per service ($USD)"),
SUMIFS(CERV!$E:$E,CERV!$A:$A,C3084,CERV!$G:$G,D3084),
IF(AND(A3084="Cancer Screening for CKD patients", E3084="Cost per service ($USD)"),
SUMIFS(CANSCRN!$E:$E,CANSCRN!$A:$A,C3084,CANSCRN!$G:$G,D3084),
IF(AND(A3084="PSA Testing", E3084="Total Expenditure ($USD per 100,000 patients)"),
SUMIFS(PSA!$F:$F,PSA!$A:$A,C3084,PSA!$G:$G,D3084),
IF(AND(A3084="Colorectal Cancer Screening", E3084="Total Expenditure ($USD per 100,000 patients)"),
SUMIFS(COL!$F:$F,COL!$A:$A,C3084,COL!$G:$G,D3084),
IF(AND(A3084="Cervical Cancer Screening", E3084="Total Expenditure ($USD per 100,000 patients)"),
SUMIFS(CERV!$F:$F,CERV!$A:$A,C3084,CERV!$G:$G,D3084),
SUMIFS(CANSCRN!$F:$F,CANSCRN!$A:$A,C3084,CANSCRN!$G:$G,D3084))))))))))))</f>
        <v>664382.82651162788</v>
      </c>
    </row>
    <row r="3085" spans="1:6" x14ac:dyDescent="0.2">
      <c r="A3085" s="24" t="s">
        <v>103</v>
      </c>
      <c r="B3085" s="24" t="s">
        <v>101</v>
      </c>
      <c r="C3085" s="24" t="s">
        <v>55</v>
      </c>
      <c r="D3085" s="24">
        <v>2012</v>
      </c>
      <c r="E3085" s="24" t="s">
        <v>104</v>
      </c>
      <c r="F3085" s="3">
        <f>IF(AND(A3085="PSA Testing", E3085= "Utilization Rate (per 100,000 patients)"),
SUMIFS(PSA!$D:$D,PSA!$A:$A,C3085,PSA!$G:$G,D3085),
IF(AND(A3085="Colorectal Cancer Screening", E3085="Utilization Rate (per 100,000 patients)"),
SUMIFS(COL!$D:$D,COL!$A:$A,C3085,COL!$G:$G, D3085),
IF(AND(A3085="Cervical Cancer Screening", E3085="Utilization Rate (per 100,000 patients)"),
SUMIFS(CERV!$D:$D,CERV!$A:$A,C3085,CERV!$G:$G,D3085),
IF(AND(A3085="Cancer Screening for CKD patients", E3085="Utilization Rate (per 100,000 patients)"),
SUMIFS(CANSCRN!$D:$D,CANSCRN!$A:$A,C3085,CANSCRN!$G:$G,D3085),
IF(AND(A3085="PSA Testing", E3085="Cost per service ($USD)"),
SUMIFS(PSA!$E:$E,PSA!$A:$A,C3085,PSA!$G:$G,D3085),
IF(AND(A3085="Colorectal Cancer Screening", E3085="Cost per service ($USD)"),
SUMIFS(COL!$E:$E,COL!$A:$A,C3085,COL!$G:$G,D3085),
IF(AND(A3085="Cervical Cancer Screening", E3085="Cost per service ($USD)"),
SUMIFS(CERV!$E:$E,CERV!$A:$A,C3085,CERV!$G:$G,D3085),
IF(AND(A3085="Cancer Screening for CKD patients", E3085="Cost per service ($USD)"),
SUMIFS(CANSCRN!$E:$E,CANSCRN!$A:$A,C3085,CANSCRN!$G:$G,D3085),
IF(AND(A3085="PSA Testing", E3085="Total Expenditure ($USD per 100,000 patients)"),
SUMIFS(PSA!$F:$F,PSA!$A:$A,C3085,PSA!$G:$G,D3085),
IF(AND(A3085="Colorectal Cancer Screening", E3085="Total Expenditure ($USD per 100,000 patients)"),
SUMIFS(COL!$F:$F,COL!$A:$A,C3085,COL!$G:$G,D3085),
IF(AND(A3085="Cervical Cancer Screening", E3085="Total Expenditure ($USD per 100,000 patients)"),
SUMIFS(CERV!$F:$F,CERV!$A:$A,C3085,CERV!$G:$G,D3085),
SUMIFS(CANSCRN!$F:$F,CANSCRN!$A:$A,C3085,CANSCRN!$G:$G,D3085))))))))))))</f>
        <v>692848.90789578168</v>
      </c>
    </row>
    <row r="3086" spans="1:6" x14ac:dyDescent="0.2">
      <c r="A3086" s="24" t="s">
        <v>103</v>
      </c>
      <c r="B3086" s="24" t="s">
        <v>101</v>
      </c>
      <c r="C3086" s="24" t="s">
        <v>55</v>
      </c>
      <c r="D3086" s="24">
        <v>2013</v>
      </c>
      <c r="E3086" s="24" t="s">
        <v>104</v>
      </c>
      <c r="F3086" s="3">
        <f>IF(AND(A3086="PSA Testing", E3086= "Utilization Rate (per 100,000 patients)"),
SUMIFS(PSA!$D:$D,PSA!$A:$A,C3086,PSA!$G:$G,D3086),
IF(AND(A3086="Colorectal Cancer Screening", E3086="Utilization Rate (per 100,000 patients)"),
SUMIFS(COL!$D:$D,COL!$A:$A,C3086,COL!$G:$G, D3086),
IF(AND(A3086="Cervical Cancer Screening", E3086="Utilization Rate (per 100,000 patients)"),
SUMIFS(CERV!$D:$D,CERV!$A:$A,C3086,CERV!$G:$G,D3086),
IF(AND(A3086="Cancer Screening for CKD patients", E3086="Utilization Rate (per 100,000 patients)"),
SUMIFS(CANSCRN!$D:$D,CANSCRN!$A:$A,C3086,CANSCRN!$G:$G,D3086),
IF(AND(A3086="PSA Testing", E3086="Cost per service ($USD)"),
SUMIFS(PSA!$E:$E,PSA!$A:$A,C3086,PSA!$G:$G,D3086),
IF(AND(A3086="Colorectal Cancer Screening", E3086="Cost per service ($USD)"),
SUMIFS(COL!$E:$E,COL!$A:$A,C3086,COL!$G:$G,D3086),
IF(AND(A3086="Cervical Cancer Screening", E3086="Cost per service ($USD)"),
SUMIFS(CERV!$E:$E,CERV!$A:$A,C3086,CERV!$G:$G,D3086),
IF(AND(A3086="Cancer Screening for CKD patients", E3086="Cost per service ($USD)"),
SUMIFS(CANSCRN!$E:$E,CANSCRN!$A:$A,C3086,CANSCRN!$G:$G,D3086),
IF(AND(A3086="PSA Testing", E3086="Total Expenditure ($USD per 100,000 patients)"),
SUMIFS(PSA!$F:$F,PSA!$A:$A,C3086,PSA!$G:$G,D3086),
IF(AND(A3086="Colorectal Cancer Screening", E3086="Total Expenditure ($USD per 100,000 patients)"),
SUMIFS(COL!$F:$F,COL!$A:$A,C3086,COL!$G:$G,D3086),
IF(AND(A3086="Cervical Cancer Screening", E3086="Total Expenditure ($USD per 100,000 patients)"),
SUMIFS(CERV!$F:$F,CERV!$A:$A,C3086,CERV!$G:$G,D3086),
SUMIFS(CANSCRN!$F:$F,CANSCRN!$A:$A,C3086,CANSCRN!$G:$G,D3086))))))))))))</f>
        <v>798022.11949140544</v>
      </c>
    </row>
    <row r="3087" spans="1:6" x14ac:dyDescent="0.2">
      <c r="A3087" s="24" t="s">
        <v>103</v>
      </c>
      <c r="B3087" s="24" t="s">
        <v>101</v>
      </c>
      <c r="C3087" s="24" t="s">
        <v>55</v>
      </c>
      <c r="D3087" s="24">
        <v>2014</v>
      </c>
      <c r="E3087" s="24" t="s">
        <v>104</v>
      </c>
      <c r="F3087" s="3">
        <f>IF(AND(A3087="PSA Testing", E3087= "Utilization Rate (per 100,000 patients)"),
SUMIFS(PSA!$D:$D,PSA!$A:$A,C3087,PSA!$G:$G,D3087),
IF(AND(A3087="Colorectal Cancer Screening", E3087="Utilization Rate (per 100,000 patients)"),
SUMIFS(COL!$D:$D,COL!$A:$A,C3087,COL!$G:$G, D3087),
IF(AND(A3087="Cervical Cancer Screening", E3087="Utilization Rate (per 100,000 patients)"),
SUMIFS(CERV!$D:$D,CERV!$A:$A,C3087,CERV!$G:$G,D3087),
IF(AND(A3087="Cancer Screening for CKD patients", E3087="Utilization Rate (per 100,000 patients)"),
SUMIFS(CANSCRN!$D:$D,CANSCRN!$A:$A,C3087,CANSCRN!$G:$G,D3087),
IF(AND(A3087="PSA Testing", E3087="Cost per service ($USD)"),
SUMIFS(PSA!$E:$E,PSA!$A:$A,C3087,PSA!$G:$G,D3087),
IF(AND(A3087="Colorectal Cancer Screening", E3087="Cost per service ($USD)"),
SUMIFS(COL!$E:$E,COL!$A:$A,C3087,COL!$G:$G,D3087),
IF(AND(A3087="Cervical Cancer Screening", E3087="Cost per service ($USD)"),
SUMIFS(CERV!$E:$E,CERV!$A:$A,C3087,CERV!$G:$G,D3087),
IF(AND(A3087="Cancer Screening for CKD patients", E3087="Cost per service ($USD)"),
SUMIFS(CANSCRN!$E:$E,CANSCRN!$A:$A,C3087,CANSCRN!$G:$G,D3087),
IF(AND(A3087="PSA Testing", E3087="Total Expenditure ($USD per 100,000 patients)"),
SUMIFS(PSA!$F:$F,PSA!$A:$A,C3087,PSA!$G:$G,D3087),
IF(AND(A3087="Colorectal Cancer Screening", E3087="Total Expenditure ($USD per 100,000 patients)"),
SUMIFS(COL!$F:$F,COL!$A:$A,C3087,COL!$G:$G,D3087),
IF(AND(A3087="Cervical Cancer Screening", E3087="Total Expenditure ($USD per 100,000 patients)"),
SUMIFS(CERV!$F:$F,CERV!$A:$A,C3087,CERV!$G:$G,D3087),
SUMIFS(CANSCRN!$F:$F,CANSCRN!$A:$A,C3087,CANSCRN!$G:$G,D3087))))))))))))</f>
        <v>774303.01833214797</v>
      </c>
    </row>
    <row r="3088" spans="1:6" x14ac:dyDescent="0.2">
      <c r="A3088" s="24" t="s">
        <v>103</v>
      </c>
      <c r="B3088" s="24" t="s">
        <v>101</v>
      </c>
      <c r="C3088" s="24" t="s">
        <v>55</v>
      </c>
      <c r="D3088" s="24">
        <v>2015</v>
      </c>
      <c r="E3088" s="24" t="s">
        <v>104</v>
      </c>
      <c r="F3088" s="3">
        <f>IF(AND(A3088="PSA Testing", E3088= "Utilization Rate (per 100,000 patients)"),
SUMIFS(PSA!$D:$D,PSA!$A:$A,C3088,PSA!$G:$G,D3088),
IF(AND(A3088="Colorectal Cancer Screening", E3088="Utilization Rate (per 100,000 patients)"),
SUMIFS(COL!$D:$D,COL!$A:$A,C3088,COL!$G:$G, D3088),
IF(AND(A3088="Cervical Cancer Screening", E3088="Utilization Rate (per 100,000 patients)"),
SUMIFS(CERV!$D:$D,CERV!$A:$A,C3088,CERV!$G:$G,D3088),
IF(AND(A3088="Cancer Screening for CKD patients", E3088="Utilization Rate (per 100,000 patients)"),
SUMIFS(CANSCRN!$D:$D,CANSCRN!$A:$A,C3088,CANSCRN!$G:$G,D3088),
IF(AND(A3088="PSA Testing", E3088="Cost per service ($USD)"),
SUMIFS(PSA!$E:$E,PSA!$A:$A,C3088,PSA!$G:$G,D3088),
IF(AND(A3088="Colorectal Cancer Screening", E3088="Cost per service ($USD)"),
SUMIFS(COL!$E:$E,COL!$A:$A,C3088,COL!$G:$G,D3088),
IF(AND(A3088="Cervical Cancer Screening", E3088="Cost per service ($USD)"),
SUMIFS(CERV!$E:$E,CERV!$A:$A,C3088,CERV!$G:$G,D3088),
IF(AND(A3088="Cancer Screening for CKD patients", E3088="Cost per service ($USD)"),
SUMIFS(CANSCRN!$E:$E,CANSCRN!$A:$A,C3088,CANSCRN!$G:$G,D3088),
IF(AND(A3088="PSA Testing", E3088="Total Expenditure ($USD per 100,000 patients)"),
SUMIFS(PSA!$F:$F,PSA!$A:$A,C3088,PSA!$G:$G,D3088),
IF(AND(A3088="Colorectal Cancer Screening", E3088="Total Expenditure ($USD per 100,000 patients)"),
SUMIFS(COL!$F:$F,COL!$A:$A,C3088,COL!$G:$G,D3088),
IF(AND(A3088="Cervical Cancer Screening", E3088="Total Expenditure ($USD per 100,000 patients)"),
SUMIFS(CERV!$F:$F,CERV!$A:$A,C3088,CERV!$G:$G,D3088),
SUMIFS(CANSCRN!$F:$F,CANSCRN!$A:$A,C3088,CANSCRN!$G:$G,D3088))))))))))))</f>
        <v>555184.4211918104</v>
      </c>
    </row>
    <row r="3089" spans="1:6" x14ac:dyDescent="0.2">
      <c r="A3089" s="24" t="s">
        <v>103</v>
      </c>
      <c r="B3089" s="24" t="s">
        <v>101</v>
      </c>
      <c r="C3089" s="24" t="s">
        <v>55</v>
      </c>
      <c r="D3089" s="24">
        <v>2016</v>
      </c>
      <c r="E3089" s="24" t="s">
        <v>104</v>
      </c>
      <c r="F3089" s="3">
        <f>IF(AND(A3089="PSA Testing", E3089= "Utilization Rate (per 100,000 patients)"),
SUMIFS(PSA!$D:$D,PSA!$A:$A,C3089,PSA!$G:$G,D3089),
IF(AND(A3089="Colorectal Cancer Screening", E3089="Utilization Rate (per 100,000 patients)"),
SUMIFS(COL!$D:$D,COL!$A:$A,C3089,COL!$G:$G, D3089),
IF(AND(A3089="Cervical Cancer Screening", E3089="Utilization Rate (per 100,000 patients)"),
SUMIFS(CERV!$D:$D,CERV!$A:$A,C3089,CERV!$G:$G,D3089),
IF(AND(A3089="Cancer Screening for CKD patients", E3089="Utilization Rate (per 100,000 patients)"),
SUMIFS(CANSCRN!$D:$D,CANSCRN!$A:$A,C3089,CANSCRN!$G:$G,D3089),
IF(AND(A3089="PSA Testing", E3089="Cost per service ($USD)"),
SUMIFS(PSA!$E:$E,PSA!$A:$A,C3089,PSA!$G:$G,D3089),
IF(AND(A3089="Colorectal Cancer Screening", E3089="Cost per service ($USD)"),
SUMIFS(COL!$E:$E,COL!$A:$A,C3089,COL!$G:$G,D3089),
IF(AND(A3089="Cervical Cancer Screening", E3089="Cost per service ($USD)"),
SUMIFS(CERV!$E:$E,CERV!$A:$A,C3089,CERV!$G:$G,D3089),
IF(AND(A3089="Cancer Screening for CKD patients", E3089="Cost per service ($USD)"),
SUMIFS(CANSCRN!$E:$E,CANSCRN!$A:$A,C3089,CANSCRN!$G:$G,D3089),
IF(AND(A3089="PSA Testing", E3089="Total Expenditure ($USD per 100,000 patients)"),
SUMIFS(PSA!$F:$F,PSA!$A:$A,C3089,PSA!$G:$G,D3089),
IF(AND(A3089="Colorectal Cancer Screening", E3089="Total Expenditure ($USD per 100,000 patients)"),
SUMIFS(COL!$F:$F,COL!$A:$A,C3089,COL!$G:$G,D3089),
IF(AND(A3089="Cervical Cancer Screening", E3089="Total Expenditure ($USD per 100,000 patients)"),
SUMIFS(CERV!$F:$F,CERV!$A:$A,C3089,CERV!$G:$G,D3089),
SUMIFS(CANSCRN!$F:$F,CANSCRN!$A:$A,C3089,CANSCRN!$G:$G,D3089))))))))))))</f>
        <v>922612.50275262923</v>
      </c>
    </row>
    <row r="3090" spans="1:6" x14ac:dyDescent="0.2">
      <c r="A3090" s="24" t="s">
        <v>103</v>
      </c>
      <c r="B3090" s="24" t="s">
        <v>101</v>
      </c>
      <c r="C3090" s="24" t="s">
        <v>55</v>
      </c>
      <c r="D3090" s="24">
        <v>2017</v>
      </c>
      <c r="E3090" s="24" t="s">
        <v>104</v>
      </c>
      <c r="F3090" s="3">
        <f>IF(AND(A3090="PSA Testing", E3090= "Utilization Rate (per 100,000 patients)"),
SUMIFS(PSA!$D:$D,PSA!$A:$A,C3090,PSA!$G:$G,D3090),
IF(AND(A3090="Colorectal Cancer Screening", E3090="Utilization Rate (per 100,000 patients)"),
SUMIFS(COL!$D:$D,COL!$A:$A,C3090,COL!$G:$G, D3090),
IF(AND(A3090="Cervical Cancer Screening", E3090="Utilization Rate (per 100,000 patients)"),
SUMIFS(CERV!$D:$D,CERV!$A:$A,C3090,CERV!$G:$G,D3090),
IF(AND(A3090="Cancer Screening for CKD patients", E3090="Utilization Rate (per 100,000 patients)"),
SUMIFS(CANSCRN!$D:$D,CANSCRN!$A:$A,C3090,CANSCRN!$G:$G,D3090),
IF(AND(A3090="PSA Testing", E3090="Cost per service ($USD)"),
SUMIFS(PSA!$E:$E,PSA!$A:$A,C3090,PSA!$G:$G,D3090),
IF(AND(A3090="Colorectal Cancer Screening", E3090="Cost per service ($USD)"),
SUMIFS(COL!$E:$E,COL!$A:$A,C3090,COL!$G:$G,D3090),
IF(AND(A3090="Cervical Cancer Screening", E3090="Cost per service ($USD)"),
SUMIFS(CERV!$E:$E,CERV!$A:$A,C3090,CERV!$G:$G,D3090),
IF(AND(A3090="Cancer Screening for CKD patients", E3090="Cost per service ($USD)"),
SUMIFS(CANSCRN!$E:$E,CANSCRN!$A:$A,C3090,CANSCRN!$G:$G,D3090),
IF(AND(A3090="PSA Testing", E3090="Total Expenditure ($USD per 100,000 patients)"),
SUMIFS(PSA!$F:$F,PSA!$A:$A,C3090,PSA!$G:$G,D3090),
IF(AND(A3090="Colorectal Cancer Screening", E3090="Total Expenditure ($USD per 100,000 patients)"),
SUMIFS(COL!$F:$F,COL!$A:$A,C3090,COL!$G:$G,D3090),
IF(AND(A3090="Cervical Cancer Screening", E3090="Total Expenditure ($USD per 100,000 patients)"),
SUMIFS(CERV!$F:$F,CERV!$A:$A,C3090,CERV!$G:$G,D3090),
SUMIFS(CANSCRN!$F:$F,CANSCRN!$A:$A,C3090,CANSCRN!$G:$G,D3090))))))))))))</f>
        <v>1786249.4010883085</v>
      </c>
    </row>
    <row r="3091" spans="1:6" x14ac:dyDescent="0.2">
      <c r="A3091" s="24" t="s">
        <v>103</v>
      </c>
      <c r="B3091" s="24" t="s">
        <v>101</v>
      </c>
      <c r="C3091" s="24" t="s">
        <v>55</v>
      </c>
      <c r="D3091" s="24">
        <v>2018</v>
      </c>
      <c r="E3091" s="24" t="s">
        <v>104</v>
      </c>
      <c r="F3091" s="3">
        <f>IF(AND(A3091="PSA Testing", E3091= "Utilization Rate (per 100,000 patients)"),
SUMIFS(PSA!$D:$D,PSA!$A:$A,C3091,PSA!$G:$G,D3091),
IF(AND(A3091="Colorectal Cancer Screening", E3091="Utilization Rate (per 100,000 patients)"),
SUMIFS(COL!$D:$D,COL!$A:$A,C3091,COL!$G:$G, D3091),
IF(AND(A3091="Cervical Cancer Screening", E3091="Utilization Rate (per 100,000 patients)"),
SUMIFS(CERV!$D:$D,CERV!$A:$A,C3091,CERV!$G:$G,D3091),
IF(AND(A3091="Cancer Screening for CKD patients", E3091="Utilization Rate (per 100,000 patients)"),
SUMIFS(CANSCRN!$D:$D,CANSCRN!$A:$A,C3091,CANSCRN!$G:$G,D3091),
IF(AND(A3091="PSA Testing", E3091="Cost per service ($USD)"),
SUMIFS(PSA!$E:$E,PSA!$A:$A,C3091,PSA!$G:$G,D3091),
IF(AND(A3091="Colorectal Cancer Screening", E3091="Cost per service ($USD)"),
SUMIFS(COL!$E:$E,COL!$A:$A,C3091,COL!$G:$G,D3091),
IF(AND(A3091="Cervical Cancer Screening", E3091="Cost per service ($USD)"),
SUMIFS(CERV!$E:$E,CERV!$A:$A,C3091,CERV!$G:$G,D3091),
IF(AND(A3091="Cancer Screening for CKD patients", E3091="Cost per service ($USD)"),
SUMIFS(CANSCRN!$E:$E,CANSCRN!$A:$A,C3091,CANSCRN!$G:$G,D3091),
IF(AND(A3091="PSA Testing", E3091="Total Expenditure ($USD per 100,000 patients)"),
SUMIFS(PSA!$F:$F,PSA!$A:$A,C3091,PSA!$G:$G,D3091),
IF(AND(A3091="Colorectal Cancer Screening", E3091="Total Expenditure ($USD per 100,000 patients)"),
SUMIFS(COL!$F:$F,COL!$A:$A,C3091,COL!$G:$G,D3091),
IF(AND(A3091="Cervical Cancer Screening", E3091="Total Expenditure ($USD per 100,000 patients)"),
SUMIFS(CERV!$F:$F,CERV!$A:$A,C3091,CERV!$G:$G,D3091),
SUMIFS(CANSCRN!$F:$F,CANSCRN!$A:$A,C3091,CANSCRN!$G:$G,D3091))))))))))))</f>
        <v>1844612.269593528</v>
      </c>
    </row>
    <row r="3092" spans="1:6" x14ac:dyDescent="0.2">
      <c r="A3092" s="24" t="s">
        <v>103</v>
      </c>
      <c r="B3092" s="24" t="s">
        <v>101</v>
      </c>
      <c r="C3092" s="24" t="s">
        <v>55</v>
      </c>
      <c r="D3092" s="24">
        <v>2019</v>
      </c>
      <c r="E3092" s="24" t="s">
        <v>104</v>
      </c>
      <c r="F3092" s="3">
        <f>IF(AND(A3092="PSA Testing", E3092= "Utilization Rate (per 100,000 patients)"),
SUMIFS(PSA!$D:$D,PSA!$A:$A,C3092,PSA!$G:$G,D3092),
IF(AND(A3092="Colorectal Cancer Screening", E3092="Utilization Rate (per 100,000 patients)"),
SUMIFS(COL!$D:$D,COL!$A:$A,C3092,COL!$G:$G, D3092),
IF(AND(A3092="Cervical Cancer Screening", E3092="Utilization Rate (per 100,000 patients)"),
SUMIFS(CERV!$D:$D,CERV!$A:$A,C3092,CERV!$G:$G,D3092),
IF(AND(A3092="Cancer Screening for CKD patients", E3092="Utilization Rate (per 100,000 patients)"),
SUMIFS(CANSCRN!$D:$D,CANSCRN!$A:$A,C3092,CANSCRN!$G:$G,D3092),
IF(AND(A3092="PSA Testing", E3092="Cost per service ($USD)"),
SUMIFS(PSA!$E:$E,PSA!$A:$A,C3092,PSA!$G:$G,D3092),
IF(AND(A3092="Colorectal Cancer Screening", E3092="Cost per service ($USD)"),
SUMIFS(COL!$E:$E,COL!$A:$A,C3092,COL!$G:$G,D3092),
IF(AND(A3092="Cervical Cancer Screening", E3092="Cost per service ($USD)"),
SUMIFS(CERV!$E:$E,CERV!$A:$A,C3092,CERV!$G:$G,D3092),
IF(AND(A3092="Cancer Screening for CKD patients", E3092="Cost per service ($USD)"),
SUMIFS(CANSCRN!$E:$E,CANSCRN!$A:$A,C3092,CANSCRN!$G:$G,D3092),
IF(AND(A3092="PSA Testing", E3092="Total Expenditure ($USD per 100,000 patients)"),
SUMIFS(PSA!$F:$F,PSA!$A:$A,C3092,PSA!$G:$G,D3092),
IF(AND(A3092="Colorectal Cancer Screening", E3092="Total Expenditure ($USD per 100,000 patients)"),
SUMIFS(COL!$F:$F,COL!$A:$A,C3092,COL!$G:$G,D3092),
IF(AND(A3092="Cervical Cancer Screening", E3092="Total Expenditure ($USD per 100,000 patients)"),
SUMIFS(CERV!$F:$F,CERV!$A:$A,C3092,CERV!$G:$G,D3092),
SUMIFS(CANSCRN!$F:$F,CANSCRN!$A:$A,C3092,CANSCRN!$G:$G,D3092))))))))))))</f>
        <v>1344979.9800208842</v>
      </c>
    </row>
    <row r="3093" spans="1:6" x14ac:dyDescent="0.2">
      <c r="A3093" s="24" t="s">
        <v>103</v>
      </c>
      <c r="B3093" s="24" t="s">
        <v>101</v>
      </c>
      <c r="C3093" s="24" t="s">
        <v>56</v>
      </c>
      <c r="D3093" s="24">
        <v>2009</v>
      </c>
      <c r="E3093" s="24" t="s">
        <v>104</v>
      </c>
      <c r="F3093" s="3">
        <f>IF(AND(A3093="PSA Testing", E3093= "Utilization Rate (per 100,000 patients)"),
SUMIFS(PSA!$D:$D,PSA!$A:$A,C3093,PSA!$G:$G,D3093),
IF(AND(A3093="Colorectal Cancer Screening", E3093="Utilization Rate (per 100,000 patients)"),
SUMIFS(COL!$D:$D,COL!$A:$A,C3093,COL!$G:$G, D3093),
IF(AND(A3093="Cervical Cancer Screening", E3093="Utilization Rate (per 100,000 patients)"),
SUMIFS(CERV!$D:$D,CERV!$A:$A,C3093,CERV!$G:$G,D3093),
IF(AND(A3093="Cancer Screening for CKD patients", E3093="Utilization Rate (per 100,000 patients)"),
SUMIFS(CANSCRN!$D:$D,CANSCRN!$A:$A,C3093,CANSCRN!$G:$G,D3093),
IF(AND(A3093="PSA Testing", E3093="Cost per service ($USD)"),
SUMIFS(PSA!$E:$E,PSA!$A:$A,C3093,PSA!$G:$G,D3093),
IF(AND(A3093="Colorectal Cancer Screening", E3093="Cost per service ($USD)"),
SUMIFS(COL!$E:$E,COL!$A:$A,C3093,COL!$G:$G,D3093),
IF(AND(A3093="Cervical Cancer Screening", E3093="Cost per service ($USD)"),
SUMIFS(CERV!$E:$E,CERV!$A:$A,C3093,CERV!$G:$G,D3093),
IF(AND(A3093="Cancer Screening for CKD patients", E3093="Cost per service ($USD)"),
SUMIFS(CANSCRN!$E:$E,CANSCRN!$A:$A,C3093,CANSCRN!$G:$G,D3093),
IF(AND(A3093="PSA Testing", E3093="Total Expenditure ($USD per 100,000 patients)"),
SUMIFS(PSA!$F:$F,PSA!$A:$A,C3093,PSA!$G:$G,D3093),
IF(AND(A3093="Colorectal Cancer Screening", E3093="Total Expenditure ($USD per 100,000 patients)"),
SUMIFS(COL!$F:$F,COL!$A:$A,C3093,COL!$G:$G,D3093),
IF(AND(A3093="Cervical Cancer Screening", E3093="Total Expenditure ($USD per 100,000 patients)"),
SUMIFS(CERV!$F:$F,CERV!$A:$A,C3093,CERV!$G:$G,D3093),
SUMIFS(CANSCRN!$F:$F,CANSCRN!$A:$A,C3093,CANSCRN!$G:$G,D3093))))))))))))</f>
        <v>579754.58109476476</v>
      </c>
    </row>
    <row r="3094" spans="1:6" x14ac:dyDescent="0.2">
      <c r="A3094" s="24" t="s">
        <v>103</v>
      </c>
      <c r="B3094" s="24" t="s">
        <v>101</v>
      </c>
      <c r="C3094" s="24" t="s">
        <v>56</v>
      </c>
      <c r="D3094" s="24">
        <v>2010</v>
      </c>
      <c r="E3094" s="24" t="s">
        <v>104</v>
      </c>
      <c r="F3094" s="3">
        <f>IF(AND(A3094="PSA Testing", E3094= "Utilization Rate (per 100,000 patients)"),
SUMIFS(PSA!$D:$D,PSA!$A:$A,C3094,PSA!$G:$G,D3094),
IF(AND(A3094="Colorectal Cancer Screening", E3094="Utilization Rate (per 100,000 patients)"),
SUMIFS(COL!$D:$D,COL!$A:$A,C3094,COL!$G:$G, D3094),
IF(AND(A3094="Cervical Cancer Screening", E3094="Utilization Rate (per 100,000 patients)"),
SUMIFS(CERV!$D:$D,CERV!$A:$A,C3094,CERV!$G:$G,D3094),
IF(AND(A3094="Cancer Screening for CKD patients", E3094="Utilization Rate (per 100,000 patients)"),
SUMIFS(CANSCRN!$D:$D,CANSCRN!$A:$A,C3094,CANSCRN!$G:$G,D3094),
IF(AND(A3094="PSA Testing", E3094="Cost per service ($USD)"),
SUMIFS(PSA!$E:$E,PSA!$A:$A,C3094,PSA!$G:$G,D3094),
IF(AND(A3094="Colorectal Cancer Screening", E3094="Cost per service ($USD)"),
SUMIFS(COL!$E:$E,COL!$A:$A,C3094,COL!$G:$G,D3094),
IF(AND(A3094="Cervical Cancer Screening", E3094="Cost per service ($USD)"),
SUMIFS(CERV!$E:$E,CERV!$A:$A,C3094,CERV!$G:$G,D3094),
IF(AND(A3094="Cancer Screening for CKD patients", E3094="Cost per service ($USD)"),
SUMIFS(CANSCRN!$E:$E,CANSCRN!$A:$A,C3094,CANSCRN!$G:$G,D3094),
IF(AND(A3094="PSA Testing", E3094="Total Expenditure ($USD per 100,000 patients)"),
SUMIFS(PSA!$F:$F,PSA!$A:$A,C3094,PSA!$G:$G,D3094),
IF(AND(A3094="Colorectal Cancer Screening", E3094="Total Expenditure ($USD per 100,000 patients)"),
SUMIFS(COL!$F:$F,COL!$A:$A,C3094,COL!$G:$G,D3094),
IF(AND(A3094="Cervical Cancer Screening", E3094="Total Expenditure ($USD per 100,000 patients)"),
SUMIFS(CERV!$F:$F,CERV!$A:$A,C3094,CERV!$G:$G,D3094),
SUMIFS(CANSCRN!$F:$F,CANSCRN!$A:$A,C3094,CANSCRN!$G:$G,D3094))))))))))))</f>
        <v>784520.80988687789</v>
      </c>
    </row>
    <row r="3095" spans="1:6" x14ac:dyDescent="0.2">
      <c r="A3095" s="24" t="s">
        <v>103</v>
      </c>
      <c r="B3095" s="24" t="s">
        <v>101</v>
      </c>
      <c r="C3095" s="24" t="s">
        <v>56</v>
      </c>
      <c r="D3095" s="24">
        <v>2011</v>
      </c>
      <c r="E3095" s="24" t="s">
        <v>104</v>
      </c>
      <c r="F3095" s="3">
        <f>IF(AND(A3095="PSA Testing", E3095= "Utilization Rate (per 100,000 patients)"),
SUMIFS(PSA!$D:$D,PSA!$A:$A,C3095,PSA!$G:$G,D3095),
IF(AND(A3095="Colorectal Cancer Screening", E3095="Utilization Rate (per 100,000 patients)"),
SUMIFS(COL!$D:$D,COL!$A:$A,C3095,COL!$G:$G, D3095),
IF(AND(A3095="Cervical Cancer Screening", E3095="Utilization Rate (per 100,000 patients)"),
SUMIFS(CERV!$D:$D,CERV!$A:$A,C3095,CERV!$G:$G,D3095),
IF(AND(A3095="Cancer Screening for CKD patients", E3095="Utilization Rate (per 100,000 patients)"),
SUMIFS(CANSCRN!$D:$D,CANSCRN!$A:$A,C3095,CANSCRN!$G:$G,D3095),
IF(AND(A3095="PSA Testing", E3095="Cost per service ($USD)"),
SUMIFS(PSA!$E:$E,PSA!$A:$A,C3095,PSA!$G:$G,D3095),
IF(AND(A3095="Colorectal Cancer Screening", E3095="Cost per service ($USD)"),
SUMIFS(COL!$E:$E,COL!$A:$A,C3095,COL!$G:$G,D3095),
IF(AND(A3095="Cervical Cancer Screening", E3095="Cost per service ($USD)"),
SUMIFS(CERV!$E:$E,CERV!$A:$A,C3095,CERV!$G:$G,D3095),
IF(AND(A3095="Cancer Screening for CKD patients", E3095="Cost per service ($USD)"),
SUMIFS(CANSCRN!$E:$E,CANSCRN!$A:$A,C3095,CANSCRN!$G:$G,D3095),
IF(AND(A3095="PSA Testing", E3095="Total Expenditure ($USD per 100,000 patients)"),
SUMIFS(PSA!$F:$F,PSA!$A:$A,C3095,PSA!$G:$G,D3095),
IF(AND(A3095="Colorectal Cancer Screening", E3095="Total Expenditure ($USD per 100,000 patients)"),
SUMIFS(COL!$F:$F,COL!$A:$A,C3095,COL!$G:$G,D3095),
IF(AND(A3095="Cervical Cancer Screening", E3095="Total Expenditure ($USD per 100,000 patients)"),
SUMIFS(CERV!$F:$F,CERV!$A:$A,C3095,CERV!$G:$G,D3095),
SUMIFS(CANSCRN!$F:$F,CANSCRN!$A:$A,C3095,CANSCRN!$G:$G,D3095))))))))))))</f>
        <v>635905.00582072174</v>
      </c>
    </row>
    <row r="3096" spans="1:6" x14ac:dyDescent="0.2">
      <c r="A3096" s="24" t="s">
        <v>103</v>
      </c>
      <c r="B3096" s="24" t="s">
        <v>101</v>
      </c>
      <c r="C3096" s="24" t="s">
        <v>56</v>
      </c>
      <c r="D3096" s="24">
        <v>2012</v>
      </c>
      <c r="E3096" s="24" t="s">
        <v>104</v>
      </c>
      <c r="F3096" s="3">
        <f>IF(AND(A3096="PSA Testing", E3096= "Utilization Rate (per 100,000 patients)"),
SUMIFS(PSA!$D:$D,PSA!$A:$A,C3096,PSA!$G:$G,D3096),
IF(AND(A3096="Colorectal Cancer Screening", E3096="Utilization Rate (per 100,000 patients)"),
SUMIFS(COL!$D:$D,COL!$A:$A,C3096,COL!$G:$G, D3096),
IF(AND(A3096="Cervical Cancer Screening", E3096="Utilization Rate (per 100,000 patients)"),
SUMIFS(CERV!$D:$D,CERV!$A:$A,C3096,CERV!$G:$G,D3096),
IF(AND(A3096="Cancer Screening for CKD patients", E3096="Utilization Rate (per 100,000 patients)"),
SUMIFS(CANSCRN!$D:$D,CANSCRN!$A:$A,C3096,CANSCRN!$G:$G,D3096),
IF(AND(A3096="PSA Testing", E3096="Cost per service ($USD)"),
SUMIFS(PSA!$E:$E,PSA!$A:$A,C3096,PSA!$G:$G,D3096),
IF(AND(A3096="Colorectal Cancer Screening", E3096="Cost per service ($USD)"),
SUMIFS(COL!$E:$E,COL!$A:$A,C3096,COL!$G:$G,D3096),
IF(AND(A3096="Cervical Cancer Screening", E3096="Cost per service ($USD)"),
SUMIFS(CERV!$E:$E,CERV!$A:$A,C3096,CERV!$G:$G,D3096),
IF(AND(A3096="Cancer Screening for CKD patients", E3096="Cost per service ($USD)"),
SUMIFS(CANSCRN!$E:$E,CANSCRN!$A:$A,C3096,CANSCRN!$G:$G,D3096),
IF(AND(A3096="PSA Testing", E3096="Total Expenditure ($USD per 100,000 patients)"),
SUMIFS(PSA!$F:$F,PSA!$A:$A,C3096,PSA!$G:$G,D3096),
IF(AND(A3096="Colorectal Cancer Screening", E3096="Total Expenditure ($USD per 100,000 patients)"),
SUMIFS(COL!$F:$F,COL!$A:$A,C3096,COL!$G:$G,D3096),
IF(AND(A3096="Cervical Cancer Screening", E3096="Total Expenditure ($USD per 100,000 patients)"),
SUMIFS(CERV!$F:$F,CERV!$A:$A,C3096,CERV!$G:$G,D3096),
SUMIFS(CANSCRN!$F:$F,CANSCRN!$A:$A,C3096,CANSCRN!$G:$G,D3096))))))))))))</f>
        <v>632732.17321163719</v>
      </c>
    </row>
    <row r="3097" spans="1:6" x14ac:dyDescent="0.2">
      <c r="A3097" s="24" t="s">
        <v>103</v>
      </c>
      <c r="B3097" s="24" t="s">
        <v>101</v>
      </c>
      <c r="C3097" s="24" t="s">
        <v>56</v>
      </c>
      <c r="D3097" s="24">
        <v>2013</v>
      </c>
      <c r="E3097" s="24" t="s">
        <v>104</v>
      </c>
      <c r="F3097" s="3">
        <f>IF(AND(A3097="PSA Testing", E3097= "Utilization Rate (per 100,000 patients)"),
SUMIFS(PSA!$D:$D,PSA!$A:$A,C3097,PSA!$G:$G,D3097),
IF(AND(A3097="Colorectal Cancer Screening", E3097="Utilization Rate (per 100,000 patients)"),
SUMIFS(COL!$D:$D,COL!$A:$A,C3097,COL!$G:$G, D3097),
IF(AND(A3097="Cervical Cancer Screening", E3097="Utilization Rate (per 100,000 patients)"),
SUMIFS(CERV!$D:$D,CERV!$A:$A,C3097,CERV!$G:$G,D3097),
IF(AND(A3097="Cancer Screening for CKD patients", E3097="Utilization Rate (per 100,000 patients)"),
SUMIFS(CANSCRN!$D:$D,CANSCRN!$A:$A,C3097,CANSCRN!$G:$G,D3097),
IF(AND(A3097="PSA Testing", E3097="Cost per service ($USD)"),
SUMIFS(PSA!$E:$E,PSA!$A:$A,C3097,PSA!$G:$G,D3097),
IF(AND(A3097="Colorectal Cancer Screening", E3097="Cost per service ($USD)"),
SUMIFS(COL!$E:$E,COL!$A:$A,C3097,COL!$G:$G,D3097),
IF(AND(A3097="Cervical Cancer Screening", E3097="Cost per service ($USD)"),
SUMIFS(CERV!$E:$E,CERV!$A:$A,C3097,CERV!$G:$G,D3097),
IF(AND(A3097="Cancer Screening for CKD patients", E3097="Cost per service ($USD)"),
SUMIFS(CANSCRN!$E:$E,CANSCRN!$A:$A,C3097,CANSCRN!$G:$G,D3097),
IF(AND(A3097="PSA Testing", E3097="Total Expenditure ($USD per 100,000 patients)"),
SUMIFS(PSA!$F:$F,PSA!$A:$A,C3097,PSA!$G:$G,D3097),
IF(AND(A3097="Colorectal Cancer Screening", E3097="Total Expenditure ($USD per 100,000 patients)"),
SUMIFS(COL!$F:$F,COL!$A:$A,C3097,COL!$G:$G,D3097),
IF(AND(A3097="Cervical Cancer Screening", E3097="Total Expenditure ($USD per 100,000 patients)"),
SUMIFS(CERV!$F:$F,CERV!$A:$A,C3097,CERV!$G:$G,D3097),
SUMIFS(CANSCRN!$F:$F,CANSCRN!$A:$A,C3097,CANSCRN!$G:$G,D3097))))))))))))</f>
        <v>1109508.5997794929</v>
      </c>
    </row>
    <row r="3098" spans="1:6" x14ac:dyDescent="0.2">
      <c r="A3098" s="24" t="s">
        <v>103</v>
      </c>
      <c r="B3098" s="24" t="s">
        <v>101</v>
      </c>
      <c r="C3098" s="24" t="s">
        <v>56</v>
      </c>
      <c r="D3098" s="24">
        <v>2014</v>
      </c>
      <c r="E3098" s="24" t="s">
        <v>104</v>
      </c>
      <c r="F3098" s="3">
        <f>IF(AND(A3098="PSA Testing", E3098= "Utilization Rate (per 100,000 patients)"),
SUMIFS(PSA!$D:$D,PSA!$A:$A,C3098,PSA!$G:$G,D3098),
IF(AND(A3098="Colorectal Cancer Screening", E3098="Utilization Rate (per 100,000 patients)"),
SUMIFS(COL!$D:$D,COL!$A:$A,C3098,COL!$G:$G, D3098),
IF(AND(A3098="Cervical Cancer Screening", E3098="Utilization Rate (per 100,000 patients)"),
SUMIFS(CERV!$D:$D,CERV!$A:$A,C3098,CERV!$G:$G,D3098),
IF(AND(A3098="Cancer Screening for CKD patients", E3098="Utilization Rate (per 100,000 patients)"),
SUMIFS(CANSCRN!$D:$D,CANSCRN!$A:$A,C3098,CANSCRN!$G:$G,D3098),
IF(AND(A3098="PSA Testing", E3098="Cost per service ($USD)"),
SUMIFS(PSA!$E:$E,PSA!$A:$A,C3098,PSA!$G:$G,D3098),
IF(AND(A3098="Colorectal Cancer Screening", E3098="Cost per service ($USD)"),
SUMIFS(COL!$E:$E,COL!$A:$A,C3098,COL!$G:$G,D3098),
IF(AND(A3098="Cervical Cancer Screening", E3098="Cost per service ($USD)"),
SUMIFS(CERV!$E:$E,CERV!$A:$A,C3098,CERV!$G:$G,D3098),
IF(AND(A3098="Cancer Screening for CKD patients", E3098="Cost per service ($USD)"),
SUMIFS(CANSCRN!$E:$E,CANSCRN!$A:$A,C3098,CANSCRN!$G:$G,D3098),
IF(AND(A3098="PSA Testing", E3098="Total Expenditure ($USD per 100,000 patients)"),
SUMIFS(PSA!$F:$F,PSA!$A:$A,C3098,PSA!$G:$G,D3098),
IF(AND(A3098="Colorectal Cancer Screening", E3098="Total Expenditure ($USD per 100,000 patients)"),
SUMIFS(COL!$F:$F,COL!$A:$A,C3098,COL!$G:$G,D3098),
IF(AND(A3098="Cervical Cancer Screening", E3098="Total Expenditure ($USD per 100,000 patients)"),
SUMIFS(CERV!$F:$F,CERV!$A:$A,C3098,CERV!$G:$G,D3098),
SUMIFS(CANSCRN!$F:$F,CANSCRN!$A:$A,C3098,CANSCRN!$G:$G,D3098))))))))))))</f>
        <v>877895.36436233623</v>
      </c>
    </row>
    <row r="3099" spans="1:6" x14ac:dyDescent="0.2">
      <c r="A3099" s="24" t="s">
        <v>103</v>
      </c>
      <c r="B3099" s="24" t="s">
        <v>101</v>
      </c>
      <c r="C3099" s="24" t="s">
        <v>56</v>
      </c>
      <c r="D3099" s="24">
        <v>2015</v>
      </c>
      <c r="E3099" s="24" t="s">
        <v>104</v>
      </c>
      <c r="F3099" s="3">
        <f>IF(AND(A3099="PSA Testing", E3099= "Utilization Rate (per 100,000 patients)"),
SUMIFS(PSA!$D:$D,PSA!$A:$A,C3099,PSA!$G:$G,D3099),
IF(AND(A3099="Colorectal Cancer Screening", E3099="Utilization Rate (per 100,000 patients)"),
SUMIFS(COL!$D:$D,COL!$A:$A,C3099,COL!$G:$G, D3099),
IF(AND(A3099="Cervical Cancer Screening", E3099="Utilization Rate (per 100,000 patients)"),
SUMIFS(CERV!$D:$D,CERV!$A:$A,C3099,CERV!$G:$G,D3099),
IF(AND(A3099="Cancer Screening for CKD patients", E3099="Utilization Rate (per 100,000 patients)"),
SUMIFS(CANSCRN!$D:$D,CANSCRN!$A:$A,C3099,CANSCRN!$G:$G,D3099),
IF(AND(A3099="PSA Testing", E3099="Cost per service ($USD)"),
SUMIFS(PSA!$E:$E,PSA!$A:$A,C3099,PSA!$G:$G,D3099),
IF(AND(A3099="Colorectal Cancer Screening", E3099="Cost per service ($USD)"),
SUMIFS(COL!$E:$E,COL!$A:$A,C3099,COL!$G:$G,D3099),
IF(AND(A3099="Cervical Cancer Screening", E3099="Cost per service ($USD)"),
SUMIFS(CERV!$E:$E,CERV!$A:$A,C3099,CERV!$G:$G,D3099),
IF(AND(A3099="Cancer Screening for CKD patients", E3099="Cost per service ($USD)"),
SUMIFS(CANSCRN!$E:$E,CANSCRN!$A:$A,C3099,CANSCRN!$G:$G,D3099),
IF(AND(A3099="PSA Testing", E3099="Total Expenditure ($USD per 100,000 patients)"),
SUMIFS(PSA!$F:$F,PSA!$A:$A,C3099,PSA!$G:$G,D3099),
IF(AND(A3099="Colorectal Cancer Screening", E3099="Total Expenditure ($USD per 100,000 patients)"),
SUMIFS(COL!$F:$F,COL!$A:$A,C3099,COL!$G:$G,D3099),
IF(AND(A3099="Cervical Cancer Screening", E3099="Total Expenditure ($USD per 100,000 patients)"),
SUMIFS(CERV!$F:$F,CERV!$A:$A,C3099,CERV!$G:$G,D3099),
SUMIFS(CANSCRN!$F:$F,CANSCRN!$A:$A,C3099,CANSCRN!$G:$G,D3099))))))))))))</f>
        <v>703211.61384779518</v>
      </c>
    </row>
    <row r="3100" spans="1:6" x14ac:dyDescent="0.2">
      <c r="A3100" s="24" t="s">
        <v>103</v>
      </c>
      <c r="B3100" s="24" t="s">
        <v>101</v>
      </c>
      <c r="C3100" s="24" t="s">
        <v>56</v>
      </c>
      <c r="D3100" s="24">
        <v>2016</v>
      </c>
      <c r="E3100" s="24" t="s">
        <v>104</v>
      </c>
      <c r="F3100" s="3">
        <f>IF(AND(A3100="PSA Testing", E3100= "Utilization Rate (per 100,000 patients)"),
SUMIFS(PSA!$D:$D,PSA!$A:$A,C3100,PSA!$G:$G,D3100),
IF(AND(A3100="Colorectal Cancer Screening", E3100="Utilization Rate (per 100,000 patients)"),
SUMIFS(COL!$D:$D,COL!$A:$A,C3100,COL!$G:$G, D3100),
IF(AND(A3100="Cervical Cancer Screening", E3100="Utilization Rate (per 100,000 patients)"),
SUMIFS(CERV!$D:$D,CERV!$A:$A,C3100,CERV!$G:$G,D3100),
IF(AND(A3100="Cancer Screening for CKD patients", E3100="Utilization Rate (per 100,000 patients)"),
SUMIFS(CANSCRN!$D:$D,CANSCRN!$A:$A,C3100,CANSCRN!$G:$G,D3100),
IF(AND(A3100="PSA Testing", E3100="Cost per service ($USD)"),
SUMIFS(PSA!$E:$E,PSA!$A:$A,C3100,PSA!$G:$G,D3100),
IF(AND(A3100="Colorectal Cancer Screening", E3100="Cost per service ($USD)"),
SUMIFS(COL!$E:$E,COL!$A:$A,C3100,COL!$G:$G,D3100),
IF(AND(A3100="Cervical Cancer Screening", E3100="Cost per service ($USD)"),
SUMIFS(CERV!$E:$E,CERV!$A:$A,C3100,CERV!$G:$G,D3100),
IF(AND(A3100="Cancer Screening for CKD patients", E3100="Cost per service ($USD)"),
SUMIFS(CANSCRN!$E:$E,CANSCRN!$A:$A,C3100,CANSCRN!$G:$G,D3100),
IF(AND(A3100="PSA Testing", E3100="Total Expenditure ($USD per 100,000 patients)"),
SUMIFS(PSA!$F:$F,PSA!$A:$A,C3100,PSA!$G:$G,D3100),
IF(AND(A3100="Colorectal Cancer Screening", E3100="Total Expenditure ($USD per 100,000 patients)"),
SUMIFS(COL!$F:$F,COL!$A:$A,C3100,COL!$G:$G,D3100),
IF(AND(A3100="Cervical Cancer Screening", E3100="Total Expenditure ($USD per 100,000 patients)"),
SUMIFS(CERV!$F:$F,CERV!$A:$A,C3100,CERV!$G:$G,D3100),
SUMIFS(CANSCRN!$F:$F,CANSCRN!$A:$A,C3100,CANSCRN!$G:$G,D3100))))))))))))</f>
        <v>640006.27634309628</v>
      </c>
    </row>
    <row r="3101" spans="1:6" x14ac:dyDescent="0.2">
      <c r="A3101" s="24" t="s">
        <v>103</v>
      </c>
      <c r="B3101" s="24" t="s">
        <v>101</v>
      </c>
      <c r="C3101" s="24" t="s">
        <v>56</v>
      </c>
      <c r="D3101" s="24">
        <v>2017</v>
      </c>
      <c r="E3101" s="24" t="s">
        <v>104</v>
      </c>
      <c r="F3101" s="3">
        <f>IF(AND(A3101="PSA Testing", E3101= "Utilization Rate (per 100,000 patients)"),
SUMIFS(PSA!$D:$D,PSA!$A:$A,C3101,PSA!$G:$G,D3101),
IF(AND(A3101="Colorectal Cancer Screening", E3101="Utilization Rate (per 100,000 patients)"),
SUMIFS(COL!$D:$D,COL!$A:$A,C3101,COL!$G:$G, D3101),
IF(AND(A3101="Cervical Cancer Screening", E3101="Utilization Rate (per 100,000 patients)"),
SUMIFS(CERV!$D:$D,CERV!$A:$A,C3101,CERV!$G:$G,D3101),
IF(AND(A3101="Cancer Screening for CKD patients", E3101="Utilization Rate (per 100,000 patients)"),
SUMIFS(CANSCRN!$D:$D,CANSCRN!$A:$A,C3101,CANSCRN!$G:$G,D3101),
IF(AND(A3101="PSA Testing", E3101="Cost per service ($USD)"),
SUMIFS(PSA!$E:$E,PSA!$A:$A,C3101,PSA!$G:$G,D3101),
IF(AND(A3101="Colorectal Cancer Screening", E3101="Cost per service ($USD)"),
SUMIFS(COL!$E:$E,COL!$A:$A,C3101,COL!$G:$G,D3101),
IF(AND(A3101="Cervical Cancer Screening", E3101="Cost per service ($USD)"),
SUMIFS(CERV!$E:$E,CERV!$A:$A,C3101,CERV!$G:$G,D3101),
IF(AND(A3101="Cancer Screening for CKD patients", E3101="Cost per service ($USD)"),
SUMIFS(CANSCRN!$E:$E,CANSCRN!$A:$A,C3101,CANSCRN!$G:$G,D3101),
IF(AND(A3101="PSA Testing", E3101="Total Expenditure ($USD per 100,000 patients)"),
SUMIFS(PSA!$F:$F,PSA!$A:$A,C3101,PSA!$G:$G,D3101),
IF(AND(A3101="Colorectal Cancer Screening", E3101="Total Expenditure ($USD per 100,000 patients)"),
SUMIFS(COL!$F:$F,COL!$A:$A,C3101,COL!$G:$G,D3101),
IF(AND(A3101="Cervical Cancer Screening", E3101="Total Expenditure ($USD per 100,000 patients)"),
SUMIFS(CERV!$F:$F,CERV!$A:$A,C3101,CERV!$G:$G,D3101),
SUMIFS(CANSCRN!$F:$F,CANSCRN!$A:$A,C3101,CANSCRN!$G:$G,D3101))))))))))))</f>
        <v>1861984.5466451612</v>
      </c>
    </row>
    <row r="3102" spans="1:6" x14ac:dyDescent="0.2">
      <c r="A3102" s="24" t="s">
        <v>103</v>
      </c>
      <c r="B3102" s="24" t="s">
        <v>101</v>
      </c>
      <c r="C3102" s="24" t="s">
        <v>56</v>
      </c>
      <c r="D3102" s="24">
        <v>2018</v>
      </c>
      <c r="E3102" s="24" t="s">
        <v>104</v>
      </c>
      <c r="F3102" s="3">
        <f>IF(AND(A3102="PSA Testing", E3102= "Utilization Rate (per 100,000 patients)"),
SUMIFS(PSA!$D:$D,PSA!$A:$A,C3102,PSA!$G:$G,D3102),
IF(AND(A3102="Colorectal Cancer Screening", E3102="Utilization Rate (per 100,000 patients)"),
SUMIFS(COL!$D:$D,COL!$A:$A,C3102,COL!$G:$G, D3102),
IF(AND(A3102="Cervical Cancer Screening", E3102="Utilization Rate (per 100,000 patients)"),
SUMIFS(CERV!$D:$D,CERV!$A:$A,C3102,CERV!$G:$G,D3102),
IF(AND(A3102="Cancer Screening for CKD patients", E3102="Utilization Rate (per 100,000 patients)"),
SUMIFS(CANSCRN!$D:$D,CANSCRN!$A:$A,C3102,CANSCRN!$G:$G,D3102),
IF(AND(A3102="PSA Testing", E3102="Cost per service ($USD)"),
SUMIFS(PSA!$E:$E,PSA!$A:$A,C3102,PSA!$G:$G,D3102),
IF(AND(A3102="Colorectal Cancer Screening", E3102="Cost per service ($USD)"),
SUMIFS(COL!$E:$E,COL!$A:$A,C3102,COL!$G:$G,D3102),
IF(AND(A3102="Cervical Cancer Screening", E3102="Cost per service ($USD)"),
SUMIFS(CERV!$E:$E,CERV!$A:$A,C3102,CERV!$G:$G,D3102),
IF(AND(A3102="Cancer Screening for CKD patients", E3102="Cost per service ($USD)"),
SUMIFS(CANSCRN!$E:$E,CANSCRN!$A:$A,C3102,CANSCRN!$G:$G,D3102),
IF(AND(A3102="PSA Testing", E3102="Total Expenditure ($USD per 100,000 patients)"),
SUMIFS(PSA!$F:$F,PSA!$A:$A,C3102,PSA!$G:$G,D3102),
IF(AND(A3102="Colorectal Cancer Screening", E3102="Total Expenditure ($USD per 100,000 patients)"),
SUMIFS(COL!$F:$F,COL!$A:$A,C3102,COL!$G:$G,D3102),
IF(AND(A3102="Cervical Cancer Screening", E3102="Total Expenditure ($USD per 100,000 patients)"),
SUMIFS(CERV!$F:$F,CERV!$A:$A,C3102,CERV!$G:$G,D3102),
SUMIFS(CANSCRN!$F:$F,CANSCRN!$A:$A,C3102,CANSCRN!$G:$G,D3102))))))))))))</f>
        <v>1478617.6197594502</v>
      </c>
    </row>
    <row r="3103" spans="1:6" x14ac:dyDescent="0.2">
      <c r="A3103" s="24" t="s">
        <v>103</v>
      </c>
      <c r="B3103" s="24" t="s">
        <v>101</v>
      </c>
      <c r="C3103" s="24" t="s">
        <v>56</v>
      </c>
      <c r="D3103" s="24">
        <v>2019</v>
      </c>
      <c r="E3103" s="24" t="s">
        <v>104</v>
      </c>
      <c r="F3103" s="3">
        <f>IF(AND(A3103="PSA Testing", E3103= "Utilization Rate (per 100,000 patients)"),
SUMIFS(PSA!$D:$D,PSA!$A:$A,C3103,PSA!$G:$G,D3103),
IF(AND(A3103="Colorectal Cancer Screening", E3103="Utilization Rate (per 100,000 patients)"),
SUMIFS(COL!$D:$D,COL!$A:$A,C3103,COL!$G:$G, D3103),
IF(AND(A3103="Cervical Cancer Screening", E3103="Utilization Rate (per 100,000 patients)"),
SUMIFS(CERV!$D:$D,CERV!$A:$A,C3103,CERV!$G:$G,D3103),
IF(AND(A3103="Cancer Screening for CKD patients", E3103="Utilization Rate (per 100,000 patients)"),
SUMIFS(CANSCRN!$D:$D,CANSCRN!$A:$A,C3103,CANSCRN!$G:$G,D3103),
IF(AND(A3103="PSA Testing", E3103="Cost per service ($USD)"),
SUMIFS(PSA!$E:$E,PSA!$A:$A,C3103,PSA!$G:$G,D3103),
IF(AND(A3103="Colorectal Cancer Screening", E3103="Cost per service ($USD)"),
SUMIFS(COL!$E:$E,COL!$A:$A,C3103,COL!$G:$G,D3103),
IF(AND(A3103="Cervical Cancer Screening", E3103="Cost per service ($USD)"),
SUMIFS(CERV!$E:$E,CERV!$A:$A,C3103,CERV!$G:$G,D3103),
IF(AND(A3103="Cancer Screening for CKD patients", E3103="Cost per service ($USD)"),
SUMIFS(CANSCRN!$E:$E,CANSCRN!$A:$A,C3103,CANSCRN!$G:$G,D3103),
IF(AND(A3103="PSA Testing", E3103="Total Expenditure ($USD per 100,000 patients)"),
SUMIFS(PSA!$F:$F,PSA!$A:$A,C3103,PSA!$G:$G,D3103),
IF(AND(A3103="Colorectal Cancer Screening", E3103="Total Expenditure ($USD per 100,000 patients)"),
SUMIFS(COL!$F:$F,COL!$A:$A,C3103,COL!$G:$G,D3103),
IF(AND(A3103="Cervical Cancer Screening", E3103="Total Expenditure ($USD per 100,000 patients)"),
SUMIFS(CERV!$F:$F,CERV!$A:$A,C3103,CERV!$G:$G,D3103),
SUMIFS(CANSCRN!$F:$F,CANSCRN!$A:$A,C3103,CANSCRN!$G:$G,D3103))))))))))))</f>
        <v>1956104.3981825726</v>
      </c>
    </row>
    <row r="3104" spans="1:6" x14ac:dyDescent="0.2">
      <c r="A3104" s="24" t="s">
        <v>103</v>
      </c>
      <c r="B3104" s="24" t="s">
        <v>101</v>
      </c>
      <c r="C3104" s="24" t="s">
        <v>57</v>
      </c>
      <c r="D3104" s="24">
        <v>2009</v>
      </c>
      <c r="E3104" s="24" t="s">
        <v>104</v>
      </c>
      <c r="F3104" s="3">
        <f>IF(AND(A3104="PSA Testing", E3104= "Utilization Rate (per 100,000 patients)"),
SUMIFS(PSA!$D:$D,PSA!$A:$A,C3104,PSA!$G:$G,D3104),
IF(AND(A3104="Colorectal Cancer Screening", E3104="Utilization Rate (per 100,000 patients)"),
SUMIFS(COL!$D:$D,COL!$A:$A,C3104,COL!$G:$G, D3104),
IF(AND(A3104="Cervical Cancer Screening", E3104="Utilization Rate (per 100,000 patients)"),
SUMIFS(CERV!$D:$D,CERV!$A:$A,C3104,CERV!$G:$G,D3104),
IF(AND(A3104="Cancer Screening for CKD patients", E3104="Utilization Rate (per 100,000 patients)"),
SUMIFS(CANSCRN!$D:$D,CANSCRN!$A:$A,C3104,CANSCRN!$G:$G,D3104),
IF(AND(A3104="PSA Testing", E3104="Cost per service ($USD)"),
SUMIFS(PSA!$E:$E,PSA!$A:$A,C3104,PSA!$G:$G,D3104),
IF(AND(A3104="Colorectal Cancer Screening", E3104="Cost per service ($USD)"),
SUMIFS(COL!$E:$E,COL!$A:$A,C3104,COL!$G:$G,D3104),
IF(AND(A3104="Cervical Cancer Screening", E3104="Cost per service ($USD)"),
SUMIFS(CERV!$E:$E,CERV!$A:$A,C3104,CERV!$G:$G,D3104),
IF(AND(A3104="Cancer Screening for CKD patients", E3104="Cost per service ($USD)"),
SUMIFS(CANSCRN!$E:$E,CANSCRN!$A:$A,C3104,CANSCRN!$G:$G,D3104),
IF(AND(A3104="PSA Testing", E3104="Total Expenditure ($USD per 100,000 patients)"),
SUMIFS(PSA!$F:$F,PSA!$A:$A,C3104,PSA!$G:$G,D3104),
IF(AND(A3104="Colorectal Cancer Screening", E3104="Total Expenditure ($USD per 100,000 patients)"),
SUMIFS(COL!$F:$F,COL!$A:$A,C3104,COL!$G:$G,D3104),
IF(AND(A3104="Cervical Cancer Screening", E3104="Total Expenditure ($USD per 100,000 patients)"),
SUMIFS(CERV!$F:$F,CERV!$A:$A,C3104,CERV!$G:$G,D3104),
SUMIFS(CANSCRN!$F:$F,CANSCRN!$A:$A,C3104,CANSCRN!$G:$G,D3104))))))))))))</f>
        <v>1250771.6466547304</v>
      </c>
    </row>
    <row r="3105" spans="1:6" x14ac:dyDescent="0.2">
      <c r="A3105" s="24" t="s">
        <v>103</v>
      </c>
      <c r="B3105" s="24" t="s">
        <v>101</v>
      </c>
      <c r="C3105" s="24" t="s">
        <v>57</v>
      </c>
      <c r="D3105" s="24">
        <v>2010</v>
      </c>
      <c r="E3105" s="24" t="s">
        <v>104</v>
      </c>
      <c r="F3105" s="3">
        <f>IF(AND(A3105="PSA Testing", E3105= "Utilization Rate (per 100,000 patients)"),
SUMIFS(PSA!$D:$D,PSA!$A:$A,C3105,PSA!$G:$G,D3105),
IF(AND(A3105="Colorectal Cancer Screening", E3105="Utilization Rate (per 100,000 patients)"),
SUMIFS(COL!$D:$D,COL!$A:$A,C3105,COL!$G:$G, D3105),
IF(AND(A3105="Cervical Cancer Screening", E3105="Utilization Rate (per 100,000 patients)"),
SUMIFS(CERV!$D:$D,CERV!$A:$A,C3105,CERV!$G:$G,D3105),
IF(AND(A3105="Cancer Screening for CKD patients", E3105="Utilization Rate (per 100,000 patients)"),
SUMIFS(CANSCRN!$D:$D,CANSCRN!$A:$A,C3105,CANSCRN!$G:$G,D3105),
IF(AND(A3105="PSA Testing", E3105="Cost per service ($USD)"),
SUMIFS(PSA!$E:$E,PSA!$A:$A,C3105,PSA!$G:$G,D3105),
IF(AND(A3105="Colorectal Cancer Screening", E3105="Cost per service ($USD)"),
SUMIFS(COL!$E:$E,COL!$A:$A,C3105,COL!$G:$G,D3105),
IF(AND(A3105="Cervical Cancer Screening", E3105="Cost per service ($USD)"),
SUMIFS(CERV!$E:$E,CERV!$A:$A,C3105,CERV!$G:$G,D3105),
IF(AND(A3105="Cancer Screening for CKD patients", E3105="Cost per service ($USD)"),
SUMIFS(CANSCRN!$E:$E,CANSCRN!$A:$A,C3105,CANSCRN!$G:$G,D3105),
IF(AND(A3105="PSA Testing", E3105="Total Expenditure ($USD per 100,000 patients)"),
SUMIFS(PSA!$F:$F,PSA!$A:$A,C3105,PSA!$G:$G,D3105),
IF(AND(A3105="Colorectal Cancer Screening", E3105="Total Expenditure ($USD per 100,000 patients)"),
SUMIFS(COL!$F:$F,COL!$A:$A,C3105,COL!$G:$G,D3105),
IF(AND(A3105="Cervical Cancer Screening", E3105="Total Expenditure ($USD per 100,000 patients)"),
SUMIFS(CERV!$F:$F,CERV!$A:$A,C3105,CERV!$G:$G,D3105),
SUMIFS(CANSCRN!$F:$F,CANSCRN!$A:$A,C3105,CANSCRN!$G:$G,D3105))))))))))))</f>
        <v>1148880.1958810319</v>
      </c>
    </row>
    <row r="3106" spans="1:6" x14ac:dyDescent="0.2">
      <c r="A3106" s="24" t="s">
        <v>103</v>
      </c>
      <c r="B3106" s="24" t="s">
        <v>101</v>
      </c>
      <c r="C3106" s="24" t="s">
        <v>57</v>
      </c>
      <c r="D3106" s="24">
        <v>2011</v>
      </c>
      <c r="E3106" s="24" t="s">
        <v>104</v>
      </c>
      <c r="F3106" s="3">
        <f>IF(AND(A3106="PSA Testing", E3106= "Utilization Rate (per 100,000 patients)"),
SUMIFS(PSA!$D:$D,PSA!$A:$A,C3106,PSA!$G:$G,D3106),
IF(AND(A3106="Colorectal Cancer Screening", E3106="Utilization Rate (per 100,000 patients)"),
SUMIFS(COL!$D:$D,COL!$A:$A,C3106,COL!$G:$G, D3106),
IF(AND(A3106="Cervical Cancer Screening", E3106="Utilization Rate (per 100,000 patients)"),
SUMIFS(CERV!$D:$D,CERV!$A:$A,C3106,CERV!$G:$G,D3106),
IF(AND(A3106="Cancer Screening for CKD patients", E3106="Utilization Rate (per 100,000 patients)"),
SUMIFS(CANSCRN!$D:$D,CANSCRN!$A:$A,C3106,CANSCRN!$G:$G,D3106),
IF(AND(A3106="PSA Testing", E3106="Cost per service ($USD)"),
SUMIFS(PSA!$E:$E,PSA!$A:$A,C3106,PSA!$G:$G,D3106),
IF(AND(A3106="Colorectal Cancer Screening", E3106="Cost per service ($USD)"),
SUMIFS(COL!$E:$E,COL!$A:$A,C3106,COL!$G:$G,D3106),
IF(AND(A3106="Cervical Cancer Screening", E3106="Cost per service ($USD)"),
SUMIFS(CERV!$E:$E,CERV!$A:$A,C3106,CERV!$G:$G,D3106),
IF(AND(A3106="Cancer Screening for CKD patients", E3106="Cost per service ($USD)"),
SUMIFS(CANSCRN!$E:$E,CANSCRN!$A:$A,C3106,CANSCRN!$G:$G,D3106),
IF(AND(A3106="PSA Testing", E3106="Total Expenditure ($USD per 100,000 patients)"),
SUMIFS(PSA!$F:$F,PSA!$A:$A,C3106,PSA!$G:$G,D3106),
IF(AND(A3106="Colorectal Cancer Screening", E3106="Total Expenditure ($USD per 100,000 patients)"),
SUMIFS(COL!$F:$F,COL!$A:$A,C3106,COL!$G:$G,D3106),
IF(AND(A3106="Cervical Cancer Screening", E3106="Total Expenditure ($USD per 100,000 patients)"),
SUMIFS(CERV!$F:$F,CERV!$A:$A,C3106,CERV!$G:$G,D3106),
SUMIFS(CANSCRN!$F:$F,CANSCRN!$A:$A,C3106,CANSCRN!$G:$G,D3106))))))))))))</f>
        <v>1165629.6989174392</v>
      </c>
    </row>
    <row r="3107" spans="1:6" x14ac:dyDescent="0.2">
      <c r="A3107" s="24" t="s">
        <v>103</v>
      </c>
      <c r="B3107" s="24" t="s">
        <v>101</v>
      </c>
      <c r="C3107" s="24" t="s">
        <v>57</v>
      </c>
      <c r="D3107" s="24">
        <v>2012</v>
      </c>
      <c r="E3107" s="24" t="s">
        <v>104</v>
      </c>
      <c r="F3107" s="3">
        <f>IF(AND(A3107="PSA Testing", E3107= "Utilization Rate (per 100,000 patients)"),
SUMIFS(PSA!$D:$D,PSA!$A:$A,C3107,PSA!$G:$G,D3107),
IF(AND(A3107="Colorectal Cancer Screening", E3107="Utilization Rate (per 100,000 patients)"),
SUMIFS(COL!$D:$D,COL!$A:$A,C3107,COL!$G:$G, D3107),
IF(AND(A3107="Cervical Cancer Screening", E3107="Utilization Rate (per 100,000 patients)"),
SUMIFS(CERV!$D:$D,CERV!$A:$A,C3107,CERV!$G:$G,D3107),
IF(AND(A3107="Cancer Screening for CKD patients", E3107="Utilization Rate (per 100,000 patients)"),
SUMIFS(CANSCRN!$D:$D,CANSCRN!$A:$A,C3107,CANSCRN!$G:$G,D3107),
IF(AND(A3107="PSA Testing", E3107="Cost per service ($USD)"),
SUMIFS(PSA!$E:$E,PSA!$A:$A,C3107,PSA!$G:$G,D3107),
IF(AND(A3107="Colorectal Cancer Screening", E3107="Cost per service ($USD)"),
SUMIFS(COL!$E:$E,COL!$A:$A,C3107,COL!$G:$G,D3107),
IF(AND(A3107="Cervical Cancer Screening", E3107="Cost per service ($USD)"),
SUMIFS(CERV!$E:$E,CERV!$A:$A,C3107,CERV!$G:$G,D3107),
IF(AND(A3107="Cancer Screening for CKD patients", E3107="Cost per service ($USD)"),
SUMIFS(CANSCRN!$E:$E,CANSCRN!$A:$A,C3107,CANSCRN!$G:$G,D3107),
IF(AND(A3107="PSA Testing", E3107="Total Expenditure ($USD per 100,000 patients)"),
SUMIFS(PSA!$F:$F,PSA!$A:$A,C3107,PSA!$G:$G,D3107),
IF(AND(A3107="Colorectal Cancer Screening", E3107="Total Expenditure ($USD per 100,000 patients)"),
SUMIFS(COL!$F:$F,COL!$A:$A,C3107,COL!$G:$G,D3107),
IF(AND(A3107="Cervical Cancer Screening", E3107="Total Expenditure ($USD per 100,000 patients)"),
SUMIFS(CERV!$F:$F,CERV!$A:$A,C3107,CERV!$G:$G,D3107),
SUMIFS(CANSCRN!$F:$F,CANSCRN!$A:$A,C3107,CANSCRN!$G:$G,D3107))))))))))))</f>
        <v>1164914.2067762271</v>
      </c>
    </row>
    <row r="3108" spans="1:6" x14ac:dyDescent="0.2">
      <c r="A3108" s="24" t="s">
        <v>103</v>
      </c>
      <c r="B3108" s="24" t="s">
        <v>101</v>
      </c>
      <c r="C3108" s="24" t="s">
        <v>57</v>
      </c>
      <c r="D3108" s="24">
        <v>2013</v>
      </c>
      <c r="E3108" s="24" t="s">
        <v>104</v>
      </c>
      <c r="F3108" s="3">
        <f>IF(AND(A3108="PSA Testing", E3108= "Utilization Rate (per 100,000 patients)"),
SUMIFS(PSA!$D:$D,PSA!$A:$A,C3108,PSA!$G:$G,D3108),
IF(AND(A3108="Colorectal Cancer Screening", E3108="Utilization Rate (per 100,000 patients)"),
SUMIFS(COL!$D:$D,COL!$A:$A,C3108,COL!$G:$G, D3108),
IF(AND(A3108="Cervical Cancer Screening", E3108="Utilization Rate (per 100,000 patients)"),
SUMIFS(CERV!$D:$D,CERV!$A:$A,C3108,CERV!$G:$G,D3108),
IF(AND(A3108="Cancer Screening for CKD patients", E3108="Utilization Rate (per 100,000 patients)"),
SUMIFS(CANSCRN!$D:$D,CANSCRN!$A:$A,C3108,CANSCRN!$G:$G,D3108),
IF(AND(A3108="PSA Testing", E3108="Cost per service ($USD)"),
SUMIFS(PSA!$E:$E,PSA!$A:$A,C3108,PSA!$G:$G,D3108),
IF(AND(A3108="Colorectal Cancer Screening", E3108="Cost per service ($USD)"),
SUMIFS(COL!$E:$E,COL!$A:$A,C3108,COL!$G:$G,D3108),
IF(AND(A3108="Cervical Cancer Screening", E3108="Cost per service ($USD)"),
SUMIFS(CERV!$E:$E,CERV!$A:$A,C3108,CERV!$G:$G,D3108),
IF(AND(A3108="Cancer Screening for CKD patients", E3108="Cost per service ($USD)"),
SUMIFS(CANSCRN!$E:$E,CANSCRN!$A:$A,C3108,CANSCRN!$G:$G,D3108),
IF(AND(A3108="PSA Testing", E3108="Total Expenditure ($USD per 100,000 patients)"),
SUMIFS(PSA!$F:$F,PSA!$A:$A,C3108,PSA!$G:$G,D3108),
IF(AND(A3108="Colorectal Cancer Screening", E3108="Total Expenditure ($USD per 100,000 patients)"),
SUMIFS(COL!$F:$F,COL!$A:$A,C3108,COL!$G:$G,D3108),
IF(AND(A3108="Cervical Cancer Screening", E3108="Total Expenditure ($USD per 100,000 patients)"),
SUMIFS(CERV!$F:$F,CERV!$A:$A,C3108,CERV!$G:$G,D3108),
SUMIFS(CANSCRN!$F:$F,CANSCRN!$A:$A,C3108,CANSCRN!$G:$G,D3108))))))))))))</f>
        <v>1320031.5480785356</v>
      </c>
    </row>
    <row r="3109" spans="1:6" x14ac:dyDescent="0.2">
      <c r="A3109" s="24" t="s">
        <v>103</v>
      </c>
      <c r="B3109" s="24" t="s">
        <v>101</v>
      </c>
      <c r="C3109" s="24" t="s">
        <v>57</v>
      </c>
      <c r="D3109" s="24">
        <v>2014</v>
      </c>
      <c r="E3109" s="24" t="s">
        <v>104</v>
      </c>
      <c r="F3109" s="3">
        <f>IF(AND(A3109="PSA Testing", E3109= "Utilization Rate (per 100,000 patients)"),
SUMIFS(PSA!$D:$D,PSA!$A:$A,C3109,PSA!$G:$G,D3109),
IF(AND(A3109="Colorectal Cancer Screening", E3109="Utilization Rate (per 100,000 patients)"),
SUMIFS(COL!$D:$D,COL!$A:$A,C3109,COL!$G:$G, D3109),
IF(AND(A3109="Cervical Cancer Screening", E3109="Utilization Rate (per 100,000 patients)"),
SUMIFS(CERV!$D:$D,CERV!$A:$A,C3109,CERV!$G:$G,D3109),
IF(AND(A3109="Cancer Screening for CKD patients", E3109="Utilization Rate (per 100,000 patients)"),
SUMIFS(CANSCRN!$D:$D,CANSCRN!$A:$A,C3109,CANSCRN!$G:$G,D3109),
IF(AND(A3109="PSA Testing", E3109="Cost per service ($USD)"),
SUMIFS(PSA!$E:$E,PSA!$A:$A,C3109,PSA!$G:$G,D3109),
IF(AND(A3109="Colorectal Cancer Screening", E3109="Cost per service ($USD)"),
SUMIFS(COL!$E:$E,COL!$A:$A,C3109,COL!$G:$G,D3109),
IF(AND(A3109="Cervical Cancer Screening", E3109="Cost per service ($USD)"),
SUMIFS(CERV!$E:$E,CERV!$A:$A,C3109,CERV!$G:$G,D3109),
IF(AND(A3109="Cancer Screening for CKD patients", E3109="Cost per service ($USD)"),
SUMIFS(CANSCRN!$E:$E,CANSCRN!$A:$A,C3109,CANSCRN!$G:$G,D3109),
IF(AND(A3109="PSA Testing", E3109="Total Expenditure ($USD per 100,000 patients)"),
SUMIFS(PSA!$F:$F,PSA!$A:$A,C3109,PSA!$G:$G,D3109),
IF(AND(A3109="Colorectal Cancer Screening", E3109="Total Expenditure ($USD per 100,000 patients)"),
SUMIFS(COL!$F:$F,COL!$A:$A,C3109,COL!$G:$G,D3109),
IF(AND(A3109="Cervical Cancer Screening", E3109="Total Expenditure ($USD per 100,000 patients)"),
SUMIFS(CERV!$F:$F,CERV!$A:$A,C3109,CERV!$G:$G,D3109),
SUMIFS(CANSCRN!$F:$F,CANSCRN!$A:$A,C3109,CANSCRN!$G:$G,D3109))))))))))))</f>
        <v>1133421.5130208684</v>
      </c>
    </row>
    <row r="3110" spans="1:6" x14ac:dyDescent="0.2">
      <c r="A3110" s="24" t="s">
        <v>103</v>
      </c>
      <c r="B3110" s="24" t="s">
        <v>101</v>
      </c>
      <c r="C3110" s="24" t="s">
        <v>57</v>
      </c>
      <c r="D3110" s="24">
        <v>2015</v>
      </c>
      <c r="E3110" s="24" t="s">
        <v>104</v>
      </c>
      <c r="F3110" s="3">
        <f>IF(AND(A3110="PSA Testing", E3110= "Utilization Rate (per 100,000 patients)"),
SUMIFS(PSA!$D:$D,PSA!$A:$A,C3110,PSA!$G:$G,D3110),
IF(AND(A3110="Colorectal Cancer Screening", E3110="Utilization Rate (per 100,000 patients)"),
SUMIFS(COL!$D:$D,COL!$A:$A,C3110,COL!$G:$G, D3110),
IF(AND(A3110="Cervical Cancer Screening", E3110="Utilization Rate (per 100,000 patients)"),
SUMIFS(CERV!$D:$D,CERV!$A:$A,C3110,CERV!$G:$G,D3110),
IF(AND(A3110="Cancer Screening for CKD patients", E3110="Utilization Rate (per 100,000 patients)"),
SUMIFS(CANSCRN!$D:$D,CANSCRN!$A:$A,C3110,CANSCRN!$G:$G,D3110),
IF(AND(A3110="PSA Testing", E3110="Cost per service ($USD)"),
SUMIFS(PSA!$E:$E,PSA!$A:$A,C3110,PSA!$G:$G,D3110),
IF(AND(A3110="Colorectal Cancer Screening", E3110="Cost per service ($USD)"),
SUMIFS(COL!$E:$E,COL!$A:$A,C3110,COL!$G:$G,D3110),
IF(AND(A3110="Cervical Cancer Screening", E3110="Cost per service ($USD)"),
SUMIFS(CERV!$E:$E,CERV!$A:$A,C3110,CERV!$G:$G,D3110),
IF(AND(A3110="Cancer Screening for CKD patients", E3110="Cost per service ($USD)"),
SUMIFS(CANSCRN!$E:$E,CANSCRN!$A:$A,C3110,CANSCRN!$G:$G,D3110),
IF(AND(A3110="PSA Testing", E3110="Total Expenditure ($USD per 100,000 patients)"),
SUMIFS(PSA!$F:$F,PSA!$A:$A,C3110,PSA!$G:$G,D3110),
IF(AND(A3110="Colorectal Cancer Screening", E3110="Total Expenditure ($USD per 100,000 patients)"),
SUMIFS(COL!$F:$F,COL!$A:$A,C3110,COL!$G:$G,D3110),
IF(AND(A3110="Cervical Cancer Screening", E3110="Total Expenditure ($USD per 100,000 patients)"),
SUMIFS(CERV!$F:$F,CERV!$A:$A,C3110,CERV!$G:$G,D3110),
SUMIFS(CANSCRN!$F:$F,CANSCRN!$A:$A,C3110,CANSCRN!$G:$G,D3110))))))))))))</f>
        <v>1203343.7448122923</v>
      </c>
    </row>
    <row r="3111" spans="1:6" x14ac:dyDescent="0.2">
      <c r="A3111" s="24" t="s">
        <v>103</v>
      </c>
      <c r="B3111" s="24" t="s">
        <v>101</v>
      </c>
      <c r="C3111" s="24" t="s">
        <v>57</v>
      </c>
      <c r="D3111" s="24">
        <v>2016</v>
      </c>
      <c r="E3111" s="24" t="s">
        <v>104</v>
      </c>
      <c r="F3111" s="3">
        <f>IF(AND(A3111="PSA Testing", E3111= "Utilization Rate (per 100,000 patients)"),
SUMIFS(PSA!$D:$D,PSA!$A:$A,C3111,PSA!$G:$G,D3111),
IF(AND(A3111="Colorectal Cancer Screening", E3111="Utilization Rate (per 100,000 patients)"),
SUMIFS(COL!$D:$D,COL!$A:$A,C3111,COL!$G:$G, D3111),
IF(AND(A3111="Cervical Cancer Screening", E3111="Utilization Rate (per 100,000 patients)"),
SUMIFS(CERV!$D:$D,CERV!$A:$A,C3111,CERV!$G:$G,D3111),
IF(AND(A3111="Cancer Screening for CKD patients", E3111="Utilization Rate (per 100,000 patients)"),
SUMIFS(CANSCRN!$D:$D,CANSCRN!$A:$A,C3111,CANSCRN!$G:$G,D3111),
IF(AND(A3111="PSA Testing", E3111="Cost per service ($USD)"),
SUMIFS(PSA!$E:$E,PSA!$A:$A,C3111,PSA!$G:$G,D3111),
IF(AND(A3111="Colorectal Cancer Screening", E3111="Cost per service ($USD)"),
SUMIFS(COL!$E:$E,COL!$A:$A,C3111,COL!$G:$G,D3111),
IF(AND(A3111="Cervical Cancer Screening", E3111="Cost per service ($USD)"),
SUMIFS(CERV!$E:$E,CERV!$A:$A,C3111,CERV!$G:$G,D3111),
IF(AND(A3111="Cancer Screening for CKD patients", E3111="Cost per service ($USD)"),
SUMIFS(CANSCRN!$E:$E,CANSCRN!$A:$A,C3111,CANSCRN!$G:$G,D3111),
IF(AND(A3111="PSA Testing", E3111="Total Expenditure ($USD per 100,000 patients)"),
SUMIFS(PSA!$F:$F,PSA!$A:$A,C3111,PSA!$G:$G,D3111),
IF(AND(A3111="Colorectal Cancer Screening", E3111="Total Expenditure ($USD per 100,000 patients)"),
SUMIFS(COL!$F:$F,COL!$A:$A,C3111,COL!$G:$G,D3111),
IF(AND(A3111="Cervical Cancer Screening", E3111="Total Expenditure ($USD per 100,000 patients)"),
SUMIFS(CERV!$F:$F,CERV!$A:$A,C3111,CERV!$G:$G,D3111),
SUMIFS(CANSCRN!$F:$F,CANSCRN!$A:$A,C3111,CANSCRN!$G:$G,D3111))))))))))))</f>
        <v>1372595.9588463795</v>
      </c>
    </row>
    <row r="3112" spans="1:6" x14ac:dyDescent="0.2">
      <c r="A3112" s="24" t="s">
        <v>103</v>
      </c>
      <c r="B3112" s="24" t="s">
        <v>101</v>
      </c>
      <c r="C3112" s="24" t="s">
        <v>57</v>
      </c>
      <c r="D3112" s="24">
        <v>2017</v>
      </c>
      <c r="E3112" s="24" t="s">
        <v>104</v>
      </c>
      <c r="F3112" s="3">
        <f>IF(AND(A3112="PSA Testing", E3112= "Utilization Rate (per 100,000 patients)"),
SUMIFS(PSA!$D:$D,PSA!$A:$A,C3112,PSA!$G:$G,D3112),
IF(AND(A3112="Colorectal Cancer Screening", E3112="Utilization Rate (per 100,000 patients)"),
SUMIFS(COL!$D:$D,COL!$A:$A,C3112,COL!$G:$G, D3112),
IF(AND(A3112="Cervical Cancer Screening", E3112="Utilization Rate (per 100,000 patients)"),
SUMIFS(CERV!$D:$D,CERV!$A:$A,C3112,CERV!$G:$G,D3112),
IF(AND(A3112="Cancer Screening for CKD patients", E3112="Utilization Rate (per 100,000 patients)"),
SUMIFS(CANSCRN!$D:$D,CANSCRN!$A:$A,C3112,CANSCRN!$G:$G,D3112),
IF(AND(A3112="PSA Testing", E3112="Cost per service ($USD)"),
SUMIFS(PSA!$E:$E,PSA!$A:$A,C3112,PSA!$G:$G,D3112),
IF(AND(A3112="Colorectal Cancer Screening", E3112="Cost per service ($USD)"),
SUMIFS(COL!$E:$E,COL!$A:$A,C3112,COL!$G:$G,D3112),
IF(AND(A3112="Cervical Cancer Screening", E3112="Cost per service ($USD)"),
SUMIFS(CERV!$E:$E,CERV!$A:$A,C3112,CERV!$G:$G,D3112),
IF(AND(A3112="Cancer Screening for CKD patients", E3112="Cost per service ($USD)"),
SUMIFS(CANSCRN!$E:$E,CANSCRN!$A:$A,C3112,CANSCRN!$G:$G,D3112),
IF(AND(A3112="PSA Testing", E3112="Total Expenditure ($USD per 100,000 patients)"),
SUMIFS(PSA!$F:$F,PSA!$A:$A,C3112,PSA!$G:$G,D3112),
IF(AND(A3112="Colorectal Cancer Screening", E3112="Total Expenditure ($USD per 100,000 patients)"),
SUMIFS(COL!$F:$F,COL!$A:$A,C3112,COL!$G:$G,D3112),
IF(AND(A3112="Cervical Cancer Screening", E3112="Total Expenditure ($USD per 100,000 patients)"),
SUMIFS(CERV!$F:$F,CERV!$A:$A,C3112,CERV!$G:$G,D3112),
SUMIFS(CANSCRN!$F:$F,CANSCRN!$A:$A,C3112,CANSCRN!$G:$G,D3112))))))))))))</f>
        <v>1492792.5585134812</v>
      </c>
    </row>
    <row r="3113" spans="1:6" x14ac:dyDescent="0.2">
      <c r="A3113" s="24" t="s">
        <v>103</v>
      </c>
      <c r="B3113" s="24" t="s">
        <v>101</v>
      </c>
      <c r="C3113" s="24" t="s">
        <v>57</v>
      </c>
      <c r="D3113" s="24">
        <v>2018</v>
      </c>
      <c r="E3113" s="24" t="s">
        <v>104</v>
      </c>
      <c r="F3113" s="3">
        <f>IF(AND(A3113="PSA Testing", E3113= "Utilization Rate (per 100,000 patients)"),
SUMIFS(PSA!$D:$D,PSA!$A:$A,C3113,PSA!$G:$G,D3113),
IF(AND(A3113="Colorectal Cancer Screening", E3113="Utilization Rate (per 100,000 patients)"),
SUMIFS(COL!$D:$D,COL!$A:$A,C3113,COL!$G:$G, D3113),
IF(AND(A3113="Cervical Cancer Screening", E3113="Utilization Rate (per 100,000 patients)"),
SUMIFS(CERV!$D:$D,CERV!$A:$A,C3113,CERV!$G:$G,D3113),
IF(AND(A3113="Cancer Screening for CKD patients", E3113="Utilization Rate (per 100,000 patients)"),
SUMIFS(CANSCRN!$D:$D,CANSCRN!$A:$A,C3113,CANSCRN!$G:$G,D3113),
IF(AND(A3113="PSA Testing", E3113="Cost per service ($USD)"),
SUMIFS(PSA!$E:$E,PSA!$A:$A,C3113,PSA!$G:$G,D3113),
IF(AND(A3113="Colorectal Cancer Screening", E3113="Cost per service ($USD)"),
SUMIFS(COL!$E:$E,COL!$A:$A,C3113,COL!$G:$G,D3113),
IF(AND(A3113="Cervical Cancer Screening", E3113="Cost per service ($USD)"),
SUMIFS(CERV!$E:$E,CERV!$A:$A,C3113,CERV!$G:$G,D3113),
IF(AND(A3113="Cancer Screening for CKD patients", E3113="Cost per service ($USD)"),
SUMIFS(CANSCRN!$E:$E,CANSCRN!$A:$A,C3113,CANSCRN!$G:$G,D3113),
IF(AND(A3113="PSA Testing", E3113="Total Expenditure ($USD per 100,000 patients)"),
SUMIFS(PSA!$F:$F,PSA!$A:$A,C3113,PSA!$G:$G,D3113),
IF(AND(A3113="Colorectal Cancer Screening", E3113="Total Expenditure ($USD per 100,000 patients)"),
SUMIFS(COL!$F:$F,COL!$A:$A,C3113,COL!$G:$G,D3113),
IF(AND(A3113="Cervical Cancer Screening", E3113="Total Expenditure ($USD per 100,000 patients)"),
SUMIFS(CERV!$F:$F,CERV!$A:$A,C3113,CERV!$G:$G,D3113),
SUMIFS(CANSCRN!$F:$F,CANSCRN!$A:$A,C3113,CANSCRN!$G:$G,D3113))))))))))))</f>
        <v>1656895.6492809337</v>
      </c>
    </row>
    <row r="3114" spans="1:6" x14ac:dyDescent="0.2">
      <c r="A3114" s="24" t="s">
        <v>103</v>
      </c>
      <c r="B3114" s="24" t="s">
        <v>101</v>
      </c>
      <c r="C3114" s="24" t="s">
        <v>57</v>
      </c>
      <c r="D3114" s="24">
        <v>2019</v>
      </c>
      <c r="E3114" s="24" t="s">
        <v>104</v>
      </c>
      <c r="F3114" s="3">
        <f>IF(AND(A3114="PSA Testing", E3114= "Utilization Rate (per 100,000 patients)"),
SUMIFS(PSA!$D:$D,PSA!$A:$A,C3114,PSA!$G:$G,D3114),
IF(AND(A3114="Colorectal Cancer Screening", E3114="Utilization Rate (per 100,000 patients)"),
SUMIFS(COL!$D:$D,COL!$A:$A,C3114,COL!$G:$G, D3114),
IF(AND(A3114="Cervical Cancer Screening", E3114="Utilization Rate (per 100,000 patients)"),
SUMIFS(CERV!$D:$D,CERV!$A:$A,C3114,CERV!$G:$G,D3114),
IF(AND(A3114="Cancer Screening for CKD patients", E3114="Utilization Rate (per 100,000 patients)"),
SUMIFS(CANSCRN!$D:$D,CANSCRN!$A:$A,C3114,CANSCRN!$G:$G,D3114),
IF(AND(A3114="PSA Testing", E3114="Cost per service ($USD)"),
SUMIFS(PSA!$E:$E,PSA!$A:$A,C3114,PSA!$G:$G,D3114),
IF(AND(A3114="Colorectal Cancer Screening", E3114="Cost per service ($USD)"),
SUMIFS(COL!$E:$E,COL!$A:$A,C3114,COL!$G:$G,D3114),
IF(AND(A3114="Cervical Cancer Screening", E3114="Cost per service ($USD)"),
SUMIFS(CERV!$E:$E,CERV!$A:$A,C3114,CERV!$G:$G,D3114),
IF(AND(A3114="Cancer Screening for CKD patients", E3114="Cost per service ($USD)"),
SUMIFS(CANSCRN!$E:$E,CANSCRN!$A:$A,C3114,CANSCRN!$G:$G,D3114),
IF(AND(A3114="PSA Testing", E3114="Total Expenditure ($USD per 100,000 patients)"),
SUMIFS(PSA!$F:$F,PSA!$A:$A,C3114,PSA!$G:$G,D3114),
IF(AND(A3114="Colorectal Cancer Screening", E3114="Total Expenditure ($USD per 100,000 patients)"),
SUMIFS(COL!$F:$F,COL!$A:$A,C3114,COL!$G:$G,D3114),
IF(AND(A3114="Cervical Cancer Screening", E3114="Total Expenditure ($USD per 100,000 patients)"),
SUMIFS(CERV!$F:$F,CERV!$A:$A,C3114,CERV!$G:$G,D3114),
SUMIFS(CANSCRN!$F:$F,CANSCRN!$A:$A,C3114,CANSCRN!$G:$G,D3114))))))))))))</f>
        <v>1615602.0451042403</v>
      </c>
    </row>
    <row r="3115" spans="1:6" x14ac:dyDescent="0.2">
      <c r="A3115" s="24" t="s">
        <v>103</v>
      </c>
      <c r="B3115" s="24" t="s">
        <v>101</v>
      </c>
      <c r="C3115" s="24" t="s">
        <v>58</v>
      </c>
      <c r="D3115" s="24">
        <v>2009</v>
      </c>
      <c r="E3115" s="24" t="s">
        <v>104</v>
      </c>
      <c r="F3115" s="3">
        <f>IF(AND(A3115="PSA Testing", E3115= "Utilization Rate (per 100,000 patients)"),
SUMIFS(PSA!$D:$D,PSA!$A:$A,C3115,PSA!$G:$G,D3115),
IF(AND(A3115="Colorectal Cancer Screening", E3115="Utilization Rate (per 100,000 patients)"),
SUMIFS(COL!$D:$D,COL!$A:$A,C3115,COL!$G:$G, D3115),
IF(AND(A3115="Cervical Cancer Screening", E3115="Utilization Rate (per 100,000 patients)"),
SUMIFS(CERV!$D:$D,CERV!$A:$A,C3115,CERV!$G:$G,D3115),
IF(AND(A3115="Cancer Screening for CKD patients", E3115="Utilization Rate (per 100,000 patients)"),
SUMIFS(CANSCRN!$D:$D,CANSCRN!$A:$A,C3115,CANSCRN!$G:$G,D3115),
IF(AND(A3115="PSA Testing", E3115="Cost per service ($USD)"),
SUMIFS(PSA!$E:$E,PSA!$A:$A,C3115,PSA!$G:$G,D3115),
IF(AND(A3115="Colorectal Cancer Screening", E3115="Cost per service ($USD)"),
SUMIFS(COL!$E:$E,COL!$A:$A,C3115,COL!$G:$G,D3115),
IF(AND(A3115="Cervical Cancer Screening", E3115="Cost per service ($USD)"),
SUMIFS(CERV!$E:$E,CERV!$A:$A,C3115,CERV!$G:$G,D3115),
IF(AND(A3115="Cancer Screening for CKD patients", E3115="Cost per service ($USD)"),
SUMIFS(CANSCRN!$E:$E,CANSCRN!$A:$A,C3115,CANSCRN!$G:$G,D3115),
IF(AND(A3115="PSA Testing", E3115="Total Expenditure ($USD per 100,000 patients)"),
SUMIFS(PSA!$F:$F,PSA!$A:$A,C3115,PSA!$G:$G,D3115),
IF(AND(A3115="Colorectal Cancer Screening", E3115="Total Expenditure ($USD per 100,000 patients)"),
SUMIFS(COL!$F:$F,COL!$A:$A,C3115,COL!$G:$G,D3115),
IF(AND(A3115="Cervical Cancer Screening", E3115="Total Expenditure ($USD per 100,000 patients)"),
SUMIFS(CERV!$F:$F,CERV!$A:$A,C3115,CERV!$G:$G,D3115),
SUMIFS(CANSCRN!$F:$F,CANSCRN!$A:$A,C3115,CANSCRN!$G:$G,D3115))))))))))))</f>
        <v>706998.27820617426</v>
      </c>
    </row>
    <row r="3116" spans="1:6" x14ac:dyDescent="0.2">
      <c r="A3116" s="24" t="s">
        <v>103</v>
      </c>
      <c r="B3116" s="24" t="s">
        <v>101</v>
      </c>
      <c r="C3116" s="24" t="s">
        <v>58</v>
      </c>
      <c r="D3116" s="24">
        <v>2010</v>
      </c>
      <c r="E3116" s="24" t="s">
        <v>104</v>
      </c>
      <c r="F3116" s="3">
        <f>IF(AND(A3116="PSA Testing", E3116= "Utilization Rate (per 100,000 patients)"),
SUMIFS(PSA!$D:$D,PSA!$A:$A,C3116,PSA!$G:$G,D3116),
IF(AND(A3116="Colorectal Cancer Screening", E3116="Utilization Rate (per 100,000 patients)"),
SUMIFS(COL!$D:$D,COL!$A:$A,C3116,COL!$G:$G, D3116),
IF(AND(A3116="Cervical Cancer Screening", E3116="Utilization Rate (per 100,000 patients)"),
SUMIFS(CERV!$D:$D,CERV!$A:$A,C3116,CERV!$G:$G,D3116),
IF(AND(A3116="Cancer Screening for CKD patients", E3116="Utilization Rate (per 100,000 patients)"),
SUMIFS(CANSCRN!$D:$D,CANSCRN!$A:$A,C3116,CANSCRN!$G:$G,D3116),
IF(AND(A3116="PSA Testing", E3116="Cost per service ($USD)"),
SUMIFS(PSA!$E:$E,PSA!$A:$A,C3116,PSA!$G:$G,D3116),
IF(AND(A3116="Colorectal Cancer Screening", E3116="Cost per service ($USD)"),
SUMIFS(COL!$E:$E,COL!$A:$A,C3116,COL!$G:$G,D3116),
IF(AND(A3116="Cervical Cancer Screening", E3116="Cost per service ($USD)"),
SUMIFS(CERV!$E:$E,CERV!$A:$A,C3116,CERV!$G:$G,D3116),
IF(AND(A3116="Cancer Screening for CKD patients", E3116="Cost per service ($USD)"),
SUMIFS(CANSCRN!$E:$E,CANSCRN!$A:$A,C3116,CANSCRN!$G:$G,D3116),
IF(AND(A3116="PSA Testing", E3116="Total Expenditure ($USD per 100,000 patients)"),
SUMIFS(PSA!$F:$F,PSA!$A:$A,C3116,PSA!$G:$G,D3116),
IF(AND(A3116="Colorectal Cancer Screening", E3116="Total Expenditure ($USD per 100,000 patients)"),
SUMIFS(COL!$F:$F,COL!$A:$A,C3116,COL!$G:$G,D3116),
IF(AND(A3116="Cervical Cancer Screening", E3116="Total Expenditure ($USD per 100,000 patients)"),
SUMIFS(CERV!$F:$F,CERV!$A:$A,C3116,CERV!$G:$G,D3116),
SUMIFS(CANSCRN!$F:$F,CANSCRN!$A:$A,C3116,CANSCRN!$G:$G,D3116))))))))))))</f>
        <v>1079806.362130435</v>
      </c>
    </row>
    <row r="3117" spans="1:6" x14ac:dyDescent="0.2">
      <c r="A3117" s="24" t="s">
        <v>103</v>
      </c>
      <c r="B3117" s="24" t="s">
        <v>101</v>
      </c>
      <c r="C3117" s="24" t="s">
        <v>58</v>
      </c>
      <c r="D3117" s="24">
        <v>2011</v>
      </c>
      <c r="E3117" s="24" t="s">
        <v>104</v>
      </c>
      <c r="F3117" s="3">
        <f>IF(AND(A3117="PSA Testing", E3117= "Utilization Rate (per 100,000 patients)"),
SUMIFS(PSA!$D:$D,PSA!$A:$A,C3117,PSA!$G:$G,D3117),
IF(AND(A3117="Colorectal Cancer Screening", E3117="Utilization Rate (per 100,000 patients)"),
SUMIFS(COL!$D:$D,COL!$A:$A,C3117,COL!$G:$G, D3117),
IF(AND(A3117="Cervical Cancer Screening", E3117="Utilization Rate (per 100,000 patients)"),
SUMIFS(CERV!$D:$D,CERV!$A:$A,C3117,CERV!$G:$G,D3117),
IF(AND(A3117="Cancer Screening for CKD patients", E3117="Utilization Rate (per 100,000 patients)"),
SUMIFS(CANSCRN!$D:$D,CANSCRN!$A:$A,C3117,CANSCRN!$G:$G,D3117),
IF(AND(A3117="PSA Testing", E3117="Cost per service ($USD)"),
SUMIFS(PSA!$E:$E,PSA!$A:$A,C3117,PSA!$G:$G,D3117),
IF(AND(A3117="Colorectal Cancer Screening", E3117="Cost per service ($USD)"),
SUMIFS(COL!$E:$E,COL!$A:$A,C3117,COL!$G:$G,D3117),
IF(AND(A3117="Cervical Cancer Screening", E3117="Cost per service ($USD)"),
SUMIFS(CERV!$E:$E,CERV!$A:$A,C3117,CERV!$G:$G,D3117),
IF(AND(A3117="Cancer Screening for CKD patients", E3117="Cost per service ($USD)"),
SUMIFS(CANSCRN!$E:$E,CANSCRN!$A:$A,C3117,CANSCRN!$G:$G,D3117),
IF(AND(A3117="PSA Testing", E3117="Total Expenditure ($USD per 100,000 patients)"),
SUMIFS(PSA!$F:$F,PSA!$A:$A,C3117,PSA!$G:$G,D3117),
IF(AND(A3117="Colorectal Cancer Screening", E3117="Total Expenditure ($USD per 100,000 patients)"),
SUMIFS(COL!$F:$F,COL!$A:$A,C3117,COL!$G:$G,D3117),
IF(AND(A3117="Cervical Cancer Screening", E3117="Total Expenditure ($USD per 100,000 patients)"),
SUMIFS(CERV!$F:$F,CERV!$A:$A,C3117,CERV!$G:$G,D3117),
SUMIFS(CANSCRN!$F:$F,CANSCRN!$A:$A,C3117,CANSCRN!$G:$G,D3117))))))))))))</f>
        <v>1328783.8843505809</v>
      </c>
    </row>
    <row r="3118" spans="1:6" x14ac:dyDescent="0.2">
      <c r="A3118" s="24" t="s">
        <v>103</v>
      </c>
      <c r="B3118" s="24" t="s">
        <v>101</v>
      </c>
      <c r="C3118" s="24" t="s">
        <v>58</v>
      </c>
      <c r="D3118" s="24">
        <v>2012</v>
      </c>
      <c r="E3118" s="24" t="s">
        <v>104</v>
      </c>
      <c r="F3118" s="3">
        <f>IF(AND(A3118="PSA Testing", E3118= "Utilization Rate (per 100,000 patients)"),
SUMIFS(PSA!$D:$D,PSA!$A:$A,C3118,PSA!$G:$G,D3118),
IF(AND(A3118="Colorectal Cancer Screening", E3118="Utilization Rate (per 100,000 patients)"),
SUMIFS(COL!$D:$D,COL!$A:$A,C3118,COL!$G:$G, D3118),
IF(AND(A3118="Cervical Cancer Screening", E3118="Utilization Rate (per 100,000 patients)"),
SUMIFS(CERV!$D:$D,CERV!$A:$A,C3118,CERV!$G:$G,D3118),
IF(AND(A3118="Cancer Screening for CKD patients", E3118="Utilization Rate (per 100,000 patients)"),
SUMIFS(CANSCRN!$D:$D,CANSCRN!$A:$A,C3118,CANSCRN!$G:$G,D3118),
IF(AND(A3118="PSA Testing", E3118="Cost per service ($USD)"),
SUMIFS(PSA!$E:$E,PSA!$A:$A,C3118,PSA!$G:$G,D3118),
IF(AND(A3118="Colorectal Cancer Screening", E3118="Cost per service ($USD)"),
SUMIFS(COL!$E:$E,COL!$A:$A,C3118,COL!$G:$G,D3118),
IF(AND(A3118="Cervical Cancer Screening", E3118="Cost per service ($USD)"),
SUMIFS(CERV!$E:$E,CERV!$A:$A,C3118,CERV!$G:$G,D3118),
IF(AND(A3118="Cancer Screening for CKD patients", E3118="Cost per service ($USD)"),
SUMIFS(CANSCRN!$E:$E,CANSCRN!$A:$A,C3118,CANSCRN!$G:$G,D3118),
IF(AND(A3118="PSA Testing", E3118="Total Expenditure ($USD per 100,000 patients)"),
SUMIFS(PSA!$F:$F,PSA!$A:$A,C3118,PSA!$G:$G,D3118),
IF(AND(A3118="Colorectal Cancer Screening", E3118="Total Expenditure ($USD per 100,000 patients)"),
SUMIFS(COL!$F:$F,COL!$A:$A,C3118,COL!$G:$G,D3118),
IF(AND(A3118="Cervical Cancer Screening", E3118="Total Expenditure ($USD per 100,000 patients)"),
SUMIFS(CERV!$F:$F,CERV!$A:$A,C3118,CERV!$G:$G,D3118),
SUMIFS(CANSCRN!$F:$F,CANSCRN!$A:$A,C3118,CANSCRN!$G:$G,D3118))))))))))))</f>
        <v>1519362.5585408628</v>
      </c>
    </row>
    <row r="3119" spans="1:6" x14ac:dyDescent="0.2">
      <c r="A3119" s="24" t="s">
        <v>103</v>
      </c>
      <c r="B3119" s="24" t="s">
        <v>101</v>
      </c>
      <c r="C3119" s="24" t="s">
        <v>58</v>
      </c>
      <c r="D3119" s="24">
        <v>2013</v>
      </c>
      <c r="E3119" s="24" t="s">
        <v>104</v>
      </c>
      <c r="F3119" s="3">
        <f>IF(AND(A3119="PSA Testing", E3119= "Utilization Rate (per 100,000 patients)"),
SUMIFS(PSA!$D:$D,PSA!$A:$A,C3119,PSA!$G:$G,D3119),
IF(AND(A3119="Colorectal Cancer Screening", E3119="Utilization Rate (per 100,000 patients)"),
SUMIFS(COL!$D:$D,COL!$A:$A,C3119,COL!$G:$G, D3119),
IF(AND(A3119="Cervical Cancer Screening", E3119="Utilization Rate (per 100,000 patients)"),
SUMIFS(CERV!$D:$D,CERV!$A:$A,C3119,CERV!$G:$G,D3119),
IF(AND(A3119="Cancer Screening for CKD patients", E3119="Utilization Rate (per 100,000 patients)"),
SUMIFS(CANSCRN!$D:$D,CANSCRN!$A:$A,C3119,CANSCRN!$G:$G,D3119),
IF(AND(A3119="PSA Testing", E3119="Cost per service ($USD)"),
SUMIFS(PSA!$E:$E,PSA!$A:$A,C3119,PSA!$G:$G,D3119),
IF(AND(A3119="Colorectal Cancer Screening", E3119="Cost per service ($USD)"),
SUMIFS(COL!$E:$E,COL!$A:$A,C3119,COL!$G:$G,D3119),
IF(AND(A3119="Cervical Cancer Screening", E3119="Cost per service ($USD)"),
SUMIFS(CERV!$E:$E,CERV!$A:$A,C3119,CERV!$G:$G,D3119),
IF(AND(A3119="Cancer Screening for CKD patients", E3119="Cost per service ($USD)"),
SUMIFS(CANSCRN!$E:$E,CANSCRN!$A:$A,C3119,CANSCRN!$G:$G,D3119),
IF(AND(A3119="PSA Testing", E3119="Total Expenditure ($USD per 100,000 patients)"),
SUMIFS(PSA!$F:$F,PSA!$A:$A,C3119,PSA!$G:$G,D3119),
IF(AND(A3119="Colorectal Cancer Screening", E3119="Total Expenditure ($USD per 100,000 patients)"),
SUMIFS(COL!$F:$F,COL!$A:$A,C3119,COL!$G:$G,D3119),
IF(AND(A3119="Cervical Cancer Screening", E3119="Total Expenditure ($USD per 100,000 patients)"),
SUMIFS(CERV!$F:$F,CERV!$A:$A,C3119,CERV!$G:$G,D3119),
SUMIFS(CANSCRN!$F:$F,CANSCRN!$A:$A,C3119,CANSCRN!$G:$G,D3119))))))))))))</f>
        <v>1630801.110135</v>
      </c>
    </row>
    <row r="3120" spans="1:6" x14ac:dyDescent="0.2">
      <c r="A3120" s="24" t="s">
        <v>103</v>
      </c>
      <c r="B3120" s="24" t="s">
        <v>101</v>
      </c>
      <c r="C3120" s="24" t="s">
        <v>58</v>
      </c>
      <c r="D3120" s="24">
        <v>2014</v>
      </c>
      <c r="E3120" s="24" t="s">
        <v>104</v>
      </c>
      <c r="F3120" s="3">
        <f>IF(AND(A3120="PSA Testing", E3120= "Utilization Rate (per 100,000 patients)"),
SUMIFS(PSA!$D:$D,PSA!$A:$A,C3120,PSA!$G:$G,D3120),
IF(AND(A3120="Colorectal Cancer Screening", E3120="Utilization Rate (per 100,000 patients)"),
SUMIFS(COL!$D:$D,COL!$A:$A,C3120,COL!$G:$G, D3120),
IF(AND(A3120="Cervical Cancer Screening", E3120="Utilization Rate (per 100,000 patients)"),
SUMIFS(CERV!$D:$D,CERV!$A:$A,C3120,CERV!$G:$G,D3120),
IF(AND(A3120="Cancer Screening for CKD patients", E3120="Utilization Rate (per 100,000 patients)"),
SUMIFS(CANSCRN!$D:$D,CANSCRN!$A:$A,C3120,CANSCRN!$G:$G,D3120),
IF(AND(A3120="PSA Testing", E3120="Cost per service ($USD)"),
SUMIFS(PSA!$E:$E,PSA!$A:$A,C3120,PSA!$G:$G,D3120),
IF(AND(A3120="Colorectal Cancer Screening", E3120="Cost per service ($USD)"),
SUMIFS(COL!$E:$E,COL!$A:$A,C3120,COL!$G:$G,D3120),
IF(AND(A3120="Cervical Cancer Screening", E3120="Cost per service ($USD)"),
SUMIFS(CERV!$E:$E,CERV!$A:$A,C3120,CERV!$G:$G,D3120),
IF(AND(A3120="Cancer Screening for CKD patients", E3120="Cost per service ($USD)"),
SUMIFS(CANSCRN!$E:$E,CANSCRN!$A:$A,C3120,CANSCRN!$G:$G,D3120),
IF(AND(A3120="PSA Testing", E3120="Total Expenditure ($USD per 100,000 patients)"),
SUMIFS(PSA!$F:$F,PSA!$A:$A,C3120,PSA!$G:$G,D3120),
IF(AND(A3120="Colorectal Cancer Screening", E3120="Total Expenditure ($USD per 100,000 patients)"),
SUMIFS(COL!$F:$F,COL!$A:$A,C3120,COL!$G:$G,D3120),
IF(AND(A3120="Cervical Cancer Screening", E3120="Total Expenditure ($USD per 100,000 patients)"),
SUMIFS(CERV!$F:$F,CERV!$A:$A,C3120,CERV!$G:$G,D3120),
SUMIFS(CANSCRN!$F:$F,CANSCRN!$A:$A,C3120,CANSCRN!$G:$G,D3120))))))))))))</f>
        <v>1613761.3565634675</v>
      </c>
    </row>
    <row r="3121" spans="1:6" x14ac:dyDescent="0.2">
      <c r="A3121" s="24" t="s">
        <v>103</v>
      </c>
      <c r="B3121" s="24" t="s">
        <v>101</v>
      </c>
      <c r="C3121" s="24" t="s">
        <v>58</v>
      </c>
      <c r="D3121" s="24">
        <v>2015</v>
      </c>
      <c r="E3121" s="24" t="s">
        <v>104</v>
      </c>
      <c r="F3121" s="3">
        <f>IF(AND(A3121="PSA Testing", E3121= "Utilization Rate (per 100,000 patients)"),
SUMIFS(PSA!$D:$D,PSA!$A:$A,C3121,PSA!$G:$G,D3121),
IF(AND(A3121="Colorectal Cancer Screening", E3121="Utilization Rate (per 100,000 patients)"),
SUMIFS(COL!$D:$D,COL!$A:$A,C3121,COL!$G:$G, D3121),
IF(AND(A3121="Cervical Cancer Screening", E3121="Utilization Rate (per 100,000 patients)"),
SUMIFS(CERV!$D:$D,CERV!$A:$A,C3121,CERV!$G:$G,D3121),
IF(AND(A3121="Cancer Screening for CKD patients", E3121="Utilization Rate (per 100,000 patients)"),
SUMIFS(CANSCRN!$D:$D,CANSCRN!$A:$A,C3121,CANSCRN!$G:$G,D3121),
IF(AND(A3121="PSA Testing", E3121="Cost per service ($USD)"),
SUMIFS(PSA!$E:$E,PSA!$A:$A,C3121,PSA!$G:$G,D3121),
IF(AND(A3121="Colorectal Cancer Screening", E3121="Cost per service ($USD)"),
SUMIFS(COL!$E:$E,COL!$A:$A,C3121,COL!$G:$G,D3121),
IF(AND(A3121="Cervical Cancer Screening", E3121="Cost per service ($USD)"),
SUMIFS(CERV!$E:$E,CERV!$A:$A,C3121,CERV!$G:$G,D3121),
IF(AND(A3121="Cancer Screening for CKD patients", E3121="Cost per service ($USD)"),
SUMIFS(CANSCRN!$E:$E,CANSCRN!$A:$A,C3121,CANSCRN!$G:$G,D3121),
IF(AND(A3121="PSA Testing", E3121="Total Expenditure ($USD per 100,000 patients)"),
SUMIFS(PSA!$F:$F,PSA!$A:$A,C3121,PSA!$G:$G,D3121),
IF(AND(A3121="Colorectal Cancer Screening", E3121="Total Expenditure ($USD per 100,000 patients)"),
SUMIFS(COL!$F:$F,COL!$A:$A,C3121,COL!$G:$G,D3121),
IF(AND(A3121="Cervical Cancer Screening", E3121="Total Expenditure ($USD per 100,000 patients)"),
SUMIFS(CERV!$F:$F,CERV!$A:$A,C3121,CERV!$G:$G,D3121),
SUMIFS(CANSCRN!$F:$F,CANSCRN!$A:$A,C3121,CANSCRN!$G:$G,D3121))))))))))))</f>
        <v>1753790.4006748176</v>
      </c>
    </row>
    <row r="3122" spans="1:6" x14ac:dyDescent="0.2">
      <c r="A3122" s="24" t="s">
        <v>103</v>
      </c>
      <c r="B3122" s="24" t="s">
        <v>101</v>
      </c>
      <c r="C3122" s="24" t="s">
        <v>58</v>
      </c>
      <c r="D3122" s="24">
        <v>2016</v>
      </c>
      <c r="E3122" s="24" t="s">
        <v>104</v>
      </c>
      <c r="F3122" s="3">
        <f>IF(AND(A3122="PSA Testing", E3122= "Utilization Rate (per 100,000 patients)"),
SUMIFS(PSA!$D:$D,PSA!$A:$A,C3122,PSA!$G:$G,D3122),
IF(AND(A3122="Colorectal Cancer Screening", E3122="Utilization Rate (per 100,000 patients)"),
SUMIFS(COL!$D:$D,COL!$A:$A,C3122,COL!$G:$G, D3122),
IF(AND(A3122="Cervical Cancer Screening", E3122="Utilization Rate (per 100,000 patients)"),
SUMIFS(CERV!$D:$D,CERV!$A:$A,C3122,CERV!$G:$G,D3122),
IF(AND(A3122="Cancer Screening for CKD patients", E3122="Utilization Rate (per 100,000 patients)"),
SUMIFS(CANSCRN!$D:$D,CANSCRN!$A:$A,C3122,CANSCRN!$G:$G,D3122),
IF(AND(A3122="PSA Testing", E3122="Cost per service ($USD)"),
SUMIFS(PSA!$E:$E,PSA!$A:$A,C3122,PSA!$G:$G,D3122),
IF(AND(A3122="Colorectal Cancer Screening", E3122="Cost per service ($USD)"),
SUMIFS(COL!$E:$E,COL!$A:$A,C3122,COL!$G:$G,D3122),
IF(AND(A3122="Cervical Cancer Screening", E3122="Cost per service ($USD)"),
SUMIFS(CERV!$E:$E,CERV!$A:$A,C3122,CERV!$G:$G,D3122),
IF(AND(A3122="Cancer Screening for CKD patients", E3122="Cost per service ($USD)"),
SUMIFS(CANSCRN!$E:$E,CANSCRN!$A:$A,C3122,CANSCRN!$G:$G,D3122),
IF(AND(A3122="PSA Testing", E3122="Total Expenditure ($USD per 100,000 patients)"),
SUMIFS(PSA!$F:$F,PSA!$A:$A,C3122,PSA!$G:$G,D3122),
IF(AND(A3122="Colorectal Cancer Screening", E3122="Total Expenditure ($USD per 100,000 patients)"),
SUMIFS(COL!$F:$F,COL!$A:$A,C3122,COL!$G:$G,D3122),
IF(AND(A3122="Cervical Cancer Screening", E3122="Total Expenditure ($USD per 100,000 patients)"),
SUMIFS(CERV!$F:$F,CERV!$A:$A,C3122,CERV!$G:$G,D3122),
SUMIFS(CANSCRN!$F:$F,CANSCRN!$A:$A,C3122,CANSCRN!$G:$G,D3122))))))))))))</f>
        <v>1792062.2525701777</v>
      </c>
    </row>
    <row r="3123" spans="1:6" x14ac:dyDescent="0.2">
      <c r="A3123" s="24" t="s">
        <v>103</v>
      </c>
      <c r="B3123" s="24" t="s">
        <v>101</v>
      </c>
      <c r="C3123" s="24" t="s">
        <v>58</v>
      </c>
      <c r="D3123" s="24">
        <v>2017</v>
      </c>
      <c r="E3123" s="24" t="s">
        <v>104</v>
      </c>
      <c r="F3123" s="3">
        <f>IF(AND(A3123="PSA Testing", E3123= "Utilization Rate (per 100,000 patients)"),
SUMIFS(PSA!$D:$D,PSA!$A:$A,C3123,PSA!$G:$G,D3123),
IF(AND(A3123="Colorectal Cancer Screening", E3123="Utilization Rate (per 100,000 patients)"),
SUMIFS(COL!$D:$D,COL!$A:$A,C3123,COL!$G:$G, D3123),
IF(AND(A3123="Cervical Cancer Screening", E3123="Utilization Rate (per 100,000 patients)"),
SUMIFS(CERV!$D:$D,CERV!$A:$A,C3123,CERV!$G:$G,D3123),
IF(AND(A3123="Cancer Screening for CKD patients", E3123="Utilization Rate (per 100,000 patients)"),
SUMIFS(CANSCRN!$D:$D,CANSCRN!$A:$A,C3123,CANSCRN!$G:$G,D3123),
IF(AND(A3123="PSA Testing", E3123="Cost per service ($USD)"),
SUMIFS(PSA!$E:$E,PSA!$A:$A,C3123,PSA!$G:$G,D3123),
IF(AND(A3123="Colorectal Cancer Screening", E3123="Cost per service ($USD)"),
SUMIFS(COL!$E:$E,COL!$A:$A,C3123,COL!$G:$G,D3123),
IF(AND(A3123="Cervical Cancer Screening", E3123="Cost per service ($USD)"),
SUMIFS(CERV!$E:$E,CERV!$A:$A,C3123,CERV!$G:$G,D3123),
IF(AND(A3123="Cancer Screening for CKD patients", E3123="Cost per service ($USD)"),
SUMIFS(CANSCRN!$E:$E,CANSCRN!$A:$A,C3123,CANSCRN!$G:$G,D3123),
IF(AND(A3123="PSA Testing", E3123="Total Expenditure ($USD per 100,000 patients)"),
SUMIFS(PSA!$F:$F,PSA!$A:$A,C3123,PSA!$G:$G,D3123),
IF(AND(A3123="Colorectal Cancer Screening", E3123="Total Expenditure ($USD per 100,000 patients)"),
SUMIFS(COL!$F:$F,COL!$A:$A,C3123,COL!$G:$G,D3123),
IF(AND(A3123="Cervical Cancer Screening", E3123="Total Expenditure ($USD per 100,000 patients)"),
SUMIFS(CERV!$F:$F,CERV!$A:$A,C3123,CERV!$G:$G,D3123),
SUMIFS(CANSCRN!$F:$F,CANSCRN!$A:$A,C3123,CANSCRN!$G:$G,D3123))))))))))))</f>
        <v>1577177.3527877175</v>
      </c>
    </row>
    <row r="3124" spans="1:6" x14ac:dyDescent="0.2">
      <c r="A3124" s="24" t="s">
        <v>103</v>
      </c>
      <c r="B3124" s="24" t="s">
        <v>101</v>
      </c>
      <c r="C3124" s="24" t="s">
        <v>58</v>
      </c>
      <c r="D3124" s="24">
        <v>2018</v>
      </c>
      <c r="E3124" s="24" t="s">
        <v>104</v>
      </c>
      <c r="F3124" s="3">
        <f>IF(AND(A3124="PSA Testing", E3124= "Utilization Rate (per 100,000 patients)"),
SUMIFS(PSA!$D:$D,PSA!$A:$A,C3124,PSA!$G:$G,D3124),
IF(AND(A3124="Colorectal Cancer Screening", E3124="Utilization Rate (per 100,000 patients)"),
SUMIFS(COL!$D:$D,COL!$A:$A,C3124,COL!$G:$G, D3124),
IF(AND(A3124="Cervical Cancer Screening", E3124="Utilization Rate (per 100,000 patients)"),
SUMIFS(CERV!$D:$D,CERV!$A:$A,C3124,CERV!$G:$G,D3124),
IF(AND(A3124="Cancer Screening for CKD patients", E3124="Utilization Rate (per 100,000 patients)"),
SUMIFS(CANSCRN!$D:$D,CANSCRN!$A:$A,C3124,CANSCRN!$G:$G,D3124),
IF(AND(A3124="PSA Testing", E3124="Cost per service ($USD)"),
SUMIFS(PSA!$E:$E,PSA!$A:$A,C3124,PSA!$G:$G,D3124),
IF(AND(A3124="Colorectal Cancer Screening", E3124="Cost per service ($USD)"),
SUMIFS(COL!$E:$E,COL!$A:$A,C3124,COL!$G:$G,D3124),
IF(AND(A3124="Cervical Cancer Screening", E3124="Cost per service ($USD)"),
SUMIFS(CERV!$E:$E,CERV!$A:$A,C3124,CERV!$G:$G,D3124),
IF(AND(A3124="Cancer Screening for CKD patients", E3124="Cost per service ($USD)"),
SUMIFS(CANSCRN!$E:$E,CANSCRN!$A:$A,C3124,CANSCRN!$G:$G,D3124),
IF(AND(A3124="PSA Testing", E3124="Total Expenditure ($USD per 100,000 patients)"),
SUMIFS(PSA!$F:$F,PSA!$A:$A,C3124,PSA!$G:$G,D3124),
IF(AND(A3124="Colorectal Cancer Screening", E3124="Total Expenditure ($USD per 100,000 patients)"),
SUMIFS(COL!$F:$F,COL!$A:$A,C3124,COL!$G:$G,D3124),
IF(AND(A3124="Cervical Cancer Screening", E3124="Total Expenditure ($USD per 100,000 patients)"),
SUMIFS(CERV!$F:$F,CERV!$A:$A,C3124,CERV!$G:$G,D3124),
SUMIFS(CANSCRN!$F:$F,CANSCRN!$A:$A,C3124,CANSCRN!$G:$G,D3124))))))))))))</f>
        <v>1591592.9479538104</v>
      </c>
    </row>
    <row r="3125" spans="1:6" x14ac:dyDescent="0.2">
      <c r="A3125" s="24" t="s">
        <v>103</v>
      </c>
      <c r="B3125" s="24" t="s">
        <v>101</v>
      </c>
      <c r="C3125" s="24" t="s">
        <v>58</v>
      </c>
      <c r="D3125" s="24">
        <v>2019</v>
      </c>
      <c r="E3125" s="24" t="s">
        <v>104</v>
      </c>
      <c r="F3125" s="3">
        <f>IF(AND(A3125="PSA Testing", E3125= "Utilization Rate (per 100,000 patients)"),
SUMIFS(PSA!$D:$D,PSA!$A:$A,C3125,PSA!$G:$G,D3125),
IF(AND(A3125="Colorectal Cancer Screening", E3125="Utilization Rate (per 100,000 patients)"),
SUMIFS(COL!$D:$D,COL!$A:$A,C3125,COL!$G:$G, D3125),
IF(AND(A3125="Cervical Cancer Screening", E3125="Utilization Rate (per 100,000 patients)"),
SUMIFS(CERV!$D:$D,CERV!$A:$A,C3125,CERV!$G:$G,D3125),
IF(AND(A3125="Cancer Screening for CKD patients", E3125="Utilization Rate (per 100,000 patients)"),
SUMIFS(CANSCRN!$D:$D,CANSCRN!$A:$A,C3125,CANSCRN!$G:$G,D3125),
IF(AND(A3125="PSA Testing", E3125="Cost per service ($USD)"),
SUMIFS(PSA!$E:$E,PSA!$A:$A,C3125,PSA!$G:$G,D3125),
IF(AND(A3125="Colorectal Cancer Screening", E3125="Cost per service ($USD)"),
SUMIFS(COL!$E:$E,COL!$A:$A,C3125,COL!$G:$G,D3125),
IF(AND(A3125="Cervical Cancer Screening", E3125="Cost per service ($USD)"),
SUMIFS(CERV!$E:$E,CERV!$A:$A,C3125,CERV!$G:$G,D3125),
IF(AND(A3125="Cancer Screening for CKD patients", E3125="Cost per service ($USD)"),
SUMIFS(CANSCRN!$E:$E,CANSCRN!$A:$A,C3125,CANSCRN!$G:$G,D3125),
IF(AND(A3125="PSA Testing", E3125="Total Expenditure ($USD per 100,000 patients)"),
SUMIFS(PSA!$F:$F,PSA!$A:$A,C3125,PSA!$G:$G,D3125),
IF(AND(A3125="Colorectal Cancer Screening", E3125="Total Expenditure ($USD per 100,000 patients)"),
SUMIFS(COL!$F:$F,COL!$A:$A,C3125,COL!$G:$G,D3125),
IF(AND(A3125="Cervical Cancer Screening", E3125="Total Expenditure ($USD per 100,000 patients)"),
SUMIFS(CERV!$F:$F,CERV!$A:$A,C3125,CERV!$G:$G,D3125),
SUMIFS(CANSCRN!$F:$F,CANSCRN!$A:$A,C3125,CANSCRN!$G:$G,D3125))))))))))))</f>
        <v>1842829.0029840702</v>
      </c>
    </row>
    <row r="3126" spans="1:6" x14ac:dyDescent="0.2">
      <c r="A3126" s="24" t="s">
        <v>103</v>
      </c>
      <c r="B3126" s="24" t="s">
        <v>101</v>
      </c>
      <c r="C3126" s="24" t="s">
        <v>59</v>
      </c>
      <c r="D3126" s="24">
        <v>2009</v>
      </c>
      <c r="E3126" s="24" t="s">
        <v>104</v>
      </c>
      <c r="F3126" s="3">
        <f>IF(AND(A3126="PSA Testing", E3126= "Utilization Rate (per 100,000 patients)"),
SUMIFS(PSA!$D:$D,PSA!$A:$A,C3126,PSA!$G:$G,D3126),
IF(AND(A3126="Colorectal Cancer Screening", E3126="Utilization Rate (per 100,000 patients)"),
SUMIFS(COL!$D:$D,COL!$A:$A,C3126,COL!$G:$G, D3126),
IF(AND(A3126="Cervical Cancer Screening", E3126="Utilization Rate (per 100,000 patients)"),
SUMIFS(CERV!$D:$D,CERV!$A:$A,C3126,CERV!$G:$G,D3126),
IF(AND(A3126="Cancer Screening for CKD patients", E3126="Utilization Rate (per 100,000 patients)"),
SUMIFS(CANSCRN!$D:$D,CANSCRN!$A:$A,C3126,CANSCRN!$G:$G,D3126),
IF(AND(A3126="PSA Testing", E3126="Cost per service ($USD)"),
SUMIFS(PSA!$E:$E,PSA!$A:$A,C3126,PSA!$G:$G,D3126),
IF(AND(A3126="Colorectal Cancer Screening", E3126="Cost per service ($USD)"),
SUMIFS(COL!$E:$E,COL!$A:$A,C3126,COL!$G:$G,D3126),
IF(AND(A3126="Cervical Cancer Screening", E3126="Cost per service ($USD)"),
SUMIFS(CERV!$E:$E,CERV!$A:$A,C3126,CERV!$G:$G,D3126),
IF(AND(A3126="Cancer Screening for CKD patients", E3126="Cost per service ($USD)"),
SUMIFS(CANSCRN!$E:$E,CANSCRN!$A:$A,C3126,CANSCRN!$G:$G,D3126),
IF(AND(A3126="PSA Testing", E3126="Total Expenditure ($USD per 100,000 patients)"),
SUMIFS(PSA!$F:$F,PSA!$A:$A,C3126,PSA!$G:$G,D3126),
IF(AND(A3126="Colorectal Cancer Screening", E3126="Total Expenditure ($USD per 100,000 patients)"),
SUMIFS(COL!$F:$F,COL!$A:$A,C3126,COL!$G:$G,D3126),
IF(AND(A3126="Cervical Cancer Screening", E3126="Total Expenditure ($USD per 100,000 patients)"),
SUMIFS(CERV!$F:$F,CERV!$A:$A,C3126,CERV!$G:$G,D3126),
SUMIFS(CANSCRN!$F:$F,CANSCRN!$A:$A,C3126,CANSCRN!$G:$G,D3126))))))))))))</f>
        <v>1217535.6686769899</v>
      </c>
    </row>
    <row r="3127" spans="1:6" x14ac:dyDescent="0.2">
      <c r="A3127" s="24" t="s">
        <v>103</v>
      </c>
      <c r="B3127" s="24" t="s">
        <v>101</v>
      </c>
      <c r="C3127" s="24" t="s">
        <v>59</v>
      </c>
      <c r="D3127" s="24">
        <v>2010</v>
      </c>
      <c r="E3127" s="24" t="s">
        <v>104</v>
      </c>
      <c r="F3127" s="3">
        <f>IF(AND(A3127="PSA Testing", E3127= "Utilization Rate (per 100,000 patients)"),
SUMIFS(PSA!$D:$D,PSA!$A:$A,C3127,PSA!$G:$G,D3127),
IF(AND(A3127="Colorectal Cancer Screening", E3127="Utilization Rate (per 100,000 patients)"),
SUMIFS(COL!$D:$D,COL!$A:$A,C3127,COL!$G:$G, D3127),
IF(AND(A3127="Cervical Cancer Screening", E3127="Utilization Rate (per 100,000 patients)"),
SUMIFS(CERV!$D:$D,CERV!$A:$A,C3127,CERV!$G:$G,D3127),
IF(AND(A3127="Cancer Screening for CKD patients", E3127="Utilization Rate (per 100,000 patients)"),
SUMIFS(CANSCRN!$D:$D,CANSCRN!$A:$A,C3127,CANSCRN!$G:$G,D3127),
IF(AND(A3127="PSA Testing", E3127="Cost per service ($USD)"),
SUMIFS(PSA!$E:$E,PSA!$A:$A,C3127,PSA!$G:$G,D3127),
IF(AND(A3127="Colorectal Cancer Screening", E3127="Cost per service ($USD)"),
SUMIFS(COL!$E:$E,COL!$A:$A,C3127,COL!$G:$G,D3127),
IF(AND(A3127="Cervical Cancer Screening", E3127="Cost per service ($USD)"),
SUMIFS(CERV!$E:$E,CERV!$A:$A,C3127,CERV!$G:$G,D3127),
IF(AND(A3127="Cancer Screening for CKD patients", E3127="Cost per service ($USD)"),
SUMIFS(CANSCRN!$E:$E,CANSCRN!$A:$A,C3127,CANSCRN!$G:$G,D3127),
IF(AND(A3127="PSA Testing", E3127="Total Expenditure ($USD per 100,000 patients)"),
SUMIFS(PSA!$F:$F,PSA!$A:$A,C3127,PSA!$G:$G,D3127),
IF(AND(A3127="Colorectal Cancer Screening", E3127="Total Expenditure ($USD per 100,000 patients)"),
SUMIFS(COL!$F:$F,COL!$A:$A,C3127,COL!$G:$G,D3127),
IF(AND(A3127="Cervical Cancer Screening", E3127="Total Expenditure ($USD per 100,000 patients)"),
SUMIFS(CERV!$F:$F,CERV!$A:$A,C3127,CERV!$G:$G,D3127),
SUMIFS(CANSCRN!$F:$F,CANSCRN!$A:$A,C3127,CANSCRN!$G:$G,D3127))))))))))))</f>
        <v>1310449.9167869438</v>
      </c>
    </row>
    <row r="3128" spans="1:6" x14ac:dyDescent="0.2">
      <c r="A3128" s="24" t="s">
        <v>103</v>
      </c>
      <c r="B3128" s="24" t="s">
        <v>101</v>
      </c>
      <c r="C3128" s="24" t="s">
        <v>59</v>
      </c>
      <c r="D3128" s="24">
        <v>2011</v>
      </c>
      <c r="E3128" s="24" t="s">
        <v>104</v>
      </c>
      <c r="F3128" s="3">
        <f>IF(AND(A3128="PSA Testing", E3128= "Utilization Rate (per 100,000 patients)"),
SUMIFS(PSA!$D:$D,PSA!$A:$A,C3128,PSA!$G:$G,D3128),
IF(AND(A3128="Colorectal Cancer Screening", E3128="Utilization Rate (per 100,000 patients)"),
SUMIFS(COL!$D:$D,COL!$A:$A,C3128,COL!$G:$G, D3128),
IF(AND(A3128="Cervical Cancer Screening", E3128="Utilization Rate (per 100,000 patients)"),
SUMIFS(CERV!$D:$D,CERV!$A:$A,C3128,CERV!$G:$G,D3128),
IF(AND(A3128="Cancer Screening for CKD patients", E3128="Utilization Rate (per 100,000 patients)"),
SUMIFS(CANSCRN!$D:$D,CANSCRN!$A:$A,C3128,CANSCRN!$G:$G,D3128),
IF(AND(A3128="PSA Testing", E3128="Cost per service ($USD)"),
SUMIFS(PSA!$E:$E,PSA!$A:$A,C3128,PSA!$G:$G,D3128),
IF(AND(A3128="Colorectal Cancer Screening", E3128="Cost per service ($USD)"),
SUMIFS(COL!$E:$E,COL!$A:$A,C3128,COL!$G:$G,D3128),
IF(AND(A3128="Cervical Cancer Screening", E3128="Cost per service ($USD)"),
SUMIFS(CERV!$E:$E,CERV!$A:$A,C3128,CERV!$G:$G,D3128),
IF(AND(A3128="Cancer Screening for CKD patients", E3128="Cost per service ($USD)"),
SUMIFS(CANSCRN!$E:$E,CANSCRN!$A:$A,C3128,CANSCRN!$G:$G,D3128),
IF(AND(A3128="PSA Testing", E3128="Total Expenditure ($USD per 100,000 patients)"),
SUMIFS(PSA!$F:$F,PSA!$A:$A,C3128,PSA!$G:$G,D3128),
IF(AND(A3128="Colorectal Cancer Screening", E3128="Total Expenditure ($USD per 100,000 patients)"),
SUMIFS(COL!$F:$F,COL!$A:$A,C3128,COL!$G:$G,D3128),
IF(AND(A3128="Cervical Cancer Screening", E3128="Total Expenditure ($USD per 100,000 patients)"),
SUMIFS(CERV!$F:$F,CERV!$A:$A,C3128,CERV!$G:$G,D3128),
SUMIFS(CANSCRN!$F:$F,CANSCRN!$A:$A,C3128,CANSCRN!$G:$G,D3128))))))))))))</f>
        <v>1406037.2063082946</v>
      </c>
    </row>
    <row r="3129" spans="1:6" x14ac:dyDescent="0.2">
      <c r="A3129" s="24" t="s">
        <v>103</v>
      </c>
      <c r="B3129" s="24" t="s">
        <v>101</v>
      </c>
      <c r="C3129" s="24" t="s">
        <v>59</v>
      </c>
      <c r="D3129" s="24">
        <v>2012</v>
      </c>
      <c r="E3129" s="24" t="s">
        <v>104</v>
      </c>
      <c r="F3129" s="3">
        <f>IF(AND(A3129="PSA Testing", E3129= "Utilization Rate (per 100,000 patients)"),
SUMIFS(PSA!$D:$D,PSA!$A:$A,C3129,PSA!$G:$G,D3129),
IF(AND(A3129="Colorectal Cancer Screening", E3129="Utilization Rate (per 100,000 patients)"),
SUMIFS(COL!$D:$D,COL!$A:$A,C3129,COL!$G:$G, D3129),
IF(AND(A3129="Cervical Cancer Screening", E3129="Utilization Rate (per 100,000 patients)"),
SUMIFS(CERV!$D:$D,CERV!$A:$A,C3129,CERV!$G:$G,D3129),
IF(AND(A3129="Cancer Screening for CKD patients", E3129="Utilization Rate (per 100,000 patients)"),
SUMIFS(CANSCRN!$D:$D,CANSCRN!$A:$A,C3129,CANSCRN!$G:$G,D3129),
IF(AND(A3129="PSA Testing", E3129="Cost per service ($USD)"),
SUMIFS(PSA!$E:$E,PSA!$A:$A,C3129,PSA!$G:$G,D3129),
IF(AND(A3129="Colorectal Cancer Screening", E3129="Cost per service ($USD)"),
SUMIFS(COL!$E:$E,COL!$A:$A,C3129,COL!$G:$G,D3129),
IF(AND(A3129="Cervical Cancer Screening", E3129="Cost per service ($USD)"),
SUMIFS(CERV!$E:$E,CERV!$A:$A,C3129,CERV!$G:$G,D3129),
IF(AND(A3129="Cancer Screening for CKD patients", E3129="Cost per service ($USD)"),
SUMIFS(CANSCRN!$E:$E,CANSCRN!$A:$A,C3129,CANSCRN!$G:$G,D3129),
IF(AND(A3129="PSA Testing", E3129="Total Expenditure ($USD per 100,000 patients)"),
SUMIFS(PSA!$F:$F,PSA!$A:$A,C3129,PSA!$G:$G,D3129),
IF(AND(A3129="Colorectal Cancer Screening", E3129="Total Expenditure ($USD per 100,000 patients)"),
SUMIFS(COL!$F:$F,COL!$A:$A,C3129,COL!$G:$G,D3129),
IF(AND(A3129="Cervical Cancer Screening", E3129="Total Expenditure ($USD per 100,000 patients)"),
SUMIFS(CERV!$F:$F,CERV!$A:$A,C3129,CERV!$G:$G,D3129),
SUMIFS(CANSCRN!$F:$F,CANSCRN!$A:$A,C3129,CANSCRN!$G:$G,D3129))))))))))))</f>
        <v>1402309.6721188715</v>
      </c>
    </row>
    <row r="3130" spans="1:6" x14ac:dyDescent="0.2">
      <c r="A3130" s="24" t="s">
        <v>103</v>
      </c>
      <c r="B3130" s="24" t="s">
        <v>101</v>
      </c>
      <c r="C3130" s="24" t="s">
        <v>59</v>
      </c>
      <c r="D3130" s="24">
        <v>2013</v>
      </c>
      <c r="E3130" s="24" t="s">
        <v>104</v>
      </c>
      <c r="F3130" s="3">
        <f>IF(AND(A3130="PSA Testing", E3130= "Utilization Rate (per 100,000 patients)"),
SUMIFS(PSA!$D:$D,PSA!$A:$A,C3130,PSA!$G:$G,D3130),
IF(AND(A3130="Colorectal Cancer Screening", E3130="Utilization Rate (per 100,000 patients)"),
SUMIFS(COL!$D:$D,COL!$A:$A,C3130,COL!$G:$G, D3130),
IF(AND(A3130="Cervical Cancer Screening", E3130="Utilization Rate (per 100,000 patients)"),
SUMIFS(CERV!$D:$D,CERV!$A:$A,C3130,CERV!$G:$G,D3130),
IF(AND(A3130="Cancer Screening for CKD patients", E3130="Utilization Rate (per 100,000 patients)"),
SUMIFS(CANSCRN!$D:$D,CANSCRN!$A:$A,C3130,CANSCRN!$G:$G,D3130),
IF(AND(A3130="PSA Testing", E3130="Cost per service ($USD)"),
SUMIFS(PSA!$E:$E,PSA!$A:$A,C3130,PSA!$G:$G,D3130),
IF(AND(A3130="Colorectal Cancer Screening", E3130="Cost per service ($USD)"),
SUMIFS(COL!$E:$E,COL!$A:$A,C3130,COL!$G:$G,D3130),
IF(AND(A3130="Cervical Cancer Screening", E3130="Cost per service ($USD)"),
SUMIFS(CERV!$E:$E,CERV!$A:$A,C3130,CERV!$G:$G,D3130),
IF(AND(A3130="Cancer Screening for CKD patients", E3130="Cost per service ($USD)"),
SUMIFS(CANSCRN!$E:$E,CANSCRN!$A:$A,C3130,CANSCRN!$G:$G,D3130),
IF(AND(A3130="PSA Testing", E3130="Total Expenditure ($USD per 100,000 patients)"),
SUMIFS(PSA!$F:$F,PSA!$A:$A,C3130,PSA!$G:$G,D3130),
IF(AND(A3130="Colorectal Cancer Screening", E3130="Total Expenditure ($USD per 100,000 patients)"),
SUMIFS(COL!$F:$F,COL!$A:$A,C3130,COL!$G:$G,D3130),
IF(AND(A3130="Cervical Cancer Screening", E3130="Total Expenditure ($USD per 100,000 patients)"),
SUMIFS(CERV!$F:$F,CERV!$A:$A,C3130,CERV!$G:$G,D3130),
SUMIFS(CANSCRN!$F:$F,CANSCRN!$A:$A,C3130,CANSCRN!$G:$G,D3130))))))))))))</f>
        <v>1391475.4999042146</v>
      </c>
    </row>
    <row r="3131" spans="1:6" x14ac:dyDescent="0.2">
      <c r="A3131" s="24" t="s">
        <v>103</v>
      </c>
      <c r="B3131" s="24" t="s">
        <v>101</v>
      </c>
      <c r="C3131" s="24" t="s">
        <v>59</v>
      </c>
      <c r="D3131" s="24">
        <v>2014</v>
      </c>
      <c r="E3131" s="24" t="s">
        <v>104</v>
      </c>
      <c r="F3131" s="3">
        <f>IF(AND(A3131="PSA Testing", E3131= "Utilization Rate (per 100,000 patients)"),
SUMIFS(PSA!$D:$D,PSA!$A:$A,C3131,PSA!$G:$G,D3131),
IF(AND(A3131="Colorectal Cancer Screening", E3131="Utilization Rate (per 100,000 patients)"),
SUMIFS(COL!$D:$D,COL!$A:$A,C3131,COL!$G:$G, D3131),
IF(AND(A3131="Cervical Cancer Screening", E3131="Utilization Rate (per 100,000 patients)"),
SUMIFS(CERV!$D:$D,CERV!$A:$A,C3131,CERV!$G:$G,D3131),
IF(AND(A3131="Cancer Screening for CKD patients", E3131="Utilization Rate (per 100,000 patients)"),
SUMIFS(CANSCRN!$D:$D,CANSCRN!$A:$A,C3131,CANSCRN!$G:$G,D3131),
IF(AND(A3131="PSA Testing", E3131="Cost per service ($USD)"),
SUMIFS(PSA!$E:$E,PSA!$A:$A,C3131,PSA!$G:$G,D3131),
IF(AND(A3131="Colorectal Cancer Screening", E3131="Cost per service ($USD)"),
SUMIFS(COL!$E:$E,COL!$A:$A,C3131,COL!$G:$G,D3131),
IF(AND(A3131="Cervical Cancer Screening", E3131="Cost per service ($USD)"),
SUMIFS(CERV!$E:$E,CERV!$A:$A,C3131,CERV!$G:$G,D3131),
IF(AND(A3131="Cancer Screening for CKD patients", E3131="Cost per service ($USD)"),
SUMIFS(CANSCRN!$E:$E,CANSCRN!$A:$A,C3131,CANSCRN!$G:$G,D3131),
IF(AND(A3131="PSA Testing", E3131="Total Expenditure ($USD per 100,000 patients)"),
SUMIFS(PSA!$F:$F,PSA!$A:$A,C3131,PSA!$G:$G,D3131),
IF(AND(A3131="Colorectal Cancer Screening", E3131="Total Expenditure ($USD per 100,000 patients)"),
SUMIFS(COL!$F:$F,COL!$A:$A,C3131,COL!$G:$G,D3131),
IF(AND(A3131="Cervical Cancer Screening", E3131="Total Expenditure ($USD per 100,000 patients)"),
SUMIFS(CERV!$F:$F,CERV!$A:$A,C3131,CERV!$G:$G,D3131),
SUMIFS(CANSCRN!$F:$F,CANSCRN!$A:$A,C3131,CANSCRN!$G:$G,D3131))))))))))))</f>
        <v>968527.34066666674</v>
      </c>
    </row>
    <row r="3132" spans="1:6" x14ac:dyDescent="0.2">
      <c r="A3132" s="24" t="s">
        <v>103</v>
      </c>
      <c r="B3132" s="24" t="s">
        <v>101</v>
      </c>
      <c r="C3132" s="24" t="s">
        <v>59</v>
      </c>
      <c r="D3132" s="24">
        <v>2015</v>
      </c>
      <c r="E3132" s="24" t="s">
        <v>104</v>
      </c>
      <c r="F3132" s="3">
        <f>IF(AND(A3132="PSA Testing", E3132= "Utilization Rate (per 100,000 patients)"),
SUMIFS(PSA!$D:$D,PSA!$A:$A,C3132,PSA!$G:$G,D3132),
IF(AND(A3132="Colorectal Cancer Screening", E3132="Utilization Rate (per 100,000 patients)"),
SUMIFS(COL!$D:$D,COL!$A:$A,C3132,COL!$G:$G, D3132),
IF(AND(A3132="Cervical Cancer Screening", E3132="Utilization Rate (per 100,000 patients)"),
SUMIFS(CERV!$D:$D,CERV!$A:$A,C3132,CERV!$G:$G,D3132),
IF(AND(A3132="Cancer Screening for CKD patients", E3132="Utilization Rate (per 100,000 patients)"),
SUMIFS(CANSCRN!$D:$D,CANSCRN!$A:$A,C3132,CANSCRN!$G:$G,D3132),
IF(AND(A3132="PSA Testing", E3132="Cost per service ($USD)"),
SUMIFS(PSA!$E:$E,PSA!$A:$A,C3132,PSA!$G:$G,D3132),
IF(AND(A3132="Colorectal Cancer Screening", E3132="Cost per service ($USD)"),
SUMIFS(COL!$E:$E,COL!$A:$A,C3132,COL!$G:$G,D3132),
IF(AND(A3132="Cervical Cancer Screening", E3132="Cost per service ($USD)"),
SUMIFS(CERV!$E:$E,CERV!$A:$A,C3132,CERV!$G:$G,D3132),
IF(AND(A3132="Cancer Screening for CKD patients", E3132="Cost per service ($USD)"),
SUMIFS(CANSCRN!$E:$E,CANSCRN!$A:$A,C3132,CANSCRN!$G:$G,D3132),
IF(AND(A3132="PSA Testing", E3132="Total Expenditure ($USD per 100,000 patients)"),
SUMIFS(PSA!$F:$F,PSA!$A:$A,C3132,PSA!$G:$G,D3132),
IF(AND(A3132="Colorectal Cancer Screening", E3132="Total Expenditure ($USD per 100,000 patients)"),
SUMIFS(COL!$F:$F,COL!$A:$A,C3132,COL!$G:$G,D3132),
IF(AND(A3132="Cervical Cancer Screening", E3132="Total Expenditure ($USD per 100,000 patients)"),
SUMIFS(CERV!$F:$F,CERV!$A:$A,C3132,CERV!$G:$G,D3132),
SUMIFS(CANSCRN!$F:$F,CANSCRN!$A:$A,C3132,CANSCRN!$G:$G,D3132))))))))))))</f>
        <v>1055325.8532276305</v>
      </c>
    </row>
    <row r="3133" spans="1:6" x14ac:dyDescent="0.2">
      <c r="A3133" s="24" t="s">
        <v>103</v>
      </c>
      <c r="B3133" s="24" t="s">
        <v>101</v>
      </c>
      <c r="C3133" s="24" t="s">
        <v>59</v>
      </c>
      <c r="D3133" s="24">
        <v>2016</v>
      </c>
      <c r="E3133" s="24" t="s">
        <v>104</v>
      </c>
      <c r="F3133" s="3">
        <f>IF(AND(A3133="PSA Testing", E3133= "Utilization Rate (per 100,000 patients)"),
SUMIFS(PSA!$D:$D,PSA!$A:$A,C3133,PSA!$G:$G,D3133),
IF(AND(A3133="Colorectal Cancer Screening", E3133="Utilization Rate (per 100,000 patients)"),
SUMIFS(COL!$D:$D,COL!$A:$A,C3133,COL!$G:$G, D3133),
IF(AND(A3133="Cervical Cancer Screening", E3133="Utilization Rate (per 100,000 patients)"),
SUMIFS(CERV!$D:$D,CERV!$A:$A,C3133,CERV!$G:$G,D3133),
IF(AND(A3133="Cancer Screening for CKD patients", E3133="Utilization Rate (per 100,000 patients)"),
SUMIFS(CANSCRN!$D:$D,CANSCRN!$A:$A,C3133,CANSCRN!$G:$G,D3133),
IF(AND(A3133="PSA Testing", E3133="Cost per service ($USD)"),
SUMIFS(PSA!$E:$E,PSA!$A:$A,C3133,PSA!$G:$G,D3133),
IF(AND(A3133="Colorectal Cancer Screening", E3133="Cost per service ($USD)"),
SUMIFS(COL!$E:$E,COL!$A:$A,C3133,COL!$G:$G,D3133),
IF(AND(A3133="Cervical Cancer Screening", E3133="Cost per service ($USD)"),
SUMIFS(CERV!$E:$E,CERV!$A:$A,C3133,CERV!$G:$G,D3133),
IF(AND(A3133="Cancer Screening for CKD patients", E3133="Cost per service ($USD)"),
SUMIFS(CANSCRN!$E:$E,CANSCRN!$A:$A,C3133,CANSCRN!$G:$G,D3133),
IF(AND(A3133="PSA Testing", E3133="Total Expenditure ($USD per 100,000 patients)"),
SUMIFS(PSA!$F:$F,PSA!$A:$A,C3133,PSA!$G:$G,D3133),
IF(AND(A3133="Colorectal Cancer Screening", E3133="Total Expenditure ($USD per 100,000 patients)"),
SUMIFS(COL!$F:$F,COL!$A:$A,C3133,COL!$G:$G,D3133),
IF(AND(A3133="Cervical Cancer Screening", E3133="Total Expenditure ($USD per 100,000 patients)"),
SUMIFS(CERV!$F:$F,CERV!$A:$A,C3133,CERV!$G:$G,D3133),
SUMIFS(CANSCRN!$F:$F,CANSCRN!$A:$A,C3133,CANSCRN!$G:$G,D3133))))))))))))</f>
        <v>1302402.2726838586</v>
      </c>
    </row>
    <row r="3134" spans="1:6" x14ac:dyDescent="0.2">
      <c r="A3134" s="24" t="s">
        <v>103</v>
      </c>
      <c r="B3134" s="24" t="s">
        <v>101</v>
      </c>
      <c r="C3134" s="24" t="s">
        <v>59</v>
      </c>
      <c r="D3134" s="24">
        <v>2017</v>
      </c>
      <c r="E3134" s="24" t="s">
        <v>104</v>
      </c>
      <c r="F3134" s="3">
        <f>IF(AND(A3134="PSA Testing", E3134= "Utilization Rate (per 100,000 patients)"),
SUMIFS(PSA!$D:$D,PSA!$A:$A,C3134,PSA!$G:$G,D3134),
IF(AND(A3134="Colorectal Cancer Screening", E3134="Utilization Rate (per 100,000 patients)"),
SUMIFS(COL!$D:$D,COL!$A:$A,C3134,COL!$G:$G, D3134),
IF(AND(A3134="Cervical Cancer Screening", E3134="Utilization Rate (per 100,000 patients)"),
SUMIFS(CERV!$D:$D,CERV!$A:$A,C3134,CERV!$G:$G,D3134),
IF(AND(A3134="Cancer Screening for CKD patients", E3134="Utilization Rate (per 100,000 patients)"),
SUMIFS(CANSCRN!$D:$D,CANSCRN!$A:$A,C3134,CANSCRN!$G:$G,D3134),
IF(AND(A3134="PSA Testing", E3134="Cost per service ($USD)"),
SUMIFS(PSA!$E:$E,PSA!$A:$A,C3134,PSA!$G:$G,D3134),
IF(AND(A3134="Colorectal Cancer Screening", E3134="Cost per service ($USD)"),
SUMIFS(COL!$E:$E,COL!$A:$A,C3134,COL!$G:$G,D3134),
IF(AND(A3134="Cervical Cancer Screening", E3134="Cost per service ($USD)"),
SUMIFS(CERV!$E:$E,CERV!$A:$A,C3134,CERV!$G:$G,D3134),
IF(AND(A3134="Cancer Screening for CKD patients", E3134="Cost per service ($USD)"),
SUMIFS(CANSCRN!$E:$E,CANSCRN!$A:$A,C3134,CANSCRN!$G:$G,D3134),
IF(AND(A3134="PSA Testing", E3134="Total Expenditure ($USD per 100,000 patients)"),
SUMIFS(PSA!$F:$F,PSA!$A:$A,C3134,PSA!$G:$G,D3134),
IF(AND(A3134="Colorectal Cancer Screening", E3134="Total Expenditure ($USD per 100,000 patients)"),
SUMIFS(COL!$F:$F,COL!$A:$A,C3134,COL!$G:$G,D3134),
IF(AND(A3134="Cervical Cancer Screening", E3134="Total Expenditure ($USD per 100,000 patients)"),
SUMIFS(CERV!$F:$F,CERV!$A:$A,C3134,CERV!$G:$G,D3134),
SUMIFS(CANSCRN!$F:$F,CANSCRN!$A:$A,C3134,CANSCRN!$G:$G,D3134))))))))))))</f>
        <v>1714116.1475942289</v>
      </c>
    </row>
    <row r="3135" spans="1:6" x14ac:dyDescent="0.2">
      <c r="A3135" s="24" t="s">
        <v>103</v>
      </c>
      <c r="B3135" s="24" t="s">
        <v>101</v>
      </c>
      <c r="C3135" s="24" t="s">
        <v>59</v>
      </c>
      <c r="D3135" s="24">
        <v>2018</v>
      </c>
      <c r="E3135" s="24" t="s">
        <v>104</v>
      </c>
      <c r="F3135" s="3">
        <f>IF(AND(A3135="PSA Testing", E3135= "Utilization Rate (per 100,000 patients)"),
SUMIFS(PSA!$D:$D,PSA!$A:$A,C3135,PSA!$G:$G,D3135),
IF(AND(A3135="Colorectal Cancer Screening", E3135="Utilization Rate (per 100,000 patients)"),
SUMIFS(COL!$D:$D,COL!$A:$A,C3135,COL!$G:$G, D3135),
IF(AND(A3135="Cervical Cancer Screening", E3135="Utilization Rate (per 100,000 patients)"),
SUMIFS(CERV!$D:$D,CERV!$A:$A,C3135,CERV!$G:$G,D3135),
IF(AND(A3135="Cancer Screening for CKD patients", E3135="Utilization Rate (per 100,000 patients)"),
SUMIFS(CANSCRN!$D:$D,CANSCRN!$A:$A,C3135,CANSCRN!$G:$G,D3135),
IF(AND(A3135="PSA Testing", E3135="Cost per service ($USD)"),
SUMIFS(PSA!$E:$E,PSA!$A:$A,C3135,PSA!$G:$G,D3135),
IF(AND(A3135="Colorectal Cancer Screening", E3135="Cost per service ($USD)"),
SUMIFS(COL!$E:$E,COL!$A:$A,C3135,COL!$G:$G,D3135),
IF(AND(A3135="Cervical Cancer Screening", E3135="Cost per service ($USD)"),
SUMIFS(CERV!$E:$E,CERV!$A:$A,C3135,CERV!$G:$G,D3135),
IF(AND(A3135="Cancer Screening for CKD patients", E3135="Cost per service ($USD)"),
SUMIFS(CANSCRN!$E:$E,CANSCRN!$A:$A,C3135,CANSCRN!$G:$G,D3135),
IF(AND(A3135="PSA Testing", E3135="Total Expenditure ($USD per 100,000 patients)"),
SUMIFS(PSA!$F:$F,PSA!$A:$A,C3135,PSA!$G:$G,D3135),
IF(AND(A3135="Colorectal Cancer Screening", E3135="Total Expenditure ($USD per 100,000 patients)"),
SUMIFS(COL!$F:$F,COL!$A:$A,C3135,COL!$G:$G,D3135),
IF(AND(A3135="Cervical Cancer Screening", E3135="Total Expenditure ($USD per 100,000 patients)"),
SUMIFS(CERV!$F:$F,CERV!$A:$A,C3135,CERV!$G:$G,D3135),
SUMIFS(CANSCRN!$F:$F,CANSCRN!$A:$A,C3135,CANSCRN!$G:$G,D3135))))))))))))</f>
        <v>1948496.334566145</v>
      </c>
    </row>
    <row r="3136" spans="1:6" x14ac:dyDescent="0.2">
      <c r="A3136" s="24" t="s">
        <v>103</v>
      </c>
      <c r="B3136" s="24" t="s">
        <v>101</v>
      </c>
      <c r="C3136" s="24" t="s">
        <v>59</v>
      </c>
      <c r="D3136" s="24">
        <v>2019</v>
      </c>
      <c r="E3136" s="24" t="s">
        <v>104</v>
      </c>
      <c r="F3136" s="3">
        <f>IF(AND(A3136="PSA Testing", E3136= "Utilization Rate (per 100,000 patients)"),
SUMIFS(PSA!$D:$D,PSA!$A:$A,C3136,PSA!$G:$G,D3136),
IF(AND(A3136="Colorectal Cancer Screening", E3136="Utilization Rate (per 100,000 patients)"),
SUMIFS(COL!$D:$D,COL!$A:$A,C3136,COL!$G:$G, D3136),
IF(AND(A3136="Cervical Cancer Screening", E3136="Utilization Rate (per 100,000 patients)"),
SUMIFS(CERV!$D:$D,CERV!$A:$A,C3136,CERV!$G:$G,D3136),
IF(AND(A3136="Cancer Screening for CKD patients", E3136="Utilization Rate (per 100,000 patients)"),
SUMIFS(CANSCRN!$D:$D,CANSCRN!$A:$A,C3136,CANSCRN!$G:$G,D3136),
IF(AND(A3136="PSA Testing", E3136="Cost per service ($USD)"),
SUMIFS(PSA!$E:$E,PSA!$A:$A,C3136,PSA!$G:$G,D3136),
IF(AND(A3136="Colorectal Cancer Screening", E3136="Cost per service ($USD)"),
SUMIFS(COL!$E:$E,COL!$A:$A,C3136,COL!$G:$G,D3136),
IF(AND(A3136="Cervical Cancer Screening", E3136="Cost per service ($USD)"),
SUMIFS(CERV!$E:$E,CERV!$A:$A,C3136,CERV!$G:$G,D3136),
IF(AND(A3136="Cancer Screening for CKD patients", E3136="Cost per service ($USD)"),
SUMIFS(CANSCRN!$E:$E,CANSCRN!$A:$A,C3136,CANSCRN!$G:$G,D3136),
IF(AND(A3136="PSA Testing", E3136="Total Expenditure ($USD per 100,000 patients)"),
SUMIFS(PSA!$F:$F,PSA!$A:$A,C3136,PSA!$G:$G,D3136),
IF(AND(A3136="Colorectal Cancer Screening", E3136="Total Expenditure ($USD per 100,000 patients)"),
SUMIFS(COL!$F:$F,COL!$A:$A,C3136,COL!$G:$G,D3136),
IF(AND(A3136="Cervical Cancer Screening", E3136="Total Expenditure ($USD per 100,000 patients)"),
SUMIFS(CERV!$F:$F,CERV!$A:$A,C3136,CERV!$G:$G,D3136),
SUMIFS(CANSCRN!$F:$F,CANSCRN!$A:$A,C3136,CANSCRN!$G:$G,D3136))))))))))))</f>
        <v>1720491.8301528934</v>
      </c>
    </row>
    <row r="3137" spans="1:6" x14ac:dyDescent="0.2">
      <c r="A3137" s="24" t="s">
        <v>103</v>
      </c>
      <c r="B3137" s="24" t="s">
        <v>101</v>
      </c>
      <c r="C3137" s="24" t="s">
        <v>60</v>
      </c>
      <c r="D3137" s="24">
        <v>2009</v>
      </c>
      <c r="E3137" s="24" t="s">
        <v>104</v>
      </c>
      <c r="F3137" s="3">
        <f>IF(AND(A3137="PSA Testing", E3137= "Utilization Rate (per 100,000 patients)"),
SUMIFS(PSA!$D:$D,PSA!$A:$A,C3137,PSA!$G:$G,D3137),
IF(AND(A3137="Colorectal Cancer Screening", E3137="Utilization Rate (per 100,000 patients)"),
SUMIFS(COL!$D:$D,COL!$A:$A,C3137,COL!$G:$G, D3137),
IF(AND(A3137="Cervical Cancer Screening", E3137="Utilization Rate (per 100,000 patients)"),
SUMIFS(CERV!$D:$D,CERV!$A:$A,C3137,CERV!$G:$G,D3137),
IF(AND(A3137="Cancer Screening for CKD patients", E3137="Utilization Rate (per 100,000 patients)"),
SUMIFS(CANSCRN!$D:$D,CANSCRN!$A:$A,C3137,CANSCRN!$G:$G,D3137),
IF(AND(A3137="PSA Testing", E3137="Cost per service ($USD)"),
SUMIFS(PSA!$E:$E,PSA!$A:$A,C3137,PSA!$G:$G,D3137),
IF(AND(A3137="Colorectal Cancer Screening", E3137="Cost per service ($USD)"),
SUMIFS(COL!$E:$E,COL!$A:$A,C3137,COL!$G:$G,D3137),
IF(AND(A3137="Cervical Cancer Screening", E3137="Cost per service ($USD)"),
SUMIFS(CERV!$E:$E,CERV!$A:$A,C3137,CERV!$G:$G,D3137),
IF(AND(A3137="Cancer Screening for CKD patients", E3137="Cost per service ($USD)"),
SUMIFS(CANSCRN!$E:$E,CANSCRN!$A:$A,C3137,CANSCRN!$G:$G,D3137),
IF(AND(A3137="PSA Testing", E3137="Total Expenditure ($USD per 100,000 patients)"),
SUMIFS(PSA!$F:$F,PSA!$A:$A,C3137,PSA!$G:$G,D3137),
IF(AND(A3137="Colorectal Cancer Screening", E3137="Total Expenditure ($USD per 100,000 patients)"),
SUMIFS(COL!$F:$F,COL!$A:$A,C3137,COL!$G:$G,D3137),
IF(AND(A3137="Cervical Cancer Screening", E3137="Total Expenditure ($USD per 100,000 patients)"),
SUMIFS(CERV!$F:$F,CERV!$A:$A,C3137,CERV!$G:$G,D3137),
SUMIFS(CANSCRN!$F:$F,CANSCRN!$A:$A,C3137,CANSCRN!$G:$G,D3137))))))))))))</f>
        <v>916616.65694385546</v>
      </c>
    </row>
    <row r="3138" spans="1:6" x14ac:dyDescent="0.2">
      <c r="A3138" s="24" t="s">
        <v>103</v>
      </c>
      <c r="B3138" s="24" t="s">
        <v>101</v>
      </c>
      <c r="C3138" s="24" t="s">
        <v>60</v>
      </c>
      <c r="D3138" s="24">
        <v>2010</v>
      </c>
      <c r="E3138" s="24" t="s">
        <v>104</v>
      </c>
      <c r="F3138" s="3">
        <f>IF(AND(A3138="PSA Testing", E3138= "Utilization Rate (per 100,000 patients)"),
SUMIFS(PSA!$D:$D,PSA!$A:$A,C3138,PSA!$G:$G,D3138),
IF(AND(A3138="Colorectal Cancer Screening", E3138="Utilization Rate (per 100,000 patients)"),
SUMIFS(COL!$D:$D,COL!$A:$A,C3138,COL!$G:$G, D3138),
IF(AND(A3138="Cervical Cancer Screening", E3138="Utilization Rate (per 100,000 patients)"),
SUMIFS(CERV!$D:$D,CERV!$A:$A,C3138,CERV!$G:$G,D3138),
IF(AND(A3138="Cancer Screening for CKD patients", E3138="Utilization Rate (per 100,000 patients)"),
SUMIFS(CANSCRN!$D:$D,CANSCRN!$A:$A,C3138,CANSCRN!$G:$G,D3138),
IF(AND(A3138="PSA Testing", E3138="Cost per service ($USD)"),
SUMIFS(PSA!$E:$E,PSA!$A:$A,C3138,PSA!$G:$G,D3138),
IF(AND(A3138="Colorectal Cancer Screening", E3138="Cost per service ($USD)"),
SUMIFS(COL!$E:$E,COL!$A:$A,C3138,COL!$G:$G,D3138),
IF(AND(A3138="Cervical Cancer Screening", E3138="Cost per service ($USD)"),
SUMIFS(CERV!$E:$E,CERV!$A:$A,C3138,CERV!$G:$G,D3138),
IF(AND(A3138="Cancer Screening for CKD patients", E3138="Cost per service ($USD)"),
SUMIFS(CANSCRN!$E:$E,CANSCRN!$A:$A,C3138,CANSCRN!$G:$G,D3138),
IF(AND(A3138="PSA Testing", E3138="Total Expenditure ($USD per 100,000 patients)"),
SUMIFS(PSA!$F:$F,PSA!$A:$A,C3138,PSA!$G:$G,D3138),
IF(AND(A3138="Colorectal Cancer Screening", E3138="Total Expenditure ($USD per 100,000 patients)"),
SUMIFS(COL!$F:$F,COL!$A:$A,C3138,COL!$G:$G,D3138),
IF(AND(A3138="Cervical Cancer Screening", E3138="Total Expenditure ($USD per 100,000 patients)"),
SUMIFS(CERV!$F:$F,CERV!$A:$A,C3138,CERV!$G:$G,D3138),
SUMIFS(CANSCRN!$F:$F,CANSCRN!$A:$A,C3138,CANSCRN!$G:$G,D3138))))))))))))</f>
        <v>1055565.554725515</v>
      </c>
    </row>
    <row r="3139" spans="1:6" x14ac:dyDescent="0.2">
      <c r="A3139" s="24" t="s">
        <v>103</v>
      </c>
      <c r="B3139" s="24" t="s">
        <v>101</v>
      </c>
      <c r="C3139" s="24" t="s">
        <v>60</v>
      </c>
      <c r="D3139" s="24">
        <v>2011</v>
      </c>
      <c r="E3139" s="24" t="s">
        <v>104</v>
      </c>
      <c r="F3139" s="3">
        <f>IF(AND(A3139="PSA Testing", E3139= "Utilization Rate (per 100,000 patients)"),
SUMIFS(PSA!$D:$D,PSA!$A:$A,C3139,PSA!$G:$G,D3139),
IF(AND(A3139="Colorectal Cancer Screening", E3139="Utilization Rate (per 100,000 patients)"),
SUMIFS(COL!$D:$D,COL!$A:$A,C3139,COL!$G:$G, D3139),
IF(AND(A3139="Cervical Cancer Screening", E3139="Utilization Rate (per 100,000 patients)"),
SUMIFS(CERV!$D:$D,CERV!$A:$A,C3139,CERV!$G:$G,D3139),
IF(AND(A3139="Cancer Screening for CKD patients", E3139="Utilization Rate (per 100,000 patients)"),
SUMIFS(CANSCRN!$D:$D,CANSCRN!$A:$A,C3139,CANSCRN!$G:$G,D3139),
IF(AND(A3139="PSA Testing", E3139="Cost per service ($USD)"),
SUMIFS(PSA!$E:$E,PSA!$A:$A,C3139,PSA!$G:$G,D3139),
IF(AND(A3139="Colorectal Cancer Screening", E3139="Cost per service ($USD)"),
SUMIFS(COL!$E:$E,COL!$A:$A,C3139,COL!$G:$G,D3139),
IF(AND(A3139="Cervical Cancer Screening", E3139="Cost per service ($USD)"),
SUMIFS(CERV!$E:$E,CERV!$A:$A,C3139,CERV!$G:$G,D3139),
IF(AND(A3139="Cancer Screening for CKD patients", E3139="Cost per service ($USD)"),
SUMIFS(CANSCRN!$E:$E,CANSCRN!$A:$A,C3139,CANSCRN!$G:$G,D3139),
IF(AND(A3139="PSA Testing", E3139="Total Expenditure ($USD per 100,000 patients)"),
SUMIFS(PSA!$F:$F,PSA!$A:$A,C3139,PSA!$G:$G,D3139),
IF(AND(A3139="Colorectal Cancer Screening", E3139="Total Expenditure ($USD per 100,000 patients)"),
SUMIFS(COL!$F:$F,COL!$A:$A,C3139,COL!$G:$G,D3139),
IF(AND(A3139="Cervical Cancer Screening", E3139="Total Expenditure ($USD per 100,000 patients)"),
SUMIFS(CERV!$F:$F,CERV!$A:$A,C3139,CERV!$G:$G,D3139),
SUMIFS(CANSCRN!$F:$F,CANSCRN!$A:$A,C3139,CANSCRN!$G:$G,D3139))))))))))))</f>
        <v>907714.34831792966</v>
      </c>
    </row>
    <row r="3140" spans="1:6" x14ac:dyDescent="0.2">
      <c r="A3140" s="24" t="s">
        <v>103</v>
      </c>
      <c r="B3140" s="24" t="s">
        <v>101</v>
      </c>
      <c r="C3140" s="24" t="s">
        <v>60</v>
      </c>
      <c r="D3140" s="24">
        <v>2012</v>
      </c>
      <c r="E3140" s="24" t="s">
        <v>104</v>
      </c>
      <c r="F3140" s="3">
        <f>IF(AND(A3140="PSA Testing", E3140= "Utilization Rate (per 100,000 patients)"),
SUMIFS(PSA!$D:$D,PSA!$A:$A,C3140,PSA!$G:$G,D3140),
IF(AND(A3140="Colorectal Cancer Screening", E3140="Utilization Rate (per 100,000 patients)"),
SUMIFS(COL!$D:$D,COL!$A:$A,C3140,COL!$G:$G, D3140),
IF(AND(A3140="Cervical Cancer Screening", E3140="Utilization Rate (per 100,000 patients)"),
SUMIFS(CERV!$D:$D,CERV!$A:$A,C3140,CERV!$G:$G,D3140),
IF(AND(A3140="Cancer Screening for CKD patients", E3140="Utilization Rate (per 100,000 patients)"),
SUMIFS(CANSCRN!$D:$D,CANSCRN!$A:$A,C3140,CANSCRN!$G:$G,D3140),
IF(AND(A3140="PSA Testing", E3140="Cost per service ($USD)"),
SUMIFS(PSA!$E:$E,PSA!$A:$A,C3140,PSA!$G:$G,D3140),
IF(AND(A3140="Colorectal Cancer Screening", E3140="Cost per service ($USD)"),
SUMIFS(COL!$E:$E,COL!$A:$A,C3140,COL!$G:$G,D3140),
IF(AND(A3140="Cervical Cancer Screening", E3140="Cost per service ($USD)"),
SUMIFS(CERV!$E:$E,CERV!$A:$A,C3140,CERV!$G:$G,D3140),
IF(AND(A3140="Cancer Screening for CKD patients", E3140="Cost per service ($USD)"),
SUMIFS(CANSCRN!$E:$E,CANSCRN!$A:$A,C3140,CANSCRN!$G:$G,D3140),
IF(AND(A3140="PSA Testing", E3140="Total Expenditure ($USD per 100,000 patients)"),
SUMIFS(PSA!$F:$F,PSA!$A:$A,C3140,PSA!$G:$G,D3140),
IF(AND(A3140="Colorectal Cancer Screening", E3140="Total Expenditure ($USD per 100,000 patients)"),
SUMIFS(COL!$F:$F,COL!$A:$A,C3140,COL!$G:$G,D3140),
IF(AND(A3140="Cervical Cancer Screening", E3140="Total Expenditure ($USD per 100,000 patients)"),
SUMIFS(CERV!$F:$F,CERV!$A:$A,C3140,CERV!$G:$G,D3140),
SUMIFS(CANSCRN!$F:$F,CANSCRN!$A:$A,C3140,CANSCRN!$G:$G,D3140))))))))))))</f>
        <v>901593.90649980435</v>
      </c>
    </row>
    <row r="3141" spans="1:6" x14ac:dyDescent="0.2">
      <c r="A3141" s="24" t="s">
        <v>103</v>
      </c>
      <c r="B3141" s="24" t="s">
        <v>101</v>
      </c>
      <c r="C3141" s="24" t="s">
        <v>60</v>
      </c>
      <c r="D3141" s="24">
        <v>2013</v>
      </c>
      <c r="E3141" s="24" t="s">
        <v>104</v>
      </c>
      <c r="F3141" s="3">
        <f>IF(AND(A3141="PSA Testing", E3141= "Utilization Rate (per 100,000 patients)"),
SUMIFS(PSA!$D:$D,PSA!$A:$A,C3141,PSA!$G:$G,D3141),
IF(AND(A3141="Colorectal Cancer Screening", E3141="Utilization Rate (per 100,000 patients)"),
SUMIFS(COL!$D:$D,COL!$A:$A,C3141,COL!$G:$G, D3141),
IF(AND(A3141="Cervical Cancer Screening", E3141="Utilization Rate (per 100,000 patients)"),
SUMIFS(CERV!$D:$D,CERV!$A:$A,C3141,CERV!$G:$G,D3141),
IF(AND(A3141="Cancer Screening for CKD patients", E3141="Utilization Rate (per 100,000 patients)"),
SUMIFS(CANSCRN!$D:$D,CANSCRN!$A:$A,C3141,CANSCRN!$G:$G,D3141),
IF(AND(A3141="PSA Testing", E3141="Cost per service ($USD)"),
SUMIFS(PSA!$E:$E,PSA!$A:$A,C3141,PSA!$G:$G,D3141),
IF(AND(A3141="Colorectal Cancer Screening", E3141="Cost per service ($USD)"),
SUMIFS(COL!$E:$E,COL!$A:$A,C3141,COL!$G:$G,D3141),
IF(AND(A3141="Cervical Cancer Screening", E3141="Cost per service ($USD)"),
SUMIFS(CERV!$E:$E,CERV!$A:$A,C3141,CERV!$G:$G,D3141),
IF(AND(A3141="Cancer Screening for CKD patients", E3141="Cost per service ($USD)"),
SUMIFS(CANSCRN!$E:$E,CANSCRN!$A:$A,C3141,CANSCRN!$G:$G,D3141),
IF(AND(A3141="PSA Testing", E3141="Total Expenditure ($USD per 100,000 patients)"),
SUMIFS(PSA!$F:$F,PSA!$A:$A,C3141,PSA!$G:$G,D3141),
IF(AND(A3141="Colorectal Cancer Screening", E3141="Total Expenditure ($USD per 100,000 patients)"),
SUMIFS(COL!$F:$F,COL!$A:$A,C3141,COL!$G:$G,D3141),
IF(AND(A3141="Cervical Cancer Screening", E3141="Total Expenditure ($USD per 100,000 patients)"),
SUMIFS(CERV!$F:$F,CERV!$A:$A,C3141,CERV!$G:$G,D3141),
SUMIFS(CANSCRN!$F:$F,CANSCRN!$A:$A,C3141,CANSCRN!$G:$G,D3141))))))))))))</f>
        <v>864908.62295532646</v>
      </c>
    </row>
    <row r="3142" spans="1:6" x14ac:dyDescent="0.2">
      <c r="A3142" s="24" t="s">
        <v>103</v>
      </c>
      <c r="B3142" s="24" t="s">
        <v>101</v>
      </c>
      <c r="C3142" s="24" t="s">
        <v>60</v>
      </c>
      <c r="D3142" s="24">
        <v>2014</v>
      </c>
      <c r="E3142" s="24" t="s">
        <v>104</v>
      </c>
      <c r="F3142" s="3">
        <f>IF(AND(A3142="PSA Testing", E3142= "Utilization Rate (per 100,000 patients)"),
SUMIFS(PSA!$D:$D,PSA!$A:$A,C3142,PSA!$G:$G,D3142),
IF(AND(A3142="Colorectal Cancer Screening", E3142="Utilization Rate (per 100,000 patients)"),
SUMIFS(COL!$D:$D,COL!$A:$A,C3142,COL!$G:$G, D3142),
IF(AND(A3142="Cervical Cancer Screening", E3142="Utilization Rate (per 100,000 patients)"),
SUMIFS(CERV!$D:$D,CERV!$A:$A,C3142,CERV!$G:$G,D3142),
IF(AND(A3142="Cancer Screening for CKD patients", E3142="Utilization Rate (per 100,000 patients)"),
SUMIFS(CANSCRN!$D:$D,CANSCRN!$A:$A,C3142,CANSCRN!$G:$G,D3142),
IF(AND(A3142="PSA Testing", E3142="Cost per service ($USD)"),
SUMIFS(PSA!$E:$E,PSA!$A:$A,C3142,PSA!$G:$G,D3142),
IF(AND(A3142="Colorectal Cancer Screening", E3142="Cost per service ($USD)"),
SUMIFS(COL!$E:$E,COL!$A:$A,C3142,COL!$G:$G,D3142),
IF(AND(A3142="Cervical Cancer Screening", E3142="Cost per service ($USD)"),
SUMIFS(CERV!$E:$E,CERV!$A:$A,C3142,CERV!$G:$G,D3142),
IF(AND(A3142="Cancer Screening for CKD patients", E3142="Cost per service ($USD)"),
SUMIFS(CANSCRN!$E:$E,CANSCRN!$A:$A,C3142,CANSCRN!$G:$G,D3142),
IF(AND(A3142="PSA Testing", E3142="Total Expenditure ($USD per 100,000 patients)"),
SUMIFS(PSA!$F:$F,PSA!$A:$A,C3142,PSA!$G:$G,D3142),
IF(AND(A3142="Colorectal Cancer Screening", E3142="Total Expenditure ($USD per 100,000 patients)"),
SUMIFS(COL!$F:$F,COL!$A:$A,C3142,COL!$G:$G,D3142),
IF(AND(A3142="Cervical Cancer Screening", E3142="Total Expenditure ($USD per 100,000 patients)"),
SUMIFS(CERV!$F:$F,CERV!$A:$A,C3142,CERV!$G:$G,D3142),
SUMIFS(CANSCRN!$F:$F,CANSCRN!$A:$A,C3142,CANSCRN!$G:$G,D3142))))))))))))</f>
        <v>889947.07703967055</v>
      </c>
    </row>
    <row r="3143" spans="1:6" x14ac:dyDescent="0.2">
      <c r="A3143" s="24" t="s">
        <v>103</v>
      </c>
      <c r="B3143" s="24" t="s">
        <v>101</v>
      </c>
      <c r="C3143" s="24" t="s">
        <v>60</v>
      </c>
      <c r="D3143" s="24">
        <v>2015</v>
      </c>
      <c r="E3143" s="24" t="s">
        <v>104</v>
      </c>
      <c r="F3143" s="3">
        <f>IF(AND(A3143="PSA Testing", E3143= "Utilization Rate (per 100,000 patients)"),
SUMIFS(PSA!$D:$D,PSA!$A:$A,C3143,PSA!$G:$G,D3143),
IF(AND(A3143="Colorectal Cancer Screening", E3143="Utilization Rate (per 100,000 patients)"),
SUMIFS(COL!$D:$D,COL!$A:$A,C3143,COL!$G:$G, D3143),
IF(AND(A3143="Cervical Cancer Screening", E3143="Utilization Rate (per 100,000 patients)"),
SUMIFS(CERV!$D:$D,CERV!$A:$A,C3143,CERV!$G:$G,D3143),
IF(AND(A3143="Cancer Screening for CKD patients", E3143="Utilization Rate (per 100,000 patients)"),
SUMIFS(CANSCRN!$D:$D,CANSCRN!$A:$A,C3143,CANSCRN!$G:$G,D3143),
IF(AND(A3143="PSA Testing", E3143="Cost per service ($USD)"),
SUMIFS(PSA!$E:$E,PSA!$A:$A,C3143,PSA!$G:$G,D3143),
IF(AND(A3143="Colorectal Cancer Screening", E3143="Cost per service ($USD)"),
SUMIFS(COL!$E:$E,COL!$A:$A,C3143,COL!$G:$G,D3143),
IF(AND(A3143="Cervical Cancer Screening", E3143="Cost per service ($USD)"),
SUMIFS(CERV!$E:$E,CERV!$A:$A,C3143,CERV!$G:$G,D3143),
IF(AND(A3143="Cancer Screening for CKD patients", E3143="Cost per service ($USD)"),
SUMIFS(CANSCRN!$E:$E,CANSCRN!$A:$A,C3143,CANSCRN!$G:$G,D3143),
IF(AND(A3143="PSA Testing", E3143="Total Expenditure ($USD per 100,000 patients)"),
SUMIFS(PSA!$F:$F,PSA!$A:$A,C3143,PSA!$G:$G,D3143),
IF(AND(A3143="Colorectal Cancer Screening", E3143="Total Expenditure ($USD per 100,000 patients)"),
SUMIFS(COL!$F:$F,COL!$A:$A,C3143,COL!$G:$G,D3143),
IF(AND(A3143="Cervical Cancer Screening", E3143="Total Expenditure ($USD per 100,000 patients)"),
SUMIFS(CERV!$F:$F,CERV!$A:$A,C3143,CERV!$G:$G,D3143),
SUMIFS(CANSCRN!$F:$F,CANSCRN!$A:$A,C3143,CANSCRN!$G:$G,D3143))))))))))))</f>
        <v>1272614.1373849774</v>
      </c>
    </row>
    <row r="3144" spans="1:6" x14ac:dyDescent="0.2">
      <c r="A3144" s="24" t="s">
        <v>103</v>
      </c>
      <c r="B3144" s="24" t="s">
        <v>101</v>
      </c>
      <c r="C3144" s="24" t="s">
        <v>60</v>
      </c>
      <c r="D3144" s="24">
        <v>2016</v>
      </c>
      <c r="E3144" s="24" t="s">
        <v>104</v>
      </c>
      <c r="F3144" s="3">
        <f>IF(AND(A3144="PSA Testing", E3144= "Utilization Rate (per 100,000 patients)"),
SUMIFS(PSA!$D:$D,PSA!$A:$A,C3144,PSA!$G:$G,D3144),
IF(AND(A3144="Colorectal Cancer Screening", E3144="Utilization Rate (per 100,000 patients)"),
SUMIFS(COL!$D:$D,COL!$A:$A,C3144,COL!$G:$G, D3144),
IF(AND(A3144="Cervical Cancer Screening", E3144="Utilization Rate (per 100,000 patients)"),
SUMIFS(CERV!$D:$D,CERV!$A:$A,C3144,CERV!$G:$G,D3144),
IF(AND(A3144="Cancer Screening for CKD patients", E3144="Utilization Rate (per 100,000 patients)"),
SUMIFS(CANSCRN!$D:$D,CANSCRN!$A:$A,C3144,CANSCRN!$G:$G,D3144),
IF(AND(A3144="PSA Testing", E3144="Cost per service ($USD)"),
SUMIFS(PSA!$E:$E,PSA!$A:$A,C3144,PSA!$G:$G,D3144),
IF(AND(A3144="Colorectal Cancer Screening", E3144="Cost per service ($USD)"),
SUMIFS(COL!$E:$E,COL!$A:$A,C3144,COL!$G:$G,D3144),
IF(AND(A3144="Cervical Cancer Screening", E3144="Cost per service ($USD)"),
SUMIFS(CERV!$E:$E,CERV!$A:$A,C3144,CERV!$G:$G,D3144),
IF(AND(A3144="Cancer Screening for CKD patients", E3144="Cost per service ($USD)"),
SUMIFS(CANSCRN!$E:$E,CANSCRN!$A:$A,C3144,CANSCRN!$G:$G,D3144),
IF(AND(A3144="PSA Testing", E3144="Total Expenditure ($USD per 100,000 patients)"),
SUMIFS(PSA!$F:$F,PSA!$A:$A,C3144,PSA!$G:$G,D3144),
IF(AND(A3144="Colorectal Cancer Screening", E3144="Total Expenditure ($USD per 100,000 patients)"),
SUMIFS(COL!$F:$F,COL!$A:$A,C3144,COL!$G:$G,D3144),
IF(AND(A3144="Cervical Cancer Screening", E3144="Total Expenditure ($USD per 100,000 patients)"),
SUMIFS(CERV!$F:$F,CERV!$A:$A,C3144,CERV!$G:$G,D3144),
SUMIFS(CANSCRN!$F:$F,CANSCRN!$A:$A,C3144,CANSCRN!$G:$G,D3144))))))))))))</f>
        <v>1956603.0829827315</v>
      </c>
    </row>
    <row r="3145" spans="1:6" x14ac:dyDescent="0.2">
      <c r="A3145" s="24" t="s">
        <v>103</v>
      </c>
      <c r="B3145" s="24" t="s">
        <v>101</v>
      </c>
      <c r="C3145" s="24" t="s">
        <v>60</v>
      </c>
      <c r="D3145" s="24">
        <v>2017</v>
      </c>
      <c r="E3145" s="24" t="s">
        <v>104</v>
      </c>
      <c r="F3145" s="3">
        <f>IF(AND(A3145="PSA Testing", E3145= "Utilization Rate (per 100,000 patients)"),
SUMIFS(PSA!$D:$D,PSA!$A:$A,C3145,PSA!$G:$G,D3145),
IF(AND(A3145="Colorectal Cancer Screening", E3145="Utilization Rate (per 100,000 patients)"),
SUMIFS(COL!$D:$D,COL!$A:$A,C3145,COL!$G:$G, D3145),
IF(AND(A3145="Cervical Cancer Screening", E3145="Utilization Rate (per 100,000 patients)"),
SUMIFS(CERV!$D:$D,CERV!$A:$A,C3145,CERV!$G:$G,D3145),
IF(AND(A3145="Cancer Screening for CKD patients", E3145="Utilization Rate (per 100,000 patients)"),
SUMIFS(CANSCRN!$D:$D,CANSCRN!$A:$A,C3145,CANSCRN!$G:$G,D3145),
IF(AND(A3145="PSA Testing", E3145="Cost per service ($USD)"),
SUMIFS(PSA!$E:$E,PSA!$A:$A,C3145,PSA!$G:$G,D3145),
IF(AND(A3145="Colorectal Cancer Screening", E3145="Cost per service ($USD)"),
SUMIFS(COL!$E:$E,COL!$A:$A,C3145,COL!$G:$G,D3145),
IF(AND(A3145="Cervical Cancer Screening", E3145="Cost per service ($USD)"),
SUMIFS(CERV!$E:$E,CERV!$A:$A,C3145,CERV!$G:$G,D3145),
IF(AND(A3145="Cancer Screening for CKD patients", E3145="Cost per service ($USD)"),
SUMIFS(CANSCRN!$E:$E,CANSCRN!$A:$A,C3145,CANSCRN!$G:$G,D3145),
IF(AND(A3145="PSA Testing", E3145="Total Expenditure ($USD per 100,000 patients)"),
SUMIFS(PSA!$F:$F,PSA!$A:$A,C3145,PSA!$G:$G,D3145),
IF(AND(A3145="Colorectal Cancer Screening", E3145="Total Expenditure ($USD per 100,000 patients)"),
SUMIFS(COL!$F:$F,COL!$A:$A,C3145,COL!$G:$G,D3145),
IF(AND(A3145="Cervical Cancer Screening", E3145="Total Expenditure ($USD per 100,000 patients)"),
SUMIFS(CERV!$F:$F,CERV!$A:$A,C3145,CERV!$G:$G,D3145),
SUMIFS(CANSCRN!$F:$F,CANSCRN!$A:$A,C3145,CANSCRN!$G:$G,D3145))))))))))))</f>
        <v>2627018.8876780188</v>
      </c>
    </row>
    <row r="3146" spans="1:6" x14ac:dyDescent="0.2">
      <c r="A3146" s="24" t="s">
        <v>103</v>
      </c>
      <c r="B3146" s="24" t="s">
        <v>101</v>
      </c>
      <c r="C3146" s="24" t="s">
        <v>60</v>
      </c>
      <c r="D3146" s="24">
        <v>2018</v>
      </c>
      <c r="E3146" s="24" t="s">
        <v>104</v>
      </c>
      <c r="F3146" s="3">
        <f>IF(AND(A3146="PSA Testing", E3146= "Utilization Rate (per 100,000 patients)"),
SUMIFS(PSA!$D:$D,PSA!$A:$A,C3146,PSA!$G:$G,D3146),
IF(AND(A3146="Colorectal Cancer Screening", E3146="Utilization Rate (per 100,000 patients)"),
SUMIFS(COL!$D:$D,COL!$A:$A,C3146,COL!$G:$G, D3146),
IF(AND(A3146="Cervical Cancer Screening", E3146="Utilization Rate (per 100,000 patients)"),
SUMIFS(CERV!$D:$D,CERV!$A:$A,C3146,CERV!$G:$G,D3146),
IF(AND(A3146="Cancer Screening for CKD patients", E3146="Utilization Rate (per 100,000 patients)"),
SUMIFS(CANSCRN!$D:$D,CANSCRN!$A:$A,C3146,CANSCRN!$G:$G,D3146),
IF(AND(A3146="PSA Testing", E3146="Cost per service ($USD)"),
SUMIFS(PSA!$E:$E,PSA!$A:$A,C3146,PSA!$G:$G,D3146),
IF(AND(A3146="Colorectal Cancer Screening", E3146="Cost per service ($USD)"),
SUMIFS(COL!$E:$E,COL!$A:$A,C3146,COL!$G:$G,D3146),
IF(AND(A3146="Cervical Cancer Screening", E3146="Cost per service ($USD)"),
SUMIFS(CERV!$E:$E,CERV!$A:$A,C3146,CERV!$G:$G,D3146),
IF(AND(A3146="Cancer Screening for CKD patients", E3146="Cost per service ($USD)"),
SUMIFS(CANSCRN!$E:$E,CANSCRN!$A:$A,C3146,CANSCRN!$G:$G,D3146),
IF(AND(A3146="PSA Testing", E3146="Total Expenditure ($USD per 100,000 patients)"),
SUMIFS(PSA!$F:$F,PSA!$A:$A,C3146,PSA!$G:$G,D3146),
IF(AND(A3146="Colorectal Cancer Screening", E3146="Total Expenditure ($USD per 100,000 patients)"),
SUMIFS(COL!$F:$F,COL!$A:$A,C3146,COL!$G:$G,D3146),
IF(AND(A3146="Cervical Cancer Screening", E3146="Total Expenditure ($USD per 100,000 patients)"),
SUMIFS(CERV!$F:$F,CERV!$A:$A,C3146,CERV!$G:$G,D3146),
SUMIFS(CANSCRN!$F:$F,CANSCRN!$A:$A,C3146,CANSCRN!$G:$G,D3146))))))))))))</f>
        <v>3378653.0665276153</v>
      </c>
    </row>
    <row r="3147" spans="1:6" x14ac:dyDescent="0.2">
      <c r="A3147" s="24" t="s">
        <v>103</v>
      </c>
      <c r="B3147" s="24" t="s">
        <v>101</v>
      </c>
      <c r="C3147" s="24" t="s">
        <v>60</v>
      </c>
      <c r="D3147" s="24">
        <v>2019</v>
      </c>
      <c r="E3147" s="24" t="s">
        <v>104</v>
      </c>
      <c r="F3147" s="3">
        <f>IF(AND(A3147="PSA Testing", E3147= "Utilization Rate (per 100,000 patients)"),
SUMIFS(PSA!$D:$D,PSA!$A:$A,C3147,PSA!$G:$G,D3147),
IF(AND(A3147="Colorectal Cancer Screening", E3147="Utilization Rate (per 100,000 patients)"),
SUMIFS(COL!$D:$D,COL!$A:$A,C3147,COL!$G:$G, D3147),
IF(AND(A3147="Cervical Cancer Screening", E3147="Utilization Rate (per 100,000 patients)"),
SUMIFS(CERV!$D:$D,CERV!$A:$A,C3147,CERV!$G:$G,D3147),
IF(AND(A3147="Cancer Screening for CKD patients", E3147="Utilization Rate (per 100,000 patients)"),
SUMIFS(CANSCRN!$D:$D,CANSCRN!$A:$A,C3147,CANSCRN!$G:$G,D3147),
IF(AND(A3147="PSA Testing", E3147="Cost per service ($USD)"),
SUMIFS(PSA!$E:$E,PSA!$A:$A,C3147,PSA!$G:$G,D3147),
IF(AND(A3147="Colorectal Cancer Screening", E3147="Cost per service ($USD)"),
SUMIFS(COL!$E:$E,COL!$A:$A,C3147,COL!$G:$G,D3147),
IF(AND(A3147="Cervical Cancer Screening", E3147="Cost per service ($USD)"),
SUMIFS(CERV!$E:$E,CERV!$A:$A,C3147,CERV!$G:$G,D3147),
IF(AND(A3147="Cancer Screening for CKD patients", E3147="Cost per service ($USD)"),
SUMIFS(CANSCRN!$E:$E,CANSCRN!$A:$A,C3147,CANSCRN!$G:$G,D3147),
IF(AND(A3147="PSA Testing", E3147="Total Expenditure ($USD per 100,000 patients)"),
SUMIFS(PSA!$F:$F,PSA!$A:$A,C3147,PSA!$G:$G,D3147),
IF(AND(A3147="Colorectal Cancer Screening", E3147="Total Expenditure ($USD per 100,000 patients)"),
SUMIFS(COL!$F:$F,COL!$A:$A,C3147,COL!$G:$G,D3147),
IF(AND(A3147="Cervical Cancer Screening", E3147="Total Expenditure ($USD per 100,000 patients)"),
SUMIFS(CERV!$F:$F,CERV!$A:$A,C3147,CERV!$G:$G,D3147),
SUMIFS(CANSCRN!$F:$F,CANSCRN!$A:$A,C3147,CANSCRN!$G:$G,D3147))))))))))))</f>
        <v>3954833.6797848865</v>
      </c>
    </row>
    <row r="3148" spans="1:6" x14ac:dyDescent="0.2">
      <c r="A3148" s="24" t="s">
        <v>103</v>
      </c>
      <c r="B3148" s="24" t="s">
        <v>101</v>
      </c>
      <c r="C3148" s="24" t="s">
        <v>61</v>
      </c>
      <c r="D3148" s="24">
        <v>2009</v>
      </c>
      <c r="E3148" s="24" t="s">
        <v>104</v>
      </c>
      <c r="F3148" s="3">
        <f>IF(AND(A3148="PSA Testing", E3148= "Utilization Rate (per 100,000 patients)"),
SUMIFS(PSA!$D:$D,PSA!$A:$A,C3148,PSA!$G:$G,D3148),
IF(AND(A3148="Colorectal Cancer Screening", E3148="Utilization Rate (per 100,000 patients)"),
SUMIFS(COL!$D:$D,COL!$A:$A,C3148,COL!$G:$G, D3148),
IF(AND(A3148="Cervical Cancer Screening", E3148="Utilization Rate (per 100,000 patients)"),
SUMIFS(CERV!$D:$D,CERV!$A:$A,C3148,CERV!$G:$G,D3148),
IF(AND(A3148="Cancer Screening for CKD patients", E3148="Utilization Rate (per 100,000 patients)"),
SUMIFS(CANSCRN!$D:$D,CANSCRN!$A:$A,C3148,CANSCRN!$G:$G,D3148),
IF(AND(A3148="PSA Testing", E3148="Cost per service ($USD)"),
SUMIFS(PSA!$E:$E,PSA!$A:$A,C3148,PSA!$G:$G,D3148),
IF(AND(A3148="Colorectal Cancer Screening", E3148="Cost per service ($USD)"),
SUMIFS(COL!$E:$E,COL!$A:$A,C3148,COL!$G:$G,D3148),
IF(AND(A3148="Cervical Cancer Screening", E3148="Cost per service ($USD)"),
SUMIFS(CERV!$E:$E,CERV!$A:$A,C3148,CERV!$G:$G,D3148),
IF(AND(A3148="Cancer Screening for CKD patients", E3148="Cost per service ($USD)"),
SUMIFS(CANSCRN!$E:$E,CANSCRN!$A:$A,C3148,CANSCRN!$G:$G,D3148),
IF(AND(A3148="PSA Testing", E3148="Total Expenditure ($USD per 100,000 patients)"),
SUMIFS(PSA!$F:$F,PSA!$A:$A,C3148,PSA!$G:$G,D3148),
IF(AND(A3148="Colorectal Cancer Screening", E3148="Total Expenditure ($USD per 100,000 patients)"),
SUMIFS(COL!$F:$F,COL!$A:$A,C3148,COL!$G:$G,D3148),
IF(AND(A3148="Cervical Cancer Screening", E3148="Total Expenditure ($USD per 100,000 patients)"),
SUMIFS(CERV!$F:$F,CERV!$A:$A,C3148,CERV!$G:$G,D3148),
SUMIFS(CANSCRN!$F:$F,CANSCRN!$A:$A,C3148,CANSCRN!$G:$G,D3148))))))))))))</f>
        <v>693227.98562013661</v>
      </c>
    </row>
    <row r="3149" spans="1:6" x14ac:dyDescent="0.2">
      <c r="A3149" s="24" t="s">
        <v>103</v>
      </c>
      <c r="B3149" s="24" t="s">
        <v>101</v>
      </c>
      <c r="C3149" s="24" t="s">
        <v>61</v>
      </c>
      <c r="D3149" s="24">
        <v>2010</v>
      </c>
      <c r="E3149" s="24" t="s">
        <v>104</v>
      </c>
      <c r="F3149" s="3">
        <f>IF(AND(A3149="PSA Testing", E3149= "Utilization Rate (per 100,000 patients)"),
SUMIFS(PSA!$D:$D,PSA!$A:$A,C3149,PSA!$G:$G,D3149),
IF(AND(A3149="Colorectal Cancer Screening", E3149="Utilization Rate (per 100,000 patients)"),
SUMIFS(COL!$D:$D,COL!$A:$A,C3149,COL!$G:$G, D3149),
IF(AND(A3149="Cervical Cancer Screening", E3149="Utilization Rate (per 100,000 patients)"),
SUMIFS(CERV!$D:$D,CERV!$A:$A,C3149,CERV!$G:$G,D3149),
IF(AND(A3149="Cancer Screening for CKD patients", E3149="Utilization Rate (per 100,000 patients)"),
SUMIFS(CANSCRN!$D:$D,CANSCRN!$A:$A,C3149,CANSCRN!$G:$G,D3149),
IF(AND(A3149="PSA Testing", E3149="Cost per service ($USD)"),
SUMIFS(PSA!$E:$E,PSA!$A:$A,C3149,PSA!$G:$G,D3149),
IF(AND(A3149="Colorectal Cancer Screening", E3149="Cost per service ($USD)"),
SUMIFS(COL!$E:$E,COL!$A:$A,C3149,COL!$G:$G,D3149),
IF(AND(A3149="Cervical Cancer Screening", E3149="Cost per service ($USD)"),
SUMIFS(CERV!$E:$E,CERV!$A:$A,C3149,CERV!$G:$G,D3149),
IF(AND(A3149="Cancer Screening for CKD patients", E3149="Cost per service ($USD)"),
SUMIFS(CANSCRN!$E:$E,CANSCRN!$A:$A,C3149,CANSCRN!$G:$G,D3149),
IF(AND(A3149="PSA Testing", E3149="Total Expenditure ($USD per 100,000 patients)"),
SUMIFS(PSA!$F:$F,PSA!$A:$A,C3149,PSA!$G:$G,D3149),
IF(AND(A3149="Colorectal Cancer Screening", E3149="Total Expenditure ($USD per 100,000 patients)"),
SUMIFS(COL!$F:$F,COL!$A:$A,C3149,COL!$G:$G,D3149),
IF(AND(A3149="Cervical Cancer Screening", E3149="Total Expenditure ($USD per 100,000 patients)"),
SUMIFS(CERV!$F:$F,CERV!$A:$A,C3149,CERV!$G:$G,D3149),
SUMIFS(CANSCRN!$F:$F,CANSCRN!$A:$A,C3149,CANSCRN!$G:$G,D3149))))))))))))</f>
        <v>683629.63118548796</v>
      </c>
    </row>
    <row r="3150" spans="1:6" x14ac:dyDescent="0.2">
      <c r="A3150" s="24" t="s">
        <v>103</v>
      </c>
      <c r="B3150" s="24" t="s">
        <v>101</v>
      </c>
      <c r="C3150" s="24" t="s">
        <v>61</v>
      </c>
      <c r="D3150" s="24">
        <v>2011</v>
      </c>
      <c r="E3150" s="24" t="s">
        <v>104</v>
      </c>
      <c r="F3150" s="3">
        <f>IF(AND(A3150="PSA Testing", E3150= "Utilization Rate (per 100,000 patients)"),
SUMIFS(PSA!$D:$D,PSA!$A:$A,C3150,PSA!$G:$G,D3150),
IF(AND(A3150="Colorectal Cancer Screening", E3150="Utilization Rate (per 100,000 patients)"),
SUMIFS(COL!$D:$D,COL!$A:$A,C3150,COL!$G:$G, D3150),
IF(AND(A3150="Cervical Cancer Screening", E3150="Utilization Rate (per 100,000 patients)"),
SUMIFS(CERV!$D:$D,CERV!$A:$A,C3150,CERV!$G:$G,D3150),
IF(AND(A3150="Cancer Screening for CKD patients", E3150="Utilization Rate (per 100,000 patients)"),
SUMIFS(CANSCRN!$D:$D,CANSCRN!$A:$A,C3150,CANSCRN!$G:$G,D3150),
IF(AND(A3150="PSA Testing", E3150="Cost per service ($USD)"),
SUMIFS(PSA!$E:$E,PSA!$A:$A,C3150,PSA!$G:$G,D3150),
IF(AND(A3150="Colorectal Cancer Screening", E3150="Cost per service ($USD)"),
SUMIFS(COL!$E:$E,COL!$A:$A,C3150,COL!$G:$G,D3150),
IF(AND(A3150="Cervical Cancer Screening", E3150="Cost per service ($USD)"),
SUMIFS(CERV!$E:$E,CERV!$A:$A,C3150,CERV!$G:$G,D3150),
IF(AND(A3150="Cancer Screening for CKD patients", E3150="Cost per service ($USD)"),
SUMIFS(CANSCRN!$E:$E,CANSCRN!$A:$A,C3150,CANSCRN!$G:$G,D3150),
IF(AND(A3150="PSA Testing", E3150="Total Expenditure ($USD per 100,000 patients)"),
SUMIFS(PSA!$F:$F,PSA!$A:$A,C3150,PSA!$G:$G,D3150),
IF(AND(A3150="Colorectal Cancer Screening", E3150="Total Expenditure ($USD per 100,000 patients)"),
SUMIFS(COL!$F:$F,COL!$A:$A,C3150,COL!$G:$G,D3150),
IF(AND(A3150="Cervical Cancer Screening", E3150="Total Expenditure ($USD per 100,000 patients)"),
SUMIFS(CERV!$F:$F,CERV!$A:$A,C3150,CERV!$G:$G,D3150),
SUMIFS(CANSCRN!$F:$F,CANSCRN!$A:$A,C3150,CANSCRN!$G:$G,D3150))))))))))))</f>
        <v>659401.8341826424</v>
      </c>
    </row>
    <row r="3151" spans="1:6" x14ac:dyDescent="0.2">
      <c r="A3151" s="24" t="s">
        <v>103</v>
      </c>
      <c r="B3151" s="24" t="s">
        <v>101</v>
      </c>
      <c r="C3151" s="24" t="s">
        <v>61</v>
      </c>
      <c r="D3151" s="24">
        <v>2012</v>
      </c>
      <c r="E3151" s="24" t="s">
        <v>104</v>
      </c>
      <c r="F3151" s="3">
        <f>IF(AND(A3151="PSA Testing", E3151= "Utilization Rate (per 100,000 patients)"),
SUMIFS(PSA!$D:$D,PSA!$A:$A,C3151,PSA!$G:$G,D3151),
IF(AND(A3151="Colorectal Cancer Screening", E3151="Utilization Rate (per 100,000 patients)"),
SUMIFS(COL!$D:$D,COL!$A:$A,C3151,COL!$G:$G, D3151),
IF(AND(A3151="Cervical Cancer Screening", E3151="Utilization Rate (per 100,000 patients)"),
SUMIFS(CERV!$D:$D,CERV!$A:$A,C3151,CERV!$G:$G,D3151),
IF(AND(A3151="Cancer Screening for CKD patients", E3151="Utilization Rate (per 100,000 patients)"),
SUMIFS(CANSCRN!$D:$D,CANSCRN!$A:$A,C3151,CANSCRN!$G:$G,D3151),
IF(AND(A3151="PSA Testing", E3151="Cost per service ($USD)"),
SUMIFS(PSA!$E:$E,PSA!$A:$A,C3151,PSA!$G:$G,D3151),
IF(AND(A3151="Colorectal Cancer Screening", E3151="Cost per service ($USD)"),
SUMIFS(COL!$E:$E,COL!$A:$A,C3151,COL!$G:$G,D3151),
IF(AND(A3151="Cervical Cancer Screening", E3151="Cost per service ($USD)"),
SUMIFS(CERV!$E:$E,CERV!$A:$A,C3151,CERV!$G:$G,D3151),
IF(AND(A3151="Cancer Screening for CKD patients", E3151="Cost per service ($USD)"),
SUMIFS(CANSCRN!$E:$E,CANSCRN!$A:$A,C3151,CANSCRN!$G:$G,D3151),
IF(AND(A3151="PSA Testing", E3151="Total Expenditure ($USD per 100,000 patients)"),
SUMIFS(PSA!$F:$F,PSA!$A:$A,C3151,PSA!$G:$G,D3151),
IF(AND(A3151="Colorectal Cancer Screening", E3151="Total Expenditure ($USD per 100,000 patients)"),
SUMIFS(COL!$F:$F,COL!$A:$A,C3151,COL!$G:$G,D3151),
IF(AND(A3151="Cervical Cancer Screening", E3151="Total Expenditure ($USD per 100,000 patients)"),
SUMIFS(CERV!$F:$F,CERV!$A:$A,C3151,CERV!$G:$G,D3151),
SUMIFS(CANSCRN!$F:$F,CANSCRN!$A:$A,C3151,CANSCRN!$G:$G,D3151))))))))))))</f>
        <v>608723.09328435885</v>
      </c>
    </row>
    <row r="3152" spans="1:6" x14ac:dyDescent="0.2">
      <c r="A3152" s="24" t="s">
        <v>103</v>
      </c>
      <c r="B3152" s="24" t="s">
        <v>101</v>
      </c>
      <c r="C3152" s="24" t="s">
        <v>61</v>
      </c>
      <c r="D3152" s="24">
        <v>2013</v>
      </c>
      <c r="E3152" s="24" t="s">
        <v>104</v>
      </c>
      <c r="F3152" s="3">
        <f>IF(AND(A3152="PSA Testing", E3152= "Utilization Rate (per 100,000 patients)"),
SUMIFS(PSA!$D:$D,PSA!$A:$A,C3152,PSA!$G:$G,D3152),
IF(AND(A3152="Colorectal Cancer Screening", E3152="Utilization Rate (per 100,000 patients)"),
SUMIFS(COL!$D:$D,COL!$A:$A,C3152,COL!$G:$G, D3152),
IF(AND(A3152="Cervical Cancer Screening", E3152="Utilization Rate (per 100,000 patients)"),
SUMIFS(CERV!$D:$D,CERV!$A:$A,C3152,CERV!$G:$G,D3152),
IF(AND(A3152="Cancer Screening for CKD patients", E3152="Utilization Rate (per 100,000 patients)"),
SUMIFS(CANSCRN!$D:$D,CANSCRN!$A:$A,C3152,CANSCRN!$G:$G,D3152),
IF(AND(A3152="PSA Testing", E3152="Cost per service ($USD)"),
SUMIFS(PSA!$E:$E,PSA!$A:$A,C3152,PSA!$G:$G,D3152),
IF(AND(A3152="Colorectal Cancer Screening", E3152="Cost per service ($USD)"),
SUMIFS(COL!$E:$E,COL!$A:$A,C3152,COL!$G:$G,D3152),
IF(AND(A3152="Cervical Cancer Screening", E3152="Cost per service ($USD)"),
SUMIFS(CERV!$E:$E,CERV!$A:$A,C3152,CERV!$G:$G,D3152),
IF(AND(A3152="Cancer Screening for CKD patients", E3152="Cost per service ($USD)"),
SUMIFS(CANSCRN!$E:$E,CANSCRN!$A:$A,C3152,CANSCRN!$G:$G,D3152),
IF(AND(A3152="PSA Testing", E3152="Total Expenditure ($USD per 100,000 patients)"),
SUMIFS(PSA!$F:$F,PSA!$A:$A,C3152,PSA!$G:$G,D3152),
IF(AND(A3152="Colorectal Cancer Screening", E3152="Total Expenditure ($USD per 100,000 patients)"),
SUMIFS(COL!$F:$F,COL!$A:$A,C3152,COL!$G:$G,D3152),
IF(AND(A3152="Cervical Cancer Screening", E3152="Total Expenditure ($USD per 100,000 patients)"),
SUMIFS(CERV!$F:$F,CERV!$A:$A,C3152,CERV!$G:$G,D3152),
SUMIFS(CANSCRN!$F:$F,CANSCRN!$A:$A,C3152,CANSCRN!$G:$G,D3152))))))))))))</f>
        <v>977052.74371169216</v>
      </c>
    </row>
    <row r="3153" spans="1:6" x14ac:dyDescent="0.2">
      <c r="A3153" s="24" t="s">
        <v>103</v>
      </c>
      <c r="B3153" s="24" t="s">
        <v>101</v>
      </c>
      <c r="C3153" s="24" t="s">
        <v>61</v>
      </c>
      <c r="D3153" s="24">
        <v>2014</v>
      </c>
      <c r="E3153" s="24" t="s">
        <v>104</v>
      </c>
      <c r="F3153" s="3">
        <f>IF(AND(A3153="PSA Testing", E3153= "Utilization Rate (per 100,000 patients)"),
SUMIFS(PSA!$D:$D,PSA!$A:$A,C3153,PSA!$G:$G,D3153),
IF(AND(A3153="Colorectal Cancer Screening", E3153="Utilization Rate (per 100,000 patients)"),
SUMIFS(COL!$D:$D,COL!$A:$A,C3153,COL!$G:$G, D3153),
IF(AND(A3153="Cervical Cancer Screening", E3153="Utilization Rate (per 100,000 patients)"),
SUMIFS(CERV!$D:$D,CERV!$A:$A,C3153,CERV!$G:$G,D3153),
IF(AND(A3153="Cancer Screening for CKD patients", E3153="Utilization Rate (per 100,000 patients)"),
SUMIFS(CANSCRN!$D:$D,CANSCRN!$A:$A,C3153,CANSCRN!$G:$G,D3153),
IF(AND(A3153="PSA Testing", E3153="Cost per service ($USD)"),
SUMIFS(PSA!$E:$E,PSA!$A:$A,C3153,PSA!$G:$G,D3153),
IF(AND(A3153="Colorectal Cancer Screening", E3153="Cost per service ($USD)"),
SUMIFS(COL!$E:$E,COL!$A:$A,C3153,COL!$G:$G,D3153),
IF(AND(A3153="Cervical Cancer Screening", E3153="Cost per service ($USD)"),
SUMIFS(CERV!$E:$E,CERV!$A:$A,C3153,CERV!$G:$G,D3153),
IF(AND(A3153="Cancer Screening for CKD patients", E3153="Cost per service ($USD)"),
SUMIFS(CANSCRN!$E:$E,CANSCRN!$A:$A,C3153,CANSCRN!$G:$G,D3153),
IF(AND(A3153="PSA Testing", E3153="Total Expenditure ($USD per 100,000 patients)"),
SUMIFS(PSA!$F:$F,PSA!$A:$A,C3153,PSA!$G:$G,D3153),
IF(AND(A3153="Colorectal Cancer Screening", E3153="Total Expenditure ($USD per 100,000 patients)"),
SUMIFS(COL!$F:$F,COL!$A:$A,C3153,COL!$G:$G,D3153),
IF(AND(A3153="Cervical Cancer Screening", E3153="Total Expenditure ($USD per 100,000 patients)"),
SUMIFS(CERV!$F:$F,CERV!$A:$A,C3153,CERV!$G:$G,D3153),
SUMIFS(CANSCRN!$F:$F,CANSCRN!$A:$A,C3153,CANSCRN!$G:$G,D3153))))))))))))</f>
        <v>846862.22900516854</v>
      </c>
    </row>
    <row r="3154" spans="1:6" x14ac:dyDescent="0.2">
      <c r="A3154" s="24" t="s">
        <v>103</v>
      </c>
      <c r="B3154" s="24" t="s">
        <v>101</v>
      </c>
      <c r="C3154" s="24" t="s">
        <v>61</v>
      </c>
      <c r="D3154" s="24">
        <v>2015</v>
      </c>
      <c r="E3154" s="24" t="s">
        <v>104</v>
      </c>
      <c r="F3154" s="3">
        <f>IF(AND(A3154="PSA Testing", E3154= "Utilization Rate (per 100,000 patients)"),
SUMIFS(PSA!$D:$D,PSA!$A:$A,C3154,PSA!$G:$G,D3154),
IF(AND(A3154="Colorectal Cancer Screening", E3154="Utilization Rate (per 100,000 patients)"),
SUMIFS(COL!$D:$D,COL!$A:$A,C3154,COL!$G:$G, D3154),
IF(AND(A3154="Cervical Cancer Screening", E3154="Utilization Rate (per 100,000 patients)"),
SUMIFS(CERV!$D:$D,CERV!$A:$A,C3154,CERV!$G:$G,D3154),
IF(AND(A3154="Cancer Screening for CKD patients", E3154="Utilization Rate (per 100,000 patients)"),
SUMIFS(CANSCRN!$D:$D,CANSCRN!$A:$A,C3154,CANSCRN!$G:$G,D3154),
IF(AND(A3154="PSA Testing", E3154="Cost per service ($USD)"),
SUMIFS(PSA!$E:$E,PSA!$A:$A,C3154,PSA!$G:$G,D3154),
IF(AND(A3154="Colorectal Cancer Screening", E3154="Cost per service ($USD)"),
SUMIFS(COL!$E:$E,COL!$A:$A,C3154,COL!$G:$G,D3154),
IF(AND(A3154="Cervical Cancer Screening", E3154="Cost per service ($USD)"),
SUMIFS(CERV!$E:$E,CERV!$A:$A,C3154,CERV!$G:$G,D3154),
IF(AND(A3154="Cancer Screening for CKD patients", E3154="Cost per service ($USD)"),
SUMIFS(CANSCRN!$E:$E,CANSCRN!$A:$A,C3154,CANSCRN!$G:$G,D3154),
IF(AND(A3154="PSA Testing", E3154="Total Expenditure ($USD per 100,000 patients)"),
SUMIFS(PSA!$F:$F,PSA!$A:$A,C3154,PSA!$G:$G,D3154),
IF(AND(A3154="Colorectal Cancer Screening", E3154="Total Expenditure ($USD per 100,000 patients)"),
SUMIFS(COL!$F:$F,COL!$A:$A,C3154,COL!$G:$G,D3154),
IF(AND(A3154="Cervical Cancer Screening", E3154="Total Expenditure ($USD per 100,000 patients)"),
SUMIFS(CERV!$F:$F,CERV!$A:$A,C3154,CERV!$G:$G,D3154),
SUMIFS(CANSCRN!$F:$F,CANSCRN!$A:$A,C3154,CANSCRN!$G:$G,D3154))))))))))))</f>
        <v>997729.59660385363</v>
      </c>
    </row>
    <row r="3155" spans="1:6" x14ac:dyDescent="0.2">
      <c r="A3155" s="24" t="s">
        <v>103</v>
      </c>
      <c r="B3155" s="24" t="s">
        <v>101</v>
      </c>
      <c r="C3155" s="24" t="s">
        <v>61</v>
      </c>
      <c r="D3155" s="24">
        <v>2016</v>
      </c>
      <c r="E3155" s="24" t="s">
        <v>104</v>
      </c>
      <c r="F3155" s="3">
        <f>IF(AND(A3155="PSA Testing", E3155= "Utilization Rate (per 100,000 patients)"),
SUMIFS(PSA!$D:$D,PSA!$A:$A,C3155,PSA!$G:$G,D3155),
IF(AND(A3155="Colorectal Cancer Screening", E3155="Utilization Rate (per 100,000 patients)"),
SUMIFS(COL!$D:$D,COL!$A:$A,C3155,COL!$G:$G, D3155),
IF(AND(A3155="Cervical Cancer Screening", E3155="Utilization Rate (per 100,000 patients)"),
SUMIFS(CERV!$D:$D,CERV!$A:$A,C3155,CERV!$G:$G,D3155),
IF(AND(A3155="Cancer Screening for CKD patients", E3155="Utilization Rate (per 100,000 patients)"),
SUMIFS(CANSCRN!$D:$D,CANSCRN!$A:$A,C3155,CANSCRN!$G:$G,D3155),
IF(AND(A3155="PSA Testing", E3155="Cost per service ($USD)"),
SUMIFS(PSA!$E:$E,PSA!$A:$A,C3155,PSA!$G:$G,D3155),
IF(AND(A3155="Colorectal Cancer Screening", E3155="Cost per service ($USD)"),
SUMIFS(COL!$E:$E,COL!$A:$A,C3155,COL!$G:$G,D3155),
IF(AND(A3155="Cervical Cancer Screening", E3155="Cost per service ($USD)"),
SUMIFS(CERV!$E:$E,CERV!$A:$A,C3155,CERV!$G:$G,D3155),
IF(AND(A3155="Cancer Screening for CKD patients", E3155="Cost per service ($USD)"),
SUMIFS(CANSCRN!$E:$E,CANSCRN!$A:$A,C3155,CANSCRN!$G:$G,D3155),
IF(AND(A3155="PSA Testing", E3155="Total Expenditure ($USD per 100,000 patients)"),
SUMIFS(PSA!$F:$F,PSA!$A:$A,C3155,PSA!$G:$G,D3155),
IF(AND(A3155="Colorectal Cancer Screening", E3155="Total Expenditure ($USD per 100,000 patients)"),
SUMIFS(COL!$F:$F,COL!$A:$A,C3155,COL!$G:$G,D3155),
IF(AND(A3155="Cervical Cancer Screening", E3155="Total Expenditure ($USD per 100,000 patients)"),
SUMIFS(CERV!$F:$F,CERV!$A:$A,C3155,CERV!$G:$G,D3155),
SUMIFS(CANSCRN!$F:$F,CANSCRN!$A:$A,C3155,CANSCRN!$G:$G,D3155))))))))))))</f>
        <v>1115950.3338780154</v>
      </c>
    </row>
    <row r="3156" spans="1:6" x14ac:dyDescent="0.2">
      <c r="A3156" s="24" t="s">
        <v>103</v>
      </c>
      <c r="B3156" s="24" t="s">
        <v>101</v>
      </c>
      <c r="C3156" s="24" t="s">
        <v>61</v>
      </c>
      <c r="D3156" s="24">
        <v>2017</v>
      </c>
      <c r="E3156" s="24" t="s">
        <v>104</v>
      </c>
      <c r="F3156" s="3">
        <f>IF(AND(A3156="PSA Testing", E3156= "Utilization Rate (per 100,000 patients)"),
SUMIFS(PSA!$D:$D,PSA!$A:$A,C3156,PSA!$G:$G,D3156),
IF(AND(A3156="Colorectal Cancer Screening", E3156="Utilization Rate (per 100,000 patients)"),
SUMIFS(COL!$D:$D,COL!$A:$A,C3156,COL!$G:$G, D3156),
IF(AND(A3156="Cervical Cancer Screening", E3156="Utilization Rate (per 100,000 patients)"),
SUMIFS(CERV!$D:$D,CERV!$A:$A,C3156,CERV!$G:$G,D3156),
IF(AND(A3156="Cancer Screening for CKD patients", E3156="Utilization Rate (per 100,000 patients)"),
SUMIFS(CANSCRN!$D:$D,CANSCRN!$A:$A,C3156,CANSCRN!$G:$G,D3156),
IF(AND(A3156="PSA Testing", E3156="Cost per service ($USD)"),
SUMIFS(PSA!$E:$E,PSA!$A:$A,C3156,PSA!$G:$G,D3156),
IF(AND(A3156="Colorectal Cancer Screening", E3156="Cost per service ($USD)"),
SUMIFS(COL!$E:$E,COL!$A:$A,C3156,COL!$G:$G,D3156),
IF(AND(A3156="Cervical Cancer Screening", E3156="Cost per service ($USD)"),
SUMIFS(CERV!$E:$E,CERV!$A:$A,C3156,CERV!$G:$G,D3156),
IF(AND(A3156="Cancer Screening for CKD patients", E3156="Cost per service ($USD)"),
SUMIFS(CANSCRN!$E:$E,CANSCRN!$A:$A,C3156,CANSCRN!$G:$G,D3156),
IF(AND(A3156="PSA Testing", E3156="Total Expenditure ($USD per 100,000 patients)"),
SUMIFS(PSA!$F:$F,PSA!$A:$A,C3156,PSA!$G:$G,D3156),
IF(AND(A3156="Colorectal Cancer Screening", E3156="Total Expenditure ($USD per 100,000 patients)"),
SUMIFS(COL!$F:$F,COL!$A:$A,C3156,COL!$G:$G,D3156),
IF(AND(A3156="Cervical Cancer Screening", E3156="Total Expenditure ($USD per 100,000 patients)"),
SUMIFS(CERV!$F:$F,CERV!$A:$A,C3156,CERV!$G:$G,D3156),
SUMIFS(CANSCRN!$F:$F,CANSCRN!$A:$A,C3156,CANSCRN!$G:$G,D3156))))))))))))</f>
        <v>1275623.0714765883</v>
      </c>
    </row>
    <row r="3157" spans="1:6" x14ac:dyDescent="0.2">
      <c r="A3157" s="24" t="s">
        <v>103</v>
      </c>
      <c r="B3157" s="24" t="s">
        <v>101</v>
      </c>
      <c r="C3157" s="24" t="s">
        <v>61</v>
      </c>
      <c r="D3157" s="24">
        <v>2018</v>
      </c>
      <c r="E3157" s="24" t="s">
        <v>104</v>
      </c>
      <c r="F3157" s="3">
        <f>IF(AND(A3157="PSA Testing", E3157= "Utilization Rate (per 100,000 patients)"),
SUMIFS(PSA!$D:$D,PSA!$A:$A,C3157,PSA!$G:$G,D3157),
IF(AND(A3157="Colorectal Cancer Screening", E3157="Utilization Rate (per 100,000 patients)"),
SUMIFS(COL!$D:$D,COL!$A:$A,C3157,COL!$G:$G, D3157),
IF(AND(A3157="Cervical Cancer Screening", E3157="Utilization Rate (per 100,000 patients)"),
SUMIFS(CERV!$D:$D,CERV!$A:$A,C3157,CERV!$G:$G,D3157),
IF(AND(A3157="Cancer Screening for CKD patients", E3157="Utilization Rate (per 100,000 patients)"),
SUMIFS(CANSCRN!$D:$D,CANSCRN!$A:$A,C3157,CANSCRN!$G:$G,D3157),
IF(AND(A3157="PSA Testing", E3157="Cost per service ($USD)"),
SUMIFS(PSA!$E:$E,PSA!$A:$A,C3157,PSA!$G:$G,D3157),
IF(AND(A3157="Colorectal Cancer Screening", E3157="Cost per service ($USD)"),
SUMIFS(COL!$E:$E,COL!$A:$A,C3157,COL!$G:$G,D3157),
IF(AND(A3157="Cervical Cancer Screening", E3157="Cost per service ($USD)"),
SUMIFS(CERV!$E:$E,CERV!$A:$A,C3157,CERV!$G:$G,D3157),
IF(AND(A3157="Cancer Screening for CKD patients", E3157="Cost per service ($USD)"),
SUMIFS(CANSCRN!$E:$E,CANSCRN!$A:$A,C3157,CANSCRN!$G:$G,D3157),
IF(AND(A3157="PSA Testing", E3157="Total Expenditure ($USD per 100,000 patients)"),
SUMIFS(PSA!$F:$F,PSA!$A:$A,C3157,PSA!$G:$G,D3157),
IF(AND(A3157="Colorectal Cancer Screening", E3157="Total Expenditure ($USD per 100,000 patients)"),
SUMIFS(COL!$F:$F,COL!$A:$A,C3157,COL!$G:$G,D3157),
IF(AND(A3157="Cervical Cancer Screening", E3157="Total Expenditure ($USD per 100,000 patients)"),
SUMIFS(CERV!$F:$F,CERV!$A:$A,C3157,CERV!$G:$G,D3157),
SUMIFS(CANSCRN!$F:$F,CANSCRN!$A:$A,C3157,CANSCRN!$G:$G,D3157))))))))))))</f>
        <v>1431170.5502261422</v>
      </c>
    </row>
    <row r="3158" spans="1:6" x14ac:dyDescent="0.2">
      <c r="A3158" s="24" t="s">
        <v>103</v>
      </c>
      <c r="B3158" s="24" t="s">
        <v>101</v>
      </c>
      <c r="C3158" s="24" t="s">
        <v>61</v>
      </c>
      <c r="D3158" s="24">
        <v>2019</v>
      </c>
      <c r="E3158" s="24" t="s">
        <v>104</v>
      </c>
      <c r="F3158" s="3">
        <f>IF(AND(A3158="PSA Testing", E3158= "Utilization Rate (per 100,000 patients)"),
SUMIFS(PSA!$D:$D,PSA!$A:$A,C3158,PSA!$G:$G,D3158),
IF(AND(A3158="Colorectal Cancer Screening", E3158="Utilization Rate (per 100,000 patients)"),
SUMIFS(COL!$D:$D,COL!$A:$A,C3158,COL!$G:$G, D3158),
IF(AND(A3158="Cervical Cancer Screening", E3158="Utilization Rate (per 100,000 patients)"),
SUMIFS(CERV!$D:$D,CERV!$A:$A,C3158,CERV!$G:$G,D3158),
IF(AND(A3158="Cancer Screening for CKD patients", E3158="Utilization Rate (per 100,000 patients)"),
SUMIFS(CANSCRN!$D:$D,CANSCRN!$A:$A,C3158,CANSCRN!$G:$G,D3158),
IF(AND(A3158="PSA Testing", E3158="Cost per service ($USD)"),
SUMIFS(PSA!$E:$E,PSA!$A:$A,C3158,PSA!$G:$G,D3158),
IF(AND(A3158="Colorectal Cancer Screening", E3158="Cost per service ($USD)"),
SUMIFS(COL!$E:$E,COL!$A:$A,C3158,COL!$G:$G,D3158),
IF(AND(A3158="Cervical Cancer Screening", E3158="Cost per service ($USD)"),
SUMIFS(CERV!$E:$E,CERV!$A:$A,C3158,CERV!$G:$G,D3158),
IF(AND(A3158="Cancer Screening for CKD patients", E3158="Cost per service ($USD)"),
SUMIFS(CANSCRN!$E:$E,CANSCRN!$A:$A,C3158,CANSCRN!$G:$G,D3158),
IF(AND(A3158="PSA Testing", E3158="Total Expenditure ($USD per 100,000 patients)"),
SUMIFS(PSA!$F:$F,PSA!$A:$A,C3158,PSA!$G:$G,D3158),
IF(AND(A3158="Colorectal Cancer Screening", E3158="Total Expenditure ($USD per 100,000 patients)"),
SUMIFS(COL!$F:$F,COL!$A:$A,C3158,COL!$G:$G,D3158),
IF(AND(A3158="Cervical Cancer Screening", E3158="Total Expenditure ($USD per 100,000 patients)"),
SUMIFS(CERV!$F:$F,CERV!$A:$A,C3158,CERV!$G:$G,D3158),
SUMIFS(CANSCRN!$F:$F,CANSCRN!$A:$A,C3158,CANSCRN!$G:$G,D3158))))))))))))</f>
        <v>1566604.812687675</v>
      </c>
    </row>
    <row r="3159" spans="1:6" x14ac:dyDescent="0.2">
      <c r="A3159" s="24" t="s">
        <v>103</v>
      </c>
      <c r="B3159" s="24" t="s">
        <v>101</v>
      </c>
      <c r="C3159" s="24" t="s">
        <v>62</v>
      </c>
      <c r="D3159" s="24">
        <v>2009</v>
      </c>
      <c r="E3159" s="24" t="s">
        <v>104</v>
      </c>
      <c r="F3159" s="3">
        <f>IF(AND(A3159="PSA Testing", E3159= "Utilization Rate (per 100,000 patients)"),
SUMIFS(PSA!$D:$D,PSA!$A:$A,C3159,PSA!$G:$G,D3159),
IF(AND(A3159="Colorectal Cancer Screening", E3159="Utilization Rate (per 100,000 patients)"),
SUMIFS(COL!$D:$D,COL!$A:$A,C3159,COL!$G:$G, D3159),
IF(AND(A3159="Cervical Cancer Screening", E3159="Utilization Rate (per 100,000 patients)"),
SUMIFS(CERV!$D:$D,CERV!$A:$A,C3159,CERV!$G:$G,D3159),
IF(AND(A3159="Cancer Screening for CKD patients", E3159="Utilization Rate (per 100,000 patients)"),
SUMIFS(CANSCRN!$D:$D,CANSCRN!$A:$A,C3159,CANSCRN!$G:$G,D3159),
IF(AND(A3159="PSA Testing", E3159="Cost per service ($USD)"),
SUMIFS(PSA!$E:$E,PSA!$A:$A,C3159,PSA!$G:$G,D3159),
IF(AND(A3159="Colorectal Cancer Screening", E3159="Cost per service ($USD)"),
SUMIFS(COL!$E:$E,COL!$A:$A,C3159,COL!$G:$G,D3159),
IF(AND(A3159="Cervical Cancer Screening", E3159="Cost per service ($USD)"),
SUMIFS(CERV!$E:$E,CERV!$A:$A,C3159,CERV!$G:$G,D3159),
IF(AND(A3159="Cancer Screening for CKD patients", E3159="Cost per service ($USD)"),
SUMIFS(CANSCRN!$E:$E,CANSCRN!$A:$A,C3159,CANSCRN!$G:$G,D3159),
IF(AND(A3159="PSA Testing", E3159="Total Expenditure ($USD per 100,000 patients)"),
SUMIFS(PSA!$F:$F,PSA!$A:$A,C3159,PSA!$G:$G,D3159),
IF(AND(A3159="Colorectal Cancer Screening", E3159="Total Expenditure ($USD per 100,000 patients)"),
SUMIFS(COL!$F:$F,COL!$A:$A,C3159,COL!$G:$G,D3159),
IF(AND(A3159="Cervical Cancer Screening", E3159="Total Expenditure ($USD per 100,000 patients)"),
SUMIFS(CERV!$F:$F,CERV!$A:$A,C3159,CERV!$G:$G,D3159),
SUMIFS(CANSCRN!$F:$F,CANSCRN!$A:$A,C3159,CANSCRN!$G:$G,D3159))))))))))))</f>
        <v>702201.03675202047</v>
      </c>
    </row>
    <row r="3160" spans="1:6" x14ac:dyDescent="0.2">
      <c r="A3160" s="24" t="s">
        <v>103</v>
      </c>
      <c r="B3160" s="24" t="s">
        <v>101</v>
      </c>
      <c r="C3160" s="24" t="s">
        <v>62</v>
      </c>
      <c r="D3160" s="24">
        <v>2010</v>
      </c>
      <c r="E3160" s="24" t="s">
        <v>104</v>
      </c>
      <c r="F3160" s="3">
        <f>IF(AND(A3160="PSA Testing", E3160= "Utilization Rate (per 100,000 patients)"),
SUMIFS(PSA!$D:$D,PSA!$A:$A,C3160,PSA!$G:$G,D3160),
IF(AND(A3160="Colorectal Cancer Screening", E3160="Utilization Rate (per 100,000 patients)"),
SUMIFS(COL!$D:$D,COL!$A:$A,C3160,COL!$G:$G, D3160),
IF(AND(A3160="Cervical Cancer Screening", E3160="Utilization Rate (per 100,000 patients)"),
SUMIFS(CERV!$D:$D,CERV!$A:$A,C3160,CERV!$G:$G,D3160),
IF(AND(A3160="Cancer Screening for CKD patients", E3160="Utilization Rate (per 100,000 patients)"),
SUMIFS(CANSCRN!$D:$D,CANSCRN!$A:$A,C3160,CANSCRN!$G:$G,D3160),
IF(AND(A3160="PSA Testing", E3160="Cost per service ($USD)"),
SUMIFS(PSA!$E:$E,PSA!$A:$A,C3160,PSA!$G:$G,D3160),
IF(AND(A3160="Colorectal Cancer Screening", E3160="Cost per service ($USD)"),
SUMIFS(COL!$E:$E,COL!$A:$A,C3160,COL!$G:$G,D3160),
IF(AND(A3160="Cervical Cancer Screening", E3160="Cost per service ($USD)"),
SUMIFS(CERV!$E:$E,CERV!$A:$A,C3160,CERV!$G:$G,D3160),
IF(AND(A3160="Cancer Screening for CKD patients", E3160="Cost per service ($USD)"),
SUMIFS(CANSCRN!$E:$E,CANSCRN!$A:$A,C3160,CANSCRN!$G:$G,D3160),
IF(AND(A3160="PSA Testing", E3160="Total Expenditure ($USD per 100,000 patients)"),
SUMIFS(PSA!$F:$F,PSA!$A:$A,C3160,PSA!$G:$G,D3160),
IF(AND(A3160="Colorectal Cancer Screening", E3160="Total Expenditure ($USD per 100,000 patients)"),
SUMIFS(COL!$F:$F,COL!$A:$A,C3160,COL!$G:$G,D3160),
IF(AND(A3160="Cervical Cancer Screening", E3160="Total Expenditure ($USD per 100,000 patients)"),
SUMIFS(CERV!$F:$F,CERV!$A:$A,C3160,CERV!$G:$G,D3160),
SUMIFS(CANSCRN!$F:$F,CANSCRN!$A:$A,C3160,CANSCRN!$G:$G,D3160))))))))))))</f>
        <v>679796.01039652643</v>
      </c>
    </row>
    <row r="3161" spans="1:6" x14ac:dyDescent="0.2">
      <c r="A3161" s="24" t="s">
        <v>103</v>
      </c>
      <c r="B3161" s="24" t="s">
        <v>101</v>
      </c>
      <c r="C3161" s="24" t="s">
        <v>62</v>
      </c>
      <c r="D3161" s="24">
        <v>2011</v>
      </c>
      <c r="E3161" s="24" t="s">
        <v>104</v>
      </c>
      <c r="F3161" s="3">
        <f>IF(AND(A3161="PSA Testing", E3161= "Utilization Rate (per 100,000 patients)"),
SUMIFS(PSA!$D:$D,PSA!$A:$A,C3161,PSA!$G:$G,D3161),
IF(AND(A3161="Colorectal Cancer Screening", E3161="Utilization Rate (per 100,000 patients)"),
SUMIFS(COL!$D:$D,COL!$A:$A,C3161,COL!$G:$G, D3161),
IF(AND(A3161="Cervical Cancer Screening", E3161="Utilization Rate (per 100,000 patients)"),
SUMIFS(CERV!$D:$D,CERV!$A:$A,C3161,CERV!$G:$G,D3161),
IF(AND(A3161="Cancer Screening for CKD patients", E3161="Utilization Rate (per 100,000 patients)"),
SUMIFS(CANSCRN!$D:$D,CANSCRN!$A:$A,C3161,CANSCRN!$G:$G,D3161),
IF(AND(A3161="PSA Testing", E3161="Cost per service ($USD)"),
SUMIFS(PSA!$E:$E,PSA!$A:$A,C3161,PSA!$G:$G,D3161),
IF(AND(A3161="Colorectal Cancer Screening", E3161="Cost per service ($USD)"),
SUMIFS(COL!$E:$E,COL!$A:$A,C3161,COL!$G:$G,D3161),
IF(AND(A3161="Cervical Cancer Screening", E3161="Cost per service ($USD)"),
SUMIFS(CERV!$E:$E,CERV!$A:$A,C3161,CERV!$G:$G,D3161),
IF(AND(A3161="Cancer Screening for CKD patients", E3161="Cost per service ($USD)"),
SUMIFS(CANSCRN!$E:$E,CANSCRN!$A:$A,C3161,CANSCRN!$G:$G,D3161),
IF(AND(A3161="PSA Testing", E3161="Total Expenditure ($USD per 100,000 patients)"),
SUMIFS(PSA!$F:$F,PSA!$A:$A,C3161,PSA!$G:$G,D3161),
IF(AND(A3161="Colorectal Cancer Screening", E3161="Total Expenditure ($USD per 100,000 patients)"),
SUMIFS(COL!$F:$F,COL!$A:$A,C3161,COL!$G:$G,D3161),
IF(AND(A3161="Cervical Cancer Screening", E3161="Total Expenditure ($USD per 100,000 patients)"),
SUMIFS(CERV!$F:$F,CERV!$A:$A,C3161,CERV!$G:$G,D3161),
SUMIFS(CANSCRN!$F:$F,CANSCRN!$A:$A,C3161,CANSCRN!$G:$G,D3161))))))))))))</f>
        <v>742250.10258199589</v>
      </c>
    </row>
    <row r="3162" spans="1:6" x14ac:dyDescent="0.2">
      <c r="A3162" s="24" t="s">
        <v>103</v>
      </c>
      <c r="B3162" s="24" t="s">
        <v>101</v>
      </c>
      <c r="C3162" s="24" t="s">
        <v>62</v>
      </c>
      <c r="D3162" s="24">
        <v>2012</v>
      </c>
      <c r="E3162" s="24" t="s">
        <v>104</v>
      </c>
      <c r="F3162" s="3">
        <f>IF(AND(A3162="PSA Testing", E3162= "Utilization Rate (per 100,000 patients)"),
SUMIFS(PSA!$D:$D,PSA!$A:$A,C3162,PSA!$G:$G,D3162),
IF(AND(A3162="Colorectal Cancer Screening", E3162="Utilization Rate (per 100,000 patients)"),
SUMIFS(COL!$D:$D,COL!$A:$A,C3162,COL!$G:$G, D3162),
IF(AND(A3162="Cervical Cancer Screening", E3162="Utilization Rate (per 100,000 patients)"),
SUMIFS(CERV!$D:$D,CERV!$A:$A,C3162,CERV!$G:$G,D3162),
IF(AND(A3162="Cancer Screening for CKD patients", E3162="Utilization Rate (per 100,000 patients)"),
SUMIFS(CANSCRN!$D:$D,CANSCRN!$A:$A,C3162,CANSCRN!$G:$G,D3162),
IF(AND(A3162="PSA Testing", E3162="Cost per service ($USD)"),
SUMIFS(PSA!$E:$E,PSA!$A:$A,C3162,PSA!$G:$G,D3162),
IF(AND(A3162="Colorectal Cancer Screening", E3162="Cost per service ($USD)"),
SUMIFS(COL!$E:$E,COL!$A:$A,C3162,COL!$G:$G,D3162),
IF(AND(A3162="Cervical Cancer Screening", E3162="Cost per service ($USD)"),
SUMIFS(CERV!$E:$E,CERV!$A:$A,C3162,CERV!$G:$G,D3162),
IF(AND(A3162="Cancer Screening for CKD patients", E3162="Cost per service ($USD)"),
SUMIFS(CANSCRN!$E:$E,CANSCRN!$A:$A,C3162,CANSCRN!$G:$G,D3162),
IF(AND(A3162="PSA Testing", E3162="Total Expenditure ($USD per 100,000 patients)"),
SUMIFS(PSA!$F:$F,PSA!$A:$A,C3162,PSA!$G:$G,D3162),
IF(AND(A3162="Colorectal Cancer Screening", E3162="Total Expenditure ($USD per 100,000 patients)"),
SUMIFS(COL!$F:$F,COL!$A:$A,C3162,COL!$G:$G,D3162),
IF(AND(A3162="Cervical Cancer Screening", E3162="Total Expenditure ($USD per 100,000 patients)"),
SUMIFS(CERV!$F:$F,CERV!$A:$A,C3162,CERV!$G:$G,D3162),
SUMIFS(CANSCRN!$F:$F,CANSCRN!$A:$A,C3162,CANSCRN!$G:$G,D3162))))))))))))</f>
        <v>809107.6694191033</v>
      </c>
    </row>
    <row r="3163" spans="1:6" x14ac:dyDescent="0.2">
      <c r="A3163" s="24" t="s">
        <v>103</v>
      </c>
      <c r="B3163" s="24" t="s">
        <v>101</v>
      </c>
      <c r="C3163" s="24" t="s">
        <v>62</v>
      </c>
      <c r="D3163" s="24">
        <v>2013</v>
      </c>
      <c r="E3163" s="24" t="s">
        <v>104</v>
      </c>
      <c r="F3163" s="3">
        <f>IF(AND(A3163="PSA Testing", E3163= "Utilization Rate (per 100,000 patients)"),
SUMIFS(PSA!$D:$D,PSA!$A:$A,C3163,PSA!$G:$G,D3163),
IF(AND(A3163="Colorectal Cancer Screening", E3163="Utilization Rate (per 100,000 patients)"),
SUMIFS(COL!$D:$D,COL!$A:$A,C3163,COL!$G:$G, D3163),
IF(AND(A3163="Cervical Cancer Screening", E3163="Utilization Rate (per 100,000 patients)"),
SUMIFS(CERV!$D:$D,CERV!$A:$A,C3163,CERV!$G:$G,D3163),
IF(AND(A3163="Cancer Screening for CKD patients", E3163="Utilization Rate (per 100,000 patients)"),
SUMIFS(CANSCRN!$D:$D,CANSCRN!$A:$A,C3163,CANSCRN!$G:$G,D3163),
IF(AND(A3163="PSA Testing", E3163="Cost per service ($USD)"),
SUMIFS(PSA!$E:$E,PSA!$A:$A,C3163,PSA!$G:$G,D3163),
IF(AND(A3163="Colorectal Cancer Screening", E3163="Cost per service ($USD)"),
SUMIFS(COL!$E:$E,COL!$A:$A,C3163,COL!$G:$G,D3163),
IF(AND(A3163="Cervical Cancer Screening", E3163="Cost per service ($USD)"),
SUMIFS(CERV!$E:$E,CERV!$A:$A,C3163,CERV!$G:$G,D3163),
IF(AND(A3163="Cancer Screening for CKD patients", E3163="Cost per service ($USD)"),
SUMIFS(CANSCRN!$E:$E,CANSCRN!$A:$A,C3163,CANSCRN!$G:$G,D3163),
IF(AND(A3163="PSA Testing", E3163="Total Expenditure ($USD per 100,000 patients)"),
SUMIFS(PSA!$F:$F,PSA!$A:$A,C3163,PSA!$G:$G,D3163),
IF(AND(A3163="Colorectal Cancer Screening", E3163="Total Expenditure ($USD per 100,000 patients)"),
SUMIFS(COL!$F:$F,COL!$A:$A,C3163,COL!$G:$G,D3163),
IF(AND(A3163="Cervical Cancer Screening", E3163="Total Expenditure ($USD per 100,000 patients)"),
SUMIFS(CERV!$F:$F,CERV!$A:$A,C3163,CERV!$G:$G,D3163),
SUMIFS(CANSCRN!$F:$F,CANSCRN!$A:$A,C3163,CANSCRN!$G:$G,D3163))))))))))))</f>
        <v>949310.85945423145</v>
      </c>
    </row>
    <row r="3164" spans="1:6" x14ac:dyDescent="0.2">
      <c r="A3164" s="24" t="s">
        <v>103</v>
      </c>
      <c r="B3164" s="24" t="s">
        <v>101</v>
      </c>
      <c r="C3164" s="24" t="s">
        <v>62</v>
      </c>
      <c r="D3164" s="24">
        <v>2014</v>
      </c>
      <c r="E3164" s="24" t="s">
        <v>104</v>
      </c>
      <c r="F3164" s="3">
        <f>IF(AND(A3164="PSA Testing", E3164= "Utilization Rate (per 100,000 patients)"),
SUMIFS(PSA!$D:$D,PSA!$A:$A,C3164,PSA!$G:$G,D3164),
IF(AND(A3164="Colorectal Cancer Screening", E3164="Utilization Rate (per 100,000 patients)"),
SUMIFS(COL!$D:$D,COL!$A:$A,C3164,COL!$G:$G, D3164),
IF(AND(A3164="Cervical Cancer Screening", E3164="Utilization Rate (per 100,000 patients)"),
SUMIFS(CERV!$D:$D,CERV!$A:$A,C3164,CERV!$G:$G,D3164),
IF(AND(A3164="Cancer Screening for CKD patients", E3164="Utilization Rate (per 100,000 patients)"),
SUMIFS(CANSCRN!$D:$D,CANSCRN!$A:$A,C3164,CANSCRN!$G:$G,D3164),
IF(AND(A3164="PSA Testing", E3164="Cost per service ($USD)"),
SUMIFS(PSA!$E:$E,PSA!$A:$A,C3164,PSA!$G:$G,D3164),
IF(AND(A3164="Colorectal Cancer Screening", E3164="Cost per service ($USD)"),
SUMIFS(COL!$E:$E,COL!$A:$A,C3164,COL!$G:$G,D3164),
IF(AND(A3164="Cervical Cancer Screening", E3164="Cost per service ($USD)"),
SUMIFS(CERV!$E:$E,CERV!$A:$A,C3164,CERV!$G:$G,D3164),
IF(AND(A3164="Cancer Screening for CKD patients", E3164="Cost per service ($USD)"),
SUMIFS(CANSCRN!$E:$E,CANSCRN!$A:$A,C3164,CANSCRN!$G:$G,D3164),
IF(AND(A3164="PSA Testing", E3164="Total Expenditure ($USD per 100,000 patients)"),
SUMIFS(PSA!$F:$F,PSA!$A:$A,C3164,PSA!$G:$G,D3164),
IF(AND(A3164="Colorectal Cancer Screening", E3164="Total Expenditure ($USD per 100,000 patients)"),
SUMIFS(COL!$F:$F,COL!$A:$A,C3164,COL!$G:$G,D3164),
IF(AND(A3164="Cervical Cancer Screening", E3164="Total Expenditure ($USD per 100,000 patients)"),
SUMIFS(CERV!$F:$F,CERV!$A:$A,C3164,CERV!$G:$G,D3164),
SUMIFS(CANSCRN!$F:$F,CANSCRN!$A:$A,C3164,CANSCRN!$G:$G,D3164))))))))))))</f>
        <v>693111.65999325458</v>
      </c>
    </row>
    <row r="3165" spans="1:6" x14ac:dyDescent="0.2">
      <c r="A3165" s="24" t="s">
        <v>103</v>
      </c>
      <c r="B3165" s="24" t="s">
        <v>101</v>
      </c>
      <c r="C3165" s="24" t="s">
        <v>62</v>
      </c>
      <c r="D3165" s="24">
        <v>2015</v>
      </c>
      <c r="E3165" s="24" t="s">
        <v>104</v>
      </c>
      <c r="F3165" s="3">
        <f>IF(AND(A3165="PSA Testing", E3165= "Utilization Rate (per 100,000 patients)"),
SUMIFS(PSA!$D:$D,PSA!$A:$A,C3165,PSA!$G:$G,D3165),
IF(AND(A3165="Colorectal Cancer Screening", E3165="Utilization Rate (per 100,000 patients)"),
SUMIFS(COL!$D:$D,COL!$A:$A,C3165,COL!$G:$G, D3165),
IF(AND(A3165="Cervical Cancer Screening", E3165="Utilization Rate (per 100,000 patients)"),
SUMIFS(CERV!$D:$D,CERV!$A:$A,C3165,CERV!$G:$G,D3165),
IF(AND(A3165="Cancer Screening for CKD patients", E3165="Utilization Rate (per 100,000 patients)"),
SUMIFS(CANSCRN!$D:$D,CANSCRN!$A:$A,C3165,CANSCRN!$G:$G,D3165),
IF(AND(A3165="PSA Testing", E3165="Cost per service ($USD)"),
SUMIFS(PSA!$E:$E,PSA!$A:$A,C3165,PSA!$G:$G,D3165),
IF(AND(A3165="Colorectal Cancer Screening", E3165="Cost per service ($USD)"),
SUMIFS(COL!$E:$E,COL!$A:$A,C3165,COL!$G:$G,D3165),
IF(AND(A3165="Cervical Cancer Screening", E3165="Cost per service ($USD)"),
SUMIFS(CERV!$E:$E,CERV!$A:$A,C3165,CERV!$G:$G,D3165),
IF(AND(A3165="Cancer Screening for CKD patients", E3165="Cost per service ($USD)"),
SUMIFS(CANSCRN!$E:$E,CANSCRN!$A:$A,C3165,CANSCRN!$G:$G,D3165),
IF(AND(A3165="PSA Testing", E3165="Total Expenditure ($USD per 100,000 patients)"),
SUMIFS(PSA!$F:$F,PSA!$A:$A,C3165,PSA!$G:$G,D3165),
IF(AND(A3165="Colorectal Cancer Screening", E3165="Total Expenditure ($USD per 100,000 patients)"),
SUMIFS(COL!$F:$F,COL!$A:$A,C3165,COL!$G:$G,D3165),
IF(AND(A3165="Cervical Cancer Screening", E3165="Total Expenditure ($USD per 100,000 patients)"),
SUMIFS(CERV!$F:$F,CERV!$A:$A,C3165,CERV!$G:$G,D3165),
SUMIFS(CANSCRN!$F:$F,CANSCRN!$A:$A,C3165,CANSCRN!$G:$G,D3165))))))))))))</f>
        <v>869329.37959980464</v>
      </c>
    </row>
    <row r="3166" spans="1:6" x14ac:dyDescent="0.2">
      <c r="A3166" s="24" t="s">
        <v>103</v>
      </c>
      <c r="B3166" s="24" t="s">
        <v>101</v>
      </c>
      <c r="C3166" s="24" t="s">
        <v>62</v>
      </c>
      <c r="D3166" s="24">
        <v>2016</v>
      </c>
      <c r="E3166" s="24" t="s">
        <v>104</v>
      </c>
      <c r="F3166" s="3">
        <f>IF(AND(A3166="PSA Testing", E3166= "Utilization Rate (per 100,000 patients)"),
SUMIFS(PSA!$D:$D,PSA!$A:$A,C3166,PSA!$G:$G,D3166),
IF(AND(A3166="Colorectal Cancer Screening", E3166="Utilization Rate (per 100,000 patients)"),
SUMIFS(COL!$D:$D,COL!$A:$A,C3166,COL!$G:$G, D3166),
IF(AND(A3166="Cervical Cancer Screening", E3166="Utilization Rate (per 100,000 patients)"),
SUMIFS(CERV!$D:$D,CERV!$A:$A,C3166,CERV!$G:$G,D3166),
IF(AND(A3166="Cancer Screening for CKD patients", E3166="Utilization Rate (per 100,000 patients)"),
SUMIFS(CANSCRN!$D:$D,CANSCRN!$A:$A,C3166,CANSCRN!$G:$G,D3166),
IF(AND(A3166="PSA Testing", E3166="Cost per service ($USD)"),
SUMIFS(PSA!$E:$E,PSA!$A:$A,C3166,PSA!$G:$G,D3166),
IF(AND(A3166="Colorectal Cancer Screening", E3166="Cost per service ($USD)"),
SUMIFS(COL!$E:$E,COL!$A:$A,C3166,COL!$G:$G,D3166),
IF(AND(A3166="Cervical Cancer Screening", E3166="Cost per service ($USD)"),
SUMIFS(CERV!$E:$E,CERV!$A:$A,C3166,CERV!$G:$G,D3166),
IF(AND(A3166="Cancer Screening for CKD patients", E3166="Cost per service ($USD)"),
SUMIFS(CANSCRN!$E:$E,CANSCRN!$A:$A,C3166,CANSCRN!$G:$G,D3166),
IF(AND(A3166="PSA Testing", E3166="Total Expenditure ($USD per 100,000 patients)"),
SUMIFS(PSA!$F:$F,PSA!$A:$A,C3166,PSA!$G:$G,D3166),
IF(AND(A3166="Colorectal Cancer Screening", E3166="Total Expenditure ($USD per 100,000 patients)"),
SUMIFS(COL!$F:$F,COL!$A:$A,C3166,COL!$G:$G,D3166),
IF(AND(A3166="Cervical Cancer Screening", E3166="Total Expenditure ($USD per 100,000 patients)"),
SUMIFS(CERV!$F:$F,CERV!$A:$A,C3166,CERV!$G:$G,D3166),
SUMIFS(CANSCRN!$F:$F,CANSCRN!$A:$A,C3166,CANSCRN!$G:$G,D3166))))))))))))</f>
        <v>928070.09195639368</v>
      </c>
    </row>
    <row r="3167" spans="1:6" x14ac:dyDescent="0.2">
      <c r="A3167" s="24" t="s">
        <v>103</v>
      </c>
      <c r="B3167" s="24" t="s">
        <v>101</v>
      </c>
      <c r="C3167" s="24" t="s">
        <v>62</v>
      </c>
      <c r="D3167" s="24">
        <v>2017</v>
      </c>
      <c r="E3167" s="24" t="s">
        <v>104</v>
      </c>
      <c r="F3167" s="3">
        <f>IF(AND(A3167="PSA Testing", E3167= "Utilization Rate (per 100,000 patients)"),
SUMIFS(PSA!$D:$D,PSA!$A:$A,C3167,PSA!$G:$G,D3167),
IF(AND(A3167="Colorectal Cancer Screening", E3167="Utilization Rate (per 100,000 patients)"),
SUMIFS(COL!$D:$D,COL!$A:$A,C3167,COL!$G:$G, D3167),
IF(AND(A3167="Cervical Cancer Screening", E3167="Utilization Rate (per 100,000 patients)"),
SUMIFS(CERV!$D:$D,CERV!$A:$A,C3167,CERV!$G:$G,D3167),
IF(AND(A3167="Cancer Screening for CKD patients", E3167="Utilization Rate (per 100,000 patients)"),
SUMIFS(CANSCRN!$D:$D,CANSCRN!$A:$A,C3167,CANSCRN!$G:$G,D3167),
IF(AND(A3167="PSA Testing", E3167="Cost per service ($USD)"),
SUMIFS(PSA!$E:$E,PSA!$A:$A,C3167,PSA!$G:$G,D3167),
IF(AND(A3167="Colorectal Cancer Screening", E3167="Cost per service ($USD)"),
SUMIFS(COL!$E:$E,COL!$A:$A,C3167,COL!$G:$G,D3167),
IF(AND(A3167="Cervical Cancer Screening", E3167="Cost per service ($USD)"),
SUMIFS(CERV!$E:$E,CERV!$A:$A,C3167,CERV!$G:$G,D3167),
IF(AND(A3167="Cancer Screening for CKD patients", E3167="Cost per service ($USD)"),
SUMIFS(CANSCRN!$E:$E,CANSCRN!$A:$A,C3167,CANSCRN!$G:$G,D3167),
IF(AND(A3167="PSA Testing", E3167="Total Expenditure ($USD per 100,000 patients)"),
SUMIFS(PSA!$F:$F,PSA!$A:$A,C3167,PSA!$G:$G,D3167),
IF(AND(A3167="Colorectal Cancer Screening", E3167="Total Expenditure ($USD per 100,000 patients)"),
SUMIFS(COL!$F:$F,COL!$A:$A,C3167,COL!$G:$G,D3167),
IF(AND(A3167="Cervical Cancer Screening", E3167="Total Expenditure ($USD per 100,000 patients)"),
SUMIFS(CERV!$F:$F,CERV!$A:$A,C3167,CERV!$G:$G,D3167),
SUMIFS(CANSCRN!$F:$F,CANSCRN!$A:$A,C3167,CANSCRN!$G:$G,D3167))))))))))))</f>
        <v>1014272.8781879999</v>
      </c>
    </row>
    <row r="3168" spans="1:6" x14ac:dyDescent="0.2">
      <c r="A3168" s="24" t="s">
        <v>103</v>
      </c>
      <c r="B3168" s="24" t="s">
        <v>101</v>
      </c>
      <c r="C3168" s="24" t="s">
        <v>62</v>
      </c>
      <c r="D3168" s="24">
        <v>2018</v>
      </c>
      <c r="E3168" s="24" t="s">
        <v>104</v>
      </c>
      <c r="F3168" s="3">
        <f>IF(AND(A3168="PSA Testing", E3168= "Utilization Rate (per 100,000 patients)"),
SUMIFS(PSA!$D:$D,PSA!$A:$A,C3168,PSA!$G:$G,D3168),
IF(AND(A3168="Colorectal Cancer Screening", E3168="Utilization Rate (per 100,000 patients)"),
SUMIFS(COL!$D:$D,COL!$A:$A,C3168,COL!$G:$G, D3168),
IF(AND(A3168="Cervical Cancer Screening", E3168="Utilization Rate (per 100,000 patients)"),
SUMIFS(CERV!$D:$D,CERV!$A:$A,C3168,CERV!$G:$G,D3168),
IF(AND(A3168="Cancer Screening for CKD patients", E3168="Utilization Rate (per 100,000 patients)"),
SUMIFS(CANSCRN!$D:$D,CANSCRN!$A:$A,C3168,CANSCRN!$G:$G,D3168),
IF(AND(A3168="PSA Testing", E3168="Cost per service ($USD)"),
SUMIFS(PSA!$E:$E,PSA!$A:$A,C3168,PSA!$G:$G,D3168),
IF(AND(A3168="Colorectal Cancer Screening", E3168="Cost per service ($USD)"),
SUMIFS(COL!$E:$E,COL!$A:$A,C3168,COL!$G:$G,D3168),
IF(AND(A3168="Cervical Cancer Screening", E3168="Cost per service ($USD)"),
SUMIFS(CERV!$E:$E,CERV!$A:$A,C3168,CERV!$G:$G,D3168),
IF(AND(A3168="Cancer Screening for CKD patients", E3168="Cost per service ($USD)"),
SUMIFS(CANSCRN!$E:$E,CANSCRN!$A:$A,C3168,CANSCRN!$G:$G,D3168),
IF(AND(A3168="PSA Testing", E3168="Total Expenditure ($USD per 100,000 patients)"),
SUMIFS(PSA!$F:$F,PSA!$A:$A,C3168,PSA!$G:$G,D3168),
IF(AND(A3168="Colorectal Cancer Screening", E3168="Total Expenditure ($USD per 100,000 patients)"),
SUMIFS(COL!$F:$F,COL!$A:$A,C3168,COL!$G:$G,D3168),
IF(AND(A3168="Cervical Cancer Screening", E3168="Total Expenditure ($USD per 100,000 patients)"),
SUMIFS(CERV!$F:$F,CERV!$A:$A,C3168,CERV!$G:$G,D3168),
SUMIFS(CANSCRN!$F:$F,CANSCRN!$A:$A,C3168,CANSCRN!$G:$G,D3168))))))))))))</f>
        <v>1216783.761264489</v>
      </c>
    </row>
    <row r="3169" spans="1:6" x14ac:dyDescent="0.2">
      <c r="A3169" s="24" t="s">
        <v>103</v>
      </c>
      <c r="B3169" s="24" t="s">
        <v>101</v>
      </c>
      <c r="C3169" s="24" t="s">
        <v>62</v>
      </c>
      <c r="D3169" s="24">
        <v>2019</v>
      </c>
      <c r="E3169" s="24" t="s">
        <v>104</v>
      </c>
      <c r="F3169" s="3">
        <f>IF(AND(A3169="PSA Testing", E3169= "Utilization Rate (per 100,000 patients)"),
SUMIFS(PSA!$D:$D,PSA!$A:$A,C3169,PSA!$G:$G,D3169),
IF(AND(A3169="Colorectal Cancer Screening", E3169="Utilization Rate (per 100,000 patients)"),
SUMIFS(COL!$D:$D,COL!$A:$A,C3169,COL!$G:$G, D3169),
IF(AND(A3169="Cervical Cancer Screening", E3169="Utilization Rate (per 100,000 patients)"),
SUMIFS(CERV!$D:$D,CERV!$A:$A,C3169,CERV!$G:$G,D3169),
IF(AND(A3169="Cancer Screening for CKD patients", E3169="Utilization Rate (per 100,000 patients)"),
SUMIFS(CANSCRN!$D:$D,CANSCRN!$A:$A,C3169,CANSCRN!$G:$G,D3169),
IF(AND(A3169="PSA Testing", E3169="Cost per service ($USD)"),
SUMIFS(PSA!$E:$E,PSA!$A:$A,C3169,PSA!$G:$G,D3169),
IF(AND(A3169="Colorectal Cancer Screening", E3169="Cost per service ($USD)"),
SUMIFS(COL!$E:$E,COL!$A:$A,C3169,COL!$G:$G,D3169),
IF(AND(A3169="Cervical Cancer Screening", E3169="Cost per service ($USD)"),
SUMIFS(CERV!$E:$E,CERV!$A:$A,C3169,CERV!$G:$G,D3169),
IF(AND(A3169="Cancer Screening for CKD patients", E3169="Cost per service ($USD)"),
SUMIFS(CANSCRN!$E:$E,CANSCRN!$A:$A,C3169,CANSCRN!$G:$G,D3169),
IF(AND(A3169="PSA Testing", E3169="Total Expenditure ($USD per 100,000 patients)"),
SUMIFS(PSA!$F:$F,PSA!$A:$A,C3169,PSA!$G:$G,D3169),
IF(AND(A3169="Colorectal Cancer Screening", E3169="Total Expenditure ($USD per 100,000 patients)"),
SUMIFS(COL!$F:$F,COL!$A:$A,C3169,COL!$G:$G,D3169),
IF(AND(A3169="Cervical Cancer Screening", E3169="Total Expenditure ($USD per 100,000 patients)"),
SUMIFS(CERV!$F:$F,CERV!$A:$A,C3169,CERV!$G:$G,D3169),
SUMIFS(CANSCRN!$F:$F,CANSCRN!$A:$A,C3169,CANSCRN!$G:$G,D3169))))))))))))</f>
        <v>1043796.3279703264</v>
      </c>
    </row>
    <row r="3170" spans="1:6" x14ac:dyDescent="0.2">
      <c r="A3170" s="24" t="s">
        <v>103</v>
      </c>
      <c r="B3170" s="24" t="s">
        <v>101</v>
      </c>
      <c r="C3170" s="24" t="s">
        <v>63</v>
      </c>
      <c r="D3170" s="24">
        <v>2009</v>
      </c>
      <c r="E3170" s="24" t="s">
        <v>104</v>
      </c>
      <c r="F3170" s="3">
        <f>IF(AND(A3170="PSA Testing", E3170= "Utilization Rate (per 100,000 patients)"),
SUMIFS(PSA!$D:$D,PSA!$A:$A,C3170,PSA!$G:$G,D3170),
IF(AND(A3170="Colorectal Cancer Screening", E3170="Utilization Rate (per 100,000 patients)"),
SUMIFS(COL!$D:$D,COL!$A:$A,C3170,COL!$G:$G, D3170),
IF(AND(A3170="Cervical Cancer Screening", E3170="Utilization Rate (per 100,000 patients)"),
SUMIFS(CERV!$D:$D,CERV!$A:$A,C3170,CERV!$G:$G,D3170),
IF(AND(A3170="Cancer Screening for CKD patients", E3170="Utilization Rate (per 100,000 patients)"),
SUMIFS(CANSCRN!$D:$D,CANSCRN!$A:$A,C3170,CANSCRN!$G:$G,D3170),
IF(AND(A3170="PSA Testing", E3170="Cost per service ($USD)"),
SUMIFS(PSA!$E:$E,PSA!$A:$A,C3170,PSA!$G:$G,D3170),
IF(AND(A3170="Colorectal Cancer Screening", E3170="Cost per service ($USD)"),
SUMIFS(COL!$E:$E,COL!$A:$A,C3170,COL!$G:$G,D3170),
IF(AND(A3170="Cervical Cancer Screening", E3170="Cost per service ($USD)"),
SUMIFS(CERV!$E:$E,CERV!$A:$A,C3170,CERV!$G:$G,D3170),
IF(AND(A3170="Cancer Screening for CKD patients", E3170="Cost per service ($USD)"),
SUMIFS(CANSCRN!$E:$E,CANSCRN!$A:$A,C3170,CANSCRN!$G:$G,D3170),
IF(AND(A3170="PSA Testing", E3170="Total Expenditure ($USD per 100,000 patients)"),
SUMIFS(PSA!$F:$F,PSA!$A:$A,C3170,PSA!$G:$G,D3170),
IF(AND(A3170="Colorectal Cancer Screening", E3170="Total Expenditure ($USD per 100,000 patients)"),
SUMIFS(COL!$F:$F,COL!$A:$A,C3170,COL!$G:$G,D3170),
IF(AND(A3170="Cervical Cancer Screening", E3170="Total Expenditure ($USD per 100,000 patients)"),
SUMIFS(CERV!$F:$F,CERV!$A:$A,C3170,CERV!$G:$G,D3170),
SUMIFS(CANSCRN!$F:$F,CANSCRN!$A:$A,C3170,CANSCRN!$G:$G,D3170))))))))))))</f>
        <v>464644.60361936991</v>
      </c>
    </row>
    <row r="3171" spans="1:6" x14ac:dyDescent="0.2">
      <c r="A3171" s="24" t="s">
        <v>103</v>
      </c>
      <c r="B3171" s="24" t="s">
        <v>101</v>
      </c>
      <c r="C3171" s="24" t="s">
        <v>63</v>
      </c>
      <c r="D3171" s="24">
        <v>2010</v>
      </c>
      <c r="E3171" s="24" t="s">
        <v>104</v>
      </c>
      <c r="F3171" s="3">
        <f>IF(AND(A3171="PSA Testing", E3171= "Utilization Rate (per 100,000 patients)"),
SUMIFS(PSA!$D:$D,PSA!$A:$A,C3171,PSA!$G:$G,D3171),
IF(AND(A3171="Colorectal Cancer Screening", E3171="Utilization Rate (per 100,000 patients)"),
SUMIFS(COL!$D:$D,COL!$A:$A,C3171,COL!$G:$G, D3171),
IF(AND(A3171="Cervical Cancer Screening", E3171="Utilization Rate (per 100,000 patients)"),
SUMIFS(CERV!$D:$D,CERV!$A:$A,C3171,CERV!$G:$G,D3171),
IF(AND(A3171="Cancer Screening for CKD patients", E3171="Utilization Rate (per 100,000 patients)"),
SUMIFS(CANSCRN!$D:$D,CANSCRN!$A:$A,C3171,CANSCRN!$G:$G,D3171),
IF(AND(A3171="PSA Testing", E3171="Cost per service ($USD)"),
SUMIFS(PSA!$E:$E,PSA!$A:$A,C3171,PSA!$G:$G,D3171),
IF(AND(A3171="Colorectal Cancer Screening", E3171="Cost per service ($USD)"),
SUMIFS(COL!$E:$E,COL!$A:$A,C3171,COL!$G:$G,D3171),
IF(AND(A3171="Cervical Cancer Screening", E3171="Cost per service ($USD)"),
SUMIFS(CERV!$E:$E,CERV!$A:$A,C3171,CERV!$G:$G,D3171),
IF(AND(A3171="Cancer Screening for CKD patients", E3171="Cost per service ($USD)"),
SUMIFS(CANSCRN!$E:$E,CANSCRN!$A:$A,C3171,CANSCRN!$G:$G,D3171),
IF(AND(A3171="PSA Testing", E3171="Total Expenditure ($USD per 100,000 patients)"),
SUMIFS(PSA!$F:$F,PSA!$A:$A,C3171,PSA!$G:$G,D3171),
IF(AND(A3171="Colorectal Cancer Screening", E3171="Total Expenditure ($USD per 100,000 patients)"),
SUMIFS(COL!$F:$F,COL!$A:$A,C3171,COL!$G:$G,D3171),
IF(AND(A3171="Cervical Cancer Screening", E3171="Total Expenditure ($USD per 100,000 patients)"),
SUMIFS(CERV!$F:$F,CERV!$A:$A,C3171,CERV!$G:$G,D3171),
SUMIFS(CANSCRN!$F:$F,CANSCRN!$A:$A,C3171,CANSCRN!$G:$G,D3171))))))))))))</f>
        <v>476109.90866136027</v>
      </c>
    </row>
    <row r="3172" spans="1:6" x14ac:dyDescent="0.2">
      <c r="A3172" s="24" t="s">
        <v>103</v>
      </c>
      <c r="B3172" s="24" t="s">
        <v>101</v>
      </c>
      <c r="C3172" s="24" t="s">
        <v>63</v>
      </c>
      <c r="D3172" s="24">
        <v>2011</v>
      </c>
      <c r="E3172" s="24" t="s">
        <v>104</v>
      </c>
      <c r="F3172" s="3">
        <f>IF(AND(A3172="PSA Testing", E3172= "Utilization Rate (per 100,000 patients)"),
SUMIFS(PSA!$D:$D,PSA!$A:$A,C3172,PSA!$G:$G,D3172),
IF(AND(A3172="Colorectal Cancer Screening", E3172="Utilization Rate (per 100,000 patients)"),
SUMIFS(COL!$D:$D,COL!$A:$A,C3172,COL!$G:$G, D3172),
IF(AND(A3172="Cervical Cancer Screening", E3172="Utilization Rate (per 100,000 patients)"),
SUMIFS(CERV!$D:$D,CERV!$A:$A,C3172,CERV!$G:$G,D3172),
IF(AND(A3172="Cancer Screening for CKD patients", E3172="Utilization Rate (per 100,000 patients)"),
SUMIFS(CANSCRN!$D:$D,CANSCRN!$A:$A,C3172,CANSCRN!$G:$G,D3172),
IF(AND(A3172="PSA Testing", E3172="Cost per service ($USD)"),
SUMIFS(PSA!$E:$E,PSA!$A:$A,C3172,PSA!$G:$G,D3172),
IF(AND(A3172="Colorectal Cancer Screening", E3172="Cost per service ($USD)"),
SUMIFS(COL!$E:$E,COL!$A:$A,C3172,COL!$G:$G,D3172),
IF(AND(A3172="Cervical Cancer Screening", E3172="Cost per service ($USD)"),
SUMIFS(CERV!$E:$E,CERV!$A:$A,C3172,CERV!$G:$G,D3172),
IF(AND(A3172="Cancer Screening for CKD patients", E3172="Cost per service ($USD)"),
SUMIFS(CANSCRN!$E:$E,CANSCRN!$A:$A,C3172,CANSCRN!$G:$G,D3172),
IF(AND(A3172="PSA Testing", E3172="Total Expenditure ($USD per 100,000 patients)"),
SUMIFS(PSA!$F:$F,PSA!$A:$A,C3172,PSA!$G:$G,D3172),
IF(AND(A3172="Colorectal Cancer Screening", E3172="Total Expenditure ($USD per 100,000 patients)"),
SUMIFS(COL!$F:$F,COL!$A:$A,C3172,COL!$G:$G,D3172),
IF(AND(A3172="Cervical Cancer Screening", E3172="Total Expenditure ($USD per 100,000 patients)"),
SUMIFS(CERV!$F:$F,CERV!$A:$A,C3172,CERV!$G:$G,D3172),
SUMIFS(CANSCRN!$F:$F,CANSCRN!$A:$A,C3172,CANSCRN!$G:$G,D3172))))))))))))</f>
        <v>461026.16054666339</v>
      </c>
    </row>
    <row r="3173" spans="1:6" x14ac:dyDescent="0.2">
      <c r="A3173" s="24" t="s">
        <v>103</v>
      </c>
      <c r="B3173" s="24" t="s">
        <v>101</v>
      </c>
      <c r="C3173" s="24" t="s">
        <v>63</v>
      </c>
      <c r="D3173" s="24">
        <v>2012</v>
      </c>
      <c r="E3173" s="24" t="s">
        <v>104</v>
      </c>
      <c r="F3173" s="3">
        <f>IF(AND(A3173="PSA Testing", E3173= "Utilization Rate (per 100,000 patients)"),
SUMIFS(PSA!$D:$D,PSA!$A:$A,C3173,PSA!$G:$G,D3173),
IF(AND(A3173="Colorectal Cancer Screening", E3173="Utilization Rate (per 100,000 patients)"),
SUMIFS(COL!$D:$D,COL!$A:$A,C3173,COL!$G:$G, D3173),
IF(AND(A3173="Cervical Cancer Screening", E3173="Utilization Rate (per 100,000 patients)"),
SUMIFS(CERV!$D:$D,CERV!$A:$A,C3173,CERV!$G:$G,D3173),
IF(AND(A3173="Cancer Screening for CKD patients", E3173="Utilization Rate (per 100,000 patients)"),
SUMIFS(CANSCRN!$D:$D,CANSCRN!$A:$A,C3173,CANSCRN!$G:$G,D3173),
IF(AND(A3173="PSA Testing", E3173="Cost per service ($USD)"),
SUMIFS(PSA!$E:$E,PSA!$A:$A,C3173,PSA!$G:$G,D3173),
IF(AND(A3173="Colorectal Cancer Screening", E3173="Cost per service ($USD)"),
SUMIFS(COL!$E:$E,COL!$A:$A,C3173,COL!$G:$G,D3173),
IF(AND(A3173="Cervical Cancer Screening", E3173="Cost per service ($USD)"),
SUMIFS(CERV!$E:$E,CERV!$A:$A,C3173,CERV!$G:$G,D3173),
IF(AND(A3173="Cancer Screening for CKD patients", E3173="Cost per service ($USD)"),
SUMIFS(CANSCRN!$E:$E,CANSCRN!$A:$A,C3173,CANSCRN!$G:$G,D3173),
IF(AND(A3173="PSA Testing", E3173="Total Expenditure ($USD per 100,000 patients)"),
SUMIFS(PSA!$F:$F,PSA!$A:$A,C3173,PSA!$G:$G,D3173),
IF(AND(A3173="Colorectal Cancer Screening", E3173="Total Expenditure ($USD per 100,000 patients)"),
SUMIFS(COL!$F:$F,COL!$A:$A,C3173,COL!$G:$G,D3173),
IF(AND(A3173="Cervical Cancer Screening", E3173="Total Expenditure ($USD per 100,000 patients)"),
SUMIFS(CERV!$F:$F,CERV!$A:$A,C3173,CERV!$G:$G,D3173),
SUMIFS(CANSCRN!$F:$F,CANSCRN!$A:$A,C3173,CANSCRN!$G:$G,D3173))))))))))))</f>
        <v>439116.70176442422</v>
      </c>
    </row>
    <row r="3174" spans="1:6" x14ac:dyDescent="0.2">
      <c r="A3174" s="24" t="s">
        <v>103</v>
      </c>
      <c r="B3174" s="24" t="s">
        <v>101</v>
      </c>
      <c r="C3174" s="24" t="s">
        <v>63</v>
      </c>
      <c r="D3174" s="24">
        <v>2013</v>
      </c>
      <c r="E3174" s="24" t="s">
        <v>104</v>
      </c>
      <c r="F3174" s="3">
        <f>IF(AND(A3174="PSA Testing", E3174= "Utilization Rate (per 100,000 patients)"),
SUMIFS(PSA!$D:$D,PSA!$A:$A,C3174,PSA!$G:$G,D3174),
IF(AND(A3174="Colorectal Cancer Screening", E3174="Utilization Rate (per 100,000 patients)"),
SUMIFS(COL!$D:$D,COL!$A:$A,C3174,COL!$G:$G, D3174),
IF(AND(A3174="Cervical Cancer Screening", E3174="Utilization Rate (per 100,000 patients)"),
SUMIFS(CERV!$D:$D,CERV!$A:$A,C3174,CERV!$G:$G,D3174),
IF(AND(A3174="Cancer Screening for CKD patients", E3174="Utilization Rate (per 100,000 patients)"),
SUMIFS(CANSCRN!$D:$D,CANSCRN!$A:$A,C3174,CANSCRN!$G:$G,D3174),
IF(AND(A3174="PSA Testing", E3174="Cost per service ($USD)"),
SUMIFS(PSA!$E:$E,PSA!$A:$A,C3174,PSA!$G:$G,D3174),
IF(AND(A3174="Colorectal Cancer Screening", E3174="Cost per service ($USD)"),
SUMIFS(COL!$E:$E,COL!$A:$A,C3174,COL!$G:$G,D3174),
IF(AND(A3174="Cervical Cancer Screening", E3174="Cost per service ($USD)"),
SUMIFS(CERV!$E:$E,CERV!$A:$A,C3174,CERV!$G:$G,D3174),
IF(AND(A3174="Cancer Screening for CKD patients", E3174="Cost per service ($USD)"),
SUMIFS(CANSCRN!$E:$E,CANSCRN!$A:$A,C3174,CANSCRN!$G:$G,D3174),
IF(AND(A3174="PSA Testing", E3174="Total Expenditure ($USD per 100,000 patients)"),
SUMIFS(PSA!$F:$F,PSA!$A:$A,C3174,PSA!$G:$G,D3174),
IF(AND(A3174="Colorectal Cancer Screening", E3174="Total Expenditure ($USD per 100,000 patients)"),
SUMIFS(COL!$F:$F,COL!$A:$A,C3174,COL!$G:$G,D3174),
IF(AND(A3174="Cervical Cancer Screening", E3174="Total Expenditure ($USD per 100,000 patients)"),
SUMIFS(CERV!$F:$F,CERV!$A:$A,C3174,CERV!$G:$G,D3174),
SUMIFS(CANSCRN!$F:$F,CANSCRN!$A:$A,C3174,CANSCRN!$G:$G,D3174))))))))))))</f>
        <v>485497.89995676908</v>
      </c>
    </row>
    <row r="3175" spans="1:6" x14ac:dyDescent="0.2">
      <c r="A3175" s="24" t="s">
        <v>103</v>
      </c>
      <c r="B3175" s="24" t="s">
        <v>101</v>
      </c>
      <c r="C3175" s="24" t="s">
        <v>63</v>
      </c>
      <c r="D3175" s="24">
        <v>2014</v>
      </c>
      <c r="E3175" s="24" t="s">
        <v>104</v>
      </c>
      <c r="F3175" s="3">
        <f>IF(AND(A3175="PSA Testing", E3175= "Utilization Rate (per 100,000 patients)"),
SUMIFS(PSA!$D:$D,PSA!$A:$A,C3175,PSA!$G:$G,D3175),
IF(AND(A3175="Colorectal Cancer Screening", E3175="Utilization Rate (per 100,000 patients)"),
SUMIFS(COL!$D:$D,COL!$A:$A,C3175,COL!$G:$G, D3175),
IF(AND(A3175="Cervical Cancer Screening", E3175="Utilization Rate (per 100,000 patients)"),
SUMIFS(CERV!$D:$D,CERV!$A:$A,C3175,CERV!$G:$G,D3175),
IF(AND(A3175="Cancer Screening for CKD patients", E3175="Utilization Rate (per 100,000 patients)"),
SUMIFS(CANSCRN!$D:$D,CANSCRN!$A:$A,C3175,CANSCRN!$G:$G,D3175),
IF(AND(A3175="PSA Testing", E3175="Cost per service ($USD)"),
SUMIFS(PSA!$E:$E,PSA!$A:$A,C3175,PSA!$G:$G,D3175),
IF(AND(A3175="Colorectal Cancer Screening", E3175="Cost per service ($USD)"),
SUMIFS(COL!$E:$E,COL!$A:$A,C3175,COL!$G:$G,D3175),
IF(AND(A3175="Cervical Cancer Screening", E3175="Cost per service ($USD)"),
SUMIFS(CERV!$E:$E,CERV!$A:$A,C3175,CERV!$G:$G,D3175),
IF(AND(A3175="Cancer Screening for CKD patients", E3175="Cost per service ($USD)"),
SUMIFS(CANSCRN!$E:$E,CANSCRN!$A:$A,C3175,CANSCRN!$G:$G,D3175),
IF(AND(A3175="PSA Testing", E3175="Total Expenditure ($USD per 100,000 patients)"),
SUMIFS(PSA!$F:$F,PSA!$A:$A,C3175,PSA!$G:$G,D3175),
IF(AND(A3175="Colorectal Cancer Screening", E3175="Total Expenditure ($USD per 100,000 patients)"),
SUMIFS(COL!$F:$F,COL!$A:$A,C3175,COL!$G:$G,D3175),
IF(AND(A3175="Cervical Cancer Screening", E3175="Total Expenditure ($USD per 100,000 patients)"),
SUMIFS(CERV!$F:$F,CERV!$A:$A,C3175,CERV!$G:$G,D3175),
SUMIFS(CANSCRN!$F:$F,CANSCRN!$A:$A,C3175,CANSCRN!$G:$G,D3175))))))))))))</f>
        <v>537736.81788806769</v>
      </c>
    </row>
    <row r="3176" spans="1:6" x14ac:dyDescent="0.2">
      <c r="A3176" s="24" t="s">
        <v>103</v>
      </c>
      <c r="B3176" s="24" t="s">
        <v>101</v>
      </c>
      <c r="C3176" s="24" t="s">
        <v>63</v>
      </c>
      <c r="D3176" s="24">
        <v>2015</v>
      </c>
      <c r="E3176" s="24" t="s">
        <v>104</v>
      </c>
      <c r="F3176" s="3">
        <f>IF(AND(A3176="PSA Testing", E3176= "Utilization Rate (per 100,000 patients)"),
SUMIFS(PSA!$D:$D,PSA!$A:$A,C3176,PSA!$G:$G,D3176),
IF(AND(A3176="Colorectal Cancer Screening", E3176="Utilization Rate (per 100,000 patients)"),
SUMIFS(COL!$D:$D,COL!$A:$A,C3176,COL!$G:$G, D3176),
IF(AND(A3176="Cervical Cancer Screening", E3176="Utilization Rate (per 100,000 patients)"),
SUMIFS(CERV!$D:$D,CERV!$A:$A,C3176,CERV!$G:$G,D3176),
IF(AND(A3176="Cancer Screening for CKD patients", E3176="Utilization Rate (per 100,000 patients)"),
SUMIFS(CANSCRN!$D:$D,CANSCRN!$A:$A,C3176,CANSCRN!$G:$G,D3176),
IF(AND(A3176="PSA Testing", E3176="Cost per service ($USD)"),
SUMIFS(PSA!$E:$E,PSA!$A:$A,C3176,PSA!$G:$G,D3176),
IF(AND(A3176="Colorectal Cancer Screening", E3176="Cost per service ($USD)"),
SUMIFS(COL!$E:$E,COL!$A:$A,C3176,COL!$G:$G,D3176),
IF(AND(A3176="Cervical Cancer Screening", E3176="Cost per service ($USD)"),
SUMIFS(CERV!$E:$E,CERV!$A:$A,C3176,CERV!$G:$G,D3176),
IF(AND(A3176="Cancer Screening for CKD patients", E3176="Cost per service ($USD)"),
SUMIFS(CANSCRN!$E:$E,CANSCRN!$A:$A,C3176,CANSCRN!$G:$G,D3176),
IF(AND(A3176="PSA Testing", E3176="Total Expenditure ($USD per 100,000 patients)"),
SUMIFS(PSA!$F:$F,PSA!$A:$A,C3176,PSA!$G:$G,D3176),
IF(AND(A3176="Colorectal Cancer Screening", E3176="Total Expenditure ($USD per 100,000 patients)"),
SUMIFS(COL!$F:$F,COL!$A:$A,C3176,COL!$G:$G,D3176),
IF(AND(A3176="Cervical Cancer Screening", E3176="Total Expenditure ($USD per 100,000 patients)"),
SUMIFS(CERV!$F:$F,CERV!$A:$A,C3176,CERV!$G:$G,D3176),
SUMIFS(CANSCRN!$F:$F,CANSCRN!$A:$A,C3176,CANSCRN!$G:$G,D3176))))))))))))</f>
        <v>697279.67280252266</v>
      </c>
    </row>
    <row r="3177" spans="1:6" x14ac:dyDescent="0.2">
      <c r="A3177" s="24" t="s">
        <v>103</v>
      </c>
      <c r="B3177" s="24" t="s">
        <v>101</v>
      </c>
      <c r="C3177" s="24" t="s">
        <v>63</v>
      </c>
      <c r="D3177" s="24">
        <v>2016</v>
      </c>
      <c r="E3177" s="24" t="s">
        <v>104</v>
      </c>
      <c r="F3177" s="3">
        <f>IF(AND(A3177="PSA Testing", E3177= "Utilization Rate (per 100,000 patients)"),
SUMIFS(PSA!$D:$D,PSA!$A:$A,C3177,PSA!$G:$G,D3177),
IF(AND(A3177="Colorectal Cancer Screening", E3177="Utilization Rate (per 100,000 patients)"),
SUMIFS(COL!$D:$D,COL!$A:$A,C3177,COL!$G:$G, D3177),
IF(AND(A3177="Cervical Cancer Screening", E3177="Utilization Rate (per 100,000 patients)"),
SUMIFS(CERV!$D:$D,CERV!$A:$A,C3177,CERV!$G:$G,D3177),
IF(AND(A3177="Cancer Screening for CKD patients", E3177="Utilization Rate (per 100,000 patients)"),
SUMIFS(CANSCRN!$D:$D,CANSCRN!$A:$A,C3177,CANSCRN!$G:$G,D3177),
IF(AND(A3177="PSA Testing", E3177="Cost per service ($USD)"),
SUMIFS(PSA!$E:$E,PSA!$A:$A,C3177,PSA!$G:$G,D3177),
IF(AND(A3177="Colorectal Cancer Screening", E3177="Cost per service ($USD)"),
SUMIFS(COL!$E:$E,COL!$A:$A,C3177,COL!$G:$G,D3177),
IF(AND(A3177="Cervical Cancer Screening", E3177="Cost per service ($USD)"),
SUMIFS(CERV!$E:$E,CERV!$A:$A,C3177,CERV!$G:$G,D3177),
IF(AND(A3177="Cancer Screening for CKD patients", E3177="Cost per service ($USD)"),
SUMIFS(CANSCRN!$E:$E,CANSCRN!$A:$A,C3177,CANSCRN!$G:$G,D3177),
IF(AND(A3177="PSA Testing", E3177="Total Expenditure ($USD per 100,000 patients)"),
SUMIFS(PSA!$F:$F,PSA!$A:$A,C3177,PSA!$G:$G,D3177),
IF(AND(A3177="Colorectal Cancer Screening", E3177="Total Expenditure ($USD per 100,000 patients)"),
SUMIFS(COL!$F:$F,COL!$A:$A,C3177,COL!$G:$G,D3177),
IF(AND(A3177="Cervical Cancer Screening", E3177="Total Expenditure ($USD per 100,000 patients)"),
SUMIFS(CERV!$F:$F,CERV!$A:$A,C3177,CERV!$G:$G,D3177),
SUMIFS(CANSCRN!$F:$F,CANSCRN!$A:$A,C3177,CANSCRN!$G:$G,D3177))))))))))))</f>
        <v>1005106.5587476494</v>
      </c>
    </row>
    <row r="3178" spans="1:6" x14ac:dyDescent="0.2">
      <c r="A3178" s="24" t="s">
        <v>103</v>
      </c>
      <c r="B3178" s="24" t="s">
        <v>101</v>
      </c>
      <c r="C3178" s="24" t="s">
        <v>63</v>
      </c>
      <c r="D3178" s="24">
        <v>2017</v>
      </c>
      <c r="E3178" s="24" t="s">
        <v>104</v>
      </c>
      <c r="F3178" s="3">
        <f>IF(AND(A3178="PSA Testing", E3178= "Utilization Rate (per 100,000 patients)"),
SUMIFS(PSA!$D:$D,PSA!$A:$A,C3178,PSA!$G:$G,D3178),
IF(AND(A3178="Colorectal Cancer Screening", E3178="Utilization Rate (per 100,000 patients)"),
SUMIFS(COL!$D:$D,COL!$A:$A,C3178,COL!$G:$G, D3178),
IF(AND(A3178="Cervical Cancer Screening", E3178="Utilization Rate (per 100,000 patients)"),
SUMIFS(CERV!$D:$D,CERV!$A:$A,C3178,CERV!$G:$G,D3178),
IF(AND(A3178="Cancer Screening for CKD patients", E3178="Utilization Rate (per 100,000 patients)"),
SUMIFS(CANSCRN!$D:$D,CANSCRN!$A:$A,C3178,CANSCRN!$G:$G,D3178),
IF(AND(A3178="PSA Testing", E3178="Cost per service ($USD)"),
SUMIFS(PSA!$E:$E,PSA!$A:$A,C3178,PSA!$G:$G,D3178),
IF(AND(A3178="Colorectal Cancer Screening", E3178="Cost per service ($USD)"),
SUMIFS(COL!$E:$E,COL!$A:$A,C3178,COL!$G:$G,D3178),
IF(AND(A3178="Cervical Cancer Screening", E3178="Cost per service ($USD)"),
SUMIFS(CERV!$E:$E,CERV!$A:$A,C3178,CERV!$G:$G,D3178),
IF(AND(A3178="Cancer Screening for CKD patients", E3178="Cost per service ($USD)"),
SUMIFS(CANSCRN!$E:$E,CANSCRN!$A:$A,C3178,CANSCRN!$G:$G,D3178),
IF(AND(A3178="PSA Testing", E3178="Total Expenditure ($USD per 100,000 patients)"),
SUMIFS(PSA!$F:$F,PSA!$A:$A,C3178,PSA!$G:$G,D3178),
IF(AND(A3178="Colorectal Cancer Screening", E3178="Total Expenditure ($USD per 100,000 patients)"),
SUMIFS(COL!$F:$F,COL!$A:$A,C3178,COL!$G:$G,D3178),
IF(AND(A3178="Cervical Cancer Screening", E3178="Total Expenditure ($USD per 100,000 patients)"),
SUMIFS(CERV!$F:$F,CERV!$A:$A,C3178,CERV!$G:$G,D3178),
SUMIFS(CANSCRN!$F:$F,CANSCRN!$A:$A,C3178,CANSCRN!$G:$G,D3178))))))))))))</f>
        <v>1184721.479253195</v>
      </c>
    </row>
    <row r="3179" spans="1:6" x14ac:dyDescent="0.2">
      <c r="A3179" s="24" t="s">
        <v>103</v>
      </c>
      <c r="B3179" s="24" t="s">
        <v>101</v>
      </c>
      <c r="C3179" s="24" t="s">
        <v>63</v>
      </c>
      <c r="D3179" s="24">
        <v>2018</v>
      </c>
      <c r="E3179" s="24" t="s">
        <v>104</v>
      </c>
      <c r="F3179" s="3">
        <f>IF(AND(A3179="PSA Testing", E3179= "Utilization Rate (per 100,000 patients)"),
SUMIFS(PSA!$D:$D,PSA!$A:$A,C3179,PSA!$G:$G,D3179),
IF(AND(A3179="Colorectal Cancer Screening", E3179="Utilization Rate (per 100,000 patients)"),
SUMIFS(COL!$D:$D,COL!$A:$A,C3179,COL!$G:$G, D3179),
IF(AND(A3179="Cervical Cancer Screening", E3179="Utilization Rate (per 100,000 patients)"),
SUMIFS(CERV!$D:$D,CERV!$A:$A,C3179,CERV!$G:$G,D3179),
IF(AND(A3179="Cancer Screening for CKD patients", E3179="Utilization Rate (per 100,000 patients)"),
SUMIFS(CANSCRN!$D:$D,CANSCRN!$A:$A,C3179,CANSCRN!$G:$G,D3179),
IF(AND(A3179="PSA Testing", E3179="Cost per service ($USD)"),
SUMIFS(PSA!$E:$E,PSA!$A:$A,C3179,PSA!$G:$G,D3179),
IF(AND(A3179="Colorectal Cancer Screening", E3179="Cost per service ($USD)"),
SUMIFS(COL!$E:$E,COL!$A:$A,C3179,COL!$G:$G,D3179),
IF(AND(A3179="Cervical Cancer Screening", E3179="Cost per service ($USD)"),
SUMIFS(CERV!$E:$E,CERV!$A:$A,C3179,CERV!$G:$G,D3179),
IF(AND(A3179="Cancer Screening for CKD patients", E3179="Cost per service ($USD)"),
SUMIFS(CANSCRN!$E:$E,CANSCRN!$A:$A,C3179,CANSCRN!$G:$G,D3179),
IF(AND(A3179="PSA Testing", E3179="Total Expenditure ($USD per 100,000 patients)"),
SUMIFS(PSA!$F:$F,PSA!$A:$A,C3179,PSA!$G:$G,D3179),
IF(AND(A3179="Colorectal Cancer Screening", E3179="Total Expenditure ($USD per 100,000 patients)"),
SUMIFS(COL!$F:$F,COL!$A:$A,C3179,COL!$G:$G,D3179),
IF(AND(A3179="Cervical Cancer Screening", E3179="Total Expenditure ($USD per 100,000 patients)"),
SUMIFS(CERV!$F:$F,CERV!$A:$A,C3179,CERV!$G:$G,D3179),
SUMIFS(CANSCRN!$F:$F,CANSCRN!$A:$A,C3179,CANSCRN!$G:$G,D3179))))))))))))</f>
        <v>1678635.1445531147</v>
      </c>
    </row>
    <row r="3180" spans="1:6" x14ac:dyDescent="0.2">
      <c r="A3180" s="24" t="s">
        <v>103</v>
      </c>
      <c r="B3180" s="24" t="s">
        <v>101</v>
      </c>
      <c r="C3180" s="24" t="s">
        <v>63</v>
      </c>
      <c r="D3180" s="24">
        <v>2019</v>
      </c>
      <c r="E3180" s="24" t="s">
        <v>104</v>
      </c>
      <c r="F3180" s="3">
        <f>IF(AND(A3180="PSA Testing", E3180= "Utilization Rate (per 100,000 patients)"),
SUMIFS(PSA!$D:$D,PSA!$A:$A,C3180,PSA!$G:$G,D3180),
IF(AND(A3180="Colorectal Cancer Screening", E3180="Utilization Rate (per 100,000 patients)"),
SUMIFS(COL!$D:$D,COL!$A:$A,C3180,COL!$G:$G, D3180),
IF(AND(A3180="Cervical Cancer Screening", E3180="Utilization Rate (per 100,000 patients)"),
SUMIFS(CERV!$D:$D,CERV!$A:$A,C3180,CERV!$G:$G,D3180),
IF(AND(A3180="Cancer Screening for CKD patients", E3180="Utilization Rate (per 100,000 patients)"),
SUMIFS(CANSCRN!$D:$D,CANSCRN!$A:$A,C3180,CANSCRN!$G:$G,D3180),
IF(AND(A3180="PSA Testing", E3180="Cost per service ($USD)"),
SUMIFS(PSA!$E:$E,PSA!$A:$A,C3180,PSA!$G:$G,D3180),
IF(AND(A3180="Colorectal Cancer Screening", E3180="Cost per service ($USD)"),
SUMIFS(COL!$E:$E,COL!$A:$A,C3180,COL!$G:$G,D3180),
IF(AND(A3180="Cervical Cancer Screening", E3180="Cost per service ($USD)"),
SUMIFS(CERV!$E:$E,CERV!$A:$A,C3180,CERV!$G:$G,D3180),
IF(AND(A3180="Cancer Screening for CKD patients", E3180="Cost per service ($USD)"),
SUMIFS(CANSCRN!$E:$E,CANSCRN!$A:$A,C3180,CANSCRN!$G:$G,D3180),
IF(AND(A3180="PSA Testing", E3180="Total Expenditure ($USD per 100,000 patients)"),
SUMIFS(PSA!$F:$F,PSA!$A:$A,C3180,PSA!$G:$G,D3180),
IF(AND(A3180="Colorectal Cancer Screening", E3180="Total Expenditure ($USD per 100,000 patients)"),
SUMIFS(COL!$F:$F,COL!$A:$A,C3180,COL!$G:$G,D3180),
IF(AND(A3180="Cervical Cancer Screening", E3180="Total Expenditure ($USD per 100,000 patients)"),
SUMIFS(CERV!$F:$F,CERV!$A:$A,C3180,CERV!$G:$G,D3180),
SUMIFS(CANSCRN!$F:$F,CANSCRN!$A:$A,C3180,CANSCRN!$G:$G,D3180))))))))))))</f>
        <v>1878330.1862135648</v>
      </c>
    </row>
    <row r="3181" spans="1:6" x14ac:dyDescent="0.2">
      <c r="A3181" s="24" t="s">
        <v>103</v>
      </c>
      <c r="B3181" s="24" t="s">
        <v>101</v>
      </c>
      <c r="C3181" s="24" t="s">
        <v>64</v>
      </c>
      <c r="D3181" s="24">
        <v>2009</v>
      </c>
      <c r="E3181" s="24" t="s">
        <v>104</v>
      </c>
      <c r="F3181" s="3">
        <f>IF(AND(A3181="PSA Testing", E3181= "Utilization Rate (per 100,000 patients)"),
SUMIFS(PSA!$D:$D,PSA!$A:$A,C3181,PSA!$G:$G,D3181),
IF(AND(A3181="Colorectal Cancer Screening", E3181="Utilization Rate (per 100,000 patients)"),
SUMIFS(COL!$D:$D,COL!$A:$A,C3181,COL!$G:$G, D3181),
IF(AND(A3181="Cervical Cancer Screening", E3181="Utilization Rate (per 100,000 patients)"),
SUMIFS(CERV!$D:$D,CERV!$A:$A,C3181,CERV!$G:$G,D3181),
IF(AND(A3181="Cancer Screening for CKD patients", E3181="Utilization Rate (per 100,000 patients)"),
SUMIFS(CANSCRN!$D:$D,CANSCRN!$A:$A,C3181,CANSCRN!$G:$G,D3181),
IF(AND(A3181="PSA Testing", E3181="Cost per service ($USD)"),
SUMIFS(PSA!$E:$E,PSA!$A:$A,C3181,PSA!$G:$G,D3181),
IF(AND(A3181="Colorectal Cancer Screening", E3181="Cost per service ($USD)"),
SUMIFS(COL!$E:$E,COL!$A:$A,C3181,COL!$G:$G,D3181),
IF(AND(A3181="Cervical Cancer Screening", E3181="Cost per service ($USD)"),
SUMIFS(CERV!$E:$E,CERV!$A:$A,C3181,CERV!$G:$G,D3181),
IF(AND(A3181="Cancer Screening for CKD patients", E3181="Cost per service ($USD)"),
SUMIFS(CANSCRN!$E:$E,CANSCRN!$A:$A,C3181,CANSCRN!$G:$G,D3181),
IF(AND(A3181="PSA Testing", E3181="Total Expenditure ($USD per 100,000 patients)"),
SUMIFS(PSA!$F:$F,PSA!$A:$A,C3181,PSA!$G:$G,D3181),
IF(AND(A3181="Colorectal Cancer Screening", E3181="Total Expenditure ($USD per 100,000 patients)"),
SUMIFS(COL!$F:$F,COL!$A:$A,C3181,COL!$G:$G,D3181),
IF(AND(A3181="Cervical Cancer Screening", E3181="Total Expenditure ($USD per 100,000 patients)"),
SUMIFS(CERV!$F:$F,CERV!$A:$A,C3181,CERV!$G:$G,D3181),
SUMIFS(CANSCRN!$F:$F,CANSCRN!$A:$A,C3181,CANSCRN!$G:$G,D3181))))))))))))</f>
        <v>910994.66075566818</v>
      </c>
    </row>
    <row r="3182" spans="1:6" x14ac:dyDescent="0.2">
      <c r="A3182" s="24" t="s">
        <v>103</v>
      </c>
      <c r="B3182" s="24" t="s">
        <v>101</v>
      </c>
      <c r="C3182" s="24" t="s">
        <v>64</v>
      </c>
      <c r="D3182" s="24">
        <v>2010</v>
      </c>
      <c r="E3182" s="24" t="s">
        <v>104</v>
      </c>
      <c r="F3182" s="3">
        <f>IF(AND(A3182="PSA Testing", E3182= "Utilization Rate (per 100,000 patients)"),
SUMIFS(PSA!$D:$D,PSA!$A:$A,C3182,PSA!$G:$G,D3182),
IF(AND(A3182="Colorectal Cancer Screening", E3182="Utilization Rate (per 100,000 patients)"),
SUMIFS(COL!$D:$D,COL!$A:$A,C3182,COL!$G:$G, D3182),
IF(AND(A3182="Cervical Cancer Screening", E3182="Utilization Rate (per 100,000 patients)"),
SUMIFS(CERV!$D:$D,CERV!$A:$A,C3182,CERV!$G:$G,D3182),
IF(AND(A3182="Cancer Screening for CKD patients", E3182="Utilization Rate (per 100,000 patients)"),
SUMIFS(CANSCRN!$D:$D,CANSCRN!$A:$A,C3182,CANSCRN!$G:$G,D3182),
IF(AND(A3182="PSA Testing", E3182="Cost per service ($USD)"),
SUMIFS(PSA!$E:$E,PSA!$A:$A,C3182,PSA!$G:$G,D3182),
IF(AND(A3182="Colorectal Cancer Screening", E3182="Cost per service ($USD)"),
SUMIFS(COL!$E:$E,COL!$A:$A,C3182,COL!$G:$G,D3182),
IF(AND(A3182="Cervical Cancer Screening", E3182="Cost per service ($USD)"),
SUMIFS(CERV!$E:$E,CERV!$A:$A,C3182,CERV!$G:$G,D3182),
IF(AND(A3182="Cancer Screening for CKD patients", E3182="Cost per service ($USD)"),
SUMIFS(CANSCRN!$E:$E,CANSCRN!$A:$A,C3182,CANSCRN!$G:$G,D3182),
IF(AND(A3182="PSA Testing", E3182="Total Expenditure ($USD per 100,000 patients)"),
SUMIFS(PSA!$F:$F,PSA!$A:$A,C3182,PSA!$G:$G,D3182),
IF(AND(A3182="Colorectal Cancer Screening", E3182="Total Expenditure ($USD per 100,000 patients)"),
SUMIFS(COL!$F:$F,COL!$A:$A,C3182,COL!$G:$G,D3182),
IF(AND(A3182="Cervical Cancer Screening", E3182="Total Expenditure ($USD per 100,000 patients)"),
SUMIFS(CERV!$F:$F,CERV!$A:$A,C3182,CERV!$G:$G,D3182),
SUMIFS(CANSCRN!$F:$F,CANSCRN!$A:$A,C3182,CANSCRN!$G:$G,D3182))))))))))))</f>
        <v>952253.64427188074</v>
      </c>
    </row>
    <row r="3183" spans="1:6" x14ac:dyDescent="0.2">
      <c r="A3183" s="24" t="s">
        <v>103</v>
      </c>
      <c r="B3183" s="24" t="s">
        <v>101</v>
      </c>
      <c r="C3183" s="24" t="s">
        <v>64</v>
      </c>
      <c r="D3183" s="24">
        <v>2011</v>
      </c>
      <c r="E3183" s="24" t="s">
        <v>104</v>
      </c>
      <c r="F3183" s="3">
        <f>IF(AND(A3183="PSA Testing", E3183= "Utilization Rate (per 100,000 patients)"),
SUMIFS(PSA!$D:$D,PSA!$A:$A,C3183,PSA!$G:$G,D3183),
IF(AND(A3183="Colorectal Cancer Screening", E3183="Utilization Rate (per 100,000 patients)"),
SUMIFS(COL!$D:$D,COL!$A:$A,C3183,COL!$G:$G, D3183),
IF(AND(A3183="Cervical Cancer Screening", E3183="Utilization Rate (per 100,000 patients)"),
SUMIFS(CERV!$D:$D,CERV!$A:$A,C3183,CERV!$G:$G,D3183),
IF(AND(A3183="Cancer Screening for CKD patients", E3183="Utilization Rate (per 100,000 patients)"),
SUMIFS(CANSCRN!$D:$D,CANSCRN!$A:$A,C3183,CANSCRN!$G:$G,D3183),
IF(AND(A3183="PSA Testing", E3183="Cost per service ($USD)"),
SUMIFS(PSA!$E:$E,PSA!$A:$A,C3183,PSA!$G:$G,D3183),
IF(AND(A3183="Colorectal Cancer Screening", E3183="Cost per service ($USD)"),
SUMIFS(COL!$E:$E,COL!$A:$A,C3183,COL!$G:$G,D3183),
IF(AND(A3183="Cervical Cancer Screening", E3183="Cost per service ($USD)"),
SUMIFS(CERV!$E:$E,CERV!$A:$A,C3183,CERV!$G:$G,D3183),
IF(AND(A3183="Cancer Screening for CKD patients", E3183="Cost per service ($USD)"),
SUMIFS(CANSCRN!$E:$E,CANSCRN!$A:$A,C3183,CANSCRN!$G:$G,D3183),
IF(AND(A3183="PSA Testing", E3183="Total Expenditure ($USD per 100,000 patients)"),
SUMIFS(PSA!$F:$F,PSA!$A:$A,C3183,PSA!$G:$G,D3183),
IF(AND(A3183="Colorectal Cancer Screening", E3183="Total Expenditure ($USD per 100,000 patients)"),
SUMIFS(COL!$F:$F,COL!$A:$A,C3183,COL!$G:$G,D3183),
IF(AND(A3183="Cervical Cancer Screening", E3183="Total Expenditure ($USD per 100,000 patients)"),
SUMIFS(CERV!$F:$F,CERV!$A:$A,C3183,CERV!$G:$G,D3183),
SUMIFS(CANSCRN!$F:$F,CANSCRN!$A:$A,C3183,CANSCRN!$G:$G,D3183))))))))))))</f>
        <v>887402.67092831747</v>
      </c>
    </row>
    <row r="3184" spans="1:6" x14ac:dyDescent="0.2">
      <c r="A3184" s="24" t="s">
        <v>103</v>
      </c>
      <c r="B3184" s="24" t="s">
        <v>101</v>
      </c>
      <c r="C3184" s="24" t="s">
        <v>64</v>
      </c>
      <c r="D3184" s="24">
        <v>2012</v>
      </c>
      <c r="E3184" s="24" t="s">
        <v>104</v>
      </c>
      <c r="F3184" s="3">
        <f>IF(AND(A3184="PSA Testing", E3184= "Utilization Rate (per 100,000 patients)"),
SUMIFS(PSA!$D:$D,PSA!$A:$A,C3184,PSA!$G:$G,D3184),
IF(AND(A3184="Colorectal Cancer Screening", E3184="Utilization Rate (per 100,000 patients)"),
SUMIFS(COL!$D:$D,COL!$A:$A,C3184,COL!$G:$G, D3184),
IF(AND(A3184="Cervical Cancer Screening", E3184="Utilization Rate (per 100,000 patients)"),
SUMIFS(CERV!$D:$D,CERV!$A:$A,C3184,CERV!$G:$G,D3184),
IF(AND(A3184="Cancer Screening for CKD patients", E3184="Utilization Rate (per 100,000 patients)"),
SUMIFS(CANSCRN!$D:$D,CANSCRN!$A:$A,C3184,CANSCRN!$G:$G,D3184),
IF(AND(A3184="PSA Testing", E3184="Cost per service ($USD)"),
SUMIFS(PSA!$E:$E,PSA!$A:$A,C3184,PSA!$G:$G,D3184),
IF(AND(A3184="Colorectal Cancer Screening", E3184="Cost per service ($USD)"),
SUMIFS(COL!$E:$E,COL!$A:$A,C3184,COL!$G:$G,D3184),
IF(AND(A3184="Cervical Cancer Screening", E3184="Cost per service ($USD)"),
SUMIFS(CERV!$E:$E,CERV!$A:$A,C3184,CERV!$G:$G,D3184),
IF(AND(A3184="Cancer Screening for CKD patients", E3184="Cost per service ($USD)"),
SUMIFS(CANSCRN!$E:$E,CANSCRN!$A:$A,C3184,CANSCRN!$G:$G,D3184),
IF(AND(A3184="PSA Testing", E3184="Total Expenditure ($USD per 100,000 patients)"),
SUMIFS(PSA!$F:$F,PSA!$A:$A,C3184,PSA!$G:$G,D3184),
IF(AND(A3184="Colorectal Cancer Screening", E3184="Total Expenditure ($USD per 100,000 patients)"),
SUMIFS(COL!$F:$F,COL!$A:$A,C3184,COL!$G:$G,D3184),
IF(AND(A3184="Cervical Cancer Screening", E3184="Total Expenditure ($USD per 100,000 patients)"),
SUMIFS(CERV!$F:$F,CERV!$A:$A,C3184,CERV!$G:$G,D3184),
SUMIFS(CANSCRN!$F:$F,CANSCRN!$A:$A,C3184,CANSCRN!$G:$G,D3184))))))))))))</f>
        <v>859469.28507392772</v>
      </c>
    </row>
    <row r="3185" spans="1:6" x14ac:dyDescent="0.2">
      <c r="A3185" s="24" t="s">
        <v>103</v>
      </c>
      <c r="B3185" s="24" t="s">
        <v>101</v>
      </c>
      <c r="C3185" s="24" t="s">
        <v>64</v>
      </c>
      <c r="D3185" s="24">
        <v>2013</v>
      </c>
      <c r="E3185" s="24" t="s">
        <v>104</v>
      </c>
      <c r="F3185" s="3">
        <f>IF(AND(A3185="PSA Testing", E3185= "Utilization Rate (per 100,000 patients)"),
SUMIFS(PSA!$D:$D,PSA!$A:$A,C3185,PSA!$G:$G,D3185),
IF(AND(A3185="Colorectal Cancer Screening", E3185="Utilization Rate (per 100,000 patients)"),
SUMIFS(COL!$D:$D,COL!$A:$A,C3185,COL!$G:$G, D3185),
IF(AND(A3185="Cervical Cancer Screening", E3185="Utilization Rate (per 100,000 patients)"),
SUMIFS(CERV!$D:$D,CERV!$A:$A,C3185,CERV!$G:$G,D3185),
IF(AND(A3185="Cancer Screening for CKD patients", E3185="Utilization Rate (per 100,000 patients)"),
SUMIFS(CANSCRN!$D:$D,CANSCRN!$A:$A,C3185,CANSCRN!$G:$G,D3185),
IF(AND(A3185="PSA Testing", E3185="Cost per service ($USD)"),
SUMIFS(PSA!$E:$E,PSA!$A:$A,C3185,PSA!$G:$G,D3185),
IF(AND(A3185="Colorectal Cancer Screening", E3185="Cost per service ($USD)"),
SUMIFS(COL!$E:$E,COL!$A:$A,C3185,COL!$G:$G,D3185),
IF(AND(A3185="Cervical Cancer Screening", E3185="Cost per service ($USD)"),
SUMIFS(CERV!$E:$E,CERV!$A:$A,C3185,CERV!$G:$G,D3185),
IF(AND(A3185="Cancer Screening for CKD patients", E3185="Cost per service ($USD)"),
SUMIFS(CANSCRN!$E:$E,CANSCRN!$A:$A,C3185,CANSCRN!$G:$G,D3185),
IF(AND(A3185="PSA Testing", E3185="Total Expenditure ($USD per 100,000 patients)"),
SUMIFS(PSA!$F:$F,PSA!$A:$A,C3185,PSA!$G:$G,D3185),
IF(AND(A3185="Colorectal Cancer Screening", E3185="Total Expenditure ($USD per 100,000 patients)"),
SUMIFS(COL!$F:$F,COL!$A:$A,C3185,COL!$G:$G,D3185),
IF(AND(A3185="Cervical Cancer Screening", E3185="Total Expenditure ($USD per 100,000 patients)"),
SUMIFS(CERV!$F:$F,CERV!$A:$A,C3185,CERV!$G:$G,D3185),
SUMIFS(CANSCRN!$F:$F,CANSCRN!$A:$A,C3185,CANSCRN!$G:$G,D3185))))))))))))</f>
        <v>1215570.7757719762</v>
      </c>
    </row>
    <row r="3186" spans="1:6" x14ac:dyDescent="0.2">
      <c r="A3186" s="24" t="s">
        <v>103</v>
      </c>
      <c r="B3186" s="24" t="s">
        <v>101</v>
      </c>
      <c r="C3186" s="24" t="s">
        <v>64</v>
      </c>
      <c r="D3186" s="24">
        <v>2014</v>
      </c>
      <c r="E3186" s="24" t="s">
        <v>104</v>
      </c>
      <c r="F3186" s="3">
        <f>IF(AND(A3186="PSA Testing", E3186= "Utilization Rate (per 100,000 patients)"),
SUMIFS(PSA!$D:$D,PSA!$A:$A,C3186,PSA!$G:$G,D3186),
IF(AND(A3186="Colorectal Cancer Screening", E3186="Utilization Rate (per 100,000 patients)"),
SUMIFS(COL!$D:$D,COL!$A:$A,C3186,COL!$G:$G, D3186),
IF(AND(A3186="Cervical Cancer Screening", E3186="Utilization Rate (per 100,000 patients)"),
SUMIFS(CERV!$D:$D,CERV!$A:$A,C3186,CERV!$G:$G,D3186),
IF(AND(A3186="Cancer Screening for CKD patients", E3186="Utilization Rate (per 100,000 patients)"),
SUMIFS(CANSCRN!$D:$D,CANSCRN!$A:$A,C3186,CANSCRN!$G:$G,D3186),
IF(AND(A3186="PSA Testing", E3186="Cost per service ($USD)"),
SUMIFS(PSA!$E:$E,PSA!$A:$A,C3186,PSA!$G:$G,D3186),
IF(AND(A3186="Colorectal Cancer Screening", E3186="Cost per service ($USD)"),
SUMIFS(COL!$E:$E,COL!$A:$A,C3186,COL!$G:$G,D3186),
IF(AND(A3186="Cervical Cancer Screening", E3186="Cost per service ($USD)"),
SUMIFS(CERV!$E:$E,CERV!$A:$A,C3186,CERV!$G:$G,D3186),
IF(AND(A3186="Cancer Screening for CKD patients", E3186="Cost per service ($USD)"),
SUMIFS(CANSCRN!$E:$E,CANSCRN!$A:$A,C3186,CANSCRN!$G:$G,D3186),
IF(AND(A3186="PSA Testing", E3186="Total Expenditure ($USD per 100,000 patients)"),
SUMIFS(PSA!$F:$F,PSA!$A:$A,C3186,PSA!$G:$G,D3186),
IF(AND(A3186="Colorectal Cancer Screening", E3186="Total Expenditure ($USD per 100,000 patients)"),
SUMIFS(COL!$F:$F,COL!$A:$A,C3186,COL!$G:$G,D3186),
IF(AND(A3186="Cervical Cancer Screening", E3186="Total Expenditure ($USD per 100,000 patients)"),
SUMIFS(CERV!$F:$F,CERV!$A:$A,C3186,CERV!$G:$G,D3186),
SUMIFS(CANSCRN!$F:$F,CANSCRN!$A:$A,C3186,CANSCRN!$G:$G,D3186))))))))))))</f>
        <v>1228405.4153474881</v>
      </c>
    </row>
    <row r="3187" spans="1:6" x14ac:dyDescent="0.2">
      <c r="A3187" s="24" t="s">
        <v>103</v>
      </c>
      <c r="B3187" s="24" t="s">
        <v>101</v>
      </c>
      <c r="C3187" s="24" t="s">
        <v>64</v>
      </c>
      <c r="D3187" s="24">
        <v>2015</v>
      </c>
      <c r="E3187" s="24" t="s">
        <v>104</v>
      </c>
      <c r="F3187" s="3">
        <f>IF(AND(A3187="PSA Testing", E3187= "Utilization Rate (per 100,000 patients)"),
SUMIFS(PSA!$D:$D,PSA!$A:$A,C3187,PSA!$G:$G,D3187),
IF(AND(A3187="Colorectal Cancer Screening", E3187="Utilization Rate (per 100,000 patients)"),
SUMIFS(COL!$D:$D,COL!$A:$A,C3187,COL!$G:$G, D3187),
IF(AND(A3187="Cervical Cancer Screening", E3187="Utilization Rate (per 100,000 patients)"),
SUMIFS(CERV!$D:$D,CERV!$A:$A,C3187,CERV!$G:$G,D3187),
IF(AND(A3187="Cancer Screening for CKD patients", E3187="Utilization Rate (per 100,000 patients)"),
SUMIFS(CANSCRN!$D:$D,CANSCRN!$A:$A,C3187,CANSCRN!$G:$G,D3187),
IF(AND(A3187="PSA Testing", E3187="Cost per service ($USD)"),
SUMIFS(PSA!$E:$E,PSA!$A:$A,C3187,PSA!$G:$G,D3187),
IF(AND(A3187="Colorectal Cancer Screening", E3187="Cost per service ($USD)"),
SUMIFS(COL!$E:$E,COL!$A:$A,C3187,COL!$G:$G,D3187),
IF(AND(A3187="Cervical Cancer Screening", E3187="Cost per service ($USD)"),
SUMIFS(CERV!$E:$E,CERV!$A:$A,C3187,CERV!$G:$G,D3187),
IF(AND(A3187="Cancer Screening for CKD patients", E3187="Cost per service ($USD)"),
SUMIFS(CANSCRN!$E:$E,CANSCRN!$A:$A,C3187,CANSCRN!$G:$G,D3187),
IF(AND(A3187="PSA Testing", E3187="Total Expenditure ($USD per 100,000 patients)"),
SUMIFS(PSA!$F:$F,PSA!$A:$A,C3187,PSA!$G:$G,D3187),
IF(AND(A3187="Colorectal Cancer Screening", E3187="Total Expenditure ($USD per 100,000 patients)"),
SUMIFS(COL!$F:$F,COL!$A:$A,C3187,COL!$G:$G,D3187),
IF(AND(A3187="Cervical Cancer Screening", E3187="Total Expenditure ($USD per 100,000 patients)"),
SUMIFS(CERV!$F:$F,CERV!$A:$A,C3187,CERV!$G:$G,D3187),
SUMIFS(CANSCRN!$F:$F,CANSCRN!$A:$A,C3187,CANSCRN!$G:$G,D3187))))))))))))</f>
        <v>1243654.3891554296</v>
      </c>
    </row>
    <row r="3188" spans="1:6" x14ac:dyDescent="0.2">
      <c r="A3188" s="24" t="s">
        <v>103</v>
      </c>
      <c r="B3188" s="24" t="s">
        <v>101</v>
      </c>
      <c r="C3188" s="24" t="s">
        <v>64</v>
      </c>
      <c r="D3188" s="24">
        <v>2016</v>
      </c>
      <c r="E3188" s="24" t="s">
        <v>104</v>
      </c>
      <c r="F3188" s="3">
        <f>IF(AND(A3188="PSA Testing", E3188= "Utilization Rate (per 100,000 patients)"),
SUMIFS(PSA!$D:$D,PSA!$A:$A,C3188,PSA!$G:$G,D3188),
IF(AND(A3188="Colorectal Cancer Screening", E3188="Utilization Rate (per 100,000 patients)"),
SUMIFS(COL!$D:$D,COL!$A:$A,C3188,COL!$G:$G, D3188),
IF(AND(A3188="Cervical Cancer Screening", E3188="Utilization Rate (per 100,000 patients)"),
SUMIFS(CERV!$D:$D,CERV!$A:$A,C3188,CERV!$G:$G,D3188),
IF(AND(A3188="Cancer Screening for CKD patients", E3188="Utilization Rate (per 100,000 patients)"),
SUMIFS(CANSCRN!$D:$D,CANSCRN!$A:$A,C3188,CANSCRN!$G:$G,D3188),
IF(AND(A3188="PSA Testing", E3188="Cost per service ($USD)"),
SUMIFS(PSA!$E:$E,PSA!$A:$A,C3188,PSA!$G:$G,D3188),
IF(AND(A3188="Colorectal Cancer Screening", E3188="Cost per service ($USD)"),
SUMIFS(COL!$E:$E,COL!$A:$A,C3188,COL!$G:$G,D3188),
IF(AND(A3188="Cervical Cancer Screening", E3188="Cost per service ($USD)"),
SUMIFS(CERV!$E:$E,CERV!$A:$A,C3188,CERV!$G:$G,D3188),
IF(AND(A3188="Cancer Screening for CKD patients", E3188="Cost per service ($USD)"),
SUMIFS(CANSCRN!$E:$E,CANSCRN!$A:$A,C3188,CANSCRN!$G:$G,D3188),
IF(AND(A3188="PSA Testing", E3188="Total Expenditure ($USD per 100,000 patients)"),
SUMIFS(PSA!$F:$F,PSA!$A:$A,C3188,PSA!$G:$G,D3188),
IF(AND(A3188="Colorectal Cancer Screening", E3188="Total Expenditure ($USD per 100,000 patients)"),
SUMIFS(COL!$F:$F,COL!$A:$A,C3188,COL!$G:$G,D3188),
IF(AND(A3188="Cervical Cancer Screening", E3188="Total Expenditure ($USD per 100,000 patients)"),
SUMIFS(CERV!$F:$F,CERV!$A:$A,C3188,CERV!$G:$G,D3188),
SUMIFS(CANSCRN!$F:$F,CANSCRN!$A:$A,C3188,CANSCRN!$G:$G,D3188))))))))))))</f>
        <v>1333566.2392945851</v>
      </c>
    </row>
    <row r="3189" spans="1:6" x14ac:dyDescent="0.2">
      <c r="A3189" s="24" t="s">
        <v>103</v>
      </c>
      <c r="B3189" s="24" t="s">
        <v>101</v>
      </c>
      <c r="C3189" s="24" t="s">
        <v>64</v>
      </c>
      <c r="D3189" s="24">
        <v>2017</v>
      </c>
      <c r="E3189" s="24" t="s">
        <v>104</v>
      </c>
      <c r="F3189" s="3">
        <f>IF(AND(A3189="PSA Testing", E3189= "Utilization Rate (per 100,000 patients)"),
SUMIFS(PSA!$D:$D,PSA!$A:$A,C3189,PSA!$G:$G,D3189),
IF(AND(A3189="Colorectal Cancer Screening", E3189="Utilization Rate (per 100,000 patients)"),
SUMIFS(COL!$D:$D,COL!$A:$A,C3189,COL!$G:$G, D3189),
IF(AND(A3189="Cervical Cancer Screening", E3189="Utilization Rate (per 100,000 patients)"),
SUMIFS(CERV!$D:$D,CERV!$A:$A,C3189,CERV!$G:$G,D3189),
IF(AND(A3189="Cancer Screening for CKD patients", E3189="Utilization Rate (per 100,000 patients)"),
SUMIFS(CANSCRN!$D:$D,CANSCRN!$A:$A,C3189,CANSCRN!$G:$G,D3189),
IF(AND(A3189="PSA Testing", E3189="Cost per service ($USD)"),
SUMIFS(PSA!$E:$E,PSA!$A:$A,C3189,PSA!$G:$G,D3189),
IF(AND(A3189="Colorectal Cancer Screening", E3189="Cost per service ($USD)"),
SUMIFS(COL!$E:$E,COL!$A:$A,C3189,COL!$G:$G,D3189),
IF(AND(A3189="Cervical Cancer Screening", E3189="Cost per service ($USD)"),
SUMIFS(CERV!$E:$E,CERV!$A:$A,C3189,CERV!$G:$G,D3189),
IF(AND(A3189="Cancer Screening for CKD patients", E3189="Cost per service ($USD)"),
SUMIFS(CANSCRN!$E:$E,CANSCRN!$A:$A,C3189,CANSCRN!$G:$G,D3189),
IF(AND(A3189="PSA Testing", E3189="Total Expenditure ($USD per 100,000 patients)"),
SUMIFS(PSA!$F:$F,PSA!$A:$A,C3189,PSA!$G:$G,D3189),
IF(AND(A3189="Colorectal Cancer Screening", E3189="Total Expenditure ($USD per 100,000 patients)"),
SUMIFS(COL!$F:$F,COL!$A:$A,C3189,COL!$G:$G,D3189),
IF(AND(A3189="Cervical Cancer Screening", E3189="Total Expenditure ($USD per 100,000 patients)"),
SUMIFS(CERV!$F:$F,CERV!$A:$A,C3189,CERV!$G:$G,D3189),
SUMIFS(CANSCRN!$F:$F,CANSCRN!$A:$A,C3189,CANSCRN!$G:$G,D3189))))))))))))</f>
        <v>1328465.7858697562</v>
      </c>
    </row>
    <row r="3190" spans="1:6" x14ac:dyDescent="0.2">
      <c r="A3190" s="24" t="s">
        <v>103</v>
      </c>
      <c r="B3190" s="24" t="s">
        <v>101</v>
      </c>
      <c r="C3190" s="24" t="s">
        <v>64</v>
      </c>
      <c r="D3190" s="24">
        <v>2018</v>
      </c>
      <c r="E3190" s="24" t="s">
        <v>104</v>
      </c>
      <c r="F3190" s="3">
        <f>IF(AND(A3190="PSA Testing", E3190= "Utilization Rate (per 100,000 patients)"),
SUMIFS(PSA!$D:$D,PSA!$A:$A,C3190,PSA!$G:$G,D3190),
IF(AND(A3190="Colorectal Cancer Screening", E3190="Utilization Rate (per 100,000 patients)"),
SUMIFS(COL!$D:$D,COL!$A:$A,C3190,COL!$G:$G, D3190),
IF(AND(A3190="Cervical Cancer Screening", E3190="Utilization Rate (per 100,000 patients)"),
SUMIFS(CERV!$D:$D,CERV!$A:$A,C3190,CERV!$G:$G,D3190),
IF(AND(A3190="Cancer Screening for CKD patients", E3190="Utilization Rate (per 100,000 patients)"),
SUMIFS(CANSCRN!$D:$D,CANSCRN!$A:$A,C3190,CANSCRN!$G:$G,D3190),
IF(AND(A3190="PSA Testing", E3190="Cost per service ($USD)"),
SUMIFS(PSA!$E:$E,PSA!$A:$A,C3190,PSA!$G:$G,D3190),
IF(AND(A3190="Colorectal Cancer Screening", E3190="Cost per service ($USD)"),
SUMIFS(COL!$E:$E,COL!$A:$A,C3190,COL!$G:$G,D3190),
IF(AND(A3190="Cervical Cancer Screening", E3190="Cost per service ($USD)"),
SUMIFS(CERV!$E:$E,CERV!$A:$A,C3190,CERV!$G:$G,D3190),
IF(AND(A3190="Cancer Screening for CKD patients", E3190="Cost per service ($USD)"),
SUMIFS(CANSCRN!$E:$E,CANSCRN!$A:$A,C3190,CANSCRN!$G:$G,D3190),
IF(AND(A3190="PSA Testing", E3190="Total Expenditure ($USD per 100,000 patients)"),
SUMIFS(PSA!$F:$F,PSA!$A:$A,C3190,PSA!$G:$G,D3190),
IF(AND(A3190="Colorectal Cancer Screening", E3190="Total Expenditure ($USD per 100,000 patients)"),
SUMIFS(COL!$F:$F,COL!$A:$A,C3190,COL!$G:$G,D3190),
IF(AND(A3190="Cervical Cancer Screening", E3190="Total Expenditure ($USD per 100,000 patients)"),
SUMIFS(CERV!$F:$F,CERV!$A:$A,C3190,CERV!$G:$G,D3190),
SUMIFS(CANSCRN!$F:$F,CANSCRN!$A:$A,C3190,CANSCRN!$G:$G,D3190))))))))))))</f>
        <v>1563216.2174317339</v>
      </c>
    </row>
    <row r="3191" spans="1:6" x14ac:dyDescent="0.2">
      <c r="A3191" s="24" t="s">
        <v>103</v>
      </c>
      <c r="B3191" s="24" t="s">
        <v>101</v>
      </c>
      <c r="C3191" s="24" t="s">
        <v>64</v>
      </c>
      <c r="D3191" s="24">
        <v>2019</v>
      </c>
      <c r="E3191" s="24" t="s">
        <v>104</v>
      </c>
      <c r="F3191" s="3">
        <f>IF(AND(A3191="PSA Testing", E3191= "Utilization Rate (per 100,000 patients)"),
SUMIFS(PSA!$D:$D,PSA!$A:$A,C3191,PSA!$G:$G,D3191),
IF(AND(A3191="Colorectal Cancer Screening", E3191="Utilization Rate (per 100,000 patients)"),
SUMIFS(COL!$D:$D,COL!$A:$A,C3191,COL!$G:$G, D3191),
IF(AND(A3191="Cervical Cancer Screening", E3191="Utilization Rate (per 100,000 patients)"),
SUMIFS(CERV!$D:$D,CERV!$A:$A,C3191,CERV!$G:$G,D3191),
IF(AND(A3191="Cancer Screening for CKD patients", E3191="Utilization Rate (per 100,000 patients)"),
SUMIFS(CANSCRN!$D:$D,CANSCRN!$A:$A,C3191,CANSCRN!$G:$G,D3191),
IF(AND(A3191="PSA Testing", E3191="Cost per service ($USD)"),
SUMIFS(PSA!$E:$E,PSA!$A:$A,C3191,PSA!$G:$G,D3191),
IF(AND(A3191="Colorectal Cancer Screening", E3191="Cost per service ($USD)"),
SUMIFS(COL!$E:$E,COL!$A:$A,C3191,COL!$G:$G,D3191),
IF(AND(A3191="Cervical Cancer Screening", E3191="Cost per service ($USD)"),
SUMIFS(CERV!$E:$E,CERV!$A:$A,C3191,CERV!$G:$G,D3191),
IF(AND(A3191="Cancer Screening for CKD patients", E3191="Cost per service ($USD)"),
SUMIFS(CANSCRN!$E:$E,CANSCRN!$A:$A,C3191,CANSCRN!$G:$G,D3191),
IF(AND(A3191="PSA Testing", E3191="Total Expenditure ($USD per 100,000 patients)"),
SUMIFS(PSA!$F:$F,PSA!$A:$A,C3191,PSA!$G:$G,D3191),
IF(AND(A3191="Colorectal Cancer Screening", E3191="Total Expenditure ($USD per 100,000 patients)"),
SUMIFS(COL!$F:$F,COL!$A:$A,C3191,COL!$G:$G,D3191),
IF(AND(A3191="Cervical Cancer Screening", E3191="Total Expenditure ($USD per 100,000 patients)"),
SUMIFS(CERV!$F:$F,CERV!$A:$A,C3191,CERV!$G:$G,D3191),
SUMIFS(CANSCRN!$F:$F,CANSCRN!$A:$A,C3191,CANSCRN!$G:$G,D3191))))))))))))</f>
        <v>1606586.4935380879</v>
      </c>
    </row>
    <row r="3192" spans="1:6" x14ac:dyDescent="0.2">
      <c r="A3192" s="24" t="s">
        <v>103</v>
      </c>
      <c r="B3192" s="24" t="s">
        <v>101</v>
      </c>
      <c r="C3192" s="24" t="s">
        <v>65</v>
      </c>
      <c r="D3192" s="24">
        <v>2009</v>
      </c>
      <c r="E3192" s="24" t="s">
        <v>104</v>
      </c>
      <c r="F3192" s="3">
        <f>IF(AND(A3192="PSA Testing", E3192= "Utilization Rate (per 100,000 patients)"),
SUMIFS(PSA!$D:$D,PSA!$A:$A,C3192,PSA!$G:$G,D3192),
IF(AND(A3192="Colorectal Cancer Screening", E3192="Utilization Rate (per 100,000 patients)"),
SUMIFS(COL!$D:$D,COL!$A:$A,C3192,COL!$G:$G, D3192),
IF(AND(A3192="Cervical Cancer Screening", E3192="Utilization Rate (per 100,000 patients)"),
SUMIFS(CERV!$D:$D,CERV!$A:$A,C3192,CERV!$G:$G,D3192),
IF(AND(A3192="Cancer Screening for CKD patients", E3192="Utilization Rate (per 100,000 patients)"),
SUMIFS(CANSCRN!$D:$D,CANSCRN!$A:$A,C3192,CANSCRN!$G:$G,D3192),
IF(AND(A3192="PSA Testing", E3192="Cost per service ($USD)"),
SUMIFS(PSA!$E:$E,PSA!$A:$A,C3192,PSA!$G:$G,D3192),
IF(AND(A3192="Colorectal Cancer Screening", E3192="Cost per service ($USD)"),
SUMIFS(COL!$E:$E,COL!$A:$A,C3192,COL!$G:$G,D3192),
IF(AND(A3192="Cervical Cancer Screening", E3192="Cost per service ($USD)"),
SUMIFS(CERV!$E:$E,CERV!$A:$A,C3192,CERV!$G:$G,D3192),
IF(AND(A3192="Cancer Screening for CKD patients", E3192="Cost per service ($USD)"),
SUMIFS(CANSCRN!$E:$E,CANSCRN!$A:$A,C3192,CANSCRN!$G:$G,D3192),
IF(AND(A3192="PSA Testing", E3192="Total Expenditure ($USD per 100,000 patients)"),
SUMIFS(PSA!$F:$F,PSA!$A:$A,C3192,PSA!$G:$G,D3192),
IF(AND(A3192="Colorectal Cancer Screening", E3192="Total Expenditure ($USD per 100,000 patients)"),
SUMIFS(COL!$F:$F,COL!$A:$A,C3192,COL!$G:$G,D3192),
IF(AND(A3192="Cervical Cancer Screening", E3192="Total Expenditure ($USD per 100,000 patients)"),
SUMIFS(CERV!$F:$F,CERV!$A:$A,C3192,CERV!$G:$G,D3192),
SUMIFS(CANSCRN!$F:$F,CANSCRN!$A:$A,C3192,CANSCRN!$G:$G,D3192))))))))))))</f>
        <v>1084858.4789499606</v>
      </c>
    </row>
    <row r="3193" spans="1:6" x14ac:dyDescent="0.2">
      <c r="A3193" s="24" t="s">
        <v>103</v>
      </c>
      <c r="B3193" s="24" t="s">
        <v>101</v>
      </c>
      <c r="C3193" s="24" t="s">
        <v>65</v>
      </c>
      <c r="D3193" s="24">
        <v>2010</v>
      </c>
      <c r="E3193" s="24" t="s">
        <v>104</v>
      </c>
      <c r="F3193" s="3">
        <f>IF(AND(A3193="PSA Testing", E3193= "Utilization Rate (per 100,000 patients)"),
SUMIFS(PSA!$D:$D,PSA!$A:$A,C3193,PSA!$G:$G,D3193),
IF(AND(A3193="Colorectal Cancer Screening", E3193="Utilization Rate (per 100,000 patients)"),
SUMIFS(COL!$D:$D,COL!$A:$A,C3193,COL!$G:$G, D3193),
IF(AND(A3193="Cervical Cancer Screening", E3193="Utilization Rate (per 100,000 patients)"),
SUMIFS(CERV!$D:$D,CERV!$A:$A,C3193,CERV!$G:$G,D3193),
IF(AND(A3193="Cancer Screening for CKD patients", E3193="Utilization Rate (per 100,000 patients)"),
SUMIFS(CANSCRN!$D:$D,CANSCRN!$A:$A,C3193,CANSCRN!$G:$G,D3193),
IF(AND(A3193="PSA Testing", E3193="Cost per service ($USD)"),
SUMIFS(PSA!$E:$E,PSA!$A:$A,C3193,PSA!$G:$G,D3193),
IF(AND(A3193="Colorectal Cancer Screening", E3193="Cost per service ($USD)"),
SUMIFS(COL!$E:$E,COL!$A:$A,C3193,COL!$G:$G,D3193),
IF(AND(A3193="Cervical Cancer Screening", E3193="Cost per service ($USD)"),
SUMIFS(CERV!$E:$E,CERV!$A:$A,C3193,CERV!$G:$G,D3193),
IF(AND(A3193="Cancer Screening for CKD patients", E3193="Cost per service ($USD)"),
SUMIFS(CANSCRN!$E:$E,CANSCRN!$A:$A,C3193,CANSCRN!$G:$G,D3193),
IF(AND(A3193="PSA Testing", E3193="Total Expenditure ($USD per 100,000 patients)"),
SUMIFS(PSA!$F:$F,PSA!$A:$A,C3193,PSA!$G:$G,D3193),
IF(AND(A3193="Colorectal Cancer Screening", E3193="Total Expenditure ($USD per 100,000 patients)"),
SUMIFS(COL!$F:$F,COL!$A:$A,C3193,COL!$G:$G,D3193),
IF(AND(A3193="Cervical Cancer Screening", E3193="Total Expenditure ($USD per 100,000 patients)"),
SUMIFS(CERV!$F:$F,CERV!$A:$A,C3193,CERV!$G:$G,D3193),
SUMIFS(CANSCRN!$F:$F,CANSCRN!$A:$A,C3193,CANSCRN!$G:$G,D3193))))))))))))</f>
        <v>1020919.3955066116</v>
      </c>
    </row>
    <row r="3194" spans="1:6" x14ac:dyDescent="0.2">
      <c r="A3194" s="24" t="s">
        <v>103</v>
      </c>
      <c r="B3194" s="24" t="s">
        <v>101</v>
      </c>
      <c r="C3194" s="24" t="s">
        <v>65</v>
      </c>
      <c r="D3194" s="24">
        <v>2011</v>
      </c>
      <c r="E3194" s="24" t="s">
        <v>104</v>
      </c>
      <c r="F3194" s="3">
        <f>IF(AND(A3194="PSA Testing", E3194= "Utilization Rate (per 100,000 patients)"),
SUMIFS(PSA!$D:$D,PSA!$A:$A,C3194,PSA!$G:$G,D3194),
IF(AND(A3194="Colorectal Cancer Screening", E3194="Utilization Rate (per 100,000 patients)"),
SUMIFS(COL!$D:$D,COL!$A:$A,C3194,COL!$G:$G, D3194),
IF(AND(A3194="Cervical Cancer Screening", E3194="Utilization Rate (per 100,000 patients)"),
SUMIFS(CERV!$D:$D,CERV!$A:$A,C3194,CERV!$G:$G,D3194),
IF(AND(A3194="Cancer Screening for CKD patients", E3194="Utilization Rate (per 100,000 patients)"),
SUMIFS(CANSCRN!$D:$D,CANSCRN!$A:$A,C3194,CANSCRN!$G:$G,D3194),
IF(AND(A3194="PSA Testing", E3194="Cost per service ($USD)"),
SUMIFS(PSA!$E:$E,PSA!$A:$A,C3194,PSA!$G:$G,D3194),
IF(AND(A3194="Colorectal Cancer Screening", E3194="Cost per service ($USD)"),
SUMIFS(COL!$E:$E,COL!$A:$A,C3194,COL!$G:$G,D3194),
IF(AND(A3194="Cervical Cancer Screening", E3194="Cost per service ($USD)"),
SUMIFS(CERV!$E:$E,CERV!$A:$A,C3194,CERV!$G:$G,D3194),
IF(AND(A3194="Cancer Screening for CKD patients", E3194="Cost per service ($USD)"),
SUMIFS(CANSCRN!$E:$E,CANSCRN!$A:$A,C3194,CANSCRN!$G:$G,D3194),
IF(AND(A3194="PSA Testing", E3194="Total Expenditure ($USD per 100,000 patients)"),
SUMIFS(PSA!$F:$F,PSA!$A:$A,C3194,PSA!$G:$G,D3194),
IF(AND(A3194="Colorectal Cancer Screening", E3194="Total Expenditure ($USD per 100,000 patients)"),
SUMIFS(COL!$F:$F,COL!$A:$A,C3194,COL!$G:$G,D3194),
IF(AND(A3194="Cervical Cancer Screening", E3194="Total Expenditure ($USD per 100,000 patients)"),
SUMIFS(CERV!$F:$F,CERV!$A:$A,C3194,CERV!$G:$G,D3194),
SUMIFS(CANSCRN!$F:$F,CANSCRN!$A:$A,C3194,CANSCRN!$G:$G,D3194))))))))))))</f>
        <v>1095674.3176429786</v>
      </c>
    </row>
    <row r="3195" spans="1:6" x14ac:dyDescent="0.2">
      <c r="A3195" s="24" t="s">
        <v>103</v>
      </c>
      <c r="B3195" s="24" t="s">
        <v>101</v>
      </c>
      <c r="C3195" s="24" t="s">
        <v>65</v>
      </c>
      <c r="D3195" s="24">
        <v>2012</v>
      </c>
      <c r="E3195" s="24" t="s">
        <v>104</v>
      </c>
      <c r="F3195" s="3">
        <f>IF(AND(A3195="PSA Testing", E3195= "Utilization Rate (per 100,000 patients)"),
SUMIFS(PSA!$D:$D,PSA!$A:$A,C3195,PSA!$G:$G,D3195),
IF(AND(A3195="Colorectal Cancer Screening", E3195="Utilization Rate (per 100,000 patients)"),
SUMIFS(COL!$D:$D,COL!$A:$A,C3195,COL!$G:$G, D3195),
IF(AND(A3195="Cervical Cancer Screening", E3195="Utilization Rate (per 100,000 patients)"),
SUMIFS(CERV!$D:$D,CERV!$A:$A,C3195,CERV!$G:$G,D3195),
IF(AND(A3195="Cancer Screening for CKD patients", E3195="Utilization Rate (per 100,000 patients)"),
SUMIFS(CANSCRN!$D:$D,CANSCRN!$A:$A,C3195,CANSCRN!$G:$G,D3195),
IF(AND(A3195="PSA Testing", E3195="Cost per service ($USD)"),
SUMIFS(PSA!$E:$E,PSA!$A:$A,C3195,PSA!$G:$G,D3195),
IF(AND(A3195="Colorectal Cancer Screening", E3195="Cost per service ($USD)"),
SUMIFS(COL!$E:$E,COL!$A:$A,C3195,COL!$G:$G,D3195),
IF(AND(A3195="Cervical Cancer Screening", E3195="Cost per service ($USD)"),
SUMIFS(CERV!$E:$E,CERV!$A:$A,C3195,CERV!$G:$G,D3195),
IF(AND(A3195="Cancer Screening for CKD patients", E3195="Cost per service ($USD)"),
SUMIFS(CANSCRN!$E:$E,CANSCRN!$A:$A,C3195,CANSCRN!$G:$G,D3195),
IF(AND(A3195="PSA Testing", E3195="Total Expenditure ($USD per 100,000 patients)"),
SUMIFS(PSA!$F:$F,PSA!$A:$A,C3195,PSA!$G:$G,D3195),
IF(AND(A3195="Colorectal Cancer Screening", E3195="Total Expenditure ($USD per 100,000 patients)"),
SUMIFS(COL!$F:$F,COL!$A:$A,C3195,COL!$G:$G,D3195),
IF(AND(A3195="Cervical Cancer Screening", E3195="Total Expenditure ($USD per 100,000 patients)"),
SUMIFS(CERV!$F:$F,CERV!$A:$A,C3195,CERV!$G:$G,D3195),
SUMIFS(CANSCRN!$F:$F,CANSCRN!$A:$A,C3195,CANSCRN!$G:$G,D3195))))))))))))</f>
        <v>1006396.1487056098</v>
      </c>
    </row>
    <row r="3196" spans="1:6" x14ac:dyDescent="0.2">
      <c r="A3196" s="24" t="s">
        <v>103</v>
      </c>
      <c r="B3196" s="24" t="s">
        <v>101</v>
      </c>
      <c r="C3196" s="24" t="s">
        <v>65</v>
      </c>
      <c r="D3196" s="24">
        <v>2013</v>
      </c>
      <c r="E3196" s="24" t="s">
        <v>104</v>
      </c>
      <c r="F3196" s="3">
        <f>IF(AND(A3196="PSA Testing", E3196= "Utilization Rate (per 100,000 patients)"),
SUMIFS(PSA!$D:$D,PSA!$A:$A,C3196,PSA!$G:$G,D3196),
IF(AND(A3196="Colorectal Cancer Screening", E3196="Utilization Rate (per 100,000 patients)"),
SUMIFS(COL!$D:$D,COL!$A:$A,C3196,COL!$G:$G, D3196),
IF(AND(A3196="Cervical Cancer Screening", E3196="Utilization Rate (per 100,000 patients)"),
SUMIFS(CERV!$D:$D,CERV!$A:$A,C3196,CERV!$G:$G,D3196),
IF(AND(A3196="Cancer Screening for CKD patients", E3196="Utilization Rate (per 100,000 patients)"),
SUMIFS(CANSCRN!$D:$D,CANSCRN!$A:$A,C3196,CANSCRN!$G:$G,D3196),
IF(AND(A3196="PSA Testing", E3196="Cost per service ($USD)"),
SUMIFS(PSA!$E:$E,PSA!$A:$A,C3196,PSA!$G:$G,D3196),
IF(AND(A3196="Colorectal Cancer Screening", E3196="Cost per service ($USD)"),
SUMIFS(COL!$E:$E,COL!$A:$A,C3196,COL!$G:$G,D3196),
IF(AND(A3196="Cervical Cancer Screening", E3196="Cost per service ($USD)"),
SUMIFS(CERV!$E:$E,CERV!$A:$A,C3196,CERV!$G:$G,D3196),
IF(AND(A3196="Cancer Screening for CKD patients", E3196="Cost per service ($USD)"),
SUMIFS(CANSCRN!$E:$E,CANSCRN!$A:$A,C3196,CANSCRN!$G:$G,D3196),
IF(AND(A3196="PSA Testing", E3196="Total Expenditure ($USD per 100,000 patients)"),
SUMIFS(PSA!$F:$F,PSA!$A:$A,C3196,PSA!$G:$G,D3196),
IF(AND(A3196="Colorectal Cancer Screening", E3196="Total Expenditure ($USD per 100,000 patients)"),
SUMIFS(COL!$F:$F,COL!$A:$A,C3196,COL!$G:$G,D3196),
IF(AND(A3196="Cervical Cancer Screening", E3196="Total Expenditure ($USD per 100,000 patients)"),
SUMIFS(CERV!$F:$F,CERV!$A:$A,C3196,CERV!$G:$G,D3196),
SUMIFS(CANSCRN!$F:$F,CANSCRN!$A:$A,C3196,CANSCRN!$G:$G,D3196))))))))))))</f>
        <v>1066572.1680364651</v>
      </c>
    </row>
    <row r="3197" spans="1:6" x14ac:dyDescent="0.2">
      <c r="A3197" s="24" t="s">
        <v>103</v>
      </c>
      <c r="B3197" s="24" t="s">
        <v>101</v>
      </c>
      <c r="C3197" s="24" t="s">
        <v>65</v>
      </c>
      <c r="D3197" s="24">
        <v>2014</v>
      </c>
      <c r="E3197" s="24" t="s">
        <v>104</v>
      </c>
      <c r="F3197" s="3">
        <f>IF(AND(A3197="PSA Testing", E3197= "Utilization Rate (per 100,000 patients)"),
SUMIFS(PSA!$D:$D,PSA!$A:$A,C3197,PSA!$G:$G,D3197),
IF(AND(A3197="Colorectal Cancer Screening", E3197="Utilization Rate (per 100,000 patients)"),
SUMIFS(COL!$D:$D,COL!$A:$A,C3197,COL!$G:$G, D3197),
IF(AND(A3197="Cervical Cancer Screening", E3197="Utilization Rate (per 100,000 patients)"),
SUMIFS(CERV!$D:$D,CERV!$A:$A,C3197,CERV!$G:$G,D3197),
IF(AND(A3197="Cancer Screening for CKD patients", E3197="Utilization Rate (per 100,000 patients)"),
SUMIFS(CANSCRN!$D:$D,CANSCRN!$A:$A,C3197,CANSCRN!$G:$G,D3197),
IF(AND(A3197="PSA Testing", E3197="Cost per service ($USD)"),
SUMIFS(PSA!$E:$E,PSA!$A:$A,C3197,PSA!$G:$G,D3197),
IF(AND(A3197="Colorectal Cancer Screening", E3197="Cost per service ($USD)"),
SUMIFS(COL!$E:$E,COL!$A:$A,C3197,COL!$G:$G,D3197),
IF(AND(A3197="Cervical Cancer Screening", E3197="Cost per service ($USD)"),
SUMIFS(CERV!$E:$E,CERV!$A:$A,C3197,CERV!$G:$G,D3197),
IF(AND(A3197="Cancer Screening for CKD patients", E3197="Cost per service ($USD)"),
SUMIFS(CANSCRN!$E:$E,CANSCRN!$A:$A,C3197,CANSCRN!$G:$G,D3197),
IF(AND(A3197="PSA Testing", E3197="Total Expenditure ($USD per 100,000 patients)"),
SUMIFS(PSA!$F:$F,PSA!$A:$A,C3197,PSA!$G:$G,D3197),
IF(AND(A3197="Colorectal Cancer Screening", E3197="Total Expenditure ($USD per 100,000 patients)"),
SUMIFS(COL!$F:$F,COL!$A:$A,C3197,COL!$G:$G,D3197),
IF(AND(A3197="Cervical Cancer Screening", E3197="Total Expenditure ($USD per 100,000 patients)"),
SUMIFS(CERV!$F:$F,CERV!$A:$A,C3197,CERV!$G:$G,D3197),
SUMIFS(CANSCRN!$F:$F,CANSCRN!$A:$A,C3197,CANSCRN!$G:$G,D3197))))))))))))</f>
        <v>937130.60742343508</v>
      </c>
    </row>
    <row r="3198" spans="1:6" x14ac:dyDescent="0.2">
      <c r="A3198" s="24" t="s">
        <v>103</v>
      </c>
      <c r="B3198" s="24" t="s">
        <v>101</v>
      </c>
      <c r="C3198" s="24" t="s">
        <v>65</v>
      </c>
      <c r="D3198" s="24">
        <v>2015</v>
      </c>
      <c r="E3198" s="24" t="s">
        <v>104</v>
      </c>
      <c r="F3198" s="3">
        <f>IF(AND(A3198="PSA Testing", E3198= "Utilization Rate (per 100,000 patients)"),
SUMIFS(PSA!$D:$D,PSA!$A:$A,C3198,PSA!$G:$G,D3198),
IF(AND(A3198="Colorectal Cancer Screening", E3198="Utilization Rate (per 100,000 patients)"),
SUMIFS(COL!$D:$D,COL!$A:$A,C3198,COL!$G:$G, D3198),
IF(AND(A3198="Cervical Cancer Screening", E3198="Utilization Rate (per 100,000 patients)"),
SUMIFS(CERV!$D:$D,CERV!$A:$A,C3198,CERV!$G:$G,D3198),
IF(AND(A3198="Cancer Screening for CKD patients", E3198="Utilization Rate (per 100,000 patients)"),
SUMIFS(CANSCRN!$D:$D,CANSCRN!$A:$A,C3198,CANSCRN!$G:$G,D3198),
IF(AND(A3198="PSA Testing", E3198="Cost per service ($USD)"),
SUMIFS(PSA!$E:$E,PSA!$A:$A,C3198,PSA!$G:$G,D3198),
IF(AND(A3198="Colorectal Cancer Screening", E3198="Cost per service ($USD)"),
SUMIFS(COL!$E:$E,COL!$A:$A,C3198,COL!$G:$G,D3198),
IF(AND(A3198="Cervical Cancer Screening", E3198="Cost per service ($USD)"),
SUMIFS(CERV!$E:$E,CERV!$A:$A,C3198,CERV!$G:$G,D3198),
IF(AND(A3198="Cancer Screening for CKD patients", E3198="Cost per service ($USD)"),
SUMIFS(CANSCRN!$E:$E,CANSCRN!$A:$A,C3198,CANSCRN!$G:$G,D3198),
IF(AND(A3198="PSA Testing", E3198="Total Expenditure ($USD per 100,000 patients)"),
SUMIFS(PSA!$F:$F,PSA!$A:$A,C3198,PSA!$G:$G,D3198),
IF(AND(A3198="Colorectal Cancer Screening", E3198="Total Expenditure ($USD per 100,000 patients)"),
SUMIFS(COL!$F:$F,COL!$A:$A,C3198,COL!$G:$G,D3198),
IF(AND(A3198="Cervical Cancer Screening", E3198="Total Expenditure ($USD per 100,000 patients)"),
SUMIFS(CERV!$F:$F,CERV!$A:$A,C3198,CERV!$G:$G,D3198),
SUMIFS(CANSCRN!$F:$F,CANSCRN!$A:$A,C3198,CANSCRN!$G:$G,D3198))))))))))))</f>
        <v>1208594.7481361742</v>
      </c>
    </row>
    <row r="3199" spans="1:6" x14ac:dyDescent="0.2">
      <c r="A3199" s="24" t="s">
        <v>103</v>
      </c>
      <c r="B3199" s="24" t="s">
        <v>101</v>
      </c>
      <c r="C3199" s="24" t="s">
        <v>65</v>
      </c>
      <c r="D3199" s="24">
        <v>2016</v>
      </c>
      <c r="E3199" s="24" t="s">
        <v>104</v>
      </c>
      <c r="F3199" s="3">
        <f>IF(AND(A3199="PSA Testing", E3199= "Utilization Rate (per 100,000 patients)"),
SUMIFS(PSA!$D:$D,PSA!$A:$A,C3199,PSA!$G:$G,D3199),
IF(AND(A3199="Colorectal Cancer Screening", E3199="Utilization Rate (per 100,000 patients)"),
SUMIFS(COL!$D:$D,COL!$A:$A,C3199,COL!$G:$G, D3199),
IF(AND(A3199="Cervical Cancer Screening", E3199="Utilization Rate (per 100,000 patients)"),
SUMIFS(CERV!$D:$D,CERV!$A:$A,C3199,CERV!$G:$G,D3199),
IF(AND(A3199="Cancer Screening for CKD patients", E3199="Utilization Rate (per 100,000 patients)"),
SUMIFS(CANSCRN!$D:$D,CANSCRN!$A:$A,C3199,CANSCRN!$G:$G,D3199),
IF(AND(A3199="PSA Testing", E3199="Cost per service ($USD)"),
SUMIFS(PSA!$E:$E,PSA!$A:$A,C3199,PSA!$G:$G,D3199),
IF(AND(A3199="Colorectal Cancer Screening", E3199="Cost per service ($USD)"),
SUMIFS(COL!$E:$E,COL!$A:$A,C3199,COL!$G:$G,D3199),
IF(AND(A3199="Cervical Cancer Screening", E3199="Cost per service ($USD)"),
SUMIFS(CERV!$E:$E,CERV!$A:$A,C3199,CERV!$G:$G,D3199),
IF(AND(A3199="Cancer Screening for CKD patients", E3199="Cost per service ($USD)"),
SUMIFS(CANSCRN!$E:$E,CANSCRN!$A:$A,C3199,CANSCRN!$G:$G,D3199),
IF(AND(A3199="PSA Testing", E3199="Total Expenditure ($USD per 100,000 patients)"),
SUMIFS(PSA!$F:$F,PSA!$A:$A,C3199,PSA!$G:$G,D3199),
IF(AND(A3199="Colorectal Cancer Screening", E3199="Total Expenditure ($USD per 100,000 patients)"),
SUMIFS(COL!$F:$F,COL!$A:$A,C3199,COL!$G:$G,D3199),
IF(AND(A3199="Cervical Cancer Screening", E3199="Total Expenditure ($USD per 100,000 patients)"),
SUMIFS(CERV!$F:$F,CERV!$A:$A,C3199,CERV!$G:$G,D3199),
SUMIFS(CANSCRN!$F:$F,CANSCRN!$A:$A,C3199,CANSCRN!$G:$G,D3199))))))))))))</f>
        <v>1737495.8924435629</v>
      </c>
    </row>
    <row r="3200" spans="1:6" x14ac:dyDescent="0.2">
      <c r="A3200" s="24" t="s">
        <v>103</v>
      </c>
      <c r="B3200" s="24" t="s">
        <v>101</v>
      </c>
      <c r="C3200" s="24" t="s">
        <v>65</v>
      </c>
      <c r="D3200" s="24">
        <v>2017</v>
      </c>
      <c r="E3200" s="24" t="s">
        <v>104</v>
      </c>
      <c r="F3200" s="3">
        <f>IF(AND(A3200="PSA Testing", E3200= "Utilization Rate (per 100,000 patients)"),
SUMIFS(PSA!$D:$D,PSA!$A:$A,C3200,PSA!$G:$G,D3200),
IF(AND(A3200="Colorectal Cancer Screening", E3200="Utilization Rate (per 100,000 patients)"),
SUMIFS(COL!$D:$D,COL!$A:$A,C3200,COL!$G:$G, D3200),
IF(AND(A3200="Cervical Cancer Screening", E3200="Utilization Rate (per 100,000 patients)"),
SUMIFS(CERV!$D:$D,CERV!$A:$A,C3200,CERV!$G:$G,D3200),
IF(AND(A3200="Cancer Screening for CKD patients", E3200="Utilization Rate (per 100,000 patients)"),
SUMIFS(CANSCRN!$D:$D,CANSCRN!$A:$A,C3200,CANSCRN!$G:$G,D3200),
IF(AND(A3200="PSA Testing", E3200="Cost per service ($USD)"),
SUMIFS(PSA!$E:$E,PSA!$A:$A,C3200,PSA!$G:$G,D3200),
IF(AND(A3200="Colorectal Cancer Screening", E3200="Cost per service ($USD)"),
SUMIFS(COL!$E:$E,COL!$A:$A,C3200,COL!$G:$G,D3200),
IF(AND(A3200="Cervical Cancer Screening", E3200="Cost per service ($USD)"),
SUMIFS(CERV!$E:$E,CERV!$A:$A,C3200,CERV!$G:$G,D3200),
IF(AND(A3200="Cancer Screening for CKD patients", E3200="Cost per service ($USD)"),
SUMIFS(CANSCRN!$E:$E,CANSCRN!$A:$A,C3200,CANSCRN!$G:$G,D3200),
IF(AND(A3200="PSA Testing", E3200="Total Expenditure ($USD per 100,000 patients)"),
SUMIFS(PSA!$F:$F,PSA!$A:$A,C3200,PSA!$G:$G,D3200),
IF(AND(A3200="Colorectal Cancer Screening", E3200="Total Expenditure ($USD per 100,000 patients)"),
SUMIFS(COL!$F:$F,COL!$A:$A,C3200,COL!$G:$G,D3200),
IF(AND(A3200="Cervical Cancer Screening", E3200="Total Expenditure ($USD per 100,000 patients)"),
SUMIFS(CERV!$F:$F,CERV!$A:$A,C3200,CERV!$G:$G,D3200),
SUMIFS(CANSCRN!$F:$F,CANSCRN!$A:$A,C3200,CANSCRN!$G:$G,D3200))))))))))))</f>
        <v>1935316.5392661616</v>
      </c>
    </row>
    <row r="3201" spans="1:6" x14ac:dyDescent="0.2">
      <c r="A3201" s="24" t="s">
        <v>103</v>
      </c>
      <c r="B3201" s="24" t="s">
        <v>101</v>
      </c>
      <c r="C3201" s="24" t="s">
        <v>65</v>
      </c>
      <c r="D3201" s="24">
        <v>2018</v>
      </c>
      <c r="E3201" s="24" t="s">
        <v>104</v>
      </c>
      <c r="F3201" s="3">
        <f>IF(AND(A3201="PSA Testing", E3201= "Utilization Rate (per 100,000 patients)"),
SUMIFS(PSA!$D:$D,PSA!$A:$A,C3201,PSA!$G:$G,D3201),
IF(AND(A3201="Colorectal Cancer Screening", E3201="Utilization Rate (per 100,000 patients)"),
SUMIFS(COL!$D:$D,COL!$A:$A,C3201,COL!$G:$G, D3201),
IF(AND(A3201="Cervical Cancer Screening", E3201="Utilization Rate (per 100,000 patients)"),
SUMIFS(CERV!$D:$D,CERV!$A:$A,C3201,CERV!$G:$G,D3201),
IF(AND(A3201="Cancer Screening for CKD patients", E3201="Utilization Rate (per 100,000 patients)"),
SUMIFS(CANSCRN!$D:$D,CANSCRN!$A:$A,C3201,CANSCRN!$G:$G,D3201),
IF(AND(A3201="PSA Testing", E3201="Cost per service ($USD)"),
SUMIFS(PSA!$E:$E,PSA!$A:$A,C3201,PSA!$G:$G,D3201),
IF(AND(A3201="Colorectal Cancer Screening", E3201="Cost per service ($USD)"),
SUMIFS(COL!$E:$E,COL!$A:$A,C3201,COL!$G:$G,D3201),
IF(AND(A3201="Cervical Cancer Screening", E3201="Cost per service ($USD)"),
SUMIFS(CERV!$E:$E,CERV!$A:$A,C3201,CERV!$G:$G,D3201),
IF(AND(A3201="Cancer Screening for CKD patients", E3201="Cost per service ($USD)"),
SUMIFS(CANSCRN!$E:$E,CANSCRN!$A:$A,C3201,CANSCRN!$G:$G,D3201),
IF(AND(A3201="PSA Testing", E3201="Total Expenditure ($USD per 100,000 patients)"),
SUMIFS(PSA!$F:$F,PSA!$A:$A,C3201,PSA!$G:$G,D3201),
IF(AND(A3201="Colorectal Cancer Screening", E3201="Total Expenditure ($USD per 100,000 patients)"),
SUMIFS(COL!$F:$F,COL!$A:$A,C3201,COL!$G:$G,D3201),
IF(AND(A3201="Cervical Cancer Screening", E3201="Total Expenditure ($USD per 100,000 patients)"),
SUMIFS(CERV!$F:$F,CERV!$A:$A,C3201,CERV!$G:$G,D3201),
SUMIFS(CANSCRN!$F:$F,CANSCRN!$A:$A,C3201,CANSCRN!$G:$G,D3201))))))))))))</f>
        <v>2109565.3832742828</v>
      </c>
    </row>
    <row r="3202" spans="1:6" x14ac:dyDescent="0.2">
      <c r="A3202" s="24" t="s">
        <v>103</v>
      </c>
      <c r="B3202" s="24" t="s">
        <v>101</v>
      </c>
      <c r="C3202" s="24" t="s">
        <v>65</v>
      </c>
      <c r="D3202" s="24">
        <v>2019</v>
      </c>
      <c r="E3202" s="24" t="s">
        <v>104</v>
      </c>
      <c r="F3202" s="3">
        <f>IF(AND(A3202="PSA Testing", E3202= "Utilization Rate (per 100,000 patients)"),
SUMIFS(PSA!$D:$D,PSA!$A:$A,C3202,PSA!$G:$G,D3202),
IF(AND(A3202="Colorectal Cancer Screening", E3202="Utilization Rate (per 100,000 patients)"),
SUMIFS(COL!$D:$D,COL!$A:$A,C3202,COL!$G:$G, D3202),
IF(AND(A3202="Cervical Cancer Screening", E3202="Utilization Rate (per 100,000 patients)"),
SUMIFS(CERV!$D:$D,CERV!$A:$A,C3202,CERV!$G:$G,D3202),
IF(AND(A3202="Cancer Screening for CKD patients", E3202="Utilization Rate (per 100,000 patients)"),
SUMIFS(CANSCRN!$D:$D,CANSCRN!$A:$A,C3202,CANSCRN!$G:$G,D3202),
IF(AND(A3202="PSA Testing", E3202="Cost per service ($USD)"),
SUMIFS(PSA!$E:$E,PSA!$A:$A,C3202,PSA!$G:$G,D3202),
IF(AND(A3202="Colorectal Cancer Screening", E3202="Cost per service ($USD)"),
SUMIFS(COL!$E:$E,COL!$A:$A,C3202,COL!$G:$G,D3202),
IF(AND(A3202="Cervical Cancer Screening", E3202="Cost per service ($USD)"),
SUMIFS(CERV!$E:$E,CERV!$A:$A,C3202,CERV!$G:$G,D3202),
IF(AND(A3202="Cancer Screening for CKD patients", E3202="Cost per service ($USD)"),
SUMIFS(CANSCRN!$E:$E,CANSCRN!$A:$A,C3202,CANSCRN!$G:$G,D3202),
IF(AND(A3202="PSA Testing", E3202="Total Expenditure ($USD per 100,000 patients)"),
SUMIFS(PSA!$F:$F,PSA!$A:$A,C3202,PSA!$G:$G,D3202),
IF(AND(A3202="Colorectal Cancer Screening", E3202="Total Expenditure ($USD per 100,000 patients)"),
SUMIFS(COL!$F:$F,COL!$A:$A,C3202,COL!$G:$G,D3202),
IF(AND(A3202="Cervical Cancer Screening", E3202="Total Expenditure ($USD per 100,000 patients)"),
SUMIFS(CERV!$F:$F,CERV!$A:$A,C3202,CERV!$G:$G,D3202),
SUMIFS(CANSCRN!$F:$F,CANSCRN!$A:$A,C3202,CANSCRN!$G:$G,D3202))))))))))))</f>
        <v>2355254.2140578036</v>
      </c>
    </row>
    <row r="3203" spans="1:6" x14ac:dyDescent="0.2">
      <c r="A3203" s="24" t="s">
        <v>103</v>
      </c>
      <c r="B3203" s="24" t="s">
        <v>101</v>
      </c>
      <c r="C3203" s="24" t="s">
        <v>66</v>
      </c>
      <c r="D3203" s="24">
        <v>2009</v>
      </c>
      <c r="E3203" s="24" t="s">
        <v>104</v>
      </c>
      <c r="F3203" s="3">
        <f>IF(AND(A3203="PSA Testing", E3203= "Utilization Rate (per 100,000 patients)"),
SUMIFS(PSA!$D:$D,PSA!$A:$A,C3203,PSA!$G:$G,D3203),
IF(AND(A3203="Colorectal Cancer Screening", E3203="Utilization Rate (per 100,000 patients)"),
SUMIFS(COL!$D:$D,COL!$A:$A,C3203,COL!$G:$G, D3203),
IF(AND(A3203="Cervical Cancer Screening", E3203="Utilization Rate (per 100,000 patients)"),
SUMIFS(CERV!$D:$D,CERV!$A:$A,C3203,CERV!$G:$G,D3203),
IF(AND(A3203="Cancer Screening for CKD patients", E3203="Utilization Rate (per 100,000 patients)"),
SUMIFS(CANSCRN!$D:$D,CANSCRN!$A:$A,C3203,CANSCRN!$G:$G,D3203),
IF(AND(A3203="PSA Testing", E3203="Cost per service ($USD)"),
SUMIFS(PSA!$E:$E,PSA!$A:$A,C3203,PSA!$G:$G,D3203),
IF(AND(A3203="Colorectal Cancer Screening", E3203="Cost per service ($USD)"),
SUMIFS(COL!$E:$E,COL!$A:$A,C3203,COL!$G:$G,D3203),
IF(AND(A3203="Cervical Cancer Screening", E3203="Cost per service ($USD)"),
SUMIFS(CERV!$E:$E,CERV!$A:$A,C3203,CERV!$G:$G,D3203),
IF(AND(A3203="Cancer Screening for CKD patients", E3203="Cost per service ($USD)"),
SUMIFS(CANSCRN!$E:$E,CANSCRN!$A:$A,C3203,CANSCRN!$G:$G,D3203),
IF(AND(A3203="PSA Testing", E3203="Total Expenditure ($USD per 100,000 patients)"),
SUMIFS(PSA!$F:$F,PSA!$A:$A,C3203,PSA!$G:$G,D3203),
IF(AND(A3203="Colorectal Cancer Screening", E3203="Total Expenditure ($USD per 100,000 patients)"),
SUMIFS(COL!$F:$F,COL!$A:$A,C3203,COL!$G:$G,D3203),
IF(AND(A3203="Cervical Cancer Screening", E3203="Total Expenditure ($USD per 100,000 patients)"),
SUMIFS(CERV!$F:$F,CERV!$A:$A,C3203,CERV!$G:$G,D3203),
SUMIFS(CANSCRN!$F:$F,CANSCRN!$A:$A,C3203,CANSCRN!$G:$G,D3203))))))))))))</f>
        <v>529163.99661906774</v>
      </c>
    </row>
    <row r="3204" spans="1:6" x14ac:dyDescent="0.2">
      <c r="A3204" s="24" t="s">
        <v>103</v>
      </c>
      <c r="B3204" s="24" t="s">
        <v>101</v>
      </c>
      <c r="C3204" s="24" t="s">
        <v>66</v>
      </c>
      <c r="D3204" s="24">
        <v>2010</v>
      </c>
      <c r="E3204" s="24" t="s">
        <v>104</v>
      </c>
      <c r="F3204" s="3">
        <f>IF(AND(A3204="PSA Testing", E3204= "Utilization Rate (per 100,000 patients)"),
SUMIFS(PSA!$D:$D,PSA!$A:$A,C3204,PSA!$G:$G,D3204),
IF(AND(A3204="Colorectal Cancer Screening", E3204="Utilization Rate (per 100,000 patients)"),
SUMIFS(COL!$D:$D,COL!$A:$A,C3204,COL!$G:$G, D3204),
IF(AND(A3204="Cervical Cancer Screening", E3204="Utilization Rate (per 100,000 patients)"),
SUMIFS(CERV!$D:$D,CERV!$A:$A,C3204,CERV!$G:$G,D3204),
IF(AND(A3204="Cancer Screening for CKD patients", E3204="Utilization Rate (per 100,000 patients)"),
SUMIFS(CANSCRN!$D:$D,CANSCRN!$A:$A,C3204,CANSCRN!$G:$G,D3204),
IF(AND(A3204="PSA Testing", E3204="Cost per service ($USD)"),
SUMIFS(PSA!$E:$E,PSA!$A:$A,C3204,PSA!$G:$G,D3204),
IF(AND(A3204="Colorectal Cancer Screening", E3204="Cost per service ($USD)"),
SUMIFS(COL!$E:$E,COL!$A:$A,C3204,COL!$G:$G,D3204),
IF(AND(A3204="Cervical Cancer Screening", E3204="Cost per service ($USD)"),
SUMIFS(CERV!$E:$E,CERV!$A:$A,C3204,CERV!$G:$G,D3204),
IF(AND(A3204="Cancer Screening for CKD patients", E3204="Cost per service ($USD)"),
SUMIFS(CANSCRN!$E:$E,CANSCRN!$A:$A,C3204,CANSCRN!$G:$G,D3204),
IF(AND(A3204="PSA Testing", E3204="Total Expenditure ($USD per 100,000 patients)"),
SUMIFS(PSA!$F:$F,PSA!$A:$A,C3204,PSA!$G:$G,D3204),
IF(AND(A3204="Colorectal Cancer Screening", E3204="Total Expenditure ($USD per 100,000 patients)"),
SUMIFS(COL!$F:$F,COL!$A:$A,C3204,COL!$G:$G,D3204),
IF(AND(A3204="Cervical Cancer Screening", E3204="Total Expenditure ($USD per 100,000 patients)"),
SUMIFS(CERV!$F:$F,CERV!$A:$A,C3204,CERV!$G:$G,D3204),
SUMIFS(CANSCRN!$F:$F,CANSCRN!$A:$A,C3204,CANSCRN!$G:$G,D3204))))))))))))</f>
        <v>506517.49009352073</v>
      </c>
    </row>
    <row r="3205" spans="1:6" x14ac:dyDescent="0.2">
      <c r="A3205" s="24" t="s">
        <v>103</v>
      </c>
      <c r="B3205" s="24" t="s">
        <v>101</v>
      </c>
      <c r="C3205" s="24" t="s">
        <v>66</v>
      </c>
      <c r="D3205" s="24">
        <v>2011</v>
      </c>
      <c r="E3205" s="24" t="s">
        <v>104</v>
      </c>
      <c r="F3205" s="3">
        <f>IF(AND(A3205="PSA Testing", E3205= "Utilization Rate (per 100,000 patients)"),
SUMIFS(PSA!$D:$D,PSA!$A:$A,C3205,PSA!$G:$G,D3205),
IF(AND(A3205="Colorectal Cancer Screening", E3205="Utilization Rate (per 100,000 patients)"),
SUMIFS(COL!$D:$D,COL!$A:$A,C3205,COL!$G:$G, D3205),
IF(AND(A3205="Cervical Cancer Screening", E3205="Utilization Rate (per 100,000 patients)"),
SUMIFS(CERV!$D:$D,CERV!$A:$A,C3205,CERV!$G:$G,D3205),
IF(AND(A3205="Cancer Screening for CKD patients", E3205="Utilization Rate (per 100,000 patients)"),
SUMIFS(CANSCRN!$D:$D,CANSCRN!$A:$A,C3205,CANSCRN!$G:$G,D3205),
IF(AND(A3205="PSA Testing", E3205="Cost per service ($USD)"),
SUMIFS(PSA!$E:$E,PSA!$A:$A,C3205,PSA!$G:$G,D3205),
IF(AND(A3205="Colorectal Cancer Screening", E3205="Cost per service ($USD)"),
SUMIFS(COL!$E:$E,COL!$A:$A,C3205,COL!$G:$G,D3205),
IF(AND(A3205="Cervical Cancer Screening", E3205="Cost per service ($USD)"),
SUMIFS(CERV!$E:$E,CERV!$A:$A,C3205,CERV!$G:$G,D3205),
IF(AND(A3205="Cancer Screening for CKD patients", E3205="Cost per service ($USD)"),
SUMIFS(CANSCRN!$E:$E,CANSCRN!$A:$A,C3205,CANSCRN!$G:$G,D3205),
IF(AND(A3205="PSA Testing", E3205="Total Expenditure ($USD per 100,000 patients)"),
SUMIFS(PSA!$F:$F,PSA!$A:$A,C3205,PSA!$G:$G,D3205),
IF(AND(A3205="Colorectal Cancer Screening", E3205="Total Expenditure ($USD per 100,000 patients)"),
SUMIFS(COL!$F:$F,COL!$A:$A,C3205,COL!$G:$G,D3205),
IF(AND(A3205="Cervical Cancer Screening", E3205="Total Expenditure ($USD per 100,000 patients)"),
SUMIFS(CERV!$F:$F,CERV!$A:$A,C3205,CERV!$G:$G,D3205),
SUMIFS(CANSCRN!$F:$F,CANSCRN!$A:$A,C3205,CANSCRN!$G:$G,D3205))))))))))))</f>
        <v>512617.27880831092</v>
      </c>
    </row>
    <row r="3206" spans="1:6" x14ac:dyDescent="0.2">
      <c r="A3206" s="24" t="s">
        <v>103</v>
      </c>
      <c r="B3206" s="24" t="s">
        <v>101</v>
      </c>
      <c r="C3206" s="24" t="s">
        <v>66</v>
      </c>
      <c r="D3206" s="24">
        <v>2012</v>
      </c>
      <c r="E3206" s="24" t="s">
        <v>104</v>
      </c>
      <c r="F3206" s="3">
        <f>IF(AND(A3206="PSA Testing", E3206= "Utilization Rate (per 100,000 patients)"),
SUMIFS(PSA!$D:$D,PSA!$A:$A,C3206,PSA!$G:$G,D3206),
IF(AND(A3206="Colorectal Cancer Screening", E3206="Utilization Rate (per 100,000 patients)"),
SUMIFS(COL!$D:$D,COL!$A:$A,C3206,COL!$G:$G, D3206),
IF(AND(A3206="Cervical Cancer Screening", E3206="Utilization Rate (per 100,000 patients)"),
SUMIFS(CERV!$D:$D,CERV!$A:$A,C3206,CERV!$G:$G,D3206),
IF(AND(A3206="Cancer Screening for CKD patients", E3206="Utilization Rate (per 100,000 patients)"),
SUMIFS(CANSCRN!$D:$D,CANSCRN!$A:$A,C3206,CANSCRN!$G:$G,D3206),
IF(AND(A3206="PSA Testing", E3206="Cost per service ($USD)"),
SUMIFS(PSA!$E:$E,PSA!$A:$A,C3206,PSA!$G:$G,D3206),
IF(AND(A3206="Colorectal Cancer Screening", E3206="Cost per service ($USD)"),
SUMIFS(COL!$E:$E,COL!$A:$A,C3206,COL!$G:$G,D3206),
IF(AND(A3206="Cervical Cancer Screening", E3206="Cost per service ($USD)"),
SUMIFS(CERV!$E:$E,CERV!$A:$A,C3206,CERV!$G:$G,D3206),
IF(AND(A3206="Cancer Screening for CKD patients", E3206="Cost per service ($USD)"),
SUMIFS(CANSCRN!$E:$E,CANSCRN!$A:$A,C3206,CANSCRN!$G:$G,D3206),
IF(AND(A3206="PSA Testing", E3206="Total Expenditure ($USD per 100,000 patients)"),
SUMIFS(PSA!$F:$F,PSA!$A:$A,C3206,PSA!$G:$G,D3206),
IF(AND(A3206="Colorectal Cancer Screening", E3206="Total Expenditure ($USD per 100,000 patients)"),
SUMIFS(COL!$F:$F,COL!$A:$A,C3206,COL!$G:$G,D3206),
IF(AND(A3206="Cervical Cancer Screening", E3206="Total Expenditure ($USD per 100,000 patients)"),
SUMIFS(CERV!$F:$F,CERV!$A:$A,C3206,CERV!$G:$G,D3206),
SUMIFS(CANSCRN!$F:$F,CANSCRN!$A:$A,C3206,CANSCRN!$G:$G,D3206))))))))))))</f>
        <v>603685.92647945345</v>
      </c>
    </row>
    <row r="3207" spans="1:6" x14ac:dyDescent="0.2">
      <c r="A3207" s="24" t="s">
        <v>103</v>
      </c>
      <c r="B3207" s="24" t="s">
        <v>101</v>
      </c>
      <c r="C3207" s="24" t="s">
        <v>66</v>
      </c>
      <c r="D3207" s="24">
        <v>2013</v>
      </c>
      <c r="E3207" s="24" t="s">
        <v>104</v>
      </c>
      <c r="F3207" s="3">
        <f>IF(AND(A3207="PSA Testing", E3207= "Utilization Rate (per 100,000 patients)"),
SUMIFS(PSA!$D:$D,PSA!$A:$A,C3207,PSA!$G:$G,D3207),
IF(AND(A3207="Colorectal Cancer Screening", E3207="Utilization Rate (per 100,000 patients)"),
SUMIFS(COL!$D:$D,COL!$A:$A,C3207,COL!$G:$G, D3207),
IF(AND(A3207="Cervical Cancer Screening", E3207="Utilization Rate (per 100,000 patients)"),
SUMIFS(CERV!$D:$D,CERV!$A:$A,C3207,CERV!$G:$G,D3207),
IF(AND(A3207="Cancer Screening for CKD patients", E3207="Utilization Rate (per 100,000 patients)"),
SUMIFS(CANSCRN!$D:$D,CANSCRN!$A:$A,C3207,CANSCRN!$G:$G,D3207),
IF(AND(A3207="PSA Testing", E3207="Cost per service ($USD)"),
SUMIFS(PSA!$E:$E,PSA!$A:$A,C3207,PSA!$G:$G,D3207),
IF(AND(A3207="Colorectal Cancer Screening", E3207="Cost per service ($USD)"),
SUMIFS(COL!$E:$E,COL!$A:$A,C3207,COL!$G:$G,D3207),
IF(AND(A3207="Cervical Cancer Screening", E3207="Cost per service ($USD)"),
SUMIFS(CERV!$E:$E,CERV!$A:$A,C3207,CERV!$G:$G,D3207),
IF(AND(A3207="Cancer Screening for CKD patients", E3207="Cost per service ($USD)"),
SUMIFS(CANSCRN!$E:$E,CANSCRN!$A:$A,C3207,CANSCRN!$G:$G,D3207),
IF(AND(A3207="PSA Testing", E3207="Total Expenditure ($USD per 100,000 patients)"),
SUMIFS(PSA!$F:$F,PSA!$A:$A,C3207,PSA!$G:$G,D3207),
IF(AND(A3207="Colorectal Cancer Screening", E3207="Total Expenditure ($USD per 100,000 patients)"),
SUMIFS(COL!$F:$F,COL!$A:$A,C3207,COL!$G:$G,D3207),
IF(AND(A3207="Cervical Cancer Screening", E3207="Total Expenditure ($USD per 100,000 patients)"),
SUMIFS(CERV!$F:$F,CERV!$A:$A,C3207,CERV!$G:$G,D3207),
SUMIFS(CANSCRN!$F:$F,CANSCRN!$A:$A,C3207,CANSCRN!$G:$G,D3207))))))))))))</f>
        <v>578897.75467615447</v>
      </c>
    </row>
    <row r="3208" spans="1:6" x14ac:dyDescent="0.2">
      <c r="A3208" s="24" t="s">
        <v>103</v>
      </c>
      <c r="B3208" s="24" t="s">
        <v>101</v>
      </c>
      <c r="C3208" s="24" t="s">
        <v>66</v>
      </c>
      <c r="D3208" s="24">
        <v>2014</v>
      </c>
      <c r="E3208" s="24" t="s">
        <v>104</v>
      </c>
      <c r="F3208" s="3">
        <f>IF(AND(A3208="PSA Testing", E3208= "Utilization Rate (per 100,000 patients)"),
SUMIFS(PSA!$D:$D,PSA!$A:$A,C3208,PSA!$G:$G,D3208),
IF(AND(A3208="Colorectal Cancer Screening", E3208="Utilization Rate (per 100,000 patients)"),
SUMIFS(COL!$D:$D,COL!$A:$A,C3208,COL!$G:$G, D3208),
IF(AND(A3208="Cervical Cancer Screening", E3208="Utilization Rate (per 100,000 patients)"),
SUMIFS(CERV!$D:$D,CERV!$A:$A,C3208,CERV!$G:$G,D3208),
IF(AND(A3208="Cancer Screening for CKD patients", E3208="Utilization Rate (per 100,000 patients)"),
SUMIFS(CANSCRN!$D:$D,CANSCRN!$A:$A,C3208,CANSCRN!$G:$G,D3208),
IF(AND(A3208="PSA Testing", E3208="Cost per service ($USD)"),
SUMIFS(PSA!$E:$E,PSA!$A:$A,C3208,PSA!$G:$G,D3208),
IF(AND(A3208="Colorectal Cancer Screening", E3208="Cost per service ($USD)"),
SUMIFS(COL!$E:$E,COL!$A:$A,C3208,COL!$G:$G,D3208),
IF(AND(A3208="Cervical Cancer Screening", E3208="Cost per service ($USD)"),
SUMIFS(CERV!$E:$E,CERV!$A:$A,C3208,CERV!$G:$G,D3208),
IF(AND(A3208="Cancer Screening for CKD patients", E3208="Cost per service ($USD)"),
SUMIFS(CANSCRN!$E:$E,CANSCRN!$A:$A,C3208,CANSCRN!$G:$G,D3208),
IF(AND(A3208="PSA Testing", E3208="Total Expenditure ($USD per 100,000 patients)"),
SUMIFS(PSA!$F:$F,PSA!$A:$A,C3208,PSA!$G:$G,D3208),
IF(AND(A3208="Colorectal Cancer Screening", E3208="Total Expenditure ($USD per 100,000 patients)"),
SUMIFS(COL!$F:$F,COL!$A:$A,C3208,COL!$G:$G,D3208),
IF(AND(A3208="Cervical Cancer Screening", E3208="Total Expenditure ($USD per 100,000 patients)"),
SUMIFS(CERV!$F:$F,CERV!$A:$A,C3208,CERV!$G:$G,D3208),
SUMIFS(CANSCRN!$F:$F,CANSCRN!$A:$A,C3208,CANSCRN!$G:$G,D3208))))))))))))</f>
        <v>623264.49404189643</v>
      </c>
    </row>
    <row r="3209" spans="1:6" x14ac:dyDescent="0.2">
      <c r="A3209" s="24" t="s">
        <v>103</v>
      </c>
      <c r="B3209" s="24" t="s">
        <v>101</v>
      </c>
      <c r="C3209" s="24" t="s">
        <v>66</v>
      </c>
      <c r="D3209" s="24">
        <v>2015</v>
      </c>
      <c r="E3209" s="24" t="s">
        <v>104</v>
      </c>
      <c r="F3209" s="3">
        <f>IF(AND(A3209="PSA Testing", E3209= "Utilization Rate (per 100,000 patients)"),
SUMIFS(PSA!$D:$D,PSA!$A:$A,C3209,PSA!$G:$G,D3209),
IF(AND(A3209="Colorectal Cancer Screening", E3209="Utilization Rate (per 100,000 patients)"),
SUMIFS(COL!$D:$D,COL!$A:$A,C3209,COL!$G:$G, D3209),
IF(AND(A3209="Cervical Cancer Screening", E3209="Utilization Rate (per 100,000 patients)"),
SUMIFS(CERV!$D:$D,CERV!$A:$A,C3209,CERV!$G:$G,D3209),
IF(AND(A3209="Cancer Screening for CKD patients", E3209="Utilization Rate (per 100,000 patients)"),
SUMIFS(CANSCRN!$D:$D,CANSCRN!$A:$A,C3209,CANSCRN!$G:$G,D3209),
IF(AND(A3209="PSA Testing", E3209="Cost per service ($USD)"),
SUMIFS(PSA!$E:$E,PSA!$A:$A,C3209,PSA!$G:$G,D3209),
IF(AND(A3209="Colorectal Cancer Screening", E3209="Cost per service ($USD)"),
SUMIFS(COL!$E:$E,COL!$A:$A,C3209,COL!$G:$G,D3209),
IF(AND(A3209="Cervical Cancer Screening", E3209="Cost per service ($USD)"),
SUMIFS(CERV!$E:$E,CERV!$A:$A,C3209,CERV!$G:$G,D3209),
IF(AND(A3209="Cancer Screening for CKD patients", E3209="Cost per service ($USD)"),
SUMIFS(CANSCRN!$E:$E,CANSCRN!$A:$A,C3209,CANSCRN!$G:$G,D3209),
IF(AND(A3209="PSA Testing", E3209="Total Expenditure ($USD per 100,000 patients)"),
SUMIFS(PSA!$F:$F,PSA!$A:$A,C3209,PSA!$G:$G,D3209),
IF(AND(A3209="Colorectal Cancer Screening", E3209="Total Expenditure ($USD per 100,000 patients)"),
SUMIFS(COL!$F:$F,COL!$A:$A,C3209,COL!$G:$G,D3209),
IF(AND(A3209="Cervical Cancer Screening", E3209="Total Expenditure ($USD per 100,000 patients)"),
SUMIFS(CERV!$F:$F,CERV!$A:$A,C3209,CERV!$G:$G,D3209),
SUMIFS(CANSCRN!$F:$F,CANSCRN!$A:$A,C3209,CANSCRN!$G:$G,D3209))))))))))))</f>
        <v>961928.06895537197</v>
      </c>
    </row>
    <row r="3210" spans="1:6" x14ac:dyDescent="0.2">
      <c r="A3210" s="24" t="s">
        <v>103</v>
      </c>
      <c r="B3210" s="24" t="s">
        <v>101</v>
      </c>
      <c r="C3210" s="24" t="s">
        <v>66</v>
      </c>
      <c r="D3210" s="24">
        <v>2016</v>
      </c>
      <c r="E3210" s="24" t="s">
        <v>104</v>
      </c>
      <c r="F3210" s="3">
        <f>IF(AND(A3210="PSA Testing", E3210= "Utilization Rate (per 100,000 patients)"),
SUMIFS(PSA!$D:$D,PSA!$A:$A,C3210,PSA!$G:$G,D3210),
IF(AND(A3210="Colorectal Cancer Screening", E3210="Utilization Rate (per 100,000 patients)"),
SUMIFS(COL!$D:$D,COL!$A:$A,C3210,COL!$G:$G, D3210),
IF(AND(A3210="Cervical Cancer Screening", E3210="Utilization Rate (per 100,000 patients)"),
SUMIFS(CERV!$D:$D,CERV!$A:$A,C3210,CERV!$G:$G,D3210),
IF(AND(A3210="Cancer Screening for CKD patients", E3210="Utilization Rate (per 100,000 patients)"),
SUMIFS(CANSCRN!$D:$D,CANSCRN!$A:$A,C3210,CANSCRN!$G:$G,D3210),
IF(AND(A3210="PSA Testing", E3210="Cost per service ($USD)"),
SUMIFS(PSA!$E:$E,PSA!$A:$A,C3210,PSA!$G:$G,D3210),
IF(AND(A3210="Colorectal Cancer Screening", E3210="Cost per service ($USD)"),
SUMIFS(COL!$E:$E,COL!$A:$A,C3210,COL!$G:$G,D3210),
IF(AND(A3210="Cervical Cancer Screening", E3210="Cost per service ($USD)"),
SUMIFS(CERV!$E:$E,CERV!$A:$A,C3210,CERV!$G:$G,D3210),
IF(AND(A3210="Cancer Screening for CKD patients", E3210="Cost per service ($USD)"),
SUMIFS(CANSCRN!$E:$E,CANSCRN!$A:$A,C3210,CANSCRN!$G:$G,D3210),
IF(AND(A3210="PSA Testing", E3210="Total Expenditure ($USD per 100,000 patients)"),
SUMIFS(PSA!$F:$F,PSA!$A:$A,C3210,PSA!$G:$G,D3210),
IF(AND(A3210="Colorectal Cancer Screening", E3210="Total Expenditure ($USD per 100,000 patients)"),
SUMIFS(COL!$F:$F,COL!$A:$A,C3210,COL!$G:$G,D3210),
IF(AND(A3210="Cervical Cancer Screening", E3210="Total Expenditure ($USD per 100,000 patients)"),
SUMIFS(CERV!$F:$F,CERV!$A:$A,C3210,CERV!$G:$G,D3210),
SUMIFS(CANSCRN!$F:$F,CANSCRN!$A:$A,C3210,CANSCRN!$G:$G,D3210))))))))))))</f>
        <v>1107944.0826212782</v>
      </c>
    </row>
    <row r="3211" spans="1:6" x14ac:dyDescent="0.2">
      <c r="A3211" s="24" t="s">
        <v>103</v>
      </c>
      <c r="B3211" s="24" t="s">
        <v>101</v>
      </c>
      <c r="C3211" s="24" t="s">
        <v>66</v>
      </c>
      <c r="D3211" s="24">
        <v>2017</v>
      </c>
      <c r="E3211" s="24" t="s">
        <v>104</v>
      </c>
      <c r="F3211" s="3">
        <f>IF(AND(A3211="PSA Testing", E3211= "Utilization Rate (per 100,000 patients)"),
SUMIFS(PSA!$D:$D,PSA!$A:$A,C3211,PSA!$G:$G,D3211),
IF(AND(A3211="Colorectal Cancer Screening", E3211="Utilization Rate (per 100,000 patients)"),
SUMIFS(COL!$D:$D,COL!$A:$A,C3211,COL!$G:$G, D3211),
IF(AND(A3211="Cervical Cancer Screening", E3211="Utilization Rate (per 100,000 patients)"),
SUMIFS(CERV!$D:$D,CERV!$A:$A,C3211,CERV!$G:$G,D3211),
IF(AND(A3211="Cancer Screening for CKD patients", E3211="Utilization Rate (per 100,000 patients)"),
SUMIFS(CANSCRN!$D:$D,CANSCRN!$A:$A,C3211,CANSCRN!$G:$G,D3211),
IF(AND(A3211="PSA Testing", E3211="Cost per service ($USD)"),
SUMIFS(PSA!$E:$E,PSA!$A:$A,C3211,PSA!$G:$G,D3211),
IF(AND(A3211="Colorectal Cancer Screening", E3211="Cost per service ($USD)"),
SUMIFS(COL!$E:$E,COL!$A:$A,C3211,COL!$G:$G,D3211),
IF(AND(A3211="Cervical Cancer Screening", E3211="Cost per service ($USD)"),
SUMIFS(CERV!$E:$E,CERV!$A:$A,C3211,CERV!$G:$G,D3211),
IF(AND(A3211="Cancer Screening for CKD patients", E3211="Cost per service ($USD)"),
SUMIFS(CANSCRN!$E:$E,CANSCRN!$A:$A,C3211,CANSCRN!$G:$G,D3211),
IF(AND(A3211="PSA Testing", E3211="Total Expenditure ($USD per 100,000 patients)"),
SUMIFS(PSA!$F:$F,PSA!$A:$A,C3211,PSA!$G:$G,D3211),
IF(AND(A3211="Colorectal Cancer Screening", E3211="Total Expenditure ($USD per 100,000 patients)"),
SUMIFS(COL!$F:$F,COL!$A:$A,C3211,COL!$G:$G,D3211),
IF(AND(A3211="Cervical Cancer Screening", E3211="Total Expenditure ($USD per 100,000 patients)"),
SUMIFS(CERV!$F:$F,CERV!$A:$A,C3211,CERV!$G:$G,D3211),
SUMIFS(CANSCRN!$F:$F,CANSCRN!$A:$A,C3211,CANSCRN!$G:$G,D3211))))))))))))</f>
        <v>1377744.7846135504</v>
      </c>
    </row>
    <row r="3212" spans="1:6" x14ac:dyDescent="0.2">
      <c r="A3212" s="24" t="s">
        <v>103</v>
      </c>
      <c r="B3212" s="24" t="s">
        <v>101</v>
      </c>
      <c r="C3212" s="24" t="s">
        <v>66</v>
      </c>
      <c r="D3212" s="24">
        <v>2018</v>
      </c>
      <c r="E3212" s="24" t="s">
        <v>104</v>
      </c>
      <c r="F3212" s="3">
        <f>IF(AND(A3212="PSA Testing", E3212= "Utilization Rate (per 100,000 patients)"),
SUMIFS(PSA!$D:$D,PSA!$A:$A,C3212,PSA!$G:$G,D3212),
IF(AND(A3212="Colorectal Cancer Screening", E3212="Utilization Rate (per 100,000 patients)"),
SUMIFS(COL!$D:$D,COL!$A:$A,C3212,COL!$G:$G, D3212),
IF(AND(A3212="Cervical Cancer Screening", E3212="Utilization Rate (per 100,000 patients)"),
SUMIFS(CERV!$D:$D,CERV!$A:$A,C3212,CERV!$G:$G,D3212),
IF(AND(A3212="Cancer Screening for CKD patients", E3212="Utilization Rate (per 100,000 patients)"),
SUMIFS(CANSCRN!$D:$D,CANSCRN!$A:$A,C3212,CANSCRN!$G:$G,D3212),
IF(AND(A3212="PSA Testing", E3212="Cost per service ($USD)"),
SUMIFS(PSA!$E:$E,PSA!$A:$A,C3212,PSA!$G:$G,D3212),
IF(AND(A3212="Colorectal Cancer Screening", E3212="Cost per service ($USD)"),
SUMIFS(COL!$E:$E,COL!$A:$A,C3212,COL!$G:$G,D3212),
IF(AND(A3212="Cervical Cancer Screening", E3212="Cost per service ($USD)"),
SUMIFS(CERV!$E:$E,CERV!$A:$A,C3212,CERV!$G:$G,D3212),
IF(AND(A3212="Cancer Screening for CKD patients", E3212="Cost per service ($USD)"),
SUMIFS(CANSCRN!$E:$E,CANSCRN!$A:$A,C3212,CANSCRN!$G:$G,D3212),
IF(AND(A3212="PSA Testing", E3212="Total Expenditure ($USD per 100,000 patients)"),
SUMIFS(PSA!$F:$F,PSA!$A:$A,C3212,PSA!$G:$G,D3212),
IF(AND(A3212="Colorectal Cancer Screening", E3212="Total Expenditure ($USD per 100,000 patients)"),
SUMIFS(COL!$F:$F,COL!$A:$A,C3212,COL!$G:$G,D3212),
IF(AND(A3212="Cervical Cancer Screening", E3212="Total Expenditure ($USD per 100,000 patients)"),
SUMIFS(CERV!$F:$F,CERV!$A:$A,C3212,CERV!$G:$G,D3212),
SUMIFS(CANSCRN!$F:$F,CANSCRN!$A:$A,C3212,CANSCRN!$G:$G,D3212))))))))))))</f>
        <v>1706903.5103529987</v>
      </c>
    </row>
    <row r="3213" spans="1:6" x14ac:dyDescent="0.2">
      <c r="A3213" s="24" t="s">
        <v>103</v>
      </c>
      <c r="B3213" s="24" t="s">
        <v>101</v>
      </c>
      <c r="C3213" s="24" t="s">
        <v>66</v>
      </c>
      <c r="D3213" s="24">
        <v>2019</v>
      </c>
      <c r="E3213" s="24" t="s">
        <v>104</v>
      </c>
      <c r="F3213" s="3">
        <f>IF(AND(A3213="PSA Testing", E3213= "Utilization Rate (per 100,000 patients)"),
SUMIFS(PSA!$D:$D,PSA!$A:$A,C3213,PSA!$G:$G,D3213),
IF(AND(A3213="Colorectal Cancer Screening", E3213="Utilization Rate (per 100,000 patients)"),
SUMIFS(COL!$D:$D,COL!$A:$A,C3213,COL!$G:$G, D3213),
IF(AND(A3213="Cervical Cancer Screening", E3213="Utilization Rate (per 100,000 patients)"),
SUMIFS(CERV!$D:$D,CERV!$A:$A,C3213,CERV!$G:$G,D3213),
IF(AND(A3213="Cancer Screening for CKD patients", E3213="Utilization Rate (per 100,000 patients)"),
SUMIFS(CANSCRN!$D:$D,CANSCRN!$A:$A,C3213,CANSCRN!$G:$G,D3213),
IF(AND(A3213="PSA Testing", E3213="Cost per service ($USD)"),
SUMIFS(PSA!$E:$E,PSA!$A:$A,C3213,PSA!$G:$G,D3213),
IF(AND(A3213="Colorectal Cancer Screening", E3213="Cost per service ($USD)"),
SUMIFS(COL!$E:$E,COL!$A:$A,C3213,COL!$G:$G,D3213),
IF(AND(A3213="Cervical Cancer Screening", E3213="Cost per service ($USD)"),
SUMIFS(CERV!$E:$E,CERV!$A:$A,C3213,CERV!$G:$G,D3213),
IF(AND(A3213="Cancer Screening for CKD patients", E3213="Cost per service ($USD)"),
SUMIFS(CANSCRN!$E:$E,CANSCRN!$A:$A,C3213,CANSCRN!$G:$G,D3213),
IF(AND(A3213="PSA Testing", E3213="Total Expenditure ($USD per 100,000 patients)"),
SUMIFS(PSA!$F:$F,PSA!$A:$A,C3213,PSA!$G:$G,D3213),
IF(AND(A3213="Colorectal Cancer Screening", E3213="Total Expenditure ($USD per 100,000 patients)"),
SUMIFS(COL!$F:$F,COL!$A:$A,C3213,COL!$G:$G,D3213),
IF(AND(A3213="Cervical Cancer Screening", E3213="Total Expenditure ($USD per 100,000 patients)"),
SUMIFS(CERV!$F:$F,CERV!$A:$A,C3213,CERV!$G:$G,D3213),
SUMIFS(CANSCRN!$F:$F,CANSCRN!$A:$A,C3213,CANSCRN!$G:$G,D3213))))))))))))</f>
        <v>1674647.4546445855</v>
      </c>
    </row>
    <row r="3214" spans="1:6" x14ac:dyDescent="0.2">
      <c r="A3214" s="24" t="s">
        <v>103</v>
      </c>
      <c r="B3214" s="24" t="s">
        <v>101</v>
      </c>
      <c r="C3214" s="24" t="s">
        <v>67</v>
      </c>
      <c r="D3214" s="24">
        <v>2009</v>
      </c>
      <c r="E3214" s="24" t="s">
        <v>104</v>
      </c>
      <c r="F3214" s="3">
        <f>IF(AND(A3214="PSA Testing", E3214= "Utilization Rate (per 100,000 patients)"),
SUMIFS(PSA!$D:$D,PSA!$A:$A,C3214,PSA!$G:$G,D3214),
IF(AND(A3214="Colorectal Cancer Screening", E3214="Utilization Rate (per 100,000 patients)"),
SUMIFS(COL!$D:$D,COL!$A:$A,C3214,COL!$G:$G, D3214),
IF(AND(A3214="Cervical Cancer Screening", E3214="Utilization Rate (per 100,000 patients)"),
SUMIFS(CERV!$D:$D,CERV!$A:$A,C3214,CERV!$G:$G,D3214),
IF(AND(A3214="Cancer Screening for CKD patients", E3214="Utilization Rate (per 100,000 patients)"),
SUMIFS(CANSCRN!$D:$D,CANSCRN!$A:$A,C3214,CANSCRN!$G:$G,D3214),
IF(AND(A3214="PSA Testing", E3214="Cost per service ($USD)"),
SUMIFS(PSA!$E:$E,PSA!$A:$A,C3214,PSA!$G:$G,D3214),
IF(AND(A3214="Colorectal Cancer Screening", E3214="Cost per service ($USD)"),
SUMIFS(COL!$E:$E,COL!$A:$A,C3214,COL!$G:$G,D3214),
IF(AND(A3214="Cervical Cancer Screening", E3214="Cost per service ($USD)"),
SUMIFS(CERV!$E:$E,CERV!$A:$A,C3214,CERV!$G:$G,D3214),
IF(AND(A3214="Cancer Screening for CKD patients", E3214="Cost per service ($USD)"),
SUMIFS(CANSCRN!$E:$E,CANSCRN!$A:$A,C3214,CANSCRN!$G:$G,D3214),
IF(AND(A3214="PSA Testing", E3214="Total Expenditure ($USD per 100,000 patients)"),
SUMIFS(PSA!$F:$F,PSA!$A:$A,C3214,PSA!$G:$G,D3214),
IF(AND(A3214="Colorectal Cancer Screening", E3214="Total Expenditure ($USD per 100,000 patients)"),
SUMIFS(COL!$F:$F,COL!$A:$A,C3214,COL!$G:$G,D3214),
IF(AND(A3214="Cervical Cancer Screening", E3214="Total Expenditure ($USD per 100,000 patients)"),
SUMIFS(CERV!$F:$F,CERV!$A:$A,C3214,CERV!$G:$G,D3214),
SUMIFS(CANSCRN!$F:$F,CANSCRN!$A:$A,C3214,CANSCRN!$G:$G,D3214))))))))))))</f>
        <v>714907.38087395136</v>
      </c>
    </row>
    <row r="3215" spans="1:6" x14ac:dyDescent="0.2">
      <c r="A3215" s="24" t="s">
        <v>103</v>
      </c>
      <c r="B3215" s="24" t="s">
        <v>101</v>
      </c>
      <c r="C3215" s="24" t="s">
        <v>67</v>
      </c>
      <c r="D3215" s="24">
        <v>2010</v>
      </c>
      <c r="E3215" s="24" t="s">
        <v>104</v>
      </c>
      <c r="F3215" s="3">
        <f>IF(AND(A3215="PSA Testing", E3215= "Utilization Rate (per 100,000 patients)"),
SUMIFS(PSA!$D:$D,PSA!$A:$A,C3215,PSA!$G:$G,D3215),
IF(AND(A3215="Colorectal Cancer Screening", E3215="Utilization Rate (per 100,000 patients)"),
SUMIFS(COL!$D:$D,COL!$A:$A,C3215,COL!$G:$G, D3215),
IF(AND(A3215="Cervical Cancer Screening", E3215="Utilization Rate (per 100,000 patients)"),
SUMIFS(CERV!$D:$D,CERV!$A:$A,C3215,CERV!$G:$G,D3215),
IF(AND(A3215="Cancer Screening for CKD patients", E3215="Utilization Rate (per 100,000 patients)"),
SUMIFS(CANSCRN!$D:$D,CANSCRN!$A:$A,C3215,CANSCRN!$G:$G,D3215),
IF(AND(A3215="PSA Testing", E3215="Cost per service ($USD)"),
SUMIFS(PSA!$E:$E,PSA!$A:$A,C3215,PSA!$G:$G,D3215),
IF(AND(A3215="Colorectal Cancer Screening", E3215="Cost per service ($USD)"),
SUMIFS(COL!$E:$E,COL!$A:$A,C3215,COL!$G:$G,D3215),
IF(AND(A3215="Cervical Cancer Screening", E3215="Cost per service ($USD)"),
SUMIFS(CERV!$E:$E,CERV!$A:$A,C3215,CERV!$G:$G,D3215),
IF(AND(A3215="Cancer Screening for CKD patients", E3215="Cost per service ($USD)"),
SUMIFS(CANSCRN!$E:$E,CANSCRN!$A:$A,C3215,CANSCRN!$G:$G,D3215),
IF(AND(A3215="PSA Testing", E3215="Total Expenditure ($USD per 100,000 patients)"),
SUMIFS(PSA!$F:$F,PSA!$A:$A,C3215,PSA!$G:$G,D3215),
IF(AND(A3215="Colorectal Cancer Screening", E3215="Total Expenditure ($USD per 100,000 patients)"),
SUMIFS(COL!$F:$F,COL!$A:$A,C3215,COL!$G:$G,D3215),
IF(AND(A3215="Cervical Cancer Screening", E3215="Total Expenditure ($USD per 100,000 patients)"),
SUMIFS(CERV!$F:$F,CERV!$A:$A,C3215,CERV!$G:$G,D3215),
SUMIFS(CANSCRN!$F:$F,CANSCRN!$A:$A,C3215,CANSCRN!$G:$G,D3215))))))))))))</f>
        <v>656373.60796347074</v>
      </c>
    </row>
    <row r="3216" spans="1:6" x14ac:dyDescent="0.2">
      <c r="A3216" s="24" t="s">
        <v>103</v>
      </c>
      <c r="B3216" s="24" t="s">
        <v>101</v>
      </c>
      <c r="C3216" s="24" t="s">
        <v>67</v>
      </c>
      <c r="D3216" s="24">
        <v>2011</v>
      </c>
      <c r="E3216" s="24" t="s">
        <v>104</v>
      </c>
      <c r="F3216" s="3">
        <f>IF(AND(A3216="PSA Testing", E3216= "Utilization Rate (per 100,000 patients)"),
SUMIFS(PSA!$D:$D,PSA!$A:$A,C3216,PSA!$G:$G,D3216),
IF(AND(A3216="Colorectal Cancer Screening", E3216="Utilization Rate (per 100,000 patients)"),
SUMIFS(COL!$D:$D,COL!$A:$A,C3216,COL!$G:$G, D3216),
IF(AND(A3216="Cervical Cancer Screening", E3216="Utilization Rate (per 100,000 patients)"),
SUMIFS(CERV!$D:$D,CERV!$A:$A,C3216,CERV!$G:$G,D3216),
IF(AND(A3216="Cancer Screening for CKD patients", E3216="Utilization Rate (per 100,000 patients)"),
SUMIFS(CANSCRN!$D:$D,CANSCRN!$A:$A,C3216,CANSCRN!$G:$G,D3216),
IF(AND(A3216="PSA Testing", E3216="Cost per service ($USD)"),
SUMIFS(PSA!$E:$E,PSA!$A:$A,C3216,PSA!$G:$G,D3216),
IF(AND(A3216="Colorectal Cancer Screening", E3216="Cost per service ($USD)"),
SUMIFS(COL!$E:$E,COL!$A:$A,C3216,COL!$G:$G,D3216),
IF(AND(A3216="Cervical Cancer Screening", E3216="Cost per service ($USD)"),
SUMIFS(CERV!$E:$E,CERV!$A:$A,C3216,CERV!$G:$G,D3216),
IF(AND(A3216="Cancer Screening for CKD patients", E3216="Cost per service ($USD)"),
SUMIFS(CANSCRN!$E:$E,CANSCRN!$A:$A,C3216,CANSCRN!$G:$G,D3216),
IF(AND(A3216="PSA Testing", E3216="Total Expenditure ($USD per 100,000 patients)"),
SUMIFS(PSA!$F:$F,PSA!$A:$A,C3216,PSA!$G:$G,D3216),
IF(AND(A3216="Colorectal Cancer Screening", E3216="Total Expenditure ($USD per 100,000 patients)"),
SUMIFS(COL!$F:$F,COL!$A:$A,C3216,COL!$G:$G,D3216),
IF(AND(A3216="Cervical Cancer Screening", E3216="Total Expenditure ($USD per 100,000 patients)"),
SUMIFS(CERV!$F:$F,CERV!$A:$A,C3216,CERV!$G:$G,D3216),
SUMIFS(CANSCRN!$F:$F,CANSCRN!$A:$A,C3216,CANSCRN!$G:$G,D3216))))))))))))</f>
        <v>749014.48969502072</v>
      </c>
    </row>
    <row r="3217" spans="1:6" x14ac:dyDescent="0.2">
      <c r="A3217" s="24" t="s">
        <v>103</v>
      </c>
      <c r="B3217" s="24" t="s">
        <v>101</v>
      </c>
      <c r="C3217" s="24" t="s">
        <v>67</v>
      </c>
      <c r="D3217" s="24">
        <v>2012</v>
      </c>
      <c r="E3217" s="24" t="s">
        <v>104</v>
      </c>
      <c r="F3217" s="3">
        <f>IF(AND(A3217="PSA Testing", E3217= "Utilization Rate (per 100,000 patients)"),
SUMIFS(PSA!$D:$D,PSA!$A:$A,C3217,PSA!$G:$G,D3217),
IF(AND(A3217="Colorectal Cancer Screening", E3217="Utilization Rate (per 100,000 patients)"),
SUMIFS(COL!$D:$D,COL!$A:$A,C3217,COL!$G:$G, D3217),
IF(AND(A3217="Cervical Cancer Screening", E3217="Utilization Rate (per 100,000 patients)"),
SUMIFS(CERV!$D:$D,CERV!$A:$A,C3217,CERV!$G:$G,D3217),
IF(AND(A3217="Cancer Screening for CKD patients", E3217="Utilization Rate (per 100,000 patients)"),
SUMIFS(CANSCRN!$D:$D,CANSCRN!$A:$A,C3217,CANSCRN!$G:$G,D3217),
IF(AND(A3217="PSA Testing", E3217="Cost per service ($USD)"),
SUMIFS(PSA!$E:$E,PSA!$A:$A,C3217,PSA!$G:$G,D3217),
IF(AND(A3217="Colorectal Cancer Screening", E3217="Cost per service ($USD)"),
SUMIFS(COL!$E:$E,COL!$A:$A,C3217,COL!$G:$G,D3217),
IF(AND(A3217="Cervical Cancer Screening", E3217="Cost per service ($USD)"),
SUMIFS(CERV!$E:$E,CERV!$A:$A,C3217,CERV!$G:$G,D3217),
IF(AND(A3217="Cancer Screening for CKD patients", E3217="Cost per service ($USD)"),
SUMIFS(CANSCRN!$E:$E,CANSCRN!$A:$A,C3217,CANSCRN!$G:$G,D3217),
IF(AND(A3217="PSA Testing", E3217="Total Expenditure ($USD per 100,000 patients)"),
SUMIFS(PSA!$F:$F,PSA!$A:$A,C3217,PSA!$G:$G,D3217),
IF(AND(A3217="Colorectal Cancer Screening", E3217="Total Expenditure ($USD per 100,000 patients)"),
SUMIFS(COL!$F:$F,COL!$A:$A,C3217,COL!$G:$G,D3217),
IF(AND(A3217="Cervical Cancer Screening", E3217="Total Expenditure ($USD per 100,000 patients)"),
SUMIFS(CERV!$F:$F,CERV!$A:$A,C3217,CERV!$G:$G,D3217),
SUMIFS(CANSCRN!$F:$F,CANSCRN!$A:$A,C3217,CANSCRN!$G:$G,D3217))))))))))))</f>
        <v>890453.96460251044</v>
      </c>
    </row>
    <row r="3218" spans="1:6" x14ac:dyDescent="0.2">
      <c r="A3218" s="24" t="s">
        <v>103</v>
      </c>
      <c r="B3218" s="24" t="s">
        <v>101</v>
      </c>
      <c r="C3218" s="24" t="s">
        <v>67</v>
      </c>
      <c r="D3218" s="24">
        <v>2013</v>
      </c>
      <c r="E3218" s="24" t="s">
        <v>104</v>
      </c>
      <c r="F3218" s="3">
        <f>IF(AND(A3218="PSA Testing", E3218= "Utilization Rate (per 100,000 patients)"),
SUMIFS(PSA!$D:$D,PSA!$A:$A,C3218,PSA!$G:$G,D3218),
IF(AND(A3218="Colorectal Cancer Screening", E3218="Utilization Rate (per 100,000 patients)"),
SUMIFS(COL!$D:$D,COL!$A:$A,C3218,COL!$G:$G, D3218),
IF(AND(A3218="Cervical Cancer Screening", E3218="Utilization Rate (per 100,000 patients)"),
SUMIFS(CERV!$D:$D,CERV!$A:$A,C3218,CERV!$G:$G,D3218),
IF(AND(A3218="Cancer Screening for CKD patients", E3218="Utilization Rate (per 100,000 patients)"),
SUMIFS(CANSCRN!$D:$D,CANSCRN!$A:$A,C3218,CANSCRN!$G:$G,D3218),
IF(AND(A3218="PSA Testing", E3218="Cost per service ($USD)"),
SUMIFS(PSA!$E:$E,PSA!$A:$A,C3218,PSA!$G:$G,D3218),
IF(AND(A3218="Colorectal Cancer Screening", E3218="Cost per service ($USD)"),
SUMIFS(COL!$E:$E,COL!$A:$A,C3218,COL!$G:$G,D3218),
IF(AND(A3218="Cervical Cancer Screening", E3218="Cost per service ($USD)"),
SUMIFS(CERV!$E:$E,CERV!$A:$A,C3218,CERV!$G:$G,D3218),
IF(AND(A3218="Cancer Screening for CKD patients", E3218="Cost per service ($USD)"),
SUMIFS(CANSCRN!$E:$E,CANSCRN!$A:$A,C3218,CANSCRN!$G:$G,D3218),
IF(AND(A3218="PSA Testing", E3218="Total Expenditure ($USD per 100,000 patients)"),
SUMIFS(PSA!$F:$F,PSA!$A:$A,C3218,PSA!$G:$G,D3218),
IF(AND(A3218="Colorectal Cancer Screening", E3218="Total Expenditure ($USD per 100,000 patients)"),
SUMIFS(COL!$F:$F,COL!$A:$A,C3218,COL!$G:$G,D3218),
IF(AND(A3218="Cervical Cancer Screening", E3218="Total Expenditure ($USD per 100,000 patients)"),
SUMIFS(CERV!$F:$F,CERV!$A:$A,C3218,CERV!$G:$G,D3218),
SUMIFS(CANSCRN!$F:$F,CANSCRN!$A:$A,C3218,CANSCRN!$G:$G,D3218))))))))))))</f>
        <v>983844.42498521355</v>
      </c>
    </row>
    <row r="3219" spans="1:6" x14ac:dyDescent="0.2">
      <c r="A3219" s="24" t="s">
        <v>103</v>
      </c>
      <c r="B3219" s="24" t="s">
        <v>101</v>
      </c>
      <c r="C3219" s="24" t="s">
        <v>67</v>
      </c>
      <c r="D3219" s="24">
        <v>2014</v>
      </c>
      <c r="E3219" s="24" t="s">
        <v>104</v>
      </c>
      <c r="F3219" s="3">
        <f>IF(AND(A3219="PSA Testing", E3219= "Utilization Rate (per 100,000 patients)"),
SUMIFS(PSA!$D:$D,PSA!$A:$A,C3219,PSA!$G:$G,D3219),
IF(AND(A3219="Colorectal Cancer Screening", E3219="Utilization Rate (per 100,000 patients)"),
SUMIFS(COL!$D:$D,COL!$A:$A,C3219,COL!$G:$G, D3219),
IF(AND(A3219="Cervical Cancer Screening", E3219="Utilization Rate (per 100,000 patients)"),
SUMIFS(CERV!$D:$D,CERV!$A:$A,C3219,CERV!$G:$G,D3219),
IF(AND(A3219="Cancer Screening for CKD patients", E3219="Utilization Rate (per 100,000 patients)"),
SUMIFS(CANSCRN!$D:$D,CANSCRN!$A:$A,C3219,CANSCRN!$G:$G,D3219),
IF(AND(A3219="PSA Testing", E3219="Cost per service ($USD)"),
SUMIFS(PSA!$E:$E,PSA!$A:$A,C3219,PSA!$G:$G,D3219),
IF(AND(A3219="Colorectal Cancer Screening", E3219="Cost per service ($USD)"),
SUMIFS(COL!$E:$E,COL!$A:$A,C3219,COL!$G:$G,D3219),
IF(AND(A3219="Cervical Cancer Screening", E3219="Cost per service ($USD)"),
SUMIFS(CERV!$E:$E,CERV!$A:$A,C3219,CERV!$G:$G,D3219),
IF(AND(A3219="Cancer Screening for CKD patients", E3219="Cost per service ($USD)"),
SUMIFS(CANSCRN!$E:$E,CANSCRN!$A:$A,C3219,CANSCRN!$G:$G,D3219),
IF(AND(A3219="PSA Testing", E3219="Total Expenditure ($USD per 100,000 patients)"),
SUMIFS(PSA!$F:$F,PSA!$A:$A,C3219,PSA!$G:$G,D3219),
IF(AND(A3219="Colorectal Cancer Screening", E3219="Total Expenditure ($USD per 100,000 patients)"),
SUMIFS(COL!$F:$F,COL!$A:$A,C3219,COL!$G:$G,D3219),
IF(AND(A3219="Cervical Cancer Screening", E3219="Total Expenditure ($USD per 100,000 patients)"),
SUMIFS(CERV!$F:$F,CERV!$A:$A,C3219,CERV!$G:$G,D3219),
SUMIFS(CANSCRN!$F:$F,CANSCRN!$A:$A,C3219,CANSCRN!$G:$G,D3219))))))))))))</f>
        <v>843849.57852882706</v>
      </c>
    </row>
    <row r="3220" spans="1:6" x14ac:dyDescent="0.2">
      <c r="A3220" s="24" t="s">
        <v>103</v>
      </c>
      <c r="B3220" s="24" t="s">
        <v>101</v>
      </c>
      <c r="C3220" s="24" t="s">
        <v>67</v>
      </c>
      <c r="D3220" s="24">
        <v>2015</v>
      </c>
      <c r="E3220" s="24" t="s">
        <v>104</v>
      </c>
      <c r="F3220" s="3">
        <f>IF(AND(A3220="PSA Testing", E3220= "Utilization Rate (per 100,000 patients)"),
SUMIFS(PSA!$D:$D,PSA!$A:$A,C3220,PSA!$G:$G,D3220),
IF(AND(A3220="Colorectal Cancer Screening", E3220="Utilization Rate (per 100,000 patients)"),
SUMIFS(COL!$D:$D,COL!$A:$A,C3220,COL!$G:$G, D3220),
IF(AND(A3220="Cervical Cancer Screening", E3220="Utilization Rate (per 100,000 patients)"),
SUMIFS(CERV!$D:$D,CERV!$A:$A,C3220,CERV!$G:$G,D3220),
IF(AND(A3220="Cancer Screening for CKD patients", E3220="Utilization Rate (per 100,000 patients)"),
SUMIFS(CANSCRN!$D:$D,CANSCRN!$A:$A,C3220,CANSCRN!$G:$G,D3220),
IF(AND(A3220="PSA Testing", E3220="Cost per service ($USD)"),
SUMIFS(PSA!$E:$E,PSA!$A:$A,C3220,PSA!$G:$G,D3220),
IF(AND(A3220="Colorectal Cancer Screening", E3220="Cost per service ($USD)"),
SUMIFS(COL!$E:$E,COL!$A:$A,C3220,COL!$G:$G,D3220),
IF(AND(A3220="Cervical Cancer Screening", E3220="Cost per service ($USD)"),
SUMIFS(CERV!$E:$E,CERV!$A:$A,C3220,CERV!$G:$G,D3220),
IF(AND(A3220="Cancer Screening for CKD patients", E3220="Cost per service ($USD)"),
SUMIFS(CANSCRN!$E:$E,CANSCRN!$A:$A,C3220,CANSCRN!$G:$G,D3220),
IF(AND(A3220="PSA Testing", E3220="Total Expenditure ($USD per 100,000 patients)"),
SUMIFS(PSA!$F:$F,PSA!$A:$A,C3220,PSA!$G:$G,D3220),
IF(AND(A3220="Colorectal Cancer Screening", E3220="Total Expenditure ($USD per 100,000 patients)"),
SUMIFS(COL!$F:$F,COL!$A:$A,C3220,COL!$G:$G,D3220),
IF(AND(A3220="Cervical Cancer Screening", E3220="Total Expenditure ($USD per 100,000 patients)"),
SUMIFS(CERV!$F:$F,CERV!$A:$A,C3220,CERV!$G:$G,D3220),
SUMIFS(CANSCRN!$F:$F,CANSCRN!$A:$A,C3220,CANSCRN!$G:$G,D3220))))))))))))</f>
        <v>812492.28810389608</v>
      </c>
    </row>
    <row r="3221" spans="1:6" x14ac:dyDescent="0.2">
      <c r="A3221" s="24" t="s">
        <v>103</v>
      </c>
      <c r="B3221" s="24" t="s">
        <v>101</v>
      </c>
      <c r="C3221" s="24" t="s">
        <v>67</v>
      </c>
      <c r="D3221" s="24">
        <v>2016</v>
      </c>
      <c r="E3221" s="24" t="s">
        <v>104</v>
      </c>
      <c r="F3221" s="3">
        <f>IF(AND(A3221="PSA Testing", E3221= "Utilization Rate (per 100,000 patients)"),
SUMIFS(PSA!$D:$D,PSA!$A:$A,C3221,PSA!$G:$G,D3221),
IF(AND(A3221="Colorectal Cancer Screening", E3221="Utilization Rate (per 100,000 patients)"),
SUMIFS(COL!$D:$D,COL!$A:$A,C3221,COL!$G:$G, D3221),
IF(AND(A3221="Cervical Cancer Screening", E3221="Utilization Rate (per 100,000 patients)"),
SUMIFS(CERV!$D:$D,CERV!$A:$A,C3221,CERV!$G:$G,D3221),
IF(AND(A3221="Cancer Screening for CKD patients", E3221="Utilization Rate (per 100,000 patients)"),
SUMIFS(CANSCRN!$D:$D,CANSCRN!$A:$A,C3221,CANSCRN!$G:$G,D3221),
IF(AND(A3221="PSA Testing", E3221="Cost per service ($USD)"),
SUMIFS(PSA!$E:$E,PSA!$A:$A,C3221,PSA!$G:$G,D3221),
IF(AND(A3221="Colorectal Cancer Screening", E3221="Cost per service ($USD)"),
SUMIFS(COL!$E:$E,COL!$A:$A,C3221,COL!$G:$G,D3221),
IF(AND(A3221="Cervical Cancer Screening", E3221="Cost per service ($USD)"),
SUMIFS(CERV!$E:$E,CERV!$A:$A,C3221,CERV!$G:$G,D3221),
IF(AND(A3221="Cancer Screening for CKD patients", E3221="Cost per service ($USD)"),
SUMIFS(CANSCRN!$E:$E,CANSCRN!$A:$A,C3221,CANSCRN!$G:$G,D3221),
IF(AND(A3221="PSA Testing", E3221="Total Expenditure ($USD per 100,000 patients)"),
SUMIFS(PSA!$F:$F,PSA!$A:$A,C3221,PSA!$G:$G,D3221),
IF(AND(A3221="Colorectal Cancer Screening", E3221="Total Expenditure ($USD per 100,000 patients)"),
SUMIFS(COL!$F:$F,COL!$A:$A,C3221,COL!$G:$G,D3221),
IF(AND(A3221="Cervical Cancer Screening", E3221="Total Expenditure ($USD per 100,000 patients)"),
SUMIFS(CERV!$F:$F,CERV!$A:$A,C3221,CERV!$G:$G,D3221),
SUMIFS(CANSCRN!$F:$F,CANSCRN!$A:$A,C3221,CANSCRN!$G:$G,D3221))))))))))))</f>
        <v>850082.79069180693</v>
      </c>
    </row>
    <row r="3222" spans="1:6" x14ac:dyDescent="0.2">
      <c r="A3222" s="24" t="s">
        <v>103</v>
      </c>
      <c r="B3222" s="24" t="s">
        <v>101</v>
      </c>
      <c r="C3222" s="24" t="s">
        <v>67</v>
      </c>
      <c r="D3222" s="24">
        <v>2017</v>
      </c>
      <c r="E3222" s="24" t="s">
        <v>104</v>
      </c>
      <c r="F3222" s="3">
        <f>IF(AND(A3222="PSA Testing", E3222= "Utilization Rate (per 100,000 patients)"),
SUMIFS(PSA!$D:$D,PSA!$A:$A,C3222,PSA!$G:$G,D3222),
IF(AND(A3222="Colorectal Cancer Screening", E3222="Utilization Rate (per 100,000 patients)"),
SUMIFS(COL!$D:$D,COL!$A:$A,C3222,COL!$G:$G, D3222),
IF(AND(A3222="Cervical Cancer Screening", E3222="Utilization Rate (per 100,000 patients)"),
SUMIFS(CERV!$D:$D,CERV!$A:$A,C3222,CERV!$G:$G,D3222),
IF(AND(A3222="Cancer Screening for CKD patients", E3222="Utilization Rate (per 100,000 patients)"),
SUMIFS(CANSCRN!$D:$D,CANSCRN!$A:$A,C3222,CANSCRN!$G:$G,D3222),
IF(AND(A3222="PSA Testing", E3222="Cost per service ($USD)"),
SUMIFS(PSA!$E:$E,PSA!$A:$A,C3222,PSA!$G:$G,D3222),
IF(AND(A3222="Colorectal Cancer Screening", E3222="Cost per service ($USD)"),
SUMIFS(COL!$E:$E,COL!$A:$A,C3222,COL!$G:$G,D3222),
IF(AND(A3222="Cervical Cancer Screening", E3222="Cost per service ($USD)"),
SUMIFS(CERV!$E:$E,CERV!$A:$A,C3222,CERV!$G:$G,D3222),
IF(AND(A3222="Cancer Screening for CKD patients", E3222="Cost per service ($USD)"),
SUMIFS(CANSCRN!$E:$E,CANSCRN!$A:$A,C3222,CANSCRN!$G:$G,D3222),
IF(AND(A3222="PSA Testing", E3222="Total Expenditure ($USD per 100,000 patients)"),
SUMIFS(PSA!$F:$F,PSA!$A:$A,C3222,PSA!$G:$G,D3222),
IF(AND(A3222="Colorectal Cancer Screening", E3222="Total Expenditure ($USD per 100,000 patients)"),
SUMIFS(COL!$F:$F,COL!$A:$A,C3222,COL!$G:$G,D3222),
IF(AND(A3222="Cervical Cancer Screening", E3222="Total Expenditure ($USD per 100,000 patients)"),
SUMIFS(CERV!$F:$F,CERV!$A:$A,C3222,CERV!$G:$G,D3222),
SUMIFS(CANSCRN!$F:$F,CANSCRN!$A:$A,C3222,CANSCRN!$G:$G,D3222))))))))))))</f>
        <v>1237503.6580575539</v>
      </c>
    </row>
    <row r="3223" spans="1:6" x14ac:dyDescent="0.2">
      <c r="A3223" s="24" t="s">
        <v>103</v>
      </c>
      <c r="B3223" s="24" t="s">
        <v>101</v>
      </c>
      <c r="C3223" s="24" t="s">
        <v>67</v>
      </c>
      <c r="D3223" s="24">
        <v>2018</v>
      </c>
      <c r="E3223" s="24" t="s">
        <v>104</v>
      </c>
      <c r="F3223" s="3">
        <f>IF(AND(A3223="PSA Testing", E3223= "Utilization Rate (per 100,000 patients)"),
SUMIFS(PSA!$D:$D,PSA!$A:$A,C3223,PSA!$G:$G,D3223),
IF(AND(A3223="Colorectal Cancer Screening", E3223="Utilization Rate (per 100,000 patients)"),
SUMIFS(COL!$D:$D,COL!$A:$A,C3223,COL!$G:$G, D3223),
IF(AND(A3223="Cervical Cancer Screening", E3223="Utilization Rate (per 100,000 patients)"),
SUMIFS(CERV!$D:$D,CERV!$A:$A,C3223,CERV!$G:$G,D3223),
IF(AND(A3223="Cancer Screening for CKD patients", E3223="Utilization Rate (per 100,000 patients)"),
SUMIFS(CANSCRN!$D:$D,CANSCRN!$A:$A,C3223,CANSCRN!$G:$G,D3223),
IF(AND(A3223="PSA Testing", E3223="Cost per service ($USD)"),
SUMIFS(PSA!$E:$E,PSA!$A:$A,C3223,PSA!$G:$G,D3223),
IF(AND(A3223="Colorectal Cancer Screening", E3223="Cost per service ($USD)"),
SUMIFS(COL!$E:$E,COL!$A:$A,C3223,COL!$G:$G,D3223),
IF(AND(A3223="Cervical Cancer Screening", E3223="Cost per service ($USD)"),
SUMIFS(CERV!$E:$E,CERV!$A:$A,C3223,CERV!$G:$G,D3223),
IF(AND(A3223="Cancer Screening for CKD patients", E3223="Cost per service ($USD)"),
SUMIFS(CANSCRN!$E:$E,CANSCRN!$A:$A,C3223,CANSCRN!$G:$G,D3223),
IF(AND(A3223="PSA Testing", E3223="Total Expenditure ($USD per 100,000 patients)"),
SUMIFS(PSA!$F:$F,PSA!$A:$A,C3223,PSA!$G:$G,D3223),
IF(AND(A3223="Colorectal Cancer Screening", E3223="Total Expenditure ($USD per 100,000 patients)"),
SUMIFS(COL!$F:$F,COL!$A:$A,C3223,COL!$G:$G,D3223),
IF(AND(A3223="Cervical Cancer Screening", E3223="Total Expenditure ($USD per 100,000 patients)"),
SUMIFS(CERV!$F:$F,CERV!$A:$A,C3223,CERV!$G:$G,D3223),
SUMIFS(CANSCRN!$F:$F,CANSCRN!$A:$A,C3223,CANSCRN!$G:$G,D3223))))))))))))</f>
        <v>1585843.5854392929</v>
      </c>
    </row>
    <row r="3224" spans="1:6" x14ac:dyDescent="0.2">
      <c r="A3224" s="24" t="s">
        <v>103</v>
      </c>
      <c r="B3224" s="24" t="s">
        <v>101</v>
      </c>
      <c r="C3224" s="24" t="s">
        <v>67</v>
      </c>
      <c r="D3224" s="24">
        <v>2019</v>
      </c>
      <c r="E3224" s="24" t="s">
        <v>104</v>
      </c>
      <c r="F3224" s="3">
        <f>IF(AND(A3224="PSA Testing", E3224= "Utilization Rate (per 100,000 patients)"),
SUMIFS(PSA!$D:$D,PSA!$A:$A,C3224,PSA!$G:$G,D3224),
IF(AND(A3224="Colorectal Cancer Screening", E3224="Utilization Rate (per 100,000 patients)"),
SUMIFS(COL!$D:$D,COL!$A:$A,C3224,COL!$G:$G, D3224),
IF(AND(A3224="Cervical Cancer Screening", E3224="Utilization Rate (per 100,000 patients)"),
SUMIFS(CERV!$D:$D,CERV!$A:$A,C3224,CERV!$G:$G,D3224),
IF(AND(A3224="Cancer Screening for CKD patients", E3224="Utilization Rate (per 100,000 patients)"),
SUMIFS(CANSCRN!$D:$D,CANSCRN!$A:$A,C3224,CANSCRN!$G:$G,D3224),
IF(AND(A3224="PSA Testing", E3224="Cost per service ($USD)"),
SUMIFS(PSA!$E:$E,PSA!$A:$A,C3224,PSA!$G:$G,D3224),
IF(AND(A3224="Colorectal Cancer Screening", E3224="Cost per service ($USD)"),
SUMIFS(COL!$E:$E,COL!$A:$A,C3224,COL!$G:$G,D3224),
IF(AND(A3224="Cervical Cancer Screening", E3224="Cost per service ($USD)"),
SUMIFS(CERV!$E:$E,CERV!$A:$A,C3224,CERV!$G:$G,D3224),
IF(AND(A3224="Cancer Screening for CKD patients", E3224="Cost per service ($USD)"),
SUMIFS(CANSCRN!$E:$E,CANSCRN!$A:$A,C3224,CANSCRN!$G:$G,D3224),
IF(AND(A3224="PSA Testing", E3224="Total Expenditure ($USD per 100,000 patients)"),
SUMIFS(PSA!$F:$F,PSA!$A:$A,C3224,PSA!$G:$G,D3224),
IF(AND(A3224="Colorectal Cancer Screening", E3224="Total Expenditure ($USD per 100,000 patients)"),
SUMIFS(COL!$F:$F,COL!$A:$A,C3224,COL!$G:$G,D3224),
IF(AND(A3224="Cervical Cancer Screening", E3224="Total Expenditure ($USD per 100,000 patients)"),
SUMIFS(CERV!$F:$F,CERV!$A:$A,C3224,CERV!$G:$G,D3224),
SUMIFS(CANSCRN!$F:$F,CANSCRN!$A:$A,C3224,CANSCRN!$G:$G,D3224))))))))))))</f>
        <v>1493508.5552141415</v>
      </c>
    </row>
    <row r="3225" spans="1:6" x14ac:dyDescent="0.2">
      <c r="A3225" s="24" t="s">
        <v>103</v>
      </c>
      <c r="B3225" s="24" t="s">
        <v>101</v>
      </c>
      <c r="C3225" s="24" t="s">
        <v>68</v>
      </c>
      <c r="D3225" s="24">
        <v>2009</v>
      </c>
      <c r="E3225" s="24" t="s">
        <v>104</v>
      </c>
      <c r="F3225" s="3">
        <f>IF(AND(A3225="PSA Testing", E3225= "Utilization Rate (per 100,000 patients)"),
SUMIFS(PSA!$D:$D,PSA!$A:$A,C3225,PSA!$G:$G,D3225),
IF(AND(A3225="Colorectal Cancer Screening", E3225="Utilization Rate (per 100,000 patients)"),
SUMIFS(COL!$D:$D,COL!$A:$A,C3225,COL!$G:$G, D3225),
IF(AND(A3225="Cervical Cancer Screening", E3225="Utilization Rate (per 100,000 patients)"),
SUMIFS(CERV!$D:$D,CERV!$A:$A,C3225,CERV!$G:$G,D3225),
IF(AND(A3225="Cancer Screening for CKD patients", E3225="Utilization Rate (per 100,000 patients)"),
SUMIFS(CANSCRN!$D:$D,CANSCRN!$A:$A,C3225,CANSCRN!$G:$G,D3225),
IF(AND(A3225="PSA Testing", E3225="Cost per service ($USD)"),
SUMIFS(PSA!$E:$E,PSA!$A:$A,C3225,PSA!$G:$G,D3225),
IF(AND(A3225="Colorectal Cancer Screening", E3225="Cost per service ($USD)"),
SUMIFS(COL!$E:$E,COL!$A:$A,C3225,COL!$G:$G,D3225),
IF(AND(A3225="Cervical Cancer Screening", E3225="Cost per service ($USD)"),
SUMIFS(CERV!$E:$E,CERV!$A:$A,C3225,CERV!$G:$G,D3225),
IF(AND(A3225="Cancer Screening for CKD patients", E3225="Cost per service ($USD)"),
SUMIFS(CANSCRN!$E:$E,CANSCRN!$A:$A,C3225,CANSCRN!$G:$G,D3225),
IF(AND(A3225="PSA Testing", E3225="Total Expenditure ($USD per 100,000 patients)"),
SUMIFS(PSA!$F:$F,PSA!$A:$A,C3225,PSA!$G:$G,D3225),
IF(AND(A3225="Colorectal Cancer Screening", E3225="Total Expenditure ($USD per 100,000 patients)"),
SUMIFS(COL!$F:$F,COL!$A:$A,C3225,COL!$G:$G,D3225),
IF(AND(A3225="Cervical Cancer Screening", E3225="Total Expenditure ($USD per 100,000 patients)"),
SUMIFS(CERV!$F:$F,CERV!$A:$A,C3225,CERV!$G:$G,D3225),
SUMIFS(CANSCRN!$F:$F,CANSCRN!$A:$A,C3225,CANSCRN!$G:$G,D3225))))))))))))</f>
        <v>577961.81085535197</v>
      </c>
    </row>
    <row r="3226" spans="1:6" x14ac:dyDescent="0.2">
      <c r="A3226" s="24" t="s">
        <v>103</v>
      </c>
      <c r="B3226" s="24" t="s">
        <v>101</v>
      </c>
      <c r="C3226" s="24" t="s">
        <v>68</v>
      </c>
      <c r="D3226" s="24">
        <v>2010</v>
      </c>
      <c r="E3226" s="24" t="s">
        <v>104</v>
      </c>
      <c r="F3226" s="3">
        <f>IF(AND(A3226="PSA Testing", E3226= "Utilization Rate (per 100,000 patients)"),
SUMIFS(PSA!$D:$D,PSA!$A:$A,C3226,PSA!$G:$G,D3226),
IF(AND(A3226="Colorectal Cancer Screening", E3226="Utilization Rate (per 100,000 patients)"),
SUMIFS(COL!$D:$D,COL!$A:$A,C3226,COL!$G:$G, D3226),
IF(AND(A3226="Cervical Cancer Screening", E3226="Utilization Rate (per 100,000 patients)"),
SUMIFS(CERV!$D:$D,CERV!$A:$A,C3226,CERV!$G:$G,D3226),
IF(AND(A3226="Cancer Screening for CKD patients", E3226="Utilization Rate (per 100,000 patients)"),
SUMIFS(CANSCRN!$D:$D,CANSCRN!$A:$A,C3226,CANSCRN!$G:$G,D3226),
IF(AND(A3226="PSA Testing", E3226="Cost per service ($USD)"),
SUMIFS(PSA!$E:$E,PSA!$A:$A,C3226,PSA!$G:$G,D3226),
IF(AND(A3226="Colorectal Cancer Screening", E3226="Cost per service ($USD)"),
SUMIFS(COL!$E:$E,COL!$A:$A,C3226,COL!$G:$G,D3226),
IF(AND(A3226="Cervical Cancer Screening", E3226="Cost per service ($USD)"),
SUMIFS(CERV!$E:$E,CERV!$A:$A,C3226,CERV!$G:$G,D3226),
IF(AND(A3226="Cancer Screening for CKD patients", E3226="Cost per service ($USD)"),
SUMIFS(CANSCRN!$E:$E,CANSCRN!$A:$A,C3226,CANSCRN!$G:$G,D3226),
IF(AND(A3226="PSA Testing", E3226="Total Expenditure ($USD per 100,000 patients)"),
SUMIFS(PSA!$F:$F,PSA!$A:$A,C3226,PSA!$G:$G,D3226),
IF(AND(A3226="Colorectal Cancer Screening", E3226="Total Expenditure ($USD per 100,000 patients)"),
SUMIFS(COL!$F:$F,COL!$A:$A,C3226,COL!$G:$G,D3226),
IF(AND(A3226="Cervical Cancer Screening", E3226="Total Expenditure ($USD per 100,000 patients)"),
SUMIFS(CERV!$F:$F,CERV!$A:$A,C3226,CERV!$G:$G,D3226),
SUMIFS(CANSCRN!$F:$F,CANSCRN!$A:$A,C3226,CANSCRN!$G:$G,D3226))))))))))))</f>
        <v>595942.59502569644</v>
      </c>
    </row>
    <row r="3227" spans="1:6" x14ac:dyDescent="0.2">
      <c r="A3227" s="24" t="s">
        <v>103</v>
      </c>
      <c r="B3227" s="24" t="s">
        <v>101</v>
      </c>
      <c r="C3227" s="24" t="s">
        <v>68</v>
      </c>
      <c r="D3227" s="24">
        <v>2011</v>
      </c>
      <c r="E3227" s="24" t="s">
        <v>104</v>
      </c>
      <c r="F3227" s="3">
        <f>IF(AND(A3227="PSA Testing", E3227= "Utilization Rate (per 100,000 patients)"),
SUMIFS(PSA!$D:$D,PSA!$A:$A,C3227,PSA!$G:$G,D3227),
IF(AND(A3227="Colorectal Cancer Screening", E3227="Utilization Rate (per 100,000 patients)"),
SUMIFS(COL!$D:$D,COL!$A:$A,C3227,COL!$G:$G, D3227),
IF(AND(A3227="Cervical Cancer Screening", E3227="Utilization Rate (per 100,000 patients)"),
SUMIFS(CERV!$D:$D,CERV!$A:$A,C3227,CERV!$G:$G,D3227),
IF(AND(A3227="Cancer Screening for CKD patients", E3227="Utilization Rate (per 100,000 patients)"),
SUMIFS(CANSCRN!$D:$D,CANSCRN!$A:$A,C3227,CANSCRN!$G:$G,D3227),
IF(AND(A3227="PSA Testing", E3227="Cost per service ($USD)"),
SUMIFS(PSA!$E:$E,PSA!$A:$A,C3227,PSA!$G:$G,D3227),
IF(AND(A3227="Colorectal Cancer Screening", E3227="Cost per service ($USD)"),
SUMIFS(COL!$E:$E,COL!$A:$A,C3227,COL!$G:$G,D3227),
IF(AND(A3227="Cervical Cancer Screening", E3227="Cost per service ($USD)"),
SUMIFS(CERV!$E:$E,CERV!$A:$A,C3227,CERV!$G:$G,D3227),
IF(AND(A3227="Cancer Screening for CKD patients", E3227="Cost per service ($USD)"),
SUMIFS(CANSCRN!$E:$E,CANSCRN!$A:$A,C3227,CANSCRN!$G:$G,D3227),
IF(AND(A3227="PSA Testing", E3227="Total Expenditure ($USD per 100,000 patients)"),
SUMIFS(PSA!$F:$F,PSA!$A:$A,C3227,PSA!$G:$G,D3227),
IF(AND(A3227="Colorectal Cancer Screening", E3227="Total Expenditure ($USD per 100,000 patients)"),
SUMIFS(COL!$F:$F,COL!$A:$A,C3227,COL!$G:$G,D3227),
IF(AND(A3227="Cervical Cancer Screening", E3227="Total Expenditure ($USD per 100,000 patients)"),
SUMIFS(CERV!$F:$F,CERV!$A:$A,C3227,CERV!$G:$G,D3227),
SUMIFS(CANSCRN!$F:$F,CANSCRN!$A:$A,C3227,CANSCRN!$G:$G,D3227))))))))))))</f>
        <v>532056.5094893591</v>
      </c>
    </row>
    <row r="3228" spans="1:6" x14ac:dyDescent="0.2">
      <c r="A3228" s="24" t="s">
        <v>103</v>
      </c>
      <c r="B3228" s="24" t="s">
        <v>101</v>
      </c>
      <c r="C3228" s="24" t="s">
        <v>68</v>
      </c>
      <c r="D3228" s="24">
        <v>2012</v>
      </c>
      <c r="E3228" s="24" t="s">
        <v>104</v>
      </c>
      <c r="F3228" s="3">
        <f>IF(AND(A3228="PSA Testing", E3228= "Utilization Rate (per 100,000 patients)"),
SUMIFS(PSA!$D:$D,PSA!$A:$A,C3228,PSA!$G:$G,D3228),
IF(AND(A3228="Colorectal Cancer Screening", E3228="Utilization Rate (per 100,000 patients)"),
SUMIFS(COL!$D:$D,COL!$A:$A,C3228,COL!$G:$G, D3228),
IF(AND(A3228="Cervical Cancer Screening", E3228="Utilization Rate (per 100,000 patients)"),
SUMIFS(CERV!$D:$D,CERV!$A:$A,C3228,CERV!$G:$G,D3228),
IF(AND(A3228="Cancer Screening for CKD patients", E3228="Utilization Rate (per 100,000 patients)"),
SUMIFS(CANSCRN!$D:$D,CANSCRN!$A:$A,C3228,CANSCRN!$G:$G,D3228),
IF(AND(A3228="PSA Testing", E3228="Cost per service ($USD)"),
SUMIFS(PSA!$E:$E,PSA!$A:$A,C3228,PSA!$G:$G,D3228),
IF(AND(A3228="Colorectal Cancer Screening", E3228="Cost per service ($USD)"),
SUMIFS(COL!$E:$E,COL!$A:$A,C3228,COL!$G:$G,D3228),
IF(AND(A3228="Cervical Cancer Screening", E3228="Cost per service ($USD)"),
SUMIFS(CERV!$E:$E,CERV!$A:$A,C3228,CERV!$G:$G,D3228),
IF(AND(A3228="Cancer Screening for CKD patients", E3228="Cost per service ($USD)"),
SUMIFS(CANSCRN!$E:$E,CANSCRN!$A:$A,C3228,CANSCRN!$G:$G,D3228),
IF(AND(A3228="PSA Testing", E3228="Total Expenditure ($USD per 100,000 patients)"),
SUMIFS(PSA!$F:$F,PSA!$A:$A,C3228,PSA!$G:$G,D3228),
IF(AND(A3228="Colorectal Cancer Screening", E3228="Total Expenditure ($USD per 100,000 patients)"),
SUMIFS(COL!$F:$F,COL!$A:$A,C3228,COL!$G:$G,D3228),
IF(AND(A3228="Cervical Cancer Screening", E3228="Total Expenditure ($USD per 100,000 patients)"),
SUMIFS(CERV!$F:$F,CERV!$A:$A,C3228,CERV!$G:$G,D3228),
SUMIFS(CANSCRN!$F:$F,CANSCRN!$A:$A,C3228,CANSCRN!$G:$G,D3228))))))))))))</f>
        <v>549956.05187371548</v>
      </c>
    </row>
    <row r="3229" spans="1:6" x14ac:dyDescent="0.2">
      <c r="A3229" s="24" t="s">
        <v>103</v>
      </c>
      <c r="B3229" s="24" t="s">
        <v>101</v>
      </c>
      <c r="C3229" s="24" t="s">
        <v>68</v>
      </c>
      <c r="D3229" s="24">
        <v>2013</v>
      </c>
      <c r="E3229" s="24" t="s">
        <v>104</v>
      </c>
      <c r="F3229" s="3">
        <f>IF(AND(A3229="PSA Testing", E3229= "Utilization Rate (per 100,000 patients)"),
SUMIFS(PSA!$D:$D,PSA!$A:$A,C3229,PSA!$G:$G,D3229),
IF(AND(A3229="Colorectal Cancer Screening", E3229="Utilization Rate (per 100,000 patients)"),
SUMIFS(COL!$D:$D,COL!$A:$A,C3229,COL!$G:$G, D3229),
IF(AND(A3229="Cervical Cancer Screening", E3229="Utilization Rate (per 100,000 patients)"),
SUMIFS(CERV!$D:$D,CERV!$A:$A,C3229,CERV!$G:$G,D3229),
IF(AND(A3229="Cancer Screening for CKD patients", E3229="Utilization Rate (per 100,000 patients)"),
SUMIFS(CANSCRN!$D:$D,CANSCRN!$A:$A,C3229,CANSCRN!$G:$G,D3229),
IF(AND(A3229="PSA Testing", E3229="Cost per service ($USD)"),
SUMIFS(PSA!$E:$E,PSA!$A:$A,C3229,PSA!$G:$G,D3229),
IF(AND(A3229="Colorectal Cancer Screening", E3229="Cost per service ($USD)"),
SUMIFS(COL!$E:$E,COL!$A:$A,C3229,COL!$G:$G,D3229),
IF(AND(A3229="Cervical Cancer Screening", E3229="Cost per service ($USD)"),
SUMIFS(CERV!$E:$E,CERV!$A:$A,C3229,CERV!$G:$G,D3229),
IF(AND(A3229="Cancer Screening for CKD patients", E3229="Cost per service ($USD)"),
SUMIFS(CANSCRN!$E:$E,CANSCRN!$A:$A,C3229,CANSCRN!$G:$G,D3229),
IF(AND(A3229="PSA Testing", E3229="Total Expenditure ($USD per 100,000 patients)"),
SUMIFS(PSA!$F:$F,PSA!$A:$A,C3229,PSA!$G:$G,D3229),
IF(AND(A3229="Colorectal Cancer Screening", E3229="Total Expenditure ($USD per 100,000 patients)"),
SUMIFS(COL!$F:$F,COL!$A:$A,C3229,COL!$G:$G,D3229),
IF(AND(A3229="Cervical Cancer Screening", E3229="Total Expenditure ($USD per 100,000 patients)"),
SUMIFS(CERV!$F:$F,CERV!$A:$A,C3229,CERV!$G:$G,D3229),
SUMIFS(CANSCRN!$F:$F,CANSCRN!$A:$A,C3229,CANSCRN!$G:$G,D3229))))))))))))</f>
        <v>595929.82519469247</v>
      </c>
    </row>
    <row r="3230" spans="1:6" x14ac:dyDescent="0.2">
      <c r="A3230" s="24" t="s">
        <v>103</v>
      </c>
      <c r="B3230" s="24" t="s">
        <v>101</v>
      </c>
      <c r="C3230" s="24" t="s">
        <v>68</v>
      </c>
      <c r="D3230" s="24">
        <v>2014</v>
      </c>
      <c r="E3230" s="24" t="s">
        <v>104</v>
      </c>
      <c r="F3230" s="3">
        <f>IF(AND(A3230="PSA Testing", E3230= "Utilization Rate (per 100,000 patients)"),
SUMIFS(PSA!$D:$D,PSA!$A:$A,C3230,PSA!$G:$G,D3230),
IF(AND(A3230="Colorectal Cancer Screening", E3230="Utilization Rate (per 100,000 patients)"),
SUMIFS(COL!$D:$D,COL!$A:$A,C3230,COL!$G:$G, D3230),
IF(AND(A3230="Cervical Cancer Screening", E3230="Utilization Rate (per 100,000 patients)"),
SUMIFS(CERV!$D:$D,CERV!$A:$A,C3230,CERV!$G:$G,D3230),
IF(AND(A3230="Cancer Screening for CKD patients", E3230="Utilization Rate (per 100,000 patients)"),
SUMIFS(CANSCRN!$D:$D,CANSCRN!$A:$A,C3230,CANSCRN!$G:$G,D3230),
IF(AND(A3230="PSA Testing", E3230="Cost per service ($USD)"),
SUMIFS(PSA!$E:$E,PSA!$A:$A,C3230,PSA!$G:$G,D3230),
IF(AND(A3230="Colorectal Cancer Screening", E3230="Cost per service ($USD)"),
SUMIFS(COL!$E:$E,COL!$A:$A,C3230,COL!$G:$G,D3230),
IF(AND(A3230="Cervical Cancer Screening", E3230="Cost per service ($USD)"),
SUMIFS(CERV!$E:$E,CERV!$A:$A,C3230,CERV!$G:$G,D3230),
IF(AND(A3230="Cancer Screening for CKD patients", E3230="Cost per service ($USD)"),
SUMIFS(CANSCRN!$E:$E,CANSCRN!$A:$A,C3230,CANSCRN!$G:$G,D3230),
IF(AND(A3230="PSA Testing", E3230="Total Expenditure ($USD per 100,000 patients)"),
SUMIFS(PSA!$F:$F,PSA!$A:$A,C3230,PSA!$G:$G,D3230),
IF(AND(A3230="Colorectal Cancer Screening", E3230="Total Expenditure ($USD per 100,000 patients)"),
SUMIFS(COL!$F:$F,COL!$A:$A,C3230,COL!$G:$G,D3230),
IF(AND(A3230="Cervical Cancer Screening", E3230="Total Expenditure ($USD per 100,000 patients)"),
SUMIFS(CERV!$F:$F,CERV!$A:$A,C3230,CERV!$G:$G,D3230),
SUMIFS(CANSCRN!$F:$F,CANSCRN!$A:$A,C3230,CANSCRN!$G:$G,D3230))))))))))))</f>
        <v>639184.83312452212</v>
      </c>
    </row>
    <row r="3231" spans="1:6" x14ac:dyDescent="0.2">
      <c r="A3231" s="24" t="s">
        <v>103</v>
      </c>
      <c r="B3231" s="24" t="s">
        <v>101</v>
      </c>
      <c r="C3231" s="24" t="s">
        <v>68</v>
      </c>
      <c r="D3231" s="24">
        <v>2015</v>
      </c>
      <c r="E3231" s="24" t="s">
        <v>104</v>
      </c>
      <c r="F3231" s="3">
        <f>IF(AND(A3231="PSA Testing", E3231= "Utilization Rate (per 100,000 patients)"),
SUMIFS(PSA!$D:$D,PSA!$A:$A,C3231,PSA!$G:$G,D3231),
IF(AND(A3231="Colorectal Cancer Screening", E3231="Utilization Rate (per 100,000 patients)"),
SUMIFS(COL!$D:$D,COL!$A:$A,C3231,COL!$G:$G, D3231),
IF(AND(A3231="Cervical Cancer Screening", E3231="Utilization Rate (per 100,000 patients)"),
SUMIFS(CERV!$D:$D,CERV!$A:$A,C3231,CERV!$G:$G,D3231),
IF(AND(A3231="Cancer Screening for CKD patients", E3231="Utilization Rate (per 100,000 patients)"),
SUMIFS(CANSCRN!$D:$D,CANSCRN!$A:$A,C3231,CANSCRN!$G:$G,D3231),
IF(AND(A3231="PSA Testing", E3231="Cost per service ($USD)"),
SUMIFS(PSA!$E:$E,PSA!$A:$A,C3231,PSA!$G:$G,D3231),
IF(AND(A3231="Colorectal Cancer Screening", E3231="Cost per service ($USD)"),
SUMIFS(COL!$E:$E,COL!$A:$A,C3231,COL!$G:$G,D3231),
IF(AND(A3231="Cervical Cancer Screening", E3231="Cost per service ($USD)"),
SUMIFS(CERV!$E:$E,CERV!$A:$A,C3231,CERV!$G:$G,D3231),
IF(AND(A3231="Cancer Screening for CKD patients", E3231="Cost per service ($USD)"),
SUMIFS(CANSCRN!$E:$E,CANSCRN!$A:$A,C3231,CANSCRN!$G:$G,D3231),
IF(AND(A3231="PSA Testing", E3231="Total Expenditure ($USD per 100,000 patients)"),
SUMIFS(PSA!$F:$F,PSA!$A:$A,C3231,PSA!$G:$G,D3231),
IF(AND(A3231="Colorectal Cancer Screening", E3231="Total Expenditure ($USD per 100,000 patients)"),
SUMIFS(COL!$F:$F,COL!$A:$A,C3231,COL!$G:$G,D3231),
IF(AND(A3231="Cervical Cancer Screening", E3231="Total Expenditure ($USD per 100,000 patients)"),
SUMIFS(CERV!$F:$F,CERV!$A:$A,C3231,CERV!$G:$G,D3231),
SUMIFS(CANSCRN!$F:$F,CANSCRN!$A:$A,C3231,CANSCRN!$G:$G,D3231))))))))))))</f>
        <v>706919.69049161195</v>
      </c>
    </row>
    <row r="3232" spans="1:6" x14ac:dyDescent="0.2">
      <c r="A3232" s="24" t="s">
        <v>103</v>
      </c>
      <c r="B3232" s="24" t="s">
        <v>101</v>
      </c>
      <c r="C3232" s="24" t="s">
        <v>68</v>
      </c>
      <c r="D3232" s="24">
        <v>2016</v>
      </c>
      <c r="E3232" s="24" t="s">
        <v>104</v>
      </c>
      <c r="F3232" s="3">
        <f>IF(AND(A3232="PSA Testing", E3232= "Utilization Rate (per 100,000 patients)"),
SUMIFS(PSA!$D:$D,PSA!$A:$A,C3232,PSA!$G:$G,D3232),
IF(AND(A3232="Colorectal Cancer Screening", E3232="Utilization Rate (per 100,000 patients)"),
SUMIFS(COL!$D:$D,COL!$A:$A,C3232,COL!$G:$G, D3232),
IF(AND(A3232="Cervical Cancer Screening", E3232="Utilization Rate (per 100,000 patients)"),
SUMIFS(CERV!$D:$D,CERV!$A:$A,C3232,CERV!$G:$G,D3232),
IF(AND(A3232="Cancer Screening for CKD patients", E3232="Utilization Rate (per 100,000 patients)"),
SUMIFS(CANSCRN!$D:$D,CANSCRN!$A:$A,C3232,CANSCRN!$G:$G,D3232),
IF(AND(A3232="PSA Testing", E3232="Cost per service ($USD)"),
SUMIFS(PSA!$E:$E,PSA!$A:$A,C3232,PSA!$G:$G,D3232),
IF(AND(A3232="Colorectal Cancer Screening", E3232="Cost per service ($USD)"),
SUMIFS(COL!$E:$E,COL!$A:$A,C3232,COL!$G:$G,D3232),
IF(AND(A3232="Cervical Cancer Screening", E3232="Cost per service ($USD)"),
SUMIFS(CERV!$E:$E,CERV!$A:$A,C3232,CERV!$G:$G,D3232),
IF(AND(A3232="Cancer Screening for CKD patients", E3232="Cost per service ($USD)"),
SUMIFS(CANSCRN!$E:$E,CANSCRN!$A:$A,C3232,CANSCRN!$G:$G,D3232),
IF(AND(A3232="PSA Testing", E3232="Total Expenditure ($USD per 100,000 patients)"),
SUMIFS(PSA!$F:$F,PSA!$A:$A,C3232,PSA!$G:$G,D3232),
IF(AND(A3232="Colorectal Cancer Screening", E3232="Total Expenditure ($USD per 100,000 patients)"),
SUMIFS(COL!$F:$F,COL!$A:$A,C3232,COL!$G:$G,D3232),
IF(AND(A3232="Cervical Cancer Screening", E3232="Total Expenditure ($USD per 100,000 patients)"),
SUMIFS(CERV!$F:$F,CERV!$A:$A,C3232,CERV!$G:$G,D3232),
SUMIFS(CANSCRN!$F:$F,CANSCRN!$A:$A,C3232,CANSCRN!$G:$G,D3232))))))))))))</f>
        <v>1080599.2996576475</v>
      </c>
    </row>
    <row r="3233" spans="1:6" x14ac:dyDescent="0.2">
      <c r="A3233" s="24" t="s">
        <v>103</v>
      </c>
      <c r="B3233" s="24" t="s">
        <v>101</v>
      </c>
      <c r="C3233" s="24" t="s">
        <v>68</v>
      </c>
      <c r="D3233" s="24">
        <v>2017</v>
      </c>
      <c r="E3233" s="24" t="s">
        <v>104</v>
      </c>
      <c r="F3233" s="3">
        <f>IF(AND(A3233="PSA Testing", E3233= "Utilization Rate (per 100,000 patients)"),
SUMIFS(PSA!$D:$D,PSA!$A:$A,C3233,PSA!$G:$G,D3233),
IF(AND(A3233="Colorectal Cancer Screening", E3233="Utilization Rate (per 100,000 patients)"),
SUMIFS(COL!$D:$D,COL!$A:$A,C3233,COL!$G:$G, D3233),
IF(AND(A3233="Cervical Cancer Screening", E3233="Utilization Rate (per 100,000 patients)"),
SUMIFS(CERV!$D:$D,CERV!$A:$A,C3233,CERV!$G:$G,D3233),
IF(AND(A3233="Cancer Screening for CKD patients", E3233="Utilization Rate (per 100,000 patients)"),
SUMIFS(CANSCRN!$D:$D,CANSCRN!$A:$A,C3233,CANSCRN!$G:$G,D3233),
IF(AND(A3233="PSA Testing", E3233="Cost per service ($USD)"),
SUMIFS(PSA!$E:$E,PSA!$A:$A,C3233,PSA!$G:$G,D3233),
IF(AND(A3233="Colorectal Cancer Screening", E3233="Cost per service ($USD)"),
SUMIFS(COL!$E:$E,COL!$A:$A,C3233,COL!$G:$G,D3233),
IF(AND(A3233="Cervical Cancer Screening", E3233="Cost per service ($USD)"),
SUMIFS(CERV!$E:$E,CERV!$A:$A,C3233,CERV!$G:$G,D3233),
IF(AND(A3233="Cancer Screening for CKD patients", E3233="Cost per service ($USD)"),
SUMIFS(CANSCRN!$E:$E,CANSCRN!$A:$A,C3233,CANSCRN!$G:$G,D3233),
IF(AND(A3233="PSA Testing", E3233="Total Expenditure ($USD per 100,000 patients)"),
SUMIFS(PSA!$F:$F,PSA!$A:$A,C3233,PSA!$G:$G,D3233),
IF(AND(A3233="Colorectal Cancer Screening", E3233="Total Expenditure ($USD per 100,000 patients)"),
SUMIFS(COL!$F:$F,COL!$A:$A,C3233,COL!$G:$G,D3233),
IF(AND(A3233="Cervical Cancer Screening", E3233="Total Expenditure ($USD per 100,000 patients)"),
SUMIFS(CERV!$F:$F,CERV!$A:$A,C3233,CERV!$G:$G,D3233),
SUMIFS(CANSCRN!$F:$F,CANSCRN!$A:$A,C3233,CANSCRN!$G:$G,D3233))))))))))))</f>
        <v>1410130.8125833657</v>
      </c>
    </row>
    <row r="3234" spans="1:6" x14ac:dyDescent="0.2">
      <c r="A3234" s="24" t="s">
        <v>103</v>
      </c>
      <c r="B3234" s="24" t="s">
        <v>101</v>
      </c>
      <c r="C3234" s="24" t="s">
        <v>68</v>
      </c>
      <c r="D3234" s="24">
        <v>2018</v>
      </c>
      <c r="E3234" s="24" t="s">
        <v>104</v>
      </c>
      <c r="F3234" s="3">
        <f>IF(AND(A3234="PSA Testing", E3234= "Utilization Rate (per 100,000 patients)"),
SUMIFS(PSA!$D:$D,PSA!$A:$A,C3234,PSA!$G:$G,D3234),
IF(AND(A3234="Colorectal Cancer Screening", E3234="Utilization Rate (per 100,000 patients)"),
SUMIFS(COL!$D:$D,COL!$A:$A,C3234,COL!$G:$G, D3234),
IF(AND(A3234="Cervical Cancer Screening", E3234="Utilization Rate (per 100,000 patients)"),
SUMIFS(CERV!$D:$D,CERV!$A:$A,C3234,CERV!$G:$G,D3234),
IF(AND(A3234="Cancer Screening for CKD patients", E3234="Utilization Rate (per 100,000 patients)"),
SUMIFS(CANSCRN!$D:$D,CANSCRN!$A:$A,C3234,CANSCRN!$G:$G,D3234),
IF(AND(A3234="PSA Testing", E3234="Cost per service ($USD)"),
SUMIFS(PSA!$E:$E,PSA!$A:$A,C3234,PSA!$G:$G,D3234),
IF(AND(A3234="Colorectal Cancer Screening", E3234="Cost per service ($USD)"),
SUMIFS(COL!$E:$E,COL!$A:$A,C3234,COL!$G:$G,D3234),
IF(AND(A3234="Cervical Cancer Screening", E3234="Cost per service ($USD)"),
SUMIFS(CERV!$E:$E,CERV!$A:$A,C3234,CERV!$G:$G,D3234),
IF(AND(A3234="Cancer Screening for CKD patients", E3234="Cost per service ($USD)"),
SUMIFS(CANSCRN!$E:$E,CANSCRN!$A:$A,C3234,CANSCRN!$G:$G,D3234),
IF(AND(A3234="PSA Testing", E3234="Total Expenditure ($USD per 100,000 patients)"),
SUMIFS(PSA!$F:$F,PSA!$A:$A,C3234,PSA!$G:$G,D3234),
IF(AND(A3234="Colorectal Cancer Screening", E3234="Total Expenditure ($USD per 100,000 patients)"),
SUMIFS(COL!$F:$F,COL!$A:$A,C3234,COL!$G:$G,D3234),
IF(AND(A3234="Cervical Cancer Screening", E3234="Total Expenditure ($USD per 100,000 patients)"),
SUMIFS(CERV!$F:$F,CERV!$A:$A,C3234,CERV!$G:$G,D3234),
SUMIFS(CANSCRN!$F:$F,CANSCRN!$A:$A,C3234,CANSCRN!$G:$G,D3234))))))))))))</f>
        <v>1568200.1915538118</v>
      </c>
    </row>
    <row r="3235" spans="1:6" x14ac:dyDescent="0.2">
      <c r="A3235" s="24" t="s">
        <v>103</v>
      </c>
      <c r="B3235" s="24" t="s">
        <v>101</v>
      </c>
      <c r="C3235" s="24" t="s">
        <v>68</v>
      </c>
      <c r="D3235" s="24">
        <v>2019</v>
      </c>
      <c r="E3235" s="24" t="s">
        <v>104</v>
      </c>
      <c r="F3235" s="3">
        <f>IF(AND(A3235="PSA Testing", E3235= "Utilization Rate (per 100,000 patients)"),
SUMIFS(PSA!$D:$D,PSA!$A:$A,C3235,PSA!$G:$G,D3235),
IF(AND(A3235="Colorectal Cancer Screening", E3235="Utilization Rate (per 100,000 patients)"),
SUMIFS(COL!$D:$D,COL!$A:$A,C3235,COL!$G:$G, D3235),
IF(AND(A3235="Cervical Cancer Screening", E3235="Utilization Rate (per 100,000 patients)"),
SUMIFS(CERV!$D:$D,CERV!$A:$A,C3235,CERV!$G:$G,D3235),
IF(AND(A3235="Cancer Screening for CKD patients", E3235="Utilization Rate (per 100,000 patients)"),
SUMIFS(CANSCRN!$D:$D,CANSCRN!$A:$A,C3235,CANSCRN!$G:$G,D3235),
IF(AND(A3235="PSA Testing", E3235="Cost per service ($USD)"),
SUMIFS(PSA!$E:$E,PSA!$A:$A,C3235,PSA!$G:$G,D3235),
IF(AND(A3235="Colorectal Cancer Screening", E3235="Cost per service ($USD)"),
SUMIFS(COL!$E:$E,COL!$A:$A,C3235,COL!$G:$G,D3235),
IF(AND(A3235="Cervical Cancer Screening", E3235="Cost per service ($USD)"),
SUMIFS(CERV!$E:$E,CERV!$A:$A,C3235,CERV!$G:$G,D3235),
IF(AND(A3235="Cancer Screening for CKD patients", E3235="Cost per service ($USD)"),
SUMIFS(CANSCRN!$E:$E,CANSCRN!$A:$A,C3235,CANSCRN!$G:$G,D3235),
IF(AND(A3235="PSA Testing", E3235="Total Expenditure ($USD per 100,000 patients)"),
SUMIFS(PSA!$F:$F,PSA!$A:$A,C3235,PSA!$G:$G,D3235),
IF(AND(A3235="Colorectal Cancer Screening", E3235="Total Expenditure ($USD per 100,000 patients)"),
SUMIFS(COL!$F:$F,COL!$A:$A,C3235,COL!$G:$G,D3235),
IF(AND(A3235="Cervical Cancer Screening", E3235="Total Expenditure ($USD per 100,000 patients)"),
SUMIFS(CERV!$F:$F,CERV!$A:$A,C3235,CERV!$G:$G,D3235),
SUMIFS(CANSCRN!$F:$F,CANSCRN!$A:$A,C3235,CANSCRN!$G:$G,D3235))))))))))))</f>
        <v>1492031.2681916906</v>
      </c>
    </row>
    <row r="3236" spans="1:6" x14ac:dyDescent="0.2">
      <c r="A3236" s="24" t="s">
        <v>103</v>
      </c>
      <c r="B3236" s="24" t="s">
        <v>101</v>
      </c>
      <c r="C3236" s="24" t="s">
        <v>70</v>
      </c>
      <c r="D3236" s="24">
        <v>2009</v>
      </c>
      <c r="E3236" s="24" t="s">
        <v>104</v>
      </c>
      <c r="F3236" s="3">
        <f>IF(AND(A3236="PSA Testing", E3236= "Utilization Rate (per 100,000 patients)"),
SUMIFS(PSA!$D:$D,PSA!$A:$A,C3236,PSA!$G:$G,D3236),
IF(AND(A3236="Colorectal Cancer Screening", E3236="Utilization Rate (per 100,000 patients)"),
SUMIFS(COL!$D:$D,COL!$A:$A,C3236,COL!$G:$G, D3236),
IF(AND(A3236="Cervical Cancer Screening", E3236="Utilization Rate (per 100,000 patients)"),
SUMIFS(CERV!$D:$D,CERV!$A:$A,C3236,CERV!$G:$G,D3236),
IF(AND(A3236="Cancer Screening for CKD patients", E3236="Utilization Rate (per 100,000 patients)"),
SUMIFS(CANSCRN!$D:$D,CANSCRN!$A:$A,C3236,CANSCRN!$G:$G,D3236),
IF(AND(A3236="PSA Testing", E3236="Cost per service ($USD)"),
SUMIFS(PSA!$E:$E,PSA!$A:$A,C3236,PSA!$G:$G,D3236),
IF(AND(A3236="Colorectal Cancer Screening", E3236="Cost per service ($USD)"),
SUMIFS(COL!$E:$E,COL!$A:$A,C3236,COL!$G:$G,D3236),
IF(AND(A3236="Cervical Cancer Screening", E3236="Cost per service ($USD)"),
SUMIFS(CERV!$E:$E,CERV!$A:$A,C3236,CERV!$G:$G,D3236),
IF(AND(A3236="Cancer Screening for CKD patients", E3236="Cost per service ($USD)"),
SUMIFS(CANSCRN!$E:$E,CANSCRN!$A:$A,C3236,CANSCRN!$G:$G,D3236),
IF(AND(A3236="PSA Testing", E3236="Total Expenditure ($USD per 100,000 patients)"),
SUMIFS(PSA!$F:$F,PSA!$A:$A,C3236,PSA!$G:$G,D3236),
IF(AND(A3236="Colorectal Cancer Screening", E3236="Total Expenditure ($USD per 100,000 patients)"),
SUMIFS(COL!$F:$F,COL!$A:$A,C3236,COL!$G:$G,D3236),
IF(AND(A3236="Cervical Cancer Screening", E3236="Total Expenditure ($USD per 100,000 patients)"),
SUMIFS(CERV!$F:$F,CERV!$A:$A,C3236,CERV!$G:$G,D3236),
SUMIFS(CANSCRN!$F:$F,CANSCRN!$A:$A,C3236,CANSCRN!$G:$G,D3236))))))))))))</f>
        <v>1682552.0060852908</v>
      </c>
    </row>
    <row r="3237" spans="1:6" x14ac:dyDescent="0.2">
      <c r="A3237" s="24" t="s">
        <v>103</v>
      </c>
      <c r="B3237" s="24" t="s">
        <v>101</v>
      </c>
      <c r="C3237" s="24" t="s">
        <v>70</v>
      </c>
      <c r="D3237" s="24">
        <v>2010</v>
      </c>
      <c r="E3237" s="24" t="s">
        <v>104</v>
      </c>
      <c r="F3237" s="3">
        <f>IF(AND(A3237="PSA Testing", E3237= "Utilization Rate (per 100,000 patients)"),
SUMIFS(PSA!$D:$D,PSA!$A:$A,C3237,PSA!$G:$G,D3237),
IF(AND(A3237="Colorectal Cancer Screening", E3237="Utilization Rate (per 100,000 patients)"),
SUMIFS(COL!$D:$D,COL!$A:$A,C3237,COL!$G:$G, D3237),
IF(AND(A3237="Cervical Cancer Screening", E3237="Utilization Rate (per 100,000 patients)"),
SUMIFS(CERV!$D:$D,CERV!$A:$A,C3237,CERV!$G:$G,D3237),
IF(AND(A3237="Cancer Screening for CKD patients", E3237="Utilization Rate (per 100,000 patients)"),
SUMIFS(CANSCRN!$D:$D,CANSCRN!$A:$A,C3237,CANSCRN!$G:$G,D3237),
IF(AND(A3237="PSA Testing", E3237="Cost per service ($USD)"),
SUMIFS(PSA!$E:$E,PSA!$A:$A,C3237,PSA!$G:$G,D3237),
IF(AND(A3237="Colorectal Cancer Screening", E3237="Cost per service ($USD)"),
SUMIFS(COL!$E:$E,COL!$A:$A,C3237,COL!$G:$G,D3237),
IF(AND(A3237="Cervical Cancer Screening", E3237="Cost per service ($USD)"),
SUMIFS(CERV!$E:$E,CERV!$A:$A,C3237,CERV!$G:$G,D3237),
IF(AND(A3237="Cancer Screening for CKD patients", E3237="Cost per service ($USD)"),
SUMIFS(CANSCRN!$E:$E,CANSCRN!$A:$A,C3237,CANSCRN!$G:$G,D3237),
IF(AND(A3237="PSA Testing", E3237="Total Expenditure ($USD per 100,000 patients)"),
SUMIFS(PSA!$F:$F,PSA!$A:$A,C3237,PSA!$G:$G,D3237),
IF(AND(A3237="Colorectal Cancer Screening", E3237="Total Expenditure ($USD per 100,000 patients)"),
SUMIFS(COL!$F:$F,COL!$A:$A,C3237,COL!$G:$G,D3237),
IF(AND(A3237="Cervical Cancer Screening", E3237="Total Expenditure ($USD per 100,000 patients)"),
SUMIFS(CERV!$F:$F,CERV!$A:$A,C3237,CERV!$G:$G,D3237),
SUMIFS(CANSCRN!$F:$F,CANSCRN!$A:$A,C3237,CANSCRN!$G:$G,D3237))))))))))))</f>
        <v>1843409.5669779694</v>
      </c>
    </row>
    <row r="3238" spans="1:6" x14ac:dyDescent="0.2">
      <c r="A3238" s="24" t="s">
        <v>103</v>
      </c>
      <c r="B3238" s="24" t="s">
        <v>101</v>
      </c>
      <c r="C3238" s="24" t="s">
        <v>70</v>
      </c>
      <c r="D3238" s="24">
        <v>2011</v>
      </c>
      <c r="E3238" s="24" t="s">
        <v>104</v>
      </c>
      <c r="F3238" s="3">
        <f>IF(AND(A3238="PSA Testing", E3238= "Utilization Rate (per 100,000 patients)"),
SUMIFS(PSA!$D:$D,PSA!$A:$A,C3238,PSA!$G:$G,D3238),
IF(AND(A3238="Colorectal Cancer Screening", E3238="Utilization Rate (per 100,000 patients)"),
SUMIFS(COL!$D:$D,COL!$A:$A,C3238,COL!$G:$G, D3238),
IF(AND(A3238="Cervical Cancer Screening", E3238="Utilization Rate (per 100,000 patients)"),
SUMIFS(CERV!$D:$D,CERV!$A:$A,C3238,CERV!$G:$G,D3238),
IF(AND(A3238="Cancer Screening for CKD patients", E3238="Utilization Rate (per 100,000 patients)"),
SUMIFS(CANSCRN!$D:$D,CANSCRN!$A:$A,C3238,CANSCRN!$G:$G,D3238),
IF(AND(A3238="PSA Testing", E3238="Cost per service ($USD)"),
SUMIFS(PSA!$E:$E,PSA!$A:$A,C3238,PSA!$G:$G,D3238),
IF(AND(A3238="Colorectal Cancer Screening", E3238="Cost per service ($USD)"),
SUMIFS(COL!$E:$E,COL!$A:$A,C3238,COL!$G:$G,D3238),
IF(AND(A3238="Cervical Cancer Screening", E3238="Cost per service ($USD)"),
SUMIFS(CERV!$E:$E,CERV!$A:$A,C3238,CERV!$G:$G,D3238),
IF(AND(A3238="Cancer Screening for CKD patients", E3238="Cost per service ($USD)"),
SUMIFS(CANSCRN!$E:$E,CANSCRN!$A:$A,C3238,CANSCRN!$G:$G,D3238),
IF(AND(A3238="PSA Testing", E3238="Total Expenditure ($USD per 100,000 patients)"),
SUMIFS(PSA!$F:$F,PSA!$A:$A,C3238,PSA!$G:$G,D3238),
IF(AND(A3238="Colorectal Cancer Screening", E3238="Total Expenditure ($USD per 100,000 patients)"),
SUMIFS(COL!$F:$F,COL!$A:$A,C3238,COL!$G:$G,D3238),
IF(AND(A3238="Cervical Cancer Screening", E3238="Total Expenditure ($USD per 100,000 patients)"),
SUMIFS(CERV!$F:$F,CERV!$A:$A,C3238,CERV!$G:$G,D3238),
SUMIFS(CANSCRN!$F:$F,CANSCRN!$A:$A,C3238,CANSCRN!$G:$G,D3238))))))))))))</f>
        <v>1892195.0323814331</v>
      </c>
    </row>
    <row r="3239" spans="1:6" x14ac:dyDescent="0.2">
      <c r="A3239" s="24" t="s">
        <v>103</v>
      </c>
      <c r="B3239" s="24" t="s">
        <v>101</v>
      </c>
      <c r="C3239" s="24" t="s">
        <v>70</v>
      </c>
      <c r="D3239" s="24">
        <v>2012</v>
      </c>
      <c r="E3239" s="24" t="s">
        <v>104</v>
      </c>
      <c r="F3239" s="3">
        <f>IF(AND(A3239="PSA Testing", E3239= "Utilization Rate (per 100,000 patients)"),
SUMIFS(PSA!$D:$D,PSA!$A:$A,C3239,PSA!$G:$G,D3239),
IF(AND(A3239="Colorectal Cancer Screening", E3239="Utilization Rate (per 100,000 patients)"),
SUMIFS(COL!$D:$D,COL!$A:$A,C3239,COL!$G:$G, D3239),
IF(AND(A3239="Cervical Cancer Screening", E3239="Utilization Rate (per 100,000 patients)"),
SUMIFS(CERV!$D:$D,CERV!$A:$A,C3239,CERV!$G:$G,D3239),
IF(AND(A3239="Cancer Screening for CKD patients", E3239="Utilization Rate (per 100,000 patients)"),
SUMIFS(CANSCRN!$D:$D,CANSCRN!$A:$A,C3239,CANSCRN!$G:$G,D3239),
IF(AND(A3239="PSA Testing", E3239="Cost per service ($USD)"),
SUMIFS(PSA!$E:$E,PSA!$A:$A,C3239,PSA!$G:$G,D3239),
IF(AND(A3239="Colorectal Cancer Screening", E3239="Cost per service ($USD)"),
SUMIFS(COL!$E:$E,COL!$A:$A,C3239,COL!$G:$G,D3239),
IF(AND(A3239="Cervical Cancer Screening", E3239="Cost per service ($USD)"),
SUMIFS(CERV!$E:$E,CERV!$A:$A,C3239,CERV!$G:$G,D3239),
IF(AND(A3239="Cancer Screening for CKD patients", E3239="Cost per service ($USD)"),
SUMIFS(CANSCRN!$E:$E,CANSCRN!$A:$A,C3239,CANSCRN!$G:$G,D3239),
IF(AND(A3239="PSA Testing", E3239="Total Expenditure ($USD per 100,000 patients)"),
SUMIFS(PSA!$F:$F,PSA!$A:$A,C3239,PSA!$G:$G,D3239),
IF(AND(A3239="Colorectal Cancer Screening", E3239="Total Expenditure ($USD per 100,000 patients)"),
SUMIFS(COL!$F:$F,COL!$A:$A,C3239,COL!$G:$G,D3239),
IF(AND(A3239="Cervical Cancer Screening", E3239="Total Expenditure ($USD per 100,000 patients)"),
SUMIFS(CERV!$F:$F,CERV!$A:$A,C3239,CERV!$G:$G,D3239),
SUMIFS(CANSCRN!$F:$F,CANSCRN!$A:$A,C3239,CANSCRN!$G:$G,D3239))))))))))))</f>
        <v>1910561.3864386585</v>
      </c>
    </row>
    <row r="3240" spans="1:6" x14ac:dyDescent="0.2">
      <c r="A3240" s="24" t="s">
        <v>103</v>
      </c>
      <c r="B3240" s="24" t="s">
        <v>101</v>
      </c>
      <c r="C3240" s="24" t="s">
        <v>70</v>
      </c>
      <c r="D3240" s="24">
        <v>2013</v>
      </c>
      <c r="E3240" s="24" t="s">
        <v>104</v>
      </c>
      <c r="F3240" s="3">
        <f>IF(AND(A3240="PSA Testing", E3240= "Utilization Rate (per 100,000 patients)"),
SUMIFS(PSA!$D:$D,PSA!$A:$A,C3240,PSA!$G:$G,D3240),
IF(AND(A3240="Colorectal Cancer Screening", E3240="Utilization Rate (per 100,000 patients)"),
SUMIFS(COL!$D:$D,COL!$A:$A,C3240,COL!$G:$G, D3240),
IF(AND(A3240="Cervical Cancer Screening", E3240="Utilization Rate (per 100,000 patients)"),
SUMIFS(CERV!$D:$D,CERV!$A:$A,C3240,CERV!$G:$G,D3240),
IF(AND(A3240="Cancer Screening for CKD patients", E3240="Utilization Rate (per 100,000 patients)"),
SUMIFS(CANSCRN!$D:$D,CANSCRN!$A:$A,C3240,CANSCRN!$G:$G,D3240),
IF(AND(A3240="PSA Testing", E3240="Cost per service ($USD)"),
SUMIFS(PSA!$E:$E,PSA!$A:$A,C3240,PSA!$G:$G,D3240),
IF(AND(A3240="Colorectal Cancer Screening", E3240="Cost per service ($USD)"),
SUMIFS(COL!$E:$E,COL!$A:$A,C3240,COL!$G:$G,D3240),
IF(AND(A3240="Cervical Cancer Screening", E3240="Cost per service ($USD)"),
SUMIFS(CERV!$E:$E,CERV!$A:$A,C3240,CERV!$G:$G,D3240),
IF(AND(A3240="Cancer Screening for CKD patients", E3240="Cost per service ($USD)"),
SUMIFS(CANSCRN!$E:$E,CANSCRN!$A:$A,C3240,CANSCRN!$G:$G,D3240),
IF(AND(A3240="PSA Testing", E3240="Total Expenditure ($USD per 100,000 patients)"),
SUMIFS(PSA!$F:$F,PSA!$A:$A,C3240,PSA!$G:$G,D3240),
IF(AND(A3240="Colorectal Cancer Screening", E3240="Total Expenditure ($USD per 100,000 patients)"),
SUMIFS(COL!$F:$F,COL!$A:$A,C3240,COL!$G:$G,D3240),
IF(AND(A3240="Cervical Cancer Screening", E3240="Total Expenditure ($USD per 100,000 patients)"),
SUMIFS(CERV!$F:$F,CERV!$A:$A,C3240,CERV!$G:$G,D3240),
SUMIFS(CANSCRN!$F:$F,CANSCRN!$A:$A,C3240,CANSCRN!$G:$G,D3240))))))))))))</f>
        <v>1748928.1021269218</v>
      </c>
    </row>
    <row r="3241" spans="1:6" x14ac:dyDescent="0.2">
      <c r="A3241" s="24" t="s">
        <v>103</v>
      </c>
      <c r="B3241" s="24" t="s">
        <v>101</v>
      </c>
      <c r="C3241" s="24" t="s">
        <v>70</v>
      </c>
      <c r="D3241" s="24">
        <v>2014</v>
      </c>
      <c r="E3241" s="24" t="s">
        <v>104</v>
      </c>
      <c r="F3241" s="3">
        <f>IF(AND(A3241="PSA Testing", E3241= "Utilization Rate (per 100,000 patients)"),
SUMIFS(PSA!$D:$D,PSA!$A:$A,C3241,PSA!$G:$G,D3241),
IF(AND(A3241="Colorectal Cancer Screening", E3241="Utilization Rate (per 100,000 patients)"),
SUMIFS(COL!$D:$D,COL!$A:$A,C3241,COL!$G:$G, D3241),
IF(AND(A3241="Cervical Cancer Screening", E3241="Utilization Rate (per 100,000 patients)"),
SUMIFS(CERV!$D:$D,CERV!$A:$A,C3241,CERV!$G:$G,D3241),
IF(AND(A3241="Cancer Screening for CKD patients", E3241="Utilization Rate (per 100,000 patients)"),
SUMIFS(CANSCRN!$D:$D,CANSCRN!$A:$A,C3241,CANSCRN!$G:$G,D3241),
IF(AND(A3241="PSA Testing", E3241="Cost per service ($USD)"),
SUMIFS(PSA!$E:$E,PSA!$A:$A,C3241,PSA!$G:$G,D3241),
IF(AND(A3241="Colorectal Cancer Screening", E3241="Cost per service ($USD)"),
SUMIFS(COL!$E:$E,COL!$A:$A,C3241,COL!$G:$G,D3241),
IF(AND(A3241="Cervical Cancer Screening", E3241="Cost per service ($USD)"),
SUMIFS(CERV!$E:$E,CERV!$A:$A,C3241,CERV!$G:$G,D3241),
IF(AND(A3241="Cancer Screening for CKD patients", E3241="Cost per service ($USD)"),
SUMIFS(CANSCRN!$E:$E,CANSCRN!$A:$A,C3241,CANSCRN!$G:$G,D3241),
IF(AND(A3241="PSA Testing", E3241="Total Expenditure ($USD per 100,000 patients)"),
SUMIFS(PSA!$F:$F,PSA!$A:$A,C3241,PSA!$G:$G,D3241),
IF(AND(A3241="Colorectal Cancer Screening", E3241="Total Expenditure ($USD per 100,000 patients)"),
SUMIFS(COL!$F:$F,COL!$A:$A,C3241,COL!$G:$G,D3241),
IF(AND(A3241="Cervical Cancer Screening", E3241="Total Expenditure ($USD per 100,000 patients)"),
SUMIFS(CERV!$F:$F,CERV!$A:$A,C3241,CERV!$G:$G,D3241),
SUMIFS(CANSCRN!$F:$F,CANSCRN!$A:$A,C3241,CANSCRN!$G:$G,D3241))))))))))))</f>
        <v>931887.53472990973</v>
      </c>
    </row>
    <row r="3242" spans="1:6" x14ac:dyDescent="0.2">
      <c r="A3242" s="24" t="s">
        <v>103</v>
      </c>
      <c r="B3242" s="24" t="s">
        <v>101</v>
      </c>
      <c r="C3242" s="24" t="s">
        <v>70</v>
      </c>
      <c r="D3242" s="24">
        <v>2015</v>
      </c>
      <c r="E3242" s="24" t="s">
        <v>104</v>
      </c>
      <c r="F3242" s="3">
        <f>IF(AND(A3242="PSA Testing", E3242= "Utilization Rate (per 100,000 patients)"),
SUMIFS(PSA!$D:$D,PSA!$A:$A,C3242,PSA!$G:$G,D3242),
IF(AND(A3242="Colorectal Cancer Screening", E3242="Utilization Rate (per 100,000 patients)"),
SUMIFS(COL!$D:$D,COL!$A:$A,C3242,COL!$G:$G, D3242),
IF(AND(A3242="Cervical Cancer Screening", E3242="Utilization Rate (per 100,000 patients)"),
SUMIFS(CERV!$D:$D,CERV!$A:$A,C3242,CERV!$G:$G,D3242),
IF(AND(A3242="Cancer Screening for CKD patients", E3242="Utilization Rate (per 100,000 patients)"),
SUMIFS(CANSCRN!$D:$D,CANSCRN!$A:$A,C3242,CANSCRN!$G:$G,D3242),
IF(AND(A3242="PSA Testing", E3242="Cost per service ($USD)"),
SUMIFS(PSA!$E:$E,PSA!$A:$A,C3242,PSA!$G:$G,D3242),
IF(AND(A3242="Colorectal Cancer Screening", E3242="Cost per service ($USD)"),
SUMIFS(COL!$E:$E,COL!$A:$A,C3242,COL!$G:$G,D3242),
IF(AND(A3242="Cervical Cancer Screening", E3242="Cost per service ($USD)"),
SUMIFS(CERV!$E:$E,CERV!$A:$A,C3242,CERV!$G:$G,D3242),
IF(AND(A3242="Cancer Screening for CKD patients", E3242="Cost per service ($USD)"),
SUMIFS(CANSCRN!$E:$E,CANSCRN!$A:$A,C3242,CANSCRN!$G:$G,D3242),
IF(AND(A3242="PSA Testing", E3242="Total Expenditure ($USD per 100,000 patients)"),
SUMIFS(PSA!$F:$F,PSA!$A:$A,C3242,PSA!$G:$G,D3242),
IF(AND(A3242="Colorectal Cancer Screening", E3242="Total Expenditure ($USD per 100,000 patients)"),
SUMIFS(COL!$F:$F,COL!$A:$A,C3242,COL!$G:$G,D3242),
IF(AND(A3242="Cervical Cancer Screening", E3242="Total Expenditure ($USD per 100,000 patients)"),
SUMIFS(CERV!$F:$F,CERV!$A:$A,C3242,CERV!$G:$G,D3242),
SUMIFS(CANSCRN!$F:$F,CANSCRN!$A:$A,C3242,CANSCRN!$G:$G,D3242))))))))))))</f>
        <v>1372595.7169966064</v>
      </c>
    </row>
    <row r="3243" spans="1:6" x14ac:dyDescent="0.2">
      <c r="A3243" s="24" t="s">
        <v>103</v>
      </c>
      <c r="B3243" s="24" t="s">
        <v>101</v>
      </c>
      <c r="C3243" s="24" t="s">
        <v>70</v>
      </c>
      <c r="D3243" s="24">
        <v>2016</v>
      </c>
      <c r="E3243" s="24" t="s">
        <v>104</v>
      </c>
      <c r="F3243" s="3">
        <f>IF(AND(A3243="PSA Testing", E3243= "Utilization Rate (per 100,000 patients)"),
SUMIFS(PSA!$D:$D,PSA!$A:$A,C3243,PSA!$G:$G,D3243),
IF(AND(A3243="Colorectal Cancer Screening", E3243="Utilization Rate (per 100,000 patients)"),
SUMIFS(COL!$D:$D,COL!$A:$A,C3243,COL!$G:$G, D3243),
IF(AND(A3243="Cervical Cancer Screening", E3243="Utilization Rate (per 100,000 patients)"),
SUMIFS(CERV!$D:$D,CERV!$A:$A,C3243,CERV!$G:$G,D3243),
IF(AND(A3243="Cancer Screening for CKD patients", E3243="Utilization Rate (per 100,000 patients)"),
SUMIFS(CANSCRN!$D:$D,CANSCRN!$A:$A,C3243,CANSCRN!$G:$G,D3243),
IF(AND(A3243="PSA Testing", E3243="Cost per service ($USD)"),
SUMIFS(PSA!$E:$E,PSA!$A:$A,C3243,PSA!$G:$G,D3243),
IF(AND(A3243="Colorectal Cancer Screening", E3243="Cost per service ($USD)"),
SUMIFS(COL!$E:$E,COL!$A:$A,C3243,COL!$G:$G,D3243),
IF(AND(A3243="Cervical Cancer Screening", E3243="Cost per service ($USD)"),
SUMIFS(CERV!$E:$E,CERV!$A:$A,C3243,CERV!$G:$G,D3243),
IF(AND(A3243="Cancer Screening for CKD patients", E3243="Cost per service ($USD)"),
SUMIFS(CANSCRN!$E:$E,CANSCRN!$A:$A,C3243,CANSCRN!$G:$G,D3243),
IF(AND(A3243="PSA Testing", E3243="Total Expenditure ($USD per 100,000 patients)"),
SUMIFS(PSA!$F:$F,PSA!$A:$A,C3243,PSA!$G:$G,D3243),
IF(AND(A3243="Colorectal Cancer Screening", E3243="Total Expenditure ($USD per 100,000 patients)"),
SUMIFS(COL!$F:$F,COL!$A:$A,C3243,COL!$G:$G,D3243),
IF(AND(A3243="Cervical Cancer Screening", E3243="Total Expenditure ($USD per 100,000 patients)"),
SUMIFS(CERV!$F:$F,CERV!$A:$A,C3243,CERV!$G:$G,D3243),
SUMIFS(CANSCRN!$F:$F,CANSCRN!$A:$A,C3243,CANSCRN!$G:$G,D3243))))))))))))</f>
        <v>1778454.9722914645</v>
      </c>
    </row>
    <row r="3244" spans="1:6" x14ac:dyDescent="0.2">
      <c r="A3244" s="24" t="s">
        <v>103</v>
      </c>
      <c r="B3244" s="24" t="s">
        <v>101</v>
      </c>
      <c r="C3244" s="24" t="s">
        <v>70</v>
      </c>
      <c r="D3244" s="24">
        <v>2017</v>
      </c>
      <c r="E3244" s="24" t="s">
        <v>104</v>
      </c>
      <c r="F3244" s="3">
        <f>IF(AND(A3244="PSA Testing", E3244= "Utilization Rate (per 100,000 patients)"),
SUMIFS(PSA!$D:$D,PSA!$A:$A,C3244,PSA!$G:$G,D3244),
IF(AND(A3244="Colorectal Cancer Screening", E3244="Utilization Rate (per 100,000 patients)"),
SUMIFS(COL!$D:$D,COL!$A:$A,C3244,COL!$G:$G, D3244),
IF(AND(A3244="Cervical Cancer Screening", E3244="Utilization Rate (per 100,000 patients)"),
SUMIFS(CERV!$D:$D,CERV!$A:$A,C3244,CERV!$G:$G,D3244),
IF(AND(A3244="Cancer Screening for CKD patients", E3244="Utilization Rate (per 100,000 patients)"),
SUMIFS(CANSCRN!$D:$D,CANSCRN!$A:$A,C3244,CANSCRN!$G:$G,D3244),
IF(AND(A3244="PSA Testing", E3244="Cost per service ($USD)"),
SUMIFS(PSA!$E:$E,PSA!$A:$A,C3244,PSA!$G:$G,D3244),
IF(AND(A3244="Colorectal Cancer Screening", E3244="Cost per service ($USD)"),
SUMIFS(COL!$E:$E,COL!$A:$A,C3244,COL!$G:$G,D3244),
IF(AND(A3244="Cervical Cancer Screening", E3244="Cost per service ($USD)"),
SUMIFS(CERV!$E:$E,CERV!$A:$A,C3244,CERV!$G:$G,D3244),
IF(AND(A3244="Cancer Screening for CKD patients", E3244="Cost per service ($USD)"),
SUMIFS(CANSCRN!$E:$E,CANSCRN!$A:$A,C3244,CANSCRN!$G:$G,D3244),
IF(AND(A3244="PSA Testing", E3244="Total Expenditure ($USD per 100,000 patients)"),
SUMIFS(PSA!$F:$F,PSA!$A:$A,C3244,PSA!$G:$G,D3244),
IF(AND(A3244="Colorectal Cancer Screening", E3244="Total Expenditure ($USD per 100,000 patients)"),
SUMIFS(COL!$F:$F,COL!$A:$A,C3244,COL!$G:$G,D3244),
IF(AND(A3244="Cervical Cancer Screening", E3244="Total Expenditure ($USD per 100,000 patients)"),
SUMIFS(CERV!$F:$F,CERV!$A:$A,C3244,CERV!$G:$G,D3244),
SUMIFS(CANSCRN!$F:$F,CANSCRN!$A:$A,C3244,CANSCRN!$G:$G,D3244))))))))))))</f>
        <v>1719164.76</v>
      </c>
    </row>
    <row r="3245" spans="1:6" x14ac:dyDescent="0.2">
      <c r="A3245" s="24" t="s">
        <v>103</v>
      </c>
      <c r="B3245" s="24" t="s">
        <v>101</v>
      </c>
      <c r="C3245" s="24" t="s">
        <v>70</v>
      </c>
      <c r="D3245" s="24">
        <v>2018</v>
      </c>
      <c r="E3245" s="24" t="s">
        <v>104</v>
      </c>
      <c r="F3245" s="3">
        <f>IF(AND(A3245="PSA Testing", E3245= "Utilization Rate (per 100,000 patients)"),
SUMIFS(PSA!$D:$D,PSA!$A:$A,C3245,PSA!$G:$G,D3245),
IF(AND(A3245="Colorectal Cancer Screening", E3245="Utilization Rate (per 100,000 patients)"),
SUMIFS(COL!$D:$D,COL!$A:$A,C3245,COL!$G:$G, D3245),
IF(AND(A3245="Cervical Cancer Screening", E3245="Utilization Rate (per 100,000 patients)"),
SUMIFS(CERV!$D:$D,CERV!$A:$A,C3245,CERV!$G:$G,D3245),
IF(AND(A3245="Cancer Screening for CKD patients", E3245="Utilization Rate (per 100,000 patients)"),
SUMIFS(CANSCRN!$D:$D,CANSCRN!$A:$A,C3245,CANSCRN!$G:$G,D3245),
IF(AND(A3245="PSA Testing", E3245="Cost per service ($USD)"),
SUMIFS(PSA!$E:$E,PSA!$A:$A,C3245,PSA!$G:$G,D3245),
IF(AND(A3245="Colorectal Cancer Screening", E3245="Cost per service ($USD)"),
SUMIFS(COL!$E:$E,COL!$A:$A,C3245,COL!$G:$G,D3245),
IF(AND(A3245="Cervical Cancer Screening", E3245="Cost per service ($USD)"),
SUMIFS(CERV!$E:$E,CERV!$A:$A,C3245,CERV!$G:$G,D3245),
IF(AND(A3245="Cancer Screening for CKD patients", E3245="Cost per service ($USD)"),
SUMIFS(CANSCRN!$E:$E,CANSCRN!$A:$A,C3245,CANSCRN!$G:$G,D3245),
IF(AND(A3245="PSA Testing", E3245="Total Expenditure ($USD per 100,000 patients)"),
SUMIFS(PSA!$F:$F,PSA!$A:$A,C3245,PSA!$G:$G,D3245),
IF(AND(A3245="Colorectal Cancer Screening", E3245="Total Expenditure ($USD per 100,000 patients)"),
SUMIFS(COL!$F:$F,COL!$A:$A,C3245,COL!$G:$G,D3245),
IF(AND(A3245="Cervical Cancer Screening", E3245="Total Expenditure ($USD per 100,000 patients)"),
SUMIFS(CERV!$F:$F,CERV!$A:$A,C3245,CERV!$G:$G,D3245),
SUMIFS(CANSCRN!$F:$F,CANSCRN!$A:$A,C3245,CANSCRN!$G:$G,D3245))))))))))))</f>
        <v>1999500.6526307741</v>
      </c>
    </row>
    <row r="3246" spans="1:6" x14ac:dyDescent="0.2">
      <c r="A3246" s="24" t="s">
        <v>103</v>
      </c>
      <c r="B3246" s="24" t="s">
        <v>101</v>
      </c>
      <c r="C3246" s="24" t="s">
        <v>70</v>
      </c>
      <c r="D3246" s="24">
        <v>2019</v>
      </c>
      <c r="E3246" s="24" t="s">
        <v>104</v>
      </c>
      <c r="F3246" s="3">
        <f>IF(AND(A3246="PSA Testing", E3246= "Utilization Rate (per 100,000 patients)"),
SUMIFS(PSA!$D:$D,PSA!$A:$A,C3246,PSA!$G:$G,D3246),
IF(AND(A3246="Colorectal Cancer Screening", E3246="Utilization Rate (per 100,000 patients)"),
SUMIFS(COL!$D:$D,COL!$A:$A,C3246,COL!$G:$G, D3246),
IF(AND(A3246="Cervical Cancer Screening", E3246="Utilization Rate (per 100,000 patients)"),
SUMIFS(CERV!$D:$D,CERV!$A:$A,C3246,CERV!$G:$G,D3246),
IF(AND(A3246="Cancer Screening for CKD patients", E3246="Utilization Rate (per 100,000 patients)"),
SUMIFS(CANSCRN!$D:$D,CANSCRN!$A:$A,C3246,CANSCRN!$G:$G,D3246),
IF(AND(A3246="PSA Testing", E3246="Cost per service ($USD)"),
SUMIFS(PSA!$E:$E,PSA!$A:$A,C3246,PSA!$G:$G,D3246),
IF(AND(A3246="Colorectal Cancer Screening", E3246="Cost per service ($USD)"),
SUMIFS(COL!$E:$E,COL!$A:$A,C3246,COL!$G:$G,D3246),
IF(AND(A3246="Cervical Cancer Screening", E3246="Cost per service ($USD)"),
SUMIFS(CERV!$E:$E,CERV!$A:$A,C3246,CERV!$G:$G,D3246),
IF(AND(A3246="Cancer Screening for CKD patients", E3246="Cost per service ($USD)"),
SUMIFS(CANSCRN!$E:$E,CANSCRN!$A:$A,C3246,CANSCRN!$G:$G,D3246),
IF(AND(A3246="PSA Testing", E3246="Total Expenditure ($USD per 100,000 patients)"),
SUMIFS(PSA!$F:$F,PSA!$A:$A,C3246,PSA!$G:$G,D3246),
IF(AND(A3246="Colorectal Cancer Screening", E3246="Total Expenditure ($USD per 100,000 patients)"),
SUMIFS(COL!$F:$F,COL!$A:$A,C3246,COL!$G:$G,D3246),
IF(AND(A3246="Cervical Cancer Screening", E3246="Total Expenditure ($USD per 100,000 patients)"),
SUMIFS(CERV!$F:$F,CERV!$A:$A,C3246,CERV!$G:$G,D3246),
SUMIFS(CANSCRN!$F:$F,CANSCRN!$A:$A,C3246,CANSCRN!$G:$G,D3246))))))))))))</f>
        <v>2193332.2549183443</v>
      </c>
    </row>
    <row r="3247" spans="1:6" x14ac:dyDescent="0.2">
      <c r="A3247" s="24" t="s">
        <v>103</v>
      </c>
      <c r="B3247" s="24" t="s">
        <v>101</v>
      </c>
      <c r="C3247" s="24" t="s">
        <v>71</v>
      </c>
      <c r="D3247" s="24">
        <v>2009</v>
      </c>
      <c r="E3247" s="24" t="s">
        <v>104</v>
      </c>
      <c r="F3247" s="3">
        <f>IF(AND(A3247="PSA Testing", E3247= "Utilization Rate (per 100,000 patients)"),
SUMIFS(PSA!$D:$D,PSA!$A:$A,C3247,PSA!$G:$G,D3247),
IF(AND(A3247="Colorectal Cancer Screening", E3247="Utilization Rate (per 100,000 patients)"),
SUMIFS(COL!$D:$D,COL!$A:$A,C3247,COL!$G:$G, D3247),
IF(AND(A3247="Cervical Cancer Screening", E3247="Utilization Rate (per 100,000 patients)"),
SUMIFS(CERV!$D:$D,CERV!$A:$A,C3247,CERV!$G:$G,D3247),
IF(AND(A3247="Cancer Screening for CKD patients", E3247="Utilization Rate (per 100,000 patients)"),
SUMIFS(CANSCRN!$D:$D,CANSCRN!$A:$A,C3247,CANSCRN!$G:$G,D3247),
IF(AND(A3247="PSA Testing", E3247="Cost per service ($USD)"),
SUMIFS(PSA!$E:$E,PSA!$A:$A,C3247,PSA!$G:$G,D3247),
IF(AND(A3247="Colorectal Cancer Screening", E3247="Cost per service ($USD)"),
SUMIFS(COL!$E:$E,COL!$A:$A,C3247,COL!$G:$G,D3247),
IF(AND(A3247="Cervical Cancer Screening", E3247="Cost per service ($USD)"),
SUMIFS(CERV!$E:$E,CERV!$A:$A,C3247,CERV!$G:$G,D3247),
IF(AND(A3247="Cancer Screening for CKD patients", E3247="Cost per service ($USD)"),
SUMIFS(CANSCRN!$E:$E,CANSCRN!$A:$A,C3247,CANSCRN!$G:$G,D3247),
IF(AND(A3247="PSA Testing", E3247="Total Expenditure ($USD per 100,000 patients)"),
SUMIFS(PSA!$F:$F,PSA!$A:$A,C3247,PSA!$G:$G,D3247),
IF(AND(A3247="Colorectal Cancer Screening", E3247="Total Expenditure ($USD per 100,000 patients)"),
SUMIFS(COL!$F:$F,COL!$A:$A,C3247,COL!$G:$G,D3247),
IF(AND(A3247="Cervical Cancer Screening", E3247="Total Expenditure ($USD per 100,000 patients)"),
SUMIFS(CERV!$F:$F,CERV!$A:$A,C3247,CERV!$G:$G,D3247),
SUMIFS(CANSCRN!$F:$F,CANSCRN!$A:$A,C3247,CANSCRN!$G:$G,D3247))))))))))))</f>
        <v>815457.78973674704</v>
      </c>
    </row>
    <row r="3248" spans="1:6" x14ac:dyDescent="0.2">
      <c r="A3248" s="24" t="s">
        <v>103</v>
      </c>
      <c r="B3248" s="24" t="s">
        <v>101</v>
      </c>
      <c r="C3248" s="24" t="s">
        <v>71</v>
      </c>
      <c r="D3248" s="24">
        <v>2010</v>
      </c>
      <c r="E3248" s="24" t="s">
        <v>104</v>
      </c>
      <c r="F3248" s="3">
        <f>IF(AND(A3248="PSA Testing", E3248= "Utilization Rate (per 100,000 patients)"),
SUMIFS(PSA!$D:$D,PSA!$A:$A,C3248,PSA!$G:$G,D3248),
IF(AND(A3248="Colorectal Cancer Screening", E3248="Utilization Rate (per 100,000 patients)"),
SUMIFS(COL!$D:$D,COL!$A:$A,C3248,COL!$G:$G, D3248),
IF(AND(A3248="Cervical Cancer Screening", E3248="Utilization Rate (per 100,000 patients)"),
SUMIFS(CERV!$D:$D,CERV!$A:$A,C3248,CERV!$G:$G,D3248),
IF(AND(A3248="Cancer Screening for CKD patients", E3248="Utilization Rate (per 100,000 patients)"),
SUMIFS(CANSCRN!$D:$D,CANSCRN!$A:$A,C3248,CANSCRN!$G:$G,D3248),
IF(AND(A3248="PSA Testing", E3248="Cost per service ($USD)"),
SUMIFS(PSA!$E:$E,PSA!$A:$A,C3248,PSA!$G:$G,D3248),
IF(AND(A3248="Colorectal Cancer Screening", E3248="Cost per service ($USD)"),
SUMIFS(COL!$E:$E,COL!$A:$A,C3248,COL!$G:$G,D3248),
IF(AND(A3248="Cervical Cancer Screening", E3248="Cost per service ($USD)"),
SUMIFS(CERV!$E:$E,CERV!$A:$A,C3248,CERV!$G:$G,D3248),
IF(AND(A3248="Cancer Screening for CKD patients", E3248="Cost per service ($USD)"),
SUMIFS(CANSCRN!$E:$E,CANSCRN!$A:$A,C3248,CANSCRN!$G:$G,D3248),
IF(AND(A3248="PSA Testing", E3248="Total Expenditure ($USD per 100,000 patients)"),
SUMIFS(PSA!$F:$F,PSA!$A:$A,C3248,PSA!$G:$G,D3248),
IF(AND(A3248="Colorectal Cancer Screening", E3248="Total Expenditure ($USD per 100,000 patients)"),
SUMIFS(COL!$F:$F,COL!$A:$A,C3248,COL!$G:$G,D3248),
IF(AND(A3248="Cervical Cancer Screening", E3248="Total Expenditure ($USD per 100,000 patients)"),
SUMIFS(CERV!$F:$F,CERV!$A:$A,C3248,CERV!$G:$G,D3248),
SUMIFS(CANSCRN!$F:$F,CANSCRN!$A:$A,C3248,CANSCRN!$G:$G,D3248))))))))))))</f>
        <v>799101.04500759277</v>
      </c>
    </row>
    <row r="3249" spans="1:6" x14ac:dyDescent="0.2">
      <c r="A3249" s="24" t="s">
        <v>103</v>
      </c>
      <c r="B3249" s="24" t="s">
        <v>101</v>
      </c>
      <c r="C3249" s="24" t="s">
        <v>71</v>
      </c>
      <c r="D3249" s="24">
        <v>2011</v>
      </c>
      <c r="E3249" s="24" t="s">
        <v>104</v>
      </c>
      <c r="F3249" s="3">
        <f>IF(AND(A3249="PSA Testing", E3249= "Utilization Rate (per 100,000 patients)"),
SUMIFS(PSA!$D:$D,PSA!$A:$A,C3249,PSA!$G:$G,D3249),
IF(AND(A3249="Colorectal Cancer Screening", E3249="Utilization Rate (per 100,000 patients)"),
SUMIFS(COL!$D:$D,COL!$A:$A,C3249,COL!$G:$G, D3249),
IF(AND(A3249="Cervical Cancer Screening", E3249="Utilization Rate (per 100,000 patients)"),
SUMIFS(CERV!$D:$D,CERV!$A:$A,C3249,CERV!$G:$G,D3249),
IF(AND(A3249="Cancer Screening for CKD patients", E3249="Utilization Rate (per 100,000 patients)"),
SUMIFS(CANSCRN!$D:$D,CANSCRN!$A:$A,C3249,CANSCRN!$G:$G,D3249),
IF(AND(A3249="PSA Testing", E3249="Cost per service ($USD)"),
SUMIFS(PSA!$E:$E,PSA!$A:$A,C3249,PSA!$G:$G,D3249),
IF(AND(A3249="Colorectal Cancer Screening", E3249="Cost per service ($USD)"),
SUMIFS(COL!$E:$E,COL!$A:$A,C3249,COL!$G:$G,D3249),
IF(AND(A3249="Cervical Cancer Screening", E3249="Cost per service ($USD)"),
SUMIFS(CERV!$E:$E,CERV!$A:$A,C3249,CERV!$G:$G,D3249),
IF(AND(A3249="Cancer Screening for CKD patients", E3249="Cost per service ($USD)"),
SUMIFS(CANSCRN!$E:$E,CANSCRN!$A:$A,C3249,CANSCRN!$G:$G,D3249),
IF(AND(A3249="PSA Testing", E3249="Total Expenditure ($USD per 100,000 patients)"),
SUMIFS(PSA!$F:$F,PSA!$A:$A,C3249,PSA!$G:$G,D3249),
IF(AND(A3249="Colorectal Cancer Screening", E3249="Total Expenditure ($USD per 100,000 patients)"),
SUMIFS(COL!$F:$F,COL!$A:$A,C3249,COL!$G:$G,D3249),
IF(AND(A3249="Cervical Cancer Screening", E3249="Total Expenditure ($USD per 100,000 patients)"),
SUMIFS(CERV!$F:$F,CERV!$A:$A,C3249,CERV!$G:$G,D3249),
SUMIFS(CANSCRN!$F:$F,CANSCRN!$A:$A,C3249,CANSCRN!$G:$G,D3249))))))))))))</f>
        <v>830455.79383324308</v>
      </c>
    </row>
    <row r="3250" spans="1:6" x14ac:dyDescent="0.2">
      <c r="A3250" s="24" t="s">
        <v>103</v>
      </c>
      <c r="B3250" s="24" t="s">
        <v>101</v>
      </c>
      <c r="C3250" s="24" t="s">
        <v>71</v>
      </c>
      <c r="D3250" s="24">
        <v>2012</v>
      </c>
      <c r="E3250" s="24" t="s">
        <v>104</v>
      </c>
      <c r="F3250" s="3">
        <f>IF(AND(A3250="PSA Testing", E3250= "Utilization Rate (per 100,000 patients)"),
SUMIFS(PSA!$D:$D,PSA!$A:$A,C3250,PSA!$G:$G,D3250),
IF(AND(A3250="Colorectal Cancer Screening", E3250="Utilization Rate (per 100,000 patients)"),
SUMIFS(COL!$D:$D,COL!$A:$A,C3250,COL!$G:$G, D3250),
IF(AND(A3250="Cervical Cancer Screening", E3250="Utilization Rate (per 100,000 patients)"),
SUMIFS(CERV!$D:$D,CERV!$A:$A,C3250,CERV!$G:$G,D3250),
IF(AND(A3250="Cancer Screening for CKD patients", E3250="Utilization Rate (per 100,000 patients)"),
SUMIFS(CANSCRN!$D:$D,CANSCRN!$A:$A,C3250,CANSCRN!$G:$G,D3250),
IF(AND(A3250="PSA Testing", E3250="Cost per service ($USD)"),
SUMIFS(PSA!$E:$E,PSA!$A:$A,C3250,PSA!$G:$G,D3250),
IF(AND(A3250="Colorectal Cancer Screening", E3250="Cost per service ($USD)"),
SUMIFS(COL!$E:$E,COL!$A:$A,C3250,COL!$G:$G,D3250),
IF(AND(A3250="Cervical Cancer Screening", E3250="Cost per service ($USD)"),
SUMIFS(CERV!$E:$E,CERV!$A:$A,C3250,CERV!$G:$G,D3250),
IF(AND(A3250="Cancer Screening for CKD patients", E3250="Cost per service ($USD)"),
SUMIFS(CANSCRN!$E:$E,CANSCRN!$A:$A,C3250,CANSCRN!$G:$G,D3250),
IF(AND(A3250="PSA Testing", E3250="Total Expenditure ($USD per 100,000 patients)"),
SUMIFS(PSA!$F:$F,PSA!$A:$A,C3250,PSA!$G:$G,D3250),
IF(AND(A3250="Colorectal Cancer Screening", E3250="Total Expenditure ($USD per 100,000 patients)"),
SUMIFS(COL!$F:$F,COL!$A:$A,C3250,COL!$G:$G,D3250),
IF(AND(A3250="Cervical Cancer Screening", E3250="Total Expenditure ($USD per 100,000 patients)"),
SUMIFS(CERV!$F:$F,CERV!$A:$A,C3250,CERV!$G:$G,D3250),
SUMIFS(CANSCRN!$F:$F,CANSCRN!$A:$A,C3250,CANSCRN!$G:$G,D3250))))))))))))</f>
        <v>755426.106635737</v>
      </c>
    </row>
    <row r="3251" spans="1:6" x14ac:dyDescent="0.2">
      <c r="A3251" s="24" t="s">
        <v>103</v>
      </c>
      <c r="B3251" s="24" t="s">
        <v>101</v>
      </c>
      <c r="C3251" s="24" t="s">
        <v>71</v>
      </c>
      <c r="D3251" s="24">
        <v>2013</v>
      </c>
      <c r="E3251" s="24" t="s">
        <v>104</v>
      </c>
      <c r="F3251" s="3">
        <f>IF(AND(A3251="PSA Testing", E3251= "Utilization Rate (per 100,000 patients)"),
SUMIFS(PSA!$D:$D,PSA!$A:$A,C3251,PSA!$G:$G,D3251),
IF(AND(A3251="Colorectal Cancer Screening", E3251="Utilization Rate (per 100,000 patients)"),
SUMIFS(COL!$D:$D,COL!$A:$A,C3251,COL!$G:$G, D3251),
IF(AND(A3251="Cervical Cancer Screening", E3251="Utilization Rate (per 100,000 patients)"),
SUMIFS(CERV!$D:$D,CERV!$A:$A,C3251,CERV!$G:$G,D3251),
IF(AND(A3251="Cancer Screening for CKD patients", E3251="Utilization Rate (per 100,000 patients)"),
SUMIFS(CANSCRN!$D:$D,CANSCRN!$A:$A,C3251,CANSCRN!$G:$G,D3251),
IF(AND(A3251="PSA Testing", E3251="Cost per service ($USD)"),
SUMIFS(PSA!$E:$E,PSA!$A:$A,C3251,PSA!$G:$G,D3251),
IF(AND(A3251="Colorectal Cancer Screening", E3251="Cost per service ($USD)"),
SUMIFS(COL!$E:$E,COL!$A:$A,C3251,COL!$G:$G,D3251),
IF(AND(A3251="Cervical Cancer Screening", E3251="Cost per service ($USD)"),
SUMIFS(CERV!$E:$E,CERV!$A:$A,C3251,CERV!$G:$G,D3251),
IF(AND(A3251="Cancer Screening for CKD patients", E3251="Cost per service ($USD)"),
SUMIFS(CANSCRN!$E:$E,CANSCRN!$A:$A,C3251,CANSCRN!$G:$G,D3251),
IF(AND(A3251="PSA Testing", E3251="Total Expenditure ($USD per 100,000 patients)"),
SUMIFS(PSA!$F:$F,PSA!$A:$A,C3251,PSA!$G:$G,D3251),
IF(AND(A3251="Colorectal Cancer Screening", E3251="Total Expenditure ($USD per 100,000 patients)"),
SUMIFS(COL!$F:$F,COL!$A:$A,C3251,COL!$G:$G,D3251),
IF(AND(A3251="Cervical Cancer Screening", E3251="Total Expenditure ($USD per 100,000 patients)"),
SUMIFS(CERV!$F:$F,CERV!$A:$A,C3251,CERV!$G:$G,D3251),
SUMIFS(CANSCRN!$F:$F,CANSCRN!$A:$A,C3251,CANSCRN!$G:$G,D3251))))))))))))</f>
        <v>748554.00826842699</v>
      </c>
    </row>
    <row r="3252" spans="1:6" x14ac:dyDescent="0.2">
      <c r="A3252" s="24" t="s">
        <v>103</v>
      </c>
      <c r="B3252" s="24" t="s">
        <v>101</v>
      </c>
      <c r="C3252" s="24" t="s">
        <v>71</v>
      </c>
      <c r="D3252" s="24">
        <v>2014</v>
      </c>
      <c r="E3252" s="24" t="s">
        <v>104</v>
      </c>
      <c r="F3252" s="3">
        <f>IF(AND(A3252="PSA Testing", E3252= "Utilization Rate (per 100,000 patients)"),
SUMIFS(PSA!$D:$D,PSA!$A:$A,C3252,PSA!$G:$G,D3252),
IF(AND(A3252="Colorectal Cancer Screening", E3252="Utilization Rate (per 100,000 patients)"),
SUMIFS(COL!$D:$D,COL!$A:$A,C3252,COL!$G:$G, D3252),
IF(AND(A3252="Cervical Cancer Screening", E3252="Utilization Rate (per 100,000 patients)"),
SUMIFS(CERV!$D:$D,CERV!$A:$A,C3252,CERV!$G:$G,D3252),
IF(AND(A3252="Cancer Screening for CKD patients", E3252="Utilization Rate (per 100,000 patients)"),
SUMIFS(CANSCRN!$D:$D,CANSCRN!$A:$A,C3252,CANSCRN!$G:$G,D3252),
IF(AND(A3252="PSA Testing", E3252="Cost per service ($USD)"),
SUMIFS(PSA!$E:$E,PSA!$A:$A,C3252,PSA!$G:$G,D3252),
IF(AND(A3252="Colorectal Cancer Screening", E3252="Cost per service ($USD)"),
SUMIFS(COL!$E:$E,COL!$A:$A,C3252,COL!$G:$G,D3252),
IF(AND(A3252="Cervical Cancer Screening", E3252="Cost per service ($USD)"),
SUMIFS(CERV!$E:$E,CERV!$A:$A,C3252,CERV!$G:$G,D3252),
IF(AND(A3252="Cancer Screening for CKD patients", E3252="Cost per service ($USD)"),
SUMIFS(CANSCRN!$E:$E,CANSCRN!$A:$A,C3252,CANSCRN!$G:$G,D3252),
IF(AND(A3252="PSA Testing", E3252="Total Expenditure ($USD per 100,000 patients)"),
SUMIFS(PSA!$F:$F,PSA!$A:$A,C3252,PSA!$G:$G,D3252),
IF(AND(A3252="Colorectal Cancer Screening", E3252="Total Expenditure ($USD per 100,000 patients)"),
SUMIFS(COL!$F:$F,COL!$A:$A,C3252,COL!$G:$G,D3252),
IF(AND(A3252="Cervical Cancer Screening", E3252="Total Expenditure ($USD per 100,000 patients)"),
SUMIFS(CERV!$F:$F,CERV!$A:$A,C3252,CERV!$G:$G,D3252),
SUMIFS(CANSCRN!$F:$F,CANSCRN!$A:$A,C3252,CANSCRN!$G:$G,D3252))))))))))))</f>
        <v>856258.76149766822</v>
      </c>
    </row>
    <row r="3253" spans="1:6" x14ac:dyDescent="0.2">
      <c r="A3253" s="24" t="s">
        <v>103</v>
      </c>
      <c r="B3253" s="24" t="s">
        <v>101</v>
      </c>
      <c r="C3253" s="24" t="s">
        <v>71</v>
      </c>
      <c r="D3253" s="24">
        <v>2015</v>
      </c>
      <c r="E3253" s="24" t="s">
        <v>104</v>
      </c>
      <c r="F3253" s="3">
        <f>IF(AND(A3253="PSA Testing", E3253= "Utilization Rate (per 100,000 patients)"),
SUMIFS(PSA!$D:$D,PSA!$A:$A,C3253,PSA!$G:$G,D3253),
IF(AND(A3253="Colorectal Cancer Screening", E3253="Utilization Rate (per 100,000 patients)"),
SUMIFS(COL!$D:$D,COL!$A:$A,C3253,COL!$G:$G, D3253),
IF(AND(A3253="Cervical Cancer Screening", E3253="Utilization Rate (per 100,000 patients)"),
SUMIFS(CERV!$D:$D,CERV!$A:$A,C3253,CERV!$G:$G,D3253),
IF(AND(A3253="Cancer Screening for CKD patients", E3253="Utilization Rate (per 100,000 patients)"),
SUMIFS(CANSCRN!$D:$D,CANSCRN!$A:$A,C3253,CANSCRN!$G:$G,D3253),
IF(AND(A3253="PSA Testing", E3253="Cost per service ($USD)"),
SUMIFS(PSA!$E:$E,PSA!$A:$A,C3253,PSA!$G:$G,D3253),
IF(AND(A3253="Colorectal Cancer Screening", E3253="Cost per service ($USD)"),
SUMIFS(COL!$E:$E,COL!$A:$A,C3253,COL!$G:$G,D3253),
IF(AND(A3253="Cervical Cancer Screening", E3253="Cost per service ($USD)"),
SUMIFS(CERV!$E:$E,CERV!$A:$A,C3253,CERV!$G:$G,D3253),
IF(AND(A3253="Cancer Screening for CKD patients", E3253="Cost per service ($USD)"),
SUMIFS(CANSCRN!$E:$E,CANSCRN!$A:$A,C3253,CANSCRN!$G:$G,D3253),
IF(AND(A3253="PSA Testing", E3253="Total Expenditure ($USD per 100,000 patients)"),
SUMIFS(PSA!$F:$F,PSA!$A:$A,C3253,PSA!$G:$G,D3253),
IF(AND(A3253="Colorectal Cancer Screening", E3253="Total Expenditure ($USD per 100,000 patients)"),
SUMIFS(COL!$F:$F,COL!$A:$A,C3253,COL!$G:$G,D3253),
IF(AND(A3253="Cervical Cancer Screening", E3253="Total Expenditure ($USD per 100,000 patients)"),
SUMIFS(CERV!$F:$F,CERV!$A:$A,C3253,CERV!$G:$G,D3253),
SUMIFS(CANSCRN!$F:$F,CANSCRN!$A:$A,C3253,CANSCRN!$G:$G,D3253))))))))))))</f>
        <v>909938.28893352463</v>
      </c>
    </row>
    <row r="3254" spans="1:6" x14ac:dyDescent="0.2">
      <c r="A3254" s="24" t="s">
        <v>103</v>
      </c>
      <c r="B3254" s="24" t="s">
        <v>101</v>
      </c>
      <c r="C3254" s="24" t="s">
        <v>71</v>
      </c>
      <c r="D3254" s="24">
        <v>2016</v>
      </c>
      <c r="E3254" s="24" t="s">
        <v>104</v>
      </c>
      <c r="F3254" s="3">
        <f>IF(AND(A3254="PSA Testing", E3254= "Utilization Rate (per 100,000 patients)"),
SUMIFS(PSA!$D:$D,PSA!$A:$A,C3254,PSA!$G:$G,D3254),
IF(AND(A3254="Colorectal Cancer Screening", E3254="Utilization Rate (per 100,000 patients)"),
SUMIFS(COL!$D:$D,COL!$A:$A,C3254,COL!$G:$G, D3254),
IF(AND(A3254="Cervical Cancer Screening", E3254="Utilization Rate (per 100,000 patients)"),
SUMIFS(CERV!$D:$D,CERV!$A:$A,C3254,CERV!$G:$G,D3254),
IF(AND(A3254="Cancer Screening for CKD patients", E3254="Utilization Rate (per 100,000 patients)"),
SUMIFS(CANSCRN!$D:$D,CANSCRN!$A:$A,C3254,CANSCRN!$G:$G,D3254),
IF(AND(A3254="PSA Testing", E3254="Cost per service ($USD)"),
SUMIFS(PSA!$E:$E,PSA!$A:$A,C3254,PSA!$G:$G,D3254),
IF(AND(A3254="Colorectal Cancer Screening", E3254="Cost per service ($USD)"),
SUMIFS(COL!$E:$E,COL!$A:$A,C3254,COL!$G:$G,D3254),
IF(AND(A3254="Cervical Cancer Screening", E3254="Cost per service ($USD)"),
SUMIFS(CERV!$E:$E,CERV!$A:$A,C3254,CERV!$G:$G,D3254),
IF(AND(A3254="Cancer Screening for CKD patients", E3254="Cost per service ($USD)"),
SUMIFS(CANSCRN!$E:$E,CANSCRN!$A:$A,C3254,CANSCRN!$G:$G,D3254),
IF(AND(A3254="PSA Testing", E3254="Total Expenditure ($USD per 100,000 patients)"),
SUMIFS(PSA!$F:$F,PSA!$A:$A,C3254,PSA!$G:$G,D3254),
IF(AND(A3254="Colorectal Cancer Screening", E3254="Total Expenditure ($USD per 100,000 patients)"),
SUMIFS(COL!$F:$F,COL!$A:$A,C3254,COL!$G:$G,D3254),
IF(AND(A3254="Cervical Cancer Screening", E3254="Total Expenditure ($USD per 100,000 patients)"),
SUMIFS(CERV!$F:$F,CERV!$A:$A,C3254,CERV!$G:$G,D3254),
SUMIFS(CANSCRN!$F:$F,CANSCRN!$A:$A,C3254,CANSCRN!$G:$G,D3254))))))))))))</f>
        <v>1345240.3019546967</v>
      </c>
    </row>
    <row r="3255" spans="1:6" x14ac:dyDescent="0.2">
      <c r="A3255" s="24" t="s">
        <v>103</v>
      </c>
      <c r="B3255" s="24" t="s">
        <v>101</v>
      </c>
      <c r="C3255" s="24" t="s">
        <v>71</v>
      </c>
      <c r="D3255" s="24">
        <v>2017</v>
      </c>
      <c r="E3255" s="24" t="s">
        <v>104</v>
      </c>
      <c r="F3255" s="3">
        <f>IF(AND(A3255="PSA Testing", E3255= "Utilization Rate (per 100,000 patients)"),
SUMIFS(PSA!$D:$D,PSA!$A:$A,C3255,PSA!$G:$G,D3255),
IF(AND(A3255="Colorectal Cancer Screening", E3255="Utilization Rate (per 100,000 patients)"),
SUMIFS(COL!$D:$D,COL!$A:$A,C3255,COL!$G:$G, D3255),
IF(AND(A3255="Cervical Cancer Screening", E3255="Utilization Rate (per 100,000 patients)"),
SUMIFS(CERV!$D:$D,CERV!$A:$A,C3255,CERV!$G:$G,D3255),
IF(AND(A3255="Cancer Screening for CKD patients", E3255="Utilization Rate (per 100,000 patients)"),
SUMIFS(CANSCRN!$D:$D,CANSCRN!$A:$A,C3255,CANSCRN!$G:$G,D3255),
IF(AND(A3255="PSA Testing", E3255="Cost per service ($USD)"),
SUMIFS(PSA!$E:$E,PSA!$A:$A,C3255,PSA!$G:$G,D3255),
IF(AND(A3255="Colorectal Cancer Screening", E3255="Cost per service ($USD)"),
SUMIFS(COL!$E:$E,COL!$A:$A,C3255,COL!$G:$G,D3255),
IF(AND(A3255="Cervical Cancer Screening", E3255="Cost per service ($USD)"),
SUMIFS(CERV!$E:$E,CERV!$A:$A,C3255,CERV!$G:$G,D3255),
IF(AND(A3255="Cancer Screening for CKD patients", E3255="Cost per service ($USD)"),
SUMIFS(CANSCRN!$E:$E,CANSCRN!$A:$A,C3255,CANSCRN!$G:$G,D3255),
IF(AND(A3255="PSA Testing", E3255="Total Expenditure ($USD per 100,000 patients)"),
SUMIFS(PSA!$F:$F,PSA!$A:$A,C3255,PSA!$G:$G,D3255),
IF(AND(A3255="Colorectal Cancer Screening", E3255="Total Expenditure ($USD per 100,000 patients)"),
SUMIFS(COL!$F:$F,COL!$A:$A,C3255,COL!$G:$G,D3255),
IF(AND(A3255="Cervical Cancer Screening", E3255="Total Expenditure ($USD per 100,000 patients)"),
SUMIFS(CERV!$F:$F,CERV!$A:$A,C3255,CERV!$G:$G,D3255),
SUMIFS(CANSCRN!$F:$F,CANSCRN!$A:$A,C3255,CANSCRN!$G:$G,D3255))))))))))))</f>
        <v>1233465.2276582941</v>
      </c>
    </row>
    <row r="3256" spans="1:6" x14ac:dyDescent="0.2">
      <c r="A3256" s="24" t="s">
        <v>103</v>
      </c>
      <c r="B3256" s="24" t="s">
        <v>101</v>
      </c>
      <c r="C3256" s="24" t="s">
        <v>71</v>
      </c>
      <c r="D3256" s="24">
        <v>2018</v>
      </c>
      <c r="E3256" s="24" t="s">
        <v>104</v>
      </c>
      <c r="F3256" s="3">
        <f>IF(AND(A3256="PSA Testing", E3256= "Utilization Rate (per 100,000 patients)"),
SUMIFS(PSA!$D:$D,PSA!$A:$A,C3256,PSA!$G:$G,D3256),
IF(AND(A3256="Colorectal Cancer Screening", E3256="Utilization Rate (per 100,000 patients)"),
SUMIFS(COL!$D:$D,COL!$A:$A,C3256,COL!$G:$G, D3256),
IF(AND(A3256="Cervical Cancer Screening", E3256="Utilization Rate (per 100,000 patients)"),
SUMIFS(CERV!$D:$D,CERV!$A:$A,C3256,CERV!$G:$G,D3256),
IF(AND(A3256="Cancer Screening for CKD patients", E3256="Utilization Rate (per 100,000 patients)"),
SUMIFS(CANSCRN!$D:$D,CANSCRN!$A:$A,C3256,CANSCRN!$G:$G,D3256),
IF(AND(A3256="PSA Testing", E3256="Cost per service ($USD)"),
SUMIFS(PSA!$E:$E,PSA!$A:$A,C3256,PSA!$G:$G,D3256),
IF(AND(A3256="Colorectal Cancer Screening", E3256="Cost per service ($USD)"),
SUMIFS(COL!$E:$E,COL!$A:$A,C3256,COL!$G:$G,D3256),
IF(AND(A3256="Cervical Cancer Screening", E3256="Cost per service ($USD)"),
SUMIFS(CERV!$E:$E,CERV!$A:$A,C3256,CERV!$G:$G,D3256),
IF(AND(A3256="Cancer Screening for CKD patients", E3256="Cost per service ($USD)"),
SUMIFS(CANSCRN!$E:$E,CANSCRN!$A:$A,C3256,CANSCRN!$G:$G,D3256),
IF(AND(A3256="PSA Testing", E3256="Total Expenditure ($USD per 100,000 patients)"),
SUMIFS(PSA!$F:$F,PSA!$A:$A,C3256,PSA!$G:$G,D3256),
IF(AND(A3256="Colorectal Cancer Screening", E3256="Total Expenditure ($USD per 100,000 patients)"),
SUMIFS(COL!$F:$F,COL!$A:$A,C3256,COL!$G:$G,D3256),
IF(AND(A3256="Cervical Cancer Screening", E3256="Total Expenditure ($USD per 100,000 patients)"),
SUMIFS(CERV!$F:$F,CERV!$A:$A,C3256,CERV!$G:$G,D3256),
SUMIFS(CANSCRN!$F:$F,CANSCRN!$A:$A,C3256,CANSCRN!$G:$G,D3256))))))))))))</f>
        <v>1322551.42049405</v>
      </c>
    </row>
    <row r="3257" spans="1:6" x14ac:dyDescent="0.2">
      <c r="A3257" s="24" t="s">
        <v>103</v>
      </c>
      <c r="B3257" s="24" t="s">
        <v>101</v>
      </c>
      <c r="C3257" s="24" t="s">
        <v>71</v>
      </c>
      <c r="D3257" s="24">
        <v>2019</v>
      </c>
      <c r="E3257" s="24" t="s">
        <v>104</v>
      </c>
      <c r="F3257" s="3">
        <f>IF(AND(A3257="PSA Testing", E3257= "Utilization Rate (per 100,000 patients)"),
SUMIFS(PSA!$D:$D,PSA!$A:$A,C3257,PSA!$G:$G,D3257),
IF(AND(A3257="Colorectal Cancer Screening", E3257="Utilization Rate (per 100,000 patients)"),
SUMIFS(COL!$D:$D,COL!$A:$A,C3257,COL!$G:$G, D3257),
IF(AND(A3257="Cervical Cancer Screening", E3257="Utilization Rate (per 100,000 patients)"),
SUMIFS(CERV!$D:$D,CERV!$A:$A,C3257,CERV!$G:$G,D3257),
IF(AND(A3257="Cancer Screening for CKD patients", E3257="Utilization Rate (per 100,000 patients)"),
SUMIFS(CANSCRN!$D:$D,CANSCRN!$A:$A,C3257,CANSCRN!$G:$G,D3257),
IF(AND(A3257="PSA Testing", E3257="Cost per service ($USD)"),
SUMIFS(PSA!$E:$E,PSA!$A:$A,C3257,PSA!$G:$G,D3257),
IF(AND(A3257="Colorectal Cancer Screening", E3257="Cost per service ($USD)"),
SUMIFS(COL!$E:$E,COL!$A:$A,C3257,COL!$G:$G,D3257),
IF(AND(A3257="Cervical Cancer Screening", E3257="Cost per service ($USD)"),
SUMIFS(CERV!$E:$E,CERV!$A:$A,C3257,CERV!$G:$G,D3257),
IF(AND(A3257="Cancer Screening for CKD patients", E3257="Cost per service ($USD)"),
SUMIFS(CANSCRN!$E:$E,CANSCRN!$A:$A,C3257,CANSCRN!$G:$G,D3257),
IF(AND(A3257="PSA Testing", E3257="Total Expenditure ($USD per 100,000 patients)"),
SUMIFS(PSA!$F:$F,PSA!$A:$A,C3257,PSA!$G:$G,D3257),
IF(AND(A3257="Colorectal Cancer Screening", E3257="Total Expenditure ($USD per 100,000 patients)"),
SUMIFS(COL!$F:$F,COL!$A:$A,C3257,COL!$G:$G,D3257),
IF(AND(A3257="Cervical Cancer Screening", E3257="Total Expenditure ($USD per 100,000 patients)"),
SUMIFS(CERV!$F:$F,CERV!$A:$A,C3257,CERV!$G:$G,D3257),
SUMIFS(CANSCRN!$F:$F,CANSCRN!$A:$A,C3257,CANSCRN!$G:$G,D3257))))))))))))</f>
        <v>1287556.7166433907</v>
      </c>
    </row>
    <row r="3258" spans="1:6" x14ac:dyDescent="0.2">
      <c r="A3258" s="24" t="s">
        <v>103</v>
      </c>
      <c r="B3258" s="24" t="s">
        <v>101</v>
      </c>
      <c r="C3258" s="24" t="s">
        <v>72</v>
      </c>
      <c r="D3258" s="24">
        <v>2009</v>
      </c>
      <c r="E3258" s="24" t="s">
        <v>104</v>
      </c>
      <c r="F3258" s="3">
        <f>IF(AND(A3258="PSA Testing", E3258= "Utilization Rate (per 100,000 patients)"),
SUMIFS(PSA!$D:$D,PSA!$A:$A,C3258,PSA!$G:$G,D3258),
IF(AND(A3258="Colorectal Cancer Screening", E3258="Utilization Rate (per 100,000 patients)"),
SUMIFS(COL!$D:$D,COL!$A:$A,C3258,COL!$G:$G, D3258),
IF(AND(A3258="Cervical Cancer Screening", E3258="Utilization Rate (per 100,000 patients)"),
SUMIFS(CERV!$D:$D,CERV!$A:$A,C3258,CERV!$G:$G,D3258),
IF(AND(A3258="Cancer Screening for CKD patients", E3258="Utilization Rate (per 100,000 patients)"),
SUMIFS(CANSCRN!$D:$D,CANSCRN!$A:$A,C3258,CANSCRN!$G:$G,D3258),
IF(AND(A3258="PSA Testing", E3258="Cost per service ($USD)"),
SUMIFS(PSA!$E:$E,PSA!$A:$A,C3258,PSA!$G:$G,D3258),
IF(AND(A3258="Colorectal Cancer Screening", E3258="Cost per service ($USD)"),
SUMIFS(COL!$E:$E,COL!$A:$A,C3258,COL!$G:$G,D3258),
IF(AND(A3258="Cervical Cancer Screening", E3258="Cost per service ($USD)"),
SUMIFS(CERV!$E:$E,CERV!$A:$A,C3258,CERV!$G:$G,D3258),
IF(AND(A3258="Cancer Screening for CKD patients", E3258="Cost per service ($USD)"),
SUMIFS(CANSCRN!$E:$E,CANSCRN!$A:$A,C3258,CANSCRN!$G:$G,D3258),
IF(AND(A3258="PSA Testing", E3258="Total Expenditure ($USD per 100,000 patients)"),
SUMIFS(PSA!$F:$F,PSA!$A:$A,C3258,PSA!$G:$G,D3258),
IF(AND(A3258="Colorectal Cancer Screening", E3258="Total Expenditure ($USD per 100,000 patients)"),
SUMIFS(COL!$F:$F,COL!$A:$A,C3258,COL!$G:$G,D3258),
IF(AND(A3258="Cervical Cancer Screening", E3258="Total Expenditure ($USD per 100,000 patients)"),
SUMIFS(CERV!$F:$F,CERV!$A:$A,C3258,CERV!$G:$G,D3258),
SUMIFS(CANSCRN!$F:$F,CANSCRN!$A:$A,C3258,CANSCRN!$G:$G,D3258))))))))))))</f>
        <v>529303.00108467008</v>
      </c>
    </row>
    <row r="3259" spans="1:6" x14ac:dyDescent="0.2">
      <c r="A3259" s="24" t="s">
        <v>103</v>
      </c>
      <c r="B3259" s="24" t="s">
        <v>101</v>
      </c>
      <c r="C3259" s="24" t="s">
        <v>72</v>
      </c>
      <c r="D3259" s="24">
        <v>2010</v>
      </c>
      <c r="E3259" s="24" t="s">
        <v>104</v>
      </c>
      <c r="F3259" s="3">
        <f>IF(AND(A3259="PSA Testing", E3259= "Utilization Rate (per 100,000 patients)"),
SUMIFS(PSA!$D:$D,PSA!$A:$A,C3259,PSA!$G:$G,D3259),
IF(AND(A3259="Colorectal Cancer Screening", E3259="Utilization Rate (per 100,000 patients)"),
SUMIFS(COL!$D:$D,COL!$A:$A,C3259,COL!$G:$G, D3259),
IF(AND(A3259="Cervical Cancer Screening", E3259="Utilization Rate (per 100,000 patients)"),
SUMIFS(CERV!$D:$D,CERV!$A:$A,C3259,CERV!$G:$G,D3259),
IF(AND(A3259="Cancer Screening for CKD patients", E3259="Utilization Rate (per 100,000 patients)"),
SUMIFS(CANSCRN!$D:$D,CANSCRN!$A:$A,C3259,CANSCRN!$G:$G,D3259),
IF(AND(A3259="PSA Testing", E3259="Cost per service ($USD)"),
SUMIFS(PSA!$E:$E,PSA!$A:$A,C3259,PSA!$G:$G,D3259),
IF(AND(A3259="Colorectal Cancer Screening", E3259="Cost per service ($USD)"),
SUMIFS(COL!$E:$E,COL!$A:$A,C3259,COL!$G:$G,D3259),
IF(AND(A3259="Cervical Cancer Screening", E3259="Cost per service ($USD)"),
SUMIFS(CERV!$E:$E,CERV!$A:$A,C3259,CERV!$G:$G,D3259),
IF(AND(A3259="Cancer Screening for CKD patients", E3259="Cost per service ($USD)"),
SUMIFS(CANSCRN!$E:$E,CANSCRN!$A:$A,C3259,CANSCRN!$G:$G,D3259),
IF(AND(A3259="PSA Testing", E3259="Total Expenditure ($USD per 100,000 patients)"),
SUMIFS(PSA!$F:$F,PSA!$A:$A,C3259,PSA!$G:$G,D3259),
IF(AND(A3259="Colorectal Cancer Screening", E3259="Total Expenditure ($USD per 100,000 patients)"),
SUMIFS(COL!$F:$F,COL!$A:$A,C3259,COL!$G:$G,D3259),
IF(AND(A3259="Cervical Cancer Screening", E3259="Total Expenditure ($USD per 100,000 patients)"),
SUMIFS(CERV!$F:$F,CERV!$A:$A,C3259,CERV!$G:$G,D3259),
SUMIFS(CANSCRN!$F:$F,CANSCRN!$A:$A,C3259,CANSCRN!$G:$G,D3259))))))))))))</f>
        <v>746255.02366377262</v>
      </c>
    </row>
    <row r="3260" spans="1:6" x14ac:dyDescent="0.2">
      <c r="A3260" s="24" t="s">
        <v>103</v>
      </c>
      <c r="B3260" s="24" t="s">
        <v>101</v>
      </c>
      <c r="C3260" s="24" t="s">
        <v>72</v>
      </c>
      <c r="D3260" s="24">
        <v>2011</v>
      </c>
      <c r="E3260" s="24" t="s">
        <v>104</v>
      </c>
      <c r="F3260" s="3">
        <f>IF(AND(A3260="PSA Testing", E3260= "Utilization Rate (per 100,000 patients)"),
SUMIFS(PSA!$D:$D,PSA!$A:$A,C3260,PSA!$G:$G,D3260),
IF(AND(A3260="Colorectal Cancer Screening", E3260="Utilization Rate (per 100,000 patients)"),
SUMIFS(COL!$D:$D,COL!$A:$A,C3260,COL!$G:$G, D3260),
IF(AND(A3260="Cervical Cancer Screening", E3260="Utilization Rate (per 100,000 patients)"),
SUMIFS(CERV!$D:$D,CERV!$A:$A,C3260,CERV!$G:$G,D3260),
IF(AND(A3260="Cancer Screening for CKD patients", E3260="Utilization Rate (per 100,000 patients)"),
SUMIFS(CANSCRN!$D:$D,CANSCRN!$A:$A,C3260,CANSCRN!$G:$G,D3260),
IF(AND(A3260="PSA Testing", E3260="Cost per service ($USD)"),
SUMIFS(PSA!$E:$E,PSA!$A:$A,C3260,PSA!$G:$G,D3260),
IF(AND(A3260="Colorectal Cancer Screening", E3260="Cost per service ($USD)"),
SUMIFS(COL!$E:$E,COL!$A:$A,C3260,COL!$G:$G,D3260),
IF(AND(A3260="Cervical Cancer Screening", E3260="Cost per service ($USD)"),
SUMIFS(CERV!$E:$E,CERV!$A:$A,C3260,CERV!$G:$G,D3260),
IF(AND(A3260="Cancer Screening for CKD patients", E3260="Cost per service ($USD)"),
SUMIFS(CANSCRN!$E:$E,CANSCRN!$A:$A,C3260,CANSCRN!$G:$G,D3260),
IF(AND(A3260="PSA Testing", E3260="Total Expenditure ($USD per 100,000 patients)"),
SUMIFS(PSA!$F:$F,PSA!$A:$A,C3260,PSA!$G:$G,D3260),
IF(AND(A3260="Colorectal Cancer Screening", E3260="Total Expenditure ($USD per 100,000 patients)"),
SUMIFS(COL!$F:$F,COL!$A:$A,C3260,COL!$G:$G,D3260),
IF(AND(A3260="Cervical Cancer Screening", E3260="Total Expenditure ($USD per 100,000 patients)"),
SUMIFS(CERV!$F:$F,CERV!$A:$A,C3260,CERV!$G:$G,D3260),
SUMIFS(CANSCRN!$F:$F,CANSCRN!$A:$A,C3260,CANSCRN!$G:$G,D3260))))))))))))</f>
        <v>612208.89798017347</v>
      </c>
    </row>
    <row r="3261" spans="1:6" x14ac:dyDescent="0.2">
      <c r="A3261" s="24" t="s">
        <v>103</v>
      </c>
      <c r="B3261" s="24" t="s">
        <v>101</v>
      </c>
      <c r="C3261" s="24" t="s">
        <v>72</v>
      </c>
      <c r="D3261" s="24">
        <v>2012</v>
      </c>
      <c r="E3261" s="24" t="s">
        <v>104</v>
      </c>
      <c r="F3261" s="3">
        <f>IF(AND(A3261="PSA Testing", E3261= "Utilization Rate (per 100,000 patients)"),
SUMIFS(PSA!$D:$D,PSA!$A:$A,C3261,PSA!$G:$G,D3261),
IF(AND(A3261="Colorectal Cancer Screening", E3261="Utilization Rate (per 100,000 patients)"),
SUMIFS(COL!$D:$D,COL!$A:$A,C3261,COL!$G:$G, D3261),
IF(AND(A3261="Cervical Cancer Screening", E3261="Utilization Rate (per 100,000 patients)"),
SUMIFS(CERV!$D:$D,CERV!$A:$A,C3261,CERV!$G:$G,D3261),
IF(AND(A3261="Cancer Screening for CKD patients", E3261="Utilization Rate (per 100,000 patients)"),
SUMIFS(CANSCRN!$D:$D,CANSCRN!$A:$A,C3261,CANSCRN!$G:$G,D3261),
IF(AND(A3261="PSA Testing", E3261="Cost per service ($USD)"),
SUMIFS(PSA!$E:$E,PSA!$A:$A,C3261,PSA!$G:$G,D3261),
IF(AND(A3261="Colorectal Cancer Screening", E3261="Cost per service ($USD)"),
SUMIFS(COL!$E:$E,COL!$A:$A,C3261,COL!$G:$G,D3261),
IF(AND(A3261="Cervical Cancer Screening", E3261="Cost per service ($USD)"),
SUMIFS(CERV!$E:$E,CERV!$A:$A,C3261,CERV!$G:$G,D3261),
IF(AND(A3261="Cancer Screening for CKD patients", E3261="Cost per service ($USD)"),
SUMIFS(CANSCRN!$E:$E,CANSCRN!$A:$A,C3261,CANSCRN!$G:$G,D3261),
IF(AND(A3261="PSA Testing", E3261="Total Expenditure ($USD per 100,000 patients)"),
SUMIFS(PSA!$F:$F,PSA!$A:$A,C3261,PSA!$G:$G,D3261),
IF(AND(A3261="Colorectal Cancer Screening", E3261="Total Expenditure ($USD per 100,000 patients)"),
SUMIFS(COL!$F:$F,COL!$A:$A,C3261,COL!$G:$G,D3261),
IF(AND(A3261="Cervical Cancer Screening", E3261="Total Expenditure ($USD per 100,000 patients)"),
SUMIFS(CERV!$F:$F,CERV!$A:$A,C3261,CERV!$G:$G,D3261),
SUMIFS(CANSCRN!$F:$F,CANSCRN!$A:$A,C3261,CANSCRN!$G:$G,D3261))))))))))))</f>
        <v>1036024.7805467157</v>
      </c>
    </row>
    <row r="3262" spans="1:6" x14ac:dyDescent="0.2">
      <c r="A3262" s="24" t="s">
        <v>103</v>
      </c>
      <c r="B3262" s="24" t="s">
        <v>101</v>
      </c>
      <c r="C3262" s="24" t="s">
        <v>72</v>
      </c>
      <c r="D3262" s="24">
        <v>2013</v>
      </c>
      <c r="E3262" s="24" t="s">
        <v>104</v>
      </c>
      <c r="F3262" s="3">
        <f>IF(AND(A3262="PSA Testing", E3262= "Utilization Rate (per 100,000 patients)"),
SUMIFS(PSA!$D:$D,PSA!$A:$A,C3262,PSA!$G:$G,D3262),
IF(AND(A3262="Colorectal Cancer Screening", E3262="Utilization Rate (per 100,000 patients)"),
SUMIFS(COL!$D:$D,COL!$A:$A,C3262,COL!$G:$G, D3262),
IF(AND(A3262="Cervical Cancer Screening", E3262="Utilization Rate (per 100,000 patients)"),
SUMIFS(CERV!$D:$D,CERV!$A:$A,C3262,CERV!$G:$G,D3262),
IF(AND(A3262="Cancer Screening for CKD patients", E3262="Utilization Rate (per 100,000 patients)"),
SUMIFS(CANSCRN!$D:$D,CANSCRN!$A:$A,C3262,CANSCRN!$G:$G,D3262),
IF(AND(A3262="PSA Testing", E3262="Cost per service ($USD)"),
SUMIFS(PSA!$E:$E,PSA!$A:$A,C3262,PSA!$G:$G,D3262),
IF(AND(A3262="Colorectal Cancer Screening", E3262="Cost per service ($USD)"),
SUMIFS(COL!$E:$E,COL!$A:$A,C3262,COL!$G:$G,D3262),
IF(AND(A3262="Cervical Cancer Screening", E3262="Cost per service ($USD)"),
SUMIFS(CERV!$E:$E,CERV!$A:$A,C3262,CERV!$G:$G,D3262),
IF(AND(A3262="Cancer Screening for CKD patients", E3262="Cost per service ($USD)"),
SUMIFS(CANSCRN!$E:$E,CANSCRN!$A:$A,C3262,CANSCRN!$G:$G,D3262),
IF(AND(A3262="PSA Testing", E3262="Total Expenditure ($USD per 100,000 patients)"),
SUMIFS(PSA!$F:$F,PSA!$A:$A,C3262,PSA!$G:$G,D3262),
IF(AND(A3262="Colorectal Cancer Screening", E3262="Total Expenditure ($USD per 100,000 patients)"),
SUMIFS(COL!$F:$F,COL!$A:$A,C3262,COL!$G:$G,D3262),
IF(AND(A3262="Cervical Cancer Screening", E3262="Total Expenditure ($USD per 100,000 patients)"),
SUMIFS(CERV!$F:$F,CERV!$A:$A,C3262,CERV!$G:$G,D3262),
SUMIFS(CANSCRN!$F:$F,CANSCRN!$A:$A,C3262,CANSCRN!$G:$G,D3262))))))))))))</f>
        <v>1346992.3018612522</v>
      </c>
    </row>
    <row r="3263" spans="1:6" x14ac:dyDescent="0.2">
      <c r="A3263" s="24" t="s">
        <v>103</v>
      </c>
      <c r="B3263" s="24" t="s">
        <v>101</v>
      </c>
      <c r="C3263" s="24" t="s">
        <v>72</v>
      </c>
      <c r="D3263" s="24">
        <v>2014</v>
      </c>
      <c r="E3263" s="24" t="s">
        <v>104</v>
      </c>
      <c r="F3263" s="3">
        <f>IF(AND(A3263="PSA Testing", E3263= "Utilization Rate (per 100,000 patients)"),
SUMIFS(PSA!$D:$D,PSA!$A:$A,C3263,PSA!$G:$G,D3263),
IF(AND(A3263="Colorectal Cancer Screening", E3263="Utilization Rate (per 100,000 patients)"),
SUMIFS(COL!$D:$D,COL!$A:$A,C3263,COL!$G:$G, D3263),
IF(AND(A3263="Cervical Cancer Screening", E3263="Utilization Rate (per 100,000 patients)"),
SUMIFS(CERV!$D:$D,CERV!$A:$A,C3263,CERV!$G:$G,D3263),
IF(AND(A3263="Cancer Screening for CKD patients", E3263="Utilization Rate (per 100,000 patients)"),
SUMIFS(CANSCRN!$D:$D,CANSCRN!$A:$A,C3263,CANSCRN!$G:$G,D3263),
IF(AND(A3263="PSA Testing", E3263="Cost per service ($USD)"),
SUMIFS(PSA!$E:$E,PSA!$A:$A,C3263,PSA!$G:$G,D3263),
IF(AND(A3263="Colorectal Cancer Screening", E3263="Cost per service ($USD)"),
SUMIFS(COL!$E:$E,COL!$A:$A,C3263,COL!$G:$G,D3263),
IF(AND(A3263="Cervical Cancer Screening", E3263="Cost per service ($USD)"),
SUMIFS(CERV!$E:$E,CERV!$A:$A,C3263,CERV!$G:$G,D3263),
IF(AND(A3263="Cancer Screening for CKD patients", E3263="Cost per service ($USD)"),
SUMIFS(CANSCRN!$E:$E,CANSCRN!$A:$A,C3263,CANSCRN!$G:$G,D3263),
IF(AND(A3263="PSA Testing", E3263="Total Expenditure ($USD per 100,000 patients)"),
SUMIFS(PSA!$F:$F,PSA!$A:$A,C3263,PSA!$G:$G,D3263),
IF(AND(A3263="Colorectal Cancer Screening", E3263="Total Expenditure ($USD per 100,000 patients)"),
SUMIFS(COL!$F:$F,COL!$A:$A,C3263,COL!$G:$G,D3263),
IF(AND(A3263="Cervical Cancer Screening", E3263="Total Expenditure ($USD per 100,000 patients)"),
SUMIFS(CERV!$F:$F,CERV!$A:$A,C3263,CERV!$G:$G,D3263),
SUMIFS(CANSCRN!$F:$F,CANSCRN!$A:$A,C3263,CANSCRN!$G:$G,D3263))))))))))))</f>
        <v>1578182.5467919635</v>
      </c>
    </row>
    <row r="3264" spans="1:6" x14ac:dyDescent="0.2">
      <c r="A3264" s="24" t="s">
        <v>103</v>
      </c>
      <c r="B3264" s="24" t="s">
        <v>101</v>
      </c>
      <c r="C3264" s="24" t="s">
        <v>72</v>
      </c>
      <c r="D3264" s="24">
        <v>2015</v>
      </c>
      <c r="E3264" s="24" t="s">
        <v>104</v>
      </c>
      <c r="F3264" s="3">
        <f>IF(AND(A3264="PSA Testing", E3264= "Utilization Rate (per 100,000 patients)"),
SUMIFS(PSA!$D:$D,PSA!$A:$A,C3264,PSA!$G:$G,D3264),
IF(AND(A3264="Colorectal Cancer Screening", E3264="Utilization Rate (per 100,000 patients)"),
SUMIFS(COL!$D:$D,COL!$A:$A,C3264,COL!$G:$G, D3264),
IF(AND(A3264="Cervical Cancer Screening", E3264="Utilization Rate (per 100,000 patients)"),
SUMIFS(CERV!$D:$D,CERV!$A:$A,C3264,CERV!$G:$G,D3264),
IF(AND(A3264="Cancer Screening for CKD patients", E3264="Utilization Rate (per 100,000 patients)"),
SUMIFS(CANSCRN!$D:$D,CANSCRN!$A:$A,C3264,CANSCRN!$G:$G,D3264),
IF(AND(A3264="PSA Testing", E3264="Cost per service ($USD)"),
SUMIFS(PSA!$E:$E,PSA!$A:$A,C3264,PSA!$G:$G,D3264),
IF(AND(A3264="Colorectal Cancer Screening", E3264="Cost per service ($USD)"),
SUMIFS(COL!$E:$E,COL!$A:$A,C3264,COL!$G:$G,D3264),
IF(AND(A3264="Cervical Cancer Screening", E3264="Cost per service ($USD)"),
SUMIFS(CERV!$E:$E,CERV!$A:$A,C3264,CERV!$G:$G,D3264),
IF(AND(A3264="Cancer Screening for CKD patients", E3264="Cost per service ($USD)"),
SUMIFS(CANSCRN!$E:$E,CANSCRN!$A:$A,C3264,CANSCRN!$G:$G,D3264),
IF(AND(A3264="PSA Testing", E3264="Total Expenditure ($USD per 100,000 patients)"),
SUMIFS(PSA!$F:$F,PSA!$A:$A,C3264,PSA!$G:$G,D3264),
IF(AND(A3264="Colorectal Cancer Screening", E3264="Total Expenditure ($USD per 100,000 patients)"),
SUMIFS(COL!$F:$F,COL!$A:$A,C3264,COL!$G:$G,D3264),
IF(AND(A3264="Cervical Cancer Screening", E3264="Total Expenditure ($USD per 100,000 patients)"),
SUMIFS(CERV!$F:$F,CERV!$A:$A,C3264,CERV!$G:$G,D3264),
SUMIFS(CANSCRN!$F:$F,CANSCRN!$A:$A,C3264,CANSCRN!$G:$G,D3264))))))))))))</f>
        <v>2652755.7690400719</v>
      </c>
    </row>
    <row r="3265" spans="1:6" x14ac:dyDescent="0.2">
      <c r="A3265" s="24" t="s">
        <v>103</v>
      </c>
      <c r="B3265" s="24" t="s">
        <v>101</v>
      </c>
      <c r="C3265" s="24" t="s">
        <v>72</v>
      </c>
      <c r="D3265" s="24">
        <v>2016</v>
      </c>
      <c r="E3265" s="24" t="s">
        <v>104</v>
      </c>
      <c r="F3265" s="3">
        <f>IF(AND(A3265="PSA Testing", E3265= "Utilization Rate (per 100,000 patients)"),
SUMIFS(PSA!$D:$D,PSA!$A:$A,C3265,PSA!$G:$G,D3265),
IF(AND(A3265="Colorectal Cancer Screening", E3265="Utilization Rate (per 100,000 patients)"),
SUMIFS(COL!$D:$D,COL!$A:$A,C3265,COL!$G:$G, D3265),
IF(AND(A3265="Cervical Cancer Screening", E3265="Utilization Rate (per 100,000 patients)"),
SUMIFS(CERV!$D:$D,CERV!$A:$A,C3265,CERV!$G:$G,D3265),
IF(AND(A3265="Cancer Screening for CKD patients", E3265="Utilization Rate (per 100,000 patients)"),
SUMIFS(CANSCRN!$D:$D,CANSCRN!$A:$A,C3265,CANSCRN!$G:$G,D3265),
IF(AND(A3265="PSA Testing", E3265="Cost per service ($USD)"),
SUMIFS(PSA!$E:$E,PSA!$A:$A,C3265,PSA!$G:$G,D3265),
IF(AND(A3265="Colorectal Cancer Screening", E3265="Cost per service ($USD)"),
SUMIFS(COL!$E:$E,COL!$A:$A,C3265,COL!$G:$G,D3265),
IF(AND(A3265="Cervical Cancer Screening", E3265="Cost per service ($USD)"),
SUMIFS(CERV!$E:$E,CERV!$A:$A,C3265,CERV!$G:$G,D3265),
IF(AND(A3265="Cancer Screening for CKD patients", E3265="Cost per service ($USD)"),
SUMIFS(CANSCRN!$E:$E,CANSCRN!$A:$A,C3265,CANSCRN!$G:$G,D3265),
IF(AND(A3265="PSA Testing", E3265="Total Expenditure ($USD per 100,000 patients)"),
SUMIFS(PSA!$F:$F,PSA!$A:$A,C3265,PSA!$G:$G,D3265),
IF(AND(A3265="Colorectal Cancer Screening", E3265="Total Expenditure ($USD per 100,000 patients)"),
SUMIFS(COL!$F:$F,COL!$A:$A,C3265,COL!$G:$G,D3265),
IF(AND(A3265="Cervical Cancer Screening", E3265="Total Expenditure ($USD per 100,000 patients)"),
SUMIFS(CERV!$F:$F,CERV!$A:$A,C3265,CERV!$G:$G,D3265),
SUMIFS(CANSCRN!$F:$F,CANSCRN!$A:$A,C3265,CANSCRN!$G:$G,D3265))))))))))))</f>
        <v>2378795.2043658192</v>
      </c>
    </row>
    <row r="3266" spans="1:6" x14ac:dyDescent="0.2">
      <c r="A3266" s="24" t="s">
        <v>103</v>
      </c>
      <c r="B3266" s="24" t="s">
        <v>101</v>
      </c>
      <c r="C3266" s="24" t="s">
        <v>72</v>
      </c>
      <c r="D3266" s="24">
        <v>2017</v>
      </c>
      <c r="E3266" s="24" t="s">
        <v>104</v>
      </c>
      <c r="F3266" s="3">
        <f>IF(AND(A3266="PSA Testing", E3266= "Utilization Rate (per 100,000 patients)"),
SUMIFS(PSA!$D:$D,PSA!$A:$A,C3266,PSA!$G:$G,D3266),
IF(AND(A3266="Colorectal Cancer Screening", E3266="Utilization Rate (per 100,000 patients)"),
SUMIFS(COL!$D:$D,COL!$A:$A,C3266,COL!$G:$G, D3266),
IF(AND(A3266="Cervical Cancer Screening", E3266="Utilization Rate (per 100,000 patients)"),
SUMIFS(CERV!$D:$D,CERV!$A:$A,C3266,CERV!$G:$G,D3266),
IF(AND(A3266="Cancer Screening for CKD patients", E3266="Utilization Rate (per 100,000 patients)"),
SUMIFS(CANSCRN!$D:$D,CANSCRN!$A:$A,C3266,CANSCRN!$G:$G,D3266),
IF(AND(A3266="PSA Testing", E3266="Cost per service ($USD)"),
SUMIFS(PSA!$E:$E,PSA!$A:$A,C3266,PSA!$G:$G,D3266),
IF(AND(A3266="Colorectal Cancer Screening", E3266="Cost per service ($USD)"),
SUMIFS(COL!$E:$E,COL!$A:$A,C3266,COL!$G:$G,D3266),
IF(AND(A3266="Cervical Cancer Screening", E3266="Cost per service ($USD)"),
SUMIFS(CERV!$E:$E,CERV!$A:$A,C3266,CERV!$G:$G,D3266),
IF(AND(A3266="Cancer Screening for CKD patients", E3266="Cost per service ($USD)"),
SUMIFS(CANSCRN!$E:$E,CANSCRN!$A:$A,C3266,CANSCRN!$G:$G,D3266),
IF(AND(A3266="PSA Testing", E3266="Total Expenditure ($USD per 100,000 patients)"),
SUMIFS(PSA!$F:$F,PSA!$A:$A,C3266,PSA!$G:$G,D3266),
IF(AND(A3266="Colorectal Cancer Screening", E3266="Total Expenditure ($USD per 100,000 patients)"),
SUMIFS(COL!$F:$F,COL!$A:$A,C3266,COL!$G:$G,D3266),
IF(AND(A3266="Cervical Cancer Screening", E3266="Total Expenditure ($USD per 100,000 patients)"),
SUMIFS(CERV!$F:$F,CERV!$A:$A,C3266,CERV!$G:$G,D3266),
SUMIFS(CANSCRN!$F:$F,CANSCRN!$A:$A,C3266,CANSCRN!$G:$G,D3266))))))))))))</f>
        <v>2099647.1786532975</v>
      </c>
    </row>
    <row r="3267" spans="1:6" x14ac:dyDescent="0.2">
      <c r="A3267" s="24" t="s">
        <v>103</v>
      </c>
      <c r="B3267" s="24" t="s">
        <v>101</v>
      </c>
      <c r="C3267" s="24" t="s">
        <v>72</v>
      </c>
      <c r="D3267" s="24">
        <v>2018</v>
      </c>
      <c r="E3267" s="24" t="s">
        <v>104</v>
      </c>
      <c r="F3267" s="3">
        <f>IF(AND(A3267="PSA Testing", E3267= "Utilization Rate (per 100,000 patients)"),
SUMIFS(PSA!$D:$D,PSA!$A:$A,C3267,PSA!$G:$G,D3267),
IF(AND(A3267="Colorectal Cancer Screening", E3267="Utilization Rate (per 100,000 patients)"),
SUMIFS(COL!$D:$D,COL!$A:$A,C3267,COL!$G:$G, D3267),
IF(AND(A3267="Cervical Cancer Screening", E3267="Utilization Rate (per 100,000 patients)"),
SUMIFS(CERV!$D:$D,CERV!$A:$A,C3267,CERV!$G:$G,D3267),
IF(AND(A3267="Cancer Screening for CKD patients", E3267="Utilization Rate (per 100,000 patients)"),
SUMIFS(CANSCRN!$D:$D,CANSCRN!$A:$A,C3267,CANSCRN!$G:$G,D3267),
IF(AND(A3267="PSA Testing", E3267="Cost per service ($USD)"),
SUMIFS(PSA!$E:$E,PSA!$A:$A,C3267,PSA!$G:$G,D3267),
IF(AND(A3267="Colorectal Cancer Screening", E3267="Cost per service ($USD)"),
SUMIFS(COL!$E:$E,COL!$A:$A,C3267,COL!$G:$G,D3267),
IF(AND(A3267="Cervical Cancer Screening", E3267="Cost per service ($USD)"),
SUMIFS(CERV!$E:$E,CERV!$A:$A,C3267,CERV!$G:$G,D3267),
IF(AND(A3267="Cancer Screening for CKD patients", E3267="Cost per service ($USD)"),
SUMIFS(CANSCRN!$E:$E,CANSCRN!$A:$A,C3267,CANSCRN!$G:$G,D3267),
IF(AND(A3267="PSA Testing", E3267="Total Expenditure ($USD per 100,000 patients)"),
SUMIFS(PSA!$F:$F,PSA!$A:$A,C3267,PSA!$G:$G,D3267),
IF(AND(A3267="Colorectal Cancer Screening", E3267="Total Expenditure ($USD per 100,000 patients)"),
SUMIFS(COL!$F:$F,COL!$A:$A,C3267,COL!$G:$G,D3267),
IF(AND(A3267="Cervical Cancer Screening", E3267="Total Expenditure ($USD per 100,000 patients)"),
SUMIFS(CERV!$F:$F,CERV!$A:$A,C3267,CERV!$G:$G,D3267),
SUMIFS(CANSCRN!$F:$F,CANSCRN!$A:$A,C3267,CANSCRN!$G:$G,D3267))))))))))))</f>
        <v>2563252.5576555682</v>
      </c>
    </row>
    <row r="3268" spans="1:6" x14ac:dyDescent="0.2">
      <c r="A3268" s="24" t="s">
        <v>103</v>
      </c>
      <c r="B3268" s="24" t="s">
        <v>101</v>
      </c>
      <c r="C3268" s="24" t="s">
        <v>72</v>
      </c>
      <c r="D3268" s="24">
        <v>2019</v>
      </c>
      <c r="E3268" s="24" t="s">
        <v>104</v>
      </c>
      <c r="F3268" s="3">
        <f>IF(AND(A3268="PSA Testing", E3268= "Utilization Rate (per 100,000 patients)"),
SUMIFS(PSA!$D:$D,PSA!$A:$A,C3268,PSA!$G:$G,D3268),
IF(AND(A3268="Colorectal Cancer Screening", E3268="Utilization Rate (per 100,000 patients)"),
SUMIFS(COL!$D:$D,COL!$A:$A,C3268,COL!$G:$G, D3268),
IF(AND(A3268="Cervical Cancer Screening", E3268="Utilization Rate (per 100,000 patients)"),
SUMIFS(CERV!$D:$D,CERV!$A:$A,C3268,CERV!$G:$G,D3268),
IF(AND(A3268="Cancer Screening for CKD patients", E3268="Utilization Rate (per 100,000 patients)"),
SUMIFS(CANSCRN!$D:$D,CANSCRN!$A:$A,C3268,CANSCRN!$G:$G,D3268),
IF(AND(A3268="PSA Testing", E3268="Cost per service ($USD)"),
SUMIFS(PSA!$E:$E,PSA!$A:$A,C3268,PSA!$G:$G,D3268),
IF(AND(A3268="Colorectal Cancer Screening", E3268="Cost per service ($USD)"),
SUMIFS(COL!$E:$E,COL!$A:$A,C3268,COL!$G:$G,D3268),
IF(AND(A3268="Cervical Cancer Screening", E3268="Cost per service ($USD)"),
SUMIFS(CERV!$E:$E,CERV!$A:$A,C3268,CERV!$G:$G,D3268),
IF(AND(A3268="Cancer Screening for CKD patients", E3268="Cost per service ($USD)"),
SUMIFS(CANSCRN!$E:$E,CANSCRN!$A:$A,C3268,CANSCRN!$G:$G,D3268),
IF(AND(A3268="PSA Testing", E3268="Total Expenditure ($USD per 100,000 patients)"),
SUMIFS(PSA!$F:$F,PSA!$A:$A,C3268,PSA!$G:$G,D3268),
IF(AND(A3268="Colorectal Cancer Screening", E3268="Total Expenditure ($USD per 100,000 patients)"),
SUMIFS(COL!$F:$F,COL!$A:$A,C3268,COL!$G:$G,D3268),
IF(AND(A3268="Cervical Cancer Screening", E3268="Total Expenditure ($USD per 100,000 patients)"),
SUMIFS(CERV!$F:$F,CERV!$A:$A,C3268,CERV!$G:$G,D3268),
SUMIFS(CANSCRN!$F:$F,CANSCRN!$A:$A,C3268,CANSCRN!$G:$G,D3268))))))))))))</f>
        <v>2066372.1815977634</v>
      </c>
    </row>
    <row r="3269" spans="1:6" x14ac:dyDescent="0.2">
      <c r="A3269" s="24" t="s">
        <v>103</v>
      </c>
      <c r="B3269" s="24" t="s">
        <v>101</v>
      </c>
      <c r="C3269" s="24" t="s">
        <v>73</v>
      </c>
      <c r="D3269" s="24">
        <v>2009</v>
      </c>
      <c r="E3269" s="24" t="s">
        <v>104</v>
      </c>
      <c r="F3269" s="3">
        <f>IF(AND(A3269="PSA Testing", E3269= "Utilization Rate (per 100,000 patients)"),
SUMIFS(PSA!$D:$D,PSA!$A:$A,C3269,PSA!$G:$G,D3269),
IF(AND(A3269="Colorectal Cancer Screening", E3269="Utilization Rate (per 100,000 patients)"),
SUMIFS(COL!$D:$D,COL!$A:$A,C3269,COL!$G:$G, D3269),
IF(AND(A3269="Cervical Cancer Screening", E3269="Utilization Rate (per 100,000 patients)"),
SUMIFS(CERV!$D:$D,CERV!$A:$A,C3269,CERV!$G:$G,D3269),
IF(AND(A3269="Cancer Screening for CKD patients", E3269="Utilization Rate (per 100,000 patients)"),
SUMIFS(CANSCRN!$D:$D,CANSCRN!$A:$A,C3269,CANSCRN!$G:$G,D3269),
IF(AND(A3269="PSA Testing", E3269="Cost per service ($USD)"),
SUMIFS(PSA!$E:$E,PSA!$A:$A,C3269,PSA!$G:$G,D3269),
IF(AND(A3269="Colorectal Cancer Screening", E3269="Cost per service ($USD)"),
SUMIFS(COL!$E:$E,COL!$A:$A,C3269,COL!$G:$G,D3269),
IF(AND(A3269="Cervical Cancer Screening", E3269="Cost per service ($USD)"),
SUMIFS(CERV!$E:$E,CERV!$A:$A,C3269,CERV!$G:$G,D3269),
IF(AND(A3269="Cancer Screening for CKD patients", E3269="Cost per service ($USD)"),
SUMIFS(CANSCRN!$E:$E,CANSCRN!$A:$A,C3269,CANSCRN!$G:$G,D3269),
IF(AND(A3269="PSA Testing", E3269="Total Expenditure ($USD per 100,000 patients)"),
SUMIFS(PSA!$F:$F,PSA!$A:$A,C3269,PSA!$G:$G,D3269),
IF(AND(A3269="Colorectal Cancer Screening", E3269="Total Expenditure ($USD per 100,000 patients)"),
SUMIFS(COL!$F:$F,COL!$A:$A,C3269,COL!$G:$G,D3269),
IF(AND(A3269="Cervical Cancer Screening", E3269="Total Expenditure ($USD per 100,000 patients)"),
SUMIFS(CERV!$F:$F,CERV!$A:$A,C3269,CERV!$G:$G,D3269),
SUMIFS(CANSCRN!$F:$F,CANSCRN!$A:$A,C3269,CANSCRN!$G:$G,D3269))))))))))))</f>
        <v>685183.02222124266</v>
      </c>
    </row>
    <row r="3270" spans="1:6" x14ac:dyDescent="0.2">
      <c r="A3270" s="24" t="s">
        <v>103</v>
      </c>
      <c r="B3270" s="24" t="s">
        <v>101</v>
      </c>
      <c r="C3270" s="24" t="s">
        <v>73</v>
      </c>
      <c r="D3270" s="24">
        <v>2010</v>
      </c>
      <c r="E3270" s="24" t="s">
        <v>104</v>
      </c>
      <c r="F3270" s="3">
        <f>IF(AND(A3270="PSA Testing", E3270= "Utilization Rate (per 100,000 patients)"),
SUMIFS(PSA!$D:$D,PSA!$A:$A,C3270,PSA!$G:$G,D3270),
IF(AND(A3270="Colorectal Cancer Screening", E3270="Utilization Rate (per 100,000 patients)"),
SUMIFS(COL!$D:$D,COL!$A:$A,C3270,COL!$G:$G, D3270),
IF(AND(A3270="Cervical Cancer Screening", E3270="Utilization Rate (per 100,000 patients)"),
SUMIFS(CERV!$D:$D,CERV!$A:$A,C3270,CERV!$G:$G,D3270),
IF(AND(A3270="Cancer Screening for CKD patients", E3270="Utilization Rate (per 100,000 patients)"),
SUMIFS(CANSCRN!$D:$D,CANSCRN!$A:$A,C3270,CANSCRN!$G:$G,D3270),
IF(AND(A3270="PSA Testing", E3270="Cost per service ($USD)"),
SUMIFS(PSA!$E:$E,PSA!$A:$A,C3270,PSA!$G:$G,D3270),
IF(AND(A3270="Colorectal Cancer Screening", E3270="Cost per service ($USD)"),
SUMIFS(COL!$E:$E,COL!$A:$A,C3270,COL!$G:$G,D3270),
IF(AND(A3270="Cervical Cancer Screening", E3270="Cost per service ($USD)"),
SUMIFS(CERV!$E:$E,CERV!$A:$A,C3270,CERV!$G:$G,D3270),
IF(AND(A3270="Cancer Screening for CKD patients", E3270="Cost per service ($USD)"),
SUMIFS(CANSCRN!$E:$E,CANSCRN!$A:$A,C3270,CANSCRN!$G:$G,D3270),
IF(AND(A3270="PSA Testing", E3270="Total Expenditure ($USD per 100,000 patients)"),
SUMIFS(PSA!$F:$F,PSA!$A:$A,C3270,PSA!$G:$G,D3270),
IF(AND(A3270="Colorectal Cancer Screening", E3270="Total Expenditure ($USD per 100,000 patients)"),
SUMIFS(COL!$F:$F,COL!$A:$A,C3270,COL!$G:$G,D3270),
IF(AND(A3270="Cervical Cancer Screening", E3270="Total Expenditure ($USD per 100,000 patients)"),
SUMIFS(CERV!$F:$F,CERV!$A:$A,C3270,CERV!$G:$G,D3270),
SUMIFS(CANSCRN!$F:$F,CANSCRN!$A:$A,C3270,CANSCRN!$G:$G,D3270))))))))))))</f>
        <v>662161.65505920094</v>
      </c>
    </row>
    <row r="3271" spans="1:6" x14ac:dyDescent="0.2">
      <c r="A3271" s="24" t="s">
        <v>103</v>
      </c>
      <c r="B3271" s="24" t="s">
        <v>101</v>
      </c>
      <c r="C3271" s="24" t="s">
        <v>73</v>
      </c>
      <c r="D3271" s="24">
        <v>2011</v>
      </c>
      <c r="E3271" s="24" t="s">
        <v>104</v>
      </c>
      <c r="F3271" s="3">
        <f>IF(AND(A3271="PSA Testing", E3271= "Utilization Rate (per 100,000 patients)"),
SUMIFS(PSA!$D:$D,PSA!$A:$A,C3271,PSA!$G:$G,D3271),
IF(AND(A3271="Colorectal Cancer Screening", E3271="Utilization Rate (per 100,000 patients)"),
SUMIFS(COL!$D:$D,COL!$A:$A,C3271,COL!$G:$G, D3271),
IF(AND(A3271="Cervical Cancer Screening", E3271="Utilization Rate (per 100,000 patients)"),
SUMIFS(CERV!$D:$D,CERV!$A:$A,C3271,CERV!$G:$G,D3271),
IF(AND(A3271="Cancer Screening for CKD patients", E3271="Utilization Rate (per 100,000 patients)"),
SUMIFS(CANSCRN!$D:$D,CANSCRN!$A:$A,C3271,CANSCRN!$G:$G,D3271),
IF(AND(A3271="PSA Testing", E3271="Cost per service ($USD)"),
SUMIFS(PSA!$E:$E,PSA!$A:$A,C3271,PSA!$G:$G,D3271),
IF(AND(A3271="Colorectal Cancer Screening", E3271="Cost per service ($USD)"),
SUMIFS(COL!$E:$E,COL!$A:$A,C3271,COL!$G:$G,D3271),
IF(AND(A3271="Cervical Cancer Screening", E3271="Cost per service ($USD)"),
SUMIFS(CERV!$E:$E,CERV!$A:$A,C3271,CERV!$G:$G,D3271),
IF(AND(A3271="Cancer Screening for CKD patients", E3271="Cost per service ($USD)"),
SUMIFS(CANSCRN!$E:$E,CANSCRN!$A:$A,C3271,CANSCRN!$G:$G,D3271),
IF(AND(A3271="PSA Testing", E3271="Total Expenditure ($USD per 100,000 patients)"),
SUMIFS(PSA!$F:$F,PSA!$A:$A,C3271,PSA!$G:$G,D3271),
IF(AND(A3271="Colorectal Cancer Screening", E3271="Total Expenditure ($USD per 100,000 patients)"),
SUMIFS(COL!$F:$F,COL!$A:$A,C3271,COL!$G:$G,D3271),
IF(AND(A3271="Cervical Cancer Screening", E3271="Total Expenditure ($USD per 100,000 patients)"),
SUMIFS(CERV!$F:$F,CERV!$A:$A,C3271,CERV!$G:$G,D3271),
SUMIFS(CANSCRN!$F:$F,CANSCRN!$A:$A,C3271,CANSCRN!$G:$G,D3271))))))))))))</f>
        <v>876980.3149832621</v>
      </c>
    </row>
    <row r="3272" spans="1:6" x14ac:dyDescent="0.2">
      <c r="A3272" s="24" t="s">
        <v>103</v>
      </c>
      <c r="B3272" s="24" t="s">
        <v>101</v>
      </c>
      <c r="C3272" s="24" t="s">
        <v>73</v>
      </c>
      <c r="D3272" s="24">
        <v>2012</v>
      </c>
      <c r="E3272" s="24" t="s">
        <v>104</v>
      </c>
      <c r="F3272" s="3">
        <f>IF(AND(A3272="PSA Testing", E3272= "Utilization Rate (per 100,000 patients)"),
SUMIFS(PSA!$D:$D,PSA!$A:$A,C3272,PSA!$G:$G,D3272),
IF(AND(A3272="Colorectal Cancer Screening", E3272="Utilization Rate (per 100,000 patients)"),
SUMIFS(COL!$D:$D,COL!$A:$A,C3272,COL!$G:$G, D3272),
IF(AND(A3272="Cervical Cancer Screening", E3272="Utilization Rate (per 100,000 patients)"),
SUMIFS(CERV!$D:$D,CERV!$A:$A,C3272,CERV!$G:$G,D3272),
IF(AND(A3272="Cancer Screening for CKD patients", E3272="Utilization Rate (per 100,000 patients)"),
SUMIFS(CANSCRN!$D:$D,CANSCRN!$A:$A,C3272,CANSCRN!$G:$G,D3272),
IF(AND(A3272="PSA Testing", E3272="Cost per service ($USD)"),
SUMIFS(PSA!$E:$E,PSA!$A:$A,C3272,PSA!$G:$G,D3272),
IF(AND(A3272="Colorectal Cancer Screening", E3272="Cost per service ($USD)"),
SUMIFS(COL!$E:$E,COL!$A:$A,C3272,COL!$G:$G,D3272),
IF(AND(A3272="Cervical Cancer Screening", E3272="Cost per service ($USD)"),
SUMIFS(CERV!$E:$E,CERV!$A:$A,C3272,CERV!$G:$G,D3272),
IF(AND(A3272="Cancer Screening for CKD patients", E3272="Cost per service ($USD)"),
SUMIFS(CANSCRN!$E:$E,CANSCRN!$A:$A,C3272,CANSCRN!$G:$G,D3272),
IF(AND(A3272="PSA Testing", E3272="Total Expenditure ($USD per 100,000 patients)"),
SUMIFS(PSA!$F:$F,PSA!$A:$A,C3272,PSA!$G:$G,D3272),
IF(AND(A3272="Colorectal Cancer Screening", E3272="Total Expenditure ($USD per 100,000 patients)"),
SUMIFS(COL!$F:$F,COL!$A:$A,C3272,COL!$G:$G,D3272),
IF(AND(A3272="Cervical Cancer Screening", E3272="Total Expenditure ($USD per 100,000 patients)"),
SUMIFS(CERV!$F:$F,CERV!$A:$A,C3272,CERV!$G:$G,D3272),
SUMIFS(CANSCRN!$F:$F,CANSCRN!$A:$A,C3272,CANSCRN!$G:$G,D3272))))))))))))</f>
        <v>913183.56619863736</v>
      </c>
    </row>
    <row r="3273" spans="1:6" x14ac:dyDescent="0.2">
      <c r="A3273" s="24" t="s">
        <v>103</v>
      </c>
      <c r="B3273" s="24" t="s">
        <v>101</v>
      </c>
      <c r="C3273" s="24" t="s">
        <v>73</v>
      </c>
      <c r="D3273" s="24">
        <v>2013</v>
      </c>
      <c r="E3273" s="24" t="s">
        <v>104</v>
      </c>
      <c r="F3273" s="3">
        <f>IF(AND(A3273="PSA Testing", E3273= "Utilization Rate (per 100,000 patients)"),
SUMIFS(PSA!$D:$D,PSA!$A:$A,C3273,PSA!$G:$G,D3273),
IF(AND(A3273="Colorectal Cancer Screening", E3273="Utilization Rate (per 100,000 patients)"),
SUMIFS(COL!$D:$D,COL!$A:$A,C3273,COL!$G:$G, D3273),
IF(AND(A3273="Cervical Cancer Screening", E3273="Utilization Rate (per 100,000 patients)"),
SUMIFS(CERV!$D:$D,CERV!$A:$A,C3273,CERV!$G:$G,D3273),
IF(AND(A3273="Cancer Screening for CKD patients", E3273="Utilization Rate (per 100,000 patients)"),
SUMIFS(CANSCRN!$D:$D,CANSCRN!$A:$A,C3273,CANSCRN!$G:$G,D3273),
IF(AND(A3273="PSA Testing", E3273="Cost per service ($USD)"),
SUMIFS(PSA!$E:$E,PSA!$A:$A,C3273,PSA!$G:$G,D3273),
IF(AND(A3273="Colorectal Cancer Screening", E3273="Cost per service ($USD)"),
SUMIFS(COL!$E:$E,COL!$A:$A,C3273,COL!$G:$G,D3273),
IF(AND(A3273="Cervical Cancer Screening", E3273="Cost per service ($USD)"),
SUMIFS(CERV!$E:$E,CERV!$A:$A,C3273,CERV!$G:$G,D3273),
IF(AND(A3273="Cancer Screening for CKD patients", E3273="Cost per service ($USD)"),
SUMIFS(CANSCRN!$E:$E,CANSCRN!$A:$A,C3273,CANSCRN!$G:$G,D3273),
IF(AND(A3273="PSA Testing", E3273="Total Expenditure ($USD per 100,000 patients)"),
SUMIFS(PSA!$F:$F,PSA!$A:$A,C3273,PSA!$G:$G,D3273),
IF(AND(A3273="Colorectal Cancer Screening", E3273="Total Expenditure ($USD per 100,000 patients)"),
SUMIFS(COL!$F:$F,COL!$A:$A,C3273,COL!$G:$G,D3273),
IF(AND(A3273="Cervical Cancer Screening", E3273="Total Expenditure ($USD per 100,000 patients)"),
SUMIFS(CERV!$F:$F,CERV!$A:$A,C3273,CERV!$G:$G,D3273),
SUMIFS(CANSCRN!$F:$F,CANSCRN!$A:$A,C3273,CANSCRN!$G:$G,D3273))))))))))))</f>
        <v>865874.13141772279</v>
      </c>
    </row>
    <row r="3274" spans="1:6" x14ac:dyDescent="0.2">
      <c r="A3274" s="24" t="s">
        <v>103</v>
      </c>
      <c r="B3274" s="24" t="s">
        <v>101</v>
      </c>
      <c r="C3274" s="24" t="s">
        <v>73</v>
      </c>
      <c r="D3274" s="24">
        <v>2014</v>
      </c>
      <c r="E3274" s="24" t="s">
        <v>104</v>
      </c>
      <c r="F3274" s="3">
        <f>IF(AND(A3274="PSA Testing", E3274= "Utilization Rate (per 100,000 patients)"),
SUMIFS(PSA!$D:$D,PSA!$A:$A,C3274,PSA!$G:$G,D3274),
IF(AND(A3274="Colorectal Cancer Screening", E3274="Utilization Rate (per 100,000 patients)"),
SUMIFS(COL!$D:$D,COL!$A:$A,C3274,COL!$G:$G, D3274),
IF(AND(A3274="Cervical Cancer Screening", E3274="Utilization Rate (per 100,000 patients)"),
SUMIFS(CERV!$D:$D,CERV!$A:$A,C3274,CERV!$G:$G,D3274),
IF(AND(A3274="Cancer Screening for CKD patients", E3274="Utilization Rate (per 100,000 patients)"),
SUMIFS(CANSCRN!$D:$D,CANSCRN!$A:$A,C3274,CANSCRN!$G:$G,D3274),
IF(AND(A3274="PSA Testing", E3274="Cost per service ($USD)"),
SUMIFS(PSA!$E:$E,PSA!$A:$A,C3274,PSA!$G:$G,D3274),
IF(AND(A3274="Colorectal Cancer Screening", E3274="Cost per service ($USD)"),
SUMIFS(COL!$E:$E,COL!$A:$A,C3274,COL!$G:$G,D3274),
IF(AND(A3274="Cervical Cancer Screening", E3274="Cost per service ($USD)"),
SUMIFS(CERV!$E:$E,CERV!$A:$A,C3274,CERV!$G:$G,D3274),
IF(AND(A3274="Cancer Screening for CKD patients", E3274="Cost per service ($USD)"),
SUMIFS(CANSCRN!$E:$E,CANSCRN!$A:$A,C3274,CANSCRN!$G:$G,D3274),
IF(AND(A3274="PSA Testing", E3274="Total Expenditure ($USD per 100,000 patients)"),
SUMIFS(PSA!$F:$F,PSA!$A:$A,C3274,PSA!$G:$G,D3274),
IF(AND(A3274="Colorectal Cancer Screening", E3274="Total Expenditure ($USD per 100,000 patients)"),
SUMIFS(COL!$F:$F,COL!$A:$A,C3274,COL!$G:$G,D3274),
IF(AND(A3274="Cervical Cancer Screening", E3274="Total Expenditure ($USD per 100,000 patients)"),
SUMIFS(CERV!$F:$F,CERV!$A:$A,C3274,CERV!$G:$G,D3274),
SUMIFS(CANSCRN!$F:$F,CANSCRN!$A:$A,C3274,CANSCRN!$G:$G,D3274))))))))))))</f>
        <v>813534.573661595</v>
      </c>
    </row>
    <row r="3275" spans="1:6" x14ac:dyDescent="0.2">
      <c r="A3275" s="24" t="s">
        <v>103</v>
      </c>
      <c r="B3275" s="24" t="s">
        <v>101</v>
      </c>
      <c r="C3275" s="24" t="s">
        <v>73</v>
      </c>
      <c r="D3275" s="24">
        <v>2015</v>
      </c>
      <c r="E3275" s="24" t="s">
        <v>104</v>
      </c>
      <c r="F3275" s="3">
        <f>IF(AND(A3275="PSA Testing", E3275= "Utilization Rate (per 100,000 patients)"),
SUMIFS(PSA!$D:$D,PSA!$A:$A,C3275,PSA!$G:$G,D3275),
IF(AND(A3275="Colorectal Cancer Screening", E3275="Utilization Rate (per 100,000 patients)"),
SUMIFS(COL!$D:$D,COL!$A:$A,C3275,COL!$G:$G, D3275),
IF(AND(A3275="Cervical Cancer Screening", E3275="Utilization Rate (per 100,000 patients)"),
SUMIFS(CERV!$D:$D,CERV!$A:$A,C3275,CERV!$G:$G,D3275),
IF(AND(A3275="Cancer Screening for CKD patients", E3275="Utilization Rate (per 100,000 patients)"),
SUMIFS(CANSCRN!$D:$D,CANSCRN!$A:$A,C3275,CANSCRN!$G:$G,D3275),
IF(AND(A3275="PSA Testing", E3275="Cost per service ($USD)"),
SUMIFS(PSA!$E:$E,PSA!$A:$A,C3275,PSA!$G:$G,D3275),
IF(AND(A3275="Colorectal Cancer Screening", E3275="Cost per service ($USD)"),
SUMIFS(COL!$E:$E,COL!$A:$A,C3275,COL!$G:$G,D3275),
IF(AND(A3275="Cervical Cancer Screening", E3275="Cost per service ($USD)"),
SUMIFS(CERV!$E:$E,CERV!$A:$A,C3275,CERV!$G:$G,D3275),
IF(AND(A3275="Cancer Screening for CKD patients", E3275="Cost per service ($USD)"),
SUMIFS(CANSCRN!$E:$E,CANSCRN!$A:$A,C3275,CANSCRN!$G:$G,D3275),
IF(AND(A3275="PSA Testing", E3275="Total Expenditure ($USD per 100,000 patients)"),
SUMIFS(PSA!$F:$F,PSA!$A:$A,C3275,PSA!$G:$G,D3275),
IF(AND(A3275="Colorectal Cancer Screening", E3275="Total Expenditure ($USD per 100,000 patients)"),
SUMIFS(COL!$F:$F,COL!$A:$A,C3275,COL!$G:$G,D3275),
IF(AND(A3275="Cervical Cancer Screening", E3275="Total Expenditure ($USD per 100,000 patients)"),
SUMIFS(CERV!$F:$F,CERV!$A:$A,C3275,CERV!$G:$G,D3275),
SUMIFS(CANSCRN!$F:$F,CANSCRN!$A:$A,C3275,CANSCRN!$G:$G,D3275))))))))))))</f>
        <v>831694.1739677923</v>
      </c>
    </row>
    <row r="3276" spans="1:6" x14ac:dyDescent="0.2">
      <c r="A3276" s="24" t="s">
        <v>103</v>
      </c>
      <c r="B3276" s="24" t="s">
        <v>101</v>
      </c>
      <c r="C3276" s="24" t="s">
        <v>73</v>
      </c>
      <c r="D3276" s="24">
        <v>2016</v>
      </c>
      <c r="E3276" s="24" t="s">
        <v>104</v>
      </c>
      <c r="F3276" s="3">
        <f>IF(AND(A3276="PSA Testing", E3276= "Utilization Rate (per 100,000 patients)"),
SUMIFS(PSA!$D:$D,PSA!$A:$A,C3276,PSA!$G:$G,D3276),
IF(AND(A3276="Colorectal Cancer Screening", E3276="Utilization Rate (per 100,000 patients)"),
SUMIFS(COL!$D:$D,COL!$A:$A,C3276,COL!$G:$G, D3276),
IF(AND(A3276="Cervical Cancer Screening", E3276="Utilization Rate (per 100,000 patients)"),
SUMIFS(CERV!$D:$D,CERV!$A:$A,C3276,CERV!$G:$G,D3276),
IF(AND(A3276="Cancer Screening for CKD patients", E3276="Utilization Rate (per 100,000 patients)"),
SUMIFS(CANSCRN!$D:$D,CANSCRN!$A:$A,C3276,CANSCRN!$G:$G,D3276),
IF(AND(A3276="PSA Testing", E3276="Cost per service ($USD)"),
SUMIFS(PSA!$E:$E,PSA!$A:$A,C3276,PSA!$G:$G,D3276),
IF(AND(A3276="Colorectal Cancer Screening", E3276="Cost per service ($USD)"),
SUMIFS(COL!$E:$E,COL!$A:$A,C3276,COL!$G:$G,D3276),
IF(AND(A3276="Cervical Cancer Screening", E3276="Cost per service ($USD)"),
SUMIFS(CERV!$E:$E,CERV!$A:$A,C3276,CERV!$G:$G,D3276),
IF(AND(A3276="Cancer Screening for CKD patients", E3276="Cost per service ($USD)"),
SUMIFS(CANSCRN!$E:$E,CANSCRN!$A:$A,C3276,CANSCRN!$G:$G,D3276),
IF(AND(A3276="PSA Testing", E3276="Total Expenditure ($USD per 100,000 patients)"),
SUMIFS(PSA!$F:$F,PSA!$A:$A,C3276,PSA!$G:$G,D3276),
IF(AND(A3276="Colorectal Cancer Screening", E3276="Total Expenditure ($USD per 100,000 patients)"),
SUMIFS(COL!$F:$F,COL!$A:$A,C3276,COL!$G:$G,D3276),
IF(AND(A3276="Cervical Cancer Screening", E3276="Total Expenditure ($USD per 100,000 patients)"),
SUMIFS(CERV!$F:$F,CERV!$A:$A,C3276,CERV!$G:$G,D3276),
SUMIFS(CANSCRN!$F:$F,CANSCRN!$A:$A,C3276,CANSCRN!$G:$G,D3276))))))))))))</f>
        <v>917373.00686825067</v>
      </c>
    </row>
    <row r="3277" spans="1:6" x14ac:dyDescent="0.2">
      <c r="A3277" s="24" t="s">
        <v>103</v>
      </c>
      <c r="B3277" s="24" t="s">
        <v>101</v>
      </c>
      <c r="C3277" s="24" t="s">
        <v>73</v>
      </c>
      <c r="D3277" s="24">
        <v>2017</v>
      </c>
      <c r="E3277" s="24" t="s">
        <v>104</v>
      </c>
      <c r="F3277" s="3">
        <f>IF(AND(A3277="PSA Testing", E3277= "Utilization Rate (per 100,000 patients)"),
SUMIFS(PSA!$D:$D,PSA!$A:$A,C3277,PSA!$G:$G,D3277),
IF(AND(A3277="Colorectal Cancer Screening", E3277="Utilization Rate (per 100,000 patients)"),
SUMIFS(COL!$D:$D,COL!$A:$A,C3277,COL!$G:$G, D3277),
IF(AND(A3277="Cervical Cancer Screening", E3277="Utilization Rate (per 100,000 patients)"),
SUMIFS(CERV!$D:$D,CERV!$A:$A,C3277,CERV!$G:$G,D3277),
IF(AND(A3277="Cancer Screening for CKD patients", E3277="Utilization Rate (per 100,000 patients)"),
SUMIFS(CANSCRN!$D:$D,CANSCRN!$A:$A,C3277,CANSCRN!$G:$G,D3277),
IF(AND(A3277="PSA Testing", E3277="Cost per service ($USD)"),
SUMIFS(PSA!$E:$E,PSA!$A:$A,C3277,PSA!$G:$G,D3277),
IF(AND(A3277="Colorectal Cancer Screening", E3277="Cost per service ($USD)"),
SUMIFS(COL!$E:$E,COL!$A:$A,C3277,COL!$G:$G,D3277),
IF(AND(A3277="Cervical Cancer Screening", E3277="Cost per service ($USD)"),
SUMIFS(CERV!$E:$E,CERV!$A:$A,C3277,CERV!$G:$G,D3277),
IF(AND(A3277="Cancer Screening for CKD patients", E3277="Cost per service ($USD)"),
SUMIFS(CANSCRN!$E:$E,CANSCRN!$A:$A,C3277,CANSCRN!$G:$G,D3277),
IF(AND(A3277="PSA Testing", E3277="Total Expenditure ($USD per 100,000 patients)"),
SUMIFS(PSA!$F:$F,PSA!$A:$A,C3277,PSA!$G:$G,D3277),
IF(AND(A3277="Colorectal Cancer Screening", E3277="Total Expenditure ($USD per 100,000 patients)"),
SUMIFS(COL!$F:$F,COL!$A:$A,C3277,COL!$G:$G,D3277),
IF(AND(A3277="Cervical Cancer Screening", E3277="Total Expenditure ($USD per 100,000 patients)"),
SUMIFS(CERV!$F:$F,CERV!$A:$A,C3277,CERV!$G:$G,D3277),
SUMIFS(CANSCRN!$F:$F,CANSCRN!$A:$A,C3277,CANSCRN!$G:$G,D3277))))))))))))</f>
        <v>1090728.912391888</v>
      </c>
    </row>
    <row r="3278" spans="1:6" x14ac:dyDescent="0.2">
      <c r="A3278" s="24" t="s">
        <v>103</v>
      </c>
      <c r="B3278" s="24" t="s">
        <v>101</v>
      </c>
      <c r="C3278" s="24" t="s">
        <v>73</v>
      </c>
      <c r="D3278" s="24">
        <v>2018</v>
      </c>
      <c r="E3278" s="24" t="s">
        <v>104</v>
      </c>
      <c r="F3278" s="3">
        <f>IF(AND(A3278="PSA Testing", E3278= "Utilization Rate (per 100,000 patients)"),
SUMIFS(PSA!$D:$D,PSA!$A:$A,C3278,PSA!$G:$G,D3278),
IF(AND(A3278="Colorectal Cancer Screening", E3278="Utilization Rate (per 100,000 patients)"),
SUMIFS(COL!$D:$D,COL!$A:$A,C3278,COL!$G:$G, D3278),
IF(AND(A3278="Cervical Cancer Screening", E3278="Utilization Rate (per 100,000 patients)"),
SUMIFS(CERV!$D:$D,CERV!$A:$A,C3278,CERV!$G:$G,D3278),
IF(AND(A3278="Cancer Screening for CKD patients", E3278="Utilization Rate (per 100,000 patients)"),
SUMIFS(CANSCRN!$D:$D,CANSCRN!$A:$A,C3278,CANSCRN!$G:$G,D3278),
IF(AND(A3278="PSA Testing", E3278="Cost per service ($USD)"),
SUMIFS(PSA!$E:$E,PSA!$A:$A,C3278,PSA!$G:$G,D3278),
IF(AND(A3278="Colorectal Cancer Screening", E3278="Cost per service ($USD)"),
SUMIFS(COL!$E:$E,COL!$A:$A,C3278,COL!$G:$G,D3278),
IF(AND(A3278="Cervical Cancer Screening", E3278="Cost per service ($USD)"),
SUMIFS(CERV!$E:$E,CERV!$A:$A,C3278,CERV!$G:$G,D3278),
IF(AND(A3278="Cancer Screening for CKD patients", E3278="Cost per service ($USD)"),
SUMIFS(CANSCRN!$E:$E,CANSCRN!$A:$A,C3278,CANSCRN!$G:$G,D3278),
IF(AND(A3278="PSA Testing", E3278="Total Expenditure ($USD per 100,000 patients)"),
SUMIFS(PSA!$F:$F,PSA!$A:$A,C3278,PSA!$G:$G,D3278),
IF(AND(A3278="Colorectal Cancer Screening", E3278="Total Expenditure ($USD per 100,000 patients)"),
SUMIFS(COL!$F:$F,COL!$A:$A,C3278,COL!$G:$G,D3278),
IF(AND(A3278="Cervical Cancer Screening", E3278="Total Expenditure ($USD per 100,000 patients)"),
SUMIFS(CERV!$F:$F,CERV!$A:$A,C3278,CERV!$G:$G,D3278),
SUMIFS(CANSCRN!$F:$F,CANSCRN!$A:$A,C3278,CANSCRN!$G:$G,D3278))))))))))))</f>
        <v>1216474.5772681846</v>
      </c>
    </row>
    <row r="3279" spans="1:6" x14ac:dyDescent="0.2">
      <c r="A3279" s="24" t="s">
        <v>103</v>
      </c>
      <c r="B3279" s="24" t="s">
        <v>101</v>
      </c>
      <c r="C3279" s="24" t="s">
        <v>73</v>
      </c>
      <c r="D3279" s="24">
        <v>2019</v>
      </c>
      <c r="E3279" s="24" t="s">
        <v>104</v>
      </c>
      <c r="F3279" s="3">
        <f>IF(AND(A3279="PSA Testing", E3279= "Utilization Rate (per 100,000 patients)"),
SUMIFS(PSA!$D:$D,PSA!$A:$A,C3279,PSA!$G:$G,D3279),
IF(AND(A3279="Colorectal Cancer Screening", E3279="Utilization Rate (per 100,000 patients)"),
SUMIFS(COL!$D:$D,COL!$A:$A,C3279,COL!$G:$G, D3279),
IF(AND(A3279="Cervical Cancer Screening", E3279="Utilization Rate (per 100,000 patients)"),
SUMIFS(CERV!$D:$D,CERV!$A:$A,C3279,CERV!$G:$G,D3279),
IF(AND(A3279="Cancer Screening for CKD patients", E3279="Utilization Rate (per 100,000 patients)"),
SUMIFS(CANSCRN!$D:$D,CANSCRN!$A:$A,C3279,CANSCRN!$G:$G,D3279),
IF(AND(A3279="PSA Testing", E3279="Cost per service ($USD)"),
SUMIFS(PSA!$E:$E,PSA!$A:$A,C3279,PSA!$G:$G,D3279),
IF(AND(A3279="Colorectal Cancer Screening", E3279="Cost per service ($USD)"),
SUMIFS(COL!$E:$E,COL!$A:$A,C3279,COL!$G:$G,D3279),
IF(AND(A3279="Cervical Cancer Screening", E3279="Cost per service ($USD)"),
SUMIFS(CERV!$E:$E,CERV!$A:$A,C3279,CERV!$G:$G,D3279),
IF(AND(A3279="Cancer Screening for CKD patients", E3279="Cost per service ($USD)"),
SUMIFS(CANSCRN!$E:$E,CANSCRN!$A:$A,C3279,CANSCRN!$G:$G,D3279),
IF(AND(A3279="PSA Testing", E3279="Total Expenditure ($USD per 100,000 patients)"),
SUMIFS(PSA!$F:$F,PSA!$A:$A,C3279,PSA!$G:$G,D3279),
IF(AND(A3279="Colorectal Cancer Screening", E3279="Total Expenditure ($USD per 100,000 patients)"),
SUMIFS(COL!$F:$F,COL!$A:$A,C3279,COL!$G:$G,D3279),
IF(AND(A3279="Cervical Cancer Screening", E3279="Total Expenditure ($USD per 100,000 patients)"),
SUMIFS(CERV!$F:$F,CERV!$A:$A,C3279,CERV!$G:$G,D3279),
SUMIFS(CANSCRN!$F:$F,CANSCRN!$A:$A,C3279,CANSCRN!$G:$G,D3279))))))))))))</f>
        <v>1140110.606905807</v>
      </c>
    </row>
    <row r="3280" spans="1:6" x14ac:dyDescent="0.2">
      <c r="A3280" s="24" t="s">
        <v>103</v>
      </c>
      <c r="B3280" s="24" t="s">
        <v>101</v>
      </c>
      <c r="C3280" s="24" t="s">
        <v>74</v>
      </c>
      <c r="D3280" s="24">
        <v>2009</v>
      </c>
      <c r="E3280" s="24" t="s">
        <v>104</v>
      </c>
      <c r="F3280" s="3">
        <f>IF(AND(A3280="PSA Testing", E3280= "Utilization Rate (per 100,000 patients)"),
SUMIFS(PSA!$D:$D,PSA!$A:$A,C3280,PSA!$G:$G,D3280),
IF(AND(A3280="Colorectal Cancer Screening", E3280="Utilization Rate (per 100,000 patients)"),
SUMIFS(COL!$D:$D,COL!$A:$A,C3280,COL!$G:$G, D3280),
IF(AND(A3280="Cervical Cancer Screening", E3280="Utilization Rate (per 100,000 patients)"),
SUMIFS(CERV!$D:$D,CERV!$A:$A,C3280,CERV!$G:$G,D3280),
IF(AND(A3280="Cancer Screening for CKD patients", E3280="Utilization Rate (per 100,000 patients)"),
SUMIFS(CANSCRN!$D:$D,CANSCRN!$A:$A,C3280,CANSCRN!$G:$G,D3280),
IF(AND(A3280="PSA Testing", E3280="Cost per service ($USD)"),
SUMIFS(PSA!$E:$E,PSA!$A:$A,C3280,PSA!$G:$G,D3280),
IF(AND(A3280="Colorectal Cancer Screening", E3280="Cost per service ($USD)"),
SUMIFS(COL!$E:$E,COL!$A:$A,C3280,COL!$G:$G,D3280),
IF(AND(A3280="Cervical Cancer Screening", E3280="Cost per service ($USD)"),
SUMIFS(CERV!$E:$E,CERV!$A:$A,C3280,CERV!$G:$G,D3280),
IF(AND(A3280="Cancer Screening for CKD patients", E3280="Cost per service ($USD)"),
SUMIFS(CANSCRN!$E:$E,CANSCRN!$A:$A,C3280,CANSCRN!$G:$G,D3280),
IF(AND(A3280="PSA Testing", E3280="Total Expenditure ($USD per 100,000 patients)"),
SUMIFS(PSA!$F:$F,PSA!$A:$A,C3280,PSA!$G:$G,D3280),
IF(AND(A3280="Colorectal Cancer Screening", E3280="Total Expenditure ($USD per 100,000 patients)"),
SUMIFS(COL!$F:$F,COL!$A:$A,C3280,COL!$G:$G,D3280),
IF(AND(A3280="Cervical Cancer Screening", E3280="Total Expenditure ($USD per 100,000 patients)"),
SUMIFS(CERV!$F:$F,CERV!$A:$A,C3280,CERV!$G:$G,D3280),
SUMIFS(CANSCRN!$F:$F,CANSCRN!$A:$A,C3280,CANSCRN!$G:$G,D3280))))))))))))</f>
        <v>569231.34055608208</v>
      </c>
    </row>
    <row r="3281" spans="1:6" x14ac:dyDescent="0.2">
      <c r="A3281" s="24" t="s">
        <v>103</v>
      </c>
      <c r="B3281" s="24" t="s">
        <v>101</v>
      </c>
      <c r="C3281" s="24" t="s">
        <v>74</v>
      </c>
      <c r="D3281" s="24">
        <v>2010</v>
      </c>
      <c r="E3281" s="24" t="s">
        <v>104</v>
      </c>
      <c r="F3281" s="3">
        <f>IF(AND(A3281="PSA Testing", E3281= "Utilization Rate (per 100,000 patients)"),
SUMIFS(PSA!$D:$D,PSA!$A:$A,C3281,PSA!$G:$G,D3281),
IF(AND(A3281="Colorectal Cancer Screening", E3281="Utilization Rate (per 100,000 patients)"),
SUMIFS(COL!$D:$D,COL!$A:$A,C3281,COL!$G:$G, D3281),
IF(AND(A3281="Cervical Cancer Screening", E3281="Utilization Rate (per 100,000 patients)"),
SUMIFS(CERV!$D:$D,CERV!$A:$A,C3281,CERV!$G:$G,D3281),
IF(AND(A3281="Cancer Screening for CKD patients", E3281="Utilization Rate (per 100,000 patients)"),
SUMIFS(CANSCRN!$D:$D,CANSCRN!$A:$A,C3281,CANSCRN!$G:$G,D3281),
IF(AND(A3281="PSA Testing", E3281="Cost per service ($USD)"),
SUMIFS(PSA!$E:$E,PSA!$A:$A,C3281,PSA!$G:$G,D3281),
IF(AND(A3281="Colorectal Cancer Screening", E3281="Cost per service ($USD)"),
SUMIFS(COL!$E:$E,COL!$A:$A,C3281,COL!$G:$G,D3281),
IF(AND(A3281="Cervical Cancer Screening", E3281="Cost per service ($USD)"),
SUMIFS(CERV!$E:$E,CERV!$A:$A,C3281,CERV!$G:$G,D3281),
IF(AND(A3281="Cancer Screening for CKD patients", E3281="Cost per service ($USD)"),
SUMIFS(CANSCRN!$E:$E,CANSCRN!$A:$A,C3281,CANSCRN!$G:$G,D3281),
IF(AND(A3281="PSA Testing", E3281="Total Expenditure ($USD per 100,000 patients)"),
SUMIFS(PSA!$F:$F,PSA!$A:$A,C3281,PSA!$G:$G,D3281),
IF(AND(A3281="Colorectal Cancer Screening", E3281="Total Expenditure ($USD per 100,000 patients)"),
SUMIFS(COL!$F:$F,COL!$A:$A,C3281,COL!$G:$G,D3281),
IF(AND(A3281="Cervical Cancer Screening", E3281="Total Expenditure ($USD per 100,000 patients)"),
SUMIFS(CERV!$F:$F,CERV!$A:$A,C3281,CERV!$G:$G,D3281),
SUMIFS(CANSCRN!$F:$F,CANSCRN!$A:$A,C3281,CANSCRN!$G:$G,D3281))))))))))))</f>
        <v>574780.25352755119</v>
      </c>
    </row>
    <row r="3282" spans="1:6" x14ac:dyDescent="0.2">
      <c r="A3282" s="24" t="s">
        <v>103</v>
      </c>
      <c r="B3282" s="24" t="s">
        <v>101</v>
      </c>
      <c r="C3282" s="24" t="s">
        <v>74</v>
      </c>
      <c r="D3282" s="24">
        <v>2011</v>
      </c>
      <c r="E3282" s="24" t="s">
        <v>104</v>
      </c>
      <c r="F3282" s="3">
        <f>IF(AND(A3282="PSA Testing", E3282= "Utilization Rate (per 100,000 patients)"),
SUMIFS(PSA!$D:$D,PSA!$A:$A,C3282,PSA!$G:$G,D3282),
IF(AND(A3282="Colorectal Cancer Screening", E3282="Utilization Rate (per 100,000 patients)"),
SUMIFS(COL!$D:$D,COL!$A:$A,C3282,COL!$G:$G, D3282),
IF(AND(A3282="Cervical Cancer Screening", E3282="Utilization Rate (per 100,000 patients)"),
SUMIFS(CERV!$D:$D,CERV!$A:$A,C3282,CERV!$G:$G,D3282),
IF(AND(A3282="Cancer Screening for CKD patients", E3282="Utilization Rate (per 100,000 patients)"),
SUMIFS(CANSCRN!$D:$D,CANSCRN!$A:$A,C3282,CANSCRN!$G:$G,D3282),
IF(AND(A3282="PSA Testing", E3282="Cost per service ($USD)"),
SUMIFS(PSA!$E:$E,PSA!$A:$A,C3282,PSA!$G:$G,D3282),
IF(AND(A3282="Colorectal Cancer Screening", E3282="Cost per service ($USD)"),
SUMIFS(COL!$E:$E,COL!$A:$A,C3282,COL!$G:$G,D3282),
IF(AND(A3282="Cervical Cancer Screening", E3282="Cost per service ($USD)"),
SUMIFS(CERV!$E:$E,CERV!$A:$A,C3282,CERV!$G:$G,D3282),
IF(AND(A3282="Cancer Screening for CKD patients", E3282="Cost per service ($USD)"),
SUMIFS(CANSCRN!$E:$E,CANSCRN!$A:$A,C3282,CANSCRN!$G:$G,D3282),
IF(AND(A3282="PSA Testing", E3282="Total Expenditure ($USD per 100,000 patients)"),
SUMIFS(PSA!$F:$F,PSA!$A:$A,C3282,PSA!$G:$G,D3282),
IF(AND(A3282="Colorectal Cancer Screening", E3282="Total Expenditure ($USD per 100,000 patients)"),
SUMIFS(COL!$F:$F,COL!$A:$A,C3282,COL!$G:$G,D3282),
IF(AND(A3282="Cervical Cancer Screening", E3282="Total Expenditure ($USD per 100,000 patients)"),
SUMIFS(CERV!$F:$F,CERV!$A:$A,C3282,CERV!$G:$G,D3282),
SUMIFS(CANSCRN!$F:$F,CANSCRN!$A:$A,C3282,CANSCRN!$G:$G,D3282))))))))))))</f>
        <v>559054.22592466138</v>
      </c>
    </row>
    <row r="3283" spans="1:6" x14ac:dyDescent="0.2">
      <c r="A3283" s="24" t="s">
        <v>103</v>
      </c>
      <c r="B3283" s="24" t="s">
        <v>101</v>
      </c>
      <c r="C3283" s="24" t="s">
        <v>74</v>
      </c>
      <c r="D3283" s="24">
        <v>2012</v>
      </c>
      <c r="E3283" s="24" t="s">
        <v>104</v>
      </c>
      <c r="F3283" s="3">
        <f>IF(AND(A3283="PSA Testing", E3283= "Utilization Rate (per 100,000 patients)"),
SUMIFS(PSA!$D:$D,PSA!$A:$A,C3283,PSA!$G:$G,D3283),
IF(AND(A3283="Colorectal Cancer Screening", E3283="Utilization Rate (per 100,000 patients)"),
SUMIFS(COL!$D:$D,COL!$A:$A,C3283,COL!$G:$G, D3283),
IF(AND(A3283="Cervical Cancer Screening", E3283="Utilization Rate (per 100,000 patients)"),
SUMIFS(CERV!$D:$D,CERV!$A:$A,C3283,CERV!$G:$G,D3283),
IF(AND(A3283="Cancer Screening for CKD patients", E3283="Utilization Rate (per 100,000 patients)"),
SUMIFS(CANSCRN!$D:$D,CANSCRN!$A:$A,C3283,CANSCRN!$G:$G,D3283),
IF(AND(A3283="PSA Testing", E3283="Cost per service ($USD)"),
SUMIFS(PSA!$E:$E,PSA!$A:$A,C3283,PSA!$G:$G,D3283),
IF(AND(A3283="Colorectal Cancer Screening", E3283="Cost per service ($USD)"),
SUMIFS(COL!$E:$E,COL!$A:$A,C3283,COL!$G:$G,D3283),
IF(AND(A3283="Cervical Cancer Screening", E3283="Cost per service ($USD)"),
SUMIFS(CERV!$E:$E,CERV!$A:$A,C3283,CERV!$G:$G,D3283),
IF(AND(A3283="Cancer Screening for CKD patients", E3283="Cost per service ($USD)"),
SUMIFS(CANSCRN!$E:$E,CANSCRN!$A:$A,C3283,CANSCRN!$G:$G,D3283),
IF(AND(A3283="PSA Testing", E3283="Total Expenditure ($USD per 100,000 patients)"),
SUMIFS(PSA!$F:$F,PSA!$A:$A,C3283,PSA!$G:$G,D3283),
IF(AND(A3283="Colorectal Cancer Screening", E3283="Total Expenditure ($USD per 100,000 patients)"),
SUMIFS(COL!$F:$F,COL!$A:$A,C3283,COL!$G:$G,D3283),
IF(AND(A3283="Cervical Cancer Screening", E3283="Total Expenditure ($USD per 100,000 patients)"),
SUMIFS(CERV!$F:$F,CERV!$A:$A,C3283,CERV!$G:$G,D3283),
SUMIFS(CANSCRN!$F:$F,CANSCRN!$A:$A,C3283,CANSCRN!$G:$G,D3283))))))))))))</f>
        <v>533818.97044427018</v>
      </c>
    </row>
    <row r="3284" spans="1:6" x14ac:dyDescent="0.2">
      <c r="A3284" s="24" t="s">
        <v>103</v>
      </c>
      <c r="B3284" s="24" t="s">
        <v>101</v>
      </c>
      <c r="C3284" s="24" t="s">
        <v>74</v>
      </c>
      <c r="D3284" s="24">
        <v>2013</v>
      </c>
      <c r="E3284" s="24" t="s">
        <v>104</v>
      </c>
      <c r="F3284" s="3">
        <f>IF(AND(A3284="PSA Testing", E3284= "Utilization Rate (per 100,000 patients)"),
SUMIFS(PSA!$D:$D,PSA!$A:$A,C3284,PSA!$G:$G,D3284),
IF(AND(A3284="Colorectal Cancer Screening", E3284="Utilization Rate (per 100,000 patients)"),
SUMIFS(COL!$D:$D,COL!$A:$A,C3284,COL!$G:$G, D3284),
IF(AND(A3284="Cervical Cancer Screening", E3284="Utilization Rate (per 100,000 patients)"),
SUMIFS(CERV!$D:$D,CERV!$A:$A,C3284,CERV!$G:$G,D3284),
IF(AND(A3284="Cancer Screening for CKD patients", E3284="Utilization Rate (per 100,000 patients)"),
SUMIFS(CANSCRN!$D:$D,CANSCRN!$A:$A,C3284,CANSCRN!$G:$G,D3284),
IF(AND(A3284="PSA Testing", E3284="Cost per service ($USD)"),
SUMIFS(PSA!$E:$E,PSA!$A:$A,C3284,PSA!$G:$G,D3284),
IF(AND(A3284="Colorectal Cancer Screening", E3284="Cost per service ($USD)"),
SUMIFS(COL!$E:$E,COL!$A:$A,C3284,COL!$G:$G,D3284),
IF(AND(A3284="Cervical Cancer Screening", E3284="Cost per service ($USD)"),
SUMIFS(CERV!$E:$E,CERV!$A:$A,C3284,CERV!$G:$G,D3284),
IF(AND(A3284="Cancer Screening for CKD patients", E3284="Cost per service ($USD)"),
SUMIFS(CANSCRN!$E:$E,CANSCRN!$A:$A,C3284,CANSCRN!$G:$G,D3284),
IF(AND(A3284="PSA Testing", E3284="Total Expenditure ($USD per 100,000 patients)"),
SUMIFS(PSA!$F:$F,PSA!$A:$A,C3284,PSA!$G:$G,D3284),
IF(AND(A3284="Colorectal Cancer Screening", E3284="Total Expenditure ($USD per 100,000 patients)"),
SUMIFS(COL!$F:$F,COL!$A:$A,C3284,COL!$G:$G,D3284),
IF(AND(A3284="Cervical Cancer Screening", E3284="Total Expenditure ($USD per 100,000 patients)"),
SUMIFS(CERV!$F:$F,CERV!$A:$A,C3284,CERV!$G:$G,D3284),
SUMIFS(CANSCRN!$F:$F,CANSCRN!$A:$A,C3284,CANSCRN!$G:$G,D3284))))))))))))</f>
        <v>907489.12320492452</v>
      </c>
    </row>
    <row r="3285" spans="1:6" x14ac:dyDescent="0.2">
      <c r="A3285" s="24" t="s">
        <v>103</v>
      </c>
      <c r="B3285" s="24" t="s">
        <v>101</v>
      </c>
      <c r="C3285" s="24" t="s">
        <v>74</v>
      </c>
      <c r="D3285" s="24">
        <v>2014</v>
      </c>
      <c r="E3285" s="24" t="s">
        <v>104</v>
      </c>
      <c r="F3285" s="3">
        <f>IF(AND(A3285="PSA Testing", E3285= "Utilization Rate (per 100,000 patients)"),
SUMIFS(PSA!$D:$D,PSA!$A:$A,C3285,PSA!$G:$G,D3285),
IF(AND(A3285="Colorectal Cancer Screening", E3285="Utilization Rate (per 100,000 patients)"),
SUMIFS(COL!$D:$D,COL!$A:$A,C3285,COL!$G:$G, D3285),
IF(AND(A3285="Cervical Cancer Screening", E3285="Utilization Rate (per 100,000 patients)"),
SUMIFS(CERV!$D:$D,CERV!$A:$A,C3285,CERV!$G:$G,D3285),
IF(AND(A3285="Cancer Screening for CKD patients", E3285="Utilization Rate (per 100,000 patients)"),
SUMIFS(CANSCRN!$D:$D,CANSCRN!$A:$A,C3285,CANSCRN!$G:$G,D3285),
IF(AND(A3285="PSA Testing", E3285="Cost per service ($USD)"),
SUMIFS(PSA!$E:$E,PSA!$A:$A,C3285,PSA!$G:$G,D3285),
IF(AND(A3285="Colorectal Cancer Screening", E3285="Cost per service ($USD)"),
SUMIFS(COL!$E:$E,COL!$A:$A,C3285,COL!$G:$G,D3285),
IF(AND(A3285="Cervical Cancer Screening", E3285="Cost per service ($USD)"),
SUMIFS(CERV!$E:$E,CERV!$A:$A,C3285,CERV!$G:$G,D3285),
IF(AND(A3285="Cancer Screening for CKD patients", E3285="Cost per service ($USD)"),
SUMIFS(CANSCRN!$E:$E,CANSCRN!$A:$A,C3285,CANSCRN!$G:$G,D3285),
IF(AND(A3285="PSA Testing", E3285="Total Expenditure ($USD per 100,000 patients)"),
SUMIFS(PSA!$F:$F,PSA!$A:$A,C3285,PSA!$G:$G,D3285),
IF(AND(A3285="Colorectal Cancer Screening", E3285="Total Expenditure ($USD per 100,000 patients)"),
SUMIFS(COL!$F:$F,COL!$A:$A,C3285,COL!$G:$G,D3285),
IF(AND(A3285="Cervical Cancer Screening", E3285="Total Expenditure ($USD per 100,000 patients)"),
SUMIFS(CERV!$F:$F,CERV!$A:$A,C3285,CERV!$G:$G,D3285),
SUMIFS(CANSCRN!$F:$F,CANSCRN!$A:$A,C3285,CANSCRN!$G:$G,D3285))))))))))))</f>
        <v>939801.34080045903</v>
      </c>
    </row>
    <row r="3286" spans="1:6" x14ac:dyDescent="0.2">
      <c r="A3286" s="24" t="s">
        <v>103</v>
      </c>
      <c r="B3286" s="24" t="s">
        <v>101</v>
      </c>
      <c r="C3286" s="24" t="s">
        <v>74</v>
      </c>
      <c r="D3286" s="24">
        <v>2015</v>
      </c>
      <c r="E3286" s="24" t="s">
        <v>104</v>
      </c>
      <c r="F3286" s="3">
        <f>IF(AND(A3286="PSA Testing", E3286= "Utilization Rate (per 100,000 patients)"),
SUMIFS(PSA!$D:$D,PSA!$A:$A,C3286,PSA!$G:$G,D3286),
IF(AND(A3286="Colorectal Cancer Screening", E3286="Utilization Rate (per 100,000 patients)"),
SUMIFS(COL!$D:$D,COL!$A:$A,C3286,COL!$G:$G, D3286),
IF(AND(A3286="Cervical Cancer Screening", E3286="Utilization Rate (per 100,000 patients)"),
SUMIFS(CERV!$D:$D,CERV!$A:$A,C3286,CERV!$G:$G,D3286),
IF(AND(A3286="Cancer Screening for CKD patients", E3286="Utilization Rate (per 100,000 patients)"),
SUMIFS(CANSCRN!$D:$D,CANSCRN!$A:$A,C3286,CANSCRN!$G:$G,D3286),
IF(AND(A3286="PSA Testing", E3286="Cost per service ($USD)"),
SUMIFS(PSA!$E:$E,PSA!$A:$A,C3286,PSA!$G:$G,D3286),
IF(AND(A3286="Colorectal Cancer Screening", E3286="Cost per service ($USD)"),
SUMIFS(COL!$E:$E,COL!$A:$A,C3286,COL!$G:$G,D3286),
IF(AND(A3286="Cervical Cancer Screening", E3286="Cost per service ($USD)"),
SUMIFS(CERV!$E:$E,CERV!$A:$A,C3286,CERV!$G:$G,D3286),
IF(AND(A3286="Cancer Screening for CKD patients", E3286="Cost per service ($USD)"),
SUMIFS(CANSCRN!$E:$E,CANSCRN!$A:$A,C3286,CANSCRN!$G:$G,D3286),
IF(AND(A3286="PSA Testing", E3286="Total Expenditure ($USD per 100,000 patients)"),
SUMIFS(PSA!$F:$F,PSA!$A:$A,C3286,PSA!$G:$G,D3286),
IF(AND(A3286="Colorectal Cancer Screening", E3286="Total Expenditure ($USD per 100,000 patients)"),
SUMIFS(COL!$F:$F,COL!$A:$A,C3286,COL!$G:$G,D3286),
IF(AND(A3286="Cervical Cancer Screening", E3286="Total Expenditure ($USD per 100,000 patients)"),
SUMIFS(CERV!$F:$F,CERV!$A:$A,C3286,CERV!$G:$G,D3286),
SUMIFS(CANSCRN!$F:$F,CANSCRN!$A:$A,C3286,CANSCRN!$G:$G,D3286))))))))))))</f>
        <v>1244457.229263626</v>
      </c>
    </row>
    <row r="3287" spans="1:6" x14ac:dyDescent="0.2">
      <c r="A3287" s="24" t="s">
        <v>103</v>
      </c>
      <c r="B3287" s="24" t="s">
        <v>101</v>
      </c>
      <c r="C3287" s="24" t="s">
        <v>74</v>
      </c>
      <c r="D3287" s="24">
        <v>2016</v>
      </c>
      <c r="E3287" s="24" t="s">
        <v>104</v>
      </c>
      <c r="F3287" s="3">
        <f>IF(AND(A3287="PSA Testing", E3287= "Utilization Rate (per 100,000 patients)"),
SUMIFS(PSA!$D:$D,PSA!$A:$A,C3287,PSA!$G:$G,D3287),
IF(AND(A3287="Colorectal Cancer Screening", E3287="Utilization Rate (per 100,000 patients)"),
SUMIFS(COL!$D:$D,COL!$A:$A,C3287,COL!$G:$G, D3287),
IF(AND(A3287="Cervical Cancer Screening", E3287="Utilization Rate (per 100,000 patients)"),
SUMIFS(CERV!$D:$D,CERV!$A:$A,C3287,CERV!$G:$G,D3287),
IF(AND(A3287="Cancer Screening for CKD patients", E3287="Utilization Rate (per 100,000 patients)"),
SUMIFS(CANSCRN!$D:$D,CANSCRN!$A:$A,C3287,CANSCRN!$G:$G,D3287),
IF(AND(A3287="PSA Testing", E3287="Cost per service ($USD)"),
SUMIFS(PSA!$E:$E,PSA!$A:$A,C3287,PSA!$G:$G,D3287),
IF(AND(A3287="Colorectal Cancer Screening", E3287="Cost per service ($USD)"),
SUMIFS(COL!$E:$E,COL!$A:$A,C3287,COL!$G:$G,D3287),
IF(AND(A3287="Cervical Cancer Screening", E3287="Cost per service ($USD)"),
SUMIFS(CERV!$E:$E,CERV!$A:$A,C3287,CERV!$G:$G,D3287),
IF(AND(A3287="Cancer Screening for CKD patients", E3287="Cost per service ($USD)"),
SUMIFS(CANSCRN!$E:$E,CANSCRN!$A:$A,C3287,CANSCRN!$G:$G,D3287),
IF(AND(A3287="PSA Testing", E3287="Total Expenditure ($USD per 100,000 patients)"),
SUMIFS(PSA!$F:$F,PSA!$A:$A,C3287,PSA!$G:$G,D3287),
IF(AND(A3287="Colorectal Cancer Screening", E3287="Total Expenditure ($USD per 100,000 patients)"),
SUMIFS(COL!$F:$F,COL!$A:$A,C3287,COL!$G:$G,D3287),
IF(AND(A3287="Cervical Cancer Screening", E3287="Total Expenditure ($USD per 100,000 patients)"),
SUMIFS(CERV!$F:$F,CERV!$A:$A,C3287,CERV!$G:$G,D3287),
SUMIFS(CANSCRN!$F:$F,CANSCRN!$A:$A,C3287,CANSCRN!$G:$G,D3287))))))))))))</f>
        <v>1197789.34366515</v>
      </c>
    </row>
    <row r="3288" spans="1:6" x14ac:dyDescent="0.2">
      <c r="A3288" s="24" t="s">
        <v>103</v>
      </c>
      <c r="B3288" s="24" t="s">
        <v>101</v>
      </c>
      <c r="C3288" s="24" t="s">
        <v>74</v>
      </c>
      <c r="D3288" s="24">
        <v>2017</v>
      </c>
      <c r="E3288" s="24" t="s">
        <v>104</v>
      </c>
      <c r="F3288" s="3">
        <f>IF(AND(A3288="PSA Testing", E3288= "Utilization Rate (per 100,000 patients)"),
SUMIFS(PSA!$D:$D,PSA!$A:$A,C3288,PSA!$G:$G,D3288),
IF(AND(A3288="Colorectal Cancer Screening", E3288="Utilization Rate (per 100,000 patients)"),
SUMIFS(COL!$D:$D,COL!$A:$A,C3288,COL!$G:$G, D3288),
IF(AND(A3288="Cervical Cancer Screening", E3288="Utilization Rate (per 100,000 patients)"),
SUMIFS(CERV!$D:$D,CERV!$A:$A,C3288,CERV!$G:$G,D3288),
IF(AND(A3288="Cancer Screening for CKD patients", E3288="Utilization Rate (per 100,000 patients)"),
SUMIFS(CANSCRN!$D:$D,CANSCRN!$A:$A,C3288,CANSCRN!$G:$G,D3288),
IF(AND(A3288="PSA Testing", E3288="Cost per service ($USD)"),
SUMIFS(PSA!$E:$E,PSA!$A:$A,C3288,PSA!$G:$G,D3288),
IF(AND(A3288="Colorectal Cancer Screening", E3288="Cost per service ($USD)"),
SUMIFS(COL!$E:$E,COL!$A:$A,C3288,COL!$G:$G,D3288),
IF(AND(A3288="Cervical Cancer Screening", E3288="Cost per service ($USD)"),
SUMIFS(CERV!$E:$E,CERV!$A:$A,C3288,CERV!$G:$G,D3288),
IF(AND(A3288="Cancer Screening for CKD patients", E3288="Cost per service ($USD)"),
SUMIFS(CANSCRN!$E:$E,CANSCRN!$A:$A,C3288,CANSCRN!$G:$G,D3288),
IF(AND(A3288="PSA Testing", E3288="Total Expenditure ($USD per 100,000 patients)"),
SUMIFS(PSA!$F:$F,PSA!$A:$A,C3288,PSA!$G:$G,D3288),
IF(AND(A3288="Colorectal Cancer Screening", E3288="Total Expenditure ($USD per 100,000 patients)"),
SUMIFS(COL!$F:$F,COL!$A:$A,C3288,COL!$G:$G,D3288),
IF(AND(A3288="Cervical Cancer Screening", E3288="Total Expenditure ($USD per 100,000 patients)"),
SUMIFS(CERV!$F:$F,CERV!$A:$A,C3288,CERV!$G:$G,D3288),
SUMIFS(CANSCRN!$F:$F,CANSCRN!$A:$A,C3288,CANSCRN!$G:$G,D3288))))))))))))</f>
        <v>1316428.8813911646</v>
      </c>
    </row>
    <row r="3289" spans="1:6" x14ac:dyDescent="0.2">
      <c r="A3289" s="24" t="s">
        <v>103</v>
      </c>
      <c r="B3289" s="24" t="s">
        <v>101</v>
      </c>
      <c r="C3289" s="24" t="s">
        <v>74</v>
      </c>
      <c r="D3289" s="24">
        <v>2018</v>
      </c>
      <c r="E3289" s="24" t="s">
        <v>104</v>
      </c>
      <c r="F3289" s="3">
        <f>IF(AND(A3289="PSA Testing", E3289= "Utilization Rate (per 100,000 patients)"),
SUMIFS(PSA!$D:$D,PSA!$A:$A,C3289,PSA!$G:$G,D3289),
IF(AND(A3289="Colorectal Cancer Screening", E3289="Utilization Rate (per 100,000 patients)"),
SUMIFS(COL!$D:$D,COL!$A:$A,C3289,COL!$G:$G, D3289),
IF(AND(A3289="Cervical Cancer Screening", E3289="Utilization Rate (per 100,000 patients)"),
SUMIFS(CERV!$D:$D,CERV!$A:$A,C3289,CERV!$G:$G,D3289),
IF(AND(A3289="Cancer Screening for CKD patients", E3289="Utilization Rate (per 100,000 patients)"),
SUMIFS(CANSCRN!$D:$D,CANSCRN!$A:$A,C3289,CANSCRN!$G:$G,D3289),
IF(AND(A3289="PSA Testing", E3289="Cost per service ($USD)"),
SUMIFS(PSA!$E:$E,PSA!$A:$A,C3289,PSA!$G:$G,D3289),
IF(AND(A3289="Colorectal Cancer Screening", E3289="Cost per service ($USD)"),
SUMIFS(COL!$E:$E,COL!$A:$A,C3289,COL!$G:$G,D3289),
IF(AND(A3289="Cervical Cancer Screening", E3289="Cost per service ($USD)"),
SUMIFS(CERV!$E:$E,CERV!$A:$A,C3289,CERV!$G:$G,D3289),
IF(AND(A3289="Cancer Screening for CKD patients", E3289="Cost per service ($USD)"),
SUMIFS(CANSCRN!$E:$E,CANSCRN!$A:$A,C3289,CANSCRN!$G:$G,D3289),
IF(AND(A3289="PSA Testing", E3289="Total Expenditure ($USD per 100,000 patients)"),
SUMIFS(PSA!$F:$F,PSA!$A:$A,C3289,PSA!$G:$G,D3289),
IF(AND(A3289="Colorectal Cancer Screening", E3289="Total Expenditure ($USD per 100,000 patients)"),
SUMIFS(COL!$F:$F,COL!$A:$A,C3289,COL!$G:$G,D3289),
IF(AND(A3289="Cervical Cancer Screening", E3289="Total Expenditure ($USD per 100,000 patients)"),
SUMIFS(CERV!$F:$F,CERV!$A:$A,C3289,CERV!$G:$G,D3289),
SUMIFS(CANSCRN!$F:$F,CANSCRN!$A:$A,C3289,CANSCRN!$G:$G,D3289))))))))))))</f>
        <v>1441596.2711629374</v>
      </c>
    </row>
    <row r="3290" spans="1:6" x14ac:dyDescent="0.2">
      <c r="A3290" s="24" t="s">
        <v>103</v>
      </c>
      <c r="B3290" s="24" t="s">
        <v>101</v>
      </c>
      <c r="C3290" s="24" t="s">
        <v>74</v>
      </c>
      <c r="D3290" s="24">
        <v>2019</v>
      </c>
      <c r="E3290" s="24" t="s">
        <v>104</v>
      </c>
      <c r="F3290" s="3">
        <f>IF(AND(A3290="PSA Testing", E3290= "Utilization Rate (per 100,000 patients)"),
SUMIFS(PSA!$D:$D,PSA!$A:$A,C3290,PSA!$G:$G,D3290),
IF(AND(A3290="Colorectal Cancer Screening", E3290="Utilization Rate (per 100,000 patients)"),
SUMIFS(COL!$D:$D,COL!$A:$A,C3290,COL!$G:$G, D3290),
IF(AND(A3290="Cervical Cancer Screening", E3290="Utilization Rate (per 100,000 patients)"),
SUMIFS(CERV!$D:$D,CERV!$A:$A,C3290,CERV!$G:$G,D3290),
IF(AND(A3290="Cancer Screening for CKD patients", E3290="Utilization Rate (per 100,000 patients)"),
SUMIFS(CANSCRN!$D:$D,CANSCRN!$A:$A,C3290,CANSCRN!$G:$G,D3290),
IF(AND(A3290="PSA Testing", E3290="Cost per service ($USD)"),
SUMIFS(PSA!$E:$E,PSA!$A:$A,C3290,PSA!$G:$G,D3290),
IF(AND(A3290="Colorectal Cancer Screening", E3290="Cost per service ($USD)"),
SUMIFS(COL!$E:$E,COL!$A:$A,C3290,COL!$G:$G,D3290),
IF(AND(A3290="Cervical Cancer Screening", E3290="Cost per service ($USD)"),
SUMIFS(CERV!$E:$E,CERV!$A:$A,C3290,CERV!$G:$G,D3290),
IF(AND(A3290="Cancer Screening for CKD patients", E3290="Cost per service ($USD)"),
SUMIFS(CANSCRN!$E:$E,CANSCRN!$A:$A,C3290,CANSCRN!$G:$G,D3290),
IF(AND(A3290="PSA Testing", E3290="Total Expenditure ($USD per 100,000 patients)"),
SUMIFS(PSA!$F:$F,PSA!$A:$A,C3290,PSA!$G:$G,D3290),
IF(AND(A3290="Colorectal Cancer Screening", E3290="Total Expenditure ($USD per 100,000 patients)"),
SUMIFS(COL!$F:$F,COL!$A:$A,C3290,COL!$G:$G,D3290),
IF(AND(A3290="Cervical Cancer Screening", E3290="Total Expenditure ($USD per 100,000 patients)"),
SUMIFS(CERV!$F:$F,CERV!$A:$A,C3290,CERV!$G:$G,D3290),
SUMIFS(CANSCRN!$F:$F,CANSCRN!$A:$A,C3290,CANSCRN!$G:$G,D3290))))))))))))</f>
        <v>1481447.1272025616</v>
      </c>
    </row>
    <row r="3291" spans="1:6" x14ac:dyDescent="0.2">
      <c r="A3291" s="24" t="s">
        <v>103</v>
      </c>
      <c r="B3291" s="24" t="s">
        <v>101</v>
      </c>
      <c r="C3291" s="24" t="s">
        <v>75</v>
      </c>
      <c r="D3291" s="24">
        <v>2009</v>
      </c>
      <c r="E3291" s="24" t="s">
        <v>104</v>
      </c>
      <c r="F3291" s="3">
        <f>IF(AND(A3291="PSA Testing", E3291= "Utilization Rate (per 100,000 patients)"),
SUMIFS(PSA!$D:$D,PSA!$A:$A,C3291,PSA!$G:$G,D3291),
IF(AND(A3291="Colorectal Cancer Screening", E3291="Utilization Rate (per 100,000 patients)"),
SUMIFS(COL!$D:$D,COL!$A:$A,C3291,COL!$G:$G, D3291),
IF(AND(A3291="Cervical Cancer Screening", E3291="Utilization Rate (per 100,000 patients)"),
SUMIFS(CERV!$D:$D,CERV!$A:$A,C3291,CERV!$G:$G,D3291),
IF(AND(A3291="Cancer Screening for CKD patients", E3291="Utilization Rate (per 100,000 patients)"),
SUMIFS(CANSCRN!$D:$D,CANSCRN!$A:$A,C3291,CANSCRN!$G:$G,D3291),
IF(AND(A3291="PSA Testing", E3291="Cost per service ($USD)"),
SUMIFS(PSA!$E:$E,PSA!$A:$A,C3291,PSA!$G:$G,D3291),
IF(AND(A3291="Colorectal Cancer Screening", E3291="Cost per service ($USD)"),
SUMIFS(COL!$E:$E,COL!$A:$A,C3291,COL!$G:$G,D3291),
IF(AND(A3291="Cervical Cancer Screening", E3291="Cost per service ($USD)"),
SUMIFS(CERV!$E:$E,CERV!$A:$A,C3291,CERV!$G:$G,D3291),
IF(AND(A3291="Cancer Screening for CKD patients", E3291="Cost per service ($USD)"),
SUMIFS(CANSCRN!$E:$E,CANSCRN!$A:$A,C3291,CANSCRN!$G:$G,D3291),
IF(AND(A3291="PSA Testing", E3291="Total Expenditure ($USD per 100,000 patients)"),
SUMIFS(PSA!$F:$F,PSA!$A:$A,C3291,PSA!$G:$G,D3291),
IF(AND(A3291="Colorectal Cancer Screening", E3291="Total Expenditure ($USD per 100,000 patients)"),
SUMIFS(COL!$F:$F,COL!$A:$A,C3291,COL!$G:$G,D3291),
IF(AND(A3291="Cervical Cancer Screening", E3291="Total Expenditure ($USD per 100,000 patients)"),
SUMIFS(CERV!$F:$F,CERV!$A:$A,C3291,CERV!$G:$G,D3291),
SUMIFS(CANSCRN!$F:$F,CANSCRN!$A:$A,C3291,CANSCRN!$G:$G,D3291))))))))))))</f>
        <v>941336.52556643845</v>
      </c>
    </row>
    <row r="3292" spans="1:6" x14ac:dyDescent="0.2">
      <c r="A3292" s="24" t="s">
        <v>103</v>
      </c>
      <c r="B3292" s="24" t="s">
        <v>101</v>
      </c>
      <c r="C3292" s="24" t="s">
        <v>75</v>
      </c>
      <c r="D3292" s="24">
        <v>2010</v>
      </c>
      <c r="E3292" s="24" t="s">
        <v>104</v>
      </c>
      <c r="F3292" s="3">
        <f>IF(AND(A3292="PSA Testing", E3292= "Utilization Rate (per 100,000 patients)"),
SUMIFS(PSA!$D:$D,PSA!$A:$A,C3292,PSA!$G:$G,D3292),
IF(AND(A3292="Colorectal Cancer Screening", E3292="Utilization Rate (per 100,000 patients)"),
SUMIFS(COL!$D:$D,COL!$A:$A,C3292,COL!$G:$G, D3292),
IF(AND(A3292="Cervical Cancer Screening", E3292="Utilization Rate (per 100,000 patients)"),
SUMIFS(CERV!$D:$D,CERV!$A:$A,C3292,CERV!$G:$G,D3292),
IF(AND(A3292="Cancer Screening for CKD patients", E3292="Utilization Rate (per 100,000 patients)"),
SUMIFS(CANSCRN!$D:$D,CANSCRN!$A:$A,C3292,CANSCRN!$G:$G,D3292),
IF(AND(A3292="PSA Testing", E3292="Cost per service ($USD)"),
SUMIFS(PSA!$E:$E,PSA!$A:$A,C3292,PSA!$G:$G,D3292),
IF(AND(A3292="Colorectal Cancer Screening", E3292="Cost per service ($USD)"),
SUMIFS(COL!$E:$E,COL!$A:$A,C3292,COL!$G:$G,D3292),
IF(AND(A3292="Cervical Cancer Screening", E3292="Cost per service ($USD)"),
SUMIFS(CERV!$E:$E,CERV!$A:$A,C3292,CERV!$G:$G,D3292),
IF(AND(A3292="Cancer Screening for CKD patients", E3292="Cost per service ($USD)"),
SUMIFS(CANSCRN!$E:$E,CANSCRN!$A:$A,C3292,CANSCRN!$G:$G,D3292),
IF(AND(A3292="PSA Testing", E3292="Total Expenditure ($USD per 100,000 patients)"),
SUMIFS(PSA!$F:$F,PSA!$A:$A,C3292,PSA!$G:$G,D3292),
IF(AND(A3292="Colorectal Cancer Screening", E3292="Total Expenditure ($USD per 100,000 patients)"),
SUMIFS(COL!$F:$F,COL!$A:$A,C3292,COL!$G:$G,D3292),
IF(AND(A3292="Cervical Cancer Screening", E3292="Total Expenditure ($USD per 100,000 patients)"),
SUMIFS(CERV!$F:$F,CERV!$A:$A,C3292,CERV!$G:$G,D3292),
SUMIFS(CANSCRN!$F:$F,CANSCRN!$A:$A,C3292,CANSCRN!$G:$G,D3292))))))))))))</f>
        <v>1510668.037101882</v>
      </c>
    </row>
    <row r="3293" spans="1:6" x14ac:dyDescent="0.2">
      <c r="A3293" s="24" t="s">
        <v>103</v>
      </c>
      <c r="B3293" s="24" t="s">
        <v>101</v>
      </c>
      <c r="C3293" s="24" t="s">
        <v>75</v>
      </c>
      <c r="D3293" s="24">
        <v>2011</v>
      </c>
      <c r="E3293" s="24" t="s">
        <v>104</v>
      </c>
      <c r="F3293" s="3">
        <f>IF(AND(A3293="PSA Testing", E3293= "Utilization Rate (per 100,000 patients)"),
SUMIFS(PSA!$D:$D,PSA!$A:$A,C3293,PSA!$G:$G,D3293),
IF(AND(A3293="Colorectal Cancer Screening", E3293="Utilization Rate (per 100,000 patients)"),
SUMIFS(COL!$D:$D,COL!$A:$A,C3293,COL!$G:$G, D3293),
IF(AND(A3293="Cervical Cancer Screening", E3293="Utilization Rate (per 100,000 patients)"),
SUMIFS(CERV!$D:$D,CERV!$A:$A,C3293,CERV!$G:$G,D3293),
IF(AND(A3293="Cancer Screening for CKD patients", E3293="Utilization Rate (per 100,000 patients)"),
SUMIFS(CANSCRN!$D:$D,CANSCRN!$A:$A,C3293,CANSCRN!$G:$G,D3293),
IF(AND(A3293="PSA Testing", E3293="Cost per service ($USD)"),
SUMIFS(PSA!$E:$E,PSA!$A:$A,C3293,PSA!$G:$G,D3293),
IF(AND(A3293="Colorectal Cancer Screening", E3293="Cost per service ($USD)"),
SUMIFS(COL!$E:$E,COL!$A:$A,C3293,COL!$G:$G,D3293),
IF(AND(A3293="Cervical Cancer Screening", E3293="Cost per service ($USD)"),
SUMIFS(CERV!$E:$E,CERV!$A:$A,C3293,CERV!$G:$G,D3293),
IF(AND(A3293="Cancer Screening for CKD patients", E3293="Cost per service ($USD)"),
SUMIFS(CANSCRN!$E:$E,CANSCRN!$A:$A,C3293,CANSCRN!$G:$G,D3293),
IF(AND(A3293="PSA Testing", E3293="Total Expenditure ($USD per 100,000 patients)"),
SUMIFS(PSA!$F:$F,PSA!$A:$A,C3293,PSA!$G:$G,D3293),
IF(AND(A3293="Colorectal Cancer Screening", E3293="Total Expenditure ($USD per 100,000 patients)"),
SUMIFS(COL!$F:$F,COL!$A:$A,C3293,COL!$G:$G,D3293),
IF(AND(A3293="Cervical Cancer Screening", E3293="Total Expenditure ($USD per 100,000 patients)"),
SUMIFS(CERV!$F:$F,CERV!$A:$A,C3293,CERV!$G:$G,D3293),
SUMIFS(CANSCRN!$F:$F,CANSCRN!$A:$A,C3293,CANSCRN!$G:$G,D3293))))))))))))</f>
        <v>1789140.6124527231</v>
      </c>
    </row>
    <row r="3294" spans="1:6" x14ac:dyDescent="0.2">
      <c r="A3294" s="24" t="s">
        <v>103</v>
      </c>
      <c r="B3294" s="24" t="s">
        <v>101</v>
      </c>
      <c r="C3294" s="24" t="s">
        <v>75</v>
      </c>
      <c r="D3294" s="24">
        <v>2012</v>
      </c>
      <c r="E3294" s="24" t="s">
        <v>104</v>
      </c>
      <c r="F3294" s="3">
        <f>IF(AND(A3294="PSA Testing", E3294= "Utilization Rate (per 100,000 patients)"),
SUMIFS(PSA!$D:$D,PSA!$A:$A,C3294,PSA!$G:$G,D3294),
IF(AND(A3294="Colorectal Cancer Screening", E3294="Utilization Rate (per 100,000 patients)"),
SUMIFS(COL!$D:$D,COL!$A:$A,C3294,COL!$G:$G, D3294),
IF(AND(A3294="Cervical Cancer Screening", E3294="Utilization Rate (per 100,000 patients)"),
SUMIFS(CERV!$D:$D,CERV!$A:$A,C3294,CERV!$G:$G,D3294),
IF(AND(A3294="Cancer Screening for CKD patients", E3294="Utilization Rate (per 100,000 patients)"),
SUMIFS(CANSCRN!$D:$D,CANSCRN!$A:$A,C3294,CANSCRN!$G:$G,D3294),
IF(AND(A3294="PSA Testing", E3294="Cost per service ($USD)"),
SUMIFS(PSA!$E:$E,PSA!$A:$A,C3294,PSA!$G:$G,D3294),
IF(AND(A3294="Colorectal Cancer Screening", E3294="Cost per service ($USD)"),
SUMIFS(COL!$E:$E,COL!$A:$A,C3294,COL!$G:$G,D3294),
IF(AND(A3294="Cervical Cancer Screening", E3294="Cost per service ($USD)"),
SUMIFS(CERV!$E:$E,CERV!$A:$A,C3294,CERV!$G:$G,D3294),
IF(AND(A3294="Cancer Screening for CKD patients", E3294="Cost per service ($USD)"),
SUMIFS(CANSCRN!$E:$E,CANSCRN!$A:$A,C3294,CANSCRN!$G:$G,D3294),
IF(AND(A3294="PSA Testing", E3294="Total Expenditure ($USD per 100,000 patients)"),
SUMIFS(PSA!$F:$F,PSA!$A:$A,C3294,PSA!$G:$G,D3294),
IF(AND(A3294="Colorectal Cancer Screening", E3294="Total Expenditure ($USD per 100,000 patients)"),
SUMIFS(COL!$F:$F,COL!$A:$A,C3294,COL!$G:$G,D3294),
IF(AND(A3294="Cervical Cancer Screening", E3294="Total Expenditure ($USD per 100,000 patients)"),
SUMIFS(CERV!$F:$F,CERV!$A:$A,C3294,CERV!$G:$G,D3294),
SUMIFS(CANSCRN!$F:$F,CANSCRN!$A:$A,C3294,CANSCRN!$G:$G,D3294))))))))))))</f>
        <v>1557928.317434164</v>
      </c>
    </row>
    <row r="3295" spans="1:6" x14ac:dyDescent="0.2">
      <c r="A3295" s="24" t="s">
        <v>103</v>
      </c>
      <c r="B3295" s="24" t="s">
        <v>101</v>
      </c>
      <c r="C3295" s="24" t="s">
        <v>75</v>
      </c>
      <c r="D3295" s="24">
        <v>2013</v>
      </c>
      <c r="E3295" s="24" t="s">
        <v>104</v>
      </c>
      <c r="F3295" s="3">
        <f>IF(AND(A3295="PSA Testing", E3295= "Utilization Rate (per 100,000 patients)"),
SUMIFS(PSA!$D:$D,PSA!$A:$A,C3295,PSA!$G:$G,D3295),
IF(AND(A3295="Colorectal Cancer Screening", E3295="Utilization Rate (per 100,000 patients)"),
SUMIFS(COL!$D:$D,COL!$A:$A,C3295,COL!$G:$G, D3295),
IF(AND(A3295="Cervical Cancer Screening", E3295="Utilization Rate (per 100,000 patients)"),
SUMIFS(CERV!$D:$D,CERV!$A:$A,C3295,CERV!$G:$G,D3295),
IF(AND(A3295="Cancer Screening for CKD patients", E3295="Utilization Rate (per 100,000 patients)"),
SUMIFS(CANSCRN!$D:$D,CANSCRN!$A:$A,C3295,CANSCRN!$G:$G,D3295),
IF(AND(A3295="PSA Testing", E3295="Cost per service ($USD)"),
SUMIFS(PSA!$E:$E,PSA!$A:$A,C3295,PSA!$G:$G,D3295),
IF(AND(A3295="Colorectal Cancer Screening", E3295="Cost per service ($USD)"),
SUMIFS(COL!$E:$E,COL!$A:$A,C3295,COL!$G:$G,D3295),
IF(AND(A3295="Cervical Cancer Screening", E3295="Cost per service ($USD)"),
SUMIFS(CERV!$E:$E,CERV!$A:$A,C3295,CERV!$G:$G,D3295),
IF(AND(A3295="Cancer Screening for CKD patients", E3295="Cost per service ($USD)"),
SUMIFS(CANSCRN!$E:$E,CANSCRN!$A:$A,C3295,CANSCRN!$G:$G,D3295),
IF(AND(A3295="PSA Testing", E3295="Total Expenditure ($USD per 100,000 patients)"),
SUMIFS(PSA!$F:$F,PSA!$A:$A,C3295,PSA!$G:$G,D3295),
IF(AND(A3295="Colorectal Cancer Screening", E3295="Total Expenditure ($USD per 100,000 patients)"),
SUMIFS(COL!$F:$F,COL!$A:$A,C3295,COL!$G:$G,D3295),
IF(AND(A3295="Cervical Cancer Screening", E3295="Total Expenditure ($USD per 100,000 patients)"),
SUMIFS(CERV!$F:$F,CERV!$A:$A,C3295,CERV!$G:$G,D3295),
SUMIFS(CANSCRN!$F:$F,CANSCRN!$A:$A,C3295,CANSCRN!$G:$G,D3295))))))))))))</f>
        <v>1550473.8232448865</v>
      </c>
    </row>
    <row r="3296" spans="1:6" x14ac:dyDescent="0.2">
      <c r="A3296" s="24" t="s">
        <v>103</v>
      </c>
      <c r="B3296" s="24" t="s">
        <v>101</v>
      </c>
      <c r="C3296" s="24" t="s">
        <v>75</v>
      </c>
      <c r="D3296" s="24">
        <v>2014</v>
      </c>
      <c r="E3296" s="24" t="s">
        <v>104</v>
      </c>
      <c r="F3296" s="3">
        <f>IF(AND(A3296="PSA Testing", E3296= "Utilization Rate (per 100,000 patients)"),
SUMIFS(PSA!$D:$D,PSA!$A:$A,C3296,PSA!$G:$G,D3296),
IF(AND(A3296="Colorectal Cancer Screening", E3296="Utilization Rate (per 100,000 patients)"),
SUMIFS(COL!$D:$D,COL!$A:$A,C3296,COL!$G:$G, D3296),
IF(AND(A3296="Cervical Cancer Screening", E3296="Utilization Rate (per 100,000 patients)"),
SUMIFS(CERV!$D:$D,CERV!$A:$A,C3296,CERV!$G:$G,D3296),
IF(AND(A3296="Cancer Screening for CKD patients", E3296="Utilization Rate (per 100,000 patients)"),
SUMIFS(CANSCRN!$D:$D,CANSCRN!$A:$A,C3296,CANSCRN!$G:$G,D3296),
IF(AND(A3296="PSA Testing", E3296="Cost per service ($USD)"),
SUMIFS(PSA!$E:$E,PSA!$A:$A,C3296,PSA!$G:$G,D3296),
IF(AND(A3296="Colorectal Cancer Screening", E3296="Cost per service ($USD)"),
SUMIFS(COL!$E:$E,COL!$A:$A,C3296,COL!$G:$G,D3296),
IF(AND(A3296="Cervical Cancer Screening", E3296="Cost per service ($USD)"),
SUMIFS(CERV!$E:$E,CERV!$A:$A,C3296,CERV!$G:$G,D3296),
IF(AND(A3296="Cancer Screening for CKD patients", E3296="Cost per service ($USD)"),
SUMIFS(CANSCRN!$E:$E,CANSCRN!$A:$A,C3296,CANSCRN!$G:$G,D3296),
IF(AND(A3296="PSA Testing", E3296="Total Expenditure ($USD per 100,000 patients)"),
SUMIFS(PSA!$F:$F,PSA!$A:$A,C3296,PSA!$G:$G,D3296),
IF(AND(A3296="Colorectal Cancer Screening", E3296="Total Expenditure ($USD per 100,000 patients)"),
SUMIFS(COL!$F:$F,COL!$A:$A,C3296,COL!$G:$G,D3296),
IF(AND(A3296="Cervical Cancer Screening", E3296="Total Expenditure ($USD per 100,000 patients)"),
SUMIFS(CERV!$F:$F,CERV!$A:$A,C3296,CERV!$G:$G,D3296),
SUMIFS(CANSCRN!$F:$F,CANSCRN!$A:$A,C3296,CANSCRN!$G:$G,D3296))))))))))))</f>
        <v>1412765.1895568809</v>
      </c>
    </row>
    <row r="3297" spans="1:6" x14ac:dyDescent="0.2">
      <c r="A3297" s="24" t="s">
        <v>103</v>
      </c>
      <c r="B3297" s="24" t="s">
        <v>101</v>
      </c>
      <c r="C3297" s="24" t="s">
        <v>75</v>
      </c>
      <c r="D3297" s="24">
        <v>2015</v>
      </c>
      <c r="E3297" s="24" t="s">
        <v>104</v>
      </c>
      <c r="F3297" s="3">
        <f>IF(AND(A3297="PSA Testing", E3297= "Utilization Rate (per 100,000 patients)"),
SUMIFS(PSA!$D:$D,PSA!$A:$A,C3297,PSA!$G:$G,D3297),
IF(AND(A3297="Colorectal Cancer Screening", E3297="Utilization Rate (per 100,000 patients)"),
SUMIFS(COL!$D:$D,COL!$A:$A,C3297,COL!$G:$G, D3297),
IF(AND(A3297="Cervical Cancer Screening", E3297="Utilization Rate (per 100,000 patients)"),
SUMIFS(CERV!$D:$D,CERV!$A:$A,C3297,CERV!$G:$G,D3297),
IF(AND(A3297="Cancer Screening for CKD patients", E3297="Utilization Rate (per 100,000 patients)"),
SUMIFS(CANSCRN!$D:$D,CANSCRN!$A:$A,C3297,CANSCRN!$G:$G,D3297),
IF(AND(A3297="PSA Testing", E3297="Cost per service ($USD)"),
SUMIFS(PSA!$E:$E,PSA!$A:$A,C3297,PSA!$G:$G,D3297),
IF(AND(A3297="Colorectal Cancer Screening", E3297="Cost per service ($USD)"),
SUMIFS(COL!$E:$E,COL!$A:$A,C3297,COL!$G:$G,D3297),
IF(AND(A3297="Cervical Cancer Screening", E3297="Cost per service ($USD)"),
SUMIFS(CERV!$E:$E,CERV!$A:$A,C3297,CERV!$G:$G,D3297),
IF(AND(A3297="Cancer Screening for CKD patients", E3297="Cost per service ($USD)"),
SUMIFS(CANSCRN!$E:$E,CANSCRN!$A:$A,C3297,CANSCRN!$G:$G,D3297),
IF(AND(A3297="PSA Testing", E3297="Total Expenditure ($USD per 100,000 patients)"),
SUMIFS(PSA!$F:$F,PSA!$A:$A,C3297,PSA!$G:$G,D3297),
IF(AND(A3297="Colorectal Cancer Screening", E3297="Total Expenditure ($USD per 100,000 patients)"),
SUMIFS(COL!$F:$F,COL!$A:$A,C3297,COL!$G:$G,D3297),
IF(AND(A3297="Cervical Cancer Screening", E3297="Total Expenditure ($USD per 100,000 patients)"),
SUMIFS(CERV!$F:$F,CERV!$A:$A,C3297,CERV!$G:$G,D3297),
SUMIFS(CANSCRN!$F:$F,CANSCRN!$A:$A,C3297,CANSCRN!$G:$G,D3297))))))))))))</f>
        <v>1525189.9765304236</v>
      </c>
    </row>
    <row r="3298" spans="1:6" x14ac:dyDescent="0.2">
      <c r="A3298" s="24" t="s">
        <v>103</v>
      </c>
      <c r="B3298" s="24" t="s">
        <v>101</v>
      </c>
      <c r="C3298" s="24" t="s">
        <v>75</v>
      </c>
      <c r="D3298" s="24">
        <v>2016</v>
      </c>
      <c r="E3298" s="24" t="s">
        <v>104</v>
      </c>
      <c r="F3298" s="3">
        <f>IF(AND(A3298="PSA Testing", E3298= "Utilization Rate (per 100,000 patients)"),
SUMIFS(PSA!$D:$D,PSA!$A:$A,C3298,PSA!$G:$G,D3298),
IF(AND(A3298="Colorectal Cancer Screening", E3298="Utilization Rate (per 100,000 patients)"),
SUMIFS(COL!$D:$D,COL!$A:$A,C3298,COL!$G:$G, D3298),
IF(AND(A3298="Cervical Cancer Screening", E3298="Utilization Rate (per 100,000 patients)"),
SUMIFS(CERV!$D:$D,CERV!$A:$A,C3298,CERV!$G:$G,D3298),
IF(AND(A3298="Cancer Screening for CKD patients", E3298="Utilization Rate (per 100,000 patients)"),
SUMIFS(CANSCRN!$D:$D,CANSCRN!$A:$A,C3298,CANSCRN!$G:$G,D3298),
IF(AND(A3298="PSA Testing", E3298="Cost per service ($USD)"),
SUMIFS(PSA!$E:$E,PSA!$A:$A,C3298,PSA!$G:$G,D3298),
IF(AND(A3298="Colorectal Cancer Screening", E3298="Cost per service ($USD)"),
SUMIFS(COL!$E:$E,COL!$A:$A,C3298,COL!$G:$G,D3298),
IF(AND(A3298="Cervical Cancer Screening", E3298="Cost per service ($USD)"),
SUMIFS(CERV!$E:$E,CERV!$A:$A,C3298,CERV!$G:$G,D3298),
IF(AND(A3298="Cancer Screening for CKD patients", E3298="Cost per service ($USD)"),
SUMIFS(CANSCRN!$E:$E,CANSCRN!$A:$A,C3298,CANSCRN!$G:$G,D3298),
IF(AND(A3298="PSA Testing", E3298="Total Expenditure ($USD per 100,000 patients)"),
SUMIFS(PSA!$F:$F,PSA!$A:$A,C3298,PSA!$G:$G,D3298),
IF(AND(A3298="Colorectal Cancer Screening", E3298="Total Expenditure ($USD per 100,000 patients)"),
SUMIFS(COL!$F:$F,COL!$A:$A,C3298,COL!$G:$G,D3298),
IF(AND(A3298="Cervical Cancer Screening", E3298="Total Expenditure ($USD per 100,000 patients)"),
SUMIFS(CERV!$F:$F,CERV!$A:$A,C3298,CERV!$G:$G,D3298),
SUMIFS(CANSCRN!$F:$F,CANSCRN!$A:$A,C3298,CANSCRN!$G:$G,D3298))))))))))))</f>
        <v>1239345.5901939657</v>
      </c>
    </row>
    <row r="3299" spans="1:6" x14ac:dyDescent="0.2">
      <c r="A3299" s="24" t="s">
        <v>103</v>
      </c>
      <c r="B3299" s="24" t="s">
        <v>101</v>
      </c>
      <c r="C3299" s="24" t="s">
        <v>75</v>
      </c>
      <c r="D3299" s="24">
        <v>2017</v>
      </c>
      <c r="E3299" s="24" t="s">
        <v>104</v>
      </c>
      <c r="F3299" s="3">
        <f>IF(AND(A3299="PSA Testing", E3299= "Utilization Rate (per 100,000 patients)"),
SUMIFS(PSA!$D:$D,PSA!$A:$A,C3299,PSA!$G:$G,D3299),
IF(AND(A3299="Colorectal Cancer Screening", E3299="Utilization Rate (per 100,000 patients)"),
SUMIFS(COL!$D:$D,COL!$A:$A,C3299,COL!$G:$G, D3299),
IF(AND(A3299="Cervical Cancer Screening", E3299="Utilization Rate (per 100,000 patients)"),
SUMIFS(CERV!$D:$D,CERV!$A:$A,C3299,CERV!$G:$G,D3299),
IF(AND(A3299="Cancer Screening for CKD patients", E3299="Utilization Rate (per 100,000 patients)"),
SUMIFS(CANSCRN!$D:$D,CANSCRN!$A:$A,C3299,CANSCRN!$G:$G,D3299),
IF(AND(A3299="PSA Testing", E3299="Cost per service ($USD)"),
SUMIFS(PSA!$E:$E,PSA!$A:$A,C3299,PSA!$G:$G,D3299),
IF(AND(A3299="Colorectal Cancer Screening", E3299="Cost per service ($USD)"),
SUMIFS(COL!$E:$E,COL!$A:$A,C3299,COL!$G:$G,D3299),
IF(AND(A3299="Cervical Cancer Screening", E3299="Cost per service ($USD)"),
SUMIFS(CERV!$E:$E,CERV!$A:$A,C3299,CERV!$G:$G,D3299),
IF(AND(A3299="Cancer Screening for CKD patients", E3299="Cost per service ($USD)"),
SUMIFS(CANSCRN!$E:$E,CANSCRN!$A:$A,C3299,CANSCRN!$G:$G,D3299),
IF(AND(A3299="PSA Testing", E3299="Total Expenditure ($USD per 100,000 patients)"),
SUMIFS(PSA!$F:$F,PSA!$A:$A,C3299,PSA!$G:$G,D3299),
IF(AND(A3299="Colorectal Cancer Screening", E3299="Total Expenditure ($USD per 100,000 patients)"),
SUMIFS(COL!$F:$F,COL!$A:$A,C3299,COL!$G:$G,D3299),
IF(AND(A3299="Cervical Cancer Screening", E3299="Total Expenditure ($USD per 100,000 patients)"),
SUMIFS(CERV!$F:$F,CERV!$A:$A,C3299,CERV!$G:$G,D3299),
SUMIFS(CANSCRN!$F:$F,CANSCRN!$A:$A,C3299,CANSCRN!$G:$G,D3299))))))))))))</f>
        <v>1028663.6062656897</v>
      </c>
    </row>
    <row r="3300" spans="1:6" x14ac:dyDescent="0.2">
      <c r="A3300" s="24" t="s">
        <v>103</v>
      </c>
      <c r="B3300" s="24" t="s">
        <v>101</v>
      </c>
      <c r="C3300" s="24" t="s">
        <v>75</v>
      </c>
      <c r="D3300" s="24">
        <v>2018</v>
      </c>
      <c r="E3300" s="24" t="s">
        <v>104</v>
      </c>
      <c r="F3300" s="3">
        <f>IF(AND(A3300="PSA Testing", E3300= "Utilization Rate (per 100,000 patients)"),
SUMIFS(PSA!$D:$D,PSA!$A:$A,C3300,PSA!$G:$G,D3300),
IF(AND(A3300="Colorectal Cancer Screening", E3300="Utilization Rate (per 100,000 patients)"),
SUMIFS(COL!$D:$D,COL!$A:$A,C3300,COL!$G:$G, D3300),
IF(AND(A3300="Cervical Cancer Screening", E3300="Utilization Rate (per 100,000 patients)"),
SUMIFS(CERV!$D:$D,CERV!$A:$A,C3300,CERV!$G:$G,D3300),
IF(AND(A3300="Cancer Screening for CKD patients", E3300="Utilization Rate (per 100,000 patients)"),
SUMIFS(CANSCRN!$D:$D,CANSCRN!$A:$A,C3300,CANSCRN!$G:$G,D3300),
IF(AND(A3300="PSA Testing", E3300="Cost per service ($USD)"),
SUMIFS(PSA!$E:$E,PSA!$A:$A,C3300,PSA!$G:$G,D3300),
IF(AND(A3300="Colorectal Cancer Screening", E3300="Cost per service ($USD)"),
SUMIFS(COL!$E:$E,COL!$A:$A,C3300,COL!$G:$G,D3300),
IF(AND(A3300="Cervical Cancer Screening", E3300="Cost per service ($USD)"),
SUMIFS(CERV!$E:$E,CERV!$A:$A,C3300,CERV!$G:$G,D3300),
IF(AND(A3300="Cancer Screening for CKD patients", E3300="Cost per service ($USD)"),
SUMIFS(CANSCRN!$E:$E,CANSCRN!$A:$A,C3300,CANSCRN!$G:$G,D3300),
IF(AND(A3300="PSA Testing", E3300="Total Expenditure ($USD per 100,000 patients)"),
SUMIFS(PSA!$F:$F,PSA!$A:$A,C3300,PSA!$G:$G,D3300),
IF(AND(A3300="Colorectal Cancer Screening", E3300="Total Expenditure ($USD per 100,000 patients)"),
SUMIFS(COL!$F:$F,COL!$A:$A,C3300,COL!$G:$G,D3300),
IF(AND(A3300="Cervical Cancer Screening", E3300="Total Expenditure ($USD per 100,000 patients)"),
SUMIFS(CERV!$F:$F,CERV!$A:$A,C3300,CERV!$G:$G,D3300),
SUMIFS(CANSCRN!$F:$F,CANSCRN!$A:$A,C3300,CANSCRN!$G:$G,D3300))))))))))))</f>
        <v>1192123.8179250211</v>
      </c>
    </row>
    <row r="3301" spans="1:6" x14ac:dyDescent="0.2">
      <c r="A3301" s="24" t="s">
        <v>103</v>
      </c>
      <c r="B3301" s="24" t="s">
        <v>101</v>
      </c>
      <c r="C3301" s="24" t="s">
        <v>75</v>
      </c>
      <c r="D3301" s="24">
        <v>2019</v>
      </c>
      <c r="E3301" s="24" t="s">
        <v>104</v>
      </c>
      <c r="F3301" s="3">
        <f>IF(AND(A3301="PSA Testing", E3301= "Utilization Rate (per 100,000 patients)"),
SUMIFS(PSA!$D:$D,PSA!$A:$A,C3301,PSA!$G:$G,D3301),
IF(AND(A3301="Colorectal Cancer Screening", E3301="Utilization Rate (per 100,000 patients)"),
SUMIFS(COL!$D:$D,COL!$A:$A,C3301,COL!$G:$G, D3301),
IF(AND(A3301="Cervical Cancer Screening", E3301="Utilization Rate (per 100,000 patients)"),
SUMIFS(CERV!$D:$D,CERV!$A:$A,C3301,CERV!$G:$G,D3301),
IF(AND(A3301="Cancer Screening for CKD patients", E3301="Utilization Rate (per 100,000 patients)"),
SUMIFS(CANSCRN!$D:$D,CANSCRN!$A:$A,C3301,CANSCRN!$G:$G,D3301),
IF(AND(A3301="PSA Testing", E3301="Cost per service ($USD)"),
SUMIFS(PSA!$E:$E,PSA!$A:$A,C3301,PSA!$G:$G,D3301),
IF(AND(A3301="Colorectal Cancer Screening", E3301="Cost per service ($USD)"),
SUMIFS(COL!$E:$E,COL!$A:$A,C3301,COL!$G:$G,D3301),
IF(AND(A3301="Cervical Cancer Screening", E3301="Cost per service ($USD)"),
SUMIFS(CERV!$E:$E,CERV!$A:$A,C3301,CERV!$G:$G,D3301),
IF(AND(A3301="Cancer Screening for CKD patients", E3301="Cost per service ($USD)"),
SUMIFS(CANSCRN!$E:$E,CANSCRN!$A:$A,C3301,CANSCRN!$G:$G,D3301),
IF(AND(A3301="PSA Testing", E3301="Total Expenditure ($USD per 100,000 patients)"),
SUMIFS(PSA!$F:$F,PSA!$A:$A,C3301,PSA!$G:$G,D3301),
IF(AND(A3301="Colorectal Cancer Screening", E3301="Total Expenditure ($USD per 100,000 patients)"),
SUMIFS(COL!$F:$F,COL!$A:$A,C3301,COL!$G:$G,D3301),
IF(AND(A3301="Cervical Cancer Screening", E3301="Total Expenditure ($USD per 100,000 patients)"),
SUMIFS(CERV!$F:$F,CERV!$A:$A,C3301,CERV!$G:$G,D3301),
SUMIFS(CANSCRN!$F:$F,CANSCRN!$A:$A,C3301,CANSCRN!$G:$G,D3301))))))))))))</f>
        <v>1030925.9793423738</v>
      </c>
    </row>
    <row r="3302" spans="1:6" x14ac:dyDescent="0.2">
      <c r="A3302" s="24" t="s">
        <v>103</v>
      </c>
      <c r="B3302" s="24" t="s">
        <v>101</v>
      </c>
      <c r="C3302" s="24" t="s">
        <v>76</v>
      </c>
      <c r="D3302" s="24">
        <v>2009</v>
      </c>
      <c r="E3302" s="24" t="s">
        <v>104</v>
      </c>
      <c r="F3302" s="3">
        <f>IF(AND(A3302="PSA Testing", E3302= "Utilization Rate (per 100,000 patients)"),
SUMIFS(PSA!$D:$D,PSA!$A:$A,C3302,PSA!$G:$G,D3302),
IF(AND(A3302="Colorectal Cancer Screening", E3302="Utilization Rate (per 100,000 patients)"),
SUMIFS(COL!$D:$D,COL!$A:$A,C3302,COL!$G:$G, D3302),
IF(AND(A3302="Cervical Cancer Screening", E3302="Utilization Rate (per 100,000 patients)"),
SUMIFS(CERV!$D:$D,CERV!$A:$A,C3302,CERV!$G:$G,D3302),
IF(AND(A3302="Cancer Screening for CKD patients", E3302="Utilization Rate (per 100,000 patients)"),
SUMIFS(CANSCRN!$D:$D,CANSCRN!$A:$A,C3302,CANSCRN!$G:$G,D3302),
IF(AND(A3302="PSA Testing", E3302="Cost per service ($USD)"),
SUMIFS(PSA!$E:$E,PSA!$A:$A,C3302,PSA!$G:$G,D3302),
IF(AND(A3302="Colorectal Cancer Screening", E3302="Cost per service ($USD)"),
SUMIFS(COL!$E:$E,COL!$A:$A,C3302,COL!$G:$G,D3302),
IF(AND(A3302="Cervical Cancer Screening", E3302="Cost per service ($USD)"),
SUMIFS(CERV!$E:$E,CERV!$A:$A,C3302,CERV!$G:$G,D3302),
IF(AND(A3302="Cancer Screening for CKD patients", E3302="Cost per service ($USD)"),
SUMIFS(CANSCRN!$E:$E,CANSCRN!$A:$A,C3302,CANSCRN!$G:$G,D3302),
IF(AND(A3302="PSA Testing", E3302="Total Expenditure ($USD per 100,000 patients)"),
SUMIFS(PSA!$F:$F,PSA!$A:$A,C3302,PSA!$G:$G,D3302),
IF(AND(A3302="Colorectal Cancer Screening", E3302="Total Expenditure ($USD per 100,000 patients)"),
SUMIFS(COL!$F:$F,COL!$A:$A,C3302,COL!$G:$G,D3302),
IF(AND(A3302="Cervical Cancer Screening", E3302="Total Expenditure ($USD per 100,000 patients)"),
SUMIFS(CERV!$F:$F,CERV!$A:$A,C3302,CERV!$G:$G,D3302),
SUMIFS(CANSCRN!$F:$F,CANSCRN!$A:$A,C3302,CANSCRN!$G:$G,D3302))))))))))))</f>
        <v>734741.49989509617</v>
      </c>
    </row>
    <row r="3303" spans="1:6" x14ac:dyDescent="0.2">
      <c r="A3303" s="24" t="s">
        <v>103</v>
      </c>
      <c r="B3303" s="24" t="s">
        <v>101</v>
      </c>
      <c r="C3303" s="24" t="s">
        <v>76</v>
      </c>
      <c r="D3303" s="24">
        <v>2010</v>
      </c>
      <c r="E3303" s="24" t="s">
        <v>104</v>
      </c>
      <c r="F3303" s="3">
        <f>IF(AND(A3303="PSA Testing", E3303= "Utilization Rate (per 100,000 patients)"),
SUMIFS(PSA!$D:$D,PSA!$A:$A,C3303,PSA!$G:$G,D3303),
IF(AND(A3303="Colorectal Cancer Screening", E3303="Utilization Rate (per 100,000 patients)"),
SUMIFS(COL!$D:$D,COL!$A:$A,C3303,COL!$G:$G, D3303),
IF(AND(A3303="Cervical Cancer Screening", E3303="Utilization Rate (per 100,000 patients)"),
SUMIFS(CERV!$D:$D,CERV!$A:$A,C3303,CERV!$G:$G,D3303),
IF(AND(A3303="Cancer Screening for CKD patients", E3303="Utilization Rate (per 100,000 patients)"),
SUMIFS(CANSCRN!$D:$D,CANSCRN!$A:$A,C3303,CANSCRN!$G:$G,D3303),
IF(AND(A3303="PSA Testing", E3303="Cost per service ($USD)"),
SUMIFS(PSA!$E:$E,PSA!$A:$A,C3303,PSA!$G:$G,D3303),
IF(AND(A3303="Colorectal Cancer Screening", E3303="Cost per service ($USD)"),
SUMIFS(COL!$E:$E,COL!$A:$A,C3303,COL!$G:$G,D3303),
IF(AND(A3303="Cervical Cancer Screening", E3303="Cost per service ($USD)"),
SUMIFS(CERV!$E:$E,CERV!$A:$A,C3303,CERV!$G:$G,D3303),
IF(AND(A3303="Cancer Screening for CKD patients", E3303="Cost per service ($USD)"),
SUMIFS(CANSCRN!$E:$E,CANSCRN!$A:$A,C3303,CANSCRN!$G:$G,D3303),
IF(AND(A3303="PSA Testing", E3303="Total Expenditure ($USD per 100,000 patients)"),
SUMIFS(PSA!$F:$F,PSA!$A:$A,C3303,PSA!$G:$G,D3303),
IF(AND(A3303="Colorectal Cancer Screening", E3303="Total Expenditure ($USD per 100,000 patients)"),
SUMIFS(COL!$F:$F,COL!$A:$A,C3303,COL!$G:$G,D3303),
IF(AND(A3303="Cervical Cancer Screening", E3303="Total Expenditure ($USD per 100,000 patients)"),
SUMIFS(CERV!$F:$F,CERV!$A:$A,C3303,CERV!$G:$G,D3303),
SUMIFS(CANSCRN!$F:$F,CANSCRN!$A:$A,C3303,CANSCRN!$G:$G,D3303))))))))))))</f>
        <v>753471.71905512048</v>
      </c>
    </row>
    <row r="3304" spans="1:6" x14ac:dyDescent="0.2">
      <c r="A3304" s="24" t="s">
        <v>103</v>
      </c>
      <c r="B3304" s="24" t="s">
        <v>101</v>
      </c>
      <c r="C3304" s="24" t="s">
        <v>76</v>
      </c>
      <c r="D3304" s="24">
        <v>2011</v>
      </c>
      <c r="E3304" s="24" t="s">
        <v>104</v>
      </c>
      <c r="F3304" s="3">
        <f>IF(AND(A3304="PSA Testing", E3304= "Utilization Rate (per 100,000 patients)"),
SUMIFS(PSA!$D:$D,PSA!$A:$A,C3304,PSA!$G:$G,D3304),
IF(AND(A3304="Colorectal Cancer Screening", E3304="Utilization Rate (per 100,000 patients)"),
SUMIFS(COL!$D:$D,COL!$A:$A,C3304,COL!$G:$G, D3304),
IF(AND(A3304="Cervical Cancer Screening", E3304="Utilization Rate (per 100,000 patients)"),
SUMIFS(CERV!$D:$D,CERV!$A:$A,C3304,CERV!$G:$G,D3304),
IF(AND(A3304="Cancer Screening for CKD patients", E3304="Utilization Rate (per 100,000 patients)"),
SUMIFS(CANSCRN!$D:$D,CANSCRN!$A:$A,C3304,CANSCRN!$G:$G,D3304),
IF(AND(A3304="PSA Testing", E3304="Cost per service ($USD)"),
SUMIFS(PSA!$E:$E,PSA!$A:$A,C3304,PSA!$G:$G,D3304),
IF(AND(A3304="Colorectal Cancer Screening", E3304="Cost per service ($USD)"),
SUMIFS(COL!$E:$E,COL!$A:$A,C3304,COL!$G:$G,D3304),
IF(AND(A3304="Cervical Cancer Screening", E3304="Cost per service ($USD)"),
SUMIFS(CERV!$E:$E,CERV!$A:$A,C3304,CERV!$G:$G,D3304),
IF(AND(A3304="Cancer Screening for CKD patients", E3304="Cost per service ($USD)"),
SUMIFS(CANSCRN!$E:$E,CANSCRN!$A:$A,C3304,CANSCRN!$G:$G,D3304),
IF(AND(A3304="PSA Testing", E3304="Total Expenditure ($USD per 100,000 patients)"),
SUMIFS(PSA!$F:$F,PSA!$A:$A,C3304,PSA!$G:$G,D3304),
IF(AND(A3304="Colorectal Cancer Screening", E3304="Total Expenditure ($USD per 100,000 patients)"),
SUMIFS(COL!$F:$F,COL!$A:$A,C3304,COL!$G:$G,D3304),
IF(AND(A3304="Cervical Cancer Screening", E3304="Total Expenditure ($USD per 100,000 patients)"),
SUMIFS(CERV!$F:$F,CERV!$A:$A,C3304,CERV!$G:$G,D3304),
SUMIFS(CANSCRN!$F:$F,CANSCRN!$A:$A,C3304,CANSCRN!$G:$G,D3304))))))))))))</f>
        <v>880177.86464103381</v>
      </c>
    </row>
    <row r="3305" spans="1:6" x14ac:dyDescent="0.2">
      <c r="A3305" s="24" t="s">
        <v>103</v>
      </c>
      <c r="B3305" s="24" t="s">
        <v>101</v>
      </c>
      <c r="C3305" s="24" t="s">
        <v>76</v>
      </c>
      <c r="D3305" s="24">
        <v>2012</v>
      </c>
      <c r="E3305" s="24" t="s">
        <v>104</v>
      </c>
      <c r="F3305" s="3">
        <f>IF(AND(A3305="PSA Testing", E3305= "Utilization Rate (per 100,000 patients)"),
SUMIFS(PSA!$D:$D,PSA!$A:$A,C3305,PSA!$G:$G,D3305),
IF(AND(A3305="Colorectal Cancer Screening", E3305="Utilization Rate (per 100,000 patients)"),
SUMIFS(COL!$D:$D,COL!$A:$A,C3305,COL!$G:$G, D3305),
IF(AND(A3305="Cervical Cancer Screening", E3305="Utilization Rate (per 100,000 patients)"),
SUMIFS(CERV!$D:$D,CERV!$A:$A,C3305,CERV!$G:$G,D3305),
IF(AND(A3305="Cancer Screening for CKD patients", E3305="Utilization Rate (per 100,000 patients)"),
SUMIFS(CANSCRN!$D:$D,CANSCRN!$A:$A,C3305,CANSCRN!$G:$G,D3305),
IF(AND(A3305="PSA Testing", E3305="Cost per service ($USD)"),
SUMIFS(PSA!$E:$E,PSA!$A:$A,C3305,PSA!$G:$G,D3305),
IF(AND(A3305="Colorectal Cancer Screening", E3305="Cost per service ($USD)"),
SUMIFS(COL!$E:$E,COL!$A:$A,C3305,COL!$G:$G,D3305),
IF(AND(A3305="Cervical Cancer Screening", E3305="Cost per service ($USD)"),
SUMIFS(CERV!$E:$E,CERV!$A:$A,C3305,CERV!$G:$G,D3305),
IF(AND(A3305="Cancer Screening for CKD patients", E3305="Cost per service ($USD)"),
SUMIFS(CANSCRN!$E:$E,CANSCRN!$A:$A,C3305,CANSCRN!$G:$G,D3305),
IF(AND(A3305="PSA Testing", E3305="Total Expenditure ($USD per 100,000 patients)"),
SUMIFS(PSA!$F:$F,PSA!$A:$A,C3305,PSA!$G:$G,D3305),
IF(AND(A3305="Colorectal Cancer Screening", E3305="Total Expenditure ($USD per 100,000 patients)"),
SUMIFS(COL!$F:$F,COL!$A:$A,C3305,COL!$G:$G,D3305),
IF(AND(A3305="Cervical Cancer Screening", E3305="Total Expenditure ($USD per 100,000 patients)"),
SUMIFS(CERV!$F:$F,CERV!$A:$A,C3305,CERV!$G:$G,D3305),
SUMIFS(CANSCRN!$F:$F,CANSCRN!$A:$A,C3305,CANSCRN!$G:$G,D3305))))))))))))</f>
        <v>922090.535562351</v>
      </c>
    </row>
    <row r="3306" spans="1:6" x14ac:dyDescent="0.2">
      <c r="A3306" s="24" t="s">
        <v>103</v>
      </c>
      <c r="B3306" s="24" t="s">
        <v>101</v>
      </c>
      <c r="C3306" s="24" t="s">
        <v>76</v>
      </c>
      <c r="D3306" s="24">
        <v>2013</v>
      </c>
      <c r="E3306" s="24" t="s">
        <v>104</v>
      </c>
      <c r="F3306" s="3">
        <f>IF(AND(A3306="PSA Testing", E3306= "Utilization Rate (per 100,000 patients)"),
SUMIFS(PSA!$D:$D,PSA!$A:$A,C3306,PSA!$G:$G,D3306),
IF(AND(A3306="Colorectal Cancer Screening", E3306="Utilization Rate (per 100,000 patients)"),
SUMIFS(COL!$D:$D,COL!$A:$A,C3306,COL!$G:$G, D3306),
IF(AND(A3306="Cervical Cancer Screening", E3306="Utilization Rate (per 100,000 patients)"),
SUMIFS(CERV!$D:$D,CERV!$A:$A,C3306,CERV!$G:$G,D3306),
IF(AND(A3306="Cancer Screening for CKD patients", E3306="Utilization Rate (per 100,000 patients)"),
SUMIFS(CANSCRN!$D:$D,CANSCRN!$A:$A,C3306,CANSCRN!$G:$G,D3306),
IF(AND(A3306="PSA Testing", E3306="Cost per service ($USD)"),
SUMIFS(PSA!$E:$E,PSA!$A:$A,C3306,PSA!$G:$G,D3306),
IF(AND(A3306="Colorectal Cancer Screening", E3306="Cost per service ($USD)"),
SUMIFS(COL!$E:$E,COL!$A:$A,C3306,COL!$G:$G,D3306),
IF(AND(A3306="Cervical Cancer Screening", E3306="Cost per service ($USD)"),
SUMIFS(CERV!$E:$E,CERV!$A:$A,C3306,CERV!$G:$G,D3306),
IF(AND(A3306="Cancer Screening for CKD patients", E3306="Cost per service ($USD)"),
SUMIFS(CANSCRN!$E:$E,CANSCRN!$A:$A,C3306,CANSCRN!$G:$G,D3306),
IF(AND(A3306="PSA Testing", E3306="Total Expenditure ($USD per 100,000 patients)"),
SUMIFS(PSA!$F:$F,PSA!$A:$A,C3306,PSA!$G:$G,D3306),
IF(AND(A3306="Colorectal Cancer Screening", E3306="Total Expenditure ($USD per 100,000 patients)"),
SUMIFS(COL!$F:$F,COL!$A:$A,C3306,COL!$G:$G,D3306),
IF(AND(A3306="Cervical Cancer Screening", E3306="Total Expenditure ($USD per 100,000 patients)"),
SUMIFS(CERV!$F:$F,CERV!$A:$A,C3306,CERV!$G:$G,D3306),
SUMIFS(CANSCRN!$F:$F,CANSCRN!$A:$A,C3306,CANSCRN!$G:$G,D3306))))))))))))</f>
        <v>890188.72586009174</v>
      </c>
    </row>
    <row r="3307" spans="1:6" x14ac:dyDescent="0.2">
      <c r="A3307" s="24" t="s">
        <v>103</v>
      </c>
      <c r="B3307" s="24" t="s">
        <v>101</v>
      </c>
      <c r="C3307" s="24" t="s">
        <v>76</v>
      </c>
      <c r="D3307" s="24">
        <v>2014</v>
      </c>
      <c r="E3307" s="24" t="s">
        <v>104</v>
      </c>
      <c r="F3307" s="3">
        <f>IF(AND(A3307="PSA Testing", E3307= "Utilization Rate (per 100,000 patients)"),
SUMIFS(PSA!$D:$D,PSA!$A:$A,C3307,PSA!$G:$G,D3307),
IF(AND(A3307="Colorectal Cancer Screening", E3307="Utilization Rate (per 100,000 patients)"),
SUMIFS(COL!$D:$D,COL!$A:$A,C3307,COL!$G:$G, D3307),
IF(AND(A3307="Cervical Cancer Screening", E3307="Utilization Rate (per 100,000 patients)"),
SUMIFS(CERV!$D:$D,CERV!$A:$A,C3307,CERV!$G:$G,D3307),
IF(AND(A3307="Cancer Screening for CKD patients", E3307="Utilization Rate (per 100,000 patients)"),
SUMIFS(CANSCRN!$D:$D,CANSCRN!$A:$A,C3307,CANSCRN!$G:$G,D3307),
IF(AND(A3307="PSA Testing", E3307="Cost per service ($USD)"),
SUMIFS(PSA!$E:$E,PSA!$A:$A,C3307,PSA!$G:$G,D3307),
IF(AND(A3307="Colorectal Cancer Screening", E3307="Cost per service ($USD)"),
SUMIFS(COL!$E:$E,COL!$A:$A,C3307,COL!$G:$G,D3307),
IF(AND(A3307="Cervical Cancer Screening", E3307="Cost per service ($USD)"),
SUMIFS(CERV!$E:$E,CERV!$A:$A,C3307,CERV!$G:$G,D3307),
IF(AND(A3307="Cancer Screening for CKD patients", E3307="Cost per service ($USD)"),
SUMIFS(CANSCRN!$E:$E,CANSCRN!$A:$A,C3307,CANSCRN!$G:$G,D3307),
IF(AND(A3307="PSA Testing", E3307="Total Expenditure ($USD per 100,000 patients)"),
SUMIFS(PSA!$F:$F,PSA!$A:$A,C3307,PSA!$G:$G,D3307),
IF(AND(A3307="Colorectal Cancer Screening", E3307="Total Expenditure ($USD per 100,000 patients)"),
SUMIFS(COL!$F:$F,COL!$A:$A,C3307,COL!$G:$G,D3307),
IF(AND(A3307="Cervical Cancer Screening", E3307="Total Expenditure ($USD per 100,000 patients)"),
SUMIFS(CERV!$F:$F,CERV!$A:$A,C3307,CERV!$G:$G,D3307),
SUMIFS(CANSCRN!$F:$F,CANSCRN!$A:$A,C3307,CANSCRN!$G:$G,D3307))))))))))))</f>
        <v>839343.34538898733</v>
      </c>
    </row>
    <row r="3308" spans="1:6" x14ac:dyDescent="0.2">
      <c r="A3308" s="24" t="s">
        <v>103</v>
      </c>
      <c r="B3308" s="24" t="s">
        <v>101</v>
      </c>
      <c r="C3308" s="24" t="s">
        <v>76</v>
      </c>
      <c r="D3308" s="24">
        <v>2015</v>
      </c>
      <c r="E3308" s="24" t="s">
        <v>104</v>
      </c>
      <c r="F3308" s="3">
        <f>IF(AND(A3308="PSA Testing", E3308= "Utilization Rate (per 100,000 patients)"),
SUMIFS(PSA!$D:$D,PSA!$A:$A,C3308,PSA!$G:$G,D3308),
IF(AND(A3308="Colorectal Cancer Screening", E3308="Utilization Rate (per 100,000 patients)"),
SUMIFS(COL!$D:$D,COL!$A:$A,C3308,COL!$G:$G, D3308),
IF(AND(A3308="Cervical Cancer Screening", E3308="Utilization Rate (per 100,000 patients)"),
SUMIFS(CERV!$D:$D,CERV!$A:$A,C3308,CERV!$G:$G,D3308),
IF(AND(A3308="Cancer Screening for CKD patients", E3308="Utilization Rate (per 100,000 patients)"),
SUMIFS(CANSCRN!$D:$D,CANSCRN!$A:$A,C3308,CANSCRN!$G:$G,D3308),
IF(AND(A3308="PSA Testing", E3308="Cost per service ($USD)"),
SUMIFS(PSA!$E:$E,PSA!$A:$A,C3308,PSA!$G:$G,D3308),
IF(AND(A3308="Colorectal Cancer Screening", E3308="Cost per service ($USD)"),
SUMIFS(COL!$E:$E,COL!$A:$A,C3308,COL!$G:$G,D3308),
IF(AND(A3308="Cervical Cancer Screening", E3308="Cost per service ($USD)"),
SUMIFS(CERV!$E:$E,CERV!$A:$A,C3308,CERV!$G:$G,D3308),
IF(AND(A3308="Cancer Screening for CKD patients", E3308="Cost per service ($USD)"),
SUMIFS(CANSCRN!$E:$E,CANSCRN!$A:$A,C3308,CANSCRN!$G:$G,D3308),
IF(AND(A3308="PSA Testing", E3308="Total Expenditure ($USD per 100,000 patients)"),
SUMIFS(PSA!$F:$F,PSA!$A:$A,C3308,PSA!$G:$G,D3308),
IF(AND(A3308="Colorectal Cancer Screening", E3308="Total Expenditure ($USD per 100,000 patients)"),
SUMIFS(COL!$F:$F,COL!$A:$A,C3308,COL!$G:$G,D3308),
IF(AND(A3308="Cervical Cancer Screening", E3308="Total Expenditure ($USD per 100,000 patients)"),
SUMIFS(CERV!$F:$F,CERV!$A:$A,C3308,CERV!$G:$G,D3308),
SUMIFS(CANSCRN!$F:$F,CANSCRN!$A:$A,C3308,CANSCRN!$G:$G,D3308))))))))))))</f>
        <v>956986.20674815867</v>
      </c>
    </row>
    <row r="3309" spans="1:6" x14ac:dyDescent="0.2">
      <c r="A3309" s="24" t="s">
        <v>103</v>
      </c>
      <c r="B3309" s="24" t="s">
        <v>101</v>
      </c>
      <c r="C3309" s="24" t="s">
        <v>76</v>
      </c>
      <c r="D3309" s="24">
        <v>2016</v>
      </c>
      <c r="E3309" s="24" t="s">
        <v>104</v>
      </c>
      <c r="F3309" s="3">
        <f>IF(AND(A3309="PSA Testing", E3309= "Utilization Rate (per 100,000 patients)"),
SUMIFS(PSA!$D:$D,PSA!$A:$A,C3309,PSA!$G:$G,D3309),
IF(AND(A3309="Colorectal Cancer Screening", E3309="Utilization Rate (per 100,000 patients)"),
SUMIFS(COL!$D:$D,COL!$A:$A,C3309,COL!$G:$G, D3309),
IF(AND(A3309="Cervical Cancer Screening", E3309="Utilization Rate (per 100,000 patients)"),
SUMIFS(CERV!$D:$D,CERV!$A:$A,C3309,CERV!$G:$G,D3309),
IF(AND(A3309="Cancer Screening for CKD patients", E3309="Utilization Rate (per 100,000 patients)"),
SUMIFS(CANSCRN!$D:$D,CANSCRN!$A:$A,C3309,CANSCRN!$G:$G,D3309),
IF(AND(A3309="PSA Testing", E3309="Cost per service ($USD)"),
SUMIFS(PSA!$E:$E,PSA!$A:$A,C3309,PSA!$G:$G,D3309),
IF(AND(A3309="Colorectal Cancer Screening", E3309="Cost per service ($USD)"),
SUMIFS(COL!$E:$E,COL!$A:$A,C3309,COL!$G:$G,D3309),
IF(AND(A3309="Cervical Cancer Screening", E3309="Cost per service ($USD)"),
SUMIFS(CERV!$E:$E,CERV!$A:$A,C3309,CERV!$G:$G,D3309),
IF(AND(A3309="Cancer Screening for CKD patients", E3309="Cost per service ($USD)"),
SUMIFS(CANSCRN!$E:$E,CANSCRN!$A:$A,C3309,CANSCRN!$G:$G,D3309),
IF(AND(A3309="PSA Testing", E3309="Total Expenditure ($USD per 100,000 patients)"),
SUMIFS(PSA!$F:$F,PSA!$A:$A,C3309,PSA!$G:$G,D3309),
IF(AND(A3309="Colorectal Cancer Screening", E3309="Total Expenditure ($USD per 100,000 patients)"),
SUMIFS(COL!$F:$F,COL!$A:$A,C3309,COL!$G:$G,D3309),
IF(AND(A3309="Cervical Cancer Screening", E3309="Total Expenditure ($USD per 100,000 patients)"),
SUMIFS(CERV!$F:$F,CERV!$A:$A,C3309,CERV!$G:$G,D3309),
SUMIFS(CANSCRN!$F:$F,CANSCRN!$A:$A,C3309,CANSCRN!$G:$G,D3309))))))))))))</f>
        <v>1399969.7901886581</v>
      </c>
    </row>
    <row r="3310" spans="1:6" x14ac:dyDescent="0.2">
      <c r="A3310" s="24" t="s">
        <v>103</v>
      </c>
      <c r="B3310" s="24" t="s">
        <v>101</v>
      </c>
      <c r="C3310" s="24" t="s">
        <v>76</v>
      </c>
      <c r="D3310" s="24">
        <v>2017</v>
      </c>
      <c r="E3310" s="24" t="s">
        <v>104</v>
      </c>
      <c r="F3310" s="3">
        <f>IF(AND(A3310="PSA Testing", E3310= "Utilization Rate (per 100,000 patients)"),
SUMIFS(PSA!$D:$D,PSA!$A:$A,C3310,PSA!$G:$G,D3310),
IF(AND(A3310="Colorectal Cancer Screening", E3310="Utilization Rate (per 100,000 patients)"),
SUMIFS(COL!$D:$D,COL!$A:$A,C3310,COL!$G:$G, D3310),
IF(AND(A3310="Cervical Cancer Screening", E3310="Utilization Rate (per 100,000 patients)"),
SUMIFS(CERV!$D:$D,CERV!$A:$A,C3310,CERV!$G:$G,D3310),
IF(AND(A3310="Cancer Screening for CKD patients", E3310="Utilization Rate (per 100,000 patients)"),
SUMIFS(CANSCRN!$D:$D,CANSCRN!$A:$A,C3310,CANSCRN!$G:$G,D3310),
IF(AND(A3310="PSA Testing", E3310="Cost per service ($USD)"),
SUMIFS(PSA!$E:$E,PSA!$A:$A,C3310,PSA!$G:$G,D3310),
IF(AND(A3310="Colorectal Cancer Screening", E3310="Cost per service ($USD)"),
SUMIFS(COL!$E:$E,COL!$A:$A,C3310,COL!$G:$G,D3310),
IF(AND(A3310="Cervical Cancer Screening", E3310="Cost per service ($USD)"),
SUMIFS(CERV!$E:$E,CERV!$A:$A,C3310,CERV!$G:$G,D3310),
IF(AND(A3310="Cancer Screening for CKD patients", E3310="Cost per service ($USD)"),
SUMIFS(CANSCRN!$E:$E,CANSCRN!$A:$A,C3310,CANSCRN!$G:$G,D3310),
IF(AND(A3310="PSA Testing", E3310="Total Expenditure ($USD per 100,000 patients)"),
SUMIFS(PSA!$F:$F,PSA!$A:$A,C3310,PSA!$G:$G,D3310),
IF(AND(A3310="Colorectal Cancer Screening", E3310="Total Expenditure ($USD per 100,000 patients)"),
SUMIFS(COL!$F:$F,COL!$A:$A,C3310,COL!$G:$G,D3310),
IF(AND(A3310="Cervical Cancer Screening", E3310="Total Expenditure ($USD per 100,000 patients)"),
SUMIFS(CERV!$F:$F,CERV!$A:$A,C3310,CERV!$G:$G,D3310),
SUMIFS(CANSCRN!$F:$F,CANSCRN!$A:$A,C3310,CANSCRN!$G:$G,D3310))))))))))))</f>
        <v>1723418.2517354304</v>
      </c>
    </row>
    <row r="3311" spans="1:6" x14ac:dyDescent="0.2">
      <c r="A3311" s="24" t="s">
        <v>103</v>
      </c>
      <c r="B3311" s="24" t="s">
        <v>101</v>
      </c>
      <c r="C3311" s="24" t="s">
        <v>76</v>
      </c>
      <c r="D3311" s="24">
        <v>2018</v>
      </c>
      <c r="E3311" s="24" t="s">
        <v>104</v>
      </c>
      <c r="F3311" s="3">
        <f>IF(AND(A3311="PSA Testing", E3311= "Utilization Rate (per 100,000 patients)"),
SUMIFS(PSA!$D:$D,PSA!$A:$A,C3311,PSA!$G:$G,D3311),
IF(AND(A3311="Colorectal Cancer Screening", E3311="Utilization Rate (per 100,000 patients)"),
SUMIFS(COL!$D:$D,COL!$A:$A,C3311,COL!$G:$G, D3311),
IF(AND(A3311="Cervical Cancer Screening", E3311="Utilization Rate (per 100,000 patients)"),
SUMIFS(CERV!$D:$D,CERV!$A:$A,C3311,CERV!$G:$G,D3311),
IF(AND(A3311="Cancer Screening for CKD patients", E3311="Utilization Rate (per 100,000 patients)"),
SUMIFS(CANSCRN!$D:$D,CANSCRN!$A:$A,C3311,CANSCRN!$G:$G,D3311),
IF(AND(A3311="PSA Testing", E3311="Cost per service ($USD)"),
SUMIFS(PSA!$E:$E,PSA!$A:$A,C3311,PSA!$G:$G,D3311),
IF(AND(A3311="Colorectal Cancer Screening", E3311="Cost per service ($USD)"),
SUMIFS(COL!$E:$E,COL!$A:$A,C3311,COL!$G:$G,D3311),
IF(AND(A3311="Cervical Cancer Screening", E3311="Cost per service ($USD)"),
SUMIFS(CERV!$E:$E,CERV!$A:$A,C3311,CERV!$G:$G,D3311),
IF(AND(A3311="Cancer Screening for CKD patients", E3311="Cost per service ($USD)"),
SUMIFS(CANSCRN!$E:$E,CANSCRN!$A:$A,C3311,CANSCRN!$G:$G,D3311),
IF(AND(A3311="PSA Testing", E3311="Total Expenditure ($USD per 100,000 patients)"),
SUMIFS(PSA!$F:$F,PSA!$A:$A,C3311,PSA!$G:$G,D3311),
IF(AND(A3311="Colorectal Cancer Screening", E3311="Total Expenditure ($USD per 100,000 patients)"),
SUMIFS(COL!$F:$F,COL!$A:$A,C3311,COL!$G:$G,D3311),
IF(AND(A3311="Cervical Cancer Screening", E3311="Total Expenditure ($USD per 100,000 patients)"),
SUMIFS(CERV!$F:$F,CERV!$A:$A,C3311,CERV!$G:$G,D3311),
SUMIFS(CANSCRN!$F:$F,CANSCRN!$A:$A,C3311,CANSCRN!$G:$G,D3311))))))))))))</f>
        <v>2262165.9147683317</v>
      </c>
    </row>
    <row r="3312" spans="1:6" x14ac:dyDescent="0.2">
      <c r="A3312" s="24" t="s">
        <v>103</v>
      </c>
      <c r="B3312" s="24" t="s">
        <v>101</v>
      </c>
      <c r="C3312" s="24" t="s">
        <v>76</v>
      </c>
      <c r="D3312" s="24">
        <v>2019</v>
      </c>
      <c r="E3312" s="24" t="s">
        <v>104</v>
      </c>
      <c r="F3312" s="3">
        <f>IF(AND(A3312="PSA Testing", E3312= "Utilization Rate (per 100,000 patients)"),
SUMIFS(PSA!$D:$D,PSA!$A:$A,C3312,PSA!$G:$G,D3312),
IF(AND(A3312="Colorectal Cancer Screening", E3312="Utilization Rate (per 100,000 patients)"),
SUMIFS(COL!$D:$D,COL!$A:$A,C3312,COL!$G:$G, D3312),
IF(AND(A3312="Cervical Cancer Screening", E3312="Utilization Rate (per 100,000 patients)"),
SUMIFS(CERV!$D:$D,CERV!$A:$A,C3312,CERV!$G:$G,D3312),
IF(AND(A3312="Cancer Screening for CKD patients", E3312="Utilization Rate (per 100,000 patients)"),
SUMIFS(CANSCRN!$D:$D,CANSCRN!$A:$A,C3312,CANSCRN!$G:$G,D3312),
IF(AND(A3312="PSA Testing", E3312="Cost per service ($USD)"),
SUMIFS(PSA!$E:$E,PSA!$A:$A,C3312,PSA!$G:$G,D3312),
IF(AND(A3312="Colorectal Cancer Screening", E3312="Cost per service ($USD)"),
SUMIFS(COL!$E:$E,COL!$A:$A,C3312,COL!$G:$G,D3312),
IF(AND(A3312="Cervical Cancer Screening", E3312="Cost per service ($USD)"),
SUMIFS(CERV!$E:$E,CERV!$A:$A,C3312,CERV!$G:$G,D3312),
IF(AND(A3312="Cancer Screening for CKD patients", E3312="Cost per service ($USD)"),
SUMIFS(CANSCRN!$E:$E,CANSCRN!$A:$A,C3312,CANSCRN!$G:$G,D3312),
IF(AND(A3312="PSA Testing", E3312="Total Expenditure ($USD per 100,000 patients)"),
SUMIFS(PSA!$F:$F,PSA!$A:$A,C3312,PSA!$G:$G,D3312),
IF(AND(A3312="Colorectal Cancer Screening", E3312="Total Expenditure ($USD per 100,000 patients)"),
SUMIFS(COL!$F:$F,COL!$A:$A,C3312,COL!$G:$G,D3312),
IF(AND(A3312="Cervical Cancer Screening", E3312="Total Expenditure ($USD per 100,000 patients)"),
SUMIFS(CERV!$F:$F,CERV!$A:$A,C3312,CERV!$G:$G,D3312),
SUMIFS(CANSCRN!$F:$F,CANSCRN!$A:$A,C3312,CANSCRN!$G:$G,D3312))))))))))))</f>
        <v>2054222.2782251944</v>
      </c>
    </row>
    <row r="3313" spans="1:6" x14ac:dyDescent="0.2">
      <c r="A3313" s="24" t="s">
        <v>103</v>
      </c>
      <c r="B3313" s="24" t="s">
        <v>101</v>
      </c>
      <c r="C3313" s="24" t="s">
        <v>77</v>
      </c>
      <c r="D3313" s="24">
        <v>2009</v>
      </c>
      <c r="E3313" s="24" t="s">
        <v>104</v>
      </c>
      <c r="F3313" s="3">
        <f>IF(AND(A3313="PSA Testing", E3313= "Utilization Rate (per 100,000 patients)"),
SUMIFS(PSA!$D:$D,PSA!$A:$A,C3313,PSA!$G:$G,D3313),
IF(AND(A3313="Colorectal Cancer Screening", E3313="Utilization Rate (per 100,000 patients)"),
SUMIFS(COL!$D:$D,COL!$A:$A,C3313,COL!$G:$G, D3313),
IF(AND(A3313="Cervical Cancer Screening", E3313="Utilization Rate (per 100,000 patients)"),
SUMIFS(CERV!$D:$D,CERV!$A:$A,C3313,CERV!$G:$G,D3313),
IF(AND(A3313="Cancer Screening for CKD patients", E3313="Utilization Rate (per 100,000 patients)"),
SUMIFS(CANSCRN!$D:$D,CANSCRN!$A:$A,C3313,CANSCRN!$G:$G,D3313),
IF(AND(A3313="PSA Testing", E3313="Cost per service ($USD)"),
SUMIFS(PSA!$E:$E,PSA!$A:$A,C3313,PSA!$G:$G,D3313),
IF(AND(A3313="Colorectal Cancer Screening", E3313="Cost per service ($USD)"),
SUMIFS(COL!$E:$E,COL!$A:$A,C3313,COL!$G:$G,D3313),
IF(AND(A3313="Cervical Cancer Screening", E3313="Cost per service ($USD)"),
SUMIFS(CERV!$E:$E,CERV!$A:$A,C3313,CERV!$G:$G,D3313),
IF(AND(A3313="Cancer Screening for CKD patients", E3313="Cost per service ($USD)"),
SUMIFS(CANSCRN!$E:$E,CANSCRN!$A:$A,C3313,CANSCRN!$G:$G,D3313),
IF(AND(A3313="PSA Testing", E3313="Total Expenditure ($USD per 100,000 patients)"),
SUMIFS(PSA!$F:$F,PSA!$A:$A,C3313,PSA!$G:$G,D3313),
IF(AND(A3313="Colorectal Cancer Screening", E3313="Total Expenditure ($USD per 100,000 patients)"),
SUMIFS(COL!$F:$F,COL!$A:$A,C3313,COL!$G:$G,D3313),
IF(AND(A3313="Cervical Cancer Screening", E3313="Total Expenditure ($USD per 100,000 patients)"),
SUMIFS(CERV!$F:$F,CERV!$A:$A,C3313,CERV!$G:$G,D3313),
SUMIFS(CANSCRN!$F:$F,CANSCRN!$A:$A,C3313,CANSCRN!$G:$G,D3313))))))))))))</f>
        <v>422849.81204956723</v>
      </c>
    </row>
    <row r="3314" spans="1:6" x14ac:dyDescent="0.2">
      <c r="A3314" s="24" t="s">
        <v>103</v>
      </c>
      <c r="B3314" s="24" t="s">
        <v>101</v>
      </c>
      <c r="C3314" s="24" t="s">
        <v>77</v>
      </c>
      <c r="D3314" s="24">
        <v>2010</v>
      </c>
      <c r="E3314" s="24" t="s">
        <v>104</v>
      </c>
      <c r="F3314" s="3">
        <f>IF(AND(A3314="PSA Testing", E3314= "Utilization Rate (per 100,000 patients)"),
SUMIFS(PSA!$D:$D,PSA!$A:$A,C3314,PSA!$G:$G,D3314),
IF(AND(A3314="Colorectal Cancer Screening", E3314="Utilization Rate (per 100,000 patients)"),
SUMIFS(COL!$D:$D,COL!$A:$A,C3314,COL!$G:$G, D3314),
IF(AND(A3314="Cervical Cancer Screening", E3314="Utilization Rate (per 100,000 patients)"),
SUMIFS(CERV!$D:$D,CERV!$A:$A,C3314,CERV!$G:$G,D3314),
IF(AND(A3314="Cancer Screening for CKD patients", E3314="Utilization Rate (per 100,000 patients)"),
SUMIFS(CANSCRN!$D:$D,CANSCRN!$A:$A,C3314,CANSCRN!$G:$G,D3314),
IF(AND(A3314="PSA Testing", E3314="Cost per service ($USD)"),
SUMIFS(PSA!$E:$E,PSA!$A:$A,C3314,PSA!$G:$G,D3314),
IF(AND(A3314="Colorectal Cancer Screening", E3314="Cost per service ($USD)"),
SUMIFS(COL!$E:$E,COL!$A:$A,C3314,COL!$G:$G,D3314),
IF(AND(A3314="Cervical Cancer Screening", E3314="Cost per service ($USD)"),
SUMIFS(CERV!$E:$E,CERV!$A:$A,C3314,CERV!$G:$G,D3314),
IF(AND(A3314="Cancer Screening for CKD patients", E3314="Cost per service ($USD)"),
SUMIFS(CANSCRN!$E:$E,CANSCRN!$A:$A,C3314,CANSCRN!$G:$G,D3314),
IF(AND(A3314="PSA Testing", E3314="Total Expenditure ($USD per 100,000 patients)"),
SUMIFS(PSA!$F:$F,PSA!$A:$A,C3314,PSA!$G:$G,D3314),
IF(AND(A3314="Colorectal Cancer Screening", E3314="Total Expenditure ($USD per 100,000 patients)"),
SUMIFS(COL!$F:$F,COL!$A:$A,C3314,COL!$G:$G,D3314),
IF(AND(A3314="Cervical Cancer Screening", E3314="Total Expenditure ($USD per 100,000 patients)"),
SUMIFS(CERV!$F:$F,CERV!$A:$A,C3314,CERV!$G:$G,D3314),
SUMIFS(CANSCRN!$F:$F,CANSCRN!$A:$A,C3314,CANSCRN!$G:$G,D3314))))))))))))</f>
        <v>414462.65312591451</v>
      </c>
    </row>
    <row r="3315" spans="1:6" x14ac:dyDescent="0.2">
      <c r="A3315" s="24" t="s">
        <v>103</v>
      </c>
      <c r="B3315" s="24" t="s">
        <v>101</v>
      </c>
      <c r="C3315" s="24" t="s">
        <v>77</v>
      </c>
      <c r="D3315" s="24">
        <v>2011</v>
      </c>
      <c r="E3315" s="24" t="s">
        <v>104</v>
      </c>
      <c r="F3315" s="3">
        <f>IF(AND(A3315="PSA Testing", E3315= "Utilization Rate (per 100,000 patients)"),
SUMIFS(PSA!$D:$D,PSA!$A:$A,C3315,PSA!$G:$G,D3315),
IF(AND(A3315="Colorectal Cancer Screening", E3315="Utilization Rate (per 100,000 patients)"),
SUMIFS(COL!$D:$D,COL!$A:$A,C3315,COL!$G:$G, D3315),
IF(AND(A3315="Cervical Cancer Screening", E3315="Utilization Rate (per 100,000 patients)"),
SUMIFS(CERV!$D:$D,CERV!$A:$A,C3315,CERV!$G:$G,D3315),
IF(AND(A3315="Cancer Screening for CKD patients", E3315="Utilization Rate (per 100,000 patients)"),
SUMIFS(CANSCRN!$D:$D,CANSCRN!$A:$A,C3315,CANSCRN!$G:$G,D3315),
IF(AND(A3315="PSA Testing", E3315="Cost per service ($USD)"),
SUMIFS(PSA!$E:$E,PSA!$A:$A,C3315,PSA!$G:$G,D3315),
IF(AND(A3315="Colorectal Cancer Screening", E3315="Cost per service ($USD)"),
SUMIFS(COL!$E:$E,COL!$A:$A,C3315,COL!$G:$G,D3315),
IF(AND(A3315="Cervical Cancer Screening", E3315="Cost per service ($USD)"),
SUMIFS(CERV!$E:$E,CERV!$A:$A,C3315,CERV!$G:$G,D3315),
IF(AND(A3315="Cancer Screening for CKD patients", E3315="Cost per service ($USD)"),
SUMIFS(CANSCRN!$E:$E,CANSCRN!$A:$A,C3315,CANSCRN!$G:$G,D3315),
IF(AND(A3315="PSA Testing", E3315="Total Expenditure ($USD per 100,000 patients)"),
SUMIFS(PSA!$F:$F,PSA!$A:$A,C3315,PSA!$G:$G,D3315),
IF(AND(A3315="Colorectal Cancer Screening", E3315="Total Expenditure ($USD per 100,000 patients)"),
SUMIFS(COL!$F:$F,COL!$A:$A,C3315,COL!$G:$G,D3315),
IF(AND(A3315="Cervical Cancer Screening", E3315="Total Expenditure ($USD per 100,000 patients)"),
SUMIFS(CERV!$F:$F,CERV!$A:$A,C3315,CERV!$G:$G,D3315),
SUMIFS(CANSCRN!$F:$F,CANSCRN!$A:$A,C3315,CANSCRN!$G:$G,D3315))))))))))))</f>
        <v>533250.21820947109</v>
      </c>
    </row>
    <row r="3316" spans="1:6" x14ac:dyDescent="0.2">
      <c r="A3316" s="24" t="s">
        <v>103</v>
      </c>
      <c r="B3316" s="24" t="s">
        <v>101</v>
      </c>
      <c r="C3316" s="24" t="s">
        <v>77</v>
      </c>
      <c r="D3316" s="24">
        <v>2012</v>
      </c>
      <c r="E3316" s="24" t="s">
        <v>104</v>
      </c>
      <c r="F3316" s="3">
        <f>IF(AND(A3316="PSA Testing", E3316= "Utilization Rate (per 100,000 patients)"),
SUMIFS(PSA!$D:$D,PSA!$A:$A,C3316,PSA!$G:$G,D3316),
IF(AND(A3316="Colorectal Cancer Screening", E3316="Utilization Rate (per 100,000 patients)"),
SUMIFS(COL!$D:$D,COL!$A:$A,C3316,COL!$G:$G, D3316),
IF(AND(A3316="Cervical Cancer Screening", E3316="Utilization Rate (per 100,000 patients)"),
SUMIFS(CERV!$D:$D,CERV!$A:$A,C3316,CERV!$G:$G,D3316),
IF(AND(A3316="Cancer Screening for CKD patients", E3316="Utilization Rate (per 100,000 patients)"),
SUMIFS(CANSCRN!$D:$D,CANSCRN!$A:$A,C3316,CANSCRN!$G:$G,D3316),
IF(AND(A3316="PSA Testing", E3316="Cost per service ($USD)"),
SUMIFS(PSA!$E:$E,PSA!$A:$A,C3316,PSA!$G:$G,D3316),
IF(AND(A3316="Colorectal Cancer Screening", E3316="Cost per service ($USD)"),
SUMIFS(COL!$E:$E,COL!$A:$A,C3316,COL!$G:$G,D3316),
IF(AND(A3316="Cervical Cancer Screening", E3316="Cost per service ($USD)"),
SUMIFS(CERV!$E:$E,CERV!$A:$A,C3316,CERV!$G:$G,D3316),
IF(AND(A3316="Cancer Screening for CKD patients", E3316="Cost per service ($USD)"),
SUMIFS(CANSCRN!$E:$E,CANSCRN!$A:$A,C3316,CANSCRN!$G:$G,D3316),
IF(AND(A3316="PSA Testing", E3316="Total Expenditure ($USD per 100,000 patients)"),
SUMIFS(PSA!$F:$F,PSA!$A:$A,C3316,PSA!$G:$G,D3316),
IF(AND(A3316="Colorectal Cancer Screening", E3316="Total Expenditure ($USD per 100,000 patients)"),
SUMIFS(COL!$F:$F,COL!$A:$A,C3316,COL!$G:$G,D3316),
IF(AND(A3316="Cervical Cancer Screening", E3316="Total Expenditure ($USD per 100,000 patients)"),
SUMIFS(CERV!$F:$F,CERV!$A:$A,C3316,CERV!$G:$G,D3316),
SUMIFS(CANSCRN!$F:$F,CANSCRN!$A:$A,C3316,CANSCRN!$G:$G,D3316))))))))))))</f>
        <v>702566.17746374675</v>
      </c>
    </row>
    <row r="3317" spans="1:6" x14ac:dyDescent="0.2">
      <c r="A3317" s="24" t="s">
        <v>103</v>
      </c>
      <c r="B3317" s="24" t="s">
        <v>101</v>
      </c>
      <c r="C3317" s="24" t="s">
        <v>77</v>
      </c>
      <c r="D3317" s="24">
        <v>2013</v>
      </c>
      <c r="E3317" s="24" t="s">
        <v>104</v>
      </c>
      <c r="F3317" s="3">
        <f>IF(AND(A3317="PSA Testing", E3317= "Utilization Rate (per 100,000 patients)"),
SUMIFS(PSA!$D:$D,PSA!$A:$A,C3317,PSA!$G:$G,D3317),
IF(AND(A3317="Colorectal Cancer Screening", E3317="Utilization Rate (per 100,000 patients)"),
SUMIFS(COL!$D:$D,COL!$A:$A,C3317,COL!$G:$G, D3317),
IF(AND(A3317="Cervical Cancer Screening", E3317="Utilization Rate (per 100,000 patients)"),
SUMIFS(CERV!$D:$D,CERV!$A:$A,C3317,CERV!$G:$G,D3317),
IF(AND(A3317="Cancer Screening for CKD patients", E3317="Utilization Rate (per 100,000 patients)"),
SUMIFS(CANSCRN!$D:$D,CANSCRN!$A:$A,C3317,CANSCRN!$G:$G,D3317),
IF(AND(A3317="PSA Testing", E3317="Cost per service ($USD)"),
SUMIFS(PSA!$E:$E,PSA!$A:$A,C3317,PSA!$G:$G,D3317),
IF(AND(A3317="Colorectal Cancer Screening", E3317="Cost per service ($USD)"),
SUMIFS(COL!$E:$E,COL!$A:$A,C3317,COL!$G:$G,D3317),
IF(AND(A3317="Cervical Cancer Screening", E3317="Cost per service ($USD)"),
SUMIFS(CERV!$E:$E,CERV!$A:$A,C3317,CERV!$G:$G,D3317),
IF(AND(A3317="Cancer Screening for CKD patients", E3317="Cost per service ($USD)"),
SUMIFS(CANSCRN!$E:$E,CANSCRN!$A:$A,C3317,CANSCRN!$G:$G,D3317),
IF(AND(A3317="PSA Testing", E3317="Total Expenditure ($USD per 100,000 patients)"),
SUMIFS(PSA!$F:$F,PSA!$A:$A,C3317,PSA!$G:$G,D3317),
IF(AND(A3317="Colorectal Cancer Screening", E3317="Total Expenditure ($USD per 100,000 patients)"),
SUMIFS(COL!$F:$F,COL!$A:$A,C3317,COL!$G:$G,D3317),
IF(AND(A3317="Cervical Cancer Screening", E3317="Total Expenditure ($USD per 100,000 patients)"),
SUMIFS(CERV!$F:$F,CERV!$A:$A,C3317,CERV!$G:$G,D3317),
SUMIFS(CANSCRN!$F:$F,CANSCRN!$A:$A,C3317,CANSCRN!$G:$G,D3317))))))))))))</f>
        <v>727637.12878289481</v>
      </c>
    </row>
    <row r="3318" spans="1:6" x14ac:dyDescent="0.2">
      <c r="A3318" s="24" t="s">
        <v>103</v>
      </c>
      <c r="B3318" s="24" t="s">
        <v>101</v>
      </c>
      <c r="C3318" s="24" t="s">
        <v>77</v>
      </c>
      <c r="D3318" s="24">
        <v>2014</v>
      </c>
      <c r="E3318" s="24" t="s">
        <v>104</v>
      </c>
      <c r="F3318" s="3">
        <f>IF(AND(A3318="PSA Testing", E3318= "Utilization Rate (per 100,000 patients)"),
SUMIFS(PSA!$D:$D,PSA!$A:$A,C3318,PSA!$G:$G,D3318),
IF(AND(A3318="Colorectal Cancer Screening", E3318="Utilization Rate (per 100,000 patients)"),
SUMIFS(COL!$D:$D,COL!$A:$A,C3318,COL!$G:$G, D3318),
IF(AND(A3318="Cervical Cancer Screening", E3318="Utilization Rate (per 100,000 patients)"),
SUMIFS(CERV!$D:$D,CERV!$A:$A,C3318,CERV!$G:$G,D3318),
IF(AND(A3318="Cancer Screening for CKD patients", E3318="Utilization Rate (per 100,000 patients)"),
SUMIFS(CANSCRN!$D:$D,CANSCRN!$A:$A,C3318,CANSCRN!$G:$G,D3318),
IF(AND(A3318="PSA Testing", E3318="Cost per service ($USD)"),
SUMIFS(PSA!$E:$E,PSA!$A:$A,C3318,PSA!$G:$G,D3318),
IF(AND(A3318="Colorectal Cancer Screening", E3318="Cost per service ($USD)"),
SUMIFS(COL!$E:$E,COL!$A:$A,C3318,COL!$G:$G,D3318),
IF(AND(A3318="Cervical Cancer Screening", E3318="Cost per service ($USD)"),
SUMIFS(CERV!$E:$E,CERV!$A:$A,C3318,CERV!$G:$G,D3318),
IF(AND(A3318="Cancer Screening for CKD patients", E3318="Cost per service ($USD)"),
SUMIFS(CANSCRN!$E:$E,CANSCRN!$A:$A,C3318,CANSCRN!$G:$G,D3318),
IF(AND(A3318="PSA Testing", E3318="Total Expenditure ($USD per 100,000 patients)"),
SUMIFS(PSA!$F:$F,PSA!$A:$A,C3318,PSA!$G:$G,D3318),
IF(AND(A3318="Colorectal Cancer Screening", E3318="Total Expenditure ($USD per 100,000 patients)"),
SUMIFS(COL!$F:$F,COL!$A:$A,C3318,COL!$G:$G,D3318),
IF(AND(A3318="Cervical Cancer Screening", E3318="Total Expenditure ($USD per 100,000 patients)"),
SUMIFS(CERV!$F:$F,CERV!$A:$A,C3318,CERV!$G:$G,D3318),
SUMIFS(CANSCRN!$F:$F,CANSCRN!$A:$A,C3318,CANSCRN!$G:$G,D3318))))))))))))</f>
        <v>945139.97753647785</v>
      </c>
    </row>
    <row r="3319" spans="1:6" x14ac:dyDescent="0.2">
      <c r="A3319" s="24" t="s">
        <v>103</v>
      </c>
      <c r="B3319" s="24" t="s">
        <v>101</v>
      </c>
      <c r="C3319" s="24" t="s">
        <v>77</v>
      </c>
      <c r="D3319" s="24">
        <v>2015</v>
      </c>
      <c r="E3319" s="24" t="s">
        <v>104</v>
      </c>
      <c r="F3319" s="3">
        <f>IF(AND(A3319="PSA Testing", E3319= "Utilization Rate (per 100,000 patients)"),
SUMIFS(PSA!$D:$D,PSA!$A:$A,C3319,PSA!$G:$G,D3319),
IF(AND(A3319="Colorectal Cancer Screening", E3319="Utilization Rate (per 100,000 patients)"),
SUMIFS(COL!$D:$D,COL!$A:$A,C3319,COL!$G:$G, D3319),
IF(AND(A3319="Cervical Cancer Screening", E3319="Utilization Rate (per 100,000 patients)"),
SUMIFS(CERV!$D:$D,CERV!$A:$A,C3319,CERV!$G:$G,D3319),
IF(AND(A3319="Cancer Screening for CKD patients", E3319="Utilization Rate (per 100,000 patients)"),
SUMIFS(CANSCRN!$D:$D,CANSCRN!$A:$A,C3319,CANSCRN!$G:$G,D3319),
IF(AND(A3319="PSA Testing", E3319="Cost per service ($USD)"),
SUMIFS(PSA!$E:$E,PSA!$A:$A,C3319,PSA!$G:$G,D3319),
IF(AND(A3319="Colorectal Cancer Screening", E3319="Cost per service ($USD)"),
SUMIFS(COL!$E:$E,COL!$A:$A,C3319,COL!$G:$G,D3319),
IF(AND(A3319="Cervical Cancer Screening", E3319="Cost per service ($USD)"),
SUMIFS(CERV!$E:$E,CERV!$A:$A,C3319,CERV!$G:$G,D3319),
IF(AND(A3319="Cancer Screening for CKD patients", E3319="Cost per service ($USD)"),
SUMIFS(CANSCRN!$E:$E,CANSCRN!$A:$A,C3319,CANSCRN!$G:$G,D3319),
IF(AND(A3319="PSA Testing", E3319="Total Expenditure ($USD per 100,000 patients)"),
SUMIFS(PSA!$F:$F,PSA!$A:$A,C3319,PSA!$G:$G,D3319),
IF(AND(A3319="Colorectal Cancer Screening", E3319="Total Expenditure ($USD per 100,000 patients)"),
SUMIFS(COL!$F:$F,COL!$A:$A,C3319,COL!$G:$G,D3319),
IF(AND(A3319="Cervical Cancer Screening", E3319="Total Expenditure ($USD per 100,000 patients)"),
SUMIFS(CERV!$F:$F,CERV!$A:$A,C3319,CERV!$G:$G,D3319),
SUMIFS(CANSCRN!$F:$F,CANSCRN!$A:$A,C3319,CANSCRN!$G:$G,D3319))))))))))))</f>
        <v>1298231.8084034268</v>
      </c>
    </row>
    <row r="3320" spans="1:6" x14ac:dyDescent="0.2">
      <c r="A3320" s="24" t="s">
        <v>103</v>
      </c>
      <c r="B3320" s="24" t="s">
        <v>101</v>
      </c>
      <c r="C3320" s="24" t="s">
        <v>77</v>
      </c>
      <c r="D3320" s="24">
        <v>2016</v>
      </c>
      <c r="E3320" s="24" t="s">
        <v>104</v>
      </c>
      <c r="F3320" s="3">
        <f>IF(AND(A3320="PSA Testing", E3320= "Utilization Rate (per 100,000 patients)"),
SUMIFS(PSA!$D:$D,PSA!$A:$A,C3320,PSA!$G:$G,D3320),
IF(AND(A3320="Colorectal Cancer Screening", E3320="Utilization Rate (per 100,000 patients)"),
SUMIFS(COL!$D:$D,COL!$A:$A,C3320,COL!$G:$G, D3320),
IF(AND(A3320="Cervical Cancer Screening", E3320="Utilization Rate (per 100,000 patients)"),
SUMIFS(CERV!$D:$D,CERV!$A:$A,C3320,CERV!$G:$G,D3320),
IF(AND(A3320="Cancer Screening for CKD patients", E3320="Utilization Rate (per 100,000 patients)"),
SUMIFS(CANSCRN!$D:$D,CANSCRN!$A:$A,C3320,CANSCRN!$G:$G,D3320),
IF(AND(A3320="PSA Testing", E3320="Cost per service ($USD)"),
SUMIFS(PSA!$E:$E,PSA!$A:$A,C3320,PSA!$G:$G,D3320),
IF(AND(A3320="Colorectal Cancer Screening", E3320="Cost per service ($USD)"),
SUMIFS(COL!$E:$E,COL!$A:$A,C3320,COL!$G:$G,D3320),
IF(AND(A3320="Cervical Cancer Screening", E3320="Cost per service ($USD)"),
SUMIFS(CERV!$E:$E,CERV!$A:$A,C3320,CERV!$G:$G,D3320),
IF(AND(A3320="Cancer Screening for CKD patients", E3320="Cost per service ($USD)"),
SUMIFS(CANSCRN!$E:$E,CANSCRN!$A:$A,C3320,CANSCRN!$G:$G,D3320),
IF(AND(A3320="PSA Testing", E3320="Total Expenditure ($USD per 100,000 patients)"),
SUMIFS(PSA!$F:$F,PSA!$A:$A,C3320,PSA!$G:$G,D3320),
IF(AND(A3320="Colorectal Cancer Screening", E3320="Total Expenditure ($USD per 100,000 patients)"),
SUMIFS(COL!$F:$F,COL!$A:$A,C3320,COL!$G:$G,D3320),
IF(AND(A3320="Cervical Cancer Screening", E3320="Total Expenditure ($USD per 100,000 patients)"),
SUMIFS(CERV!$F:$F,CERV!$A:$A,C3320,CERV!$G:$G,D3320),
SUMIFS(CANSCRN!$F:$F,CANSCRN!$A:$A,C3320,CANSCRN!$G:$G,D3320))))))))))))</f>
        <v>3071939.0475306953</v>
      </c>
    </row>
    <row r="3321" spans="1:6" x14ac:dyDescent="0.2">
      <c r="A3321" s="24" t="s">
        <v>103</v>
      </c>
      <c r="B3321" s="24" t="s">
        <v>101</v>
      </c>
      <c r="C3321" s="24" t="s">
        <v>77</v>
      </c>
      <c r="D3321" s="24">
        <v>2017</v>
      </c>
      <c r="E3321" s="24" t="s">
        <v>104</v>
      </c>
      <c r="F3321" s="3">
        <f>IF(AND(A3321="PSA Testing", E3321= "Utilization Rate (per 100,000 patients)"),
SUMIFS(PSA!$D:$D,PSA!$A:$A,C3321,PSA!$G:$G,D3321),
IF(AND(A3321="Colorectal Cancer Screening", E3321="Utilization Rate (per 100,000 patients)"),
SUMIFS(COL!$D:$D,COL!$A:$A,C3321,COL!$G:$G, D3321),
IF(AND(A3321="Cervical Cancer Screening", E3321="Utilization Rate (per 100,000 patients)"),
SUMIFS(CERV!$D:$D,CERV!$A:$A,C3321,CERV!$G:$G,D3321),
IF(AND(A3321="Cancer Screening for CKD patients", E3321="Utilization Rate (per 100,000 patients)"),
SUMIFS(CANSCRN!$D:$D,CANSCRN!$A:$A,C3321,CANSCRN!$G:$G,D3321),
IF(AND(A3321="PSA Testing", E3321="Cost per service ($USD)"),
SUMIFS(PSA!$E:$E,PSA!$A:$A,C3321,PSA!$G:$G,D3321),
IF(AND(A3321="Colorectal Cancer Screening", E3321="Cost per service ($USD)"),
SUMIFS(COL!$E:$E,COL!$A:$A,C3321,COL!$G:$G,D3321),
IF(AND(A3321="Cervical Cancer Screening", E3321="Cost per service ($USD)"),
SUMIFS(CERV!$E:$E,CERV!$A:$A,C3321,CERV!$G:$G,D3321),
IF(AND(A3321="Cancer Screening for CKD patients", E3321="Cost per service ($USD)"),
SUMIFS(CANSCRN!$E:$E,CANSCRN!$A:$A,C3321,CANSCRN!$G:$G,D3321),
IF(AND(A3321="PSA Testing", E3321="Total Expenditure ($USD per 100,000 patients)"),
SUMIFS(PSA!$F:$F,PSA!$A:$A,C3321,PSA!$G:$G,D3321),
IF(AND(A3321="Colorectal Cancer Screening", E3321="Total Expenditure ($USD per 100,000 patients)"),
SUMIFS(COL!$F:$F,COL!$A:$A,C3321,COL!$G:$G,D3321),
IF(AND(A3321="Cervical Cancer Screening", E3321="Total Expenditure ($USD per 100,000 patients)"),
SUMIFS(CERV!$F:$F,CERV!$A:$A,C3321,CERV!$G:$G,D3321),
SUMIFS(CANSCRN!$F:$F,CANSCRN!$A:$A,C3321,CANSCRN!$G:$G,D3321))))))))))))</f>
        <v>2773545.4381356589</v>
      </c>
    </row>
    <row r="3322" spans="1:6" x14ac:dyDescent="0.2">
      <c r="A3322" s="24" t="s">
        <v>103</v>
      </c>
      <c r="B3322" s="24" t="s">
        <v>101</v>
      </c>
      <c r="C3322" s="24" t="s">
        <v>77</v>
      </c>
      <c r="D3322" s="24">
        <v>2018</v>
      </c>
      <c r="E3322" s="24" t="s">
        <v>104</v>
      </c>
      <c r="F3322" s="3">
        <f>IF(AND(A3322="PSA Testing", E3322= "Utilization Rate (per 100,000 patients)"),
SUMIFS(PSA!$D:$D,PSA!$A:$A,C3322,PSA!$G:$G,D3322),
IF(AND(A3322="Colorectal Cancer Screening", E3322="Utilization Rate (per 100,000 patients)"),
SUMIFS(COL!$D:$D,COL!$A:$A,C3322,COL!$G:$G, D3322),
IF(AND(A3322="Cervical Cancer Screening", E3322="Utilization Rate (per 100,000 patients)"),
SUMIFS(CERV!$D:$D,CERV!$A:$A,C3322,CERV!$G:$G,D3322),
IF(AND(A3322="Cancer Screening for CKD patients", E3322="Utilization Rate (per 100,000 patients)"),
SUMIFS(CANSCRN!$D:$D,CANSCRN!$A:$A,C3322,CANSCRN!$G:$G,D3322),
IF(AND(A3322="PSA Testing", E3322="Cost per service ($USD)"),
SUMIFS(PSA!$E:$E,PSA!$A:$A,C3322,PSA!$G:$G,D3322),
IF(AND(A3322="Colorectal Cancer Screening", E3322="Cost per service ($USD)"),
SUMIFS(COL!$E:$E,COL!$A:$A,C3322,COL!$G:$G,D3322),
IF(AND(A3322="Cervical Cancer Screening", E3322="Cost per service ($USD)"),
SUMIFS(CERV!$E:$E,CERV!$A:$A,C3322,CERV!$G:$G,D3322),
IF(AND(A3322="Cancer Screening for CKD patients", E3322="Cost per service ($USD)"),
SUMIFS(CANSCRN!$E:$E,CANSCRN!$A:$A,C3322,CANSCRN!$G:$G,D3322),
IF(AND(A3322="PSA Testing", E3322="Total Expenditure ($USD per 100,000 patients)"),
SUMIFS(PSA!$F:$F,PSA!$A:$A,C3322,PSA!$G:$G,D3322),
IF(AND(A3322="Colorectal Cancer Screening", E3322="Total Expenditure ($USD per 100,000 patients)"),
SUMIFS(COL!$F:$F,COL!$A:$A,C3322,COL!$G:$G,D3322),
IF(AND(A3322="Cervical Cancer Screening", E3322="Total Expenditure ($USD per 100,000 patients)"),
SUMIFS(CERV!$F:$F,CERV!$A:$A,C3322,CERV!$G:$G,D3322),
SUMIFS(CANSCRN!$F:$F,CANSCRN!$A:$A,C3322,CANSCRN!$G:$G,D3322))))))))))))</f>
        <v>2445302.8833519556</v>
      </c>
    </row>
    <row r="3323" spans="1:6" x14ac:dyDescent="0.2">
      <c r="A3323" s="24" t="s">
        <v>103</v>
      </c>
      <c r="B3323" s="24" t="s">
        <v>101</v>
      </c>
      <c r="C3323" s="24" t="s">
        <v>77</v>
      </c>
      <c r="D3323" s="24">
        <v>2019</v>
      </c>
      <c r="E3323" s="24" t="s">
        <v>104</v>
      </c>
      <c r="F3323" s="3">
        <f>IF(AND(A3323="PSA Testing", E3323= "Utilization Rate (per 100,000 patients)"),
SUMIFS(PSA!$D:$D,PSA!$A:$A,C3323,PSA!$G:$G,D3323),
IF(AND(A3323="Colorectal Cancer Screening", E3323="Utilization Rate (per 100,000 patients)"),
SUMIFS(COL!$D:$D,COL!$A:$A,C3323,COL!$G:$G, D3323),
IF(AND(A3323="Cervical Cancer Screening", E3323="Utilization Rate (per 100,000 patients)"),
SUMIFS(CERV!$D:$D,CERV!$A:$A,C3323,CERV!$G:$G,D3323),
IF(AND(A3323="Cancer Screening for CKD patients", E3323="Utilization Rate (per 100,000 patients)"),
SUMIFS(CANSCRN!$D:$D,CANSCRN!$A:$A,C3323,CANSCRN!$G:$G,D3323),
IF(AND(A3323="PSA Testing", E3323="Cost per service ($USD)"),
SUMIFS(PSA!$E:$E,PSA!$A:$A,C3323,PSA!$G:$G,D3323),
IF(AND(A3323="Colorectal Cancer Screening", E3323="Cost per service ($USD)"),
SUMIFS(COL!$E:$E,COL!$A:$A,C3323,COL!$G:$G,D3323),
IF(AND(A3323="Cervical Cancer Screening", E3323="Cost per service ($USD)"),
SUMIFS(CERV!$E:$E,CERV!$A:$A,C3323,CERV!$G:$G,D3323),
IF(AND(A3323="Cancer Screening for CKD patients", E3323="Cost per service ($USD)"),
SUMIFS(CANSCRN!$E:$E,CANSCRN!$A:$A,C3323,CANSCRN!$G:$G,D3323),
IF(AND(A3323="PSA Testing", E3323="Total Expenditure ($USD per 100,000 patients)"),
SUMIFS(PSA!$F:$F,PSA!$A:$A,C3323,PSA!$G:$G,D3323),
IF(AND(A3323="Colorectal Cancer Screening", E3323="Total Expenditure ($USD per 100,000 patients)"),
SUMIFS(COL!$F:$F,COL!$A:$A,C3323,COL!$G:$G,D3323),
IF(AND(A3323="Cervical Cancer Screening", E3323="Total Expenditure ($USD per 100,000 patients)"),
SUMIFS(CERV!$F:$F,CERV!$A:$A,C3323,CERV!$G:$G,D3323),
SUMIFS(CANSCRN!$F:$F,CANSCRN!$A:$A,C3323,CANSCRN!$G:$G,D3323))))))))))))</f>
        <v>3987669.6713286713</v>
      </c>
    </row>
    <row r="3324" spans="1:6" x14ac:dyDescent="0.2">
      <c r="A3324" s="24" t="s">
        <v>103</v>
      </c>
      <c r="B3324" s="24" t="s">
        <v>101</v>
      </c>
      <c r="C3324" s="24" t="s">
        <v>78</v>
      </c>
      <c r="D3324" s="24">
        <v>2009</v>
      </c>
      <c r="E3324" s="24" t="s">
        <v>104</v>
      </c>
      <c r="F3324" s="3">
        <f>IF(AND(A3324="PSA Testing", E3324= "Utilization Rate (per 100,000 patients)"),
SUMIFS(PSA!$D:$D,PSA!$A:$A,C3324,PSA!$G:$G,D3324),
IF(AND(A3324="Colorectal Cancer Screening", E3324="Utilization Rate (per 100,000 patients)"),
SUMIFS(COL!$D:$D,COL!$A:$A,C3324,COL!$G:$G, D3324),
IF(AND(A3324="Cervical Cancer Screening", E3324="Utilization Rate (per 100,000 patients)"),
SUMIFS(CERV!$D:$D,CERV!$A:$A,C3324,CERV!$G:$G,D3324),
IF(AND(A3324="Cancer Screening for CKD patients", E3324="Utilization Rate (per 100,000 patients)"),
SUMIFS(CANSCRN!$D:$D,CANSCRN!$A:$A,C3324,CANSCRN!$G:$G,D3324),
IF(AND(A3324="PSA Testing", E3324="Cost per service ($USD)"),
SUMIFS(PSA!$E:$E,PSA!$A:$A,C3324,PSA!$G:$G,D3324),
IF(AND(A3324="Colorectal Cancer Screening", E3324="Cost per service ($USD)"),
SUMIFS(COL!$E:$E,COL!$A:$A,C3324,COL!$G:$G,D3324),
IF(AND(A3324="Cervical Cancer Screening", E3324="Cost per service ($USD)"),
SUMIFS(CERV!$E:$E,CERV!$A:$A,C3324,CERV!$G:$G,D3324),
IF(AND(A3324="Cancer Screening for CKD patients", E3324="Cost per service ($USD)"),
SUMIFS(CANSCRN!$E:$E,CANSCRN!$A:$A,C3324,CANSCRN!$G:$G,D3324),
IF(AND(A3324="PSA Testing", E3324="Total Expenditure ($USD per 100,000 patients)"),
SUMIFS(PSA!$F:$F,PSA!$A:$A,C3324,PSA!$G:$G,D3324),
IF(AND(A3324="Colorectal Cancer Screening", E3324="Total Expenditure ($USD per 100,000 patients)"),
SUMIFS(COL!$F:$F,COL!$A:$A,C3324,COL!$G:$G,D3324),
IF(AND(A3324="Cervical Cancer Screening", E3324="Total Expenditure ($USD per 100,000 patients)"),
SUMIFS(CERV!$F:$F,CERV!$A:$A,C3324,CERV!$G:$G,D3324),
SUMIFS(CANSCRN!$F:$F,CANSCRN!$A:$A,C3324,CANSCRN!$G:$G,D3324))))))))))))</f>
        <v>784315.13742041739</v>
      </c>
    </row>
    <row r="3325" spans="1:6" x14ac:dyDescent="0.2">
      <c r="A3325" s="24" t="s">
        <v>103</v>
      </c>
      <c r="B3325" s="24" t="s">
        <v>101</v>
      </c>
      <c r="C3325" s="24" t="s">
        <v>78</v>
      </c>
      <c r="D3325" s="24">
        <v>2010</v>
      </c>
      <c r="E3325" s="24" t="s">
        <v>104</v>
      </c>
      <c r="F3325" s="3">
        <f>IF(AND(A3325="PSA Testing", E3325= "Utilization Rate (per 100,000 patients)"),
SUMIFS(PSA!$D:$D,PSA!$A:$A,C3325,PSA!$G:$G,D3325),
IF(AND(A3325="Colorectal Cancer Screening", E3325="Utilization Rate (per 100,000 patients)"),
SUMIFS(COL!$D:$D,COL!$A:$A,C3325,COL!$G:$G, D3325),
IF(AND(A3325="Cervical Cancer Screening", E3325="Utilization Rate (per 100,000 patients)"),
SUMIFS(CERV!$D:$D,CERV!$A:$A,C3325,CERV!$G:$G,D3325),
IF(AND(A3325="Cancer Screening for CKD patients", E3325="Utilization Rate (per 100,000 patients)"),
SUMIFS(CANSCRN!$D:$D,CANSCRN!$A:$A,C3325,CANSCRN!$G:$G,D3325),
IF(AND(A3325="PSA Testing", E3325="Cost per service ($USD)"),
SUMIFS(PSA!$E:$E,PSA!$A:$A,C3325,PSA!$G:$G,D3325),
IF(AND(A3325="Colorectal Cancer Screening", E3325="Cost per service ($USD)"),
SUMIFS(COL!$E:$E,COL!$A:$A,C3325,COL!$G:$G,D3325),
IF(AND(A3325="Cervical Cancer Screening", E3325="Cost per service ($USD)"),
SUMIFS(CERV!$E:$E,CERV!$A:$A,C3325,CERV!$G:$G,D3325),
IF(AND(A3325="Cancer Screening for CKD patients", E3325="Cost per service ($USD)"),
SUMIFS(CANSCRN!$E:$E,CANSCRN!$A:$A,C3325,CANSCRN!$G:$G,D3325),
IF(AND(A3325="PSA Testing", E3325="Total Expenditure ($USD per 100,000 patients)"),
SUMIFS(PSA!$F:$F,PSA!$A:$A,C3325,PSA!$G:$G,D3325),
IF(AND(A3325="Colorectal Cancer Screening", E3325="Total Expenditure ($USD per 100,000 patients)"),
SUMIFS(COL!$F:$F,COL!$A:$A,C3325,COL!$G:$G,D3325),
IF(AND(A3325="Cervical Cancer Screening", E3325="Total Expenditure ($USD per 100,000 patients)"),
SUMIFS(CERV!$F:$F,CERV!$A:$A,C3325,CERV!$G:$G,D3325),
SUMIFS(CANSCRN!$F:$F,CANSCRN!$A:$A,C3325,CANSCRN!$G:$G,D3325))))))))))))</f>
        <v>796840.53442089783</v>
      </c>
    </row>
    <row r="3326" spans="1:6" x14ac:dyDescent="0.2">
      <c r="A3326" s="24" t="s">
        <v>103</v>
      </c>
      <c r="B3326" s="24" t="s">
        <v>101</v>
      </c>
      <c r="C3326" s="24" t="s">
        <v>78</v>
      </c>
      <c r="D3326" s="24">
        <v>2011</v>
      </c>
      <c r="E3326" s="24" t="s">
        <v>104</v>
      </c>
      <c r="F3326" s="3">
        <f>IF(AND(A3326="PSA Testing", E3326= "Utilization Rate (per 100,000 patients)"),
SUMIFS(PSA!$D:$D,PSA!$A:$A,C3326,PSA!$G:$G,D3326),
IF(AND(A3326="Colorectal Cancer Screening", E3326="Utilization Rate (per 100,000 patients)"),
SUMIFS(COL!$D:$D,COL!$A:$A,C3326,COL!$G:$G, D3326),
IF(AND(A3326="Cervical Cancer Screening", E3326="Utilization Rate (per 100,000 patients)"),
SUMIFS(CERV!$D:$D,CERV!$A:$A,C3326,CERV!$G:$G,D3326),
IF(AND(A3326="Cancer Screening for CKD patients", E3326="Utilization Rate (per 100,000 patients)"),
SUMIFS(CANSCRN!$D:$D,CANSCRN!$A:$A,C3326,CANSCRN!$G:$G,D3326),
IF(AND(A3326="PSA Testing", E3326="Cost per service ($USD)"),
SUMIFS(PSA!$E:$E,PSA!$A:$A,C3326,PSA!$G:$G,D3326),
IF(AND(A3326="Colorectal Cancer Screening", E3326="Cost per service ($USD)"),
SUMIFS(COL!$E:$E,COL!$A:$A,C3326,COL!$G:$G,D3326),
IF(AND(A3326="Cervical Cancer Screening", E3326="Cost per service ($USD)"),
SUMIFS(CERV!$E:$E,CERV!$A:$A,C3326,CERV!$G:$G,D3326),
IF(AND(A3326="Cancer Screening for CKD patients", E3326="Cost per service ($USD)"),
SUMIFS(CANSCRN!$E:$E,CANSCRN!$A:$A,C3326,CANSCRN!$G:$G,D3326),
IF(AND(A3326="PSA Testing", E3326="Total Expenditure ($USD per 100,000 patients)"),
SUMIFS(PSA!$F:$F,PSA!$A:$A,C3326,PSA!$G:$G,D3326),
IF(AND(A3326="Colorectal Cancer Screening", E3326="Total Expenditure ($USD per 100,000 patients)"),
SUMIFS(COL!$F:$F,COL!$A:$A,C3326,COL!$G:$G,D3326),
IF(AND(A3326="Cervical Cancer Screening", E3326="Total Expenditure ($USD per 100,000 patients)"),
SUMIFS(CERV!$F:$F,CERV!$A:$A,C3326,CERV!$G:$G,D3326),
SUMIFS(CANSCRN!$F:$F,CANSCRN!$A:$A,C3326,CANSCRN!$G:$G,D3326))))))))))))</f>
        <v>771139.78419334453</v>
      </c>
    </row>
    <row r="3327" spans="1:6" x14ac:dyDescent="0.2">
      <c r="A3327" s="24" t="s">
        <v>103</v>
      </c>
      <c r="B3327" s="24" t="s">
        <v>101</v>
      </c>
      <c r="C3327" s="24" t="s">
        <v>78</v>
      </c>
      <c r="D3327" s="24">
        <v>2012</v>
      </c>
      <c r="E3327" s="24" t="s">
        <v>104</v>
      </c>
      <c r="F3327" s="3">
        <f>IF(AND(A3327="PSA Testing", E3327= "Utilization Rate (per 100,000 patients)"),
SUMIFS(PSA!$D:$D,PSA!$A:$A,C3327,PSA!$G:$G,D3327),
IF(AND(A3327="Colorectal Cancer Screening", E3327="Utilization Rate (per 100,000 patients)"),
SUMIFS(COL!$D:$D,COL!$A:$A,C3327,COL!$G:$G, D3327),
IF(AND(A3327="Cervical Cancer Screening", E3327="Utilization Rate (per 100,000 patients)"),
SUMIFS(CERV!$D:$D,CERV!$A:$A,C3327,CERV!$G:$G,D3327),
IF(AND(A3327="Cancer Screening for CKD patients", E3327="Utilization Rate (per 100,000 patients)"),
SUMIFS(CANSCRN!$D:$D,CANSCRN!$A:$A,C3327,CANSCRN!$G:$G,D3327),
IF(AND(A3327="PSA Testing", E3327="Cost per service ($USD)"),
SUMIFS(PSA!$E:$E,PSA!$A:$A,C3327,PSA!$G:$G,D3327),
IF(AND(A3327="Colorectal Cancer Screening", E3327="Cost per service ($USD)"),
SUMIFS(COL!$E:$E,COL!$A:$A,C3327,COL!$G:$G,D3327),
IF(AND(A3327="Cervical Cancer Screening", E3327="Cost per service ($USD)"),
SUMIFS(CERV!$E:$E,CERV!$A:$A,C3327,CERV!$G:$G,D3327),
IF(AND(A3327="Cancer Screening for CKD patients", E3327="Cost per service ($USD)"),
SUMIFS(CANSCRN!$E:$E,CANSCRN!$A:$A,C3327,CANSCRN!$G:$G,D3327),
IF(AND(A3327="PSA Testing", E3327="Total Expenditure ($USD per 100,000 patients)"),
SUMIFS(PSA!$F:$F,PSA!$A:$A,C3327,PSA!$G:$G,D3327),
IF(AND(A3327="Colorectal Cancer Screening", E3327="Total Expenditure ($USD per 100,000 patients)"),
SUMIFS(COL!$F:$F,COL!$A:$A,C3327,COL!$G:$G,D3327),
IF(AND(A3327="Cervical Cancer Screening", E3327="Total Expenditure ($USD per 100,000 patients)"),
SUMIFS(CERV!$F:$F,CERV!$A:$A,C3327,CERV!$G:$G,D3327),
SUMIFS(CANSCRN!$F:$F,CANSCRN!$A:$A,C3327,CANSCRN!$G:$G,D3327))))))))))))</f>
        <v>812089.32207247103</v>
      </c>
    </row>
    <row r="3328" spans="1:6" x14ac:dyDescent="0.2">
      <c r="A3328" s="24" t="s">
        <v>103</v>
      </c>
      <c r="B3328" s="24" t="s">
        <v>101</v>
      </c>
      <c r="C3328" s="24" t="s">
        <v>78</v>
      </c>
      <c r="D3328" s="24">
        <v>2013</v>
      </c>
      <c r="E3328" s="24" t="s">
        <v>104</v>
      </c>
      <c r="F3328" s="3">
        <f>IF(AND(A3328="PSA Testing", E3328= "Utilization Rate (per 100,000 patients)"),
SUMIFS(PSA!$D:$D,PSA!$A:$A,C3328,PSA!$G:$G,D3328),
IF(AND(A3328="Colorectal Cancer Screening", E3328="Utilization Rate (per 100,000 patients)"),
SUMIFS(COL!$D:$D,COL!$A:$A,C3328,COL!$G:$G, D3328),
IF(AND(A3328="Cervical Cancer Screening", E3328="Utilization Rate (per 100,000 patients)"),
SUMIFS(CERV!$D:$D,CERV!$A:$A,C3328,CERV!$G:$G,D3328),
IF(AND(A3328="Cancer Screening for CKD patients", E3328="Utilization Rate (per 100,000 patients)"),
SUMIFS(CANSCRN!$D:$D,CANSCRN!$A:$A,C3328,CANSCRN!$G:$G,D3328),
IF(AND(A3328="PSA Testing", E3328="Cost per service ($USD)"),
SUMIFS(PSA!$E:$E,PSA!$A:$A,C3328,PSA!$G:$G,D3328),
IF(AND(A3328="Colorectal Cancer Screening", E3328="Cost per service ($USD)"),
SUMIFS(COL!$E:$E,COL!$A:$A,C3328,COL!$G:$G,D3328),
IF(AND(A3328="Cervical Cancer Screening", E3328="Cost per service ($USD)"),
SUMIFS(CERV!$E:$E,CERV!$A:$A,C3328,CERV!$G:$G,D3328),
IF(AND(A3328="Cancer Screening for CKD patients", E3328="Cost per service ($USD)"),
SUMIFS(CANSCRN!$E:$E,CANSCRN!$A:$A,C3328,CANSCRN!$G:$G,D3328),
IF(AND(A3328="PSA Testing", E3328="Total Expenditure ($USD per 100,000 patients)"),
SUMIFS(PSA!$F:$F,PSA!$A:$A,C3328,PSA!$G:$G,D3328),
IF(AND(A3328="Colorectal Cancer Screening", E3328="Total Expenditure ($USD per 100,000 patients)"),
SUMIFS(COL!$F:$F,COL!$A:$A,C3328,COL!$G:$G,D3328),
IF(AND(A3328="Cervical Cancer Screening", E3328="Total Expenditure ($USD per 100,000 patients)"),
SUMIFS(CERV!$F:$F,CERV!$A:$A,C3328,CERV!$G:$G,D3328),
SUMIFS(CANSCRN!$F:$F,CANSCRN!$A:$A,C3328,CANSCRN!$G:$G,D3328))))))))))))</f>
        <v>775344.29478015599</v>
      </c>
    </row>
    <row r="3329" spans="1:6" x14ac:dyDescent="0.2">
      <c r="A3329" s="24" t="s">
        <v>103</v>
      </c>
      <c r="B3329" s="24" t="s">
        <v>101</v>
      </c>
      <c r="C3329" s="24" t="s">
        <v>78</v>
      </c>
      <c r="D3329" s="24">
        <v>2014</v>
      </c>
      <c r="E3329" s="24" t="s">
        <v>104</v>
      </c>
      <c r="F3329" s="3">
        <f>IF(AND(A3329="PSA Testing", E3329= "Utilization Rate (per 100,000 patients)"),
SUMIFS(PSA!$D:$D,PSA!$A:$A,C3329,PSA!$G:$G,D3329),
IF(AND(A3329="Colorectal Cancer Screening", E3329="Utilization Rate (per 100,000 patients)"),
SUMIFS(COL!$D:$D,COL!$A:$A,C3329,COL!$G:$G, D3329),
IF(AND(A3329="Cervical Cancer Screening", E3329="Utilization Rate (per 100,000 patients)"),
SUMIFS(CERV!$D:$D,CERV!$A:$A,C3329,CERV!$G:$G,D3329),
IF(AND(A3329="Cancer Screening for CKD patients", E3329="Utilization Rate (per 100,000 patients)"),
SUMIFS(CANSCRN!$D:$D,CANSCRN!$A:$A,C3329,CANSCRN!$G:$G,D3329),
IF(AND(A3329="PSA Testing", E3329="Cost per service ($USD)"),
SUMIFS(PSA!$E:$E,PSA!$A:$A,C3329,PSA!$G:$G,D3329),
IF(AND(A3329="Colorectal Cancer Screening", E3329="Cost per service ($USD)"),
SUMIFS(COL!$E:$E,COL!$A:$A,C3329,COL!$G:$G,D3329),
IF(AND(A3329="Cervical Cancer Screening", E3329="Cost per service ($USD)"),
SUMIFS(CERV!$E:$E,CERV!$A:$A,C3329,CERV!$G:$G,D3329),
IF(AND(A3329="Cancer Screening for CKD patients", E3329="Cost per service ($USD)"),
SUMIFS(CANSCRN!$E:$E,CANSCRN!$A:$A,C3329,CANSCRN!$G:$G,D3329),
IF(AND(A3329="PSA Testing", E3329="Total Expenditure ($USD per 100,000 patients)"),
SUMIFS(PSA!$F:$F,PSA!$A:$A,C3329,PSA!$G:$G,D3329),
IF(AND(A3329="Colorectal Cancer Screening", E3329="Total Expenditure ($USD per 100,000 patients)"),
SUMIFS(COL!$F:$F,COL!$A:$A,C3329,COL!$G:$G,D3329),
IF(AND(A3329="Cervical Cancer Screening", E3329="Total Expenditure ($USD per 100,000 patients)"),
SUMIFS(CERV!$F:$F,CERV!$A:$A,C3329,CERV!$G:$G,D3329),
SUMIFS(CANSCRN!$F:$F,CANSCRN!$A:$A,C3329,CANSCRN!$G:$G,D3329))))))))))))</f>
        <v>838753.71330927825</v>
      </c>
    </row>
    <row r="3330" spans="1:6" x14ac:dyDescent="0.2">
      <c r="A3330" s="24" t="s">
        <v>103</v>
      </c>
      <c r="B3330" s="24" t="s">
        <v>101</v>
      </c>
      <c r="C3330" s="24" t="s">
        <v>78</v>
      </c>
      <c r="D3330" s="24">
        <v>2015</v>
      </c>
      <c r="E3330" s="24" t="s">
        <v>104</v>
      </c>
      <c r="F3330" s="3">
        <f>IF(AND(A3330="PSA Testing", E3330= "Utilization Rate (per 100,000 patients)"),
SUMIFS(PSA!$D:$D,PSA!$A:$A,C3330,PSA!$G:$G,D3330),
IF(AND(A3330="Colorectal Cancer Screening", E3330="Utilization Rate (per 100,000 patients)"),
SUMIFS(COL!$D:$D,COL!$A:$A,C3330,COL!$G:$G, D3330),
IF(AND(A3330="Cervical Cancer Screening", E3330="Utilization Rate (per 100,000 patients)"),
SUMIFS(CERV!$D:$D,CERV!$A:$A,C3330,CERV!$G:$G,D3330),
IF(AND(A3330="Cancer Screening for CKD patients", E3330="Utilization Rate (per 100,000 patients)"),
SUMIFS(CANSCRN!$D:$D,CANSCRN!$A:$A,C3330,CANSCRN!$G:$G,D3330),
IF(AND(A3330="PSA Testing", E3330="Cost per service ($USD)"),
SUMIFS(PSA!$E:$E,PSA!$A:$A,C3330,PSA!$G:$G,D3330),
IF(AND(A3330="Colorectal Cancer Screening", E3330="Cost per service ($USD)"),
SUMIFS(COL!$E:$E,COL!$A:$A,C3330,COL!$G:$G,D3330),
IF(AND(A3330="Cervical Cancer Screening", E3330="Cost per service ($USD)"),
SUMIFS(CERV!$E:$E,CERV!$A:$A,C3330,CERV!$G:$G,D3330),
IF(AND(A3330="Cancer Screening for CKD patients", E3330="Cost per service ($USD)"),
SUMIFS(CANSCRN!$E:$E,CANSCRN!$A:$A,C3330,CANSCRN!$G:$G,D3330),
IF(AND(A3330="PSA Testing", E3330="Total Expenditure ($USD per 100,000 patients)"),
SUMIFS(PSA!$F:$F,PSA!$A:$A,C3330,PSA!$G:$G,D3330),
IF(AND(A3330="Colorectal Cancer Screening", E3330="Total Expenditure ($USD per 100,000 patients)"),
SUMIFS(COL!$F:$F,COL!$A:$A,C3330,COL!$G:$G,D3330),
IF(AND(A3330="Cervical Cancer Screening", E3330="Total Expenditure ($USD per 100,000 patients)"),
SUMIFS(CERV!$F:$F,CERV!$A:$A,C3330,CERV!$G:$G,D3330),
SUMIFS(CANSCRN!$F:$F,CANSCRN!$A:$A,C3330,CANSCRN!$G:$G,D3330))))))))))))</f>
        <v>975479.94851826329</v>
      </c>
    </row>
    <row r="3331" spans="1:6" x14ac:dyDescent="0.2">
      <c r="A3331" s="24" t="s">
        <v>103</v>
      </c>
      <c r="B3331" s="24" t="s">
        <v>101</v>
      </c>
      <c r="C3331" s="24" t="s">
        <v>78</v>
      </c>
      <c r="D3331" s="24">
        <v>2016</v>
      </c>
      <c r="E3331" s="24" t="s">
        <v>104</v>
      </c>
      <c r="F3331" s="3">
        <f>IF(AND(A3331="PSA Testing", E3331= "Utilization Rate (per 100,000 patients)"),
SUMIFS(PSA!$D:$D,PSA!$A:$A,C3331,PSA!$G:$G,D3331),
IF(AND(A3331="Colorectal Cancer Screening", E3331="Utilization Rate (per 100,000 patients)"),
SUMIFS(COL!$D:$D,COL!$A:$A,C3331,COL!$G:$G, D3331),
IF(AND(A3331="Cervical Cancer Screening", E3331="Utilization Rate (per 100,000 patients)"),
SUMIFS(CERV!$D:$D,CERV!$A:$A,C3331,CERV!$G:$G,D3331),
IF(AND(A3331="Cancer Screening for CKD patients", E3331="Utilization Rate (per 100,000 patients)"),
SUMIFS(CANSCRN!$D:$D,CANSCRN!$A:$A,C3331,CANSCRN!$G:$G,D3331),
IF(AND(A3331="PSA Testing", E3331="Cost per service ($USD)"),
SUMIFS(PSA!$E:$E,PSA!$A:$A,C3331,PSA!$G:$G,D3331),
IF(AND(A3331="Colorectal Cancer Screening", E3331="Cost per service ($USD)"),
SUMIFS(COL!$E:$E,COL!$A:$A,C3331,COL!$G:$G,D3331),
IF(AND(A3331="Cervical Cancer Screening", E3331="Cost per service ($USD)"),
SUMIFS(CERV!$E:$E,CERV!$A:$A,C3331,CERV!$G:$G,D3331),
IF(AND(A3331="Cancer Screening for CKD patients", E3331="Cost per service ($USD)"),
SUMIFS(CANSCRN!$E:$E,CANSCRN!$A:$A,C3331,CANSCRN!$G:$G,D3331),
IF(AND(A3331="PSA Testing", E3331="Total Expenditure ($USD per 100,000 patients)"),
SUMIFS(PSA!$F:$F,PSA!$A:$A,C3331,PSA!$G:$G,D3331),
IF(AND(A3331="Colorectal Cancer Screening", E3331="Total Expenditure ($USD per 100,000 patients)"),
SUMIFS(COL!$F:$F,COL!$A:$A,C3331,COL!$G:$G,D3331),
IF(AND(A3331="Cervical Cancer Screening", E3331="Total Expenditure ($USD per 100,000 patients)"),
SUMIFS(CERV!$F:$F,CERV!$A:$A,C3331,CERV!$G:$G,D3331),
SUMIFS(CANSCRN!$F:$F,CANSCRN!$A:$A,C3331,CANSCRN!$G:$G,D3331))))))))))))</f>
        <v>1042556.8925058492</v>
      </c>
    </row>
    <row r="3332" spans="1:6" x14ac:dyDescent="0.2">
      <c r="A3332" s="24" t="s">
        <v>103</v>
      </c>
      <c r="B3332" s="24" t="s">
        <v>101</v>
      </c>
      <c r="C3332" s="24" t="s">
        <v>78</v>
      </c>
      <c r="D3332" s="24">
        <v>2017</v>
      </c>
      <c r="E3332" s="24" t="s">
        <v>104</v>
      </c>
      <c r="F3332" s="3">
        <f>IF(AND(A3332="PSA Testing", E3332= "Utilization Rate (per 100,000 patients)"),
SUMIFS(PSA!$D:$D,PSA!$A:$A,C3332,PSA!$G:$G,D3332),
IF(AND(A3332="Colorectal Cancer Screening", E3332="Utilization Rate (per 100,000 patients)"),
SUMIFS(COL!$D:$D,COL!$A:$A,C3332,COL!$G:$G, D3332),
IF(AND(A3332="Cervical Cancer Screening", E3332="Utilization Rate (per 100,000 patients)"),
SUMIFS(CERV!$D:$D,CERV!$A:$A,C3332,CERV!$G:$G,D3332),
IF(AND(A3332="Cancer Screening for CKD patients", E3332="Utilization Rate (per 100,000 patients)"),
SUMIFS(CANSCRN!$D:$D,CANSCRN!$A:$A,C3332,CANSCRN!$G:$G,D3332),
IF(AND(A3332="PSA Testing", E3332="Cost per service ($USD)"),
SUMIFS(PSA!$E:$E,PSA!$A:$A,C3332,PSA!$G:$G,D3332),
IF(AND(A3332="Colorectal Cancer Screening", E3332="Cost per service ($USD)"),
SUMIFS(COL!$E:$E,COL!$A:$A,C3332,COL!$G:$G,D3332),
IF(AND(A3332="Cervical Cancer Screening", E3332="Cost per service ($USD)"),
SUMIFS(CERV!$E:$E,CERV!$A:$A,C3332,CERV!$G:$G,D3332),
IF(AND(A3332="Cancer Screening for CKD patients", E3332="Cost per service ($USD)"),
SUMIFS(CANSCRN!$E:$E,CANSCRN!$A:$A,C3332,CANSCRN!$G:$G,D3332),
IF(AND(A3332="PSA Testing", E3332="Total Expenditure ($USD per 100,000 patients)"),
SUMIFS(PSA!$F:$F,PSA!$A:$A,C3332,PSA!$G:$G,D3332),
IF(AND(A3332="Colorectal Cancer Screening", E3332="Total Expenditure ($USD per 100,000 patients)"),
SUMIFS(COL!$F:$F,COL!$A:$A,C3332,COL!$G:$G,D3332),
IF(AND(A3332="Cervical Cancer Screening", E3332="Total Expenditure ($USD per 100,000 patients)"),
SUMIFS(CERV!$F:$F,CERV!$A:$A,C3332,CERV!$G:$G,D3332),
SUMIFS(CANSCRN!$F:$F,CANSCRN!$A:$A,C3332,CANSCRN!$G:$G,D3332))))))))))))</f>
        <v>1184453.9000523798</v>
      </c>
    </row>
    <row r="3333" spans="1:6" x14ac:dyDescent="0.2">
      <c r="A3333" s="24" t="s">
        <v>103</v>
      </c>
      <c r="B3333" s="24" t="s">
        <v>101</v>
      </c>
      <c r="C3333" s="24" t="s">
        <v>78</v>
      </c>
      <c r="D3333" s="24">
        <v>2018</v>
      </c>
      <c r="E3333" s="24" t="s">
        <v>104</v>
      </c>
      <c r="F3333" s="3">
        <f>IF(AND(A3333="PSA Testing", E3333= "Utilization Rate (per 100,000 patients)"),
SUMIFS(PSA!$D:$D,PSA!$A:$A,C3333,PSA!$G:$G,D3333),
IF(AND(A3333="Colorectal Cancer Screening", E3333="Utilization Rate (per 100,000 patients)"),
SUMIFS(COL!$D:$D,COL!$A:$A,C3333,COL!$G:$G, D3333),
IF(AND(A3333="Cervical Cancer Screening", E3333="Utilization Rate (per 100,000 patients)"),
SUMIFS(CERV!$D:$D,CERV!$A:$A,C3333,CERV!$G:$G,D3333),
IF(AND(A3333="Cancer Screening for CKD patients", E3333="Utilization Rate (per 100,000 patients)"),
SUMIFS(CANSCRN!$D:$D,CANSCRN!$A:$A,C3333,CANSCRN!$G:$G,D3333),
IF(AND(A3333="PSA Testing", E3333="Cost per service ($USD)"),
SUMIFS(PSA!$E:$E,PSA!$A:$A,C3333,PSA!$G:$G,D3333),
IF(AND(A3333="Colorectal Cancer Screening", E3333="Cost per service ($USD)"),
SUMIFS(COL!$E:$E,COL!$A:$A,C3333,COL!$G:$G,D3333),
IF(AND(A3333="Cervical Cancer Screening", E3333="Cost per service ($USD)"),
SUMIFS(CERV!$E:$E,CERV!$A:$A,C3333,CERV!$G:$G,D3333),
IF(AND(A3333="Cancer Screening for CKD patients", E3333="Cost per service ($USD)"),
SUMIFS(CANSCRN!$E:$E,CANSCRN!$A:$A,C3333,CANSCRN!$G:$G,D3333),
IF(AND(A3333="PSA Testing", E3333="Total Expenditure ($USD per 100,000 patients)"),
SUMIFS(PSA!$F:$F,PSA!$A:$A,C3333,PSA!$G:$G,D3333),
IF(AND(A3333="Colorectal Cancer Screening", E3333="Total Expenditure ($USD per 100,000 patients)"),
SUMIFS(COL!$F:$F,COL!$A:$A,C3333,COL!$G:$G,D3333),
IF(AND(A3333="Cervical Cancer Screening", E3333="Total Expenditure ($USD per 100,000 patients)"),
SUMIFS(CERV!$F:$F,CERV!$A:$A,C3333,CERV!$G:$G,D3333),
SUMIFS(CANSCRN!$F:$F,CANSCRN!$A:$A,C3333,CANSCRN!$G:$G,D3333))))))))))))</f>
        <v>1318118.5715332928</v>
      </c>
    </row>
    <row r="3334" spans="1:6" x14ac:dyDescent="0.2">
      <c r="A3334" s="24" t="s">
        <v>103</v>
      </c>
      <c r="B3334" s="24" t="s">
        <v>101</v>
      </c>
      <c r="C3334" s="24" t="s">
        <v>78</v>
      </c>
      <c r="D3334" s="24">
        <v>2019</v>
      </c>
      <c r="E3334" s="24" t="s">
        <v>104</v>
      </c>
      <c r="F3334" s="3">
        <f>IF(AND(A3334="PSA Testing", E3334= "Utilization Rate (per 100,000 patients)"),
SUMIFS(PSA!$D:$D,PSA!$A:$A,C3334,PSA!$G:$G,D3334),
IF(AND(A3334="Colorectal Cancer Screening", E3334="Utilization Rate (per 100,000 patients)"),
SUMIFS(COL!$D:$D,COL!$A:$A,C3334,COL!$G:$G, D3334),
IF(AND(A3334="Cervical Cancer Screening", E3334="Utilization Rate (per 100,000 patients)"),
SUMIFS(CERV!$D:$D,CERV!$A:$A,C3334,CERV!$G:$G,D3334),
IF(AND(A3334="Cancer Screening for CKD patients", E3334="Utilization Rate (per 100,000 patients)"),
SUMIFS(CANSCRN!$D:$D,CANSCRN!$A:$A,C3334,CANSCRN!$G:$G,D3334),
IF(AND(A3334="PSA Testing", E3334="Cost per service ($USD)"),
SUMIFS(PSA!$E:$E,PSA!$A:$A,C3334,PSA!$G:$G,D3334),
IF(AND(A3334="Colorectal Cancer Screening", E3334="Cost per service ($USD)"),
SUMIFS(COL!$E:$E,COL!$A:$A,C3334,COL!$G:$G,D3334),
IF(AND(A3334="Cervical Cancer Screening", E3334="Cost per service ($USD)"),
SUMIFS(CERV!$E:$E,CERV!$A:$A,C3334,CERV!$G:$G,D3334),
IF(AND(A3334="Cancer Screening for CKD patients", E3334="Cost per service ($USD)"),
SUMIFS(CANSCRN!$E:$E,CANSCRN!$A:$A,C3334,CANSCRN!$G:$G,D3334),
IF(AND(A3334="PSA Testing", E3334="Total Expenditure ($USD per 100,000 patients)"),
SUMIFS(PSA!$F:$F,PSA!$A:$A,C3334,PSA!$G:$G,D3334),
IF(AND(A3334="Colorectal Cancer Screening", E3334="Total Expenditure ($USD per 100,000 patients)"),
SUMIFS(COL!$F:$F,COL!$A:$A,C3334,COL!$G:$G,D3334),
IF(AND(A3334="Cervical Cancer Screening", E3334="Total Expenditure ($USD per 100,000 patients)"),
SUMIFS(CERV!$F:$F,CERV!$A:$A,C3334,CERV!$G:$G,D3334),
SUMIFS(CANSCRN!$F:$F,CANSCRN!$A:$A,C3334,CANSCRN!$G:$G,D3334))))))))))))</f>
        <v>1388219.6326357585</v>
      </c>
    </row>
    <row r="3335" spans="1:6" x14ac:dyDescent="0.2">
      <c r="A3335" s="24" t="s">
        <v>103</v>
      </c>
      <c r="B3335" s="24" t="s">
        <v>101</v>
      </c>
      <c r="C3335" s="24" t="s">
        <v>79</v>
      </c>
      <c r="D3335" s="24">
        <v>2009</v>
      </c>
      <c r="E3335" s="24" t="s">
        <v>104</v>
      </c>
      <c r="F3335" s="3">
        <f>IF(AND(A3335="PSA Testing", E3335= "Utilization Rate (per 100,000 patients)"),
SUMIFS(PSA!$D:$D,PSA!$A:$A,C3335,PSA!$G:$G,D3335),
IF(AND(A3335="Colorectal Cancer Screening", E3335="Utilization Rate (per 100,000 patients)"),
SUMIFS(COL!$D:$D,COL!$A:$A,C3335,COL!$G:$G, D3335),
IF(AND(A3335="Cervical Cancer Screening", E3335="Utilization Rate (per 100,000 patients)"),
SUMIFS(CERV!$D:$D,CERV!$A:$A,C3335,CERV!$G:$G,D3335),
IF(AND(A3335="Cancer Screening for CKD patients", E3335="Utilization Rate (per 100,000 patients)"),
SUMIFS(CANSCRN!$D:$D,CANSCRN!$A:$A,C3335,CANSCRN!$G:$G,D3335),
IF(AND(A3335="PSA Testing", E3335="Cost per service ($USD)"),
SUMIFS(PSA!$E:$E,PSA!$A:$A,C3335,PSA!$G:$G,D3335),
IF(AND(A3335="Colorectal Cancer Screening", E3335="Cost per service ($USD)"),
SUMIFS(COL!$E:$E,COL!$A:$A,C3335,COL!$G:$G,D3335),
IF(AND(A3335="Cervical Cancer Screening", E3335="Cost per service ($USD)"),
SUMIFS(CERV!$E:$E,CERV!$A:$A,C3335,CERV!$G:$G,D3335),
IF(AND(A3335="Cancer Screening for CKD patients", E3335="Cost per service ($USD)"),
SUMIFS(CANSCRN!$E:$E,CANSCRN!$A:$A,C3335,CANSCRN!$G:$G,D3335),
IF(AND(A3335="PSA Testing", E3335="Total Expenditure ($USD per 100,000 patients)"),
SUMIFS(PSA!$F:$F,PSA!$A:$A,C3335,PSA!$G:$G,D3335),
IF(AND(A3335="Colorectal Cancer Screening", E3335="Total Expenditure ($USD per 100,000 patients)"),
SUMIFS(COL!$F:$F,COL!$A:$A,C3335,COL!$G:$G,D3335),
IF(AND(A3335="Cervical Cancer Screening", E3335="Total Expenditure ($USD per 100,000 patients)"),
SUMIFS(CERV!$F:$F,CERV!$A:$A,C3335,CERV!$G:$G,D3335),
SUMIFS(CANSCRN!$F:$F,CANSCRN!$A:$A,C3335,CANSCRN!$G:$G,D3335))))))))))))</f>
        <v>1151802.464498227</v>
      </c>
    </row>
    <row r="3336" spans="1:6" x14ac:dyDescent="0.2">
      <c r="A3336" s="24" t="s">
        <v>103</v>
      </c>
      <c r="B3336" s="24" t="s">
        <v>101</v>
      </c>
      <c r="C3336" s="24" t="s">
        <v>79</v>
      </c>
      <c r="D3336" s="24">
        <v>2010</v>
      </c>
      <c r="E3336" s="24" t="s">
        <v>104</v>
      </c>
      <c r="F3336" s="3">
        <f>IF(AND(A3336="PSA Testing", E3336= "Utilization Rate (per 100,000 patients)"),
SUMIFS(PSA!$D:$D,PSA!$A:$A,C3336,PSA!$G:$G,D3336),
IF(AND(A3336="Colorectal Cancer Screening", E3336="Utilization Rate (per 100,000 patients)"),
SUMIFS(COL!$D:$D,COL!$A:$A,C3336,COL!$G:$G, D3336),
IF(AND(A3336="Cervical Cancer Screening", E3336="Utilization Rate (per 100,000 patients)"),
SUMIFS(CERV!$D:$D,CERV!$A:$A,C3336,CERV!$G:$G,D3336),
IF(AND(A3336="Cancer Screening for CKD patients", E3336="Utilization Rate (per 100,000 patients)"),
SUMIFS(CANSCRN!$D:$D,CANSCRN!$A:$A,C3336,CANSCRN!$G:$G,D3336),
IF(AND(A3336="PSA Testing", E3336="Cost per service ($USD)"),
SUMIFS(PSA!$E:$E,PSA!$A:$A,C3336,PSA!$G:$G,D3336),
IF(AND(A3336="Colorectal Cancer Screening", E3336="Cost per service ($USD)"),
SUMIFS(COL!$E:$E,COL!$A:$A,C3336,COL!$G:$G,D3336),
IF(AND(A3336="Cervical Cancer Screening", E3336="Cost per service ($USD)"),
SUMIFS(CERV!$E:$E,CERV!$A:$A,C3336,CERV!$G:$G,D3336),
IF(AND(A3336="Cancer Screening for CKD patients", E3336="Cost per service ($USD)"),
SUMIFS(CANSCRN!$E:$E,CANSCRN!$A:$A,C3336,CANSCRN!$G:$G,D3336),
IF(AND(A3336="PSA Testing", E3336="Total Expenditure ($USD per 100,000 patients)"),
SUMIFS(PSA!$F:$F,PSA!$A:$A,C3336,PSA!$G:$G,D3336),
IF(AND(A3336="Colorectal Cancer Screening", E3336="Total Expenditure ($USD per 100,000 patients)"),
SUMIFS(COL!$F:$F,COL!$A:$A,C3336,COL!$G:$G,D3336),
IF(AND(A3336="Cervical Cancer Screening", E3336="Total Expenditure ($USD per 100,000 patients)"),
SUMIFS(CERV!$F:$F,CERV!$A:$A,C3336,CERV!$G:$G,D3336),
SUMIFS(CANSCRN!$F:$F,CANSCRN!$A:$A,C3336,CANSCRN!$G:$G,D3336))))))))))))</f>
        <v>1191666.1414584219</v>
      </c>
    </row>
    <row r="3337" spans="1:6" x14ac:dyDescent="0.2">
      <c r="A3337" s="24" t="s">
        <v>103</v>
      </c>
      <c r="B3337" s="24" t="s">
        <v>101</v>
      </c>
      <c r="C3337" s="24" t="s">
        <v>79</v>
      </c>
      <c r="D3337" s="24">
        <v>2011</v>
      </c>
      <c r="E3337" s="24" t="s">
        <v>104</v>
      </c>
      <c r="F3337" s="3">
        <f>IF(AND(A3337="PSA Testing", E3337= "Utilization Rate (per 100,000 patients)"),
SUMIFS(PSA!$D:$D,PSA!$A:$A,C3337,PSA!$G:$G,D3337),
IF(AND(A3337="Colorectal Cancer Screening", E3337="Utilization Rate (per 100,000 patients)"),
SUMIFS(COL!$D:$D,COL!$A:$A,C3337,COL!$G:$G, D3337),
IF(AND(A3337="Cervical Cancer Screening", E3337="Utilization Rate (per 100,000 patients)"),
SUMIFS(CERV!$D:$D,CERV!$A:$A,C3337,CERV!$G:$G,D3337),
IF(AND(A3337="Cancer Screening for CKD patients", E3337="Utilization Rate (per 100,000 patients)"),
SUMIFS(CANSCRN!$D:$D,CANSCRN!$A:$A,C3337,CANSCRN!$G:$G,D3337),
IF(AND(A3337="PSA Testing", E3337="Cost per service ($USD)"),
SUMIFS(PSA!$E:$E,PSA!$A:$A,C3337,PSA!$G:$G,D3337),
IF(AND(A3337="Colorectal Cancer Screening", E3337="Cost per service ($USD)"),
SUMIFS(COL!$E:$E,COL!$A:$A,C3337,COL!$G:$G,D3337),
IF(AND(A3337="Cervical Cancer Screening", E3337="Cost per service ($USD)"),
SUMIFS(CERV!$E:$E,CERV!$A:$A,C3337,CERV!$G:$G,D3337),
IF(AND(A3337="Cancer Screening for CKD patients", E3337="Cost per service ($USD)"),
SUMIFS(CANSCRN!$E:$E,CANSCRN!$A:$A,C3337,CANSCRN!$G:$G,D3337),
IF(AND(A3337="PSA Testing", E3337="Total Expenditure ($USD per 100,000 patients)"),
SUMIFS(PSA!$F:$F,PSA!$A:$A,C3337,PSA!$G:$G,D3337),
IF(AND(A3337="Colorectal Cancer Screening", E3337="Total Expenditure ($USD per 100,000 patients)"),
SUMIFS(COL!$F:$F,COL!$A:$A,C3337,COL!$G:$G,D3337),
IF(AND(A3337="Cervical Cancer Screening", E3337="Total Expenditure ($USD per 100,000 patients)"),
SUMIFS(CERV!$F:$F,CERV!$A:$A,C3337,CERV!$G:$G,D3337),
SUMIFS(CANSCRN!$F:$F,CANSCRN!$A:$A,C3337,CANSCRN!$G:$G,D3337))))))))))))</f>
        <v>1338207.6143672683</v>
      </c>
    </row>
    <row r="3338" spans="1:6" x14ac:dyDescent="0.2">
      <c r="A3338" s="24" t="s">
        <v>103</v>
      </c>
      <c r="B3338" s="24" t="s">
        <v>101</v>
      </c>
      <c r="C3338" s="24" t="s">
        <v>79</v>
      </c>
      <c r="D3338" s="24">
        <v>2012</v>
      </c>
      <c r="E3338" s="24" t="s">
        <v>104</v>
      </c>
      <c r="F3338" s="3">
        <f>IF(AND(A3338="PSA Testing", E3338= "Utilization Rate (per 100,000 patients)"),
SUMIFS(PSA!$D:$D,PSA!$A:$A,C3338,PSA!$G:$G,D3338),
IF(AND(A3338="Colorectal Cancer Screening", E3338="Utilization Rate (per 100,000 patients)"),
SUMIFS(COL!$D:$D,COL!$A:$A,C3338,COL!$G:$G, D3338),
IF(AND(A3338="Cervical Cancer Screening", E3338="Utilization Rate (per 100,000 patients)"),
SUMIFS(CERV!$D:$D,CERV!$A:$A,C3338,CERV!$G:$G,D3338),
IF(AND(A3338="Cancer Screening for CKD patients", E3338="Utilization Rate (per 100,000 patients)"),
SUMIFS(CANSCRN!$D:$D,CANSCRN!$A:$A,C3338,CANSCRN!$G:$G,D3338),
IF(AND(A3338="PSA Testing", E3338="Cost per service ($USD)"),
SUMIFS(PSA!$E:$E,PSA!$A:$A,C3338,PSA!$G:$G,D3338),
IF(AND(A3338="Colorectal Cancer Screening", E3338="Cost per service ($USD)"),
SUMIFS(COL!$E:$E,COL!$A:$A,C3338,COL!$G:$G,D3338),
IF(AND(A3338="Cervical Cancer Screening", E3338="Cost per service ($USD)"),
SUMIFS(CERV!$E:$E,CERV!$A:$A,C3338,CERV!$G:$G,D3338),
IF(AND(A3338="Cancer Screening for CKD patients", E3338="Cost per service ($USD)"),
SUMIFS(CANSCRN!$E:$E,CANSCRN!$A:$A,C3338,CANSCRN!$G:$G,D3338),
IF(AND(A3338="PSA Testing", E3338="Total Expenditure ($USD per 100,000 patients)"),
SUMIFS(PSA!$F:$F,PSA!$A:$A,C3338,PSA!$G:$G,D3338),
IF(AND(A3338="Colorectal Cancer Screening", E3338="Total Expenditure ($USD per 100,000 patients)"),
SUMIFS(COL!$F:$F,COL!$A:$A,C3338,COL!$G:$G,D3338),
IF(AND(A3338="Cervical Cancer Screening", E3338="Total Expenditure ($USD per 100,000 patients)"),
SUMIFS(CERV!$F:$F,CERV!$A:$A,C3338,CERV!$G:$G,D3338),
SUMIFS(CANSCRN!$F:$F,CANSCRN!$A:$A,C3338,CANSCRN!$G:$G,D3338))))))))))))</f>
        <v>1335918.7270318021</v>
      </c>
    </row>
    <row r="3339" spans="1:6" x14ac:dyDescent="0.2">
      <c r="A3339" s="24" t="s">
        <v>103</v>
      </c>
      <c r="B3339" s="24" t="s">
        <v>101</v>
      </c>
      <c r="C3339" s="24" t="s">
        <v>79</v>
      </c>
      <c r="D3339" s="24">
        <v>2013</v>
      </c>
      <c r="E3339" s="24" t="s">
        <v>104</v>
      </c>
      <c r="F3339" s="3">
        <f>IF(AND(A3339="PSA Testing", E3339= "Utilization Rate (per 100,000 patients)"),
SUMIFS(PSA!$D:$D,PSA!$A:$A,C3339,PSA!$G:$G,D3339),
IF(AND(A3339="Colorectal Cancer Screening", E3339="Utilization Rate (per 100,000 patients)"),
SUMIFS(COL!$D:$D,COL!$A:$A,C3339,COL!$G:$G, D3339),
IF(AND(A3339="Cervical Cancer Screening", E3339="Utilization Rate (per 100,000 patients)"),
SUMIFS(CERV!$D:$D,CERV!$A:$A,C3339,CERV!$G:$G,D3339),
IF(AND(A3339="Cancer Screening for CKD patients", E3339="Utilization Rate (per 100,000 patients)"),
SUMIFS(CANSCRN!$D:$D,CANSCRN!$A:$A,C3339,CANSCRN!$G:$G,D3339),
IF(AND(A3339="PSA Testing", E3339="Cost per service ($USD)"),
SUMIFS(PSA!$E:$E,PSA!$A:$A,C3339,PSA!$G:$G,D3339),
IF(AND(A3339="Colorectal Cancer Screening", E3339="Cost per service ($USD)"),
SUMIFS(COL!$E:$E,COL!$A:$A,C3339,COL!$G:$G,D3339),
IF(AND(A3339="Cervical Cancer Screening", E3339="Cost per service ($USD)"),
SUMIFS(CERV!$E:$E,CERV!$A:$A,C3339,CERV!$G:$G,D3339),
IF(AND(A3339="Cancer Screening for CKD patients", E3339="Cost per service ($USD)"),
SUMIFS(CANSCRN!$E:$E,CANSCRN!$A:$A,C3339,CANSCRN!$G:$G,D3339),
IF(AND(A3339="PSA Testing", E3339="Total Expenditure ($USD per 100,000 patients)"),
SUMIFS(PSA!$F:$F,PSA!$A:$A,C3339,PSA!$G:$G,D3339),
IF(AND(A3339="Colorectal Cancer Screening", E3339="Total Expenditure ($USD per 100,000 patients)"),
SUMIFS(COL!$F:$F,COL!$A:$A,C3339,COL!$G:$G,D3339),
IF(AND(A3339="Cervical Cancer Screening", E3339="Total Expenditure ($USD per 100,000 patients)"),
SUMIFS(CERV!$F:$F,CERV!$A:$A,C3339,CERV!$G:$G,D3339),
SUMIFS(CANSCRN!$F:$F,CANSCRN!$A:$A,C3339,CANSCRN!$G:$G,D3339))))))))))))</f>
        <v>1385360.3094821828</v>
      </c>
    </row>
    <row r="3340" spans="1:6" x14ac:dyDescent="0.2">
      <c r="A3340" s="24" t="s">
        <v>103</v>
      </c>
      <c r="B3340" s="24" t="s">
        <v>101</v>
      </c>
      <c r="C3340" s="24" t="s">
        <v>79</v>
      </c>
      <c r="D3340" s="24">
        <v>2014</v>
      </c>
      <c r="E3340" s="24" t="s">
        <v>104</v>
      </c>
      <c r="F3340" s="3">
        <f>IF(AND(A3340="PSA Testing", E3340= "Utilization Rate (per 100,000 patients)"),
SUMIFS(PSA!$D:$D,PSA!$A:$A,C3340,PSA!$G:$G,D3340),
IF(AND(A3340="Colorectal Cancer Screening", E3340="Utilization Rate (per 100,000 patients)"),
SUMIFS(COL!$D:$D,COL!$A:$A,C3340,COL!$G:$G, D3340),
IF(AND(A3340="Cervical Cancer Screening", E3340="Utilization Rate (per 100,000 patients)"),
SUMIFS(CERV!$D:$D,CERV!$A:$A,C3340,CERV!$G:$G,D3340),
IF(AND(A3340="Cancer Screening for CKD patients", E3340="Utilization Rate (per 100,000 patients)"),
SUMIFS(CANSCRN!$D:$D,CANSCRN!$A:$A,C3340,CANSCRN!$G:$G,D3340),
IF(AND(A3340="PSA Testing", E3340="Cost per service ($USD)"),
SUMIFS(PSA!$E:$E,PSA!$A:$A,C3340,PSA!$G:$G,D3340),
IF(AND(A3340="Colorectal Cancer Screening", E3340="Cost per service ($USD)"),
SUMIFS(COL!$E:$E,COL!$A:$A,C3340,COL!$G:$G,D3340),
IF(AND(A3340="Cervical Cancer Screening", E3340="Cost per service ($USD)"),
SUMIFS(CERV!$E:$E,CERV!$A:$A,C3340,CERV!$G:$G,D3340),
IF(AND(A3340="Cancer Screening for CKD patients", E3340="Cost per service ($USD)"),
SUMIFS(CANSCRN!$E:$E,CANSCRN!$A:$A,C3340,CANSCRN!$G:$G,D3340),
IF(AND(A3340="PSA Testing", E3340="Total Expenditure ($USD per 100,000 patients)"),
SUMIFS(PSA!$F:$F,PSA!$A:$A,C3340,PSA!$G:$G,D3340),
IF(AND(A3340="Colorectal Cancer Screening", E3340="Total Expenditure ($USD per 100,000 patients)"),
SUMIFS(COL!$F:$F,COL!$A:$A,C3340,COL!$G:$G,D3340),
IF(AND(A3340="Cervical Cancer Screening", E3340="Total Expenditure ($USD per 100,000 patients)"),
SUMIFS(CERV!$F:$F,CERV!$A:$A,C3340,CERV!$G:$G,D3340),
SUMIFS(CANSCRN!$F:$F,CANSCRN!$A:$A,C3340,CANSCRN!$G:$G,D3340))))))))))))</f>
        <v>1276331.2798374272</v>
      </c>
    </row>
    <row r="3341" spans="1:6" x14ac:dyDescent="0.2">
      <c r="A3341" s="24" t="s">
        <v>103</v>
      </c>
      <c r="B3341" s="24" t="s">
        <v>101</v>
      </c>
      <c r="C3341" s="24" t="s">
        <v>79</v>
      </c>
      <c r="D3341" s="24">
        <v>2015</v>
      </c>
      <c r="E3341" s="24" t="s">
        <v>104</v>
      </c>
      <c r="F3341" s="3">
        <f>IF(AND(A3341="PSA Testing", E3341= "Utilization Rate (per 100,000 patients)"),
SUMIFS(PSA!$D:$D,PSA!$A:$A,C3341,PSA!$G:$G,D3341),
IF(AND(A3341="Colorectal Cancer Screening", E3341="Utilization Rate (per 100,000 patients)"),
SUMIFS(COL!$D:$D,COL!$A:$A,C3341,COL!$G:$G, D3341),
IF(AND(A3341="Cervical Cancer Screening", E3341="Utilization Rate (per 100,000 patients)"),
SUMIFS(CERV!$D:$D,CERV!$A:$A,C3341,CERV!$G:$G,D3341),
IF(AND(A3341="Cancer Screening for CKD patients", E3341="Utilization Rate (per 100,000 patients)"),
SUMIFS(CANSCRN!$D:$D,CANSCRN!$A:$A,C3341,CANSCRN!$G:$G,D3341),
IF(AND(A3341="PSA Testing", E3341="Cost per service ($USD)"),
SUMIFS(PSA!$E:$E,PSA!$A:$A,C3341,PSA!$G:$G,D3341),
IF(AND(A3341="Colorectal Cancer Screening", E3341="Cost per service ($USD)"),
SUMIFS(COL!$E:$E,COL!$A:$A,C3341,COL!$G:$G,D3341),
IF(AND(A3341="Cervical Cancer Screening", E3341="Cost per service ($USD)"),
SUMIFS(CERV!$E:$E,CERV!$A:$A,C3341,CERV!$G:$G,D3341),
IF(AND(A3341="Cancer Screening for CKD patients", E3341="Cost per service ($USD)"),
SUMIFS(CANSCRN!$E:$E,CANSCRN!$A:$A,C3341,CANSCRN!$G:$G,D3341),
IF(AND(A3341="PSA Testing", E3341="Total Expenditure ($USD per 100,000 patients)"),
SUMIFS(PSA!$F:$F,PSA!$A:$A,C3341,PSA!$G:$G,D3341),
IF(AND(A3341="Colorectal Cancer Screening", E3341="Total Expenditure ($USD per 100,000 patients)"),
SUMIFS(COL!$F:$F,COL!$A:$A,C3341,COL!$G:$G,D3341),
IF(AND(A3341="Cervical Cancer Screening", E3341="Total Expenditure ($USD per 100,000 patients)"),
SUMIFS(CERV!$F:$F,CERV!$A:$A,C3341,CERV!$G:$G,D3341),
SUMIFS(CANSCRN!$F:$F,CANSCRN!$A:$A,C3341,CANSCRN!$G:$G,D3341))))))))))))</f>
        <v>1389153.1402401067</v>
      </c>
    </row>
    <row r="3342" spans="1:6" x14ac:dyDescent="0.2">
      <c r="A3342" s="24" t="s">
        <v>103</v>
      </c>
      <c r="B3342" s="24" t="s">
        <v>101</v>
      </c>
      <c r="C3342" s="24" t="s">
        <v>79</v>
      </c>
      <c r="D3342" s="24">
        <v>2016</v>
      </c>
      <c r="E3342" s="24" t="s">
        <v>104</v>
      </c>
      <c r="F3342" s="3">
        <f>IF(AND(A3342="PSA Testing", E3342= "Utilization Rate (per 100,000 patients)"),
SUMIFS(PSA!$D:$D,PSA!$A:$A,C3342,PSA!$G:$G,D3342),
IF(AND(A3342="Colorectal Cancer Screening", E3342="Utilization Rate (per 100,000 patients)"),
SUMIFS(COL!$D:$D,COL!$A:$A,C3342,COL!$G:$G, D3342),
IF(AND(A3342="Cervical Cancer Screening", E3342="Utilization Rate (per 100,000 patients)"),
SUMIFS(CERV!$D:$D,CERV!$A:$A,C3342,CERV!$G:$G,D3342),
IF(AND(A3342="Cancer Screening for CKD patients", E3342="Utilization Rate (per 100,000 patients)"),
SUMIFS(CANSCRN!$D:$D,CANSCRN!$A:$A,C3342,CANSCRN!$G:$G,D3342),
IF(AND(A3342="PSA Testing", E3342="Cost per service ($USD)"),
SUMIFS(PSA!$E:$E,PSA!$A:$A,C3342,PSA!$G:$G,D3342),
IF(AND(A3342="Colorectal Cancer Screening", E3342="Cost per service ($USD)"),
SUMIFS(COL!$E:$E,COL!$A:$A,C3342,COL!$G:$G,D3342),
IF(AND(A3342="Cervical Cancer Screening", E3342="Cost per service ($USD)"),
SUMIFS(CERV!$E:$E,CERV!$A:$A,C3342,CERV!$G:$G,D3342),
IF(AND(A3342="Cancer Screening for CKD patients", E3342="Cost per service ($USD)"),
SUMIFS(CANSCRN!$E:$E,CANSCRN!$A:$A,C3342,CANSCRN!$G:$G,D3342),
IF(AND(A3342="PSA Testing", E3342="Total Expenditure ($USD per 100,000 patients)"),
SUMIFS(PSA!$F:$F,PSA!$A:$A,C3342,PSA!$G:$G,D3342),
IF(AND(A3342="Colorectal Cancer Screening", E3342="Total Expenditure ($USD per 100,000 patients)"),
SUMIFS(COL!$F:$F,COL!$A:$A,C3342,COL!$G:$G,D3342),
IF(AND(A3342="Cervical Cancer Screening", E3342="Total Expenditure ($USD per 100,000 patients)"),
SUMIFS(CERV!$F:$F,CERV!$A:$A,C3342,CERV!$G:$G,D3342),
SUMIFS(CANSCRN!$F:$F,CANSCRN!$A:$A,C3342,CANSCRN!$G:$G,D3342))))))))))))</f>
        <v>1515053.7653492852</v>
      </c>
    </row>
    <row r="3343" spans="1:6" x14ac:dyDescent="0.2">
      <c r="A3343" s="24" t="s">
        <v>103</v>
      </c>
      <c r="B3343" s="24" t="s">
        <v>101</v>
      </c>
      <c r="C3343" s="24" t="s">
        <v>79</v>
      </c>
      <c r="D3343" s="24">
        <v>2017</v>
      </c>
      <c r="E3343" s="24" t="s">
        <v>104</v>
      </c>
      <c r="F3343" s="3">
        <f>IF(AND(A3343="PSA Testing", E3343= "Utilization Rate (per 100,000 patients)"),
SUMIFS(PSA!$D:$D,PSA!$A:$A,C3343,PSA!$G:$G,D3343),
IF(AND(A3343="Colorectal Cancer Screening", E3343="Utilization Rate (per 100,000 patients)"),
SUMIFS(COL!$D:$D,COL!$A:$A,C3343,COL!$G:$G, D3343),
IF(AND(A3343="Cervical Cancer Screening", E3343="Utilization Rate (per 100,000 patients)"),
SUMIFS(CERV!$D:$D,CERV!$A:$A,C3343,CERV!$G:$G,D3343),
IF(AND(A3343="Cancer Screening for CKD patients", E3343="Utilization Rate (per 100,000 patients)"),
SUMIFS(CANSCRN!$D:$D,CANSCRN!$A:$A,C3343,CANSCRN!$G:$G,D3343),
IF(AND(A3343="PSA Testing", E3343="Cost per service ($USD)"),
SUMIFS(PSA!$E:$E,PSA!$A:$A,C3343,PSA!$G:$G,D3343),
IF(AND(A3343="Colorectal Cancer Screening", E3343="Cost per service ($USD)"),
SUMIFS(COL!$E:$E,COL!$A:$A,C3343,COL!$G:$G,D3343),
IF(AND(A3343="Cervical Cancer Screening", E3343="Cost per service ($USD)"),
SUMIFS(CERV!$E:$E,CERV!$A:$A,C3343,CERV!$G:$G,D3343),
IF(AND(A3343="Cancer Screening for CKD patients", E3343="Cost per service ($USD)"),
SUMIFS(CANSCRN!$E:$E,CANSCRN!$A:$A,C3343,CANSCRN!$G:$G,D3343),
IF(AND(A3343="PSA Testing", E3343="Total Expenditure ($USD per 100,000 patients)"),
SUMIFS(PSA!$F:$F,PSA!$A:$A,C3343,PSA!$G:$G,D3343),
IF(AND(A3343="Colorectal Cancer Screening", E3343="Total Expenditure ($USD per 100,000 patients)"),
SUMIFS(COL!$F:$F,COL!$A:$A,C3343,COL!$G:$G,D3343),
IF(AND(A3343="Cervical Cancer Screening", E3343="Total Expenditure ($USD per 100,000 patients)"),
SUMIFS(CERV!$F:$F,CERV!$A:$A,C3343,CERV!$G:$G,D3343),
SUMIFS(CANSCRN!$F:$F,CANSCRN!$A:$A,C3343,CANSCRN!$G:$G,D3343))))))))))))</f>
        <v>1471882.0269206534</v>
      </c>
    </row>
    <row r="3344" spans="1:6" x14ac:dyDescent="0.2">
      <c r="A3344" s="24" t="s">
        <v>103</v>
      </c>
      <c r="B3344" s="24" t="s">
        <v>101</v>
      </c>
      <c r="C3344" s="24" t="s">
        <v>79</v>
      </c>
      <c r="D3344" s="24">
        <v>2018</v>
      </c>
      <c r="E3344" s="24" t="s">
        <v>104</v>
      </c>
      <c r="F3344" s="3">
        <f>IF(AND(A3344="PSA Testing", E3344= "Utilization Rate (per 100,000 patients)"),
SUMIFS(PSA!$D:$D,PSA!$A:$A,C3344,PSA!$G:$G,D3344),
IF(AND(A3344="Colorectal Cancer Screening", E3344="Utilization Rate (per 100,000 patients)"),
SUMIFS(COL!$D:$D,COL!$A:$A,C3344,COL!$G:$G, D3344),
IF(AND(A3344="Cervical Cancer Screening", E3344="Utilization Rate (per 100,000 patients)"),
SUMIFS(CERV!$D:$D,CERV!$A:$A,C3344,CERV!$G:$G,D3344),
IF(AND(A3344="Cancer Screening for CKD patients", E3344="Utilization Rate (per 100,000 patients)"),
SUMIFS(CANSCRN!$D:$D,CANSCRN!$A:$A,C3344,CANSCRN!$G:$G,D3344),
IF(AND(A3344="PSA Testing", E3344="Cost per service ($USD)"),
SUMIFS(PSA!$E:$E,PSA!$A:$A,C3344,PSA!$G:$G,D3344),
IF(AND(A3344="Colorectal Cancer Screening", E3344="Cost per service ($USD)"),
SUMIFS(COL!$E:$E,COL!$A:$A,C3344,COL!$G:$G,D3344),
IF(AND(A3344="Cervical Cancer Screening", E3344="Cost per service ($USD)"),
SUMIFS(CERV!$E:$E,CERV!$A:$A,C3344,CERV!$G:$G,D3344),
IF(AND(A3344="Cancer Screening for CKD patients", E3344="Cost per service ($USD)"),
SUMIFS(CANSCRN!$E:$E,CANSCRN!$A:$A,C3344,CANSCRN!$G:$G,D3344),
IF(AND(A3344="PSA Testing", E3344="Total Expenditure ($USD per 100,000 patients)"),
SUMIFS(PSA!$F:$F,PSA!$A:$A,C3344,PSA!$G:$G,D3344),
IF(AND(A3344="Colorectal Cancer Screening", E3344="Total Expenditure ($USD per 100,000 patients)"),
SUMIFS(COL!$F:$F,COL!$A:$A,C3344,COL!$G:$G,D3344),
IF(AND(A3344="Cervical Cancer Screening", E3344="Total Expenditure ($USD per 100,000 patients)"),
SUMIFS(CERV!$F:$F,CERV!$A:$A,C3344,CERV!$G:$G,D3344),
SUMIFS(CANSCRN!$F:$F,CANSCRN!$A:$A,C3344,CANSCRN!$G:$G,D3344))))))))))))</f>
        <v>1438930.2805218406</v>
      </c>
    </row>
    <row r="3345" spans="1:6" x14ac:dyDescent="0.2">
      <c r="A3345" s="24" t="s">
        <v>103</v>
      </c>
      <c r="B3345" s="24" t="s">
        <v>101</v>
      </c>
      <c r="C3345" s="24" t="s">
        <v>79</v>
      </c>
      <c r="D3345" s="24">
        <v>2019</v>
      </c>
      <c r="E3345" s="24" t="s">
        <v>104</v>
      </c>
      <c r="F3345" s="3">
        <f>IF(AND(A3345="PSA Testing", E3345= "Utilization Rate (per 100,000 patients)"),
SUMIFS(PSA!$D:$D,PSA!$A:$A,C3345,PSA!$G:$G,D3345),
IF(AND(A3345="Colorectal Cancer Screening", E3345="Utilization Rate (per 100,000 patients)"),
SUMIFS(COL!$D:$D,COL!$A:$A,C3345,COL!$G:$G, D3345),
IF(AND(A3345="Cervical Cancer Screening", E3345="Utilization Rate (per 100,000 patients)"),
SUMIFS(CERV!$D:$D,CERV!$A:$A,C3345,CERV!$G:$G,D3345),
IF(AND(A3345="Cancer Screening for CKD patients", E3345="Utilization Rate (per 100,000 patients)"),
SUMIFS(CANSCRN!$D:$D,CANSCRN!$A:$A,C3345,CANSCRN!$G:$G,D3345),
IF(AND(A3345="PSA Testing", E3345="Cost per service ($USD)"),
SUMIFS(PSA!$E:$E,PSA!$A:$A,C3345,PSA!$G:$G,D3345),
IF(AND(A3345="Colorectal Cancer Screening", E3345="Cost per service ($USD)"),
SUMIFS(COL!$E:$E,COL!$A:$A,C3345,COL!$G:$G,D3345),
IF(AND(A3345="Cervical Cancer Screening", E3345="Cost per service ($USD)"),
SUMIFS(CERV!$E:$E,CERV!$A:$A,C3345,CERV!$G:$G,D3345),
IF(AND(A3345="Cancer Screening for CKD patients", E3345="Cost per service ($USD)"),
SUMIFS(CANSCRN!$E:$E,CANSCRN!$A:$A,C3345,CANSCRN!$G:$G,D3345),
IF(AND(A3345="PSA Testing", E3345="Total Expenditure ($USD per 100,000 patients)"),
SUMIFS(PSA!$F:$F,PSA!$A:$A,C3345,PSA!$G:$G,D3345),
IF(AND(A3345="Colorectal Cancer Screening", E3345="Total Expenditure ($USD per 100,000 patients)"),
SUMIFS(COL!$F:$F,COL!$A:$A,C3345,COL!$G:$G,D3345),
IF(AND(A3345="Cervical Cancer Screening", E3345="Total Expenditure ($USD per 100,000 patients)"),
SUMIFS(CERV!$F:$F,CERV!$A:$A,C3345,CERV!$G:$G,D3345),
SUMIFS(CANSCRN!$F:$F,CANSCRN!$A:$A,C3345,CANSCRN!$G:$G,D3345))))))))))))</f>
        <v>1325970.3656194971</v>
      </c>
    </row>
    <row r="3346" spans="1:6" x14ac:dyDescent="0.2">
      <c r="A3346" s="24" t="s">
        <v>103</v>
      </c>
      <c r="B3346" s="24" t="s">
        <v>101</v>
      </c>
      <c r="C3346" s="24" t="s">
        <v>80</v>
      </c>
      <c r="D3346" s="24">
        <v>2009</v>
      </c>
      <c r="E3346" s="24" t="s">
        <v>104</v>
      </c>
      <c r="F3346" s="3">
        <f>IF(AND(A3346="PSA Testing", E3346= "Utilization Rate (per 100,000 patients)"),
SUMIFS(PSA!$D:$D,PSA!$A:$A,C3346,PSA!$G:$G,D3346),
IF(AND(A3346="Colorectal Cancer Screening", E3346="Utilization Rate (per 100,000 patients)"),
SUMIFS(COL!$D:$D,COL!$A:$A,C3346,COL!$G:$G, D3346),
IF(AND(A3346="Cervical Cancer Screening", E3346="Utilization Rate (per 100,000 patients)"),
SUMIFS(CERV!$D:$D,CERV!$A:$A,C3346,CERV!$G:$G,D3346),
IF(AND(A3346="Cancer Screening for CKD patients", E3346="Utilization Rate (per 100,000 patients)"),
SUMIFS(CANSCRN!$D:$D,CANSCRN!$A:$A,C3346,CANSCRN!$G:$G,D3346),
IF(AND(A3346="PSA Testing", E3346="Cost per service ($USD)"),
SUMIFS(PSA!$E:$E,PSA!$A:$A,C3346,PSA!$G:$G,D3346),
IF(AND(A3346="Colorectal Cancer Screening", E3346="Cost per service ($USD)"),
SUMIFS(COL!$E:$E,COL!$A:$A,C3346,COL!$G:$G,D3346),
IF(AND(A3346="Cervical Cancer Screening", E3346="Cost per service ($USD)"),
SUMIFS(CERV!$E:$E,CERV!$A:$A,C3346,CERV!$G:$G,D3346),
IF(AND(A3346="Cancer Screening for CKD patients", E3346="Cost per service ($USD)"),
SUMIFS(CANSCRN!$E:$E,CANSCRN!$A:$A,C3346,CANSCRN!$G:$G,D3346),
IF(AND(A3346="PSA Testing", E3346="Total Expenditure ($USD per 100,000 patients)"),
SUMIFS(PSA!$F:$F,PSA!$A:$A,C3346,PSA!$G:$G,D3346),
IF(AND(A3346="Colorectal Cancer Screening", E3346="Total Expenditure ($USD per 100,000 patients)"),
SUMIFS(COL!$F:$F,COL!$A:$A,C3346,COL!$G:$G,D3346),
IF(AND(A3346="Cervical Cancer Screening", E3346="Total Expenditure ($USD per 100,000 patients)"),
SUMIFS(CERV!$F:$F,CERV!$A:$A,C3346,CERV!$G:$G,D3346),
SUMIFS(CANSCRN!$F:$F,CANSCRN!$A:$A,C3346,CANSCRN!$G:$G,D3346))))))))))))</f>
        <v>550764.04987183143</v>
      </c>
    </row>
    <row r="3347" spans="1:6" x14ac:dyDescent="0.2">
      <c r="A3347" s="24" t="s">
        <v>103</v>
      </c>
      <c r="B3347" s="24" t="s">
        <v>101</v>
      </c>
      <c r="C3347" s="24" t="s">
        <v>80</v>
      </c>
      <c r="D3347" s="24">
        <v>2010</v>
      </c>
      <c r="E3347" s="24" t="s">
        <v>104</v>
      </c>
      <c r="F3347" s="3">
        <f>IF(AND(A3347="PSA Testing", E3347= "Utilization Rate (per 100,000 patients)"),
SUMIFS(PSA!$D:$D,PSA!$A:$A,C3347,PSA!$G:$G,D3347),
IF(AND(A3347="Colorectal Cancer Screening", E3347="Utilization Rate (per 100,000 patients)"),
SUMIFS(COL!$D:$D,COL!$A:$A,C3347,COL!$G:$G, D3347),
IF(AND(A3347="Cervical Cancer Screening", E3347="Utilization Rate (per 100,000 patients)"),
SUMIFS(CERV!$D:$D,CERV!$A:$A,C3347,CERV!$G:$G,D3347),
IF(AND(A3347="Cancer Screening for CKD patients", E3347="Utilization Rate (per 100,000 patients)"),
SUMIFS(CANSCRN!$D:$D,CANSCRN!$A:$A,C3347,CANSCRN!$G:$G,D3347),
IF(AND(A3347="PSA Testing", E3347="Cost per service ($USD)"),
SUMIFS(PSA!$E:$E,PSA!$A:$A,C3347,PSA!$G:$G,D3347),
IF(AND(A3347="Colorectal Cancer Screening", E3347="Cost per service ($USD)"),
SUMIFS(COL!$E:$E,COL!$A:$A,C3347,COL!$G:$G,D3347),
IF(AND(A3347="Cervical Cancer Screening", E3347="Cost per service ($USD)"),
SUMIFS(CERV!$E:$E,CERV!$A:$A,C3347,CERV!$G:$G,D3347),
IF(AND(A3347="Cancer Screening for CKD patients", E3347="Cost per service ($USD)"),
SUMIFS(CANSCRN!$E:$E,CANSCRN!$A:$A,C3347,CANSCRN!$G:$G,D3347),
IF(AND(A3347="PSA Testing", E3347="Total Expenditure ($USD per 100,000 patients)"),
SUMIFS(PSA!$F:$F,PSA!$A:$A,C3347,PSA!$G:$G,D3347),
IF(AND(A3347="Colorectal Cancer Screening", E3347="Total Expenditure ($USD per 100,000 patients)"),
SUMIFS(COL!$F:$F,COL!$A:$A,C3347,COL!$G:$G,D3347),
IF(AND(A3347="Cervical Cancer Screening", E3347="Total Expenditure ($USD per 100,000 patients)"),
SUMIFS(CERV!$F:$F,CERV!$A:$A,C3347,CERV!$G:$G,D3347),
SUMIFS(CANSCRN!$F:$F,CANSCRN!$A:$A,C3347,CANSCRN!$G:$G,D3347))))))))))))</f>
        <v>556887.56052406726</v>
      </c>
    </row>
    <row r="3348" spans="1:6" x14ac:dyDescent="0.2">
      <c r="A3348" s="24" t="s">
        <v>103</v>
      </c>
      <c r="B3348" s="24" t="s">
        <v>101</v>
      </c>
      <c r="C3348" s="24" t="s">
        <v>80</v>
      </c>
      <c r="D3348" s="24">
        <v>2011</v>
      </c>
      <c r="E3348" s="24" t="s">
        <v>104</v>
      </c>
      <c r="F3348" s="3">
        <f>IF(AND(A3348="PSA Testing", E3348= "Utilization Rate (per 100,000 patients)"),
SUMIFS(PSA!$D:$D,PSA!$A:$A,C3348,PSA!$G:$G,D3348),
IF(AND(A3348="Colorectal Cancer Screening", E3348="Utilization Rate (per 100,000 patients)"),
SUMIFS(COL!$D:$D,COL!$A:$A,C3348,COL!$G:$G, D3348),
IF(AND(A3348="Cervical Cancer Screening", E3348="Utilization Rate (per 100,000 patients)"),
SUMIFS(CERV!$D:$D,CERV!$A:$A,C3348,CERV!$G:$G,D3348),
IF(AND(A3348="Cancer Screening for CKD patients", E3348="Utilization Rate (per 100,000 patients)"),
SUMIFS(CANSCRN!$D:$D,CANSCRN!$A:$A,C3348,CANSCRN!$G:$G,D3348),
IF(AND(A3348="PSA Testing", E3348="Cost per service ($USD)"),
SUMIFS(PSA!$E:$E,PSA!$A:$A,C3348,PSA!$G:$G,D3348),
IF(AND(A3348="Colorectal Cancer Screening", E3348="Cost per service ($USD)"),
SUMIFS(COL!$E:$E,COL!$A:$A,C3348,COL!$G:$G,D3348),
IF(AND(A3348="Cervical Cancer Screening", E3348="Cost per service ($USD)"),
SUMIFS(CERV!$E:$E,CERV!$A:$A,C3348,CERV!$G:$G,D3348),
IF(AND(A3348="Cancer Screening for CKD patients", E3348="Cost per service ($USD)"),
SUMIFS(CANSCRN!$E:$E,CANSCRN!$A:$A,C3348,CANSCRN!$G:$G,D3348),
IF(AND(A3348="PSA Testing", E3348="Total Expenditure ($USD per 100,000 patients)"),
SUMIFS(PSA!$F:$F,PSA!$A:$A,C3348,PSA!$G:$G,D3348),
IF(AND(A3348="Colorectal Cancer Screening", E3348="Total Expenditure ($USD per 100,000 patients)"),
SUMIFS(COL!$F:$F,COL!$A:$A,C3348,COL!$G:$G,D3348),
IF(AND(A3348="Cervical Cancer Screening", E3348="Total Expenditure ($USD per 100,000 patients)"),
SUMIFS(CERV!$F:$F,CERV!$A:$A,C3348,CERV!$G:$G,D3348),
SUMIFS(CANSCRN!$F:$F,CANSCRN!$A:$A,C3348,CANSCRN!$G:$G,D3348))))))))))))</f>
        <v>492659.75169635029</v>
      </c>
    </row>
    <row r="3349" spans="1:6" x14ac:dyDescent="0.2">
      <c r="A3349" s="24" t="s">
        <v>103</v>
      </c>
      <c r="B3349" s="24" t="s">
        <v>101</v>
      </c>
      <c r="C3349" s="24" t="s">
        <v>80</v>
      </c>
      <c r="D3349" s="24">
        <v>2012</v>
      </c>
      <c r="E3349" s="24" t="s">
        <v>104</v>
      </c>
      <c r="F3349" s="3">
        <f>IF(AND(A3349="PSA Testing", E3349= "Utilization Rate (per 100,000 patients)"),
SUMIFS(PSA!$D:$D,PSA!$A:$A,C3349,PSA!$G:$G,D3349),
IF(AND(A3349="Colorectal Cancer Screening", E3349="Utilization Rate (per 100,000 patients)"),
SUMIFS(COL!$D:$D,COL!$A:$A,C3349,COL!$G:$G, D3349),
IF(AND(A3349="Cervical Cancer Screening", E3349="Utilization Rate (per 100,000 patients)"),
SUMIFS(CERV!$D:$D,CERV!$A:$A,C3349,CERV!$G:$G,D3349),
IF(AND(A3349="Cancer Screening for CKD patients", E3349="Utilization Rate (per 100,000 patients)"),
SUMIFS(CANSCRN!$D:$D,CANSCRN!$A:$A,C3349,CANSCRN!$G:$G,D3349),
IF(AND(A3349="PSA Testing", E3349="Cost per service ($USD)"),
SUMIFS(PSA!$E:$E,PSA!$A:$A,C3349,PSA!$G:$G,D3349),
IF(AND(A3349="Colorectal Cancer Screening", E3349="Cost per service ($USD)"),
SUMIFS(COL!$E:$E,COL!$A:$A,C3349,COL!$G:$G,D3349),
IF(AND(A3349="Cervical Cancer Screening", E3349="Cost per service ($USD)"),
SUMIFS(CERV!$E:$E,CERV!$A:$A,C3349,CERV!$G:$G,D3349),
IF(AND(A3349="Cancer Screening for CKD patients", E3349="Cost per service ($USD)"),
SUMIFS(CANSCRN!$E:$E,CANSCRN!$A:$A,C3349,CANSCRN!$G:$G,D3349),
IF(AND(A3349="PSA Testing", E3349="Total Expenditure ($USD per 100,000 patients)"),
SUMIFS(PSA!$F:$F,PSA!$A:$A,C3349,PSA!$G:$G,D3349),
IF(AND(A3349="Colorectal Cancer Screening", E3349="Total Expenditure ($USD per 100,000 patients)"),
SUMIFS(COL!$F:$F,COL!$A:$A,C3349,COL!$G:$G,D3349),
IF(AND(A3349="Cervical Cancer Screening", E3349="Total Expenditure ($USD per 100,000 patients)"),
SUMIFS(CERV!$F:$F,CERV!$A:$A,C3349,CERV!$G:$G,D3349),
SUMIFS(CANSCRN!$F:$F,CANSCRN!$A:$A,C3349,CANSCRN!$G:$G,D3349))))))))))))</f>
        <v>566351.95588727272</v>
      </c>
    </row>
    <row r="3350" spans="1:6" x14ac:dyDescent="0.2">
      <c r="A3350" s="24" t="s">
        <v>103</v>
      </c>
      <c r="B3350" s="24" t="s">
        <v>101</v>
      </c>
      <c r="C3350" s="24" t="s">
        <v>80</v>
      </c>
      <c r="D3350" s="24">
        <v>2013</v>
      </c>
      <c r="E3350" s="24" t="s">
        <v>104</v>
      </c>
      <c r="F3350" s="3">
        <f>IF(AND(A3350="PSA Testing", E3350= "Utilization Rate (per 100,000 patients)"),
SUMIFS(PSA!$D:$D,PSA!$A:$A,C3350,PSA!$G:$G,D3350),
IF(AND(A3350="Colorectal Cancer Screening", E3350="Utilization Rate (per 100,000 patients)"),
SUMIFS(COL!$D:$D,COL!$A:$A,C3350,COL!$G:$G, D3350),
IF(AND(A3350="Cervical Cancer Screening", E3350="Utilization Rate (per 100,000 patients)"),
SUMIFS(CERV!$D:$D,CERV!$A:$A,C3350,CERV!$G:$G,D3350),
IF(AND(A3350="Cancer Screening for CKD patients", E3350="Utilization Rate (per 100,000 patients)"),
SUMIFS(CANSCRN!$D:$D,CANSCRN!$A:$A,C3350,CANSCRN!$G:$G,D3350),
IF(AND(A3350="PSA Testing", E3350="Cost per service ($USD)"),
SUMIFS(PSA!$E:$E,PSA!$A:$A,C3350,PSA!$G:$G,D3350),
IF(AND(A3350="Colorectal Cancer Screening", E3350="Cost per service ($USD)"),
SUMIFS(COL!$E:$E,COL!$A:$A,C3350,COL!$G:$G,D3350),
IF(AND(A3350="Cervical Cancer Screening", E3350="Cost per service ($USD)"),
SUMIFS(CERV!$E:$E,CERV!$A:$A,C3350,CERV!$G:$G,D3350),
IF(AND(A3350="Cancer Screening for CKD patients", E3350="Cost per service ($USD)"),
SUMIFS(CANSCRN!$E:$E,CANSCRN!$A:$A,C3350,CANSCRN!$G:$G,D3350),
IF(AND(A3350="PSA Testing", E3350="Total Expenditure ($USD per 100,000 patients)"),
SUMIFS(PSA!$F:$F,PSA!$A:$A,C3350,PSA!$G:$G,D3350),
IF(AND(A3350="Colorectal Cancer Screening", E3350="Total Expenditure ($USD per 100,000 patients)"),
SUMIFS(COL!$F:$F,COL!$A:$A,C3350,COL!$G:$G,D3350),
IF(AND(A3350="Cervical Cancer Screening", E3350="Total Expenditure ($USD per 100,000 patients)"),
SUMIFS(CERV!$F:$F,CERV!$A:$A,C3350,CERV!$G:$G,D3350),
SUMIFS(CANSCRN!$F:$F,CANSCRN!$A:$A,C3350,CANSCRN!$G:$G,D3350))))))))))))</f>
        <v>715034.19897924364</v>
      </c>
    </row>
    <row r="3351" spans="1:6" x14ac:dyDescent="0.2">
      <c r="A3351" s="24" t="s">
        <v>103</v>
      </c>
      <c r="B3351" s="24" t="s">
        <v>101</v>
      </c>
      <c r="C3351" s="24" t="s">
        <v>80</v>
      </c>
      <c r="D3351" s="24">
        <v>2014</v>
      </c>
      <c r="E3351" s="24" t="s">
        <v>104</v>
      </c>
      <c r="F3351" s="3">
        <f>IF(AND(A3351="PSA Testing", E3351= "Utilization Rate (per 100,000 patients)"),
SUMIFS(PSA!$D:$D,PSA!$A:$A,C3351,PSA!$G:$G,D3351),
IF(AND(A3351="Colorectal Cancer Screening", E3351="Utilization Rate (per 100,000 patients)"),
SUMIFS(COL!$D:$D,COL!$A:$A,C3351,COL!$G:$G, D3351),
IF(AND(A3351="Cervical Cancer Screening", E3351="Utilization Rate (per 100,000 patients)"),
SUMIFS(CERV!$D:$D,CERV!$A:$A,C3351,CERV!$G:$G,D3351),
IF(AND(A3351="Cancer Screening for CKD patients", E3351="Utilization Rate (per 100,000 patients)"),
SUMIFS(CANSCRN!$D:$D,CANSCRN!$A:$A,C3351,CANSCRN!$G:$G,D3351),
IF(AND(A3351="PSA Testing", E3351="Cost per service ($USD)"),
SUMIFS(PSA!$E:$E,PSA!$A:$A,C3351,PSA!$G:$G,D3351),
IF(AND(A3351="Colorectal Cancer Screening", E3351="Cost per service ($USD)"),
SUMIFS(COL!$E:$E,COL!$A:$A,C3351,COL!$G:$G,D3351),
IF(AND(A3351="Cervical Cancer Screening", E3351="Cost per service ($USD)"),
SUMIFS(CERV!$E:$E,CERV!$A:$A,C3351,CERV!$G:$G,D3351),
IF(AND(A3351="Cancer Screening for CKD patients", E3351="Cost per service ($USD)"),
SUMIFS(CANSCRN!$E:$E,CANSCRN!$A:$A,C3351,CANSCRN!$G:$G,D3351),
IF(AND(A3351="PSA Testing", E3351="Total Expenditure ($USD per 100,000 patients)"),
SUMIFS(PSA!$F:$F,PSA!$A:$A,C3351,PSA!$G:$G,D3351),
IF(AND(A3351="Colorectal Cancer Screening", E3351="Total Expenditure ($USD per 100,000 patients)"),
SUMIFS(COL!$F:$F,COL!$A:$A,C3351,COL!$G:$G,D3351),
IF(AND(A3351="Cervical Cancer Screening", E3351="Total Expenditure ($USD per 100,000 patients)"),
SUMIFS(CERV!$F:$F,CERV!$A:$A,C3351,CERV!$G:$G,D3351),
SUMIFS(CANSCRN!$F:$F,CANSCRN!$A:$A,C3351,CANSCRN!$G:$G,D3351))))))))))))</f>
        <v>767704.93851851847</v>
      </c>
    </row>
    <row r="3352" spans="1:6" x14ac:dyDescent="0.2">
      <c r="A3352" s="24" t="s">
        <v>103</v>
      </c>
      <c r="B3352" s="24" t="s">
        <v>101</v>
      </c>
      <c r="C3352" s="24" t="s">
        <v>80</v>
      </c>
      <c r="D3352" s="24">
        <v>2015</v>
      </c>
      <c r="E3352" s="24" t="s">
        <v>104</v>
      </c>
      <c r="F3352" s="3">
        <f>IF(AND(A3352="PSA Testing", E3352= "Utilization Rate (per 100,000 patients)"),
SUMIFS(PSA!$D:$D,PSA!$A:$A,C3352,PSA!$G:$G,D3352),
IF(AND(A3352="Colorectal Cancer Screening", E3352="Utilization Rate (per 100,000 patients)"),
SUMIFS(COL!$D:$D,COL!$A:$A,C3352,COL!$G:$G, D3352),
IF(AND(A3352="Cervical Cancer Screening", E3352="Utilization Rate (per 100,000 patients)"),
SUMIFS(CERV!$D:$D,CERV!$A:$A,C3352,CERV!$G:$G,D3352),
IF(AND(A3352="Cancer Screening for CKD patients", E3352="Utilization Rate (per 100,000 patients)"),
SUMIFS(CANSCRN!$D:$D,CANSCRN!$A:$A,C3352,CANSCRN!$G:$G,D3352),
IF(AND(A3352="PSA Testing", E3352="Cost per service ($USD)"),
SUMIFS(PSA!$E:$E,PSA!$A:$A,C3352,PSA!$G:$G,D3352),
IF(AND(A3352="Colorectal Cancer Screening", E3352="Cost per service ($USD)"),
SUMIFS(COL!$E:$E,COL!$A:$A,C3352,COL!$G:$G,D3352),
IF(AND(A3352="Cervical Cancer Screening", E3352="Cost per service ($USD)"),
SUMIFS(CERV!$E:$E,CERV!$A:$A,C3352,CERV!$G:$G,D3352),
IF(AND(A3352="Cancer Screening for CKD patients", E3352="Cost per service ($USD)"),
SUMIFS(CANSCRN!$E:$E,CANSCRN!$A:$A,C3352,CANSCRN!$G:$G,D3352),
IF(AND(A3352="PSA Testing", E3352="Total Expenditure ($USD per 100,000 patients)"),
SUMIFS(PSA!$F:$F,PSA!$A:$A,C3352,PSA!$G:$G,D3352),
IF(AND(A3352="Colorectal Cancer Screening", E3352="Total Expenditure ($USD per 100,000 patients)"),
SUMIFS(COL!$F:$F,COL!$A:$A,C3352,COL!$G:$G,D3352),
IF(AND(A3352="Cervical Cancer Screening", E3352="Total Expenditure ($USD per 100,000 patients)"),
SUMIFS(CERV!$F:$F,CERV!$A:$A,C3352,CERV!$G:$G,D3352),
SUMIFS(CANSCRN!$F:$F,CANSCRN!$A:$A,C3352,CANSCRN!$G:$G,D3352))))))))))))</f>
        <v>881921.89076215029</v>
      </c>
    </row>
    <row r="3353" spans="1:6" x14ac:dyDescent="0.2">
      <c r="A3353" s="24" t="s">
        <v>103</v>
      </c>
      <c r="B3353" s="24" t="s">
        <v>101</v>
      </c>
      <c r="C3353" s="24" t="s">
        <v>80</v>
      </c>
      <c r="D3353" s="24">
        <v>2016</v>
      </c>
      <c r="E3353" s="24" t="s">
        <v>104</v>
      </c>
      <c r="F3353" s="3">
        <f>IF(AND(A3353="PSA Testing", E3353= "Utilization Rate (per 100,000 patients)"),
SUMIFS(PSA!$D:$D,PSA!$A:$A,C3353,PSA!$G:$G,D3353),
IF(AND(A3353="Colorectal Cancer Screening", E3353="Utilization Rate (per 100,000 patients)"),
SUMIFS(COL!$D:$D,COL!$A:$A,C3353,COL!$G:$G, D3353),
IF(AND(A3353="Cervical Cancer Screening", E3353="Utilization Rate (per 100,000 patients)"),
SUMIFS(CERV!$D:$D,CERV!$A:$A,C3353,CERV!$G:$G,D3353),
IF(AND(A3353="Cancer Screening for CKD patients", E3353="Utilization Rate (per 100,000 patients)"),
SUMIFS(CANSCRN!$D:$D,CANSCRN!$A:$A,C3353,CANSCRN!$G:$G,D3353),
IF(AND(A3353="PSA Testing", E3353="Cost per service ($USD)"),
SUMIFS(PSA!$E:$E,PSA!$A:$A,C3353,PSA!$G:$G,D3353),
IF(AND(A3353="Colorectal Cancer Screening", E3353="Cost per service ($USD)"),
SUMIFS(COL!$E:$E,COL!$A:$A,C3353,COL!$G:$G,D3353),
IF(AND(A3353="Cervical Cancer Screening", E3353="Cost per service ($USD)"),
SUMIFS(CERV!$E:$E,CERV!$A:$A,C3353,CERV!$G:$G,D3353),
IF(AND(A3353="Cancer Screening for CKD patients", E3353="Cost per service ($USD)"),
SUMIFS(CANSCRN!$E:$E,CANSCRN!$A:$A,C3353,CANSCRN!$G:$G,D3353),
IF(AND(A3353="PSA Testing", E3353="Total Expenditure ($USD per 100,000 patients)"),
SUMIFS(PSA!$F:$F,PSA!$A:$A,C3353,PSA!$G:$G,D3353),
IF(AND(A3353="Colorectal Cancer Screening", E3353="Total Expenditure ($USD per 100,000 patients)"),
SUMIFS(COL!$F:$F,COL!$A:$A,C3353,COL!$G:$G,D3353),
IF(AND(A3353="Cervical Cancer Screening", E3353="Total Expenditure ($USD per 100,000 patients)"),
SUMIFS(CERV!$F:$F,CERV!$A:$A,C3353,CERV!$G:$G,D3353),
SUMIFS(CANSCRN!$F:$F,CANSCRN!$A:$A,C3353,CANSCRN!$G:$G,D3353))))))))))))</f>
        <v>1280876.9798449613</v>
      </c>
    </row>
    <row r="3354" spans="1:6" x14ac:dyDescent="0.2">
      <c r="A3354" s="24" t="s">
        <v>103</v>
      </c>
      <c r="B3354" s="24" t="s">
        <v>101</v>
      </c>
      <c r="C3354" s="24" t="s">
        <v>80</v>
      </c>
      <c r="D3354" s="24">
        <v>2017</v>
      </c>
      <c r="E3354" s="24" t="s">
        <v>104</v>
      </c>
      <c r="F3354" s="3">
        <f>IF(AND(A3354="PSA Testing", E3354= "Utilization Rate (per 100,000 patients)"),
SUMIFS(PSA!$D:$D,PSA!$A:$A,C3354,PSA!$G:$G,D3354),
IF(AND(A3354="Colorectal Cancer Screening", E3354="Utilization Rate (per 100,000 patients)"),
SUMIFS(COL!$D:$D,COL!$A:$A,C3354,COL!$G:$G, D3354),
IF(AND(A3354="Cervical Cancer Screening", E3354="Utilization Rate (per 100,000 patients)"),
SUMIFS(CERV!$D:$D,CERV!$A:$A,C3354,CERV!$G:$G,D3354),
IF(AND(A3354="Cancer Screening for CKD patients", E3354="Utilization Rate (per 100,000 patients)"),
SUMIFS(CANSCRN!$D:$D,CANSCRN!$A:$A,C3354,CANSCRN!$G:$G,D3354),
IF(AND(A3354="PSA Testing", E3354="Cost per service ($USD)"),
SUMIFS(PSA!$E:$E,PSA!$A:$A,C3354,PSA!$G:$G,D3354),
IF(AND(A3354="Colorectal Cancer Screening", E3354="Cost per service ($USD)"),
SUMIFS(COL!$E:$E,COL!$A:$A,C3354,COL!$G:$G,D3354),
IF(AND(A3354="Cervical Cancer Screening", E3354="Cost per service ($USD)"),
SUMIFS(CERV!$E:$E,CERV!$A:$A,C3354,CERV!$G:$G,D3354),
IF(AND(A3354="Cancer Screening for CKD patients", E3354="Cost per service ($USD)"),
SUMIFS(CANSCRN!$E:$E,CANSCRN!$A:$A,C3354,CANSCRN!$G:$G,D3354),
IF(AND(A3354="PSA Testing", E3354="Total Expenditure ($USD per 100,000 patients)"),
SUMIFS(PSA!$F:$F,PSA!$A:$A,C3354,PSA!$G:$G,D3354),
IF(AND(A3354="Colorectal Cancer Screening", E3354="Total Expenditure ($USD per 100,000 patients)"),
SUMIFS(COL!$F:$F,COL!$A:$A,C3354,COL!$G:$G,D3354),
IF(AND(A3354="Cervical Cancer Screening", E3354="Total Expenditure ($USD per 100,000 patients)"),
SUMIFS(CERV!$F:$F,CERV!$A:$A,C3354,CERV!$G:$G,D3354),
SUMIFS(CANSCRN!$F:$F,CANSCRN!$A:$A,C3354,CANSCRN!$G:$G,D3354))))))))))))</f>
        <v>1858901.5920113048</v>
      </c>
    </row>
    <row r="3355" spans="1:6" x14ac:dyDescent="0.2">
      <c r="A3355" s="24" t="s">
        <v>103</v>
      </c>
      <c r="B3355" s="24" t="s">
        <v>101</v>
      </c>
      <c r="C3355" s="24" t="s">
        <v>80</v>
      </c>
      <c r="D3355" s="24">
        <v>2018</v>
      </c>
      <c r="E3355" s="24" t="s">
        <v>104</v>
      </c>
      <c r="F3355" s="3">
        <f>IF(AND(A3355="PSA Testing", E3355= "Utilization Rate (per 100,000 patients)"),
SUMIFS(PSA!$D:$D,PSA!$A:$A,C3355,PSA!$G:$G,D3355),
IF(AND(A3355="Colorectal Cancer Screening", E3355="Utilization Rate (per 100,000 patients)"),
SUMIFS(COL!$D:$D,COL!$A:$A,C3355,COL!$G:$G, D3355),
IF(AND(A3355="Cervical Cancer Screening", E3355="Utilization Rate (per 100,000 patients)"),
SUMIFS(CERV!$D:$D,CERV!$A:$A,C3355,CERV!$G:$G,D3355),
IF(AND(A3355="Cancer Screening for CKD patients", E3355="Utilization Rate (per 100,000 patients)"),
SUMIFS(CANSCRN!$D:$D,CANSCRN!$A:$A,C3355,CANSCRN!$G:$G,D3355),
IF(AND(A3355="PSA Testing", E3355="Cost per service ($USD)"),
SUMIFS(PSA!$E:$E,PSA!$A:$A,C3355,PSA!$G:$G,D3355),
IF(AND(A3355="Colorectal Cancer Screening", E3355="Cost per service ($USD)"),
SUMIFS(COL!$E:$E,COL!$A:$A,C3355,COL!$G:$G,D3355),
IF(AND(A3355="Cervical Cancer Screening", E3355="Cost per service ($USD)"),
SUMIFS(CERV!$E:$E,CERV!$A:$A,C3355,CERV!$G:$G,D3355),
IF(AND(A3355="Cancer Screening for CKD patients", E3355="Cost per service ($USD)"),
SUMIFS(CANSCRN!$E:$E,CANSCRN!$A:$A,C3355,CANSCRN!$G:$G,D3355),
IF(AND(A3355="PSA Testing", E3355="Total Expenditure ($USD per 100,000 patients)"),
SUMIFS(PSA!$F:$F,PSA!$A:$A,C3355,PSA!$G:$G,D3355),
IF(AND(A3355="Colorectal Cancer Screening", E3355="Total Expenditure ($USD per 100,000 patients)"),
SUMIFS(COL!$F:$F,COL!$A:$A,C3355,COL!$G:$G,D3355),
IF(AND(A3355="Cervical Cancer Screening", E3355="Total Expenditure ($USD per 100,000 patients)"),
SUMIFS(CERV!$F:$F,CERV!$A:$A,C3355,CERV!$G:$G,D3355),
SUMIFS(CANSCRN!$F:$F,CANSCRN!$A:$A,C3355,CANSCRN!$G:$G,D3355))))))))))))</f>
        <v>2729838.2380450838</v>
      </c>
    </row>
    <row r="3356" spans="1:6" x14ac:dyDescent="0.2">
      <c r="A3356" s="24" t="s">
        <v>103</v>
      </c>
      <c r="B3356" s="24" t="s">
        <v>101</v>
      </c>
      <c r="C3356" s="24" t="s">
        <v>80</v>
      </c>
      <c r="D3356" s="24">
        <v>2019</v>
      </c>
      <c r="E3356" s="24" t="s">
        <v>104</v>
      </c>
      <c r="F3356" s="3">
        <f>IF(AND(A3356="PSA Testing", E3356= "Utilization Rate (per 100,000 patients)"),
SUMIFS(PSA!$D:$D,PSA!$A:$A,C3356,PSA!$G:$G,D3356),
IF(AND(A3356="Colorectal Cancer Screening", E3356="Utilization Rate (per 100,000 patients)"),
SUMIFS(COL!$D:$D,COL!$A:$A,C3356,COL!$G:$G, D3356),
IF(AND(A3356="Cervical Cancer Screening", E3356="Utilization Rate (per 100,000 patients)"),
SUMIFS(CERV!$D:$D,CERV!$A:$A,C3356,CERV!$G:$G,D3356),
IF(AND(A3356="Cancer Screening for CKD patients", E3356="Utilization Rate (per 100,000 patients)"),
SUMIFS(CANSCRN!$D:$D,CANSCRN!$A:$A,C3356,CANSCRN!$G:$G,D3356),
IF(AND(A3356="PSA Testing", E3356="Cost per service ($USD)"),
SUMIFS(PSA!$E:$E,PSA!$A:$A,C3356,PSA!$G:$G,D3356),
IF(AND(A3356="Colorectal Cancer Screening", E3356="Cost per service ($USD)"),
SUMIFS(COL!$E:$E,COL!$A:$A,C3356,COL!$G:$G,D3356),
IF(AND(A3356="Cervical Cancer Screening", E3356="Cost per service ($USD)"),
SUMIFS(CERV!$E:$E,CERV!$A:$A,C3356,CERV!$G:$G,D3356),
IF(AND(A3356="Cancer Screening for CKD patients", E3356="Cost per service ($USD)"),
SUMIFS(CANSCRN!$E:$E,CANSCRN!$A:$A,C3356,CANSCRN!$G:$G,D3356),
IF(AND(A3356="PSA Testing", E3356="Total Expenditure ($USD per 100,000 patients)"),
SUMIFS(PSA!$F:$F,PSA!$A:$A,C3356,PSA!$G:$G,D3356),
IF(AND(A3356="Colorectal Cancer Screening", E3356="Total Expenditure ($USD per 100,000 patients)"),
SUMIFS(COL!$F:$F,COL!$A:$A,C3356,COL!$G:$G,D3356),
IF(AND(A3356="Cervical Cancer Screening", E3356="Total Expenditure ($USD per 100,000 patients)"),
SUMIFS(CERV!$F:$F,CERV!$A:$A,C3356,CERV!$G:$G,D3356),
SUMIFS(CANSCRN!$F:$F,CANSCRN!$A:$A,C3356,CANSCRN!$G:$G,D3356))))))))))))</f>
        <v>2464215.3204964288</v>
      </c>
    </row>
    <row r="3357" spans="1:6" x14ac:dyDescent="0.2">
      <c r="A3357" s="24" t="s">
        <v>103</v>
      </c>
      <c r="B3357" s="24" t="s">
        <v>101</v>
      </c>
      <c r="C3357" s="24" t="s">
        <v>81</v>
      </c>
      <c r="D3357" s="24">
        <v>2009</v>
      </c>
      <c r="E3357" s="24" t="s">
        <v>104</v>
      </c>
      <c r="F3357" s="3">
        <f>IF(AND(A3357="PSA Testing", E3357= "Utilization Rate (per 100,000 patients)"),
SUMIFS(PSA!$D:$D,PSA!$A:$A,C3357,PSA!$G:$G,D3357),
IF(AND(A3357="Colorectal Cancer Screening", E3357="Utilization Rate (per 100,000 patients)"),
SUMIFS(COL!$D:$D,COL!$A:$A,C3357,COL!$G:$G, D3357),
IF(AND(A3357="Cervical Cancer Screening", E3357="Utilization Rate (per 100,000 patients)"),
SUMIFS(CERV!$D:$D,CERV!$A:$A,C3357,CERV!$G:$G,D3357),
IF(AND(A3357="Cancer Screening for CKD patients", E3357="Utilization Rate (per 100,000 patients)"),
SUMIFS(CANSCRN!$D:$D,CANSCRN!$A:$A,C3357,CANSCRN!$G:$G,D3357),
IF(AND(A3357="PSA Testing", E3357="Cost per service ($USD)"),
SUMIFS(PSA!$E:$E,PSA!$A:$A,C3357,PSA!$G:$G,D3357),
IF(AND(A3357="Colorectal Cancer Screening", E3357="Cost per service ($USD)"),
SUMIFS(COL!$E:$E,COL!$A:$A,C3357,COL!$G:$G,D3357),
IF(AND(A3357="Cervical Cancer Screening", E3357="Cost per service ($USD)"),
SUMIFS(CERV!$E:$E,CERV!$A:$A,C3357,CERV!$G:$G,D3357),
IF(AND(A3357="Cancer Screening for CKD patients", E3357="Cost per service ($USD)"),
SUMIFS(CANSCRN!$E:$E,CANSCRN!$A:$A,C3357,CANSCRN!$G:$G,D3357),
IF(AND(A3357="PSA Testing", E3357="Total Expenditure ($USD per 100,000 patients)"),
SUMIFS(PSA!$F:$F,PSA!$A:$A,C3357,PSA!$G:$G,D3357),
IF(AND(A3357="Colorectal Cancer Screening", E3357="Total Expenditure ($USD per 100,000 patients)"),
SUMIFS(COL!$F:$F,COL!$A:$A,C3357,COL!$G:$G,D3357),
IF(AND(A3357="Cervical Cancer Screening", E3357="Total Expenditure ($USD per 100,000 patients)"),
SUMIFS(CERV!$F:$F,CERV!$A:$A,C3357,CERV!$G:$G,D3357),
SUMIFS(CANSCRN!$F:$F,CANSCRN!$A:$A,C3357,CANSCRN!$G:$G,D3357))))))))))))</f>
        <v>682996.81174763932</v>
      </c>
    </row>
    <row r="3358" spans="1:6" x14ac:dyDescent="0.2">
      <c r="A3358" s="24" t="s">
        <v>103</v>
      </c>
      <c r="B3358" s="24" t="s">
        <v>101</v>
      </c>
      <c r="C3358" s="24" t="s">
        <v>81</v>
      </c>
      <c r="D3358" s="24">
        <v>2010</v>
      </c>
      <c r="E3358" s="24" t="s">
        <v>104</v>
      </c>
      <c r="F3358" s="3">
        <f>IF(AND(A3358="PSA Testing", E3358= "Utilization Rate (per 100,000 patients)"),
SUMIFS(PSA!$D:$D,PSA!$A:$A,C3358,PSA!$G:$G,D3358),
IF(AND(A3358="Colorectal Cancer Screening", E3358="Utilization Rate (per 100,000 patients)"),
SUMIFS(COL!$D:$D,COL!$A:$A,C3358,COL!$G:$G, D3358),
IF(AND(A3358="Cervical Cancer Screening", E3358="Utilization Rate (per 100,000 patients)"),
SUMIFS(CERV!$D:$D,CERV!$A:$A,C3358,CERV!$G:$G,D3358),
IF(AND(A3358="Cancer Screening for CKD patients", E3358="Utilization Rate (per 100,000 patients)"),
SUMIFS(CANSCRN!$D:$D,CANSCRN!$A:$A,C3358,CANSCRN!$G:$G,D3358),
IF(AND(A3358="PSA Testing", E3358="Cost per service ($USD)"),
SUMIFS(PSA!$E:$E,PSA!$A:$A,C3358,PSA!$G:$G,D3358),
IF(AND(A3358="Colorectal Cancer Screening", E3358="Cost per service ($USD)"),
SUMIFS(COL!$E:$E,COL!$A:$A,C3358,COL!$G:$G,D3358),
IF(AND(A3358="Cervical Cancer Screening", E3358="Cost per service ($USD)"),
SUMIFS(CERV!$E:$E,CERV!$A:$A,C3358,CERV!$G:$G,D3358),
IF(AND(A3358="Cancer Screening for CKD patients", E3358="Cost per service ($USD)"),
SUMIFS(CANSCRN!$E:$E,CANSCRN!$A:$A,C3358,CANSCRN!$G:$G,D3358),
IF(AND(A3358="PSA Testing", E3358="Total Expenditure ($USD per 100,000 patients)"),
SUMIFS(PSA!$F:$F,PSA!$A:$A,C3358,PSA!$G:$G,D3358),
IF(AND(A3358="Colorectal Cancer Screening", E3358="Total Expenditure ($USD per 100,000 patients)"),
SUMIFS(COL!$F:$F,COL!$A:$A,C3358,COL!$G:$G,D3358),
IF(AND(A3358="Cervical Cancer Screening", E3358="Total Expenditure ($USD per 100,000 patients)"),
SUMIFS(CERV!$F:$F,CERV!$A:$A,C3358,CERV!$G:$G,D3358),
SUMIFS(CANSCRN!$F:$F,CANSCRN!$A:$A,C3358,CANSCRN!$G:$G,D3358))))))))))))</f>
        <v>639404.76610647747</v>
      </c>
    </row>
    <row r="3359" spans="1:6" x14ac:dyDescent="0.2">
      <c r="A3359" s="24" t="s">
        <v>103</v>
      </c>
      <c r="B3359" s="24" t="s">
        <v>101</v>
      </c>
      <c r="C3359" s="24" t="s">
        <v>81</v>
      </c>
      <c r="D3359" s="24">
        <v>2011</v>
      </c>
      <c r="E3359" s="24" t="s">
        <v>104</v>
      </c>
      <c r="F3359" s="3">
        <f>IF(AND(A3359="PSA Testing", E3359= "Utilization Rate (per 100,000 patients)"),
SUMIFS(PSA!$D:$D,PSA!$A:$A,C3359,PSA!$G:$G,D3359),
IF(AND(A3359="Colorectal Cancer Screening", E3359="Utilization Rate (per 100,000 patients)"),
SUMIFS(COL!$D:$D,COL!$A:$A,C3359,COL!$G:$G, D3359),
IF(AND(A3359="Cervical Cancer Screening", E3359="Utilization Rate (per 100,000 patients)"),
SUMIFS(CERV!$D:$D,CERV!$A:$A,C3359,CERV!$G:$G,D3359),
IF(AND(A3359="Cancer Screening for CKD patients", E3359="Utilization Rate (per 100,000 patients)"),
SUMIFS(CANSCRN!$D:$D,CANSCRN!$A:$A,C3359,CANSCRN!$G:$G,D3359),
IF(AND(A3359="PSA Testing", E3359="Cost per service ($USD)"),
SUMIFS(PSA!$E:$E,PSA!$A:$A,C3359,PSA!$G:$G,D3359),
IF(AND(A3359="Colorectal Cancer Screening", E3359="Cost per service ($USD)"),
SUMIFS(COL!$E:$E,COL!$A:$A,C3359,COL!$G:$G,D3359),
IF(AND(A3359="Cervical Cancer Screening", E3359="Cost per service ($USD)"),
SUMIFS(CERV!$E:$E,CERV!$A:$A,C3359,CERV!$G:$G,D3359),
IF(AND(A3359="Cancer Screening for CKD patients", E3359="Cost per service ($USD)"),
SUMIFS(CANSCRN!$E:$E,CANSCRN!$A:$A,C3359,CANSCRN!$G:$G,D3359),
IF(AND(A3359="PSA Testing", E3359="Total Expenditure ($USD per 100,000 patients)"),
SUMIFS(PSA!$F:$F,PSA!$A:$A,C3359,PSA!$G:$G,D3359),
IF(AND(A3359="Colorectal Cancer Screening", E3359="Total Expenditure ($USD per 100,000 patients)"),
SUMIFS(COL!$F:$F,COL!$A:$A,C3359,COL!$G:$G,D3359),
IF(AND(A3359="Cervical Cancer Screening", E3359="Total Expenditure ($USD per 100,000 patients)"),
SUMIFS(CERV!$F:$F,CERV!$A:$A,C3359,CERV!$G:$G,D3359),
SUMIFS(CANSCRN!$F:$F,CANSCRN!$A:$A,C3359,CANSCRN!$G:$G,D3359))))))))))))</f>
        <v>1120337.8906065859</v>
      </c>
    </row>
    <row r="3360" spans="1:6" x14ac:dyDescent="0.2">
      <c r="A3360" s="24" t="s">
        <v>103</v>
      </c>
      <c r="B3360" s="24" t="s">
        <v>101</v>
      </c>
      <c r="C3360" s="24" t="s">
        <v>81</v>
      </c>
      <c r="D3360" s="24">
        <v>2012</v>
      </c>
      <c r="E3360" s="24" t="s">
        <v>104</v>
      </c>
      <c r="F3360" s="3">
        <f>IF(AND(A3360="PSA Testing", E3360= "Utilization Rate (per 100,000 patients)"),
SUMIFS(PSA!$D:$D,PSA!$A:$A,C3360,PSA!$G:$G,D3360),
IF(AND(A3360="Colorectal Cancer Screening", E3360="Utilization Rate (per 100,000 patients)"),
SUMIFS(COL!$D:$D,COL!$A:$A,C3360,COL!$G:$G, D3360),
IF(AND(A3360="Cervical Cancer Screening", E3360="Utilization Rate (per 100,000 patients)"),
SUMIFS(CERV!$D:$D,CERV!$A:$A,C3360,CERV!$G:$G,D3360),
IF(AND(A3360="Cancer Screening for CKD patients", E3360="Utilization Rate (per 100,000 patients)"),
SUMIFS(CANSCRN!$D:$D,CANSCRN!$A:$A,C3360,CANSCRN!$G:$G,D3360),
IF(AND(A3360="PSA Testing", E3360="Cost per service ($USD)"),
SUMIFS(PSA!$E:$E,PSA!$A:$A,C3360,PSA!$G:$G,D3360),
IF(AND(A3360="Colorectal Cancer Screening", E3360="Cost per service ($USD)"),
SUMIFS(COL!$E:$E,COL!$A:$A,C3360,COL!$G:$G,D3360),
IF(AND(A3360="Cervical Cancer Screening", E3360="Cost per service ($USD)"),
SUMIFS(CERV!$E:$E,CERV!$A:$A,C3360,CERV!$G:$G,D3360),
IF(AND(A3360="Cancer Screening for CKD patients", E3360="Cost per service ($USD)"),
SUMIFS(CANSCRN!$E:$E,CANSCRN!$A:$A,C3360,CANSCRN!$G:$G,D3360),
IF(AND(A3360="PSA Testing", E3360="Total Expenditure ($USD per 100,000 patients)"),
SUMIFS(PSA!$F:$F,PSA!$A:$A,C3360,PSA!$G:$G,D3360),
IF(AND(A3360="Colorectal Cancer Screening", E3360="Total Expenditure ($USD per 100,000 patients)"),
SUMIFS(COL!$F:$F,COL!$A:$A,C3360,COL!$G:$G,D3360),
IF(AND(A3360="Cervical Cancer Screening", E3360="Total Expenditure ($USD per 100,000 patients)"),
SUMIFS(CERV!$F:$F,CERV!$A:$A,C3360,CERV!$G:$G,D3360),
SUMIFS(CANSCRN!$F:$F,CANSCRN!$A:$A,C3360,CANSCRN!$G:$G,D3360))))))))))))</f>
        <v>703387.60123989207</v>
      </c>
    </row>
    <row r="3361" spans="1:6" x14ac:dyDescent="0.2">
      <c r="A3361" s="24" t="s">
        <v>103</v>
      </c>
      <c r="B3361" s="24" t="s">
        <v>101</v>
      </c>
      <c r="C3361" s="24" t="s">
        <v>81</v>
      </c>
      <c r="D3361" s="24">
        <v>2013</v>
      </c>
      <c r="E3361" s="24" t="s">
        <v>104</v>
      </c>
      <c r="F3361" s="3">
        <f>IF(AND(A3361="PSA Testing", E3361= "Utilization Rate (per 100,000 patients)"),
SUMIFS(PSA!$D:$D,PSA!$A:$A,C3361,PSA!$G:$G,D3361),
IF(AND(A3361="Colorectal Cancer Screening", E3361="Utilization Rate (per 100,000 patients)"),
SUMIFS(COL!$D:$D,COL!$A:$A,C3361,COL!$G:$G, D3361),
IF(AND(A3361="Cervical Cancer Screening", E3361="Utilization Rate (per 100,000 patients)"),
SUMIFS(CERV!$D:$D,CERV!$A:$A,C3361,CERV!$G:$G,D3361),
IF(AND(A3361="Cancer Screening for CKD patients", E3361="Utilization Rate (per 100,000 patients)"),
SUMIFS(CANSCRN!$D:$D,CANSCRN!$A:$A,C3361,CANSCRN!$G:$G,D3361),
IF(AND(A3361="PSA Testing", E3361="Cost per service ($USD)"),
SUMIFS(PSA!$E:$E,PSA!$A:$A,C3361,PSA!$G:$G,D3361),
IF(AND(A3361="Colorectal Cancer Screening", E3361="Cost per service ($USD)"),
SUMIFS(COL!$E:$E,COL!$A:$A,C3361,COL!$G:$G,D3361),
IF(AND(A3361="Cervical Cancer Screening", E3361="Cost per service ($USD)"),
SUMIFS(CERV!$E:$E,CERV!$A:$A,C3361,CERV!$G:$G,D3361),
IF(AND(A3361="Cancer Screening for CKD patients", E3361="Cost per service ($USD)"),
SUMIFS(CANSCRN!$E:$E,CANSCRN!$A:$A,C3361,CANSCRN!$G:$G,D3361),
IF(AND(A3361="PSA Testing", E3361="Total Expenditure ($USD per 100,000 patients)"),
SUMIFS(PSA!$F:$F,PSA!$A:$A,C3361,PSA!$G:$G,D3361),
IF(AND(A3361="Colorectal Cancer Screening", E3361="Total Expenditure ($USD per 100,000 patients)"),
SUMIFS(COL!$F:$F,COL!$A:$A,C3361,COL!$G:$G,D3361),
IF(AND(A3361="Cervical Cancer Screening", E3361="Total Expenditure ($USD per 100,000 patients)"),
SUMIFS(CERV!$F:$F,CERV!$A:$A,C3361,CERV!$G:$G,D3361),
SUMIFS(CANSCRN!$F:$F,CANSCRN!$A:$A,C3361,CANSCRN!$G:$G,D3361))))))))))))</f>
        <v>884688.85135135148</v>
      </c>
    </row>
    <row r="3362" spans="1:6" x14ac:dyDescent="0.2">
      <c r="A3362" s="24" t="s">
        <v>103</v>
      </c>
      <c r="B3362" s="24" t="s">
        <v>101</v>
      </c>
      <c r="C3362" s="24" t="s">
        <v>81</v>
      </c>
      <c r="D3362" s="24">
        <v>2014</v>
      </c>
      <c r="E3362" s="24" t="s">
        <v>104</v>
      </c>
      <c r="F3362" s="3">
        <f>IF(AND(A3362="PSA Testing", E3362= "Utilization Rate (per 100,000 patients)"),
SUMIFS(PSA!$D:$D,PSA!$A:$A,C3362,PSA!$G:$G,D3362),
IF(AND(A3362="Colorectal Cancer Screening", E3362="Utilization Rate (per 100,000 patients)"),
SUMIFS(COL!$D:$D,COL!$A:$A,C3362,COL!$G:$G, D3362),
IF(AND(A3362="Cervical Cancer Screening", E3362="Utilization Rate (per 100,000 patients)"),
SUMIFS(CERV!$D:$D,CERV!$A:$A,C3362,CERV!$G:$G,D3362),
IF(AND(A3362="Cancer Screening for CKD patients", E3362="Utilization Rate (per 100,000 patients)"),
SUMIFS(CANSCRN!$D:$D,CANSCRN!$A:$A,C3362,CANSCRN!$G:$G,D3362),
IF(AND(A3362="PSA Testing", E3362="Cost per service ($USD)"),
SUMIFS(PSA!$E:$E,PSA!$A:$A,C3362,PSA!$G:$G,D3362),
IF(AND(A3362="Colorectal Cancer Screening", E3362="Cost per service ($USD)"),
SUMIFS(COL!$E:$E,COL!$A:$A,C3362,COL!$G:$G,D3362),
IF(AND(A3362="Cervical Cancer Screening", E3362="Cost per service ($USD)"),
SUMIFS(CERV!$E:$E,CERV!$A:$A,C3362,CERV!$G:$G,D3362),
IF(AND(A3362="Cancer Screening for CKD patients", E3362="Cost per service ($USD)"),
SUMIFS(CANSCRN!$E:$E,CANSCRN!$A:$A,C3362,CANSCRN!$G:$G,D3362),
IF(AND(A3362="PSA Testing", E3362="Total Expenditure ($USD per 100,000 patients)"),
SUMIFS(PSA!$F:$F,PSA!$A:$A,C3362,PSA!$G:$G,D3362),
IF(AND(A3362="Colorectal Cancer Screening", E3362="Total Expenditure ($USD per 100,000 patients)"),
SUMIFS(COL!$F:$F,COL!$A:$A,C3362,COL!$G:$G,D3362),
IF(AND(A3362="Cervical Cancer Screening", E3362="Total Expenditure ($USD per 100,000 patients)"),
SUMIFS(CERV!$F:$F,CERV!$A:$A,C3362,CERV!$G:$G,D3362),
SUMIFS(CANSCRN!$F:$F,CANSCRN!$A:$A,C3362,CANSCRN!$G:$G,D3362))))))))))))</f>
        <v>623665.502176521</v>
      </c>
    </row>
    <row r="3363" spans="1:6" x14ac:dyDescent="0.2">
      <c r="A3363" s="24" t="s">
        <v>103</v>
      </c>
      <c r="B3363" s="24" t="s">
        <v>101</v>
      </c>
      <c r="C3363" s="24" t="s">
        <v>81</v>
      </c>
      <c r="D3363" s="24">
        <v>2015</v>
      </c>
      <c r="E3363" s="24" t="s">
        <v>104</v>
      </c>
      <c r="F3363" s="3">
        <f>IF(AND(A3363="PSA Testing", E3363= "Utilization Rate (per 100,000 patients)"),
SUMIFS(PSA!$D:$D,PSA!$A:$A,C3363,PSA!$G:$G,D3363),
IF(AND(A3363="Colorectal Cancer Screening", E3363="Utilization Rate (per 100,000 patients)"),
SUMIFS(COL!$D:$D,COL!$A:$A,C3363,COL!$G:$G, D3363),
IF(AND(A3363="Cervical Cancer Screening", E3363="Utilization Rate (per 100,000 patients)"),
SUMIFS(CERV!$D:$D,CERV!$A:$A,C3363,CERV!$G:$G,D3363),
IF(AND(A3363="Cancer Screening for CKD patients", E3363="Utilization Rate (per 100,000 patients)"),
SUMIFS(CANSCRN!$D:$D,CANSCRN!$A:$A,C3363,CANSCRN!$G:$G,D3363),
IF(AND(A3363="PSA Testing", E3363="Cost per service ($USD)"),
SUMIFS(PSA!$E:$E,PSA!$A:$A,C3363,PSA!$G:$G,D3363),
IF(AND(A3363="Colorectal Cancer Screening", E3363="Cost per service ($USD)"),
SUMIFS(COL!$E:$E,COL!$A:$A,C3363,COL!$G:$G,D3363),
IF(AND(A3363="Cervical Cancer Screening", E3363="Cost per service ($USD)"),
SUMIFS(CERV!$E:$E,CERV!$A:$A,C3363,CERV!$G:$G,D3363),
IF(AND(A3363="Cancer Screening for CKD patients", E3363="Cost per service ($USD)"),
SUMIFS(CANSCRN!$E:$E,CANSCRN!$A:$A,C3363,CANSCRN!$G:$G,D3363),
IF(AND(A3363="PSA Testing", E3363="Total Expenditure ($USD per 100,000 patients)"),
SUMIFS(PSA!$F:$F,PSA!$A:$A,C3363,PSA!$G:$G,D3363),
IF(AND(A3363="Colorectal Cancer Screening", E3363="Total Expenditure ($USD per 100,000 patients)"),
SUMIFS(COL!$F:$F,COL!$A:$A,C3363,COL!$G:$G,D3363),
IF(AND(A3363="Cervical Cancer Screening", E3363="Total Expenditure ($USD per 100,000 patients)"),
SUMIFS(CERV!$F:$F,CERV!$A:$A,C3363,CERV!$G:$G,D3363),
SUMIFS(CANSCRN!$F:$F,CANSCRN!$A:$A,C3363,CANSCRN!$G:$G,D3363))))))))))))</f>
        <v>873747.95847222209</v>
      </c>
    </row>
    <row r="3364" spans="1:6" x14ac:dyDescent="0.2">
      <c r="A3364" s="24" t="s">
        <v>103</v>
      </c>
      <c r="B3364" s="24" t="s">
        <v>101</v>
      </c>
      <c r="C3364" s="24" t="s">
        <v>81</v>
      </c>
      <c r="D3364" s="24">
        <v>2016</v>
      </c>
      <c r="E3364" s="24" t="s">
        <v>104</v>
      </c>
      <c r="F3364" s="3">
        <f>IF(AND(A3364="PSA Testing", E3364= "Utilization Rate (per 100,000 patients)"),
SUMIFS(PSA!$D:$D,PSA!$A:$A,C3364,PSA!$G:$G,D3364),
IF(AND(A3364="Colorectal Cancer Screening", E3364="Utilization Rate (per 100,000 patients)"),
SUMIFS(COL!$D:$D,COL!$A:$A,C3364,COL!$G:$G, D3364),
IF(AND(A3364="Cervical Cancer Screening", E3364="Utilization Rate (per 100,000 patients)"),
SUMIFS(CERV!$D:$D,CERV!$A:$A,C3364,CERV!$G:$G,D3364),
IF(AND(A3364="Cancer Screening for CKD patients", E3364="Utilization Rate (per 100,000 patients)"),
SUMIFS(CANSCRN!$D:$D,CANSCRN!$A:$A,C3364,CANSCRN!$G:$G,D3364),
IF(AND(A3364="PSA Testing", E3364="Cost per service ($USD)"),
SUMIFS(PSA!$E:$E,PSA!$A:$A,C3364,PSA!$G:$G,D3364),
IF(AND(A3364="Colorectal Cancer Screening", E3364="Cost per service ($USD)"),
SUMIFS(COL!$E:$E,COL!$A:$A,C3364,COL!$G:$G,D3364),
IF(AND(A3364="Cervical Cancer Screening", E3364="Cost per service ($USD)"),
SUMIFS(CERV!$E:$E,CERV!$A:$A,C3364,CERV!$G:$G,D3364),
IF(AND(A3364="Cancer Screening for CKD patients", E3364="Cost per service ($USD)"),
SUMIFS(CANSCRN!$E:$E,CANSCRN!$A:$A,C3364,CANSCRN!$G:$G,D3364),
IF(AND(A3364="PSA Testing", E3364="Total Expenditure ($USD per 100,000 patients)"),
SUMIFS(PSA!$F:$F,PSA!$A:$A,C3364,PSA!$G:$G,D3364),
IF(AND(A3364="Colorectal Cancer Screening", E3364="Total Expenditure ($USD per 100,000 patients)"),
SUMIFS(COL!$F:$F,COL!$A:$A,C3364,COL!$G:$G,D3364),
IF(AND(A3364="Cervical Cancer Screening", E3364="Total Expenditure ($USD per 100,000 patients)"),
SUMIFS(CERV!$F:$F,CERV!$A:$A,C3364,CERV!$G:$G,D3364),
SUMIFS(CANSCRN!$F:$F,CANSCRN!$A:$A,C3364,CANSCRN!$G:$G,D3364))))))))))))</f>
        <v>893803.53837057727</v>
      </c>
    </row>
    <row r="3365" spans="1:6" x14ac:dyDescent="0.2">
      <c r="A3365" s="24" t="s">
        <v>103</v>
      </c>
      <c r="B3365" s="24" t="s">
        <v>101</v>
      </c>
      <c r="C3365" s="24" t="s">
        <v>81</v>
      </c>
      <c r="D3365" s="24">
        <v>2017</v>
      </c>
      <c r="E3365" s="24" t="s">
        <v>104</v>
      </c>
      <c r="F3365" s="3">
        <f>IF(AND(A3365="PSA Testing", E3365= "Utilization Rate (per 100,000 patients)"),
SUMIFS(PSA!$D:$D,PSA!$A:$A,C3365,PSA!$G:$G,D3365),
IF(AND(A3365="Colorectal Cancer Screening", E3365="Utilization Rate (per 100,000 patients)"),
SUMIFS(COL!$D:$D,COL!$A:$A,C3365,COL!$G:$G, D3365),
IF(AND(A3365="Cervical Cancer Screening", E3365="Utilization Rate (per 100,000 patients)"),
SUMIFS(CERV!$D:$D,CERV!$A:$A,C3365,CERV!$G:$G,D3365),
IF(AND(A3365="Cancer Screening for CKD patients", E3365="Utilization Rate (per 100,000 patients)"),
SUMIFS(CANSCRN!$D:$D,CANSCRN!$A:$A,C3365,CANSCRN!$G:$G,D3365),
IF(AND(A3365="PSA Testing", E3365="Cost per service ($USD)"),
SUMIFS(PSA!$E:$E,PSA!$A:$A,C3365,PSA!$G:$G,D3365),
IF(AND(A3365="Colorectal Cancer Screening", E3365="Cost per service ($USD)"),
SUMIFS(COL!$E:$E,COL!$A:$A,C3365,COL!$G:$G,D3365),
IF(AND(A3365="Cervical Cancer Screening", E3365="Cost per service ($USD)"),
SUMIFS(CERV!$E:$E,CERV!$A:$A,C3365,CERV!$G:$G,D3365),
IF(AND(A3365="Cancer Screening for CKD patients", E3365="Cost per service ($USD)"),
SUMIFS(CANSCRN!$E:$E,CANSCRN!$A:$A,C3365,CANSCRN!$G:$G,D3365),
IF(AND(A3365="PSA Testing", E3365="Total Expenditure ($USD per 100,000 patients)"),
SUMIFS(PSA!$F:$F,PSA!$A:$A,C3365,PSA!$G:$G,D3365),
IF(AND(A3365="Colorectal Cancer Screening", E3365="Total Expenditure ($USD per 100,000 patients)"),
SUMIFS(COL!$F:$F,COL!$A:$A,C3365,COL!$G:$G,D3365),
IF(AND(A3365="Cervical Cancer Screening", E3365="Total Expenditure ($USD per 100,000 patients)"),
SUMIFS(CERV!$F:$F,CERV!$A:$A,C3365,CERV!$G:$G,D3365),
SUMIFS(CANSCRN!$F:$F,CANSCRN!$A:$A,C3365,CANSCRN!$G:$G,D3365))))))))))))</f>
        <v>1812441.1046267189</v>
      </c>
    </row>
    <row r="3366" spans="1:6" x14ac:dyDescent="0.2">
      <c r="A3366" s="24" t="s">
        <v>103</v>
      </c>
      <c r="B3366" s="24" t="s">
        <v>101</v>
      </c>
      <c r="C3366" s="24" t="s">
        <v>81</v>
      </c>
      <c r="D3366" s="24">
        <v>2018</v>
      </c>
      <c r="E3366" s="24" t="s">
        <v>104</v>
      </c>
      <c r="F3366" s="3">
        <f>IF(AND(A3366="PSA Testing", E3366= "Utilization Rate (per 100,000 patients)"),
SUMIFS(PSA!$D:$D,PSA!$A:$A,C3366,PSA!$G:$G,D3366),
IF(AND(A3366="Colorectal Cancer Screening", E3366="Utilization Rate (per 100,000 patients)"),
SUMIFS(COL!$D:$D,COL!$A:$A,C3366,COL!$G:$G, D3366),
IF(AND(A3366="Cervical Cancer Screening", E3366="Utilization Rate (per 100,000 patients)"),
SUMIFS(CERV!$D:$D,CERV!$A:$A,C3366,CERV!$G:$G,D3366),
IF(AND(A3366="Cancer Screening for CKD patients", E3366="Utilization Rate (per 100,000 patients)"),
SUMIFS(CANSCRN!$D:$D,CANSCRN!$A:$A,C3366,CANSCRN!$G:$G,D3366),
IF(AND(A3366="PSA Testing", E3366="Cost per service ($USD)"),
SUMIFS(PSA!$E:$E,PSA!$A:$A,C3366,PSA!$G:$G,D3366),
IF(AND(A3366="Colorectal Cancer Screening", E3366="Cost per service ($USD)"),
SUMIFS(COL!$E:$E,COL!$A:$A,C3366,COL!$G:$G,D3366),
IF(AND(A3366="Cervical Cancer Screening", E3366="Cost per service ($USD)"),
SUMIFS(CERV!$E:$E,CERV!$A:$A,C3366,CERV!$G:$G,D3366),
IF(AND(A3366="Cancer Screening for CKD patients", E3366="Cost per service ($USD)"),
SUMIFS(CANSCRN!$E:$E,CANSCRN!$A:$A,C3366,CANSCRN!$G:$G,D3366),
IF(AND(A3366="PSA Testing", E3366="Total Expenditure ($USD per 100,000 patients)"),
SUMIFS(PSA!$F:$F,PSA!$A:$A,C3366,PSA!$G:$G,D3366),
IF(AND(A3366="Colorectal Cancer Screening", E3366="Total Expenditure ($USD per 100,000 patients)"),
SUMIFS(COL!$F:$F,COL!$A:$A,C3366,COL!$G:$G,D3366),
IF(AND(A3366="Cervical Cancer Screening", E3366="Total Expenditure ($USD per 100,000 patients)"),
SUMIFS(CERV!$F:$F,CERV!$A:$A,C3366,CERV!$G:$G,D3366),
SUMIFS(CANSCRN!$F:$F,CANSCRN!$A:$A,C3366,CANSCRN!$G:$G,D3366))))))))))))</f>
        <v>1034778.6418795621</v>
      </c>
    </row>
    <row r="3367" spans="1:6" x14ac:dyDescent="0.2">
      <c r="A3367" s="24" t="s">
        <v>103</v>
      </c>
      <c r="B3367" s="24" t="s">
        <v>101</v>
      </c>
      <c r="C3367" s="24" t="s">
        <v>81</v>
      </c>
      <c r="D3367" s="24">
        <v>2019</v>
      </c>
      <c r="E3367" s="24" t="s">
        <v>104</v>
      </c>
      <c r="F3367" s="3">
        <f>IF(AND(A3367="PSA Testing", E3367= "Utilization Rate (per 100,000 patients)"),
SUMIFS(PSA!$D:$D,PSA!$A:$A,C3367,PSA!$G:$G,D3367),
IF(AND(A3367="Colorectal Cancer Screening", E3367="Utilization Rate (per 100,000 patients)"),
SUMIFS(COL!$D:$D,COL!$A:$A,C3367,COL!$G:$G, D3367),
IF(AND(A3367="Cervical Cancer Screening", E3367="Utilization Rate (per 100,000 patients)"),
SUMIFS(CERV!$D:$D,CERV!$A:$A,C3367,CERV!$G:$G,D3367),
IF(AND(A3367="Cancer Screening for CKD patients", E3367="Utilization Rate (per 100,000 patients)"),
SUMIFS(CANSCRN!$D:$D,CANSCRN!$A:$A,C3367,CANSCRN!$G:$G,D3367),
IF(AND(A3367="PSA Testing", E3367="Cost per service ($USD)"),
SUMIFS(PSA!$E:$E,PSA!$A:$A,C3367,PSA!$G:$G,D3367),
IF(AND(A3367="Colorectal Cancer Screening", E3367="Cost per service ($USD)"),
SUMIFS(COL!$E:$E,COL!$A:$A,C3367,COL!$G:$G,D3367),
IF(AND(A3367="Cervical Cancer Screening", E3367="Cost per service ($USD)"),
SUMIFS(CERV!$E:$E,CERV!$A:$A,C3367,CERV!$G:$G,D3367),
IF(AND(A3367="Cancer Screening for CKD patients", E3367="Cost per service ($USD)"),
SUMIFS(CANSCRN!$E:$E,CANSCRN!$A:$A,C3367,CANSCRN!$G:$G,D3367),
IF(AND(A3367="PSA Testing", E3367="Total Expenditure ($USD per 100,000 patients)"),
SUMIFS(PSA!$F:$F,PSA!$A:$A,C3367,PSA!$G:$G,D3367),
IF(AND(A3367="Colorectal Cancer Screening", E3367="Total Expenditure ($USD per 100,000 patients)"),
SUMIFS(COL!$F:$F,COL!$A:$A,C3367,COL!$G:$G,D3367),
IF(AND(A3367="Cervical Cancer Screening", E3367="Total Expenditure ($USD per 100,000 patients)"),
SUMIFS(CERV!$F:$F,CERV!$A:$A,C3367,CERV!$G:$G,D3367),
SUMIFS(CANSCRN!$F:$F,CANSCRN!$A:$A,C3367,CANSCRN!$G:$G,D3367))))))))))))</f>
        <v>1752125.964631957</v>
      </c>
    </row>
    <row r="3368" spans="1:6" x14ac:dyDescent="0.2">
      <c r="A3368" s="24" t="s">
        <v>105</v>
      </c>
      <c r="B3368" s="24" t="s">
        <v>101</v>
      </c>
      <c r="C3368" s="24" t="s">
        <v>30</v>
      </c>
      <c r="D3368" s="24">
        <v>2009</v>
      </c>
      <c r="E3368" s="24" t="s">
        <v>104</v>
      </c>
      <c r="F3368">
        <f>IF(AND(A3368="PSA Testing", E3368= "Utilization Rate (per 100,000 patients)"),
SUMIFS(PSA!$D:$D,PSA!$A:$A,C3368,PSA!$G:$G,D3368),
IF(AND(A3368="Colorectal Cancer Screening", E3368="Utilization Rate (per 100,000 patients)"),
SUMIFS(COL!$D:$D,COL!$A:$A,C3368,COL!$G:$G, D3368),
IF(AND(A3368="Cervical Cancer Screening", E3368="Utilization Rate (per 100,000 patients)"),
SUMIFS(CERV!$D:$D,CERV!$A:$A,C3368,CERV!$G:$G,D3368),
IF(AND(A3368="Cancer Screening for CKD patients", E3368="Utilization Rate (per 100,000 patients)"),
SUMIFS(CANSCRN!$D:$D,CANSCRN!$A:$A,C3368,CANSCRN!$G:$G,D3368),
IF(AND(A3368="PSA Testing", E3368="Cost per service ($USD)"),
SUMIFS(PSA!$E:$E,PSA!$A:$A,C3368,PSA!$G:$G,D3368),
IF(AND(A3368="Colorectal Cancer Screening", E3368="Cost per service ($USD)"),
SUMIFS(COL!$E:$E,COL!$A:$A,C3368,COL!$G:$G,D3368),
IF(AND(A3368="Cervical Cancer Screening", E3368="Cost per service ($USD)"),
SUMIFS(CERV!$E:$E,CERV!$A:$A,C3368,CERV!$G:$G,D3368),
IF(AND(A3368="Cancer Screening for CKD patients", E3368="Cost per service ($USD)"),
SUMIFS(CANSCRN!$E:$E,CANSCRN!$A:$A,C3368,CANSCRN!$G:$G,D3368),
IF(AND(A3368="PSA Testing", E3368="Total Expenditure ($USD per 100,000 patients)"),
SUMIFS(PSA!$F:$F,PSA!$A:$A,C3368,PSA!$G:$G,D3368),
IF(AND(A3368="Colorectal Cancer Screening", E3368="Total Expenditure ($USD per 100,000 patients)"),
SUMIFS(COL!$F:$F,COL!$A:$A,C3368,COL!$G:$G,D3368),
IF(AND(A3368="Cervical Cancer Screening", E3368="Total Expenditure ($USD per 100,000 patients)"),
SUMIFS(CERV!$F:$F,CERV!$A:$A,C3368,CERV!$G:$G,D3368),
SUMIFS(CANSCRN!$F:$F,CANSCRN!$A:$A,C3368,CANSCRN!$G:$G,D3368))))))))))))</f>
        <v>134572.77197492163</v>
      </c>
    </row>
    <row r="3369" spans="1:6" x14ac:dyDescent="0.2">
      <c r="A3369" s="24" t="s">
        <v>105</v>
      </c>
      <c r="B3369" s="24" t="s">
        <v>101</v>
      </c>
      <c r="C3369" s="24" t="s">
        <v>30</v>
      </c>
      <c r="D3369" s="24">
        <v>2010</v>
      </c>
      <c r="E3369" s="24" t="s">
        <v>104</v>
      </c>
      <c r="F3369">
        <f>IF(AND(A3369="PSA Testing", E3369= "Utilization Rate (per 100,000 patients)"),
SUMIFS(PSA!$D:$D,PSA!$A:$A,C3369,PSA!$G:$G,D3369),
IF(AND(A3369="Colorectal Cancer Screening", E3369="Utilization Rate (per 100,000 patients)"),
SUMIFS(COL!$D:$D,COL!$A:$A,C3369,COL!$G:$G, D3369),
IF(AND(A3369="Cervical Cancer Screening", E3369="Utilization Rate (per 100,000 patients)"),
SUMIFS(CERV!$D:$D,CERV!$A:$A,C3369,CERV!$G:$G,D3369),
IF(AND(A3369="Cancer Screening for CKD patients", E3369="Utilization Rate (per 100,000 patients)"),
SUMIFS(CANSCRN!$D:$D,CANSCRN!$A:$A,C3369,CANSCRN!$G:$G,D3369),
IF(AND(A3369="PSA Testing", E3369="Cost per service ($USD)"),
SUMIFS(PSA!$E:$E,PSA!$A:$A,C3369,PSA!$G:$G,D3369),
IF(AND(A3369="Colorectal Cancer Screening", E3369="Cost per service ($USD)"),
SUMIFS(COL!$E:$E,COL!$A:$A,C3369,COL!$G:$G,D3369),
IF(AND(A3369="Cervical Cancer Screening", E3369="Cost per service ($USD)"),
SUMIFS(CERV!$E:$E,CERV!$A:$A,C3369,CERV!$G:$G,D3369),
IF(AND(A3369="Cancer Screening for CKD patients", E3369="Cost per service ($USD)"),
SUMIFS(CANSCRN!$E:$E,CANSCRN!$A:$A,C3369,CANSCRN!$G:$G,D3369),
IF(AND(A3369="PSA Testing", E3369="Total Expenditure ($USD per 100,000 patients)"),
SUMIFS(PSA!$F:$F,PSA!$A:$A,C3369,PSA!$G:$G,D3369),
IF(AND(A3369="Colorectal Cancer Screening", E3369="Total Expenditure ($USD per 100,000 patients)"),
SUMIFS(COL!$F:$F,COL!$A:$A,C3369,COL!$G:$G,D3369),
IF(AND(A3369="Cervical Cancer Screening", E3369="Total Expenditure ($USD per 100,000 patients)"),
SUMIFS(CERV!$F:$F,CERV!$A:$A,C3369,CERV!$G:$G,D3369),
SUMIFS(CANSCRN!$F:$F,CANSCRN!$A:$A,C3369,CANSCRN!$G:$G,D3369))))))))))))</f>
        <v>208835.97904761904</v>
      </c>
    </row>
    <row r="3370" spans="1:6" x14ac:dyDescent="0.2">
      <c r="A3370" s="24" t="s">
        <v>105</v>
      </c>
      <c r="B3370" s="24" t="s">
        <v>101</v>
      </c>
      <c r="C3370" s="24" t="s">
        <v>30</v>
      </c>
      <c r="D3370" s="24">
        <v>2011</v>
      </c>
      <c r="E3370" s="24" t="s">
        <v>104</v>
      </c>
      <c r="F3370">
        <f>IF(AND(A3370="PSA Testing", E3370= "Utilization Rate (per 100,000 patients)"),
SUMIFS(PSA!$D:$D,PSA!$A:$A,C3370,PSA!$G:$G,D3370),
IF(AND(A3370="Colorectal Cancer Screening", E3370="Utilization Rate (per 100,000 patients)"),
SUMIFS(COL!$D:$D,COL!$A:$A,C3370,COL!$G:$G, D3370),
IF(AND(A3370="Cervical Cancer Screening", E3370="Utilization Rate (per 100,000 patients)"),
SUMIFS(CERV!$D:$D,CERV!$A:$A,C3370,CERV!$G:$G,D3370),
IF(AND(A3370="Cancer Screening for CKD patients", E3370="Utilization Rate (per 100,000 patients)"),
SUMIFS(CANSCRN!$D:$D,CANSCRN!$A:$A,C3370,CANSCRN!$G:$G,D3370),
IF(AND(A3370="PSA Testing", E3370="Cost per service ($USD)"),
SUMIFS(PSA!$E:$E,PSA!$A:$A,C3370,PSA!$G:$G,D3370),
IF(AND(A3370="Colorectal Cancer Screening", E3370="Cost per service ($USD)"),
SUMIFS(COL!$E:$E,COL!$A:$A,C3370,COL!$G:$G,D3370),
IF(AND(A3370="Cervical Cancer Screening", E3370="Cost per service ($USD)"),
SUMIFS(CERV!$E:$E,CERV!$A:$A,C3370,CERV!$G:$G,D3370),
IF(AND(A3370="Cancer Screening for CKD patients", E3370="Cost per service ($USD)"),
SUMIFS(CANSCRN!$E:$E,CANSCRN!$A:$A,C3370,CANSCRN!$G:$G,D3370),
IF(AND(A3370="PSA Testing", E3370="Total Expenditure ($USD per 100,000 patients)"),
SUMIFS(PSA!$F:$F,PSA!$A:$A,C3370,PSA!$G:$G,D3370),
IF(AND(A3370="Colorectal Cancer Screening", E3370="Total Expenditure ($USD per 100,000 patients)"),
SUMIFS(COL!$F:$F,COL!$A:$A,C3370,COL!$G:$G,D3370),
IF(AND(A3370="Cervical Cancer Screening", E3370="Total Expenditure ($USD per 100,000 patients)"),
SUMIFS(CERV!$F:$F,CERV!$A:$A,C3370,CERV!$G:$G,D3370),
SUMIFS(CANSCRN!$F:$F,CANSCRN!$A:$A,C3370,CANSCRN!$G:$G,D3370))))))))))))</f>
        <v>0</v>
      </c>
    </row>
    <row r="3371" spans="1:6" x14ac:dyDescent="0.2">
      <c r="A3371" s="24" t="s">
        <v>105</v>
      </c>
      <c r="B3371" s="24" t="s">
        <v>101</v>
      </c>
      <c r="C3371" s="24" t="s">
        <v>30</v>
      </c>
      <c r="D3371" s="24">
        <v>2012</v>
      </c>
      <c r="E3371" s="24" t="s">
        <v>104</v>
      </c>
      <c r="F3371">
        <f>IF(AND(A3371="PSA Testing", E3371= "Utilization Rate (per 100,000 patients)"),
SUMIFS(PSA!$D:$D,PSA!$A:$A,C3371,PSA!$G:$G,D3371),
IF(AND(A3371="Colorectal Cancer Screening", E3371="Utilization Rate (per 100,000 patients)"),
SUMIFS(COL!$D:$D,COL!$A:$A,C3371,COL!$G:$G, D3371),
IF(AND(A3371="Cervical Cancer Screening", E3371="Utilization Rate (per 100,000 patients)"),
SUMIFS(CERV!$D:$D,CERV!$A:$A,C3371,CERV!$G:$G,D3371),
IF(AND(A3371="Cancer Screening for CKD patients", E3371="Utilization Rate (per 100,000 patients)"),
SUMIFS(CANSCRN!$D:$D,CANSCRN!$A:$A,C3371,CANSCRN!$G:$G,D3371),
IF(AND(A3371="PSA Testing", E3371="Cost per service ($USD)"),
SUMIFS(PSA!$E:$E,PSA!$A:$A,C3371,PSA!$G:$G,D3371),
IF(AND(A3371="Colorectal Cancer Screening", E3371="Cost per service ($USD)"),
SUMIFS(COL!$E:$E,COL!$A:$A,C3371,COL!$G:$G,D3371),
IF(AND(A3371="Cervical Cancer Screening", E3371="Cost per service ($USD)"),
SUMIFS(CERV!$E:$E,CERV!$A:$A,C3371,CERV!$G:$G,D3371),
IF(AND(A3371="Cancer Screening for CKD patients", E3371="Cost per service ($USD)"),
SUMIFS(CANSCRN!$E:$E,CANSCRN!$A:$A,C3371,CANSCRN!$G:$G,D3371),
IF(AND(A3371="PSA Testing", E3371="Total Expenditure ($USD per 100,000 patients)"),
SUMIFS(PSA!$F:$F,PSA!$A:$A,C3371,PSA!$G:$G,D3371),
IF(AND(A3371="Colorectal Cancer Screening", E3371="Total Expenditure ($USD per 100,000 patients)"),
SUMIFS(COL!$F:$F,COL!$A:$A,C3371,COL!$G:$G,D3371),
IF(AND(A3371="Cervical Cancer Screening", E3371="Total Expenditure ($USD per 100,000 patients)"),
SUMIFS(CERV!$F:$F,CERV!$A:$A,C3371,CERV!$G:$G,D3371),
SUMIFS(CANSCRN!$F:$F,CANSCRN!$A:$A,C3371,CANSCRN!$G:$G,D3371))))))))))))</f>
        <v>0</v>
      </c>
    </row>
    <row r="3372" spans="1:6" x14ac:dyDescent="0.2">
      <c r="A3372" s="24" t="s">
        <v>105</v>
      </c>
      <c r="B3372" s="24" t="s">
        <v>101</v>
      </c>
      <c r="C3372" s="24" t="s">
        <v>30</v>
      </c>
      <c r="D3372" s="24">
        <v>2013</v>
      </c>
      <c r="E3372" s="24" t="s">
        <v>104</v>
      </c>
      <c r="F3372">
        <f>IF(AND(A3372="PSA Testing", E3372= "Utilization Rate (per 100,000 patients)"),
SUMIFS(PSA!$D:$D,PSA!$A:$A,C3372,PSA!$G:$G,D3372),
IF(AND(A3372="Colorectal Cancer Screening", E3372="Utilization Rate (per 100,000 patients)"),
SUMIFS(COL!$D:$D,COL!$A:$A,C3372,COL!$G:$G, D3372),
IF(AND(A3372="Cervical Cancer Screening", E3372="Utilization Rate (per 100,000 patients)"),
SUMIFS(CERV!$D:$D,CERV!$A:$A,C3372,CERV!$G:$G,D3372),
IF(AND(A3372="Cancer Screening for CKD patients", E3372="Utilization Rate (per 100,000 patients)"),
SUMIFS(CANSCRN!$D:$D,CANSCRN!$A:$A,C3372,CANSCRN!$G:$G,D3372),
IF(AND(A3372="PSA Testing", E3372="Cost per service ($USD)"),
SUMIFS(PSA!$E:$E,PSA!$A:$A,C3372,PSA!$G:$G,D3372),
IF(AND(A3372="Colorectal Cancer Screening", E3372="Cost per service ($USD)"),
SUMIFS(COL!$E:$E,COL!$A:$A,C3372,COL!$G:$G,D3372),
IF(AND(A3372="Cervical Cancer Screening", E3372="Cost per service ($USD)"),
SUMIFS(CERV!$E:$E,CERV!$A:$A,C3372,CERV!$G:$G,D3372),
IF(AND(A3372="Cancer Screening for CKD patients", E3372="Cost per service ($USD)"),
SUMIFS(CANSCRN!$E:$E,CANSCRN!$A:$A,C3372,CANSCRN!$G:$G,D3372),
IF(AND(A3372="PSA Testing", E3372="Total Expenditure ($USD per 100,000 patients)"),
SUMIFS(PSA!$F:$F,PSA!$A:$A,C3372,PSA!$G:$G,D3372),
IF(AND(A3372="Colorectal Cancer Screening", E3372="Total Expenditure ($USD per 100,000 patients)"),
SUMIFS(COL!$F:$F,COL!$A:$A,C3372,COL!$G:$G,D3372),
IF(AND(A3372="Cervical Cancer Screening", E3372="Total Expenditure ($USD per 100,000 patients)"),
SUMIFS(CERV!$F:$F,CERV!$A:$A,C3372,CERV!$G:$G,D3372),
SUMIFS(CANSCRN!$F:$F,CANSCRN!$A:$A,C3372,CANSCRN!$G:$G,D3372))))))))))))</f>
        <v>0</v>
      </c>
    </row>
    <row r="3373" spans="1:6" x14ac:dyDescent="0.2">
      <c r="A3373" s="24" t="s">
        <v>105</v>
      </c>
      <c r="B3373" s="24" t="s">
        <v>101</v>
      </c>
      <c r="C3373" s="24" t="s">
        <v>30</v>
      </c>
      <c r="D3373" s="24">
        <v>2014</v>
      </c>
      <c r="E3373" s="24" t="s">
        <v>104</v>
      </c>
      <c r="F3373">
        <f>IF(AND(A3373="PSA Testing", E3373= "Utilization Rate (per 100,000 patients)"),
SUMIFS(PSA!$D:$D,PSA!$A:$A,C3373,PSA!$G:$G,D3373),
IF(AND(A3373="Colorectal Cancer Screening", E3373="Utilization Rate (per 100,000 patients)"),
SUMIFS(COL!$D:$D,COL!$A:$A,C3373,COL!$G:$G, D3373),
IF(AND(A3373="Cervical Cancer Screening", E3373="Utilization Rate (per 100,000 patients)"),
SUMIFS(CERV!$D:$D,CERV!$A:$A,C3373,CERV!$G:$G,D3373),
IF(AND(A3373="Cancer Screening for CKD patients", E3373="Utilization Rate (per 100,000 patients)"),
SUMIFS(CANSCRN!$D:$D,CANSCRN!$A:$A,C3373,CANSCRN!$G:$G,D3373),
IF(AND(A3373="PSA Testing", E3373="Cost per service ($USD)"),
SUMIFS(PSA!$E:$E,PSA!$A:$A,C3373,PSA!$G:$G,D3373),
IF(AND(A3373="Colorectal Cancer Screening", E3373="Cost per service ($USD)"),
SUMIFS(COL!$E:$E,COL!$A:$A,C3373,COL!$G:$G,D3373),
IF(AND(A3373="Cervical Cancer Screening", E3373="Cost per service ($USD)"),
SUMIFS(CERV!$E:$E,CERV!$A:$A,C3373,CERV!$G:$G,D3373),
IF(AND(A3373="Cancer Screening for CKD patients", E3373="Cost per service ($USD)"),
SUMIFS(CANSCRN!$E:$E,CANSCRN!$A:$A,C3373,CANSCRN!$G:$G,D3373),
IF(AND(A3373="PSA Testing", E3373="Total Expenditure ($USD per 100,000 patients)"),
SUMIFS(PSA!$F:$F,PSA!$A:$A,C3373,PSA!$G:$G,D3373),
IF(AND(A3373="Colorectal Cancer Screening", E3373="Total Expenditure ($USD per 100,000 patients)"),
SUMIFS(COL!$F:$F,COL!$A:$A,C3373,COL!$G:$G,D3373),
IF(AND(A3373="Cervical Cancer Screening", E3373="Total Expenditure ($USD per 100,000 patients)"),
SUMIFS(CERV!$F:$F,CERV!$A:$A,C3373,CERV!$G:$G,D3373),
SUMIFS(CANSCRN!$F:$F,CANSCRN!$A:$A,C3373,CANSCRN!$G:$G,D3373))))))))))))</f>
        <v>0</v>
      </c>
    </row>
    <row r="3374" spans="1:6" x14ac:dyDescent="0.2">
      <c r="A3374" s="24" t="s">
        <v>105</v>
      </c>
      <c r="B3374" s="24" t="s">
        <v>101</v>
      </c>
      <c r="C3374" s="24" t="s">
        <v>30</v>
      </c>
      <c r="D3374" s="24">
        <v>2015</v>
      </c>
      <c r="E3374" s="24" t="s">
        <v>104</v>
      </c>
      <c r="F3374">
        <f>IF(AND(A3374="PSA Testing", E3374= "Utilization Rate (per 100,000 patients)"),
SUMIFS(PSA!$D:$D,PSA!$A:$A,C3374,PSA!$G:$G,D3374),
IF(AND(A3374="Colorectal Cancer Screening", E3374="Utilization Rate (per 100,000 patients)"),
SUMIFS(COL!$D:$D,COL!$A:$A,C3374,COL!$G:$G, D3374),
IF(AND(A3374="Cervical Cancer Screening", E3374="Utilization Rate (per 100,000 patients)"),
SUMIFS(CERV!$D:$D,CERV!$A:$A,C3374,CERV!$G:$G,D3374),
IF(AND(A3374="Cancer Screening for CKD patients", E3374="Utilization Rate (per 100,000 patients)"),
SUMIFS(CANSCRN!$D:$D,CANSCRN!$A:$A,C3374,CANSCRN!$G:$G,D3374),
IF(AND(A3374="PSA Testing", E3374="Cost per service ($USD)"),
SUMIFS(PSA!$E:$E,PSA!$A:$A,C3374,PSA!$G:$G,D3374),
IF(AND(A3374="Colorectal Cancer Screening", E3374="Cost per service ($USD)"),
SUMIFS(COL!$E:$E,COL!$A:$A,C3374,COL!$G:$G,D3374),
IF(AND(A3374="Cervical Cancer Screening", E3374="Cost per service ($USD)"),
SUMIFS(CERV!$E:$E,CERV!$A:$A,C3374,CERV!$G:$G,D3374),
IF(AND(A3374="Cancer Screening for CKD patients", E3374="Cost per service ($USD)"),
SUMIFS(CANSCRN!$E:$E,CANSCRN!$A:$A,C3374,CANSCRN!$G:$G,D3374),
IF(AND(A3374="PSA Testing", E3374="Total Expenditure ($USD per 100,000 patients)"),
SUMIFS(PSA!$F:$F,PSA!$A:$A,C3374,PSA!$G:$G,D3374),
IF(AND(A3374="Colorectal Cancer Screening", E3374="Total Expenditure ($USD per 100,000 patients)"),
SUMIFS(COL!$F:$F,COL!$A:$A,C3374,COL!$G:$G,D3374),
IF(AND(A3374="Cervical Cancer Screening", E3374="Total Expenditure ($USD per 100,000 patients)"),
SUMIFS(CERV!$F:$F,CERV!$A:$A,C3374,CERV!$G:$G,D3374),
SUMIFS(CANSCRN!$F:$F,CANSCRN!$A:$A,C3374,CANSCRN!$G:$G,D3374))))))))))))</f>
        <v>0</v>
      </c>
    </row>
    <row r="3375" spans="1:6" x14ac:dyDescent="0.2">
      <c r="A3375" s="24" t="s">
        <v>105</v>
      </c>
      <c r="B3375" s="24" t="s">
        <v>101</v>
      </c>
      <c r="C3375" s="24" t="s">
        <v>30</v>
      </c>
      <c r="D3375" s="24">
        <v>2016</v>
      </c>
      <c r="E3375" s="24" t="s">
        <v>104</v>
      </c>
      <c r="F3375">
        <f>IF(AND(A3375="PSA Testing", E3375= "Utilization Rate (per 100,000 patients)"),
SUMIFS(PSA!$D:$D,PSA!$A:$A,C3375,PSA!$G:$G,D3375),
IF(AND(A3375="Colorectal Cancer Screening", E3375="Utilization Rate (per 100,000 patients)"),
SUMIFS(COL!$D:$D,COL!$A:$A,C3375,COL!$G:$G, D3375),
IF(AND(A3375="Cervical Cancer Screening", E3375="Utilization Rate (per 100,000 patients)"),
SUMIFS(CERV!$D:$D,CERV!$A:$A,C3375,CERV!$G:$G,D3375),
IF(AND(A3375="Cancer Screening for CKD patients", E3375="Utilization Rate (per 100,000 patients)"),
SUMIFS(CANSCRN!$D:$D,CANSCRN!$A:$A,C3375,CANSCRN!$G:$G,D3375),
IF(AND(A3375="PSA Testing", E3375="Cost per service ($USD)"),
SUMIFS(PSA!$E:$E,PSA!$A:$A,C3375,PSA!$G:$G,D3375),
IF(AND(A3375="Colorectal Cancer Screening", E3375="Cost per service ($USD)"),
SUMIFS(COL!$E:$E,COL!$A:$A,C3375,COL!$G:$G,D3375),
IF(AND(A3375="Cervical Cancer Screening", E3375="Cost per service ($USD)"),
SUMIFS(CERV!$E:$E,CERV!$A:$A,C3375,CERV!$G:$G,D3375),
IF(AND(A3375="Cancer Screening for CKD patients", E3375="Cost per service ($USD)"),
SUMIFS(CANSCRN!$E:$E,CANSCRN!$A:$A,C3375,CANSCRN!$G:$G,D3375),
IF(AND(A3375="PSA Testing", E3375="Total Expenditure ($USD per 100,000 patients)"),
SUMIFS(PSA!$F:$F,PSA!$A:$A,C3375,PSA!$G:$G,D3375),
IF(AND(A3375="Colorectal Cancer Screening", E3375="Total Expenditure ($USD per 100,000 patients)"),
SUMIFS(COL!$F:$F,COL!$A:$A,C3375,COL!$G:$G,D3375),
IF(AND(A3375="Cervical Cancer Screening", E3375="Total Expenditure ($USD per 100,000 patients)"),
SUMIFS(CERV!$F:$F,CERV!$A:$A,C3375,CERV!$G:$G,D3375),
SUMIFS(CANSCRN!$F:$F,CANSCRN!$A:$A,C3375,CANSCRN!$G:$G,D3375))))))))))))</f>
        <v>0</v>
      </c>
    </row>
    <row r="3376" spans="1:6" x14ac:dyDescent="0.2">
      <c r="A3376" s="24" t="s">
        <v>105</v>
      </c>
      <c r="B3376" s="24" t="s">
        <v>101</v>
      </c>
      <c r="C3376" s="24" t="s">
        <v>30</v>
      </c>
      <c r="D3376" s="24">
        <v>2017</v>
      </c>
      <c r="E3376" s="24" t="s">
        <v>104</v>
      </c>
      <c r="F3376">
        <f>IF(AND(A3376="PSA Testing", E3376= "Utilization Rate (per 100,000 patients)"),
SUMIFS(PSA!$D:$D,PSA!$A:$A,C3376,PSA!$G:$G,D3376),
IF(AND(A3376="Colorectal Cancer Screening", E3376="Utilization Rate (per 100,000 patients)"),
SUMIFS(COL!$D:$D,COL!$A:$A,C3376,COL!$G:$G, D3376),
IF(AND(A3376="Cervical Cancer Screening", E3376="Utilization Rate (per 100,000 patients)"),
SUMIFS(CERV!$D:$D,CERV!$A:$A,C3376,CERV!$G:$G,D3376),
IF(AND(A3376="Cancer Screening for CKD patients", E3376="Utilization Rate (per 100,000 patients)"),
SUMIFS(CANSCRN!$D:$D,CANSCRN!$A:$A,C3376,CANSCRN!$G:$G,D3376),
IF(AND(A3376="PSA Testing", E3376="Cost per service ($USD)"),
SUMIFS(PSA!$E:$E,PSA!$A:$A,C3376,PSA!$G:$G,D3376),
IF(AND(A3376="Colorectal Cancer Screening", E3376="Cost per service ($USD)"),
SUMIFS(COL!$E:$E,COL!$A:$A,C3376,COL!$G:$G,D3376),
IF(AND(A3376="Cervical Cancer Screening", E3376="Cost per service ($USD)"),
SUMIFS(CERV!$E:$E,CERV!$A:$A,C3376,CERV!$G:$G,D3376),
IF(AND(A3376="Cancer Screening for CKD patients", E3376="Cost per service ($USD)"),
SUMIFS(CANSCRN!$E:$E,CANSCRN!$A:$A,C3376,CANSCRN!$G:$G,D3376),
IF(AND(A3376="PSA Testing", E3376="Total Expenditure ($USD per 100,000 patients)"),
SUMIFS(PSA!$F:$F,PSA!$A:$A,C3376,PSA!$G:$G,D3376),
IF(AND(A3376="Colorectal Cancer Screening", E3376="Total Expenditure ($USD per 100,000 patients)"),
SUMIFS(COL!$F:$F,COL!$A:$A,C3376,COL!$G:$G,D3376),
IF(AND(A3376="Cervical Cancer Screening", E3376="Total Expenditure ($USD per 100,000 patients)"),
SUMIFS(CERV!$F:$F,CERV!$A:$A,C3376,CERV!$G:$G,D3376),
SUMIFS(CANSCRN!$F:$F,CANSCRN!$A:$A,C3376,CANSCRN!$G:$G,D3376))))))))))))</f>
        <v>0</v>
      </c>
    </row>
    <row r="3377" spans="1:6" x14ac:dyDescent="0.2">
      <c r="A3377" s="24" t="s">
        <v>105</v>
      </c>
      <c r="B3377" s="24" t="s">
        <v>101</v>
      </c>
      <c r="C3377" s="24" t="s">
        <v>30</v>
      </c>
      <c r="D3377" s="24">
        <v>2018</v>
      </c>
      <c r="E3377" s="24" t="s">
        <v>104</v>
      </c>
      <c r="F3377">
        <f>IF(AND(A3377="PSA Testing", E3377= "Utilization Rate (per 100,000 patients)"),
SUMIFS(PSA!$D:$D,PSA!$A:$A,C3377,PSA!$G:$G,D3377),
IF(AND(A3377="Colorectal Cancer Screening", E3377="Utilization Rate (per 100,000 patients)"),
SUMIFS(COL!$D:$D,COL!$A:$A,C3377,COL!$G:$G, D3377),
IF(AND(A3377="Cervical Cancer Screening", E3377="Utilization Rate (per 100,000 patients)"),
SUMIFS(CERV!$D:$D,CERV!$A:$A,C3377,CERV!$G:$G,D3377),
IF(AND(A3377="Cancer Screening for CKD patients", E3377="Utilization Rate (per 100,000 patients)"),
SUMIFS(CANSCRN!$D:$D,CANSCRN!$A:$A,C3377,CANSCRN!$G:$G,D3377),
IF(AND(A3377="PSA Testing", E3377="Cost per service ($USD)"),
SUMIFS(PSA!$E:$E,PSA!$A:$A,C3377,PSA!$G:$G,D3377),
IF(AND(A3377="Colorectal Cancer Screening", E3377="Cost per service ($USD)"),
SUMIFS(COL!$E:$E,COL!$A:$A,C3377,COL!$G:$G,D3377),
IF(AND(A3377="Cervical Cancer Screening", E3377="Cost per service ($USD)"),
SUMIFS(CERV!$E:$E,CERV!$A:$A,C3377,CERV!$G:$G,D3377),
IF(AND(A3377="Cancer Screening for CKD patients", E3377="Cost per service ($USD)"),
SUMIFS(CANSCRN!$E:$E,CANSCRN!$A:$A,C3377,CANSCRN!$G:$G,D3377),
IF(AND(A3377="PSA Testing", E3377="Total Expenditure ($USD per 100,000 patients)"),
SUMIFS(PSA!$F:$F,PSA!$A:$A,C3377,PSA!$G:$G,D3377),
IF(AND(A3377="Colorectal Cancer Screening", E3377="Total Expenditure ($USD per 100,000 patients)"),
SUMIFS(COL!$F:$F,COL!$A:$A,C3377,COL!$G:$G,D3377),
IF(AND(A3377="Cervical Cancer Screening", E3377="Total Expenditure ($USD per 100,000 patients)"),
SUMIFS(CERV!$F:$F,CERV!$A:$A,C3377,CERV!$G:$G,D3377),
SUMIFS(CANSCRN!$F:$F,CANSCRN!$A:$A,C3377,CANSCRN!$G:$G,D3377))))))))))))</f>
        <v>0</v>
      </c>
    </row>
    <row r="3378" spans="1:6" x14ac:dyDescent="0.2">
      <c r="A3378" s="24" t="s">
        <v>105</v>
      </c>
      <c r="B3378" s="24" t="s">
        <v>101</v>
      </c>
      <c r="C3378" s="24" t="s">
        <v>30</v>
      </c>
      <c r="D3378" s="24">
        <v>2019</v>
      </c>
      <c r="E3378" s="24" t="s">
        <v>104</v>
      </c>
      <c r="F3378">
        <f>IF(AND(A3378="PSA Testing", E3378= "Utilization Rate (per 100,000 patients)"),
SUMIFS(PSA!$D:$D,PSA!$A:$A,C3378,PSA!$G:$G,D3378),
IF(AND(A3378="Colorectal Cancer Screening", E3378="Utilization Rate (per 100,000 patients)"),
SUMIFS(COL!$D:$D,COL!$A:$A,C3378,COL!$G:$G, D3378),
IF(AND(A3378="Cervical Cancer Screening", E3378="Utilization Rate (per 100,000 patients)"),
SUMIFS(CERV!$D:$D,CERV!$A:$A,C3378,CERV!$G:$G,D3378),
IF(AND(A3378="Cancer Screening for CKD patients", E3378="Utilization Rate (per 100,000 patients)"),
SUMIFS(CANSCRN!$D:$D,CANSCRN!$A:$A,C3378,CANSCRN!$G:$G,D3378),
IF(AND(A3378="PSA Testing", E3378="Cost per service ($USD)"),
SUMIFS(PSA!$E:$E,PSA!$A:$A,C3378,PSA!$G:$G,D3378),
IF(AND(A3378="Colorectal Cancer Screening", E3378="Cost per service ($USD)"),
SUMIFS(COL!$E:$E,COL!$A:$A,C3378,COL!$G:$G,D3378),
IF(AND(A3378="Cervical Cancer Screening", E3378="Cost per service ($USD)"),
SUMIFS(CERV!$E:$E,CERV!$A:$A,C3378,CERV!$G:$G,D3378),
IF(AND(A3378="Cancer Screening for CKD patients", E3378="Cost per service ($USD)"),
SUMIFS(CANSCRN!$E:$E,CANSCRN!$A:$A,C3378,CANSCRN!$G:$G,D3378),
IF(AND(A3378="PSA Testing", E3378="Total Expenditure ($USD per 100,000 patients)"),
SUMIFS(PSA!$F:$F,PSA!$A:$A,C3378,PSA!$G:$G,D3378),
IF(AND(A3378="Colorectal Cancer Screening", E3378="Total Expenditure ($USD per 100,000 patients)"),
SUMIFS(COL!$F:$F,COL!$A:$A,C3378,COL!$G:$G,D3378),
IF(AND(A3378="Cervical Cancer Screening", E3378="Total Expenditure ($USD per 100,000 patients)"),
SUMIFS(CERV!$F:$F,CERV!$A:$A,C3378,CERV!$G:$G,D3378),
SUMIFS(CANSCRN!$F:$F,CANSCRN!$A:$A,C3378,CANSCRN!$G:$G,D3378))))))))))))</f>
        <v>0</v>
      </c>
    </row>
    <row r="3379" spans="1:6" x14ac:dyDescent="0.2">
      <c r="A3379" s="24" t="s">
        <v>105</v>
      </c>
      <c r="B3379" s="24" t="s">
        <v>101</v>
      </c>
      <c r="C3379" s="24" t="s">
        <v>31</v>
      </c>
      <c r="D3379" s="24">
        <v>2009</v>
      </c>
      <c r="E3379" s="24" t="s">
        <v>104</v>
      </c>
      <c r="F3379">
        <f>IF(AND(A3379="PSA Testing", E3379= "Utilization Rate (per 100,000 patients)"),
SUMIFS(PSA!$D:$D,PSA!$A:$A,C3379,PSA!$G:$G,D3379),
IF(AND(A3379="Colorectal Cancer Screening", E3379="Utilization Rate (per 100,000 patients)"),
SUMIFS(COL!$D:$D,COL!$A:$A,C3379,COL!$G:$G, D3379),
IF(AND(A3379="Cervical Cancer Screening", E3379="Utilization Rate (per 100,000 patients)"),
SUMIFS(CERV!$D:$D,CERV!$A:$A,C3379,CERV!$G:$G,D3379),
IF(AND(A3379="Cancer Screening for CKD patients", E3379="Utilization Rate (per 100,000 patients)"),
SUMIFS(CANSCRN!$D:$D,CANSCRN!$A:$A,C3379,CANSCRN!$G:$G,D3379),
IF(AND(A3379="PSA Testing", E3379="Cost per service ($USD)"),
SUMIFS(PSA!$E:$E,PSA!$A:$A,C3379,PSA!$G:$G,D3379),
IF(AND(A3379="Colorectal Cancer Screening", E3379="Cost per service ($USD)"),
SUMIFS(COL!$E:$E,COL!$A:$A,C3379,COL!$G:$G,D3379),
IF(AND(A3379="Cervical Cancer Screening", E3379="Cost per service ($USD)"),
SUMIFS(CERV!$E:$E,CERV!$A:$A,C3379,CERV!$G:$G,D3379),
IF(AND(A3379="Cancer Screening for CKD patients", E3379="Cost per service ($USD)"),
SUMIFS(CANSCRN!$E:$E,CANSCRN!$A:$A,C3379,CANSCRN!$G:$G,D3379),
IF(AND(A3379="PSA Testing", E3379="Total Expenditure ($USD per 100,000 patients)"),
SUMIFS(PSA!$F:$F,PSA!$A:$A,C3379,PSA!$G:$G,D3379),
IF(AND(A3379="Colorectal Cancer Screening", E3379="Total Expenditure ($USD per 100,000 patients)"),
SUMIFS(COL!$F:$F,COL!$A:$A,C3379,COL!$G:$G,D3379),
IF(AND(A3379="Cervical Cancer Screening", E3379="Total Expenditure ($USD per 100,000 patients)"),
SUMIFS(CERV!$F:$F,CERV!$A:$A,C3379,CERV!$G:$G,D3379),
SUMIFS(CANSCRN!$F:$F,CANSCRN!$A:$A,C3379,CANSCRN!$G:$G,D3379))))))))))))</f>
        <v>197450.21257220261</v>
      </c>
    </row>
    <row r="3380" spans="1:6" x14ac:dyDescent="0.2">
      <c r="A3380" s="24" t="s">
        <v>105</v>
      </c>
      <c r="B3380" s="24" t="s">
        <v>101</v>
      </c>
      <c r="C3380" s="24" t="s">
        <v>31</v>
      </c>
      <c r="D3380" s="24">
        <v>2010</v>
      </c>
      <c r="E3380" s="24" t="s">
        <v>104</v>
      </c>
      <c r="F3380">
        <f>IF(AND(A3380="PSA Testing", E3380= "Utilization Rate (per 100,000 patients)"),
SUMIFS(PSA!$D:$D,PSA!$A:$A,C3380,PSA!$G:$G,D3380),
IF(AND(A3380="Colorectal Cancer Screening", E3380="Utilization Rate (per 100,000 patients)"),
SUMIFS(COL!$D:$D,COL!$A:$A,C3380,COL!$G:$G, D3380),
IF(AND(A3380="Cervical Cancer Screening", E3380="Utilization Rate (per 100,000 patients)"),
SUMIFS(CERV!$D:$D,CERV!$A:$A,C3380,CERV!$G:$G,D3380),
IF(AND(A3380="Cancer Screening for CKD patients", E3380="Utilization Rate (per 100,000 patients)"),
SUMIFS(CANSCRN!$D:$D,CANSCRN!$A:$A,C3380,CANSCRN!$G:$G,D3380),
IF(AND(A3380="PSA Testing", E3380="Cost per service ($USD)"),
SUMIFS(PSA!$E:$E,PSA!$A:$A,C3380,PSA!$G:$G,D3380),
IF(AND(A3380="Colorectal Cancer Screening", E3380="Cost per service ($USD)"),
SUMIFS(COL!$E:$E,COL!$A:$A,C3380,COL!$G:$G,D3380),
IF(AND(A3380="Cervical Cancer Screening", E3380="Cost per service ($USD)"),
SUMIFS(CERV!$E:$E,CERV!$A:$A,C3380,CERV!$G:$G,D3380),
IF(AND(A3380="Cancer Screening for CKD patients", E3380="Cost per service ($USD)"),
SUMIFS(CANSCRN!$E:$E,CANSCRN!$A:$A,C3380,CANSCRN!$G:$G,D3380),
IF(AND(A3380="PSA Testing", E3380="Total Expenditure ($USD per 100,000 patients)"),
SUMIFS(PSA!$F:$F,PSA!$A:$A,C3380,PSA!$G:$G,D3380),
IF(AND(A3380="Colorectal Cancer Screening", E3380="Total Expenditure ($USD per 100,000 patients)"),
SUMIFS(COL!$F:$F,COL!$A:$A,C3380,COL!$G:$G,D3380),
IF(AND(A3380="Cervical Cancer Screening", E3380="Total Expenditure ($USD per 100,000 patients)"),
SUMIFS(CERV!$F:$F,CERV!$A:$A,C3380,CERV!$G:$G,D3380),
SUMIFS(CANSCRN!$F:$F,CANSCRN!$A:$A,C3380,CANSCRN!$G:$G,D3380))))))))))))</f>
        <v>176021.70750716334</v>
      </c>
    </row>
    <row r="3381" spans="1:6" x14ac:dyDescent="0.2">
      <c r="A3381" s="24" t="s">
        <v>105</v>
      </c>
      <c r="B3381" s="24" t="s">
        <v>101</v>
      </c>
      <c r="C3381" s="24" t="s">
        <v>31</v>
      </c>
      <c r="D3381" s="24">
        <v>2011</v>
      </c>
      <c r="E3381" s="24" t="s">
        <v>104</v>
      </c>
      <c r="F3381">
        <f>IF(AND(A3381="PSA Testing", E3381= "Utilization Rate (per 100,000 patients)"),
SUMIFS(PSA!$D:$D,PSA!$A:$A,C3381,PSA!$G:$G,D3381),
IF(AND(A3381="Colorectal Cancer Screening", E3381="Utilization Rate (per 100,000 patients)"),
SUMIFS(COL!$D:$D,COL!$A:$A,C3381,COL!$G:$G, D3381),
IF(AND(A3381="Cervical Cancer Screening", E3381="Utilization Rate (per 100,000 patients)"),
SUMIFS(CERV!$D:$D,CERV!$A:$A,C3381,CERV!$G:$G,D3381),
IF(AND(A3381="Cancer Screening for CKD patients", E3381="Utilization Rate (per 100,000 patients)"),
SUMIFS(CANSCRN!$D:$D,CANSCRN!$A:$A,C3381,CANSCRN!$G:$G,D3381),
IF(AND(A3381="PSA Testing", E3381="Cost per service ($USD)"),
SUMIFS(PSA!$E:$E,PSA!$A:$A,C3381,PSA!$G:$G,D3381),
IF(AND(A3381="Colorectal Cancer Screening", E3381="Cost per service ($USD)"),
SUMIFS(COL!$E:$E,COL!$A:$A,C3381,COL!$G:$G,D3381),
IF(AND(A3381="Cervical Cancer Screening", E3381="Cost per service ($USD)"),
SUMIFS(CERV!$E:$E,CERV!$A:$A,C3381,CERV!$G:$G,D3381),
IF(AND(A3381="Cancer Screening for CKD patients", E3381="Cost per service ($USD)"),
SUMIFS(CANSCRN!$E:$E,CANSCRN!$A:$A,C3381,CANSCRN!$G:$G,D3381),
IF(AND(A3381="PSA Testing", E3381="Total Expenditure ($USD per 100,000 patients)"),
SUMIFS(PSA!$F:$F,PSA!$A:$A,C3381,PSA!$G:$G,D3381),
IF(AND(A3381="Colorectal Cancer Screening", E3381="Total Expenditure ($USD per 100,000 patients)"),
SUMIFS(COL!$F:$F,COL!$A:$A,C3381,COL!$G:$G,D3381),
IF(AND(A3381="Cervical Cancer Screening", E3381="Total Expenditure ($USD per 100,000 patients)"),
SUMIFS(CERV!$F:$F,CERV!$A:$A,C3381,CERV!$G:$G,D3381),
SUMIFS(CANSCRN!$F:$F,CANSCRN!$A:$A,C3381,CANSCRN!$G:$G,D3381))))))))))))</f>
        <v>166561.77959967096</v>
      </c>
    </row>
    <row r="3382" spans="1:6" x14ac:dyDescent="0.2">
      <c r="A3382" s="24" t="s">
        <v>105</v>
      </c>
      <c r="B3382" s="24" t="s">
        <v>101</v>
      </c>
      <c r="C3382" s="24" t="s">
        <v>31</v>
      </c>
      <c r="D3382" s="24">
        <v>2012</v>
      </c>
      <c r="E3382" s="24" t="s">
        <v>104</v>
      </c>
      <c r="F3382">
        <f>IF(AND(A3382="PSA Testing", E3382= "Utilization Rate (per 100,000 patients)"),
SUMIFS(PSA!$D:$D,PSA!$A:$A,C3382,PSA!$G:$G,D3382),
IF(AND(A3382="Colorectal Cancer Screening", E3382="Utilization Rate (per 100,000 patients)"),
SUMIFS(COL!$D:$D,COL!$A:$A,C3382,COL!$G:$G, D3382),
IF(AND(A3382="Cervical Cancer Screening", E3382="Utilization Rate (per 100,000 patients)"),
SUMIFS(CERV!$D:$D,CERV!$A:$A,C3382,CERV!$G:$G,D3382),
IF(AND(A3382="Cancer Screening for CKD patients", E3382="Utilization Rate (per 100,000 patients)"),
SUMIFS(CANSCRN!$D:$D,CANSCRN!$A:$A,C3382,CANSCRN!$G:$G,D3382),
IF(AND(A3382="PSA Testing", E3382="Cost per service ($USD)"),
SUMIFS(PSA!$E:$E,PSA!$A:$A,C3382,PSA!$G:$G,D3382),
IF(AND(A3382="Colorectal Cancer Screening", E3382="Cost per service ($USD)"),
SUMIFS(COL!$E:$E,COL!$A:$A,C3382,COL!$G:$G,D3382),
IF(AND(A3382="Cervical Cancer Screening", E3382="Cost per service ($USD)"),
SUMIFS(CERV!$E:$E,CERV!$A:$A,C3382,CERV!$G:$G,D3382),
IF(AND(A3382="Cancer Screening for CKD patients", E3382="Cost per service ($USD)"),
SUMIFS(CANSCRN!$E:$E,CANSCRN!$A:$A,C3382,CANSCRN!$G:$G,D3382),
IF(AND(A3382="PSA Testing", E3382="Total Expenditure ($USD per 100,000 patients)"),
SUMIFS(PSA!$F:$F,PSA!$A:$A,C3382,PSA!$G:$G,D3382),
IF(AND(A3382="Colorectal Cancer Screening", E3382="Total Expenditure ($USD per 100,000 patients)"),
SUMIFS(COL!$F:$F,COL!$A:$A,C3382,COL!$G:$G,D3382),
IF(AND(A3382="Cervical Cancer Screening", E3382="Total Expenditure ($USD per 100,000 patients)"),
SUMIFS(CERV!$F:$F,CERV!$A:$A,C3382,CERV!$G:$G,D3382),
SUMIFS(CANSCRN!$F:$F,CANSCRN!$A:$A,C3382,CANSCRN!$G:$G,D3382))))))))))))</f>
        <v>156507.16397017904</v>
      </c>
    </row>
    <row r="3383" spans="1:6" x14ac:dyDescent="0.2">
      <c r="A3383" s="24" t="s">
        <v>105</v>
      </c>
      <c r="B3383" s="24" t="s">
        <v>101</v>
      </c>
      <c r="C3383" s="24" t="s">
        <v>31</v>
      </c>
      <c r="D3383" s="24">
        <v>2013</v>
      </c>
      <c r="E3383" s="24" t="s">
        <v>104</v>
      </c>
      <c r="F3383">
        <f>IF(AND(A3383="PSA Testing", E3383= "Utilization Rate (per 100,000 patients)"),
SUMIFS(PSA!$D:$D,PSA!$A:$A,C3383,PSA!$G:$G,D3383),
IF(AND(A3383="Colorectal Cancer Screening", E3383="Utilization Rate (per 100,000 patients)"),
SUMIFS(COL!$D:$D,COL!$A:$A,C3383,COL!$G:$G, D3383),
IF(AND(A3383="Cervical Cancer Screening", E3383="Utilization Rate (per 100,000 patients)"),
SUMIFS(CERV!$D:$D,CERV!$A:$A,C3383,CERV!$G:$G,D3383),
IF(AND(A3383="Cancer Screening for CKD patients", E3383="Utilization Rate (per 100,000 patients)"),
SUMIFS(CANSCRN!$D:$D,CANSCRN!$A:$A,C3383,CANSCRN!$G:$G,D3383),
IF(AND(A3383="PSA Testing", E3383="Cost per service ($USD)"),
SUMIFS(PSA!$E:$E,PSA!$A:$A,C3383,PSA!$G:$G,D3383),
IF(AND(A3383="Colorectal Cancer Screening", E3383="Cost per service ($USD)"),
SUMIFS(COL!$E:$E,COL!$A:$A,C3383,COL!$G:$G,D3383),
IF(AND(A3383="Cervical Cancer Screening", E3383="Cost per service ($USD)"),
SUMIFS(CERV!$E:$E,CERV!$A:$A,C3383,CERV!$G:$G,D3383),
IF(AND(A3383="Cancer Screening for CKD patients", E3383="Cost per service ($USD)"),
SUMIFS(CANSCRN!$E:$E,CANSCRN!$A:$A,C3383,CANSCRN!$G:$G,D3383),
IF(AND(A3383="PSA Testing", E3383="Total Expenditure ($USD per 100,000 patients)"),
SUMIFS(PSA!$F:$F,PSA!$A:$A,C3383,PSA!$G:$G,D3383),
IF(AND(A3383="Colorectal Cancer Screening", E3383="Total Expenditure ($USD per 100,000 patients)"),
SUMIFS(COL!$F:$F,COL!$A:$A,C3383,COL!$G:$G,D3383),
IF(AND(A3383="Cervical Cancer Screening", E3383="Total Expenditure ($USD per 100,000 patients)"),
SUMIFS(CERV!$F:$F,CERV!$A:$A,C3383,CERV!$G:$G,D3383),
SUMIFS(CANSCRN!$F:$F,CANSCRN!$A:$A,C3383,CANSCRN!$G:$G,D3383))))))))))))</f>
        <v>156206.55109556878</v>
      </c>
    </row>
    <row r="3384" spans="1:6" x14ac:dyDescent="0.2">
      <c r="A3384" s="24" t="s">
        <v>105</v>
      </c>
      <c r="B3384" s="24" t="s">
        <v>101</v>
      </c>
      <c r="C3384" s="24" t="s">
        <v>31</v>
      </c>
      <c r="D3384" s="24">
        <v>2014</v>
      </c>
      <c r="E3384" s="24" t="s">
        <v>104</v>
      </c>
      <c r="F3384">
        <f>IF(AND(A3384="PSA Testing", E3384= "Utilization Rate (per 100,000 patients)"),
SUMIFS(PSA!$D:$D,PSA!$A:$A,C3384,PSA!$G:$G,D3384),
IF(AND(A3384="Colorectal Cancer Screening", E3384="Utilization Rate (per 100,000 patients)"),
SUMIFS(COL!$D:$D,COL!$A:$A,C3384,COL!$G:$G, D3384),
IF(AND(A3384="Cervical Cancer Screening", E3384="Utilization Rate (per 100,000 patients)"),
SUMIFS(CERV!$D:$D,CERV!$A:$A,C3384,CERV!$G:$G,D3384),
IF(AND(A3384="Cancer Screening for CKD patients", E3384="Utilization Rate (per 100,000 patients)"),
SUMIFS(CANSCRN!$D:$D,CANSCRN!$A:$A,C3384,CANSCRN!$G:$G,D3384),
IF(AND(A3384="PSA Testing", E3384="Cost per service ($USD)"),
SUMIFS(PSA!$E:$E,PSA!$A:$A,C3384,PSA!$G:$G,D3384),
IF(AND(A3384="Colorectal Cancer Screening", E3384="Cost per service ($USD)"),
SUMIFS(COL!$E:$E,COL!$A:$A,C3384,COL!$G:$G,D3384),
IF(AND(A3384="Cervical Cancer Screening", E3384="Cost per service ($USD)"),
SUMIFS(CERV!$E:$E,CERV!$A:$A,C3384,CERV!$G:$G,D3384),
IF(AND(A3384="Cancer Screening for CKD patients", E3384="Cost per service ($USD)"),
SUMIFS(CANSCRN!$E:$E,CANSCRN!$A:$A,C3384,CANSCRN!$G:$G,D3384),
IF(AND(A3384="PSA Testing", E3384="Total Expenditure ($USD per 100,000 patients)"),
SUMIFS(PSA!$F:$F,PSA!$A:$A,C3384,PSA!$G:$G,D3384),
IF(AND(A3384="Colorectal Cancer Screening", E3384="Total Expenditure ($USD per 100,000 patients)"),
SUMIFS(COL!$F:$F,COL!$A:$A,C3384,COL!$G:$G,D3384),
IF(AND(A3384="Cervical Cancer Screening", E3384="Total Expenditure ($USD per 100,000 patients)"),
SUMIFS(CERV!$F:$F,CERV!$A:$A,C3384,CERV!$G:$G,D3384),
SUMIFS(CANSCRN!$F:$F,CANSCRN!$A:$A,C3384,CANSCRN!$G:$G,D3384))))))))))))</f>
        <v>113549.33518812494</v>
      </c>
    </row>
    <row r="3385" spans="1:6" x14ac:dyDescent="0.2">
      <c r="A3385" s="24" t="s">
        <v>105</v>
      </c>
      <c r="B3385" s="24" t="s">
        <v>101</v>
      </c>
      <c r="C3385" s="24" t="s">
        <v>31</v>
      </c>
      <c r="D3385" s="24">
        <v>2015</v>
      </c>
      <c r="E3385" s="24" t="s">
        <v>104</v>
      </c>
      <c r="F3385">
        <f>IF(AND(A3385="PSA Testing", E3385= "Utilization Rate (per 100,000 patients)"),
SUMIFS(PSA!$D:$D,PSA!$A:$A,C3385,PSA!$G:$G,D3385),
IF(AND(A3385="Colorectal Cancer Screening", E3385="Utilization Rate (per 100,000 patients)"),
SUMIFS(COL!$D:$D,COL!$A:$A,C3385,COL!$G:$G, D3385),
IF(AND(A3385="Cervical Cancer Screening", E3385="Utilization Rate (per 100,000 patients)"),
SUMIFS(CERV!$D:$D,CERV!$A:$A,C3385,CERV!$G:$G,D3385),
IF(AND(A3385="Cancer Screening for CKD patients", E3385="Utilization Rate (per 100,000 patients)"),
SUMIFS(CANSCRN!$D:$D,CANSCRN!$A:$A,C3385,CANSCRN!$G:$G,D3385),
IF(AND(A3385="PSA Testing", E3385="Cost per service ($USD)"),
SUMIFS(PSA!$E:$E,PSA!$A:$A,C3385,PSA!$G:$G,D3385),
IF(AND(A3385="Colorectal Cancer Screening", E3385="Cost per service ($USD)"),
SUMIFS(COL!$E:$E,COL!$A:$A,C3385,COL!$G:$G,D3385),
IF(AND(A3385="Cervical Cancer Screening", E3385="Cost per service ($USD)"),
SUMIFS(CERV!$E:$E,CERV!$A:$A,C3385,CERV!$G:$G,D3385),
IF(AND(A3385="Cancer Screening for CKD patients", E3385="Cost per service ($USD)"),
SUMIFS(CANSCRN!$E:$E,CANSCRN!$A:$A,C3385,CANSCRN!$G:$G,D3385),
IF(AND(A3385="PSA Testing", E3385="Total Expenditure ($USD per 100,000 patients)"),
SUMIFS(PSA!$F:$F,PSA!$A:$A,C3385,PSA!$G:$G,D3385),
IF(AND(A3385="Colorectal Cancer Screening", E3385="Total Expenditure ($USD per 100,000 patients)"),
SUMIFS(COL!$F:$F,COL!$A:$A,C3385,COL!$G:$G,D3385),
IF(AND(A3385="Cervical Cancer Screening", E3385="Total Expenditure ($USD per 100,000 patients)"),
SUMIFS(CERV!$F:$F,CERV!$A:$A,C3385,CERV!$G:$G,D3385),
SUMIFS(CANSCRN!$F:$F,CANSCRN!$A:$A,C3385,CANSCRN!$G:$G,D3385))))))))))))</f>
        <v>107463.16722222221</v>
      </c>
    </row>
    <row r="3386" spans="1:6" x14ac:dyDescent="0.2">
      <c r="A3386" s="24" t="s">
        <v>105</v>
      </c>
      <c r="B3386" s="24" t="s">
        <v>101</v>
      </c>
      <c r="C3386" s="24" t="s">
        <v>31</v>
      </c>
      <c r="D3386" s="24">
        <v>2016</v>
      </c>
      <c r="E3386" s="24" t="s">
        <v>104</v>
      </c>
      <c r="F3386">
        <f>IF(AND(A3386="PSA Testing", E3386= "Utilization Rate (per 100,000 patients)"),
SUMIFS(PSA!$D:$D,PSA!$A:$A,C3386,PSA!$G:$G,D3386),
IF(AND(A3386="Colorectal Cancer Screening", E3386="Utilization Rate (per 100,000 patients)"),
SUMIFS(COL!$D:$D,COL!$A:$A,C3386,COL!$G:$G, D3386),
IF(AND(A3386="Cervical Cancer Screening", E3386="Utilization Rate (per 100,000 patients)"),
SUMIFS(CERV!$D:$D,CERV!$A:$A,C3386,CERV!$G:$G,D3386),
IF(AND(A3386="Cancer Screening for CKD patients", E3386="Utilization Rate (per 100,000 patients)"),
SUMIFS(CANSCRN!$D:$D,CANSCRN!$A:$A,C3386,CANSCRN!$G:$G,D3386),
IF(AND(A3386="PSA Testing", E3386="Cost per service ($USD)"),
SUMIFS(PSA!$E:$E,PSA!$A:$A,C3386,PSA!$G:$G,D3386),
IF(AND(A3386="Colorectal Cancer Screening", E3386="Cost per service ($USD)"),
SUMIFS(COL!$E:$E,COL!$A:$A,C3386,COL!$G:$G,D3386),
IF(AND(A3386="Cervical Cancer Screening", E3386="Cost per service ($USD)"),
SUMIFS(CERV!$E:$E,CERV!$A:$A,C3386,CERV!$G:$G,D3386),
IF(AND(A3386="Cancer Screening for CKD patients", E3386="Cost per service ($USD)"),
SUMIFS(CANSCRN!$E:$E,CANSCRN!$A:$A,C3386,CANSCRN!$G:$G,D3386),
IF(AND(A3386="PSA Testing", E3386="Total Expenditure ($USD per 100,000 patients)"),
SUMIFS(PSA!$F:$F,PSA!$A:$A,C3386,PSA!$G:$G,D3386),
IF(AND(A3386="Colorectal Cancer Screening", E3386="Total Expenditure ($USD per 100,000 patients)"),
SUMIFS(COL!$F:$F,COL!$A:$A,C3386,COL!$G:$G,D3386),
IF(AND(A3386="Cervical Cancer Screening", E3386="Total Expenditure ($USD per 100,000 patients)"),
SUMIFS(CERV!$F:$F,CERV!$A:$A,C3386,CERV!$G:$G,D3386),
SUMIFS(CANSCRN!$F:$F,CANSCRN!$A:$A,C3386,CANSCRN!$G:$G,D3386))))))))))))</f>
        <v>94502.684404112981</v>
      </c>
    </row>
    <row r="3387" spans="1:6" x14ac:dyDescent="0.2">
      <c r="A3387" s="24" t="s">
        <v>105</v>
      </c>
      <c r="B3387" s="24" t="s">
        <v>101</v>
      </c>
      <c r="C3387" s="24" t="s">
        <v>31</v>
      </c>
      <c r="D3387" s="24">
        <v>2017</v>
      </c>
      <c r="E3387" s="24" t="s">
        <v>104</v>
      </c>
      <c r="F3387">
        <f>IF(AND(A3387="PSA Testing", E3387= "Utilization Rate (per 100,000 patients)"),
SUMIFS(PSA!$D:$D,PSA!$A:$A,C3387,PSA!$G:$G,D3387),
IF(AND(A3387="Colorectal Cancer Screening", E3387="Utilization Rate (per 100,000 patients)"),
SUMIFS(COL!$D:$D,COL!$A:$A,C3387,COL!$G:$G, D3387),
IF(AND(A3387="Cervical Cancer Screening", E3387="Utilization Rate (per 100,000 patients)"),
SUMIFS(CERV!$D:$D,CERV!$A:$A,C3387,CERV!$G:$G,D3387),
IF(AND(A3387="Cancer Screening for CKD patients", E3387="Utilization Rate (per 100,000 patients)"),
SUMIFS(CANSCRN!$D:$D,CANSCRN!$A:$A,C3387,CANSCRN!$G:$G,D3387),
IF(AND(A3387="PSA Testing", E3387="Cost per service ($USD)"),
SUMIFS(PSA!$E:$E,PSA!$A:$A,C3387,PSA!$G:$G,D3387),
IF(AND(A3387="Colorectal Cancer Screening", E3387="Cost per service ($USD)"),
SUMIFS(COL!$E:$E,COL!$A:$A,C3387,COL!$G:$G,D3387),
IF(AND(A3387="Cervical Cancer Screening", E3387="Cost per service ($USD)"),
SUMIFS(CERV!$E:$E,CERV!$A:$A,C3387,CERV!$G:$G,D3387),
IF(AND(A3387="Cancer Screening for CKD patients", E3387="Cost per service ($USD)"),
SUMIFS(CANSCRN!$E:$E,CANSCRN!$A:$A,C3387,CANSCRN!$G:$G,D3387),
IF(AND(A3387="PSA Testing", E3387="Total Expenditure ($USD per 100,000 patients)"),
SUMIFS(PSA!$F:$F,PSA!$A:$A,C3387,PSA!$G:$G,D3387),
IF(AND(A3387="Colorectal Cancer Screening", E3387="Total Expenditure ($USD per 100,000 patients)"),
SUMIFS(COL!$F:$F,COL!$A:$A,C3387,COL!$G:$G,D3387),
IF(AND(A3387="Cervical Cancer Screening", E3387="Total Expenditure ($USD per 100,000 patients)"),
SUMIFS(CERV!$F:$F,CERV!$A:$A,C3387,CERV!$G:$G,D3387),
SUMIFS(CANSCRN!$F:$F,CANSCRN!$A:$A,C3387,CANSCRN!$G:$G,D3387))))))))))))</f>
        <v>97968.991854988257</v>
      </c>
    </row>
    <row r="3388" spans="1:6" x14ac:dyDescent="0.2">
      <c r="A3388" s="24" t="s">
        <v>105</v>
      </c>
      <c r="B3388" s="24" t="s">
        <v>101</v>
      </c>
      <c r="C3388" s="24" t="s">
        <v>31</v>
      </c>
      <c r="D3388" s="24">
        <v>2018</v>
      </c>
      <c r="E3388" s="24" t="s">
        <v>104</v>
      </c>
      <c r="F3388">
        <f>IF(AND(A3388="PSA Testing", E3388= "Utilization Rate (per 100,000 patients)"),
SUMIFS(PSA!$D:$D,PSA!$A:$A,C3388,PSA!$G:$G,D3388),
IF(AND(A3388="Colorectal Cancer Screening", E3388="Utilization Rate (per 100,000 patients)"),
SUMIFS(COL!$D:$D,COL!$A:$A,C3388,COL!$G:$G, D3388),
IF(AND(A3388="Cervical Cancer Screening", E3388="Utilization Rate (per 100,000 patients)"),
SUMIFS(CERV!$D:$D,CERV!$A:$A,C3388,CERV!$G:$G,D3388),
IF(AND(A3388="Cancer Screening for CKD patients", E3388="Utilization Rate (per 100,000 patients)"),
SUMIFS(CANSCRN!$D:$D,CANSCRN!$A:$A,C3388,CANSCRN!$G:$G,D3388),
IF(AND(A3388="PSA Testing", E3388="Cost per service ($USD)"),
SUMIFS(PSA!$E:$E,PSA!$A:$A,C3388,PSA!$G:$G,D3388),
IF(AND(A3388="Colorectal Cancer Screening", E3388="Cost per service ($USD)"),
SUMIFS(COL!$E:$E,COL!$A:$A,C3388,COL!$G:$G,D3388),
IF(AND(A3388="Cervical Cancer Screening", E3388="Cost per service ($USD)"),
SUMIFS(CERV!$E:$E,CERV!$A:$A,C3388,CERV!$G:$G,D3388),
IF(AND(A3388="Cancer Screening for CKD patients", E3388="Cost per service ($USD)"),
SUMIFS(CANSCRN!$E:$E,CANSCRN!$A:$A,C3388,CANSCRN!$G:$G,D3388),
IF(AND(A3388="PSA Testing", E3388="Total Expenditure ($USD per 100,000 patients)"),
SUMIFS(PSA!$F:$F,PSA!$A:$A,C3388,PSA!$G:$G,D3388),
IF(AND(A3388="Colorectal Cancer Screening", E3388="Total Expenditure ($USD per 100,000 patients)"),
SUMIFS(COL!$F:$F,COL!$A:$A,C3388,COL!$G:$G,D3388),
IF(AND(A3388="Cervical Cancer Screening", E3388="Total Expenditure ($USD per 100,000 patients)"),
SUMIFS(CERV!$F:$F,CERV!$A:$A,C3388,CERV!$G:$G,D3388),
SUMIFS(CANSCRN!$F:$F,CANSCRN!$A:$A,C3388,CANSCRN!$G:$G,D3388))))))))))))</f>
        <v>163627.8655632411</v>
      </c>
    </row>
    <row r="3389" spans="1:6" x14ac:dyDescent="0.2">
      <c r="A3389" s="24" t="s">
        <v>105</v>
      </c>
      <c r="B3389" s="24" t="s">
        <v>101</v>
      </c>
      <c r="C3389" s="24" t="s">
        <v>31</v>
      </c>
      <c r="D3389" s="24">
        <v>2019</v>
      </c>
      <c r="E3389" s="24" t="s">
        <v>104</v>
      </c>
      <c r="F3389">
        <f>IF(AND(A3389="PSA Testing", E3389= "Utilization Rate (per 100,000 patients)"),
SUMIFS(PSA!$D:$D,PSA!$A:$A,C3389,PSA!$G:$G,D3389),
IF(AND(A3389="Colorectal Cancer Screening", E3389="Utilization Rate (per 100,000 patients)"),
SUMIFS(COL!$D:$D,COL!$A:$A,C3389,COL!$G:$G, D3389),
IF(AND(A3389="Cervical Cancer Screening", E3389="Utilization Rate (per 100,000 patients)"),
SUMIFS(CERV!$D:$D,CERV!$A:$A,C3389,CERV!$G:$G,D3389),
IF(AND(A3389="Cancer Screening for CKD patients", E3389="Utilization Rate (per 100,000 patients)"),
SUMIFS(CANSCRN!$D:$D,CANSCRN!$A:$A,C3389,CANSCRN!$G:$G,D3389),
IF(AND(A3389="PSA Testing", E3389="Cost per service ($USD)"),
SUMIFS(PSA!$E:$E,PSA!$A:$A,C3389,PSA!$G:$G,D3389),
IF(AND(A3389="Colorectal Cancer Screening", E3389="Cost per service ($USD)"),
SUMIFS(COL!$E:$E,COL!$A:$A,C3389,COL!$G:$G,D3389),
IF(AND(A3389="Cervical Cancer Screening", E3389="Cost per service ($USD)"),
SUMIFS(CERV!$E:$E,CERV!$A:$A,C3389,CERV!$G:$G,D3389),
IF(AND(A3389="Cancer Screening for CKD patients", E3389="Cost per service ($USD)"),
SUMIFS(CANSCRN!$E:$E,CANSCRN!$A:$A,C3389,CANSCRN!$G:$G,D3389),
IF(AND(A3389="PSA Testing", E3389="Total Expenditure ($USD per 100,000 patients)"),
SUMIFS(PSA!$F:$F,PSA!$A:$A,C3389,PSA!$G:$G,D3389),
IF(AND(A3389="Colorectal Cancer Screening", E3389="Total Expenditure ($USD per 100,000 patients)"),
SUMIFS(COL!$F:$F,COL!$A:$A,C3389,COL!$G:$G,D3389),
IF(AND(A3389="Cervical Cancer Screening", E3389="Total Expenditure ($USD per 100,000 patients)"),
SUMIFS(CERV!$F:$F,CERV!$A:$A,C3389,CERV!$G:$G,D3389),
SUMIFS(CANSCRN!$F:$F,CANSCRN!$A:$A,C3389,CANSCRN!$G:$G,D3389))))))))))))</f>
        <v>141550.13122117874</v>
      </c>
    </row>
    <row r="3390" spans="1:6" x14ac:dyDescent="0.2">
      <c r="A3390" s="24" t="s">
        <v>105</v>
      </c>
      <c r="B3390" s="24" t="s">
        <v>101</v>
      </c>
      <c r="C3390" s="24" t="s">
        <v>32</v>
      </c>
      <c r="D3390" s="24">
        <v>2009</v>
      </c>
      <c r="E3390" s="24" t="s">
        <v>104</v>
      </c>
      <c r="F3390">
        <f>IF(AND(A3390="PSA Testing", E3390= "Utilization Rate (per 100,000 patients)"),
SUMIFS(PSA!$D:$D,PSA!$A:$A,C3390,PSA!$G:$G,D3390),
IF(AND(A3390="Colorectal Cancer Screening", E3390="Utilization Rate (per 100,000 patients)"),
SUMIFS(COL!$D:$D,COL!$A:$A,C3390,COL!$G:$G, D3390),
IF(AND(A3390="Cervical Cancer Screening", E3390="Utilization Rate (per 100,000 patients)"),
SUMIFS(CERV!$D:$D,CERV!$A:$A,C3390,CERV!$G:$G,D3390),
IF(AND(A3390="Cancer Screening for CKD patients", E3390="Utilization Rate (per 100,000 patients)"),
SUMIFS(CANSCRN!$D:$D,CANSCRN!$A:$A,C3390,CANSCRN!$G:$G,D3390),
IF(AND(A3390="PSA Testing", E3390="Cost per service ($USD)"),
SUMIFS(PSA!$E:$E,PSA!$A:$A,C3390,PSA!$G:$G,D3390),
IF(AND(A3390="Colorectal Cancer Screening", E3390="Cost per service ($USD)"),
SUMIFS(COL!$E:$E,COL!$A:$A,C3390,COL!$G:$G,D3390),
IF(AND(A3390="Cervical Cancer Screening", E3390="Cost per service ($USD)"),
SUMIFS(CERV!$E:$E,CERV!$A:$A,C3390,CERV!$G:$G,D3390),
IF(AND(A3390="Cancer Screening for CKD patients", E3390="Cost per service ($USD)"),
SUMIFS(CANSCRN!$E:$E,CANSCRN!$A:$A,C3390,CANSCRN!$G:$G,D3390),
IF(AND(A3390="PSA Testing", E3390="Total Expenditure ($USD per 100,000 patients)"),
SUMIFS(PSA!$F:$F,PSA!$A:$A,C3390,PSA!$G:$G,D3390),
IF(AND(A3390="Colorectal Cancer Screening", E3390="Total Expenditure ($USD per 100,000 patients)"),
SUMIFS(COL!$F:$F,COL!$A:$A,C3390,COL!$G:$G,D3390),
IF(AND(A3390="Cervical Cancer Screening", E3390="Total Expenditure ($USD per 100,000 patients)"),
SUMIFS(CERV!$F:$F,CERV!$A:$A,C3390,CERV!$G:$G,D3390),
SUMIFS(CANSCRN!$F:$F,CANSCRN!$A:$A,C3390,CANSCRN!$G:$G,D3390))))))))))))</f>
        <v>172247.86753216645</v>
      </c>
    </row>
    <row r="3391" spans="1:6" x14ac:dyDescent="0.2">
      <c r="A3391" s="24" t="s">
        <v>105</v>
      </c>
      <c r="B3391" s="24" t="s">
        <v>101</v>
      </c>
      <c r="C3391" s="24" t="s">
        <v>32</v>
      </c>
      <c r="D3391" s="24">
        <v>2010</v>
      </c>
      <c r="E3391" s="24" t="s">
        <v>104</v>
      </c>
      <c r="F3391">
        <f>IF(AND(A3391="PSA Testing", E3391= "Utilization Rate (per 100,000 patients)"),
SUMIFS(PSA!$D:$D,PSA!$A:$A,C3391,PSA!$G:$G,D3391),
IF(AND(A3391="Colorectal Cancer Screening", E3391="Utilization Rate (per 100,000 patients)"),
SUMIFS(COL!$D:$D,COL!$A:$A,C3391,COL!$G:$G, D3391),
IF(AND(A3391="Cervical Cancer Screening", E3391="Utilization Rate (per 100,000 patients)"),
SUMIFS(CERV!$D:$D,CERV!$A:$A,C3391,CERV!$G:$G,D3391),
IF(AND(A3391="Cancer Screening for CKD patients", E3391="Utilization Rate (per 100,000 patients)"),
SUMIFS(CANSCRN!$D:$D,CANSCRN!$A:$A,C3391,CANSCRN!$G:$G,D3391),
IF(AND(A3391="PSA Testing", E3391="Cost per service ($USD)"),
SUMIFS(PSA!$E:$E,PSA!$A:$A,C3391,PSA!$G:$G,D3391),
IF(AND(A3391="Colorectal Cancer Screening", E3391="Cost per service ($USD)"),
SUMIFS(COL!$E:$E,COL!$A:$A,C3391,COL!$G:$G,D3391),
IF(AND(A3391="Cervical Cancer Screening", E3391="Cost per service ($USD)"),
SUMIFS(CERV!$E:$E,CERV!$A:$A,C3391,CERV!$G:$G,D3391),
IF(AND(A3391="Cancer Screening for CKD patients", E3391="Cost per service ($USD)"),
SUMIFS(CANSCRN!$E:$E,CANSCRN!$A:$A,C3391,CANSCRN!$G:$G,D3391),
IF(AND(A3391="PSA Testing", E3391="Total Expenditure ($USD per 100,000 patients)"),
SUMIFS(PSA!$F:$F,PSA!$A:$A,C3391,PSA!$G:$G,D3391),
IF(AND(A3391="Colorectal Cancer Screening", E3391="Total Expenditure ($USD per 100,000 patients)"),
SUMIFS(COL!$F:$F,COL!$A:$A,C3391,COL!$G:$G,D3391),
IF(AND(A3391="Cervical Cancer Screening", E3391="Total Expenditure ($USD per 100,000 patients)"),
SUMIFS(CERV!$F:$F,CERV!$A:$A,C3391,CERV!$G:$G,D3391),
SUMIFS(CANSCRN!$F:$F,CANSCRN!$A:$A,C3391,CANSCRN!$G:$G,D3391))))))))))))</f>
        <v>156449.527135165</v>
      </c>
    </row>
    <row r="3392" spans="1:6" x14ac:dyDescent="0.2">
      <c r="A3392" s="24" t="s">
        <v>105</v>
      </c>
      <c r="B3392" s="24" t="s">
        <v>101</v>
      </c>
      <c r="C3392" s="24" t="s">
        <v>32</v>
      </c>
      <c r="D3392" s="24">
        <v>2011</v>
      </c>
      <c r="E3392" s="24" t="s">
        <v>104</v>
      </c>
      <c r="F3392">
        <f>IF(AND(A3392="PSA Testing", E3392= "Utilization Rate (per 100,000 patients)"),
SUMIFS(PSA!$D:$D,PSA!$A:$A,C3392,PSA!$G:$G,D3392),
IF(AND(A3392="Colorectal Cancer Screening", E3392="Utilization Rate (per 100,000 patients)"),
SUMIFS(COL!$D:$D,COL!$A:$A,C3392,COL!$G:$G, D3392),
IF(AND(A3392="Cervical Cancer Screening", E3392="Utilization Rate (per 100,000 patients)"),
SUMIFS(CERV!$D:$D,CERV!$A:$A,C3392,CERV!$G:$G,D3392),
IF(AND(A3392="Cancer Screening for CKD patients", E3392="Utilization Rate (per 100,000 patients)"),
SUMIFS(CANSCRN!$D:$D,CANSCRN!$A:$A,C3392,CANSCRN!$G:$G,D3392),
IF(AND(A3392="PSA Testing", E3392="Cost per service ($USD)"),
SUMIFS(PSA!$E:$E,PSA!$A:$A,C3392,PSA!$G:$G,D3392),
IF(AND(A3392="Colorectal Cancer Screening", E3392="Cost per service ($USD)"),
SUMIFS(COL!$E:$E,COL!$A:$A,C3392,COL!$G:$G,D3392),
IF(AND(A3392="Cervical Cancer Screening", E3392="Cost per service ($USD)"),
SUMIFS(CERV!$E:$E,CERV!$A:$A,C3392,CERV!$G:$G,D3392),
IF(AND(A3392="Cancer Screening for CKD patients", E3392="Cost per service ($USD)"),
SUMIFS(CANSCRN!$E:$E,CANSCRN!$A:$A,C3392,CANSCRN!$G:$G,D3392),
IF(AND(A3392="PSA Testing", E3392="Total Expenditure ($USD per 100,000 patients)"),
SUMIFS(PSA!$F:$F,PSA!$A:$A,C3392,PSA!$G:$G,D3392),
IF(AND(A3392="Colorectal Cancer Screening", E3392="Total Expenditure ($USD per 100,000 patients)"),
SUMIFS(COL!$F:$F,COL!$A:$A,C3392,COL!$G:$G,D3392),
IF(AND(A3392="Cervical Cancer Screening", E3392="Total Expenditure ($USD per 100,000 patients)"),
SUMIFS(CERV!$F:$F,CERV!$A:$A,C3392,CERV!$G:$G,D3392),
SUMIFS(CANSCRN!$F:$F,CANSCRN!$A:$A,C3392,CANSCRN!$G:$G,D3392))))))))))))</f>
        <v>154382.05177712115</v>
      </c>
    </row>
    <row r="3393" spans="1:6" x14ac:dyDescent="0.2">
      <c r="A3393" s="24" t="s">
        <v>105</v>
      </c>
      <c r="B3393" s="24" t="s">
        <v>101</v>
      </c>
      <c r="C3393" s="24" t="s">
        <v>32</v>
      </c>
      <c r="D3393" s="24">
        <v>2012</v>
      </c>
      <c r="E3393" s="24" t="s">
        <v>104</v>
      </c>
      <c r="F3393">
        <f>IF(AND(A3393="PSA Testing", E3393= "Utilization Rate (per 100,000 patients)"),
SUMIFS(PSA!$D:$D,PSA!$A:$A,C3393,PSA!$G:$G,D3393),
IF(AND(A3393="Colorectal Cancer Screening", E3393="Utilization Rate (per 100,000 patients)"),
SUMIFS(COL!$D:$D,COL!$A:$A,C3393,COL!$G:$G, D3393),
IF(AND(A3393="Cervical Cancer Screening", E3393="Utilization Rate (per 100,000 patients)"),
SUMIFS(CERV!$D:$D,CERV!$A:$A,C3393,CERV!$G:$G,D3393),
IF(AND(A3393="Cancer Screening for CKD patients", E3393="Utilization Rate (per 100,000 patients)"),
SUMIFS(CANSCRN!$D:$D,CANSCRN!$A:$A,C3393,CANSCRN!$G:$G,D3393),
IF(AND(A3393="PSA Testing", E3393="Cost per service ($USD)"),
SUMIFS(PSA!$E:$E,PSA!$A:$A,C3393,PSA!$G:$G,D3393),
IF(AND(A3393="Colorectal Cancer Screening", E3393="Cost per service ($USD)"),
SUMIFS(COL!$E:$E,COL!$A:$A,C3393,COL!$G:$G,D3393),
IF(AND(A3393="Cervical Cancer Screening", E3393="Cost per service ($USD)"),
SUMIFS(CERV!$E:$E,CERV!$A:$A,C3393,CERV!$G:$G,D3393),
IF(AND(A3393="Cancer Screening for CKD patients", E3393="Cost per service ($USD)"),
SUMIFS(CANSCRN!$E:$E,CANSCRN!$A:$A,C3393,CANSCRN!$G:$G,D3393),
IF(AND(A3393="PSA Testing", E3393="Total Expenditure ($USD per 100,000 patients)"),
SUMIFS(PSA!$F:$F,PSA!$A:$A,C3393,PSA!$G:$G,D3393),
IF(AND(A3393="Colorectal Cancer Screening", E3393="Total Expenditure ($USD per 100,000 patients)"),
SUMIFS(COL!$F:$F,COL!$A:$A,C3393,COL!$G:$G,D3393),
IF(AND(A3393="Cervical Cancer Screening", E3393="Total Expenditure ($USD per 100,000 patients)"),
SUMIFS(CERV!$F:$F,CERV!$A:$A,C3393,CERV!$G:$G,D3393),
SUMIFS(CANSCRN!$F:$F,CANSCRN!$A:$A,C3393,CANSCRN!$G:$G,D3393))))))))))))</f>
        <v>154149.90489570552</v>
      </c>
    </row>
    <row r="3394" spans="1:6" x14ac:dyDescent="0.2">
      <c r="A3394" s="24" t="s">
        <v>105</v>
      </c>
      <c r="B3394" s="24" t="s">
        <v>101</v>
      </c>
      <c r="C3394" s="24" t="s">
        <v>32</v>
      </c>
      <c r="D3394" s="24">
        <v>2013</v>
      </c>
      <c r="E3394" s="24" t="s">
        <v>104</v>
      </c>
      <c r="F3394">
        <f>IF(AND(A3394="PSA Testing", E3394= "Utilization Rate (per 100,000 patients)"),
SUMIFS(PSA!$D:$D,PSA!$A:$A,C3394,PSA!$G:$G,D3394),
IF(AND(A3394="Colorectal Cancer Screening", E3394="Utilization Rate (per 100,000 patients)"),
SUMIFS(COL!$D:$D,COL!$A:$A,C3394,COL!$G:$G, D3394),
IF(AND(A3394="Cervical Cancer Screening", E3394="Utilization Rate (per 100,000 patients)"),
SUMIFS(CERV!$D:$D,CERV!$A:$A,C3394,CERV!$G:$G,D3394),
IF(AND(A3394="Cancer Screening for CKD patients", E3394="Utilization Rate (per 100,000 patients)"),
SUMIFS(CANSCRN!$D:$D,CANSCRN!$A:$A,C3394,CANSCRN!$G:$G,D3394),
IF(AND(A3394="PSA Testing", E3394="Cost per service ($USD)"),
SUMIFS(PSA!$E:$E,PSA!$A:$A,C3394,PSA!$G:$G,D3394),
IF(AND(A3394="Colorectal Cancer Screening", E3394="Cost per service ($USD)"),
SUMIFS(COL!$E:$E,COL!$A:$A,C3394,COL!$G:$G,D3394),
IF(AND(A3394="Cervical Cancer Screening", E3394="Cost per service ($USD)"),
SUMIFS(CERV!$E:$E,CERV!$A:$A,C3394,CERV!$G:$G,D3394),
IF(AND(A3394="Cancer Screening for CKD patients", E3394="Cost per service ($USD)"),
SUMIFS(CANSCRN!$E:$E,CANSCRN!$A:$A,C3394,CANSCRN!$G:$G,D3394),
IF(AND(A3394="PSA Testing", E3394="Total Expenditure ($USD per 100,000 patients)"),
SUMIFS(PSA!$F:$F,PSA!$A:$A,C3394,PSA!$G:$G,D3394),
IF(AND(A3394="Colorectal Cancer Screening", E3394="Total Expenditure ($USD per 100,000 patients)"),
SUMIFS(COL!$F:$F,COL!$A:$A,C3394,COL!$G:$G,D3394),
IF(AND(A3394="Cervical Cancer Screening", E3394="Total Expenditure ($USD per 100,000 patients)"),
SUMIFS(CERV!$F:$F,CERV!$A:$A,C3394,CERV!$G:$G,D3394),
SUMIFS(CANSCRN!$F:$F,CANSCRN!$A:$A,C3394,CANSCRN!$G:$G,D3394))))))))))))</f>
        <v>138672.15432348367</v>
      </c>
    </row>
    <row r="3395" spans="1:6" x14ac:dyDescent="0.2">
      <c r="A3395" s="24" t="s">
        <v>105</v>
      </c>
      <c r="B3395" s="24" t="s">
        <v>101</v>
      </c>
      <c r="C3395" s="24" t="s">
        <v>32</v>
      </c>
      <c r="D3395" s="24">
        <v>2014</v>
      </c>
      <c r="E3395" s="24" t="s">
        <v>104</v>
      </c>
      <c r="F3395">
        <f>IF(AND(A3395="PSA Testing", E3395= "Utilization Rate (per 100,000 patients)"),
SUMIFS(PSA!$D:$D,PSA!$A:$A,C3395,PSA!$G:$G,D3395),
IF(AND(A3395="Colorectal Cancer Screening", E3395="Utilization Rate (per 100,000 patients)"),
SUMIFS(COL!$D:$D,COL!$A:$A,C3395,COL!$G:$G, D3395),
IF(AND(A3395="Cervical Cancer Screening", E3395="Utilization Rate (per 100,000 patients)"),
SUMIFS(CERV!$D:$D,CERV!$A:$A,C3395,CERV!$G:$G,D3395),
IF(AND(A3395="Cancer Screening for CKD patients", E3395="Utilization Rate (per 100,000 patients)"),
SUMIFS(CANSCRN!$D:$D,CANSCRN!$A:$A,C3395,CANSCRN!$G:$G,D3395),
IF(AND(A3395="PSA Testing", E3395="Cost per service ($USD)"),
SUMIFS(PSA!$E:$E,PSA!$A:$A,C3395,PSA!$G:$G,D3395),
IF(AND(A3395="Colorectal Cancer Screening", E3395="Cost per service ($USD)"),
SUMIFS(COL!$E:$E,COL!$A:$A,C3395,COL!$G:$G,D3395),
IF(AND(A3395="Cervical Cancer Screening", E3395="Cost per service ($USD)"),
SUMIFS(CERV!$E:$E,CERV!$A:$A,C3395,CERV!$G:$G,D3395),
IF(AND(A3395="Cancer Screening for CKD patients", E3395="Cost per service ($USD)"),
SUMIFS(CANSCRN!$E:$E,CANSCRN!$A:$A,C3395,CANSCRN!$G:$G,D3395),
IF(AND(A3395="PSA Testing", E3395="Total Expenditure ($USD per 100,000 patients)"),
SUMIFS(PSA!$F:$F,PSA!$A:$A,C3395,PSA!$G:$G,D3395),
IF(AND(A3395="Colorectal Cancer Screening", E3395="Total Expenditure ($USD per 100,000 patients)"),
SUMIFS(COL!$F:$F,COL!$A:$A,C3395,COL!$G:$G,D3395),
IF(AND(A3395="Cervical Cancer Screening", E3395="Total Expenditure ($USD per 100,000 patients)"),
SUMIFS(CERV!$F:$F,CERV!$A:$A,C3395,CERV!$G:$G,D3395),
SUMIFS(CANSCRN!$F:$F,CANSCRN!$A:$A,C3395,CANSCRN!$G:$G,D3395))))))))))))</f>
        <v>116711.51899749372</v>
      </c>
    </row>
    <row r="3396" spans="1:6" x14ac:dyDescent="0.2">
      <c r="A3396" s="24" t="s">
        <v>105</v>
      </c>
      <c r="B3396" s="24" t="s">
        <v>101</v>
      </c>
      <c r="C3396" s="24" t="s">
        <v>32</v>
      </c>
      <c r="D3396" s="24">
        <v>2015</v>
      </c>
      <c r="E3396" s="24" t="s">
        <v>104</v>
      </c>
      <c r="F3396">
        <f>IF(AND(A3396="PSA Testing", E3396= "Utilization Rate (per 100,000 patients)"),
SUMIFS(PSA!$D:$D,PSA!$A:$A,C3396,PSA!$G:$G,D3396),
IF(AND(A3396="Colorectal Cancer Screening", E3396="Utilization Rate (per 100,000 patients)"),
SUMIFS(COL!$D:$D,COL!$A:$A,C3396,COL!$G:$G, D3396),
IF(AND(A3396="Cervical Cancer Screening", E3396="Utilization Rate (per 100,000 patients)"),
SUMIFS(CERV!$D:$D,CERV!$A:$A,C3396,CERV!$G:$G,D3396),
IF(AND(A3396="Cancer Screening for CKD patients", E3396="Utilization Rate (per 100,000 patients)"),
SUMIFS(CANSCRN!$D:$D,CANSCRN!$A:$A,C3396,CANSCRN!$G:$G,D3396),
IF(AND(A3396="PSA Testing", E3396="Cost per service ($USD)"),
SUMIFS(PSA!$E:$E,PSA!$A:$A,C3396,PSA!$G:$G,D3396),
IF(AND(A3396="Colorectal Cancer Screening", E3396="Cost per service ($USD)"),
SUMIFS(COL!$E:$E,COL!$A:$A,C3396,COL!$G:$G,D3396),
IF(AND(A3396="Cervical Cancer Screening", E3396="Cost per service ($USD)"),
SUMIFS(CERV!$E:$E,CERV!$A:$A,C3396,CERV!$G:$G,D3396),
IF(AND(A3396="Cancer Screening for CKD patients", E3396="Cost per service ($USD)"),
SUMIFS(CANSCRN!$E:$E,CANSCRN!$A:$A,C3396,CANSCRN!$G:$G,D3396),
IF(AND(A3396="PSA Testing", E3396="Total Expenditure ($USD per 100,000 patients)"),
SUMIFS(PSA!$F:$F,PSA!$A:$A,C3396,PSA!$G:$G,D3396),
IF(AND(A3396="Colorectal Cancer Screening", E3396="Total Expenditure ($USD per 100,000 patients)"),
SUMIFS(COL!$F:$F,COL!$A:$A,C3396,COL!$G:$G,D3396),
IF(AND(A3396="Cervical Cancer Screening", E3396="Total Expenditure ($USD per 100,000 patients)"),
SUMIFS(CERV!$F:$F,CERV!$A:$A,C3396,CERV!$G:$G,D3396),
SUMIFS(CANSCRN!$F:$F,CANSCRN!$A:$A,C3396,CANSCRN!$G:$G,D3396))))))))))))</f>
        <v>146706.99175843308</v>
      </c>
    </row>
    <row r="3397" spans="1:6" x14ac:dyDescent="0.2">
      <c r="A3397" s="24" t="s">
        <v>105</v>
      </c>
      <c r="B3397" s="24" t="s">
        <v>101</v>
      </c>
      <c r="C3397" s="24" t="s">
        <v>32</v>
      </c>
      <c r="D3397" s="24">
        <v>2016</v>
      </c>
      <c r="E3397" s="24" t="s">
        <v>104</v>
      </c>
      <c r="F3397">
        <f>IF(AND(A3397="PSA Testing", E3397= "Utilization Rate (per 100,000 patients)"),
SUMIFS(PSA!$D:$D,PSA!$A:$A,C3397,PSA!$G:$G,D3397),
IF(AND(A3397="Colorectal Cancer Screening", E3397="Utilization Rate (per 100,000 patients)"),
SUMIFS(COL!$D:$D,COL!$A:$A,C3397,COL!$G:$G, D3397),
IF(AND(A3397="Cervical Cancer Screening", E3397="Utilization Rate (per 100,000 patients)"),
SUMIFS(CERV!$D:$D,CERV!$A:$A,C3397,CERV!$G:$G,D3397),
IF(AND(A3397="Cancer Screening for CKD patients", E3397="Utilization Rate (per 100,000 patients)"),
SUMIFS(CANSCRN!$D:$D,CANSCRN!$A:$A,C3397,CANSCRN!$G:$G,D3397),
IF(AND(A3397="PSA Testing", E3397="Cost per service ($USD)"),
SUMIFS(PSA!$E:$E,PSA!$A:$A,C3397,PSA!$G:$G,D3397),
IF(AND(A3397="Colorectal Cancer Screening", E3397="Cost per service ($USD)"),
SUMIFS(COL!$E:$E,COL!$A:$A,C3397,COL!$G:$G,D3397),
IF(AND(A3397="Cervical Cancer Screening", E3397="Cost per service ($USD)"),
SUMIFS(CERV!$E:$E,CERV!$A:$A,C3397,CERV!$G:$G,D3397),
IF(AND(A3397="Cancer Screening for CKD patients", E3397="Cost per service ($USD)"),
SUMIFS(CANSCRN!$E:$E,CANSCRN!$A:$A,C3397,CANSCRN!$G:$G,D3397),
IF(AND(A3397="PSA Testing", E3397="Total Expenditure ($USD per 100,000 patients)"),
SUMIFS(PSA!$F:$F,PSA!$A:$A,C3397,PSA!$G:$G,D3397),
IF(AND(A3397="Colorectal Cancer Screening", E3397="Total Expenditure ($USD per 100,000 patients)"),
SUMIFS(COL!$F:$F,COL!$A:$A,C3397,COL!$G:$G,D3397),
IF(AND(A3397="Cervical Cancer Screening", E3397="Total Expenditure ($USD per 100,000 patients)"),
SUMIFS(CERV!$F:$F,CERV!$A:$A,C3397,CERV!$G:$G,D3397),
SUMIFS(CANSCRN!$F:$F,CANSCRN!$A:$A,C3397,CANSCRN!$G:$G,D3397))))))))))))</f>
        <v>176488.07009608625</v>
      </c>
    </row>
    <row r="3398" spans="1:6" x14ac:dyDescent="0.2">
      <c r="A3398" s="24" t="s">
        <v>105</v>
      </c>
      <c r="B3398" s="24" t="s">
        <v>101</v>
      </c>
      <c r="C3398" s="24" t="s">
        <v>32</v>
      </c>
      <c r="D3398" s="24">
        <v>2017</v>
      </c>
      <c r="E3398" s="24" t="s">
        <v>104</v>
      </c>
      <c r="F3398">
        <f>IF(AND(A3398="PSA Testing", E3398= "Utilization Rate (per 100,000 patients)"),
SUMIFS(PSA!$D:$D,PSA!$A:$A,C3398,PSA!$G:$G,D3398),
IF(AND(A3398="Colorectal Cancer Screening", E3398="Utilization Rate (per 100,000 patients)"),
SUMIFS(COL!$D:$D,COL!$A:$A,C3398,COL!$G:$G, D3398),
IF(AND(A3398="Cervical Cancer Screening", E3398="Utilization Rate (per 100,000 patients)"),
SUMIFS(CERV!$D:$D,CERV!$A:$A,C3398,CERV!$G:$G,D3398),
IF(AND(A3398="Cancer Screening for CKD patients", E3398="Utilization Rate (per 100,000 patients)"),
SUMIFS(CANSCRN!$D:$D,CANSCRN!$A:$A,C3398,CANSCRN!$G:$G,D3398),
IF(AND(A3398="PSA Testing", E3398="Cost per service ($USD)"),
SUMIFS(PSA!$E:$E,PSA!$A:$A,C3398,PSA!$G:$G,D3398),
IF(AND(A3398="Colorectal Cancer Screening", E3398="Cost per service ($USD)"),
SUMIFS(COL!$E:$E,COL!$A:$A,C3398,COL!$G:$G,D3398),
IF(AND(A3398="Cervical Cancer Screening", E3398="Cost per service ($USD)"),
SUMIFS(CERV!$E:$E,CERV!$A:$A,C3398,CERV!$G:$G,D3398),
IF(AND(A3398="Cancer Screening for CKD patients", E3398="Cost per service ($USD)"),
SUMIFS(CANSCRN!$E:$E,CANSCRN!$A:$A,C3398,CANSCRN!$G:$G,D3398),
IF(AND(A3398="PSA Testing", E3398="Total Expenditure ($USD per 100,000 patients)"),
SUMIFS(PSA!$F:$F,PSA!$A:$A,C3398,PSA!$G:$G,D3398),
IF(AND(A3398="Colorectal Cancer Screening", E3398="Total Expenditure ($USD per 100,000 patients)"),
SUMIFS(COL!$F:$F,COL!$A:$A,C3398,COL!$G:$G,D3398),
IF(AND(A3398="Cervical Cancer Screening", E3398="Total Expenditure ($USD per 100,000 patients)"),
SUMIFS(CERV!$F:$F,CERV!$A:$A,C3398,CERV!$G:$G,D3398),
SUMIFS(CANSCRN!$F:$F,CANSCRN!$A:$A,C3398,CANSCRN!$G:$G,D3398))))))))))))</f>
        <v>93610.347677522703</v>
      </c>
    </row>
    <row r="3399" spans="1:6" x14ac:dyDescent="0.2">
      <c r="A3399" s="24" t="s">
        <v>105</v>
      </c>
      <c r="B3399" s="24" t="s">
        <v>101</v>
      </c>
      <c r="C3399" s="24" t="s">
        <v>32</v>
      </c>
      <c r="D3399" s="24">
        <v>2018</v>
      </c>
      <c r="E3399" s="24" t="s">
        <v>104</v>
      </c>
      <c r="F3399">
        <f>IF(AND(A3399="PSA Testing", E3399= "Utilization Rate (per 100,000 patients)"),
SUMIFS(PSA!$D:$D,PSA!$A:$A,C3399,PSA!$G:$G,D3399),
IF(AND(A3399="Colorectal Cancer Screening", E3399="Utilization Rate (per 100,000 patients)"),
SUMIFS(COL!$D:$D,COL!$A:$A,C3399,COL!$G:$G, D3399),
IF(AND(A3399="Cervical Cancer Screening", E3399="Utilization Rate (per 100,000 patients)"),
SUMIFS(CERV!$D:$D,CERV!$A:$A,C3399,CERV!$G:$G,D3399),
IF(AND(A3399="Cancer Screening for CKD patients", E3399="Utilization Rate (per 100,000 patients)"),
SUMIFS(CANSCRN!$D:$D,CANSCRN!$A:$A,C3399,CANSCRN!$G:$G,D3399),
IF(AND(A3399="PSA Testing", E3399="Cost per service ($USD)"),
SUMIFS(PSA!$E:$E,PSA!$A:$A,C3399,PSA!$G:$G,D3399),
IF(AND(A3399="Colorectal Cancer Screening", E3399="Cost per service ($USD)"),
SUMIFS(COL!$E:$E,COL!$A:$A,C3399,COL!$G:$G,D3399),
IF(AND(A3399="Cervical Cancer Screening", E3399="Cost per service ($USD)"),
SUMIFS(CERV!$E:$E,CERV!$A:$A,C3399,CERV!$G:$G,D3399),
IF(AND(A3399="Cancer Screening for CKD patients", E3399="Cost per service ($USD)"),
SUMIFS(CANSCRN!$E:$E,CANSCRN!$A:$A,C3399,CANSCRN!$G:$G,D3399),
IF(AND(A3399="PSA Testing", E3399="Total Expenditure ($USD per 100,000 patients)"),
SUMIFS(PSA!$F:$F,PSA!$A:$A,C3399,PSA!$G:$G,D3399),
IF(AND(A3399="Colorectal Cancer Screening", E3399="Total Expenditure ($USD per 100,000 patients)"),
SUMIFS(COL!$F:$F,COL!$A:$A,C3399,COL!$G:$G,D3399),
IF(AND(A3399="Cervical Cancer Screening", E3399="Total Expenditure ($USD per 100,000 patients)"),
SUMIFS(CERV!$F:$F,CERV!$A:$A,C3399,CERV!$G:$G,D3399),
SUMIFS(CANSCRN!$F:$F,CANSCRN!$A:$A,C3399,CANSCRN!$G:$G,D3399))))))))))))</f>
        <v>88229.973834586461</v>
      </c>
    </row>
    <row r="3400" spans="1:6" x14ac:dyDescent="0.2">
      <c r="A3400" s="24" t="s">
        <v>105</v>
      </c>
      <c r="B3400" s="24" t="s">
        <v>101</v>
      </c>
      <c r="C3400" s="24" t="s">
        <v>32</v>
      </c>
      <c r="D3400" s="24">
        <v>2019</v>
      </c>
      <c r="E3400" s="24" t="s">
        <v>104</v>
      </c>
      <c r="F3400">
        <f>IF(AND(A3400="PSA Testing", E3400= "Utilization Rate (per 100,000 patients)"),
SUMIFS(PSA!$D:$D,PSA!$A:$A,C3400,PSA!$G:$G,D3400),
IF(AND(A3400="Colorectal Cancer Screening", E3400="Utilization Rate (per 100,000 patients)"),
SUMIFS(COL!$D:$D,COL!$A:$A,C3400,COL!$G:$G, D3400),
IF(AND(A3400="Cervical Cancer Screening", E3400="Utilization Rate (per 100,000 patients)"),
SUMIFS(CERV!$D:$D,CERV!$A:$A,C3400,CERV!$G:$G,D3400),
IF(AND(A3400="Cancer Screening for CKD patients", E3400="Utilization Rate (per 100,000 patients)"),
SUMIFS(CANSCRN!$D:$D,CANSCRN!$A:$A,C3400,CANSCRN!$G:$G,D3400),
IF(AND(A3400="PSA Testing", E3400="Cost per service ($USD)"),
SUMIFS(PSA!$E:$E,PSA!$A:$A,C3400,PSA!$G:$G,D3400),
IF(AND(A3400="Colorectal Cancer Screening", E3400="Cost per service ($USD)"),
SUMIFS(COL!$E:$E,COL!$A:$A,C3400,COL!$G:$G,D3400),
IF(AND(A3400="Cervical Cancer Screening", E3400="Cost per service ($USD)"),
SUMIFS(CERV!$E:$E,CERV!$A:$A,C3400,CERV!$G:$G,D3400),
IF(AND(A3400="Cancer Screening for CKD patients", E3400="Cost per service ($USD)"),
SUMIFS(CANSCRN!$E:$E,CANSCRN!$A:$A,C3400,CANSCRN!$G:$G,D3400),
IF(AND(A3400="PSA Testing", E3400="Total Expenditure ($USD per 100,000 patients)"),
SUMIFS(PSA!$F:$F,PSA!$A:$A,C3400,PSA!$G:$G,D3400),
IF(AND(A3400="Colorectal Cancer Screening", E3400="Total Expenditure ($USD per 100,000 patients)"),
SUMIFS(COL!$F:$F,COL!$A:$A,C3400,COL!$G:$G,D3400),
IF(AND(A3400="Cervical Cancer Screening", E3400="Total Expenditure ($USD per 100,000 patients)"),
SUMIFS(CERV!$F:$F,CERV!$A:$A,C3400,CERV!$G:$G,D3400),
SUMIFS(CANSCRN!$F:$F,CANSCRN!$A:$A,C3400,CANSCRN!$G:$G,D3400))))))))))))</f>
        <v>77923.325983534582</v>
      </c>
    </row>
    <row r="3401" spans="1:6" x14ac:dyDescent="0.2">
      <c r="A3401" s="24" t="s">
        <v>105</v>
      </c>
      <c r="B3401" s="24" t="s">
        <v>101</v>
      </c>
      <c r="C3401" s="24" t="s">
        <v>33</v>
      </c>
      <c r="D3401" s="24">
        <v>2009</v>
      </c>
      <c r="E3401" s="24" t="s">
        <v>104</v>
      </c>
      <c r="F3401">
        <f>IF(AND(A3401="PSA Testing", E3401= "Utilization Rate (per 100,000 patients)"),
SUMIFS(PSA!$D:$D,PSA!$A:$A,C3401,PSA!$G:$G,D3401),
IF(AND(A3401="Colorectal Cancer Screening", E3401="Utilization Rate (per 100,000 patients)"),
SUMIFS(COL!$D:$D,COL!$A:$A,C3401,COL!$G:$G, D3401),
IF(AND(A3401="Cervical Cancer Screening", E3401="Utilization Rate (per 100,000 patients)"),
SUMIFS(CERV!$D:$D,CERV!$A:$A,C3401,CERV!$G:$G,D3401),
IF(AND(A3401="Cancer Screening for CKD patients", E3401="Utilization Rate (per 100,000 patients)"),
SUMIFS(CANSCRN!$D:$D,CANSCRN!$A:$A,C3401,CANSCRN!$G:$G,D3401),
IF(AND(A3401="PSA Testing", E3401="Cost per service ($USD)"),
SUMIFS(PSA!$E:$E,PSA!$A:$A,C3401,PSA!$G:$G,D3401),
IF(AND(A3401="Colorectal Cancer Screening", E3401="Cost per service ($USD)"),
SUMIFS(COL!$E:$E,COL!$A:$A,C3401,COL!$G:$G,D3401),
IF(AND(A3401="Cervical Cancer Screening", E3401="Cost per service ($USD)"),
SUMIFS(CERV!$E:$E,CERV!$A:$A,C3401,CERV!$G:$G,D3401),
IF(AND(A3401="Cancer Screening for CKD patients", E3401="Cost per service ($USD)"),
SUMIFS(CANSCRN!$E:$E,CANSCRN!$A:$A,C3401,CANSCRN!$G:$G,D3401),
IF(AND(A3401="PSA Testing", E3401="Total Expenditure ($USD per 100,000 patients)"),
SUMIFS(PSA!$F:$F,PSA!$A:$A,C3401,PSA!$G:$G,D3401),
IF(AND(A3401="Colorectal Cancer Screening", E3401="Total Expenditure ($USD per 100,000 patients)"),
SUMIFS(COL!$F:$F,COL!$A:$A,C3401,COL!$G:$G,D3401),
IF(AND(A3401="Cervical Cancer Screening", E3401="Total Expenditure ($USD per 100,000 patients)"),
SUMIFS(CERV!$F:$F,CERV!$A:$A,C3401,CERV!$G:$G,D3401),
SUMIFS(CANSCRN!$F:$F,CANSCRN!$A:$A,C3401,CANSCRN!$G:$G,D3401))))))))))))</f>
        <v>260449.76607801663</v>
      </c>
    </row>
    <row r="3402" spans="1:6" x14ac:dyDescent="0.2">
      <c r="A3402" s="24" t="s">
        <v>105</v>
      </c>
      <c r="B3402" s="24" t="s">
        <v>101</v>
      </c>
      <c r="C3402" s="24" t="s">
        <v>33</v>
      </c>
      <c r="D3402" s="24">
        <v>2010</v>
      </c>
      <c r="E3402" s="24" t="s">
        <v>104</v>
      </c>
      <c r="F3402">
        <f>IF(AND(A3402="PSA Testing", E3402= "Utilization Rate (per 100,000 patients)"),
SUMIFS(PSA!$D:$D,PSA!$A:$A,C3402,PSA!$G:$G,D3402),
IF(AND(A3402="Colorectal Cancer Screening", E3402="Utilization Rate (per 100,000 patients)"),
SUMIFS(COL!$D:$D,COL!$A:$A,C3402,COL!$G:$G, D3402),
IF(AND(A3402="Cervical Cancer Screening", E3402="Utilization Rate (per 100,000 patients)"),
SUMIFS(CERV!$D:$D,CERV!$A:$A,C3402,CERV!$G:$G,D3402),
IF(AND(A3402="Cancer Screening for CKD patients", E3402="Utilization Rate (per 100,000 patients)"),
SUMIFS(CANSCRN!$D:$D,CANSCRN!$A:$A,C3402,CANSCRN!$G:$G,D3402),
IF(AND(A3402="PSA Testing", E3402="Cost per service ($USD)"),
SUMIFS(PSA!$E:$E,PSA!$A:$A,C3402,PSA!$G:$G,D3402),
IF(AND(A3402="Colorectal Cancer Screening", E3402="Cost per service ($USD)"),
SUMIFS(COL!$E:$E,COL!$A:$A,C3402,COL!$G:$G,D3402),
IF(AND(A3402="Cervical Cancer Screening", E3402="Cost per service ($USD)"),
SUMIFS(CERV!$E:$E,CERV!$A:$A,C3402,CERV!$G:$G,D3402),
IF(AND(A3402="Cancer Screening for CKD patients", E3402="Cost per service ($USD)"),
SUMIFS(CANSCRN!$E:$E,CANSCRN!$A:$A,C3402,CANSCRN!$G:$G,D3402),
IF(AND(A3402="PSA Testing", E3402="Total Expenditure ($USD per 100,000 patients)"),
SUMIFS(PSA!$F:$F,PSA!$A:$A,C3402,PSA!$G:$G,D3402),
IF(AND(A3402="Colorectal Cancer Screening", E3402="Total Expenditure ($USD per 100,000 patients)"),
SUMIFS(COL!$F:$F,COL!$A:$A,C3402,COL!$G:$G,D3402),
IF(AND(A3402="Cervical Cancer Screening", E3402="Total Expenditure ($USD per 100,000 patients)"),
SUMIFS(CERV!$F:$F,CERV!$A:$A,C3402,CERV!$G:$G,D3402),
SUMIFS(CANSCRN!$F:$F,CANSCRN!$A:$A,C3402,CANSCRN!$G:$G,D3402))))))))))))</f>
        <v>213040.99197482155</v>
      </c>
    </row>
    <row r="3403" spans="1:6" x14ac:dyDescent="0.2">
      <c r="A3403" s="24" t="s">
        <v>105</v>
      </c>
      <c r="B3403" s="24" t="s">
        <v>101</v>
      </c>
      <c r="C3403" s="24" t="s">
        <v>33</v>
      </c>
      <c r="D3403" s="24">
        <v>2011</v>
      </c>
      <c r="E3403" s="24" t="s">
        <v>104</v>
      </c>
      <c r="F3403">
        <f>IF(AND(A3403="PSA Testing", E3403= "Utilization Rate (per 100,000 patients)"),
SUMIFS(PSA!$D:$D,PSA!$A:$A,C3403,PSA!$G:$G,D3403),
IF(AND(A3403="Colorectal Cancer Screening", E3403="Utilization Rate (per 100,000 patients)"),
SUMIFS(COL!$D:$D,COL!$A:$A,C3403,COL!$G:$G, D3403),
IF(AND(A3403="Cervical Cancer Screening", E3403="Utilization Rate (per 100,000 patients)"),
SUMIFS(CERV!$D:$D,CERV!$A:$A,C3403,CERV!$G:$G,D3403),
IF(AND(A3403="Cancer Screening for CKD patients", E3403="Utilization Rate (per 100,000 patients)"),
SUMIFS(CANSCRN!$D:$D,CANSCRN!$A:$A,C3403,CANSCRN!$G:$G,D3403),
IF(AND(A3403="PSA Testing", E3403="Cost per service ($USD)"),
SUMIFS(PSA!$E:$E,PSA!$A:$A,C3403,PSA!$G:$G,D3403),
IF(AND(A3403="Colorectal Cancer Screening", E3403="Cost per service ($USD)"),
SUMIFS(COL!$E:$E,COL!$A:$A,C3403,COL!$G:$G,D3403),
IF(AND(A3403="Cervical Cancer Screening", E3403="Cost per service ($USD)"),
SUMIFS(CERV!$E:$E,CERV!$A:$A,C3403,CERV!$G:$G,D3403),
IF(AND(A3403="Cancer Screening for CKD patients", E3403="Cost per service ($USD)"),
SUMIFS(CANSCRN!$E:$E,CANSCRN!$A:$A,C3403,CANSCRN!$G:$G,D3403),
IF(AND(A3403="PSA Testing", E3403="Total Expenditure ($USD per 100,000 patients)"),
SUMIFS(PSA!$F:$F,PSA!$A:$A,C3403,PSA!$G:$G,D3403),
IF(AND(A3403="Colorectal Cancer Screening", E3403="Total Expenditure ($USD per 100,000 patients)"),
SUMIFS(COL!$F:$F,COL!$A:$A,C3403,COL!$G:$G,D3403),
IF(AND(A3403="Cervical Cancer Screening", E3403="Total Expenditure ($USD per 100,000 patients)"),
SUMIFS(CERV!$F:$F,CERV!$A:$A,C3403,CERV!$G:$G,D3403),
SUMIFS(CANSCRN!$F:$F,CANSCRN!$A:$A,C3403,CANSCRN!$G:$G,D3403))))))))))))</f>
        <v>224095.08321379143</v>
      </c>
    </row>
    <row r="3404" spans="1:6" x14ac:dyDescent="0.2">
      <c r="A3404" s="24" t="s">
        <v>105</v>
      </c>
      <c r="B3404" s="24" t="s">
        <v>101</v>
      </c>
      <c r="C3404" s="24" t="s">
        <v>33</v>
      </c>
      <c r="D3404" s="24">
        <v>2012</v>
      </c>
      <c r="E3404" s="24" t="s">
        <v>104</v>
      </c>
      <c r="F3404">
        <f>IF(AND(A3404="PSA Testing", E3404= "Utilization Rate (per 100,000 patients)"),
SUMIFS(PSA!$D:$D,PSA!$A:$A,C3404,PSA!$G:$G,D3404),
IF(AND(A3404="Colorectal Cancer Screening", E3404="Utilization Rate (per 100,000 patients)"),
SUMIFS(COL!$D:$D,COL!$A:$A,C3404,COL!$G:$G, D3404),
IF(AND(A3404="Cervical Cancer Screening", E3404="Utilization Rate (per 100,000 patients)"),
SUMIFS(CERV!$D:$D,CERV!$A:$A,C3404,CERV!$G:$G,D3404),
IF(AND(A3404="Cancer Screening for CKD patients", E3404="Utilization Rate (per 100,000 patients)"),
SUMIFS(CANSCRN!$D:$D,CANSCRN!$A:$A,C3404,CANSCRN!$G:$G,D3404),
IF(AND(A3404="PSA Testing", E3404="Cost per service ($USD)"),
SUMIFS(PSA!$E:$E,PSA!$A:$A,C3404,PSA!$G:$G,D3404),
IF(AND(A3404="Colorectal Cancer Screening", E3404="Cost per service ($USD)"),
SUMIFS(COL!$E:$E,COL!$A:$A,C3404,COL!$G:$G,D3404),
IF(AND(A3404="Cervical Cancer Screening", E3404="Cost per service ($USD)"),
SUMIFS(CERV!$E:$E,CERV!$A:$A,C3404,CERV!$G:$G,D3404),
IF(AND(A3404="Cancer Screening for CKD patients", E3404="Cost per service ($USD)"),
SUMIFS(CANSCRN!$E:$E,CANSCRN!$A:$A,C3404,CANSCRN!$G:$G,D3404),
IF(AND(A3404="PSA Testing", E3404="Total Expenditure ($USD per 100,000 patients)"),
SUMIFS(PSA!$F:$F,PSA!$A:$A,C3404,PSA!$G:$G,D3404),
IF(AND(A3404="Colorectal Cancer Screening", E3404="Total Expenditure ($USD per 100,000 patients)"),
SUMIFS(COL!$F:$F,COL!$A:$A,C3404,COL!$G:$G,D3404),
IF(AND(A3404="Cervical Cancer Screening", E3404="Total Expenditure ($USD per 100,000 patients)"),
SUMIFS(CERV!$F:$F,CERV!$A:$A,C3404,CERV!$G:$G,D3404),
SUMIFS(CANSCRN!$F:$F,CANSCRN!$A:$A,C3404,CANSCRN!$G:$G,D3404))))))))))))</f>
        <v>180991.67456633324</v>
      </c>
    </row>
    <row r="3405" spans="1:6" x14ac:dyDescent="0.2">
      <c r="A3405" s="24" t="s">
        <v>105</v>
      </c>
      <c r="B3405" s="24" t="s">
        <v>101</v>
      </c>
      <c r="C3405" s="24" t="s">
        <v>33</v>
      </c>
      <c r="D3405" s="24">
        <v>2013</v>
      </c>
      <c r="E3405" s="24" t="s">
        <v>104</v>
      </c>
      <c r="F3405">
        <f>IF(AND(A3405="PSA Testing", E3405= "Utilization Rate (per 100,000 patients)"),
SUMIFS(PSA!$D:$D,PSA!$A:$A,C3405,PSA!$G:$G,D3405),
IF(AND(A3405="Colorectal Cancer Screening", E3405="Utilization Rate (per 100,000 patients)"),
SUMIFS(COL!$D:$D,COL!$A:$A,C3405,COL!$G:$G, D3405),
IF(AND(A3405="Cervical Cancer Screening", E3405="Utilization Rate (per 100,000 patients)"),
SUMIFS(CERV!$D:$D,CERV!$A:$A,C3405,CERV!$G:$G,D3405),
IF(AND(A3405="Cancer Screening for CKD patients", E3405="Utilization Rate (per 100,000 patients)"),
SUMIFS(CANSCRN!$D:$D,CANSCRN!$A:$A,C3405,CANSCRN!$G:$G,D3405),
IF(AND(A3405="PSA Testing", E3405="Cost per service ($USD)"),
SUMIFS(PSA!$E:$E,PSA!$A:$A,C3405,PSA!$G:$G,D3405),
IF(AND(A3405="Colorectal Cancer Screening", E3405="Cost per service ($USD)"),
SUMIFS(COL!$E:$E,COL!$A:$A,C3405,COL!$G:$G,D3405),
IF(AND(A3405="Cervical Cancer Screening", E3405="Cost per service ($USD)"),
SUMIFS(CERV!$E:$E,CERV!$A:$A,C3405,CERV!$G:$G,D3405),
IF(AND(A3405="Cancer Screening for CKD patients", E3405="Cost per service ($USD)"),
SUMIFS(CANSCRN!$E:$E,CANSCRN!$A:$A,C3405,CANSCRN!$G:$G,D3405),
IF(AND(A3405="PSA Testing", E3405="Total Expenditure ($USD per 100,000 patients)"),
SUMIFS(PSA!$F:$F,PSA!$A:$A,C3405,PSA!$G:$G,D3405),
IF(AND(A3405="Colorectal Cancer Screening", E3405="Total Expenditure ($USD per 100,000 patients)"),
SUMIFS(COL!$F:$F,COL!$A:$A,C3405,COL!$G:$G,D3405),
IF(AND(A3405="Cervical Cancer Screening", E3405="Total Expenditure ($USD per 100,000 patients)"),
SUMIFS(CERV!$F:$F,CERV!$A:$A,C3405,CERV!$G:$G,D3405),
SUMIFS(CANSCRN!$F:$F,CANSCRN!$A:$A,C3405,CANSCRN!$G:$G,D3405))))))))))))</f>
        <v>154478.1226534918</v>
      </c>
    </row>
    <row r="3406" spans="1:6" x14ac:dyDescent="0.2">
      <c r="A3406" s="24" t="s">
        <v>105</v>
      </c>
      <c r="B3406" s="24" t="s">
        <v>101</v>
      </c>
      <c r="C3406" s="24" t="s">
        <v>33</v>
      </c>
      <c r="D3406" s="24">
        <v>2014</v>
      </c>
      <c r="E3406" s="24" t="s">
        <v>104</v>
      </c>
      <c r="F3406">
        <f>IF(AND(A3406="PSA Testing", E3406= "Utilization Rate (per 100,000 patients)"),
SUMIFS(PSA!$D:$D,PSA!$A:$A,C3406,PSA!$G:$G,D3406),
IF(AND(A3406="Colorectal Cancer Screening", E3406="Utilization Rate (per 100,000 patients)"),
SUMIFS(COL!$D:$D,COL!$A:$A,C3406,COL!$G:$G, D3406),
IF(AND(A3406="Cervical Cancer Screening", E3406="Utilization Rate (per 100,000 patients)"),
SUMIFS(CERV!$D:$D,CERV!$A:$A,C3406,CERV!$G:$G,D3406),
IF(AND(A3406="Cancer Screening for CKD patients", E3406="Utilization Rate (per 100,000 patients)"),
SUMIFS(CANSCRN!$D:$D,CANSCRN!$A:$A,C3406,CANSCRN!$G:$G,D3406),
IF(AND(A3406="PSA Testing", E3406="Cost per service ($USD)"),
SUMIFS(PSA!$E:$E,PSA!$A:$A,C3406,PSA!$G:$G,D3406),
IF(AND(A3406="Colorectal Cancer Screening", E3406="Cost per service ($USD)"),
SUMIFS(COL!$E:$E,COL!$A:$A,C3406,COL!$G:$G,D3406),
IF(AND(A3406="Cervical Cancer Screening", E3406="Cost per service ($USD)"),
SUMIFS(CERV!$E:$E,CERV!$A:$A,C3406,CERV!$G:$G,D3406),
IF(AND(A3406="Cancer Screening for CKD patients", E3406="Cost per service ($USD)"),
SUMIFS(CANSCRN!$E:$E,CANSCRN!$A:$A,C3406,CANSCRN!$G:$G,D3406),
IF(AND(A3406="PSA Testing", E3406="Total Expenditure ($USD per 100,000 patients)"),
SUMIFS(PSA!$F:$F,PSA!$A:$A,C3406,PSA!$G:$G,D3406),
IF(AND(A3406="Colorectal Cancer Screening", E3406="Total Expenditure ($USD per 100,000 patients)"),
SUMIFS(COL!$F:$F,COL!$A:$A,C3406,COL!$G:$G,D3406),
IF(AND(A3406="Cervical Cancer Screening", E3406="Total Expenditure ($USD per 100,000 patients)"),
SUMIFS(CERV!$F:$F,CERV!$A:$A,C3406,CERV!$G:$G,D3406),
SUMIFS(CANSCRN!$F:$F,CANSCRN!$A:$A,C3406,CANSCRN!$G:$G,D3406))))))))))))</f>
        <v>120496.5083101085</v>
      </c>
    </row>
    <row r="3407" spans="1:6" x14ac:dyDescent="0.2">
      <c r="A3407" s="24" t="s">
        <v>105</v>
      </c>
      <c r="B3407" s="24" t="s">
        <v>101</v>
      </c>
      <c r="C3407" s="24" t="s">
        <v>33</v>
      </c>
      <c r="D3407" s="24">
        <v>2015</v>
      </c>
      <c r="E3407" s="24" t="s">
        <v>104</v>
      </c>
      <c r="F3407">
        <f>IF(AND(A3407="PSA Testing", E3407= "Utilization Rate (per 100,000 patients)"),
SUMIFS(PSA!$D:$D,PSA!$A:$A,C3407,PSA!$G:$G,D3407),
IF(AND(A3407="Colorectal Cancer Screening", E3407="Utilization Rate (per 100,000 patients)"),
SUMIFS(COL!$D:$D,COL!$A:$A,C3407,COL!$G:$G, D3407),
IF(AND(A3407="Cervical Cancer Screening", E3407="Utilization Rate (per 100,000 patients)"),
SUMIFS(CERV!$D:$D,CERV!$A:$A,C3407,CERV!$G:$G,D3407),
IF(AND(A3407="Cancer Screening for CKD patients", E3407="Utilization Rate (per 100,000 patients)"),
SUMIFS(CANSCRN!$D:$D,CANSCRN!$A:$A,C3407,CANSCRN!$G:$G,D3407),
IF(AND(A3407="PSA Testing", E3407="Cost per service ($USD)"),
SUMIFS(PSA!$E:$E,PSA!$A:$A,C3407,PSA!$G:$G,D3407),
IF(AND(A3407="Colorectal Cancer Screening", E3407="Cost per service ($USD)"),
SUMIFS(COL!$E:$E,COL!$A:$A,C3407,COL!$G:$G,D3407),
IF(AND(A3407="Cervical Cancer Screening", E3407="Cost per service ($USD)"),
SUMIFS(CERV!$E:$E,CERV!$A:$A,C3407,CERV!$G:$G,D3407),
IF(AND(A3407="Cancer Screening for CKD patients", E3407="Cost per service ($USD)"),
SUMIFS(CANSCRN!$E:$E,CANSCRN!$A:$A,C3407,CANSCRN!$G:$G,D3407),
IF(AND(A3407="PSA Testing", E3407="Total Expenditure ($USD per 100,000 patients)"),
SUMIFS(PSA!$F:$F,PSA!$A:$A,C3407,PSA!$G:$G,D3407),
IF(AND(A3407="Colorectal Cancer Screening", E3407="Total Expenditure ($USD per 100,000 patients)"),
SUMIFS(COL!$F:$F,COL!$A:$A,C3407,COL!$G:$G,D3407),
IF(AND(A3407="Cervical Cancer Screening", E3407="Total Expenditure ($USD per 100,000 patients)"),
SUMIFS(CERV!$F:$F,CERV!$A:$A,C3407,CERV!$G:$G,D3407),
SUMIFS(CANSCRN!$F:$F,CANSCRN!$A:$A,C3407,CANSCRN!$G:$G,D3407))))))))))))</f>
        <v>112543.35422273699</v>
      </c>
    </row>
    <row r="3408" spans="1:6" x14ac:dyDescent="0.2">
      <c r="A3408" s="24" t="s">
        <v>105</v>
      </c>
      <c r="B3408" s="24" t="s">
        <v>101</v>
      </c>
      <c r="C3408" s="24" t="s">
        <v>33</v>
      </c>
      <c r="D3408" s="24">
        <v>2016</v>
      </c>
      <c r="E3408" s="24" t="s">
        <v>104</v>
      </c>
      <c r="F3408">
        <f>IF(AND(A3408="PSA Testing", E3408= "Utilization Rate (per 100,000 patients)"),
SUMIFS(PSA!$D:$D,PSA!$A:$A,C3408,PSA!$G:$G,D3408),
IF(AND(A3408="Colorectal Cancer Screening", E3408="Utilization Rate (per 100,000 patients)"),
SUMIFS(COL!$D:$D,COL!$A:$A,C3408,COL!$G:$G, D3408),
IF(AND(A3408="Cervical Cancer Screening", E3408="Utilization Rate (per 100,000 patients)"),
SUMIFS(CERV!$D:$D,CERV!$A:$A,C3408,CERV!$G:$G,D3408),
IF(AND(A3408="Cancer Screening for CKD patients", E3408="Utilization Rate (per 100,000 patients)"),
SUMIFS(CANSCRN!$D:$D,CANSCRN!$A:$A,C3408,CANSCRN!$G:$G,D3408),
IF(AND(A3408="PSA Testing", E3408="Cost per service ($USD)"),
SUMIFS(PSA!$E:$E,PSA!$A:$A,C3408,PSA!$G:$G,D3408),
IF(AND(A3408="Colorectal Cancer Screening", E3408="Cost per service ($USD)"),
SUMIFS(COL!$E:$E,COL!$A:$A,C3408,COL!$G:$G,D3408),
IF(AND(A3408="Cervical Cancer Screening", E3408="Cost per service ($USD)"),
SUMIFS(CERV!$E:$E,CERV!$A:$A,C3408,CERV!$G:$G,D3408),
IF(AND(A3408="Cancer Screening for CKD patients", E3408="Cost per service ($USD)"),
SUMIFS(CANSCRN!$E:$E,CANSCRN!$A:$A,C3408,CANSCRN!$G:$G,D3408),
IF(AND(A3408="PSA Testing", E3408="Total Expenditure ($USD per 100,000 patients)"),
SUMIFS(PSA!$F:$F,PSA!$A:$A,C3408,PSA!$G:$G,D3408),
IF(AND(A3408="Colorectal Cancer Screening", E3408="Total Expenditure ($USD per 100,000 patients)"),
SUMIFS(COL!$F:$F,COL!$A:$A,C3408,COL!$G:$G,D3408),
IF(AND(A3408="Cervical Cancer Screening", E3408="Total Expenditure ($USD per 100,000 patients)"),
SUMIFS(CERV!$F:$F,CERV!$A:$A,C3408,CERV!$G:$G,D3408),
SUMIFS(CANSCRN!$F:$F,CANSCRN!$A:$A,C3408,CANSCRN!$G:$G,D3408))))))))))))</f>
        <v>91738.046197147632</v>
      </c>
    </row>
    <row r="3409" spans="1:6" x14ac:dyDescent="0.2">
      <c r="A3409" s="24" t="s">
        <v>105</v>
      </c>
      <c r="B3409" s="24" t="s">
        <v>101</v>
      </c>
      <c r="C3409" s="24" t="s">
        <v>33</v>
      </c>
      <c r="D3409" s="24">
        <v>2017</v>
      </c>
      <c r="E3409" s="24" t="s">
        <v>104</v>
      </c>
      <c r="F3409">
        <f>IF(AND(A3409="PSA Testing", E3409= "Utilization Rate (per 100,000 patients)"),
SUMIFS(PSA!$D:$D,PSA!$A:$A,C3409,PSA!$G:$G,D3409),
IF(AND(A3409="Colorectal Cancer Screening", E3409="Utilization Rate (per 100,000 patients)"),
SUMIFS(COL!$D:$D,COL!$A:$A,C3409,COL!$G:$G, D3409),
IF(AND(A3409="Cervical Cancer Screening", E3409="Utilization Rate (per 100,000 patients)"),
SUMIFS(CERV!$D:$D,CERV!$A:$A,C3409,CERV!$G:$G,D3409),
IF(AND(A3409="Cancer Screening for CKD patients", E3409="Utilization Rate (per 100,000 patients)"),
SUMIFS(CANSCRN!$D:$D,CANSCRN!$A:$A,C3409,CANSCRN!$G:$G,D3409),
IF(AND(A3409="PSA Testing", E3409="Cost per service ($USD)"),
SUMIFS(PSA!$E:$E,PSA!$A:$A,C3409,PSA!$G:$G,D3409),
IF(AND(A3409="Colorectal Cancer Screening", E3409="Cost per service ($USD)"),
SUMIFS(COL!$E:$E,COL!$A:$A,C3409,COL!$G:$G,D3409),
IF(AND(A3409="Cervical Cancer Screening", E3409="Cost per service ($USD)"),
SUMIFS(CERV!$E:$E,CERV!$A:$A,C3409,CERV!$G:$G,D3409),
IF(AND(A3409="Cancer Screening for CKD patients", E3409="Cost per service ($USD)"),
SUMIFS(CANSCRN!$E:$E,CANSCRN!$A:$A,C3409,CANSCRN!$G:$G,D3409),
IF(AND(A3409="PSA Testing", E3409="Total Expenditure ($USD per 100,000 patients)"),
SUMIFS(PSA!$F:$F,PSA!$A:$A,C3409,PSA!$G:$G,D3409),
IF(AND(A3409="Colorectal Cancer Screening", E3409="Total Expenditure ($USD per 100,000 patients)"),
SUMIFS(COL!$F:$F,COL!$A:$A,C3409,COL!$G:$G,D3409),
IF(AND(A3409="Cervical Cancer Screening", E3409="Total Expenditure ($USD per 100,000 patients)"),
SUMIFS(CERV!$F:$F,CERV!$A:$A,C3409,CERV!$G:$G,D3409),
SUMIFS(CANSCRN!$F:$F,CANSCRN!$A:$A,C3409,CANSCRN!$G:$G,D3409))))))))))))</f>
        <v>86644.828829318518</v>
      </c>
    </row>
    <row r="3410" spans="1:6" x14ac:dyDescent="0.2">
      <c r="A3410" s="24" t="s">
        <v>105</v>
      </c>
      <c r="B3410" s="24" t="s">
        <v>101</v>
      </c>
      <c r="C3410" s="24" t="s">
        <v>33</v>
      </c>
      <c r="D3410" s="24">
        <v>2018</v>
      </c>
      <c r="E3410" s="24" t="s">
        <v>104</v>
      </c>
      <c r="F3410">
        <f>IF(AND(A3410="PSA Testing", E3410= "Utilization Rate (per 100,000 patients)"),
SUMIFS(PSA!$D:$D,PSA!$A:$A,C3410,PSA!$G:$G,D3410),
IF(AND(A3410="Colorectal Cancer Screening", E3410="Utilization Rate (per 100,000 patients)"),
SUMIFS(COL!$D:$D,COL!$A:$A,C3410,COL!$G:$G, D3410),
IF(AND(A3410="Cervical Cancer Screening", E3410="Utilization Rate (per 100,000 patients)"),
SUMIFS(CERV!$D:$D,CERV!$A:$A,C3410,CERV!$G:$G,D3410),
IF(AND(A3410="Cancer Screening for CKD patients", E3410="Utilization Rate (per 100,000 patients)"),
SUMIFS(CANSCRN!$D:$D,CANSCRN!$A:$A,C3410,CANSCRN!$G:$G,D3410),
IF(AND(A3410="PSA Testing", E3410="Cost per service ($USD)"),
SUMIFS(PSA!$E:$E,PSA!$A:$A,C3410,PSA!$G:$G,D3410),
IF(AND(A3410="Colorectal Cancer Screening", E3410="Cost per service ($USD)"),
SUMIFS(COL!$E:$E,COL!$A:$A,C3410,COL!$G:$G,D3410),
IF(AND(A3410="Cervical Cancer Screening", E3410="Cost per service ($USD)"),
SUMIFS(CERV!$E:$E,CERV!$A:$A,C3410,CERV!$G:$G,D3410),
IF(AND(A3410="Cancer Screening for CKD patients", E3410="Cost per service ($USD)"),
SUMIFS(CANSCRN!$E:$E,CANSCRN!$A:$A,C3410,CANSCRN!$G:$G,D3410),
IF(AND(A3410="PSA Testing", E3410="Total Expenditure ($USD per 100,000 patients)"),
SUMIFS(PSA!$F:$F,PSA!$A:$A,C3410,PSA!$G:$G,D3410),
IF(AND(A3410="Colorectal Cancer Screening", E3410="Total Expenditure ($USD per 100,000 patients)"),
SUMIFS(COL!$F:$F,COL!$A:$A,C3410,COL!$G:$G,D3410),
IF(AND(A3410="Cervical Cancer Screening", E3410="Total Expenditure ($USD per 100,000 patients)"),
SUMIFS(CERV!$F:$F,CERV!$A:$A,C3410,CERV!$G:$G,D3410),
SUMIFS(CANSCRN!$F:$F,CANSCRN!$A:$A,C3410,CANSCRN!$G:$G,D3410))))))))))))</f>
        <v>83905.265370274647</v>
      </c>
    </row>
    <row r="3411" spans="1:6" x14ac:dyDescent="0.2">
      <c r="A3411" s="24" t="s">
        <v>105</v>
      </c>
      <c r="B3411" s="24" t="s">
        <v>101</v>
      </c>
      <c r="C3411" s="24" t="s">
        <v>33</v>
      </c>
      <c r="D3411" s="24">
        <v>2019</v>
      </c>
      <c r="E3411" s="24" t="s">
        <v>104</v>
      </c>
      <c r="F3411">
        <f>IF(AND(A3411="PSA Testing", E3411= "Utilization Rate (per 100,000 patients)"),
SUMIFS(PSA!$D:$D,PSA!$A:$A,C3411,PSA!$G:$G,D3411),
IF(AND(A3411="Colorectal Cancer Screening", E3411="Utilization Rate (per 100,000 patients)"),
SUMIFS(COL!$D:$D,COL!$A:$A,C3411,COL!$G:$G, D3411),
IF(AND(A3411="Cervical Cancer Screening", E3411="Utilization Rate (per 100,000 patients)"),
SUMIFS(CERV!$D:$D,CERV!$A:$A,C3411,CERV!$G:$G,D3411),
IF(AND(A3411="Cancer Screening for CKD patients", E3411="Utilization Rate (per 100,000 patients)"),
SUMIFS(CANSCRN!$D:$D,CANSCRN!$A:$A,C3411,CANSCRN!$G:$G,D3411),
IF(AND(A3411="PSA Testing", E3411="Cost per service ($USD)"),
SUMIFS(PSA!$E:$E,PSA!$A:$A,C3411,PSA!$G:$G,D3411),
IF(AND(A3411="Colorectal Cancer Screening", E3411="Cost per service ($USD)"),
SUMIFS(COL!$E:$E,COL!$A:$A,C3411,COL!$G:$G,D3411),
IF(AND(A3411="Cervical Cancer Screening", E3411="Cost per service ($USD)"),
SUMIFS(CERV!$E:$E,CERV!$A:$A,C3411,CERV!$G:$G,D3411),
IF(AND(A3411="Cancer Screening for CKD patients", E3411="Cost per service ($USD)"),
SUMIFS(CANSCRN!$E:$E,CANSCRN!$A:$A,C3411,CANSCRN!$G:$G,D3411),
IF(AND(A3411="PSA Testing", E3411="Total Expenditure ($USD per 100,000 patients)"),
SUMIFS(PSA!$F:$F,PSA!$A:$A,C3411,PSA!$G:$G,D3411),
IF(AND(A3411="Colorectal Cancer Screening", E3411="Total Expenditure ($USD per 100,000 patients)"),
SUMIFS(COL!$F:$F,COL!$A:$A,C3411,COL!$G:$G,D3411),
IF(AND(A3411="Cervical Cancer Screening", E3411="Total Expenditure ($USD per 100,000 patients)"),
SUMIFS(CERV!$F:$F,CERV!$A:$A,C3411,CERV!$G:$G,D3411),
SUMIFS(CANSCRN!$F:$F,CANSCRN!$A:$A,C3411,CANSCRN!$G:$G,D3411))))))))))))</f>
        <v>85291.440692239426</v>
      </c>
    </row>
    <row r="3412" spans="1:6" x14ac:dyDescent="0.2">
      <c r="A3412" s="24" t="s">
        <v>105</v>
      </c>
      <c r="B3412" s="24" t="s">
        <v>101</v>
      </c>
      <c r="C3412" s="24" t="s">
        <v>34</v>
      </c>
      <c r="D3412" s="24">
        <v>2009</v>
      </c>
      <c r="E3412" s="24" t="s">
        <v>104</v>
      </c>
      <c r="F3412">
        <f>IF(AND(A3412="PSA Testing", E3412= "Utilization Rate (per 100,000 patients)"),
SUMIFS(PSA!$D:$D,PSA!$A:$A,C3412,PSA!$G:$G,D3412),
IF(AND(A3412="Colorectal Cancer Screening", E3412="Utilization Rate (per 100,000 patients)"),
SUMIFS(COL!$D:$D,COL!$A:$A,C3412,COL!$G:$G, D3412),
IF(AND(A3412="Cervical Cancer Screening", E3412="Utilization Rate (per 100,000 patients)"),
SUMIFS(CERV!$D:$D,CERV!$A:$A,C3412,CERV!$G:$G,D3412),
IF(AND(A3412="Cancer Screening for CKD patients", E3412="Utilization Rate (per 100,000 patients)"),
SUMIFS(CANSCRN!$D:$D,CANSCRN!$A:$A,C3412,CANSCRN!$G:$G,D3412),
IF(AND(A3412="PSA Testing", E3412="Cost per service ($USD)"),
SUMIFS(PSA!$E:$E,PSA!$A:$A,C3412,PSA!$G:$G,D3412),
IF(AND(A3412="Colorectal Cancer Screening", E3412="Cost per service ($USD)"),
SUMIFS(COL!$E:$E,COL!$A:$A,C3412,COL!$G:$G,D3412),
IF(AND(A3412="Cervical Cancer Screening", E3412="Cost per service ($USD)"),
SUMIFS(CERV!$E:$E,CERV!$A:$A,C3412,CERV!$G:$G,D3412),
IF(AND(A3412="Cancer Screening for CKD patients", E3412="Cost per service ($USD)"),
SUMIFS(CANSCRN!$E:$E,CANSCRN!$A:$A,C3412,CANSCRN!$G:$G,D3412),
IF(AND(A3412="PSA Testing", E3412="Total Expenditure ($USD per 100,000 patients)"),
SUMIFS(PSA!$F:$F,PSA!$A:$A,C3412,PSA!$G:$G,D3412),
IF(AND(A3412="Colorectal Cancer Screening", E3412="Total Expenditure ($USD per 100,000 patients)"),
SUMIFS(COL!$F:$F,COL!$A:$A,C3412,COL!$G:$G,D3412),
IF(AND(A3412="Cervical Cancer Screening", E3412="Total Expenditure ($USD per 100,000 patients)"),
SUMIFS(CERV!$F:$F,CERV!$A:$A,C3412,CERV!$G:$G,D3412),
SUMIFS(CANSCRN!$F:$F,CANSCRN!$A:$A,C3412,CANSCRN!$G:$G,D3412))))))))))))</f>
        <v>169154.99667684751</v>
      </c>
    </row>
    <row r="3413" spans="1:6" x14ac:dyDescent="0.2">
      <c r="A3413" s="24" t="s">
        <v>105</v>
      </c>
      <c r="B3413" s="24" t="s">
        <v>101</v>
      </c>
      <c r="C3413" s="24" t="s">
        <v>34</v>
      </c>
      <c r="D3413" s="24">
        <v>2010</v>
      </c>
      <c r="E3413" s="24" t="s">
        <v>104</v>
      </c>
      <c r="F3413">
        <f>IF(AND(A3413="PSA Testing", E3413= "Utilization Rate (per 100,000 patients)"),
SUMIFS(PSA!$D:$D,PSA!$A:$A,C3413,PSA!$G:$G,D3413),
IF(AND(A3413="Colorectal Cancer Screening", E3413="Utilization Rate (per 100,000 patients)"),
SUMIFS(COL!$D:$D,COL!$A:$A,C3413,COL!$G:$G, D3413),
IF(AND(A3413="Cervical Cancer Screening", E3413="Utilization Rate (per 100,000 patients)"),
SUMIFS(CERV!$D:$D,CERV!$A:$A,C3413,CERV!$G:$G,D3413),
IF(AND(A3413="Cancer Screening for CKD patients", E3413="Utilization Rate (per 100,000 patients)"),
SUMIFS(CANSCRN!$D:$D,CANSCRN!$A:$A,C3413,CANSCRN!$G:$G,D3413),
IF(AND(A3413="PSA Testing", E3413="Cost per service ($USD)"),
SUMIFS(PSA!$E:$E,PSA!$A:$A,C3413,PSA!$G:$G,D3413),
IF(AND(A3413="Colorectal Cancer Screening", E3413="Cost per service ($USD)"),
SUMIFS(COL!$E:$E,COL!$A:$A,C3413,COL!$G:$G,D3413),
IF(AND(A3413="Cervical Cancer Screening", E3413="Cost per service ($USD)"),
SUMIFS(CERV!$E:$E,CERV!$A:$A,C3413,CERV!$G:$G,D3413),
IF(AND(A3413="Cancer Screening for CKD patients", E3413="Cost per service ($USD)"),
SUMIFS(CANSCRN!$E:$E,CANSCRN!$A:$A,C3413,CANSCRN!$G:$G,D3413),
IF(AND(A3413="PSA Testing", E3413="Total Expenditure ($USD per 100,000 patients)"),
SUMIFS(PSA!$F:$F,PSA!$A:$A,C3413,PSA!$G:$G,D3413),
IF(AND(A3413="Colorectal Cancer Screening", E3413="Total Expenditure ($USD per 100,000 patients)"),
SUMIFS(COL!$F:$F,COL!$A:$A,C3413,COL!$G:$G,D3413),
IF(AND(A3413="Cervical Cancer Screening", E3413="Total Expenditure ($USD per 100,000 patients)"),
SUMIFS(CERV!$F:$F,CERV!$A:$A,C3413,CERV!$G:$G,D3413),
SUMIFS(CANSCRN!$F:$F,CANSCRN!$A:$A,C3413,CANSCRN!$G:$G,D3413))))))))))))</f>
        <v>145498.85297870194</v>
      </c>
    </row>
    <row r="3414" spans="1:6" x14ac:dyDescent="0.2">
      <c r="A3414" s="24" t="s">
        <v>105</v>
      </c>
      <c r="B3414" s="24" t="s">
        <v>101</v>
      </c>
      <c r="C3414" s="24" t="s">
        <v>34</v>
      </c>
      <c r="D3414" s="24">
        <v>2011</v>
      </c>
      <c r="E3414" s="24" t="s">
        <v>104</v>
      </c>
      <c r="F3414">
        <f>IF(AND(A3414="PSA Testing", E3414= "Utilization Rate (per 100,000 patients)"),
SUMIFS(PSA!$D:$D,PSA!$A:$A,C3414,PSA!$G:$G,D3414),
IF(AND(A3414="Colorectal Cancer Screening", E3414="Utilization Rate (per 100,000 patients)"),
SUMIFS(COL!$D:$D,COL!$A:$A,C3414,COL!$G:$G, D3414),
IF(AND(A3414="Cervical Cancer Screening", E3414="Utilization Rate (per 100,000 patients)"),
SUMIFS(CERV!$D:$D,CERV!$A:$A,C3414,CERV!$G:$G,D3414),
IF(AND(A3414="Cancer Screening for CKD patients", E3414="Utilization Rate (per 100,000 patients)"),
SUMIFS(CANSCRN!$D:$D,CANSCRN!$A:$A,C3414,CANSCRN!$G:$G,D3414),
IF(AND(A3414="PSA Testing", E3414="Cost per service ($USD)"),
SUMIFS(PSA!$E:$E,PSA!$A:$A,C3414,PSA!$G:$G,D3414),
IF(AND(A3414="Colorectal Cancer Screening", E3414="Cost per service ($USD)"),
SUMIFS(COL!$E:$E,COL!$A:$A,C3414,COL!$G:$G,D3414),
IF(AND(A3414="Cervical Cancer Screening", E3414="Cost per service ($USD)"),
SUMIFS(CERV!$E:$E,CERV!$A:$A,C3414,CERV!$G:$G,D3414),
IF(AND(A3414="Cancer Screening for CKD patients", E3414="Cost per service ($USD)"),
SUMIFS(CANSCRN!$E:$E,CANSCRN!$A:$A,C3414,CANSCRN!$G:$G,D3414),
IF(AND(A3414="PSA Testing", E3414="Total Expenditure ($USD per 100,000 patients)"),
SUMIFS(PSA!$F:$F,PSA!$A:$A,C3414,PSA!$G:$G,D3414),
IF(AND(A3414="Colorectal Cancer Screening", E3414="Total Expenditure ($USD per 100,000 patients)"),
SUMIFS(COL!$F:$F,COL!$A:$A,C3414,COL!$G:$G,D3414),
IF(AND(A3414="Cervical Cancer Screening", E3414="Total Expenditure ($USD per 100,000 patients)"),
SUMIFS(CERV!$F:$F,CERV!$A:$A,C3414,CERV!$G:$G,D3414),
SUMIFS(CANSCRN!$F:$F,CANSCRN!$A:$A,C3414,CANSCRN!$G:$G,D3414))))))))))))</f>
        <v>152732.31162385319</v>
      </c>
    </row>
    <row r="3415" spans="1:6" x14ac:dyDescent="0.2">
      <c r="A3415" s="24" t="s">
        <v>105</v>
      </c>
      <c r="B3415" s="24" t="s">
        <v>101</v>
      </c>
      <c r="C3415" s="24" t="s">
        <v>34</v>
      </c>
      <c r="D3415" s="24">
        <v>2012</v>
      </c>
      <c r="E3415" s="24" t="s">
        <v>104</v>
      </c>
      <c r="F3415">
        <f>IF(AND(A3415="PSA Testing", E3415= "Utilization Rate (per 100,000 patients)"),
SUMIFS(PSA!$D:$D,PSA!$A:$A,C3415,PSA!$G:$G,D3415),
IF(AND(A3415="Colorectal Cancer Screening", E3415="Utilization Rate (per 100,000 patients)"),
SUMIFS(COL!$D:$D,COL!$A:$A,C3415,COL!$G:$G, D3415),
IF(AND(A3415="Cervical Cancer Screening", E3415="Utilization Rate (per 100,000 patients)"),
SUMIFS(CERV!$D:$D,CERV!$A:$A,C3415,CERV!$G:$G,D3415),
IF(AND(A3415="Cancer Screening for CKD patients", E3415="Utilization Rate (per 100,000 patients)"),
SUMIFS(CANSCRN!$D:$D,CANSCRN!$A:$A,C3415,CANSCRN!$G:$G,D3415),
IF(AND(A3415="PSA Testing", E3415="Cost per service ($USD)"),
SUMIFS(PSA!$E:$E,PSA!$A:$A,C3415,PSA!$G:$G,D3415),
IF(AND(A3415="Colorectal Cancer Screening", E3415="Cost per service ($USD)"),
SUMIFS(COL!$E:$E,COL!$A:$A,C3415,COL!$G:$G,D3415),
IF(AND(A3415="Cervical Cancer Screening", E3415="Cost per service ($USD)"),
SUMIFS(CERV!$E:$E,CERV!$A:$A,C3415,CERV!$G:$G,D3415),
IF(AND(A3415="Cancer Screening for CKD patients", E3415="Cost per service ($USD)"),
SUMIFS(CANSCRN!$E:$E,CANSCRN!$A:$A,C3415,CANSCRN!$G:$G,D3415),
IF(AND(A3415="PSA Testing", E3415="Total Expenditure ($USD per 100,000 patients)"),
SUMIFS(PSA!$F:$F,PSA!$A:$A,C3415,PSA!$G:$G,D3415),
IF(AND(A3415="Colorectal Cancer Screening", E3415="Total Expenditure ($USD per 100,000 patients)"),
SUMIFS(COL!$F:$F,COL!$A:$A,C3415,COL!$G:$G,D3415),
IF(AND(A3415="Cervical Cancer Screening", E3415="Total Expenditure ($USD per 100,000 patients)"),
SUMIFS(CERV!$F:$F,CERV!$A:$A,C3415,CERV!$G:$G,D3415),
SUMIFS(CANSCRN!$F:$F,CANSCRN!$A:$A,C3415,CANSCRN!$G:$G,D3415))))))))))))</f>
        <v>152384.0807264148</v>
      </c>
    </row>
    <row r="3416" spans="1:6" x14ac:dyDescent="0.2">
      <c r="A3416" s="24" t="s">
        <v>105</v>
      </c>
      <c r="B3416" s="24" t="s">
        <v>101</v>
      </c>
      <c r="C3416" s="24" t="s">
        <v>34</v>
      </c>
      <c r="D3416" s="24">
        <v>2013</v>
      </c>
      <c r="E3416" s="24" t="s">
        <v>104</v>
      </c>
      <c r="F3416">
        <f>IF(AND(A3416="PSA Testing", E3416= "Utilization Rate (per 100,000 patients)"),
SUMIFS(PSA!$D:$D,PSA!$A:$A,C3416,PSA!$G:$G,D3416),
IF(AND(A3416="Colorectal Cancer Screening", E3416="Utilization Rate (per 100,000 patients)"),
SUMIFS(COL!$D:$D,COL!$A:$A,C3416,COL!$G:$G, D3416),
IF(AND(A3416="Cervical Cancer Screening", E3416="Utilization Rate (per 100,000 patients)"),
SUMIFS(CERV!$D:$D,CERV!$A:$A,C3416,CERV!$G:$G,D3416),
IF(AND(A3416="Cancer Screening for CKD patients", E3416="Utilization Rate (per 100,000 patients)"),
SUMIFS(CANSCRN!$D:$D,CANSCRN!$A:$A,C3416,CANSCRN!$G:$G,D3416),
IF(AND(A3416="PSA Testing", E3416="Cost per service ($USD)"),
SUMIFS(PSA!$E:$E,PSA!$A:$A,C3416,PSA!$G:$G,D3416),
IF(AND(A3416="Colorectal Cancer Screening", E3416="Cost per service ($USD)"),
SUMIFS(COL!$E:$E,COL!$A:$A,C3416,COL!$G:$G,D3416),
IF(AND(A3416="Cervical Cancer Screening", E3416="Cost per service ($USD)"),
SUMIFS(CERV!$E:$E,CERV!$A:$A,C3416,CERV!$G:$G,D3416),
IF(AND(A3416="Cancer Screening for CKD patients", E3416="Cost per service ($USD)"),
SUMIFS(CANSCRN!$E:$E,CANSCRN!$A:$A,C3416,CANSCRN!$G:$G,D3416),
IF(AND(A3416="PSA Testing", E3416="Total Expenditure ($USD per 100,000 patients)"),
SUMIFS(PSA!$F:$F,PSA!$A:$A,C3416,PSA!$G:$G,D3416),
IF(AND(A3416="Colorectal Cancer Screening", E3416="Total Expenditure ($USD per 100,000 patients)"),
SUMIFS(COL!$F:$F,COL!$A:$A,C3416,COL!$G:$G,D3416),
IF(AND(A3416="Cervical Cancer Screening", E3416="Total Expenditure ($USD per 100,000 patients)"),
SUMIFS(CERV!$F:$F,CERV!$A:$A,C3416,CERV!$G:$G,D3416),
SUMIFS(CANSCRN!$F:$F,CANSCRN!$A:$A,C3416,CANSCRN!$G:$G,D3416))))))))))))</f>
        <v>136930.58625732001</v>
      </c>
    </row>
    <row r="3417" spans="1:6" x14ac:dyDescent="0.2">
      <c r="A3417" s="24" t="s">
        <v>105</v>
      </c>
      <c r="B3417" s="24" t="s">
        <v>101</v>
      </c>
      <c r="C3417" s="24" t="s">
        <v>34</v>
      </c>
      <c r="D3417" s="24">
        <v>2014</v>
      </c>
      <c r="E3417" s="24" t="s">
        <v>104</v>
      </c>
      <c r="F3417">
        <f>IF(AND(A3417="PSA Testing", E3417= "Utilization Rate (per 100,000 patients)"),
SUMIFS(PSA!$D:$D,PSA!$A:$A,C3417,PSA!$G:$G,D3417),
IF(AND(A3417="Colorectal Cancer Screening", E3417="Utilization Rate (per 100,000 patients)"),
SUMIFS(COL!$D:$D,COL!$A:$A,C3417,COL!$G:$G, D3417),
IF(AND(A3417="Cervical Cancer Screening", E3417="Utilization Rate (per 100,000 patients)"),
SUMIFS(CERV!$D:$D,CERV!$A:$A,C3417,CERV!$G:$G,D3417),
IF(AND(A3417="Cancer Screening for CKD patients", E3417="Utilization Rate (per 100,000 patients)"),
SUMIFS(CANSCRN!$D:$D,CANSCRN!$A:$A,C3417,CANSCRN!$G:$G,D3417),
IF(AND(A3417="PSA Testing", E3417="Cost per service ($USD)"),
SUMIFS(PSA!$E:$E,PSA!$A:$A,C3417,PSA!$G:$G,D3417),
IF(AND(A3417="Colorectal Cancer Screening", E3417="Cost per service ($USD)"),
SUMIFS(COL!$E:$E,COL!$A:$A,C3417,COL!$G:$G,D3417),
IF(AND(A3417="Cervical Cancer Screening", E3417="Cost per service ($USD)"),
SUMIFS(CERV!$E:$E,CERV!$A:$A,C3417,CERV!$G:$G,D3417),
IF(AND(A3417="Cancer Screening for CKD patients", E3417="Cost per service ($USD)"),
SUMIFS(CANSCRN!$E:$E,CANSCRN!$A:$A,C3417,CANSCRN!$G:$G,D3417),
IF(AND(A3417="PSA Testing", E3417="Total Expenditure ($USD per 100,000 patients)"),
SUMIFS(PSA!$F:$F,PSA!$A:$A,C3417,PSA!$G:$G,D3417),
IF(AND(A3417="Colorectal Cancer Screening", E3417="Total Expenditure ($USD per 100,000 patients)"),
SUMIFS(COL!$F:$F,COL!$A:$A,C3417,COL!$G:$G,D3417),
IF(AND(A3417="Cervical Cancer Screening", E3417="Total Expenditure ($USD per 100,000 patients)"),
SUMIFS(CERV!$F:$F,CERV!$A:$A,C3417,CERV!$G:$G,D3417),
SUMIFS(CANSCRN!$F:$F,CANSCRN!$A:$A,C3417,CANSCRN!$G:$G,D3417))))))))))))</f>
        <v>107200.7873153559</v>
      </c>
    </row>
    <row r="3418" spans="1:6" x14ac:dyDescent="0.2">
      <c r="A3418" s="24" t="s">
        <v>105</v>
      </c>
      <c r="B3418" s="24" t="s">
        <v>101</v>
      </c>
      <c r="C3418" s="24" t="s">
        <v>34</v>
      </c>
      <c r="D3418" s="24">
        <v>2015</v>
      </c>
      <c r="E3418" s="24" t="s">
        <v>104</v>
      </c>
      <c r="F3418">
        <f>IF(AND(A3418="PSA Testing", E3418= "Utilization Rate (per 100,000 patients)"),
SUMIFS(PSA!$D:$D,PSA!$A:$A,C3418,PSA!$G:$G,D3418),
IF(AND(A3418="Colorectal Cancer Screening", E3418="Utilization Rate (per 100,000 patients)"),
SUMIFS(COL!$D:$D,COL!$A:$A,C3418,COL!$G:$G, D3418),
IF(AND(A3418="Cervical Cancer Screening", E3418="Utilization Rate (per 100,000 patients)"),
SUMIFS(CERV!$D:$D,CERV!$A:$A,C3418,CERV!$G:$G,D3418),
IF(AND(A3418="Cancer Screening for CKD patients", E3418="Utilization Rate (per 100,000 patients)"),
SUMIFS(CANSCRN!$D:$D,CANSCRN!$A:$A,C3418,CANSCRN!$G:$G,D3418),
IF(AND(A3418="PSA Testing", E3418="Cost per service ($USD)"),
SUMIFS(PSA!$E:$E,PSA!$A:$A,C3418,PSA!$G:$G,D3418),
IF(AND(A3418="Colorectal Cancer Screening", E3418="Cost per service ($USD)"),
SUMIFS(COL!$E:$E,COL!$A:$A,C3418,COL!$G:$G,D3418),
IF(AND(A3418="Cervical Cancer Screening", E3418="Cost per service ($USD)"),
SUMIFS(CERV!$E:$E,CERV!$A:$A,C3418,CERV!$G:$G,D3418),
IF(AND(A3418="Cancer Screening for CKD patients", E3418="Cost per service ($USD)"),
SUMIFS(CANSCRN!$E:$E,CANSCRN!$A:$A,C3418,CANSCRN!$G:$G,D3418),
IF(AND(A3418="PSA Testing", E3418="Total Expenditure ($USD per 100,000 patients)"),
SUMIFS(PSA!$F:$F,PSA!$A:$A,C3418,PSA!$G:$G,D3418),
IF(AND(A3418="Colorectal Cancer Screening", E3418="Total Expenditure ($USD per 100,000 patients)"),
SUMIFS(COL!$F:$F,COL!$A:$A,C3418,COL!$G:$G,D3418),
IF(AND(A3418="Cervical Cancer Screening", E3418="Total Expenditure ($USD per 100,000 patients)"),
SUMIFS(CERV!$F:$F,CERV!$A:$A,C3418,CERV!$G:$G,D3418),
SUMIFS(CANSCRN!$F:$F,CANSCRN!$A:$A,C3418,CANSCRN!$G:$G,D3418))))))))))))</f>
        <v>129552.04942891188</v>
      </c>
    </row>
    <row r="3419" spans="1:6" x14ac:dyDescent="0.2">
      <c r="A3419" s="24" t="s">
        <v>105</v>
      </c>
      <c r="B3419" s="24" t="s">
        <v>101</v>
      </c>
      <c r="C3419" s="24" t="s">
        <v>34</v>
      </c>
      <c r="D3419" s="24">
        <v>2016</v>
      </c>
      <c r="E3419" s="24" t="s">
        <v>104</v>
      </c>
      <c r="F3419">
        <f>IF(AND(A3419="PSA Testing", E3419= "Utilization Rate (per 100,000 patients)"),
SUMIFS(PSA!$D:$D,PSA!$A:$A,C3419,PSA!$G:$G,D3419),
IF(AND(A3419="Colorectal Cancer Screening", E3419="Utilization Rate (per 100,000 patients)"),
SUMIFS(COL!$D:$D,COL!$A:$A,C3419,COL!$G:$G, D3419),
IF(AND(A3419="Cervical Cancer Screening", E3419="Utilization Rate (per 100,000 patients)"),
SUMIFS(CERV!$D:$D,CERV!$A:$A,C3419,CERV!$G:$G,D3419),
IF(AND(A3419="Cancer Screening for CKD patients", E3419="Utilization Rate (per 100,000 patients)"),
SUMIFS(CANSCRN!$D:$D,CANSCRN!$A:$A,C3419,CANSCRN!$G:$G,D3419),
IF(AND(A3419="PSA Testing", E3419="Cost per service ($USD)"),
SUMIFS(PSA!$E:$E,PSA!$A:$A,C3419,PSA!$G:$G,D3419),
IF(AND(A3419="Colorectal Cancer Screening", E3419="Cost per service ($USD)"),
SUMIFS(COL!$E:$E,COL!$A:$A,C3419,COL!$G:$G,D3419),
IF(AND(A3419="Cervical Cancer Screening", E3419="Cost per service ($USD)"),
SUMIFS(CERV!$E:$E,CERV!$A:$A,C3419,CERV!$G:$G,D3419),
IF(AND(A3419="Cancer Screening for CKD patients", E3419="Cost per service ($USD)"),
SUMIFS(CANSCRN!$E:$E,CANSCRN!$A:$A,C3419,CANSCRN!$G:$G,D3419),
IF(AND(A3419="PSA Testing", E3419="Total Expenditure ($USD per 100,000 patients)"),
SUMIFS(PSA!$F:$F,PSA!$A:$A,C3419,PSA!$G:$G,D3419),
IF(AND(A3419="Colorectal Cancer Screening", E3419="Total Expenditure ($USD per 100,000 patients)"),
SUMIFS(COL!$F:$F,COL!$A:$A,C3419,COL!$G:$G,D3419),
IF(AND(A3419="Cervical Cancer Screening", E3419="Total Expenditure ($USD per 100,000 patients)"),
SUMIFS(CERV!$F:$F,CERV!$A:$A,C3419,CERV!$G:$G,D3419),
SUMIFS(CANSCRN!$F:$F,CANSCRN!$A:$A,C3419,CANSCRN!$G:$G,D3419))))))))))))</f>
        <v>134304.13840917023</v>
      </c>
    </row>
    <row r="3420" spans="1:6" x14ac:dyDescent="0.2">
      <c r="A3420" s="24" t="s">
        <v>105</v>
      </c>
      <c r="B3420" s="24" t="s">
        <v>101</v>
      </c>
      <c r="C3420" s="24" t="s">
        <v>34</v>
      </c>
      <c r="D3420" s="24">
        <v>2017</v>
      </c>
      <c r="E3420" s="24" t="s">
        <v>104</v>
      </c>
      <c r="F3420">
        <f>IF(AND(A3420="PSA Testing", E3420= "Utilization Rate (per 100,000 patients)"),
SUMIFS(PSA!$D:$D,PSA!$A:$A,C3420,PSA!$G:$G,D3420),
IF(AND(A3420="Colorectal Cancer Screening", E3420="Utilization Rate (per 100,000 patients)"),
SUMIFS(COL!$D:$D,COL!$A:$A,C3420,COL!$G:$G, D3420),
IF(AND(A3420="Cervical Cancer Screening", E3420="Utilization Rate (per 100,000 patients)"),
SUMIFS(CERV!$D:$D,CERV!$A:$A,C3420,CERV!$G:$G,D3420),
IF(AND(A3420="Cancer Screening for CKD patients", E3420="Utilization Rate (per 100,000 patients)"),
SUMIFS(CANSCRN!$D:$D,CANSCRN!$A:$A,C3420,CANSCRN!$G:$G,D3420),
IF(AND(A3420="PSA Testing", E3420="Cost per service ($USD)"),
SUMIFS(PSA!$E:$E,PSA!$A:$A,C3420,PSA!$G:$G,D3420),
IF(AND(A3420="Colorectal Cancer Screening", E3420="Cost per service ($USD)"),
SUMIFS(COL!$E:$E,COL!$A:$A,C3420,COL!$G:$G,D3420),
IF(AND(A3420="Cervical Cancer Screening", E3420="Cost per service ($USD)"),
SUMIFS(CERV!$E:$E,CERV!$A:$A,C3420,CERV!$G:$G,D3420),
IF(AND(A3420="Cancer Screening for CKD patients", E3420="Cost per service ($USD)"),
SUMIFS(CANSCRN!$E:$E,CANSCRN!$A:$A,C3420,CANSCRN!$G:$G,D3420),
IF(AND(A3420="PSA Testing", E3420="Total Expenditure ($USD per 100,000 patients)"),
SUMIFS(PSA!$F:$F,PSA!$A:$A,C3420,PSA!$G:$G,D3420),
IF(AND(A3420="Colorectal Cancer Screening", E3420="Total Expenditure ($USD per 100,000 patients)"),
SUMIFS(COL!$F:$F,COL!$A:$A,C3420,COL!$G:$G,D3420),
IF(AND(A3420="Cervical Cancer Screening", E3420="Total Expenditure ($USD per 100,000 patients)"),
SUMIFS(CERV!$F:$F,CERV!$A:$A,C3420,CERV!$G:$G,D3420),
SUMIFS(CANSCRN!$F:$F,CANSCRN!$A:$A,C3420,CANSCRN!$G:$G,D3420))))))))))))</f>
        <v>162875.26497539974</v>
      </c>
    </row>
    <row r="3421" spans="1:6" x14ac:dyDescent="0.2">
      <c r="A3421" s="24" t="s">
        <v>105</v>
      </c>
      <c r="B3421" s="24" t="s">
        <v>101</v>
      </c>
      <c r="C3421" s="24" t="s">
        <v>34</v>
      </c>
      <c r="D3421" s="24">
        <v>2018</v>
      </c>
      <c r="E3421" s="24" t="s">
        <v>104</v>
      </c>
      <c r="F3421">
        <f>IF(AND(A3421="PSA Testing", E3421= "Utilization Rate (per 100,000 patients)"),
SUMIFS(PSA!$D:$D,PSA!$A:$A,C3421,PSA!$G:$G,D3421),
IF(AND(A3421="Colorectal Cancer Screening", E3421="Utilization Rate (per 100,000 patients)"),
SUMIFS(COL!$D:$D,COL!$A:$A,C3421,COL!$G:$G, D3421),
IF(AND(A3421="Cervical Cancer Screening", E3421="Utilization Rate (per 100,000 patients)"),
SUMIFS(CERV!$D:$D,CERV!$A:$A,C3421,CERV!$G:$G,D3421),
IF(AND(A3421="Cancer Screening for CKD patients", E3421="Utilization Rate (per 100,000 patients)"),
SUMIFS(CANSCRN!$D:$D,CANSCRN!$A:$A,C3421,CANSCRN!$G:$G,D3421),
IF(AND(A3421="PSA Testing", E3421="Cost per service ($USD)"),
SUMIFS(PSA!$E:$E,PSA!$A:$A,C3421,PSA!$G:$G,D3421),
IF(AND(A3421="Colorectal Cancer Screening", E3421="Cost per service ($USD)"),
SUMIFS(COL!$E:$E,COL!$A:$A,C3421,COL!$G:$G,D3421),
IF(AND(A3421="Cervical Cancer Screening", E3421="Cost per service ($USD)"),
SUMIFS(CERV!$E:$E,CERV!$A:$A,C3421,CERV!$G:$G,D3421),
IF(AND(A3421="Cancer Screening for CKD patients", E3421="Cost per service ($USD)"),
SUMIFS(CANSCRN!$E:$E,CANSCRN!$A:$A,C3421,CANSCRN!$G:$G,D3421),
IF(AND(A3421="PSA Testing", E3421="Total Expenditure ($USD per 100,000 patients)"),
SUMIFS(PSA!$F:$F,PSA!$A:$A,C3421,PSA!$G:$G,D3421),
IF(AND(A3421="Colorectal Cancer Screening", E3421="Total Expenditure ($USD per 100,000 patients)"),
SUMIFS(COL!$F:$F,COL!$A:$A,C3421,COL!$G:$G,D3421),
IF(AND(A3421="Cervical Cancer Screening", E3421="Total Expenditure ($USD per 100,000 patients)"),
SUMIFS(CERV!$F:$F,CERV!$A:$A,C3421,CERV!$G:$G,D3421),
SUMIFS(CANSCRN!$F:$F,CANSCRN!$A:$A,C3421,CANSCRN!$G:$G,D3421))))))))))))</f>
        <v>151544.86324838884</v>
      </c>
    </row>
    <row r="3422" spans="1:6" x14ac:dyDescent="0.2">
      <c r="A3422" s="24" t="s">
        <v>105</v>
      </c>
      <c r="B3422" s="24" t="s">
        <v>101</v>
      </c>
      <c r="C3422" s="24" t="s">
        <v>34</v>
      </c>
      <c r="D3422" s="24">
        <v>2019</v>
      </c>
      <c r="E3422" s="24" t="s">
        <v>104</v>
      </c>
      <c r="F3422">
        <f>IF(AND(A3422="PSA Testing", E3422= "Utilization Rate (per 100,000 patients)"),
SUMIFS(PSA!$D:$D,PSA!$A:$A,C3422,PSA!$G:$G,D3422),
IF(AND(A3422="Colorectal Cancer Screening", E3422="Utilization Rate (per 100,000 patients)"),
SUMIFS(COL!$D:$D,COL!$A:$A,C3422,COL!$G:$G, D3422),
IF(AND(A3422="Cervical Cancer Screening", E3422="Utilization Rate (per 100,000 patients)"),
SUMIFS(CERV!$D:$D,CERV!$A:$A,C3422,CERV!$G:$G,D3422),
IF(AND(A3422="Cancer Screening for CKD patients", E3422="Utilization Rate (per 100,000 patients)"),
SUMIFS(CANSCRN!$D:$D,CANSCRN!$A:$A,C3422,CANSCRN!$G:$G,D3422),
IF(AND(A3422="PSA Testing", E3422="Cost per service ($USD)"),
SUMIFS(PSA!$E:$E,PSA!$A:$A,C3422,PSA!$G:$G,D3422),
IF(AND(A3422="Colorectal Cancer Screening", E3422="Cost per service ($USD)"),
SUMIFS(COL!$E:$E,COL!$A:$A,C3422,COL!$G:$G,D3422),
IF(AND(A3422="Cervical Cancer Screening", E3422="Cost per service ($USD)"),
SUMIFS(CERV!$E:$E,CERV!$A:$A,C3422,CERV!$G:$G,D3422),
IF(AND(A3422="Cancer Screening for CKD patients", E3422="Cost per service ($USD)"),
SUMIFS(CANSCRN!$E:$E,CANSCRN!$A:$A,C3422,CANSCRN!$G:$G,D3422),
IF(AND(A3422="PSA Testing", E3422="Total Expenditure ($USD per 100,000 patients)"),
SUMIFS(PSA!$F:$F,PSA!$A:$A,C3422,PSA!$G:$G,D3422),
IF(AND(A3422="Colorectal Cancer Screening", E3422="Total Expenditure ($USD per 100,000 patients)"),
SUMIFS(COL!$F:$F,COL!$A:$A,C3422,COL!$G:$G,D3422),
IF(AND(A3422="Cervical Cancer Screening", E3422="Total Expenditure ($USD per 100,000 patients)"),
SUMIFS(CERV!$F:$F,CERV!$A:$A,C3422,CERV!$G:$G,D3422),
SUMIFS(CANSCRN!$F:$F,CANSCRN!$A:$A,C3422,CANSCRN!$G:$G,D3422))))))))))))</f>
        <v>134941.29731508959</v>
      </c>
    </row>
    <row r="3423" spans="1:6" x14ac:dyDescent="0.2">
      <c r="A3423" s="24" t="s">
        <v>105</v>
      </c>
      <c r="B3423" s="24" t="s">
        <v>101</v>
      </c>
      <c r="C3423" s="24" t="s">
        <v>35</v>
      </c>
      <c r="D3423" s="24">
        <v>2009</v>
      </c>
      <c r="E3423" s="24" t="s">
        <v>104</v>
      </c>
      <c r="F3423">
        <f>IF(AND(A3423="PSA Testing", E3423= "Utilization Rate (per 100,000 patients)"),
SUMIFS(PSA!$D:$D,PSA!$A:$A,C3423,PSA!$G:$G,D3423),
IF(AND(A3423="Colorectal Cancer Screening", E3423="Utilization Rate (per 100,000 patients)"),
SUMIFS(COL!$D:$D,COL!$A:$A,C3423,COL!$G:$G, D3423),
IF(AND(A3423="Cervical Cancer Screening", E3423="Utilization Rate (per 100,000 patients)"),
SUMIFS(CERV!$D:$D,CERV!$A:$A,C3423,CERV!$G:$G,D3423),
IF(AND(A3423="Cancer Screening for CKD patients", E3423="Utilization Rate (per 100,000 patients)"),
SUMIFS(CANSCRN!$D:$D,CANSCRN!$A:$A,C3423,CANSCRN!$G:$G,D3423),
IF(AND(A3423="PSA Testing", E3423="Cost per service ($USD)"),
SUMIFS(PSA!$E:$E,PSA!$A:$A,C3423,PSA!$G:$G,D3423),
IF(AND(A3423="Colorectal Cancer Screening", E3423="Cost per service ($USD)"),
SUMIFS(COL!$E:$E,COL!$A:$A,C3423,COL!$G:$G,D3423),
IF(AND(A3423="Cervical Cancer Screening", E3423="Cost per service ($USD)"),
SUMIFS(CERV!$E:$E,CERV!$A:$A,C3423,CERV!$G:$G,D3423),
IF(AND(A3423="Cancer Screening for CKD patients", E3423="Cost per service ($USD)"),
SUMIFS(CANSCRN!$E:$E,CANSCRN!$A:$A,C3423,CANSCRN!$G:$G,D3423),
IF(AND(A3423="PSA Testing", E3423="Total Expenditure ($USD per 100,000 patients)"),
SUMIFS(PSA!$F:$F,PSA!$A:$A,C3423,PSA!$G:$G,D3423),
IF(AND(A3423="Colorectal Cancer Screening", E3423="Total Expenditure ($USD per 100,000 patients)"),
SUMIFS(COL!$F:$F,COL!$A:$A,C3423,COL!$G:$G,D3423),
IF(AND(A3423="Cervical Cancer Screening", E3423="Total Expenditure ($USD per 100,000 patients)"),
SUMIFS(CERV!$F:$F,CERV!$A:$A,C3423,CERV!$G:$G,D3423),
SUMIFS(CANSCRN!$F:$F,CANSCRN!$A:$A,C3423,CANSCRN!$G:$G,D3423))))))))))))</f>
        <v>212572.236794144</v>
      </c>
    </row>
    <row r="3424" spans="1:6" x14ac:dyDescent="0.2">
      <c r="A3424" s="24" t="s">
        <v>105</v>
      </c>
      <c r="B3424" s="24" t="s">
        <v>101</v>
      </c>
      <c r="C3424" s="24" t="s">
        <v>35</v>
      </c>
      <c r="D3424" s="24">
        <v>2010</v>
      </c>
      <c r="E3424" s="24" t="s">
        <v>104</v>
      </c>
      <c r="F3424">
        <f>IF(AND(A3424="PSA Testing", E3424= "Utilization Rate (per 100,000 patients)"),
SUMIFS(PSA!$D:$D,PSA!$A:$A,C3424,PSA!$G:$G,D3424),
IF(AND(A3424="Colorectal Cancer Screening", E3424="Utilization Rate (per 100,000 patients)"),
SUMIFS(COL!$D:$D,COL!$A:$A,C3424,COL!$G:$G, D3424),
IF(AND(A3424="Cervical Cancer Screening", E3424="Utilization Rate (per 100,000 patients)"),
SUMIFS(CERV!$D:$D,CERV!$A:$A,C3424,CERV!$G:$G,D3424),
IF(AND(A3424="Cancer Screening for CKD patients", E3424="Utilization Rate (per 100,000 patients)"),
SUMIFS(CANSCRN!$D:$D,CANSCRN!$A:$A,C3424,CANSCRN!$G:$G,D3424),
IF(AND(A3424="PSA Testing", E3424="Cost per service ($USD)"),
SUMIFS(PSA!$E:$E,PSA!$A:$A,C3424,PSA!$G:$G,D3424),
IF(AND(A3424="Colorectal Cancer Screening", E3424="Cost per service ($USD)"),
SUMIFS(COL!$E:$E,COL!$A:$A,C3424,COL!$G:$G,D3424),
IF(AND(A3424="Cervical Cancer Screening", E3424="Cost per service ($USD)"),
SUMIFS(CERV!$E:$E,CERV!$A:$A,C3424,CERV!$G:$G,D3424),
IF(AND(A3424="Cancer Screening for CKD patients", E3424="Cost per service ($USD)"),
SUMIFS(CANSCRN!$E:$E,CANSCRN!$A:$A,C3424,CANSCRN!$G:$G,D3424),
IF(AND(A3424="PSA Testing", E3424="Total Expenditure ($USD per 100,000 patients)"),
SUMIFS(PSA!$F:$F,PSA!$A:$A,C3424,PSA!$G:$G,D3424),
IF(AND(A3424="Colorectal Cancer Screening", E3424="Total Expenditure ($USD per 100,000 patients)"),
SUMIFS(COL!$F:$F,COL!$A:$A,C3424,COL!$G:$G,D3424),
IF(AND(A3424="Cervical Cancer Screening", E3424="Total Expenditure ($USD per 100,000 patients)"),
SUMIFS(CERV!$F:$F,CERV!$A:$A,C3424,CERV!$G:$G,D3424),
SUMIFS(CANSCRN!$F:$F,CANSCRN!$A:$A,C3424,CANSCRN!$G:$G,D3424))))))))))))</f>
        <v>196129.3211644314</v>
      </c>
    </row>
    <row r="3425" spans="1:6" x14ac:dyDescent="0.2">
      <c r="A3425" s="24" t="s">
        <v>105</v>
      </c>
      <c r="B3425" s="24" t="s">
        <v>101</v>
      </c>
      <c r="C3425" s="24" t="s">
        <v>35</v>
      </c>
      <c r="D3425" s="24">
        <v>2011</v>
      </c>
      <c r="E3425" s="24" t="s">
        <v>104</v>
      </c>
      <c r="F3425">
        <f>IF(AND(A3425="PSA Testing", E3425= "Utilization Rate (per 100,000 patients)"),
SUMIFS(PSA!$D:$D,PSA!$A:$A,C3425,PSA!$G:$G,D3425),
IF(AND(A3425="Colorectal Cancer Screening", E3425="Utilization Rate (per 100,000 patients)"),
SUMIFS(COL!$D:$D,COL!$A:$A,C3425,COL!$G:$G, D3425),
IF(AND(A3425="Cervical Cancer Screening", E3425="Utilization Rate (per 100,000 patients)"),
SUMIFS(CERV!$D:$D,CERV!$A:$A,C3425,CERV!$G:$G,D3425),
IF(AND(A3425="Cancer Screening for CKD patients", E3425="Utilization Rate (per 100,000 patients)"),
SUMIFS(CANSCRN!$D:$D,CANSCRN!$A:$A,C3425,CANSCRN!$G:$G,D3425),
IF(AND(A3425="PSA Testing", E3425="Cost per service ($USD)"),
SUMIFS(PSA!$E:$E,PSA!$A:$A,C3425,PSA!$G:$G,D3425),
IF(AND(A3425="Colorectal Cancer Screening", E3425="Cost per service ($USD)"),
SUMIFS(COL!$E:$E,COL!$A:$A,C3425,COL!$G:$G,D3425),
IF(AND(A3425="Cervical Cancer Screening", E3425="Cost per service ($USD)"),
SUMIFS(CERV!$E:$E,CERV!$A:$A,C3425,CERV!$G:$G,D3425),
IF(AND(A3425="Cancer Screening for CKD patients", E3425="Cost per service ($USD)"),
SUMIFS(CANSCRN!$E:$E,CANSCRN!$A:$A,C3425,CANSCRN!$G:$G,D3425),
IF(AND(A3425="PSA Testing", E3425="Total Expenditure ($USD per 100,000 patients)"),
SUMIFS(PSA!$F:$F,PSA!$A:$A,C3425,PSA!$G:$G,D3425),
IF(AND(A3425="Colorectal Cancer Screening", E3425="Total Expenditure ($USD per 100,000 patients)"),
SUMIFS(COL!$F:$F,COL!$A:$A,C3425,COL!$G:$G,D3425),
IF(AND(A3425="Cervical Cancer Screening", E3425="Total Expenditure ($USD per 100,000 patients)"),
SUMIFS(CERV!$F:$F,CERV!$A:$A,C3425,CERV!$G:$G,D3425),
SUMIFS(CANSCRN!$F:$F,CANSCRN!$A:$A,C3425,CANSCRN!$G:$G,D3425))))))))))))</f>
        <v>213337.40726533069</v>
      </c>
    </row>
    <row r="3426" spans="1:6" x14ac:dyDescent="0.2">
      <c r="A3426" s="24" t="s">
        <v>105</v>
      </c>
      <c r="B3426" s="24" t="s">
        <v>101</v>
      </c>
      <c r="C3426" s="24" t="s">
        <v>35</v>
      </c>
      <c r="D3426" s="24">
        <v>2012</v>
      </c>
      <c r="E3426" s="24" t="s">
        <v>104</v>
      </c>
      <c r="F3426">
        <f>IF(AND(A3426="PSA Testing", E3426= "Utilization Rate (per 100,000 patients)"),
SUMIFS(PSA!$D:$D,PSA!$A:$A,C3426,PSA!$G:$G,D3426),
IF(AND(A3426="Colorectal Cancer Screening", E3426="Utilization Rate (per 100,000 patients)"),
SUMIFS(COL!$D:$D,COL!$A:$A,C3426,COL!$G:$G, D3426),
IF(AND(A3426="Cervical Cancer Screening", E3426="Utilization Rate (per 100,000 patients)"),
SUMIFS(CERV!$D:$D,CERV!$A:$A,C3426,CERV!$G:$G,D3426),
IF(AND(A3426="Cancer Screening for CKD patients", E3426="Utilization Rate (per 100,000 patients)"),
SUMIFS(CANSCRN!$D:$D,CANSCRN!$A:$A,C3426,CANSCRN!$G:$G,D3426),
IF(AND(A3426="PSA Testing", E3426="Cost per service ($USD)"),
SUMIFS(PSA!$E:$E,PSA!$A:$A,C3426,PSA!$G:$G,D3426),
IF(AND(A3426="Colorectal Cancer Screening", E3426="Cost per service ($USD)"),
SUMIFS(COL!$E:$E,COL!$A:$A,C3426,COL!$G:$G,D3426),
IF(AND(A3426="Cervical Cancer Screening", E3426="Cost per service ($USD)"),
SUMIFS(CERV!$E:$E,CERV!$A:$A,C3426,CERV!$G:$G,D3426),
IF(AND(A3426="Cancer Screening for CKD patients", E3426="Cost per service ($USD)"),
SUMIFS(CANSCRN!$E:$E,CANSCRN!$A:$A,C3426,CANSCRN!$G:$G,D3426),
IF(AND(A3426="PSA Testing", E3426="Total Expenditure ($USD per 100,000 patients)"),
SUMIFS(PSA!$F:$F,PSA!$A:$A,C3426,PSA!$G:$G,D3426),
IF(AND(A3426="Colorectal Cancer Screening", E3426="Total Expenditure ($USD per 100,000 patients)"),
SUMIFS(COL!$F:$F,COL!$A:$A,C3426,COL!$G:$G,D3426),
IF(AND(A3426="Cervical Cancer Screening", E3426="Total Expenditure ($USD per 100,000 patients)"),
SUMIFS(CERV!$F:$F,CERV!$A:$A,C3426,CERV!$G:$G,D3426),
SUMIFS(CANSCRN!$F:$F,CANSCRN!$A:$A,C3426,CANSCRN!$G:$G,D3426))))))))))))</f>
        <v>189648.39095611285</v>
      </c>
    </row>
    <row r="3427" spans="1:6" x14ac:dyDescent="0.2">
      <c r="A3427" s="24" t="s">
        <v>105</v>
      </c>
      <c r="B3427" s="24" t="s">
        <v>101</v>
      </c>
      <c r="C3427" s="24" t="s">
        <v>35</v>
      </c>
      <c r="D3427" s="24">
        <v>2013</v>
      </c>
      <c r="E3427" s="24" t="s">
        <v>104</v>
      </c>
      <c r="F3427">
        <f>IF(AND(A3427="PSA Testing", E3427= "Utilization Rate (per 100,000 patients)"),
SUMIFS(PSA!$D:$D,PSA!$A:$A,C3427,PSA!$G:$G,D3427),
IF(AND(A3427="Colorectal Cancer Screening", E3427="Utilization Rate (per 100,000 patients)"),
SUMIFS(COL!$D:$D,COL!$A:$A,C3427,COL!$G:$G, D3427),
IF(AND(A3427="Cervical Cancer Screening", E3427="Utilization Rate (per 100,000 patients)"),
SUMIFS(CERV!$D:$D,CERV!$A:$A,C3427,CERV!$G:$G,D3427),
IF(AND(A3427="Cancer Screening for CKD patients", E3427="Utilization Rate (per 100,000 patients)"),
SUMIFS(CANSCRN!$D:$D,CANSCRN!$A:$A,C3427,CANSCRN!$G:$G,D3427),
IF(AND(A3427="PSA Testing", E3427="Cost per service ($USD)"),
SUMIFS(PSA!$E:$E,PSA!$A:$A,C3427,PSA!$G:$G,D3427),
IF(AND(A3427="Colorectal Cancer Screening", E3427="Cost per service ($USD)"),
SUMIFS(COL!$E:$E,COL!$A:$A,C3427,COL!$G:$G,D3427),
IF(AND(A3427="Cervical Cancer Screening", E3427="Cost per service ($USD)"),
SUMIFS(CERV!$E:$E,CERV!$A:$A,C3427,CERV!$G:$G,D3427),
IF(AND(A3427="Cancer Screening for CKD patients", E3427="Cost per service ($USD)"),
SUMIFS(CANSCRN!$E:$E,CANSCRN!$A:$A,C3427,CANSCRN!$G:$G,D3427),
IF(AND(A3427="PSA Testing", E3427="Total Expenditure ($USD per 100,000 patients)"),
SUMIFS(PSA!$F:$F,PSA!$A:$A,C3427,PSA!$G:$G,D3427),
IF(AND(A3427="Colorectal Cancer Screening", E3427="Total Expenditure ($USD per 100,000 patients)"),
SUMIFS(COL!$F:$F,COL!$A:$A,C3427,COL!$G:$G,D3427),
IF(AND(A3427="Cervical Cancer Screening", E3427="Total Expenditure ($USD per 100,000 patients)"),
SUMIFS(CERV!$F:$F,CERV!$A:$A,C3427,CERV!$G:$G,D3427),
SUMIFS(CANSCRN!$F:$F,CANSCRN!$A:$A,C3427,CANSCRN!$G:$G,D3427))))))))))))</f>
        <v>179015.60976358183</v>
      </c>
    </row>
    <row r="3428" spans="1:6" x14ac:dyDescent="0.2">
      <c r="A3428" s="24" t="s">
        <v>105</v>
      </c>
      <c r="B3428" s="24" t="s">
        <v>101</v>
      </c>
      <c r="C3428" s="24" t="s">
        <v>35</v>
      </c>
      <c r="D3428" s="24">
        <v>2014</v>
      </c>
      <c r="E3428" s="24" t="s">
        <v>104</v>
      </c>
      <c r="F3428">
        <f>IF(AND(A3428="PSA Testing", E3428= "Utilization Rate (per 100,000 patients)"),
SUMIFS(PSA!$D:$D,PSA!$A:$A,C3428,PSA!$G:$G,D3428),
IF(AND(A3428="Colorectal Cancer Screening", E3428="Utilization Rate (per 100,000 patients)"),
SUMIFS(COL!$D:$D,COL!$A:$A,C3428,COL!$G:$G, D3428),
IF(AND(A3428="Cervical Cancer Screening", E3428="Utilization Rate (per 100,000 patients)"),
SUMIFS(CERV!$D:$D,CERV!$A:$A,C3428,CERV!$G:$G,D3428),
IF(AND(A3428="Cancer Screening for CKD patients", E3428="Utilization Rate (per 100,000 patients)"),
SUMIFS(CANSCRN!$D:$D,CANSCRN!$A:$A,C3428,CANSCRN!$G:$G,D3428),
IF(AND(A3428="PSA Testing", E3428="Cost per service ($USD)"),
SUMIFS(PSA!$E:$E,PSA!$A:$A,C3428,PSA!$G:$G,D3428),
IF(AND(A3428="Colorectal Cancer Screening", E3428="Cost per service ($USD)"),
SUMIFS(COL!$E:$E,COL!$A:$A,C3428,COL!$G:$G,D3428),
IF(AND(A3428="Cervical Cancer Screening", E3428="Cost per service ($USD)"),
SUMIFS(CERV!$E:$E,CERV!$A:$A,C3428,CERV!$G:$G,D3428),
IF(AND(A3428="Cancer Screening for CKD patients", E3428="Cost per service ($USD)"),
SUMIFS(CANSCRN!$E:$E,CANSCRN!$A:$A,C3428,CANSCRN!$G:$G,D3428),
IF(AND(A3428="PSA Testing", E3428="Total Expenditure ($USD per 100,000 patients)"),
SUMIFS(PSA!$F:$F,PSA!$A:$A,C3428,PSA!$G:$G,D3428),
IF(AND(A3428="Colorectal Cancer Screening", E3428="Total Expenditure ($USD per 100,000 patients)"),
SUMIFS(COL!$F:$F,COL!$A:$A,C3428,COL!$G:$G,D3428),
IF(AND(A3428="Cervical Cancer Screening", E3428="Total Expenditure ($USD per 100,000 patients)"),
SUMIFS(CERV!$F:$F,CERV!$A:$A,C3428,CERV!$G:$G,D3428),
SUMIFS(CANSCRN!$F:$F,CANSCRN!$A:$A,C3428,CANSCRN!$G:$G,D3428))))))))))))</f>
        <v>144852.30163682866</v>
      </c>
    </row>
    <row r="3429" spans="1:6" x14ac:dyDescent="0.2">
      <c r="A3429" s="24" t="s">
        <v>105</v>
      </c>
      <c r="B3429" s="24" t="s">
        <v>101</v>
      </c>
      <c r="C3429" s="24" t="s">
        <v>35</v>
      </c>
      <c r="D3429" s="24">
        <v>2015</v>
      </c>
      <c r="E3429" s="24" t="s">
        <v>104</v>
      </c>
      <c r="F3429">
        <f>IF(AND(A3429="PSA Testing", E3429= "Utilization Rate (per 100,000 patients)"),
SUMIFS(PSA!$D:$D,PSA!$A:$A,C3429,PSA!$G:$G,D3429),
IF(AND(A3429="Colorectal Cancer Screening", E3429="Utilization Rate (per 100,000 patients)"),
SUMIFS(COL!$D:$D,COL!$A:$A,C3429,COL!$G:$G, D3429),
IF(AND(A3429="Cervical Cancer Screening", E3429="Utilization Rate (per 100,000 patients)"),
SUMIFS(CERV!$D:$D,CERV!$A:$A,C3429,CERV!$G:$G,D3429),
IF(AND(A3429="Cancer Screening for CKD patients", E3429="Utilization Rate (per 100,000 patients)"),
SUMIFS(CANSCRN!$D:$D,CANSCRN!$A:$A,C3429,CANSCRN!$G:$G,D3429),
IF(AND(A3429="PSA Testing", E3429="Cost per service ($USD)"),
SUMIFS(PSA!$E:$E,PSA!$A:$A,C3429,PSA!$G:$G,D3429),
IF(AND(A3429="Colorectal Cancer Screening", E3429="Cost per service ($USD)"),
SUMIFS(COL!$E:$E,COL!$A:$A,C3429,COL!$G:$G,D3429),
IF(AND(A3429="Cervical Cancer Screening", E3429="Cost per service ($USD)"),
SUMIFS(CERV!$E:$E,CERV!$A:$A,C3429,CERV!$G:$G,D3429),
IF(AND(A3429="Cancer Screening for CKD patients", E3429="Cost per service ($USD)"),
SUMIFS(CANSCRN!$E:$E,CANSCRN!$A:$A,C3429,CANSCRN!$G:$G,D3429),
IF(AND(A3429="PSA Testing", E3429="Total Expenditure ($USD per 100,000 patients)"),
SUMIFS(PSA!$F:$F,PSA!$A:$A,C3429,PSA!$G:$G,D3429),
IF(AND(A3429="Colorectal Cancer Screening", E3429="Total Expenditure ($USD per 100,000 patients)"),
SUMIFS(COL!$F:$F,COL!$A:$A,C3429,COL!$G:$G,D3429),
IF(AND(A3429="Cervical Cancer Screening", E3429="Total Expenditure ($USD per 100,000 patients)"),
SUMIFS(CERV!$F:$F,CERV!$A:$A,C3429,CERV!$G:$G,D3429),
SUMIFS(CANSCRN!$F:$F,CANSCRN!$A:$A,C3429,CANSCRN!$G:$G,D3429))))))))))))</f>
        <v>181994.34947483358</v>
      </c>
    </row>
    <row r="3430" spans="1:6" x14ac:dyDescent="0.2">
      <c r="A3430" s="24" t="s">
        <v>105</v>
      </c>
      <c r="B3430" s="24" t="s">
        <v>101</v>
      </c>
      <c r="C3430" s="24" t="s">
        <v>35</v>
      </c>
      <c r="D3430" s="24">
        <v>2016</v>
      </c>
      <c r="E3430" s="24" t="s">
        <v>104</v>
      </c>
      <c r="F3430">
        <f>IF(AND(A3430="PSA Testing", E3430= "Utilization Rate (per 100,000 patients)"),
SUMIFS(PSA!$D:$D,PSA!$A:$A,C3430,PSA!$G:$G,D3430),
IF(AND(A3430="Colorectal Cancer Screening", E3430="Utilization Rate (per 100,000 patients)"),
SUMIFS(COL!$D:$D,COL!$A:$A,C3430,COL!$G:$G, D3430),
IF(AND(A3430="Cervical Cancer Screening", E3430="Utilization Rate (per 100,000 patients)"),
SUMIFS(CERV!$D:$D,CERV!$A:$A,C3430,CERV!$G:$G,D3430),
IF(AND(A3430="Cancer Screening for CKD patients", E3430="Utilization Rate (per 100,000 patients)"),
SUMIFS(CANSCRN!$D:$D,CANSCRN!$A:$A,C3430,CANSCRN!$G:$G,D3430),
IF(AND(A3430="PSA Testing", E3430="Cost per service ($USD)"),
SUMIFS(PSA!$E:$E,PSA!$A:$A,C3430,PSA!$G:$G,D3430),
IF(AND(A3430="Colorectal Cancer Screening", E3430="Cost per service ($USD)"),
SUMIFS(COL!$E:$E,COL!$A:$A,C3430,COL!$G:$G,D3430),
IF(AND(A3430="Cervical Cancer Screening", E3430="Cost per service ($USD)"),
SUMIFS(CERV!$E:$E,CERV!$A:$A,C3430,CERV!$G:$G,D3430),
IF(AND(A3430="Cancer Screening for CKD patients", E3430="Cost per service ($USD)"),
SUMIFS(CANSCRN!$E:$E,CANSCRN!$A:$A,C3430,CANSCRN!$G:$G,D3430),
IF(AND(A3430="PSA Testing", E3430="Total Expenditure ($USD per 100,000 patients)"),
SUMIFS(PSA!$F:$F,PSA!$A:$A,C3430,PSA!$G:$G,D3430),
IF(AND(A3430="Colorectal Cancer Screening", E3430="Total Expenditure ($USD per 100,000 patients)"),
SUMIFS(COL!$F:$F,COL!$A:$A,C3430,COL!$G:$G,D3430),
IF(AND(A3430="Cervical Cancer Screening", E3430="Total Expenditure ($USD per 100,000 patients)"),
SUMIFS(CERV!$F:$F,CERV!$A:$A,C3430,CERV!$G:$G,D3430),
SUMIFS(CANSCRN!$F:$F,CANSCRN!$A:$A,C3430,CANSCRN!$G:$G,D3430))))))))))))</f>
        <v>180262.04155235732</v>
      </c>
    </row>
    <row r="3431" spans="1:6" x14ac:dyDescent="0.2">
      <c r="A3431" s="24" t="s">
        <v>105</v>
      </c>
      <c r="B3431" s="24" t="s">
        <v>101</v>
      </c>
      <c r="C3431" s="24" t="s">
        <v>35</v>
      </c>
      <c r="D3431" s="24">
        <v>2017</v>
      </c>
      <c r="E3431" s="24" t="s">
        <v>104</v>
      </c>
      <c r="F3431">
        <f>IF(AND(A3431="PSA Testing", E3431= "Utilization Rate (per 100,000 patients)"),
SUMIFS(PSA!$D:$D,PSA!$A:$A,C3431,PSA!$G:$G,D3431),
IF(AND(A3431="Colorectal Cancer Screening", E3431="Utilization Rate (per 100,000 patients)"),
SUMIFS(COL!$D:$D,COL!$A:$A,C3431,COL!$G:$G, D3431),
IF(AND(A3431="Cervical Cancer Screening", E3431="Utilization Rate (per 100,000 patients)"),
SUMIFS(CERV!$D:$D,CERV!$A:$A,C3431,CERV!$G:$G,D3431),
IF(AND(A3431="Cancer Screening for CKD patients", E3431="Utilization Rate (per 100,000 patients)"),
SUMIFS(CANSCRN!$D:$D,CANSCRN!$A:$A,C3431,CANSCRN!$G:$G,D3431),
IF(AND(A3431="PSA Testing", E3431="Cost per service ($USD)"),
SUMIFS(PSA!$E:$E,PSA!$A:$A,C3431,PSA!$G:$G,D3431),
IF(AND(A3431="Colorectal Cancer Screening", E3431="Cost per service ($USD)"),
SUMIFS(COL!$E:$E,COL!$A:$A,C3431,COL!$G:$G,D3431),
IF(AND(A3431="Cervical Cancer Screening", E3431="Cost per service ($USD)"),
SUMIFS(CERV!$E:$E,CERV!$A:$A,C3431,CERV!$G:$G,D3431),
IF(AND(A3431="Cancer Screening for CKD patients", E3431="Cost per service ($USD)"),
SUMIFS(CANSCRN!$E:$E,CANSCRN!$A:$A,C3431,CANSCRN!$G:$G,D3431),
IF(AND(A3431="PSA Testing", E3431="Total Expenditure ($USD per 100,000 patients)"),
SUMIFS(PSA!$F:$F,PSA!$A:$A,C3431,PSA!$G:$G,D3431),
IF(AND(A3431="Colorectal Cancer Screening", E3431="Total Expenditure ($USD per 100,000 patients)"),
SUMIFS(COL!$F:$F,COL!$A:$A,C3431,COL!$G:$G,D3431),
IF(AND(A3431="Cervical Cancer Screening", E3431="Total Expenditure ($USD per 100,000 patients)"),
SUMIFS(CERV!$F:$F,CERV!$A:$A,C3431,CERV!$G:$G,D3431),
SUMIFS(CANSCRN!$F:$F,CANSCRN!$A:$A,C3431,CANSCRN!$G:$G,D3431))))))))))))</f>
        <v>168991.47943712576</v>
      </c>
    </row>
    <row r="3432" spans="1:6" x14ac:dyDescent="0.2">
      <c r="A3432" s="24" t="s">
        <v>105</v>
      </c>
      <c r="B3432" s="24" t="s">
        <v>101</v>
      </c>
      <c r="C3432" s="24" t="s">
        <v>35</v>
      </c>
      <c r="D3432" s="24">
        <v>2018</v>
      </c>
      <c r="E3432" s="24" t="s">
        <v>104</v>
      </c>
      <c r="F3432">
        <f>IF(AND(A3432="PSA Testing", E3432= "Utilization Rate (per 100,000 patients)"),
SUMIFS(PSA!$D:$D,PSA!$A:$A,C3432,PSA!$G:$G,D3432),
IF(AND(A3432="Colorectal Cancer Screening", E3432="Utilization Rate (per 100,000 patients)"),
SUMIFS(COL!$D:$D,COL!$A:$A,C3432,COL!$G:$G, D3432),
IF(AND(A3432="Cervical Cancer Screening", E3432="Utilization Rate (per 100,000 patients)"),
SUMIFS(CERV!$D:$D,CERV!$A:$A,C3432,CERV!$G:$G,D3432),
IF(AND(A3432="Cancer Screening for CKD patients", E3432="Utilization Rate (per 100,000 patients)"),
SUMIFS(CANSCRN!$D:$D,CANSCRN!$A:$A,C3432,CANSCRN!$G:$G,D3432),
IF(AND(A3432="PSA Testing", E3432="Cost per service ($USD)"),
SUMIFS(PSA!$E:$E,PSA!$A:$A,C3432,PSA!$G:$G,D3432),
IF(AND(A3432="Colorectal Cancer Screening", E3432="Cost per service ($USD)"),
SUMIFS(COL!$E:$E,COL!$A:$A,C3432,COL!$G:$G,D3432),
IF(AND(A3432="Cervical Cancer Screening", E3432="Cost per service ($USD)"),
SUMIFS(CERV!$E:$E,CERV!$A:$A,C3432,CERV!$G:$G,D3432),
IF(AND(A3432="Cancer Screening for CKD patients", E3432="Cost per service ($USD)"),
SUMIFS(CANSCRN!$E:$E,CANSCRN!$A:$A,C3432,CANSCRN!$G:$G,D3432),
IF(AND(A3432="PSA Testing", E3432="Total Expenditure ($USD per 100,000 patients)"),
SUMIFS(PSA!$F:$F,PSA!$A:$A,C3432,PSA!$G:$G,D3432),
IF(AND(A3432="Colorectal Cancer Screening", E3432="Total Expenditure ($USD per 100,000 patients)"),
SUMIFS(COL!$F:$F,COL!$A:$A,C3432,COL!$G:$G,D3432),
IF(AND(A3432="Cervical Cancer Screening", E3432="Total Expenditure ($USD per 100,000 patients)"),
SUMIFS(CERV!$F:$F,CERV!$A:$A,C3432,CERV!$G:$G,D3432),
SUMIFS(CANSCRN!$F:$F,CANSCRN!$A:$A,C3432,CANSCRN!$G:$G,D3432))))))))))))</f>
        <v>133392.22688571428</v>
      </c>
    </row>
    <row r="3433" spans="1:6" x14ac:dyDescent="0.2">
      <c r="A3433" s="24" t="s">
        <v>105</v>
      </c>
      <c r="B3433" s="24" t="s">
        <v>101</v>
      </c>
      <c r="C3433" s="24" t="s">
        <v>35</v>
      </c>
      <c r="D3433" s="24">
        <v>2019</v>
      </c>
      <c r="E3433" s="24" t="s">
        <v>104</v>
      </c>
      <c r="F3433">
        <f>IF(AND(A3433="PSA Testing", E3433= "Utilization Rate (per 100,000 patients)"),
SUMIFS(PSA!$D:$D,PSA!$A:$A,C3433,PSA!$G:$G,D3433),
IF(AND(A3433="Colorectal Cancer Screening", E3433="Utilization Rate (per 100,000 patients)"),
SUMIFS(COL!$D:$D,COL!$A:$A,C3433,COL!$G:$G, D3433),
IF(AND(A3433="Cervical Cancer Screening", E3433="Utilization Rate (per 100,000 patients)"),
SUMIFS(CERV!$D:$D,CERV!$A:$A,C3433,CERV!$G:$G,D3433),
IF(AND(A3433="Cancer Screening for CKD patients", E3433="Utilization Rate (per 100,000 patients)"),
SUMIFS(CANSCRN!$D:$D,CANSCRN!$A:$A,C3433,CANSCRN!$G:$G,D3433),
IF(AND(A3433="PSA Testing", E3433="Cost per service ($USD)"),
SUMIFS(PSA!$E:$E,PSA!$A:$A,C3433,PSA!$G:$G,D3433),
IF(AND(A3433="Colorectal Cancer Screening", E3433="Cost per service ($USD)"),
SUMIFS(COL!$E:$E,COL!$A:$A,C3433,COL!$G:$G,D3433),
IF(AND(A3433="Cervical Cancer Screening", E3433="Cost per service ($USD)"),
SUMIFS(CERV!$E:$E,CERV!$A:$A,C3433,CERV!$G:$G,D3433),
IF(AND(A3433="Cancer Screening for CKD patients", E3433="Cost per service ($USD)"),
SUMIFS(CANSCRN!$E:$E,CANSCRN!$A:$A,C3433,CANSCRN!$G:$G,D3433),
IF(AND(A3433="PSA Testing", E3433="Total Expenditure ($USD per 100,000 patients)"),
SUMIFS(PSA!$F:$F,PSA!$A:$A,C3433,PSA!$G:$G,D3433),
IF(AND(A3433="Colorectal Cancer Screening", E3433="Total Expenditure ($USD per 100,000 patients)"),
SUMIFS(COL!$F:$F,COL!$A:$A,C3433,COL!$G:$G,D3433),
IF(AND(A3433="Cervical Cancer Screening", E3433="Total Expenditure ($USD per 100,000 patients)"),
SUMIFS(CERV!$F:$F,CERV!$A:$A,C3433,CERV!$G:$G,D3433),
SUMIFS(CANSCRN!$F:$F,CANSCRN!$A:$A,C3433,CANSCRN!$G:$G,D3433))))))))))))</f>
        <v>106097.99935078046</v>
      </c>
    </row>
    <row r="3434" spans="1:6" x14ac:dyDescent="0.2">
      <c r="A3434" s="24" t="s">
        <v>105</v>
      </c>
      <c r="B3434" s="24" t="s">
        <v>101</v>
      </c>
      <c r="C3434" s="24" t="s">
        <v>36</v>
      </c>
      <c r="D3434" s="24">
        <v>2009</v>
      </c>
      <c r="E3434" s="24" t="s">
        <v>104</v>
      </c>
      <c r="F3434">
        <f>IF(AND(A3434="PSA Testing", E3434= "Utilization Rate (per 100,000 patients)"),
SUMIFS(PSA!$D:$D,PSA!$A:$A,C3434,PSA!$G:$G,D3434),
IF(AND(A3434="Colorectal Cancer Screening", E3434="Utilization Rate (per 100,000 patients)"),
SUMIFS(COL!$D:$D,COL!$A:$A,C3434,COL!$G:$G, D3434),
IF(AND(A3434="Cervical Cancer Screening", E3434="Utilization Rate (per 100,000 patients)"),
SUMIFS(CERV!$D:$D,CERV!$A:$A,C3434,CERV!$G:$G,D3434),
IF(AND(A3434="Cancer Screening for CKD patients", E3434="Utilization Rate (per 100,000 patients)"),
SUMIFS(CANSCRN!$D:$D,CANSCRN!$A:$A,C3434,CANSCRN!$G:$G,D3434),
IF(AND(A3434="PSA Testing", E3434="Cost per service ($USD)"),
SUMIFS(PSA!$E:$E,PSA!$A:$A,C3434,PSA!$G:$G,D3434),
IF(AND(A3434="Colorectal Cancer Screening", E3434="Cost per service ($USD)"),
SUMIFS(COL!$E:$E,COL!$A:$A,C3434,COL!$G:$G,D3434),
IF(AND(A3434="Cervical Cancer Screening", E3434="Cost per service ($USD)"),
SUMIFS(CERV!$E:$E,CERV!$A:$A,C3434,CERV!$G:$G,D3434),
IF(AND(A3434="Cancer Screening for CKD patients", E3434="Cost per service ($USD)"),
SUMIFS(CANSCRN!$E:$E,CANSCRN!$A:$A,C3434,CANSCRN!$G:$G,D3434),
IF(AND(A3434="PSA Testing", E3434="Total Expenditure ($USD per 100,000 patients)"),
SUMIFS(PSA!$F:$F,PSA!$A:$A,C3434,PSA!$G:$G,D3434),
IF(AND(A3434="Colorectal Cancer Screening", E3434="Total Expenditure ($USD per 100,000 patients)"),
SUMIFS(COL!$F:$F,COL!$A:$A,C3434,COL!$G:$G,D3434),
IF(AND(A3434="Cervical Cancer Screening", E3434="Total Expenditure ($USD per 100,000 patients)"),
SUMIFS(CERV!$F:$F,CERV!$A:$A,C3434,CERV!$G:$G,D3434),
SUMIFS(CANSCRN!$F:$F,CANSCRN!$A:$A,C3434,CANSCRN!$G:$G,D3434))))))))))))</f>
        <v>245829.13855403438</v>
      </c>
    </row>
    <row r="3435" spans="1:6" x14ac:dyDescent="0.2">
      <c r="A3435" s="24" t="s">
        <v>105</v>
      </c>
      <c r="B3435" s="24" t="s">
        <v>101</v>
      </c>
      <c r="C3435" s="24" t="s">
        <v>36</v>
      </c>
      <c r="D3435" s="24">
        <v>2010</v>
      </c>
      <c r="E3435" s="24" t="s">
        <v>104</v>
      </c>
      <c r="F3435">
        <f>IF(AND(A3435="PSA Testing", E3435= "Utilization Rate (per 100,000 patients)"),
SUMIFS(PSA!$D:$D,PSA!$A:$A,C3435,PSA!$G:$G,D3435),
IF(AND(A3435="Colorectal Cancer Screening", E3435="Utilization Rate (per 100,000 patients)"),
SUMIFS(COL!$D:$D,COL!$A:$A,C3435,COL!$G:$G, D3435),
IF(AND(A3435="Cervical Cancer Screening", E3435="Utilization Rate (per 100,000 patients)"),
SUMIFS(CERV!$D:$D,CERV!$A:$A,C3435,CERV!$G:$G,D3435),
IF(AND(A3435="Cancer Screening for CKD patients", E3435="Utilization Rate (per 100,000 patients)"),
SUMIFS(CANSCRN!$D:$D,CANSCRN!$A:$A,C3435,CANSCRN!$G:$G,D3435),
IF(AND(A3435="PSA Testing", E3435="Cost per service ($USD)"),
SUMIFS(PSA!$E:$E,PSA!$A:$A,C3435,PSA!$G:$G,D3435),
IF(AND(A3435="Colorectal Cancer Screening", E3435="Cost per service ($USD)"),
SUMIFS(COL!$E:$E,COL!$A:$A,C3435,COL!$G:$G,D3435),
IF(AND(A3435="Cervical Cancer Screening", E3435="Cost per service ($USD)"),
SUMIFS(CERV!$E:$E,CERV!$A:$A,C3435,CERV!$G:$G,D3435),
IF(AND(A3435="Cancer Screening for CKD patients", E3435="Cost per service ($USD)"),
SUMIFS(CANSCRN!$E:$E,CANSCRN!$A:$A,C3435,CANSCRN!$G:$G,D3435),
IF(AND(A3435="PSA Testing", E3435="Total Expenditure ($USD per 100,000 patients)"),
SUMIFS(PSA!$F:$F,PSA!$A:$A,C3435,PSA!$G:$G,D3435),
IF(AND(A3435="Colorectal Cancer Screening", E3435="Total Expenditure ($USD per 100,000 patients)"),
SUMIFS(COL!$F:$F,COL!$A:$A,C3435,COL!$G:$G,D3435),
IF(AND(A3435="Cervical Cancer Screening", E3435="Total Expenditure ($USD per 100,000 patients)"),
SUMIFS(CERV!$F:$F,CERV!$A:$A,C3435,CERV!$G:$G,D3435),
SUMIFS(CANSCRN!$F:$F,CANSCRN!$A:$A,C3435,CANSCRN!$G:$G,D3435))))))))))))</f>
        <v>220754.40877855013</v>
      </c>
    </row>
    <row r="3436" spans="1:6" x14ac:dyDescent="0.2">
      <c r="A3436" s="24" t="s">
        <v>105</v>
      </c>
      <c r="B3436" s="24" t="s">
        <v>101</v>
      </c>
      <c r="C3436" s="24" t="s">
        <v>36</v>
      </c>
      <c r="D3436" s="24">
        <v>2011</v>
      </c>
      <c r="E3436" s="24" t="s">
        <v>104</v>
      </c>
      <c r="F3436">
        <f>IF(AND(A3436="PSA Testing", E3436= "Utilization Rate (per 100,000 patients)"),
SUMIFS(PSA!$D:$D,PSA!$A:$A,C3436,PSA!$G:$G,D3436),
IF(AND(A3436="Colorectal Cancer Screening", E3436="Utilization Rate (per 100,000 patients)"),
SUMIFS(COL!$D:$D,COL!$A:$A,C3436,COL!$G:$G, D3436),
IF(AND(A3436="Cervical Cancer Screening", E3436="Utilization Rate (per 100,000 patients)"),
SUMIFS(CERV!$D:$D,CERV!$A:$A,C3436,CERV!$G:$G,D3436),
IF(AND(A3436="Cancer Screening for CKD patients", E3436="Utilization Rate (per 100,000 patients)"),
SUMIFS(CANSCRN!$D:$D,CANSCRN!$A:$A,C3436,CANSCRN!$G:$G,D3436),
IF(AND(A3436="PSA Testing", E3436="Cost per service ($USD)"),
SUMIFS(PSA!$E:$E,PSA!$A:$A,C3436,PSA!$G:$G,D3436),
IF(AND(A3436="Colorectal Cancer Screening", E3436="Cost per service ($USD)"),
SUMIFS(COL!$E:$E,COL!$A:$A,C3436,COL!$G:$G,D3436),
IF(AND(A3436="Cervical Cancer Screening", E3436="Cost per service ($USD)"),
SUMIFS(CERV!$E:$E,CERV!$A:$A,C3436,CERV!$G:$G,D3436),
IF(AND(A3436="Cancer Screening for CKD patients", E3436="Cost per service ($USD)"),
SUMIFS(CANSCRN!$E:$E,CANSCRN!$A:$A,C3436,CANSCRN!$G:$G,D3436),
IF(AND(A3436="PSA Testing", E3436="Total Expenditure ($USD per 100,000 patients)"),
SUMIFS(PSA!$F:$F,PSA!$A:$A,C3436,PSA!$G:$G,D3436),
IF(AND(A3436="Colorectal Cancer Screening", E3436="Total Expenditure ($USD per 100,000 patients)"),
SUMIFS(COL!$F:$F,COL!$A:$A,C3436,COL!$G:$G,D3436),
IF(AND(A3436="Cervical Cancer Screening", E3436="Total Expenditure ($USD per 100,000 patients)"),
SUMIFS(CERV!$F:$F,CERV!$A:$A,C3436,CERV!$G:$G,D3436),
SUMIFS(CANSCRN!$F:$F,CANSCRN!$A:$A,C3436,CANSCRN!$G:$G,D3436))))))))))))</f>
        <v>241994.42270270272</v>
      </c>
    </row>
    <row r="3437" spans="1:6" x14ac:dyDescent="0.2">
      <c r="A3437" s="24" t="s">
        <v>105</v>
      </c>
      <c r="B3437" s="24" t="s">
        <v>101</v>
      </c>
      <c r="C3437" s="24" t="s">
        <v>36</v>
      </c>
      <c r="D3437" s="24">
        <v>2012</v>
      </c>
      <c r="E3437" s="24" t="s">
        <v>104</v>
      </c>
      <c r="F3437">
        <f>IF(AND(A3437="PSA Testing", E3437= "Utilization Rate (per 100,000 patients)"),
SUMIFS(PSA!$D:$D,PSA!$A:$A,C3437,PSA!$G:$G,D3437),
IF(AND(A3437="Colorectal Cancer Screening", E3437="Utilization Rate (per 100,000 patients)"),
SUMIFS(COL!$D:$D,COL!$A:$A,C3437,COL!$G:$G, D3437),
IF(AND(A3437="Cervical Cancer Screening", E3437="Utilization Rate (per 100,000 patients)"),
SUMIFS(CERV!$D:$D,CERV!$A:$A,C3437,CERV!$G:$G,D3437),
IF(AND(A3437="Cancer Screening for CKD patients", E3437="Utilization Rate (per 100,000 patients)"),
SUMIFS(CANSCRN!$D:$D,CANSCRN!$A:$A,C3437,CANSCRN!$G:$G,D3437),
IF(AND(A3437="PSA Testing", E3437="Cost per service ($USD)"),
SUMIFS(PSA!$E:$E,PSA!$A:$A,C3437,PSA!$G:$G,D3437),
IF(AND(A3437="Colorectal Cancer Screening", E3437="Cost per service ($USD)"),
SUMIFS(COL!$E:$E,COL!$A:$A,C3437,COL!$G:$G,D3437),
IF(AND(A3437="Cervical Cancer Screening", E3437="Cost per service ($USD)"),
SUMIFS(CERV!$E:$E,CERV!$A:$A,C3437,CERV!$G:$G,D3437),
IF(AND(A3437="Cancer Screening for CKD patients", E3437="Cost per service ($USD)"),
SUMIFS(CANSCRN!$E:$E,CANSCRN!$A:$A,C3437,CANSCRN!$G:$G,D3437),
IF(AND(A3437="PSA Testing", E3437="Total Expenditure ($USD per 100,000 patients)"),
SUMIFS(PSA!$F:$F,PSA!$A:$A,C3437,PSA!$G:$G,D3437),
IF(AND(A3437="Colorectal Cancer Screening", E3437="Total Expenditure ($USD per 100,000 patients)"),
SUMIFS(COL!$F:$F,COL!$A:$A,C3437,COL!$G:$G,D3437),
IF(AND(A3437="Cervical Cancer Screening", E3437="Total Expenditure ($USD per 100,000 patients)"),
SUMIFS(CERV!$F:$F,CERV!$A:$A,C3437,CERV!$G:$G,D3437),
SUMIFS(CANSCRN!$F:$F,CANSCRN!$A:$A,C3437,CANSCRN!$G:$G,D3437))))))))))))</f>
        <v>292966.37088275934</v>
      </c>
    </row>
    <row r="3438" spans="1:6" x14ac:dyDescent="0.2">
      <c r="A3438" s="24" t="s">
        <v>105</v>
      </c>
      <c r="B3438" s="24" t="s">
        <v>101</v>
      </c>
      <c r="C3438" s="24" t="s">
        <v>36</v>
      </c>
      <c r="D3438" s="24">
        <v>2013</v>
      </c>
      <c r="E3438" s="24" t="s">
        <v>104</v>
      </c>
      <c r="F3438">
        <f>IF(AND(A3438="PSA Testing", E3438= "Utilization Rate (per 100,000 patients)"),
SUMIFS(PSA!$D:$D,PSA!$A:$A,C3438,PSA!$G:$G,D3438),
IF(AND(A3438="Colorectal Cancer Screening", E3438="Utilization Rate (per 100,000 patients)"),
SUMIFS(COL!$D:$D,COL!$A:$A,C3438,COL!$G:$G, D3438),
IF(AND(A3438="Cervical Cancer Screening", E3438="Utilization Rate (per 100,000 patients)"),
SUMIFS(CERV!$D:$D,CERV!$A:$A,C3438,CERV!$G:$G,D3438),
IF(AND(A3438="Cancer Screening for CKD patients", E3438="Utilization Rate (per 100,000 patients)"),
SUMIFS(CANSCRN!$D:$D,CANSCRN!$A:$A,C3438,CANSCRN!$G:$G,D3438),
IF(AND(A3438="PSA Testing", E3438="Cost per service ($USD)"),
SUMIFS(PSA!$E:$E,PSA!$A:$A,C3438,PSA!$G:$G,D3438),
IF(AND(A3438="Colorectal Cancer Screening", E3438="Cost per service ($USD)"),
SUMIFS(COL!$E:$E,COL!$A:$A,C3438,COL!$G:$G,D3438),
IF(AND(A3438="Cervical Cancer Screening", E3438="Cost per service ($USD)"),
SUMIFS(CERV!$E:$E,CERV!$A:$A,C3438,CERV!$G:$G,D3438),
IF(AND(A3438="Cancer Screening for CKD patients", E3438="Cost per service ($USD)"),
SUMIFS(CANSCRN!$E:$E,CANSCRN!$A:$A,C3438,CANSCRN!$G:$G,D3438),
IF(AND(A3438="PSA Testing", E3438="Total Expenditure ($USD per 100,000 patients)"),
SUMIFS(PSA!$F:$F,PSA!$A:$A,C3438,PSA!$G:$G,D3438),
IF(AND(A3438="Colorectal Cancer Screening", E3438="Total Expenditure ($USD per 100,000 patients)"),
SUMIFS(COL!$F:$F,COL!$A:$A,C3438,COL!$G:$G,D3438),
IF(AND(A3438="Cervical Cancer Screening", E3438="Total Expenditure ($USD per 100,000 patients)"),
SUMIFS(CERV!$F:$F,CERV!$A:$A,C3438,CERV!$G:$G,D3438),
SUMIFS(CANSCRN!$F:$F,CANSCRN!$A:$A,C3438,CANSCRN!$G:$G,D3438))))))))))))</f>
        <v>255054.58187267685</v>
      </c>
    </row>
    <row r="3439" spans="1:6" x14ac:dyDescent="0.2">
      <c r="A3439" s="24" t="s">
        <v>105</v>
      </c>
      <c r="B3439" s="24" t="s">
        <v>101</v>
      </c>
      <c r="C3439" s="24" t="s">
        <v>36</v>
      </c>
      <c r="D3439" s="24">
        <v>2014</v>
      </c>
      <c r="E3439" s="24" t="s">
        <v>104</v>
      </c>
      <c r="F3439">
        <f>IF(AND(A3439="PSA Testing", E3439= "Utilization Rate (per 100,000 patients)"),
SUMIFS(PSA!$D:$D,PSA!$A:$A,C3439,PSA!$G:$G,D3439),
IF(AND(A3439="Colorectal Cancer Screening", E3439="Utilization Rate (per 100,000 patients)"),
SUMIFS(COL!$D:$D,COL!$A:$A,C3439,COL!$G:$G, D3439),
IF(AND(A3439="Cervical Cancer Screening", E3439="Utilization Rate (per 100,000 patients)"),
SUMIFS(CERV!$D:$D,CERV!$A:$A,C3439,CERV!$G:$G,D3439),
IF(AND(A3439="Cancer Screening for CKD patients", E3439="Utilization Rate (per 100,000 patients)"),
SUMIFS(CANSCRN!$D:$D,CANSCRN!$A:$A,C3439,CANSCRN!$G:$G,D3439),
IF(AND(A3439="PSA Testing", E3439="Cost per service ($USD)"),
SUMIFS(PSA!$E:$E,PSA!$A:$A,C3439,PSA!$G:$G,D3439),
IF(AND(A3439="Colorectal Cancer Screening", E3439="Cost per service ($USD)"),
SUMIFS(COL!$E:$E,COL!$A:$A,C3439,COL!$G:$G,D3439),
IF(AND(A3439="Cervical Cancer Screening", E3439="Cost per service ($USD)"),
SUMIFS(CERV!$E:$E,CERV!$A:$A,C3439,CERV!$G:$G,D3439),
IF(AND(A3439="Cancer Screening for CKD patients", E3439="Cost per service ($USD)"),
SUMIFS(CANSCRN!$E:$E,CANSCRN!$A:$A,C3439,CANSCRN!$G:$G,D3439),
IF(AND(A3439="PSA Testing", E3439="Total Expenditure ($USD per 100,000 patients)"),
SUMIFS(PSA!$F:$F,PSA!$A:$A,C3439,PSA!$G:$G,D3439),
IF(AND(A3439="Colorectal Cancer Screening", E3439="Total Expenditure ($USD per 100,000 patients)"),
SUMIFS(COL!$F:$F,COL!$A:$A,C3439,COL!$G:$G,D3439),
IF(AND(A3439="Cervical Cancer Screening", E3439="Total Expenditure ($USD per 100,000 patients)"),
SUMIFS(CERV!$F:$F,CERV!$A:$A,C3439,CERV!$G:$G,D3439),
SUMIFS(CANSCRN!$F:$F,CANSCRN!$A:$A,C3439,CANSCRN!$G:$G,D3439))))))))))))</f>
        <v>198271.62440098816</v>
      </c>
    </row>
    <row r="3440" spans="1:6" x14ac:dyDescent="0.2">
      <c r="A3440" s="24" t="s">
        <v>105</v>
      </c>
      <c r="B3440" s="24" t="s">
        <v>101</v>
      </c>
      <c r="C3440" s="24" t="s">
        <v>36</v>
      </c>
      <c r="D3440" s="24">
        <v>2015</v>
      </c>
      <c r="E3440" s="24" t="s">
        <v>104</v>
      </c>
      <c r="F3440">
        <f>IF(AND(A3440="PSA Testing", E3440= "Utilization Rate (per 100,000 patients)"),
SUMIFS(PSA!$D:$D,PSA!$A:$A,C3440,PSA!$G:$G,D3440),
IF(AND(A3440="Colorectal Cancer Screening", E3440="Utilization Rate (per 100,000 patients)"),
SUMIFS(COL!$D:$D,COL!$A:$A,C3440,COL!$G:$G, D3440),
IF(AND(A3440="Cervical Cancer Screening", E3440="Utilization Rate (per 100,000 patients)"),
SUMIFS(CERV!$D:$D,CERV!$A:$A,C3440,CERV!$G:$G,D3440),
IF(AND(A3440="Cancer Screening for CKD patients", E3440="Utilization Rate (per 100,000 patients)"),
SUMIFS(CANSCRN!$D:$D,CANSCRN!$A:$A,C3440,CANSCRN!$G:$G,D3440),
IF(AND(A3440="PSA Testing", E3440="Cost per service ($USD)"),
SUMIFS(PSA!$E:$E,PSA!$A:$A,C3440,PSA!$G:$G,D3440),
IF(AND(A3440="Colorectal Cancer Screening", E3440="Cost per service ($USD)"),
SUMIFS(COL!$E:$E,COL!$A:$A,C3440,COL!$G:$G,D3440),
IF(AND(A3440="Cervical Cancer Screening", E3440="Cost per service ($USD)"),
SUMIFS(CERV!$E:$E,CERV!$A:$A,C3440,CERV!$G:$G,D3440),
IF(AND(A3440="Cancer Screening for CKD patients", E3440="Cost per service ($USD)"),
SUMIFS(CANSCRN!$E:$E,CANSCRN!$A:$A,C3440,CANSCRN!$G:$G,D3440),
IF(AND(A3440="PSA Testing", E3440="Total Expenditure ($USD per 100,000 patients)"),
SUMIFS(PSA!$F:$F,PSA!$A:$A,C3440,PSA!$G:$G,D3440),
IF(AND(A3440="Colorectal Cancer Screening", E3440="Total Expenditure ($USD per 100,000 patients)"),
SUMIFS(COL!$F:$F,COL!$A:$A,C3440,COL!$G:$G,D3440),
IF(AND(A3440="Cervical Cancer Screening", E3440="Total Expenditure ($USD per 100,000 patients)"),
SUMIFS(CERV!$F:$F,CERV!$A:$A,C3440,CERV!$G:$G,D3440),
SUMIFS(CANSCRN!$F:$F,CANSCRN!$A:$A,C3440,CANSCRN!$G:$G,D3440))))))))))))</f>
        <v>214109.04869596197</v>
      </c>
    </row>
    <row r="3441" spans="1:6" x14ac:dyDescent="0.2">
      <c r="A3441" s="24" t="s">
        <v>105</v>
      </c>
      <c r="B3441" s="24" t="s">
        <v>101</v>
      </c>
      <c r="C3441" s="24" t="s">
        <v>36</v>
      </c>
      <c r="D3441" s="24">
        <v>2016</v>
      </c>
      <c r="E3441" s="24" t="s">
        <v>104</v>
      </c>
      <c r="F3441">
        <f>IF(AND(A3441="PSA Testing", E3441= "Utilization Rate (per 100,000 patients)"),
SUMIFS(PSA!$D:$D,PSA!$A:$A,C3441,PSA!$G:$G,D3441),
IF(AND(A3441="Colorectal Cancer Screening", E3441="Utilization Rate (per 100,000 patients)"),
SUMIFS(COL!$D:$D,COL!$A:$A,C3441,COL!$G:$G, D3441),
IF(AND(A3441="Cervical Cancer Screening", E3441="Utilization Rate (per 100,000 patients)"),
SUMIFS(CERV!$D:$D,CERV!$A:$A,C3441,CERV!$G:$G,D3441),
IF(AND(A3441="Cancer Screening for CKD patients", E3441="Utilization Rate (per 100,000 patients)"),
SUMIFS(CANSCRN!$D:$D,CANSCRN!$A:$A,C3441,CANSCRN!$G:$G,D3441),
IF(AND(A3441="PSA Testing", E3441="Cost per service ($USD)"),
SUMIFS(PSA!$E:$E,PSA!$A:$A,C3441,PSA!$G:$G,D3441),
IF(AND(A3441="Colorectal Cancer Screening", E3441="Cost per service ($USD)"),
SUMIFS(COL!$E:$E,COL!$A:$A,C3441,COL!$G:$G,D3441),
IF(AND(A3441="Cervical Cancer Screening", E3441="Cost per service ($USD)"),
SUMIFS(CERV!$E:$E,CERV!$A:$A,C3441,CERV!$G:$G,D3441),
IF(AND(A3441="Cancer Screening for CKD patients", E3441="Cost per service ($USD)"),
SUMIFS(CANSCRN!$E:$E,CANSCRN!$A:$A,C3441,CANSCRN!$G:$G,D3441),
IF(AND(A3441="PSA Testing", E3441="Total Expenditure ($USD per 100,000 patients)"),
SUMIFS(PSA!$F:$F,PSA!$A:$A,C3441,PSA!$G:$G,D3441),
IF(AND(A3441="Colorectal Cancer Screening", E3441="Total Expenditure ($USD per 100,000 patients)"),
SUMIFS(COL!$F:$F,COL!$A:$A,C3441,COL!$G:$G,D3441),
IF(AND(A3441="Cervical Cancer Screening", E3441="Total Expenditure ($USD per 100,000 patients)"),
SUMIFS(CERV!$F:$F,CERV!$A:$A,C3441,CERV!$G:$G,D3441),
SUMIFS(CANSCRN!$F:$F,CANSCRN!$A:$A,C3441,CANSCRN!$G:$G,D3441))))))))))))</f>
        <v>203740.69978463635</v>
      </c>
    </row>
    <row r="3442" spans="1:6" x14ac:dyDescent="0.2">
      <c r="A3442" s="24" t="s">
        <v>105</v>
      </c>
      <c r="B3442" s="24" t="s">
        <v>101</v>
      </c>
      <c r="C3442" s="24" t="s">
        <v>36</v>
      </c>
      <c r="D3442" s="24">
        <v>2017</v>
      </c>
      <c r="E3442" s="24" t="s">
        <v>104</v>
      </c>
      <c r="F3442">
        <f>IF(AND(A3442="PSA Testing", E3442= "Utilization Rate (per 100,000 patients)"),
SUMIFS(PSA!$D:$D,PSA!$A:$A,C3442,PSA!$G:$G,D3442),
IF(AND(A3442="Colorectal Cancer Screening", E3442="Utilization Rate (per 100,000 patients)"),
SUMIFS(COL!$D:$D,COL!$A:$A,C3442,COL!$G:$G, D3442),
IF(AND(A3442="Cervical Cancer Screening", E3442="Utilization Rate (per 100,000 patients)"),
SUMIFS(CERV!$D:$D,CERV!$A:$A,C3442,CERV!$G:$G,D3442),
IF(AND(A3442="Cancer Screening for CKD patients", E3442="Utilization Rate (per 100,000 patients)"),
SUMIFS(CANSCRN!$D:$D,CANSCRN!$A:$A,C3442,CANSCRN!$G:$G,D3442),
IF(AND(A3442="PSA Testing", E3442="Cost per service ($USD)"),
SUMIFS(PSA!$E:$E,PSA!$A:$A,C3442,PSA!$G:$G,D3442),
IF(AND(A3442="Colorectal Cancer Screening", E3442="Cost per service ($USD)"),
SUMIFS(COL!$E:$E,COL!$A:$A,C3442,COL!$G:$G,D3442),
IF(AND(A3442="Cervical Cancer Screening", E3442="Cost per service ($USD)"),
SUMIFS(CERV!$E:$E,CERV!$A:$A,C3442,CERV!$G:$G,D3442),
IF(AND(A3442="Cancer Screening for CKD patients", E3442="Cost per service ($USD)"),
SUMIFS(CANSCRN!$E:$E,CANSCRN!$A:$A,C3442,CANSCRN!$G:$G,D3442),
IF(AND(A3442="PSA Testing", E3442="Total Expenditure ($USD per 100,000 patients)"),
SUMIFS(PSA!$F:$F,PSA!$A:$A,C3442,PSA!$G:$G,D3442),
IF(AND(A3442="Colorectal Cancer Screening", E3442="Total Expenditure ($USD per 100,000 patients)"),
SUMIFS(COL!$F:$F,COL!$A:$A,C3442,COL!$G:$G,D3442),
IF(AND(A3442="Cervical Cancer Screening", E3442="Total Expenditure ($USD per 100,000 patients)"),
SUMIFS(CERV!$F:$F,CERV!$A:$A,C3442,CERV!$G:$G,D3442),
SUMIFS(CANSCRN!$F:$F,CANSCRN!$A:$A,C3442,CANSCRN!$G:$G,D3442))))))))))))</f>
        <v>204508.54447319781</v>
      </c>
    </row>
    <row r="3443" spans="1:6" x14ac:dyDescent="0.2">
      <c r="A3443" s="24" t="s">
        <v>105</v>
      </c>
      <c r="B3443" s="24" t="s">
        <v>101</v>
      </c>
      <c r="C3443" s="24" t="s">
        <v>36</v>
      </c>
      <c r="D3443" s="24">
        <v>2018</v>
      </c>
      <c r="E3443" s="24" t="s">
        <v>104</v>
      </c>
      <c r="F3443">
        <f>IF(AND(A3443="PSA Testing", E3443= "Utilization Rate (per 100,000 patients)"),
SUMIFS(PSA!$D:$D,PSA!$A:$A,C3443,PSA!$G:$G,D3443),
IF(AND(A3443="Colorectal Cancer Screening", E3443="Utilization Rate (per 100,000 patients)"),
SUMIFS(COL!$D:$D,COL!$A:$A,C3443,COL!$G:$G, D3443),
IF(AND(A3443="Cervical Cancer Screening", E3443="Utilization Rate (per 100,000 patients)"),
SUMIFS(CERV!$D:$D,CERV!$A:$A,C3443,CERV!$G:$G,D3443),
IF(AND(A3443="Cancer Screening for CKD patients", E3443="Utilization Rate (per 100,000 patients)"),
SUMIFS(CANSCRN!$D:$D,CANSCRN!$A:$A,C3443,CANSCRN!$G:$G,D3443),
IF(AND(A3443="PSA Testing", E3443="Cost per service ($USD)"),
SUMIFS(PSA!$E:$E,PSA!$A:$A,C3443,PSA!$G:$G,D3443),
IF(AND(A3443="Colorectal Cancer Screening", E3443="Cost per service ($USD)"),
SUMIFS(COL!$E:$E,COL!$A:$A,C3443,COL!$G:$G,D3443),
IF(AND(A3443="Cervical Cancer Screening", E3443="Cost per service ($USD)"),
SUMIFS(CERV!$E:$E,CERV!$A:$A,C3443,CERV!$G:$G,D3443),
IF(AND(A3443="Cancer Screening for CKD patients", E3443="Cost per service ($USD)"),
SUMIFS(CANSCRN!$E:$E,CANSCRN!$A:$A,C3443,CANSCRN!$G:$G,D3443),
IF(AND(A3443="PSA Testing", E3443="Total Expenditure ($USD per 100,000 patients)"),
SUMIFS(PSA!$F:$F,PSA!$A:$A,C3443,PSA!$G:$G,D3443),
IF(AND(A3443="Colorectal Cancer Screening", E3443="Total Expenditure ($USD per 100,000 patients)"),
SUMIFS(COL!$F:$F,COL!$A:$A,C3443,COL!$G:$G,D3443),
IF(AND(A3443="Cervical Cancer Screening", E3443="Total Expenditure ($USD per 100,000 patients)"),
SUMIFS(CERV!$F:$F,CERV!$A:$A,C3443,CERV!$G:$G,D3443),
SUMIFS(CANSCRN!$F:$F,CANSCRN!$A:$A,C3443,CANSCRN!$G:$G,D3443))))))))))))</f>
        <v>207614.07322159587</v>
      </c>
    </row>
    <row r="3444" spans="1:6" x14ac:dyDescent="0.2">
      <c r="A3444" s="24" t="s">
        <v>105</v>
      </c>
      <c r="B3444" s="24" t="s">
        <v>101</v>
      </c>
      <c r="C3444" s="24" t="s">
        <v>36</v>
      </c>
      <c r="D3444" s="24">
        <v>2019</v>
      </c>
      <c r="E3444" s="24" t="s">
        <v>104</v>
      </c>
      <c r="F3444">
        <f>IF(AND(A3444="PSA Testing", E3444= "Utilization Rate (per 100,000 patients)"),
SUMIFS(PSA!$D:$D,PSA!$A:$A,C3444,PSA!$G:$G,D3444),
IF(AND(A3444="Colorectal Cancer Screening", E3444="Utilization Rate (per 100,000 patients)"),
SUMIFS(COL!$D:$D,COL!$A:$A,C3444,COL!$G:$G, D3444),
IF(AND(A3444="Cervical Cancer Screening", E3444="Utilization Rate (per 100,000 patients)"),
SUMIFS(CERV!$D:$D,CERV!$A:$A,C3444,CERV!$G:$G,D3444),
IF(AND(A3444="Cancer Screening for CKD patients", E3444="Utilization Rate (per 100,000 patients)"),
SUMIFS(CANSCRN!$D:$D,CANSCRN!$A:$A,C3444,CANSCRN!$G:$G,D3444),
IF(AND(A3444="PSA Testing", E3444="Cost per service ($USD)"),
SUMIFS(PSA!$E:$E,PSA!$A:$A,C3444,PSA!$G:$G,D3444),
IF(AND(A3444="Colorectal Cancer Screening", E3444="Cost per service ($USD)"),
SUMIFS(COL!$E:$E,COL!$A:$A,C3444,COL!$G:$G,D3444),
IF(AND(A3444="Cervical Cancer Screening", E3444="Cost per service ($USD)"),
SUMIFS(CERV!$E:$E,CERV!$A:$A,C3444,CERV!$G:$G,D3444),
IF(AND(A3444="Cancer Screening for CKD patients", E3444="Cost per service ($USD)"),
SUMIFS(CANSCRN!$E:$E,CANSCRN!$A:$A,C3444,CANSCRN!$G:$G,D3444),
IF(AND(A3444="PSA Testing", E3444="Total Expenditure ($USD per 100,000 patients)"),
SUMIFS(PSA!$F:$F,PSA!$A:$A,C3444,PSA!$G:$G,D3444),
IF(AND(A3444="Colorectal Cancer Screening", E3444="Total Expenditure ($USD per 100,000 patients)"),
SUMIFS(COL!$F:$F,COL!$A:$A,C3444,COL!$G:$G,D3444),
IF(AND(A3444="Cervical Cancer Screening", E3444="Total Expenditure ($USD per 100,000 patients)"),
SUMIFS(CERV!$F:$F,CERV!$A:$A,C3444,CERV!$G:$G,D3444),
SUMIFS(CANSCRN!$F:$F,CANSCRN!$A:$A,C3444,CANSCRN!$G:$G,D3444))))))))))))</f>
        <v>214579.37105773619</v>
      </c>
    </row>
    <row r="3445" spans="1:6" x14ac:dyDescent="0.2">
      <c r="A3445" s="24" t="s">
        <v>105</v>
      </c>
      <c r="B3445" s="24" t="s">
        <v>101</v>
      </c>
      <c r="C3445" s="24" t="s">
        <v>37</v>
      </c>
      <c r="D3445" s="24">
        <v>2009</v>
      </c>
      <c r="E3445" s="24" t="s">
        <v>104</v>
      </c>
      <c r="F3445">
        <f>IF(AND(A3445="PSA Testing", E3445= "Utilization Rate (per 100,000 patients)"),
SUMIFS(PSA!$D:$D,PSA!$A:$A,C3445,PSA!$G:$G,D3445),
IF(AND(A3445="Colorectal Cancer Screening", E3445="Utilization Rate (per 100,000 patients)"),
SUMIFS(COL!$D:$D,COL!$A:$A,C3445,COL!$G:$G, D3445),
IF(AND(A3445="Cervical Cancer Screening", E3445="Utilization Rate (per 100,000 patients)"),
SUMIFS(CERV!$D:$D,CERV!$A:$A,C3445,CERV!$G:$G,D3445),
IF(AND(A3445="Cancer Screening for CKD patients", E3445="Utilization Rate (per 100,000 patients)"),
SUMIFS(CANSCRN!$D:$D,CANSCRN!$A:$A,C3445,CANSCRN!$G:$G,D3445),
IF(AND(A3445="PSA Testing", E3445="Cost per service ($USD)"),
SUMIFS(PSA!$E:$E,PSA!$A:$A,C3445,PSA!$G:$G,D3445),
IF(AND(A3445="Colorectal Cancer Screening", E3445="Cost per service ($USD)"),
SUMIFS(COL!$E:$E,COL!$A:$A,C3445,COL!$G:$G,D3445),
IF(AND(A3445="Cervical Cancer Screening", E3445="Cost per service ($USD)"),
SUMIFS(CERV!$E:$E,CERV!$A:$A,C3445,CERV!$G:$G,D3445),
IF(AND(A3445="Cancer Screening for CKD patients", E3445="Cost per service ($USD)"),
SUMIFS(CANSCRN!$E:$E,CANSCRN!$A:$A,C3445,CANSCRN!$G:$G,D3445),
IF(AND(A3445="PSA Testing", E3445="Total Expenditure ($USD per 100,000 patients)"),
SUMIFS(PSA!$F:$F,PSA!$A:$A,C3445,PSA!$G:$G,D3445),
IF(AND(A3445="Colorectal Cancer Screening", E3445="Total Expenditure ($USD per 100,000 patients)"),
SUMIFS(COL!$F:$F,COL!$A:$A,C3445,COL!$G:$G,D3445),
IF(AND(A3445="Cervical Cancer Screening", E3445="Total Expenditure ($USD per 100,000 patients)"),
SUMIFS(CERV!$F:$F,CERV!$A:$A,C3445,CERV!$G:$G,D3445),
SUMIFS(CANSCRN!$F:$F,CANSCRN!$A:$A,C3445,CANSCRN!$G:$G,D3445))))))))))))</f>
        <v>424077.00135135144</v>
      </c>
    </row>
    <row r="3446" spans="1:6" x14ac:dyDescent="0.2">
      <c r="A3446" s="24" t="s">
        <v>105</v>
      </c>
      <c r="B3446" s="24" t="s">
        <v>101</v>
      </c>
      <c r="C3446" s="24" t="s">
        <v>37</v>
      </c>
      <c r="D3446" s="24">
        <v>2010</v>
      </c>
      <c r="E3446" s="24" t="s">
        <v>104</v>
      </c>
      <c r="F3446">
        <f>IF(AND(A3446="PSA Testing", E3446= "Utilization Rate (per 100,000 patients)"),
SUMIFS(PSA!$D:$D,PSA!$A:$A,C3446,PSA!$G:$G,D3446),
IF(AND(A3446="Colorectal Cancer Screening", E3446="Utilization Rate (per 100,000 patients)"),
SUMIFS(COL!$D:$D,COL!$A:$A,C3446,COL!$G:$G, D3446),
IF(AND(A3446="Cervical Cancer Screening", E3446="Utilization Rate (per 100,000 patients)"),
SUMIFS(CERV!$D:$D,CERV!$A:$A,C3446,CERV!$G:$G,D3446),
IF(AND(A3446="Cancer Screening for CKD patients", E3446="Utilization Rate (per 100,000 patients)"),
SUMIFS(CANSCRN!$D:$D,CANSCRN!$A:$A,C3446,CANSCRN!$G:$G,D3446),
IF(AND(A3446="PSA Testing", E3446="Cost per service ($USD)"),
SUMIFS(PSA!$E:$E,PSA!$A:$A,C3446,PSA!$G:$G,D3446),
IF(AND(A3446="Colorectal Cancer Screening", E3446="Cost per service ($USD)"),
SUMIFS(COL!$E:$E,COL!$A:$A,C3446,COL!$G:$G,D3446),
IF(AND(A3446="Cervical Cancer Screening", E3446="Cost per service ($USD)"),
SUMIFS(CERV!$E:$E,CERV!$A:$A,C3446,CERV!$G:$G,D3446),
IF(AND(A3446="Cancer Screening for CKD patients", E3446="Cost per service ($USD)"),
SUMIFS(CANSCRN!$E:$E,CANSCRN!$A:$A,C3446,CANSCRN!$G:$G,D3446),
IF(AND(A3446="PSA Testing", E3446="Total Expenditure ($USD per 100,000 patients)"),
SUMIFS(PSA!$F:$F,PSA!$A:$A,C3446,PSA!$G:$G,D3446),
IF(AND(A3446="Colorectal Cancer Screening", E3446="Total Expenditure ($USD per 100,000 patients)"),
SUMIFS(COL!$F:$F,COL!$A:$A,C3446,COL!$G:$G,D3446),
IF(AND(A3446="Cervical Cancer Screening", E3446="Total Expenditure ($USD per 100,000 patients)"),
SUMIFS(CERV!$F:$F,CERV!$A:$A,C3446,CERV!$G:$G,D3446),
SUMIFS(CANSCRN!$F:$F,CANSCRN!$A:$A,C3446,CANSCRN!$G:$G,D3446))))))))))))</f>
        <v>323546.19124797406</v>
      </c>
    </row>
    <row r="3447" spans="1:6" x14ac:dyDescent="0.2">
      <c r="A3447" s="24" t="s">
        <v>105</v>
      </c>
      <c r="B3447" s="24" t="s">
        <v>101</v>
      </c>
      <c r="C3447" s="24" t="s">
        <v>37</v>
      </c>
      <c r="D3447" s="24">
        <v>2011</v>
      </c>
      <c r="E3447" s="24" t="s">
        <v>104</v>
      </c>
      <c r="F3447">
        <f>IF(AND(A3447="PSA Testing", E3447= "Utilization Rate (per 100,000 patients)"),
SUMIFS(PSA!$D:$D,PSA!$A:$A,C3447,PSA!$G:$G,D3447),
IF(AND(A3447="Colorectal Cancer Screening", E3447="Utilization Rate (per 100,000 patients)"),
SUMIFS(COL!$D:$D,COL!$A:$A,C3447,COL!$G:$G, D3447),
IF(AND(A3447="Cervical Cancer Screening", E3447="Utilization Rate (per 100,000 patients)"),
SUMIFS(CERV!$D:$D,CERV!$A:$A,C3447,CERV!$G:$G,D3447),
IF(AND(A3447="Cancer Screening for CKD patients", E3447="Utilization Rate (per 100,000 patients)"),
SUMIFS(CANSCRN!$D:$D,CANSCRN!$A:$A,C3447,CANSCRN!$G:$G,D3447),
IF(AND(A3447="PSA Testing", E3447="Cost per service ($USD)"),
SUMIFS(PSA!$E:$E,PSA!$A:$A,C3447,PSA!$G:$G,D3447),
IF(AND(A3447="Colorectal Cancer Screening", E3447="Cost per service ($USD)"),
SUMIFS(COL!$E:$E,COL!$A:$A,C3447,COL!$G:$G,D3447),
IF(AND(A3447="Cervical Cancer Screening", E3447="Cost per service ($USD)"),
SUMIFS(CERV!$E:$E,CERV!$A:$A,C3447,CERV!$G:$G,D3447),
IF(AND(A3447="Cancer Screening for CKD patients", E3447="Cost per service ($USD)"),
SUMIFS(CANSCRN!$E:$E,CANSCRN!$A:$A,C3447,CANSCRN!$G:$G,D3447),
IF(AND(A3447="PSA Testing", E3447="Total Expenditure ($USD per 100,000 patients)"),
SUMIFS(PSA!$F:$F,PSA!$A:$A,C3447,PSA!$G:$G,D3447),
IF(AND(A3447="Colorectal Cancer Screening", E3447="Total Expenditure ($USD per 100,000 patients)"),
SUMIFS(COL!$F:$F,COL!$A:$A,C3447,COL!$G:$G,D3447),
IF(AND(A3447="Cervical Cancer Screening", E3447="Total Expenditure ($USD per 100,000 patients)"),
SUMIFS(CERV!$F:$F,CERV!$A:$A,C3447,CERV!$G:$G,D3447),
SUMIFS(CANSCRN!$F:$F,CANSCRN!$A:$A,C3447,CANSCRN!$G:$G,D3447))))))))))))</f>
        <v>334376.92019083968</v>
      </c>
    </row>
    <row r="3448" spans="1:6" x14ac:dyDescent="0.2">
      <c r="A3448" s="24" t="s">
        <v>105</v>
      </c>
      <c r="B3448" s="24" t="s">
        <v>101</v>
      </c>
      <c r="C3448" s="24" t="s">
        <v>37</v>
      </c>
      <c r="D3448" s="24">
        <v>2012</v>
      </c>
      <c r="E3448" s="24" t="s">
        <v>104</v>
      </c>
      <c r="F3448">
        <f>IF(AND(A3448="PSA Testing", E3448= "Utilization Rate (per 100,000 patients)"),
SUMIFS(PSA!$D:$D,PSA!$A:$A,C3448,PSA!$G:$G,D3448),
IF(AND(A3448="Colorectal Cancer Screening", E3448="Utilization Rate (per 100,000 patients)"),
SUMIFS(COL!$D:$D,COL!$A:$A,C3448,COL!$G:$G, D3448),
IF(AND(A3448="Cervical Cancer Screening", E3448="Utilization Rate (per 100,000 patients)"),
SUMIFS(CERV!$D:$D,CERV!$A:$A,C3448,CERV!$G:$G,D3448),
IF(AND(A3448="Cancer Screening for CKD patients", E3448="Utilization Rate (per 100,000 patients)"),
SUMIFS(CANSCRN!$D:$D,CANSCRN!$A:$A,C3448,CANSCRN!$G:$G,D3448),
IF(AND(A3448="PSA Testing", E3448="Cost per service ($USD)"),
SUMIFS(PSA!$E:$E,PSA!$A:$A,C3448,PSA!$G:$G,D3448),
IF(AND(A3448="Colorectal Cancer Screening", E3448="Cost per service ($USD)"),
SUMIFS(COL!$E:$E,COL!$A:$A,C3448,COL!$G:$G,D3448),
IF(AND(A3448="Cervical Cancer Screening", E3448="Cost per service ($USD)"),
SUMIFS(CERV!$E:$E,CERV!$A:$A,C3448,CERV!$G:$G,D3448),
IF(AND(A3448="Cancer Screening for CKD patients", E3448="Cost per service ($USD)"),
SUMIFS(CANSCRN!$E:$E,CANSCRN!$A:$A,C3448,CANSCRN!$G:$G,D3448),
IF(AND(A3448="PSA Testing", E3448="Total Expenditure ($USD per 100,000 patients)"),
SUMIFS(PSA!$F:$F,PSA!$A:$A,C3448,PSA!$G:$G,D3448),
IF(AND(A3448="Colorectal Cancer Screening", E3448="Total Expenditure ($USD per 100,000 patients)"),
SUMIFS(COL!$F:$F,COL!$A:$A,C3448,COL!$G:$G,D3448),
IF(AND(A3448="Cervical Cancer Screening", E3448="Total Expenditure ($USD per 100,000 patients)"),
SUMIFS(CERV!$F:$F,CERV!$A:$A,C3448,CERV!$G:$G,D3448),
SUMIFS(CANSCRN!$F:$F,CANSCRN!$A:$A,C3448,CANSCRN!$G:$G,D3448))))))))))))</f>
        <v>258868.19709413368</v>
      </c>
    </row>
    <row r="3449" spans="1:6" x14ac:dyDescent="0.2">
      <c r="A3449" s="24" t="s">
        <v>105</v>
      </c>
      <c r="B3449" s="24" t="s">
        <v>101</v>
      </c>
      <c r="C3449" s="24" t="s">
        <v>37</v>
      </c>
      <c r="D3449" s="24">
        <v>2013</v>
      </c>
      <c r="E3449" s="24" t="s">
        <v>104</v>
      </c>
      <c r="F3449">
        <f>IF(AND(A3449="PSA Testing", E3449= "Utilization Rate (per 100,000 patients)"),
SUMIFS(PSA!$D:$D,PSA!$A:$A,C3449,PSA!$G:$G,D3449),
IF(AND(A3449="Colorectal Cancer Screening", E3449="Utilization Rate (per 100,000 patients)"),
SUMIFS(COL!$D:$D,COL!$A:$A,C3449,COL!$G:$G, D3449),
IF(AND(A3449="Cervical Cancer Screening", E3449="Utilization Rate (per 100,000 patients)"),
SUMIFS(CERV!$D:$D,CERV!$A:$A,C3449,CERV!$G:$G,D3449),
IF(AND(A3449="Cancer Screening for CKD patients", E3449="Utilization Rate (per 100,000 patients)"),
SUMIFS(CANSCRN!$D:$D,CANSCRN!$A:$A,C3449,CANSCRN!$G:$G,D3449),
IF(AND(A3449="PSA Testing", E3449="Cost per service ($USD)"),
SUMIFS(PSA!$E:$E,PSA!$A:$A,C3449,PSA!$G:$G,D3449),
IF(AND(A3449="Colorectal Cancer Screening", E3449="Cost per service ($USD)"),
SUMIFS(COL!$E:$E,COL!$A:$A,C3449,COL!$G:$G,D3449),
IF(AND(A3449="Cervical Cancer Screening", E3449="Cost per service ($USD)"),
SUMIFS(CERV!$E:$E,CERV!$A:$A,C3449,CERV!$G:$G,D3449),
IF(AND(A3449="Cancer Screening for CKD patients", E3449="Cost per service ($USD)"),
SUMIFS(CANSCRN!$E:$E,CANSCRN!$A:$A,C3449,CANSCRN!$G:$G,D3449),
IF(AND(A3449="PSA Testing", E3449="Total Expenditure ($USD per 100,000 patients)"),
SUMIFS(PSA!$F:$F,PSA!$A:$A,C3449,PSA!$G:$G,D3449),
IF(AND(A3449="Colorectal Cancer Screening", E3449="Total Expenditure ($USD per 100,000 patients)"),
SUMIFS(COL!$F:$F,COL!$A:$A,C3449,COL!$G:$G,D3449),
IF(AND(A3449="Cervical Cancer Screening", E3449="Total Expenditure ($USD per 100,000 patients)"),
SUMIFS(CERV!$F:$F,CERV!$A:$A,C3449,CERV!$G:$G,D3449),
SUMIFS(CANSCRN!$F:$F,CANSCRN!$A:$A,C3449,CANSCRN!$G:$G,D3449))))))))))))</f>
        <v>241906.2901155327</v>
      </c>
    </row>
    <row r="3450" spans="1:6" x14ac:dyDescent="0.2">
      <c r="A3450" s="24" t="s">
        <v>105</v>
      </c>
      <c r="B3450" s="24" t="s">
        <v>101</v>
      </c>
      <c r="C3450" s="24" t="s">
        <v>37</v>
      </c>
      <c r="D3450" s="24">
        <v>2014</v>
      </c>
      <c r="E3450" s="24" t="s">
        <v>104</v>
      </c>
      <c r="F3450">
        <f>IF(AND(A3450="PSA Testing", E3450= "Utilization Rate (per 100,000 patients)"),
SUMIFS(PSA!$D:$D,PSA!$A:$A,C3450,PSA!$G:$G,D3450),
IF(AND(A3450="Colorectal Cancer Screening", E3450="Utilization Rate (per 100,000 patients)"),
SUMIFS(COL!$D:$D,COL!$A:$A,C3450,COL!$G:$G, D3450),
IF(AND(A3450="Cervical Cancer Screening", E3450="Utilization Rate (per 100,000 patients)"),
SUMIFS(CERV!$D:$D,CERV!$A:$A,C3450,CERV!$G:$G,D3450),
IF(AND(A3450="Cancer Screening for CKD patients", E3450="Utilization Rate (per 100,000 patients)"),
SUMIFS(CANSCRN!$D:$D,CANSCRN!$A:$A,C3450,CANSCRN!$G:$G,D3450),
IF(AND(A3450="PSA Testing", E3450="Cost per service ($USD)"),
SUMIFS(PSA!$E:$E,PSA!$A:$A,C3450,PSA!$G:$G,D3450),
IF(AND(A3450="Colorectal Cancer Screening", E3450="Cost per service ($USD)"),
SUMIFS(COL!$E:$E,COL!$A:$A,C3450,COL!$G:$G,D3450),
IF(AND(A3450="Cervical Cancer Screening", E3450="Cost per service ($USD)"),
SUMIFS(CERV!$E:$E,CERV!$A:$A,C3450,CERV!$G:$G,D3450),
IF(AND(A3450="Cancer Screening for CKD patients", E3450="Cost per service ($USD)"),
SUMIFS(CANSCRN!$E:$E,CANSCRN!$A:$A,C3450,CANSCRN!$G:$G,D3450),
IF(AND(A3450="PSA Testing", E3450="Total Expenditure ($USD per 100,000 patients)"),
SUMIFS(PSA!$F:$F,PSA!$A:$A,C3450,PSA!$G:$G,D3450),
IF(AND(A3450="Colorectal Cancer Screening", E3450="Total Expenditure ($USD per 100,000 patients)"),
SUMIFS(COL!$F:$F,COL!$A:$A,C3450,COL!$G:$G,D3450),
IF(AND(A3450="Cervical Cancer Screening", E3450="Total Expenditure ($USD per 100,000 patients)"),
SUMIFS(CERV!$F:$F,CERV!$A:$A,C3450,CERV!$G:$G,D3450),
SUMIFS(CANSCRN!$F:$F,CANSCRN!$A:$A,C3450,CANSCRN!$G:$G,D3450))))))))))))</f>
        <v>194080.49123904883</v>
      </c>
    </row>
    <row r="3451" spans="1:6" x14ac:dyDescent="0.2">
      <c r="A3451" s="24" t="s">
        <v>105</v>
      </c>
      <c r="B3451" s="24" t="s">
        <v>101</v>
      </c>
      <c r="C3451" s="24" t="s">
        <v>37</v>
      </c>
      <c r="D3451" s="24">
        <v>2015</v>
      </c>
      <c r="E3451" s="24" t="s">
        <v>104</v>
      </c>
      <c r="F3451">
        <f>IF(AND(A3451="PSA Testing", E3451= "Utilization Rate (per 100,000 patients)"),
SUMIFS(PSA!$D:$D,PSA!$A:$A,C3451,PSA!$G:$G,D3451),
IF(AND(A3451="Colorectal Cancer Screening", E3451="Utilization Rate (per 100,000 patients)"),
SUMIFS(COL!$D:$D,COL!$A:$A,C3451,COL!$G:$G, D3451),
IF(AND(A3451="Cervical Cancer Screening", E3451="Utilization Rate (per 100,000 patients)"),
SUMIFS(CERV!$D:$D,CERV!$A:$A,C3451,CERV!$G:$G,D3451),
IF(AND(A3451="Cancer Screening for CKD patients", E3451="Utilization Rate (per 100,000 patients)"),
SUMIFS(CANSCRN!$D:$D,CANSCRN!$A:$A,C3451,CANSCRN!$G:$G,D3451),
IF(AND(A3451="PSA Testing", E3451="Cost per service ($USD)"),
SUMIFS(PSA!$E:$E,PSA!$A:$A,C3451,PSA!$G:$G,D3451),
IF(AND(A3451="Colorectal Cancer Screening", E3451="Cost per service ($USD)"),
SUMIFS(COL!$E:$E,COL!$A:$A,C3451,COL!$G:$G,D3451),
IF(AND(A3451="Cervical Cancer Screening", E3451="Cost per service ($USD)"),
SUMIFS(CERV!$E:$E,CERV!$A:$A,C3451,CERV!$G:$G,D3451),
IF(AND(A3451="Cancer Screening for CKD patients", E3451="Cost per service ($USD)"),
SUMIFS(CANSCRN!$E:$E,CANSCRN!$A:$A,C3451,CANSCRN!$G:$G,D3451),
IF(AND(A3451="PSA Testing", E3451="Total Expenditure ($USD per 100,000 patients)"),
SUMIFS(PSA!$F:$F,PSA!$A:$A,C3451,PSA!$G:$G,D3451),
IF(AND(A3451="Colorectal Cancer Screening", E3451="Total Expenditure ($USD per 100,000 patients)"),
SUMIFS(COL!$F:$F,COL!$A:$A,C3451,COL!$G:$G,D3451),
IF(AND(A3451="Cervical Cancer Screening", E3451="Total Expenditure ($USD per 100,000 patients)"),
SUMIFS(CERV!$F:$F,CERV!$A:$A,C3451,CERV!$G:$G,D3451),
SUMIFS(CANSCRN!$F:$F,CANSCRN!$A:$A,C3451,CANSCRN!$G:$G,D3451))))))))))))</f>
        <v>168174.75436237737</v>
      </c>
    </row>
    <row r="3452" spans="1:6" x14ac:dyDescent="0.2">
      <c r="A3452" s="24" t="s">
        <v>105</v>
      </c>
      <c r="B3452" s="24" t="s">
        <v>101</v>
      </c>
      <c r="C3452" s="24" t="s">
        <v>37</v>
      </c>
      <c r="D3452" s="24">
        <v>2016</v>
      </c>
      <c r="E3452" s="24" t="s">
        <v>104</v>
      </c>
      <c r="F3452">
        <f>IF(AND(A3452="PSA Testing", E3452= "Utilization Rate (per 100,000 patients)"),
SUMIFS(PSA!$D:$D,PSA!$A:$A,C3452,PSA!$G:$G,D3452),
IF(AND(A3452="Colorectal Cancer Screening", E3452="Utilization Rate (per 100,000 patients)"),
SUMIFS(COL!$D:$D,COL!$A:$A,C3452,COL!$G:$G, D3452),
IF(AND(A3452="Cervical Cancer Screening", E3452="Utilization Rate (per 100,000 patients)"),
SUMIFS(CERV!$D:$D,CERV!$A:$A,C3452,CERV!$G:$G,D3452),
IF(AND(A3452="Cancer Screening for CKD patients", E3452="Utilization Rate (per 100,000 patients)"),
SUMIFS(CANSCRN!$D:$D,CANSCRN!$A:$A,C3452,CANSCRN!$G:$G,D3452),
IF(AND(A3452="PSA Testing", E3452="Cost per service ($USD)"),
SUMIFS(PSA!$E:$E,PSA!$A:$A,C3452,PSA!$G:$G,D3452),
IF(AND(A3452="Colorectal Cancer Screening", E3452="Cost per service ($USD)"),
SUMIFS(COL!$E:$E,COL!$A:$A,C3452,COL!$G:$G,D3452),
IF(AND(A3452="Cervical Cancer Screening", E3452="Cost per service ($USD)"),
SUMIFS(CERV!$E:$E,CERV!$A:$A,C3452,CERV!$G:$G,D3452),
IF(AND(A3452="Cancer Screening for CKD patients", E3452="Cost per service ($USD)"),
SUMIFS(CANSCRN!$E:$E,CANSCRN!$A:$A,C3452,CANSCRN!$G:$G,D3452),
IF(AND(A3452="PSA Testing", E3452="Total Expenditure ($USD per 100,000 patients)"),
SUMIFS(PSA!$F:$F,PSA!$A:$A,C3452,PSA!$G:$G,D3452),
IF(AND(A3452="Colorectal Cancer Screening", E3452="Total Expenditure ($USD per 100,000 patients)"),
SUMIFS(COL!$F:$F,COL!$A:$A,C3452,COL!$G:$G,D3452),
IF(AND(A3452="Cervical Cancer Screening", E3452="Total Expenditure ($USD per 100,000 patients)"),
SUMIFS(CERV!$F:$F,CERV!$A:$A,C3452,CERV!$G:$G,D3452),
SUMIFS(CANSCRN!$F:$F,CANSCRN!$A:$A,C3452,CANSCRN!$G:$G,D3452))))))))))))</f>
        <v>139008.01194570135</v>
      </c>
    </row>
    <row r="3453" spans="1:6" x14ac:dyDescent="0.2">
      <c r="A3453" s="24" t="s">
        <v>105</v>
      </c>
      <c r="B3453" s="24" t="s">
        <v>101</v>
      </c>
      <c r="C3453" s="24" t="s">
        <v>37</v>
      </c>
      <c r="D3453" s="24">
        <v>2017</v>
      </c>
      <c r="E3453" s="24" t="s">
        <v>104</v>
      </c>
      <c r="F3453">
        <f>IF(AND(A3453="PSA Testing", E3453= "Utilization Rate (per 100,000 patients)"),
SUMIFS(PSA!$D:$D,PSA!$A:$A,C3453,PSA!$G:$G,D3453),
IF(AND(A3453="Colorectal Cancer Screening", E3453="Utilization Rate (per 100,000 patients)"),
SUMIFS(COL!$D:$D,COL!$A:$A,C3453,COL!$G:$G, D3453),
IF(AND(A3453="Cervical Cancer Screening", E3453="Utilization Rate (per 100,000 patients)"),
SUMIFS(CERV!$D:$D,CERV!$A:$A,C3453,CERV!$G:$G,D3453),
IF(AND(A3453="Cancer Screening for CKD patients", E3453="Utilization Rate (per 100,000 patients)"),
SUMIFS(CANSCRN!$D:$D,CANSCRN!$A:$A,C3453,CANSCRN!$G:$G,D3453),
IF(AND(A3453="PSA Testing", E3453="Cost per service ($USD)"),
SUMIFS(PSA!$E:$E,PSA!$A:$A,C3453,PSA!$G:$G,D3453),
IF(AND(A3453="Colorectal Cancer Screening", E3453="Cost per service ($USD)"),
SUMIFS(COL!$E:$E,COL!$A:$A,C3453,COL!$G:$G,D3453),
IF(AND(A3453="Cervical Cancer Screening", E3453="Cost per service ($USD)"),
SUMIFS(CERV!$E:$E,CERV!$A:$A,C3453,CERV!$G:$G,D3453),
IF(AND(A3453="Cancer Screening for CKD patients", E3453="Cost per service ($USD)"),
SUMIFS(CANSCRN!$E:$E,CANSCRN!$A:$A,C3453,CANSCRN!$G:$G,D3453),
IF(AND(A3453="PSA Testing", E3453="Total Expenditure ($USD per 100,000 patients)"),
SUMIFS(PSA!$F:$F,PSA!$A:$A,C3453,PSA!$G:$G,D3453),
IF(AND(A3453="Colorectal Cancer Screening", E3453="Total Expenditure ($USD per 100,000 patients)"),
SUMIFS(COL!$F:$F,COL!$A:$A,C3453,COL!$G:$G,D3453),
IF(AND(A3453="Cervical Cancer Screening", E3453="Total Expenditure ($USD per 100,000 patients)"),
SUMIFS(CERV!$F:$F,CERV!$A:$A,C3453,CERV!$G:$G,D3453),
SUMIFS(CANSCRN!$F:$F,CANSCRN!$A:$A,C3453,CANSCRN!$G:$G,D3453))))))))))))</f>
        <v>151671.27757384797</v>
      </c>
    </row>
    <row r="3454" spans="1:6" x14ac:dyDescent="0.2">
      <c r="A3454" s="24" t="s">
        <v>105</v>
      </c>
      <c r="B3454" s="24" t="s">
        <v>101</v>
      </c>
      <c r="C3454" s="24" t="s">
        <v>37</v>
      </c>
      <c r="D3454" s="24">
        <v>2018</v>
      </c>
      <c r="E3454" s="24" t="s">
        <v>104</v>
      </c>
      <c r="F3454">
        <f>IF(AND(A3454="PSA Testing", E3454= "Utilization Rate (per 100,000 patients)"),
SUMIFS(PSA!$D:$D,PSA!$A:$A,C3454,PSA!$G:$G,D3454),
IF(AND(A3454="Colorectal Cancer Screening", E3454="Utilization Rate (per 100,000 patients)"),
SUMIFS(COL!$D:$D,COL!$A:$A,C3454,COL!$G:$G, D3454),
IF(AND(A3454="Cervical Cancer Screening", E3454="Utilization Rate (per 100,000 patients)"),
SUMIFS(CERV!$D:$D,CERV!$A:$A,C3454,CERV!$G:$G,D3454),
IF(AND(A3454="Cancer Screening for CKD patients", E3454="Utilization Rate (per 100,000 patients)"),
SUMIFS(CANSCRN!$D:$D,CANSCRN!$A:$A,C3454,CANSCRN!$G:$G,D3454),
IF(AND(A3454="PSA Testing", E3454="Cost per service ($USD)"),
SUMIFS(PSA!$E:$E,PSA!$A:$A,C3454,PSA!$G:$G,D3454),
IF(AND(A3454="Colorectal Cancer Screening", E3454="Cost per service ($USD)"),
SUMIFS(COL!$E:$E,COL!$A:$A,C3454,COL!$G:$G,D3454),
IF(AND(A3454="Cervical Cancer Screening", E3454="Cost per service ($USD)"),
SUMIFS(CERV!$E:$E,CERV!$A:$A,C3454,CERV!$G:$G,D3454),
IF(AND(A3454="Cancer Screening for CKD patients", E3454="Cost per service ($USD)"),
SUMIFS(CANSCRN!$E:$E,CANSCRN!$A:$A,C3454,CANSCRN!$G:$G,D3454),
IF(AND(A3454="PSA Testing", E3454="Total Expenditure ($USD per 100,000 patients)"),
SUMIFS(PSA!$F:$F,PSA!$A:$A,C3454,PSA!$G:$G,D3454),
IF(AND(A3454="Colorectal Cancer Screening", E3454="Total Expenditure ($USD per 100,000 patients)"),
SUMIFS(COL!$F:$F,COL!$A:$A,C3454,COL!$G:$G,D3454),
IF(AND(A3454="Cervical Cancer Screening", E3454="Total Expenditure ($USD per 100,000 patients)"),
SUMIFS(CERV!$F:$F,CERV!$A:$A,C3454,CERV!$G:$G,D3454),
SUMIFS(CANSCRN!$F:$F,CANSCRN!$A:$A,C3454,CANSCRN!$G:$G,D3454))))))))))))</f>
        <v>126057.90568058655</v>
      </c>
    </row>
    <row r="3455" spans="1:6" x14ac:dyDescent="0.2">
      <c r="A3455" s="24" t="s">
        <v>105</v>
      </c>
      <c r="B3455" s="24" t="s">
        <v>101</v>
      </c>
      <c r="C3455" s="24" t="s">
        <v>37</v>
      </c>
      <c r="D3455" s="24">
        <v>2019</v>
      </c>
      <c r="E3455" s="24" t="s">
        <v>104</v>
      </c>
      <c r="F3455">
        <f>IF(AND(A3455="PSA Testing", E3455= "Utilization Rate (per 100,000 patients)"),
SUMIFS(PSA!$D:$D,PSA!$A:$A,C3455,PSA!$G:$G,D3455),
IF(AND(A3455="Colorectal Cancer Screening", E3455="Utilization Rate (per 100,000 patients)"),
SUMIFS(COL!$D:$D,COL!$A:$A,C3455,COL!$G:$G, D3455),
IF(AND(A3455="Cervical Cancer Screening", E3455="Utilization Rate (per 100,000 patients)"),
SUMIFS(CERV!$D:$D,CERV!$A:$A,C3455,CERV!$G:$G,D3455),
IF(AND(A3455="Cancer Screening for CKD patients", E3455="Utilization Rate (per 100,000 patients)"),
SUMIFS(CANSCRN!$D:$D,CANSCRN!$A:$A,C3455,CANSCRN!$G:$G,D3455),
IF(AND(A3455="PSA Testing", E3455="Cost per service ($USD)"),
SUMIFS(PSA!$E:$E,PSA!$A:$A,C3455,PSA!$G:$G,D3455),
IF(AND(A3455="Colorectal Cancer Screening", E3455="Cost per service ($USD)"),
SUMIFS(COL!$E:$E,COL!$A:$A,C3455,COL!$G:$G,D3455),
IF(AND(A3455="Cervical Cancer Screening", E3455="Cost per service ($USD)"),
SUMIFS(CERV!$E:$E,CERV!$A:$A,C3455,CERV!$G:$G,D3455),
IF(AND(A3455="Cancer Screening for CKD patients", E3455="Cost per service ($USD)"),
SUMIFS(CANSCRN!$E:$E,CANSCRN!$A:$A,C3455,CANSCRN!$G:$G,D3455),
IF(AND(A3455="PSA Testing", E3455="Total Expenditure ($USD per 100,000 patients)"),
SUMIFS(PSA!$F:$F,PSA!$A:$A,C3455,PSA!$G:$G,D3455),
IF(AND(A3455="Colorectal Cancer Screening", E3455="Total Expenditure ($USD per 100,000 patients)"),
SUMIFS(COL!$F:$F,COL!$A:$A,C3455,COL!$G:$G,D3455),
IF(AND(A3455="Cervical Cancer Screening", E3455="Total Expenditure ($USD per 100,000 patients)"),
SUMIFS(CERV!$F:$F,CERV!$A:$A,C3455,CERV!$G:$G,D3455),
SUMIFS(CANSCRN!$F:$F,CANSCRN!$A:$A,C3455,CANSCRN!$G:$G,D3455))))))))))))</f>
        <v>110814.02542660436</v>
      </c>
    </row>
    <row r="3456" spans="1:6" x14ac:dyDescent="0.2">
      <c r="A3456" s="24" t="s">
        <v>105</v>
      </c>
      <c r="B3456" s="24" t="s">
        <v>101</v>
      </c>
      <c r="C3456" s="24" t="s">
        <v>38</v>
      </c>
      <c r="D3456" s="24">
        <v>2009</v>
      </c>
      <c r="E3456" s="24" t="s">
        <v>104</v>
      </c>
      <c r="F3456">
        <f>IF(AND(A3456="PSA Testing", E3456= "Utilization Rate (per 100,000 patients)"),
SUMIFS(PSA!$D:$D,PSA!$A:$A,C3456,PSA!$G:$G,D3456),
IF(AND(A3456="Colorectal Cancer Screening", E3456="Utilization Rate (per 100,000 patients)"),
SUMIFS(COL!$D:$D,COL!$A:$A,C3456,COL!$G:$G, D3456),
IF(AND(A3456="Cervical Cancer Screening", E3456="Utilization Rate (per 100,000 patients)"),
SUMIFS(CERV!$D:$D,CERV!$A:$A,C3456,CERV!$G:$G,D3456),
IF(AND(A3456="Cancer Screening for CKD patients", E3456="Utilization Rate (per 100,000 patients)"),
SUMIFS(CANSCRN!$D:$D,CANSCRN!$A:$A,C3456,CANSCRN!$G:$G,D3456),
IF(AND(A3456="PSA Testing", E3456="Cost per service ($USD)"),
SUMIFS(PSA!$E:$E,PSA!$A:$A,C3456,PSA!$G:$G,D3456),
IF(AND(A3456="Colorectal Cancer Screening", E3456="Cost per service ($USD)"),
SUMIFS(COL!$E:$E,COL!$A:$A,C3456,COL!$G:$G,D3456),
IF(AND(A3456="Cervical Cancer Screening", E3456="Cost per service ($USD)"),
SUMIFS(CERV!$E:$E,CERV!$A:$A,C3456,CERV!$G:$G,D3456),
IF(AND(A3456="Cancer Screening for CKD patients", E3456="Cost per service ($USD)"),
SUMIFS(CANSCRN!$E:$E,CANSCRN!$A:$A,C3456,CANSCRN!$G:$G,D3456),
IF(AND(A3456="PSA Testing", E3456="Total Expenditure ($USD per 100,000 patients)"),
SUMIFS(PSA!$F:$F,PSA!$A:$A,C3456,PSA!$G:$G,D3456),
IF(AND(A3456="Colorectal Cancer Screening", E3456="Total Expenditure ($USD per 100,000 patients)"),
SUMIFS(COL!$F:$F,COL!$A:$A,C3456,COL!$G:$G,D3456),
IF(AND(A3456="Cervical Cancer Screening", E3456="Total Expenditure ($USD per 100,000 patients)"),
SUMIFS(CERV!$F:$F,CERV!$A:$A,C3456,CERV!$G:$G,D3456),
SUMIFS(CANSCRN!$F:$F,CANSCRN!$A:$A,C3456,CANSCRN!$G:$G,D3456))))))))))))</f>
        <v>231838.43852040818</v>
      </c>
    </row>
    <row r="3457" spans="1:6" x14ac:dyDescent="0.2">
      <c r="A3457" s="24" t="s">
        <v>105</v>
      </c>
      <c r="B3457" s="24" t="s">
        <v>101</v>
      </c>
      <c r="C3457" s="24" t="s">
        <v>38</v>
      </c>
      <c r="D3457" s="24">
        <v>2010</v>
      </c>
      <c r="E3457" s="24" t="s">
        <v>104</v>
      </c>
      <c r="F3457">
        <f>IF(AND(A3457="PSA Testing", E3457= "Utilization Rate (per 100,000 patients)"),
SUMIFS(PSA!$D:$D,PSA!$A:$A,C3457,PSA!$G:$G,D3457),
IF(AND(A3457="Colorectal Cancer Screening", E3457="Utilization Rate (per 100,000 patients)"),
SUMIFS(COL!$D:$D,COL!$A:$A,C3457,COL!$G:$G, D3457),
IF(AND(A3457="Cervical Cancer Screening", E3457="Utilization Rate (per 100,000 patients)"),
SUMIFS(CERV!$D:$D,CERV!$A:$A,C3457,CERV!$G:$G,D3457),
IF(AND(A3457="Cancer Screening for CKD patients", E3457="Utilization Rate (per 100,000 patients)"),
SUMIFS(CANSCRN!$D:$D,CANSCRN!$A:$A,C3457,CANSCRN!$G:$G,D3457),
IF(AND(A3457="PSA Testing", E3457="Cost per service ($USD)"),
SUMIFS(PSA!$E:$E,PSA!$A:$A,C3457,PSA!$G:$G,D3457),
IF(AND(A3457="Colorectal Cancer Screening", E3457="Cost per service ($USD)"),
SUMIFS(COL!$E:$E,COL!$A:$A,C3457,COL!$G:$G,D3457),
IF(AND(A3457="Cervical Cancer Screening", E3457="Cost per service ($USD)"),
SUMIFS(CERV!$E:$E,CERV!$A:$A,C3457,CERV!$G:$G,D3457),
IF(AND(A3457="Cancer Screening for CKD patients", E3457="Cost per service ($USD)"),
SUMIFS(CANSCRN!$E:$E,CANSCRN!$A:$A,C3457,CANSCRN!$G:$G,D3457),
IF(AND(A3457="PSA Testing", E3457="Total Expenditure ($USD per 100,000 patients)"),
SUMIFS(PSA!$F:$F,PSA!$A:$A,C3457,PSA!$G:$G,D3457),
IF(AND(A3457="Colorectal Cancer Screening", E3457="Total Expenditure ($USD per 100,000 patients)"),
SUMIFS(COL!$F:$F,COL!$A:$A,C3457,COL!$G:$G,D3457),
IF(AND(A3457="Cervical Cancer Screening", E3457="Total Expenditure ($USD per 100,000 patients)"),
SUMIFS(CERV!$F:$F,CERV!$A:$A,C3457,CERV!$G:$G,D3457),
SUMIFS(CANSCRN!$F:$F,CANSCRN!$A:$A,C3457,CANSCRN!$G:$G,D3457))))))))))))</f>
        <v>161756.04214516873</v>
      </c>
    </row>
    <row r="3458" spans="1:6" x14ac:dyDescent="0.2">
      <c r="A3458" s="24" t="s">
        <v>105</v>
      </c>
      <c r="B3458" s="24" t="s">
        <v>101</v>
      </c>
      <c r="C3458" s="24" t="s">
        <v>38</v>
      </c>
      <c r="D3458" s="24">
        <v>2011</v>
      </c>
      <c r="E3458" s="24" t="s">
        <v>104</v>
      </c>
      <c r="F3458">
        <f>IF(AND(A3458="PSA Testing", E3458= "Utilization Rate (per 100,000 patients)"),
SUMIFS(PSA!$D:$D,PSA!$A:$A,C3458,PSA!$G:$G,D3458),
IF(AND(A3458="Colorectal Cancer Screening", E3458="Utilization Rate (per 100,000 patients)"),
SUMIFS(COL!$D:$D,COL!$A:$A,C3458,COL!$G:$G, D3458),
IF(AND(A3458="Cervical Cancer Screening", E3458="Utilization Rate (per 100,000 patients)"),
SUMIFS(CERV!$D:$D,CERV!$A:$A,C3458,CERV!$G:$G,D3458),
IF(AND(A3458="Cancer Screening for CKD patients", E3458="Utilization Rate (per 100,000 patients)"),
SUMIFS(CANSCRN!$D:$D,CANSCRN!$A:$A,C3458,CANSCRN!$G:$G,D3458),
IF(AND(A3458="PSA Testing", E3458="Cost per service ($USD)"),
SUMIFS(PSA!$E:$E,PSA!$A:$A,C3458,PSA!$G:$G,D3458),
IF(AND(A3458="Colorectal Cancer Screening", E3458="Cost per service ($USD)"),
SUMIFS(COL!$E:$E,COL!$A:$A,C3458,COL!$G:$G,D3458),
IF(AND(A3458="Cervical Cancer Screening", E3458="Cost per service ($USD)"),
SUMIFS(CERV!$E:$E,CERV!$A:$A,C3458,CERV!$G:$G,D3458),
IF(AND(A3458="Cancer Screening for CKD patients", E3458="Cost per service ($USD)"),
SUMIFS(CANSCRN!$E:$E,CANSCRN!$A:$A,C3458,CANSCRN!$G:$G,D3458),
IF(AND(A3458="PSA Testing", E3458="Total Expenditure ($USD per 100,000 patients)"),
SUMIFS(PSA!$F:$F,PSA!$A:$A,C3458,PSA!$G:$G,D3458),
IF(AND(A3458="Colorectal Cancer Screening", E3458="Total Expenditure ($USD per 100,000 patients)"),
SUMIFS(COL!$F:$F,COL!$A:$A,C3458,COL!$G:$G,D3458),
IF(AND(A3458="Cervical Cancer Screening", E3458="Total Expenditure ($USD per 100,000 patients)"),
SUMIFS(CERV!$F:$F,CERV!$A:$A,C3458,CERV!$G:$G,D3458),
SUMIFS(CANSCRN!$F:$F,CANSCRN!$A:$A,C3458,CANSCRN!$G:$G,D3458))))))))))))</f>
        <v>180796.21886426595</v>
      </c>
    </row>
    <row r="3459" spans="1:6" x14ac:dyDescent="0.2">
      <c r="A3459" s="24" t="s">
        <v>105</v>
      </c>
      <c r="B3459" s="24" t="s">
        <v>101</v>
      </c>
      <c r="C3459" s="24" t="s">
        <v>38</v>
      </c>
      <c r="D3459" s="24">
        <v>2012</v>
      </c>
      <c r="E3459" s="24" t="s">
        <v>104</v>
      </c>
      <c r="F3459">
        <f>IF(AND(A3459="PSA Testing", E3459= "Utilization Rate (per 100,000 patients)"),
SUMIFS(PSA!$D:$D,PSA!$A:$A,C3459,PSA!$G:$G,D3459),
IF(AND(A3459="Colorectal Cancer Screening", E3459="Utilization Rate (per 100,000 patients)"),
SUMIFS(COL!$D:$D,COL!$A:$A,C3459,COL!$G:$G, D3459),
IF(AND(A3459="Cervical Cancer Screening", E3459="Utilization Rate (per 100,000 patients)"),
SUMIFS(CERV!$D:$D,CERV!$A:$A,C3459,CERV!$G:$G,D3459),
IF(AND(A3459="Cancer Screening for CKD patients", E3459="Utilization Rate (per 100,000 patients)"),
SUMIFS(CANSCRN!$D:$D,CANSCRN!$A:$A,C3459,CANSCRN!$G:$G,D3459),
IF(AND(A3459="PSA Testing", E3459="Cost per service ($USD)"),
SUMIFS(PSA!$E:$E,PSA!$A:$A,C3459,PSA!$G:$G,D3459),
IF(AND(A3459="Colorectal Cancer Screening", E3459="Cost per service ($USD)"),
SUMIFS(COL!$E:$E,COL!$A:$A,C3459,COL!$G:$G,D3459),
IF(AND(A3459="Cervical Cancer Screening", E3459="Cost per service ($USD)"),
SUMIFS(CERV!$E:$E,CERV!$A:$A,C3459,CERV!$G:$G,D3459),
IF(AND(A3459="Cancer Screening for CKD patients", E3459="Cost per service ($USD)"),
SUMIFS(CANSCRN!$E:$E,CANSCRN!$A:$A,C3459,CANSCRN!$G:$G,D3459),
IF(AND(A3459="PSA Testing", E3459="Total Expenditure ($USD per 100,000 patients)"),
SUMIFS(PSA!$F:$F,PSA!$A:$A,C3459,PSA!$G:$G,D3459),
IF(AND(A3459="Colorectal Cancer Screening", E3459="Total Expenditure ($USD per 100,000 patients)"),
SUMIFS(COL!$F:$F,COL!$A:$A,C3459,COL!$G:$G,D3459),
IF(AND(A3459="Cervical Cancer Screening", E3459="Total Expenditure ($USD per 100,000 patients)"),
SUMIFS(CERV!$F:$F,CERV!$A:$A,C3459,CERV!$G:$G,D3459),
SUMIFS(CANSCRN!$F:$F,CANSCRN!$A:$A,C3459,CANSCRN!$G:$G,D3459))))))))))))</f>
        <v>150537.3592599445</v>
      </c>
    </row>
    <row r="3460" spans="1:6" x14ac:dyDescent="0.2">
      <c r="A3460" s="24" t="s">
        <v>105</v>
      </c>
      <c r="B3460" s="24" t="s">
        <v>101</v>
      </c>
      <c r="C3460" s="24" t="s">
        <v>38</v>
      </c>
      <c r="D3460" s="24">
        <v>2013</v>
      </c>
      <c r="E3460" s="24" t="s">
        <v>104</v>
      </c>
      <c r="F3460">
        <f>IF(AND(A3460="PSA Testing", E3460= "Utilization Rate (per 100,000 patients)"),
SUMIFS(PSA!$D:$D,PSA!$A:$A,C3460,PSA!$G:$G,D3460),
IF(AND(A3460="Colorectal Cancer Screening", E3460="Utilization Rate (per 100,000 patients)"),
SUMIFS(COL!$D:$D,COL!$A:$A,C3460,COL!$G:$G, D3460),
IF(AND(A3460="Cervical Cancer Screening", E3460="Utilization Rate (per 100,000 patients)"),
SUMIFS(CERV!$D:$D,CERV!$A:$A,C3460,CERV!$G:$G,D3460),
IF(AND(A3460="Cancer Screening for CKD patients", E3460="Utilization Rate (per 100,000 patients)"),
SUMIFS(CANSCRN!$D:$D,CANSCRN!$A:$A,C3460,CANSCRN!$G:$G,D3460),
IF(AND(A3460="PSA Testing", E3460="Cost per service ($USD)"),
SUMIFS(PSA!$E:$E,PSA!$A:$A,C3460,PSA!$G:$G,D3460),
IF(AND(A3460="Colorectal Cancer Screening", E3460="Cost per service ($USD)"),
SUMIFS(COL!$E:$E,COL!$A:$A,C3460,COL!$G:$G,D3460),
IF(AND(A3460="Cervical Cancer Screening", E3460="Cost per service ($USD)"),
SUMIFS(CERV!$E:$E,CERV!$A:$A,C3460,CERV!$G:$G,D3460),
IF(AND(A3460="Cancer Screening for CKD patients", E3460="Cost per service ($USD)"),
SUMIFS(CANSCRN!$E:$E,CANSCRN!$A:$A,C3460,CANSCRN!$G:$G,D3460),
IF(AND(A3460="PSA Testing", E3460="Total Expenditure ($USD per 100,000 patients)"),
SUMIFS(PSA!$F:$F,PSA!$A:$A,C3460,PSA!$G:$G,D3460),
IF(AND(A3460="Colorectal Cancer Screening", E3460="Total Expenditure ($USD per 100,000 patients)"),
SUMIFS(COL!$F:$F,COL!$A:$A,C3460,COL!$G:$G,D3460),
IF(AND(A3460="Cervical Cancer Screening", E3460="Total Expenditure ($USD per 100,000 patients)"),
SUMIFS(CERV!$F:$F,CERV!$A:$A,C3460,CERV!$G:$G,D3460),
SUMIFS(CANSCRN!$F:$F,CANSCRN!$A:$A,C3460,CANSCRN!$G:$G,D3460))))))))))))</f>
        <v>124110.13433333334</v>
      </c>
    </row>
    <row r="3461" spans="1:6" x14ac:dyDescent="0.2">
      <c r="A3461" s="24" t="s">
        <v>105</v>
      </c>
      <c r="B3461" s="24" t="s">
        <v>101</v>
      </c>
      <c r="C3461" s="24" t="s">
        <v>38</v>
      </c>
      <c r="D3461" s="24">
        <v>2014</v>
      </c>
      <c r="E3461" s="24" t="s">
        <v>104</v>
      </c>
      <c r="F3461">
        <f>IF(AND(A3461="PSA Testing", E3461= "Utilization Rate (per 100,000 patients)"),
SUMIFS(PSA!$D:$D,PSA!$A:$A,C3461,PSA!$G:$G,D3461),
IF(AND(A3461="Colorectal Cancer Screening", E3461="Utilization Rate (per 100,000 patients)"),
SUMIFS(COL!$D:$D,COL!$A:$A,C3461,COL!$G:$G, D3461),
IF(AND(A3461="Cervical Cancer Screening", E3461="Utilization Rate (per 100,000 patients)"),
SUMIFS(CERV!$D:$D,CERV!$A:$A,C3461,CERV!$G:$G,D3461),
IF(AND(A3461="Cancer Screening for CKD patients", E3461="Utilization Rate (per 100,000 patients)"),
SUMIFS(CANSCRN!$D:$D,CANSCRN!$A:$A,C3461,CANSCRN!$G:$G,D3461),
IF(AND(A3461="PSA Testing", E3461="Cost per service ($USD)"),
SUMIFS(PSA!$E:$E,PSA!$A:$A,C3461,PSA!$G:$G,D3461),
IF(AND(A3461="Colorectal Cancer Screening", E3461="Cost per service ($USD)"),
SUMIFS(COL!$E:$E,COL!$A:$A,C3461,COL!$G:$G,D3461),
IF(AND(A3461="Cervical Cancer Screening", E3461="Cost per service ($USD)"),
SUMIFS(CERV!$E:$E,CERV!$A:$A,C3461,CERV!$G:$G,D3461),
IF(AND(A3461="Cancer Screening for CKD patients", E3461="Cost per service ($USD)"),
SUMIFS(CANSCRN!$E:$E,CANSCRN!$A:$A,C3461,CANSCRN!$G:$G,D3461),
IF(AND(A3461="PSA Testing", E3461="Total Expenditure ($USD per 100,000 patients)"),
SUMIFS(PSA!$F:$F,PSA!$A:$A,C3461,PSA!$G:$G,D3461),
IF(AND(A3461="Colorectal Cancer Screening", E3461="Total Expenditure ($USD per 100,000 patients)"),
SUMIFS(COL!$F:$F,COL!$A:$A,C3461,COL!$G:$G,D3461),
IF(AND(A3461="Cervical Cancer Screening", E3461="Total Expenditure ($USD per 100,000 patients)"),
SUMIFS(CERV!$F:$F,CERV!$A:$A,C3461,CERV!$G:$G,D3461),
SUMIFS(CANSCRN!$F:$F,CANSCRN!$A:$A,C3461,CANSCRN!$G:$G,D3461))))))))))))</f>
        <v>101118.48308118081</v>
      </c>
    </row>
    <row r="3462" spans="1:6" x14ac:dyDescent="0.2">
      <c r="A3462" s="24" t="s">
        <v>105</v>
      </c>
      <c r="B3462" s="24" t="s">
        <v>101</v>
      </c>
      <c r="C3462" s="24" t="s">
        <v>38</v>
      </c>
      <c r="D3462" s="24">
        <v>2015</v>
      </c>
      <c r="E3462" s="24" t="s">
        <v>104</v>
      </c>
      <c r="F3462">
        <f>IF(AND(A3462="PSA Testing", E3462= "Utilization Rate (per 100,000 patients)"),
SUMIFS(PSA!$D:$D,PSA!$A:$A,C3462,PSA!$G:$G,D3462),
IF(AND(A3462="Colorectal Cancer Screening", E3462="Utilization Rate (per 100,000 patients)"),
SUMIFS(COL!$D:$D,COL!$A:$A,C3462,COL!$G:$G, D3462),
IF(AND(A3462="Cervical Cancer Screening", E3462="Utilization Rate (per 100,000 patients)"),
SUMIFS(CERV!$D:$D,CERV!$A:$A,C3462,CERV!$G:$G,D3462),
IF(AND(A3462="Cancer Screening for CKD patients", E3462="Utilization Rate (per 100,000 patients)"),
SUMIFS(CANSCRN!$D:$D,CANSCRN!$A:$A,C3462,CANSCRN!$G:$G,D3462),
IF(AND(A3462="PSA Testing", E3462="Cost per service ($USD)"),
SUMIFS(PSA!$E:$E,PSA!$A:$A,C3462,PSA!$G:$G,D3462),
IF(AND(A3462="Colorectal Cancer Screening", E3462="Cost per service ($USD)"),
SUMIFS(COL!$E:$E,COL!$A:$A,C3462,COL!$G:$G,D3462),
IF(AND(A3462="Cervical Cancer Screening", E3462="Cost per service ($USD)"),
SUMIFS(CERV!$E:$E,CERV!$A:$A,C3462,CERV!$G:$G,D3462),
IF(AND(A3462="Cancer Screening for CKD patients", E3462="Cost per service ($USD)"),
SUMIFS(CANSCRN!$E:$E,CANSCRN!$A:$A,C3462,CANSCRN!$G:$G,D3462),
IF(AND(A3462="PSA Testing", E3462="Total Expenditure ($USD per 100,000 patients)"),
SUMIFS(PSA!$F:$F,PSA!$A:$A,C3462,PSA!$G:$G,D3462),
IF(AND(A3462="Colorectal Cancer Screening", E3462="Total Expenditure ($USD per 100,000 patients)"),
SUMIFS(COL!$F:$F,COL!$A:$A,C3462,COL!$G:$G,D3462),
IF(AND(A3462="Cervical Cancer Screening", E3462="Total Expenditure ($USD per 100,000 patients)"),
SUMIFS(CERV!$F:$F,CERV!$A:$A,C3462,CERV!$G:$G,D3462),
SUMIFS(CANSCRN!$F:$F,CANSCRN!$A:$A,C3462,CANSCRN!$G:$G,D3462))))))))))))</f>
        <v>156760.62333696836</v>
      </c>
    </row>
    <row r="3463" spans="1:6" x14ac:dyDescent="0.2">
      <c r="A3463" s="24" t="s">
        <v>105</v>
      </c>
      <c r="B3463" s="24" t="s">
        <v>101</v>
      </c>
      <c r="C3463" s="24" t="s">
        <v>38</v>
      </c>
      <c r="D3463" s="24">
        <v>2016</v>
      </c>
      <c r="E3463" s="24" t="s">
        <v>104</v>
      </c>
      <c r="F3463">
        <f>IF(AND(A3463="PSA Testing", E3463= "Utilization Rate (per 100,000 patients)"),
SUMIFS(PSA!$D:$D,PSA!$A:$A,C3463,PSA!$G:$G,D3463),
IF(AND(A3463="Colorectal Cancer Screening", E3463="Utilization Rate (per 100,000 patients)"),
SUMIFS(COL!$D:$D,COL!$A:$A,C3463,COL!$G:$G, D3463),
IF(AND(A3463="Cervical Cancer Screening", E3463="Utilization Rate (per 100,000 patients)"),
SUMIFS(CERV!$D:$D,CERV!$A:$A,C3463,CERV!$G:$G,D3463),
IF(AND(A3463="Cancer Screening for CKD patients", E3463="Utilization Rate (per 100,000 patients)"),
SUMIFS(CANSCRN!$D:$D,CANSCRN!$A:$A,C3463,CANSCRN!$G:$G,D3463),
IF(AND(A3463="PSA Testing", E3463="Cost per service ($USD)"),
SUMIFS(PSA!$E:$E,PSA!$A:$A,C3463,PSA!$G:$G,D3463),
IF(AND(A3463="Colorectal Cancer Screening", E3463="Cost per service ($USD)"),
SUMIFS(COL!$E:$E,COL!$A:$A,C3463,COL!$G:$G,D3463),
IF(AND(A3463="Cervical Cancer Screening", E3463="Cost per service ($USD)"),
SUMIFS(CERV!$E:$E,CERV!$A:$A,C3463,CERV!$G:$G,D3463),
IF(AND(A3463="Cancer Screening for CKD patients", E3463="Cost per service ($USD)"),
SUMIFS(CANSCRN!$E:$E,CANSCRN!$A:$A,C3463,CANSCRN!$G:$G,D3463),
IF(AND(A3463="PSA Testing", E3463="Total Expenditure ($USD per 100,000 patients)"),
SUMIFS(PSA!$F:$F,PSA!$A:$A,C3463,PSA!$G:$G,D3463),
IF(AND(A3463="Colorectal Cancer Screening", E3463="Total Expenditure ($USD per 100,000 patients)"),
SUMIFS(COL!$F:$F,COL!$A:$A,C3463,COL!$G:$G,D3463),
IF(AND(A3463="Cervical Cancer Screening", E3463="Total Expenditure ($USD per 100,000 patients)"),
SUMIFS(CERV!$F:$F,CERV!$A:$A,C3463,CERV!$G:$G,D3463),
SUMIFS(CANSCRN!$F:$F,CANSCRN!$A:$A,C3463,CANSCRN!$G:$G,D3463))))))))))))</f>
        <v>123778.36734476642</v>
      </c>
    </row>
    <row r="3464" spans="1:6" x14ac:dyDescent="0.2">
      <c r="A3464" s="24" t="s">
        <v>105</v>
      </c>
      <c r="B3464" s="24" t="s">
        <v>101</v>
      </c>
      <c r="C3464" s="24" t="s">
        <v>38</v>
      </c>
      <c r="D3464" s="24">
        <v>2017</v>
      </c>
      <c r="E3464" s="24" t="s">
        <v>104</v>
      </c>
      <c r="F3464">
        <f>IF(AND(A3464="PSA Testing", E3464= "Utilization Rate (per 100,000 patients)"),
SUMIFS(PSA!$D:$D,PSA!$A:$A,C3464,PSA!$G:$G,D3464),
IF(AND(A3464="Colorectal Cancer Screening", E3464="Utilization Rate (per 100,000 patients)"),
SUMIFS(COL!$D:$D,COL!$A:$A,C3464,COL!$G:$G, D3464),
IF(AND(A3464="Cervical Cancer Screening", E3464="Utilization Rate (per 100,000 patients)"),
SUMIFS(CERV!$D:$D,CERV!$A:$A,C3464,CERV!$G:$G,D3464),
IF(AND(A3464="Cancer Screening for CKD patients", E3464="Utilization Rate (per 100,000 patients)"),
SUMIFS(CANSCRN!$D:$D,CANSCRN!$A:$A,C3464,CANSCRN!$G:$G,D3464),
IF(AND(A3464="PSA Testing", E3464="Cost per service ($USD)"),
SUMIFS(PSA!$E:$E,PSA!$A:$A,C3464,PSA!$G:$G,D3464),
IF(AND(A3464="Colorectal Cancer Screening", E3464="Cost per service ($USD)"),
SUMIFS(COL!$E:$E,COL!$A:$A,C3464,COL!$G:$G,D3464),
IF(AND(A3464="Cervical Cancer Screening", E3464="Cost per service ($USD)"),
SUMIFS(CERV!$E:$E,CERV!$A:$A,C3464,CERV!$G:$G,D3464),
IF(AND(A3464="Cancer Screening for CKD patients", E3464="Cost per service ($USD)"),
SUMIFS(CANSCRN!$E:$E,CANSCRN!$A:$A,C3464,CANSCRN!$G:$G,D3464),
IF(AND(A3464="PSA Testing", E3464="Total Expenditure ($USD per 100,000 patients)"),
SUMIFS(PSA!$F:$F,PSA!$A:$A,C3464,PSA!$G:$G,D3464),
IF(AND(A3464="Colorectal Cancer Screening", E3464="Total Expenditure ($USD per 100,000 patients)"),
SUMIFS(COL!$F:$F,COL!$A:$A,C3464,COL!$G:$G,D3464),
IF(AND(A3464="Cervical Cancer Screening", E3464="Total Expenditure ($USD per 100,000 patients)"),
SUMIFS(CERV!$F:$F,CERV!$A:$A,C3464,CERV!$G:$G,D3464),
SUMIFS(CANSCRN!$F:$F,CANSCRN!$A:$A,C3464,CANSCRN!$G:$G,D3464))))))))))))</f>
        <v>130335.72596324836</v>
      </c>
    </row>
    <row r="3465" spans="1:6" x14ac:dyDescent="0.2">
      <c r="A3465" s="24" t="s">
        <v>105</v>
      </c>
      <c r="B3465" s="24" t="s">
        <v>101</v>
      </c>
      <c r="C3465" s="24" t="s">
        <v>38</v>
      </c>
      <c r="D3465" s="24">
        <v>2018</v>
      </c>
      <c r="E3465" s="24" t="s">
        <v>104</v>
      </c>
      <c r="F3465">
        <f>IF(AND(A3465="PSA Testing", E3465= "Utilization Rate (per 100,000 patients)"),
SUMIFS(PSA!$D:$D,PSA!$A:$A,C3465,PSA!$G:$G,D3465),
IF(AND(A3465="Colorectal Cancer Screening", E3465="Utilization Rate (per 100,000 patients)"),
SUMIFS(COL!$D:$D,COL!$A:$A,C3465,COL!$G:$G, D3465),
IF(AND(A3465="Cervical Cancer Screening", E3465="Utilization Rate (per 100,000 patients)"),
SUMIFS(CERV!$D:$D,CERV!$A:$A,C3465,CERV!$G:$G,D3465),
IF(AND(A3465="Cancer Screening for CKD patients", E3465="Utilization Rate (per 100,000 patients)"),
SUMIFS(CANSCRN!$D:$D,CANSCRN!$A:$A,C3465,CANSCRN!$G:$G,D3465),
IF(AND(A3465="PSA Testing", E3465="Cost per service ($USD)"),
SUMIFS(PSA!$E:$E,PSA!$A:$A,C3465,PSA!$G:$G,D3465),
IF(AND(A3465="Colorectal Cancer Screening", E3465="Cost per service ($USD)"),
SUMIFS(COL!$E:$E,COL!$A:$A,C3465,COL!$G:$G,D3465),
IF(AND(A3465="Cervical Cancer Screening", E3465="Cost per service ($USD)"),
SUMIFS(CERV!$E:$E,CERV!$A:$A,C3465,CERV!$G:$G,D3465),
IF(AND(A3465="Cancer Screening for CKD patients", E3465="Cost per service ($USD)"),
SUMIFS(CANSCRN!$E:$E,CANSCRN!$A:$A,C3465,CANSCRN!$G:$G,D3465),
IF(AND(A3465="PSA Testing", E3465="Total Expenditure ($USD per 100,000 patients)"),
SUMIFS(PSA!$F:$F,PSA!$A:$A,C3465,PSA!$G:$G,D3465),
IF(AND(A3465="Colorectal Cancer Screening", E3465="Total Expenditure ($USD per 100,000 patients)"),
SUMIFS(COL!$F:$F,COL!$A:$A,C3465,COL!$G:$G,D3465),
IF(AND(A3465="Cervical Cancer Screening", E3465="Total Expenditure ($USD per 100,000 patients)"),
SUMIFS(CERV!$F:$F,CERV!$A:$A,C3465,CERV!$G:$G,D3465),
SUMIFS(CANSCRN!$F:$F,CANSCRN!$A:$A,C3465,CANSCRN!$G:$G,D3465))))))))))))</f>
        <v>135684.4163694559</v>
      </c>
    </row>
    <row r="3466" spans="1:6" x14ac:dyDescent="0.2">
      <c r="A3466" s="24" t="s">
        <v>105</v>
      </c>
      <c r="B3466" s="24" t="s">
        <v>101</v>
      </c>
      <c r="C3466" s="24" t="s">
        <v>38</v>
      </c>
      <c r="D3466" s="24">
        <v>2019</v>
      </c>
      <c r="E3466" s="24" t="s">
        <v>104</v>
      </c>
      <c r="F3466">
        <f>IF(AND(A3466="PSA Testing", E3466= "Utilization Rate (per 100,000 patients)"),
SUMIFS(PSA!$D:$D,PSA!$A:$A,C3466,PSA!$G:$G,D3466),
IF(AND(A3466="Colorectal Cancer Screening", E3466="Utilization Rate (per 100,000 patients)"),
SUMIFS(COL!$D:$D,COL!$A:$A,C3466,COL!$G:$G, D3466),
IF(AND(A3466="Cervical Cancer Screening", E3466="Utilization Rate (per 100,000 patients)"),
SUMIFS(CERV!$D:$D,CERV!$A:$A,C3466,CERV!$G:$G,D3466),
IF(AND(A3466="Cancer Screening for CKD patients", E3466="Utilization Rate (per 100,000 patients)"),
SUMIFS(CANSCRN!$D:$D,CANSCRN!$A:$A,C3466,CANSCRN!$G:$G,D3466),
IF(AND(A3466="PSA Testing", E3466="Cost per service ($USD)"),
SUMIFS(PSA!$E:$E,PSA!$A:$A,C3466,PSA!$G:$G,D3466),
IF(AND(A3466="Colorectal Cancer Screening", E3466="Cost per service ($USD)"),
SUMIFS(COL!$E:$E,COL!$A:$A,C3466,COL!$G:$G,D3466),
IF(AND(A3466="Cervical Cancer Screening", E3466="Cost per service ($USD)"),
SUMIFS(CERV!$E:$E,CERV!$A:$A,C3466,CERV!$G:$G,D3466),
IF(AND(A3466="Cancer Screening for CKD patients", E3466="Cost per service ($USD)"),
SUMIFS(CANSCRN!$E:$E,CANSCRN!$A:$A,C3466,CANSCRN!$G:$G,D3466),
IF(AND(A3466="PSA Testing", E3466="Total Expenditure ($USD per 100,000 patients)"),
SUMIFS(PSA!$F:$F,PSA!$A:$A,C3466,PSA!$G:$G,D3466),
IF(AND(A3466="Colorectal Cancer Screening", E3466="Total Expenditure ($USD per 100,000 patients)"),
SUMIFS(COL!$F:$F,COL!$A:$A,C3466,COL!$G:$G,D3466),
IF(AND(A3466="Cervical Cancer Screening", E3466="Total Expenditure ($USD per 100,000 patients)"),
SUMIFS(CERV!$F:$F,CERV!$A:$A,C3466,CERV!$G:$G,D3466),
SUMIFS(CANSCRN!$F:$F,CANSCRN!$A:$A,C3466,CANSCRN!$G:$G,D3466))))))))))))</f>
        <v>125162.07553648067</v>
      </c>
    </row>
    <row r="3467" spans="1:6" x14ac:dyDescent="0.2">
      <c r="A3467" s="24" t="s">
        <v>105</v>
      </c>
      <c r="B3467" s="24" t="s">
        <v>101</v>
      </c>
      <c r="C3467" s="24" t="s">
        <v>39</v>
      </c>
      <c r="D3467" s="24">
        <v>2009</v>
      </c>
      <c r="E3467" s="24" t="s">
        <v>104</v>
      </c>
      <c r="F3467">
        <f>IF(AND(A3467="PSA Testing", E3467= "Utilization Rate (per 100,000 patients)"),
SUMIFS(PSA!$D:$D,PSA!$A:$A,C3467,PSA!$G:$G,D3467),
IF(AND(A3467="Colorectal Cancer Screening", E3467="Utilization Rate (per 100,000 patients)"),
SUMIFS(COL!$D:$D,COL!$A:$A,C3467,COL!$G:$G, D3467),
IF(AND(A3467="Cervical Cancer Screening", E3467="Utilization Rate (per 100,000 patients)"),
SUMIFS(CERV!$D:$D,CERV!$A:$A,C3467,CERV!$G:$G,D3467),
IF(AND(A3467="Cancer Screening for CKD patients", E3467="Utilization Rate (per 100,000 patients)"),
SUMIFS(CANSCRN!$D:$D,CANSCRN!$A:$A,C3467,CANSCRN!$G:$G,D3467),
IF(AND(A3467="PSA Testing", E3467="Cost per service ($USD)"),
SUMIFS(PSA!$E:$E,PSA!$A:$A,C3467,PSA!$G:$G,D3467),
IF(AND(A3467="Colorectal Cancer Screening", E3467="Cost per service ($USD)"),
SUMIFS(COL!$E:$E,COL!$A:$A,C3467,COL!$G:$G,D3467),
IF(AND(A3467="Cervical Cancer Screening", E3467="Cost per service ($USD)"),
SUMIFS(CERV!$E:$E,CERV!$A:$A,C3467,CERV!$G:$G,D3467),
IF(AND(A3467="Cancer Screening for CKD patients", E3467="Cost per service ($USD)"),
SUMIFS(CANSCRN!$E:$E,CANSCRN!$A:$A,C3467,CANSCRN!$G:$G,D3467),
IF(AND(A3467="PSA Testing", E3467="Total Expenditure ($USD per 100,000 patients)"),
SUMIFS(PSA!$F:$F,PSA!$A:$A,C3467,PSA!$G:$G,D3467),
IF(AND(A3467="Colorectal Cancer Screening", E3467="Total Expenditure ($USD per 100,000 patients)"),
SUMIFS(COL!$F:$F,COL!$A:$A,C3467,COL!$G:$G,D3467),
IF(AND(A3467="Cervical Cancer Screening", E3467="Total Expenditure ($USD per 100,000 patients)"),
SUMIFS(CERV!$F:$F,CERV!$A:$A,C3467,CERV!$G:$G,D3467),
SUMIFS(CANSCRN!$F:$F,CANSCRN!$A:$A,C3467,CANSCRN!$G:$G,D3467))))))))))))</f>
        <v>276376.85663197568</v>
      </c>
    </row>
    <row r="3468" spans="1:6" x14ac:dyDescent="0.2">
      <c r="A3468" s="24" t="s">
        <v>105</v>
      </c>
      <c r="B3468" s="24" t="s">
        <v>101</v>
      </c>
      <c r="C3468" s="24" t="s">
        <v>39</v>
      </c>
      <c r="D3468" s="24">
        <v>2010</v>
      </c>
      <c r="E3468" s="24" t="s">
        <v>104</v>
      </c>
      <c r="F3468">
        <f>IF(AND(A3468="PSA Testing", E3468= "Utilization Rate (per 100,000 patients)"),
SUMIFS(PSA!$D:$D,PSA!$A:$A,C3468,PSA!$G:$G,D3468),
IF(AND(A3468="Colorectal Cancer Screening", E3468="Utilization Rate (per 100,000 patients)"),
SUMIFS(COL!$D:$D,COL!$A:$A,C3468,COL!$G:$G, D3468),
IF(AND(A3468="Cervical Cancer Screening", E3468="Utilization Rate (per 100,000 patients)"),
SUMIFS(CERV!$D:$D,CERV!$A:$A,C3468,CERV!$G:$G,D3468),
IF(AND(A3468="Cancer Screening for CKD patients", E3468="Utilization Rate (per 100,000 patients)"),
SUMIFS(CANSCRN!$D:$D,CANSCRN!$A:$A,C3468,CANSCRN!$G:$G,D3468),
IF(AND(A3468="PSA Testing", E3468="Cost per service ($USD)"),
SUMIFS(PSA!$E:$E,PSA!$A:$A,C3468,PSA!$G:$G,D3468),
IF(AND(A3468="Colorectal Cancer Screening", E3468="Cost per service ($USD)"),
SUMIFS(COL!$E:$E,COL!$A:$A,C3468,COL!$G:$G,D3468),
IF(AND(A3468="Cervical Cancer Screening", E3468="Cost per service ($USD)"),
SUMIFS(CERV!$E:$E,CERV!$A:$A,C3468,CERV!$G:$G,D3468),
IF(AND(A3468="Cancer Screening for CKD patients", E3468="Cost per service ($USD)"),
SUMIFS(CANSCRN!$E:$E,CANSCRN!$A:$A,C3468,CANSCRN!$G:$G,D3468),
IF(AND(A3468="PSA Testing", E3468="Total Expenditure ($USD per 100,000 patients)"),
SUMIFS(PSA!$F:$F,PSA!$A:$A,C3468,PSA!$G:$G,D3468),
IF(AND(A3468="Colorectal Cancer Screening", E3468="Total Expenditure ($USD per 100,000 patients)"),
SUMIFS(COL!$F:$F,COL!$A:$A,C3468,COL!$G:$G,D3468),
IF(AND(A3468="Cervical Cancer Screening", E3468="Total Expenditure ($USD per 100,000 patients)"),
SUMIFS(CERV!$F:$F,CERV!$A:$A,C3468,CERV!$G:$G,D3468),
SUMIFS(CANSCRN!$F:$F,CANSCRN!$A:$A,C3468,CANSCRN!$G:$G,D3468))))))))))))</f>
        <v>254406.13884332386</v>
      </c>
    </row>
    <row r="3469" spans="1:6" x14ac:dyDescent="0.2">
      <c r="A3469" s="24" t="s">
        <v>105</v>
      </c>
      <c r="B3469" s="24" t="s">
        <v>101</v>
      </c>
      <c r="C3469" s="24" t="s">
        <v>39</v>
      </c>
      <c r="D3469" s="24">
        <v>2011</v>
      </c>
      <c r="E3469" s="24" t="s">
        <v>104</v>
      </c>
      <c r="F3469">
        <f>IF(AND(A3469="PSA Testing", E3469= "Utilization Rate (per 100,000 patients)"),
SUMIFS(PSA!$D:$D,PSA!$A:$A,C3469,PSA!$G:$G,D3469),
IF(AND(A3469="Colorectal Cancer Screening", E3469="Utilization Rate (per 100,000 patients)"),
SUMIFS(COL!$D:$D,COL!$A:$A,C3469,COL!$G:$G, D3469),
IF(AND(A3469="Cervical Cancer Screening", E3469="Utilization Rate (per 100,000 patients)"),
SUMIFS(CERV!$D:$D,CERV!$A:$A,C3469,CERV!$G:$G,D3469),
IF(AND(A3469="Cancer Screening for CKD patients", E3469="Utilization Rate (per 100,000 patients)"),
SUMIFS(CANSCRN!$D:$D,CANSCRN!$A:$A,C3469,CANSCRN!$G:$G,D3469),
IF(AND(A3469="PSA Testing", E3469="Cost per service ($USD)"),
SUMIFS(PSA!$E:$E,PSA!$A:$A,C3469,PSA!$G:$G,D3469),
IF(AND(A3469="Colorectal Cancer Screening", E3469="Cost per service ($USD)"),
SUMIFS(COL!$E:$E,COL!$A:$A,C3469,COL!$G:$G,D3469),
IF(AND(A3469="Cervical Cancer Screening", E3469="Cost per service ($USD)"),
SUMIFS(CERV!$E:$E,CERV!$A:$A,C3469,CERV!$G:$G,D3469),
IF(AND(A3469="Cancer Screening for CKD patients", E3469="Cost per service ($USD)"),
SUMIFS(CANSCRN!$E:$E,CANSCRN!$A:$A,C3469,CANSCRN!$G:$G,D3469),
IF(AND(A3469="PSA Testing", E3469="Total Expenditure ($USD per 100,000 patients)"),
SUMIFS(PSA!$F:$F,PSA!$A:$A,C3469,PSA!$G:$G,D3469),
IF(AND(A3469="Colorectal Cancer Screening", E3469="Total Expenditure ($USD per 100,000 patients)"),
SUMIFS(COL!$F:$F,COL!$A:$A,C3469,COL!$G:$G,D3469),
IF(AND(A3469="Cervical Cancer Screening", E3469="Total Expenditure ($USD per 100,000 patients)"),
SUMIFS(CERV!$F:$F,CERV!$A:$A,C3469,CERV!$G:$G,D3469),
SUMIFS(CANSCRN!$F:$F,CANSCRN!$A:$A,C3469,CANSCRN!$G:$G,D3469))))))))))))</f>
        <v>273019.08293538238</v>
      </c>
    </row>
    <row r="3470" spans="1:6" x14ac:dyDescent="0.2">
      <c r="A3470" s="24" t="s">
        <v>105</v>
      </c>
      <c r="B3470" s="24" t="s">
        <v>101</v>
      </c>
      <c r="C3470" s="24" t="s">
        <v>39</v>
      </c>
      <c r="D3470" s="24">
        <v>2012</v>
      </c>
      <c r="E3470" s="24" t="s">
        <v>104</v>
      </c>
      <c r="F3470">
        <f>IF(AND(A3470="PSA Testing", E3470= "Utilization Rate (per 100,000 patients)"),
SUMIFS(PSA!$D:$D,PSA!$A:$A,C3470,PSA!$G:$G,D3470),
IF(AND(A3470="Colorectal Cancer Screening", E3470="Utilization Rate (per 100,000 patients)"),
SUMIFS(COL!$D:$D,COL!$A:$A,C3470,COL!$G:$G, D3470),
IF(AND(A3470="Cervical Cancer Screening", E3470="Utilization Rate (per 100,000 patients)"),
SUMIFS(CERV!$D:$D,CERV!$A:$A,C3470,CERV!$G:$G,D3470),
IF(AND(A3470="Cancer Screening for CKD patients", E3470="Utilization Rate (per 100,000 patients)"),
SUMIFS(CANSCRN!$D:$D,CANSCRN!$A:$A,C3470,CANSCRN!$G:$G,D3470),
IF(AND(A3470="PSA Testing", E3470="Cost per service ($USD)"),
SUMIFS(PSA!$E:$E,PSA!$A:$A,C3470,PSA!$G:$G,D3470),
IF(AND(A3470="Colorectal Cancer Screening", E3470="Cost per service ($USD)"),
SUMIFS(COL!$E:$E,COL!$A:$A,C3470,COL!$G:$G,D3470),
IF(AND(A3470="Cervical Cancer Screening", E3470="Cost per service ($USD)"),
SUMIFS(CERV!$E:$E,CERV!$A:$A,C3470,CERV!$G:$G,D3470),
IF(AND(A3470="Cancer Screening for CKD patients", E3470="Cost per service ($USD)"),
SUMIFS(CANSCRN!$E:$E,CANSCRN!$A:$A,C3470,CANSCRN!$G:$G,D3470),
IF(AND(A3470="PSA Testing", E3470="Total Expenditure ($USD per 100,000 patients)"),
SUMIFS(PSA!$F:$F,PSA!$A:$A,C3470,PSA!$G:$G,D3470),
IF(AND(A3470="Colorectal Cancer Screening", E3470="Total Expenditure ($USD per 100,000 patients)"),
SUMIFS(COL!$F:$F,COL!$A:$A,C3470,COL!$G:$G,D3470),
IF(AND(A3470="Cervical Cancer Screening", E3470="Total Expenditure ($USD per 100,000 patients)"),
SUMIFS(CERV!$F:$F,CERV!$A:$A,C3470,CERV!$G:$G,D3470),
SUMIFS(CANSCRN!$F:$F,CANSCRN!$A:$A,C3470,CANSCRN!$G:$G,D3470))))))))))))</f>
        <v>258347.46671882574</v>
      </c>
    </row>
    <row r="3471" spans="1:6" x14ac:dyDescent="0.2">
      <c r="A3471" s="24" t="s">
        <v>105</v>
      </c>
      <c r="B3471" s="24" t="s">
        <v>101</v>
      </c>
      <c r="C3471" s="24" t="s">
        <v>39</v>
      </c>
      <c r="D3471" s="24">
        <v>2013</v>
      </c>
      <c r="E3471" s="24" t="s">
        <v>104</v>
      </c>
      <c r="F3471">
        <f>IF(AND(A3471="PSA Testing", E3471= "Utilization Rate (per 100,000 patients)"),
SUMIFS(PSA!$D:$D,PSA!$A:$A,C3471,PSA!$G:$G,D3471),
IF(AND(A3471="Colorectal Cancer Screening", E3471="Utilization Rate (per 100,000 patients)"),
SUMIFS(COL!$D:$D,COL!$A:$A,C3471,COL!$G:$G, D3471),
IF(AND(A3471="Cervical Cancer Screening", E3471="Utilization Rate (per 100,000 patients)"),
SUMIFS(CERV!$D:$D,CERV!$A:$A,C3471,CERV!$G:$G,D3471),
IF(AND(A3471="Cancer Screening for CKD patients", E3471="Utilization Rate (per 100,000 patients)"),
SUMIFS(CANSCRN!$D:$D,CANSCRN!$A:$A,C3471,CANSCRN!$G:$G,D3471),
IF(AND(A3471="PSA Testing", E3471="Cost per service ($USD)"),
SUMIFS(PSA!$E:$E,PSA!$A:$A,C3471,PSA!$G:$G,D3471),
IF(AND(A3471="Colorectal Cancer Screening", E3471="Cost per service ($USD)"),
SUMIFS(COL!$E:$E,COL!$A:$A,C3471,COL!$G:$G,D3471),
IF(AND(A3471="Cervical Cancer Screening", E3471="Cost per service ($USD)"),
SUMIFS(CERV!$E:$E,CERV!$A:$A,C3471,CERV!$G:$G,D3471),
IF(AND(A3471="Cancer Screening for CKD patients", E3471="Cost per service ($USD)"),
SUMIFS(CANSCRN!$E:$E,CANSCRN!$A:$A,C3471,CANSCRN!$G:$G,D3471),
IF(AND(A3471="PSA Testing", E3471="Total Expenditure ($USD per 100,000 patients)"),
SUMIFS(PSA!$F:$F,PSA!$A:$A,C3471,PSA!$G:$G,D3471),
IF(AND(A3471="Colorectal Cancer Screening", E3471="Total Expenditure ($USD per 100,000 patients)"),
SUMIFS(COL!$F:$F,COL!$A:$A,C3471,COL!$G:$G,D3471),
IF(AND(A3471="Cervical Cancer Screening", E3471="Total Expenditure ($USD per 100,000 patients)"),
SUMIFS(CERV!$F:$F,CERV!$A:$A,C3471,CERV!$G:$G,D3471),
SUMIFS(CANSCRN!$F:$F,CANSCRN!$A:$A,C3471,CANSCRN!$G:$G,D3471))))))))))))</f>
        <v>235013.39038098615</v>
      </c>
    </row>
    <row r="3472" spans="1:6" x14ac:dyDescent="0.2">
      <c r="A3472" s="24" t="s">
        <v>105</v>
      </c>
      <c r="B3472" s="24" t="s">
        <v>101</v>
      </c>
      <c r="C3472" s="24" t="s">
        <v>39</v>
      </c>
      <c r="D3472" s="24">
        <v>2014</v>
      </c>
      <c r="E3472" s="24" t="s">
        <v>104</v>
      </c>
      <c r="F3472">
        <f>IF(AND(A3472="PSA Testing", E3472= "Utilization Rate (per 100,000 patients)"),
SUMIFS(PSA!$D:$D,PSA!$A:$A,C3472,PSA!$G:$G,D3472),
IF(AND(A3472="Colorectal Cancer Screening", E3472="Utilization Rate (per 100,000 patients)"),
SUMIFS(COL!$D:$D,COL!$A:$A,C3472,COL!$G:$G, D3472),
IF(AND(A3472="Cervical Cancer Screening", E3472="Utilization Rate (per 100,000 patients)"),
SUMIFS(CERV!$D:$D,CERV!$A:$A,C3472,CERV!$G:$G,D3472),
IF(AND(A3472="Cancer Screening for CKD patients", E3472="Utilization Rate (per 100,000 patients)"),
SUMIFS(CANSCRN!$D:$D,CANSCRN!$A:$A,C3472,CANSCRN!$G:$G,D3472),
IF(AND(A3472="PSA Testing", E3472="Cost per service ($USD)"),
SUMIFS(PSA!$E:$E,PSA!$A:$A,C3472,PSA!$G:$G,D3472),
IF(AND(A3472="Colorectal Cancer Screening", E3472="Cost per service ($USD)"),
SUMIFS(COL!$E:$E,COL!$A:$A,C3472,COL!$G:$G,D3472),
IF(AND(A3472="Cervical Cancer Screening", E3472="Cost per service ($USD)"),
SUMIFS(CERV!$E:$E,CERV!$A:$A,C3472,CERV!$G:$G,D3472),
IF(AND(A3472="Cancer Screening for CKD patients", E3472="Cost per service ($USD)"),
SUMIFS(CANSCRN!$E:$E,CANSCRN!$A:$A,C3472,CANSCRN!$G:$G,D3472),
IF(AND(A3472="PSA Testing", E3472="Total Expenditure ($USD per 100,000 patients)"),
SUMIFS(PSA!$F:$F,PSA!$A:$A,C3472,PSA!$G:$G,D3472),
IF(AND(A3472="Colorectal Cancer Screening", E3472="Total Expenditure ($USD per 100,000 patients)"),
SUMIFS(COL!$F:$F,COL!$A:$A,C3472,COL!$G:$G,D3472),
IF(AND(A3472="Cervical Cancer Screening", E3472="Total Expenditure ($USD per 100,000 patients)"),
SUMIFS(CERV!$F:$F,CERV!$A:$A,C3472,CERV!$G:$G,D3472),
SUMIFS(CANSCRN!$F:$F,CANSCRN!$A:$A,C3472,CANSCRN!$G:$G,D3472))))))))))))</f>
        <v>174226.44068302563</v>
      </c>
    </row>
    <row r="3473" spans="1:6" x14ac:dyDescent="0.2">
      <c r="A3473" s="24" t="s">
        <v>105</v>
      </c>
      <c r="B3473" s="24" t="s">
        <v>101</v>
      </c>
      <c r="C3473" s="24" t="s">
        <v>39</v>
      </c>
      <c r="D3473" s="24">
        <v>2015</v>
      </c>
      <c r="E3473" s="24" t="s">
        <v>104</v>
      </c>
      <c r="F3473">
        <f>IF(AND(A3473="PSA Testing", E3473= "Utilization Rate (per 100,000 patients)"),
SUMIFS(PSA!$D:$D,PSA!$A:$A,C3473,PSA!$G:$G,D3473),
IF(AND(A3473="Colorectal Cancer Screening", E3473="Utilization Rate (per 100,000 patients)"),
SUMIFS(COL!$D:$D,COL!$A:$A,C3473,COL!$G:$G, D3473),
IF(AND(A3473="Cervical Cancer Screening", E3473="Utilization Rate (per 100,000 patients)"),
SUMIFS(CERV!$D:$D,CERV!$A:$A,C3473,CERV!$G:$G,D3473),
IF(AND(A3473="Cancer Screening for CKD patients", E3473="Utilization Rate (per 100,000 patients)"),
SUMIFS(CANSCRN!$D:$D,CANSCRN!$A:$A,C3473,CANSCRN!$G:$G,D3473),
IF(AND(A3473="PSA Testing", E3473="Cost per service ($USD)"),
SUMIFS(PSA!$E:$E,PSA!$A:$A,C3473,PSA!$G:$G,D3473),
IF(AND(A3473="Colorectal Cancer Screening", E3473="Cost per service ($USD)"),
SUMIFS(COL!$E:$E,COL!$A:$A,C3473,COL!$G:$G,D3473),
IF(AND(A3473="Cervical Cancer Screening", E3473="Cost per service ($USD)"),
SUMIFS(CERV!$E:$E,CERV!$A:$A,C3473,CERV!$G:$G,D3473),
IF(AND(A3473="Cancer Screening for CKD patients", E3473="Cost per service ($USD)"),
SUMIFS(CANSCRN!$E:$E,CANSCRN!$A:$A,C3473,CANSCRN!$G:$G,D3473),
IF(AND(A3473="PSA Testing", E3473="Total Expenditure ($USD per 100,000 patients)"),
SUMIFS(PSA!$F:$F,PSA!$A:$A,C3473,PSA!$G:$G,D3473),
IF(AND(A3473="Colorectal Cancer Screening", E3473="Total Expenditure ($USD per 100,000 patients)"),
SUMIFS(COL!$F:$F,COL!$A:$A,C3473,COL!$G:$G,D3473),
IF(AND(A3473="Cervical Cancer Screening", E3473="Total Expenditure ($USD per 100,000 patients)"),
SUMIFS(CERV!$F:$F,CERV!$A:$A,C3473,CERV!$G:$G,D3473),
SUMIFS(CANSCRN!$F:$F,CANSCRN!$A:$A,C3473,CANSCRN!$G:$G,D3473))))))))))))</f>
        <v>152887.47131510632</v>
      </c>
    </row>
    <row r="3474" spans="1:6" x14ac:dyDescent="0.2">
      <c r="A3474" s="24" t="s">
        <v>105</v>
      </c>
      <c r="B3474" s="24" t="s">
        <v>101</v>
      </c>
      <c r="C3474" s="24" t="s">
        <v>39</v>
      </c>
      <c r="D3474" s="24">
        <v>2016</v>
      </c>
      <c r="E3474" s="24" t="s">
        <v>104</v>
      </c>
      <c r="F3474">
        <f>IF(AND(A3474="PSA Testing", E3474= "Utilization Rate (per 100,000 patients)"),
SUMIFS(PSA!$D:$D,PSA!$A:$A,C3474,PSA!$G:$G,D3474),
IF(AND(A3474="Colorectal Cancer Screening", E3474="Utilization Rate (per 100,000 patients)"),
SUMIFS(COL!$D:$D,COL!$A:$A,C3474,COL!$G:$G, D3474),
IF(AND(A3474="Cervical Cancer Screening", E3474="Utilization Rate (per 100,000 patients)"),
SUMIFS(CERV!$D:$D,CERV!$A:$A,C3474,CERV!$G:$G,D3474),
IF(AND(A3474="Cancer Screening for CKD patients", E3474="Utilization Rate (per 100,000 patients)"),
SUMIFS(CANSCRN!$D:$D,CANSCRN!$A:$A,C3474,CANSCRN!$G:$G,D3474),
IF(AND(A3474="PSA Testing", E3474="Cost per service ($USD)"),
SUMIFS(PSA!$E:$E,PSA!$A:$A,C3474,PSA!$G:$G,D3474),
IF(AND(A3474="Colorectal Cancer Screening", E3474="Cost per service ($USD)"),
SUMIFS(COL!$E:$E,COL!$A:$A,C3474,COL!$G:$G,D3474),
IF(AND(A3474="Cervical Cancer Screening", E3474="Cost per service ($USD)"),
SUMIFS(CERV!$E:$E,CERV!$A:$A,C3474,CERV!$G:$G,D3474),
IF(AND(A3474="Cancer Screening for CKD patients", E3474="Cost per service ($USD)"),
SUMIFS(CANSCRN!$E:$E,CANSCRN!$A:$A,C3474,CANSCRN!$G:$G,D3474),
IF(AND(A3474="PSA Testing", E3474="Total Expenditure ($USD per 100,000 patients)"),
SUMIFS(PSA!$F:$F,PSA!$A:$A,C3474,PSA!$G:$G,D3474),
IF(AND(A3474="Colorectal Cancer Screening", E3474="Total Expenditure ($USD per 100,000 patients)"),
SUMIFS(COL!$F:$F,COL!$A:$A,C3474,COL!$G:$G,D3474),
IF(AND(A3474="Cervical Cancer Screening", E3474="Total Expenditure ($USD per 100,000 patients)"),
SUMIFS(CERV!$F:$F,CERV!$A:$A,C3474,CERV!$G:$G,D3474),
SUMIFS(CANSCRN!$F:$F,CANSCRN!$A:$A,C3474,CANSCRN!$G:$G,D3474))))))))))))</f>
        <v>138576.60575121769</v>
      </c>
    </row>
    <row r="3475" spans="1:6" x14ac:dyDescent="0.2">
      <c r="A3475" s="24" t="s">
        <v>105</v>
      </c>
      <c r="B3475" s="24" t="s">
        <v>101</v>
      </c>
      <c r="C3475" s="24" t="s">
        <v>39</v>
      </c>
      <c r="D3475" s="24">
        <v>2017</v>
      </c>
      <c r="E3475" s="24" t="s">
        <v>104</v>
      </c>
      <c r="F3475">
        <f>IF(AND(A3475="PSA Testing", E3475= "Utilization Rate (per 100,000 patients)"),
SUMIFS(PSA!$D:$D,PSA!$A:$A,C3475,PSA!$G:$G,D3475),
IF(AND(A3475="Colorectal Cancer Screening", E3475="Utilization Rate (per 100,000 patients)"),
SUMIFS(COL!$D:$D,COL!$A:$A,C3475,COL!$G:$G, D3475),
IF(AND(A3475="Cervical Cancer Screening", E3475="Utilization Rate (per 100,000 patients)"),
SUMIFS(CERV!$D:$D,CERV!$A:$A,C3475,CERV!$G:$G,D3475),
IF(AND(A3475="Cancer Screening for CKD patients", E3475="Utilization Rate (per 100,000 patients)"),
SUMIFS(CANSCRN!$D:$D,CANSCRN!$A:$A,C3475,CANSCRN!$G:$G,D3475),
IF(AND(A3475="PSA Testing", E3475="Cost per service ($USD)"),
SUMIFS(PSA!$E:$E,PSA!$A:$A,C3475,PSA!$G:$G,D3475),
IF(AND(A3475="Colorectal Cancer Screening", E3475="Cost per service ($USD)"),
SUMIFS(COL!$E:$E,COL!$A:$A,C3475,COL!$G:$G,D3475),
IF(AND(A3475="Cervical Cancer Screening", E3475="Cost per service ($USD)"),
SUMIFS(CERV!$E:$E,CERV!$A:$A,C3475,CERV!$G:$G,D3475),
IF(AND(A3475="Cancer Screening for CKD patients", E3475="Cost per service ($USD)"),
SUMIFS(CANSCRN!$E:$E,CANSCRN!$A:$A,C3475,CANSCRN!$G:$G,D3475),
IF(AND(A3475="PSA Testing", E3475="Total Expenditure ($USD per 100,000 patients)"),
SUMIFS(PSA!$F:$F,PSA!$A:$A,C3475,PSA!$G:$G,D3475),
IF(AND(A3475="Colorectal Cancer Screening", E3475="Total Expenditure ($USD per 100,000 patients)"),
SUMIFS(COL!$F:$F,COL!$A:$A,C3475,COL!$G:$G,D3475),
IF(AND(A3475="Cervical Cancer Screening", E3475="Total Expenditure ($USD per 100,000 patients)"),
SUMIFS(CERV!$F:$F,CERV!$A:$A,C3475,CERV!$G:$G,D3475),
SUMIFS(CANSCRN!$F:$F,CANSCRN!$A:$A,C3475,CANSCRN!$G:$G,D3475))))))))))))</f>
        <v>166395.55594992978</v>
      </c>
    </row>
    <row r="3476" spans="1:6" x14ac:dyDescent="0.2">
      <c r="A3476" s="24" t="s">
        <v>105</v>
      </c>
      <c r="B3476" s="24" t="s">
        <v>101</v>
      </c>
      <c r="C3476" s="24" t="s">
        <v>39</v>
      </c>
      <c r="D3476" s="24">
        <v>2018</v>
      </c>
      <c r="E3476" s="24" t="s">
        <v>104</v>
      </c>
      <c r="F3476">
        <f>IF(AND(A3476="PSA Testing", E3476= "Utilization Rate (per 100,000 patients)"),
SUMIFS(PSA!$D:$D,PSA!$A:$A,C3476,PSA!$G:$G,D3476),
IF(AND(A3476="Colorectal Cancer Screening", E3476="Utilization Rate (per 100,000 patients)"),
SUMIFS(COL!$D:$D,COL!$A:$A,C3476,COL!$G:$G, D3476),
IF(AND(A3476="Cervical Cancer Screening", E3476="Utilization Rate (per 100,000 patients)"),
SUMIFS(CERV!$D:$D,CERV!$A:$A,C3476,CERV!$G:$G,D3476),
IF(AND(A3476="Cancer Screening for CKD patients", E3476="Utilization Rate (per 100,000 patients)"),
SUMIFS(CANSCRN!$D:$D,CANSCRN!$A:$A,C3476,CANSCRN!$G:$G,D3476),
IF(AND(A3476="PSA Testing", E3476="Cost per service ($USD)"),
SUMIFS(PSA!$E:$E,PSA!$A:$A,C3476,PSA!$G:$G,D3476),
IF(AND(A3476="Colorectal Cancer Screening", E3476="Cost per service ($USD)"),
SUMIFS(COL!$E:$E,COL!$A:$A,C3476,COL!$G:$G,D3476),
IF(AND(A3476="Cervical Cancer Screening", E3476="Cost per service ($USD)"),
SUMIFS(CERV!$E:$E,CERV!$A:$A,C3476,CERV!$G:$G,D3476),
IF(AND(A3476="Cancer Screening for CKD patients", E3476="Cost per service ($USD)"),
SUMIFS(CANSCRN!$E:$E,CANSCRN!$A:$A,C3476,CANSCRN!$G:$G,D3476),
IF(AND(A3476="PSA Testing", E3476="Total Expenditure ($USD per 100,000 patients)"),
SUMIFS(PSA!$F:$F,PSA!$A:$A,C3476,PSA!$G:$G,D3476),
IF(AND(A3476="Colorectal Cancer Screening", E3476="Total Expenditure ($USD per 100,000 patients)"),
SUMIFS(COL!$F:$F,COL!$A:$A,C3476,COL!$G:$G,D3476),
IF(AND(A3476="Cervical Cancer Screening", E3476="Total Expenditure ($USD per 100,000 patients)"),
SUMIFS(CERV!$F:$F,CERV!$A:$A,C3476,CERV!$G:$G,D3476),
SUMIFS(CANSCRN!$F:$F,CANSCRN!$A:$A,C3476,CANSCRN!$G:$G,D3476))))))))))))</f>
        <v>174933.6240781724</v>
      </c>
    </row>
    <row r="3477" spans="1:6" x14ac:dyDescent="0.2">
      <c r="A3477" s="24" t="s">
        <v>105</v>
      </c>
      <c r="B3477" s="24" t="s">
        <v>101</v>
      </c>
      <c r="C3477" s="24" t="s">
        <v>39</v>
      </c>
      <c r="D3477" s="24">
        <v>2019</v>
      </c>
      <c r="E3477" s="24" t="s">
        <v>104</v>
      </c>
      <c r="F3477">
        <f>IF(AND(A3477="PSA Testing", E3477= "Utilization Rate (per 100,000 patients)"),
SUMIFS(PSA!$D:$D,PSA!$A:$A,C3477,PSA!$G:$G,D3477),
IF(AND(A3477="Colorectal Cancer Screening", E3477="Utilization Rate (per 100,000 patients)"),
SUMIFS(COL!$D:$D,COL!$A:$A,C3477,COL!$G:$G, D3477),
IF(AND(A3477="Cervical Cancer Screening", E3477="Utilization Rate (per 100,000 patients)"),
SUMIFS(CERV!$D:$D,CERV!$A:$A,C3477,CERV!$G:$G,D3477),
IF(AND(A3477="Cancer Screening for CKD patients", E3477="Utilization Rate (per 100,000 patients)"),
SUMIFS(CANSCRN!$D:$D,CANSCRN!$A:$A,C3477,CANSCRN!$G:$G,D3477),
IF(AND(A3477="PSA Testing", E3477="Cost per service ($USD)"),
SUMIFS(PSA!$E:$E,PSA!$A:$A,C3477,PSA!$G:$G,D3477),
IF(AND(A3477="Colorectal Cancer Screening", E3477="Cost per service ($USD)"),
SUMIFS(COL!$E:$E,COL!$A:$A,C3477,COL!$G:$G,D3477),
IF(AND(A3477="Cervical Cancer Screening", E3477="Cost per service ($USD)"),
SUMIFS(CERV!$E:$E,CERV!$A:$A,C3477,CERV!$G:$G,D3477),
IF(AND(A3477="Cancer Screening for CKD patients", E3477="Cost per service ($USD)"),
SUMIFS(CANSCRN!$E:$E,CANSCRN!$A:$A,C3477,CANSCRN!$G:$G,D3477),
IF(AND(A3477="PSA Testing", E3477="Total Expenditure ($USD per 100,000 patients)"),
SUMIFS(PSA!$F:$F,PSA!$A:$A,C3477,PSA!$G:$G,D3477),
IF(AND(A3477="Colorectal Cancer Screening", E3477="Total Expenditure ($USD per 100,000 patients)"),
SUMIFS(COL!$F:$F,COL!$A:$A,C3477,COL!$G:$G,D3477),
IF(AND(A3477="Cervical Cancer Screening", E3477="Total Expenditure ($USD per 100,000 patients)"),
SUMIFS(CERV!$F:$F,CERV!$A:$A,C3477,CERV!$G:$G,D3477),
SUMIFS(CANSCRN!$F:$F,CANSCRN!$A:$A,C3477,CANSCRN!$G:$G,D3477))))))))))))</f>
        <v>140759.71274743037</v>
      </c>
    </row>
    <row r="3478" spans="1:6" x14ac:dyDescent="0.2">
      <c r="A3478" s="24" t="s">
        <v>105</v>
      </c>
      <c r="B3478" s="24" t="s">
        <v>101</v>
      </c>
      <c r="C3478" s="24" t="s">
        <v>40</v>
      </c>
      <c r="D3478" s="24">
        <v>2009</v>
      </c>
      <c r="E3478" s="24" t="s">
        <v>104</v>
      </c>
      <c r="F3478">
        <f>IF(AND(A3478="PSA Testing", E3478= "Utilization Rate (per 100,000 patients)"),
SUMIFS(PSA!$D:$D,PSA!$A:$A,C3478,PSA!$G:$G,D3478),
IF(AND(A3478="Colorectal Cancer Screening", E3478="Utilization Rate (per 100,000 patients)"),
SUMIFS(COL!$D:$D,COL!$A:$A,C3478,COL!$G:$G, D3478),
IF(AND(A3478="Cervical Cancer Screening", E3478="Utilization Rate (per 100,000 patients)"),
SUMIFS(CERV!$D:$D,CERV!$A:$A,C3478,CERV!$G:$G,D3478),
IF(AND(A3478="Cancer Screening for CKD patients", E3478="Utilization Rate (per 100,000 patients)"),
SUMIFS(CANSCRN!$D:$D,CANSCRN!$A:$A,C3478,CANSCRN!$G:$G,D3478),
IF(AND(A3478="PSA Testing", E3478="Cost per service ($USD)"),
SUMIFS(PSA!$E:$E,PSA!$A:$A,C3478,PSA!$G:$G,D3478),
IF(AND(A3478="Colorectal Cancer Screening", E3478="Cost per service ($USD)"),
SUMIFS(COL!$E:$E,COL!$A:$A,C3478,COL!$G:$G,D3478),
IF(AND(A3478="Cervical Cancer Screening", E3478="Cost per service ($USD)"),
SUMIFS(CERV!$E:$E,CERV!$A:$A,C3478,CERV!$G:$G,D3478),
IF(AND(A3478="Cancer Screening for CKD patients", E3478="Cost per service ($USD)"),
SUMIFS(CANSCRN!$E:$E,CANSCRN!$A:$A,C3478,CANSCRN!$G:$G,D3478),
IF(AND(A3478="PSA Testing", E3478="Total Expenditure ($USD per 100,000 patients)"),
SUMIFS(PSA!$F:$F,PSA!$A:$A,C3478,PSA!$G:$G,D3478),
IF(AND(A3478="Colorectal Cancer Screening", E3478="Total Expenditure ($USD per 100,000 patients)"),
SUMIFS(COL!$F:$F,COL!$A:$A,C3478,COL!$G:$G,D3478),
IF(AND(A3478="Cervical Cancer Screening", E3478="Total Expenditure ($USD per 100,000 patients)"),
SUMIFS(CERV!$F:$F,CERV!$A:$A,C3478,CERV!$G:$G,D3478),
SUMIFS(CANSCRN!$F:$F,CANSCRN!$A:$A,C3478,CANSCRN!$G:$G,D3478))))))))))))</f>
        <v>281101.90194077417</v>
      </c>
    </row>
    <row r="3479" spans="1:6" x14ac:dyDescent="0.2">
      <c r="A3479" s="24" t="s">
        <v>105</v>
      </c>
      <c r="B3479" s="24" t="s">
        <v>101</v>
      </c>
      <c r="C3479" s="24" t="s">
        <v>40</v>
      </c>
      <c r="D3479" s="24">
        <v>2010</v>
      </c>
      <c r="E3479" s="24" t="s">
        <v>104</v>
      </c>
      <c r="F3479">
        <f>IF(AND(A3479="PSA Testing", E3479= "Utilization Rate (per 100,000 patients)"),
SUMIFS(PSA!$D:$D,PSA!$A:$A,C3479,PSA!$G:$G,D3479),
IF(AND(A3479="Colorectal Cancer Screening", E3479="Utilization Rate (per 100,000 patients)"),
SUMIFS(COL!$D:$D,COL!$A:$A,C3479,COL!$G:$G, D3479),
IF(AND(A3479="Cervical Cancer Screening", E3479="Utilization Rate (per 100,000 patients)"),
SUMIFS(CERV!$D:$D,CERV!$A:$A,C3479,CERV!$G:$G,D3479),
IF(AND(A3479="Cancer Screening for CKD patients", E3479="Utilization Rate (per 100,000 patients)"),
SUMIFS(CANSCRN!$D:$D,CANSCRN!$A:$A,C3479,CANSCRN!$G:$G,D3479),
IF(AND(A3479="PSA Testing", E3479="Cost per service ($USD)"),
SUMIFS(PSA!$E:$E,PSA!$A:$A,C3479,PSA!$G:$G,D3479),
IF(AND(A3479="Colorectal Cancer Screening", E3479="Cost per service ($USD)"),
SUMIFS(COL!$E:$E,COL!$A:$A,C3479,COL!$G:$G,D3479),
IF(AND(A3479="Cervical Cancer Screening", E3479="Cost per service ($USD)"),
SUMIFS(CERV!$E:$E,CERV!$A:$A,C3479,CERV!$G:$G,D3479),
IF(AND(A3479="Cancer Screening for CKD patients", E3479="Cost per service ($USD)"),
SUMIFS(CANSCRN!$E:$E,CANSCRN!$A:$A,C3479,CANSCRN!$G:$G,D3479),
IF(AND(A3479="PSA Testing", E3479="Total Expenditure ($USD per 100,000 patients)"),
SUMIFS(PSA!$F:$F,PSA!$A:$A,C3479,PSA!$G:$G,D3479),
IF(AND(A3479="Colorectal Cancer Screening", E3479="Total Expenditure ($USD per 100,000 patients)"),
SUMIFS(COL!$F:$F,COL!$A:$A,C3479,COL!$G:$G,D3479),
IF(AND(A3479="Cervical Cancer Screening", E3479="Total Expenditure ($USD per 100,000 patients)"),
SUMIFS(CERV!$F:$F,CERV!$A:$A,C3479,CERV!$G:$G,D3479),
SUMIFS(CANSCRN!$F:$F,CANSCRN!$A:$A,C3479,CANSCRN!$G:$G,D3479))))))))))))</f>
        <v>497916.78247579437</v>
      </c>
    </row>
    <row r="3480" spans="1:6" x14ac:dyDescent="0.2">
      <c r="A3480" s="24" t="s">
        <v>105</v>
      </c>
      <c r="B3480" s="24" t="s">
        <v>101</v>
      </c>
      <c r="C3480" s="24" t="s">
        <v>40</v>
      </c>
      <c r="D3480" s="24">
        <v>2011</v>
      </c>
      <c r="E3480" s="24" t="s">
        <v>104</v>
      </c>
      <c r="F3480">
        <f>IF(AND(A3480="PSA Testing", E3480= "Utilization Rate (per 100,000 patients)"),
SUMIFS(PSA!$D:$D,PSA!$A:$A,C3480,PSA!$G:$G,D3480),
IF(AND(A3480="Colorectal Cancer Screening", E3480="Utilization Rate (per 100,000 patients)"),
SUMIFS(COL!$D:$D,COL!$A:$A,C3480,COL!$G:$G, D3480),
IF(AND(A3480="Cervical Cancer Screening", E3480="Utilization Rate (per 100,000 patients)"),
SUMIFS(CERV!$D:$D,CERV!$A:$A,C3480,CERV!$G:$G,D3480),
IF(AND(A3480="Cancer Screening for CKD patients", E3480="Utilization Rate (per 100,000 patients)"),
SUMIFS(CANSCRN!$D:$D,CANSCRN!$A:$A,C3480,CANSCRN!$G:$G,D3480),
IF(AND(A3480="PSA Testing", E3480="Cost per service ($USD)"),
SUMIFS(PSA!$E:$E,PSA!$A:$A,C3480,PSA!$G:$G,D3480),
IF(AND(A3480="Colorectal Cancer Screening", E3480="Cost per service ($USD)"),
SUMIFS(COL!$E:$E,COL!$A:$A,C3480,COL!$G:$G,D3480),
IF(AND(A3480="Cervical Cancer Screening", E3480="Cost per service ($USD)"),
SUMIFS(CERV!$E:$E,CERV!$A:$A,C3480,CERV!$G:$G,D3480),
IF(AND(A3480="Cancer Screening for CKD patients", E3480="Cost per service ($USD)"),
SUMIFS(CANSCRN!$E:$E,CANSCRN!$A:$A,C3480,CANSCRN!$G:$G,D3480),
IF(AND(A3480="PSA Testing", E3480="Total Expenditure ($USD per 100,000 patients)"),
SUMIFS(PSA!$F:$F,PSA!$A:$A,C3480,PSA!$G:$G,D3480),
IF(AND(A3480="Colorectal Cancer Screening", E3480="Total Expenditure ($USD per 100,000 patients)"),
SUMIFS(COL!$F:$F,COL!$A:$A,C3480,COL!$G:$G,D3480),
IF(AND(A3480="Cervical Cancer Screening", E3480="Total Expenditure ($USD per 100,000 patients)"),
SUMIFS(CERV!$F:$F,CERV!$A:$A,C3480,CERV!$G:$G,D3480),
SUMIFS(CANSCRN!$F:$F,CANSCRN!$A:$A,C3480,CANSCRN!$G:$G,D3480))))))))))))</f>
        <v>395987.54005846649</v>
      </c>
    </row>
    <row r="3481" spans="1:6" x14ac:dyDescent="0.2">
      <c r="A3481" s="24" t="s">
        <v>105</v>
      </c>
      <c r="B3481" s="24" t="s">
        <v>101</v>
      </c>
      <c r="C3481" s="24" t="s">
        <v>40</v>
      </c>
      <c r="D3481" s="24">
        <v>2012</v>
      </c>
      <c r="E3481" s="24" t="s">
        <v>104</v>
      </c>
      <c r="F3481">
        <f>IF(AND(A3481="PSA Testing", E3481= "Utilization Rate (per 100,000 patients)"),
SUMIFS(PSA!$D:$D,PSA!$A:$A,C3481,PSA!$G:$G,D3481),
IF(AND(A3481="Colorectal Cancer Screening", E3481="Utilization Rate (per 100,000 patients)"),
SUMIFS(COL!$D:$D,COL!$A:$A,C3481,COL!$G:$G, D3481),
IF(AND(A3481="Cervical Cancer Screening", E3481="Utilization Rate (per 100,000 patients)"),
SUMIFS(CERV!$D:$D,CERV!$A:$A,C3481,CERV!$G:$G,D3481),
IF(AND(A3481="Cancer Screening for CKD patients", E3481="Utilization Rate (per 100,000 patients)"),
SUMIFS(CANSCRN!$D:$D,CANSCRN!$A:$A,C3481,CANSCRN!$G:$G,D3481),
IF(AND(A3481="PSA Testing", E3481="Cost per service ($USD)"),
SUMIFS(PSA!$E:$E,PSA!$A:$A,C3481,PSA!$G:$G,D3481),
IF(AND(A3481="Colorectal Cancer Screening", E3481="Cost per service ($USD)"),
SUMIFS(COL!$E:$E,COL!$A:$A,C3481,COL!$G:$G,D3481),
IF(AND(A3481="Cervical Cancer Screening", E3481="Cost per service ($USD)"),
SUMIFS(CERV!$E:$E,CERV!$A:$A,C3481,CERV!$G:$G,D3481),
IF(AND(A3481="Cancer Screening for CKD patients", E3481="Cost per service ($USD)"),
SUMIFS(CANSCRN!$E:$E,CANSCRN!$A:$A,C3481,CANSCRN!$G:$G,D3481),
IF(AND(A3481="PSA Testing", E3481="Total Expenditure ($USD per 100,000 patients)"),
SUMIFS(PSA!$F:$F,PSA!$A:$A,C3481,PSA!$G:$G,D3481),
IF(AND(A3481="Colorectal Cancer Screening", E3481="Total Expenditure ($USD per 100,000 patients)"),
SUMIFS(COL!$F:$F,COL!$A:$A,C3481,COL!$G:$G,D3481),
IF(AND(A3481="Cervical Cancer Screening", E3481="Total Expenditure ($USD per 100,000 patients)"),
SUMIFS(CERV!$F:$F,CERV!$A:$A,C3481,CERV!$G:$G,D3481),
SUMIFS(CANSCRN!$F:$F,CANSCRN!$A:$A,C3481,CANSCRN!$G:$G,D3481))))))))))))</f>
        <v>369317.48487994808</v>
      </c>
    </row>
    <row r="3482" spans="1:6" x14ac:dyDescent="0.2">
      <c r="A3482" s="24" t="s">
        <v>105</v>
      </c>
      <c r="B3482" s="24" t="s">
        <v>101</v>
      </c>
      <c r="C3482" s="24" t="s">
        <v>40</v>
      </c>
      <c r="D3482" s="24">
        <v>2013</v>
      </c>
      <c r="E3482" s="24" t="s">
        <v>104</v>
      </c>
      <c r="F3482">
        <f>IF(AND(A3482="PSA Testing", E3482= "Utilization Rate (per 100,000 patients)"),
SUMIFS(PSA!$D:$D,PSA!$A:$A,C3482,PSA!$G:$G,D3482),
IF(AND(A3482="Colorectal Cancer Screening", E3482="Utilization Rate (per 100,000 patients)"),
SUMIFS(COL!$D:$D,COL!$A:$A,C3482,COL!$G:$G, D3482),
IF(AND(A3482="Cervical Cancer Screening", E3482="Utilization Rate (per 100,000 patients)"),
SUMIFS(CERV!$D:$D,CERV!$A:$A,C3482,CERV!$G:$G,D3482),
IF(AND(A3482="Cancer Screening for CKD patients", E3482="Utilization Rate (per 100,000 patients)"),
SUMIFS(CANSCRN!$D:$D,CANSCRN!$A:$A,C3482,CANSCRN!$G:$G,D3482),
IF(AND(A3482="PSA Testing", E3482="Cost per service ($USD)"),
SUMIFS(PSA!$E:$E,PSA!$A:$A,C3482,PSA!$G:$G,D3482),
IF(AND(A3482="Colorectal Cancer Screening", E3482="Cost per service ($USD)"),
SUMIFS(COL!$E:$E,COL!$A:$A,C3482,COL!$G:$G,D3482),
IF(AND(A3482="Cervical Cancer Screening", E3482="Cost per service ($USD)"),
SUMIFS(CERV!$E:$E,CERV!$A:$A,C3482,CERV!$G:$G,D3482),
IF(AND(A3482="Cancer Screening for CKD patients", E3482="Cost per service ($USD)"),
SUMIFS(CANSCRN!$E:$E,CANSCRN!$A:$A,C3482,CANSCRN!$G:$G,D3482),
IF(AND(A3482="PSA Testing", E3482="Total Expenditure ($USD per 100,000 patients)"),
SUMIFS(PSA!$F:$F,PSA!$A:$A,C3482,PSA!$G:$G,D3482),
IF(AND(A3482="Colorectal Cancer Screening", E3482="Total Expenditure ($USD per 100,000 patients)"),
SUMIFS(COL!$F:$F,COL!$A:$A,C3482,COL!$G:$G,D3482),
IF(AND(A3482="Cervical Cancer Screening", E3482="Total Expenditure ($USD per 100,000 patients)"),
SUMIFS(CERV!$F:$F,CERV!$A:$A,C3482,CERV!$G:$G,D3482),
SUMIFS(CANSCRN!$F:$F,CANSCRN!$A:$A,C3482,CANSCRN!$G:$G,D3482))))))))))))</f>
        <v>336835.07823536766</v>
      </c>
    </row>
    <row r="3483" spans="1:6" x14ac:dyDescent="0.2">
      <c r="A3483" s="24" t="s">
        <v>105</v>
      </c>
      <c r="B3483" s="24" t="s">
        <v>101</v>
      </c>
      <c r="C3483" s="24" t="s">
        <v>40</v>
      </c>
      <c r="D3483" s="24">
        <v>2014</v>
      </c>
      <c r="E3483" s="24" t="s">
        <v>104</v>
      </c>
      <c r="F3483">
        <f>IF(AND(A3483="PSA Testing", E3483= "Utilization Rate (per 100,000 patients)"),
SUMIFS(PSA!$D:$D,PSA!$A:$A,C3483,PSA!$G:$G,D3483),
IF(AND(A3483="Colorectal Cancer Screening", E3483="Utilization Rate (per 100,000 patients)"),
SUMIFS(COL!$D:$D,COL!$A:$A,C3483,COL!$G:$G, D3483),
IF(AND(A3483="Cervical Cancer Screening", E3483="Utilization Rate (per 100,000 patients)"),
SUMIFS(CERV!$D:$D,CERV!$A:$A,C3483,CERV!$G:$G,D3483),
IF(AND(A3483="Cancer Screening for CKD patients", E3483="Utilization Rate (per 100,000 patients)"),
SUMIFS(CANSCRN!$D:$D,CANSCRN!$A:$A,C3483,CANSCRN!$G:$G,D3483),
IF(AND(A3483="PSA Testing", E3483="Cost per service ($USD)"),
SUMIFS(PSA!$E:$E,PSA!$A:$A,C3483,PSA!$G:$G,D3483),
IF(AND(A3483="Colorectal Cancer Screening", E3483="Cost per service ($USD)"),
SUMIFS(COL!$E:$E,COL!$A:$A,C3483,COL!$G:$G,D3483),
IF(AND(A3483="Cervical Cancer Screening", E3483="Cost per service ($USD)"),
SUMIFS(CERV!$E:$E,CERV!$A:$A,C3483,CERV!$G:$G,D3483),
IF(AND(A3483="Cancer Screening for CKD patients", E3483="Cost per service ($USD)"),
SUMIFS(CANSCRN!$E:$E,CANSCRN!$A:$A,C3483,CANSCRN!$G:$G,D3483),
IF(AND(A3483="PSA Testing", E3483="Total Expenditure ($USD per 100,000 patients)"),
SUMIFS(PSA!$F:$F,PSA!$A:$A,C3483,PSA!$G:$G,D3483),
IF(AND(A3483="Colorectal Cancer Screening", E3483="Total Expenditure ($USD per 100,000 patients)"),
SUMIFS(COL!$F:$F,COL!$A:$A,C3483,COL!$G:$G,D3483),
IF(AND(A3483="Cervical Cancer Screening", E3483="Total Expenditure ($USD per 100,000 patients)"),
SUMIFS(CERV!$F:$F,CERV!$A:$A,C3483,CERV!$G:$G,D3483),
SUMIFS(CANSCRN!$F:$F,CANSCRN!$A:$A,C3483,CANSCRN!$G:$G,D3483))))))))))))</f>
        <v>163293.79318940235</v>
      </c>
    </row>
    <row r="3484" spans="1:6" x14ac:dyDescent="0.2">
      <c r="A3484" s="24" t="s">
        <v>105</v>
      </c>
      <c r="B3484" s="24" t="s">
        <v>101</v>
      </c>
      <c r="C3484" s="24" t="s">
        <v>40</v>
      </c>
      <c r="D3484" s="24">
        <v>2015</v>
      </c>
      <c r="E3484" s="24" t="s">
        <v>104</v>
      </c>
      <c r="F3484">
        <f>IF(AND(A3484="PSA Testing", E3484= "Utilization Rate (per 100,000 patients)"),
SUMIFS(PSA!$D:$D,PSA!$A:$A,C3484,PSA!$G:$G,D3484),
IF(AND(A3484="Colorectal Cancer Screening", E3484="Utilization Rate (per 100,000 patients)"),
SUMIFS(COL!$D:$D,COL!$A:$A,C3484,COL!$G:$G, D3484),
IF(AND(A3484="Cervical Cancer Screening", E3484="Utilization Rate (per 100,000 patients)"),
SUMIFS(CERV!$D:$D,CERV!$A:$A,C3484,CERV!$G:$G,D3484),
IF(AND(A3484="Cancer Screening for CKD patients", E3484="Utilization Rate (per 100,000 patients)"),
SUMIFS(CANSCRN!$D:$D,CANSCRN!$A:$A,C3484,CANSCRN!$G:$G,D3484),
IF(AND(A3484="PSA Testing", E3484="Cost per service ($USD)"),
SUMIFS(PSA!$E:$E,PSA!$A:$A,C3484,PSA!$G:$G,D3484),
IF(AND(A3484="Colorectal Cancer Screening", E3484="Cost per service ($USD)"),
SUMIFS(COL!$E:$E,COL!$A:$A,C3484,COL!$G:$G,D3484),
IF(AND(A3484="Cervical Cancer Screening", E3484="Cost per service ($USD)"),
SUMIFS(CERV!$E:$E,CERV!$A:$A,C3484,CERV!$G:$G,D3484),
IF(AND(A3484="Cancer Screening for CKD patients", E3484="Cost per service ($USD)"),
SUMIFS(CANSCRN!$E:$E,CANSCRN!$A:$A,C3484,CANSCRN!$G:$G,D3484),
IF(AND(A3484="PSA Testing", E3484="Total Expenditure ($USD per 100,000 patients)"),
SUMIFS(PSA!$F:$F,PSA!$A:$A,C3484,PSA!$G:$G,D3484),
IF(AND(A3484="Colorectal Cancer Screening", E3484="Total Expenditure ($USD per 100,000 patients)"),
SUMIFS(COL!$F:$F,COL!$A:$A,C3484,COL!$G:$G,D3484),
IF(AND(A3484="Cervical Cancer Screening", E3484="Total Expenditure ($USD per 100,000 patients)"),
SUMIFS(CERV!$F:$F,CERV!$A:$A,C3484,CERV!$G:$G,D3484),
SUMIFS(CANSCRN!$F:$F,CANSCRN!$A:$A,C3484,CANSCRN!$G:$G,D3484))))))))))))</f>
        <v>172279.43620567204</v>
      </c>
    </row>
    <row r="3485" spans="1:6" x14ac:dyDescent="0.2">
      <c r="A3485" s="24" t="s">
        <v>105</v>
      </c>
      <c r="B3485" s="24" t="s">
        <v>101</v>
      </c>
      <c r="C3485" s="24" t="s">
        <v>40</v>
      </c>
      <c r="D3485" s="24">
        <v>2016</v>
      </c>
      <c r="E3485" s="24" t="s">
        <v>104</v>
      </c>
      <c r="F3485">
        <f>IF(AND(A3485="PSA Testing", E3485= "Utilization Rate (per 100,000 patients)"),
SUMIFS(PSA!$D:$D,PSA!$A:$A,C3485,PSA!$G:$G,D3485),
IF(AND(A3485="Colorectal Cancer Screening", E3485="Utilization Rate (per 100,000 patients)"),
SUMIFS(COL!$D:$D,COL!$A:$A,C3485,COL!$G:$G, D3485),
IF(AND(A3485="Cervical Cancer Screening", E3485="Utilization Rate (per 100,000 patients)"),
SUMIFS(CERV!$D:$D,CERV!$A:$A,C3485,CERV!$G:$G,D3485),
IF(AND(A3485="Cancer Screening for CKD patients", E3485="Utilization Rate (per 100,000 patients)"),
SUMIFS(CANSCRN!$D:$D,CANSCRN!$A:$A,C3485,CANSCRN!$G:$G,D3485),
IF(AND(A3485="PSA Testing", E3485="Cost per service ($USD)"),
SUMIFS(PSA!$E:$E,PSA!$A:$A,C3485,PSA!$G:$G,D3485),
IF(AND(A3485="Colorectal Cancer Screening", E3485="Cost per service ($USD)"),
SUMIFS(COL!$E:$E,COL!$A:$A,C3485,COL!$G:$G,D3485),
IF(AND(A3485="Cervical Cancer Screening", E3485="Cost per service ($USD)"),
SUMIFS(CERV!$E:$E,CERV!$A:$A,C3485,CERV!$G:$G,D3485),
IF(AND(A3485="Cancer Screening for CKD patients", E3485="Cost per service ($USD)"),
SUMIFS(CANSCRN!$E:$E,CANSCRN!$A:$A,C3485,CANSCRN!$G:$G,D3485),
IF(AND(A3485="PSA Testing", E3485="Total Expenditure ($USD per 100,000 patients)"),
SUMIFS(PSA!$F:$F,PSA!$A:$A,C3485,PSA!$G:$G,D3485),
IF(AND(A3485="Colorectal Cancer Screening", E3485="Total Expenditure ($USD per 100,000 patients)"),
SUMIFS(COL!$F:$F,COL!$A:$A,C3485,COL!$G:$G,D3485),
IF(AND(A3485="Cervical Cancer Screening", E3485="Total Expenditure ($USD per 100,000 patients)"),
SUMIFS(CERV!$F:$F,CERV!$A:$A,C3485,CERV!$G:$G,D3485),
SUMIFS(CANSCRN!$F:$F,CANSCRN!$A:$A,C3485,CANSCRN!$G:$G,D3485))))))))))))</f>
        <v>255307.52533662293</v>
      </c>
    </row>
    <row r="3486" spans="1:6" x14ac:dyDescent="0.2">
      <c r="A3486" s="24" t="s">
        <v>105</v>
      </c>
      <c r="B3486" s="24" t="s">
        <v>101</v>
      </c>
      <c r="C3486" s="24" t="s">
        <v>40</v>
      </c>
      <c r="D3486" s="24">
        <v>2017</v>
      </c>
      <c r="E3486" s="24" t="s">
        <v>104</v>
      </c>
      <c r="F3486">
        <f>IF(AND(A3486="PSA Testing", E3486= "Utilization Rate (per 100,000 patients)"),
SUMIFS(PSA!$D:$D,PSA!$A:$A,C3486,PSA!$G:$G,D3486),
IF(AND(A3486="Colorectal Cancer Screening", E3486="Utilization Rate (per 100,000 patients)"),
SUMIFS(COL!$D:$D,COL!$A:$A,C3486,COL!$G:$G, D3486),
IF(AND(A3486="Cervical Cancer Screening", E3486="Utilization Rate (per 100,000 patients)"),
SUMIFS(CERV!$D:$D,CERV!$A:$A,C3486,CERV!$G:$G,D3486),
IF(AND(A3486="Cancer Screening for CKD patients", E3486="Utilization Rate (per 100,000 patients)"),
SUMIFS(CANSCRN!$D:$D,CANSCRN!$A:$A,C3486,CANSCRN!$G:$G,D3486),
IF(AND(A3486="PSA Testing", E3486="Cost per service ($USD)"),
SUMIFS(PSA!$E:$E,PSA!$A:$A,C3486,PSA!$G:$G,D3486),
IF(AND(A3486="Colorectal Cancer Screening", E3486="Cost per service ($USD)"),
SUMIFS(COL!$E:$E,COL!$A:$A,C3486,COL!$G:$G,D3486),
IF(AND(A3486="Cervical Cancer Screening", E3486="Cost per service ($USD)"),
SUMIFS(CERV!$E:$E,CERV!$A:$A,C3486,CERV!$G:$G,D3486),
IF(AND(A3486="Cancer Screening for CKD patients", E3486="Cost per service ($USD)"),
SUMIFS(CANSCRN!$E:$E,CANSCRN!$A:$A,C3486,CANSCRN!$G:$G,D3486),
IF(AND(A3486="PSA Testing", E3486="Total Expenditure ($USD per 100,000 patients)"),
SUMIFS(PSA!$F:$F,PSA!$A:$A,C3486,PSA!$G:$G,D3486),
IF(AND(A3486="Colorectal Cancer Screening", E3486="Total Expenditure ($USD per 100,000 patients)"),
SUMIFS(COL!$F:$F,COL!$A:$A,C3486,COL!$G:$G,D3486),
IF(AND(A3486="Cervical Cancer Screening", E3486="Total Expenditure ($USD per 100,000 patients)"),
SUMIFS(CERV!$F:$F,CERV!$A:$A,C3486,CERV!$G:$G,D3486),
SUMIFS(CANSCRN!$F:$F,CANSCRN!$A:$A,C3486,CANSCRN!$G:$G,D3486))))))))))))</f>
        <v>199139.98535152397</v>
      </c>
    </row>
    <row r="3487" spans="1:6" x14ac:dyDescent="0.2">
      <c r="A3487" s="24" t="s">
        <v>105</v>
      </c>
      <c r="B3487" s="24" t="s">
        <v>101</v>
      </c>
      <c r="C3487" s="24" t="s">
        <v>40</v>
      </c>
      <c r="D3487" s="24">
        <v>2018</v>
      </c>
      <c r="E3487" s="24" t="s">
        <v>104</v>
      </c>
      <c r="F3487">
        <f>IF(AND(A3487="PSA Testing", E3487= "Utilization Rate (per 100,000 patients)"),
SUMIFS(PSA!$D:$D,PSA!$A:$A,C3487,PSA!$G:$G,D3487),
IF(AND(A3487="Colorectal Cancer Screening", E3487="Utilization Rate (per 100,000 patients)"),
SUMIFS(COL!$D:$D,COL!$A:$A,C3487,COL!$G:$G, D3487),
IF(AND(A3487="Cervical Cancer Screening", E3487="Utilization Rate (per 100,000 patients)"),
SUMIFS(CERV!$D:$D,CERV!$A:$A,C3487,CERV!$G:$G,D3487),
IF(AND(A3487="Cancer Screening for CKD patients", E3487="Utilization Rate (per 100,000 patients)"),
SUMIFS(CANSCRN!$D:$D,CANSCRN!$A:$A,C3487,CANSCRN!$G:$G,D3487),
IF(AND(A3487="PSA Testing", E3487="Cost per service ($USD)"),
SUMIFS(PSA!$E:$E,PSA!$A:$A,C3487,PSA!$G:$G,D3487),
IF(AND(A3487="Colorectal Cancer Screening", E3487="Cost per service ($USD)"),
SUMIFS(COL!$E:$E,COL!$A:$A,C3487,COL!$G:$G,D3487),
IF(AND(A3487="Cervical Cancer Screening", E3487="Cost per service ($USD)"),
SUMIFS(CERV!$E:$E,CERV!$A:$A,C3487,CERV!$G:$G,D3487),
IF(AND(A3487="Cancer Screening for CKD patients", E3487="Cost per service ($USD)"),
SUMIFS(CANSCRN!$E:$E,CANSCRN!$A:$A,C3487,CANSCRN!$G:$G,D3487),
IF(AND(A3487="PSA Testing", E3487="Total Expenditure ($USD per 100,000 patients)"),
SUMIFS(PSA!$F:$F,PSA!$A:$A,C3487,PSA!$G:$G,D3487),
IF(AND(A3487="Colorectal Cancer Screening", E3487="Total Expenditure ($USD per 100,000 patients)"),
SUMIFS(COL!$F:$F,COL!$A:$A,C3487,COL!$G:$G,D3487),
IF(AND(A3487="Cervical Cancer Screening", E3487="Total Expenditure ($USD per 100,000 patients)"),
SUMIFS(CERV!$F:$F,CERV!$A:$A,C3487,CERV!$G:$G,D3487),
SUMIFS(CANSCRN!$F:$F,CANSCRN!$A:$A,C3487,CANSCRN!$G:$G,D3487))))))))))))</f>
        <v>170747.67175740431</v>
      </c>
    </row>
    <row r="3488" spans="1:6" x14ac:dyDescent="0.2">
      <c r="A3488" s="24" t="s">
        <v>105</v>
      </c>
      <c r="B3488" s="24" t="s">
        <v>101</v>
      </c>
      <c r="C3488" s="24" t="s">
        <v>40</v>
      </c>
      <c r="D3488" s="24">
        <v>2019</v>
      </c>
      <c r="E3488" s="24" t="s">
        <v>104</v>
      </c>
      <c r="F3488">
        <f>IF(AND(A3488="PSA Testing", E3488= "Utilization Rate (per 100,000 patients)"),
SUMIFS(PSA!$D:$D,PSA!$A:$A,C3488,PSA!$G:$G,D3488),
IF(AND(A3488="Colorectal Cancer Screening", E3488="Utilization Rate (per 100,000 patients)"),
SUMIFS(COL!$D:$D,COL!$A:$A,C3488,COL!$G:$G, D3488),
IF(AND(A3488="Cervical Cancer Screening", E3488="Utilization Rate (per 100,000 patients)"),
SUMIFS(CERV!$D:$D,CERV!$A:$A,C3488,CERV!$G:$G,D3488),
IF(AND(A3488="Cancer Screening for CKD patients", E3488="Utilization Rate (per 100,000 patients)"),
SUMIFS(CANSCRN!$D:$D,CANSCRN!$A:$A,C3488,CANSCRN!$G:$G,D3488),
IF(AND(A3488="PSA Testing", E3488="Cost per service ($USD)"),
SUMIFS(PSA!$E:$E,PSA!$A:$A,C3488,PSA!$G:$G,D3488),
IF(AND(A3488="Colorectal Cancer Screening", E3488="Cost per service ($USD)"),
SUMIFS(COL!$E:$E,COL!$A:$A,C3488,COL!$G:$G,D3488),
IF(AND(A3488="Cervical Cancer Screening", E3488="Cost per service ($USD)"),
SUMIFS(CERV!$E:$E,CERV!$A:$A,C3488,CERV!$G:$G,D3488),
IF(AND(A3488="Cancer Screening for CKD patients", E3488="Cost per service ($USD)"),
SUMIFS(CANSCRN!$E:$E,CANSCRN!$A:$A,C3488,CANSCRN!$G:$G,D3488),
IF(AND(A3488="PSA Testing", E3488="Total Expenditure ($USD per 100,000 patients)"),
SUMIFS(PSA!$F:$F,PSA!$A:$A,C3488,PSA!$G:$G,D3488),
IF(AND(A3488="Colorectal Cancer Screening", E3488="Total Expenditure ($USD per 100,000 patients)"),
SUMIFS(COL!$F:$F,COL!$A:$A,C3488,COL!$G:$G,D3488),
IF(AND(A3488="Cervical Cancer Screening", E3488="Total Expenditure ($USD per 100,000 patients)"),
SUMIFS(CERV!$F:$F,CERV!$A:$A,C3488,CERV!$G:$G,D3488),
SUMIFS(CANSCRN!$F:$F,CANSCRN!$A:$A,C3488,CANSCRN!$G:$G,D3488))))))))))))</f>
        <v>146936.71428048398</v>
      </c>
    </row>
    <row r="3489" spans="1:6" x14ac:dyDescent="0.2">
      <c r="A3489" s="24" t="s">
        <v>105</v>
      </c>
      <c r="B3489" s="24" t="s">
        <v>101</v>
      </c>
      <c r="C3489" s="24" t="s">
        <v>41</v>
      </c>
      <c r="D3489" s="24">
        <v>2009</v>
      </c>
      <c r="E3489" s="24" t="s">
        <v>104</v>
      </c>
      <c r="F3489">
        <f>IF(AND(A3489="PSA Testing", E3489= "Utilization Rate (per 100,000 patients)"),
SUMIFS(PSA!$D:$D,PSA!$A:$A,C3489,PSA!$G:$G,D3489),
IF(AND(A3489="Colorectal Cancer Screening", E3489="Utilization Rate (per 100,000 patients)"),
SUMIFS(COL!$D:$D,COL!$A:$A,C3489,COL!$G:$G, D3489),
IF(AND(A3489="Cervical Cancer Screening", E3489="Utilization Rate (per 100,000 patients)"),
SUMIFS(CERV!$D:$D,CERV!$A:$A,C3489,CERV!$G:$G,D3489),
IF(AND(A3489="Cancer Screening for CKD patients", E3489="Utilization Rate (per 100,000 patients)"),
SUMIFS(CANSCRN!$D:$D,CANSCRN!$A:$A,C3489,CANSCRN!$G:$G,D3489),
IF(AND(A3489="PSA Testing", E3489="Cost per service ($USD)"),
SUMIFS(PSA!$E:$E,PSA!$A:$A,C3489,PSA!$G:$G,D3489),
IF(AND(A3489="Colorectal Cancer Screening", E3489="Cost per service ($USD)"),
SUMIFS(COL!$E:$E,COL!$A:$A,C3489,COL!$G:$G,D3489),
IF(AND(A3489="Cervical Cancer Screening", E3489="Cost per service ($USD)"),
SUMIFS(CERV!$E:$E,CERV!$A:$A,C3489,CERV!$G:$G,D3489),
IF(AND(A3489="Cancer Screening for CKD patients", E3489="Cost per service ($USD)"),
SUMIFS(CANSCRN!$E:$E,CANSCRN!$A:$A,C3489,CANSCRN!$G:$G,D3489),
IF(AND(A3489="PSA Testing", E3489="Total Expenditure ($USD per 100,000 patients)"),
SUMIFS(PSA!$F:$F,PSA!$A:$A,C3489,PSA!$G:$G,D3489),
IF(AND(A3489="Colorectal Cancer Screening", E3489="Total Expenditure ($USD per 100,000 patients)"),
SUMIFS(COL!$F:$F,COL!$A:$A,C3489,COL!$G:$G,D3489),
IF(AND(A3489="Cervical Cancer Screening", E3489="Total Expenditure ($USD per 100,000 patients)"),
SUMIFS(CERV!$F:$F,CERV!$A:$A,C3489,CERV!$G:$G,D3489),
SUMIFS(CANSCRN!$F:$F,CANSCRN!$A:$A,C3489,CANSCRN!$G:$G,D3489))))))))))))</f>
        <v>476200.60070957086</v>
      </c>
    </row>
    <row r="3490" spans="1:6" x14ac:dyDescent="0.2">
      <c r="A3490" s="24" t="s">
        <v>105</v>
      </c>
      <c r="B3490" s="24" t="s">
        <v>101</v>
      </c>
      <c r="C3490" s="24" t="s">
        <v>41</v>
      </c>
      <c r="D3490" s="24">
        <v>2010</v>
      </c>
      <c r="E3490" s="24" t="s">
        <v>104</v>
      </c>
      <c r="F3490">
        <f>IF(AND(A3490="PSA Testing", E3490= "Utilization Rate (per 100,000 patients)"),
SUMIFS(PSA!$D:$D,PSA!$A:$A,C3490,PSA!$G:$G,D3490),
IF(AND(A3490="Colorectal Cancer Screening", E3490="Utilization Rate (per 100,000 patients)"),
SUMIFS(COL!$D:$D,COL!$A:$A,C3490,COL!$G:$G, D3490),
IF(AND(A3490="Cervical Cancer Screening", E3490="Utilization Rate (per 100,000 patients)"),
SUMIFS(CERV!$D:$D,CERV!$A:$A,C3490,CERV!$G:$G,D3490),
IF(AND(A3490="Cancer Screening for CKD patients", E3490="Utilization Rate (per 100,000 patients)"),
SUMIFS(CANSCRN!$D:$D,CANSCRN!$A:$A,C3490,CANSCRN!$G:$G,D3490),
IF(AND(A3490="PSA Testing", E3490="Cost per service ($USD)"),
SUMIFS(PSA!$E:$E,PSA!$A:$A,C3490,PSA!$G:$G,D3490),
IF(AND(A3490="Colorectal Cancer Screening", E3490="Cost per service ($USD)"),
SUMIFS(COL!$E:$E,COL!$A:$A,C3490,COL!$G:$G,D3490),
IF(AND(A3490="Cervical Cancer Screening", E3490="Cost per service ($USD)"),
SUMIFS(CERV!$E:$E,CERV!$A:$A,C3490,CERV!$G:$G,D3490),
IF(AND(A3490="Cancer Screening for CKD patients", E3490="Cost per service ($USD)"),
SUMIFS(CANSCRN!$E:$E,CANSCRN!$A:$A,C3490,CANSCRN!$G:$G,D3490),
IF(AND(A3490="PSA Testing", E3490="Total Expenditure ($USD per 100,000 patients)"),
SUMIFS(PSA!$F:$F,PSA!$A:$A,C3490,PSA!$G:$G,D3490),
IF(AND(A3490="Colorectal Cancer Screening", E3490="Total Expenditure ($USD per 100,000 patients)"),
SUMIFS(COL!$F:$F,COL!$A:$A,C3490,COL!$G:$G,D3490),
IF(AND(A3490="Cervical Cancer Screening", E3490="Total Expenditure ($USD per 100,000 patients)"),
SUMIFS(CERV!$F:$F,CERV!$A:$A,C3490,CERV!$G:$G,D3490),
SUMIFS(CANSCRN!$F:$F,CANSCRN!$A:$A,C3490,CANSCRN!$G:$G,D3490))))))))))))</f>
        <v>423917.00573651446</v>
      </c>
    </row>
    <row r="3491" spans="1:6" x14ac:dyDescent="0.2">
      <c r="A3491" s="24" t="s">
        <v>105</v>
      </c>
      <c r="B3491" s="24" t="s">
        <v>101</v>
      </c>
      <c r="C3491" s="24" t="s">
        <v>41</v>
      </c>
      <c r="D3491" s="24">
        <v>2011</v>
      </c>
      <c r="E3491" s="24" t="s">
        <v>104</v>
      </c>
      <c r="F3491">
        <f>IF(AND(A3491="PSA Testing", E3491= "Utilization Rate (per 100,000 patients)"),
SUMIFS(PSA!$D:$D,PSA!$A:$A,C3491,PSA!$G:$G,D3491),
IF(AND(A3491="Colorectal Cancer Screening", E3491="Utilization Rate (per 100,000 patients)"),
SUMIFS(COL!$D:$D,COL!$A:$A,C3491,COL!$G:$G, D3491),
IF(AND(A3491="Cervical Cancer Screening", E3491="Utilization Rate (per 100,000 patients)"),
SUMIFS(CERV!$D:$D,CERV!$A:$A,C3491,CERV!$G:$G,D3491),
IF(AND(A3491="Cancer Screening for CKD patients", E3491="Utilization Rate (per 100,000 patients)"),
SUMIFS(CANSCRN!$D:$D,CANSCRN!$A:$A,C3491,CANSCRN!$G:$G,D3491),
IF(AND(A3491="PSA Testing", E3491="Cost per service ($USD)"),
SUMIFS(PSA!$E:$E,PSA!$A:$A,C3491,PSA!$G:$G,D3491),
IF(AND(A3491="Colorectal Cancer Screening", E3491="Cost per service ($USD)"),
SUMIFS(COL!$E:$E,COL!$A:$A,C3491,COL!$G:$G,D3491),
IF(AND(A3491="Cervical Cancer Screening", E3491="Cost per service ($USD)"),
SUMIFS(CERV!$E:$E,CERV!$A:$A,C3491,CERV!$G:$G,D3491),
IF(AND(A3491="Cancer Screening for CKD patients", E3491="Cost per service ($USD)"),
SUMIFS(CANSCRN!$E:$E,CANSCRN!$A:$A,C3491,CANSCRN!$G:$G,D3491),
IF(AND(A3491="PSA Testing", E3491="Total Expenditure ($USD per 100,000 patients)"),
SUMIFS(PSA!$F:$F,PSA!$A:$A,C3491,PSA!$G:$G,D3491),
IF(AND(A3491="Colorectal Cancer Screening", E3491="Total Expenditure ($USD per 100,000 patients)"),
SUMIFS(COL!$F:$F,COL!$A:$A,C3491,COL!$G:$G,D3491),
IF(AND(A3491="Cervical Cancer Screening", E3491="Total Expenditure ($USD per 100,000 patients)"),
SUMIFS(CERV!$F:$F,CERV!$A:$A,C3491,CERV!$G:$G,D3491),
SUMIFS(CANSCRN!$F:$F,CANSCRN!$A:$A,C3491,CANSCRN!$G:$G,D3491))))))))))))</f>
        <v>364040.58811043284</v>
      </c>
    </row>
    <row r="3492" spans="1:6" x14ac:dyDescent="0.2">
      <c r="A3492" s="24" t="s">
        <v>105</v>
      </c>
      <c r="B3492" s="24" t="s">
        <v>101</v>
      </c>
      <c r="C3492" s="24" t="s">
        <v>41</v>
      </c>
      <c r="D3492" s="24">
        <v>2012</v>
      </c>
      <c r="E3492" s="24" t="s">
        <v>104</v>
      </c>
      <c r="F3492">
        <f>IF(AND(A3492="PSA Testing", E3492= "Utilization Rate (per 100,000 patients)"),
SUMIFS(PSA!$D:$D,PSA!$A:$A,C3492,PSA!$G:$G,D3492),
IF(AND(A3492="Colorectal Cancer Screening", E3492="Utilization Rate (per 100,000 patients)"),
SUMIFS(COL!$D:$D,COL!$A:$A,C3492,COL!$G:$G, D3492),
IF(AND(A3492="Cervical Cancer Screening", E3492="Utilization Rate (per 100,000 patients)"),
SUMIFS(CERV!$D:$D,CERV!$A:$A,C3492,CERV!$G:$G,D3492),
IF(AND(A3492="Cancer Screening for CKD patients", E3492="Utilization Rate (per 100,000 patients)"),
SUMIFS(CANSCRN!$D:$D,CANSCRN!$A:$A,C3492,CANSCRN!$G:$G,D3492),
IF(AND(A3492="PSA Testing", E3492="Cost per service ($USD)"),
SUMIFS(PSA!$E:$E,PSA!$A:$A,C3492,PSA!$G:$G,D3492),
IF(AND(A3492="Colorectal Cancer Screening", E3492="Cost per service ($USD)"),
SUMIFS(COL!$E:$E,COL!$A:$A,C3492,COL!$G:$G,D3492),
IF(AND(A3492="Cervical Cancer Screening", E3492="Cost per service ($USD)"),
SUMIFS(CERV!$E:$E,CERV!$A:$A,C3492,CERV!$G:$G,D3492),
IF(AND(A3492="Cancer Screening for CKD patients", E3492="Cost per service ($USD)"),
SUMIFS(CANSCRN!$E:$E,CANSCRN!$A:$A,C3492,CANSCRN!$G:$G,D3492),
IF(AND(A3492="PSA Testing", E3492="Total Expenditure ($USD per 100,000 patients)"),
SUMIFS(PSA!$F:$F,PSA!$A:$A,C3492,PSA!$G:$G,D3492),
IF(AND(A3492="Colorectal Cancer Screening", E3492="Total Expenditure ($USD per 100,000 patients)"),
SUMIFS(COL!$F:$F,COL!$A:$A,C3492,COL!$G:$G,D3492),
IF(AND(A3492="Cervical Cancer Screening", E3492="Total Expenditure ($USD per 100,000 patients)"),
SUMIFS(CERV!$F:$F,CERV!$A:$A,C3492,CERV!$G:$G,D3492),
SUMIFS(CANSCRN!$F:$F,CANSCRN!$A:$A,C3492,CANSCRN!$G:$G,D3492))))))))))))</f>
        <v>311954.85122175229</v>
      </c>
    </row>
    <row r="3493" spans="1:6" x14ac:dyDescent="0.2">
      <c r="A3493" s="24" t="s">
        <v>105</v>
      </c>
      <c r="B3493" s="24" t="s">
        <v>101</v>
      </c>
      <c r="C3493" s="24" t="s">
        <v>41</v>
      </c>
      <c r="D3493" s="24">
        <v>2013</v>
      </c>
      <c r="E3493" s="24" t="s">
        <v>104</v>
      </c>
      <c r="F3493">
        <f>IF(AND(A3493="PSA Testing", E3493= "Utilization Rate (per 100,000 patients)"),
SUMIFS(PSA!$D:$D,PSA!$A:$A,C3493,PSA!$G:$G,D3493),
IF(AND(A3493="Colorectal Cancer Screening", E3493="Utilization Rate (per 100,000 patients)"),
SUMIFS(COL!$D:$D,COL!$A:$A,C3493,COL!$G:$G, D3493),
IF(AND(A3493="Cervical Cancer Screening", E3493="Utilization Rate (per 100,000 patients)"),
SUMIFS(CERV!$D:$D,CERV!$A:$A,C3493,CERV!$G:$G,D3493),
IF(AND(A3493="Cancer Screening for CKD patients", E3493="Utilization Rate (per 100,000 patients)"),
SUMIFS(CANSCRN!$D:$D,CANSCRN!$A:$A,C3493,CANSCRN!$G:$G,D3493),
IF(AND(A3493="PSA Testing", E3493="Cost per service ($USD)"),
SUMIFS(PSA!$E:$E,PSA!$A:$A,C3493,PSA!$G:$G,D3493),
IF(AND(A3493="Colorectal Cancer Screening", E3493="Cost per service ($USD)"),
SUMIFS(COL!$E:$E,COL!$A:$A,C3493,COL!$G:$G,D3493),
IF(AND(A3493="Cervical Cancer Screening", E3493="Cost per service ($USD)"),
SUMIFS(CERV!$E:$E,CERV!$A:$A,C3493,CERV!$G:$G,D3493),
IF(AND(A3493="Cancer Screening for CKD patients", E3493="Cost per service ($USD)"),
SUMIFS(CANSCRN!$E:$E,CANSCRN!$A:$A,C3493,CANSCRN!$G:$G,D3493),
IF(AND(A3493="PSA Testing", E3493="Total Expenditure ($USD per 100,000 patients)"),
SUMIFS(PSA!$F:$F,PSA!$A:$A,C3493,PSA!$G:$G,D3493),
IF(AND(A3493="Colorectal Cancer Screening", E3493="Total Expenditure ($USD per 100,000 patients)"),
SUMIFS(COL!$F:$F,COL!$A:$A,C3493,COL!$G:$G,D3493),
IF(AND(A3493="Cervical Cancer Screening", E3493="Total Expenditure ($USD per 100,000 patients)"),
SUMIFS(CERV!$F:$F,CERV!$A:$A,C3493,CERV!$G:$G,D3493),
SUMIFS(CANSCRN!$F:$F,CANSCRN!$A:$A,C3493,CANSCRN!$G:$G,D3493))))))))))))</f>
        <v>251531.22496998237</v>
      </c>
    </row>
    <row r="3494" spans="1:6" x14ac:dyDescent="0.2">
      <c r="A3494" s="24" t="s">
        <v>105</v>
      </c>
      <c r="B3494" s="24" t="s">
        <v>101</v>
      </c>
      <c r="C3494" s="24" t="s">
        <v>41</v>
      </c>
      <c r="D3494" s="24">
        <v>2014</v>
      </c>
      <c r="E3494" s="24" t="s">
        <v>104</v>
      </c>
      <c r="F3494">
        <f>IF(AND(A3494="PSA Testing", E3494= "Utilization Rate (per 100,000 patients)"),
SUMIFS(PSA!$D:$D,PSA!$A:$A,C3494,PSA!$G:$G,D3494),
IF(AND(A3494="Colorectal Cancer Screening", E3494="Utilization Rate (per 100,000 patients)"),
SUMIFS(COL!$D:$D,COL!$A:$A,C3494,COL!$G:$G, D3494),
IF(AND(A3494="Cervical Cancer Screening", E3494="Utilization Rate (per 100,000 patients)"),
SUMIFS(CERV!$D:$D,CERV!$A:$A,C3494,CERV!$G:$G,D3494),
IF(AND(A3494="Cancer Screening for CKD patients", E3494="Utilization Rate (per 100,000 patients)"),
SUMIFS(CANSCRN!$D:$D,CANSCRN!$A:$A,C3494,CANSCRN!$G:$G,D3494),
IF(AND(A3494="PSA Testing", E3494="Cost per service ($USD)"),
SUMIFS(PSA!$E:$E,PSA!$A:$A,C3494,PSA!$G:$G,D3494),
IF(AND(A3494="Colorectal Cancer Screening", E3494="Cost per service ($USD)"),
SUMIFS(COL!$E:$E,COL!$A:$A,C3494,COL!$G:$G,D3494),
IF(AND(A3494="Cervical Cancer Screening", E3494="Cost per service ($USD)"),
SUMIFS(CERV!$E:$E,CERV!$A:$A,C3494,CERV!$G:$G,D3494),
IF(AND(A3494="Cancer Screening for CKD patients", E3494="Cost per service ($USD)"),
SUMIFS(CANSCRN!$E:$E,CANSCRN!$A:$A,C3494,CANSCRN!$G:$G,D3494),
IF(AND(A3494="PSA Testing", E3494="Total Expenditure ($USD per 100,000 patients)"),
SUMIFS(PSA!$F:$F,PSA!$A:$A,C3494,PSA!$G:$G,D3494),
IF(AND(A3494="Colorectal Cancer Screening", E3494="Total Expenditure ($USD per 100,000 patients)"),
SUMIFS(COL!$F:$F,COL!$A:$A,C3494,COL!$G:$G,D3494),
IF(AND(A3494="Cervical Cancer Screening", E3494="Total Expenditure ($USD per 100,000 patients)"),
SUMIFS(CERV!$F:$F,CERV!$A:$A,C3494,CERV!$G:$G,D3494),
SUMIFS(CANSCRN!$F:$F,CANSCRN!$A:$A,C3494,CANSCRN!$G:$G,D3494))))))))))))</f>
        <v>232918.86869846404</v>
      </c>
    </row>
    <row r="3495" spans="1:6" x14ac:dyDescent="0.2">
      <c r="A3495" s="24" t="s">
        <v>105</v>
      </c>
      <c r="B3495" s="24" t="s">
        <v>101</v>
      </c>
      <c r="C3495" s="24" t="s">
        <v>41</v>
      </c>
      <c r="D3495" s="24">
        <v>2015</v>
      </c>
      <c r="E3495" s="24" t="s">
        <v>104</v>
      </c>
      <c r="F3495">
        <f>IF(AND(A3495="PSA Testing", E3495= "Utilization Rate (per 100,000 patients)"),
SUMIFS(PSA!$D:$D,PSA!$A:$A,C3495,PSA!$G:$G,D3495),
IF(AND(A3495="Colorectal Cancer Screening", E3495="Utilization Rate (per 100,000 patients)"),
SUMIFS(COL!$D:$D,COL!$A:$A,C3495,COL!$G:$G, D3495),
IF(AND(A3495="Cervical Cancer Screening", E3495="Utilization Rate (per 100,000 patients)"),
SUMIFS(CERV!$D:$D,CERV!$A:$A,C3495,CERV!$G:$G,D3495),
IF(AND(A3495="Cancer Screening for CKD patients", E3495="Utilization Rate (per 100,000 patients)"),
SUMIFS(CANSCRN!$D:$D,CANSCRN!$A:$A,C3495,CANSCRN!$G:$G,D3495),
IF(AND(A3495="PSA Testing", E3495="Cost per service ($USD)"),
SUMIFS(PSA!$E:$E,PSA!$A:$A,C3495,PSA!$G:$G,D3495),
IF(AND(A3495="Colorectal Cancer Screening", E3495="Cost per service ($USD)"),
SUMIFS(COL!$E:$E,COL!$A:$A,C3495,COL!$G:$G,D3495),
IF(AND(A3495="Cervical Cancer Screening", E3495="Cost per service ($USD)"),
SUMIFS(CERV!$E:$E,CERV!$A:$A,C3495,CERV!$G:$G,D3495),
IF(AND(A3495="Cancer Screening for CKD patients", E3495="Cost per service ($USD)"),
SUMIFS(CANSCRN!$E:$E,CANSCRN!$A:$A,C3495,CANSCRN!$G:$G,D3495),
IF(AND(A3495="PSA Testing", E3495="Total Expenditure ($USD per 100,000 patients)"),
SUMIFS(PSA!$F:$F,PSA!$A:$A,C3495,PSA!$G:$G,D3495),
IF(AND(A3495="Colorectal Cancer Screening", E3495="Total Expenditure ($USD per 100,000 patients)"),
SUMIFS(COL!$F:$F,COL!$A:$A,C3495,COL!$G:$G,D3495),
IF(AND(A3495="Cervical Cancer Screening", E3495="Total Expenditure ($USD per 100,000 patients)"),
SUMIFS(CERV!$F:$F,CERV!$A:$A,C3495,CERV!$G:$G,D3495),
SUMIFS(CANSCRN!$F:$F,CANSCRN!$A:$A,C3495,CANSCRN!$G:$G,D3495))))))))))))</f>
        <v>192549.15970846644</v>
      </c>
    </row>
    <row r="3496" spans="1:6" x14ac:dyDescent="0.2">
      <c r="A3496" s="24" t="s">
        <v>105</v>
      </c>
      <c r="B3496" s="24" t="s">
        <v>101</v>
      </c>
      <c r="C3496" s="24" t="s">
        <v>41</v>
      </c>
      <c r="D3496" s="24">
        <v>2016</v>
      </c>
      <c r="E3496" s="24" t="s">
        <v>104</v>
      </c>
      <c r="F3496">
        <f>IF(AND(A3496="PSA Testing", E3496= "Utilization Rate (per 100,000 patients)"),
SUMIFS(PSA!$D:$D,PSA!$A:$A,C3496,PSA!$G:$G,D3496),
IF(AND(A3496="Colorectal Cancer Screening", E3496="Utilization Rate (per 100,000 patients)"),
SUMIFS(COL!$D:$D,COL!$A:$A,C3496,COL!$G:$G, D3496),
IF(AND(A3496="Cervical Cancer Screening", E3496="Utilization Rate (per 100,000 patients)"),
SUMIFS(CERV!$D:$D,CERV!$A:$A,C3496,CERV!$G:$G,D3496),
IF(AND(A3496="Cancer Screening for CKD patients", E3496="Utilization Rate (per 100,000 patients)"),
SUMIFS(CANSCRN!$D:$D,CANSCRN!$A:$A,C3496,CANSCRN!$G:$G,D3496),
IF(AND(A3496="PSA Testing", E3496="Cost per service ($USD)"),
SUMIFS(PSA!$E:$E,PSA!$A:$A,C3496,PSA!$G:$G,D3496),
IF(AND(A3496="Colorectal Cancer Screening", E3496="Cost per service ($USD)"),
SUMIFS(COL!$E:$E,COL!$A:$A,C3496,COL!$G:$G,D3496),
IF(AND(A3496="Cervical Cancer Screening", E3496="Cost per service ($USD)"),
SUMIFS(CERV!$E:$E,CERV!$A:$A,C3496,CERV!$G:$G,D3496),
IF(AND(A3496="Cancer Screening for CKD patients", E3496="Cost per service ($USD)"),
SUMIFS(CANSCRN!$E:$E,CANSCRN!$A:$A,C3496,CANSCRN!$G:$G,D3496),
IF(AND(A3496="PSA Testing", E3496="Total Expenditure ($USD per 100,000 patients)"),
SUMIFS(PSA!$F:$F,PSA!$A:$A,C3496,PSA!$G:$G,D3496),
IF(AND(A3496="Colorectal Cancer Screening", E3496="Total Expenditure ($USD per 100,000 patients)"),
SUMIFS(COL!$F:$F,COL!$A:$A,C3496,COL!$G:$G,D3496),
IF(AND(A3496="Cervical Cancer Screening", E3496="Total Expenditure ($USD per 100,000 patients)"),
SUMIFS(CERV!$F:$F,CERV!$A:$A,C3496,CERV!$G:$G,D3496),
SUMIFS(CANSCRN!$F:$F,CANSCRN!$A:$A,C3496,CANSCRN!$G:$G,D3496))))))))))))</f>
        <v>186512.944248885</v>
      </c>
    </row>
    <row r="3497" spans="1:6" x14ac:dyDescent="0.2">
      <c r="A3497" s="24" t="s">
        <v>105</v>
      </c>
      <c r="B3497" s="24" t="s">
        <v>101</v>
      </c>
      <c r="C3497" s="24" t="s">
        <v>41</v>
      </c>
      <c r="D3497" s="24">
        <v>2017</v>
      </c>
      <c r="E3497" s="24" t="s">
        <v>104</v>
      </c>
      <c r="F3497">
        <f>IF(AND(A3497="PSA Testing", E3497= "Utilization Rate (per 100,000 patients)"),
SUMIFS(PSA!$D:$D,PSA!$A:$A,C3497,PSA!$G:$G,D3497),
IF(AND(A3497="Colorectal Cancer Screening", E3497="Utilization Rate (per 100,000 patients)"),
SUMIFS(COL!$D:$D,COL!$A:$A,C3497,COL!$G:$G, D3497),
IF(AND(A3497="Cervical Cancer Screening", E3497="Utilization Rate (per 100,000 patients)"),
SUMIFS(CERV!$D:$D,CERV!$A:$A,C3497,CERV!$G:$G,D3497),
IF(AND(A3497="Cancer Screening for CKD patients", E3497="Utilization Rate (per 100,000 patients)"),
SUMIFS(CANSCRN!$D:$D,CANSCRN!$A:$A,C3497,CANSCRN!$G:$G,D3497),
IF(AND(A3497="PSA Testing", E3497="Cost per service ($USD)"),
SUMIFS(PSA!$E:$E,PSA!$A:$A,C3497,PSA!$G:$G,D3497),
IF(AND(A3497="Colorectal Cancer Screening", E3497="Cost per service ($USD)"),
SUMIFS(COL!$E:$E,COL!$A:$A,C3497,COL!$G:$G,D3497),
IF(AND(A3497="Cervical Cancer Screening", E3497="Cost per service ($USD)"),
SUMIFS(CERV!$E:$E,CERV!$A:$A,C3497,CERV!$G:$G,D3497),
IF(AND(A3497="Cancer Screening for CKD patients", E3497="Cost per service ($USD)"),
SUMIFS(CANSCRN!$E:$E,CANSCRN!$A:$A,C3497,CANSCRN!$G:$G,D3497),
IF(AND(A3497="PSA Testing", E3497="Total Expenditure ($USD per 100,000 patients)"),
SUMIFS(PSA!$F:$F,PSA!$A:$A,C3497,PSA!$G:$G,D3497),
IF(AND(A3497="Colorectal Cancer Screening", E3497="Total Expenditure ($USD per 100,000 patients)"),
SUMIFS(COL!$F:$F,COL!$A:$A,C3497,COL!$G:$G,D3497),
IF(AND(A3497="Cervical Cancer Screening", E3497="Total Expenditure ($USD per 100,000 patients)"),
SUMIFS(CERV!$F:$F,CERV!$A:$A,C3497,CERV!$G:$G,D3497),
SUMIFS(CANSCRN!$F:$F,CANSCRN!$A:$A,C3497,CANSCRN!$G:$G,D3497))))))))))))</f>
        <v>163745.60442786073</v>
      </c>
    </row>
    <row r="3498" spans="1:6" x14ac:dyDescent="0.2">
      <c r="A3498" s="24" t="s">
        <v>105</v>
      </c>
      <c r="B3498" s="24" t="s">
        <v>101</v>
      </c>
      <c r="C3498" s="24" t="s">
        <v>41</v>
      </c>
      <c r="D3498" s="24">
        <v>2018</v>
      </c>
      <c r="E3498" s="24" t="s">
        <v>104</v>
      </c>
      <c r="F3498">
        <f>IF(AND(A3498="PSA Testing", E3498= "Utilization Rate (per 100,000 patients)"),
SUMIFS(PSA!$D:$D,PSA!$A:$A,C3498,PSA!$G:$G,D3498),
IF(AND(A3498="Colorectal Cancer Screening", E3498="Utilization Rate (per 100,000 patients)"),
SUMIFS(COL!$D:$D,COL!$A:$A,C3498,COL!$G:$G, D3498),
IF(AND(A3498="Cervical Cancer Screening", E3498="Utilization Rate (per 100,000 patients)"),
SUMIFS(CERV!$D:$D,CERV!$A:$A,C3498,CERV!$G:$G,D3498),
IF(AND(A3498="Cancer Screening for CKD patients", E3498="Utilization Rate (per 100,000 patients)"),
SUMIFS(CANSCRN!$D:$D,CANSCRN!$A:$A,C3498,CANSCRN!$G:$G,D3498),
IF(AND(A3498="PSA Testing", E3498="Cost per service ($USD)"),
SUMIFS(PSA!$E:$E,PSA!$A:$A,C3498,PSA!$G:$G,D3498),
IF(AND(A3498="Colorectal Cancer Screening", E3498="Cost per service ($USD)"),
SUMIFS(COL!$E:$E,COL!$A:$A,C3498,COL!$G:$G,D3498),
IF(AND(A3498="Cervical Cancer Screening", E3498="Cost per service ($USD)"),
SUMIFS(CERV!$E:$E,CERV!$A:$A,C3498,CERV!$G:$G,D3498),
IF(AND(A3498="Cancer Screening for CKD patients", E3498="Cost per service ($USD)"),
SUMIFS(CANSCRN!$E:$E,CANSCRN!$A:$A,C3498,CANSCRN!$G:$G,D3498),
IF(AND(A3498="PSA Testing", E3498="Total Expenditure ($USD per 100,000 patients)"),
SUMIFS(PSA!$F:$F,PSA!$A:$A,C3498,PSA!$G:$G,D3498),
IF(AND(A3498="Colorectal Cancer Screening", E3498="Total Expenditure ($USD per 100,000 patients)"),
SUMIFS(COL!$F:$F,COL!$A:$A,C3498,COL!$G:$G,D3498),
IF(AND(A3498="Cervical Cancer Screening", E3498="Total Expenditure ($USD per 100,000 patients)"),
SUMIFS(CERV!$F:$F,CERV!$A:$A,C3498,CERV!$G:$G,D3498),
SUMIFS(CANSCRN!$F:$F,CANSCRN!$A:$A,C3498,CANSCRN!$G:$G,D3498))))))))))))</f>
        <v>99643.056145300652</v>
      </c>
    </row>
    <row r="3499" spans="1:6" x14ac:dyDescent="0.2">
      <c r="A3499" s="24" t="s">
        <v>105</v>
      </c>
      <c r="B3499" s="24" t="s">
        <v>101</v>
      </c>
      <c r="C3499" s="24" t="s">
        <v>41</v>
      </c>
      <c r="D3499" s="24">
        <v>2019</v>
      </c>
      <c r="E3499" s="24" t="s">
        <v>104</v>
      </c>
      <c r="F3499">
        <f>IF(AND(A3499="PSA Testing", E3499= "Utilization Rate (per 100,000 patients)"),
SUMIFS(PSA!$D:$D,PSA!$A:$A,C3499,PSA!$G:$G,D3499),
IF(AND(A3499="Colorectal Cancer Screening", E3499="Utilization Rate (per 100,000 patients)"),
SUMIFS(COL!$D:$D,COL!$A:$A,C3499,COL!$G:$G, D3499),
IF(AND(A3499="Cervical Cancer Screening", E3499="Utilization Rate (per 100,000 patients)"),
SUMIFS(CERV!$D:$D,CERV!$A:$A,C3499,CERV!$G:$G,D3499),
IF(AND(A3499="Cancer Screening for CKD patients", E3499="Utilization Rate (per 100,000 patients)"),
SUMIFS(CANSCRN!$D:$D,CANSCRN!$A:$A,C3499,CANSCRN!$G:$G,D3499),
IF(AND(A3499="PSA Testing", E3499="Cost per service ($USD)"),
SUMIFS(PSA!$E:$E,PSA!$A:$A,C3499,PSA!$G:$G,D3499),
IF(AND(A3499="Colorectal Cancer Screening", E3499="Cost per service ($USD)"),
SUMIFS(COL!$E:$E,COL!$A:$A,C3499,COL!$G:$G,D3499),
IF(AND(A3499="Cervical Cancer Screening", E3499="Cost per service ($USD)"),
SUMIFS(CERV!$E:$E,CERV!$A:$A,C3499,CERV!$G:$G,D3499),
IF(AND(A3499="Cancer Screening for CKD patients", E3499="Cost per service ($USD)"),
SUMIFS(CANSCRN!$E:$E,CANSCRN!$A:$A,C3499,CANSCRN!$G:$G,D3499),
IF(AND(A3499="PSA Testing", E3499="Total Expenditure ($USD per 100,000 patients)"),
SUMIFS(PSA!$F:$F,PSA!$A:$A,C3499,PSA!$G:$G,D3499),
IF(AND(A3499="Colorectal Cancer Screening", E3499="Total Expenditure ($USD per 100,000 patients)"),
SUMIFS(COL!$F:$F,COL!$A:$A,C3499,COL!$G:$G,D3499),
IF(AND(A3499="Cervical Cancer Screening", E3499="Total Expenditure ($USD per 100,000 patients)"),
SUMIFS(CERV!$F:$F,CERV!$A:$A,C3499,CERV!$G:$G,D3499),
SUMIFS(CANSCRN!$F:$F,CANSCRN!$A:$A,C3499,CANSCRN!$G:$G,D3499))))))))))))</f>
        <v>97729.92817675398</v>
      </c>
    </row>
    <row r="3500" spans="1:6" x14ac:dyDescent="0.2">
      <c r="A3500" s="24" t="s">
        <v>105</v>
      </c>
      <c r="B3500" s="24" t="s">
        <v>101</v>
      </c>
      <c r="C3500" s="24" t="s">
        <v>42</v>
      </c>
      <c r="D3500" s="24">
        <v>2009</v>
      </c>
      <c r="E3500" s="24" t="s">
        <v>104</v>
      </c>
      <c r="F3500">
        <f>IF(AND(A3500="PSA Testing", E3500= "Utilization Rate (per 100,000 patients)"),
SUMIFS(PSA!$D:$D,PSA!$A:$A,C3500,PSA!$G:$G,D3500),
IF(AND(A3500="Colorectal Cancer Screening", E3500="Utilization Rate (per 100,000 patients)"),
SUMIFS(COL!$D:$D,COL!$A:$A,C3500,COL!$G:$G, D3500),
IF(AND(A3500="Cervical Cancer Screening", E3500="Utilization Rate (per 100,000 patients)"),
SUMIFS(CERV!$D:$D,CERV!$A:$A,C3500,CERV!$G:$G,D3500),
IF(AND(A3500="Cancer Screening for CKD patients", E3500="Utilization Rate (per 100,000 patients)"),
SUMIFS(CANSCRN!$D:$D,CANSCRN!$A:$A,C3500,CANSCRN!$G:$G,D3500),
IF(AND(A3500="PSA Testing", E3500="Cost per service ($USD)"),
SUMIFS(PSA!$E:$E,PSA!$A:$A,C3500,PSA!$G:$G,D3500),
IF(AND(A3500="Colorectal Cancer Screening", E3500="Cost per service ($USD)"),
SUMIFS(COL!$E:$E,COL!$A:$A,C3500,COL!$G:$G,D3500),
IF(AND(A3500="Cervical Cancer Screening", E3500="Cost per service ($USD)"),
SUMIFS(CERV!$E:$E,CERV!$A:$A,C3500,CERV!$G:$G,D3500),
IF(AND(A3500="Cancer Screening for CKD patients", E3500="Cost per service ($USD)"),
SUMIFS(CANSCRN!$E:$E,CANSCRN!$A:$A,C3500,CANSCRN!$G:$G,D3500),
IF(AND(A3500="PSA Testing", E3500="Total Expenditure ($USD per 100,000 patients)"),
SUMIFS(PSA!$F:$F,PSA!$A:$A,C3500,PSA!$G:$G,D3500),
IF(AND(A3500="Colorectal Cancer Screening", E3500="Total Expenditure ($USD per 100,000 patients)"),
SUMIFS(COL!$F:$F,COL!$A:$A,C3500,COL!$G:$G,D3500),
IF(AND(A3500="Cervical Cancer Screening", E3500="Total Expenditure ($USD per 100,000 patients)"),
SUMIFS(CERV!$F:$F,CERV!$A:$A,C3500,CERV!$G:$G,D3500),
SUMIFS(CANSCRN!$F:$F,CANSCRN!$A:$A,C3500,CANSCRN!$G:$G,D3500))))))))))))</f>
        <v>187223.04987673051</v>
      </c>
    </row>
    <row r="3501" spans="1:6" x14ac:dyDescent="0.2">
      <c r="A3501" s="24" t="s">
        <v>105</v>
      </c>
      <c r="B3501" s="24" t="s">
        <v>101</v>
      </c>
      <c r="C3501" s="24" t="s">
        <v>42</v>
      </c>
      <c r="D3501" s="24">
        <v>2010</v>
      </c>
      <c r="E3501" s="24" t="s">
        <v>104</v>
      </c>
      <c r="F3501">
        <f>IF(AND(A3501="PSA Testing", E3501= "Utilization Rate (per 100,000 patients)"),
SUMIFS(PSA!$D:$D,PSA!$A:$A,C3501,PSA!$G:$G,D3501),
IF(AND(A3501="Colorectal Cancer Screening", E3501="Utilization Rate (per 100,000 patients)"),
SUMIFS(COL!$D:$D,COL!$A:$A,C3501,COL!$G:$G, D3501),
IF(AND(A3501="Cervical Cancer Screening", E3501="Utilization Rate (per 100,000 patients)"),
SUMIFS(CERV!$D:$D,CERV!$A:$A,C3501,CERV!$G:$G,D3501),
IF(AND(A3501="Cancer Screening for CKD patients", E3501="Utilization Rate (per 100,000 patients)"),
SUMIFS(CANSCRN!$D:$D,CANSCRN!$A:$A,C3501,CANSCRN!$G:$G,D3501),
IF(AND(A3501="PSA Testing", E3501="Cost per service ($USD)"),
SUMIFS(PSA!$E:$E,PSA!$A:$A,C3501,PSA!$G:$G,D3501),
IF(AND(A3501="Colorectal Cancer Screening", E3501="Cost per service ($USD)"),
SUMIFS(COL!$E:$E,COL!$A:$A,C3501,COL!$G:$G,D3501),
IF(AND(A3501="Cervical Cancer Screening", E3501="Cost per service ($USD)"),
SUMIFS(CERV!$E:$E,CERV!$A:$A,C3501,CERV!$G:$G,D3501),
IF(AND(A3501="Cancer Screening for CKD patients", E3501="Cost per service ($USD)"),
SUMIFS(CANSCRN!$E:$E,CANSCRN!$A:$A,C3501,CANSCRN!$G:$G,D3501),
IF(AND(A3501="PSA Testing", E3501="Total Expenditure ($USD per 100,000 patients)"),
SUMIFS(PSA!$F:$F,PSA!$A:$A,C3501,PSA!$G:$G,D3501),
IF(AND(A3501="Colorectal Cancer Screening", E3501="Total Expenditure ($USD per 100,000 patients)"),
SUMIFS(COL!$F:$F,COL!$A:$A,C3501,COL!$G:$G,D3501),
IF(AND(A3501="Cervical Cancer Screening", E3501="Total Expenditure ($USD per 100,000 patients)"),
SUMIFS(CERV!$F:$F,CERV!$A:$A,C3501,CERV!$G:$G,D3501),
SUMIFS(CANSCRN!$F:$F,CANSCRN!$A:$A,C3501,CANSCRN!$G:$G,D3501))))))))))))</f>
        <v>196028.52311305588</v>
      </c>
    </row>
    <row r="3502" spans="1:6" x14ac:dyDescent="0.2">
      <c r="A3502" s="24" t="s">
        <v>105</v>
      </c>
      <c r="B3502" s="24" t="s">
        <v>101</v>
      </c>
      <c r="C3502" s="24" t="s">
        <v>42</v>
      </c>
      <c r="D3502" s="24">
        <v>2011</v>
      </c>
      <c r="E3502" s="24" t="s">
        <v>104</v>
      </c>
      <c r="F3502">
        <f>IF(AND(A3502="PSA Testing", E3502= "Utilization Rate (per 100,000 patients)"),
SUMIFS(PSA!$D:$D,PSA!$A:$A,C3502,PSA!$G:$G,D3502),
IF(AND(A3502="Colorectal Cancer Screening", E3502="Utilization Rate (per 100,000 patients)"),
SUMIFS(COL!$D:$D,COL!$A:$A,C3502,COL!$G:$G, D3502),
IF(AND(A3502="Cervical Cancer Screening", E3502="Utilization Rate (per 100,000 patients)"),
SUMIFS(CERV!$D:$D,CERV!$A:$A,C3502,CERV!$G:$G,D3502),
IF(AND(A3502="Cancer Screening for CKD patients", E3502="Utilization Rate (per 100,000 patients)"),
SUMIFS(CANSCRN!$D:$D,CANSCRN!$A:$A,C3502,CANSCRN!$G:$G,D3502),
IF(AND(A3502="PSA Testing", E3502="Cost per service ($USD)"),
SUMIFS(PSA!$E:$E,PSA!$A:$A,C3502,PSA!$G:$G,D3502),
IF(AND(A3502="Colorectal Cancer Screening", E3502="Cost per service ($USD)"),
SUMIFS(COL!$E:$E,COL!$A:$A,C3502,COL!$G:$G,D3502),
IF(AND(A3502="Cervical Cancer Screening", E3502="Cost per service ($USD)"),
SUMIFS(CERV!$E:$E,CERV!$A:$A,C3502,CERV!$G:$G,D3502),
IF(AND(A3502="Cancer Screening for CKD patients", E3502="Cost per service ($USD)"),
SUMIFS(CANSCRN!$E:$E,CANSCRN!$A:$A,C3502,CANSCRN!$G:$G,D3502),
IF(AND(A3502="PSA Testing", E3502="Total Expenditure ($USD per 100,000 patients)"),
SUMIFS(PSA!$F:$F,PSA!$A:$A,C3502,PSA!$G:$G,D3502),
IF(AND(A3502="Colorectal Cancer Screening", E3502="Total Expenditure ($USD per 100,000 patients)"),
SUMIFS(COL!$F:$F,COL!$A:$A,C3502,COL!$G:$G,D3502),
IF(AND(A3502="Cervical Cancer Screening", E3502="Total Expenditure ($USD per 100,000 patients)"),
SUMIFS(CERV!$F:$F,CERV!$A:$A,C3502,CERV!$G:$G,D3502),
SUMIFS(CANSCRN!$F:$F,CANSCRN!$A:$A,C3502,CANSCRN!$G:$G,D3502))))))))))))</f>
        <v>241444.76439412998</v>
      </c>
    </row>
    <row r="3503" spans="1:6" x14ac:dyDescent="0.2">
      <c r="A3503" s="24" t="s">
        <v>105</v>
      </c>
      <c r="B3503" s="24" t="s">
        <v>101</v>
      </c>
      <c r="C3503" s="24" t="s">
        <v>42</v>
      </c>
      <c r="D3503" s="24">
        <v>2012</v>
      </c>
      <c r="E3503" s="24" t="s">
        <v>104</v>
      </c>
      <c r="F3503">
        <f>IF(AND(A3503="PSA Testing", E3503= "Utilization Rate (per 100,000 patients)"),
SUMIFS(PSA!$D:$D,PSA!$A:$A,C3503,PSA!$G:$G,D3503),
IF(AND(A3503="Colorectal Cancer Screening", E3503="Utilization Rate (per 100,000 patients)"),
SUMIFS(COL!$D:$D,COL!$A:$A,C3503,COL!$G:$G, D3503),
IF(AND(A3503="Cervical Cancer Screening", E3503="Utilization Rate (per 100,000 patients)"),
SUMIFS(CERV!$D:$D,CERV!$A:$A,C3503,CERV!$G:$G,D3503),
IF(AND(A3503="Cancer Screening for CKD patients", E3503="Utilization Rate (per 100,000 patients)"),
SUMIFS(CANSCRN!$D:$D,CANSCRN!$A:$A,C3503,CANSCRN!$G:$G,D3503),
IF(AND(A3503="PSA Testing", E3503="Cost per service ($USD)"),
SUMIFS(PSA!$E:$E,PSA!$A:$A,C3503,PSA!$G:$G,D3503),
IF(AND(A3503="Colorectal Cancer Screening", E3503="Cost per service ($USD)"),
SUMIFS(COL!$E:$E,COL!$A:$A,C3503,COL!$G:$G,D3503),
IF(AND(A3503="Cervical Cancer Screening", E3503="Cost per service ($USD)"),
SUMIFS(CERV!$E:$E,CERV!$A:$A,C3503,CERV!$G:$G,D3503),
IF(AND(A3503="Cancer Screening for CKD patients", E3503="Cost per service ($USD)"),
SUMIFS(CANSCRN!$E:$E,CANSCRN!$A:$A,C3503,CANSCRN!$G:$G,D3503),
IF(AND(A3503="PSA Testing", E3503="Total Expenditure ($USD per 100,000 patients)"),
SUMIFS(PSA!$F:$F,PSA!$A:$A,C3503,PSA!$G:$G,D3503),
IF(AND(A3503="Colorectal Cancer Screening", E3503="Total Expenditure ($USD per 100,000 patients)"),
SUMIFS(COL!$F:$F,COL!$A:$A,C3503,COL!$G:$G,D3503),
IF(AND(A3503="Cervical Cancer Screening", E3503="Total Expenditure ($USD per 100,000 patients)"),
SUMIFS(CERV!$F:$F,CERV!$A:$A,C3503,CERV!$G:$G,D3503),
SUMIFS(CANSCRN!$F:$F,CANSCRN!$A:$A,C3503,CANSCRN!$G:$G,D3503))))))))))))</f>
        <v>167415.63061948953</v>
      </c>
    </row>
    <row r="3504" spans="1:6" x14ac:dyDescent="0.2">
      <c r="A3504" s="24" t="s">
        <v>105</v>
      </c>
      <c r="B3504" s="24" t="s">
        <v>101</v>
      </c>
      <c r="C3504" s="24" t="s">
        <v>42</v>
      </c>
      <c r="D3504" s="24">
        <v>2013</v>
      </c>
      <c r="E3504" s="24" t="s">
        <v>104</v>
      </c>
      <c r="F3504">
        <f>IF(AND(A3504="PSA Testing", E3504= "Utilization Rate (per 100,000 patients)"),
SUMIFS(PSA!$D:$D,PSA!$A:$A,C3504,PSA!$G:$G,D3504),
IF(AND(A3504="Colorectal Cancer Screening", E3504="Utilization Rate (per 100,000 patients)"),
SUMIFS(COL!$D:$D,COL!$A:$A,C3504,COL!$G:$G, D3504),
IF(AND(A3504="Cervical Cancer Screening", E3504="Utilization Rate (per 100,000 patients)"),
SUMIFS(CERV!$D:$D,CERV!$A:$A,C3504,CERV!$G:$G,D3504),
IF(AND(A3504="Cancer Screening for CKD patients", E3504="Utilization Rate (per 100,000 patients)"),
SUMIFS(CANSCRN!$D:$D,CANSCRN!$A:$A,C3504,CANSCRN!$G:$G,D3504),
IF(AND(A3504="PSA Testing", E3504="Cost per service ($USD)"),
SUMIFS(PSA!$E:$E,PSA!$A:$A,C3504,PSA!$G:$G,D3504),
IF(AND(A3504="Colorectal Cancer Screening", E3504="Cost per service ($USD)"),
SUMIFS(COL!$E:$E,COL!$A:$A,C3504,COL!$G:$G,D3504),
IF(AND(A3504="Cervical Cancer Screening", E3504="Cost per service ($USD)"),
SUMIFS(CERV!$E:$E,CERV!$A:$A,C3504,CERV!$G:$G,D3504),
IF(AND(A3504="Cancer Screening for CKD patients", E3504="Cost per service ($USD)"),
SUMIFS(CANSCRN!$E:$E,CANSCRN!$A:$A,C3504,CANSCRN!$G:$G,D3504),
IF(AND(A3504="PSA Testing", E3504="Total Expenditure ($USD per 100,000 patients)"),
SUMIFS(PSA!$F:$F,PSA!$A:$A,C3504,PSA!$G:$G,D3504),
IF(AND(A3504="Colorectal Cancer Screening", E3504="Total Expenditure ($USD per 100,000 patients)"),
SUMIFS(COL!$F:$F,COL!$A:$A,C3504,COL!$G:$G,D3504),
IF(AND(A3504="Cervical Cancer Screening", E3504="Total Expenditure ($USD per 100,000 patients)"),
SUMIFS(CERV!$F:$F,CERV!$A:$A,C3504,CERV!$G:$G,D3504),
SUMIFS(CANSCRN!$F:$F,CANSCRN!$A:$A,C3504,CANSCRN!$G:$G,D3504))))))))))))</f>
        <v>139206.62864582427</v>
      </c>
    </row>
    <row r="3505" spans="1:6" x14ac:dyDescent="0.2">
      <c r="A3505" s="24" t="s">
        <v>105</v>
      </c>
      <c r="B3505" s="24" t="s">
        <v>101</v>
      </c>
      <c r="C3505" s="24" t="s">
        <v>42</v>
      </c>
      <c r="D3505" s="24">
        <v>2014</v>
      </c>
      <c r="E3505" s="24" t="s">
        <v>104</v>
      </c>
      <c r="F3505">
        <f>IF(AND(A3505="PSA Testing", E3505= "Utilization Rate (per 100,000 patients)"),
SUMIFS(PSA!$D:$D,PSA!$A:$A,C3505,PSA!$G:$G,D3505),
IF(AND(A3505="Colorectal Cancer Screening", E3505="Utilization Rate (per 100,000 patients)"),
SUMIFS(COL!$D:$D,COL!$A:$A,C3505,COL!$G:$G, D3505),
IF(AND(A3505="Cervical Cancer Screening", E3505="Utilization Rate (per 100,000 patients)"),
SUMIFS(CERV!$D:$D,CERV!$A:$A,C3505,CERV!$G:$G,D3505),
IF(AND(A3505="Cancer Screening for CKD patients", E3505="Utilization Rate (per 100,000 patients)"),
SUMIFS(CANSCRN!$D:$D,CANSCRN!$A:$A,C3505,CANSCRN!$G:$G,D3505),
IF(AND(A3505="PSA Testing", E3505="Cost per service ($USD)"),
SUMIFS(PSA!$E:$E,PSA!$A:$A,C3505,PSA!$G:$G,D3505),
IF(AND(A3505="Colorectal Cancer Screening", E3505="Cost per service ($USD)"),
SUMIFS(COL!$E:$E,COL!$A:$A,C3505,COL!$G:$G,D3505),
IF(AND(A3505="Cervical Cancer Screening", E3505="Cost per service ($USD)"),
SUMIFS(CERV!$E:$E,CERV!$A:$A,C3505,CERV!$G:$G,D3505),
IF(AND(A3505="Cancer Screening for CKD patients", E3505="Cost per service ($USD)"),
SUMIFS(CANSCRN!$E:$E,CANSCRN!$A:$A,C3505,CANSCRN!$G:$G,D3505),
IF(AND(A3505="PSA Testing", E3505="Total Expenditure ($USD per 100,000 patients)"),
SUMIFS(PSA!$F:$F,PSA!$A:$A,C3505,PSA!$G:$G,D3505),
IF(AND(A3505="Colorectal Cancer Screening", E3505="Total Expenditure ($USD per 100,000 patients)"),
SUMIFS(COL!$F:$F,COL!$A:$A,C3505,COL!$G:$G,D3505),
IF(AND(A3505="Cervical Cancer Screening", E3505="Total Expenditure ($USD per 100,000 patients)"),
SUMIFS(CERV!$F:$F,CERV!$A:$A,C3505,CERV!$G:$G,D3505),
SUMIFS(CANSCRN!$F:$F,CANSCRN!$A:$A,C3505,CANSCRN!$G:$G,D3505))))))))))))</f>
        <v>105038.61614583335</v>
      </c>
    </row>
    <row r="3506" spans="1:6" x14ac:dyDescent="0.2">
      <c r="A3506" s="24" t="s">
        <v>105</v>
      </c>
      <c r="B3506" s="24" t="s">
        <v>101</v>
      </c>
      <c r="C3506" s="24" t="s">
        <v>42</v>
      </c>
      <c r="D3506" s="24">
        <v>2015</v>
      </c>
      <c r="E3506" s="24" t="s">
        <v>104</v>
      </c>
      <c r="F3506">
        <f>IF(AND(A3506="PSA Testing", E3506= "Utilization Rate (per 100,000 patients)"),
SUMIFS(PSA!$D:$D,PSA!$A:$A,C3506,PSA!$G:$G,D3506),
IF(AND(A3506="Colorectal Cancer Screening", E3506="Utilization Rate (per 100,000 patients)"),
SUMIFS(COL!$D:$D,COL!$A:$A,C3506,COL!$G:$G, D3506),
IF(AND(A3506="Cervical Cancer Screening", E3506="Utilization Rate (per 100,000 patients)"),
SUMIFS(CERV!$D:$D,CERV!$A:$A,C3506,CERV!$G:$G,D3506),
IF(AND(A3506="Cancer Screening for CKD patients", E3506="Utilization Rate (per 100,000 patients)"),
SUMIFS(CANSCRN!$D:$D,CANSCRN!$A:$A,C3506,CANSCRN!$G:$G,D3506),
IF(AND(A3506="PSA Testing", E3506="Cost per service ($USD)"),
SUMIFS(PSA!$E:$E,PSA!$A:$A,C3506,PSA!$G:$G,D3506),
IF(AND(A3506="Colorectal Cancer Screening", E3506="Cost per service ($USD)"),
SUMIFS(COL!$E:$E,COL!$A:$A,C3506,COL!$G:$G,D3506),
IF(AND(A3506="Cervical Cancer Screening", E3506="Cost per service ($USD)"),
SUMIFS(CERV!$E:$E,CERV!$A:$A,C3506,CERV!$G:$G,D3506),
IF(AND(A3506="Cancer Screening for CKD patients", E3506="Cost per service ($USD)"),
SUMIFS(CANSCRN!$E:$E,CANSCRN!$A:$A,C3506,CANSCRN!$G:$G,D3506),
IF(AND(A3506="PSA Testing", E3506="Total Expenditure ($USD per 100,000 patients)"),
SUMIFS(PSA!$F:$F,PSA!$A:$A,C3506,PSA!$G:$G,D3506),
IF(AND(A3506="Colorectal Cancer Screening", E3506="Total Expenditure ($USD per 100,000 patients)"),
SUMIFS(COL!$F:$F,COL!$A:$A,C3506,COL!$G:$G,D3506),
IF(AND(A3506="Cervical Cancer Screening", E3506="Total Expenditure ($USD per 100,000 patients)"),
SUMIFS(CERV!$F:$F,CERV!$A:$A,C3506,CERV!$G:$G,D3506),
SUMIFS(CANSCRN!$F:$F,CANSCRN!$A:$A,C3506,CANSCRN!$G:$G,D3506))))))))))))</f>
        <v>75082.833537838</v>
      </c>
    </row>
    <row r="3507" spans="1:6" x14ac:dyDescent="0.2">
      <c r="A3507" s="24" t="s">
        <v>105</v>
      </c>
      <c r="B3507" s="24" t="s">
        <v>101</v>
      </c>
      <c r="C3507" s="24" t="s">
        <v>42</v>
      </c>
      <c r="D3507" s="24">
        <v>2016</v>
      </c>
      <c r="E3507" s="24" t="s">
        <v>104</v>
      </c>
      <c r="F3507">
        <f>IF(AND(A3507="PSA Testing", E3507= "Utilization Rate (per 100,000 patients)"),
SUMIFS(PSA!$D:$D,PSA!$A:$A,C3507,PSA!$G:$G,D3507),
IF(AND(A3507="Colorectal Cancer Screening", E3507="Utilization Rate (per 100,000 patients)"),
SUMIFS(COL!$D:$D,COL!$A:$A,C3507,COL!$G:$G, D3507),
IF(AND(A3507="Cervical Cancer Screening", E3507="Utilization Rate (per 100,000 patients)"),
SUMIFS(CERV!$D:$D,CERV!$A:$A,C3507,CERV!$G:$G,D3507),
IF(AND(A3507="Cancer Screening for CKD patients", E3507="Utilization Rate (per 100,000 patients)"),
SUMIFS(CANSCRN!$D:$D,CANSCRN!$A:$A,C3507,CANSCRN!$G:$G,D3507),
IF(AND(A3507="PSA Testing", E3507="Cost per service ($USD)"),
SUMIFS(PSA!$E:$E,PSA!$A:$A,C3507,PSA!$G:$G,D3507),
IF(AND(A3507="Colorectal Cancer Screening", E3507="Cost per service ($USD)"),
SUMIFS(COL!$E:$E,COL!$A:$A,C3507,COL!$G:$G,D3507),
IF(AND(A3507="Cervical Cancer Screening", E3507="Cost per service ($USD)"),
SUMIFS(CERV!$E:$E,CERV!$A:$A,C3507,CERV!$G:$G,D3507),
IF(AND(A3507="Cancer Screening for CKD patients", E3507="Cost per service ($USD)"),
SUMIFS(CANSCRN!$E:$E,CANSCRN!$A:$A,C3507,CANSCRN!$G:$G,D3507),
IF(AND(A3507="PSA Testing", E3507="Total Expenditure ($USD per 100,000 patients)"),
SUMIFS(PSA!$F:$F,PSA!$A:$A,C3507,PSA!$G:$G,D3507),
IF(AND(A3507="Colorectal Cancer Screening", E3507="Total Expenditure ($USD per 100,000 patients)"),
SUMIFS(COL!$F:$F,COL!$A:$A,C3507,COL!$G:$G,D3507),
IF(AND(A3507="Cervical Cancer Screening", E3507="Total Expenditure ($USD per 100,000 patients)"),
SUMIFS(CERV!$F:$F,CERV!$A:$A,C3507,CERV!$G:$G,D3507),
SUMIFS(CANSCRN!$F:$F,CANSCRN!$A:$A,C3507,CANSCRN!$G:$G,D3507))))))))))))</f>
        <v>98851.003038829484</v>
      </c>
    </row>
    <row r="3508" spans="1:6" x14ac:dyDescent="0.2">
      <c r="A3508" s="24" t="s">
        <v>105</v>
      </c>
      <c r="B3508" s="24" t="s">
        <v>101</v>
      </c>
      <c r="C3508" s="24" t="s">
        <v>42</v>
      </c>
      <c r="D3508" s="24">
        <v>2017</v>
      </c>
      <c r="E3508" s="24" t="s">
        <v>104</v>
      </c>
      <c r="F3508">
        <f>IF(AND(A3508="PSA Testing", E3508= "Utilization Rate (per 100,000 patients)"),
SUMIFS(PSA!$D:$D,PSA!$A:$A,C3508,PSA!$G:$G,D3508),
IF(AND(A3508="Colorectal Cancer Screening", E3508="Utilization Rate (per 100,000 patients)"),
SUMIFS(COL!$D:$D,COL!$A:$A,C3508,COL!$G:$G, D3508),
IF(AND(A3508="Cervical Cancer Screening", E3508="Utilization Rate (per 100,000 patients)"),
SUMIFS(CERV!$D:$D,CERV!$A:$A,C3508,CERV!$G:$G,D3508),
IF(AND(A3508="Cancer Screening for CKD patients", E3508="Utilization Rate (per 100,000 patients)"),
SUMIFS(CANSCRN!$D:$D,CANSCRN!$A:$A,C3508,CANSCRN!$G:$G,D3508),
IF(AND(A3508="PSA Testing", E3508="Cost per service ($USD)"),
SUMIFS(PSA!$E:$E,PSA!$A:$A,C3508,PSA!$G:$G,D3508),
IF(AND(A3508="Colorectal Cancer Screening", E3508="Cost per service ($USD)"),
SUMIFS(COL!$E:$E,COL!$A:$A,C3508,COL!$G:$G,D3508),
IF(AND(A3508="Cervical Cancer Screening", E3508="Cost per service ($USD)"),
SUMIFS(CERV!$E:$E,CERV!$A:$A,C3508,CERV!$G:$G,D3508),
IF(AND(A3508="Cancer Screening for CKD patients", E3508="Cost per service ($USD)"),
SUMIFS(CANSCRN!$E:$E,CANSCRN!$A:$A,C3508,CANSCRN!$G:$G,D3508),
IF(AND(A3508="PSA Testing", E3508="Total Expenditure ($USD per 100,000 patients)"),
SUMIFS(PSA!$F:$F,PSA!$A:$A,C3508,PSA!$G:$G,D3508),
IF(AND(A3508="Colorectal Cancer Screening", E3508="Total Expenditure ($USD per 100,000 patients)"),
SUMIFS(COL!$F:$F,COL!$A:$A,C3508,COL!$G:$G,D3508),
IF(AND(A3508="Cervical Cancer Screening", E3508="Total Expenditure ($USD per 100,000 patients)"),
SUMIFS(CERV!$F:$F,CERV!$A:$A,C3508,CERV!$G:$G,D3508),
SUMIFS(CANSCRN!$F:$F,CANSCRN!$A:$A,C3508,CANSCRN!$G:$G,D3508))))))))))))</f>
        <v>77674.045883222469</v>
      </c>
    </row>
    <row r="3509" spans="1:6" x14ac:dyDescent="0.2">
      <c r="A3509" s="24" t="s">
        <v>105</v>
      </c>
      <c r="B3509" s="24" t="s">
        <v>101</v>
      </c>
      <c r="C3509" s="24" t="s">
        <v>42</v>
      </c>
      <c r="D3509" s="24">
        <v>2018</v>
      </c>
      <c r="E3509" s="24" t="s">
        <v>104</v>
      </c>
      <c r="F3509">
        <f>IF(AND(A3509="PSA Testing", E3509= "Utilization Rate (per 100,000 patients)"),
SUMIFS(PSA!$D:$D,PSA!$A:$A,C3509,PSA!$G:$G,D3509),
IF(AND(A3509="Colorectal Cancer Screening", E3509="Utilization Rate (per 100,000 patients)"),
SUMIFS(COL!$D:$D,COL!$A:$A,C3509,COL!$G:$G, D3509),
IF(AND(A3509="Cervical Cancer Screening", E3509="Utilization Rate (per 100,000 patients)"),
SUMIFS(CERV!$D:$D,CERV!$A:$A,C3509,CERV!$G:$G,D3509),
IF(AND(A3509="Cancer Screening for CKD patients", E3509="Utilization Rate (per 100,000 patients)"),
SUMIFS(CANSCRN!$D:$D,CANSCRN!$A:$A,C3509,CANSCRN!$G:$G,D3509),
IF(AND(A3509="PSA Testing", E3509="Cost per service ($USD)"),
SUMIFS(PSA!$E:$E,PSA!$A:$A,C3509,PSA!$G:$G,D3509),
IF(AND(A3509="Colorectal Cancer Screening", E3509="Cost per service ($USD)"),
SUMIFS(COL!$E:$E,COL!$A:$A,C3509,COL!$G:$G,D3509),
IF(AND(A3509="Cervical Cancer Screening", E3509="Cost per service ($USD)"),
SUMIFS(CERV!$E:$E,CERV!$A:$A,C3509,CERV!$G:$G,D3509),
IF(AND(A3509="Cancer Screening for CKD patients", E3509="Cost per service ($USD)"),
SUMIFS(CANSCRN!$E:$E,CANSCRN!$A:$A,C3509,CANSCRN!$G:$G,D3509),
IF(AND(A3509="PSA Testing", E3509="Total Expenditure ($USD per 100,000 patients)"),
SUMIFS(PSA!$F:$F,PSA!$A:$A,C3509,PSA!$G:$G,D3509),
IF(AND(A3509="Colorectal Cancer Screening", E3509="Total Expenditure ($USD per 100,000 patients)"),
SUMIFS(COL!$F:$F,COL!$A:$A,C3509,COL!$G:$G,D3509),
IF(AND(A3509="Cervical Cancer Screening", E3509="Total Expenditure ($USD per 100,000 patients)"),
SUMIFS(CERV!$F:$F,CERV!$A:$A,C3509,CERV!$G:$G,D3509),
SUMIFS(CANSCRN!$F:$F,CANSCRN!$A:$A,C3509,CANSCRN!$G:$G,D3509))))))))))))</f>
        <v>64601.031843566423</v>
      </c>
    </row>
    <row r="3510" spans="1:6" x14ac:dyDescent="0.2">
      <c r="A3510" s="24" t="s">
        <v>105</v>
      </c>
      <c r="B3510" s="24" t="s">
        <v>101</v>
      </c>
      <c r="C3510" s="24" t="s">
        <v>42</v>
      </c>
      <c r="D3510" s="24">
        <v>2019</v>
      </c>
      <c r="E3510" s="24" t="s">
        <v>104</v>
      </c>
      <c r="F3510">
        <f>IF(AND(A3510="PSA Testing", E3510= "Utilization Rate (per 100,000 patients)"),
SUMIFS(PSA!$D:$D,PSA!$A:$A,C3510,PSA!$G:$G,D3510),
IF(AND(A3510="Colorectal Cancer Screening", E3510="Utilization Rate (per 100,000 patients)"),
SUMIFS(COL!$D:$D,COL!$A:$A,C3510,COL!$G:$G, D3510),
IF(AND(A3510="Cervical Cancer Screening", E3510="Utilization Rate (per 100,000 patients)"),
SUMIFS(CERV!$D:$D,CERV!$A:$A,C3510,CERV!$G:$G,D3510),
IF(AND(A3510="Cancer Screening for CKD patients", E3510="Utilization Rate (per 100,000 patients)"),
SUMIFS(CANSCRN!$D:$D,CANSCRN!$A:$A,C3510,CANSCRN!$G:$G,D3510),
IF(AND(A3510="PSA Testing", E3510="Cost per service ($USD)"),
SUMIFS(PSA!$E:$E,PSA!$A:$A,C3510,PSA!$G:$G,D3510),
IF(AND(A3510="Colorectal Cancer Screening", E3510="Cost per service ($USD)"),
SUMIFS(COL!$E:$E,COL!$A:$A,C3510,COL!$G:$G,D3510),
IF(AND(A3510="Cervical Cancer Screening", E3510="Cost per service ($USD)"),
SUMIFS(CERV!$E:$E,CERV!$A:$A,C3510,CERV!$G:$G,D3510),
IF(AND(A3510="Cancer Screening for CKD patients", E3510="Cost per service ($USD)"),
SUMIFS(CANSCRN!$E:$E,CANSCRN!$A:$A,C3510,CANSCRN!$G:$G,D3510),
IF(AND(A3510="PSA Testing", E3510="Total Expenditure ($USD per 100,000 patients)"),
SUMIFS(PSA!$F:$F,PSA!$A:$A,C3510,PSA!$G:$G,D3510),
IF(AND(A3510="Colorectal Cancer Screening", E3510="Total Expenditure ($USD per 100,000 patients)"),
SUMIFS(COL!$F:$F,COL!$A:$A,C3510,COL!$G:$G,D3510),
IF(AND(A3510="Cervical Cancer Screening", E3510="Total Expenditure ($USD per 100,000 patients)"),
SUMIFS(CERV!$F:$F,CERV!$A:$A,C3510,CERV!$G:$G,D3510),
SUMIFS(CANSCRN!$F:$F,CANSCRN!$A:$A,C3510,CANSCRN!$G:$G,D3510))))))))))))</f>
        <v>69594.126746779977</v>
      </c>
    </row>
    <row r="3511" spans="1:6" x14ac:dyDescent="0.2">
      <c r="A3511" s="24" t="s">
        <v>105</v>
      </c>
      <c r="B3511" s="24" t="s">
        <v>101</v>
      </c>
      <c r="C3511" s="24" t="s">
        <v>43</v>
      </c>
      <c r="D3511" s="24">
        <v>2009</v>
      </c>
      <c r="E3511" s="24" t="s">
        <v>104</v>
      </c>
      <c r="F3511">
        <f>IF(AND(A3511="PSA Testing", E3511= "Utilization Rate (per 100,000 patients)"),
SUMIFS(PSA!$D:$D,PSA!$A:$A,C3511,PSA!$G:$G,D3511),
IF(AND(A3511="Colorectal Cancer Screening", E3511="Utilization Rate (per 100,000 patients)"),
SUMIFS(COL!$D:$D,COL!$A:$A,C3511,COL!$G:$G, D3511),
IF(AND(A3511="Cervical Cancer Screening", E3511="Utilization Rate (per 100,000 patients)"),
SUMIFS(CERV!$D:$D,CERV!$A:$A,C3511,CERV!$G:$G,D3511),
IF(AND(A3511="Cancer Screening for CKD patients", E3511="Utilization Rate (per 100,000 patients)"),
SUMIFS(CANSCRN!$D:$D,CANSCRN!$A:$A,C3511,CANSCRN!$G:$G,D3511),
IF(AND(A3511="PSA Testing", E3511="Cost per service ($USD)"),
SUMIFS(PSA!$E:$E,PSA!$A:$A,C3511,PSA!$G:$G,D3511),
IF(AND(A3511="Colorectal Cancer Screening", E3511="Cost per service ($USD)"),
SUMIFS(COL!$E:$E,COL!$A:$A,C3511,COL!$G:$G,D3511),
IF(AND(A3511="Cervical Cancer Screening", E3511="Cost per service ($USD)"),
SUMIFS(CERV!$E:$E,CERV!$A:$A,C3511,CERV!$G:$G,D3511),
IF(AND(A3511="Cancer Screening for CKD patients", E3511="Cost per service ($USD)"),
SUMIFS(CANSCRN!$E:$E,CANSCRN!$A:$A,C3511,CANSCRN!$G:$G,D3511),
IF(AND(A3511="PSA Testing", E3511="Total Expenditure ($USD per 100,000 patients)"),
SUMIFS(PSA!$F:$F,PSA!$A:$A,C3511,PSA!$G:$G,D3511),
IF(AND(A3511="Colorectal Cancer Screening", E3511="Total Expenditure ($USD per 100,000 patients)"),
SUMIFS(COL!$F:$F,COL!$A:$A,C3511,COL!$G:$G,D3511),
IF(AND(A3511="Cervical Cancer Screening", E3511="Total Expenditure ($USD per 100,000 patients)"),
SUMIFS(CERV!$F:$F,CERV!$A:$A,C3511,CERV!$G:$G,D3511),
SUMIFS(CANSCRN!$F:$F,CANSCRN!$A:$A,C3511,CANSCRN!$G:$G,D3511))))))))))))</f>
        <v>134297.3061983033</v>
      </c>
    </row>
    <row r="3512" spans="1:6" x14ac:dyDescent="0.2">
      <c r="A3512" s="24" t="s">
        <v>105</v>
      </c>
      <c r="B3512" s="24" t="s">
        <v>101</v>
      </c>
      <c r="C3512" s="24" t="s">
        <v>43</v>
      </c>
      <c r="D3512" s="24">
        <v>2010</v>
      </c>
      <c r="E3512" s="24" t="s">
        <v>104</v>
      </c>
      <c r="F3512">
        <f>IF(AND(A3512="PSA Testing", E3512= "Utilization Rate (per 100,000 patients)"),
SUMIFS(PSA!$D:$D,PSA!$A:$A,C3512,PSA!$G:$G,D3512),
IF(AND(A3512="Colorectal Cancer Screening", E3512="Utilization Rate (per 100,000 patients)"),
SUMIFS(COL!$D:$D,COL!$A:$A,C3512,COL!$G:$G, D3512),
IF(AND(A3512="Cervical Cancer Screening", E3512="Utilization Rate (per 100,000 patients)"),
SUMIFS(CERV!$D:$D,CERV!$A:$A,C3512,CERV!$G:$G,D3512),
IF(AND(A3512="Cancer Screening for CKD patients", E3512="Utilization Rate (per 100,000 patients)"),
SUMIFS(CANSCRN!$D:$D,CANSCRN!$A:$A,C3512,CANSCRN!$G:$G,D3512),
IF(AND(A3512="PSA Testing", E3512="Cost per service ($USD)"),
SUMIFS(PSA!$E:$E,PSA!$A:$A,C3512,PSA!$G:$G,D3512),
IF(AND(A3512="Colorectal Cancer Screening", E3512="Cost per service ($USD)"),
SUMIFS(COL!$E:$E,COL!$A:$A,C3512,COL!$G:$G,D3512),
IF(AND(A3512="Cervical Cancer Screening", E3512="Cost per service ($USD)"),
SUMIFS(CERV!$E:$E,CERV!$A:$A,C3512,CERV!$G:$G,D3512),
IF(AND(A3512="Cancer Screening for CKD patients", E3512="Cost per service ($USD)"),
SUMIFS(CANSCRN!$E:$E,CANSCRN!$A:$A,C3512,CANSCRN!$G:$G,D3512),
IF(AND(A3512="PSA Testing", E3512="Total Expenditure ($USD per 100,000 patients)"),
SUMIFS(PSA!$F:$F,PSA!$A:$A,C3512,PSA!$G:$G,D3512),
IF(AND(A3512="Colorectal Cancer Screening", E3512="Total Expenditure ($USD per 100,000 patients)"),
SUMIFS(COL!$F:$F,COL!$A:$A,C3512,COL!$G:$G,D3512),
IF(AND(A3512="Cervical Cancer Screening", E3512="Total Expenditure ($USD per 100,000 patients)"),
SUMIFS(CERV!$F:$F,CERV!$A:$A,C3512,CERV!$G:$G,D3512),
SUMIFS(CANSCRN!$F:$F,CANSCRN!$A:$A,C3512,CANSCRN!$G:$G,D3512))))))))))))</f>
        <v>160925.16088673924</v>
      </c>
    </row>
    <row r="3513" spans="1:6" x14ac:dyDescent="0.2">
      <c r="A3513" s="24" t="s">
        <v>105</v>
      </c>
      <c r="B3513" s="24" t="s">
        <v>101</v>
      </c>
      <c r="C3513" s="24" t="s">
        <v>43</v>
      </c>
      <c r="D3513" s="24">
        <v>2011</v>
      </c>
      <c r="E3513" s="24" t="s">
        <v>104</v>
      </c>
      <c r="F3513">
        <f>IF(AND(A3513="PSA Testing", E3513= "Utilization Rate (per 100,000 patients)"),
SUMIFS(PSA!$D:$D,PSA!$A:$A,C3513,PSA!$G:$G,D3513),
IF(AND(A3513="Colorectal Cancer Screening", E3513="Utilization Rate (per 100,000 patients)"),
SUMIFS(COL!$D:$D,COL!$A:$A,C3513,COL!$G:$G, D3513),
IF(AND(A3513="Cervical Cancer Screening", E3513="Utilization Rate (per 100,000 patients)"),
SUMIFS(CERV!$D:$D,CERV!$A:$A,C3513,CERV!$G:$G,D3513),
IF(AND(A3513="Cancer Screening for CKD patients", E3513="Utilization Rate (per 100,000 patients)"),
SUMIFS(CANSCRN!$D:$D,CANSCRN!$A:$A,C3513,CANSCRN!$G:$G,D3513),
IF(AND(A3513="PSA Testing", E3513="Cost per service ($USD)"),
SUMIFS(PSA!$E:$E,PSA!$A:$A,C3513,PSA!$G:$G,D3513),
IF(AND(A3513="Colorectal Cancer Screening", E3513="Cost per service ($USD)"),
SUMIFS(COL!$E:$E,COL!$A:$A,C3513,COL!$G:$G,D3513),
IF(AND(A3513="Cervical Cancer Screening", E3513="Cost per service ($USD)"),
SUMIFS(CERV!$E:$E,CERV!$A:$A,C3513,CERV!$G:$G,D3513),
IF(AND(A3513="Cancer Screening for CKD patients", E3513="Cost per service ($USD)"),
SUMIFS(CANSCRN!$E:$E,CANSCRN!$A:$A,C3513,CANSCRN!$G:$G,D3513),
IF(AND(A3513="PSA Testing", E3513="Total Expenditure ($USD per 100,000 patients)"),
SUMIFS(PSA!$F:$F,PSA!$A:$A,C3513,PSA!$G:$G,D3513),
IF(AND(A3513="Colorectal Cancer Screening", E3513="Total Expenditure ($USD per 100,000 patients)"),
SUMIFS(COL!$F:$F,COL!$A:$A,C3513,COL!$G:$G,D3513),
IF(AND(A3513="Cervical Cancer Screening", E3513="Total Expenditure ($USD per 100,000 patients)"),
SUMIFS(CERV!$F:$F,CERV!$A:$A,C3513,CERV!$G:$G,D3513),
SUMIFS(CANSCRN!$F:$F,CANSCRN!$A:$A,C3513,CANSCRN!$G:$G,D3513))))))))))))</f>
        <v>140973.47550700279</v>
      </c>
    </row>
    <row r="3514" spans="1:6" x14ac:dyDescent="0.2">
      <c r="A3514" s="24" t="s">
        <v>105</v>
      </c>
      <c r="B3514" s="24" t="s">
        <v>101</v>
      </c>
      <c r="C3514" s="24" t="s">
        <v>43</v>
      </c>
      <c r="D3514" s="24">
        <v>2012</v>
      </c>
      <c r="E3514" s="24" t="s">
        <v>104</v>
      </c>
      <c r="F3514">
        <f>IF(AND(A3514="PSA Testing", E3514= "Utilization Rate (per 100,000 patients)"),
SUMIFS(PSA!$D:$D,PSA!$A:$A,C3514,PSA!$G:$G,D3514),
IF(AND(A3514="Colorectal Cancer Screening", E3514="Utilization Rate (per 100,000 patients)"),
SUMIFS(COL!$D:$D,COL!$A:$A,C3514,COL!$G:$G, D3514),
IF(AND(A3514="Cervical Cancer Screening", E3514="Utilization Rate (per 100,000 patients)"),
SUMIFS(CERV!$D:$D,CERV!$A:$A,C3514,CERV!$G:$G,D3514),
IF(AND(A3514="Cancer Screening for CKD patients", E3514="Utilization Rate (per 100,000 patients)"),
SUMIFS(CANSCRN!$D:$D,CANSCRN!$A:$A,C3514,CANSCRN!$G:$G,D3514),
IF(AND(A3514="PSA Testing", E3514="Cost per service ($USD)"),
SUMIFS(PSA!$E:$E,PSA!$A:$A,C3514,PSA!$G:$G,D3514),
IF(AND(A3514="Colorectal Cancer Screening", E3514="Cost per service ($USD)"),
SUMIFS(COL!$E:$E,COL!$A:$A,C3514,COL!$G:$G,D3514),
IF(AND(A3514="Cervical Cancer Screening", E3514="Cost per service ($USD)"),
SUMIFS(CERV!$E:$E,CERV!$A:$A,C3514,CERV!$G:$G,D3514),
IF(AND(A3514="Cancer Screening for CKD patients", E3514="Cost per service ($USD)"),
SUMIFS(CANSCRN!$E:$E,CANSCRN!$A:$A,C3514,CANSCRN!$G:$G,D3514),
IF(AND(A3514="PSA Testing", E3514="Total Expenditure ($USD per 100,000 patients)"),
SUMIFS(PSA!$F:$F,PSA!$A:$A,C3514,PSA!$G:$G,D3514),
IF(AND(A3514="Colorectal Cancer Screening", E3514="Total Expenditure ($USD per 100,000 patients)"),
SUMIFS(COL!$F:$F,COL!$A:$A,C3514,COL!$G:$G,D3514),
IF(AND(A3514="Cervical Cancer Screening", E3514="Total Expenditure ($USD per 100,000 patients)"),
SUMIFS(CERV!$F:$F,CERV!$A:$A,C3514,CERV!$G:$G,D3514),
SUMIFS(CANSCRN!$F:$F,CANSCRN!$A:$A,C3514,CANSCRN!$G:$G,D3514))))))))))))</f>
        <v>119073.53400817995</v>
      </c>
    </row>
    <row r="3515" spans="1:6" x14ac:dyDescent="0.2">
      <c r="A3515" s="24" t="s">
        <v>105</v>
      </c>
      <c r="B3515" s="24" t="s">
        <v>101</v>
      </c>
      <c r="C3515" s="24" t="s">
        <v>43</v>
      </c>
      <c r="D3515" s="24">
        <v>2013</v>
      </c>
      <c r="E3515" s="24" t="s">
        <v>104</v>
      </c>
      <c r="F3515">
        <f>IF(AND(A3515="PSA Testing", E3515= "Utilization Rate (per 100,000 patients)"),
SUMIFS(PSA!$D:$D,PSA!$A:$A,C3515,PSA!$G:$G,D3515),
IF(AND(A3515="Colorectal Cancer Screening", E3515="Utilization Rate (per 100,000 patients)"),
SUMIFS(COL!$D:$D,COL!$A:$A,C3515,COL!$G:$G, D3515),
IF(AND(A3515="Cervical Cancer Screening", E3515="Utilization Rate (per 100,000 patients)"),
SUMIFS(CERV!$D:$D,CERV!$A:$A,C3515,CERV!$G:$G,D3515),
IF(AND(A3515="Cancer Screening for CKD patients", E3515="Utilization Rate (per 100,000 patients)"),
SUMIFS(CANSCRN!$D:$D,CANSCRN!$A:$A,C3515,CANSCRN!$G:$G,D3515),
IF(AND(A3515="PSA Testing", E3515="Cost per service ($USD)"),
SUMIFS(PSA!$E:$E,PSA!$A:$A,C3515,PSA!$G:$G,D3515),
IF(AND(A3515="Colorectal Cancer Screening", E3515="Cost per service ($USD)"),
SUMIFS(COL!$E:$E,COL!$A:$A,C3515,COL!$G:$G,D3515),
IF(AND(A3515="Cervical Cancer Screening", E3515="Cost per service ($USD)"),
SUMIFS(CERV!$E:$E,CERV!$A:$A,C3515,CERV!$G:$G,D3515),
IF(AND(A3515="Cancer Screening for CKD patients", E3515="Cost per service ($USD)"),
SUMIFS(CANSCRN!$E:$E,CANSCRN!$A:$A,C3515,CANSCRN!$G:$G,D3515),
IF(AND(A3515="PSA Testing", E3515="Total Expenditure ($USD per 100,000 patients)"),
SUMIFS(PSA!$F:$F,PSA!$A:$A,C3515,PSA!$G:$G,D3515),
IF(AND(A3515="Colorectal Cancer Screening", E3515="Total Expenditure ($USD per 100,000 patients)"),
SUMIFS(COL!$F:$F,COL!$A:$A,C3515,COL!$G:$G,D3515),
IF(AND(A3515="Cervical Cancer Screening", E3515="Total Expenditure ($USD per 100,000 patients)"),
SUMIFS(CERV!$F:$F,CERV!$A:$A,C3515,CERV!$G:$G,D3515),
SUMIFS(CANSCRN!$F:$F,CANSCRN!$A:$A,C3515,CANSCRN!$G:$G,D3515))))))))))))</f>
        <v>108266.73748059066</v>
      </c>
    </row>
    <row r="3516" spans="1:6" x14ac:dyDescent="0.2">
      <c r="A3516" s="24" t="s">
        <v>105</v>
      </c>
      <c r="B3516" s="24" t="s">
        <v>101</v>
      </c>
      <c r="C3516" s="24" t="s">
        <v>43</v>
      </c>
      <c r="D3516" s="24">
        <v>2014</v>
      </c>
      <c r="E3516" s="24" t="s">
        <v>104</v>
      </c>
      <c r="F3516">
        <f>IF(AND(A3516="PSA Testing", E3516= "Utilization Rate (per 100,000 patients)"),
SUMIFS(PSA!$D:$D,PSA!$A:$A,C3516,PSA!$G:$G,D3516),
IF(AND(A3516="Colorectal Cancer Screening", E3516="Utilization Rate (per 100,000 patients)"),
SUMIFS(COL!$D:$D,COL!$A:$A,C3516,COL!$G:$G, D3516),
IF(AND(A3516="Cervical Cancer Screening", E3516="Utilization Rate (per 100,000 patients)"),
SUMIFS(CERV!$D:$D,CERV!$A:$A,C3516,CERV!$G:$G,D3516),
IF(AND(A3516="Cancer Screening for CKD patients", E3516="Utilization Rate (per 100,000 patients)"),
SUMIFS(CANSCRN!$D:$D,CANSCRN!$A:$A,C3516,CANSCRN!$G:$G,D3516),
IF(AND(A3516="PSA Testing", E3516="Cost per service ($USD)"),
SUMIFS(PSA!$E:$E,PSA!$A:$A,C3516,PSA!$G:$G,D3516),
IF(AND(A3516="Colorectal Cancer Screening", E3516="Cost per service ($USD)"),
SUMIFS(COL!$E:$E,COL!$A:$A,C3516,COL!$G:$G,D3516),
IF(AND(A3516="Cervical Cancer Screening", E3516="Cost per service ($USD)"),
SUMIFS(CERV!$E:$E,CERV!$A:$A,C3516,CERV!$G:$G,D3516),
IF(AND(A3516="Cancer Screening for CKD patients", E3516="Cost per service ($USD)"),
SUMIFS(CANSCRN!$E:$E,CANSCRN!$A:$A,C3516,CANSCRN!$G:$G,D3516),
IF(AND(A3516="PSA Testing", E3516="Total Expenditure ($USD per 100,000 patients)"),
SUMIFS(PSA!$F:$F,PSA!$A:$A,C3516,PSA!$G:$G,D3516),
IF(AND(A3516="Colorectal Cancer Screening", E3516="Total Expenditure ($USD per 100,000 patients)"),
SUMIFS(COL!$F:$F,COL!$A:$A,C3516,COL!$G:$G,D3516),
IF(AND(A3516="Cervical Cancer Screening", E3516="Total Expenditure ($USD per 100,000 patients)"),
SUMIFS(CERV!$F:$F,CERV!$A:$A,C3516,CERV!$G:$G,D3516),
SUMIFS(CANSCRN!$F:$F,CANSCRN!$A:$A,C3516,CANSCRN!$G:$G,D3516))))))))))))</f>
        <v>79868.193332291339</v>
      </c>
    </row>
    <row r="3517" spans="1:6" x14ac:dyDescent="0.2">
      <c r="A3517" s="24" t="s">
        <v>105</v>
      </c>
      <c r="B3517" s="24" t="s">
        <v>101</v>
      </c>
      <c r="C3517" s="24" t="s">
        <v>43</v>
      </c>
      <c r="D3517" s="24">
        <v>2015</v>
      </c>
      <c r="E3517" s="24" t="s">
        <v>104</v>
      </c>
      <c r="F3517">
        <f>IF(AND(A3517="PSA Testing", E3517= "Utilization Rate (per 100,000 patients)"),
SUMIFS(PSA!$D:$D,PSA!$A:$A,C3517,PSA!$G:$G,D3517),
IF(AND(A3517="Colorectal Cancer Screening", E3517="Utilization Rate (per 100,000 patients)"),
SUMIFS(COL!$D:$D,COL!$A:$A,C3517,COL!$G:$G, D3517),
IF(AND(A3517="Cervical Cancer Screening", E3517="Utilization Rate (per 100,000 patients)"),
SUMIFS(CERV!$D:$D,CERV!$A:$A,C3517,CERV!$G:$G,D3517),
IF(AND(A3517="Cancer Screening for CKD patients", E3517="Utilization Rate (per 100,000 patients)"),
SUMIFS(CANSCRN!$D:$D,CANSCRN!$A:$A,C3517,CANSCRN!$G:$G,D3517),
IF(AND(A3517="PSA Testing", E3517="Cost per service ($USD)"),
SUMIFS(PSA!$E:$E,PSA!$A:$A,C3517,PSA!$G:$G,D3517),
IF(AND(A3517="Colorectal Cancer Screening", E3517="Cost per service ($USD)"),
SUMIFS(COL!$E:$E,COL!$A:$A,C3517,COL!$G:$G,D3517),
IF(AND(A3517="Cervical Cancer Screening", E3517="Cost per service ($USD)"),
SUMIFS(CERV!$E:$E,CERV!$A:$A,C3517,CERV!$G:$G,D3517),
IF(AND(A3517="Cancer Screening for CKD patients", E3517="Cost per service ($USD)"),
SUMIFS(CANSCRN!$E:$E,CANSCRN!$A:$A,C3517,CANSCRN!$G:$G,D3517),
IF(AND(A3517="PSA Testing", E3517="Total Expenditure ($USD per 100,000 patients)"),
SUMIFS(PSA!$F:$F,PSA!$A:$A,C3517,PSA!$G:$G,D3517),
IF(AND(A3517="Colorectal Cancer Screening", E3517="Total Expenditure ($USD per 100,000 patients)"),
SUMIFS(COL!$F:$F,COL!$A:$A,C3517,COL!$G:$G,D3517),
IF(AND(A3517="Cervical Cancer Screening", E3517="Total Expenditure ($USD per 100,000 patients)"),
SUMIFS(CERV!$F:$F,CERV!$A:$A,C3517,CERV!$G:$G,D3517),
SUMIFS(CANSCRN!$F:$F,CANSCRN!$A:$A,C3517,CANSCRN!$G:$G,D3517))))))))))))</f>
        <v>81520.609402958478</v>
      </c>
    </row>
    <row r="3518" spans="1:6" x14ac:dyDescent="0.2">
      <c r="A3518" s="24" t="s">
        <v>105</v>
      </c>
      <c r="B3518" s="24" t="s">
        <v>101</v>
      </c>
      <c r="C3518" s="24" t="s">
        <v>43</v>
      </c>
      <c r="D3518" s="24">
        <v>2016</v>
      </c>
      <c r="E3518" s="24" t="s">
        <v>104</v>
      </c>
      <c r="F3518">
        <f>IF(AND(A3518="PSA Testing", E3518= "Utilization Rate (per 100,000 patients)"),
SUMIFS(PSA!$D:$D,PSA!$A:$A,C3518,PSA!$G:$G,D3518),
IF(AND(A3518="Colorectal Cancer Screening", E3518="Utilization Rate (per 100,000 patients)"),
SUMIFS(COL!$D:$D,COL!$A:$A,C3518,COL!$G:$G, D3518),
IF(AND(A3518="Cervical Cancer Screening", E3518="Utilization Rate (per 100,000 patients)"),
SUMIFS(CERV!$D:$D,CERV!$A:$A,C3518,CERV!$G:$G,D3518),
IF(AND(A3518="Cancer Screening for CKD patients", E3518="Utilization Rate (per 100,000 patients)"),
SUMIFS(CANSCRN!$D:$D,CANSCRN!$A:$A,C3518,CANSCRN!$G:$G,D3518),
IF(AND(A3518="PSA Testing", E3518="Cost per service ($USD)"),
SUMIFS(PSA!$E:$E,PSA!$A:$A,C3518,PSA!$G:$G,D3518),
IF(AND(A3518="Colorectal Cancer Screening", E3518="Cost per service ($USD)"),
SUMIFS(COL!$E:$E,COL!$A:$A,C3518,COL!$G:$G,D3518),
IF(AND(A3518="Cervical Cancer Screening", E3518="Cost per service ($USD)"),
SUMIFS(CERV!$E:$E,CERV!$A:$A,C3518,CERV!$G:$G,D3518),
IF(AND(A3518="Cancer Screening for CKD patients", E3518="Cost per service ($USD)"),
SUMIFS(CANSCRN!$E:$E,CANSCRN!$A:$A,C3518,CANSCRN!$G:$G,D3518),
IF(AND(A3518="PSA Testing", E3518="Total Expenditure ($USD per 100,000 patients)"),
SUMIFS(PSA!$F:$F,PSA!$A:$A,C3518,PSA!$G:$G,D3518),
IF(AND(A3518="Colorectal Cancer Screening", E3518="Total Expenditure ($USD per 100,000 patients)"),
SUMIFS(COL!$F:$F,COL!$A:$A,C3518,COL!$G:$G,D3518),
IF(AND(A3518="Cervical Cancer Screening", E3518="Total Expenditure ($USD per 100,000 patients)"),
SUMIFS(CERV!$F:$F,CERV!$A:$A,C3518,CERV!$G:$G,D3518),
SUMIFS(CANSCRN!$F:$F,CANSCRN!$A:$A,C3518,CANSCRN!$G:$G,D3518))))))))))))</f>
        <v>56345.229102231438</v>
      </c>
    </row>
    <row r="3519" spans="1:6" x14ac:dyDescent="0.2">
      <c r="A3519" s="24" t="s">
        <v>105</v>
      </c>
      <c r="B3519" s="24" t="s">
        <v>101</v>
      </c>
      <c r="C3519" s="24" t="s">
        <v>43</v>
      </c>
      <c r="D3519" s="24">
        <v>2017</v>
      </c>
      <c r="E3519" s="24" t="s">
        <v>104</v>
      </c>
      <c r="F3519">
        <f>IF(AND(A3519="PSA Testing", E3519= "Utilization Rate (per 100,000 patients)"),
SUMIFS(PSA!$D:$D,PSA!$A:$A,C3519,PSA!$G:$G,D3519),
IF(AND(A3519="Colorectal Cancer Screening", E3519="Utilization Rate (per 100,000 patients)"),
SUMIFS(COL!$D:$D,COL!$A:$A,C3519,COL!$G:$G, D3519),
IF(AND(A3519="Cervical Cancer Screening", E3519="Utilization Rate (per 100,000 patients)"),
SUMIFS(CERV!$D:$D,CERV!$A:$A,C3519,CERV!$G:$G,D3519),
IF(AND(A3519="Cancer Screening for CKD patients", E3519="Utilization Rate (per 100,000 patients)"),
SUMIFS(CANSCRN!$D:$D,CANSCRN!$A:$A,C3519,CANSCRN!$G:$G,D3519),
IF(AND(A3519="PSA Testing", E3519="Cost per service ($USD)"),
SUMIFS(PSA!$E:$E,PSA!$A:$A,C3519,PSA!$G:$G,D3519),
IF(AND(A3519="Colorectal Cancer Screening", E3519="Cost per service ($USD)"),
SUMIFS(COL!$E:$E,COL!$A:$A,C3519,COL!$G:$G,D3519),
IF(AND(A3519="Cervical Cancer Screening", E3519="Cost per service ($USD)"),
SUMIFS(CERV!$E:$E,CERV!$A:$A,C3519,CERV!$G:$G,D3519),
IF(AND(A3519="Cancer Screening for CKD patients", E3519="Cost per service ($USD)"),
SUMIFS(CANSCRN!$E:$E,CANSCRN!$A:$A,C3519,CANSCRN!$G:$G,D3519),
IF(AND(A3519="PSA Testing", E3519="Total Expenditure ($USD per 100,000 patients)"),
SUMIFS(PSA!$F:$F,PSA!$A:$A,C3519,PSA!$G:$G,D3519),
IF(AND(A3519="Colorectal Cancer Screening", E3519="Total Expenditure ($USD per 100,000 patients)"),
SUMIFS(COL!$F:$F,COL!$A:$A,C3519,COL!$G:$G,D3519),
IF(AND(A3519="Cervical Cancer Screening", E3519="Total Expenditure ($USD per 100,000 patients)"),
SUMIFS(CERV!$F:$F,CERV!$A:$A,C3519,CERV!$G:$G,D3519),
SUMIFS(CANSCRN!$F:$F,CANSCRN!$A:$A,C3519,CANSCRN!$G:$G,D3519))))))))))))</f>
        <v>83533.256428172172</v>
      </c>
    </row>
    <row r="3520" spans="1:6" x14ac:dyDescent="0.2">
      <c r="A3520" s="24" t="s">
        <v>105</v>
      </c>
      <c r="B3520" s="24" t="s">
        <v>101</v>
      </c>
      <c r="C3520" s="24" t="s">
        <v>43</v>
      </c>
      <c r="D3520" s="24">
        <v>2018</v>
      </c>
      <c r="E3520" s="24" t="s">
        <v>104</v>
      </c>
      <c r="F3520">
        <f>IF(AND(A3520="PSA Testing", E3520= "Utilization Rate (per 100,000 patients)"),
SUMIFS(PSA!$D:$D,PSA!$A:$A,C3520,PSA!$G:$G,D3520),
IF(AND(A3520="Colorectal Cancer Screening", E3520="Utilization Rate (per 100,000 patients)"),
SUMIFS(COL!$D:$D,COL!$A:$A,C3520,COL!$G:$G, D3520),
IF(AND(A3520="Cervical Cancer Screening", E3520="Utilization Rate (per 100,000 patients)"),
SUMIFS(CERV!$D:$D,CERV!$A:$A,C3520,CERV!$G:$G,D3520),
IF(AND(A3520="Cancer Screening for CKD patients", E3520="Utilization Rate (per 100,000 patients)"),
SUMIFS(CANSCRN!$D:$D,CANSCRN!$A:$A,C3520,CANSCRN!$G:$G,D3520),
IF(AND(A3520="PSA Testing", E3520="Cost per service ($USD)"),
SUMIFS(PSA!$E:$E,PSA!$A:$A,C3520,PSA!$G:$G,D3520),
IF(AND(A3520="Colorectal Cancer Screening", E3520="Cost per service ($USD)"),
SUMIFS(COL!$E:$E,COL!$A:$A,C3520,COL!$G:$G,D3520),
IF(AND(A3520="Cervical Cancer Screening", E3520="Cost per service ($USD)"),
SUMIFS(CERV!$E:$E,CERV!$A:$A,C3520,CERV!$G:$G,D3520),
IF(AND(A3520="Cancer Screening for CKD patients", E3520="Cost per service ($USD)"),
SUMIFS(CANSCRN!$E:$E,CANSCRN!$A:$A,C3520,CANSCRN!$G:$G,D3520),
IF(AND(A3520="PSA Testing", E3520="Total Expenditure ($USD per 100,000 patients)"),
SUMIFS(PSA!$F:$F,PSA!$A:$A,C3520,PSA!$G:$G,D3520),
IF(AND(A3520="Colorectal Cancer Screening", E3520="Total Expenditure ($USD per 100,000 patients)"),
SUMIFS(COL!$F:$F,COL!$A:$A,C3520,COL!$G:$G,D3520),
IF(AND(A3520="Cervical Cancer Screening", E3520="Total Expenditure ($USD per 100,000 patients)"),
SUMIFS(CERV!$F:$F,CERV!$A:$A,C3520,CERV!$G:$G,D3520),
SUMIFS(CANSCRN!$F:$F,CANSCRN!$A:$A,C3520,CANSCRN!$G:$G,D3520))))))))))))</f>
        <v>69680.165499838928</v>
      </c>
    </row>
    <row r="3521" spans="1:6" x14ac:dyDescent="0.2">
      <c r="A3521" s="24" t="s">
        <v>105</v>
      </c>
      <c r="B3521" s="24" t="s">
        <v>101</v>
      </c>
      <c r="C3521" s="24" t="s">
        <v>43</v>
      </c>
      <c r="D3521" s="24">
        <v>2019</v>
      </c>
      <c r="E3521" s="24" t="s">
        <v>104</v>
      </c>
      <c r="F3521">
        <f>IF(AND(A3521="PSA Testing", E3521= "Utilization Rate (per 100,000 patients)"),
SUMIFS(PSA!$D:$D,PSA!$A:$A,C3521,PSA!$G:$G,D3521),
IF(AND(A3521="Colorectal Cancer Screening", E3521="Utilization Rate (per 100,000 patients)"),
SUMIFS(COL!$D:$D,COL!$A:$A,C3521,COL!$G:$G, D3521),
IF(AND(A3521="Cervical Cancer Screening", E3521="Utilization Rate (per 100,000 patients)"),
SUMIFS(CERV!$D:$D,CERV!$A:$A,C3521,CERV!$G:$G,D3521),
IF(AND(A3521="Cancer Screening for CKD patients", E3521="Utilization Rate (per 100,000 patients)"),
SUMIFS(CANSCRN!$D:$D,CANSCRN!$A:$A,C3521,CANSCRN!$G:$G,D3521),
IF(AND(A3521="PSA Testing", E3521="Cost per service ($USD)"),
SUMIFS(PSA!$E:$E,PSA!$A:$A,C3521,PSA!$G:$G,D3521),
IF(AND(A3521="Colorectal Cancer Screening", E3521="Cost per service ($USD)"),
SUMIFS(COL!$E:$E,COL!$A:$A,C3521,COL!$G:$G,D3521),
IF(AND(A3521="Cervical Cancer Screening", E3521="Cost per service ($USD)"),
SUMIFS(CERV!$E:$E,CERV!$A:$A,C3521,CERV!$G:$G,D3521),
IF(AND(A3521="Cancer Screening for CKD patients", E3521="Cost per service ($USD)"),
SUMIFS(CANSCRN!$E:$E,CANSCRN!$A:$A,C3521,CANSCRN!$G:$G,D3521),
IF(AND(A3521="PSA Testing", E3521="Total Expenditure ($USD per 100,000 patients)"),
SUMIFS(PSA!$F:$F,PSA!$A:$A,C3521,PSA!$G:$G,D3521),
IF(AND(A3521="Colorectal Cancer Screening", E3521="Total Expenditure ($USD per 100,000 patients)"),
SUMIFS(COL!$F:$F,COL!$A:$A,C3521,COL!$G:$G,D3521),
IF(AND(A3521="Cervical Cancer Screening", E3521="Total Expenditure ($USD per 100,000 patients)"),
SUMIFS(CERV!$F:$F,CERV!$A:$A,C3521,CERV!$G:$G,D3521),
SUMIFS(CANSCRN!$F:$F,CANSCRN!$A:$A,C3521,CANSCRN!$G:$G,D3521))))))))))))</f>
        <v>35668.503831041256</v>
      </c>
    </row>
    <row r="3522" spans="1:6" x14ac:dyDescent="0.2">
      <c r="A3522" s="24" t="s">
        <v>105</v>
      </c>
      <c r="B3522" s="24" t="s">
        <v>101</v>
      </c>
      <c r="C3522" s="24" t="s">
        <v>44</v>
      </c>
      <c r="D3522" s="24">
        <v>2009</v>
      </c>
      <c r="E3522" s="24" t="s">
        <v>104</v>
      </c>
      <c r="F3522">
        <f>IF(AND(A3522="PSA Testing", E3522= "Utilization Rate (per 100,000 patients)"),
SUMIFS(PSA!$D:$D,PSA!$A:$A,C3522,PSA!$G:$G,D3522),
IF(AND(A3522="Colorectal Cancer Screening", E3522="Utilization Rate (per 100,000 patients)"),
SUMIFS(COL!$D:$D,COL!$A:$A,C3522,COL!$G:$G, D3522),
IF(AND(A3522="Cervical Cancer Screening", E3522="Utilization Rate (per 100,000 patients)"),
SUMIFS(CERV!$D:$D,CERV!$A:$A,C3522,CERV!$G:$G,D3522),
IF(AND(A3522="Cancer Screening for CKD patients", E3522="Utilization Rate (per 100,000 patients)"),
SUMIFS(CANSCRN!$D:$D,CANSCRN!$A:$A,C3522,CANSCRN!$G:$G,D3522),
IF(AND(A3522="PSA Testing", E3522="Cost per service ($USD)"),
SUMIFS(PSA!$E:$E,PSA!$A:$A,C3522,PSA!$G:$G,D3522),
IF(AND(A3522="Colorectal Cancer Screening", E3522="Cost per service ($USD)"),
SUMIFS(COL!$E:$E,COL!$A:$A,C3522,COL!$G:$G,D3522),
IF(AND(A3522="Cervical Cancer Screening", E3522="Cost per service ($USD)"),
SUMIFS(CERV!$E:$E,CERV!$A:$A,C3522,CERV!$G:$G,D3522),
IF(AND(A3522="Cancer Screening for CKD patients", E3522="Cost per service ($USD)"),
SUMIFS(CANSCRN!$E:$E,CANSCRN!$A:$A,C3522,CANSCRN!$G:$G,D3522),
IF(AND(A3522="PSA Testing", E3522="Total Expenditure ($USD per 100,000 patients)"),
SUMIFS(PSA!$F:$F,PSA!$A:$A,C3522,PSA!$G:$G,D3522),
IF(AND(A3522="Colorectal Cancer Screening", E3522="Total Expenditure ($USD per 100,000 patients)"),
SUMIFS(COL!$F:$F,COL!$A:$A,C3522,COL!$G:$G,D3522),
IF(AND(A3522="Cervical Cancer Screening", E3522="Total Expenditure ($USD per 100,000 patients)"),
SUMIFS(CERV!$F:$F,CERV!$A:$A,C3522,CERV!$G:$G,D3522),
SUMIFS(CANSCRN!$F:$F,CANSCRN!$A:$A,C3522,CANSCRN!$G:$G,D3522))))))))))))</f>
        <v>153729.9623717338</v>
      </c>
    </row>
    <row r="3523" spans="1:6" x14ac:dyDescent="0.2">
      <c r="A3523" s="24" t="s">
        <v>105</v>
      </c>
      <c r="B3523" s="24" t="s">
        <v>101</v>
      </c>
      <c r="C3523" s="24" t="s">
        <v>44</v>
      </c>
      <c r="D3523" s="24">
        <v>2010</v>
      </c>
      <c r="E3523" s="24" t="s">
        <v>104</v>
      </c>
      <c r="F3523">
        <f>IF(AND(A3523="PSA Testing", E3523= "Utilization Rate (per 100,000 patients)"),
SUMIFS(PSA!$D:$D,PSA!$A:$A,C3523,PSA!$G:$G,D3523),
IF(AND(A3523="Colorectal Cancer Screening", E3523="Utilization Rate (per 100,000 patients)"),
SUMIFS(COL!$D:$D,COL!$A:$A,C3523,COL!$G:$G, D3523),
IF(AND(A3523="Cervical Cancer Screening", E3523="Utilization Rate (per 100,000 patients)"),
SUMIFS(CERV!$D:$D,CERV!$A:$A,C3523,CERV!$G:$G,D3523),
IF(AND(A3523="Cancer Screening for CKD patients", E3523="Utilization Rate (per 100,000 patients)"),
SUMIFS(CANSCRN!$D:$D,CANSCRN!$A:$A,C3523,CANSCRN!$G:$G,D3523),
IF(AND(A3523="PSA Testing", E3523="Cost per service ($USD)"),
SUMIFS(PSA!$E:$E,PSA!$A:$A,C3523,PSA!$G:$G,D3523),
IF(AND(A3523="Colorectal Cancer Screening", E3523="Cost per service ($USD)"),
SUMIFS(COL!$E:$E,COL!$A:$A,C3523,COL!$G:$G,D3523),
IF(AND(A3523="Cervical Cancer Screening", E3523="Cost per service ($USD)"),
SUMIFS(CERV!$E:$E,CERV!$A:$A,C3523,CERV!$G:$G,D3523),
IF(AND(A3523="Cancer Screening for CKD patients", E3523="Cost per service ($USD)"),
SUMIFS(CANSCRN!$E:$E,CANSCRN!$A:$A,C3523,CANSCRN!$G:$G,D3523),
IF(AND(A3523="PSA Testing", E3523="Total Expenditure ($USD per 100,000 patients)"),
SUMIFS(PSA!$F:$F,PSA!$A:$A,C3523,PSA!$G:$G,D3523),
IF(AND(A3523="Colorectal Cancer Screening", E3523="Total Expenditure ($USD per 100,000 patients)"),
SUMIFS(COL!$F:$F,COL!$A:$A,C3523,COL!$G:$G,D3523),
IF(AND(A3523="Cervical Cancer Screening", E3523="Total Expenditure ($USD per 100,000 patients)"),
SUMIFS(CERV!$F:$F,CERV!$A:$A,C3523,CERV!$G:$G,D3523),
SUMIFS(CANSCRN!$F:$F,CANSCRN!$A:$A,C3523,CANSCRN!$G:$G,D3523))))))))))))</f>
        <v>137107.27516663095</v>
      </c>
    </row>
    <row r="3524" spans="1:6" x14ac:dyDescent="0.2">
      <c r="A3524" s="24" t="s">
        <v>105</v>
      </c>
      <c r="B3524" s="24" t="s">
        <v>101</v>
      </c>
      <c r="C3524" s="24" t="s">
        <v>44</v>
      </c>
      <c r="D3524" s="24">
        <v>2011</v>
      </c>
      <c r="E3524" s="24" t="s">
        <v>104</v>
      </c>
      <c r="F3524">
        <f>IF(AND(A3524="PSA Testing", E3524= "Utilization Rate (per 100,000 patients)"),
SUMIFS(PSA!$D:$D,PSA!$A:$A,C3524,PSA!$G:$G,D3524),
IF(AND(A3524="Colorectal Cancer Screening", E3524="Utilization Rate (per 100,000 patients)"),
SUMIFS(COL!$D:$D,COL!$A:$A,C3524,COL!$G:$G, D3524),
IF(AND(A3524="Cervical Cancer Screening", E3524="Utilization Rate (per 100,000 patients)"),
SUMIFS(CERV!$D:$D,CERV!$A:$A,C3524,CERV!$G:$G,D3524),
IF(AND(A3524="Cancer Screening for CKD patients", E3524="Utilization Rate (per 100,000 patients)"),
SUMIFS(CANSCRN!$D:$D,CANSCRN!$A:$A,C3524,CANSCRN!$G:$G,D3524),
IF(AND(A3524="PSA Testing", E3524="Cost per service ($USD)"),
SUMIFS(PSA!$E:$E,PSA!$A:$A,C3524,PSA!$G:$G,D3524),
IF(AND(A3524="Colorectal Cancer Screening", E3524="Cost per service ($USD)"),
SUMIFS(COL!$E:$E,COL!$A:$A,C3524,COL!$G:$G,D3524),
IF(AND(A3524="Cervical Cancer Screening", E3524="Cost per service ($USD)"),
SUMIFS(CERV!$E:$E,CERV!$A:$A,C3524,CERV!$G:$G,D3524),
IF(AND(A3524="Cancer Screening for CKD patients", E3524="Cost per service ($USD)"),
SUMIFS(CANSCRN!$E:$E,CANSCRN!$A:$A,C3524,CANSCRN!$G:$G,D3524),
IF(AND(A3524="PSA Testing", E3524="Total Expenditure ($USD per 100,000 patients)"),
SUMIFS(PSA!$F:$F,PSA!$A:$A,C3524,PSA!$G:$G,D3524),
IF(AND(A3524="Colorectal Cancer Screening", E3524="Total Expenditure ($USD per 100,000 patients)"),
SUMIFS(COL!$F:$F,COL!$A:$A,C3524,COL!$G:$G,D3524),
IF(AND(A3524="Cervical Cancer Screening", E3524="Total Expenditure ($USD per 100,000 patients)"),
SUMIFS(CERV!$F:$F,CERV!$A:$A,C3524,CERV!$G:$G,D3524),
SUMIFS(CANSCRN!$F:$F,CANSCRN!$A:$A,C3524,CANSCRN!$G:$G,D3524))))))))))))</f>
        <v>153171.83845540503</v>
      </c>
    </row>
    <row r="3525" spans="1:6" x14ac:dyDescent="0.2">
      <c r="A3525" s="24" t="s">
        <v>105</v>
      </c>
      <c r="B3525" s="24" t="s">
        <v>101</v>
      </c>
      <c r="C3525" s="24" t="s">
        <v>44</v>
      </c>
      <c r="D3525" s="24">
        <v>2012</v>
      </c>
      <c r="E3525" s="24" t="s">
        <v>104</v>
      </c>
      <c r="F3525">
        <f>IF(AND(A3525="PSA Testing", E3525= "Utilization Rate (per 100,000 patients)"),
SUMIFS(PSA!$D:$D,PSA!$A:$A,C3525,PSA!$G:$G,D3525),
IF(AND(A3525="Colorectal Cancer Screening", E3525="Utilization Rate (per 100,000 patients)"),
SUMIFS(COL!$D:$D,COL!$A:$A,C3525,COL!$G:$G, D3525),
IF(AND(A3525="Cervical Cancer Screening", E3525="Utilization Rate (per 100,000 patients)"),
SUMIFS(CERV!$D:$D,CERV!$A:$A,C3525,CERV!$G:$G,D3525),
IF(AND(A3525="Cancer Screening for CKD patients", E3525="Utilization Rate (per 100,000 patients)"),
SUMIFS(CANSCRN!$D:$D,CANSCRN!$A:$A,C3525,CANSCRN!$G:$G,D3525),
IF(AND(A3525="PSA Testing", E3525="Cost per service ($USD)"),
SUMIFS(PSA!$E:$E,PSA!$A:$A,C3525,PSA!$G:$G,D3525),
IF(AND(A3525="Colorectal Cancer Screening", E3525="Cost per service ($USD)"),
SUMIFS(COL!$E:$E,COL!$A:$A,C3525,COL!$G:$G,D3525),
IF(AND(A3525="Cervical Cancer Screening", E3525="Cost per service ($USD)"),
SUMIFS(CERV!$E:$E,CERV!$A:$A,C3525,CERV!$G:$G,D3525),
IF(AND(A3525="Cancer Screening for CKD patients", E3525="Cost per service ($USD)"),
SUMIFS(CANSCRN!$E:$E,CANSCRN!$A:$A,C3525,CANSCRN!$G:$G,D3525),
IF(AND(A3525="PSA Testing", E3525="Total Expenditure ($USD per 100,000 patients)"),
SUMIFS(PSA!$F:$F,PSA!$A:$A,C3525,PSA!$G:$G,D3525),
IF(AND(A3525="Colorectal Cancer Screening", E3525="Total Expenditure ($USD per 100,000 patients)"),
SUMIFS(COL!$F:$F,COL!$A:$A,C3525,COL!$G:$G,D3525),
IF(AND(A3525="Cervical Cancer Screening", E3525="Total Expenditure ($USD per 100,000 patients)"),
SUMIFS(CERV!$F:$F,CERV!$A:$A,C3525,CERV!$G:$G,D3525),
SUMIFS(CANSCRN!$F:$F,CANSCRN!$A:$A,C3525,CANSCRN!$G:$G,D3525))))))))))))</f>
        <v>146803.36395026484</v>
      </c>
    </row>
    <row r="3526" spans="1:6" x14ac:dyDescent="0.2">
      <c r="A3526" s="24" t="s">
        <v>105</v>
      </c>
      <c r="B3526" s="24" t="s">
        <v>101</v>
      </c>
      <c r="C3526" s="24" t="s">
        <v>44</v>
      </c>
      <c r="D3526" s="24">
        <v>2013</v>
      </c>
      <c r="E3526" s="24" t="s">
        <v>104</v>
      </c>
      <c r="F3526">
        <f>IF(AND(A3526="PSA Testing", E3526= "Utilization Rate (per 100,000 patients)"),
SUMIFS(PSA!$D:$D,PSA!$A:$A,C3526,PSA!$G:$G,D3526),
IF(AND(A3526="Colorectal Cancer Screening", E3526="Utilization Rate (per 100,000 patients)"),
SUMIFS(COL!$D:$D,COL!$A:$A,C3526,COL!$G:$G, D3526),
IF(AND(A3526="Cervical Cancer Screening", E3526="Utilization Rate (per 100,000 patients)"),
SUMIFS(CERV!$D:$D,CERV!$A:$A,C3526,CERV!$G:$G,D3526),
IF(AND(A3526="Cancer Screening for CKD patients", E3526="Utilization Rate (per 100,000 patients)"),
SUMIFS(CANSCRN!$D:$D,CANSCRN!$A:$A,C3526,CANSCRN!$G:$G,D3526),
IF(AND(A3526="PSA Testing", E3526="Cost per service ($USD)"),
SUMIFS(PSA!$E:$E,PSA!$A:$A,C3526,PSA!$G:$G,D3526),
IF(AND(A3526="Colorectal Cancer Screening", E3526="Cost per service ($USD)"),
SUMIFS(COL!$E:$E,COL!$A:$A,C3526,COL!$G:$G,D3526),
IF(AND(A3526="Cervical Cancer Screening", E3526="Cost per service ($USD)"),
SUMIFS(CERV!$E:$E,CERV!$A:$A,C3526,CERV!$G:$G,D3526),
IF(AND(A3526="Cancer Screening for CKD patients", E3526="Cost per service ($USD)"),
SUMIFS(CANSCRN!$E:$E,CANSCRN!$A:$A,C3526,CANSCRN!$G:$G,D3526),
IF(AND(A3526="PSA Testing", E3526="Total Expenditure ($USD per 100,000 patients)"),
SUMIFS(PSA!$F:$F,PSA!$A:$A,C3526,PSA!$G:$G,D3526),
IF(AND(A3526="Colorectal Cancer Screening", E3526="Total Expenditure ($USD per 100,000 patients)"),
SUMIFS(COL!$F:$F,COL!$A:$A,C3526,COL!$G:$G,D3526),
IF(AND(A3526="Cervical Cancer Screening", E3526="Total Expenditure ($USD per 100,000 patients)"),
SUMIFS(CERV!$F:$F,CERV!$A:$A,C3526,CERV!$G:$G,D3526),
SUMIFS(CANSCRN!$F:$F,CANSCRN!$A:$A,C3526,CANSCRN!$G:$G,D3526))))))))))))</f>
        <v>125493.03306138171</v>
      </c>
    </row>
    <row r="3527" spans="1:6" x14ac:dyDescent="0.2">
      <c r="A3527" s="24" t="s">
        <v>105</v>
      </c>
      <c r="B3527" s="24" t="s">
        <v>101</v>
      </c>
      <c r="C3527" s="24" t="s">
        <v>44</v>
      </c>
      <c r="D3527" s="24">
        <v>2014</v>
      </c>
      <c r="E3527" s="24" t="s">
        <v>104</v>
      </c>
      <c r="F3527">
        <f>IF(AND(A3527="PSA Testing", E3527= "Utilization Rate (per 100,000 patients)"),
SUMIFS(PSA!$D:$D,PSA!$A:$A,C3527,PSA!$G:$G,D3527),
IF(AND(A3527="Colorectal Cancer Screening", E3527="Utilization Rate (per 100,000 patients)"),
SUMIFS(COL!$D:$D,COL!$A:$A,C3527,COL!$G:$G, D3527),
IF(AND(A3527="Cervical Cancer Screening", E3527="Utilization Rate (per 100,000 patients)"),
SUMIFS(CERV!$D:$D,CERV!$A:$A,C3527,CERV!$G:$G,D3527),
IF(AND(A3527="Cancer Screening for CKD patients", E3527="Utilization Rate (per 100,000 patients)"),
SUMIFS(CANSCRN!$D:$D,CANSCRN!$A:$A,C3527,CANSCRN!$G:$G,D3527),
IF(AND(A3527="PSA Testing", E3527="Cost per service ($USD)"),
SUMIFS(PSA!$E:$E,PSA!$A:$A,C3527,PSA!$G:$G,D3527),
IF(AND(A3527="Colorectal Cancer Screening", E3527="Cost per service ($USD)"),
SUMIFS(COL!$E:$E,COL!$A:$A,C3527,COL!$G:$G,D3527),
IF(AND(A3527="Cervical Cancer Screening", E3527="Cost per service ($USD)"),
SUMIFS(CERV!$E:$E,CERV!$A:$A,C3527,CERV!$G:$G,D3527),
IF(AND(A3527="Cancer Screening for CKD patients", E3527="Cost per service ($USD)"),
SUMIFS(CANSCRN!$E:$E,CANSCRN!$A:$A,C3527,CANSCRN!$G:$G,D3527),
IF(AND(A3527="PSA Testing", E3527="Total Expenditure ($USD per 100,000 patients)"),
SUMIFS(PSA!$F:$F,PSA!$A:$A,C3527,PSA!$G:$G,D3527),
IF(AND(A3527="Colorectal Cancer Screening", E3527="Total Expenditure ($USD per 100,000 patients)"),
SUMIFS(COL!$F:$F,COL!$A:$A,C3527,COL!$G:$G,D3527),
IF(AND(A3527="Cervical Cancer Screening", E3527="Total Expenditure ($USD per 100,000 patients)"),
SUMIFS(CERV!$F:$F,CERV!$A:$A,C3527,CERV!$G:$G,D3527),
SUMIFS(CANSCRN!$F:$F,CANSCRN!$A:$A,C3527,CANSCRN!$G:$G,D3527))))))))))))</f>
        <v>97581.05713517894</v>
      </c>
    </row>
    <row r="3528" spans="1:6" x14ac:dyDescent="0.2">
      <c r="A3528" s="24" t="s">
        <v>105</v>
      </c>
      <c r="B3528" s="24" t="s">
        <v>101</v>
      </c>
      <c r="C3528" s="24" t="s">
        <v>44</v>
      </c>
      <c r="D3528" s="24">
        <v>2015</v>
      </c>
      <c r="E3528" s="24" t="s">
        <v>104</v>
      </c>
      <c r="F3528">
        <f>IF(AND(A3528="PSA Testing", E3528= "Utilization Rate (per 100,000 patients)"),
SUMIFS(PSA!$D:$D,PSA!$A:$A,C3528,PSA!$G:$G,D3528),
IF(AND(A3528="Colorectal Cancer Screening", E3528="Utilization Rate (per 100,000 patients)"),
SUMIFS(COL!$D:$D,COL!$A:$A,C3528,COL!$G:$G, D3528),
IF(AND(A3528="Cervical Cancer Screening", E3528="Utilization Rate (per 100,000 patients)"),
SUMIFS(CERV!$D:$D,CERV!$A:$A,C3528,CERV!$G:$G,D3528),
IF(AND(A3528="Cancer Screening for CKD patients", E3528="Utilization Rate (per 100,000 patients)"),
SUMIFS(CANSCRN!$D:$D,CANSCRN!$A:$A,C3528,CANSCRN!$G:$G,D3528),
IF(AND(A3528="PSA Testing", E3528="Cost per service ($USD)"),
SUMIFS(PSA!$E:$E,PSA!$A:$A,C3528,PSA!$G:$G,D3528),
IF(AND(A3528="Colorectal Cancer Screening", E3528="Cost per service ($USD)"),
SUMIFS(COL!$E:$E,COL!$A:$A,C3528,COL!$G:$G,D3528),
IF(AND(A3528="Cervical Cancer Screening", E3528="Cost per service ($USD)"),
SUMIFS(CERV!$E:$E,CERV!$A:$A,C3528,CERV!$G:$G,D3528),
IF(AND(A3528="Cancer Screening for CKD patients", E3528="Cost per service ($USD)"),
SUMIFS(CANSCRN!$E:$E,CANSCRN!$A:$A,C3528,CANSCRN!$G:$G,D3528),
IF(AND(A3528="PSA Testing", E3528="Total Expenditure ($USD per 100,000 patients)"),
SUMIFS(PSA!$F:$F,PSA!$A:$A,C3528,PSA!$G:$G,D3528),
IF(AND(A3528="Colorectal Cancer Screening", E3528="Total Expenditure ($USD per 100,000 patients)"),
SUMIFS(COL!$F:$F,COL!$A:$A,C3528,COL!$G:$G,D3528),
IF(AND(A3528="Cervical Cancer Screening", E3528="Total Expenditure ($USD per 100,000 patients)"),
SUMIFS(CERV!$F:$F,CERV!$A:$A,C3528,CERV!$G:$G,D3528),
SUMIFS(CANSCRN!$F:$F,CANSCRN!$A:$A,C3528,CANSCRN!$G:$G,D3528))))))))))))</f>
        <v>96887.117344368642</v>
      </c>
    </row>
    <row r="3529" spans="1:6" x14ac:dyDescent="0.2">
      <c r="A3529" s="24" t="s">
        <v>105</v>
      </c>
      <c r="B3529" s="24" t="s">
        <v>101</v>
      </c>
      <c r="C3529" s="24" t="s">
        <v>44</v>
      </c>
      <c r="D3529" s="24">
        <v>2016</v>
      </c>
      <c r="E3529" s="24" t="s">
        <v>104</v>
      </c>
      <c r="F3529">
        <f>IF(AND(A3529="PSA Testing", E3529= "Utilization Rate (per 100,000 patients)"),
SUMIFS(PSA!$D:$D,PSA!$A:$A,C3529,PSA!$G:$G,D3529),
IF(AND(A3529="Colorectal Cancer Screening", E3529="Utilization Rate (per 100,000 patients)"),
SUMIFS(COL!$D:$D,COL!$A:$A,C3529,COL!$G:$G, D3529),
IF(AND(A3529="Cervical Cancer Screening", E3529="Utilization Rate (per 100,000 patients)"),
SUMIFS(CERV!$D:$D,CERV!$A:$A,C3529,CERV!$G:$G,D3529),
IF(AND(A3529="Cancer Screening for CKD patients", E3529="Utilization Rate (per 100,000 patients)"),
SUMIFS(CANSCRN!$D:$D,CANSCRN!$A:$A,C3529,CANSCRN!$G:$G,D3529),
IF(AND(A3529="PSA Testing", E3529="Cost per service ($USD)"),
SUMIFS(PSA!$E:$E,PSA!$A:$A,C3529,PSA!$G:$G,D3529),
IF(AND(A3529="Colorectal Cancer Screening", E3529="Cost per service ($USD)"),
SUMIFS(COL!$E:$E,COL!$A:$A,C3529,COL!$G:$G,D3529),
IF(AND(A3529="Cervical Cancer Screening", E3529="Cost per service ($USD)"),
SUMIFS(CERV!$E:$E,CERV!$A:$A,C3529,CERV!$G:$G,D3529),
IF(AND(A3529="Cancer Screening for CKD patients", E3529="Cost per service ($USD)"),
SUMIFS(CANSCRN!$E:$E,CANSCRN!$A:$A,C3529,CANSCRN!$G:$G,D3529),
IF(AND(A3529="PSA Testing", E3529="Total Expenditure ($USD per 100,000 patients)"),
SUMIFS(PSA!$F:$F,PSA!$A:$A,C3529,PSA!$G:$G,D3529),
IF(AND(A3529="Colorectal Cancer Screening", E3529="Total Expenditure ($USD per 100,000 patients)"),
SUMIFS(COL!$F:$F,COL!$A:$A,C3529,COL!$G:$G,D3529),
IF(AND(A3529="Cervical Cancer Screening", E3529="Total Expenditure ($USD per 100,000 patients)"),
SUMIFS(CERV!$F:$F,CERV!$A:$A,C3529,CERV!$G:$G,D3529),
SUMIFS(CANSCRN!$F:$F,CANSCRN!$A:$A,C3529,CANSCRN!$G:$G,D3529))))))))))))</f>
        <v>123324.62815410942</v>
      </c>
    </row>
    <row r="3530" spans="1:6" x14ac:dyDescent="0.2">
      <c r="A3530" s="24" t="s">
        <v>105</v>
      </c>
      <c r="B3530" s="24" t="s">
        <v>101</v>
      </c>
      <c r="C3530" s="24" t="s">
        <v>44</v>
      </c>
      <c r="D3530" s="24">
        <v>2017</v>
      </c>
      <c r="E3530" s="24" t="s">
        <v>104</v>
      </c>
      <c r="F3530">
        <f>IF(AND(A3530="PSA Testing", E3530= "Utilization Rate (per 100,000 patients)"),
SUMIFS(PSA!$D:$D,PSA!$A:$A,C3530,PSA!$G:$G,D3530),
IF(AND(A3530="Colorectal Cancer Screening", E3530="Utilization Rate (per 100,000 patients)"),
SUMIFS(COL!$D:$D,COL!$A:$A,C3530,COL!$G:$G, D3530),
IF(AND(A3530="Cervical Cancer Screening", E3530="Utilization Rate (per 100,000 patients)"),
SUMIFS(CERV!$D:$D,CERV!$A:$A,C3530,CERV!$G:$G,D3530),
IF(AND(A3530="Cancer Screening for CKD patients", E3530="Utilization Rate (per 100,000 patients)"),
SUMIFS(CANSCRN!$D:$D,CANSCRN!$A:$A,C3530,CANSCRN!$G:$G,D3530),
IF(AND(A3530="PSA Testing", E3530="Cost per service ($USD)"),
SUMIFS(PSA!$E:$E,PSA!$A:$A,C3530,PSA!$G:$G,D3530),
IF(AND(A3530="Colorectal Cancer Screening", E3530="Cost per service ($USD)"),
SUMIFS(COL!$E:$E,COL!$A:$A,C3530,COL!$G:$G,D3530),
IF(AND(A3530="Cervical Cancer Screening", E3530="Cost per service ($USD)"),
SUMIFS(CERV!$E:$E,CERV!$A:$A,C3530,CERV!$G:$G,D3530),
IF(AND(A3530="Cancer Screening for CKD patients", E3530="Cost per service ($USD)"),
SUMIFS(CANSCRN!$E:$E,CANSCRN!$A:$A,C3530,CANSCRN!$G:$G,D3530),
IF(AND(A3530="PSA Testing", E3530="Total Expenditure ($USD per 100,000 patients)"),
SUMIFS(PSA!$F:$F,PSA!$A:$A,C3530,PSA!$G:$G,D3530),
IF(AND(A3530="Colorectal Cancer Screening", E3530="Total Expenditure ($USD per 100,000 patients)"),
SUMIFS(COL!$F:$F,COL!$A:$A,C3530,COL!$G:$G,D3530),
IF(AND(A3530="Cervical Cancer Screening", E3530="Total Expenditure ($USD per 100,000 patients)"),
SUMIFS(CERV!$F:$F,CERV!$A:$A,C3530,CERV!$G:$G,D3530),
SUMIFS(CANSCRN!$F:$F,CANSCRN!$A:$A,C3530,CANSCRN!$G:$G,D3530))))))))))))</f>
        <v>111872.69793013643</v>
      </c>
    </row>
    <row r="3531" spans="1:6" x14ac:dyDescent="0.2">
      <c r="A3531" s="24" t="s">
        <v>105</v>
      </c>
      <c r="B3531" s="24" t="s">
        <v>101</v>
      </c>
      <c r="C3531" s="24" t="s">
        <v>44</v>
      </c>
      <c r="D3531" s="24">
        <v>2018</v>
      </c>
      <c r="E3531" s="24" t="s">
        <v>104</v>
      </c>
      <c r="F3531">
        <f>IF(AND(A3531="PSA Testing", E3531= "Utilization Rate (per 100,000 patients)"),
SUMIFS(PSA!$D:$D,PSA!$A:$A,C3531,PSA!$G:$G,D3531),
IF(AND(A3531="Colorectal Cancer Screening", E3531="Utilization Rate (per 100,000 patients)"),
SUMIFS(COL!$D:$D,COL!$A:$A,C3531,COL!$G:$G, D3531),
IF(AND(A3531="Cervical Cancer Screening", E3531="Utilization Rate (per 100,000 patients)"),
SUMIFS(CERV!$D:$D,CERV!$A:$A,C3531,CERV!$G:$G,D3531),
IF(AND(A3531="Cancer Screening for CKD patients", E3531="Utilization Rate (per 100,000 patients)"),
SUMIFS(CANSCRN!$D:$D,CANSCRN!$A:$A,C3531,CANSCRN!$G:$G,D3531),
IF(AND(A3531="PSA Testing", E3531="Cost per service ($USD)"),
SUMIFS(PSA!$E:$E,PSA!$A:$A,C3531,PSA!$G:$G,D3531),
IF(AND(A3531="Colorectal Cancer Screening", E3531="Cost per service ($USD)"),
SUMIFS(COL!$E:$E,COL!$A:$A,C3531,COL!$G:$G,D3531),
IF(AND(A3531="Cervical Cancer Screening", E3531="Cost per service ($USD)"),
SUMIFS(CERV!$E:$E,CERV!$A:$A,C3531,CERV!$G:$G,D3531),
IF(AND(A3531="Cancer Screening for CKD patients", E3531="Cost per service ($USD)"),
SUMIFS(CANSCRN!$E:$E,CANSCRN!$A:$A,C3531,CANSCRN!$G:$G,D3531),
IF(AND(A3531="PSA Testing", E3531="Total Expenditure ($USD per 100,000 patients)"),
SUMIFS(PSA!$F:$F,PSA!$A:$A,C3531,PSA!$G:$G,D3531),
IF(AND(A3531="Colorectal Cancer Screening", E3531="Total Expenditure ($USD per 100,000 patients)"),
SUMIFS(COL!$F:$F,COL!$A:$A,C3531,COL!$G:$G,D3531),
IF(AND(A3531="Cervical Cancer Screening", E3531="Total Expenditure ($USD per 100,000 patients)"),
SUMIFS(CERV!$F:$F,CERV!$A:$A,C3531,CERV!$G:$G,D3531),
SUMIFS(CANSCRN!$F:$F,CANSCRN!$A:$A,C3531,CANSCRN!$G:$G,D3531))))))))))))</f>
        <v>101409.21433780917</v>
      </c>
    </row>
    <row r="3532" spans="1:6" x14ac:dyDescent="0.2">
      <c r="A3532" s="24" t="s">
        <v>105</v>
      </c>
      <c r="B3532" s="24" t="s">
        <v>101</v>
      </c>
      <c r="C3532" s="24" t="s">
        <v>44</v>
      </c>
      <c r="D3532" s="24">
        <v>2019</v>
      </c>
      <c r="E3532" s="24" t="s">
        <v>104</v>
      </c>
      <c r="F3532">
        <f>IF(AND(A3532="PSA Testing", E3532= "Utilization Rate (per 100,000 patients)"),
SUMIFS(PSA!$D:$D,PSA!$A:$A,C3532,PSA!$G:$G,D3532),
IF(AND(A3532="Colorectal Cancer Screening", E3532="Utilization Rate (per 100,000 patients)"),
SUMIFS(COL!$D:$D,COL!$A:$A,C3532,COL!$G:$G, D3532),
IF(AND(A3532="Cervical Cancer Screening", E3532="Utilization Rate (per 100,000 patients)"),
SUMIFS(CERV!$D:$D,CERV!$A:$A,C3532,CERV!$G:$G,D3532),
IF(AND(A3532="Cancer Screening for CKD patients", E3532="Utilization Rate (per 100,000 patients)"),
SUMIFS(CANSCRN!$D:$D,CANSCRN!$A:$A,C3532,CANSCRN!$G:$G,D3532),
IF(AND(A3532="PSA Testing", E3532="Cost per service ($USD)"),
SUMIFS(PSA!$E:$E,PSA!$A:$A,C3532,PSA!$G:$G,D3532),
IF(AND(A3532="Colorectal Cancer Screening", E3532="Cost per service ($USD)"),
SUMIFS(COL!$E:$E,COL!$A:$A,C3532,COL!$G:$G,D3532),
IF(AND(A3532="Cervical Cancer Screening", E3532="Cost per service ($USD)"),
SUMIFS(CERV!$E:$E,CERV!$A:$A,C3532,CERV!$G:$G,D3532),
IF(AND(A3532="Cancer Screening for CKD patients", E3532="Cost per service ($USD)"),
SUMIFS(CANSCRN!$E:$E,CANSCRN!$A:$A,C3532,CANSCRN!$G:$G,D3532),
IF(AND(A3532="PSA Testing", E3532="Total Expenditure ($USD per 100,000 patients)"),
SUMIFS(PSA!$F:$F,PSA!$A:$A,C3532,PSA!$G:$G,D3532),
IF(AND(A3532="Colorectal Cancer Screening", E3532="Total Expenditure ($USD per 100,000 patients)"),
SUMIFS(COL!$F:$F,COL!$A:$A,C3532,COL!$G:$G,D3532),
IF(AND(A3532="Cervical Cancer Screening", E3532="Total Expenditure ($USD per 100,000 patients)"),
SUMIFS(CERV!$F:$F,CERV!$A:$A,C3532,CERV!$G:$G,D3532),
SUMIFS(CANSCRN!$F:$F,CANSCRN!$A:$A,C3532,CANSCRN!$G:$G,D3532))))))))))))</f>
        <v>87996.510182495156</v>
      </c>
    </row>
    <row r="3533" spans="1:6" x14ac:dyDescent="0.2">
      <c r="A3533" s="24" t="s">
        <v>105</v>
      </c>
      <c r="B3533" s="24" t="s">
        <v>101</v>
      </c>
      <c r="C3533" s="24" t="s">
        <v>45</v>
      </c>
      <c r="D3533" s="24">
        <v>2009</v>
      </c>
      <c r="E3533" s="24" t="s">
        <v>104</v>
      </c>
      <c r="F3533">
        <f>IF(AND(A3533="PSA Testing", E3533= "Utilization Rate (per 100,000 patients)"),
SUMIFS(PSA!$D:$D,PSA!$A:$A,C3533,PSA!$G:$G,D3533),
IF(AND(A3533="Colorectal Cancer Screening", E3533="Utilization Rate (per 100,000 patients)"),
SUMIFS(COL!$D:$D,COL!$A:$A,C3533,COL!$G:$G, D3533),
IF(AND(A3533="Cervical Cancer Screening", E3533="Utilization Rate (per 100,000 patients)"),
SUMIFS(CERV!$D:$D,CERV!$A:$A,C3533,CERV!$G:$G,D3533),
IF(AND(A3533="Cancer Screening for CKD patients", E3533="Utilization Rate (per 100,000 patients)"),
SUMIFS(CANSCRN!$D:$D,CANSCRN!$A:$A,C3533,CANSCRN!$G:$G,D3533),
IF(AND(A3533="PSA Testing", E3533="Cost per service ($USD)"),
SUMIFS(PSA!$E:$E,PSA!$A:$A,C3533,PSA!$G:$G,D3533),
IF(AND(A3533="Colorectal Cancer Screening", E3533="Cost per service ($USD)"),
SUMIFS(COL!$E:$E,COL!$A:$A,C3533,COL!$G:$G,D3533),
IF(AND(A3533="Cervical Cancer Screening", E3533="Cost per service ($USD)"),
SUMIFS(CERV!$E:$E,CERV!$A:$A,C3533,CERV!$G:$G,D3533),
IF(AND(A3533="Cancer Screening for CKD patients", E3533="Cost per service ($USD)"),
SUMIFS(CANSCRN!$E:$E,CANSCRN!$A:$A,C3533,CANSCRN!$G:$G,D3533),
IF(AND(A3533="PSA Testing", E3533="Total Expenditure ($USD per 100,000 patients)"),
SUMIFS(PSA!$F:$F,PSA!$A:$A,C3533,PSA!$G:$G,D3533),
IF(AND(A3533="Colorectal Cancer Screening", E3533="Total Expenditure ($USD per 100,000 patients)"),
SUMIFS(COL!$F:$F,COL!$A:$A,C3533,COL!$G:$G,D3533),
IF(AND(A3533="Cervical Cancer Screening", E3533="Total Expenditure ($USD per 100,000 patients)"),
SUMIFS(CERV!$F:$F,CERV!$A:$A,C3533,CERV!$G:$G,D3533),
SUMIFS(CANSCRN!$F:$F,CANSCRN!$A:$A,C3533,CANSCRN!$G:$G,D3533))))))))))))</f>
        <v>184940.18709567198</v>
      </c>
    </row>
    <row r="3534" spans="1:6" x14ac:dyDescent="0.2">
      <c r="A3534" s="24" t="s">
        <v>105</v>
      </c>
      <c r="B3534" s="24" t="s">
        <v>101</v>
      </c>
      <c r="C3534" s="24" t="s">
        <v>45</v>
      </c>
      <c r="D3534" s="24">
        <v>2010</v>
      </c>
      <c r="E3534" s="24" t="s">
        <v>104</v>
      </c>
      <c r="F3534">
        <f>IF(AND(A3534="PSA Testing", E3534= "Utilization Rate (per 100,000 patients)"),
SUMIFS(PSA!$D:$D,PSA!$A:$A,C3534,PSA!$G:$G,D3534),
IF(AND(A3534="Colorectal Cancer Screening", E3534="Utilization Rate (per 100,000 patients)"),
SUMIFS(COL!$D:$D,COL!$A:$A,C3534,COL!$G:$G, D3534),
IF(AND(A3534="Cervical Cancer Screening", E3534="Utilization Rate (per 100,000 patients)"),
SUMIFS(CERV!$D:$D,CERV!$A:$A,C3534,CERV!$G:$G,D3534),
IF(AND(A3534="Cancer Screening for CKD patients", E3534="Utilization Rate (per 100,000 patients)"),
SUMIFS(CANSCRN!$D:$D,CANSCRN!$A:$A,C3534,CANSCRN!$G:$G,D3534),
IF(AND(A3534="PSA Testing", E3534="Cost per service ($USD)"),
SUMIFS(PSA!$E:$E,PSA!$A:$A,C3534,PSA!$G:$G,D3534),
IF(AND(A3534="Colorectal Cancer Screening", E3534="Cost per service ($USD)"),
SUMIFS(COL!$E:$E,COL!$A:$A,C3534,COL!$G:$G,D3534),
IF(AND(A3534="Cervical Cancer Screening", E3534="Cost per service ($USD)"),
SUMIFS(CERV!$E:$E,CERV!$A:$A,C3534,CERV!$G:$G,D3534),
IF(AND(A3534="Cancer Screening for CKD patients", E3534="Cost per service ($USD)"),
SUMIFS(CANSCRN!$E:$E,CANSCRN!$A:$A,C3534,CANSCRN!$G:$G,D3534),
IF(AND(A3534="PSA Testing", E3534="Total Expenditure ($USD per 100,000 patients)"),
SUMIFS(PSA!$F:$F,PSA!$A:$A,C3534,PSA!$G:$G,D3534),
IF(AND(A3534="Colorectal Cancer Screening", E3534="Total Expenditure ($USD per 100,000 patients)"),
SUMIFS(COL!$F:$F,COL!$A:$A,C3534,COL!$G:$G,D3534),
IF(AND(A3534="Cervical Cancer Screening", E3534="Total Expenditure ($USD per 100,000 patients)"),
SUMIFS(CERV!$F:$F,CERV!$A:$A,C3534,CERV!$G:$G,D3534),
SUMIFS(CANSCRN!$F:$F,CANSCRN!$A:$A,C3534,CANSCRN!$G:$G,D3534))))))))))))</f>
        <v>156548.59164686513</v>
      </c>
    </row>
    <row r="3535" spans="1:6" x14ac:dyDescent="0.2">
      <c r="A3535" s="24" t="s">
        <v>105</v>
      </c>
      <c r="B3535" s="24" t="s">
        <v>101</v>
      </c>
      <c r="C3535" s="24" t="s">
        <v>45</v>
      </c>
      <c r="D3535" s="24">
        <v>2011</v>
      </c>
      <c r="E3535" s="24" t="s">
        <v>104</v>
      </c>
      <c r="F3535">
        <f>IF(AND(A3535="PSA Testing", E3535= "Utilization Rate (per 100,000 patients)"),
SUMIFS(PSA!$D:$D,PSA!$A:$A,C3535,PSA!$G:$G,D3535),
IF(AND(A3535="Colorectal Cancer Screening", E3535="Utilization Rate (per 100,000 patients)"),
SUMIFS(COL!$D:$D,COL!$A:$A,C3535,COL!$G:$G, D3535),
IF(AND(A3535="Cervical Cancer Screening", E3535="Utilization Rate (per 100,000 patients)"),
SUMIFS(CERV!$D:$D,CERV!$A:$A,C3535,CERV!$G:$G,D3535),
IF(AND(A3535="Cancer Screening for CKD patients", E3535="Utilization Rate (per 100,000 patients)"),
SUMIFS(CANSCRN!$D:$D,CANSCRN!$A:$A,C3535,CANSCRN!$G:$G,D3535),
IF(AND(A3535="PSA Testing", E3535="Cost per service ($USD)"),
SUMIFS(PSA!$E:$E,PSA!$A:$A,C3535,PSA!$G:$G,D3535),
IF(AND(A3535="Colorectal Cancer Screening", E3535="Cost per service ($USD)"),
SUMIFS(COL!$E:$E,COL!$A:$A,C3535,COL!$G:$G,D3535),
IF(AND(A3535="Cervical Cancer Screening", E3535="Cost per service ($USD)"),
SUMIFS(CERV!$E:$E,CERV!$A:$A,C3535,CERV!$G:$G,D3535),
IF(AND(A3535="Cancer Screening for CKD patients", E3535="Cost per service ($USD)"),
SUMIFS(CANSCRN!$E:$E,CANSCRN!$A:$A,C3535,CANSCRN!$G:$G,D3535),
IF(AND(A3535="PSA Testing", E3535="Total Expenditure ($USD per 100,000 patients)"),
SUMIFS(PSA!$F:$F,PSA!$A:$A,C3535,PSA!$G:$G,D3535),
IF(AND(A3535="Colorectal Cancer Screening", E3535="Total Expenditure ($USD per 100,000 patients)"),
SUMIFS(COL!$F:$F,COL!$A:$A,C3535,COL!$G:$G,D3535),
IF(AND(A3535="Cervical Cancer Screening", E3535="Total Expenditure ($USD per 100,000 patients)"),
SUMIFS(CERV!$F:$F,CERV!$A:$A,C3535,CERV!$G:$G,D3535),
SUMIFS(CANSCRN!$F:$F,CANSCRN!$A:$A,C3535,CANSCRN!$G:$G,D3535))))))))))))</f>
        <v>165137.40644899235</v>
      </c>
    </row>
    <row r="3536" spans="1:6" x14ac:dyDescent="0.2">
      <c r="A3536" s="24" t="s">
        <v>105</v>
      </c>
      <c r="B3536" s="24" t="s">
        <v>101</v>
      </c>
      <c r="C3536" s="24" t="s">
        <v>45</v>
      </c>
      <c r="D3536" s="24">
        <v>2012</v>
      </c>
      <c r="E3536" s="24" t="s">
        <v>104</v>
      </c>
      <c r="F3536">
        <f>IF(AND(A3536="PSA Testing", E3536= "Utilization Rate (per 100,000 patients)"),
SUMIFS(PSA!$D:$D,PSA!$A:$A,C3536,PSA!$G:$G,D3536),
IF(AND(A3536="Colorectal Cancer Screening", E3536="Utilization Rate (per 100,000 patients)"),
SUMIFS(COL!$D:$D,COL!$A:$A,C3536,COL!$G:$G, D3536),
IF(AND(A3536="Cervical Cancer Screening", E3536="Utilization Rate (per 100,000 patients)"),
SUMIFS(CERV!$D:$D,CERV!$A:$A,C3536,CERV!$G:$G,D3536),
IF(AND(A3536="Cancer Screening for CKD patients", E3536="Utilization Rate (per 100,000 patients)"),
SUMIFS(CANSCRN!$D:$D,CANSCRN!$A:$A,C3536,CANSCRN!$G:$G,D3536),
IF(AND(A3536="PSA Testing", E3536="Cost per service ($USD)"),
SUMIFS(PSA!$E:$E,PSA!$A:$A,C3536,PSA!$G:$G,D3536),
IF(AND(A3536="Colorectal Cancer Screening", E3536="Cost per service ($USD)"),
SUMIFS(COL!$E:$E,COL!$A:$A,C3536,COL!$G:$G,D3536),
IF(AND(A3536="Cervical Cancer Screening", E3536="Cost per service ($USD)"),
SUMIFS(CERV!$E:$E,CERV!$A:$A,C3536,CERV!$G:$G,D3536),
IF(AND(A3536="Cancer Screening for CKD patients", E3536="Cost per service ($USD)"),
SUMIFS(CANSCRN!$E:$E,CANSCRN!$A:$A,C3536,CANSCRN!$G:$G,D3536),
IF(AND(A3536="PSA Testing", E3536="Total Expenditure ($USD per 100,000 patients)"),
SUMIFS(PSA!$F:$F,PSA!$A:$A,C3536,PSA!$G:$G,D3536),
IF(AND(A3536="Colorectal Cancer Screening", E3536="Total Expenditure ($USD per 100,000 patients)"),
SUMIFS(COL!$F:$F,COL!$A:$A,C3536,COL!$G:$G,D3536),
IF(AND(A3536="Cervical Cancer Screening", E3536="Total Expenditure ($USD per 100,000 patients)"),
SUMIFS(CERV!$F:$F,CERV!$A:$A,C3536,CERV!$G:$G,D3536),
SUMIFS(CANSCRN!$F:$F,CANSCRN!$A:$A,C3536,CANSCRN!$G:$G,D3536))))))))))))</f>
        <v>138292.24680137998</v>
      </c>
    </row>
    <row r="3537" spans="1:6" x14ac:dyDescent="0.2">
      <c r="A3537" s="24" t="s">
        <v>105</v>
      </c>
      <c r="B3537" s="24" t="s">
        <v>101</v>
      </c>
      <c r="C3537" s="24" t="s">
        <v>45</v>
      </c>
      <c r="D3537" s="24">
        <v>2013</v>
      </c>
      <c r="E3537" s="24" t="s">
        <v>104</v>
      </c>
      <c r="F3537">
        <f>IF(AND(A3537="PSA Testing", E3537= "Utilization Rate (per 100,000 patients)"),
SUMIFS(PSA!$D:$D,PSA!$A:$A,C3537,PSA!$G:$G,D3537),
IF(AND(A3537="Colorectal Cancer Screening", E3537="Utilization Rate (per 100,000 patients)"),
SUMIFS(COL!$D:$D,COL!$A:$A,C3537,COL!$G:$G, D3537),
IF(AND(A3537="Cervical Cancer Screening", E3537="Utilization Rate (per 100,000 patients)"),
SUMIFS(CERV!$D:$D,CERV!$A:$A,C3537,CERV!$G:$G,D3537),
IF(AND(A3537="Cancer Screening for CKD patients", E3537="Utilization Rate (per 100,000 patients)"),
SUMIFS(CANSCRN!$D:$D,CANSCRN!$A:$A,C3537,CANSCRN!$G:$G,D3537),
IF(AND(A3537="PSA Testing", E3537="Cost per service ($USD)"),
SUMIFS(PSA!$E:$E,PSA!$A:$A,C3537,PSA!$G:$G,D3537),
IF(AND(A3537="Colorectal Cancer Screening", E3537="Cost per service ($USD)"),
SUMIFS(COL!$E:$E,COL!$A:$A,C3537,COL!$G:$G,D3537),
IF(AND(A3537="Cervical Cancer Screening", E3537="Cost per service ($USD)"),
SUMIFS(CERV!$E:$E,CERV!$A:$A,C3537,CERV!$G:$G,D3537),
IF(AND(A3537="Cancer Screening for CKD patients", E3537="Cost per service ($USD)"),
SUMIFS(CANSCRN!$E:$E,CANSCRN!$A:$A,C3537,CANSCRN!$G:$G,D3537),
IF(AND(A3537="PSA Testing", E3537="Total Expenditure ($USD per 100,000 patients)"),
SUMIFS(PSA!$F:$F,PSA!$A:$A,C3537,PSA!$G:$G,D3537),
IF(AND(A3537="Colorectal Cancer Screening", E3537="Total Expenditure ($USD per 100,000 patients)"),
SUMIFS(COL!$F:$F,COL!$A:$A,C3537,COL!$G:$G,D3537),
IF(AND(A3537="Cervical Cancer Screening", E3537="Total Expenditure ($USD per 100,000 patients)"),
SUMIFS(CERV!$F:$F,CERV!$A:$A,C3537,CERV!$G:$G,D3537),
SUMIFS(CANSCRN!$F:$F,CANSCRN!$A:$A,C3537,CANSCRN!$G:$G,D3537))))))))))))</f>
        <v>130166.16722178279</v>
      </c>
    </row>
    <row r="3538" spans="1:6" x14ac:dyDescent="0.2">
      <c r="A3538" s="24" t="s">
        <v>105</v>
      </c>
      <c r="B3538" s="24" t="s">
        <v>101</v>
      </c>
      <c r="C3538" s="24" t="s">
        <v>45</v>
      </c>
      <c r="D3538" s="24">
        <v>2014</v>
      </c>
      <c r="E3538" s="24" t="s">
        <v>104</v>
      </c>
      <c r="F3538">
        <f>IF(AND(A3538="PSA Testing", E3538= "Utilization Rate (per 100,000 patients)"),
SUMIFS(PSA!$D:$D,PSA!$A:$A,C3538,PSA!$G:$G,D3538),
IF(AND(A3538="Colorectal Cancer Screening", E3538="Utilization Rate (per 100,000 patients)"),
SUMIFS(COL!$D:$D,COL!$A:$A,C3538,COL!$G:$G, D3538),
IF(AND(A3538="Cervical Cancer Screening", E3538="Utilization Rate (per 100,000 patients)"),
SUMIFS(CERV!$D:$D,CERV!$A:$A,C3538,CERV!$G:$G,D3538),
IF(AND(A3538="Cancer Screening for CKD patients", E3538="Utilization Rate (per 100,000 patients)"),
SUMIFS(CANSCRN!$D:$D,CANSCRN!$A:$A,C3538,CANSCRN!$G:$G,D3538),
IF(AND(A3538="PSA Testing", E3538="Cost per service ($USD)"),
SUMIFS(PSA!$E:$E,PSA!$A:$A,C3538,PSA!$G:$G,D3538),
IF(AND(A3538="Colorectal Cancer Screening", E3538="Cost per service ($USD)"),
SUMIFS(COL!$E:$E,COL!$A:$A,C3538,COL!$G:$G,D3538),
IF(AND(A3538="Cervical Cancer Screening", E3538="Cost per service ($USD)"),
SUMIFS(CERV!$E:$E,CERV!$A:$A,C3538,CERV!$G:$G,D3538),
IF(AND(A3538="Cancer Screening for CKD patients", E3538="Cost per service ($USD)"),
SUMIFS(CANSCRN!$E:$E,CANSCRN!$A:$A,C3538,CANSCRN!$G:$G,D3538),
IF(AND(A3538="PSA Testing", E3538="Total Expenditure ($USD per 100,000 patients)"),
SUMIFS(PSA!$F:$F,PSA!$A:$A,C3538,PSA!$G:$G,D3538),
IF(AND(A3538="Colorectal Cancer Screening", E3538="Total Expenditure ($USD per 100,000 patients)"),
SUMIFS(COL!$F:$F,COL!$A:$A,C3538,COL!$G:$G,D3538),
IF(AND(A3538="Cervical Cancer Screening", E3538="Total Expenditure ($USD per 100,000 patients)"),
SUMIFS(CERV!$F:$F,CERV!$A:$A,C3538,CERV!$G:$G,D3538),
SUMIFS(CANSCRN!$F:$F,CANSCRN!$A:$A,C3538,CANSCRN!$G:$G,D3538))))))))))))</f>
        <v>104164.86239250866</v>
      </c>
    </row>
    <row r="3539" spans="1:6" x14ac:dyDescent="0.2">
      <c r="A3539" s="24" t="s">
        <v>105</v>
      </c>
      <c r="B3539" s="24" t="s">
        <v>101</v>
      </c>
      <c r="C3539" s="24" t="s">
        <v>45</v>
      </c>
      <c r="D3539" s="24">
        <v>2015</v>
      </c>
      <c r="E3539" s="24" t="s">
        <v>104</v>
      </c>
      <c r="F3539">
        <f>IF(AND(A3539="PSA Testing", E3539= "Utilization Rate (per 100,000 patients)"),
SUMIFS(PSA!$D:$D,PSA!$A:$A,C3539,PSA!$G:$G,D3539),
IF(AND(A3539="Colorectal Cancer Screening", E3539="Utilization Rate (per 100,000 patients)"),
SUMIFS(COL!$D:$D,COL!$A:$A,C3539,COL!$G:$G, D3539),
IF(AND(A3539="Cervical Cancer Screening", E3539="Utilization Rate (per 100,000 patients)"),
SUMIFS(CERV!$D:$D,CERV!$A:$A,C3539,CERV!$G:$G,D3539),
IF(AND(A3539="Cancer Screening for CKD patients", E3539="Utilization Rate (per 100,000 patients)"),
SUMIFS(CANSCRN!$D:$D,CANSCRN!$A:$A,C3539,CANSCRN!$G:$G,D3539),
IF(AND(A3539="PSA Testing", E3539="Cost per service ($USD)"),
SUMIFS(PSA!$E:$E,PSA!$A:$A,C3539,PSA!$G:$G,D3539),
IF(AND(A3539="Colorectal Cancer Screening", E3539="Cost per service ($USD)"),
SUMIFS(COL!$E:$E,COL!$A:$A,C3539,COL!$G:$G,D3539),
IF(AND(A3539="Cervical Cancer Screening", E3539="Cost per service ($USD)"),
SUMIFS(CERV!$E:$E,CERV!$A:$A,C3539,CERV!$G:$G,D3539),
IF(AND(A3539="Cancer Screening for CKD patients", E3539="Cost per service ($USD)"),
SUMIFS(CANSCRN!$E:$E,CANSCRN!$A:$A,C3539,CANSCRN!$G:$G,D3539),
IF(AND(A3539="PSA Testing", E3539="Total Expenditure ($USD per 100,000 patients)"),
SUMIFS(PSA!$F:$F,PSA!$A:$A,C3539,PSA!$G:$G,D3539),
IF(AND(A3539="Colorectal Cancer Screening", E3539="Total Expenditure ($USD per 100,000 patients)"),
SUMIFS(COL!$F:$F,COL!$A:$A,C3539,COL!$G:$G,D3539),
IF(AND(A3539="Cervical Cancer Screening", E3539="Total Expenditure ($USD per 100,000 patients)"),
SUMIFS(CERV!$F:$F,CERV!$A:$A,C3539,CERV!$G:$G,D3539),
SUMIFS(CANSCRN!$F:$F,CANSCRN!$A:$A,C3539,CANSCRN!$G:$G,D3539))))))))))))</f>
        <v>95753.992804100693</v>
      </c>
    </row>
    <row r="3540" spans="1:6" x14ac:dyDescent="0.2">
      <c r="A3540" s="24" t="s">
        <v>105</v>
      </c>
      <c r="B3540" s="24" t="s">
        <v>101</v>
      </c>
      <c r="C3540" s="24" t="s">
        <v>45</v>
      </c>
      <c r="D3540" s="24">
        <v>2016</v>
      </c>
      <c r="E3540" s="24" t="s">
        <v>104</v>
      </c>
      <c r="F3540">
        <f>IF(AND(A3540="PSA Testing", E3540= "Utilization Rate (per 100,000 patients)"),
SUMIFS(PSA!$D:$D,PSA!$A:$A,C3540,PSA!$G:$G,D3540),
IF(AND(A3540="Colorectal Cancer Screening", E3540="Utilization Rate (per 100,000 patients)"),
SUMIFS(COL!$D:$D,COL!$A:$A,C3540,COL!$G:$G, D3540),
IF(AND(A3540="Cervical Cancer Screening", E3540="Utilization Rate (per 100,000 patients)"),
SUMIFS(CERV!$D:$D,CERV!$A:$A,C3540,CERV!$G:$G,D3540),
IF(AND(A3540="Cancer Screening for CKD patients", E3540="Utilization Rate (per 100,000 patients)"),
SUMIFS(CANSCRN!$D:$D,CANSCRN!$A:$A,C3540,CANSCRN!$G:$G,D3540),
IF(AND(A3540="PSA Testing", E3540="Cost per service ($USD)"),
SUMIFS(PSA!$E:$E,PSA!$A:$A,C3540,PSA!$G:$G,D3540),
IF(AND(A3540="Colorectal Cancer Screening", E3540="Cost per service ($USD)"),
SUMIFS(COL!$E:$E,COL!$A:$A,C3540,COL!$G:$G,D3540),
IF(AND(A3540="Cervical Cancer Screening", E3540="Cost per service ($USD)"),
SUMIFS(CERV!$E:$E,CERV!$A:$A,C3540,CERV!$G:$G,D3540),
IF(AND(A3540="Cancer Screening for CKD patients", E3540="Cost per service ($USD)"),
SUMIFS(CANSCRN!$E:$E,CANSCRN!$A:$A,C3540,CANSCRN!$G:$G,D3540),
IF(AND(A3540="PSA Testing", E3540="Total Expenditure ($USD per 100,000 patients)"),
SUMIFS(PSA!$F:$F,PSA!$A:$A,C3540,PSA!$G:$G,D3540),
IF(AND(A3540="Colorectal Cancer Screening", E3540="Total Expenditure ($USD per 100,000 patients)"),
SUMIFS(COL!$F:$F,COL!$A:$A,C3540,COL!$G:$G,D3540),
IF(AND(A3540="Cervical Cancer Screening", E3540="Total Expenditure ($USD per 100,000 patients)"),
SUMIFS(CERV!$F:$F,CERV!$A:$A,C3540,CERV!$G:$G,D3540),
SUMIFS(CANSCRN!$F:$F,CANSCRN!$A:$A,C3540,CANSCRN!$G:$G,D3540))))))))))))</f>
        <v>86098.302568791667</v>
      </c>
    </row>
    <row r="3541" spans="1:6" x14ac:dyDescent="0.2">
      <c r="A3541" s="24" t="s">
        <v>105</v>
      </c>
      <c r="B3541" s="24" t="s">
        <v>101</v>
      </c>
      <c r="C3541" s="24" t="s">
        <v>45</v>
      </c>
      <c r="D3541" s="24">
        <v>2017</v>
      </c>
      <c r="E3541" s="24" t="s">
        <v>104</v>
      </c>
      <c r="F3541">
        <f>IF(AND(A3541="PSA Testing", E3541= "Utilization Rate (per 100,000 patients)"),
SUMIFS(PSA!$D:$D,PSA!$A:$A,C3541,PSA!$G:$G,D3541),
IF(AND(A3541="Colorectal Cancer Screening", E3541="Utilization Rate (per 100,000 patients)"),
SUMIFS(COL!$D:$D,COL!$A:$A,C3541,COL!$G:$G, D3541),
IF(AND(A3541="Cervical Cancer Screening", E3541="Utilization Rate (per 100,000 patients)"),
SUMIFS(CERV!$D:$D,CERV!$A:$A,C3541,CERV!$G:$G,D3541),
IF(AND(A3541="Cancer Screening for CKD patients", E3541="Utilization Rate (per 100,000 patients)"),
SUMIFS(CANSCRN!$D:$D,CANSCRN!$A:$A,C3541,CANSCRN!$G:$G,D3541),
IF(AND(A3541="PSA Testing", E3541="Cost per service ($USD)"),
SUMIFS(PSA!$E:$E,PSA!$A:$A,C3541,PSA!$G:$G,D3541),
IF(AND(A3541="Colorectal Cancer Screening", E3541="Cost per service ($USD)"),
SUMIFS(COL!$E:$E,COL!$A:$A,C3541,COL!$G:$G,D3541),
IF(AND(A3541="Cervical Cancer Screening", E3541="Cost per service ($USD)"),
SUMIFS(CERV!$E:$E,CERV!$A:$A,C3541,CERV!$G:$G,D3541),
IF(AND(A3541="Cancer Screening for CKD patients", E3541="Cost per service ($USD)"),
SUMIFS(CANSCRN!$E:$E,CANSCRN!$A:$A,C3541,CANSCRN!$G:$G,D3541),
IF(AND(A3541="PSA Testing", E3541="Total Expenditure ($USD per 100,000 patients)"),
SUMIFS(PSA!$F:$F,PSA!$A:$A,C3541,PSA!$G:$G,D3541),
IF(AND(A3541="Colorectal Cancer Screening", E3541="Total Expenditure ($USD per 100,000 patients)"),
SUMIFS(COL!$F:$F,COL!$A:$A,C3541,COL!$G:$G,D3541),
IF(AND(A3541="Cervical Cancer Screening", E3541="Total Expenditure ($USD per 100,000 patients)"),
SUMIFS(CERV!$F:$F,CERV!$A:$A,C3541,CERV!$G:$G,D3541),
SUMIFS(CANSCRN!$F:$F,CANSCRN!$A:$A,C3541,CANSCRN!$G:$G,D3541))))))))))))</f>
        <v>77596.34315145947</v>
      </c>
    </row>
    <row r="3542" spans="1:6" x14ac:dyDescent="0.2">
      <c r="A3542" s="24" t="s">
        <v>105</v>
      </c>
      <c r="B3542" s="24" t="s">
        <v>101</v>
      </c>
      <c r="C3542" s="24" t="s">
        <v>45</v>
      </c>
      <c r="D3542" s="24">
        <v>2018</v>
      </c>
      <c r="E3542" s="24" t="s">
        <v>104</v>
      </c>
      <c r="F3542">
        <f>IF(AND(A3542="PSA Testing", E3542= "Utilization Rate (per 100,000 patients)"),
SUMIFS(PSA!$D:$D,PSA!$A:$A,C3542,PSA!$G:$G,D3542),
IF(AND(A3542="Colorectal Cancer Screening", E3542="Utilization Rate (per 100,000 patients)"),
SUMIFS(COL!$D:$D,COL!$A:$A,C3542,COL!$G:$G, D3542),
IF(AND(A3542="Cervical Cancer Screening", E3542="Utilization Rate (per 100,000 patients)"),
SUMIFS(CERV!$D:$D,CERV!$A:$A,C3542,CERV!$G:$G,D3542),
IF(AND(A3542="Cancer Screening for CKD patients", E3542="Utilization Rate (per 100,000 patients)"),
SUMIFS(CANSCRN!$D:$D,CANSCRN!$A:$A,C3542,CANSCRN!$G:$G,D3542),
IF(AND(A3542="PSA Testing", E3542="Cost per service ($USD)"),
SUMIFS(PSA!$E:$E,PSA!$A:$A,C3542,PSA!$G:$G,D3542),
IF(AND(A3542="Colorectal Cancer Screening", E3542="Cost per service ($USD)"),
SUMIFS(COL!$E:$E,COL!$A:$A,C3542,COL!$G:$G,D3542),
IF(AND(A3542="Cervical Cancer Screening", E3542="Cost per service ($USD)"),
SUMIFS(CERV!$E:$E,CERV!$A:$A,C3542,CERV!$G:$G,D3542),
IF(AND(A3542="Cancer Screening for CKD patients", E3542="Cost per service ($USD)"),
SUMIFS(CANSCRN!$E:$E,CANSCRN!$A:$A,C3542,CANSCRN!$G:$G,D3542),
IF(AND(A3542="PSA Testing", E3542="Total Expenditure ($USD per 100,000 patients)"),
SUMIFS(PSA!$F:$F,PSA!$A:$A,C3542,PSA!$G:$G,D3542),
IF(AND(A3542="Colorectal Cancer Screening", E3542="Total Expenditure ($USD per 100,000 patients)"),
SUMIFS(COL!$F:$F,COL!$A:$A,C3542,COL!$G:$G,D3542),
IF(AND(A3542="Cervical Cancer Screening", E3542="Total Expenditure ($USD per 100,000 patients)"),
SUMIFS(CERV!$F:$F,CERV!$A:$A,C3542,CERV!$G:$G,D3542),
SUMIFS(CANSCRN!$F:$F,CANSCRN!$A:$A,C3542,CANSCRN!$G:$G,D3542))))))))))))</f>
        <v>63235.788193435954</v>
      </c>
    </row>
    <row r="3543" spans="1:6" x14ac:dyDescent="0.2">
      <c r="A3543" s="24" t="s">
        <v>105</v>
      </c>
      <c r="B3543" s="24" t="s">
        <v>101</v>
      </c>
      <c r="C3543" s="24" t="s">
        <v>45</v>
      </c>
      <c r="D3543" s="24">
        <v>2019</v>
      </c>
      <c r="E3543" s="24" t="s">
        <v>104</v>
      </c>
      <c r="F3543">
        <f>IF(AND(A3543="PSA Testing", E3543= "Utilization Rate (per 100,000 patients)"),
SUMIFS(PSA!$D:$D,PSA!$A:$A,C3543,PSA!$G:$G,D3543),
IF(AND(A3543="Colorectal Cancer Screening", E3543="Utilization Rate (per 100,000 patients)"),
SUMIFS(COL!$D:$D,COL!$A:$A,C3543,COL!$G:$G, D3543),
IF(AND(A3543="Cervical Cancer Screening", E3543="Utilization Rate (per 100,000 patients)"),
SUMIFS(CERV!$D:$D,CERV!$A:$A,C3543,CERV!$G:$G,D3543),
IF(AND(A3543="Cancer Screening for CKD patients", E3543="Utilization Rate (per 100,000 patients)"),
SUMIFS(CANSCRN!$D:$D,CANSCRN!$A:$A,C3543,CANSCRN!$G:$G,D3543),
IF(AND(A3543="PSA Testing", E3543="Cost per service ($USD)"),
SUMIFS(PSA!$E:$E,PSA!$A:$A,C3543,PSA!$G:$G,D3543),
IF(AND(A3543="Colorectal Cancer Screening", E3543="Cost per service ($USD)"),
SUMIFS(COL!$E:$E,COL!$A:$A,C3543,COL!$G:$G,D3543),
IF(AND(A3543="Cervical Cancer Screening", E3543="Cost per service ($USD)"),
SUMIFS(CERV!$E:$E,CERV!$A:$A,C3543,CERV!$G:$G,D3543),
IF(AND(A3543="Cancer Screening for CKD patients", E3543="Cost per service ($USD)"),
SUMIFS(CANSCRN!$E:$E,CANSCRN!$A:$A,C3543,CANSCRN!$G:$G,D3543),
IF(AND(A3543="PSA Testing", E3543="Total Expenditure ($USD per 100,000 patients)"),
SUMIFS(PSA!$F:$F,PSA!$A:$A,C3543,PSA!$G:$G,D3543),
IF(AND(A3543="Colorectal Cancer Screening", E3543="Total Expenditure ($USD per 100,000 patients)"),
SUMIFS(COL!$F:$F,COL!$A:$A,C3543,COL!$G:$G,D3543),
IF(AND(A3543="Cervical Cancer Screening", E3543="Total Expenditure ($USD per 100,000 patients)"),
SUMIFS(CERV!$F:$F,CERV!$A:$A,C3543,CERV!$G:$G,D3543),
SUMIFS(CANSCRN!$F:$F,CANSCRN!$A:$A,C3543,CANSCRN!$G:$G,D3543))))))))))))</f>
        <v>56920.700342235941</v>
      </c>
    </row>
    <row r="3544" spans="1:6" x14ac:dyDescent="0.2">
      <c r="A3544" s="24" t="s">
        <v>105</v>
      </c>
      <c r="B3544" s="24" t="s">
        <v>101</v>
      </c>
      <c r="C3544" s="24" t="s">
        <v>46</v>
      </c>
      <c r="D3544" s="24">
        <v>2009</v>
      </c>
      <c r="E3544" s="24" t="s">
        <v>104</v>
      </c>
      <c r="F3544">
        <f>IF(AND(A3544="PSA Testing", E3544= "Utilization Rate (per 100,000 patients)"),
SUMIFS(PSA!$D:$D,PSA!$A:$A,C3544,PSA!$G:$G,D3544),
IF(AND(A3544="Colorectal Cancer Screening", E3544="Utilization Rate (per 100,000 patients)"),
SUMIFS(COL!$D:$D,COL!$A:$A,C3544,COL!$G:$G, D3544),
IF(AND(A3544="Cervical Cancer Screening", E3544="Utilization Rate (per 100,000 patients)"),
SUMIFS(CERV!$D:$D,CERV!$A:$A,C3544,CERV!$G:$G,D3544),
IF(AND(A3544="Cancer Screening for CKD patients", E3544="Utilization Rate (per 100,000 patients)"),
SUMIFS(CANSCRN!$D:$D,CANSCRN!$A:$A,C3544,CANSCRN!$G:$G,D3544),
IF(AND(A3544="PSA Testing", E3544="Cost per service ($USD)"),
SUMIFS(PSA!$E:$E,PSA!$A:$A,C3544,PSA!$G:$G,D3544),
IF(AND(A3544="Colorectal Cancer Screening", E3544="Cost per service ($USD)"),
SUMIFS(COL!$E:$E,COL!$A:$A,C3544,COL!$G:$G,D3544),
IF(AND(A3544="Cervical Cancer Screening", E3544="Cost per service ($USD)"),
SUMIFS(CERV!$E:$E,CERV!$A:$A,C3544,CERV!$G:$G,D3544),
IF(AND(A3544="Cancer Screening for CKD patients", E3544="Cost per service ($USD)"),
SUMIFS(CANSCRN!$E:$E,CANSCRN!$A:$A,C3544,CANSCRN!$G:$G,D3544),
IF(AND(A3544="PSA Testing", E3544="Total Expenditure ($USD per 100,000 patients)"),
SUMIFS(PSA!$F:$F,PSA!$A:$A,C3544,PSA!$G:$G,D3544),
IF(AND(A3544="Colorectal Cancer Screening", E3544="Total Expenditure ($USD per 100,000 patients)"),
SUMIFS(COL!$F:$F,COL!$A:$A,C3544,COL!$G:$G,D3544),
IF(AND(A3544="Cervical Cancer Screening", E3544="Total Expenditure ($USD per 100,000 patients)"),
SUMIFS(CERV!$F:$F,CERV!$A:$A,C3544,CERV!$G:$G,D3544),
SUMIFS(CANSCRN!$F:$F,CANSCRN!$A:$A,C3544,CANSCRN!$G:$G,D3544))))))))))))</f>
        <v>165243.69546566959</v>
      </c>
    </row>
    <row r="3545" spans="1:6" x14ac:dyDescent="0.2">
      <c r="A3545" s="24" t="s">
        <v>105</v>
      </c>
      <c r="B3545" s="24" t="s">
        <v>101</v>
      </c>
      <c r="C3545" s="24" t="s">
        <v>46</v>
      </c>
      <c r="D3545" s="24">
        <v>2010</v>
      </c>
      <c r="E3545" s="24" t="s">
        <v>104</v>
      </c>
      <c r="F3545">
        <f>IF(AND(A3545="PSA Testing", E3545= "Utilization Rate (per 100,000 patients)"),
SUMIFS(PSA!$D:$D,PSA!$A:$A,C3545,PSA!$G:$G,D3545),
IF(AND(A3545="Colorectal Cancer Screening", E3545="Utilization Rate (per 100,000 patients)"),
SUMIFS(COL!$D:$D,COL!$A:$A,C3545,COL!$G:$G, D3545),
IF(AND(A3545="Cervical Cancer Screening", E3545="Utilization Rate (per 100,000 patients)"),
SUMIFS(CERV!$D:$D,CERV!$A:$A,C3545,CERV!$G:$G,D3545),
IF(AND(A3545="Cancer Screening for CKD patients", E3545="Utilization Rate (per 100,000 patients)"),
SUMIFS(CANSCRN!$D:$D,CANSCRN!$A:$A,C3545,CANSCRN!$G:$G,D3545),
IF(AND(A3545="PSA Testing", E3545="Cost per service ($USD)"),
SUMIFS(PSA!$E:$E,PSA!$A:$A,C3545,PSA!$G:$G,D3545),
IF(AND(A3545="Colorectal Cancer Screening", E3545="Cost per service ($USD)"),
SUMIFS(COL!$E:$E,COL!$A:$A,C3545,COL!$G:$G,D3545),
IF(AND(A3545="Cervical Cancer Screening", E3545="Cost per service ($USD)"),
SUMIFS(CERV!$E:$E,CERV!$A:$A,C3545,CERV!$G:$G,D3545),
IF(AND(A3545="Cancer Screening for CKD patients", E3545="Cost per service ($USD)"),
SUMIFS(CANSCRN!$E:$E,CANSCRN!$A:$A,C3545,CANSCRN!$G:$G,D3545),
IF(AND(A3545="PSA Testing", E3545="Total Expenditure ($USD per 100,000 patients)"),
SUMIFS(PSA!$F:$F,PSA!$A:$A,C3545,PSA!$G:$G,D3545),
IF(AND(A3545="Colorectal Cancer Screening", E3545="Total Expenditure ($USD per 100,000 patients)"),
SUMIFS(COL!$F:$F,COL!$A:$A,C3545,COL!$G:$G,D3545),
IF(AND(A3545="Cervical Cancer Screening", E3545="Total Expenditure ($USD per 100,000 patients)"),
SUMIFS(CERV!$F:$F,CERV!$A:$A,C3545,CERV!$G:$G,D3545),
SUMIFS(CANSCRN!$F:$F,CANSCRN!$A:$A,C3545,CANSCRN!$G:$G,D3545))))))))))))</f>
        <v>131681.58663624511</v>
      </c>
    </row>
    <row r="3546" spans="1:6" x14ac:dyDescent="0.2">
      <c r="A3546" s="24" t="s">
        <v>105</v>
      </c>
      <c r="B3546" s="24" t="s">
        <v>101</v>
      </c>
      <c r="C3546" s="24" t="s">
        <v>46</v>
      </c>
      <c r="D3546" s="24">
        <v>2011</v>
      </c>
      <c r="E3546" s="24" t="s">
        <v>104</v>
      </c>
      <c r="F3546">
        <f>IF(AND(A3546="PSA Testing", E3546= "Utilization Rate (per 100,000 patients)"),
SUMIFS(PSA!$D:$D,PSA!$A:$A,C3546,PSA!$G:$G,D3546),
IF(AND(A3546="Colorectal Cancer Screening", E3546="Utilization Rate (per 100,000 patients)"),
SUMIFS(COL!$D:$D,COL!$A:$A,C3546,COL!$G:$G, D3546),
IF(AND(A3546="Cervical Cancer Screening", E3546="Utilization Rate (per 100,000 patients)"),
SUMIFS(CERV!$D:$D,CERV!$A:$A,C3546,CERV!$G:$G,D3546),
IF(AND(A3546="Cancer Screening for CKD patients", E3546="Utilization Rate (per 100,000 patients)"),
SUMIFS(CANSCRN!$D:$D,CANSCRN!$A:$A,C3546,CANSCRN!$G:$G,D3546),
IF(AND(A3546="PSA Testing", E3546="Cost per service ($USD)"),
SUMIFS(PSA!$E:$E,PSA!$A:$A,C3546,PSA!$G:$G,D3546),
IF(AND(A3546="Colorectal Cancer Screening", E3546="Cost per service ($USD)"),
SUMIFS(COL!$E:$E,COL!$A:$A,C3546,COL!$G:$G,D3546),
IF(AND(A3546="Cervical Cancer Screening", E3546="Cost per service ($USD)"),
SUMIFS(CERV!$E:$E,CERV!$A:$A,C3546,CERV!$G:$G,D3546),
IF(AND(A3546="Cancer Screening for CKD patients", E3546="Cost per service ($USD)"),
SUMIFS(CANSCRN!$E:$E,CANSCRN!$A:$A,C3546,CANSCRN!$G:$G,D3546),
IF(AND(A3546="PSA Testing", E3546="Total Expenditure ($USD per 100,000 patients)"),
SUMIFS(PSA!$F:$F,PSA!$A:$A,C3546,PSA!$G:$G,D3546),
IF(AND(A3546="Colorectal Cancer Screening", E3546="Total Expenditure ($USD per 100,000 patients)"),
SUMIFS(COL!$F:$F,COL!$A:$A,C3546,COL!$G:$G,D3546),
IF(AND(A3546="Cervical Cancer Screening", E3546="Total Expenditure ($USD per 100,000 patients)"),
SUMIFS(CERV!$F:$F,CERV!$A:$A,C3546,CERV!$G:$G,D3546),
SUMIFS(CANSCRN!$F:$F,CANSCRN!$A:$A,C3546,CANSCRN!$G:$G,D3546))))))))))))</f>
        <v>133630.91495076095</v>
      </c>
    </row>
    <row r="3547" spans="1:6" x14ac:dyDescent="0.2">
      <c r="A3547" s="24" t="s">
        <v>105</v>
      </c>
      <c r="B3547" s="24" t="s">
        <v>101</v>
      </c>
      <c r="C3547" s="24" t="s">
        <v>46</v>
      </c>
      <c r="D3547" s="24">
        <v>2012</v>
      </c>
      <c r="E3547" s="24" t="s">
        <v>104</v>
      </c>
      <c r="F3547">
        <f>IF(AND(A3547="PSA Testing", E3547= "Utilization Rate (per 100,000 patients)"),
SUMIFS(PSA!$D:$D,PSA!$A:$A,C3547,PSA!$G:$G,D3547),
IF(AND(A3547="Colorectal Cancer Screening", E3547="Utilization Rate (per 100,000 patients)"),
SUMIFS(COL!$D:$D,COL!$A:$A,C3547,COL!$G:$G, D3547),
IF(AND(A3547="Cervical Cancer Screening", E3547="Utilization Rate (per 100,000 patients)"),
SUMIFS(CERV!$D:$D,CERV!$A:$A,C3547,CERV!$G:$G,D3547),
IF(AND(A3547="Cancer Screening for CKD patients", E3547="Utilization Rate (per 100,000 patients)"),
SUMIFS(CANSCRN!$D:$D,CANSCRN!$A:$A,C3547,CANSCRN!$G:$G,D3547),
IF(AND(A3547="PSA Testing", E3547="Cost per service ($USD)"),
SUMIFS(PSA!$E:$E,PSA!$A:$A,C3547,PSA!$G:$G,D3547),
IF(AND(A3547="Colorectal Cancer Screening", E3547="Cost per service ($USD)"),
SUMIFS(COL!$E:$E,COL!$A:$A,C3547,COL!$G:$G,D3547),
IF(AND(A3547="Cervical Cancer Screening", E3547="Cost per service ($USD)"),
SUMIFS(CERV!$E:$E,CERV!$A:$A,C3547,CERV!$G:$G,D3547),
IF(AND(A3547="Cancer Screening for CKD patients", E3547="Cost per service ($USD)"),
SUMIFS(CANSCRN!$E:$E,CANSCRN!$A:$A,C3547,CANSCRN!$G:$G,D3547),
IF(AND(A3547="PSA Testing", E3547="Total Expenditure ($USD per 100,000 patients)"),
SUMIFS(PSA!$F:$F,PSA!$A:$A,C3547,PSA!$G:$G,D3547),
IF(AND(A3547="Colorectal Cancer Screening", E3547="Total Expenditure ($USD per 100,000 patients)"),
SUMIFS(COL!$F:$F,COL!$A:$A,C3547,COL!$G:$G,D3547),
IF(AND(A3547="Cervical Cancer Screening", E3547="Total Expenditure ($USD per 100,000 patients)"),
SUMIFS(CERV!$F:$F,CERV!$A:$A,C3547,CERV!$G:$G,D3547),
SUMIFS(CANSCRN!$F:$F,CANSCRN!$A:$A,C3547,CANSCRN!$G:$G,D3547))))))))))))</f>
        <v>130096.80294719606</v>
      </c>
    </row>
    <row r="3548" spans="1:6" x14ac:dyDescent="0.2">
      <c r="A3548" s="24" t="s">
        <v>105</v>
      </c>
      <c r="B3548" s="24" t="s">
        <v>101</v>
      </c>
      <c r="C3548" s="24" t="s">
        <v>46</v>
      </c>
      <c r="D3548" s="24">
        <v>2013</v>
      </c>
      <c r="E3548" s="24" t="s">
        <v>104</v>
      </c>
      <c r="F3548">
        <f>IF(AND(A3548="PSA Testing", E3548= "Utilization Rate (per 100,000 patients)"),
SUMIFS(PSA!$D:$D,PSA!$A:$A,C3548,PSA!$G:$G,D3548),
IF(AND(A3548="Colorectal Cancer Screening", E3548="Utilization Rate (per 100,000 patients)"),
SUMIFS(COL!$D:$D,COL!$A:$A,C3548,COL!$G:$G, D3548),
IF(AND(A3548="Cervical Cancer Screening", E3548="Utilization Rate (per 100,000 patients)"),
SUMIFS(CERV!$D:$D,CERV!$A:$A,C3548,CERV!$G:$G,D3548),
IF(AND(A3548="Cancer Screening for CKD patients", E3548="Utilization Rate (per 100,000 patients)"),
SUMIFS(CANSCRN!$D:$D,CANSCRN!$A:$A,C3548,CANSCRN!$G:$G,D3548),
IF(AND(A3548="PSA Testing", E3548="Cost per service ($USD)"),
SUMIFS(PSA!$E:$E,PSA!$A:$A,C3548,PSA!$G:$G,D3548),
IF(AND(A3548="Colorectal Cancer Screening", E3548="Cost per service ($USD)"),
SUMIFS(COL!$E:$E,COL!$A:$A,C3548,COL!$G:$G,D3548),
IF(AND(A3548="Cervical Cancer Screening", E3548="Cost per service ($USD)"),
SUMIFS(CERV!$E:$E,CERV!$A:$A,C3548,CERV!$G:$G,D3548),
IF(AND(A3548="Cancer Screening for CKD patients", E3548="Cost per service ($USD)"),
SUMIFS(CANSCRN!$E:$E,CANSCRN!$A:$A,C3548,CANSCRN!$G:$G,D3548),
IF(AND(A3548="PSA Testing", E3548="Total Expenditure ($USD per 100,000 patients)"),
SUMIFS(PSA!$F:$F,PSA!$A:$A,C3548,PSA!$G:$G,D3548),
IF(AND(A3548="Colorectal Cancer Screening", E3548="Total Expenditure ($USD per 100,000 patients)"),
SUMIFS(COL!$F:$F,COL!$A:$A,C3548,COL!$G:$G,D3548),
IF(AND(A3548="Cervical Cancer Screening", E3548="Total Expenditure ($USD per 100,000 patients)"),
SUMIFS(CERV!$F:$F,CERV!$A:$A,C3548,CERV!$G:$G,D3548),
SUMIFS(CANSCRN!$F:$F,CANSCRN!$A:$A,C3548,CANSCRN!$G:$G,D3548))))))))))))</f>
        <v>124553.85944283074</v>
      </c>
    </row>
    <row r="3549" spans="1:6" x14ac:dyDescent="0.2">
      <c r="A3549" s="24" t="s">
        <v>105</v>
      </c>
      <c r="B3549" s="24" t="s">
        <v>101</v>
      </c>
      <c r="C3549" s="24" t="s">
        <v>46</v>
      </c>
      <c r="D3549" s="24">
        <v>2014</v>
      </c>
      <c r="E3549" s="24" t="s">
        <v>104</v>
      </c>
      <c r="F3549">
        <f>IF(AND(A3549="PSA Testing", E3549= "Utilization Rate (per 100,000 patients)"),
SUMIFS(PSA!$D:$D,PSA!$A:$A,C3549,PSA!$G:$G,D3549),
IF(AND(A3549="Colorectal Cancer Screening", E3549="Utilization Rate (per 100,000 patients)"),
SUMIFS(COL!$D:$D,COL!$A:$A,C3549,COL!$G:$G, D3549),
IF(AND(A3549="Cervical Cancer Screening", E3549="Utilization Rate (per 100,000 patients)"),
SUMIFS(CERV!$D:$D,CERV!$A:$A,C3549,CERV!$G:$G,D3549),
IF(AND(A3549="Cancer Screening for CKD patients", E3549="Utilization Rate (per 100,000 patients)"),
SUMIFS(CANSCRN!$D:$D,CANSCRN!$A:$A,C3549,CANSCRN!$G:$G,D3549),
IF(AND(A3549="PSA Testing", E3549="Cost per service ($USD)"),
SUMIFS(PSA!$E:$E,PSA!$A:$A,C3549,PSA!$G:$G,D3549),
IF(AND(A3549="Colorectal Cancer Screening", E3549="Cost per service ($USD)"),
SUMIFS(COL!$E:$E,COL!$A:$A,C3549,COL!$G:$G,D3549),
IF(AND(A3549="Cervical Cancer Screening", E3549="Cost per service ($USD)"),
SUMIFS(CERV!$E:$E,CERV!$A:$A,C3549,CERV!$G:$G,D3549),
IF(AND(A3549="Cancer Screening for CKD patients", E3549="Cost per service ($USD)"),
SUMIFS(CANSCRN!$E:$E,CANSCRN!$A:$A,C3549,CANSCRN!$G:$G,D3549),
IF(AND(A3549="PSA Testing", E3549="Total Expenditure ($USD per 100,000 patients)"),
SUMIFS(PSA!$F:$F,PSA!$A:$A,C3549,PSA!$G:$G,D3549),
IF(AND(A3549="Colorectal Cancer Screening", E3549="Total Expenditure ($USD per 100,000 patients)"),
SUMIFS(COL!$F:$F,COL!$A:$A,C3549,COL!$G:$G,D3549),
IF(AND(A3549="Cervical Cancer Screening", E3549="Total Expenditure ($USD per 100,000 patients)"),
SUMIFS(CERV!$F:$F,CERV!$A:$A,C3549,CERV!$G:$G,D3549),
SUMIFS(CANSCRN!$F:$F,CANSCRN!$A:$A,C3549,CANSCRN!$G:$G,D3549))))))))))))</f>
        <v>90643.820959232617</v>
      </c>
    </row>
    <row r="3550" spans="1:6" x14ac:dyDescent="0.2">
      <c r="A3550" s="24" t="s">
        <v>105</v>
      </c>
      <c r="B3550" s="24" t="s">
        <v>101</v>
      </c>
      <c r="C3550" s="24" t="s">
        <v>46</v>
      </c>
      <c r="D3550" s="24">
        <v>2015</v>
      </c>
      <c r="E3550" s="24" t="s">
        <v>104</v>
      </c>
      <c r="F3550">
        <f>IF(AND(A3550="PSA Testing", E3550= "Utilization Rate (per 100,000 patients)"),
SUMIFS(PSA!$D:$D,PSA!$A:$A,C3550,PSA!$G:$G,D3550),
IF(AND(A3550="Colorectal Cancer Screening", E3550="Utilization Rate (per 100,000 patients)"),
SUMIFS(COL!$D:$D,COL!$A:$A,C3550,COL!$G:$G, D3550),
IF(AND(A3550="Cervical Cancer Screening", E3550="Utilization Rate (per 100,000 patients)"),
SUMIFS(CERV!$D:$D,CERV!$A:$A,C3550,CERV!$G:$G,D3550),
IF(AND(A3550="Cancer Screening for CKD patients", E3550="Utilization Rate (per 100,000 patients)"),
SUMIFS(CANSCRN!$D:$D,CANSCRN!$A:$A,C3550,CANSCRN!$G:$G,D3550),
IF(AND(A3550="PSA Testing", E3550="Cost per service ($USD)"),
SUMIFS(PSA!$E:$E,PSA!$A:$A,C3550,PSA!$G:$G,D3550),
IF(AND(A3550="Colorectal Cancer Screening", E3550="Cost per service ($USD)"),
SUMIFS(COL!$E:$E,COL!$A:$A,C3550,COL!$G:$G,D3550),
IF(AND(A3550="Cervical Cancer Screening", E3550="Cost per service ($USD)"),
SUMIFS(CERV!$E:$E,CERV!$A:$A,C3550,CERV!$G:$G,D3550),
IF(AND(A3550="Cancer Screening for CKD patients", E3550="Cost per service ($USD)"),
SUMIFS(CANSCRN!$E:$E,CANSCRN!$A:$A,C3550,CANSCRN!$G:$G,D3550),
IF(AND(A3550="PSA Testing", E3550="Total Expenditure ($USD per 100,000 patients)"),
SUMIFS(PSA!$F:$F,PSA!$A:$A,C3550,PSA!$G:$G,D3550),
IF(AND(A3550="Colorectal Cancer Screening", E3550="Total Expenditure ($USD per 100,000 patients)"),
SUMIFS(COL!$F:$F,COL!$A:$A,C3550,COL!$G:$G,D3550),
IF(AND(A3550="Cervical Cancer Screening", E3550="Total Expenditure ($USD per 100,000 patients)"),
SUMIFS(CERV!$F:$F,CERV!$A:$A,C3550,CERV!$G:$G,D3550),
SUMIFS(CANSCRN!$F:$F,CANSCRN!$A:$A,C3550,CANSCRN!$G:$G,D3550))))))))))))</f>
        <v>101901.89293847166</v>
      </c>
    </row>
    <row r="3551" spans="1:6" x14ac:dyDescent="0.2">
      <c r="A3551" s="24" t="s">
        <v>105</v>
      </c>
      <c r="B3551" s="24" t="s">
        <v>101</v>
      </c>
      <c r="C3551" s="24" t="s">
        <v>46</v>
      </c>
      <c r="D3551" s="24">
        <v>2016</v>
      </c>
      <c r="E3551" s="24" t="s">
        <v>104</v>
      </c>
      <c r="F3551">
        <f>IF(AND(A3551="PSA Testing", E3551= "Utilization Rate (per 100,000 patients)"),
SUMIFS(PSA!$D:$D,PSA!$A:$A,C3551,PSA!$G:$G,D3551),
IF(AND(A3551="Colorectal Cancer Screening", E3551="Utilization Rate (per 100,000 patients)"),
SUMIFS(COL!$D:$D,COL!$A:$A,C3551,COL!$G:$G, D3551),
IF(AND(A3551="Cervical Cancer Screening", E3551="Utilization Rate (per 100,000 patients)"),
SUMIFS(CERV!$D:$D,CERV!$A:$A,C3551,CERV!$G:$G,D3551),
IF(AND(A3551="Cancer Screening for CKD patients", E3551="Utilization Rate (per 100,000 patients)"),
SUMIFS(CANSCRN!$D:$D,CANSCRN!$A:$A,C3551,CANSCRN!$G:$G,D3551),
IF(AND(A3551="PSA Testing", E3551="Cost per service ($USD)"),
SUMIFS(PSA!$E:$E,PSA!$A:$A,C3551,PSA!$G:$G,D3551),
IF(AND(A3551="Colorectal Cancer Screening", E3551="Cost per service ($USD)"),
SUMIFS(COL!$E:$E,COL!$A:$A,C3551,COL!$G:$G,D3551),
IF(AND(A3551="Cervical Cancer Screening", E3551="Cost per service ($USD)"),
SUMIFS(CERV!$E:$E,CERV!$A:$A,C3551,CERV!$G:$G,D3551),
IF(AND(A3551="Cancer Screening for CKD patients", E3551="Cost per service ($USD)"),
SUMIFS(CANSCRN!$E:$E,CANSCRN!$A:$A,C3551,CANSCRN!$G:$G,D3551),
IF(AND(A3551="PSA Testing", E3551="Total Expenditure ($USD per 100,000 patients)"),
SUMIFS(PSA!$F:$F,PSA!$A:$A,C3551,PSA!$G:$G,D3551),
IF(AND(A3551="Colorectal Cancer Screening", E3551="Total Expenditure ($USD per 100,000 patients)"),
SUMIFS(COL!$F:$F,COL!$A:$A,C3551,COL!$G:$G,D3551),
IF(AND(A3551="Cervical Cancer Screening", E3551="Total Expenditure ($USD per 100,000 patients)"),
SUMIFS(CERV!$F:$F,CERV!$A:$A,C3551,CERV!$G:$G,D3551),
SUMIFS(CANSCRN!$F:$F,CANSCRN!$A:$A,C3551,CANSCRN!$G:$G,D3551))))))))))))</f>
        <v>107099.2805905773</v>
      </c>
    </row>
    <row r="3552" spans="1:6" x14ac:dyDescent="0.2">
      <c r="A3552" s="24" t="s">
        <v>105</v>
      </c>
      <c r="B3552" s="24" t="s">
        <v>101</v>
      </c>
      <c r="C3552" s="24" t="s">
        <v>46</v>
      </c>
      <c r="D3552" s="24">
        <v>2017</v>
      </c>
      <c r="E3552" s="24" t="s">
        <v>104</v>
      </c>
      <c r="F3552">
        <f>IF(AND(A3552="PSA Testing", E3552= "Utilization Rate (per 100,000 patients)"),
SUMIFS(PSA!$D:$D,PSA!$A:$A,C3552,PSA!$G:$G,D3552),
IF(AND(A3552="Colorectal Cancer Screening", E3552="Utilization Rate (per 100,000 patients)"),
SUMIFS(COL!$D:$D,COL!$A:$A,C3552,COL!$G:$G, D3552),
IF(AND(A3552="Cervical Cancer Screening", E3552="Utilization Rate (per 100,000 patients)"),
SUMIFS(CERV!$D:$D,CERV!$A:$A,C3552,CERV!$G:$G,D3552),
IF(AND(A3552="Cancer Screening for CKD patients", E3552="Utilization Rate (per 100,000 patients)"),
SUMIFS(CANSCRN!$D:$D,CANSCRN!$A:$A,C3552,CANSCRN!$G:$G,D3552),
IF(AND(A3552="PSA Testing", E3552="Cost per service ($USD)"),
SUMIFS(PSA!$E:$E,PSA!$A:$A,C3552,PSA!$G:$G,D3552),
IF(AND(A3552="Colorectal Cancer Screening", E3552="Cost per service ($USD)"),
SUMIFS(COL!$E:$E,COL!$A:$A,C3552,COL!$G:$G,D3552),
IF(AND(A3552="Cervical Cancer Screening", E3552="Cost per service ($USD)"),
SUMIFS(CERV!$E:$E,CERV!$A:$A,C3552,CERV!$G:$G,D3552),
IF(AND(A3552="Cancer Screening for CKD patients", E3552="Cost per service ($USD)"),
SUMIFS(CANSCRN!$E:$E,CANSCRN!$A:$A,C3552,CANSCRN!$G:$G,D3552),
IF(AND(A3552="PSA Testing", E3552="Total Expenditure ($USD per 100,000 patients)"),
SUMIFS(PSA!$F:$F,PSA!$A:$A,C3552,PSA!$G:$G,D3552),
IF(AND(A3552="Colorectal Cancer Screening", E3552="Total Expenditure ($USD per 100,000 patients)"),
SUMIFS(COL!$F:$F,COL!$A:$A,C3552,COL!$G:$G,D3552),
IF(AND(A3552="Cervical Cancer Screening", E3552="Total Expenditure ($USD per 100,000 patients)"),
SUMIFS(CERV!$F:$F,CERV!$A:$A,C3552,CERV!$G:$G,D3552),
SUMIFS(CANSCRN!$F:$F,CANSCRN!$A:$A,C3552,CANSCRN!$G:$G,D3552))))))))))))</f>
        <v>105481.58882914137</v>
      </c>
    </row>
    <row r="3553" spans="1:6" x14ac:dyDescent="0.2">
      <c r="A3553" s="24" t="s">
        <v>105</v>
      </c>
      <c r="B3553" s="24" t="s">
        <v>101</v>
      </c>
      <c r="C3553" s="24" t="s">
        <v>46</v>
      </c>
      <c r="D3553" s="24">
        <v>2018</v>
      </c>
      <c r="E3553" s="24" t="s">
        <v>104</v>
      </c>
      <c r="F3553">
        <f>IF(AND(A3553="PSA Testing", E3553= "Utilization Rate (per 100,000 patients)"),
SUMIFS(PSA!$D:$D,PSA!$A:$A,C3553,PSA!$G:$G,D3553),
IF(AND(A3553="Colorectal Cancer Screening", E3553="Utilization Rate (per 100,000 patients)"),
SUMIFS(COL!$D:$D,COL!$A:$A,C3553,COL!$G:$G, D3553),
IF(AND(A3553="Cervical Cancer Screening", E3553="Utilization Rate (per 100,000 patients)"),
SUMIFS(CERV!$D:$D,CERV!$A:$A,C3553,CERV!$G:$G,D3553),
IF(AND(A3553="Cancer Screening for CKD patients", E3553="Utilization Rate (per 100,000 patients)"),
SUMIFS(CANSCRN!$D:$D,CANSCRN!$A:$A,C3553,CANSCRN!$G:$G,D3553),
IF(AND(A3553="PSA Testing", E3553="Cost per service ($USD)"),
SUMIFS(PSA!$E:$E,PSA!$A:$A,C3553,PSA!$G:$G,D3553),
IF(AND(A3553="Colorectal Cancer Screening", E3553="Cost per service ($USD)"),
SUMIFS(COL!$E:$E,COL!$A:$A,C3553,COL!$G:$G,D3553),
IF(AND(A3553="Cervical Cancer Screening", E3553="Cost per service ($USD)"),
SUMIFS(CERV!$E:$E,CERV!$A:$A,C3553,CERV!$G:$G,D3553),
IF(AND(A3553="Cancer Screening for CKD patients", E3553="Cost per service ($USD)"),
SUMIFS(CANSCRN!$E:$E,CANSCRN!$A:$A,C3553,CANSCRN!$G:$G,D3553),
IF(AND(A3553="PSA Testing", E3553="Total Expenditure ($USD per 100,000 patients)"),
SUMIFS(PSA!$F:$F,PSA!$A:$A,C3553,PSA!$G:$G,D3553),
IF(AND(A3553="Colorectal Cancer Screening", E3553="Total Expenditure ($USD per 100,000 patients)"),
SUMIFS(COL!$F:$F,COL!$A:$A,C3553,COL!$G:$G,D3553),
IF(AND(A3553="Cervical Cancer Screening", E3553="Total Expenditure ($USD per 100,000 patients)"),
SUMIFS(CERV!$F:$F,CERV!$A:$A,C3553,CERV!$G:$G,D3553),
SUMIFS(CANSCRN!$F:$F,CANSCRN!$A:$A,C3553,CANSCRN!$G:$G,D3553))))))))))))</f>
        <v>74664.546571724481</v>
      </c>
    </row>
    <row r="3554" spans="1:6" x14ac:dyDescent="0.2">
      <c r="A3554" s="24" t="s">
        <v>105</v>
      </c>
      <c r="B3554" s="24" t="s">
        <v>101</v>
      </c>
      <c r="C3554" s="24" t="s">
        <v>46</v>
      </c>
      <c r="D3554" s="24">
        <v>2019</v>
      </c>
      <c r="E3554" s="24" t="s">
        <v>104</v>
      </c>
      <c r="F3554">
        <f>IF(AND(A3554="PSA Testing", E3554= "Utilization Rate (per 100,000 patients)"),
SUMIFS(PSA!$D:$D,PSA!$A:$A,C3554,PSA!$G:$G,D3554),
IF(AND(A3554="Colorectal Cancer Screening", E3554="Utilization Rate (per 100,000 patients)"),
SUMIFS(COL!$D:$D,COL!$A:$A,C3554,COL!$G:$G, D3554),
IF(AND(A3554="Cervical Cancer Screening", E3554="Utilization Rate (per 100,000 patients)"),
SUMIFS(CERV!$D:$D,CERV!$A:$A,C3554,CERV!$G:$G,D3554),
IF(AND(A3554="Cancer Screening for CKD patients", E3554="Utilization Rate (per 100,000 patients)"),
SUMIFS(CANSCRN!$D:$D,CANSCRN!$A:$A,C3554,CANSCRN!$G:$G,D3554),
IF(AND(A3554="PSA Testing", E3554="Cost per service ($USD)"),
SUMIFS(PSA!$E:$E,PSA!$A:$A,C3554,PSA!$G:$G,D3554),
IF(AND(A3554="Colorectal Cancer Screening", E3554="Cost per service ($USD)"),
SUMIFS(COL!$E:$E,COL!$A:$A,C3554,COL!$G:$G,D3554),
IF(AND(A3554="Cervical Cancer Screening", E3554="Cost per service ($USD)"),
SUMIFS(CERV!$E:$E,CERV!$A:$A,C3554,CERV!$G:$G,D3554),
IF(AND(A3554="Cancer Screening for CKD patients", E3554="Cost per service ($USD)"),
SUMIFS(CANSCRN!$E:$E,CANSCRN!$A:$A,C3554,CANSCRN!$G:$G,D3554),
IF(AND(A3554="PSA Testing", E3554="Total Expenditure ($USD per 100,000 patients)"),
SUMIFS(PSA!$F:$F,PSA!$A:$A,C3554,PSA!$G:$G,D3554),
IF(AND(A3554="Colorectal Cancer Screening", E3554="Total Expenditure ($USD per 100,000 patients)"),
SUMIFS(COL!$F:$F,COL!$A:$A,C3554,COL!$G:$G,D3554),
IF(AND(A3554="Cervical Cancer Screening", E3554="Total Expenditure ($USD per 100,000 patients)"),
SUMIFS(CERV!$F:$F,CERV!$A:$A,C3554,CERV!$G:$G,D3554),
SUMIFS(CANSCRN!$F:$F,CANSCRN!$A:$A,C3554,CANSCRN!$G:$G,D3554))))))))))))</f>
        <v>72090.981686645056</v>
      </c>
    </row>
    <row r="3555" spans="1:6" x14ac:dyDescent="0.2">
      <c r="A3555" s="24" t="s">
        <v>105</v>
      </c>
      <c r="B3555" s="24" t="s">
        <v>101</v>
      </c>
      <c r="C3555" s="24" t="s">
        <v>47</v>
      </c>
      <c r="D3555" s="24">
        <v>2009</v>
      </c>
      <c r="E3555" s="24" t="s">
        <v>104</v>
      </c>
      <c r="F3555">
        <f>IF(AND(A3555="PSA Testing", E3555= "Utilization Rate (per 100,000 patients)"),
SUMIFS(PSA!$D:$D,PSA!$A:$A,C3555,PSA!$G:$G,D3555),
IF(AND(A3555="Colorectal Cancer Screening", E3555="Utilization Rate (per 100,000 patients)"),
SUMIFS(COL!$D:$D,COL!$A:$A,C3555,COL!$G:$G, D3555),
IF(AND(A3555="Cervical Cancer Screening", E3555="Utilization Rate (per 100,000 patients)"),
SUMIFS(CERV!$D:$D,CERV!$A:$A,C3555,CERV!$G:$G,D3555),
IF(AND(A3555="Cancer Screening for CKD patients", E3555="Utilization Rate (per 100,000 patients)"),
SUMIFS(CANSCRN!$D:$D,CANSCRN!$A:$A,C3555,CANSCRN!$G:$G,D3555),
IF(AND(A3555="PSA Testing", E3555="Cost per service ($USD)"),
SUMIFS(PSA!$E:$E,PSA!$A:$A,C3555,PSA!$G:$G,D3555),
IF(AND(A3555="Colorectal Cancer Screening", E3555="Cost per service ($USD)"),
SUMIFS(COL!$E:$E,COL!$A:$A,C3555,COL!$G:$G,D3555),
IF(AND(A3555="Cervical Cancer Screening", E3555="Cost per service ($USD)"),
SUMIFS(CERV!$E:$E,CERV!$A:$A,C3555,CERV!$G:$G,D3555),
IF(AND(A3555="Cancer Screening for CKD patients", E3555="Cost per service ($USD)"),
SUMIFS(CANSCRN!$E:$E,CANSCRN!$A:$A,C3555,CANSCRN!$G:$G,D3555),
IF(AND(A3555="PSA Testing", E3555="Total Expenditure ($USD per 100,000 patients)"),
SUMIFS(PSA!$F:$F,PSA!$A:$A,C3555,PSA!$G:$G,D3555),
IF(AND(A3555="Colorectal Cancer Screening", E3555="Total Expenditure ($USD per 100,000 patients)"),
SUMIFS(COL!$F:$F,COL!$A:$A,C3555,COL!$G:$G,D3555),
IF(AND(A3555="Cervical Cancer Screening", E3555="Total Expenditure ($USD per 100,000 patients)"),
SUMIFS(CERV!$F:$F,CERV!$A:$A,C3555,CERV!$G:$G,D3555),
SUMIFS(CANSCRN!$F:$F,CANSCRN!$A:$A,C3555,CANSCRN!$G:$G,D3555))))))))))))</f>
        <v>149167.7795080214</v>
      </c>
    </row>
    <row r="3556" spans="1:6" x14ac:dyDescent="0.2">
      <c r="A3556" s="24" t="s">
        <v>105</v>
      </c>
      <c r="B3556" s="24" t="s">
        <v>101</v>
      </c>
      <c r="C3556" s="24" t="s">
        <v>47</v>
      </c>
      <c r="D3556" s="24">
        <v>2010</v>
      </c>
      <c r="E3556" s="24" t="s">
        <v>104</v>
      </c>
      <c r="F3556">
        <f>IF(AND(A3556="PSA Testing", E3556= "Utilization Rate (per 100,000 patients)"),
SUMIFS(PSA!$D:$D,PSA!$A:$A,C3556,PSA!$G:$G,D3556),
IF(AND(A3556="Colorectal Cancer Screening", E3556="Utilization Rate (per 100,000 patients)"),
SUMIFS(COL!$D:$D,COL!$A:$A,C3556,COL!$G:$G, D3556),
IF(AND(A3556="Cervical Cancer Screening", E3556="Utilization Rate (per 100,000 patients)"),
SUMIFS(CERV!$D:$D,CERV!$A:$A,C3556,CERV!$G:$G,D3556),
IF(AND(A3556="Cancer Screening for CKD patients", E3556="Utilization Rate (per 100,000 patients)"),
SUMIFS(CANSCRN!$D:$D,CANSCRN!$A:$A,C3556,CANSCRN!$G:$G,D3556),
IF(AND(A3556="PSA Testing", E3556="Cost per service ($USD)"),
SUMIFS(PSA!$E:$E,PSA!$A:$A,C3556,PSA!$G:$G,D3556),
IF(AND(A3556="Colorectal Cancer Screening", E3556="Cost per service ($USD)"),
SUMIFS(COL!$E:$E,COL!$A:$A,C3556,COL!$G:$G,D3556),
IF(AND(A3556="Cervical Cancer Screening", E3556="Cost per service ($USD)"),
SUMIFS(CERV!$E:$E,CERV!$A:$A,C3556,CERV!$G:$G,D3556),
IF(AND(A3556="Cancer Screening for CKD patients", E3556="Cost per service ($USD)"),
SUMIFS(CANSCRN!$E:$E,CANSCRN!$A:$A,C3556,CANSCRN!$G:$G,D3556),
IF(AND(A3556="PSA Testing", E3556="Total Expenditure ($USD per 100,000 patients)"),
SUMIFS(PSA!$F:$F,PSA!$A:$A,C3556,PSA!$G:$G,D3556),
IF(AND(A3556="Colorectal Cancer Screening", E3556="Total Expenditure ($USD per 100,000 patients)"),
SUMIFS(COL!$F:$F,COL!$A:$A,C3556,COL!$G:$G,D3556),
IF(AND(A3556="Cervical Cancer Screening", E3556="Total Expenditure ($USD per 100,000 patients)"),
SUMIFS(CERV!$F:$F,CERV!$A:$A,C3556,CERV!$G:$G,D3556),
SUMIFS(CANSCRN!$F:$F,CANSCRN!$A:$A,C3556,CANSCRN!$G:$G,D3556))))))))))))</f>
        <v>117474.9845117845</v>
      </c>
    </row>
    <row r="3557" spans="1:6" x14ac:dyDescent="0.2">
      <c r="A3557" s="24" t="s">
        <v>105</v>
      </c>
      <c r="B3557" s="24" t="s">
        <v>101</v>
      </c>
      <c r="C3557" s="24" t="s">
        <v>47</v>
      </c>
      <c r="D3557" s="24">
        <v>2011</v>
      </c>
      <c r="E3557" s="24" t="s">
        <v>104</v>
      </c>
      <c r="F3557">
        <f>IF(AND(A3557="PSA Testing", E3557= "Utilization Rate (per 100,000 patients)"),
SUMIFS(PSA!$D:$D,PSA!$A:$A,C3557,PSA!$G:$G,D3557),
IF(AND(A3557="Colorectal Cancer Screening", E3557="Utilization Rate (per 100,000 patients)"),
SUMIFS(COL!$D:$D,COL!$A:$A,C3557,COL!$G:$G, D3557),
IF(AND(A3557="Cervical Cancer Screening", E3557="Utilization Rate (per 100,000 patients)"),
SUMIFS(CERV!$D:$D,CERV!$A:$A,C3557,CERV!$G:$G,D3557),
IF(AND(A3557="Cancer Screening for CKD patients", E3557="Utilization Rate (per 100,000 patients)"),
SUMIFS(CANSCRN!$D:$D,CANSCRN!$A:$A,C3557,CANSCRN!$G:$G,D3557),
IF(AND(A3557="PSA Testing", E3557="Cost per service ($USD)"),
SUMIFS(PSA!$E:$E,PSA!$A:$A,C3557,PSA!$G:$G,D3557),
IF(AND(A3557="Colorectal Cancer Screening", E3557="Cost per service ($USD)"),
SUMIFS(COL!$E:$E,COL!$A:$A,C3557,COL!$G:$G,D3557),
IF(AND(A3557="Cervical Cancer Screening", E3557="Cost per service ($USD)"),
SUMIFS(CERV!$E:$E,CERV!$A:$A,C3557,CERV!$G:$G,D3557),
IF(AND(A3557="Cancer Screening for CKD patients", E3557="Cost per service ($USD)"),
SUMIFS(CANSCRN!$E:$E,CANSCRN!$A:$A,C3557,CANSCRN!$G:$G,D3557),
IF(AND(A3557="PSA Testing", E3557="Total Expenditure ($USD per 100,000 patients)"),
SUMIFS(PSA!$F:$F,PSA!$A:$A,C3557,PSA!$G:$G,D3557),
IF(AND(A3557="Colorectal Cancer Screening", E3557="Total Expenditure ($USD per 100,000 patients)"),
SUMIFS(COL!$F:$F,COL!$A:$A,C3557,COL!$G:$G,D3557),
IF(AND(A3557="Cervical Cancer Screening", E3557="Total Expenditure ($USD per 100,000 patients)"),
SUMIFS(CERV!$F:$F,CERV!$A:$A,C3557,CERV!$G:$G,D3557),
SUMIFS(CANSCRN!$F:$F,CANSCRN!$A:$A,C3557,CANSCRN!$G:$G,D3557))))))))))))</f>
        <v>130672.29136471081</v>
      </c>
    </row>
    <row r="3558" spans="1:6" x14ac:dyDescent="0.2">
      <c r="A3558" s="24" t="s">
        <v>105</v>
      </c>
      <c r="B3558" s="24" t="s">
        <v>101</v>
      </c>
      <c r="C3558" s="24" t="s">
        <v>47</v>
      </c>
      <c r="D3558" s="24">
        <v>2012</v>
      </c>
      <c r="E3558" s="24" t="s">
        <v>104</v>
      </c>
      <c r="F3558">
        <f>IF(AND(A3558="PSA Testing", E3558= "Utilization Rate (per 100,000 patients)"),
SUMIFS(PSA!$D:$D,PSA!$A:$A,C3558,PSA!$G:$G,D3558),
IF(AND(A3558="Colorectal Cancer Screening", E3558="Utilization Rate (per 100,000 patients)"),
SUMIFS(COL!$D:$D,COL!$A:$A,C3558,COL!$G:$G, D3558),
IF(AND(A3558="Cervical Cancer Screening", E3558="Utilization Rate (per 100,000 patients)"),
SUMIFS(CERV!$D:$D,CERV!$A:$A,C3558,CERV!$G:$G,D3558),
IF(AND(A3558="Cancer Screening for CKD patients", E3558="Utilization Rate (per 100,000 patients)"),
SUMIFS(CANSCRN!$D:$D,CANSCRN!$A:$A,C3558,CANSCRN!$G:$G,D3558),
IF(AND(A3558="PSA Testing", E3558="Cost per service ($USD)"),
SUMIFS(PSA!$E:$E,PSA!$A:$A,C3558,PSA!$G:$G,D3558),
IF(AND(A3558="Colorectal Cancer Screening", E3558="Cost per service ($USD)"),
SUMIFS(COL!$E:$E,COL!$A:$A,C3558,COL!$G:$G,D3558),
IF(AND(A3558="Cervical Cancer Screening", E3558="Cost per service ($USD)"),
SUMIFS(CERV!$E:$E,CERV!$A:$A,C3558,CERV!$G:$G,D3558),
IF(AND(A3558="Cancer Screening for CKD patients", E3558="Cost per service ($USD)"),
SUMIFS(CANSCRN!$E:$E,CANSCRN!$A:$A,C3558,CANSCRN!$G:$G,D3558),
IF(AND(A3558="PSA Testing", E3558="Total Expenditure ($USD per 100,000 patients)"),
SUMIFS(PSA!$F:$F,PSA!$A:$A,C3558,PSA!$G:$G,D3558),
IF(AND(A3558="Colorectal Cancer Screening", E3558="Total Expenditure ($USD per 100,000 patients)"),
SUMIFS(COL!$F:$F,COL!$A:$A,C3558,COL!$G:$G,D3558),
IF(AND(A3558="Cervical Cancer Screening", E3558="Total Expenditure ($USD per 100,000 patients)"),
SUMIFS(CERV!$F:$F,CERV!$A:$A,C3558,CERV!$G:$G,D3558),
SUMIFS(CANSCRN!$F:$F,CANSCRN!$A:$A,C3558,CANSCRN!$G:$G,D3558))))))))))))</f>
        <v>150103.7074727611</v>
      </c>
    </row>
    <row r="3559" spans="1:6" x14ac:dyDescent="0.2">
      <c r="A3559" s="24" t="s">
        <v>105</v>
      </c>
      <c r="B3559" s="24" t="s">
        <v>101</v>
      </c>
      <c r="C3559" s="24" t="s">
        <v>47</v>
      </c>
      <c r="D3559" s="24">
        <v>2013</v>
      </c>
      <c r="E3559" s="24" t="s">
        <v>104</v>
      </c>
      <c r="F3559">
        <f>IF(AND(A3559="PSA Testing", E3559= "Utilization Rate (per 100,000 patients)"),
SUMIFS(PSA!$D:$D,PSA!$A:$A,C3559,PSA!$G:$G,D3559),
IF(AND(A3559="Colorectal Cancer Screening", E3559="Utilization Rate (per 100,000 patients)"),
SUMIFS(COL!$D:$D,COL!$A:$A,C3559,COL!$G:$G, D3559),
IF(AND(A3559="Cervical Cancer Screening", E3559="Utilization Rate (per 100,000 patients)"),
SUMIFS(CERV!$D:$D,CERV!$A:$A,C3559,CERV!$G:$G,D3559),
IF(AND(A3559="Cancer Screening for CKD patients", E3559="Utilization Rate (per 100,000 patients)"),
SUMIFS(CANSCRN!$D:$D,CANSCRN!$A:$A,C3559,CANSCRN!$G:$G,D3559),
IF(AND(A3559="PSA Testing", E3559="Cost per service ($USD)"),
SUMIFS(PSA!$E:$E,PSA!$A:$A,C3559,PSA!$G:$G,D3559),
IF(AND(A3559="Colorectal Cancer Screening", E3559="Cost per service ($USD)"),
SUMIFS(COL!$E:$E,COL!$A:$A,C3559,COL!$G:$G,D3559),
IF(AND(A3559="Cervical Cancer Screening", E3559="Cost per service ($USD)"),
SUMIFS(CERV!$E:$E,CERV!$A:$A,C3559,CERV!$G:$G,D3559),
IF(AND(A3559="Cancer Screening for CKD patients", E3559="Cost per service ($USD)"),
SUMIFS(CANSCRN!$E:$E,CANSCRN!$A:$A,C3559,CANSCRN!$G:$G,D3559),
IF(AND(A3559="PSA Testing", E3559="Total Expenditure ($USD per 100,000 patients)"),
SUMIFS(PSA!$F:$F,PSA!$A:$A,C3559,PSA!$G:$G,D3559),
IF(AND(A3559="Colorectal Cancer Screening", E3559="Total Expenditure ($USD per 100,000 patients)"),
SUMIFS(COL!$F:$F,COL!$A:$A,C3559,COL!$G:$G,D3559),
IF(AND(A3559="Cervical Cancer Screening", E3559="Total Expenditure ($USD per 100,000 patients)"),
SUMIFS(CERV!$F:$F,CERV!$A:$A,C3559,CERV!$G:$G,D3559),
SUMIFS(CANSCRN!$F:$F,CANSCRN!$A:$A,C3559,CANSCRN!$G:$G,D3559))))))))))))</f>
        <v>126325.93898275102</v>
      </c>
    </row>
    <row r="3560" spans="1:6" x14ac:dyDescent="0.2">
      <c r="A3560" s="24" t="s">
        <v>105</v>
      </c>
      <c r="B3560" s="24" t="s">
        <v>101</v>
      </c>
      <c r="C3560" s="24" t="s">
        <v>47</v>
      </c>
      <c r="D3560" s="24">
        <v>2014</v>
      </c>
      <c r="E3560" s="24" t="s">
        <v>104</v>
      </c>
      <c r="F3560">
        <f>IF(AND(A3560="PSA Testing", E3560= "Utilization Rate (per 100,000 patients)"),
SUMIFS(PSA!$D:$D,PSA!$A:$A,C3560,PSA!$G:$G,D3560),
IF(AND(A3560="Colorectal Cancer Screening", E3560="Utilization Rate (per 100,000 patients)"),
SUMIFS(COL!$D:$D,COL!$A:$A,C3560,COL!$G:$G, D3560),
IF(AND(A3560="Cervical Cancer Screening", E3560="Utilization Rate (per 100,000 patients)"),
SUMIFS(CERV!$D:$D,CERV!$A:$A,C3560,CERV!$G:$G,D3560),
IF(AND(A3560="Cancer Screening for CKD patients", E3560="Utilization Rate (per 100,000 patients)"),
SUMIFS(CANSCRN!$D:$D,CANSCRN!$A:$A,C3560,CANSCRN!$G:$G,D3560),
IF(AND(A3560="PSA Testing", E3560="Cost per service ($USD)"),
SUMIFS(PSA!$E:$E,PSA!$A:$A,C3560,PSA!$G:$G,D3560),
IF(AND(A3560="Colorectal Cancer Screening", E3560="Cost per service ($USD)"),
SUMIFS(COL!$E:$E,COL!$A:$A,C3560,COL!$G:$G,D3560),
IF(AND(A3560="Cervical Cancer Screening", E3560="Cost per service ($USD)"),
SUMIFS(CERV!$E:$E,CERV!$A:$A,C3560,CERV!$G:$G,D3560),
IF(AND(A3560="Cancer Screening for CKD patients", E3560="Cost per service ($USD)"),
SUMIFS(CANSCRN!$E:$E,CANSCRN!$A:$A,C3560,CANSCRN!$G:$G,D3560),
IF(AND(A3560="PSA Testing", E3560="Total Expenditure ($USD per 100,000 patients)"),
SUMIFS(PSA!$F:$F,PSA!$A:$A,C3560,PSA!$G:$G,D3560),
IF(AND(A3560="Colorectal Cancer Screening", E3560="Total Expenditure ($USD per 100,000 patients)"),
SUMIFS(COL!$F:$F,COL!$A:$A,C3560,COL!$G:$G,D3560),
IF(AND(A3560="Cervical Cancer Screening", E3560="Total Expenditure ($USD per 100,000 patients)"),
SUMIFS(CERV!$F:$F,CERV!$A:$A,C3560,CERV!$G:$G,D3560),
SUMIFS(CANSCRN!$F:$F,CANSCRN!$A:$A,C3560,CANSCRN!$G:$G,D3560))))))))))))</f>
        <v>107840.02316549704</v>
      </c>
    </row>
    <row r="3561" spans="1:6" x14ac:dyDescent="0.2">
      <c r="A3561" s="24" t="s">
        <v>105</v>
      </c>
      <c r="B3561" s="24" t="s">
        <v>101</v>
      </c>
      <c r="C3561" s="24" t="s">
        <v>47</v>
      </c>
      <c r="D3561" s="24">
        <v>2015</v>
      </c>
      <c r="E3561" s="24" t="s">
        <v>104</v>
      </c>
      <c r="F3561">
        <f>IF(AND(A3561="PSA Testing", E3561= "Utilization Rate (per 100,000 patients)"),
SUMIFS(PSA!$D:$D,PSA!$A:$A,C3561,PSA!$G:$G,D3561),
IF(AND(A3561="Colorectal Cancer Screening", E3561="Utilization Rate (per 100,000 patients)"),
SUMIFS(COL!$D:$D,COL!$A:$A,C3561,COL!$G:$G, D3561),
IF(AND(A3561="Cervical Cancer Screening", E3561="Utilization Rate (per 100,000 patients)"),
SUMIFS(CERV!$D:$D,CERV!$A:$A,C3561,CERV!$G:$G,D3561),
IF(AND(A3561="Cancer Screening for CKD patients", E3561="Utilization Rate (per 100,000 patients)"),
SUMIFS(CANSCRN!$D:$D,CANSCRN!$A:$A,C3561,CANSCRN!$G:$G,D3561),
IF(AND(A3561="PSA Testing", E3561="Cost per service ($USD)"),
SUMIFS(PSA!$E:$E,PSA!$A:$A,C3561,PSA!$G:$G,D3561),
IF(AND(A3561="Colorectal Cancer Screening", E3561="Cost per service ($USD)"),
SUMIFS(COL!$E:$E,COL!$A:$A,C3561,COL!$G:$G,D3561),
IF(AND(A3561="Cervical Cancer Screening", E3561="Cost per service ($USD)"),
SUMIFS(CERV!$E:$E,CERV!$A:$A,C3561,CERV!$G:$G,D3561),
IF(AND(A3561="Cancer Screening for CKD patients", E3561="Cost per service ($USD)"),
SUMIFS(CANSCRN!$E:$E,CANSCRN!$A:$A,C3561,CANSCRN!$G:$G,D3561),
IF(AND(A3561="PSA Testing", E3561="Total Expenditure ($USD per 100,000 patients)"),
SUMIFS(PSA!$F:$F,PSA!$A:$A,C3561,PSA!$G:$G,D3561),
IF(AND(A3561="Colorectal Cancer Screening", E3561="Total Expenditure ($USD per 100,000 patients)"),
SUMIFS(COL!$F:$F,COL!$A:$A,C3561,COL!$G:$G,D3561),
IF(AND(A3561="Cervical Cancer Screening", E3561="Total Expenditure ($USD per 100,000 patients)"),
SUMIFS(CERV!$F:$F,CERV!$A:$A,C3561,CERV!$G:$G,D3561),
SUMIFS(CANSCRN!$F:$F,CANSCRN!$A:$A,C3561,CANSCRN!$G:$G,D3561))))))))))))</f>
        <v>108452.57093165591</v>
      </c>
    </row>
    <row r="3562" spans="1:6" x14ac:dyDescent="0.2">
      <c r="A3562" s="24" t="s">
        <v>105</v>
      </c>
      <c r="B3562" s="24" t="s">
        <v>101</v>
      </c>
      <c r="C3562" s="24" t="s">
        <v>47</v>
      </c>
      <c r="D3562" s="24">
        <v>2016</v>
      </c>
      <c r="E3562" s="24" t="s">
        <v>104</v>
      </c>
      <c r="F3562">
        <f>IF(AND(A3562="PSA Testing", E3562= "Utilization Rate (per 100,000 patients)"),
SUMIFS(PSA!$D:$D,PSA!$A:$A,C3562,PSA!$G:$G,D3562),
IF(AND(A3562="Colorectal Cancer Screening", E3562="Utilization Rate (per 100,000 patients)"),
SUMIFS(COL!$D:$D,COL!$A:$A,C3562,COL!$G:$G, D3562),
IF(AND(A3562="Cervical Cancer Screening", E3562="Utilization Rate (per 100,000 patients)"),
SUMIFS(CERV!$D:$D,CERV!$A:$A,C3562,CERV!$G:$G,D3562),
IF(AND(A3562="Cancer Screening for CKD patients", E3562="Utilization Rate (per 100,000 patients)"),
SUMIFS(CANSCRN!$D:$D,CANSCRN!$A:$A,C3562,CANSCRN!$G:$G,D3562),
IF(AND(A3562="PSA Testing", E3562="Cost per service ($USD)"),
SUMIFS(PSA!$E:$E,PSA!$A:$A,C3562,PSA!$G:$G,D3562),
IF(AND(A3562="Colorectal Cancer Screening", E3562="Cost per service ($USD)"),
SUMIFS(COL!$E:$E,COL!$A:$A,C3562,COL!$G:$G,D3562),
IF(AND(A3562="Cervical Cancer Screening", E3562="Cost per service ($USD)"),
SUMIFS(CERV!$E:$E,CERV!$A:$A,C3562,CERV!$G:$G,D3562),
IF(AND(A3562="Cancer Screening for CKD patients", E3562="Cost per service ($USD)"),
SUMIFS(CANSCRN!$E:$E,CANSCRN!$A:$A,C3562,CANSCRN!$G:$G,D3562),
IF(AND(A3562="PSA Testing", E3562="Total Expenditure ($USD per 100,000 patients)"),
SUMIFS(PSA!$F:$F,PSA!$A:$A,C3562,PSA!$G:$G,D3562),
IF(AND(A3562="Colorectal Cancer Screening", E3562="Total Expenditure ($USD per 100,000 patients)"),
SUMIFS(COL!$F:$F,COL!$A:$A,C3562,COL!$G:$G,D3562),
IF(AND(A3562="Cervical Cancer Screening", E3562="Total Expenditure ($USD per 100,000 patients)"),
SUMIFS(CERV!$F:$F,CERV!$A:$A,C3562,CERV!$G:$G,D3562),
SUMIFS(CANSCRN!$F:$F,CANSCRN!$A:$A,C3562,CANSCRN!$G:$G,D3562))))))))))))</f>
        <v>257502.61987394394</v>
      </c>
    </row>
    <row r="3563" spans="1:6" x14ac:dyDescent="0.2">
      <c r="A3563" s="24" t="s">
        <v>105</v>
      </c>
      <c r="B3563" s="24" t="s">
        <v>101</v>
      </c>
      <c r="C3563" s="24" t="s">
        <v>47</v>
      </c>
      <c r="D3563" s="24">
        <v>2017</v>
      </c>
      <c r="E3563" s="24" t="s">
        <v>104</v>
      </c>
      <c r="F3563">
        <f>IF(AND(A3563="PSA Testing", E3563= "Utilization Rate (per 100,000 patients)"),
SUMIFS(PSA!$D:$D,PSA!$A:$A,C3563,PSA!$G:$G,D3563),
IF(AND(A3563="Colorectal Cancer Screening", E3563="Utilization Rate (per 100,000 patients)"),
SUMIFS(COL!$D:$D,COL!$A:$A,C3563,COL!$G:$G, D3563),
IF(AND(A3563="Cervical Cancer Screening", E3563="Utilization Rate (per 100,000 patients)"),
SUMIFS(CERV!$D:$D,CERV!$A:$A,C3563,CERV!$G:$G,D3563),
IF(AND(A3563="Cancer Screening for CKD patients", E3563="Utilization Rate (per 100,000 patients)"),
SUMIFS(CANSCRN!$D:$D,CANSCRN!$A:$A,C3563,CANSCRN!$G:$G,D3563),
IF(AND(A3563="PSA Testing", E3563="Cost per service ($USD)"),
SUMIFS(PSA!$E:$E,PSA!$A:$A,C3563,PSA!$G:$G,D3563),
IF(AND(A3563="Colorectal Cancer Screening", E3563="Cost per service ($USD)"),
SUMIFS(COL!$E:$E,COL!$A:$A,C3563,COL!$G:$G,D3563),
IF(AND(A3563="Cervical Cancer Screening", E3563="Cost per service ($USD)"),
SUMIFS(CERV!$E:$E,CERV!$A:$A,C3563,CERV!$G:$G,D3563),
IF(AND(A3563="Cancer Screening for CKD patients", E3563="Cost per service ($USD)"),
SUMIFS(CANSCRN!$E:$E,CANSCRN!$A:$A,C3563,CANSCRN!$G:$G,D3563),
IF(AND(A3563="PSA Testing", E3563="Total Expenditure ($USD per 100,000 patients)"),
SUMIFS(PSA!$F:$F,PSA!$A:$A,C3563,PSA!$G:$G,D3563),
IF(AND(A3563="Colorectal Cancer Screening", E3563="Total Expenditure ($USD per 100,000 patients)"),
SUMIFS(COL!$F:$F,COL!$A:$A,C3563,COL!$G:$G,D3563),
IF(AND(A3563="Cervical Cancer Screening", E3563="Total Expenditure ($USD per 100,000 patients)"),
SUMIFS(CERV!$F:$F,CERV!$A:$A,C3563,CERV!$G:$G,D3563),
SUMIFS(CANSCRN!$F:$F,CANSCRN!$A:$A,C3563,CANSCRN!$G:$G,D3563))))))))))))</f>
        <v>241578.32488796971</v>
      </c>
    </row>
    <row r="3564" spans="1:6" x14ac:dyDescent="0.2">
      <c r="A3564" s="24" t="s">
        <v>105</v>
      </c>
      <c r="B3564" s="24" t="s">
        <v>101</v>
      </c>
      <c r="C3564" s="24" t="s">
        <v>47</v>
      </c>
      <c r="D3564" s="24">
        <v>2018</v>
      </c>
      <c r="E3564" s="24" t="s">
        <v>104</v>
      </c>
      <c r="F3564">
        <f>IF(AND(A3564="PSA Testing", E3564= "Utilization Rate (per 100,000 patients)"),
SUMIFS(PSA!$D:$D,PSA!$A:$A,C3564,PSA!$G:$G,D3564),
IF(AND(A3564="Colorectal Cancer Screening", E3564="Utilization Rate (per 100,000 patients)"),
SUMIFS(COL!$D:$D,COL!$A:$A,C3564,COL!$G:$G, D3564),
IF(AND(A3564="Cervical Cancer Screening", E3564="Utilization Rate (per 100,000 patients)"),
SUMIFS(CERV!$D:$D,CERV!$A:$A,C3564,CERV!$G:$G,D3564),
IF(AND(A3564="Cancer Screening for CKD patients", E3564="Utilization Rate (per 100,000 patients)"),
SUMIFS(CANSCRN!$D:$D,CANSCRN!$A:$A,C3564,CANSCRN!$G:$G,D3564),
IF(AND(A3564="PSA Testing", E3564="Cost per service ($USD)"),
SUMIFS(PSA!$E:$E,PSA!$A:$A,C3564,PSA!$G:$G,D3564),
IF(AND(A3564="Colorectal Cancer Screening", E3564="Cost per service ($USD)"),
SUMIFS(COL!$E:$E,COL!$A:$A,C3564,COL!$G:$G,D3564),
IF(AND(A3564="Cervical Cancer Screening", E3564="Cost per service ($USD)"),
SUMIFS(CERV!$E:$E,CERV!$A:$A,C3564,CERV!$G:$G,D3564),
IF(AND(A3564="Cancer Screening for CKD patients", E3564="Cost per service ($USD)"),
SUMIFS(CANSCRN!$E:$E,CANSCRN!$A:$A,C3564,CANSCRN!$G:$G,D3564),
IF(AND(A3564="PSA Testing", E3564="Total Expenditure ($USD per 100,000 patients)"),
SUMIFS(PSA!$F:$F,PSA!$A:$A,C3564,PSA!$G:$G,D3564),
IF(AND(A3564="Colorectal Cancer Screening", E3564="Total Expenditure ($USD per 100,000 patients)"),
SUMIFS(COL!$F:$F,COL!$A:$A,C3564,COL!$G:$G,D3564),
IF(AND(A3564="Cervical Cancer Screening", E3564="Total Expenditure ($USD per 100,000 patients)"),
SUMIFS(CERV!$F:$F,CERV!$A:$A,C3564,CERV!$G:$G,D3564),
SUMIFS(CANSCRN!$F:$F,CANSCRN!$A:$A,C3564,CANSCRN!$G:$G,D3564))))))))))))</f>
        <v>221056.09237787646</v>
      </c>
    </row>
    <row r="3565" spans="1:6" x14ac:dyDescent="0.2">
      <c r="A3565" s="24" t="s">
        <v>105</v>
      </c>
      <c r="B3565" s="24" t="s">
        <v>101</v>
      </c>
      <c r="C3565" s="24" t="s">
        <v>47</v>
      </c>
      <c r="D3565" s="24">
        <v>2019</v>
      </c>
      <c r="E3565" s="24" t="s">
        <v>104</v>
      </c>
      <c r="F3565">
        <f>IF(AND(A3565="PSA Testing", E3565= "Utilization Rate (per 100,000 patients)"),
SUMIFS(PSA!$D:$D,PSA!$A:$A,C3565,PSA!$G:$G,D3565),
IF(AND(A3565="Colorectal Cancer Screening", E3565="Utilization Rate (per 100,000 patients)"),
SUMIFS(COL!$D:$D,COL!$A:$A,C3565,COL!$G:$G, D3565),
IF(AND(A3565="Cervical Cancer Screening", E3565="Utilization Rate (per 100,000 patients)"),
SUMIFS(CERV!$D:$D,CERV!$A:$A,C3565,CERV!$G:$G,D3565),
IF(AND(A3565="Cancer Screening for CKD patients", E3565="Utilization Rate (per 100,000 patients)"),
SUMIFS(CANSCRN!$D:$D,CANSCRN!$A:$A,C3565,CANSCRN!$G:$G,D3565),
IF(AND(A3565="PSA Testing", E3565="Cost per service ($USD)"),
SUMIFS(PSA!$E:$E,PSA!$A:$A,C3565,PSA!$G:$G,D3565),
IF(AND(A3565="Colorectal Cancer Screening", E3565="Cost per service ($USD)"),
SUMIFS(COL!$E:$E,COL!$A:$A,C3565,COL!$G:$G,D3565),
IF(AND(A3565="Cervical Cancer Screening", E3565="Cost per service ($USD)"),
SUMIFS(CERV!$E:$E,CERV!$A:$A,C3565,CERV!$G:$G,D3565),
IF(AND(A3565="Cancer Screening for CKD patients", E3565="Cost per service ($USD)"),
SUMIFS(CANSCRN!$E:$E,CANSCRN!$A:$A,C3565,CANSCRN!$G:$G,D3565),
IF(AND(A3565="PSA Testing", E3565="Total Expenditure ($USD per 100,000 patients)"),
SUMIFS(PSA!$F:$F,PSA!$A:$A,C3565,PSA!$G:$G,D3565),
IF(AND(A3565="Colorectal Cancer Screening", E3565="Total Expenditure ($USD per 100,000 patients)"),
SUMIFS(COL!$F:$F,COL!$A:$A,C3565,COL!$G:$G,D3565),
IF(AND(A3565="Cervical Cancer Screening", E3565="Total Expenditure ($USD per 100,000 patients)"),
SUMIFS(CERV!$F:$F,CERV!$A:$A,C3565,CERV!$G:$G,D3565),
SUMIFS(CANSCRN!$F:$F,CANSCRN!$A:$A,C3565,CANSCRN!$G:$G,D3565))))))))))))</f>
        <v>174835.86428663789</v>
      </c>
    </row>
    <row r="3566" spans="1:6" x14ac:dyDescent="0.2">
      <c r="A3566" s="24" t="s">
        <v>105</v>
      </c>
      <c r="B3566" s="24" t="s">
        <v>101</v>
      </c>
      <c r="C3566" s="24" t="s">
        <v>48</v>
      </c>
      <c r="D3566" s="24">
        <v>2009</v>
      </c>
      <c r="E3566" s="24" t="s">
        <v>104</v>
      </c>
      <c r="F3566">
        <f>IF(AND(A3566="PSA Testing", E3566= "Utilization Rate (per 100,000 patients)"),
SUMIFS(PSA!$D:$D,PSA!$A:$A,C3566,PSA!$G:$G,D3566),
IF(AND(A3566="Colorectal Cancer Screening", E3566="Utilization Rate (per 100,000 patients)"),
SUMIFS(COL!$D:$D,COL!$A:$A,C3566,COL!$G:$G, D3566),
IF(AND(A3566="Cervical Cancer Screening", E3566="Utilization Rate (per 100,000 patients)"),
SUMIFS(CERV!$D:$D,CERV!$A:$A,C3566,CERV!$G:$G,D3566),
IF(AND(A3566="Cancer Screening for CKD patients", E3566="Utilization Rate (per 100,000 patients)"),
SUMIFS(CANSCRN!$D:$D,CANSCRN!$A:$A,C3566,CANSCRN!$G:$G,D3566),
IF(AND(A3566="PSA Testing", E3566="Cost per service ($USD)"),
SUMIFS(PSA!$E:$E,PSA!$A:$A,C3566,PSA!$G:$G,D3566),
IF(AND(A3566="Colorectal Cancer Screening", E3566="Cost per service ($USD)"),
SUMIFS(COL!$E:$E,COL!$A:$A,C3566,COL!$G:$G,D3566),
IF(AND(A3566="Cervical Cancer Screening", E3566="Cost per service ($USD)"),
SUMIFS(CERV!$E:$E,CERV!$A:$A,C3566,CERV!$G:$G,D3566),
IF(AND(A3566="Cancer Screening for CKD patients", E3566="Cost per service ($USD)"),
SUMIFS(CANSCRN!$E:$E,CANSCRN!$A:$A,C3566,CANSCRN!$G:$G,D3566),
IF(AND(A3566="PSA Testing", E3566="Total Expenditure ($USD per 100,000 patients)"),
SUMIFS(PSA!$F:$F,PSA!$A:$A,C3566,PSA!$G:$G,D3566),
IF(AND(A3566="Colorectal Cancer Screening", E3566="Total Expenditure ($USD per 100,000 patients)"),
SUMIFS(COL!$F:$F,COL!$A:$A,C3566,COL!$G:$G,D3566),
IF(AND(A3566="Cervical Cancer Screening", E3566="Total Expenditure ($USD per 100,000 patients)"),
SUMIFS(CERV!$F:$F,CERV!$A:$A,C3566,CERV!$G:$G,D3566),
SUMIFS(CANSCRN!$F:$F,CANSCRN!$A:$A,C3566,CANSCRN!$G:$G,D3566))))))))))))</f>
        <v>253875.21580575607</v>
      </c>
    </row>
    <row r="3567" spans="1:6" x14ac:dyDescent="0.2">
      <c r="A3567" s="24" t="s">
        <v>105</v>
      </c>
      <c r="B3567" s="24" t="s">
        <v>101</v>
      </c>
      <c r="C3567" s="24" t="s">
        <v>48</v>
      </c>
      <c r="D3567" s="24">
        <v>2010</v>
      </c>
      <c r="E3567" s="24" t="s">
        <v>104</v>
      </c>
      <c r="F3567">
        <f>IF(AND(A3567="PSA Testing", E3567= "Utilization Rate (per 100,000 patients)"),
SUMIFS(PSA!$D:$D,PSA!$A:$A,C3567,PSA!$G:$G,D3567),
IF(AND(A3567="Colorectal Cancer Screening", E3567="Utilization Rate (per 100,000 patients)"),
SUMIFS(COL!$D:$D,COL!$A:$A,C3567,COL!$G:$G, D3567),
IF(AND(A3567="Cervical Cancer Screening", E3567="Utilization Rate (per 100,000 patients)"),
SUMIFS(CERV!$D:$D,CERV!$A:$A,C3567,CERV!$G:$G,D3567),
IF(AND(A3567="Cancer Screening for CKD patients", E3567="Utilization Rate (per 100,000 patients)"),
SUMIFS(CANSCRN!$D:$D,CANSCRN!$A:$A,C3567,CANSCRN!$G:$G,D3567),
IF(AND(A3567="PSA Testing", E3567="Cost per service ($USD)"),
SUMIFS(PSA!$E:$E,PSA!$A:$A,C3567,PSA!$G:$G,D3567),
IF(AND(A3567="Colorectal Cancer Screening", E3567="Cost per service ($USD)"),
SUMIFS(COL!$E:$E,COL!$A:$A,C3567,COL!$G:$G,D3567),
IF(AND(A3567="Cervical Cancer Screening", E3567="Cost per service ($USD)"),
SUMIFS(CERV!$E:$E,CERV!$A:$A,C3567,CERV!$G:$G,D3567),
IF(AND(A3567="Cancer Screening for CKD patients", E3567="Cost per service ($USD)"),
SUMIFS(CANSCRN!$E:$E,CANSCRN!$A:$A,C3567,CANSCRN!$G:$G,D3567),
IF(AND(A3567="PSA Testing", E3567="Total Expenditure ($USD per 100,000 patients)"),
SUMIFS(PSA!$F:$F,PSA!$A:$A,C3567,PSA!$G:$G,D3567),
IF(AND(A3567="Colorectal Cancer Screening", E3567="Total Expenditure ($USD per 100,000 patients)"),
SUMIFS(COL!$F:$F,COL!$A:$A,C3567,COL!$G:$G,D3567),
IF(AND(A3567="Cervical Cancer Screening", E3567="Total Expenditure ($USD per 100,000 patients)"),
SUMIFS(CERV!$F:$F,CERV!$A:$A,C3567,CERV!$G:$G,D3567),
SUMIFS(CANSCRN!$F:$F,CANSCRN!$A:$A,C3567,CANSCRN!$G:$G,D3567))))))))))))</f>
        <v>227979.37738761937</v>
      </c>
    </row>
    <row r="3568" spans="1:6" x14ac:dyDescent="0.2">
      <c r="A3568" s="24" t="s">
        <v>105</v>
      </c>
      <c r="B3568" s="24" t="s">
        <v>101</v>
      </c>
      <c r="C3568" s="24" t="s">
        <v>48</v>
      </c>
      <c r="D3568" s="24">
        <v>2011</v>
      </c>
      <c r="E3568" s="24" t="s">
        <v>104</v>
      </c>
      <c r="F3568">
        <f>IF(AND(A3568="PSA Testing", E3568= "Utilization Rate (per 100,000 patients)"),
SUMIFS(PSA!$D:$D,PSA!$A:$A,C3568,PSA!$G:$G,D3568),
IF(AND(A3568="Colorectal Cancer Screening", E3568="Utilization Rate (per 100,000 patients)"),
SUMIFS(COL!$D:$D,COL!$A:$A,C3568,COL!$G:$G, D3568),
IF(AND(A3568="Cervical Cancer Screening", E3568="Utilization Rate (per 100,000 patients)"),
SUMIFS(CERV!$D:$D,CERV!$A:$A,C3568,CERV!$G:$G,D3568),
IF(AND(A3568="Cancer Screening for CKD patients", E3568="Utilization Rate (per 100,000 patients)"),
SUMIFS(CANSCRN!$D:$D,CANSCRN!$A:$A,C3568,CANSCRN!$G:$G,D3568),
IF(AND(A3568="PSA Testing", E3568="Cost per service ($USD)"),
SUMIFS(PSA!$E:$E,PSA!$A:$A,C3568,PSA!$G:$G,D3568),
IF(AND(A3568="Colorectal Cancer Screening", E3568="Cost per service ($USD)"),
SUMIFS(COL!$E:$E,COL!$A:$A,C3568,COL!$G:$G,D3568),
IF(AND(A3568="Cervical Cancer Screening", E3568="Cost per service ($USD)"),
SUMIFS(CERV!$E:$E,CERV!$A:$A,C3568,CERV!$G:$G,D3568),
IF(AND(A3568="Cancer Screening for CKD patients", E3568="Cost per service ($USD)"),
SUMIFS(CANSCRN!$E:$E,CANSCRN!$A:$A,C3568,CANSCRN!$G:$G,D3568),
IF(AND(A3568="PSA Testing", E3568="Total Expenditure ($USD per 100,000 patients)"),
SUMIFS(PSA!$F:$F,PSA!$A:$A,C3568,PSA!$G:$G,D3568),
IF(AND(A3568="Colorectal Cancer Screening", E3568="Total Expenditure ($USD per 100,000 patients)"),
SUMIFS(COL!$F:$F,COL!$A:$A,C3568,COL!$G:$G,D3568),
IF(AND(A3568="Cervical Cancer Screening", E3568="Total Expenditure ($USD per 100,000 patients)"),
SUMIFS(CERV!$F:$F,CERV!$A:$A,C3568,CERV!$G:$G,D3568),
SUMIFS(CANSCRN!$F:$F,CANSCRN!$A:$A,C3568,CANSCRN!$G:$G,D3568))))))))))))</f>
        <v>238315.39653160798</v>
      </c>
    </row>
    <row r="3569" spans="1:6" x14ac:dyDescent="0.2">
      <c r="A3569" s="24" t="s">
        <v>105</v>
      </c>
      <c r="B3569" s="24" t="s">
        <v>101</v>
      </c>
      <c r="C3569" s="24" t="s">
        <v>48</v>
      </c>
      <c r="D3569" s="24">
        <v>2012</v>
      </c>
      <c r="E3569" s="24" t="s">
        <v>104</v>
      </c>
      <c r="F3569">
        <f>IF(AND(A3569="PSA Testing", E3569= "Utilization Rate (per 100,000 patients)"),
SUMIFS(PSA!$D:$D,PSA!$A:$A,C3569,PSA!$G:$G,D3569),
IF(AND(A3569="Colorectal Cancer Screening", E3569="Utilization Rate (per 100,000 patients)"),
SUMIFS(COL!$D:$D,COL!$A:$A,C3569,COL!$G:$G, D3569),
IF(AND(A3569="Cervical Cancer Screening", E3569="Utilization Rate (per 100,000 patients)"),
SUMIFS(CERV!$D:$D,CERV!$A:$A,C3569,CERV!$G:$G,D3569),
IF(AND(A3569="Cancer Screening for CKD patients", E3569="Utilization Rate (per 100,000 patients)"),
SUMIFS(CANSCRN!$D:$D,CANSCRN!$A:$A,C3569,CANSCRN!$G:$G,D3569),
IF(AND(A3569="PSA Testing", E3569="Cost per service ($USD)"),
SUMIFS(PSA!$E:$E,PSA!$A:$A,C3569,PSA!$G:$G,D3569),
IF(AND(A3569="Colorectal Cancer Screening", E3569="Cost per service ($USD)"),
SUMIFS(COL!$E:$E,COL!$A:$A,C3569,COL!$G:$G,D3569),
IF(AND(A3569="Cervical Cancer Screening", E3569="Cost per service ($USD)"),
SUMIFS(CERV!$E:$E,CERV!$A:$A,C3569,CERV!$G:$G,D3569),
IF(AND(A3569="Cancer Screening for CKD patients", E3569="Cost per service ($USD)"),
SUMIFS(CANSCRN!$E:$E,CANSCRN!$A:$A,C3569,CANSCRN!$G:$G,D3569),
IF(AND(A3569="PSA Testing", E3569="Total Expenditure ($USD per 100,000 patients)"),
SUMIFS(PSA!$F:$F,PSA!$A:$A,C3569,PSA!$G:$G,D3569),
IF(AND(A3569="Colorectal Cancer Screening", E3569="Total Expenditure ($USD per 100,000 patients)"),
SUMIFS(COL!$F:$F,COL!$A:$A,C3569,COL!$G:$G,D3569),
IF(AND(A3569="Cervical Cancer Screening", E3569="Total Expenditure ($USD per 100,000 patients)"),
SUMIFS(CERV!$F:$F,CERV!$A:$A,C3569,CERV!$G:$G,D3569),
SUMIFS(CANSCRN!$F:$F,CANSCRN!$A:$A,C3569,CANSCRN!$G:$G,D3569))))))))))))</f>
        <v>225556.63688566463</v>
      </c>
    </row>
    <row r="3570" spans="1:6" x14ac:dyDescent="0.2">
      <c r="A3570" s="24" t="s">
        <v>105</v>
      </c>
      <c r="B3570" s="24" t="s">
        <v>101</v>
      </c>
      <c r="C3570" s="24" t="s">
        <v>48</v>
      </c>
      <c r="D3570" s="24">
        <v>2013</v>
      </c>
      <c r="E3570" s="24" t="s">
        <v>104</v>
      </c>
      <c r="F3570">
        <f>IF(AND(A3570="PSA Testing", E3570= "Utilization Rate (per 100,000 patients)"),
SUMIFS(PSA!$D:$D,PSA!$A:$A,C3570,PSA!$G:$G,D3570),
IF(AND(A3570="Colorectal Cancer Screening", E3570="Utilization Rate (per 100,000 patients)"),
SUMIFS(COL!$D:$D,COL!$A:$A,C3570,COL!$G:$G, D3570),
IF(AND(A3570="Cervical Cancer Screening", E3570="Utilization Rate (per 100,000 patients)"),
SUMIFS(CERV!$D:$D,CERV!$A:$A,C3570,CERV!$G:$G,D3570),
IF(AND(A3570="Cancer Screening for CKD patients", E3570="Utilization Rate (per 100,000 patients)"),
SUMIFS(CANSCRN!$D:$D,CANSCRN!$A:$A,C3570,CANSCRN!$G:$G,D3570),
IF(AND(A3570="PSA Testing", E3570="Cost per service ($USD)"),
SUMIFS(PSA!$E:$E,PSA!$A:$A,C3570,PSA!$G:$G,D3570),
IF(AND(A3570="Colorectal Cancer Screening", E3570="Cost per service ($USD)"),
SUMIFS(COL!$E:$E,COL!$A:$A,C3570,COL!$G:$G,D3570),
IF(AND(A3570="Cervical Cancer Screening", E3570="Cost per service ($USD)"),
SUMIFS(CERV!$E:$E,CERV!$A:$A,C3570,CERV!$G:$G,D3570),
IF(AND(A3570="Cancer Screening for CKD patients", E3570="Cost per service ($USD)"),
SUMIFS(CANSCRN!$E:$E,CANSCRN!$A:$A,C3570,CANSCRN!$G:$G,D3570),
IF(AND(A3570="PSA Testing", E3570="Total Expenditure ($USD per 100,000 patients)"),
SUMIFS(PSA!$F:$F,PSA!$A:$A,C3570,PSA!$G:$G,D3570),
IF(AND(A3570="Colorectal Cancer Screening", E3570="Total Expenditure ($USD per 100,000 patients)"),
SUMIFS(COL!$F:$F,COL!$A:$A,C3570,COL!$G:$G,D3570),
IF(AND(A3570="Cervical Cancer Screening", E3570="Total Expenditure ($USD per 100,000 patients)"),
SUMIFS(CERV!$F:$F,CERV!$A:$A,C3570,CERV!$G:$G,D3570),
SUMIFS(CANSCRN!$F:$F,CANSCRN!$A:$A,C3570,CANSCRN!$G:$G,D3570))))))))))))</f>
        <v>216805.55928557113</v>
      </c>
    </row>
    <row r="3571" spans="1:6" x14ac:dyDescent="0.2">
      <c r="A3571" s="24" t="s">
        <v>105</v>
      </c>
      <c r="B3571" s="24" t="s">
        <v>101</v>
      </c>
      <c r="C3571" s="24" t="s">
        <v>48</v>
      </c>
      <c r="D3571" s="24">
        <v>2014</v>
      </c>
      <c r="E3571" s="24" t="s">
        <v>104</v>
      </c>
      <c r="F3571">
        <f>IF(AND(A3571="PSA Testing", E3571= "Utilization Rate (per 100,000 patients)"),
SUMIFS(PSA!$D:$D,PSA!$A:$A,C3571,PSA!$G:$G,D3571),
IF(AND(A3571="Colorectal Cancer Screening", E3571="Utilization Rate (per 100,000 patients)"),
SUMIFS(COL!$D:$D,COL!$A:$A,C3571,COL!$G:$G, D3571),
IF(AND(A3571="Cervical Cancer Screening", E3571="Utilization Rate (per 100,000 patients)"),
SUMIFS(CERV!$D:$D,CERV!$A:$A,C3571,CERV!$G:$G,D3571),
IF(AND(A3571="Cancer Screening for CKD patients", E3571="Utilization Rate (per 100,000 patients)"),
SUMIFS(CANSCRN!$D:$D,CANSCRN!$A:$A,C3571,CANSCRN!$G:$G,D3571),
IF(AND(A3571="PSA Testing", E3571="Cost per service ($USD)"),
SUMIFS(PSA!$E:$E,PSA!$A:$A,C3571,PSA!$G:$G,D3571),
IF(AND(A3571="Colorectal Cancer Screening", E3571="Cost per service ($USD)"),
SUMIFS(COL!$E:$E,COL!$A:$A,C3571,COL!$G:$G,D3571),
IF(AND(A3571="Cervical Cancer Screening", E3571="Cost per service ($USD)"),
SUMIFS(CERV!$E:$E,CERV!$A:$A,C3571,CERV!$G:$G,D3571),
IF(AND(A3571="Cancer Screening for CKD patients", E3571="Cost per service ($USD)"),
SUMIFS(CANSCRN!$E:$E,CANSCRN!$A:$A,C3571,CANSCRN!$G:$G,D3571),
IF(AND(A3571="PSA Testing", E3571="Total Expenditure ($USD per 100,000 patients)"),
SUMIFS(PSA!$F:$F,PSA!$A:$A,C3571,PSA!$G:$G,D3571),
IF(AND(A3571="Colorectal Cancer Screening", E3571="Total Expenditure ($USD per 100,000 patients)"),
SUMIFS(COL!$F:$F,COL!$A:$A,C3571,COL!$G:$G,D3571),
IF(AND(A3571="Cervical Cancer Screening", E3571="Total Expenditure ($USD per 100,000 patients)"),
SUMIFS(CERV!$F:$F,CERV!$A:$A,C3571,CERV!$G:$G,D3571),
SUMIFS(CANSCRN!$F:$F,CANSCRN!$A:$A,C3571,CANSCRN!$G:$G,D3571))))))))))))</f>
        <v>209306.12935546119</v>
      </c>
    </row>
    <row r="3572" spans="1:6" x14ac:dyDescent="0.2">
      <c r="A3572" s="24" t="s">
        <v>105</v>
      </c>
      <c r="B3572" s="24" t="s">
        <v>101</v>
      </c>
      <c r="C3572" s="24" t="s">
        <v>48</v>
      </c>
      <c r="D3572" s="24">
        <v>2015</v>
      </c>
      <c r="E3572" s="24" t="s">
        <v>104</v>
      </c>
      <c r="F3572">
        <f>IF(AND(A3572="PSA Testing", E3572= "Utilization Rate (per 100,000 patients)"),
SUMIFS(PSA!$D:$D,PSA!$A:$A,C3572,PSA!$G:$G,D3572),
IF(AND(A3572="Colorectal Cancer Screening", E3572="Utilization Rate (per 100,000 patients)"),
SUMIFS(COL!$D:$D,COL!$A:$A,C3572,COL!$G:$G, D3572),
IF(AND(A3572="Cervical Cancer Screening", E3572="Utilization Rate (per 100,000 patients)"),
SUMIFS(CERV!$D:$D,CERV!$A:$A,C3572,CERV!$G:$G,D3572),
IF(AND(A3572="Cancer Screening for CKD patients", E3572="Utilization Rate (per 100,000 patients)"),
SUMIFS(CANSCRN!$D:$D,CANSCRN!$A:$A,C3572,CANSCRN!$G:$G,D3572),
IF(AND(A3572="PSA Testing", E3572="Cost per service ($USD)"),
SUMIFS(PSA!$E:$E,PSA!$A:$A,C3572,PSA!$G:$G,D3572),
IF(AND(A3572="Colorectal Cancer Screening", E3572="Cost per service ($USD)"),
SUMIFS(COL!$E:$E,COL!$A:$A,C3572,COL!$G:$G,D3572),
IF(AND(A3572="Cervical Cancer Screening", E3572="Cost per service ($USD)"),
SUMIFS(CERV!$E:$E,CERV!$A:$A,C3572,CERV!$G:$G,D3572),
IF(AND(A3572="Cancer Screening for CKD patients", E3572="Cost per service ($USD)"),
SUMIFS(CANSCRN!$E:$E,CANSCRN!$A:$A,C3572,CANSCRN!$G:$G,D3572),
IF(AND(A3572="PSA Testing", E3572="Total Expenditure ($USD per 100,000 patients)"),
SUMIFS(PSA!$F:$F,PSA!$A:$A,C3572,PSA!$G:$G,D3572),
IF(AND(A3572="Colorectal Cancer Screening", E3572="Total Expenditure ($USD per 100,000 patients)"),
SUMIFS(COL!$F:$F,COL!$A:$A,C3572,COL!$G:$G,D3572),
IF(AND(A3572="Cervical Cancer Screening", E3572="Total Expenditure ($USD per 100,000 patients)"),
SUMIFS(CERV!$F:$F,CERV!$A:$A,C3572,CERV!$G:$G,D3572),
SUMIFS(CANSCRN!$F:$F,CANSCRN!$A:$A,C3572,CANSCRN!$G:$G,D3572))))))))))))</f>
        <v>218613.81411598306</v>
      </c>
    </row>
    <row r="3573" spans="1:6" x14ac:dyDescent="0.2">
      <c r="A3573" s="24" t="s">
        <v>105</v>
      </c>
      <c r="B3573" s="24" t="s">
        <v>101</v>
      </c>
      <c r="C3573" s="24" t="s">
        <v>48</v>
      </c>
      <c r="D3573" s="24">
        <v>2016</v>
      </c>
      <c r="E3573" s="24" t="s">
        <v>104</v>
      </c>
      <c r="F3573">
        <f>IF(AND(A3573="PSA Testing", E3573= "Utilization Rate (per 100,000 patients)"),
SUMIFS(PSA!$D:$D,PSA!$A:$A,C3573,PSA!$G:$G,D3573),
IF(AND(A3573="Colorectal Cancer Screening", E3573="Utilization Rate (per 100,000 patients)"),
SUMIFS(COL!$D:$D,COL!$A:$A,C3573,COL!$G:$G, D3573),
IF(AND(A3573="Cervical Cancer Screening", E3573="Utilization Rate (per 100,000 patients)"),
SUMIFS(CERV!$D:$D,CERV!$A:$A,C3573,CERV!$G:$G,D3573),
IF(AND(A3573="Cancer Screening for CKD patients", E3573="Utilization Rate (per 100,000 patients)"),
SUMIFS(CANSCRN!$D:$D,CANSCRN!$A:$A,C3573,CANSCRN!$G:$G,D3573),
IF(AND(A3573="PSA Testing", E3573="Cost per service ($USD)"),
SUMIFS(PSA!$E:$E,PSA!$A:$A,C3573,PSA!$G:$G,D3573),
IF(AND(A3573="Colorectal Cancer Screening", E3573="Cost per service ($USD)"),
SUMIFS(COL!$E:$E,COL!$A:$A,C3573,COL!$G:$G,D3573),
IF(AND(A3573="Cervical Cancer Screening", E3573="Cost per service ($USD)"),
SUMIFS(CERV!$E:$E,CERV!$A:$A,C3573,CERV!$G:$G,D3573),
IF(AND(A3573="Cancer Screening for CKD patients", E3573="Cost per service ($USD)"),
SUMIFS(CANSCRN!$E:$E,CANSCRN!$A:$A,C3573,CANSCRN!$G:$G,D3573),
IF(AND(A3573="PSA Testing", E3573="Total Expenditure ($USD per 100,000 patients)"),
SUMIFS(PSA!$F:$F,PSA!$A:$A,C3573,PSA!$G:$G,D3573),
IF(AND(A3573="Colorectal Cancer Screening", E3573="Total Expenditure ($USD per 100,000 patients)"),
SUMIFS(COL!$F:$F,COL!$A:$A,C3573,COL!$G:$G,D3573),
IF(AND(A3573="Cervical Cancer Screening", E3573="Total Expenditure ($USD per 100,000 patients)"),
SUMIFS(CERV!$F:$F,CERV!$A:$A,C3573,CERV!$G:$G,D3573),
SUMIFS(CANSCRN!$F:$F,CANSCRN!$A:$A,C3573,CANSCRN!$G:$G,D3573))))))))))))</f>
        <v>220302.64514351616</v>
      </c>
    </row>
    <row r="3574" spans="1:6" x14ac:dyDescent="0.2">
      <c r="A3574" s="24" t="s">
        <v>105</v>
      </c>
      <c r="B3574" s="24" t="s">
        <v>101</v>
      </c>
      <c r="C3574" s="24" t="s">
        <v>48</v>
      </c>
      <c r="D3574" s="24">
        <v>2017</v>
      </c>
      <c r="E3574" s="24" t="s">
        <v>104</v>
      </c>
      <c r="F3574">
        <f>IF(AND(A3574="PSA Testing", E3574= "Utilization Rate (per 100,000 patients)"),
SUMIFS(PSA!$D:$D,PSA!$A:$A,C3574,PSA!$G:$G,D3574),
IF(AND(A3574="Colorectal Cancer Screening", E3574="Utilization Rate (per 100,000 patients)"),
SUMIFS(COL!$D:$D,COL!$A:$A,C3574,COL!$G:$G, D3574),
IF(AND(A3574="Cervical Cancer Screening", E3574="Utilization Rate (per 100,000 patients)"),
SUMIFS(CERV!$D:$D,CERV!$A:$A,C3574,CERV!$G:$G,D3574),
IF(AND(A3574="Cancer Screening for CKD patients", E3574="Utilization Rate (per 100,000 patients)"),
SUMIFS(CANSCRN!$D:$D,CANSCRN!$A:$A,C3574,CANSCRN!$G:$G,D3574),
IF(AND(A3574="PSA Testing", E3574="Cost per service ($USD)"),
SUMIFS(PSA!$E:$E,PSA!$A:$A,C3574,PSA!$G:$G,D3574),
IF(AND(A3574="Colorectal Cancer Screening", E3574="Cost per service ($USD)"),
SUMIFS(COL!$E:$E,COL!$A:$A,C3574,COL!$G:$G,D3574),
IF(AND(A3574="Cervical Cancer Screening", E3574="Cost per service ($USD)"),
SUMIFS(CERV!$E:$E,CERV!$A:$A,C3574,CERV!$G:$G,D3574),
IF(AND(A3574="Cancer Screening for CKD patients", E3574="Cost per service ($USD)"),
SUMIFS(CANSCRN!$E:$E,CANSCRN!$A:$A,C3574,CANSCRN!$G:$G,D3574),
IF(AND(A3574="PSA Testing", E3574="Total Expenditure ($USD per 100,000 patients)"),
SUMIFS(PSA!$F:$F,PSA!$A:$A,C3574,PSA!$G:$G,D3574),
IF(AND(A3574="Colorectal Cancer Screening", E3574="Total Expenditure ($USD per 100,000 patients)"),
SUMIFS(COL!$F:$F,COL!$A:$A,C3574,COL!$G:$G,D3574),
IF(AND(A3574="Cervical Cancer Screening", E3574="Total Expenditure ($USD per 100,000 patients)"),
SUMIFS(CERV!$F:$F,CERV!$A:$A,C3574,CERV!$G:$G,D3574),
SUMIFS(CANSCRN!$F:$F,CANSCRN!$A:$A,C3574,CANSCRN!$G:$G,D3574))))))))))))</f>
        <v>220845.22113347784</v>
      </c>
    </row>
    <row r="3575" spans="1:6" x14ac:dyDescent="0.2">
      <c r="A3575" s="24" t="s">
        <v>105</v>
      </c>
      <c r="B3575" s="24" t="s">
        <v>101</v>
      </c>
      <c r="C3575" s="24" t="s">
        <v>48</v>
      </c>
      <c r="D3575" s="24">
        <v>2018</v>
      </c>
      <c r="E3575" s="24" t="s">
        <v>104</v>
      </c>
      <c r="F3575">
        <f>IF(AND(A3575="PSA Testing", E3575= "Utilization Rate (per 100,000 patients)"),
SUMIFS(PSA!$D:$D,PSA!$A:$A,C3575,PSA!$G:$G,D3575),
IF(AND(A3575="Colorectal Cancer Screening", E3575="Utilization Rate (per 100,000 patients)"),
SUMIFS(COL!$D:$D,COL!$A:$A,C3575,COL!$G:$G, D3575),
IF(AND(A3575="Cervical Cancer Screening", E3575="Utilization Rate (per 100,000 patients)"),
SUMIFS(CERV!$D:$D,CERV!$A:$A,C3575,CERV!$G:$G,D3575),
IF(AND(A3575="Cancer Screening for CKD patients", E3575="Utilization Rate (per 100,000 patients)"),
SUMIFS(CANSCRN!$D:$D,CANSCRN!$A:$A,C3575,CANSCRN!$G:$G,D3575),
IF(AND(A3575="PSA Testing", E3575="Cost per service ($USD)"),
SUMIFS(PSA!$E:$E,PSA!$A:$A,C3575,PSA!$G:$G,D3575),
IF(AND(A3575="Colorectal Cancer Screening", E3575="Cost per service ($USD)"),
SUMIFS(COL!$E:$E,COL!$A:$A,C3575,COL!$G:$G,D3575),
IF(AND(A3575="Cervical Cancer Screening", E3575="Cost per service ($USD)"),
SUMIFS(CERV!$E:$E,CERV!$A:$A,C3575,CERV!$G:$G,D3575),
IF(AND(A3575="Cancer Screening for CKD patients", E3575="Cost per service ($USD)"),
SUMIFS(CANSCRN!$E:$E,CANSCRN!$A:$A,C3575,CANSCRN!$G:$G,D3575),
IF(AND(A3575="PSA Testing", E3575="Total Expenditure ($USD per 100,000 patients)"),
SUMIFS(PSA!$F:$F,PSA!$A:$A,C3575,PSA!$G:$G,D3575),
IF(AND(A3575="Colorectal Cancer Screening", E3575="Total Expenditure ($USD per 100,000 patients)"),
SUMIFS(COL!$F:$F,COL!$A:$A,C3575,COL!$G:$G,D3575),
IF(AND(A3575="Cervical Cancer Screening", E3575="Total Expenditure ($USD per 100,000 patients)"),
SUMIFS(CERV!$F:$F,CERV!$A:$A,C3575,CERV!$G:$G,D3575),
SUMIFS(CANSCRN!$F:$F,CANSCRN!$A:$A,C3575,CANSCRN!$G:$G,D3575))))))))))))</f>
        <v>223094.89432264448</v>
      </c>
    </row>
    <row r="3576" spans="1:6" x14ac:dyDescent="0.2">
      <c r="A3576" s="24" t="s">
        <v>105</v>
      </c>
      <c r="B3576" s="24" t="s">
        <v>101</v>
      </c>
      <c r="C3576" s="24" t="s">
        <v>48</v>
      </c>
      <c r="D3576" s="24">
        <v>2019</v>
      </c>
      <c r="E3576" s="24" t="s">
        <v>104</v>
      </c>
      <c r="F3576">
        <f>IF(AND(A3576="PSA Testing", E3576= "Utilization Rate (per 100,000 patients)"),
SUMIFS(PSA!$D:$D,PSA!$A:$A,C3576,PSA!$G:$G,D3576),
IF(AND(A3576="Colorectal Cancer Screening", E3576="Utilization Rate (per 100,000 patients)"),
SUMIFS(COL!$D:$D,COL!$A:$A,C3576,COL!$G:$G, D3576),
IF(AND(A3576="Cervical Cancer Screening", E3576="Utilization Rate (per 100,000 patients)"),
SUMIFS(CERV!$D:$D,CERV!$A:$A,C3576,CERV!$G:$G,D3576),
IF(AND(A3576="Cancer Screening for CKD patients", E3576="Utilization Rate (per 100,000 patients)"),
SUMIFS(CANSCRN!$D:$D,CANSCRN!$A:$A,C3576,CANSCRN!$G:$G,D3576),
IF(AND(A3576="PSA Testing", E3576="Cost per service ($USD)"),
SUMIFS(PSA!$E:$E,PSA!$A:$A,C3576,PSA!$G:$G,D3576),
IF(AND(A3576="Colorectal Cancer Screening", E3576="Cost per service ($USD)"),
SUMIFS(COL!$E:$E,COL!$A:$A,C3576,COL!$G:$G,D3576),
IF(AND(A3576="Cervical Cancer Screening", E3576="Cost per service ($USD)"),
SUMIFS(CERV!$E:$E,CERV!$A:$A,C3576,CERV!$G:$G,D3576),
IF(AND(A3576="Cancer Screening for CKD patients", E3576="Cost per service ($USD)"),
SUMIFS(CANSCRN!$E:$E,CANSCRN!$A:$A,C3576,CANSCRN!$G:$G,D3576),
IF(AND(A3576="PSA Testing", E3576="Total Expenditure ($USD per 100,000 patients)"),
SUMIFS(PSA!$F:$F,PSA!$A:$A,C3576,PSA!$G:$G,D3576),
IF(AND(A3576="Colorectal Cancer Screening", E3576="Total Expenditure ($USD per 100,000 patients)"),
SUMIFS(COL!$F:$F,COL!$A:$A,C3576,COL!$G:$G,D3576),
IF(AND(A3576="Cervical Cancer Screening", E3576="Total Expenditure ($USD per 100,000 patients)"),
SUMIFS(CERV!$F:$F,CERV!$A:$A,C3576,CERV!$G:$G,D3576),
SUMIFS(CANSCRN!$F:$F,CANSCRN!$A:$A,C3576,CANSCRN!$G:$G,D3576))))))))))))</f>
        <v>221825.30016482223</v>
      </c>
    </row>
    <row r="3577" spans="1:6" x14ac:dyDescent="0.2">
      <c r="A3577" s="24" t="s">
        <v>105</v>
      </c>
      <c r="B3577" s="24" t="s">
        <v>101</v>
      </c>
      <c r="C3577" s="24" t="s">
        <v>49</v>
      </c>
      <c r="D3577" s="24">
        <v>2009</v>
      </c>
      <c r="E3577" s="24" t="s">
        <v>104</v>
      </c>
      <c r="F3577">
        <f>IF(AND(A3577="PSA Testing", E3577= "Utilization Rate (per 100,000 patients)"),
SUMIFS(PSA!$D:$D,PSA!$A:$A,C3577,PSA!$G:$G,D3577),
IF(AND(A3577="Colorectal Cancer Screening", E3577="Utilization Rate (per 100,000 patients)"),
SUMIFS(COL!$D:$D,COL!$A:$A,C3577,COL!$G:$G, D3577),
IF(AND(A3577="Cervical Cancer Screening", E3577="Utilization Rate (per 100,000 patients)"),
SUMIFS(CERV!$D:$D,CERV!$A:$A,C3577,CERV!$G:$G,D3577),
IF(AND(A3577="Cancer Screening for CKD patients", E3577="Utilization Rate (per 100,000 patients)"),
SUMIFS(CANSCRN!$D:$D,CANSCRN!$A:$A,C3577,CANSCRN!$G:$G,D3577),
IF(AND(A3577="PSA Testing", E3577="Cost per service ($USD)"),
SUMIFS(PSA!$E:$E,PSA!$A:$A,C3577,PSA!$G:$G,D3577),
IF(AND(A3577="Colorectal Cancer Screening", E3577="Cost per service ($USD)"),
SUMIFS(COL!$E:$E,COL!$A:$A,C3577,COL!$G:$G,D3577),
IF(AND(A3577="Cervical Cancer Screening", E3577="Cost per service ($USD)"),
SUMIFS(CERV!$E:$E,CERV!$A:$A,C3577,CERV!$G:$G,D3577),
IF(AND(A3577="Cancer Screening for CKD patients", E3577="Cost per service ($USD)"),
SUMIFS(CANSCRN!$E:$E,CANSCRN!$A:$A,C3577,CANSCRN!$G:$G,D3577),
IF(AND(A3577="PSA Testing", E3577="Total Expenditure ($USD per 100,000 patients)"),
SUMIFS(PSA!$F:$F,PSA!$A:$A,C3577,PSA!$G:$G,D3577),
IF(AND(A3577="Colorectal Cancer Screening", E3577="Total Expenditure ($USD per 100,000 patients)"),
SUMIFS(COL!$F:$F,COL!$A:$A,C3577,COL!$G:$G,D3577),
IF(AND(A3577="Cervical Cancer Screening", E3577="Total Expenditure ($USD per 100,000 patients)"),
SUMIFS(CERV!$F:$F,CERV!$A:$A,C3577,CERV!$G:$G,D3577),
SUMIFS(CANSCRN!$F:$F,CANSCRN!$A:$A,C3577,CANSCRN!$G:$G,D3577))))))))))))</f>
        <v>311075.00159469096</v>
      </c>
    </row>
    <row r="3578" spans="1:6" x14ac:dyDescent="0.2">
      <c r="A3578" s="24" t="s">
        <v>105</v>
      </c>
      <c r="B3578" s="24" t="s">
        <v>101</v>
      </c>
      <c r="C3578" s="24" t="s">
        <v>49</v>
      </c>
      <c r="D3578" s="24">
        <v>2010</v>
      </c>
      <c r="E3578" s="24" t="s">
        <v>104</v>
      </c>
      <c r="F3578">
        <f>IF(AND(A3578="PSA Testing", E3578= "Utilization Rate (per 100,000 patients)"),
SUMIFS(PSA!$D:$D,PSA!$A:$A,C3578,PSA!$G:$G,D3578),
IF(AND(A3578="Colorectal Cancer Screening", E3578="Utilization Rate (per 100,000 patients)"),
SUMIFS(COL!$D:$D,COL!$A:$A,C3578,COL!$G:$G, D3578),
IF(AND(A3578="Cervical Cancer Screening", E3578="Utilization Rate (per 100,000 patients)"),
SUMIFS(CERV!$D:$D,CERV!$A:$A,C3578,CERV!$G:$G,D3578),
IF(AND(A3578="Cancer Screening for CKD patients", E3578="Utilization Rate (per 100,000 patients)"),
SUMIFS(CANSCRN!$D:$D,CANSCRN!$A:$A,C3578,CANSCRN!$G:$G,D3578),
IF(AND(A3578="PSA Testing", E3578="Cost per service ($USD)"),
SUMIFS(PSA!$E:$E,PSA!$A:$A,C3578,PSA!$G:$G,D3578),
IF(AND(A3578="Colorectal Cancer Screening", E3578="Cost per service ($USD)"),
SUMIFS(COL!$E:$E,COL!$A:$A,C3578,COL!$G:$G,D3578),
IF(AND(A3578="Cervical Cancer Screening", E3578="Cost per service ($USD)"),
SUMIFS(CERV!$E:$E,CERV!$A:$A,C3578,CERV!$G:$G,D3578),
IF(AND(A3578="Cancer Screening for CKD patients", E3578="Cost per service ($USD)"),
SUMIFS(CANSCRN!$E:$E,CANSCRN!$A:$A,C3578,CANSCRN!$G:$G,D3578),
IF(AND(A3578="PSA Testing", E3578="Total Expenditure ($USD per 100,000 patients)"),
SUMIFS(PSA!$F:$F,PSA!$A:$A,C3578,PSA!$G:$G,D3578),
IF(AND(A3578="Colorectal Cancer Screening", E3578="Total Expenditure ($USD per 100,000 patients)"),
SUMIFS(COL!$F:$F,COL!$A:$A,C3578,COL!$G:$G,D3578),
IF(AND(A3578="Cervical Cancer Screening", E3578="Total Expenditure ($USD per 100,000 patients)"),
SUMIFS(CERV!$F:$F,CERV!$A:$A,C3578,CERV!$G:$G,D3578),
SUMIFS(CANSCRN!$F:$F,CANSCRN!$A:$A,C3578,CANSCRN!$G:$G,D3578))))))))))))</f>
        <v>302761.40208488266</v>
      </c>
    </row>
    <row r="3579" spans="1:6" x14ac:dyDescent="0.2">
      <c r="A3579" s="24" t="s">
        <v>105</v>
      </c>
      <c r="B3579" s="24" t="s">
        <v>101</v>
      </c>
      <c r="C3579" s="24" t="s">
        <v>49</v>
      </c>
      <c r="D3579" s="24">
        <v>2011</v>
      </c>
      <c r="E3579" s="24" t="s">
        <v>104</v>
      </c>
      <c r="F3579">
        <f>IF(AND(A3579="PSA Testing", E3579= "Utilization Rate (per 100,000 patients)"),
SUMIFS(PSA!$D:$D,PSA!$A:$A,C3579,PSA!$G:$G,D3579),
IF(AND(A3579="Colorectal Cancer Screening", E3579="Utilization Rate (per 100,000 patients)"),
SUMIFS(COL!$D:$D,COL!$A:$A,C3579,COL!$G:$G, D3579),
IF(AND(A3579="Cervical Cancer Screening", E3579="Utilization Rate (per 100,000 patients)"),
SUMIFS(CERV!$D:$D,CERV!$A:$A,C3579,CERV!$G:$G,D3579),
IF(AND(A3579="Cancer Screening for CKD patients", E3579="Utilization Rate (per 100,000 patients)"),
SUMIFS(CANSCRN!$D:$D,CANSCRN!$A:$A,C3579,CANSCRN!$G:$G,D3579),
IF(AND(A3579="PSA Testing", E3579="Cost per service ($USD)"),
SUMIFS(PSA!$E:$E,PSA!$A:$A,C3579,PSA!$G:$G,D3579),
IF(AND(A3579="Colorectal Cancer Screening", E3579="Cost per service ($USD)"),
SUMIFS(COL!$E:$E,COL!$A:$A,C3579,COL!$G:$G,D3579),
IF(AND(A3579="Cervical Cancer Screening", E3579="Cost per service ($USD)"),
SUMIFS(CERV!$E:$E,CERV!$A:$A,C3579,CERV!$G:$G,D3579),
IF(AND(A3579="Cancer Screening for CKD patients", E3579="Cost per service ($USD)"),
SUMIFS(CANSCRN!$E:$E,CANSCRN!$A:$A,C3579,CANSCRN!$G:$G,D3579),
IF(AND(A3579="PSA Testing", E3579="Total Expenditure ($USD per 100,000 patients)"),
SUMIFS(PSA!$F:$F,PSA!$A:$A,C3579,PSA!$G:$G,D3579),
IF(AND(A3579="Colorectal Cancer Screening", E3579="Total Expenditure ($USD per 100,000 patients)"),
SUMIFS(COL!$F:$F,COL!$A:$A,C3579,COL!$G:$G,D3579),
IF(AND(A3579="Cervical Cancer Screening", E3579="Total Expenditure ($USD per 100,000 patients)"),
SUMIFS(CERV!$F:$F,CERV!$A:$A,C3579,CERV!$G:$G,D3579),
SUMIFS(CANSCRN!$F:$F,CANSCRN!$A:$A,C3579,CANSCRN!$G:$G,D3579))))))))))))</f>
        <v>211177.27487563036</v>
      </c>
    </row>
    <row r="3580" spans="1:6" x14ac:dyDescent="0.2">
      <c r="A3580" s="24" t="s">
        <v>105</v>
      </c>
      <c r="B3580" s="24" t="s">
        <v>101</v>
      </c>
      <c r="C3580" s="24" t="s">
        <v>49</v>
      </c>
      <c r="D3580" s="24">
        <v>2012</v>
      </c>
      <c r="E3580" s="24" t="s">
        <v>104</v>
      </c>
      <c r="F3580">
        <f>IF(AND(A3580="PSA Testing", E3580= "Utilization Rate (per 100,000 patients)"),
SUMIFS(PSA!$D:$D,PSA!$A:$A,C3580,PSA!$G:$G,D3580),
IF(AND(A3580="Colorectal Cancer Screening", E3580="Utilization Rate (per 100,000 patients)"),
SUMIFS(COL!$D:$D,COL!$A:$A,C3580,COL!$G:$G, D3580),
IF(AND(A3580="Cervical Cancer Screening", E3580="Utilization Rate (per 100,000 patients)"),
SUMIFS(CERV!$D:$D,CERV!$A:$A,C3580,CERV!$G:$G,D3580),
IF(AND(A3580="Cancer Screening for CKD patients", E3580="Utilization Rate (per 100,000 patients)"),
SUMIFS(CANSCRN!$D:$D,CANSCRN!$A:$A,C3580,CANSCRN!$G:$G,D3580),
IF(AND(A3580="PSA Testing", E3580="Cost per service ($USD)"),
SUMIFS(PSA!$E:$E,PSA!$A:$A,C3580,PSA!$G:$G,D3580),
IF(AND(A3580="Colorectal Cancer Screening", E3580="Cost per service ($USD)"),
SUMIFS(COL!$E:$E,COL!$A:$A,C3580,COL!$G:$G,D3580),
IF(AND(A3580="Cervical Cancer Screening", E3580="Cost per service ($USD)"),
SUMIFS(CERV!$E:$E,CERV!$A:$A,C3580,CERV!$G:$G,D3580),
IF(AND(A3580="Cancer Screening for CKD patients", E3580="Cost per service ($USD)"),
SUMIFS(CANSCRN!$E:$E,CANSCRN!$A:$A,C3580,CANSCRN!$G:$G,D3580),
IF(AND(A3580="PSA Testing", E3580="Total Expenditure ($USD per 100,000 patients)"),
SUMIFS(PSA!$F:$F,PSA!$A:$A,C3580,PSA!$G:$G,D3580),
IF(AND(A3580="Colorectal Cancer Screening", E3580="Total Expenditure ($USD per 100,000 patients)"),
SUMIFS(COL!$F:$F,COL!$A:$A,C3580,COL!$G:$G,D3580),
IF(AND(A3580="Cervical Cancer Screening", E3580="Total Expenditure ($USD per 100,000 patients)"),
SUMIFS(CERV!$F:$F,CERV!$A:$A,C3580,CERV!$G:$G,D3580),
SUMIFS(CANSCRN!$F:$F,CANSCRN!$A:$A,C3580,CANSCRN!$G:$G,D3580))))))))))))</f>
        <v>193212.5619807849</v>
      </c>
    </row>
    <row r="3581" spans="1:6" x14ac:dyDescent="0.2">
      <c r="A3581" s="24" t="s">
        <v>105</v>
      </c>
      <c r="B3581" s="24" t="s">
        <v>101</v>
      </c>
      <c r="C3581" s="24" t="s">
        <v>49</v>
      </c>
      <c r="D3581" s="24">
        <v>2013</v>
      </c>
      <c r="E3581" s="24" t="s">
        <v>104</v>
      </c>
      <c r="F3581">
        <f>IF(AND(A3581="PSA Testing", E3581= "Utilization Rate (per 100,000 patients)"),
SUMIFS(PSA!$D:$D,PSA!$A:$A,C3581,PSA!$G:$G,D3581),
IF(AND(A3581="Colorectal Cancer Screening", E3581="Utilization Rate (per 100,000 patients)"),
SUMIFS(COL!$D:$D,COL!$A:$A,C3581,COL!$G:$G, D3581),
IF(AND(A3581="Cervical Cancer Screening", E3581="Utilization Rate (per 100,000 patients)"),
SUMIFS(CERV!$D:$D,CERV!$A:$A,C3581,CERV!$G:$G,D3581),
IF(AND(A3581="Cancer Screening for CKD patients", E3581="Utilization Rate (per 100,000 patients)"),
SUMIFS(CANSCRN!$D:$D,CANSCRN!$A:$A,C3581,CANSCRN!$G:$G,D3581),
IF(AND(A3581="PSA Testing", E3581="Cost per service ($USD)"),
SUMIFS(PSA!$E:$E,PSA!$A:$A,C3581,PSA!$G:$G,D3581),
IF(AND(A3581="Colorectal Cancer Screening", E3581="Cost per service ($USD)"),
SUMIFS(COL!$E:$E,COL!$A:$A,C3581,COL!$G:$G,D3581),
IF(AND(A3581="Cervical Cancer Screening", E3581="Cost per service ($USD)"),
SUMIFS(CERV!$E:$E,CERV!$A:$A,C3581,CERV!$G:$G,D3581),
IF(AND(A3581="Cancer Screening for CKD patients", E3581="Cost per service ($USD)"),
SUMIFS(CANSCRN!$E:$E,CANSCRN!$A:$A,C3581,CANSCRN!$G:$G,D3581),
IF(AND(A3581="PSA Testing", E3581="Total Expenditure ($USD per 100,000 patients)"),
SUMIFS(PSA!$F:$F,PSA!$A:$A,C3581,PSA!$G:$G,D3581),
IF(AND(A3581="Colorectal Cancer Screening", E3581="Total Expenditure ($USD per 100,000 patients)"),
SUMIFS(COL!$F:$F,COL!$A:$A,C3581,COL!$G:$G,D3581),
IF(AND(A3581="Cervical Cancer Screening", E3581="Total Expenditure ($USD per 100,000 patients)"),
SUMIFS(CERV!$F:$F,CERV!$A:$A,C3581,CERV!$G:$G,D3581),
SUMIFS(CANSCRN!$F:$F,CANSCRN!$A:$A,C3581,CANSCRN!$G:$G,D3581))))))))))))</f>
        <v>173459.20600000001</v>
      </c>
    </row>
    <row r="3582" spans="1:6" x14ac:dyDescent="0.2">
      <c r="A3582" s="24" t="s">
        <v>105</v>
      </c>
      <c r="B3582" s="24" t="s">
        <v>101</v>
      </c>
      <c r="C3582" s="24" t="s">
        <v>49</v>
      </c>
      <c r="D3582" s="24">
        <v>2014</v>
      </c>
      <c r="E3582" s="24" t="s">
        <v>104</v>
      </c>
      <c r="F3582">
        <f>IF(AND(A3582="PSA Testing", E3582= "Utilization Rate (per 100,000 patients)"),
SUMIFS(PSA!$D:$D,PSA!$A:$A,C3582,PSA!$G:$G,D3582),
IF(AND(A3582="Colorectal Cancer Screening", E3582="Utilization Rate (per 100,000 patients)"),
SUMIFS(COL!$D:$D,COL!$A:$A,C3582,COL!$G:$G, D3582),
IF(AND(A3582="Cervical Cancer Screening", E3582="Utilization Rate (per 100,000 patients)"),
SUMIFS(CERV!$D:$D,CERV!$A:$A,C3582,CERV!$G:$G,D3582),
IF(AND(A3582="Cancer Screening for CKD patients", E3582="Utilization Rate (per 100,000 patients)"),
SUMIFS(CANSCRN!$D:$D,CANSCRN!$A:$A,C3582,CANSCRN!$G:$G,D3582),
IF(AND(A3582="PSA Testing", E3582="Cost per service ($USD)"),
SUMIFS(PSA!$E:$E,PSA!$A:$A,C3582,PSA!$G:$G,D3582),
IF(AND(A3582="Colorectal Cancer Screening", E3582="Cost per service ($USD)"),
SUMIFS(COL!$E:$E,COL!$A:$A,C3582,COL!$G:$G,D3582),
IF(AND(A3582="Cervical Cancer Screening", E3582="Cost per service ($USD)"),
SUMIFS(CERV!$E:$E,CERV!$A:$A,C3582,CERV!$G:$G,D3582),
IF(AND(A3582="Cancer Screening for CKD patients", E3582="Cost per service ($USD)"),
SUMIFS(CANSCRN!$E:$E,CANSCRN!$A:$A,C3582,CANSCRN!$G:$G,D3582),
IF(AND(A3582="PSA Testing", E3582="Total Expenditure ($USD per 100,000 patients)"),
SUMIFS(PSA!$F:$F,PSA!$A:$A,C3582,PSA!$G:$G,D3582),
IF(AND(A3582="Colorectal Cancer Screening", E3582="Total Expenditure ($USD per 100,000 patients)"),
SUMIFS(COL!$F:$F,COL!$A:$A,C3582,COL!$G:$G,D3582),
IF(AND(A3582="Cervical Cancer Screening", E3582="Total Expenditure ($USD per 100,000 patients)"),
SUMIFS(CERV!$F:$F,CERV!$A:$A,C3582,CERV!$G:$G,D3582),
SUMIFS(CANSCRN!$F:$F,CANSCRN!$A:$A,C3582,CANSCRN!$G:$G,D3582))))))))))))</f>
        <v>154074.6592229458</v>
      </c>
    </row>
    <row r="3583" spans="1:6" x14ac:dyDescent="0.2">
      <c r="A3583" s="24" t="s">
        <v>105</v>
      </c>
      <c r="B3583" s="24" t="s">
        <v>101</v>
      </c>
      <c r="C3583" s="24" t="s">
        <v>49</v>
      </c>
      <c r="D3583" s="24">
        <v>2015</v>
      </c>
      <c r="E3583" s="24" t="s">
        <v>104</v>
      </c>
      <c r="F3583">
        <f>IF(AND(A3583="PSA Testing", E3583= "Utilization Rate (per 100,000 patients)"),
SUMIFS(PSA!$D:$D,PSA!$A:$A,C3583,PSA!$G:$G,D3583),
IF(AND(A3583="Colorectal Cancer Screening", E3583="Utilization Rate (per 100,000 patients)"),
SUMIFS(COL!$D:$D,COL!$A:$A,C3583,COL!$G:$G, D3583),
IF(AND(A3583="Cervical Cancer Screening", E3583="Utilization Rate (per 100,000 patients)"),
SUMIFS(CERV!$D:$D,CERV!$A:$A,C3583,CERV!$G:$G,D3583),
IF(AND(A3583="Cancer Screening for CKD patients", E3583="Utilization Rate (per 100,000 patients)"),
SUMIFS(CANSCRN!$D:$D,CANSCRN!$A:$A,C3583,CANSCRN!$G:$G,D3583),
IF(AND(A3583="PSA Testing", E3583="Cost per service ($USD)"),
SUMIFS(PSA!$E:$E,PSA!$A:$A,C3583,PSA!$G:$G,D3583),
IF(AND(A3583="Colorectal Cancer Screening", E3583="Cost per service ($USD)"),
SUMIFS(COL!$E:$E,COL!$A:$A,C3583,COL!$G:$G,D3583),
IF(AND(A3583="Cervical Cancer Screening", E3583="Cost per service ($USD)"),
SUMIFS(CERV!$E:$E,CERV!$A:$A,C3583,CERV!$G:$G,D3583),
IF(AND(A3583="Cancer Screening for CKD patients", E3583="Cost per service ($USD)"),
SUMIFS(CANSCRN!$E:$E,CANSCRN!$A:$A,C3583,CANSCRN!$G:$G,D3583),
IF(AND(A3583="PSA Testing", E3583="Total Expenditure ($USD per 100,000 patients)"),
SUMIFS(PSA!$F:$F,PSA!$A:$A,C3583,PSA!$G:$G,D3583),
IF(AND(A3583="Colorectal Cancer Screening", E3583="Total Expenditure ($USD per 100,000 patients)"),
SUMIFS(COL!$F:$F,COL!$A:$A,C3583,COL!$G:$G,D3583),
IF(AND(A3583="Cervical Cancer Screening", E3583="Total Expenditure ($USD per 100,000 patients)"),
SUMIFS(CERV!$F:$F,CERV!$A:$A,C3583,CERV!$G:$G,D3583),
SUMIFS(CANSCRN!$F:$F,CANSCRN!$A:$A,C3583,CANSCRN!$G:$G,D3583))))))))))))</f>
        <v>139730.56331206637</v>
      </c>
    </row>
    <row r="3584" spans="1:6" x14ac:dyDescent="0.2">
      <c r="A3584" s="24" t="s">
        <v>105</v>
      </c>
      <c r="B3584" s="24" t="s">
        <v>101</v>
      </c>
      <c r="C3584" s="24" t="s">
        <v>49</v>
      </c>
      <c r="D3584" s="24">
        <v>2016</v>
      </c>
      <c r="E3584" s="24" t="s">
        <v>104</v>
      </c>
      <c r="F3584">
        <f>IF(AND(A3584="PSA Testing", E3584= "Utilization Rate (per 100,000 patients)"),
SUMIFS(PSA!$D:$D,PSA!$A:$A,C3584,PSA!$G:$G,D3584),
IF(AND(A3584="Colorectal Cancer Screening", E3584="Utilization Rate (per 100,000 patients)"),
SUMIFS(COL!$D:$D,COL!$A:$A,C3584,COL!$G:$G, D3584),
IF(AND(A3584="Cervical Cancer Screening", E3584="Utilization Rate (per 100,000 patients)"),
SUMIFS(CERV!$D:$D,CERV!$A:$A,C3584,CERV!$G:$G,D3584),
IF(AND(A3584="Cancer Screening for CKD patients", E3584="Utilization Rate (per 100,000 patients)"),
SUMIFS(CANSCRN!$D:$D,CANSCRN!$A:$A,C3584,CANSCRN!$G:$G,D3584),
IF(AND(A3584="PSA Testing", E3584="Cost per service ($USD)"),
SUMIFS(PSA!$E:$E,PSA!$A:$A,C3584,PSA!$G:$G,D3584),
IF(AND(A3584="Colorectal Cancer Screening", E3584="Cost per service ($USD)"),
SUMIFS(COL!$E:$E,COL!$A:$A,C3584,COL!$G:$G,D3584),
IF(AND(A3584="Cervical Cancer Screening", E3584="Cost per service ($USD)"),
SUMIFS(CERV!$E:$E,CERV!$A:$A,C3584,CERV!$G:$G,D3584),
IF(AND(A3584="Cancer Screening for CKD patients", E3584="Cost per service ($USD)"),
SUMIFS(CANSCRN!$E:$E,CANSCRN!$A:$A,C3584,CANSCRN!$G:$G,D3584),
IF(AND(A3584="PSA Testing", E3584="Total Expenditure ($USD per 100,000 patients)"),
SUMIFS(PSA!$F:$F,PSA!$A:$A,C3584,PSA!$G:$G,D3584),
IF(AND(A3584="Colorectal Cancer Screening", E3584="Total Expenditure ($USD per 100,000 patients)"),
SUMIFS(COL!$F:$F,COL!$A:$A,C3584,COL!$G:$G,D3584),
IF(AND(A3584="Cervical Cancer Screening", E3584="Total Expenditure ($USD per 100,000 patients)"),
SUMIFS(CERV!$F:$F,CERV!$A:$A,C3584,CERV!$G:$G,D3584),
SUMIFS(CANSCRN!$F:$F,CANSCRN!$A:$A,C3584,CANSCRN!$G:$G,D3584))))))))))))</f>
        <v>149115.23396978024</v>
      </c>
    </row>
    <row r="3585" spans="1:6" x14ac:dyDescent="0.2">
      <c r="A3585" s="24" t="s">
        <v>105</v>
      </c>
      <c r="B3585" s="24" t="s">
        <v>101</v>
      </c>
      <c r="C3585" s="24" t="s">
        <v>49</v>
      </c>
      <c r="D3585" s="24">
        <v>2017</v>
      </c>
      <c r="E3585" s="24" t="s">
        <v>104</v>
      </c>
      <c r="F3585">
        <f>IF(AND(A3585="PSA Testing", E3585= "Utilization Rate (per 100,000 patients)"),
SUMIFS(PSA!$D:$D,PSA!$A:$A,C3585,PSA!$G:$G,D3585),
IF(AND(A3585="Colorectal Cancer Screening", E3585="Utilization Rate (per 100,000 patients)"),
SUMIFS(COL!$D:$D,COL!$A:$A,C3585,COL!$G:$G, D3585),
IF(AND(A3585="Cervical Cancer Screening", E3585="Utilization Rate (per 100,000 patients)"),
SUMIFS(CERV!$D:$D,CERV!$A:$A,C3585,CERV!$G:$G,D3585),
IF(AND(A3585="Cancer Screening for CKD patients", E3585="Utilization Rate (per 100,000 patients)"),
SUMIFS(CANSCRN!$D:$D,CANSCRN!$A:$A,C3585,CANSCRN!$G:$G,D3585),
IF(AND(A3585="PSA Testing", E3585="Cost per service ($USD)"),
SUMIFS(PSA!$E:$E,PSA!$A:$A,C3585,PSA!$G:$G,D3585),
IF(AND(A3585="Colorectal Cancer Screening", E3585="Cost per service ($USD)"),
SUMIFS(COL!$E:$E,COL!$A:$A,C3585,COL!$G:$G,D3585),
IF(AND(A3585="Cervical Cancer Screening", E3585="Cost per service ($USD)"),
SUMIFS(CERV!$E:$E,CERV!$A:$A,C3585,CERV!$G:$G,D3585),
IF(AND(A3585="Cancer Screening for CKD patients", E3585="Cost per service ($USD)"),
SUMIFS(CANSCRN!$E:$E,CANSCRN!$A:$A,C3585,CANSCRN!$G:$G,D3585),
IF(AND(A3585="PSA Testing", E3585="Total Expenditure ($USD per 100,000 patients)"),
SUMIFS(PSA!$F:$F,PSA!$A:$A,C3585,PSA!$G:$G,D3585),
IF(AND(A3585="Colorectal Cancer Screening", E3585="Total Expenditure ($USD per 100,000 patients)"),
SUMIFS(COL!$F:$F,COL!$A:$A,C3585,COL!$G:$G,D3585),
IF(AND(A3585="Cervical Cancer Screening", E3585="Total Expenditure ($USD per 100,000 patients)"),
SUMIFS(CERV!$F:$F,CERV!$A:$A,C3585,CERV!$G:$G,D3585),
SUMIFS(CANSCRN!$F:$F,CANSCRN!$A:$A,C3585,CANSCRN!$G:$G,D3585))))))))))))</f>
        <v>146923.47691712473</v>
      </c>
    </row>
    <row r="3586" spans="1:6" x14ac:dyDescent="0.2">
      <c r="A3586" s="24" t="s">
        <v>105</v>
      </c>
      <c r="B3586" s="24" t="s">
        <v>101</v>
      </c>
      <c r="C3586" s="24" t="s">
        <v>49</v>
      </c>
      <c r="D3586" s="24">
        <v>2018</v>
      </c>
      <c r="E3586" s="24" t="s">
        <v>104</v>
      </c>
      <c r="F3586">
        <f>IF(AND(A3586="PSA Testing", E3586= "Utilization Rate (per 100,000 patients)"),
SUMIFS(PSA!$D:$D,PSA!$A:$A,C3586,PSA!$G:$G,D3586),
IF(AND(A3586="Colorectal Cancer Screening", E3586="Utilization Rate (per 100,000 patients)"),
SUMIFS(COL!$D:$D,COL!$A:$A,C3586,COL!$G:$G, D3586),
IF(AND(A3586="Cervical Cancer Screening", E3586="Utilization Rate (per 100,000 patients)"),
SUMIFS(CERV!$D:$D,CERV!$A:$A,C3586,CERV!$G:$G,D3586),
IF(AND(A3586="Cancer Screening for CKD patients", E3586="Utilization Rate (per 100,000 patients)"),
SUMIFS(CANSCRN!$D:$D,CANSCRN!$A:$A,C3586,CANSCRN!$G:$G,D3586),
IF(AND(A3586="PSA Testing", E3586="Cost per service ($USD)"),
SUMIFS(PSA!$E:$E,PSA!$A:$A,C3586,PSA!$G:$G,D3586),
IF(AND(A3586="Colorectal Cancer Screening", E3586="Cost per service ($USD)"),
SUMIFS(COL!$E:$E,COL!$A:$A,C3586,COL!$G:$G,D3586),
IF(AND(A3586="Cervical Cancer Screening", E3586="Cost per service ($USD)"),
SUMIFS(CERV!$E:$E,CERV!$A:$A,C3586,CERV!$G:$G,D3586),
IF(AND(A3586="Cancer Screening for CKD patients", E3586="Cost per service ($USD)"),
SUMIFS(CANSCRN!$E:$E,CANSCRN!$A:$A,C3586,CANSCRN!$G:$G,D3586),
IF(AND(A3586="PSA Testing", E3586="Total Expenditure ($USD per 100,000 patients)"),
SUMIFS(PSA!$F:$F,PSA!$A:$A,C3586,PSA!$G:$G,D3586),
IF(AND(A3586="Colorectal Cancer Screening", E3586="Total Expenditure ($USD per 100,000 patients)"),
SUMIFS(COL!$F:$F,COL!$A:$A,C3586,COL!$G:$G,D3586),
IF(AND(A3586="Cervical Cancer Screening", E3586="Total Expenditure ($USD per 100,000 patients)"),
SUMIFS(CERV!$F:$F,CERV!$A:$A,C3586,CERV!$G:$G,D3586),
SUMIFS(CANSCRN!$F:$F,CANSCRN!$A:$A,C3586,CANSCRN!$G:$G,D3586))))))))))))</f>
        <v>137339.7319517406</v>
      </c>
    </row>
    <row r="3587" spans="1:6" x14ac:dyDescent="0.2">
      <c r="A3587" s="24" t="s">
        <v>105</v>
      </c>
      <c r="B3587" s="24" t="s">
        <v>101</v>
      </c>
      <c r="C3587" s="24" t="s">
        <v>49</v>
      </c>
      <c r="D3587" s="24">
        <v>2019</v>
      </c>
      <c r="E3587" s="24" t="s">
        <v>104</v>
      </c>
      <c r="F3587">
        <f>IF(AND(A3587="PSA Testing", E3587= "Utilization Rate (per 100,000 patients)"),
SUMIFS(PSA!$D:$D,PSA!$A:$A,C3587,PSA!$G:$G,D3587),
IF(AND(A3587="Colorectal Cancer Screening", E3587="Utilization Rate (per 100,000 patients)"),
SUMIFS(COL!$D:$D,COL!$A:$A,C3587,COL!$G:$G, D3587),
IF(AND(A3587="Cervical Cancer Screening", E3587="Utilization Rate (per 100,000 patients)"),
SUMIFS(CERV!$D:$D,CERV!$A:$A,C3587,CERV!$G:$G,D3587),
IF(AND(A3587="Cancer Screening for CKD patients", E3587="Utilization Rate (per 100,000 patients)"),
SUMIFS(CANSCRN!$D:$D,CANSCRN!$A:$A,C3587,CANSCRN!$G:$G,D3587),
IF(AND(A3587="PSA Testing", E3587="Cost per service ($USD)"),
SUMIFS(PSA!$E:$E,PSA!$A:$A,C3587,PSA!$G:$G,D3587),
IF(AND(A3587="Colorectal Cancer Screening", E3587="Cost per service ($USD)"),
SUMIFS(COL!$E:$E,COL!$A:$A,C3587,COL!$G:$G,D3587),
IF(AND(A3587="Cervical Cancer Screening", E3587="Cost per service ($USD)"),
SUMIFS(CERV!$E:$E,CERV!$A:$A,C3587,CERV!$G:$G,D3587),
IF(AND(A3587="Cancer Screening for CKD patients", E3587="Cost per service ($USD)"),
SUMIFS(CANSCRN!$E:$E,CANSCRN!$A:$A,C3587,CANSCRN!$G:$G,D3587),
IF(AND(A3587="PSA Testing", E3587="Total Expenditure ($USD per 100,000 patients)"),
SUMIFS(PSA!$F:$F,PSA!$A:$A,C3587,PSA!$G:$G,D3587),
IF(AND(A3587="Colorectal Cancer Screening", E3587="Total Expenditure ($USD per 100,000 patients)"),
SUMIFS(COL!$F:$F,COL!$A:$A,C3587,COL!$G:$G,D3587),
IF(AND(A3587="Cervical Cancer Screening", E3587="Total Expenditure ($USD per 100,000 patients)"),
SUMIFS(CERV!$F:$F,CERV!$A:$A,C3587,CERV!$G:$G,D3587),
SUMIFS(CANSCRN!$F:$F,CANSCRN!$A:$A,C3587,CANSCRN!$G:$G,D3587))))))))))))</f>
        <v>125870.39179091009</v>
      </c>
    </row>
    <row r="3588" spans="1:6" x14ac:dyDescent="0.2">
      <c r="A3588" s="24" t="s">
        <v>105</v>
      </c>
      <c r="B3588" s="24" t="s">
        <v>101</v>
      </c>
      <c r="C3588" s="24" t="s">
        <v>108</v>
      </c>
      <c r="D3588" s="24">
        <v>2009</v>
      </c>
      <c r="E3588" s="24" t="s">
        <v>104</v>
      </c>
      <c r="F3588">
        <f>IF(AND(A3588="PSA Testing", E3588= "Utilization Rate (per 100,000 patients)"),
SUMIFS(PSA!$D:$D,PSA!$A:$A,C3588,PSA!$G:$G,D3588),
IF(AND(A3588="Colorectal Cancer Screening", E3588="Utilization Rate (per 100,000 patients)"),
SUMIFS(COL!$D:$D,COL!$A:$A,C3588,COL!$G:$G, D3588),
IF(AND(A3588="Cervical Cancer Screening", E3588="Utilization Rate (per 100,000 patients)"),
SUMIFS(CERV!$D:$D,CERV!$A:$A,C3588,CERV!$G:$G,D3588),
IF(AND(A3588="Cancer Screening for CKD patients", E3588="Utilization Rate (per 100,000 patients)"),
SUMIFS(CANSCRN!$D:$D,CANSCRN!$A:$A,C3588,CANSCRN!$G:$G,D3588),
IF(AND(A3588="PSA Testing", E3588="Cost per service ($USD)"),
SUMIFS(PSA!$E:$E,PSA!$A:$A,C3588,PSA!$G:$G,D3588),
IF(AND(A3588="Colorectal Cancer Screening", E3588="Cost per service ($USD)"),
SUMIFS(COL!$E:$E,COL!$A:$A,C3588,COL!$G:$G,D3588),
IF(AND(A3588="Cervical Cancer Screening", E3588="Cost per service ($USD)"),
SUMIFS(CERV!$E:$E,CERV!$A:$A,C3588,CERV!$G:$G,D3588),
IF(AND(A3588="Cancer Screening for CKD patients", E3588="Cost per service ($USD)"),
SUMIFS(CANSCRN!$E:$E,CANSCRN!$A:$A,C3588,CANSCRN!$G:$G,D3588),
IF(AND(A3588="PSA Testing", E3588="Total Expenditure ($USD per 100,000 patients)"),
SUMIFS(PSA!$F:$F,PSA!$A:$A,C3588,PSA!$G:$G,D3588),
IF(AND(A3588="Colorectal Cancer Screening", E3588="Total Expenditure ($USD per 100,000 patients)"),
SUMIFS(COL!$F:$F,COL!$A:$A,C3588,COL!$G:$G,D3588),
IF(AND(A3588="Cervical Cancer Screening", E3588="Total Expenditure ($USD per 100,000 patients)"),
SUMIFS(CERV!$F:$F,CERV!$A:$A,C3588,CERV!$G:$G,D3588),
SUMIFS(CANSCRN!$F:$F,CANSCRN!$A:$A,C3588,CANSCRN!$G:$G,D3588))))))))))))</f>
        <v>0</v>
      </c>
    </row>
    <row r="3589" spans="1:6" x14ac:dyDescent="0.2">
      <c r="A3589" s="24" t="s">
        <v>105</v>
      </c>
      <c r="B3589" s="24" t="s">
        <v>101</v>
      </c>
      <c r="C3589" s="24" t="s">
        <v>108</v>
      </c>
      <c r="D3589" s="24">
        <v>2010</v>
      </c>
      <c r="E3589" s="24" t="s">
        <v>104</v>
      </c>
      <c r="F3589">
        <f>IF(AND(A3589="PSA Testing", E3589= "Utilization Rate (per 100,000 patients)"),
SUMIFS(PSA!$D:$D,PSA!$A:$A,C3589,PSA!$G:$G,D3589),
IF(AND(A3589="Colorectal Cancer Screening", E3589="Utilization Rate (per 100,000 patients)"),
SUMIFS(COL!$D:$D,COL!$A:$A,C3589,COL!$G:$G, D3589),
IF(AND(A3589="Cervical Cancer Screening", E3589="Utilization Rate (per 100,000 patients)"),
SUMIFS(CERV!$D:$D,CERV!$A:$A,C3589,CERV!$G:$G,D3589),
IF(AND(A3589="Cancer Screening for CKD patients", E3589="Utilization Rate (per 100,000 patients)"),
SUMIFS(CANSCRN!$D:$D,CANSCRN!$A:$A,C3589,CANSCRN!$G:$G,D3589),
IF(AND(A3589="PSA Testing", E3589="Cost per service ($USD)"),
SUMIFS(PSA!$E:$E,PSA!$A:$A,C3589,PSA!$G:$G,D3589),
IF(AND(A3589="Colorectal Cancer Screening", E3589="Cost per service ($USD)"),
SUMIFS(COL!$E:$E,COL!$A:$A,C3589,COL!$G:$G,D3589),
IF(AND(A3589="Cervical Cancer Screening", E3589="Cost per service ($USD)"),
SUMIFS(CERV!$E:$E,CERV!$A:$A,C3589,CERV!$G:$G,D3589),
IF(AND(A3589="Cancer Screening for CKD patients", E3589="Cost per service ($USD)"),
SUMIFS(CANSCRN!$E:$E,CANSCRN!$A:$A,C3589,CANSCRN!$G:$G,D3589),
IF(AND(A3589="PSA Testing", E3589="Total Expenditure ($USD per 100,000 patients)"),
SUMIFS(PSA!$F:$F,PSA!$A:$A,C3589,PSA!$G:$G,D3589),
IF(AND(A3589="Colorectal Cancer Screening", E3589="Total Expenditure ($USD per 100,000 patients)"),
SUMIFS(COL!$F:$F,COL!$A:$A,C3589,COL!$G:$G,D3589),
IF(AND(A3589="Cervical Cancer Screening", E3589="Total Expenditure ($USD per 100,000 patients)"),
SUMIFS(CERV!$F:$F,CERV!$A:$A,C3589,CERV!$G:$G,D3589),
SUMIFS(CANSCRN!$F:$F,CANSCRN!$A:$A,C3589,CANSCRN!$G:$G,D3589))))))))))))</f>
        <v>0</v>
      </c>
    </row>
    <row r="3590" spans="1:6" x14ac:dyDescent="0.2">
      <c r="A3590" s="24" t="s">
        <v>105</v>
      </c>
      <c r="B3590" s="24" t="s">
        <v>101</v>
      </c>
      <c r="C3590" s="24" t="s">
        <v>108</v>
      </c>
      <c r="D3590" s="24">
        <v>2011</v>
      </c>
      <c r="E3590" s="24" t="s">
        <v>104</v>
      </c>
      <c r="F3590">
        <f>IF(AND(A3590="PSA Testing", E3590= "Utilization Rate (per 100,000 patients)"),
SUMIFS(PSA!$D:$D,PSA!$A:$A,C3590,PSA!$G:$G,D3590),
IF(AND(A3590="Colorectal Cancer Screening", E3590="Utilization Rate (per 100,000 patients)"),
SUMIFS(COL!$D:$D,COL!$A:$A,C3590,COL!$G:$G, D3590),
IF(AND(A3590="Cervical Cancer Screening", E3590="Utilization Rate (per 100,000 patients)"),
SUMIFS(CERV!$D:$D,CERV!$A:$A,C3590,CERV!$G:$G,D3590),
IF(AND(A3590="Cancer Screening for CKD patients", E3590="Utilization Rate (per 100,000 patients)"),
SUMIFS(CANSCRN!$D:$D,CANSCRN!$A:$A,C3590,CANSCRN!$G:$G,D3590),
IF(AND(A3590="PSA Testing", E3590="Cost per service ($USD)"),
SUMIFS(PSA!$E:$E,PSA!$A:$A,C3590,PSA!$G:$G,D3590),
IF(AND(A3590="Colorectal Cancer Screening", E3590="Cost per service ($USD)"),
SUMIFS(COL!$E:$E,COL!$A:$A,C3590,COL!$G:$G,D3590),
IF(AND(A3590="Cervical Cancer Screening", E3590="Cost per service ($USD)"),
SUMIFS(CERV!$E:$E,CERV!$A:$A,C3590,CERV!$G:$G,D3590),
IF(AND(A3590="Cancer Screening for CKD patients", E3590="Cost per service ($USD)"),
SUMIFS(CANSCRN!$E:$E,CANSCRN!$A:$A,C3590,CANSCRN!$G:$G,D3590),
IF(AND(A3590="PSA Testing", E3590="Total Expenditure ($USD per 100,000 patients)"),
SUMIFS(PSA!$F:$F,PSA!$A:$A,C3590,PSA!$G:$G,D3590),
IF(AND(A3590="Colorectal Cancer Screening", E3590="Total Expenditure ($USD per 100,000 patients)"),
SUMIFS(COL!$F:$F,COL!$A:$A,C3590,COL!$G:$G,D3590),
IF(AND(A3590="Cervical Cancer Screening", E3590="Total Expenditure ($USD per 100,000 patients)"),
SUMIFS(CERV!$F:$F,CERV!$A:$A,C3590,CERV!$G:$G,D3590),
SUMIFS(CANSCRN!$F:$F,CANSCRN!$A:$A,C3590,CANSCRN!$G:$G,D3590))))))))))))</f>
        <v>0</v>
      </c>
    </row>
    <row r="3591" spans="1:6" x14ac:dyDescent="0.2">
      <c r="A3591" s="24" t="s">
        <v>105</v>
      </c>
      <c r="B3591" s="24" t="s">
        <v>101</v>
      </c>
      <c r="C3591" s="24" t="s">
        <v>108</v>
      </c>
      <c r="D3591" s="24">
        <v>2012</v>
      </c>
      <c r="E3591" s="24" t="s">
        <v>104</v>
      </c>
      <c r="F3591">
        <f>IF(AND(A3591="PSA Testing", E3591= "Utilization Rate (per 100,000 patients)"),
SUMIFS(PSA!$D:$D,PSA!$A:$A,C3591,PSA!$G:$G,D3591),
IF(AND(A3591="Colorectal Cancer Screening", E3591="Utilization Rate (per 100,000 patients)"),
SUMIFS(COL!$D:$D,COL!$A:$A,C3591,COL!$G:$G, D3591),
IF(AND(A3591="Cervical Cancer Screening", E3591="Utilization Rate (per 100,000 patients)"),
SUMIFS(CERV!$D:$D,CERV!$A:$A,C3591,CERV!$G:$G,D3591),
IF(AND(A3591="Cancer Screening for CKD patients", E3591="Utilization Rate (per 100,000 patients)"),
SUMIFS(CANSCRN!$D:$D,CANSCRN!$A:$A,C3591,CANSCRN!$G:$G,D3591),
IF(AND(A3591="PSA Testing", E3591="Cost per service ($USD)"),
SUMIFS(PSA!$E:$E,PSA!$A:$A,C3591,PSA!$G:$G,D3591),
IF(AND(A3591="Colorectal Cancer Screening", E3591="Cost per service ($USD)"),
SUMIFS(COL!$E:$E,COL!$A:$A,C3591,COL!$G:$G,D3591),
IF(AND(A3591="Cervical Cancer Screening", E3591="Cost per service ($USD)"),
SUMIFS(CERV!$E:$E,CERV!$A:$A,C3591,CERV!$G:$G,D3591),
IF(AND(A3591="Cancer Screening for CKD patients", E3591="Cost per service ($USD)"),
SUMIFS(CANSCRN!$E:$E,CANSCRN!$A:$A,C3591,CANSCRN!$G:$G,D3591),
IF(AND(A3591="PSA Testing", E3591="Total Expenditure ($USD per 100,000 patients)"),
SUMIFS(PSA!$F:$F,PSA!$A:$A,C3591,PSA!$G:$G,D3591),
IF(AND(A3591="Colorectal Cancer Screening", E3591="Total Expenditure ($USD per 100,000 patients)"),
SUMIFS(COL!$F:$F,COL!$A:$A,C3591,COL!$G:$G,D3591),
IF(AND(A3591="Cervical Cancer Screening", E3591="Total Expenditure ($USD per 100,000 patients)"),
SUMIFS(CERV!$F:$F,CERV!$A:$A,C3591,CERV!$G:$G,D3591),
SUMIFS(CANSCRN!$F:$F,CANSCRN!$A:$A,C3591,CANSCRN!$G:$G,D3591))))))))))))</f>
        <v>0</v>
      </c>
    </row>
    <row r="3592" spans="1:6" x14ac:dyDescent="0.2">
      <c r="A3592" s="24" t="s">
        <v>105</v>
      </c>
      <c r="B3592" s="24" t="s">
        <v>101</v>
      </c>
      <c r="C3592" s="24" t="s">
        <v>108</v>
      </c>
      <c r="D3592" s="24">
        <v>2013</v>
      </c>
      <c r="E3592" s="24" t="s">
        <v>104</v>
      </c>
      <c r="F3592">
        <f>IF(AND(A3592="PSA Testing", E3592= "Utilization Rate (per 100,000 patients)"),
SUMIFS(PSA!$D:$D,PSA!$A:$A,C3592,PSA!$G:$G,D3592),
IF(AND(A3592="Colorectal Cancer Screening", E3592="Utilization Rate (per 100,000 patients)"),
SUMIFS(COL!$D:$D,COL!$A:$A,C3592,COL!$G:$G, D3592),
IF(AND(A3592="Cervical Cancer Screening", E3592="Utilization Rate (per 100,000 patients)"),
SUMIFS(CERV!$D:$D,CERV!$A:$A,C3592,CERV!$G:$G,D3592),
IF(AND(A3592="Cancer Screening for CKD patients", E3592="Utilization Rate (per 100,000 patients)"),
SUMIFS(CANSCRN!$D:$D,CANSCRN!$A:$A,C3592,CANSCRN!$G:$G,D3592),
IF(AND(A3592="PSA Testing", E3592="Cost per service ($USD)"),
SUMIFS(PSA!$E:$E,PSA!$A:$A,C3592,PSA!$G:$G,D3592),
IF(AND(A3592="Colorectal Cancer Screening", E3592="Cost per service ($USD)"),
SUMIFS(COL!$E:$E,COL!$A:$A,C3592,COL!$G:$G,D3592),
IF(AND(A3592="Cervical Cancer Screening", E3592="Cost per service ($USD)"),
SUMIFS(CERV!$E:$E,CERV!$A:$A,C3592,CERV!$G:$G,D3592),
IF(AND(A3592="Cancer Screening for CKD patients", E3592="Cost per service ($USD)"),
SUMIFS(CANSCRN!$E:$E,CANSCRN!$A:$A,C3592,CANSCRN!$G:$G,D3592),
IF(AND(A3592="PSA Testing", E3592="Total Expenditure ($USD per 100,000 patients)"),
SUMIFS(PSA!$F:$F,PSA!$A:$A,C3592,PSA!$G:$G,D3592),
IF(AND(A3592="Colorectal Cancer Screening", E3592="Total Expenditure ($USD per 100,000 patients)"),
SUMIFS(COL!$F:$F,COL!$A:$A,C3592,COL!$G:$G,D3592),
IF(AND(A3592="Cervical Cancer Screening", E3592="Total Expenditure ($USD per 100,000 patients)"),
SUMIFS(CERV!$F:$F,CERV!$A:$A,C3592,CERV!$G:$G,D3592),
SUMIFS(CANSCRN!$F:$F,CANSCRN!$A:$A,C3592,CANSCRN!$G:$G,D3592))))))))))))</f>
        <v>0</v>
      </c>
    </row>
    <row r="3593" spans="1:6" x14ac:dyDescent="0.2">
      <c r="A3593" s="24" t="s">
        <v>105</v>
      </c>
      <c r="B3593" s="24" t="s">
        <v>101</v>
      </c>
      <c r="C3593" s="24" t="s">
        <v>108</v>
      </c>
      <c r="D3593" s="24">
        <v>2014</v>
      </c>
      <c r="E3593" s="24" t="s">
        <v>104</v>
      </c>
      <c r="F3593">
        <f>IF(AND(A3593="PSA Testing", E3593= "Utilization Rate (per 100,000 patients)"),
SUMIFS(PSA!$D:$D,PSA!$A:$A,C3593,PSA!$G:$G,D3593),
IF(AND(A3593="Colorectal Cancer Screening", E3593="Utilization Rate (per 100,000 patients)"),
SUMIFS(COL!$D:$D,COL!$A:$A,C3593,COL!$G:$G, D3593),
IF(AND(A3593="Cervical Cancer Screening", E3593="Utilization Rate (per 100,000 patients)"),
SUMIFS(CERV!$D:$D,CERV!$A:$A,C3593,CERV!$G:$G,D3593),
IF(AND(A3593="Cancer Screening for CKD patients", E3593="Utilization Rate (per 100,000 patients)"),
SUMIFS(CANSCRN!$D:$D,CANSCRN!$A:$A,C3593,CANSCRN!$G:$G,D3593),
IF(AND(A3593="PSA Testing", E3593="Cost per service ($USD)"),
SUMIFS(PSA!$E:$E,PSA!$A:$A,C3593,PSA!$G:$G,D3593),
IF(AND(A3593="Colorectal Cancer Screening", E3593="Cost per service ($USD)"),
SUMIFS(COL!$E:$E,COL!$A:$A,C3593,COL!$G:$G,D3593),
IF(AND(A3593="Cervical Cancer Screening", E3593="Cost per service ($USD)"),
SUMIFS(CERV!$E:$E,CERV!$A:$A,C3593,CERV!$G:$G,D3593),
IF(AND(A3593="Cancer Screening for CKD patients", E3593="Cost per service ($USD)"),
SUMIFS(CANSCRN!$E:$E,CANSCRN!$A:$A,C3593,CANSCRN!$G:$G,D3593),
IF(AND(A3593="PSA Testing", E3593="Total Expenditure ($USD per 100,000 patients)"),
SUMIFS(PSA!$F:$F,PSA!$A:$A,C3593,PSA!$G:$G,D3593),
IF(AND(A3593="Colorectal Cancer Screening", E3593="Total Expenditure ($USD per 100,000 patients)"),
SUMIFS(COL!$F:$F,COL!$A:$A,C3593,COL!$G:$G,D3593),
IF(AND(A3593="Cervical Cancer Screening", E3593="Total Expenditure ($USD per 100,000 patients)"),
SUMIFS(CERV!$F:$F,CERV!$A:$A,C3593,CERV!$G:$G,D3593),
SUMIFS(CANSCRN!$F:$F,CANSCRN!$A:$A,C3593,CANSCRN!$G:$G,D3593))))))))))))</f>
        <v>0</v>
      </c>
    </row>
    <row r="3594" spans="1:6" x14ac:dyDescent="0.2">
      <c r="A3594" s="24" t="s">
        <v>105</v>
      </c>
      <c r="B3594" s="24" t="s">
        <v>101</v>
      </c>
      <c r="C3594" s="24" t="s">
        <v>108</v>
      </c>
      <c r="D3594" s="24">
        <v>2015</v>
      </c>
      <c r="E3594" s="24" t="s">
        <v>104</v>
      </c>
      <c r="F3594">
        <f>IF(AND(A3594="PSA Testing", E3594= "Utilization Rate (per 100,000 patients)"),
SUMIFS(PSA!$D:$D,PSA!$A:$A,C3594,PSA!$G:$G,D3594),
IF(AND(A3594="Colorectal Cancer Screening", E3594="Utilization Rate (per 100,000 patients)"),
SUMIFS(COL!$D:$D,COL!$A:$A,C3594,COL!$G:$G, D3594),
IF(AND(A3594="Cervical Cancer Screening", E3594="Utilization Rate (per 100,000 patients)"),
SUMIFS(CERV!$D:$D,CERV!$A:$A,C3594,CERV!$G:$G,D3594),
IF(AND(A3594="Cancer Screening for CKD patients", E3594="Utilization Rate (per 100,000 patients)"),
SUMIFS(CANSCRN!$D:$D,CANSCRN!$A:$A,C3594,CANSCRN!$G:$G,D3594),
IF(AND(A3594="PSA Testing", E3594="Cost per service ($USD)"),
SUMIFS(PSA!$E:$E,PSA!$A:$A,C3594,PSA!$G:$G,D3594),
IF(AND(A3594="Colorectal Cancer Screening", E3594="Cost per service ($USD)"),
SUMIFS(COL!$E:$E,COL!$A:$A,C3594,COL!$G:$G,D3594),
IF(AND(A3594="Cervical Cancer Screening", E3594="Cost per service ($USD)"),
SUMIFS(CERV!$E:$E,CERV!$A:$A,C3594,CERV!$G:$G,D3594),
IF(AND(A3594="Cancer Screening for CKD patients", E3594="Cost per service ($USD)"),
SUMIFS(CANSCRN!$E:$E,CANSCRN!$A:$A,C3594,CANSCRN!$G:$G,D3594),
IF(AND(A3594="PSA Testing", E3594="Total Expenditure ($USD per 100,000 patients)"),
SUMIFS(PSA!$F:$F,PSA!$A:$A,C3594,PSA!$G:$G,D3594),
IF(AND(A3594="Colorectal Cancer Screening", E3594="Total Expenditure ($USD per 100,000 patients)"),
SUMIFS(COL!$F:$F,COL!$A:$A,C3594,COL!$G:$G,D3594),
IF(AND(A3594="Cervical Cancer Screening", E3594="Total Expenditure ($USD per 100,000 patients)"),
SUMIFS(CERV!$F:$F,CERV!$A:$A,C3594,CERV!$G:$G,D3594),
SUMIFS(CANSCRN!$F:$F,CANSCRN!$A:$A,C3594,CANSCRN!$G:$G,D3594))))))))))))</f>
        <v>0</v>
      </c>
    </row>
    <row r="3595" spans="1:6" x14ac:dyDescent="0.2">
      <c r="A3595" s="24" t="s">
        <v>105</v>
      </c>
      <c r="B3595" s="24" t="s">
        <v>101</v>
      </c>
      <c r="C3595" s="24" t="s">
        <v>108</v>
      </c>
      <c r="D3595" s="24">
        <v>2016</v>
      </c>
      <c r="E3595" s="24" t="s">
        <v>104</v>
      </c>
      <c r="F3595">
        <f>IF(AND(A3595="PSA Testing", E3595= "Utilization Rate (per 100,000 patients)"),
SUMIFS(PSA!$D:$D,PSA!$A:$A,C3595,PSA!$G:$G,D3595),
IF(AND(A3595="Colorectal Cancer Screening", E3595="Utilization Rate (per 100,000 patients)"),
SUMIFS(COL!$D:$D,COL!$A:$A,C3595,COL!$G:$G, D3595),
IF(AND(A3595="Cervical Cancer Screening", E3595="Utilization Rate (per 100,000 patients)"),
SUMIFS(CERV!$D:$D,CERV!$A:$A,C3595,CERV!$G:$G,D3595),
IF(AND(A3595="Cancer Screening for CKD patients", E3595="Utilization Rate (per 100,000 patients)"),
SUMIFS(CANSCRN!$D:$D,CANSCRN!$A:$A,C3595,CANSCRN!$G:$G,D3595),
IF(AND(A3595="PSA Testing", E3595="Cost per service ($USD)"),
SUMIFS(PSA!$E:$E,PSA!$A:$A,C3595,PSA!$G:$G,D3595),
IF(AND(A3595="Colorectal Cancer Screening", E3595="Cost per service ($USD)"),
SUMIFS(COL!$E:$E,COL!$A:$A,C3595,COL!$G:$G,D3595),
IF(AND(A3595="Cervical Cancer Screening", E3595="Cost per service ($USD)"),
SUMIFS(CERV!$E:$E,CERV!$A:$A,C3595,CERV!$G:$G,D3595),
IF(AND(A3595="Cancer Screening for CKD patients", E3595="Cost per service ($USD)"),
SUMIFS(CANSCRN!$E:$E,CANSCRN!$A:$A,C3595,CANSCRN!$G:$G,D3595),
IF(AND(A3595="PSA Testing", E3595="Total Expenditure ($USD per 100,000 patients)"),
SUMIFS(PSA!$F:$F,PSA!$A:$A,C3595,PSA!$G:$G,D3595),
IF(AND(A3595="Colorectal Cancer Screening", E3595="Total Expenditure ($USD per 100,000 patients)"),
SUMIFS(COL!$F:$F,COL!$A:$A,C3595,COL!$G:$G,D3595),
IF(AND(A3595="Cervical Cancer Screening", E3595="Total Expenditure ($USD per 100,000 patients)"),
SUMIFS(CERV!$F:$F,CERV!$A:$A,C3595,CERV!$G:$G,D3595),
SUMIFS(CANSCRN!$F:$F,CANSCRN!$A:$A,C3595,CANSCRN!$G:$G,D3595))))))))))))</f>
        <v>0</v>
      </c>
    </row>
    <row r="3596" spans="1:6" x14ac:dyDescent="0.2">
      <c r="A3596" s="24" t="s">
        <v>105</v>
      </c>
      <c r="B3596" s="24" t="s">
        <v>101</v>
      </c>
      <c r="C3596" s="24" t="s">
        <v>108</v>
      </c>
      <c r="D3596" s="24">
        <v>2017</v>
      </c>
      <c r="E3596" s="24" t="s">
        <v>104</v>
      </c>
      <c r="F3596">
        <f>IF(AND(A3596="PSA Testing", E3596= "Utilization Rate (per 100,000 patients)"),
SUMIFS(PSA!$D:$D,PSA!$A:$A,C3596,PSA!$G:$G,D3596),
IF(AND(A3596="Colorectal Cancer Screening", E3596="Utilization Rate (per 100,000 patients)"),
SUMIFS(COL!$D:$D,COL!$A:$A,C3596,COL!$G:$G, D3596),
IF(AND(A3596="Cervical Cancer Screening", E3596="Utilization Rate (per 100,000 patients)"),
SUMIFS(CERV!$D:$D,CERV!$A:$A,C3596,CERV!$G:$G,D3596),
IF(AND(A3596="Cancer Screening for CKD patients", E3596="Utilization Rate (per 100,000 patients)"),
SUMIFS(CANSCRN!$D:$D,CANSCRN!$A:$A,C3596,CANSCRN!$G:$G,D3596),
IF(AND(A3596="PSA Testing", E3596="Cost per service ($USD)"),
SUMIFS(PSA!$E:$E,PSA!$A:$A,C3596,PSA!$G:$G,D3596),
IF(AND(A3596="Colorectal Cancer Screening", E3596="Cost per service ($USD)"),
SUMIFS(COL!$E:$E,COL!$A:$A,C3596,COL!$G:$G,D3596),
IF(AND(A3596="Cervical Cancer Screening", E3596="Cost per service ($USD)"),
SUMIFS(CERV!$E:$E,CERV!$A:$A,C3596,CERV!$G:$G,D3596),
IF(AND(A3596="Cancer Screening for CKD patients", E3596="Cost per service ($USD)"),
SUMIFS(CANSCRN!$E:$E,CANSCRN!$A:$A,C3596,CANSCRN!$G:$G,D3596),
IF(AND(A3596="PSA Testing", E3596="Total Expenditure ($USD per 100,000 patients)"),
SUMIFS(PSA!$F:$F,PSA!$A:$A,C3596,PSA!$G:$G,D3596),
IF(AND(A3596="Colorectal Cancer Screening", E3596="Total Expenditure ($USD per 100,000 patients)"),
SUMIFS(COL!$F:$F,COL!$A:$A,C3596,COL!$G:$G,D3596),
IF(AND(A3596="Cervical Cancer Screening", E3596="Total Expenditure ($USD per 100,000 patients)"),
SUMIFS(CERV!$F:$F,CERV!$A:$A,C3596,CERV!$G:$G,D3596),
SUMIFS(CANSCRN!$F:$F,CANSCRN!$A:$A,C3596,CANSCRN!$G:$G,D3596))))))))))))</f>
        <v>0</v>
      </c>
    </row>
    <row r="3597" spans="1:6" x14ac:dyDescent="0.2">
      <c r="A3597" s="24" t="s">
        <v>105</v>
      </c>
      <c r="B3597" s="24" t="s">
        <v>101</v>
      </c>
      <c r="C3597" s="24" t="s">
        <v>108</v>
      </c>
      <c r="D3597" s="24">
        <v>2018</v>
      </c>
      <c r="E3597" s="24" t="s">
        <v>104</v>
      </c>
      <c r="F3597">
        <f>IF(AND(A3597="PSA Testing", E3597= "Utilization Rate (per 100,000 patients)"),
SUMIFS(PSA!$D:$D,PSA!$A:$A,C3597,PSA!$G:$G,D3597),
IF(AND(A3597="Colorectal Cancer Screening", E3597="Utilization Rate (per 100,000 patients)"),
SUMIFS(COL!$D:$D,COL!$A:$A,C3597,COL!$G:$G, D3597),
IF(AND(A3597="Cervical Cancer Screening", E3597="Utilization Rate (per 100,000 patients)"),
SUMIFS(CERV!$D:$D,CERV!$A:$A,C3597,CERV!$G:$G,D3597),
IF(AND(A3597="Cancer Screening for CKD patients", E3597="Utilization Rate (per 100,000 patients)"),
SUMIFS(CANSCRN!$D:$D,CANSCRN!$A:$A,C3597,CANSCRN!$G:$G,D3597),
IF(AND(A3597="PSA Testing", E3597="Cost per service ($USD)"),
SUMIFS(PSA!$E:$E,PSA!$A:$A,C3597,PSA!$G:$G,D3597),
IF(AND(A3597="Colorectal Cancer Screening", E3597="Cost per service ($USD)"),
SUMIFS(COL!$E:$E,COL!$A:$A,C3597,COL!$G:$G,D3597),
IF(AND(A3597="Cervical Cancer Screening", E3597="Cost per service ($USD)"),
SUMIFS(CERV!$E:$E,CERV!$A:$A,C3597,CERV!$G:$G,D3597),
IF(AND(A3597="Cancer Screening for CKD patients", E3597="Cost per service ($USD)"),
SUMIFS(CANSCRN!$E:$E,CANSCRN!$A:$A,C3597,CANSCRN!$G:$G,D3597),
IF(AND(A3597="PSA Testing", E3597="Total Expenditure ($USD per 100,000 patients)"),
SUMIFS(PSA!$F:$F,PSA!$A:$A,C3597,PSA!$G:$G,D3597),
IF(AND(A3597="Colorectal Cancer Screening", E3597="Total Expenditure ($USD per 100,000 patients)"),
SUMIFS(COL!$F:$F,COL!$A:$A,C3597,COL!$G:$G,D3597),
IF(AND(A3597="Cervical Cancer Screening", E3597="Total Expenditure ($USD per 100,000 patients)"),
SUMIFS(CERV!$F:$F,CERV!$A:$A,C3597,CERV!$G:$G,D3597),
SUMIFS(CANSCRN!$F:$F,CANSCRN!$A:$A,C3597,CANSCRN!$G:$G,D3597))))))))))))</f>
        <v>0</v>
      </c>
    </row>
    <row r="3598" spans="1:6" x14ac:dyDescent="0.2">
      <c r="A3598" s="24" t="s">
        <v>105</v>
      </c>
      <c r="B3598" s="24" t="s">
        <v>101</v>
      </c>
      <c r="C3598" s="24" t="s">
        <v>108</v>
      </c>
      <c r="D3598" s="24">
        <v>2019</v>
      </c>
      <c r="E3598" s="24" t="s">
        <v>104</v>
      </c>
      <c r="F3598">
        <f>IF(AND(A3598="PSA Testing", E3598= "Utilization Rate (per 100,000 patients)"),
SUMIFS(PSA!$D:$D,PSA!$A:$A,C3598,PSA!$G:$G,D3598),
IF(AND(A3598="Colorectal Cancer Screening", E3598="Utilization Rate (per 100,000 patients)"),
SUMIFS(COL!$D:$D,COL!$A:$A,C3598,COL!$G:$G, D3598),
IF(AND(A3598="Cervical Cancer Screening", E3598="Utilization Rate (per 100,000 patients)"),
SUMIFS(CERV!$D:$D,CERV!$A:$A,C3598,CERV!$G:$G,D3598),
IF(AND(A3598="Cancer Screening for CKD patients", E3598="Utilization Rate (per 100,000 patients)"),
SUMIFS(CANSCRN!$D:$D,CANSCRN!$A:$A,C3598,CANSCRN!$G:$G,D3598),
IF(AND(A3598="PSA Testing", E3598="Cost per service ($USD)"),
SUMIFS(PSA!$E:$E,PSA!$A:$A,C3598,PSA!$G:$G,D3598),
IF(AND(A3598="Colorectal Cancer Screening", E3598="Cost per service ($USD)"),
SUMIFS(COL!$E:$E,COL!$A:$A,C3598,COL!$G:$G,D3598),
IF(AND(A3598="Cervical Cancer Screening", E3598="Cost per service ($USD)"),
SUMIFS(CERV!$E:$E,CERV!$A:$A,C3598,CERV!$G:$G,D3598),
IF(AND(A3598="Cancer Screening for CKD patients", E3598="Cost per service ($USD)"),
SUMIFS(CANSCRN!$E:$E,CANSCRN!$A:$A,C3598,CANSCRN!$G:$G,D3598),
IF(AND(A3598="PSA Testing", E3598="Total Expenditure ($USD per 100,000 patients)"),
SUMIFS(PSA!$F:$F,PSA!$A:$A,C3598,PSA!$G:$G,D3598),
IF(AND(A3598="Colorectal Cancer Screening", E3598="Total Expenditure ($USD per 100,000 patients)"),
SUMIFS(COL!$F:$F,COL!$A:$A,C3598,COL!$G:$G,D3598),
IF(AND(A3598="Cervical Cancer Screening", E3598="Total Expenditure ($USD per 100,000 patients)"),
SUMIFS(CERV!$F:$F,CERV!$A:$A,C3598,CERV!$G:$G,D3598),
SUMIFS(CANSCRN!$F:$F,CANSCRN!$A:$A,C3598,CANSCRN!$G:$G,D3598))))))))))))</f>
        <v>0</v>
      </c>
    </row>
    <row r="3599" spans="1:6" x14ac:dyDescent="0.2">
      <c r="A3599" s="24" t="s">
        <v>105</v>
      </c>
      <c r="B3599" s="24" t="s">
        <v>101</v>
      </c>
      <c r="C3599" s="24" t="s">
        <v>50</v>
      </c>
      <c r="D3599" s="24">
        <v>2009</v>
      </c>
      <c r="E3599" s="24" t="s">
        <v>104</v>
      </c>
      <c r="F3599">
        <f>IF(AND(A3599="PSA Testing", E3599= "Utilization Rate (per 100,000 patients)"),
SUMIFS(PSA!$D:$D,PSA!$A:$A,C3599,PSA!$G:$G,D3599),
IF(AND(A3599="Colorectal Cancer Screening", E3599="Utilization Rate (per 100,000 patients)"),
SUMIFS(COL!$D:$D,COL!$A:$A,C3599,COL!$G:$G, D3599),
IF(AND(A3599="Cervical Cancer Screening", E3599="Utilization Rate (per 100,000 patients)"),
SUMIFS(CERV!$D:$D,CERV!$A:$A,C3599,CERV!$G:$G,D3599),
IF(AND(A3599="Cancer Screening for CKD patients", E3599="Utilization Rate (per 100,000 patients)"),
SUMIFS(CANSCRN!$D:$D,CANSCRN!$A:$A,C3599,CANSCRN!$G:$G,D3599),
IF(AND(A3599="PSA Testing", E3599="Cost per service ($USD)"),
SUMIFS(PSA!$E:$E,PSA!$A:$A,C3599,PSA!$G:$G,D3599),
IF(AND(A3599="Colorectal Cancer Screening", E3599="Cost per service ($USD)"),
SUMIFS(COL!$E:$E,COL!$A:$A,C3599,COL!$G:$G,D3599),
IF(AND(A3599="Cervical Cancer Screening", E3599="Cost per service ($USD)"),
SUMIFS(CERV!$E:$E,CERV!$A:$A,C3599,CERV!$G:$G,D3599),
IF(AND(A3599="Cancer Screening for CKD patients", E3599="Cost per service ($USD)"),
SUMIFS(CANSCRN!$E:$E,CANSCRN!$A:$A,C3599,CANSCRN!$G:$G,D3599),
IF(AND(A3599="PSA Testing", E3599="Total Expenditure ($USD per 100,000 patients)"),
SUMIFS(PSA!$F:$F,PSA!$A:$A,C3599,PSA!$G:$G,D3599),
IF(AND(A3599="Colorectal Cancer Screening", E3599="Total Expenditure ($USD per 100,000 patients)"),
SUMIFS(COL!$F:$F,COL!$A:$A,C3599,COL!$G:$G,D3599),
IF(AND(A3599="Cervical Cancer Screening", E3599="Total Expenditure ($USD per 100,000 patients)"),
SUMIFS(CERV!$F:$F,CERV!$A:$A,C3599,CERV!$G:$G,D3599),
SUMIFS(CANSCRN!$F:$F,CANSCRN!$A:$A,C3599,CANSCRN!$G:$G,D3599))))))))))))</f>
        <v>315708.62861740473</v>
      </c>
    </row>
    <row r="3600" spans="1:6" x14ac:dyDescent="0.2">
      <c r="A3600" s="24" t="s">
        <v>105</v>
      </c>
      <c r="B3600" s="24" t="s">
        <v>101</v>
      </c>
      <c r="C3600" s="24" t="s">
        <v>50</v>
      </c>
      <c r="D3600" s="24">
        <v>2010</v>
      </c>
      <c r="E3600" s="24" t="s">
        <v>104</v>
      </c>
      <c r="F3600">
        <f>IF(AND(A3600="PSA Testing", E3600= "Utilization Rate (per 100,000 patients)"),
SUMIFS(PSA!$D:$D,PSA!$A:$A,C3600,PSA!$G:$G,D3600),
IF(AND(A3600="Colorectal Cancer Screening", E3600="Utilization Rate (per 100,000 patients)"),
SUMIFS(COL!$D:$D,COL!$A:$A,C3600,COL!$G:$G, D3600),
IF(AND(A3600="Cervical Cancer Screening", E3600="Utilization Rate (per 100,000 patients)"),
SUMIFS(CERV!$D:$D,CERV!$A:$A,C3600,CERV!$G:$G,D3600),
IF(AND(A3600="Cancer Screening for CKD patients", E3600="Utilization Rate (per 100,000 patients)"),
SUMIFS(CANSCRN!$D:$D,CANSCRN!$A:$A,C3600,CANSCRN!$G:$G,D3600),
IF(AND(A3600="PSA Testing", E3600="Cost per service ($USD)"),
SUMIFS(PSA!$E:$E,PSA!$A:$A,C3600,PSA!$G:$G,D3600),
IF(AND(A3600="Colorectal Cancer Screening", E3600="Cost per service ($USD)"),
SUMIFS(COL!$E:$E,COL!$A:$A,C3600,COL!$G:$G,D3600),
IF(AND(A3600="Cervical Cancer Screening", E3600="Cost per service ($USD)"),
SUMIFS(CERV!$E:$E,CERV!$A:$A,C3600,CERV!$G:$G,D3600),
IF(AND(A3600="Cancer Screening for CKD patients", E3600="Cost per service ($USD)"),
SUMIFS(CANSCRN!$E:$E,CANSCRN!$A:$A,C3600,CANSCRN!$G:$G,D3600),
IF(AND(A3600="PSA Testing", E3600="Total Expenditure ($USD per 100,000 patients)"),
SUMIFS(PSA!$F:$F,PSA!$A:$A,C3600,PSA!$G:$G,D3600),
IF(AND(A3600="Colorectal Cancer Screening", E3600="Total Expenditure ($USD per 100,000 patients)"),
SUMIFS(COL!$F:$F,COL!$A:$A,C3600,COL!$G:$G,D3600),
IF(AND(A3600="Cervical Cancer Screening", E3600="Total Expenditure ($USD per 100,000 patients)"),
SUMIFS(CERV!$F:$F,CERV!$A:$A,C3600,CERV!$G:$G,D3600),
SUMIFS(CANSCRN!$F:$F,CANSCRN!$A:$A,C3600,CANSCRN!$G:$G,D3600))))))))))))</f>
        <v>247181.43825816078</v>
      </c>
    </row>
    <row r="3601" spans="1:6" x14ac:dyDescent="0.2">
      <c r="A3601" s="24" t="s">
        <v>105</v>
      </c>
      <c r="B3601" s="24" t="s">
        <v>101</v>
      </c>
      <c r="C3601" s="24" t="s">
        <v>50</v>
      </c>
      <c r="D3601" s="24">
        <v>2011</v>
      </c>
      <c r="E3601" s="24" t="s">
        <v>104</v>
      </c>
      <c r="F3601">
        <f>IF(AND(A3601="PSA Testing", E3601= "Utilization Rate (per 100,000 patients)"),
SUMIFS(PSA!$D:$D,PSA!$A:$A,C3601,PSA!$G:$G,D3601),
IF(AND(A3601="Colorectal Cancer Screening", E3601="Utilization Rate (per 100,000 patients)"),
SUMIFS(COL!$D:$D,COL!$A:$A,C3601,COL!$G:$G, D3601),
IF(AND(A3601="Cervical Cancer Screening", E3601="Utilization Rate (per 100,000 patients)"),
SUMIFS(CERV!$D:$D,CERV!$A:$A,C3601,CERV!$G:$G,D3601),
IF(AND(A3601="Cancer Screening for CKD patients", E3601="Utilization Rate (per 100,000 patients)"),
SUMIFS(CANSCRN!$D:$D,CANSCRN!$A:$A,C3601,CANSCRN!$G:$G,D3601),
IF(AND(A3601="PSA Testing", E3601="Cost per service ($USD)"),
SUMIFS(PSA!$E:$E,PSA!$A:$A,C3601,PSA!$G:$G,D3601),
IF(AND(A3601="Colorectal Cancer Screening", E3601="Cost per service ($USD)"),
SUMIFS(COL!$E:$E,COL!$A:$A,C3601,COL!$G:$G,D3601),
IF(AND(A3601="Cervical Cancer Screening", E3601="Cost per service ($USD)"),
SUMIFS(CERV!$E:$E,CERV!$A:$A,C3601,CERV!$G:$G,D3601),
IF(AND(A3601="Cancer Screening for CKD patients", E3601="Cost per service ($USD)"),
SUMIFS(CANSCRN!$E:$E,CANSCRN!$A:$A,C3601,CANSCRN!$G:$G,D3601),
IF(AND(A3601="PSA Testing", E3601="Total Expenditure ($USD per 100,000 patients)"),
SUMIFS(PSA!$F:$F,PSA!$A:$A,C3601,PSA!$G:$G,D3601),
IF(AND(A3601="Colorectal Cancer Screening", E3601="Total Expenditure ($USD per 100,000 patients)"),
SUMIFS(COL!$F:$F,COL!$A:$A,C3601,COL!$G:$G,D3601),
IF(AND(A3601="Cervical Cancer Screening", E3601="Total Expenditure ($USD per 100,000 patients)"),
SUMIFS(CERV!$F:$F,CERV!$A:$A,C3601,CERV!$G:$G,D3601),
SUMIFS(CANSCRN!$F:$F,CANSCRN!$A:$A,C3601,CANSCRN!$G:$G,D3601))))))))))))</f>
        <v>266106.61471796216</v>
      </c>
    </row>
    <row r="3602" spans="1:6" x14ac:dyDescent="0.2">
      <c r="A3602" s="24" t="s">
        <v>105</v>
      </c>
      <c r="B3602" s="24" t="s">
        <v>101</v>
      </c>
      <c r="C3602" s="24" t="s">
        <v>50</v>
      </c>
      <c r="D3602" s="24">
        <v>2012</v>
      </c>
      <c r="E3602" s="24" t="s">
        <v>104</v>
      </c>
      <c r="F3602">
        <f>IF(AND(A3602="PSA Testing", E3602= "Utilization Rate (per 100,000 patients)"),
SUMIFS(PSA!$D:$D,PSA!$A:$A,C3602,PSA!$G:$G,D3602),
IF(AND(A3602="Colorectal Cancer Screening", E3602="Utilization Rate (per 100,000 patients)"),
SUMIFS(COL!$D:$D,COL!$A:$A,C3602,COL!$G:$G, D3602),
IF(AND(A3602="Cervical Cancer Screening", E3602="Utilization Rate (per 100,000 patients)"),
SUMIFS(CERV!$D:$D,CERV!$A:$A,C3602,CERV!$G:$G,D3602),
IF(AND(A3602="Cancer Screening for CKD patients", E3602="Utilization Rate (per 100,000 patients)"),
SUMIFS(CANSCRN!$D:$D,CANSCRN!$A:$A,C3602,CANSCRN!$G:$G,D3602),
IF(AND(A3602="PSA Testing", E3602="Cost per service ($USD)"),
SUMIFS(PSA!$E:$E,PSA!$A:$A,C3602,PSA!$G:$G,D3602),
IF(AND(A3602="Colorectal Cancer Screening", E3602="Cost per service ($USD)"),
SUMIFS(COL!$E:$E,COL!$A:$A,C3602,COL!$G:$G,D3602),
IF(AND(A3602="Cervical Cancer Screening", E3602="Cost per service ($USD)"),
SUMIFS(CERV!$E:$E,CERV!$A:$A,C3602,CERV!$G:$G,D3602),
IF(AND(A3602="Cancer Screening for CKD patients", E3602="Cost per service ($USD)"),
SUMIFS(CANSCRN!$E:$E,CANSCRN!$A:$A,C3602,CANSCRN!$G:$G,D3602),
IF(AND(A3602="PSA Testing", E3602="Total Expenditure ($USD per 100,000 patients)"),
SUMIFS(PSA!$F:$F,PSA!$A:$A,C3602,PSA!$G:$G,D3602),
IF(AND(A3602="Colorectal Cancer Screening", E3602="Total Expenditure ($USD per 100,000 patients)"),
SUMIFS(COL!$F:$F,COL!$A:$A,C3602,COL!$G:$G,D3602),
IF(AND(A3602="Cervical Cancer Screening", E3602="Total Expenditure ($USD per 100,000 patients)"),
SUMIFS(CERV!$F:$F,CERV!$A:$A,C3602,CERV!$G:$G,D3602),
SUMIFS(CANSCRN!$F:$F,CANSCRN!$A:$A,C3602,CANSCRN!$G:$G,D3602))))))))))))</f>
        <v>231108.60214167129</v>
      </c>
    </row>
    <row r="3603" spans="1:6" x14ac:dyDescent="0.2">
      <c r="A3603" s="24" t="s">
        <v>105</v>
      </c>
      <c r="B3603" s="24" t="s">
        <v>101</v>
      </c>
      <c r="C3603" s="24" t="s">
        <v>50</v>
      </c>
      <c r="D3603" s="24">
        <v>2013</v>
      </c>
      <c r="E3603" s="24" t="s">
        <v>104</v>
      </c>
      <c r="F3603">
        <f>IF(AND(A3603="PSA Testing", E3603= "Utilization Rate (per 100,000 patients)"),
SUMIFS(PSA!$D:$D,PSA!$A:$A,C3603,PSA!$G:$G,D3603),
IF(AND(A3603="Colorectal Cancer Screening", E3603="Utilization Rate (per 100,000 patients)"),
SUMIFS(COL!$D:$D,COL!$A:$A,C3603,COL!$G:$G, D3603),
IF(AND(A3603="Cervical Cancer Screening", E3603="Utilization Rate (per 100,000 patients)"),
SUMIFS(CERV!$D:$D,CERV!$A:$A,C3603,CERV!$G:$G,D3603),
IF(AND(A3603="Cancer Screening for CKD patients", E3603="Utilization Rate (per 100,000 patients)"),
SUMIFS(CANSCRN!$D:$D,CANSCRN!$A:$A,C3603,CANSCRN!$G:$G,D3603),
IF(AND(A3603="PSA Testing", E3603="Cost per service ($USD)"),
SUMIFS(PSA!$E:$E,PSA!$A:$A,C3603,PSA!$G:$G,D3603),
IF(AND(A3603="Colorectal Cancer Screening", E3603="Cost per service ($USD)"),
SUMIFS(COL!$E:$E,COL!$A:$A,C3603,COL!$G:$G,D3603),
IF(AND(A3603="Cervical Cancer Screening", E3603="Cost per service ($USD)"),
SUMIFS(CERV!$E:$E,CERV!$A:$A,C3603,CERV!$G:$G,D3603),
IF(AND(A3603="Cancer Screening for CKD patients", E3603="Cost per service ($USD)"),
SUMIFS(CANSCRN!$E:$E,CANSCRN!$A:$A,C3603,CANSCRN!$G:$G,D3603),
IF(AND(A3603="PSA Testing", E3603="Total Expenditure ($USD per 100,000 patients)"),
SUMIFS(PSA!$F:$F,PSA!$A:$A,C3603,PSA!$G:$G,D3603),
IF(AND(A3603="Colorectal Cancer Screening", E3603="Total Expenditure ($USD per 100,000 patients)"),
SUMIFS(COL!$F:$F,COL!$A:$A,C3603,COL!$G:$G,D3603),
IF(AND(A3603="Cervical Cancer Screening", E3603="Total Expenditure ($USD per 100,000 patients)"),
SUMIFS(CERV!$F:$F,CERV!$A:$A,C3603,CERV!$G:$G,D3603),
SUMIFS(CANSCRN!$F:$F,CANSCRN!$A:$A,C3603,CANSCRN!$G:$G,D3603))))))))))))</f>
        <v>207602.90226646941</v>
      </c>
    </row>
    <row r="3604" spans="1:6" x14ac:dyDescent="0.2">
      <c r="A3604" s="24" t="s">
        <v>105</v>
      </c>
      <c r="B3604" s="24" t="s">
        <v>101</v>
      </c>
      <c r="C3604" s="24" t="s">
        <v>50</v>
      </c>
      <c r="D3604" s="24">
        <v>2014</v>
      </c>
      <c r="E3604" s="24" t="s">
        <v>104</v>
      </c>
      <c r="F3604">
        <f>IF(AND(A3604="PSA Testing", E3604= "Utilization Rate (per 100,000 patients)"),
SUMIFS(PSA!$D:$D,PSA!$A:$A,C3604,PSA!$G:$G,D3604),
IF(AND(A3604="Colorectal Cancer Screening", E3604="Utilization Rate (per 100,000 patients)"),
SUMIFS(COL!$D:$D,COL!$A:$A,C3604,COL!$G:$G, D3604),
IF(AND(A3604="Cervical Cancer Screening", E3604="Utilization Rate (per 100,000 patients)"),
SUMIFS(CERV!$D:$D,CERV!$A:$A,C3604,CERV!$G:$G,D3604),
IF(AND(A3604="Cancer Screening for CKD patients", E3604="Utilization Rate (per 100,000 patients)"),
SUMIFS(CANSCRN!$D:$D,CANSCRN!$A:$A,C3604,CANSCRN!$G:$G,D3604),
IF(AND(A3604="PSA Testing", E3604="Cost per service ($USD)"),
SUMIFS(PSA!$E:$E,PSA!$A:$A,C3604,PSA!$G:$G,D3604),
IF(AND(A3604="Colorectal Cancer Screening", E3604="Cost per service ($USD)"),
SUMIFS(COL!$E:$E,COL!$A:$A,C3604,COL!$G:$G,D3604),
IF(AND(A3604="Cervical Cancer Screening", E3604="Cost per service ($USD)"),
SUMIFS(CERV!$E:$E,CERV!$A:$A,C3604,CERV!$G:$G,D3604),
IF(AND(A3604="Cancer Screening for CKD patients", E3604="Cost per service ($USD)"),
SUMIFS(CANSCRN!$E:$E,CANSCRN!$A:$A,C3604,CANSCRN!$G:$G,D3604),
IF(AND(A3604="PSA Testing", E3604="Total Expenditure ($USD per 100,000 patients)"),
SUMIFS(PSA!$F:$F,PSA!$A:$A,C3604,PSA!$G:$G,D3604),
IF(AND(A3604="Colorectal Cancer Screening", E3604="Total Expenditure ($USD per 100,000 patients)"),
SUMIFS(COL!$F:$F,COL!$A:$A,C3604,COL!$G:$G,D3604),
IF(AND(A3604="Cervical Cancer Screening", E3604="Total Expenditure ($USD per 100,000 patients)"),
SUMIFS(CERV!$F:$F,CERV!$A:$A,C3604,CERV!$G:$G,D3604),
SUMIFS(CANSCRN!$F:$F,CANSCRN!$A:$A,C3604,CANSCRN!$G:$G,D3604))))))))))))</f>
        <v>186193.88569520816</v>
      </c>
    </row>
    <row r="3605" spans="1:6" x14ac:dyDescent="0.2">
      <c r="A3605" s="24" t="s">
        <v>105</v>
      </c>
      <c r="B3605" s="24" t="s">
        <v>101</v>
      </c>
      <c r="C3605" s="24" t="s">
        <v>50</v>
      </c>
      <c r="D3605" s="24">
        <v>2015</v>
      </c>
      <c r="E3605" s="24" t="s">
        <v>104</v>
      </c>
      <c r="F3605">
        <f>IF(AND(A3605="PSA Testing", E3605= "Utilization Rate (per 100,000 patients)"),
SUMIFS(PSA!$D:$D,PSA!$A:$A,C3605,PSA!$G:$G,D3605),
IF(AND(A3605="Colorectal Cancer Screening", E3605="Utilization Rate (per 100,000 patients)"),
SUMIFS(COL!$D:$D,COL!$A:$A,C3605,COL!$G:$G, D3605),
IF(AND(A3605="Cervical Cancer Screening", E3605="Utilization Rate (per 100,000 patients)"),
SUMIFS(CERV!$D:$D,CERV!$A:$A,C3605,CERV!$G:$G,D3605),
IF(AND(A3605="Cancer Screening for CKD patients", E3605="Utilization Rate (per 100,000 patients)"),
SUMIFS(CANSCRN!$D:$D,CANSCRN!$A:$A,C3605,CANSCRN!$G:$G,D3605),
IF(AND(A3605="PSA Testing", E3605="Cost per service ($USD)"),
SUMIFS(PSA!$E:$E,PSA!$A:$A,C3605,PSA!$G:$G,D3605),
IF(AND(A3605="Colorectal Cancer Screening", E3605="Cost per service ($USD)"),
SUMIFS(COL!$E:$E,COL!$A:$A,C3605,COL!$G:$G,D3605),
IF(AND(A3605="Cervical Cancer Screening", E3605="Cost per service ($USD)"),
SUMIFS(CERV!$E:$E,CERV!$A:$A,C3605,CERV!$G:$G,D3605),
IF(AND(A3605="Cancer Screening for CKD patients", E3605="Cost per service ($USD)"),
SUMIFS(CANSCRN!$E:$E,CANSCRN!$A:$A,C3605,CANSCRN!$G:$G,D3605),
IF(AND(A3605="PSA Testing", E3605="Total Expenditure ($USD per 100,000 patients)"),
SUMIFS(PSA!$F:$F,PSA!$A:$A,C3605,PSA!$G:$G,D3605),
IF(AND(A3605="Colorectal Cancer Screening", E3605="Total Expenditure ($USD per 100,000 patients)"),
SUMIFS(COL!$F:$F,COL!$A:$A,C3605,COL!$G:$G,D3605),
IF(AND(A3605="Cervical Cancer Screening", E3605="Total Expenditure ($USD per 100,000 patients)"),
SUMIFS(CERV!$F:$F,CERV!$A:$A,C3605,CERV!$G:$G,D3605),
SUMIFS(CANSCRN!$F:$F,CANSCRN!$A:$A,C3605,CANSCRN!$G:$G,D3605))))))))))))</f>
        <v>156823.13660446601</v>
      </c>
    </row>
    <row r="3606" spans="1:6" x14ac:dyDescent="0.2">
      <c r="A3606" s="24" t="s">
        <v>105</v>
      </c>
      <c r="B3606" s="24" t="s">
        <v>101</v>
      </c>
      <c r="C3606" s="24" t="s">
        <v>50</v>
      </c>
      <c r="D3606" s="24">
        <v>2016</v>
      </c>
      <c r="E3606" s="24" t="s">
        <v>104</v>
      </c>
      <c r="F3606">
        <f>IF(AND(A3606="PSA Testing", E3606= "Utilization Rate (per 100,000 patients)"),
SUMIFS(PSA!$D:$D,PSA!$A:$A,C3606,PSA!$G:$G,D3606),
IF(AND(A3606="Colorectal Cancer Screening", E3606="Utilization Rate (per 100,000 patients)"),
SUMIFS(COL!$D:$D,COL!$A:$A,C3606,COL!$G:$G, D3606),
IF(AND(A3606="Cervical Cancer Screening", E3606="Utilization Rate (per 100,000 patients)"),
SUMIFS(CERV!$D:$D,CERV!$A:$A,C3606,CERV!$G:$G,D3606),
IF(AND(A3606="Cancer Screening for CKD patients", E3606="Utilization Rate (per 100,000 patients)"),
SUMIFS(CANSCRN!$D:$D,CANSCRN!$A:$A,C3606,CANSCRN!$G:$G,D3606),
IF(AND(A3606="PSA Testing", E3606="Cost per service ($USD)"),
SUMIFS(PSA!$E:$E,PSA!$A:$A,C3606,PSA!$G:$G,D3606),
IF(AND(A3606="Colorectal Cancer Screening", E3606="Cost per service ($USD)"),
SUMIFS(COL!$E:$E,COL!$A:$A,C3606,COL!$G:$G,D3606),
IF(AND(A3606="Cervical Cancer Screening", E3606="Cost per service ($USD)"),
SUMIFS(CERV!$E:$E,CERV!$A:$A,C3606,CERV!$G:$G,D3606),
IF(AND(A3606="Cancer Screening for CKD patients", E3606="Cost per service ($USD)"),
SUMIFS(CANSCRN!$E:$E,CANSCRN!$A:$A,C3606,CANSCRN!$G:$G,D3606),
IF(AND(A3606="PSA Testing", E3606="Total Expenditure ($USD per 100,000 patients)"),
SUMIFS(PSA!$F:$F,PSA!$A:$A,C3606,PSA!$G:$G,D3606),
IF(AND(A3606="Colorectal Cancer Screening", E3606="Total Expenditure ($USD per 100,000 patients)"),
SUMIFS(COL!$F:$F,COL!$A:$A,C3606,COL!$G:$G,D3606),
IF(AND(A3606="Cervical Cancer Screening", E3606="Total Expenditure ($USD per 100,000 patients)"),
SUMIFS(CERV!$F:$F,CERV!$A:$A,C3606,CERV!$G:$G,D3606),
SUMIFS(CANSCRN!$F:$F,CANSCRN!$A:$A,C3606,CANSCRN!$G:$G,D3606))))))))))))</f>
        <v>175598.20945021458</v>
      </c>
    </row>
    <row r="3607" spans="1:6" x14ac:dyDescent="0.2">
      <c r="A3607" s="24" t="s">
        <v>105</v>
      </c>
      <c r="B3607" s="24" t="s">
        <v>101</v>
      </c>
      <c r="C3607" s="24" t="s">
        <v>50</v>
      </c>
      <c r="D3607" s="24">
        <v>2017</v>
      </c>
      <c r="E3607" s="24" t="s">
        <v>104</v>
      </c>
      <c r="F3607">
        <f>IF(AND(A3607="PSA Testing", E3607= "Utilization Rate (per 100,000 patients)"),
SUMIFS(PSA!$D:$D,PSA!$A:$A,C3607,PSA!$G:$G,D3607),
IF(AND(A3607="Colorectal Cancer Screening", E3607="Utilization Rate (per 100,000 patients)"),
SUMIFS(COL!$D:$D,COL!$A:$A,C3607,COL!$G:$G, D3607),
IF(AND(A3607="Cervical Cancer Screening", E3607="Utilization Rate (per 100,000 patients)"),
SUMIFS(CERV!$D:$D,CERV!$A:$A,C3607,CERV!$G:$G,D3607),
IF(AND(A3607="Cancer Screening for CKD patients", E3607="Utilization Rate (per 100,000 patients)"),
SUMIFS(CANSCRN!$D:$D,CANSCRN!$A:$A,C3607,CANSCRN!$G:$G,D3607),
IF(AND(A3607="PSA Testing", E3607="Cost per service ($USD)"),
SUMIFS(PSA!$E:$E,PSA!$A:$A,C3607,PSA!$G:$G,D3607),
IF(AND(A3607="Colorectal Cancer Screening", E3607="Cost per service ($USD)"),
SUMIFS(COL!$E:$E,COL!$A:$A,C3607,COL!$G:$G,D3607),
IF(AND(A3607="Cervical Cancer Screening", E3607="Cost per service ($USD)"),
SUMIFS(CERV!$E:$E,CERV!$A:$A,C3607,CERV!$G:$G,D3607),
IF(AND(A3607="Cancer Screening for CKD patients", E3607="Cost per service ($USD)"),
SUMIFS(CANSCRN!$E:$E,CANSCRN!$A:$A,C3607,CANSCRN!$G:$G,D3607),
IF(AND(A3607="PSA Testing", E3607="Total Expenditure ($USD per 100,000 patients)"),
SUMIFS(PSA!$F:$F,PSA!$A:$A,C3607,PSA!$G:$G,D3607),
IF(AND(A3607="Colorectal Cancer Screening", E3607="Total Expenditure ($USD per 100,000 patients)"),
SUMIFS(COL!$F:$F,COL!$A:$A,C3607,COL!$G:$G,D3607),
IF(AND(A3607="Cervical Cancer Screening", E3607="Total Expenditure ($USD per 100,000 patients)"),
SUMIFS(CERV!$F:$F,CERV!$A:$A,C3607,CERV!$G:$G,D3607),
SUMIFS(CANSCRN!$F:$F,CANSCRN!$A:$A,C3607,CANSCRN!$G:$G,D3607))))))))))))</f>
        <v>160558.97047063205</v>
      </c>
    </row>
    <row r="3608" spans="1:6" x14ac:dyDescent="0.2">
      <c r="A3608" s="24" t="s">
        <v>105</v>
      </c>
      <c r="B3608" s="24" t="s">
        <v>101</v>
      </c>
      <c r="C3608" s="24" t="s">
        <v>50</v>
      </c>
      <c r="D3608" s="24">
        <v>2018</v>
      </c>
      <c r="E3608" s="24" t="s">
        <v>104</v>
      </c>
      <c r="F3608">
        <f>IF(AND(A3608="PSA Testing", E3608= "Utilization Rate (per 100,000 patients)"),
SUMIFS(PSA!$D:$D,PSA!$A:$A,C3608,PSA!$G:$G,D3608),
IF(AND(A3608="Colorectal Cancer Screening", E3608="Utilization Rate (per 100,000 patients)"),
SUMIFS(COL!$D:$D,COL!$A:$A,C3608,COL!$G:$G, D3608),
IF(AND(A3608="Cervical Cancer Screening", E3608="Utilization Rate (per 100,000 patients)"),
SUMIFS(CERV!$D:$D,CERV!$A:$A,C3608,CERV!$G:$G,D3608),
IF(AND(A3608="Cancer Screening for CKD patients", E3608="Utilization Rate (per 100,000 patients)"),
SUMIFS(CANSCRN!$D:$D,CANSCRN!$A:$A,C3608,CANSCRN!$G:$G,D3608),
IF(AND(A3608="PSA Testing", E3608="Cost per service ($USD)"),
SUMIFS(PSA!$E:$E,PSA!$A:$A,C3608,PSA!$G:$G,D3608),
IF(AND(A3608="Colorectal Cancer Screening", E3608="Cost per service ($USD)"),
SUMIFS(COL!$E:$E,COL!$A:$A,C3608,COL!$G:$G,D3608),
IF(AND(A3608="Cervical Cancer Screening", E3608="Cost per service ($USD)"),
SUMIFS(CERV!$E:$E,CERV!$A:$A,C3608,CERV!$G:$G,D3608),
IF(AND(A3608="Cancer Screening for CKD patients", E3608="Cost per service ($USD)"),
SUMIFS(CANSCRN!$E:$E,CANSCRN!$A:$A,C3608,CANSCRN!$G:$G,D3608),
IF(AND(A3608="PSA Testing", E3608="Total Expenditure ($USD per 100,000 patients)"),
SUMIFS(PSA!$F:$F,PSA!$A:$A,C3608,PSA!$G:$G,D3608),
IF(AND(A3608="Colorectal Cancer Screening", E3608="Total Expenditure ($USD per 100,000 patients)"),
SUMIFS(COL!$F:$F,COL!$A:$A,C3608,COL!$G:$G,D3608),
IF(AND(A3608="Cervical Cancer Screening", E3608="Total Expenditure ($USD per 100,000 patients)"),
SUMIFS(CERV!$F:$F,CERV!$A:$A,C3608,CERV!$G:$G,D3608),
SUMIFS(CANSCRN!$F:$F,CANSCRN!$A:$A,C3608,CANSCRN!$G:$G,D3608))))))))))))</f>
        <v>164421.17329679453</v>
      </c>
    </row>
    <row r="3609" spans="1:6" x14ac:dyDescent="0.2">
      <c r="A3609" s="24" t="s">
        <v>105</v>
      </c>
      <c r="B3609" s="24" t="s">
        <v>101</v>
      </c>
      <c r="C3609" s="24" t="s">
        <v>50</v>
      </c>
      <c r="D3609" s="24">
        <v>2019</v>
      </c>
      <c r="E3609" s="24" t="s">
        <v>104</v>
      </c>
      <c r="F3609">
        <f>IF(AND(A3609="PSA Testing", E3609= "Utilization Rate (per 100,000 patients)"),
SUMIFS(PSA!$D:$D,PSA!$A:$A,C3609,PSA!$G:$G,D3609),
IF(AND(A3609="Colorectal Cancer Screening", E3609="Utilization Rate (per 100,000 patients)"),
SUMIFS(COL!$D:$D,COL!$A:$A,C3609,COL!$G:$G, D3609),
IF(AND(A3609="Cervical Cancer Screening", E3609="Utilization Rate (per 100,000 patients)"),
SUMIFS(CERV!$D:$D,CERV!$A:$A,C3609,CERV!$G:$G,D3609),
IF(AND(A3609="Cancer Screening for CKD patients", E3609="Utilization Rate (per 100,000 patients)"),
SUMIFS(CANSCRN!$D:$D,CANSCRN!$A:$A,C3609,CANSCRN!$G:$G,D3609),
IF(AND(A3609="PSA Testing", E3609="Cost per service ($USD)"),
SUMIFS(PSA!$E:$E,PSA!$A:$A,C3609,PSA!$G:$G,D3609),
IF(AND(A3609="Colorectal Cancer Screening", E3609="Cost per service ($USD)"),
SUMIFS(COL!$E:$E,COL!$A:$A,C3609,COL!$G:$G,D3609),
IF(AND(A3609="Cervical Cancer Screening", E3609="Cost per service ($USD)"),
SUMIFS(CERV!$E:$E,CERV!$A:$A,C3609,CERV!$G:$G,D3609),
IF(AND(A3609="Cancer Screening for CKD patients", E3609="Cost per service ($USD)"),
SUMIFS(CANSCRN!$E:$E,CANSCRN!$A:$A,C3609,CANSCRN!$G:$G,D3609),
IF(AND(A3609="PSA Testing", E3609="Total Expenditure ($USD per 100,000 patients)"),
SUMIFS(PSA!$F:$F,PSA!$A:$A,C3609,PSA!$G:$G,D3609),
IF(AND(A3609="Colorectal Cancer Screening", E3609="Total Expenditure ($USD per 100,000 patients)"),
SUMIFS(COL!$F:$F,COL!$A:$A,C3609,COL!$G:$G,D3609),
IF(AND(A3609="Cervical Cancer Screening", E3609="Total Expenditure ($USD per 100,000 patients)"),
SUMIFS(CERV!$F:$F,CERV!$A:$A,C3609,CERV!$G:$G,D3609),
SUMIFS(CANSCRN!$F:$F,CANSCRN!$A:$A,C3609,CANSCRN!$G:$G,D3609))))))))))))</f>
        <v>152224.28254469606</v>
      </c>
    </row>
    <row r="3610" spans="1:6" x14ac:dyDescent="0.2">
      <c r="A3610" s="24" t="s">
        <v>105</v>
      </c>
      <c r="B3610" s="24" t="s">
        <v>101</v>
      </c>
      <c r="C3610" s="24" t="s">
        <v>52</v>
      </c>
      <c r="D3610" s="24">
        <v>2009</v>
      </c>
      <c r="E3610" s="24" t="s">
        <v>104</v>
      </c>
      <c r="F3610">
        <f>IF(AND(A3610="PSA Testing", E3610= "Utilization Rate (per 100,000 patients)"),
SUMIFS(PSA!$D:$D,PSA!$A:$A,C3610,PSA!$G:$G,D3610),
IF(AND(A3610="Colorectal Cancer Screening", E3610="Utilization Rate (per 100,000 patients)"),
SUMIFS(COL!$D:$D,COL!$A:$A,C3610,COL!$G:$G, D3610),
IF(AND(A3610="Cervical Cancer Screening", E3610="Utilization Rate (per 100,000 patients)"),
SUMIFS(CERV!$D:$D,CERV!$A:$A,C3610,CERV!$G:$G,D3610),
IF(AND(A3610="Cancer Screening for CKD patients", E3610="Utilization Rate (per 100,000 patients)"),
SUMIFS(CANSCRN!$D:$D,CANSCRN!$A:$A,C3610,CANSCRN!$G:$G,D3610),
IF(AND(A3610="PSA Testing", E3610="Cost per service ($USD)"),
SUMIFS(PSA!$E:$E,PSA!$A:$A,C3610,PSA!$G:$G,D3610),
IF(AND(A3610="Colorectal Cancer Screening", E3610="Cost per service ($USD)"),
SUMIFS(COL!$E:$E,COL!$A:$A,C3610,COL!$G:$G,D3610),
IF(AND(A3610="Cervical Cancer Screening", E3610="Cost per service ($USD)"),
SUMIFS(CERV!$E:$E,CERV!$A:$A,C3610,CERV!$G:$G,D3610),
IF(AND(A3610="Cancer Screening for CKD patients", E3610="Cost per service ($USD)"),
SUMIFS(CANSCRN!$E:$E,CANSCRN!$A:$A,C3610,CANSCRN!$G:$G,D3610),
IF(AND(A3610="PSA Testing", E3610="Total Expenditure ($USD per 100,000 patients)"),
SUMIFS(PSA!$F:$F,PSA!$A:$A,C3610,PSA!$G:$G,D3610),
IF(AND(A3610="Colorectal Cancer Screening", E3610="Total Expenditure ($USD per 100,000 patients)"),
SUMIFS(COL!$F:$F,COL!$A:$A,C3610,COL!$G:$G,D3610),
IF(AND(A3610="Cervical Cancer Screening", E3610="Total Expenditure ($USD per 100,000 patients)"),
SUMIFS(CERV!$F:$F,CERV!$A:$A,C3610,CERV!$G:$G,D3610),
SUMIFS(CANSCRN!$F:$F,CANSCRN!$A:$A,C3610,CANSCRN!$G:$G,D3610))))))))))))</f>
        <v>185127.33895295905</v>
      </c>
    </row>
    <row r="3611" spans="1:6" x14ac:dyDescent="0.2">
      <c r="A3611" s="24" t="s">
        <v>105</v>
      </c>
      <c r="B3611" s="24" t="s">
        <v>101</v>
      </c>
      <c r="C3611" s="24" t="s">
        <v>52</v>
      </c>
      <c r="D3611" s="24">
        <v>2010</v>
      </c>
      <c r="E3611" s="24" t="s">
        <v>104</v>
      </c>
      <c r="F3611">
        <f>IF(AND(A3611="PSA Testing", E3611= "Utilization Rate (per 100,000 patients)"),
SUMIFS(PSA!$D:$D,PSA!$A:$A,C3611,PSA!$G:$G,D3611),
IF(AND(A3611="Colorectal Cancer Screening", E3611="Utilization Rate (per 100,000 patients)"),
SUMIFS(COL!$D:$D,COL!$A:$A,C3611,COL!$G:$G, D3611),
IF(AND(A3611="Cervical Cancer Screening", E3611="Utilization Rate (per 100,000 patients)"),
SUMIFS(CERV!$D:$D,CERV!$A:$A,C3611,CERV!$G:$G,D3611),
IF(AND(A3611="Cancer Screening for CKD patients", E3611="Utilization Rate (per 100,000 patients)"),
SUMIFS(CANSCRN!$D:$D,CANSCRN!$A:$A,C3611,CANSCRN!$G:$G,D3611),
IF(AND(A3611="PSA Testing", E3611="Cost per service ($USD)"),
SUMIFS(PSA!$E:$E,PSA!$A:$A,C3611,PSA!$G:$G,D3611),
IF(AND(A3611="Colorectal Cancer Screening", E3611="Cost per service ($USD)"),
SUMIFS(COL!$E:$E,COL!$A:$A,C3611,COL!$G:$G,D3611),
IF(AND(A3611="Cervical Cancer Screening", E3611="Cost per service ($USD)"),
SUMIFS(CERV!$E:$E,CERV!$A:$A,C3611,CERV!$G:$G,D3611),
IF(AND(A3611="Cancer Screening for CKD patients", E3611="Cost per service ($USD)"),
SUMIFS(CANSCRN!$E:$E,CANSCRN!$A:$A,C3611,CANSCRN!$G:$G,D3611),
IF(AND(A3611="PSA Testing", E3611="Total Expenditure ($USD per 100,000 patients)"),
SUMIFS(PSA!$F:$F,PSA!$A:$A,C3611,PSA!$G:$G,D3611),
IF(AND(A3611="Colorectal Cancer Screening", E3611="Total Expenditure ($USD per 100,000 patients)"),
SUMIFS(COL!$F:$F,COL!$A:$A,C3611,COL!$G:$G,D3611),
IF(AND(A3611="Cervical Cancer Screening", E3611="Total Expenditure ($USD per 100,000 patients)"),
SUMIFS(CERV!$F:$F,CERV!$A:$A,C3611,CERV!$G:$G,D3611),
SUMIFS(CANSCRN!$F:$F,CANSCRN!$A:$A,C3611,CANSCRN!$G:$G,D3611))))))))))))</f>
        <v>138585.66828375284</v>
      </c>
    </row>
    <row r="3612" spans="1:6" x14ac:dyDescent="0.2">
      <c r="A3612" s="24" t="s">
        <v>105</v>
      </c>
      <c r="B3612" s="24" t="s">
        <v>101</v>
      </c>
      <c r="C3612" s="24" t="s">
        <v>52</v>
      </c>
      <c r="D3612" s="24">
        <v>2011</v>
      </c>
      <c r="E3612" s="24" t="s">
        <v>104</v>
      </c>
      <c r="F3612">
        <f>IF(AND(A3612="PSA Testing", E3612= "Utilization Rate (per 100,000 patients)"),
SUMIFS(PSA!$D:$D,PSA!$A:$A,C3612,PSA!$G:$G,D3612),
IF(AND(A3612="Colorectal Cancer Screening", E3612="Utilization Rate (per 100,000 patients)"),
SUMIFS(COL!$D:$D,COL!$A:$A,C3612,COL!$G:$G, D3612),
IF(AND(A3612="Cervical Cancer Screening", E3612="Utilization Rate (per 100,000 patients)"),
SUMIFS(CERV!$D:$D,CERV!$A:$A,C3612,CERV!$G:$G,D3612),
IF(AND(A3612="Cancer Screening for CKD patients", E3612="Utilization Rate (per 100,000 patients)"),
SUMIFS(CANSCRN!$D:$D,CANSCRN!$A:$A,C3612,CANSCRN!$G:$G,D3612),
IF(AND(A3612="PSA Testing", E3612="Cost per service ($USD)"),
SUMIFS(PSA!$E:$E,PSA!$A:$A,C3612,PSA!$G:$G,D3612),
IF(AND(A3612="Colorectal Cancer Screening", E3612="Cost per service ($USD)"),
SUMIFS(COL!$E:$E,COL!$A:$A,C3612,COL!$G:$G,D3612),
IF(AND(A3612="Cervical Cancer Screening", E3612="Cost per service ($USD)"),
SUMIFS(CERV!$E:$E,CERV!$A:$A,C3612,CERV!$G:$G,D3612),
IF(AND(A3612="Cancer Screening for CKD patients", E3612="Cost per service ($USD)"),
SUMIFS(CANSCRN!$E:$E,CANSCRN!$A:$A,C3612,CANSCRN!$G:$G,D3612),
IF(AND(A3612="PSA Testing", E3612="Total Expenditure ($USD per 100,000 patients)"),
SUMIFS(PSA!$F:$F,PSA!$A:$A,C3612,PSA!$G:$G,D3612),
IF(AND(A3612="Colorectal Cancer Screening", E3612="Total Expenditure ($USD per 100,000 patients)"),
SUMIFS(COL!$F:$F,COL!$A:$A,C3612,COL!$G:$G,D3612),
IF(AND(A3612="Cervical Cancer Screening", E3612="Total Expenditure ($USD per 100,000 patients)"),
SUMIFS(CERV!$F:$F,CERV!$A:$A,C3612,CERV!$G:$G,D3612),
SUMIFS(CANSCRN!$F:$F,CANSCRN!$A:$A,C3612,CANSCRN!$G:$G,D3612))))))))))))</f>
        <v>155983.90576839491</v>
      </c>
    </row>
    <row r="3613" spans="1:6" x14ac:dyDescent="0.2">
      <c r="A3613" s="24" t="s">
        <v>105</v>
      </c>
      <c r="B3613" s="24" t="s">
        <v>101</v>
      </c>
      <c r="C3613" s="24" t="s">
        <v>52</v>
      </c>
      <c r="D3613" s="24">
        <v>2012</v>
      </c>
      <c r="E3613" s="24" t="s">
        <v>104</v>
      </c>
      <c r="F3613">
        <f>IF(AND(A3613="PSA Testing", E3613= "Utilization Rate (per 100,000 patients)"),
SUMIFS(PSA!$D:$D,PSA!$A:$A,C3613,PSA!$G:$G,D3613),
IF(AND(A3613="Colorectal Cancer Screening", E3613="Utilization Rate (per 100,000 patients)"),
SUMIFS(COL!$D:$D,COL!$A:$A,C3613,COL!$G:$G, D3613),
IF(AND(A3613="Cervical Cancer Screening", E3613="Utilization Rate (per 100,000 patients)"),
SUMIFS(CERV!$D:$D,CERV!$A:$A,C3613,CERV!$G:$G,D3613),
IF(AND(A3613="Cancer Screening for CKD patients", E3613="Utilization Rate (per 100,000 patients)"),
SUMIFS(CANSCRN!$D:$D,CANSCRN!$A:$A,C3613,CANSCRN!$G:$G,D3613),
IF(AND(A3613="PSA Testing", E3613="Cost per service ($USD)"),
SUMIFS(PSA!$E:$E,PSA!$A:$A,C3613,PSA!$G:$G,D3613),
IF(AND(A3613="Colorectal Cancer Screening", E3613="Cost per service ($USD)"),
SUMIFS(COL!$E:$E,COL!$A:$A,C3613,COL!$G:$G,D3613),
IF(AND(A3613="Cervical Cancer Screening", E3613="Cost per service ($USD)"),
SUMIFS(CERV!$E:$E,CERV!$A:$A,C3613,CERV!$G:$G,D3613),
IF(AND(A3613="Cancer Screening for CKD patients", E3613="Cost per service ($USD)"),
SUMIFS(CANSCRN!$E:$E,CANSCRN!$A:$A,C3613,CANSCRN!$G:$G,D3613),
IF(AND(A3613="PSA Testing", E3613="Total Expenditure ($USD per 100,000 patients)"),
SUMIFS(PSA!$F:$F,PSA!$A:$A,C3613,PSA!$G:$G,D3613),
IF(AND(A3613="Colorectal Cancer Screening", E3613="Total Expenditure ($USD per 100,000 patients)"),
SUMIFS(COL!$F:$F,COL!$A:$A,C3613,COL!$G:$G,D3613),
IF(AND(A3613="Cervical Cancer Screening", E3613="Total Expenditure ($USD per 100,000 patients)"),
SUMIFS(CERV!$F:$F,CERV!$A:$A,C3613,CERV!$G:$G,D3613),
SUMIFS(CANSCRN!$F:$F,CANSCRN!$A:$A,C3613,CANSCRN!$G:$G,D3613))))))))))))</f>
        <v>120257.40100464331</v>
      </c>
    </row>
    <row r="3614" spans="1:6" x14ac:dyDescent="0.2">
      <c r="A3614" s="24" t="s">
        <v>105</v>
      </c>
      <c r="B3614" s="24" t="s">
        <v>101</v>
      </c>
      <c r="C3614" s="24" t="s">
        <v>52</v>
      </c>
      <c r="D3614" s="24">
        <v>2013</v>
      </c>
      <c r="E3614" s="24" t="s">
        <v>104</v>
      </c>
      <c r="F3614">
        <f>IF(AND(A3614="PSA Testing", E3614= "Utilization Rate (per 100,000 patients)"),
SUMIFS(PSA!$D:$D,PSA!$A:$A,C3614,PSA!$G:$G,D3614),
IF(AND(A3614="Colorectal Cancer Screening", E3614="Utilization Rate (per 100,000 patients)"),
SUMIFS(COL!$D:$D,COL!$A:$A,C3614,COL!$G:$G, D3614),
IF(AND(A3614="Cervical Cancer Screening", E3614="Utilization Rate (per 100,000 patients)"),
SUMIFS(CERV!$D:$D,CERV!$A:$A,C3614,CERV!$G:$G,D3614),
IF(AND(A3614="Cancer Screening for CKD patients", E3614="Utilization Rate (per 100,000 patients)"),
SUMIFS(CANSCRN!$D:$D,CANSCRN!$A:$A,C3614,CANSCRN!$G:$G,D3614),
IF(AND(A3614="PSA Testing", E3614="Cost per service ($USD)"),
SUMIFS(PSA!$E:$E,PSA!$A:$A,C3614,PSA!$G:$G,D3614),
IF(AND(A3614="Colorectal Cancer Screening", E3614="Cost per service ($USD)"),
SUMIFS(COL!$E:$E,COL!$A:$A,C3614,COL!$G:$G,D3614),
IF(AND(A3614="Cervical Cancer Screening", E3614="Cost per service ($USD)"),
SUMIFS(CERV!$E:$E,CERV!$A:$A,C3614,CERV!$G:$G,D3614),
IF(AND(A3614="Cancer Screening for CKD patients", E3614="Cost per service ($USD)"),
SUMIFS(CANSCRN!$E:$E,CANSCRN!$A:$A,C3614,CANSCRN!$G:$G,D3614),
IF(AND(A3614="PSA Testing", E3614="Total Expenditure ($USD per 100,000 patients)"),
SUMIFS(PSA!$F:$F,PSA!$A:$A,C3614,PSA!$G:$G,D3614),
IF(AND(A3614="Colorectal Cancer Screening", E3614="Total Expenditure ($USD per 100,000 patients)"),
SUMIFS(COL!$F:$F,COL!$A:$A,C3614,COL!$G:$G,D3614),
IF(AND(A3614="Cervical Cancer Screening", E3614="Total Expenditure ($USD per 100,000 patients)"),
SUMIFS(CERV!$F:$F,CERV!$A:$A,C3614,CERV!$G:$G,D3614),
SUMIFS(CANSCRN!$F:$F,CANSCRN!$A:$A,C3614,CANSCRN!$G:$G,D3614))))))))))))</f>
        <v>92474.673223654958</v>
      </c>
    </row>
    <row r="3615" spans="1:6" x14ac:dyDescent="0.2">
      <c r="A3615" s="24" t="s">
        <v>105</v>
      </c>
      <c r="B3615" s="24" t="s">
        <v>101</v>
      </c>
      <c r="C3615" s="24" t="s">
        <v>52</v>
      </c>
      <c r="D3615" s="24">
        <v>2014</v>
      </c>
      <c r="E3615" s="24" t="s">
        <v>104</v>
      </c>
      <c r="F3615">
        <f>IF(AND(A3615="PSA Testing", E3615= "Utilization Rate (per 100,000 patients)"),
SUMIFS(PSA!$D:$D,PSA!$A:$A,C3615,PSA!$G:$G,D3615),
IF(AND(A3615="Colorectal Cancer Screening", E3615="Utilization Rate (per 100,000 patients)"),
SUMIFS(COL!$D:$D,COL!$A:$A,C3615,COL!$G:$G, D3615),
IF(AND(A3615="Cervical Cancer Screening", E3615="Utilization Rate (per 100,000 patients)"),
SUMIFS(CERV!$D:$D,CERV!$A:$A,C3615,CERV!$G:$G,D3615),
IF(AND(A3615="Cancer Screening for CKD patients", E3615="Utilization Rate (per 100,000 patients)"),
SUMIFS(CANSCRN!$D:$D,CANSCRN!$A:$A,C3615,CANSCRN!$G:$G,D3615),
IF(AND(A3615="PSA Testing", E3615="Cost per service ($USD)"),
SUMIFS(PSA!$E:$E,PSA!$A:$A,C3615,PSA!$G:$G,D3615),
IF(AND(A3615="Colorectal Cancer Screening", E3615="Cost per service ($USD)"),
SUMIFS(COL!$E:$E,COL!$A:$A,C3615,COL!$G:$G,D3615),
IF(AND(A3615="Cervical Cancer Screening", E3615="Cost per service ($USD)"),
SUMIFS(CERV!$E:$E,CERV!$A:$A,C3615,CERV!$G:$G,D3615),
IF(AND(A3615="Cancer Screening for CKD patients", E3615="Cost per service ($USD)"),
SUMIFS(CANSCRN!$E:$E,CANSCRN!$A:$A,C3615,CANSCRN!$G:$G,D3615),
IF(AND(A3615="PSA Testing", E3615="Total Expenditure ($USD per 100,000 patients)"),
SUMIFS(PSA!$F:$F,PSA!$A:$A,C3615,PSA!$G:$G,D3615),
IF(AND(A3615="Colorectal Cancer Screening", E3615="Total Expenditure ($USD per 100,000 patients)"),
SUMIFS(COL!$F:$F,COL!$A:$A,C3615,COL!$G:$G,D3615),
IF(AND(A3615="Cervical Cancer Screening", E3615="Total Expenditure ($USD per 100,000 patients)"),
SUMIFS(CERV!$F:$F,CERV!$A:$A,C3615,CERV!$G:$G,D3615),
SUMIFS(CANSCRN!$F:$F,CANSCRN!$A:$A,C3615,CANSCRN!$G:$G,D3615))))))))))))</f>
        <v>75652.923103122695</v>
      </c>
    </row>
    <row r="3616" spans="1:6" x14ac:dyDescent="0.2">
      <c r="A3616" s="24" t="s">
        <v>105</v>
      </c>
      <c r="B3616" s="24" t="s">
        <v>101</v>
      </c>
      <c r="C3616" s="24" t="s">
        <v>52</v>
      </c>
      <c r="D3616" s="24">
        <v>2015</v>
      </c>
      <c r="E3616" s="24" t="s">
        <v>104</v>
      </c>
      <c r="F3616">
        <f>IF(AND(A3616="PSA Testing", E3616= "Utilization Rate (per 100,000 patients)"),
SUMIFS(PSA!$D:$D,PSA!$A:$A,C3616,PSA!$G:$G,D3616),
IF(AND(A3616="Colorectal Cancer Screening", E3616="Utilization Rate (per 100,000 patients)"),
SUMIFS(COL!$D:$D,COL!$A:$A,C3616,COL!$G:$G, D3616),
IF(AND(A3616="Cervical Cancer Screening", E3616="Utilization Rate (per 100,000 patients)"),
SUMIFS(CERV!$D:$D,CERV!$A:$A,C3616,CERV!$G:$G,D3616),
IF(AND(A3616="Cancer Screening for CKD patients", E3616="Utilization Rate (per 100,000 patients)"),
SUMIFS(CANSCRN!$D:$D,CANSCRN!$A:$A,C3616,CANSCRN!$G:$G,D3616),
IF(AND(A3616="PSA Testing", E3616="Cost per service ($USD)"),
SUMIFS(PSA!$E:$E,PSA!$A:$A,C3616,PSA!$G:$G,D3616),
IF(AND(A3616="Colorectal Cancer Screening", E3616="Cost per service ($USD)"),
SUMIFS(COL!$E:$E,COL!$A:$A,C3616,COL!$G:$G,D3616),
IF(AND(A3616="Cervical Cancer Screening", E3616="Cost per service ($USD)"),
SUMIFS(CERV!$E:$E,CERV!$A:$A,C3616,CERV!$G:$G,D3616),
IF(AND(A3616="Cancer Screening for CKD patients", E3616="Cost per service ($USD)"),
SUMIFS(CANSCRN!$E:$E,CANSCRN!$A:$A,C3616,CANSCRN!$G:$G,D3616),
IF(AND(A3616="PSA Testing", E3616="Total Expenditure ($USD per 100,000 patients)"),
SUMIFS(PSA!$F:$F,PSA!$A:$A,C3616,PSA!$G:$G,D3616),
IF(AND(A3616="Colorectal Cancer Screening", E3616="Total Expenditure ($USD per 100,000 patients)"),
SUMIFS(COL!$F:$F,COL!$A:$A,C3616,COL!$G:$G,D3616),
IF(AND(A3616="Cervical Cancer Screening", E3616="Total Expenditure ($USD per 100,000 patients)"),
SUMIFS(CERV!$F:$F,CERV!$A:$A,C3616,CERV!$G:$G,D3616),
SUMIFS(CANSCRN!$F:$F,CANSCRN!$A:$A,C3616,CANSCRN!$G:$G,D3616))))))))))))</f>
        <v>99093.930874813945</v>
      </c>
    </row>
    <row r="3617" spans="1:6" x14ac:dyDescent="0.2">
      <c r="A3617" s="24" t="s">
        <v>105</v>
      </c>
      <c r="B3617" s="24" t="s">
        <v>101</v>
      </c>
      <c r="C3617" s="24" t="s">
        <v>52</v>
      </c>
      <c r="D3617" s="24">
        <v>2016</v>
      </c>
      <c r="E3617" s="24" t="s">
        <v>104</v>
      </c>
      <c r="F3617">
        <f>IF(AND(A3617="PSA Testing", E3617= "Utilization Rate (per 100,000 patients)"),
SUMIFS(PSA!$D:$D,PSA!$A:$A,C3617,PSA!$G:$G,D3617),
IF(AND(A3617="Colorectal Cancer Screening", E3617="Utilization Rate (per 100,000 patients)"),
SUMIFS(COL!$D:$D,COL!$A:$A,C3617,COL!$G:$G, D3617),
IF(AND(A3617="Cervical Cancer Screening", E3617="Utilization Rate (per 100,000 patients)"),
SUMIFS(CERV!$D:$D,CERV!$A:$A,C3617,CERV!$G:$G,D3617),
IF(AND(A3617="Cancer Screening for CKD patients", E3617="Utilization Rate (per 100,000 patients)"),
SUMIFS(CANSCRN!$D:$D,CANSCRN!$A:$A,C3617,CANSCRN!$G:$G,D3617),
IF(AND(A3617="PSA Testing", E3617="Cost per service ($USD)"),
SUMIFS(PSA!$E:$E,PSA!$A:$A,C3617,PSA!$G:$G,D3617),
IF(AND(A3617="Colorectal Cancer Screening", E3617="Cost per service ($USD)"),
SUMIFS(COL!$E:$E,COL!$A:$A,C3617,COL!$G:$G,D3617),
IF(AND(A3617="Cervical Cancer Screening", E3617="Cost per service ($USD)"),
SUMIFS(CERV!$E:$E,CERV!$A:$A,C3617,CERV!$G:$G,D3617),
IF(AND(A3617="Cancer Screening for CKD patients", E3617="Cost per service ($USD)"),
SUMIFS(CANSCRN!$E:$E,CANSCRN!$A:$A,C3617,CANSCRN!$G:$G,D3617),
IF(AND(A3617="PSA Testing", E3617="Total Expenditure ($USD per 100,000 patients)"),
SUMIFS(PSA!$F:$F,PSA!$A:$A,C3617,PSA!$G:$G,D3617),
IF(AND(A3617="Colorectal Cancer Screening", E3617="Total Expenditure ($USD per 100,000 patients)"),
SUMIFS(COL!$F:$F,COL!$A:$A,C3617,COL!$G:$G,D3617),
IF(AND(A3617="Cervical Cancer Screening", E3617="Total Expenditure ($USD per 100,000 patients)"),
SUMIFS(CERV!$F:$F,CERV!$A:$A,C3617,CERV!$G:$G,D3617),
SUMIFS(CANSCRN!$F:$F,CANSCRN!$A:$A,C3617,CANSCRN!$G:$G,D3617))))))))))))</f>
        <v>87810.931721977642</v>
      </c>
    </row>
    <row r="3618" spans="1:6" x14ac:dyDescent="0.2">
      <c r="A3618" s="24" t="s">
        <v>105</v>
      </c>
      <c r="B3618" s="24" t="s">
        <v>101</v>
      </c>
      <c r="C3618" s="24" t="s">
        <v>52</v>
      </c>
      <c r="D3618" s="24">
        <v>2017</v>
      </c>
      <c r="E3618" s="24" t="s">
        <v>104</v>
      </c>
      <c r="F3618">
        <f>IF(AND(A3618="PSA Testing", E3618= "Utilization Rate (per 100,000 patients)"),
SUMIFS(PSA!$D:$D,PSA!$A:$A,C3618,PSA!$G:$G,D3618),
IF(AND(A3618="Colorectal Cancer Screening", E3618="Utilization Rate (per 100,000 patients)"),
SUMIFS(COL!$D:$D,COL!$A:$A,C3618,COL!$G:$G, D3618),
IF(AND(A3618="Cervical Cancer Screening", E3618="Utilization Rate (per 100,000 patients)"),
SUMIFS(CERV!$D:$D,CERV!$A:$A,C3618,CERV!$G:$G,D3618),
IF(AND(A3618="Cancer Screening for CKD patients", E3618="Utilization Rate (per 100,000 patients)"),
SUMIFS(CANSCRN!$D:$D,CANSCRN!$A:$A,C3618,CANSCRN!$G:$G,D3618),
IF(AND(A3618="PSA Testing", E3618="Cost per service ($USD)"),
SUMIFS(PSA!$E:$E,PSA!$A:$A,C3618,PSA!$G:$G,D3618),
IF(AND(A3618="Colorectal Cancer Screening", E3618="Cost per service ($USD)"),
SUMIFS(COL!$E:$E,COL!$A:$A,C3618,COL!$G:$G,D3618),
IF(AND(A3618="Cervical Cancer Screening", E3618="Cost per service ($USD)"),
SUMIFS(CERV!$E:$E,CERV!$A:$A,C3618,CERV!$G:$G,D3618),
IF(AND(A3618="Cancer Screening for CKD patients", E3618="Cost per service ($USD)"),
SUMIFS(CANSCRN!$E:$E,CANSCRN!$A:$A,C3618,CANSCRN!$G:$G,D3618),
IF(AND(A3618="PSA Testing", E3618="Total Expenditure ($USD per 100,000 patients)"),
SUMIFS(PSA!$F:$F,PSA!$A:$A,C3618,PSA!$G:$G,D3618),
IF(AND(A3618="Colorectal Cancer Screening", E3618="Total Expenditure ($USD per 100,000 patients)"),
SUMIFS(COL!$F:$F,COL!$A:$A,C3618,COL!$G:$G,D3618),
IF(AND(A3618="Cervical Cancer Screening", E3618="Total Expenditure ($USD per 100,000 patients)"),
SUMIFS(CERV!$F:$F,CERV!$A:$A,C3618,CERV!$G:$G,D3618),
SUMIFS(CANSCRN!$F:$F,CANSCRN!$A:$A,C3618,CANSCRN!$G:$G,D3618))))))))))))</f>
        <v>83621.273276392225</v>
      </c>
    </row>
    <row r="3619" spans="1:6" x14ac:dyDescent="0.2">
      <c r="A3619" s="24" t="s">
        <v>105</v>
      </c>
      <c r="B3619" s="24" t="s">
        <v>101</v>
      </c>
      <c r="C3619" s="24" t="s">
        <v>52</v>
      </c>
      <c r="D3619" s="24">
        <v>2018</v>
      </c>
      <c r="E3619" s="24" t="s">
        <v>104</v>
      </c>
      <c r="F3619">
        <f>IF(AND(A3619="PSA Testing", E3619= "Utilization Rate (per 100,000 patients)"),
SUMIFS(PSA!$D:$D,PSA!$A:$A,C3619,PSA!$G:$G,D3619),
IF(AND(A3619="Colorectal Cancer Screening", E3619="Utilization Rate (per 100,000 patients)"),
SUMIFS(COL!$D:$D,COL!$A:$A,C3619,COL!$G:$G, D3619),
IF(AND(A3619="Cervical Cancer Screening", E3619="Utilization Rate (per 100,000 patients)"),
SUMIFS(CERV!$D:$D,CERV!$A:$A,C3619,CERV!$G:$G,D3619),
IF(AND(A3619="Cancer Screening for CKD patients", E3619="Utilization Rate (per 100,000 patients)"),
SUMIFS(CANSCRN!$D:$D,CANSCRN!$A:$A,C3619,CANSCRN!$G:$G,D3619),
IF(AND(A3619="PSA Testing", E3619="Cost per service ($USD)"),
SUMIFS(PSA!$E:$E,PSA!$A:$A,C3619,PSA!$G:$G,D3619),
IF(AND(A3619="Colorectal Cancer Screening", E3619="Cost per service ($USD)"),
SUMIFS(COL!$E:$E,COL!$A:$A,C3619,COL!$G:$G,D3619),
IF(AND(A3619="Cervical Cancer Screening", E3619="Cost per service ($USD)"),
SUMIFS(CERV!$E:$E,CERV!$A:$A,C3619,CERV!$G:$G,D3619),
IF(AND(A3619="Cancer Screening for CKD patients", E3619="Cost per service ($USD)"),
SUMIFS(CANSCRN!$E:$E,CANSCRN!$A:$A,C3619,CANSCRN!$G:$G,D3619),
IF(AND(A3619="PSA Testing", E3619="Total Expenditure ($USD per 100,000 patients)"),
SUMIFS(PSA!$F:$F,PSA!$A:$A,C3619,PSA!$G:$G,D3619),
IF(AND(A3619="Colorectal Cancer Screening", E3619="Total Expenditure ($USD per 100,000 patients)"),
SUMIFS(COL!$F:$F,COL!$A:$A,C3619,COL!$G:$G,D3619),
IF(AND(A3619="Cervical Cancer Screening", E3619="Total Expenditure ($USD per 100,000 patients)"),
SUMIFS(CERV!$F:$F,CERV!$A:$A,C3619,CERV!$G:$G,D3619),
SUMIFS(CANSCRN!$F:$F,CANSCRN!$A:$A,C3619,CANSCRN!$G:$G,D3619))))))))))))</f>
        <v>77013.271170133739</v>
      </c>
    </row>
    <row r="3620" spans="1:6" x14ac:dyDescent="0.2">
      <c r="A3620" s="24" t="s">
        <v>105</v>
      </c>
      <c r="B3620" s="24" t="s">
        <v>101</v>
      </c>
      <c r="C3620" s="24" t="s">
        <v>52</v>
      </c>
      <c r="D3620" s="24">
        <v>2019</v>
      </c>
      <c r="E3620" s="24" t="s">
        <v>104</v>
      </c>
      <c r="F3620">
        <f>IF(AND(A3620="PSA Testing", E3620= "Utilization Rate (per 100,000 patients)"),
SUMIFS(PSA!$D:$D,PSA!$A:$A,C3620,PSA!$G:$G,D3620),
IF(AND(A3620="Colorectal Cancer Screening", E3620="Utilization Rate (per 100,000 patients)"),
SUMIFS(COL!$D:$D,COL!$A:$A,C3620,COL!$G:$G, D3620),
IF(AND(A3620="Cervical Cancer Screening", E3620="Utilization Rate (per 100,000 patients)"),
SUMIFS(CERV!$D:$D,CERV!$A:$A,C3620,CERV!$G:$G,D3620),
IF(AND(A3620="Cancer Screening for CKD patients", E3620="Utilization Rate (per 100,000 patients)"),
SUMIFS(CANSCRN!$D:$D,CANSCRN!$A:$A,C3620,CANSCRN!$G:$G,D3620),
IF(AND(A3620="PSA Testing", E3620="Cost per service ($USD)"),
SUMIFS(PSA!$E:$E,PSA!$A:$A,C3620,PSA!$G:$G,D3620),
IF(AND(A3620="Colorectal Cancer Screening", E3620="Cost per service ($USD)"),
SUMIFS(COL!$E:$E,COL!$A:$A,C3620,COL!$G:$G,D3620),
IF(AND(A3620="Cervical Cancer Screening", E3620="Cost per service ($USD)"),
SUMIFS(CERV!$E:$E,CERV!$A:$A,C3620,CERV!$G:$G,D3620),
IF(AND(A3620="Cancer Screening for CKD patients", E3620="Cost per service ($USD)"),
SUMIFS(CANSCRN!$E:$E,CANSCRN!$A:$A,C3620,CANSCRN!$G:$G,D3620),
IF(AND(A3620="PSA Testing", E3620="Total Expenditure ($USD per 100,000 patients)"),
SUMIFS(PSA!$F:$F,PSA!$A:$A,C3620,PSA!$G:$G,D3620),
IF(AND(A3620="Colorectal Cancer Screening", E3620="Total Expenditure ($USD per 100,000 patients)"),
SUMIFS(COL!$F:$F,COL!$A:$A,C3620,COL!$G:$G,D3620),
IF(AND(A3620="Cervical Cancer Screening", E3620="Total Expenditure ($USD per 100,000 patients)"),
SUMIFS(CERV!$F:$F,CERV!$A:$A,C3620,CERV!$G:$G,D3620),
SUMIFS(CANSCRN!$F:$F,CANSCRN!$A:$A,C3620,CANSCRN!$G:$G,D3620))))))))))))</f>
        <v>67880.96301783566</v>
      </c>
    </row>
    <row r="3621" spans="1:6" x14ac:dyDescent="0.2">
      <c r="A3621" s="24" t="s">
        <v>105</v>
      </c>
      <c r="B3621" s="24" t="s">
        <v>101</v>
      </c>
      <c r="C3621" s="24" t="s">
        <v>53</v>
      </c>
      <c r="D3621" s="24">
        <v>2009</v>
      </c>
      <c r="E3621" s="24" t="s">
        <v>104</v>
      </c>
      <c r="F3621">
        <f>IF(AND(A3621="PSA Testing", E3621= "Utilization Rate (per 100,000 patients)"),
SUMIFS(PSA!$D:$D,PSA!$A:$A,C3621,PSA!$G:$G,D3621),
IF(AND(A3621="Colorectal Cancer Screening", E3621="Utilization Rate (per 100,000 patients)"),
SUMIFS(COL!$D:$D,COL!$A:$A,C3621,COL!$G:$G, D3621),
IF(AND(A3621="Cervical Cancer Screening", E3621="Utilization Rate (per 100,000 patients)"),
SUMIFS(CERV!$D:$D,CERV!$A:$A,C3621,CERV!$G:$G,D3621),
IF(AND(A3621="Cancer Screening for CKD patients", E3621="Utilization Rate (per 100,000 patients)"),
SUMIFS(CANSCRN!$D:$D,CANSCRN!$A:$A,C3621,CANSCRN!$G:$G,D3621),
IF(AND(A3621="PSA Testing", E3621="Cost per service ($USD)"),
SUMIFS(PSA!$E:$E,PSA!$A:$A,C3621,PSA!$G:$G,D3621),
IF(AND(A3621="Colorectal Cancer Screening", E3621="Cost per service ($USD)"),
SUMIFS(COL!$E:$E,COL!$A:$A,C3621,COL!$G:$G,D3621),
IF(AND(A3621="Cervical Cancer Screening", E3621="Cost per service ($USD)"),
SUMIFS(CERV!$E:$E,CERV!$A:$A,C3621,CERV!$G:$G,D3621),
IF(AND(A3621="Cancer Screening for CKD patients", E3621="Cost per service ($USD)"),
SUMIFS(CANSCRN!$E:$E,CANSCRN!$A:$A,C3621,CANSCRN!$G:$G,D3621),
IF(AND(A3621="PSA Testing", E3621="Total Expenditure ($USD per 100,000 patients)"),
SUMIFS(PSA!$F:$F,PSA!$A:$A,C3621,PSA!$G:$G,D3621),
IF(AND(A3621="Colorectal Cancer Screening", E3621="Total Expenditure ($USD per 100,000 patients)"),
SUMIFS(COL!$F:$F,COL!$A:$A,C3621,COL!$G:$G,D3621),
IF(AND(A3621="Cervical Cancer Screening", E3621="Total Expenditure ($USD per 100,000 patients)"),
SUMIFS(CERV!$F:$F,CERV!$A:$A,C3621,CERV!$G:$G,D3621),
SUMIFS(CANSCRN!$F:$F,CANSCRN!$A:$A,C3621,CANSCRN!$G:$G,D3621))))))))))))</f>
        <v>183900.97268372859</v>
      </c>
    </row>
    <row r="3622" spans="1:6" x14ac:dyDescent="0.2">
      <c r="A3622" s="24" t="s">
        <v>105</v>
      </c>
      <c r="B3622" s="24" t="s">
        <v>101</v>
      </c>
      <c r="C3622" s="24" t="s">
        <v>53</v>
      </c>
      <c r="D3622" s="24">
        <v>2010</v>
      </c>
      <c r="E3622" s="24" t="s">
        <v>104</v>
      </c>
      <c r="F3622">
        <f>IF(AND(A3622="PSA Testing", E3622= "Utilization Rate (per 100,000 patients)"),
SUMIFS(PSA!$D:$D,PSA!$A:$A,C3622,PSA!$G:$G,D3622),
IF(AND(A3622="Colorectal Cancer Screening", E3622="Utilization Rate (per 100,000 patients)"),
SUMIFS(COL!$D:$D,COL!$A:$A,C3622,COL!$G:$G, D3622),
IF(AND(A3622="Cervical Cancer Screening", E3622="Utilization Rate (per 100,000 patients)"),
SUMIFS(CERV!$D:$D,CERV!$A:$A,C3622,CERV!$G:$G,D3622),
IF(AND(A3622="Cancer Screening for CKD patients", E3622="Utilization Rate (per 100,000 patients)"),
SUMIFS(CANSCRN!$D:$D,CANSCRN!$A:$A,C3622,CANSCRN!$G:$G,D3622),
IF(AND(A3622="PSA Testing", E3622="Cost per service ($USD)"),
SUMIFS(PSA!$E:$E,PSA!$A:$A,C3622,PSA!$G:$G,D3622),
IF(AND(A3622="Colorectal Cancer Screening", E3622="Cost per service ($USD)"),
SUMIFS(COL!$E:$E,COL!$A:$A,C3622,COL!$G:$G,D3622),
IF(AND(A3622="Cervical Cancer Screening", E3622="Cost per service ($USD)"),
SUMIFS(CERV!$E:$E,CERV!$A:$A,C3622,CERV!$G:$G,D3622),
IF(AND(A3622="Cancer Screening for CKD patients", E3622="Cost per service ($USD)"),
SUMIFS(CANSCRN!$E:$E,CANSCRN!$A:$A,C3622,CANSCRN!$G:$G,D3622),
IF(AND(A3622="PSA Testing", E3622="Total Expenditure ($USD per 100,000 patients)"),
SUMIFS(PSA!$F:$F,PSA!$A:$A,C3622,PSA!$G:$G,D3622),
IF(AND(A3622="Colorectal Cancer Screening", E3622="Total Expenditure ($USD per 100,000 patients)"),
SUMIFS(COL!$F:$F,COL!$A:$A,C3622,COL!$G:$G,D3622),
IF(AND(A3622="Cervical Cancer Screening", E3622="Total Expenditure ($USD per 100,000 patients)"),
SUMIFS(CERV!$F:$F,CERV!$A:$A,C3622,CERV!$G:$G,D3622),
SUMIFS(CANSCRN!$F:$F,CANSCRN!$A:$A,C3622,CANSCRN!$G:$G,D3622))))))))))))</f>
        <v>170954.02726577985</v>
      </c>
    </row>
    <row r="3623" spans="1:6" x14ac:dyDescent="0.2">
      <c r="A3623" s="24" t="s">
        <v>105</v>
      </c>
      <c r="B3623" s="24" t="s">
        <v>101</v>
      </c>
      <c r="C3623" s="24" t="s">
        <v>53</v>
      </c>
      <c r="D3623" s="24">
        <v>2011</v>
      </c>
      <c r="E3623" s="24" t="s">
        <v>104</v>
      </c>
      <c r="F3623">
        <f>IF(AND(A3623="PSA Testing", E3623= "Utilization Rate (per 100,000 patients)"),
SUMIFS(PSA!$D:$D,PSA!$A:$A,C3623,PSA!$G:$G,D3623),
IF(AND(A3623="Colorectal Cancer Screening", E3623="Utilization Rate (per 100,000 patients)"),
SUMIFS(COL!$D:$D,COL!$A:$A,C3623,COL!$G:$G, D3623),
IF(AND(A3623="Cervical Cancer Screening", E3623="Utilization Rate (per 100,000 patients)"),
SUMIFS(CERV!$D:$D,CERV!$A:$A,C3623,CERV!$G:$G,D3623),
IF(AND(A3623="Cancer Screening for CKD patients", E3623="Utilization Rate (per 100,000 patients)"),
SUMIFS(CANSCRN!$D:$D,CANSCRN!$A:$A,C3623,CANSCRN!$G:$G,D3623),
IF(AND(A3623="PSA Testing", E3623="Cost per service ($USD)"),
SUMIFS(PSA!$E:$E,PSA!$A:$A,C3623,PSA!$G:$G,D3623),
IF(AND(A3623="Colorectal Cancer Screening", E3623="Cost per service ($USD)"),
SUMIFS(COL!$E:$E,COL!$A:$A,C3623,COL!$G:$G,D3623),
IF(AND(A3623="Cervical Cancer Screening", E3623="Cost per service ($USD)"),
SUMIFS(CERV!$E:$E,CERV!$A:$A,C3623,CERV!$G:$G,D3623),
IF(AND(A3623="Cancer Screening for CKD patients", E3623="Cost per service ($USD)"),
SUMIFS(CANSCRN!$E:$E,CANSCRN!$A:$A,C3623,CANSCRN!$G:$G,D3623),
IF(AND(A3623="PSA Testing", E3623="Total Expenditure ($USD per 100,000 patients)"),
SUMIFS(PSA!$F:$F,PSA!$A:$A,C3623,PSA!$G:$G,D3623),
IF(AND(A3623="Colorectal Cancer Screening", E3623="Total Expenditure ($USD per 100,000 patients)"),
SUMIFS(COL!$F:$F,COL!$A:$A,C3623,COL!$G:$G,D3623),
IF(AND(A3623="Cervical Cancer Screening", E3623="Total Expenditure ($USD per 100,000 patients)"),
SUMIFS(CERV!$F:$F,CERV!$A:$A,C3623,CERV!$G:$G,D3623),
SUMIFS(CANSCRN!$F:$F,CANSCRN!$A:$A,C3623,CANSCRN!$G:$G,D3623))))))))))))</f>
        <v>190811.20521344087</v>
      </c>
    </row>
    <row r="3624" spans="1:6" x14ac:dyDescent="0.2">
      <c r="A3624" s="24" t="s">
        <v>105</v>
      </c>
      <c r="B3624" s="24" t="s">
        <v>101</v>
      </c>
      <c r="C3624" s="24" t="s">
        <v>53</v>
      </c>
      <c r="D3624" s="24">
        <v>2012</v>
      </c>
      <c r="E3624" s="24" t="s">
        <v>104</v>
      </c>
      <c r="F3624">
        <f>IF(AND(A3624="PSA Testing", E3624= "Utilization Rate (per 100,000 patients)"),
SUMIFS(PSA!$D:$D,PSA!$A:$A,C3624,PSA!$G:$G,D3624),
IF(AND(A3624="Colorectal Cancer Screening", E3624="Utilization Rate (per 100,000 patients)"),
SUMIFS(COL!$D:$D,COL!$A:$A,C3624,COL!$G:$G, D3624),
IF(AND(A3624="Cervical Cancer Screening", E3624="Utilization Rate (per 100,000 patients)"),
SUMIFS(CERV!$D:$D,CERV!$A:$A,C3624,CERV!$G:$G,D3624),
IF(AND(A3624="Cancer Screening for CKD patients", E3624="Utilization Rate (per 100,000 patients)"),
SUMIFS(CANSCRN!$D:$D,CANSCRN!$A:$A,C3624,CANSCRN!$G:$G,D3624),
IF(AND(A3624="PSA Testing", E3624="Cost per service ($USD)"),
SUMIFS(PSA!$E:$E,PSA!$A:$A,C3624,PSA!$G:$G,D3624),
IF(AND(A3624="Colorectal Cancer Screening", E3624="Cost per service ($USD)"),
SUMIFS(COL!$E:$E,COL!$A:$A,C3624,COL!$G:$G,D3624),
IF(AND(A3624="Cervical Cancer Screening", E3624="Cost per service ($USD)"),
SUMIFS(CERV!$E:$E,CERV!$A:$A,C3624,CERV!$G:$G,D3624),
IF(AND(A3624="Cancer Screening for CKD patients", E3624="Cost per service ($USD)"),
SUMIFS(CANSCRN!$E:$E,CANSCRN!$A:$A,C3624,CANSCRN!$G:$G,D3624),
IF(AND(A3624="PSA Testing", E3624="Total Expenditure ($USD per 100,000 patients)"),
SUMIFS(PSA!$F:$F,PSA!$A:$A,C3624,PSA!$G:$G,D3624),
IF(AND(A3624="Colorectal Cancer Screening", E3624="Total Expenditure ($USD per 100,000 patients)"),
SUMIFS(COL!$F:$F,COL!$A:$A,C3624,COL!$G:$G,D3624),
IF(AND(A3624="Cervical Cancer Screening", E3624="Total Expenditure ($USD per 100,000 patients)"),
SUMIFS(CERV!$F:$F,CERV!$A:$A,C3624,CERV!$G:$G,D3624),
SUMIFS(CANSCRN!$F:$F,CANSCRN!$A:$A,C3624,CANSCRN!$G:$G,D3624))))))))))))</f>
        <v>151740.03544744701</v>
      </c>
    </row>
    <row r="3625" spans="1:6" x14ac:dyDescent="0.2">
      <c r="A3625" s="24" t="s">
        <v>105</v>
      </c>
      <c r="B3625" s="24" t="s">
        <v>101</v>
      </c>
      <c r="C3625" s="24" t="s">
        <v>53</v>
      </c>
      <c r="D3625" s="24">
        <v>2013</v>
      </c>
      <c r="E3625" s="24" t="s">
        <v>104</v>
      </c>
      <c r="F3625">
        <f>IF(AND(A3625="PSA Testing", E3625= "Utilization Rate (per 100,000 patients)"),
SUMIFS(PSA!$D:$D,PSA!$A:$A,C3625,PSA!$G:$G,D3625),
IF(AND(A3625="Colorectal Cancer Screening", E3625="Utilization Rate (per 100,000 patients)"),
SUMIFS(COL!$D:$D,COL!$A:$A,C3625,COL!$G:$G, D3625),
IF(AND(A3625="Cervical Cancer Screening", E3625="Utilization Rate (per 100,000 patients)"),
SUMIFS(CERV!$D:$D,CERV!$A:$A,C3625,CERV!$G:$G,D3625),
IF(AND(A3625="Cancer Screening for CKD patients", E3625="Utilization Rate (per 100,000 patients)"),
SUMIFS(CANSCRN!$D:$D,CANSCRN!$A:$A,C3625,CANSCRN!$G:$G,D3625),
IF(AND(A3625="PSA Testing", E3625="Cost per service ($USD)"),
SUMIFS(PSA!$E:$E,PSA!$A:$A,C3625,PSA!$G:$G,D3625),
IF(AND(A3625="Colorectal Cancer Screening", E3625="Cost per service ($USD)"),
SUMIFS(COL!$E:$E,COL!$A:$A,C3625,COL!$G:$G,D3625),
IF(AND(A3625="Cervical Cancer Screening", E3625="Cost per service ($USD)"),
SUMIFS(CERV!$E:$E,CERV!$A:$A,C3625,CERV!$G:$G,D3625),
IF(AND(A3625="Cancer Screening for CKD patients", E3625="Cost per service ($USD)"),
SUMIFS(CANSCRN!$E:$E,CANSCRN!$A:$A,C3625,CANSCRN!$G:$G,D3625),
IF(AND(A3625="PSA Testing", E3625="Total Expenditure ($USD per 100,000 patients)"),
SUMIFS(PSA!$F:$F,PSA!$A:$A,C3625,PSA!$G:$G,D3625),
IF(AND(A3625="Colorectal Cancer Screening", E3625="Total Expenditure ($USD per 100,000 patients)"),
SUMIFS(COL!$F:$F,COL!$A:$A,C3625,COL!$G:$G,D3625),
IF(AND(A3625="Cervical Cancer Screening", E3625="Total Expenditure ($USD per 100,000 patients)"),
SUMIFS(CERV!$F:$F,CERV!$A:$A,C3625,CERV!$G:$G,D3625),
SUMIFS(CANSCRN!$F:$F,CANSCRN!$A:$A,C3625,CANSCRN!$G:$G,D3625))))))))))))</f>
        <v>123396.58518254051</v>
      </c>
    </row>
    <row r="3626" spans="1:6" x14ac:dyDescent="0.2">
      <c r="A3626" s="24" t="s">
        <v>105</v>
      </c>
      <c r="B3626" s="24" t="s">
        <v>101</v>
      </c>
      <c r="C3626" s="24" t="s">
        <v>53</v>
      </c>
      <c r="D3626" s="24">
        <v>2014</v>
      </c>
      <c r="E3626" s="24" t="s">
        <v>104</v>
      </c>
      <c r="F3626">
        <f>IF(AND(A3626="PSA Testing", E3626= "Utilization Rate (per 100,000 patients)"),
SUMIFS(PSA!$D:$D,PSA!$A:$A,C3626,PSA!$G:$G,D3626),
IF(AND(A3626="Colorectal Cancer Screening", E3626="Utilization Rate (per 100,000 patients)"),
SUMIFS(COL!$D:$D,COL!$A:$A,C3626,COL!$G:$G, D3626),
IF(AND(A3626="Cervical Cancer Screening", E3626="Utilization Rate (per 100,000 patients)"),
SUMIFS(CERV!$D:$D,CERV!$A:$A,C3626,CERV!$G:$G,D3626),
IF(AND(A3626="Cancer Screening for CKD patients", E3626="Utilization Rate (per 100,000 patients)"),
SUMIFS(CANSCRN!$D:$D,CANSCRN!$A:$A,C3626,CANSCRN!$G:$G,D3626),
IF(AND(A3626="PSA Testing", E3626="Cost per service ($USD)"),
SUMIFS(PSA!$E:$E,PSA!$A:$A,C3626,PSA!$G:$G,D3626),
IF(AND(A3626="Colorectal Cancer Screening", E3626="Cost per service ($USD)"),
SUMIFS(COL!$E:$E,COL!$A:$A,C3626,COL!$G:$G,D3626),
IF(AND(A3626="Cervical Cancer Screening", E3626="Cost per service ($USD)"),
SUMIFS(CERV!$E:$E,CERV!$A:$A,C3626,CERV!$G:$G,D3626),
IF(AND(A3626="Cancer Screening for CKD patients", E3626="Cost per service ($USD)"),
SUMIFS(CANSCRN!$E:$E,CANSCRN!$A:$A,C3626,CANSCRN!$G:$G,D3626),
IF(AND(A3626="PSA Testing", E3626="Total Expenditure ($USD per 100,000 patients)"),
SUMIFS(PSA!$F:$F,PSA!$A:$A,C3626,PSA!$G:$G,D3626),
IF(AND(A3626="Colorectal Cancer Screening", E3626="Total Expenditure ($USD per 100,000 patients)"),
SUMIFS(COL!$F:$F,COL!$A:$A,C3626,COL!$G:$G,D3626),
IF(AND(A3626="Cervical Cancer Screening", E3626="Total Expenditure ($USD per 100,000 patients)"),
SUMIFS(CERV!$F:$F,CERV!$A:$A,C3626,CERV!$G:$G,D3626),
SUMIFS(CANSCRN!$F:$F,CANSCRN!$A:$A,C3626,CANSCRN!$G:$G,D3626))))))))))))</f>
        <v>79394.981968461871</v>
      </c>
    </row>
    <row r="3627" spans="1:6" x14ac:dyDescent="0.2">
      <c r="A3627" s="24" t="s">
        <v>105</v>
      </c>
      <c r="B3627" s="24" t="s">
        <v>101</v>
      </c>
      <c r="C3627" s="24" t="s">
        <v>53</v>
      </c>
      <c r="D3627" s="24">
        <v>2015</v>
      </c>
      <c r="E3627" s="24" t="s">
        <v>104</v>
      </c>
      <c r="F3627">
        <f>IF(AND(A3627="PSA Testing", E3627= "Utilization Rate (per 100,000 patients)"),
SUMIFS(PSA!$D:$D,PSA!$A:$A,C3627,PSA!$G:$G,D3627),
IF(AND(A3627="Colorectal Cancer Screening", E3627="Utilization Rate (per 100,000 patients)"),
SUMIFS(COL!$D:$D,COL!$A:$A,C3627,COL!$G:$G, D3627),
IF(AND(A3627="Cervical Cancer Screening", E3627="Utilization Rate (per 100,000 patients)"),
SUMIFS(CERV!$D:$D,CERV!$A:$A,C3627,CERV!$G:$G,D3627),
IF(AND(A3627="Cancer Screening for CKD patients", E3627="Utilization Rate (per 100,000 patients)"),
SUMIFS(CANSCRN!$D:$D,CANSCRN!$A:$A,C3627,CANSCRN!$G:$G,D3627),
IF(AND(A3627="PSA Testing", E3627="Cost per service ($USD)"),
SUMIFS(PSA!$E:$E,PSA!$A:$A,C3627,PSA!$G:$G,D3627),
IF(AND(A3627="Colorectal Cancer Screening", E3627="Cost per service ($USD)"),
SUMIFS(COL!$E:$E,COL!$A:$A,C3627,COL!$G:$G,D3627),
IF(AND(A3627="Cervical Cancer Screening", E3627="Cost per service ($USD)"),
SUMIFS(CERV!$E:$E,CERV!$A:$A,C3627,CERV!$G:$G,D3627),
IF(AND(A3627="Cancer Screening for CKD patients", E3627="Cost per service ($USD)"),
SUMIFS(CANSCRN!$E:$E,CANSCRN!$A:$A,C3627,CANSCRN!$G:$G,D3627),
IF(AND(A3627="PSA Testing", E3627="Total Expenditure ($USD per 100,000 patients)"),
SUMIFS(PSA!$F:$F,PSA!$A:$A,C3627,PSA!$G:$G,D3627),
IF(AND(A3627="Colorectal Cancer Screening", E3627="Total Expenditure ($USD per 100,000 patients)"),
SUMIFS(COL!$F:$F,COL!$A:$A,C3627,COL!$G:$G,D3627),
IF(AND(A3627="Cervical Cancer Screening", E3627="Total Expenditure ($USD per 100,000 patients)"),
SUMIFS(CERV!$F:$F,CERV!$A:$A,C3627,CERV!$G:$G,D3627),
SUMIFS(CANSCRN!$F:$F,CANSCRN!$A:$A,C3627,CANSCRN!$G:$G,D3627))))))))))))</f>
        <v>70807.394871679426</v>
      </c>
    </row>
    <row r="3628" spans="1:6" x14ac:dyDescent="0.2">
      <c r="A3628" s="24" t="s">
        <v>105</v>
      </c>
      <c r="B3628" s="24" t="s">
        <v>101</v>
      </c>
      <c r="C3628" s="24" t="s">
        <v>53</v>
      </c>
      <c r="D3628" s="24">
        <v>2016</v>
      </c>
      <c r="E3628" s="24" t="s">
        <v>104</v>
      </c>
      <c r="F3628">
        <f>IF(AND(A3628="PSA Testing", E3628= "Utilization Rate (per 100,000 patients)"),
SUMIFS(PSA!$D:$D,PSA!$A:$A,C3628,PSA!$G:$G,D3628),
IF(AND(A3628="Colorectal Cancer Screening", E3628="Utilization Rate (per 100,000 patients)"),
SUMIFS(COL!$D:$D,COL!$A:$A,C3628,COL!$G:$G, D3628),
IF(AND(A3628="Cervical Cancer Screening", E3628="Utilization Rate (per 100,000 patients)"),
SUMIFS(CERV!$D:$D,CERV!$A:$A,C3628,CERV!$G:$G,D3628),
IF(AND(A3628="Cancer Screening for CKD patients", E3628="Utilization Rate (per 100,000 patients)"),
SUMIFS(CANSCRN!$D:$D,CANSCRN!$A:$A,C3628,CANSCRN!$G:$G,D3628),
IF(AND(A3628="PSA Testing", E3628="Cost per service ($USD)"),
SUMIFS(PSA!$E:$E,PSA!$A:$A,C3628,PSA!$G:$G,D3628),
IF(AND(A3628="Colorectal Cancer Screening", E3628="Cost per service ($USD)"),
SUMIFS(COL!$E:$E,COL!$A:$A,C3628,COL!$G:$G,D3628),
IF(AND(A3628="Cervical Cancer Screening", E3628="Cost per service ($USD)"),
SUMIFS(CERV!$E:$E,CERV!$A:$A,C3628,CERV!$G:$G,D3628),
IF(AND(A3628="Cancer Screening for CKD patients", E3628="Cost per service ($USD)"),
SUMIFS(CANSCRN!$E:$E,CANSCRN!$A:$A,C3628,CANSCRN!$G:$G,D3628),
IF(AND(A3628="PSA Testing", E3628="Total Expenditure ($USD per 100,000 patients)"),
SUMIFS(PSA!$F:$F,PSA!$A:$A,C3628,PSA!$G:$G,D3628),
IF(AND(A3628="Colorectal Cancer Screening", E3628="Total Expenditure ($USD per 100,000 patients)"),
SUMIFS(COL!$F:$F,COL!$A:$A,C3628,COL!$G:$G,D3628),
IF(AND(A3628="Cervical Cancer Screening", E3628="Total Expenditure ($USD per 100,000 patients)"),
SUMIFS(CERV!$F:$F,CERV!$A:$A,C3628,CERV!$G:$G,D3628),
SUMIFS(CANSCRN!$F:$F,CANSCRN!$A:$A,C3628,CANSCRN!$G:$G,D3628))))))))))))</f>
        <v>55486.8699864874</v>
      </c>
    </row>
    <row r="3629" spans="1:6" x14ac:dyDescent="0.2">
      <c r="A3629" s="24" t="s">
        <v>105</v>
      </c>
      <c r="B3629" s="24" t="s">
        <v>101</v>
      </c>
      <c r="C3629" s="24" t="s">
        <v>53</v>
      </c>
      <c r="D3629" s="24">
        <v>2017</v>
      </c>
      <c r="E3629" s="24" t="s">
        <v>104</v>
      </c>
      <c r="F3629">
        <f>IF(AND(A3629="PSA Testing", E3629= "Utilization Rate (per 100,000 patients)"),
SUMIFS(PSA!$D:$D,PSA!$A:$A,C3629,PSA!$G:$G,D3629),
IF(AND(A3629="Colorectal Cancer Screening", E3629="Utilization Rate (per 100,000 patients)"),
SUMIFS(COL!$D:$D,COL!$A:$A,C3629,COL!$G:$G, D3629),
IF(AND(A3629="Cervical Cancer Screening", E3629="Utilization Rate (per 100,000 patients)"),
SUMIFS(CERV!$D:$D,CERV!$A:$A,C3629,CERV!$G:$G,D3629),
IF(AND(A3629="Cancer Screening for CKD patients", E3629="Utilization Rate (per 100,000 patients)"),
SUMIFS(CANSCRN!$D:$D,CANSCRN!$A:$A,C3629,CANSCRN!$G:$G,D3629),
IF(AND(A3629="PSA Testing", E3629="Cost per service ($USD)"),
SUMIFS(PSA!$E:$E,PSA!$A:$A,C3629,PSA!$G:$G,D3629),
IF(AND(A3629="Colorectal Cancer Screening", E3629="Cost per service ($USD)"),
SUMIFS(COL!$E:$E,COL!$A:$A,C3629,COL!$G:$G,D3629),
IF(AND(A3629="Cervical Cancer Screening", E3629="Cost per service ($USD)"),
SUMIFS(CERV!$E:$E,CERV!$A:$A,C3629,CERV!$G:$G,D3629),
IF(AND(A3629="Cancer Screening for CKD patients", E3629="Cost per service ($USD)"),
SUMIFS(CANSCRN!$E:$E,CANSCRN!$A:$A,C3629,CANSCRN!$G:$G,D3629),
IF(AND(A3629="PSA Testing", E3629="Total Expenditure ($USD per 100,000 patients)"),
SUMIFS(PSA!$F:$F,PSA!$A:$A,C3629,PSA!$G:$G,D3629),
IF(AND(A3629="Colorectal Cancer Screening", E3629="Total Expenditure ($USD per 100,000 patients)"),
SUMIFS(COL!$F:$F,COL!$A:$A,C3629,COL!$G:$G,D3629),
IF(AND(A3629="Cervical Cancer Screening", E3629="Total Expenditure ($USD per 100,000 patients)"),
SUMIFS(CERV!$F:$F,CERV!$A:$A,C3629,CERV!$G:$G,D3629),
SUMIFS(CANSCRN!$F:$F,CANSCRN!$A:$A,C3629,CANSCRN!$G:$G,D3629))))))))))))</f>
        <v>54403.888900461563</v>
      </c>
    </row>
    <row r="3630" spans="1:6" x14ac:dyDescent="0.2">
      <c r="A3630" s="24" t="s">
        <v>105</v>
      </c>
      <c r="B3630" s="24" t="s">
        <v>101</v>
      </c>
      <c r="C3630" s="24" t="s">
        <v>53</v>
      </c>
      <c r="D3630" s="24">
        <v>2018</v>
      </c>
      <c r="E3630" s="24" t="s">
        <v>104</v>
      </c>
      <c r="F3630">
        <f>IF(AND(A3630="PSA Testing", E3630= "Utilization Rate (per 100,000 patients)"),
SUMIFS(PSA!$D:$D,PSA!$A:$A,C3630,PSA!$G:$G,D3630),
IF(AND(A3630="Colorectal Cancer Screening", E3630="Utilization Rate (per 100,000 patients)"),
SUMIFS(COL!$D:$D,COL!$A:$A,C3630,COL!$G:$G, D3630),
IF(AND(A3630="Cervical Cancer Screening", E3630="Utilization Rate (per 100,000 patients)"),
SUMIFS(CERV!$D:$D,CERV!$A:$A,C3630,CERV!$G:$G,D3630),
IF(AND(A3630="Cancer Screening for CKD patients", E3630="Utilization Rate (per 100,000 patients)"),
SUMIFS(CANSCRN!$D:$D,CANSCRN!$A:$A,C3630,CANSCRN!$G:$G,D3630),
IF(AND(A3630="PSA Testing", E3630="Cost per service ($USD)"),
SUMIFS(PSA!$E:$E,PSA!$A:$A,C3630,PSA!$G:$G,D3630),
IF(AND(A3630="Colorectal Cancer Screening", E3630="Cost per service ($USD)"),
SUMIFS(COL!$E:$E,COL!$A:$A,C3630,COL!$G:$G,D3630),
IF(AND(A3630="Cervical Cancer Screening", E3630="Cost per service ($USD)"),
SUMIFS(CERV!$E:$E,CERV!$A:$A,C3630,CERV!$G:$G,D3630),
IF(AND(A3630="Cancer Screening for CKD patients", E3630="Cost per service ($USD)"),
SUMIFS(CANSCRN!$E:$E,CANSCRN!$A:$A,C3630,CANSCRN!$G:$G,D3630),
IF(AND(A3630="PSA Testing", E3630="Total Expenditure ($USD per 100,000 patients)"),
SUMIFS(PSA!$F:$F,PSA!$A:$A,C3630,PSA!$G:$G,D3630),
IF(AND(A3630="Colorectal Cancer Screening", E3630="Total Expenditure ($USD per 100,000 patients)"),
SUMIFS(COL!$F:$F,COL!$A:$A,C3630,COL!$G:$G,D3630),
IF(AND(A3630="Cervical Cancer Screening", E3630="Total Expenditure ($USD per 100,000 patients)"),
SUMIFS(CERV!$F:$F,CERV!$A:$A,C3630,CERV!$G:$G,D3630),
SUMIFS(CANSCRN!$F:$F,CANSCRN!$A:$A,C3630,CANSCRN!$G:$G,D3630))))))))))))</f>
        <v>61458.049314943186</v>
      </c>
    </row>
    <row r="3631" spans="1:6" x14ac:dyDescent="0.2">
      <c r="A3631" s="24" t="s">
        <v>105</v>
      </c>
      <c r="B3631" s="24" t="s">
        <v>101</v>
      </c>
      <c r="C3631" s="24" t="s">
        <v>53</v>
      </c>
      <c r="D3631" s="24">
        <v>2019</v>
      </c>
      <c r="E3631" s="24" t="s">
        <v>104</v>
      </c>
      <c r="F3631">
        <f>IF(AND(A3631="PSA Testing", E3631= "Utilization Rate (per 100,000 patients)"),
SUMIFS(PSA!$D:$D,PSA!$A:$A,C3631,PSA!$G:$G,D3631),
IF(AND(A3631="Colorectal Cancer Screening", E3631="Utilization Rate (per 100,000 patients)"),
SUMIFS(COL!$D:$D,COL!$A:$A,C3631,COL!$G:$G, D3631),
IF(AND(A3631="Cervical Cancer Screening", E3631="Utilization Rate (per 100,000 patients)"),
SUMIFS(CERV!$D:$D,CERV!$A:$A,C3631,CERV!$G:$G,D3631),
IF(AND(A3631="Cancer Screening for CKD patients", E3631="Utilization Rate (per 100,000 patients)"),
SUMIFS(CANSCRN!$D:$D,CANSCRN!$A:$A,C3631,CANSCRN!$G:$G,D3631),
IF(AND(A3631="PSA Testing", E3631="Cost per service ($USD)"),
SUMIFS(PSA!$E:$E,PSA!$A:$A,C3631,PSA!$G:$G,D3631),
IF(AND(A3631="Colorectal Cancer Screening", E3631="Cost per service ($USD)"),
SUMIFS(COL!$E:$E,COL!$A:$A,C3631,COL!$G:$G,D3631),
IF(AND(A3631="Cervical Cancer Screening", E3631="Cost per service ($USD)"),
SUMIFS(CERV!$E:$E,CERV!$A:$A,C3631,CERV!$G:$G,D3631),
IF(AND(A3631="Cancer Screening for CKD patients", E3631="Cost per service ($USD)"),
SUMIFS(CANSCRN!$E:$E,CANSCRN!$A:$A,C3631,CANSCRN!$G:$G,D3631),
IF(AND(A3631="PSA Testing", E3631="Total Expenditure ($USD per 100,000 patients)"),
SUMIFS(PSA!$F:$F,PSA!$A:$A,C3631,PSA!$G:$G,D3631),
IF(AND(A3631="Colorectal Cancer Screening", E3631="Total Expenditure ($USD per 100,000 patients)"),
SUMIFS(COL!$F:$F,COL!$A:$A,C3631,COL!$G:$G,D3631),
IF(AND(A3631="Cervical Cancer Screening", E3631="Total Expenditure ($USD per 100,000 patients)"),
SUMIFS(CERV!$F:$F,CERV!$A:$A,C3631,CERV!$G:$G,D3631),
SUMIFS(CANSCRN!$F:$F,CANSCRN!$A:$A,C3631,CANSCRN!$G:$G,D3631))))))))))))</f>
        <v>54212.350747941251</v>
      </c>
    </row>
    <row r="3632" spans="1:6" x14ac:dyDescent="0.2">
      <c r="A3632" s="24" t="s">
        <v>105</v>
      </c>
      <c r="B3632" s="24" t="s">
        <v>101</v>
      </c>
      <c r="C3632" s="24" t="s">
        <v>54</v>
      </c>
      <c r="D3632" s="24">
        <v>2009</v>
      </c>
      <c r="E3632" s="24" t="s">
        <v>104</v>
      </c>
      <c r="F3632">
        <f>IF(AND(A3632="PSA Testing", E3632= "Utilization Rate (per 100,000 patients)"),
SUMIFS(PSA!$D:$D,PSA!$A:$A,C3632,PSA!$G:$G,D3632),
IF(AND(A3632="Colorectal Cancer Screening", E3632="Utilization Rate (per 100,000 patients)"),
SUMIFS(COL!$D:$D,COL!$A:$A,C3632,COL!$G:$G, D3632),
IF(AND(A3632="Cervical Cancer Screening", E3632="Utilization Rate (per 100,000 patients)"),
SUMIFS(CERV!$D:$D,CERV!$A:$A,C3632,CERV!$G:$G,D3632),
IF(AND(A3632="Cancer Screening for CKD patients", E3632="Utilization Rate (per 100,000 patients)"),
SUMIFS(CANSCRN!$D:$D,CANSCRN!$A:$A,C3632,CANSCRN!$G:$G,D3632),
IF(AND(A3632="PSA Testing", E3632="Cost per service ($USD)"),
SUMIFS(PSA!$E:$E,PSA!$A:$A,C3632,PSA!$G:$G,D3632),
IF(AND(A3632="Colorectal Cancer Screening", E3632="Cost per service ($USD)"),
SUMIFS(COL!$E:$E,COL!$A:$A,C3632,COL!$G:$G,D3632),
IF(AND(A3632="Cervical Cancer Screening", E3632="Cost per service ($USD)"),
SUMIFS(CERV!$E:$E,CERV!$A:$A,C3632,CERV!$G:$G,D3632),
IF(AND(A3632="Cancer Screening for CKD patients", E3632="Cost per service ($USD)"),
SUMIFS(CANSCRN!$E:$E,CANSCRN!$A:$A,C3632,CANSCRN!$G:$G,D3632),
IF(AND(A3632="PSA Testing", E3632="Total Expenditure ($USD per 100,000 patients)"),
SUMIFS(PSA!$F:$F,PSA!$A:$A,C3632,PSA!$G:$G,D3632),
IF(AND(A3632="Colorectal Cancer Screening", E3632="Total Expenditure ($USD per 100,000 patients)"),
SUMIFS(COL!$F:$F,COL!$A:$A,C3632,COL!$G:$G,D3632),
IF(AND(A3632="Cervical Cancer Screening", E3632="Total Expenditure ($USD per 100,000 patients)"),
SUMIFS(CERV!$F:$F,CERV!$A:$A,C3632,CERV!$G:$G,D3632),
SUMIFS(CANSCRN!$F:$F,CANSCRN!$A:$A,C3632,CANSCRN!$G:$G,D3632))))))))))))</f>
        <v>242527.36742730299</v>
      </c>
    </row>
    <row r="3633" spans="1:6" x14ac:dyDescent="0.2">
      <c r="A3633" s="24" t="s">
        <v>105</v>
      </c>
      <c r="B3633" s="24" t="s">
        <v>101</v>
      </c>
      <c r="C3633" s="24" t="s">
        <v>54</v>
      </c>
      <c r="D3633" s="24">
        <v>2010</v>
      </c>
      <c r="E3633" s="24" t="s">
        <v>104</v>
      </c>
      <c r="F3633">
        <f>IF(AND(A3633="PSA Testing", E3633= "Utilization Rate (per 100,000 patients)"),
SUMIFS(PSA!$D:$D,PSA!$A:$A,C3633,PSA!$G:$G,D3633),
IF(AND(A3633="Colorectal Cancer Screening", E3633="Utilization Rate (per 100,000 patients)"),
SUMIFS(COL!$D:$D,COL!$A:$A,C3633,COL!$G:$G, D3633),
IF(AND(A3633="Cervical Cancer Screening", E3633="Utilization Rate (per 100,000 patients)"),
SUMIFS(CERV!$D:$D,CERV!$A:$A,C3633,CERV!$G:$G,D3633),
IF(AND(A3633="Cancer Screening for CKD patients", E3633="Utilization Rate (per 100,000 patients)"),
SUMIFS(CANSCRN!$D:$D,CANSCRN!$A:$A,C3633,CANSCRN!$G:$G,D3633),
IF(AND(A3633="PSA Testing", E3633="Cost per service ($USD)"),
SUMIFS(PSA!$E:$E,PSA!$A:$A,C3633,PSA!$G:$G,D3633),
IF(AND(A3633="Colorectal Cancer Screening", E3633="Cost per service ($USD)"),
SUMIFS(COL!$E:$E,COL!$A:$A,C3633,COL!$G:$G,D3633),
IF(AND(A3633="Cervical Cancer Screening", E3633="Cost per service ($USD)"),
SUMIFS(CERV!$E:$E,CERV!$A:$A,C3633,CERV!$G:$G,D3633),
IF(AND(A3633="Cancer Screening for CKD patients", E3633="Cost per service ($USD)"),
SUMIFS(CANSCRN!$E:$E,CANSCRN!$A:$A,C3633,CANSCRN!$G:$G,D3633),
IF(AND(A3633="PSA Testing", E3633="Total Expenditure ($USD per 100,000 patients)"),
SUMIFS(PSA!$F:$F,PSA!$A:$A,C3633,PSA!$G:$G,D3633),
IF(AND(A3633="Colorectal Cancer Screening", E3633="Total Expenditure ($USD per 100,000 patients)"),
SUMIFS(COL!$F:$F,COL!$A:$A,C3633,COL!$G:$G,D3633),
IF(AND(A3633="Cervical Cancer Screening", E3633="Total Expenditure ($USD per 100,000 patients)"),
SUMIFS(CERV!$F:$F,CERV!$A:$A,C3633,CERV!$G:$G,D3633),
SUMIFS(CANSCRN!$F:$F,CANSCRN!$A:$A,C3633,CANSCRN!$G:$G,D3633))))))))))))</f>
        <v>225734.24195578232</v>
      </c>
    </row>
    <row r="3634" spans="1:6" x14ac:dyDescent="0.2">
      <c r="A3634" s="24" t="s">
        <v>105</v>
      </c>
      <c r="B3634" s="24" t="s">
        <v>101</v>
      </c>
      <c r="C3634" s="24" t="s">
        <v>54</v>
      </c>
      <c r="D3634" s="24">
        <v>2011</v>
      </c>
      <c r="E3634" s="24" t="s">
        <v>104</v>
      </c>
      <c r="F3634">
        <f>IF(AND(A3634="PSA Testing", E3634= "Utilization Rate (per 100,000 patients)"),
SUMIFS(PSA!$D:$D,PSA!$A:$A,C3634,PSA!$G:$G,D3634),
IF(AND(A3634="Colorectal Cancer Screening", E3634="Utilization Rate (per 100,000 patients)"),
SUMIFS(COL!$D:$D,COL!$A:$A,C3634,COL!$G:$G, D3634),
IF(AND(A3634="Cervical Cancer Screening", E3634="Utilization Rate (per 100,000 patients)"),
SUMIFS(CERV!$D:$D,CERV!$A:$A,C3634,CERV!$G:$G,D3634),
IF(AND(A3634="Cancer Screening for CKD patients", E3634="Utilization Rate (per 100,000 patients)"),
SUMIFS(CANSCRN!$D:$D,CANSCRN!$A:$A,C3634,CANSCRN!$G:$G,D3634),
IF(AND(A3634="PSA Testing", E3634="Cost per service ($USD)"),
SUMIFS(PSA!$E:$E,PSA!$A:$A,C3634,PSA!$G:$G,D3634),
IF(AND(A3634="Colorectal Cancer Screening", E3634="Cost per service ($USD)"),
SUMIFS(COL!$E:$E,COL!$A:$A,C3634,COL!$G:$G,D3634),
IF(AND(A3634="Cervical Cancer Screening", E3634="Cost per service ($USD)"),
SUMIFS(CERV!$E:$E,CERV!$A:$A,C3634,CERV!$G:$G,D3634),
IF(AND(A3634="Cancer Screening for CKD patients", E3634="Cost per service ($USD)"),
SUMIFS(CANSCRN!$E:$E,CANSCRN!$A:$A,C3634,CANSCRN!$G:$G,D3634),
IF(AND(A3634="PSA Testing", E3634="Total Expenditure ($USD per 100,000 patients)"),
SUMIFS(PSA!$F:$F,PSA!$A:$A,C3634,PSA!$G:$G,D3634),
IF(AND(A3634="Colorectal Cancer Screening", E3634="Total Expenditure ($USD per 100,000 patients)"),
SUMIFS(COL!$F:$F,COL!$A:$A,C3634,COL!$G:$G,D3634),
IF(AND(A3634="Cervical Cancer Screening", E3634="Total Expenditure ($USD per 100,000 patients)"),
SUMIFS(CERV!$F:$F,CERV!$A:$A,C3634,CERV!$G:$G,D3634),
SUMIFS(CANSCRN!$F:$F,CANSCRN!$A:$A,C3634,CANSCRN!$G:$G,D3634))))))))))))</f>
        <v>225589.90874769082</v>
      </c>
    </row>
    <row r="3635" spans="1:6" x14ac:dyDescent="0.2">
      <c r="A3635" s="24" t="s">
        <v>105</v>
      </c>
      <c r="B3635" s="24" t="s">
        <v>101</v>
      </c>
      <c r="C3635" s="24" t="s">
        <v>54</v>
      </c>
      <c r="D3635" s="24">
        <v>2012</v>
      </c>
      <c r="E3635" s="24" t="s">
        <v>104</v>
      </c>
      <c r="F3635">
        <f>IF(AND(A3635="PSA Testing", E3635= "Utilization Rate (per 100,000 patients)"),
SUMIFS(PSA!$D:$D,PSA!$A:$A,C3635,PSA!$G:$G,D3635),
IF(AND(A3635="Colorectal Cancer Screening", E3635="Utilization Rate (per 100,000 patients)"),
SUMIFS(COL!$D:$D,COL!$A:$A,C3635,COL!$G:$G, D3635),
IF(AND(A3635="Cervical Cancer Screening", E3635="Utilization Rate (per 100,000 patients)"),
SUMIFS(CERV!$D:$D,CERV!$A:$A,C3635,CERV!$G:$G,D3635),
IF(AND(A3635="Cancer Screening for CKD patients", E3635="Utilization Rate (per 100,000 patients)"),
SUMIFS(CANSCRN!$D:$D,CANSCRN!$A:$A,C3635,CANSCRN!$G:$G,D3635),
IF(AND(A3635="PSA Testing", E3635="Cost per service ($USD)"),
SUMIFS(PSA!$E:$E,PSA!$A:$A,C3635,PSA!$G:$G,D3635),
IF(AND(A3635="Colorectal Cancer Screening", E3635="Cost per service ($USD)"),
SUMIFS(COL!$E:$E,COL!$A:$A,C3635,COL!$G:$G,D3635),
IF(AND(A3635="Cervical Cancer Screening", E3635="Cost per service ($USD)"),
SUMIFS(CERV!$E:$E,CERV!$A:$A,C3635,CERV!$G:$G,D3635),
IF(AND(A3635="Cancer Screening for CKD patients", E3635="Cost per service ($USD)"),
SUMIFS(CANSCRN!$E:$E,CANSCRN!$A:$A,C3635,CANSCRN!$G:$G,D3635),
IF(AND(A3635="PSA Testing", E3635="Total Expenditure ($USD per 100,000 patients)"),
SUMIFS(PSA!$F:$F,PSA!$A:$A,C3635,PSA!$G:$G,D3635),
IF(AND(A3635="Colorectal Cancer Screening", E3635="Total Expenditure ($USD per 100,000 patients)"),
SUMIFS(COL!$F:$F,COL!$A:$A,C3635,COL!$G:$G,D3635),
IF(AND(A3635="Cervical Cancer Screening", E3635="Total Expenditure ($USD per 100,000 patients)"),
SUMIFS(CERV!$F:$F,CERV!$A:$A,C3635,CERV!$G:$G,D3635),
SUMIFS(CANSCRN!$F:$F,CANSCRN!$A:$A,C3635,CANSCRN!$G:$G,D3635))))))))))))</f>
        <v>200711.39680257079</v>
      </c>
    </row>
    <row r="3636" spans="1:6" x14ac:dyDescent="0.2">
      <c r="A3636" s="24" t="s">
        <v>105</v>
      </c>
      <c r="B3636" s="24" t="s">
        <v>101</v>
      </c>
      <c r="C3636" s="24" t="s">
        <v>54</v>
      </c>
      <c r="D3636" s="24">
        <v>2013</v>
      </c>
      <c r="E3636" s="24" t="s">
        <v>104</v>
      </c>
      <c r="F3636">
        <f>IF(AND(A3636="PSA Testing", E3636= "Utilization Rate (per 100,000 patients)"),
SUMIFS(PSA!$D:$D,PSA!$A:$A,C3636,PSA!$G:$G,D3636),
IF(AND(A3636="Colorectal Cancer Screening", E3636="Utilization Rate (per 100,000 patients)"),
SUMIFS(COL!$D:$D,COL!$A:$A,C3636,COL!$G:$G, D3636),
IF(AND(A3636="Cervical Cancer Screening", E3636="Utilization Rate (per 100,000 patients)"),
SUMIFS(CERV!$D:$D,CERV!$A:$A,C3636,CERV!$G:$G,D3636),
IF(AND(A3636="Cancer Screening for CKD patients", E3636="Utilization Rate (per 100,000 patients)"),
SUMIFS(CANSCRN!$D:$D,CANSCRN!$A:$A,C3636,CANSCRN!$G:$G,D3636),
IF(AND(A3636="PSA Testing", E3636="Cost per service ($USD)"),
SUMIFS(PSA!$E:$E,PSA!$A:$A,C3636,PSA!$G:$G,D3636),
IF(AND(A3636="Colorectal Cancer Screening", E3636="Cost per service ($USD)"),
SUMIFS(COL!$E:$E,COL!$A:$A,C3636,COL!$G:$G,D3636),
IF(AND(A3636="Cervical Cancer Screening", E3636="Cost per service ($USD)"),
SUMIFS(CERV!$E:$E,CERV!$A:$A,C3636,CERV!$G:$G,D3636),
IF(AND(A3636="Cancer Screening for CKD patients", E3636="Cost per service ($USD)"),
SUMIFS(CANSCRN!$E:$E,CANSCRN!$A:$A,C3636,CANSCRN!$G:$G,D3636),
IF(AND(A3636="PSA Testing", E3636="Total Expenditure ($USD per 100,000 patients)"),
SUMIFS(PSA!$F:$F,PSA!$A:$A,C3636,PSA!$G:$G,D3636),
IF(AND(A3636="Colorectal Cancer Screening", E3636="Total Expenditure ($USD per 100,000 patients)"),
SUMIFS(COL!$F:$F,COL!$A:$A,C3636,COL!$G:$G,D3636),
IF(AND(A3636="Cervical Cancer Screening", E3636="Total Expenditure ($USD per 100,000 patients)"),
SUMIFS(CERV!$F:$F,CERV!$A:$A,C3636,CERV!$G:$G,D3636),
SUMIFS(CANSCRN!$F:$F,CANSCRN!$A:$A,C3636,CANSCRN!$G:$G,D3636))))))))))))</f>
        <v>180659.85443729087</v>
      </c>
    </row>
    <row r="3637" spans="1:6" x14ac:dyDescent="0.2">
      <c r="A3637" s="24" t="s">
        <v>105</v>
      </c>
      <c r="B3637" s="24" t="s">
        <v>101</v>
      </c>
      <c r="C3637" s="24" t="s">
        <v>54</v>
      </c>
      <c r="D3637" s="24">
        <v>2014</v>
      </c>
      <c r="E3637" s="24" t="s">
        <v>104</v>
      </c>
      <c r="F3637">
        <f>IF(AND(A3637="PSA Testing", E3637= "Utilization Rate (per 100,000 patients)"),
SUMIFS(PSA!$D:$D,PSA!$A:$A,C3637,PSA!$G:$G,D3637),
IF(AND(A3637="Colorectal Cancer Screening", E3637="Utilization Rate (per 100,000 patients)"),
SUMIFS(COL!$D:$D,COL!$A:$A,C3637,COL!$G:$G, D3637),
IF(AND(A3637="Cervical Cancer Screening", E3637="Utilization Rate (per 100,000 patients)"),
SUMIFS(CERV!$D:$D,CERV!$A:$A,C3637,CERV!$G:$G,D3637),
IF(AND(A3637="Cancer Screening for CKD patients", E3637="Utilization Rate (per 100,000 patients)"),
SUMIFS(CANSCRN!$D:$D,CANSCRN!$A:$A,C3637,CANSCRN!$G:$G,D3637),
IF(AND(A3637="PSA Testing", E3637="Cost per service ($USD)"),
SUMIFS(PSA!$E:$E,PSA!$A:$A,C3637,PSA!$G:$G,D3637),
IF(AND(A3637="Colorectal Cancer Screening", E3637="Cost per service ($USD)"),
SUMIFS(COL!$E:$E,COL!$A:$A,C3637,COL!$G:$G,D3637),
IF(AND(A3637="Cervical Cancer Screening", E3637="Cost per service ($USD)"),
SUMIFS(CERV!$E:$E,CERV!$A:$A,C3637,CERV!$G:$G,D3637),
IF(AND(A3637="Cancer Screening for CKD patients", E3637="Cost per service ($USD)"),
SUMIFS(CANSCRN!$E:$E,CANSCRN!$A:$A,C3637,CANSCRN!$G:$G,D3637),
IF(AND(A3637="PSA Testing", E3637="Total Expenditure ($USD per 100,000 patients)"),
SUMIFS(PSA!$F:$F,PSA!$A:$A,C3637,PSA!$G:$G,D3637),
IF(AND(A3637="Colorectal Cancer Screening", E3637="Total Expenditure ($USD per 100,000 patients)"),
SUMIFS(COL!$F:$F,COL!$A:$A,C3637,COL!$G:$G,D3637),
IF(AND(A3637="Cervical Cancer Screening", E3637="Total Expenditure ($USD per 100,000 patients)"),
SUMIFS(CERV!$F:$F,CERV!$A:$A,C3637,CERV!$G:$G,D3637),
SUMIFS(CANSCRN!$F:$F,CANSCRN!$A:$A,C3637,CANSCRN!$G:$G,D3637))))))))))))</f>
        <v>151695.34485889177</v>
      </c>
    </row>
    <row r="3638" spans="1:6" x14ac:dyDescent="0.2">
      <c r="A3638" s="24" t="s">
        <v>105</v>
      </c>
      <c r="B3638" s="24" t="s">
        <v>101</v>
      </c>
      <c r="C3638" s="24" t="s">
        <v>54</v>
      </c>
      <c r="D3638" s="24">
        <v>2015</v>
      </c>
      <c r="E3638" s="24" t="s">
        <v>104</v>
      </c>
      <c r="F3638">
        <f>IF(AND(A3638="PSA Testing", E3638= "Utilization Rate (per 100,000 patients)"),
SUMIFS(PSA!$D:$D,PSA!$A:$A,C3638,PSA!$G:$G,D3638),
IF(AND(A3638="Colorectal Cancer Screening", E3638="Utilization Rate (per 100,000 patients)"),
SUMIFS(COL!$D:$D,COL!$A:$A,C3638,COL!$G:$G, D3638),
IF(AND(A3638="Cervical Cancer Screening", E3638="Utilization Rate (per 100,000 patients)"),
SUMIFS(CERV!$D:$D,CERV!$A:$A,C3638,CERV!$G:$G,D3638),
IF(AND(A3638="Cancer Screening for CKD patients", E3638="Utilization Rate (per 100,000 patients)"),
SUMIFS(CANSCRN!$D:$D,CANSCRN!$A:$A,C3638,CANSCRN!$G:$G,D3638),
IF(AND(A3638="PSA Testing", E3638="Cost per service ($USD)"),
SUMIFS(PSA!$E:$E,PSA!$A:$A,C3638,PSA!$G:$G,D3638),
IF(AND(A3638="Colorectal Cancer Screening", E3638="Cost per service ($USD)"),
SUMIFS(COL!$E:$E,COL!$A:$A,C3638,COL!$G:$G,D3638),
IF(AND(A3638="Cervical Cancer Screening", E3638="Cost per service ($USD)"),
SUMIFS(CERV!$E:$E,CERV!$A:$A,C3638,CERV!$G:$G,D3638),
IF(AND(A3638="Cancer Screening for CKD patients", E3638="Cost per service ($USD)"),
SUMIFS(CANSCRN!$E:$E,CANSCRN!$A:$A,C3638,CANSCRN!$G:$G,D3638),
IF(AND(A3638="PSA Testing", E3638="Total Expenditure ($USD per 100,000 patients)"),
SUMIFS(PSA!$F:$F,PSA!$A:$A,C3638,PSA!$G:$G,D3638),
IF(AND(A3638="Colorectal Cancer Screening", E3638="Total Expenditure ($USD per 100,000 patients)"),
SUMIFS(COL!$F:$F,COL!$A:$A,C3638,COL!$G:$G,D3638),
IF(AND(A3638="Cervical Cancer Screening", E3638="Total Expenditure ($USD per 100,000 patients)"),
SUMIFS(CERV!$F:$F,CERV!$A:$A,C3638,CERV!$G:$G,D3638),
SUMIFS(CANSCRN!$F:$F,CANSCRN!$A:$A,C3638,CANSCRN!$G:$G,D3638))))))))))))</f>
        <v>149456.8868851997</v>
      </c>
    </row>
    <row r="3639" spans="1:6" x14ac:dyDescent="0.2">
      <c r="A3639" s="24" t="s">
        <v>105</v>
      </c>
      <c r="B3639" s="24" t="s">
        <v>101</v>
      </c>
      <c r="C3639" s="24" t="s">
        <v>54</v>
      </c>
      <c r="D3639" s="24">
        <v>2016</v>
      </c>
      <c r="E3639" s="24" t="s">
        <v>104</v>
      </c>
      <c r="F3639">
        <f>IF(AND(A3639="PSA Testing", E3639= "Utilization Rate (per 100,000 patients)"),
SUMIFS(PSA!$D:$D,PSA!$A:$A,C3639,PSA!$G:$G,D3639),
IF(AND(A3639="Colorectal Cancer Screening", E3639="Utilization Rate (per 100,000 patients)"),
SUMIFS(COL!$D:$D,COL!$A:$A,C3639,COL!$G:$G, D3639),
IF(AND(A3639="Cervical Cancer Screening", E3639="Utilization Rate (per 100,000 patients)"),
SUMIFS(CERV!$D:$D,CERV!$A:$A,C3639,CERV!$G:$G,D3639),
IF(AND(A3639="Cancer Screening for CKD patients", E3639="Utilization Rate (per 100,000 patients)"),
SUMIFS(CANSCRN!$D:$D,CANSCRN!$A:$A,C3639,CANSCRN!$G:$G,D3639),
IF(AND(A3639="PSA Testing", E3639="Cost per service ($USD)"),
SUMIFS(PSA!$E:$E,PSA!$A:$A,C3639,PSA!$G:$G,D3639),
IF(AND(A3639="Colorectal Cancer Screening", E3639="Cost per service ($USD)"),
SUMIFS(COL!$E:$E,COL!$A:$A,C3639,COL!$G:$G,D3639),
IF(AND(A3639="Cervical Cancer Screening", E3639="Cost per service ($USD)"),
SUMIFS(CERV!$E:$E,CERV!$A:$A,C3639,CERV!$G:$G,D3639),
IF(AND(A3639="Cancer Screening for CKD patients", E3639="Cost per service ($USD)"),
SUMIFS(CANSCRN!$E:$E,CANSCRN!$A:$A,C3639,CANSCRN!$G:$G,D3639),
IF(AND(A3639="PSA Testing", E3639="Total Expenditure ($USD per 100,000 patients)"),
SUMIFS(PSA!$F:$F,PSA!$A:$A,C3639,PSA!$G:$G,D3639),
IF(AND(A3639="Colorectal Cancer Screening", E3639="Total Expenditure ($USD per 100,000 patients)"),
SUMIFS(COL!$F:$F,COL!$A:$A,C3639,COL!$G:$G,D3639),
IF(AND(A3639="Cervical Cancer Screening", E3639="Total Expenditure ($USD per 100,000 patients)"),
SUMIFS(CERV!$F:$F,CERV!$A:$A,C3639,CERV!$G:$G,D3639),
SUMIFS(CANSCRN!$F:$F,CANSCRN!$A:$A,C3639,CANSCRN!$G:$G,D3639))))))))))))</f>
        <v>144263.27611221437</v>
      </c>
    </row>
    <row r="3640" spans="1:6" x14ac:dyDescent="0.2">
      <c r="A3640" s="24" t="s">
        <v>105</v>
      </c>
      <c r="B3640" s="24" t="s">
        <v>101</v>
      </c>
      <c r="C3640" s="24" t="s">
        <v>54</v>
      </c>
      <c r="D3640" s="24">
        <v>2017</v>
      </c>
      <c r="E3640" s="24" t="s">
        <v>104</v>
      </c>
      <c r="F3640">
        <f>IF(AND(A3640="PSA Testing", E3640= "Utilization Rate (per 100,000 patients)"),
SUMIFS(PSA!$D:$D,PSA!$A:$A,C3640,PSA!$G:$G,D3640),
IF(AND(A3640="Colorectal Cancer Screening", E3640="Utilization Rate (per 100,000 patients)"),
SUMIFS(COL!$D:$D,COL!$A:$A,C3640,COL!$G:$G, D3640),
IF(AND(A3640="Cervical Cancer Screening", E3640="Utilization Rate (per 100,000 patients)"),
SUMIFS(CERV!$D:$D,CERV!$A:$A,C3640,CERV!$G:$G,D3640),
IF(AND(A3640="Cancer Screening for CKD patients", E3640="Utilization Rate (per 100,000 patients)"),
SUMIFS(CANSCRN!$D:$D,CANSCRN!$A:$A,C3640,CANSCRN!$G:$G,D3640),
IF(AND(A3640="PSA Testing", E3640="Cost per service ($USD)"),
SUMIFS(PSA!$E:$E,PSA!$A:$A,C3640,PSA!$G:$G,D3640),
IF(AND(A3640="Colorectal Cancer Screening", E3640="Cost per service ($USD)"),
SUMIFS(COL!$E:$E,COL!$A:$A,C3640,COL!$G:$G,D3640),
IF(AND(A3640="Cervical Cancer Screening", E3640="Cost per service ($USD)"),
SUMIFS(CERV!$E:$E,CERV!$A:$A,C3640,CERV!$G:$G,D3640),
IF(AND(A3640="Cancer Screening for CKD patients", E3640="Cost per service ($USD)"),
SUMIFS(CANSCRN!$E:$E,CANSCRN!$A:$A,C3640,CANSCRN!$G:$G,D3640),
IF(AND(A3640="PSA Testing", E3640="Total Expenditure ($USD per 100,000 patients)"),
SUMIFS(PSA!$F:$F,PSA!$A:$A,C3640,PSA!$G:$G,D3640),
IF(AND(A3640="Colorectal Cancer Screening", E3640="Total Expenditure ($USD per 100,000 patients)"),
SUMIFS(COL!$F:$F,COL!$A:$A,C3640,COL!$G:$G,D3640),
IF(AND(A3640="Cervical Cancer Screening", E3640="Total Expenditure ($USD per 100,000 patients)"),
SUMIFS(CERV!$F:$F,CERV!$A:$A,C3640,CERV!$G:$G,D3640),
SUMIFS(CANSCRN!$F:$F,CANSCRN!$A:$A,C3640,CANSCRN!$G:$G,D3640))))))))))))</f>
        <v>116736.70287400512</v>
      </c>
    </row>
    <row r="3641" spans="1:6" x14ac:dyDescent="0.2">
      <c r="A3641" s="24" t="s">
        <v>105</v>
      </c>
      <c r="B3641" s="24" t="s">
        <v>101</v>
      </c>
      <c r="C3641" s="24" t="s">
        <v>54</v>
      </c>
      <c r="D3641" s="24">
        <v>2018</v>
      </c>
      <c r="E3641" s="24" t="s">
        <v>104</v>
      </c>
      <c r="F3641">
        <f>IF(AND(A3641="PSA Testing", E3641= "Utilization Rate (per 100,000 patients)"),
SUMIFS(PSA!$D:$D,PSA!$A:$A,C3641,PSA!$G:$G,D3641),
IF(AND(A3641="Colorectal Cancer Screening", E3641="Utilization Rate (per 100,000 patients)"),
SUMIFS(COL!$D:$D,COL!$A:$A,C3641,COL!$G:$G, D3641),
IF(AND(A3641="Cervical Cancer Screening", E3641="Utilization Rate (per 100,000 patients)"),
SUMIFS(CERV!$D:$D,CERV!$A:$A,C3641,CERV!$G:$G,D3641),
IF(AND(A3641="Cancer Screening for CKD patients", E3641="Utilization Rate (per 100,000 patients)"),
SUMIFS(CANSCRN!$D:$D,CANSCRN!$A:$A,C3641,CANSCRN!$G:$G,D3641),
IF(AND(A3641="PSA Testing", E3641="Cost per service ($USD)"),
SUMIFS(PSA!$E:$E,PSA!$A:$A,C3641,PSA!$G:$G,D3641),
IF(AND(A3641="Colorectal Cancer Screening", E3641="Cost per service ($USD)"),
SUMIFS(COL!$E:$E,COL!$A:$A,C3641,COL!$G:$G,D3641),
IF(AND(A3641="Cervical Cancer Screening", E3641="Cost per service ($USD)"),
SUMIFS(CERV!$E:$E,CERV!$A:$A,C3641,CERV!$G:$G,D3641),
IF(AND(A3641="Cancer Screening for CKD patients", E3641="Cost per service ($USD)"),
SUMIFS(CANSCRN!$E:$E,CANSCRN!$A:$A,C3641,CANSCRN!$G:$G,D3641),
IF(AND(A3641="PSA Testing", E3641="Total Expenditure ($USD per 100,000 patients)"),
SUMIFS(PSA!$F:$F,PSA!$A:$A,C3641,PSA!$G:$G,D3641),
IF(AND(A3641="Colorectal Cancer Screening", E3641="Total Expenditure ($USD per 100,000 patients)"),
SUMIFS(COL!$F:$F,COL!$A:$A,C3641,COL!$G:$G,D3641),
IF(AND(A3641="Cervical Cancer Screening", E3641="Total Expenditure ($USD per 100,000 patients)"),
SUMIFS(CERV!$F:$F,CERV!$A:$A,C3641,CERV!$G:$G,D3641),
SUMIFS(CANSCRN!$F:$F,CANSCRN!$A:$A,C3641,CANSCRN!$G:$G,D3641))))))))))))</f>
        <v>113045.7301059415</v>
      </c>
    </row>
    <row r="3642" spans="1:6" x14ac:dyDescent="0.2">
      <c r="A3642" s="24" t="s">
        <v>105</v>
      </c>
      <c r="B3642" s="24" t="s">
        <v>101</v>
      </c>
      <c r="C3642" s="24" t="s">
        <v>54</v>
      </c>
      <c r="D3642" s="24">
        <v>2019</v>
      </c>
      <c r="E3642" s="24" t="s">
        <v>104</v>
      </c>
      <c r="F3642">
        <f>IF(AND(A3642="PSA Testing", E3642= "Utilization Rate (per 100,000 patients)"),
SUMIFS(PSA!$D:$D,PSA!$A:$A,C3642,PSA!$G:$G,D3642),
IF(AND(A3642="Colorectal Cancer Screening", E3642="Utilization Rate (per 100,000 patients)"),
SUMIFS(COL!$D:$D,COL!$A:$A,C3642,COL!$G:$G, D3642),
IF(AND(A3642="Cervical Cancer Screening", E3642="Utilization Rate (per 100,000 patients)"),
SUMIFS(CERV!$D:$D,CERV!$A:$A,C3642,CERV!$G:$G,D3642),
IF(AND(A3642="Cancer Screening for CKD patients", E3642="Utilization Rate (per 100,000 patients)"),
SUMIFS(CANSCRN!$D:$D,CANSCRN!$A:$A,C3642,CANSCRN!$G:$G,D3642),
IF(AND(A3642="PSA Testing", E3642="Cost per service ($USD)"),
SUMIFS(PSA!$E:$E,PSA!$A:$A,C3642,PSA!$G:$G,D3642),
IF(AND(A3642="Colorectal Cancer Screening", E3642="Cost per service ($USD)"),
SUMIFS(COL!$E:$E,COL!$A:$A,C3642,COL!$G:$G,D3642),
IF(AND(A3642="Cervical Cancer Screening", E3642="Cost per service ($USD)"),
SUMIFS(CERV!$E:$E,CERV!$A:$A,C3642,CERV!$G:$G,D3642),
IF(AND(A3642="Cancer Screening for CKD patients", E3642="Cost per service ($USD)"),
SUMIFS(CANSCRN!$E:$E,CANSCRN!$A:$A,C3642,CANSCRN!$G:$G,D3642),
IF(AND(A3642="PSA Testing", E3642="Total Expenditure ($USD per 100,000 patients)"),
SUMIFS(PSA!$F:$F,PSA!$A:$A,C3642,PSA!$G:$G,D3642),
IF(AND(A3642="Colorectal Cancer Screening", E3642="Total Expenditure ($USD per 100,000 patients)"),
SUMIFS(COL!$F:$F,COL!$A:$A,C3642,COL!$G:$G,D3642),
IF(AND(A3642="Cervical Cancer Screening", E3642="Total Expenditure ($USD per 100,000 patients)"),
SUMIFS(CERV!$F:$F,CERV!$A:$A,C3642,CERV!$G:$G,D3642),
SUMIFS(CANSCRN!$F:$F,CANSCRN!$A:$A,C3642,CANSCRN!$G:$G,D3642))))))))))))</f>
        <v>103096.23744125328</v>
      </c>
    </row>
    <row r="3643" spans="1:6" x14ac:dyDescent="0.2">
      <c r="A3643" s="24" t="s">
        <v>105</v>
      </c>
      <c r="B3643" s="24" t="s">
        <v>101</v>
      </c>
      <c r="C3643" s="24" t="s">
        <v>55</v>
      </c>
      <c r="D3643" s="24">
        <v>2009</v>
      </c>
      <c r="E3643" s="24" t="s">
        <v>104</v>
      </c>
      <c r="F3643">
        <f>IF(AND(A3643="PSA Testing", E3643= "Utilization Rate (per 100,000 patients)"),
SUMIFS(PSA!$D:$D,PSA!$A:$A,C3643,PSA!$G:$G,D3643),
IF(AND(A3643="Colorectal Cancer Screening", E3643="Utilization Rate (per 100,000 patients)"),
SUMIFS(COL!$D:$D,COL!$A:$A,C3643,COL!$G:$G, D3643),
IF(AND(A3643="Cervical Cancer Screening", E3643="Utilization Rate (per 100,000 patients)"),
SUMIFS(CERV!$D:$D,CERV!$A:$A,C3643,CERV!$G:$G,D3643),
IF(AND(A3643="Cancer Screening for CKD patients", E3643="Utilization Rate (per 100,000 patients)"),
SUMIFS(CANSCRN!$D:$D,CANSCRN!$A:$A,C3643,CANSCRN!$G:$G,D3643),
IF(AND(A3643="PSA Testing", E3643="Cost per service ($USD)"),
SUMIFS(PSA!$E:$E,PSA!$A:$A,C3643,PSA!$G:$G,D3643),
IF(AND(A3643="Colorectal Cancer Screening", E3643="Cost per service ($USD)"),
SUMIFS(COL!$E:$E,COL!$A:$A,C3643,COL!$G:$G,D3643),
IF(AND(A3643="Cervical Cancer Screening", E3643="Cost per service ($USD)"),
SUMIFS(CERV!$E:$E,CERV!$A:$A,C3643,CERV!$G:$G,D3643),
IF(AND(A3643="Cancer Screening for CKD patients", E3643="Cost per service ($USD)"),
SUMIFS(CANSCRN!$E:$E,CANSCRN!$A:$A,C3643,CANSCRN!$G:$G,D3643),
IF(AND(A3643="PSA Testing", E3643="Total Expenditure ($USD per 100,000 patients)"),
SUMIFS(PSA!$F:$F,PSA!$A:$A,C3643,PSA!$G:$G,D3643),
IF(AND(A3643="Colorectal Cancer Screening", E3643="Total Expenditure ($USD per 100,000 patients)"),
SUMIFS(COL!$F:$F,COL!$A:$A,C3643,COL!$G:$G,D3643),
IF(AND(A3643="Cervical Cancer Screening", E3643="Total Expenditure ($USD per 100,000 patients)"),
SUMIFS(CERV!$F:$F,CERV!$A:$A,C3643,CERV!$G:$G,D3643),
SUMIFS(CANSCRN!$F:$F,CANSCRN!$A:$A,C3643,CANSCRN!$G:$G,D3643))))))))))))</f>
        <v>209234.89072283386</v>
      </c>
    </row>
    <row r="3644" spans="1:6" x14ac:dyDescent="0.2">
      <c r="A3644" s="24" t="s">
        <v>105</v>
      </c>
      <c r="B3644" s="24" t="s">
        <v>101</v>
      </c>
      <c r="C3644" s="24" t="s">
        <v>55</v>
      </c>
      <c r="D3644" s="24">
        <v>2010</v>
      </c>
      <c r="E3644" s="24" t="s">
        <v>104</v>
      </c>
      <c r="F3644">
        <f>IF(AND(A3644="PSA Testing", E3644= "Utilization Rate (per 100,000 patients)"),
SUMIFS(PSA!$D:$D,PSA!$A:$A,C3644,PSA!$G:$G,D3644),
IF(AND(A3644="Colorectal Cancer Screening", E3644="Utilization Rate (per 100,000 patients)"),
SUMIFS(COL!$D:$D,COL!$A:$A,C3644,COL!$G:$G, D3644),
IF(AND(A3644="Cervical Cancer Screening", E3644="Utilization Rate (per 100,000 patients)"),
SUMIFS(CERV!$D:$D,CERV!$A:$A,C3644,CERV!$G:$G,D3644),
IF(AND(A3644="Cancer Screening for CKD patients", E3644="Utilization Rate (per 100,000 patients)"),
SUMIFS(CANSCRN!$D:$D,CANSCRN!$A:$A,C3644,CANSCRN!$G:$G,D3644),
IF(AND(A3644="PSA Testing", E3644="Cost per service ($USD)"),
SUMIFS(PSA!$E:$E,PSA!$A:$A,C3644,PSA!$G:$G,D3644),
IF(AND(A3644="Colorectal Cancer Screening", E3644="Cost per service ($USD)"),
SUMIFS(COL!$E:$E,COL!$A:$A,C3644,COL!$G:$G,D3644),
IF(AND(A3644="Cervical Cancer Screening", E3644="Cost per service ($USD)"),
SUMIFS(CERV!$E:$E,CERV!$A:$A,C3644,CERV!$G:$G,D3644),
IF(AND(A3644="Cancer Screening for CKD patients", E3644="Cost per service ($USD)"),
SUMIFS(CANSCRN!$E:$E,CANSCRN!$A:$A,C3644,CANSCRN!$G:$G,D3644),
IF(AND(A3644="PSA Testing", E3644="Total Expenditure ($USD per 100,000 patients)"),
SUMIFS(PSA!$F:$F,PSA!$A:$A,C3644,PSA!$G:$G,D3644),
IF(AND(A3644="Colorectal Cancer Screening", E3644="Total Expenditure ($USD per 100,000 patients)"),
SUMIFS(COL!$F:$F,COL!$A:$A,C3644,COL!$G:$G,D3644),
IF(AND(A3644="Cervical Cancer Screening", E3644="Total Expenditure ($USD per 100,000 patients)"),
SUMIFS(CERV!$F:$F,CERV!$A:$A,C3644,CERV!$G:$G,D3644),
SUMIFS(CANSCRN!$F:$F,CANSCRN!$A:$A,C3644,CANSCRN!$G:$G,D3644))))))))))))</f>
        <v>211495.29481022464</v>
      </c>
    </row>
    <row r="3645" spans="1:6" x14ac:dyDescent="0.2">
      <c r="A3645" s="24" t="s">
        <v>105</v>
      </c>
      <c r="B3645" s="24" t="s">
        <v>101</v>
      </c>
      <c r="C3645" s="24" t="s">
        <v>55</v>
      </c>
      <c r="D3645" s="24">
        <v>2011</v>
      </c>
      <c r="E3645" s="24" t="s">
        <v>104</v>
      </c>
      <c r="F3645">
        <f>IF(AND(A3645="PSA Testing", E3645= "Utilization Rate (per 100,000 patients)"),
SUMIFS(PSA!$D:$D,PSA!$A:$A,C3645,PSA!$G:$G,D3645),
IF(AND(A3645="Colorectal Cancer Screening", E3645="Utilization Rate (per 100,000 patients)"),
SUMIFS(COL!$D:$D,COL!$A:$A,C3645,COL!$G:$G, D3645),
IF(AND(A3645="Cervical Cancer Screening", E3645="Utilization Rate (per 100,000 patients)"),
SUMIFS(CERV!$D:$D,CERV!$A:$A,C3645,CERV!$G:$G,D3645),
IF(AND(A3645="Cancer Screening for CKD patients", E3645="Utilization Rate (per 100,000 patients)"),
SUMIFS(CANSCRN!$D:$D,CANSCRN!$A:$A,C3645,CANSCRN!$G:$G,D3645),
IF(AND(A3645="PSA Testing", E3645="Cost per service ($USD)"),
SUMIFS(PSA!$E:$E,PSA!$A:$A,C3645,PSA!$G:$G,D3645),
IF(AND(A3645="Colorectal Cancer Screening", E3645="Cost per service ($USD)"),
SUMIFS(COL!$E:$E,COL!$A:$A,C3645,COL!$G:$G,D3645),
IF(AND(A3645="Cervical Cancer Screening", E3645="Cost per service ($USD)"),
SUMIFS(CERV!$E:$E,CERV!$A:$A,C3645,CERV!$G:$G,D3645),
IF(AND(A3645="Cancer Screening for CKD patients", E3645="Cost per service ($USD)"),
SUMIFS(CANSCRN!$E:$E,CANSCRN!$A:$A,C3645,CANSCRN!$G:$G,D3645),
IF(AND(A3645="PSA Testing", E3645="Total Expenditure ($USD per 100,000 patients)"),
SUMIFS(PSA!$F:$F,PSA!$A:$A,C3645,PSA!$G:$G,D3645),
IF(AND(A3645="Colorectal Cancer Screening", E3645="Total Expenditure ($USD per 100,000 patients)"),
SUMIFS(COL!$F:$F,COL!$A:$A,C3645,COL!$G:$G,D3645),
IF(AND(A3645="Cervical Cancer Screening", E3645="Total Expenditure ($USD per 100,000 patients)"),
SUMIFS(CERV!$F:$F,CERV!$A:$A,C3645,CERV!$G:$G,D3645),
SUMIFS(CANSCRN!$F:$F,CANSCRN!$A:$A,C3645,CANSCRN!$G:$G,D3645))))))))))))</f>
        <v>226890.04414847158</v>
      </c>
    </row>
    <row r="3646" spans="1:6" x14ac:dyDescent="0.2">
      <c r="A3646" s="24" t="s">
        <v>105</v>
      </c>
      <c r="B3646" s="24" t="s">
        <v>101</v>
      </c>
      <c r="C3646" s="24" t="s">
        <v>55</v>
      </c>
      <c r="D3646" s="24">
        <v>2012</v>
      </c>
      <c r="E3646" s="24" t="s">
        <v>104</v>
      </c>
      <c r="F3646">
        <f>IF(AND(A3646="PSA Testing", E3646= "Utilization Rate (per 100,000 patients)"),
SUMIFS(PSA!$D:$D,PSA!$A:$A,C3646,PSA!$G:$G,D3646),
IF(AND(A3646="Colorectal Cancer Screening", E3646="Utilization Rate (per 100,000 patients)"),
SUMIFS(COL!$D:$D,COL!$A:$A,C3646,COL!$G:$G, D3646),
IF(AND(A3646="Cervical Cancer Screening", E3646="Utilization Rate (per 100,000 patients)"),
SUMIFS(CERV!$D:$D,CERV!$A:$A,C3646,CERV!$G:$G,D3646),
IF(AND(A3646="Cancer Screening for CKD patients", E3646="Utilization Rate (per 100,000 patients)"),
SUMIFS(CANSCRN!$D:$D,CANSCRN!$A:$A,C3646,CANSCRN!$G:$G,D3646),
IF(AND(A3646="PSA Testing", E3646="Cost per service ($USD)"),
SUMIFS(PSA!$E:$E,PSA!$A:$A,C3646,PSA!$G:$G,D3646),
IF(AND(A3646="Colorectal Cancer Screening", E3646="Cost per service ($USD)"),
SUMIFS(COL!$E:$E,COL!$A:$A,C3646,COL!$G:$G,D3646),
IF(AND(A3646="Cervical Cancer Screening", E3646="Cost per service ($USD)"),
SUMIFS(CERV!$E:$E,CERV!$A:$A,C3646,CERV!$G:$G,D3646),
IF(AND(A3646="Cancer Screening for CKD patients", E3646="Cost per service ($USD)"),
SUMIFS(CANSCRN!$E:$E,CANSCRN!$A:$A,C3646,CANSCRN!$G:$G,D3646),
IF(AND(A3646="PSA Testing", E3646="Total Expenditure ($USD per 100,000 patients)"),
SUMIFS(PSA!$F:$F,PSA!$A:$A,C3646,PSA!$G:$G,D3646),
IF(AND(A3646="Colorectal Cancer Screening", E3646="Total Expenditure ($USD per 100,000 patients)"),
SUMIFS(COL!$F:$F,COL!$A:$A,C3646,COL!$G:$G,D3646),
IF(AND(A3646="Cervical Cancer Screening", E3646="Total Expenditure ($USD per 100,000 patients)"),
SUMIFS(CERV!$F:$F,CERV!$A:$A,C3646,CERV!$G:$G,D3646),
SUMIFS(CANSCRN!$F:$F,CANSCRN!$A:$A,C3646,CANSCRN!$G:$G,D3646))))))))))))</f>
        <v>222637.28167007299</v>
      </c>
    </row>
    <row r="3647" spans="1:6" x14ac:dyDescent="0.2">
      <c r="A3647" s="24" t="s">
        <v>105</v>
      </c>
      <c r="B3647" s="24" t="s">
        <v>101</v>
      </c>
      <c r="C3647" s="24" t="s">
        <v>55</v>
      </c>
      <c r="D3647" s="24">
        <v>2013</v>
      </c>
      <c r="E3647" s="24" t="s">
        <v>104</v>
      </c>
      <c r="F3647">
        <f>IF(AND(A3647="PSA Testing", E3647= "Utilization Rate (per 100,000 patients)"),
SUMIFS(PSA!$D:$D,PSA!$A:$A,C3647,PSA!$G:$G,D3647),
IF(AND(A3647="Colorectal Cancer Screening", E3647="Utilization Rate (per 100,000 patients)"),
SUMIFS(COL!$D:$D,COL!$A:$A,C3647,COL!$G:$G, D3647),
IF(AND(A3647="Cervical Cancer Screening", E3647="Utilization Rate (per 100,000 patients)"),
SUMIFS(CERV!$D:$D,CERV!$A:$A,C3647,CERV!$G:$G,D3647),
IF(AND(A3647="Cancer Screening for CKD patients", E3647="Utilization Rate (per 100,000 patients)"),
SUMIFS(CANSCRN!$D:$D,CANSCRN!$A:$A,C3647,CANSCRN!$G:$G,D3647),
IF(AND(A3647="PSA Testing", E3647="Cost per service ($USD)"),
SUMIFS(PSA!$E:$E,PSA!$A:$A,C3647,PSA!$G:$G,D3647),
IF(AND(A3647="Colorectal Cancer Screening", E3647="Cost per service ($USD)"),
SUMIFS(COL!$E:$E,COL!$A:$A,C3647,COL!$G:$G,D3647),
IF(AND(A3647="Cervical Cancer Screening", E3647="Cost per service ($USD)"),
SUMIFS(CERV!$E:$E,CERV!$A:$A,C3647,CERV!$G:$G,D3647),
IF(AND(A3647="Cancer Screening for CKD patients", E3647="Cost per service ($USD)"),
SUMIFS(CANSCRN!$E:$E,CANSCRN!$A:$A,C3647,CANSCRN!$G:$G,D3647),
IF(AND(A3647="PSA Testing", E3647="Total Expenditure ($USD per 100,000 patients)"),
SUMIFS(PSA!$F:$F,PSA!$A:$A,C3647,PSA!$G:$G,D3647),
IF(AND(A3647="Colorectal Cancer Screening", E3647="Total Expenditure ($USD per 100,000 patients)"),
SUMIFS(COL!$F:$F,COL!$A:$A,C3647,COL!$G:$G,D3647),
IF(AND(A3647="Cervical Cancer Screening", E3647="Total Expenditure ($USD per 100,000 patients)"),
SUMIFS(CERV!$F:$F,CERV!$A:$A,C3647,CERV!$G:$G,D3647),
SUMIFS(CANSCRN!$F:$F,CANSCRN!$A:$A,C3647,CANSCRN!$G:$G,D3647))))))))))))</f>
        <v>239440.95681081084</v>
      </c>
    </row>
    <row r="3648" spans="1:6" x14ac:dyDescent="0.2">
      <c r="A3648" s="24" t="s">
        <v>105</v>
      </c>
      <c r="B3648" s="24" t="s">
        <v>101</v>
      </c>
      <c r="C3648" s="24" t="s">
        <v>55</v>
      </c>
      <c r="D3648" s="24">
        <v>2014</v>
      </c>
      <c r="E3648" s="24" t="s">
        <v>104</v>
      </c>
      <c r="F3648">
        <f>IF(AND(A3648="PSA Testing", E3648= "Utilization Rate (per 100,000 patients)"),
SUMIFS(PSA!$D:$D,PSA!$A:$A,C3648,PSA!$G:$G,D3648),
IF(AND(A3648="Colorectal Cancer Screening", E3648="Utilization Rate (per 100,000 patients)"),
SUMIFS(COL!$D:$D,COL!$A:$A,C3648,COL!$G:$G, D3648),
IF(AND(A3648="Cervical Cancer Screening", E3648="Utilization Rate (per 100,000 patients)"),
SUMIFS(CERV!$D:$D,CERV!$A:$A,C3648,CERV!$G:$G,D3648),
IF(AND(A3648="Cancer Screening for CKD patients", E3648="Utilization Rate (per 100,000 patients)"),
SUMIFS(CANSCRN!$D:$D,CANSCRN!$A:$A,C3648,CANSCRN!$G:$G,D3648),
IF(AND(A3648="PSA Testing", E3648="Cost per service ($USD)"),
SUMIFS(PSA!$E:$E,PSA!$A:$A,C3648,PSA!$G:$G,D3648),
IF(AND(A3648="Colorectal Cancer Screening", E3648="Cost per service ($USD)"),
SUMIFS(COL!$E:$E,COL!$A:$A,C3648,COL!$G:$G,D3648),
IF(AND(A3648="Cervical Cancer Screening", E3648="Cost per service ($USD)"),
SUMIFS(CERV!$E:$E,CERV!$A:$A,C3648,CERV!$G:$G,D3648),
IF(AND(A3648="Cancer Screening for CKD patients", E3648="Cost per service ($USD)"),
SUMIFS(CANSCRN!$E:$E,CANSCRN!$A:$A,C3648,CANSCRN!$G:$G,D3648),
IF(AND(A3648="PSA Testing", E3648="Total Expenditure ($USD per 100,000 patients)"),
SUMIFS(PSA!$F:$F,PSA!$A:$A,C3648,PSA!$G:$G,D3648),
IF(AND(A3648="Colorectal Cancer Screening", E3648="Total Expenditure ($USD per 100,000 patients)"),
SUMIFS(COL!$F:$F,COL!$A:$A,C3648,COL!$G:$G,D3648),
IF(AND(A3648="Cervical Cancer Screening", E3648="Total Expenditure ($USD per 100,000 patients)"),
SUMIFS(CERV!$F:$F,CERV!$A:$A,C3648,CERV!$G:$G,D3648),
SUMIFS(CANSCRN!$F:$F,CANSCRN!$A:$A,C3648,CANSCRN!$G:$G,D3648))))))))))))</f>
        <v>183338.82112419701</v>
      </c>
    </row>
    <row r="3649" spans="1:6" x14ac:dyDescent="0.2">
      <c r="A3649" s="24" t="s">
        <v>105</v>
      </c>
      <c r="B3649" s="24" t="s">
        <v>101</v>
      </c>
      <c r="C3649" s="24" t="s">
        <v>55</v>
      </c>
      <c r="D3649" s="24">
        <v>2015</v>
      </c>
      <c r="E3649" s="24" t="s">
        <v>104</v>
      </c>
      <c r="F3649">
        <f>IF(AND(A3649="PSA Testing", E3649= "Utilization Rate (per 100,000 patients)"),
SUMIFS(PSA!$D:$D,PSA!$A:$A,C3649,PSA!$G:$G,D3649),
IF(AND(A3649="Colorectal Cancer Screening", E3649="Utilization Rate (per 100,000 patients)"),
SUMIFS(COL!$D:$D,COL!$A:$A,C3649,COL!$G:$G, D3649),
IF(AND(A3649="Cervical Cancer Screening", E3649="Utilization Rate (per 100,000 patients)"),
SUMIFS(CERV!$D:$D,CERV!$A:$A,C3649,CERV!$G:$G,D3649),
IF(AND(A3649="Cancer Screening for CKD patients", E3649="Utilization Rate (per 100,000 patients)"),
SUMIFS(CANSCRN!$D:$D,CANSCRN!$A:$A,C3649,CANSCRN!$G:$G,D3649),
IF(AND(A3649="PSA Testing", E3649="Cost per service ($USD)"),
SUMIFS(PSA!$E:$E,PSA!$A:$A,C3649,PSA!$G:$G,D3649),
IF(AND(A3649="Colorectal Cancer Screening", E3649="Cost per service ($USD)"),
SUMIFS(COL!$E:$E,COL!$A:$A,C3649,COL!$G:$G,D3649),
IF(AND(A3649="Cervical Cancer Screening", E3649="Cost per service ($USD)"),
SUMIFS(CERV!$E:$E,CERV!$A:$A,C3649,CERV!$G:$G,D3649),
IF(AND(A3649="Cancer Screening for CKD patients", E3649="Cost per service ($USD)"),
SUMIFS(CANSCRN!$E:$E,CANSCRN!$A:$A,C3649,CANSCRN!$G:$G,D3649),
IF(AND(A3649="PSA Testing", E3649="Total Expenditure ($USD per 100,000 patients)"),
SUMIFS(PSA!$F:$F,PSA!$A:$A,C3649,PSA!$G:$G,D3649),
IF(AND(A3649="Colorectal Cancer Screening", E3649="Total Expenditure ($USD per 100,000 patients)"),
SUMIFS(COL!$F:$F,COL!$A:$A,C3649,COL!$G:$G,D3649),
IF(AND(A3649="Cervical Cancer Screening", E3649="Total Expenditure ($USD per 100,000 patients)"),
SUMIFS(CERV!$F:$F,CERV!$A:$A,C3649,CERV!$G:$G,D3649),
SUMIFS(CANSCRN!$F:$F,CANSCRN!$A:$A,C3649,CANSCRN!$G:$G,D3649))))))))))))</f>
        <v>242310.97914462388</v>
      </c>
    </row>
    <row r="3650" spans="1:6" x14ac:dyDescent="0.2">
      <c r="A3650" s="24" t="s">
        <v>105</v>
      </c>
      <c r="B3650" s="24" t="s">
        <v>101</v>
      </c>
      <c r="C3650" s="24" t="s">
        <v>55</v>
      </c>
      <c r="D3650" s="24">
        <v>2016</v>
      </c>
      <c r="E3650" s="24" t="s">
        <v>104</v>
      </c>
      <c r="F3650">
        <f>IF(AND(A3650="PSA Testing", E3650= "Utilization Rate (per 100,000 patients)"),
SUMIFS(PSA!$D:$D,PSA!$A:$A,C3650,PSA!$G:$G,D3650),
IF(AND(A3650="Colorectal Cancer Screening", E3650="Utilization Rate (per 100,000 patients)"),
SUMIFS(COL!$D:$D,COL!$A:$A,C3650,COL!$G:$G, D3650),
IF(AND(A3650="Cervical Cancer Screening", E3650="Utilization Rate (per 100,000 patients)"),
SUMIFS(CERV!$D:$D,CERV!$A:$A,C3650,CERV!$G:$G,D3650),
IF(AND(A3650="Cancer Screening for CKD patients", E3650="Utilization Rate (per 100,000 patients)"),
SUMIFS(CANSCRN!$D:$D,CANSCRN!$A:$A,C3650,CANSCRN!$G:$G,D3650),
IF(AND(A3650="PSA Testing", E3650="Cost per service ($USD)"),
SUMIFS(PSA!$E:$E,PSA!$A:$A,C3650,PSA!$G:$G,D3650),
IF(AND(A3650="Colorectal Cancer Screening", E3650="Cost per service ($USD)"),
SUMIFS(COL!$E:$E,COL!$A:$A,C3650,COL!$G:$G,D3650),
IF(AND(A3650="Cervical Cancer Screening", E3650="Cost per service ($USD)"),
SUMIFS(CERV!$E:$E,CERV!$A:$A,C3650,CERV!$G:$G,D3650),
IF(AND(A3650="Cancer Screening for CKD patients", E3650="Cost per service ($USD)"),
SUMIFS(CANSCRN!$E:$E,CANSCRN!$A:$A,C3650,CANSCRN!$G:$G,D3650),
IF(AND(A3650="PSA Testing", E3650="Total Expenditure ($USD per 100,000 patients)"),
SUMIFS(PSA!$F:$F,PSA!$A:$A,C3650,PSA!$G:$G,D3650),
IF(AND(A3650="Colorectal Cancer Screening", E3650="Total Expenditure ($USD per 100,000 patients)"),
SUMIFS(COL!$F:$F,COL!$A:$A,C3650,COL!$G:$G,D3650),
IF(AND(A3650="Cervical Cancer Screening", E3650="Total Expenditure ($USD per 100,000 patients)"),
SUMIFS(CERV!$F:$F,CERV!$A:$A,C3650,CERV!$G:$G,D3650),
SUMIFS(CANSCRN!$F:$F,CANSCRN!$A:$A,C3650,CANSCRN!$G:$G,D3650))))))))))))</f>
        <v>247568.21320508298</v>
      </c>
    </row>
    <row r="3651" spans="1:6" x14ac:dyDescent="0.2">
      <c r="A3651" s="24" t="s">
        <v>105</v>
      </c>
      <c r="B3651" s="24" t="s">
        <v>101</v>
      </c>
      <c r="C3651" s="24" t="s">
        <v>55</v>
      </c>
      <c r="D3651" s="24">
        <v>2017</v>
      </c>
      <c r="E3651" s="24" t="s">
        <v>104</v>
      </c>
      <c r="F3651">
        <f>IF(AND(A3651="PSA Testing", E3651= "Utilization Rate (per 100,000 patients)"),
SUMIFS(PSA!$D:$D,PSA!$A:$A,C3651,PSA!$G:$G,D3651),
IF(AND(A3651="Colorectal Cancer Screening", E3651="Utilization Rate (per 100,000 patients)"),
SUMIFS(COL!$D:$D,COL!$A:$A,C3651,COL!$G:$G, D3651),
IF(AND(A3651="Cervical Cancer Screening", E3651="Utilization Rate (per 100,000 patients)"),
SUMIFS(CERV!$D:$D,CERV!$A:$A,C3651,CERV!$G:$G,D3651),
IF(AND(A3651="Cancer Screening for CKD patients", E3651="Utilization Rate (per 100,000 patients)"),
SUMIFS(CANSCRN!$D:$D,CANSCRN!$A:$A,C3651,CANSCRN!$G:$G,D3651),
IF(AND(A3651="PSA Testing", E3651="Cost per service ($USD)"),
SUMIFS(PSA!$E:$E,PSA!$A:$A,C3651,PSA!$G:$G,D3651),
IF(AND(A3651="Colorectal Cancer Screening", E3651="Cost per service ($USD)"),
SUMIFS(COL!$E:$E,COL!$A:$A,C3651,COL!$G:$G,D3651),
IF(AND(A3651="Cervical Cancer Screening", E3651="Cost per service ($USD)"),
SUMIFS(CERV!$E:$E,CERV!$A:$A,C3651,CERV!$G:$G,D3651),
IF(AND(A3651="Cancer Screening for CKD patients", E3651="Cost per service ($USD)"),
SUMIFS(CANSCRN!$E:$E,CANSCRN!$A:$A,C3651,CANSCRN!$G:$G,D3651),
IF(AND(A3651="PSA Testing", E3651="Total Expenditure ($USD per 100,000 patients)"),
SUMIFS(PSA!$F:$F,PSA!$A:$A,C3651,PSA!$G:$G,D3651),
IF(AND(A3651="Colorectal Cancer Screening", E3651="Total Expenditure ($USD per 100,000 patients)"),
SUMIFS(COL!$F:$F,COL!$A:$A,C3651,COL!$G:$G,D3651),
IF(AND(A3651="Cervical Cancer Screening", E3651="Total Expenditure ($USD per 100,000 patients)"),
SUMIFS(CERV!$F:$F,CERV!$A:$A,C3651,CERV!$G:$G,D3651),
SUMIFS(CANSCRN!$F:$F,CANSCRN!$A:$A,C3651,CANSCRN!$G:$G,D3651))))))))))))</f>
        <v>277594.92317117943</v>
      </c>
    </row>
    <row r="3652" spans="1:6" x14ac:dyDescent="0.2">
      <c r="A3652" s="24" t="s">
        <v>105</v>
      </c>
      <c r="B3652" s="24" t="s">
        <v>101</v>
      </c>
      <c r="C3652" s="24" t="s">
        <v>55</v>
      </c>
      <c r="D3652" s="24">
        <v>2018</v>
      </c>
      <c r="E3652" s="24" t="s">
        <v>104</v>
      </c>
      <c r="F3652">
        <f>IF(AND(A3652="PSA Testing", E3652= "Utilization Rate (per 100,000 patients)"),
SUMIFS(PSA!$D:$D,PSA!$A:$A,C3652,PSA!$G:$G,D3652),
IF(AND(A3652="Colorectal Cancer Screening", E3652="Utilization Rate (per 100,000 patients)"),
SUMIFS(COL!$D:$D,COL!$A:$A,C3652,COL!$G:$G, D3652),
IF(AND(A3652="Cervical Cancer Screening", E3652="Utilization Rate (per 100,000 patients)"),
SUMIFS(CERV!$D:$D,CERV!$A:$A,C3652,CERV!$G:$G,D3652),
IF(AND(A3652="Cancer Screening for CKD patients", E3652="Utilization Rate (per 100,000 patients)"),
SUMIFS(CANSCRN!$D:$D,CANSCRN!$A:$A,C3652,CANSCRN!$G:$G,D3652),
IF(AND(A3652="PSA Testing", E3652="Cost per service ($USD)"),
SUMIFS(PSA!$E:$E,PSA!$A:$A,C3652,PSA!$G:$G,D3652),
IF(AND(A3652="Colorectal Cancer Screening", E3652="Cost per service ($USD)"),
SUMIFS(COL!$E:$E,COL!$A:$A,C3652,COL!$G:$G,D3652),
IF(AND(A3652="Cervical Cancer Screening", E3652="Cost per service ($USD)"),
SUMIFS(CERV!$E:$E,CERV!$A:$A,C3652,CERV!$G:$G,D3652),
IF(AND(A3652="Cancer Screening for CKD patients", E3652="Cost per service ($USD)"),
SUMIFS(CANSCRN!$E:$E,CANSCRN!$A:$A,C3652,CANSCRN!$G:$G,D3652),
IF(AND(A3652="PSA Testing", E3652="Total Expenditure ($USD per 100,000 patients)"),
SUMIFS(PSA!$F:$F,PSA!$A:$A,C3652,PSA!$G:$G,D3652),
IF(AND(A3652="Colorectal Cancer Screening", E3652="Total Expenditure ($USD per 100,000 patients)"),
SUMIFS(COL!$F:$F,COL!$A:$A,C3652,COL!$G:$G,D3652),
IF(AND(A3652="Cervical Cancer Screening", E3652="Total Expenditure ($USD per 100,000 patients)"),
SUMIFS(CERV!$F:$F,CERV!$A:$A,C3652,CERV!$G:$G,D3652),
SUMIFS(CANSCRN!$F:$F,CANSCRN!$A:$A,C3652,CANSCRN!$G:$G,D3652))))))))))))</f>
        <v>187223.90972157774</v>
      </c>
    </row>
    <row r="3653" spans="1:6" x14ac:dyDescent="0.2">
      <c r="A3653" s="24" t="s">
        <v>105</v>
      </c>
      <c r="B3653" s="24" t="s">
        <v>101</v>
      </c>
      <c r="C3653" s="24" t="s">
        <v>55</v>
      </c>
      <c r="D3653" s="24">
        <v>2019</v>
      </c>
      <c r="E3653" s="24" t="s">
        <v>104</v>
      </c>
      <c r="F3653">
        <f>IF(AND(A3653="PSA Testing", E3653= "Utilization Rate (per 100,000 patients)"),
SUMIFS(PSA!$D:$D,PSA!$A:$A,C3653,PSA!$G:$G,D3653),
IF(AND(A3653="Colorectal Cancer Screening", E3653="Utilization Rate (per 100,000 patients)"),
SUMIFS(COL!$D:$D,COL!$A:$A,C3653,COL!$G:$G, D3653),
IF(AND(A3653="Cervical Cancer Screening", E3653="Utilization Rate (per 100,000 patients)"),
SUMIFS(CERV!$D:$D,CERV!$A:$A,C3653,CERV!$G:$G,D3653),
IF(AND(A3653="Cancer Screening for CKD patients", E3653="Utilization Rate (per 100,000 patients)"),
SUMIFS(CANSCRN!$D:$D,CANSCRN!$A:$A,C3653,CANSCRN!$G:$G,D3653),
IF(AND(A3653="PSA Testing", E3653="Cost per service ($USD)"),
SUMIFS(PSA!$E:$E,PSA!$A:$A,C3653,PSA!$G:$G,D3653),
IF(AND(A3653="Colorectal Cancer Screening", E3653="Cost per service ($USD)"),
SUMIFS(COL!$E:$E,COL!$A:$A,C3653,COL!$G:$G,D3653),
IF(AND(A3653="Cervical Cancer Screening", E3653="Cost per service ($USD)"),
SUMIFS(CERV!$E:$E,CERV!$A:$A,C3653,CERV!$G:$G,D3653),
IF(AND(A3653="Cancer Screening for CKD patients", E3653="Cost per service ($USD)"),
SUMIFS(CANSCRN!$E:$E,CANSCRN!$A:$A,C3653,CANSCRN!$G:$G,D3653),
IF(AND(A3653="PSA Testing", E3653="Total Expenditure ($USD per 100,000 patients)"),
SUMIFS(PSA!$F:$F,PSA!$A:$A,C3653,PSA!$G:$G,D3653),
IF(AND(A3653="Colorectal Cancer Screening", E3653="Total Expenditure ($USD per 100,000 patients)"),
SUMIFS(COL!$F:$F,COL!$A:$A,C3653,COL!$G:$G,D3653),
IF(AND(A3653="Cervical Cancer Screening", E3653="Total Expenditure ($USD per 100,000 patients)"),
SUMIFS(CERV!$F:$F,CERV!$A:$A,C3653,CERV!$G:$G,D3653),
SUMIFS(CANSCRN!$F:$F,CANSCRN!$A:$A,C3653,CANSCRN!$G:$G,D3653))))))))))))</f>
        <v>188436.30162251653</v>
      </c>
    </row>
    <row r="3654" spans="1:6" x14ac:dyDescent="0.2">
      <c r="A3654" s="24" t="s">
        <v>105</v>
      </c>
      <c r="B3654" s="24" t="s">
        <v>101</v>
      </c>
      <c r="C3654" s="24" t="s">
        <v>56</v>
      </c>
      <c r="D3654" s="24">
        <v>2009</v>
      </c>
      <c r="E3654" s="24" t="s">
        <v>104</v>
      </c>
      <c r="F3654">
        <f>IF(AND(A3654="PSA Testing", E3654= "Utilization Rate (per 100,000 patients)"),
SUMIFS(PSA!$D:$D,PSA!$A:$A,C3654,PSA!$G:$G,D3654),
IF(AND(A3654="Colorectal Cancer Screening", E3654="Utilization Rate (per 100,000 patients)"),
SUMIFS(COL!$D:$D,COL!$A:$A,C3654,COL!$G:$G, D3654),
IF(AND(A3654="Cervical Cancer Screening", E3654="Utilization Rate (per 100,000 patients)"),
SUMIFS(CERV!$D:$D,CERV!$A:$A,C3654,CERV!$G:$G,D3654),
IF(AND(A3654="Cancer Screening for CKD patients", E3654="Utilization Rate (per 100,000 patients)"),
SUMIFS(CANSCRN!$D:$D,CANSCRN!$A:$A,C3654,CANSCRN!$G:$G,D3654),
IF(AND(A3654="PSA Testing", E3654="Cost per service ($USD)"),
SUMIFS(PSA!$E:$E,PSA!$A:$A,C3654,PSA!$G:$G,D3654),
IF(AND(A3654="Colorectal Cancer Screening", E3654="Cost per service ($USD)"),
SUMIFS(COL!$E:$E,COL!$A:$A,C3654,COL!$G:$G,D3654),
IF(AND(A3654="Cervical Cancer Screening", E3654="Cost per service ($USD)"),
SUMIFS(CERV!$E:$E,CERV!$A:$A,C3654,CERV!$G:$G,D3654),
IF(AND(A3654="Cancer Screening for CKD patients", E3654="Cost per service ($USD)"),
SUMIFS(CANSCRN!$E:$E,CANSCRN!$A:$A,C3654,CANSCRN!$G:$G,D3654),
IF(AND(A3654="PSA Testing", E3654="Total Expenditure ($USD per 100,000 patients)"),
SUMIFS(PSA!$F:$F,PSA!$A:$A,C3654,PSA!$G:$G,D3654),
IF(AND(A3654="Colorectal Cancer Screening", E3654="Total Expenditure ($USD per 100,000 patients)"),
SUMIFS(COL!$F:$F,COL!$A:$A,C3654,COL!$G:$G,D3654),
IF(AND(A3654="Cervical Cancer Screening", E3654="Total Expenditure ($USD per 100,000 patients)"),
SUMIFS(CERV!$F:$F,CERV!$A:$A,C3654,CERV!$G:$G,D3654),
SUMIFS(CANSCRN!$F:$F,CANSCRN!$A:$A,C3654,CANSCRN!$G:$G,D3654))))))))))))</f>
        <v>128288.35833433195</v>
      </c>
    </row>
    <row r="3655" spans="1:6" x14ac:dyDescent="0.2">
      <c r="A3655" s="24" t="s">
        <v>105</v>
      </c>
      <c r="B3655" s="24" t="s">
        <v>101</v>
      </c>
      <c r="C3655" s="24" t="s">
        <v>56</v>
      </c>
      <c r="D3655" s="24">
        <v>2010</v>
      </c>
      <c r="E3655" s="24" t="s">
        <v>104</v>
      </c>
      <c r="F3655">
        <f>IF(AND(A3655="PSA Testing", E3655= "Utilization Rate (per 100,000 patients)"),
SUMIFS(PSA!$D:$D,PSA!$A:$A,C3655,PSA!$G:$G,D3655),
IF(AND(A3655="Colorectal Cancer Screening", E3655="Utilization Rate (per 100,000 patients)"),
SUMIFS(COL!$D:$D,COL!$A:$A,C3655,COL!$G:$G, D3655),
IF(AND(A3655="Cervical Cancer Screening", E3655="Utilization Rate (per 100,000 patients)"),
SUMIFS(CERV!$D:$D,CERV!$A:$A,C3655,CERV!$G:$G,D3655),
IF(AND(A3655="Cancer Screening for CKD patients", E3655="Utilization Rate (per 100,000 patients)"),
SUMIFS(CANSCRN!$D:$D,CANSCRN!$A:$A,C3655,CANSCRN!$G:$G,D3655),
IF(AND(A3655="PSA Testing", E3655="Cost per service ($USD)"),
SUMIFS(PSA!$E:$E,PSA!$A:$A,C3655,PSA!$G:$G,D3655),
IF(AND(A3655="Colorectal Cancer Screening", E3655="Cost per service ($USD)"),
SUMIFS(COL!$E:$E,COL!$A:$A,C3655,COL!$G:$G,D3655),
IF(AND(A3655="Cervical Cancer Screening", E3655="Cost per service ($USD)"),
SUMIFS(CERV!$E:$E,CERV!$A:$A,C3655,CERV!$G:$G,D3655),
IF(AND(A3655="Cancer Screening for CKD patients", E3655="Cost per service ($USD)"),
SUMIFS(CANSCRN!$E:$E,CANSCRN!$A:$A,C3655,CANSCRN!$G:$G,D3655),
IF(AND(A3655="PSA Testing", E3655="Total Expenditure ($USD per 100,000 patients)"),
SUMIFS(PSA!$F:$F,PSA!$A:$A,C3655,PSA!$G:$G,D3655),
IF(AND(A3655="Colorectal Cancer Screening", E3655="Total Expenditure ($USD per 100,000 patients)"),
SUMIFS(COL!$F:$F,COL!$A:$A,C3655,COL!$G:$G,D3655),
IF(AND(A3655="Cervical Cancer Screening", E3655="Total Expenditure ($USD per 100,000 patients)"),
SUMIFS(CERV!$F:$F,CERV!$A:$A,C3655,CERV!$G:$G,D3655),
SUMIFS(CANSCRN!$F:$F,CANSCRN!$A:$A,C3655,CANSCRN!$G:$G,D3655))))))))))))</f>
        <v>149518.98401296113</v>
      </c>
    </row>
    <row r="3656" spans="1:6" x14ac:dyDescent="0.2">
      <c r="A3656" s="24" t="s">
        <v>105</v>
      </c>
      <c r="B3656" s="24" t="s">
        <v>101</v>
      </c>
      <c r="C3656" s="24" t="s">
        <v>56</v>
      </c>
      <c r="D3656" s="24">
        <v>2011</v>
      </c>
      <c r="E3656" s="24" t="s">
        <v>104</v>
      </c>
      <c r="F3656">
        <f>IF(AND(A3656="PSA Testing", E3656= "Utilization Rate (per 100,000 patients)"),
SUMIFS(PSA!$D:$D,PSA!$A:$A,C3656,PSA!$G:$G,D3656),
IF(AND(A3656="Colorectal Cancer Screening", E3656="Utilization Rate (per 100,000 patients)"),
SUMIFS(COL!$D:$D,COL!$A:$A,C3656,COL!$G:$G, D3656),
IF(AND(A3656="Cervical Cancer Screening", E3656="Utilization Rate (per 100,000 patients)"),
SUMIFS(CERV!$D:$D,CERV!$A:$A,C3656,CERV!$G:$G,D3656),
IF(AND(A3656="Cancer Screening for CKD patients", E3656="Utilization Rate (per 100,000 patients)"),
SUMIFS(CANSCRN!$D:$D,CANSCRN!$A:$A,C3656,CANSCRN!$G:$G,D3656),
IF(AND(A3656="PSA Testing", E3656="Cost per service ($USD)"),
SUMIFS(PSA!$E:$E,PSA!$A:$A,C3656,PSA!$G:$G,D3656),
IF(AND(A3656="Colorectal Cancer Screening", E3656="Cost per service ($USD)"),
SUMIFS(COL!$E:$E,COL!$A:$A,C3656,COL!$G:$G,D3656),
IF(AND(A3656="Cervical Cancer Screening", E3656="Cost per service ($USD)"),
SUMIFS(CERV!$E:$E,CERV!$A:$A,C3656,CERV!$G:$G,D3656),
IF(AND(A3656="Cancer Screening for CKD patients", E3656="Cost per service ($USD)"),
SUMIFS(CANSCRN!$E:$E,CANSCRN!$A:$A,C3656,CANSCRN!$G:$G,D3656),
IF(AND(A3656="PSA Testing", E3656="Total Expenditure ($USD per 100,000 patients)"),
SUMIFS(PSA!$F:$F,PSA!$A:$A,C3656,PSA!$G:$G,D3656),
IF(AND(A3656="Colorectal Cancer Screening", E3656="Total Expenditure ($USD per 100,000 patients)"),
SUMIFS(COL!$F:$F,COL!$A:$A,C3656,COL!$G:$G,D3656),
IF(AND(A3656="Cervical Cancer Screening", E3656="Total Expenditure ($USD per 100,000 patients)"),
SUMIFS(CERV!$F:$F,CERV!$A:$A,C3656,CERV!$G:$G,D3656),
SUMIFS(CANSCRN!$F:$F,CANSCRN!$A:$A,C3656,CANSCRN!$G:$G,D3656))))))))))))</f>
        <v>213514.22550052687</v>
      </c>
    </row>
    <row r="3657" spans="1:6" x14ac:dyDescent="0.2">
      <c r="A3657" s="24" t="s">
        <v>105</v>
      </c>
      <c r="B3657" s="24" t="s">
        <v>101</v>
      </c>
      <c r="C3657" s="24" t="s">
        <v>56</v>
      </c>
      <c r="D3657" s="24">
        <v>2012</v>
      </c>
      <c r="E3657" s="24" t="s">
        <v>104</v>
      </c>
      <c r="F3657">
        <f>IF(AND(A3657="PSA Testing", E3657= "Utilization Rate (per 100,000 patients)"),
SUMIFS(PSA!$D:$D,PSA!$A:$A,C3657,PSA!$G:$G,D3657),
IF(AND(A3657="Colorectal Cancer Screening", E3657="Utilization Rate (per 100,000 patients)"),
SUMIFS(COL!$D:$D,COL!$A:$A,C3657,COL!$G:$G, D3657),
IF(AND(A3657="Cervical Cancer Screening", E3657="Utilization Rate (per 100,000 patients)"),
SUMIFS(CERV!$D:$D,CERV!$A:$A,C3657,CERV!$G:$G,D3657),
IF(AND(A3657="Cancer Screening for CKD patients", E3657="Utilization Rate (per 100,000 patients)"),
SUMIFS(CANSCRN!$D:$D,CANSCRN!$A:$A,C3657,CANSCRN!$G:$G,D3657),
IF(AND(A3657="PSA Testing", E3657="Cost per service ($USD)"),
SUMIFS(PSA!$E:$E,PSA!$A:$A,C3657,PSA!$G:$G,D3657),
IF(AND(A3657="Colorectal Cancer Screening", E3657="Cost per service ($USD)"),
SUMIFS(COL!$E:$E,COL!$A:$A,C3657,COL!$G:$G,D3657),
IF(AND(A3657="Cervical Cancer Screening", E3657="Cost per service ($USD)"),
SUMIFS(CERV!$E:$E,CERV!$A:$A,C3657,CERV!$G:$G,D3657),
IF(AND(A3657="Cancer Screening for CKD patients", E3657="Cost per service ($USD)"),
SUMIFS(CANSCRN!$E:$E,CANSCRN!$A:$A,C3657,CANSCRN!$G:$G,D3657),
IF(AND(A3657="PSA Testing", E3657="Total Expenditure ($USD per 100,000 patients)"),
SUMIFS(PSA!$F:$F,PSA!$A:$A,C3657,PSA!$G:$G,D3657),
IF(AND(A3657="Colorectal Cancer Screening", E3657="Total Expenditure ($USD per 100,000 patients)"),
SUMIFS(COL!$F:$F,COL!$A:$A,C3657,COL!$G:$G,D3657),
IF(AND(A3657="Cervical Cancer Screening", E3657="Total Expenditure ($USD per 100,000 patients)"),
SUMIFS(CERV!$F:$F,CERV!$A:$A,C3657,CERV!$G:$G,D3657),
SUMIFS(CANSCRN!$F:$F,CANSCRN!$A:$A,C3657,CANSCRN!$G:$G,D3657))))))))))))</f>
        <v>154605.30016224989</v>
      </c>
    </row>
    <row r="3658" spans="1:6" x14ac:dyDescent="0.2">
      <c r="A3658" s="24" t="s">
        <v>105</v>
      </c>
      <c r="B3658" s="24" t="s">
        <v>101</v>
      </c>
      <c r="C3658" s="24" t="s">
        <v>56</v>
      </c>
      <c r="D3658" s="24">
        <v>2013</v>
      </c>
      <c r="E3658" s="24" t="s">
        <v>104</v>
      </c>
      <c r="F3658">
        <f>IF(AND(A3658="PSA Testing", E3658= "Utilization Rate (per 100,000 patients)"),
SUMIFS(PSA!$D:$D,PSA!$A:$A,C3658,PSA!$G:$G,D3658),
IF(AND(A3658="Colorectal Cancer Screening", E3658="Utilization Rate (per 100,000 patients)"),
SUMIFS(COL!$D:$D,COL!$A:$A,C3658,COL!$G:$G, D3658),
IF(AND(A3658="Cervical Cancer Screening", E3658="Utilization Rate (per 100,000 patients)"),
SUMIFS(CERV!$D:$D,CERV!$A:$A,C3658,CERV!$G:$G,D3658),
IF(AND(A3658="Cancer Screening for CKD patients", E3658="Utilization Rate (per 100,000 patients)"),
SUMIFS(CANSCRN!$D:$D,CANSCRN!$A:$A,C3658,CANSCRN!$G:$G,D3658),
IF(AND(A3658="PSA Testing", E3658="Cost per service ($USD)"),
SUMIFS(PSA!$E:$E,PSA!$A:$A,C3658,PSA!$G:$G,D3658),
IF(AND(A3658="Colorectal Cancer Screening", E3658="Cost per service ($USD)"),
SUMIFS(COL!$E:$E,COL!$A:$A,C3658,COL!$G:$G,D3658),
IF(AND(A3658="Cervical Cancer Screening", E3658="Cost per service ($USD)"),
SUMIFS(CERV!$E:$E,CERV!$A:$A,C3658,CERV!$G:$G,D3658),
IF(AND(A3658="Cancer Screening for CKD patients", E3658="Cost per service ($USD)"),
SUMIFS(CANSCRN!$E:$E,CANSCRN!$A:$A,C3658,CANSCRN!$G:$G,D3658),
IF(AND(A3658="PSA Testing", E3658="Total Expenditure ($USD per 100,000 patients)"),
SUMIFS(PSA!$F:$F,PSA!$A:$A,C3658,PSA!$G:$G,D3658),
IF(AND(A3658="Colorectal Cancer Screening", E3658="Total Expenditure ($USD per 100,000 patients)"),
SUMIFS(COL!$F:$F,COL!$A:$A,C3658,COL!$G:$G,D3658),
IF(AND(A3658="Cervical Cancer Screening", E3658="Total Expenditure ($USD per 100,000 patients)"),
SUMIFS(CERV!$F:$F,CERV!$A:$A,C3658,CERV!$G:$G,D3658),
SUMIFS(CANSCRN!$F:$F,CANSCRN!$A:$A,C3658,CANSCRN!$G:$G,D3658))))))))))))</f>
        <v>102028.63356881215</v>
      </c>
    </row>
    <row r="3659" spans="1:6" x14ac:dyDescent="0.2">
      <c r="A3659" s="24" t="s">
        <v>105</v>
      </c>
      <c r="B3659" s="24" t="s">
        <v>101</v>
      </c>
      <c r="C3659" s="24" t="s">
        <v>56</v>
      </c>
      <c r="D3659" s="24">
        <v>2014</v>
      </c>
      <c r="E3659" s="24" t="s">
        <v>104</v>
      </c>
      <c r="F3659">
        <f>IF(AND(A3659="PSA Testing", E3659= "Utilization Rate (per 100,000 patients)"),
SUMIFS(PSA!$D:$D,PSA!$A:$A,C3659,PSA!$G:$G,D3659),
IF(AND(A3659="Colorectal Cancer Screening", E3659="Utilization Rate (per 100,000 patients)"),
SUMIFS(COL!$D:$D,COL!$A:$A,C3659,COL!$G:$G, D3659),
IF(AND(A3659="Cervical Cancer Screening", E3659="Utilization Rate (per 100,000 patients)"),
SUMIFS(CERV!$D:$D,CERV!$A:$A,C3659,CERV!$G:$G,D3659),
IF(AND(A3659="Cancer Screening for CKD patients", E3659="Utilization Rate (per 100,000 patients)"),
SUMIFS(CANSCRN!$D:$D,CANSCRN!$A:$A,C3659,CANSCRN!$G:$G,D3659),
IF(AND(A3659="PSA Testing", E3659="Cost per service ($USD)"),
SUMIFS(PSA!$E:$E,PSA!$A:$A,C3659,PSA!$G:$G,D3659),
IF(AND(A3659="Colorectal Cancer Screening", E3659="Cost per service ($USD)"),
SUMIFS(COL!$E:$E,COL!$A:$A,C3659,COL!$G:$G,D3659),
IF(AND(A3659="Cervical Cancer Screening", E3659="Cost per service ($USD)"),
SUMIFS(CERV!$E:$E,CERV!$A:$A,C3659,CERV!$G:$G,D3659),
IF(AND(A3659="Cancer Screening for CKD patients", E3659="Cost per service ($USD)"),
SUMIFS(CANSCRN!$E:$E,CANSCRN!$A:$A,C3659,CANSCRN!$G:$G,D3659),
IF(AND(A3659="PSA Testing", E3659="Total Expenditure ($USD per 100,000 patients)"),
SUMIFS(PSA!$F:$F,PSA!$A:$A,C3659,PSA!$G:$G,D3659),
IF(AND(A3659="Colorectal Cancer Screening", E3659="Total Expenditure ($USD per 100,000 patients)"),
SUMIFS(COL!$F:$F,COL!$A:$A,C3659,COL!$G:$G,D3659),
IF(AND(A3659="Cervical Cancer Screening", E3659="Total Expenditure ($USD per 100,000 patients)"),
SUMIFS(CERV!$F:$F,CERV!$A:$A,C3659,CERV!$G:$G,D3659),
SUMIFS(CANSCRN!$F:$F,CANSCRN!$A:$A,C3659,CANSCRN!$G:$G,D3659))))))))))))</f>
        <v>72831.360481099662</v>
      </c>
    </row>
    <row r="3660" spans="1:6" x14ac:dyDescent="0.2">
      <c r="A3660" s="24" t="s">
        <v>105</v>
      </c>
      <c r="B3660" s="24" t="s">
        <v>101</v>
      </c>
      <c r="C3660" s="24" t="s">
        <v>56</v>
      </c>
      <c r="D3660" s="24">
        <v>2015</v>
      </c>
      <c r="E3660" s="24" t="s">
        <v>104</v>
      </c>
      <c r="F3660">
        <f>IF(AND(A3660="PSA Testing", E3660= "Utilization Rate (per 100,000 patients)"),
SUMIFS(PSA!$D:$D,PSA!$A:$A,C3660,PSA!$G:$G,D3660),
IF(AND(A3660="Colorectal Cancer Screening", E3660="Utilization Rate (per 100,000 patients)"),
SUMIFS(COL!$D:$D,COL!$A:$A,C3660,COL!$G:$G, D3660),
IF(AND(A3660="Cervical Cancer Screening", E3660="Utilization Rate (per 100,000 patients)"),
SUMIFS(CERV!$D:$D,CERV!$A:$A,C3660,CERV!$G:$G,D3660),
IF(AND(A3660="Cancer Screening for CKD patients", E3660="Utilization Rate (per 100,000 patients)"),
SUMIFS(CANSCRN!$D:$D,CANSCRN!$A:$A,C3660,CANSCRN!$G:$G,D3660),
IF(AND(A3660="PSA Testing", E3660="Cost per service ($USD)"),
SUMIFS(PSA!$E:$E,PSA!$A:$A,C3660,PSA!$G:$G,D3660),
IF(AND(A3660="Colorectal Cancer Screening", E3660="Cost per service ($USD)"),
SUMIFS(COL!$E:$E,COL!$A:$A,C3660,COL!$G:$G,D3660),
IF(AND(A3660="Cervical Cancer Screening", E3660="Cost per service ($USD)"),
SUMIFS(CERV!$E:$E,CERV!$A:$A,C3660,CERV!$G:$G,D3660),
IF(AND(A3660="Cancer Screening for CKD patients", E3660="Cost per service ($USD)"),
SUMIFS(CANSCRN!$E:$E,CANSCRN!$A:$A,C3660,CANSCRN!$G:$G,D3660),
IF(AND(A3660="PSA Testing", E3660="Total Expenditure ($USD per 100,000 patients)"),
SUMIFS(PSA!$F:$F,PSA!$A:$A,C3660,PSA!$G:$G,D3660),
IF(AND(A3660="Colorectal Cancer Screening", E3660="Total Expenditure ($USD per 100,000 patients)"),
SUMIFS(COL!$F:$F,COL!$A:$A,C3660,COL!$G:$G,D3660),
IF(AND(A3660="Cervical Cancer Screening", E3660="Total Expenditure ($USD per 100,000 patients)"),
SUMIFS(CERV!$F:$F,CERV!$A:$A,C3660,CERV!$G:$G,D3660),
SUMIFS(CANSCRN!$F:$F,CANSCRN!$A:$A,C3660,CANSCRN!$G:$G,D3660))))))))))))</f>
        <v>66887.723739130452</v>
      </c>
    </row>
    <row r="3661" spans="1:6" x14ac:dyDescent="0.2">
      <c r="A3661" s="24" t="s">
        <v>105</v>
      </c>
      <c r="B3661" s="24" t="s">
        <v>101</v>
      </c>
      <c r="C3661" s="24" t="s">
        <v>56</v>
      </c>
      <c r="D3661" s="24">
        <v>2016</v>
      </c>
      <c r="E3661" s="24" t="s">
        <v>104</v>
      </c>
      <c r="F3661">
        <f>IF(AND(A3661="PSA Testing", E3661= "Utilization Rate (per 100,000 patients)"),
SUMIFS(PSA!$D:$D,PSA!$A:$A,C3661,PSA!$G:$G,D3661),
IF(AND(A3661="Colorectal Cancer Screening", E3661="Utilization Rate (per 100,000 patients)"),
SUMIFS(COL!$D:$D,COL!$A:$A,C3661,COL!$G:$G, D3661),
IF(AND(A3661="Cervical Cancer Screening", E3661="Utilization Rate (per 100,000 patients)"),
SUMIFS(CERV!$D:$D,CERV!$A:$A,C3661,CERV!$G:$G,D3661),
IF(AND(A3661="Cancer Screening for CKD patients", E3661="Utilization Rate (per 100,000 patients)"),
SUMIFS(CANSCRN!$D:$D,CANSCRN!$A:$A,C3661,CANSCRN!$G:$G,D3661),
IF(AND(A3661="PSA Testing", E3661="Cost per service ($USD)"),
SUMIFS(PSA!$E:$E,PSA!$A:$A,C3661,PSA!$G:$G,D3661),
IF(AND(A3661="Colorectal Cancer Screening", E3661="Cost per service ($USD)"),
SUMIFS(COL!$E:$E,COL!$A:$A,C3661,COL!$G:$G,D3661),
IF(AND(A3661="Cervical Cancer Screening", E3661="Cost per service ($USD)"),
SUMIFS(CERV!$E:$E,CERV!$A:$A,C3661,CERV!$G:$G,D3661),
IF(AND(A3661="Cancer Screening for CKD patients", E3661="Cost per service ($USD)"),
SUMIFS(CANSCRN!$E:$E,CANSCRN!$A:$A,C3661,CANSCRN!$G:$G,D3661),
IF(AND(A3661="PSA Testing", E3661="Total Expenditure ($USD per 100,000 patients)"),
SUMIFS(PSA!$F:$F,PSA!$A:$A,C3661,PSA!$G:$G,D3661),
IF(AND(A3661="Colorectal Cancer Screening", E3661="Total Expenditure ($USD per 100,000 patients)"),
SUMIFS(COL!$F:$F,COL!$A:$A,C3661,COL!$G:$G,D3661),
IF(AND(A3661="Cervical Cancer Screening", E3661="Total Expenditure ($USD per 100,000 patients)"),
SUMIFS(CERV!$F:$F,CERV!$A:$A,C3661,CERV!$G:$G,D3661),
SUMIFS(CANSCRN!$F:$F,CANSCRN!$A:$A,C3661,CANSCRN!$G:$G,D3661))))))))))))</f>
        <v>46504.520795660035</v>
      </c>
    </row>
    <row r="3662" spans="1:6" x14ac:dyDescent="0.2">
      <c r="A3662" s="24" t="s">
        <v>105</v>
      </c>
      <c r="B3662" s="24" t="s">
        <v>101</v>
      </c>
      <c r="C3662" s="24" t="s">
        <v>56</v>
      </c>
      <c r="D3662" s="24">
        <v>2017</v>
      </c>
      <c r="E3662" s="24" t="s">
        <v>104</v>
      </c>
      <c r="F3662">
        <f>IF(AND(A3662="PSA Testing", E3662= "Utilization Rate (per 100,000 patients)"),
SUMIFS(PSA!$D:$D,PSA!$A:$A,C3662,PSA!$G:$G,D3662),
IF(AND(A3662="Colorectal Cancer Screening", E3662="Utilization Rate (per 100,000 patients)"),
SUMIFS(COL!$D:$D,COL!$A:$A,C3662,COL!$G:$G, D3662),
IF(AND(A3662="Cervical Cancer Screening", E3662="Utilization Rate (per 100,000 patients)"),
SUMIFS(CERV!$D:$D,CERV!$A:$A,C3662,CERV!$G:$G,D3662),
IF(AND(A3662="Cancer Screening for CKD patients", E3662="Utilization Rate (per 100,000 patients)"),
SUMIFS(CANSCRN!$D:$D,CANSCRN!$A:$A,C3662,CANSCRN!$G:$G,D3662),
IF(AND(A3662="PSA Testing", E3662="Cost per service ($USD)"),
SUMIFS(PSA!$E:$E,PSA!$A:$A,C3662,PSA!$G:$G,D3662),
IF(AND(A3662="Colorectal Cancer Screening", E3662="Cost per service ($USD)"),
SUMIFS(COL!$E:$E,COL!$A:$A,C3662,COL!$G:$G,D3662),
IF(AND(A3662="Cervical Cancer Screening", E3662="Cost per service ($USD)"),
SUMIFS(CERV!$E:$E,CERV!$A:$A,C3662,CERV!$G:$G,D3662),
IF(AND(A3662="Cancer Screening for CKD patients", E3662="Cost per service ($USD)"),
SUMIFS(CANSCRN!$E:$E,CANSCRN!$A:$A,C3662,CANSCRN!$G:$G,D3662),
IF(AND(A3662="PSA Testing", E3662="Total Expenditure ($USD per 100,000 patients)"),
SUMIFS(PSA!$F:$F,PSA!$A:$A,C3662,PSA!$G:$G,D3662),
IF(AND(A3662="Colorectal Cancer Screening", E3662="Total Expenditure ($USD per 100,000 patients)"),
SUMIFS(COL!$F:$F,COL!$A:$A,C3662,COL!$G:$G,D3662),
IF(AND(A3662="Cervical Cancer Screening", E3662="Total Expenditure ($USD per 100,000 patients)"),
SUMIFS(CERV!$F:$F,CERV!$A:$A,C3662,CERV!$G:$G,D3662),
SUMIFS(CANSCRN!$F:$F,CANSCRN!$A:$A,C3662,CANSCRN!$G:$G,D3662))))))))))))</f>
        <v>47459.701492537308</v>
      </c>
    </row>
    <row r="3663" spans="1:6" x14ac:dyDescent="0.2">
      <c r="A3663" s="24" t="s">
        <v>105</v>
      </c>
      <c r="B3663" s="24" t="s">
        <v>101</v>
      </c>
      <c r="C3663" s="24" t="s">
        <v>56</v>
      </c>
      <c r="D3663" s="24">
        <v>2018</v>
      </c>
      <c r="E3663" s="24" t="s">
        <v>104</v>
      </c>
      <c r="F3663">
        <f>IF(AND(A3663="PSA Testing", E3663= "Utilization Rate (per 100,000 patients)"),
SUMIFS(PSA!$D:$D,PSA!$A:$A,C3663,PSA!$G:$G,D3663),
IF(AND(A3663="Colorectal Cancer Screening", E3663="Utilization Rate (per 100,000 patients)"),
SUMIFS(COL!$D:$D,COL!$A:$A,C3663,COL!$G:$G, D3663),
IF(AND(A3663="Cervical Cancer Screening", E3663="Utilization Rate (per 100,000 patients)"),
SUMIFS(CERV!$D:$D,CERV!$A:$A,C3663,CERV!$G:$G,D3663),
IF(AND(A3663="Cancer Screening for CKD patients", E3663="Utilization Rate (per 100,000 patients)"),
SUMIFS(CANSCRN!$D:$D,CANSCRN!$A:$A,C3663,CANSCRN!$G:$G,D3663),
IF(AND(A3663="PSA Testing", E3663="Cost per service ($USD)"),
SUMIFS(PSA!$E:$E,PSA!$A:$A,C3663,PSA!$G:$G,D3663),
IF(AND(A3663="Colorectal Cancer Screening", E3663="Cost per service ($USD)"),
SUMIFS(COL!$E:$E,COL!$A:$A,C3663,COL!$G:$G,D3663),
IF(AND(A3663="Cervical Cancer Screening", E3663="Cost per service ($USD)"),
SUMIFS(CERV!$E:$E,CERV!$A:$A,C3663,CERV!$G:$G,D3663),
IF(AND(A3663="Cancer Screening for CKD patients", E3663="Cost per service ($USD)"),
SUMIFS(CANSCRN!$E:$E,CANSCRN!$A:$A,C3663,CANSCRN!$G:$G,D3663),
IF(AND(A3663="PSA Testing", E3663="Total Expenditure ($USD per 100,000 patients)"),
SUMIFS(PSA!$F:$F,PSA!$A:$A,C3663,PSA!$G:$G,D3663),
IF(AND(A3663="Colorectal Cancer Screening", E3663="Total Expenditure ($USD per 100,000 patients)"),
SUMIFS(COL!$F:$F,COL!$A:$A,C3663,COL!$G:$G,D3663),
IF(AND(A3663="Cervical Cancer Screening", E3663="Total Expenditure ($USD per 100,000 patients)"),
SUMIFS(CERV!$F:$F,CERV!$A:$A,C3663,CERV!$G:$G,D3663),
SUMIFS(CANSCRN!$F:$F,CANSCRN!$A:$A,C3663,CANSCRN!$G:$G,D3663))))))))))))</f>
        <v>85445.869301435421</v>
      </c>
    </row>
    <row r="3664" spans="1:6" x14ac:dyDescent="0.2">
      <c r="A3664" s="24" t="s">
        <v>105</v>
      </c>
      <c r="B3664" s="24" t="s">
        <v>101</v>
      </c>
      <c r="C3664" s="24" t="s">
        <v>56</v>
      </c>
      <c r="D3664" s="24">
        <v>2019</v>
      </c>
      <c r="E3664" s="24" t="s">
        <v>104</v>
      </c>
      <c r="F3664">
        <f>IF(AND(A3664="PSA Testing", E3664= "Utilization Rate (per 100,000 patients)"),
SUMIFS(PSA!$D:$D,PSA!$A:$A,C3664,PSA!$G:$G,D3664),
IF(AND(A3664="Colorectal Cancer Screening", E3664="Utilization Rate (per 100,000 patients)"),
SUMIFS(COL!$D:$D,COL!$A:$A,C3664,COL!$G:$G, D3664),
IF(AND(A3664="Cervical Cancer Screening", E3664="Utilization Rate (per 100,000 patients)"),
SUMIFS(CERV!$D:$D,CERV!$A:$A,C3664,CERV!$G:$G,D3664),
IF(AND(A3664="Cancer Screening for CKD patients", E3664="Utilization Rate (per 100,000 patients)"),
SUMIFS(CANSCRN!$D:$D,CANSCRN!$A:$A,C3664,CANSCRN!$G:$G,D3664),
IF(AND(A3664="PSA Testing", E3664="Cost per service ($USD)"),
SUMIFS(PSA!$E:$E,PSA!$A:$A,C3664,PSA!$G:$G,D3664),
IF(AND(A3664="Colorectal Cancer Screening", E3664="Cost per service ($USD)"),
SUMIFS(COL!$E:$E,COL!$A:$A,C3664,COL!$G:$G,D3664),
IF(AND(A3664="Cervical Cancer Screening", E3664="Cost per service ($USD)"),
SUMIFS(CERV!$E:$E,CERV!$A:$A,C3664,CERV!$G:$G,D3664),
IF(AND(A3664="Cancer Screening for CKD patients", E3664="Cost per service ($USD)"),
SUMIFS(CANSCRN!$E:$E,CANSCRN!$A:$A,C3664,CANSCRN!$G:$G,D3664),
IF(AND(A3664="PSA Testing", E3664="Total Expenditure ($USD per 100,000 patients)"),
SUMIFS(PSA!$F:$F,PSA!$A:$A,C3664,PSA!$G:$G,D3664),
IF(AND(A3664="Colorectal Cancer Screening", E3664="Total Expenditure ($USD per 100,000 patients)"),
SUMIFS(COL!$F:$F,COL!$A:$A,C3664,COL!$G:$G,D3664),
IF(AND(A3664="Cervical Cancer Screening", E3664="Total Expenditure ($USD per 100,000 patients)"),
SUMIFS(CERV!$F:$F,CERV!$A:$A,C3664,CERV!$G:$G,D3664),
SUMIFS(CANSCRN!$F:$F,CANSCRN!$A:$A,C3664,CANSCRN!$G:$G,D3664))))))))))))</f>
        <v>48285.71428571429</v>
      </c>
    </row>
    <row r="3665" spans="1:6" x14ac:dyDescent="0.2">
      <c r="A3665" s="24" t="s">
        <v>105</v>
      </c>
      <c r="B3665" s="24" t="s">
        <v>101</v>
      </c>
      <c r="C3665" s="24" t="s">
        <v>57</v>
      </c>
      <c r="D3665" s="24">
        <v>2009</v>
      </c>
      <c r="E3665" s="24" t="s">
        <v>104</v>
      </c>
      <c r="F3665">
        <f>IF(AND(A3665="PSA Testing", E3665= "Utilization Rate (per 100,000 patients)"),
SUMIFS(PSA!$D:$D,PSA!$A:$A,C3665,PSA!$G:$G,D3665),
IF(AND(A3665="Colorectal Cancer Screening", E3665="Utilization Rate (per 100,000 patients)"),
SUMIFS(COL!$D:$D,COL!$A:$A,C3665,COL!$G:$G, D3665),
IF(AND(A3665="Cervical Cancer Screening", E3665="Utilization Rate (per 100,000 patients)"),
SUMIFS(CERV!$D:$D,CERV!$A:$A,C3665,CERV!$G:$G,D3665),
IF(AND(A3665="Cancer Screening for CKD patients", E3665="Utilization Rate (per 100,000 patients)"),
SUMIFS(CANSCRN!$D:$D,CANSCRN!$A:$A,C3665,CANSCRN!$G:$G,D3665),
IF(AND(A3665="PSA Testing", E3665="Cost per service ($USD)"),
SUMIFS(PSA!$E:$E,PSA!$A:$A,C3665,PSA!$G:$G,D3665),
IF(AND(A3665="Colorectal Cancer Screening", E3665="Cost per service ($USD)"),
SUMIFS(COL!$E:$E,COL!$A:$A,C3665,COL!$G:$G,D3665),
IF(AND(A3665="Cervical Cancer Screening", E3665="Cost per service ($USD)"),
SUMIFS(CERV!$E:$E,CERV!$A:$A,C3665,CERV!$G:$G,D3665),
IF(AND(A3665="Cancer Screening for CKD patients", E3665="Cost per service ($USD)"),
SUMIFS(CANSCRN!$E:$E,CANSCRN!$A:$A,C3665,CANSCRN!$G:$G,D3665),
IF(AND(A3665="PSA Testing", E3665="Total Expenditure ($USD per 100,000 patients)"),
SUMIFS(PSA!$F:$F,PSA!$A:$A,C3665,PSA!$G:$G,D3665),
IF(AND(A3665="Colorectal Cancer Screening", E3665="Total Expenditure ($USD per 100,000 patients)"),
SUMIFS(COL!$F:$F,COL!$A:$A,C3665,COL!$G:$G,D3665),
IF(AND(A3665="Cervical Cancer Screening", E3665="Total Expenditure ($USD per 100,000 patients)"),
SUMIFS(CERV!$F:$F,CERV!$A:$A,C3665,CERV!$G:$G,D3665),
SUMIFS(CANSCRN!$F:$F,CANSCRN!$A:$A,C3665,CANSCRN!$G:$G,D3665))))))))))))</f>
        <v>278983.12243037386</v>
      </c>
    </row>
    <row r="3666" spans="1:6" x14ac:dyDescent="0.2">
      <c r="A3666" s="24" t="s">
        <v>105</v>
      </c>
      <c r="B3666" s="24" t="s">
        <v>101</v>
      </c>
      <c r="C3666" s="24" t="s">
        <v>57</v>
      </c>
      <c r="D3666" s="24">
        <v>2010</v>
      </c>
      <c r="E3666" s="24" t="s">
        <v>104</v>
      </c>
      <c r="F3666">
        <f>IF(AND(A3666="PSA Testing", E3666= "Utilization Rate (per 100,000 patients)"),
SUMIFS(PSA!$D:$D,PSA!$A:$A,C3666,PSA!$G:$G,D3666),
IF(AND(A3666="Colorectal Cancer Screening", E3666="Utilization Rate (per 100,000 patients)"),
SUMIFS(COL!$D:$D,COL!$A:$A,C3666,COL!$G:$G, D3666),
IF(AND(A3666="Cervical Cancer Screening", E3666="Utilization Rate (per 100,000 patients)"),
SUMIFS(CERV!$D:$D,CERV!$A:$A,C3666,CERV!$G:$G,D3666),
IF(AND(A3666="Cancer Screening for CKD patients", E3666="Utilization Rate (per 100,000 patients)"),
SUMIFS(CANSCRN!$D:$D,CANSCRN!$A:$A,C3666,CANSCRN!$G:$G,D3666),
IF(AND(A3666="PSA Testing", E3666="Cost per service ($USD)"),
SUMIFS(PSA!$E:$E,PSA!$A:$A,C3666,PSA!$G:$G,D3666),
IF(AND(A3666="Colorectal Cancer Screening", E3666="Cost per service ($USD)"),
SUMIFS(COL!$E:$E,COL!$A:$A,C3666,COL!$G:$G,D3666),
IF(AND(A3666="Cervical Cancer Screening", E3666="Cost per service ($USD)"),
SUMIFS(CERV!$E:$E,CERV!$A:$A,C3666,CERV!$G:$G,D3666),
IF(AND(A3666="Cancer Screening for CKD patients", E3666="Cost per service ($USD)"),
SUMIFS(CANSCRN!$E:$E,CANSCRN!$A:$A,C3666,CANSCRN!$G:$G,D3666),
IF(AND(A3666="PSA Testing", E3666="Total Expenditure ($USD per 100,000 patients)"),
SUMIFS(PSA!$F:$F,PSA!$A:$A,C3666,PSA!$G:$G,D3666),
IF(AND(A3666="Colorectal Cancer Screening", E3666="Total Expenditure ($USD per 100,000 patients)"),
SUMIFS(COL!$F:$F,COL!$A:$A,C3666,COL!$G:$G,D3666),
IF(AND(A3666="Cervical Cancer Screening", E3666="Total Expenditure ($USD per 100,000 patients)"),
SUMIFS(CERV!$F:$F,CERV!$A:$A,C3666,CERV!$G:$G,D3666),
SUMIFS(CANSCRN!$F:$F,CANSCRN!$A:$A,C3666,CANSCRN!$G:$G,D3666))))))))))))</f>
        <v>239591.11866069888</v>
      </c>
    </row>
    <row r="3667" spans="1:6" x14ac:dyDescent="0.2">
      <c r="A3667" s="24" t="s">
        <v>105</v>
      </c>
      <c r="B3667" s="24" t="s">
        <v>101</v>
      </c>
      <c r="C3667" s="24" t="s">
        <v>57</v>
      </c>
      <c r="D3667" s="24">
        <v>2011</v>
      </c>
      <c r="E3667" s="24" t="s">
        <v>104</v>
      </c>
      <c r="F3667">
        <f>IF(AND(A3667="PSA Testing", E3667= "Utilization Rate (per 100,000 patients)"),
SUMIFS(PSA!$D:$D,PSA!$A:$A,C3667,PSA!$G:$G,D3667),
IF(AND(A3667="Colorectal Cancer Screening", E3667="Utilization Rate (per 100,000 patients)"),
SUMIFS(COL!$D:$D,COL!$A:$A,C3667,COL!$G:$G, D3667),
IF(AND(A3667="Cervical Cancer Screening", E3667="Utilization Rate (per 100,000 patients)"),
SUMIFS(CERV!$D:$D,CERV!$A:$A,C3667,CERV!$G:$G,D3667),
IF(AND(A3667="Cancer Screening for CKD patients", E3667="Utilization Rate (per 100,000 patients)"),
SUMIFS(CANSCRN!$D:$D,CANSCRN!$A:$A,C3667,CANSCRN!$G:$G,D3667),
IF(AND(A3667="PSA Testing", E3667="Cost per service ($USD)"),
SUMIFS(PSA!$E:$E,PSA!$A:$A,C3667,PSA!$G:$G,D3667),
IF(AND(A3667="Colorectal Cancer Screening", E3667="Cost per service ($USD)"),
SUMIFS(COL!$E:$E,COL!$A:$A,C3667,COL!$G:$G,D3667),
IF(AND(A3667="Cervical Cancer Screening", E3667="Cost per service ($USD)"),
SUMIFS(CERV!$E:$E,CERV!$A:$A,C3667,CERV!$G:$G,D3667),
IF(AND(A3667="Cancer Screening for CKD patients", E3667="Cost per service ($USD)"),
SUMIFS(CANSCRN!$E:$E,CANSCRN!$A:$A,C3667,CANSCRN!$G:$G,D3667),
IF(AND(A3667="PSA Testing", E3667="Total Expenditure ($USD per 100,000 patients)"),
SUMIFS(PSA!$F:$F,PSA!$A:$A,C3667,PSA!$G:$G,D3667),
IF(AND(A3667="Colorectal Cancer Screening", E3667="Total Expenditure ($USD per 100,000 patients)"),
SUMIFS(COL!$F:$F,COL!$A:$A,C3667,COL!$G:$G,D3667),
IF(AND(A3667="Cervical Cancer Screening", E3667="Total Expenditure ($USD per 100,000 patients)"),
SUMIFS(CERV!$F:$F,CERV!$A:$A,C3667,CERV!$G:$G,D3667),
SUMIFS(CANSCRN!$F:$F,CANSCRN!$A:$A,C3667,CANSCRN!$G:$G,D3667))))))))))))</f>
        <v>221885.26619761516</v>
      </c>
    </row>
    <row r="3668" spans="1:6" x14ac:dyDescent="0.2">
      <c r="A3668" s="24" t="s">
        <v>105</v>
      </c>
      <c r="B3668" s="24" t="s">
        <v>101</v>
      </c>
      <c r="C3668" s="24" t="s">
        <v>57</v>
      </c>
      <c r="D3668" s="24">
        <v>2012</v>
      </c>
      <c r="E3668" s="24" t="s">
        <v>104</v>
      </c>
      <c r="F3668">
        <f>IF(AND(A3668="PSA Testing", E3668= "Utilization Rate (per 100,000 patients)"),
SUMIFS(PSA!$D:$D,PSA!$A:$A,C3668,PSA!$G:$G,D3668),
IF(AND(A3668="Colorectal Cancer Screening", E3668="Utilization Rate (per 100,000 patients)"),
SUMIFS(COL!$D:$D,COL!$A:$A,C3668,COL!$G:$G, D3668),
IF(AND(A3668="Cervical Cancer Screening", E3668="Utilization Rate (per 100,000 patients)"),
SUMIFS(CERV!$D:$D,CERV!$A:$A,C3668,CERV!$G:$G,D3668),
IF(AND(A3668="Cancer Screening for CKD patients", E3668="Utilization Rate (per 100,000 patients)"),
SUMIFS(CANSCRN!$D:$D,CANSCRN!$A:$A,C3668,CANSCRN!$G:$G,D3668),
IF(AND(A3668="PSA Testing", E3668="Cost per service ($USD)"),
SUMIFS(PSA!$E:$E,PSA!$A:$A,C3668,PSA!$G:$G,D3668),
IF(AND(A3668="Colorectal Cancer Screening", E3668="Cost per service ($USD)"),
SUMIFS(COL!$E:$E,COL!$A:$A,C3668,COL!$G:$G,D3668),
IF(AND(A3668="Cervical Cancer Screening", E3668="Cost per service ($USD)"),
SUMIFS(CERV!$E:$E,CERV!$A:$A,C3668,CERV!$G:$G,D3668),
IF(AND(A3668="Cancer Screening for CKD patients", E3668="Cost per service ($USD)"),
SUMIFS(CANSCRN!$E:$E,CANSCRN!$A:$A,C3668,CANSCRN!$G:$G,D3668),
IF(AND(A3668="PSA Testing", E3668="Total Expenditure ($USD per 100,000 patients)"),
SUMIFS(PSA!$F:$F,PSA!$A:$A,C3668,PSA!$G:$G,D3668),
IF(AND(A3668="Colorectal Cancer Screening", E3668="Total Expenditure ($USD per 100,000 patients)"),
SUMIFS(COL!$F:$F,COL!$A:$A,C3668,COL!$G:$G,D3668),
IF(AND(A3668="Cervical Cancer Screening", E3668="Total Expenditure ($USD per 100,000 patients)"),
SUMIFS(CERV!$F:$F,CERV!$A:$A,C3668,CERV!$G:$G,D3668),
SUMIFS(CANSCRN!$F:$F,CANSCRN!$A:$A,C3668,CANSCRN!$G:$G,D3668))))))))))))</f>
        <v>173782.95915455723</v>
      </c>
    </row>
    <row r="3669" spans="1:6" x14ac:dyDescent="0.2">
      <c r="A3669" s="24" t="s">
        <v>105</v>
      </c>
      <c r="B3669" s="24" t="s">
        <v>101</v>
      </c>
      <c r="C3669" s="24" t="s">
        <v>57</v>
      </c>
      <c r="D3669" s="24">
        <v>2013</v>
      </c>
      <c r="E3669" s="24" t="s">
        <v>104</v>
      </c>
      <c r="F3669">
        <f>IF(AND(A3669="PSA Testing", E3669= "Utilization Rate (per 100,000 patients)"),
SUMIFS(PSA!$D:$D,PSA!$A:$A,C3669,PSA!$G:$G,D3669),
IF(AND(A3669="Colorectal Cancer Screening", E3669="Utilization Rate (per 100,000 patients)"),
SUMIFS(COL!$D:$D,COL!$A:$A,C3669,COL!$G:$G, D3669),
IF(AND(A3669="Cervical Cancer Screening", E3669="Utilization Rate (per 100,000 patients)"),
SUMIFS(CERV!$D:$D,CERV!$A:$A,C3669,CERV!$G:$G,D3669),
IF(AND(A3669="Cancer Screening for CKD patients", E3669="Utilization Rate (per 100,000 patients)"),
SUMIFS(CANSCRN!$D:$D,CANSCRN!$A:$A,C3669,CANSCRN!$G:$G,D3669),
IF(AND(A3669="PSA Testing", E3669="Cost per service ($USD)"),
SUMIFS(PSA!$E:$E,PSA!$A:$A,C3669,PSA!$G:$G,D3669),
IF(AND(A3669="Colorectal Cancer Screening", E3669="Cost per service ($USD)"),
SUMIFS(COL!$E:$E,COL!$A:$A,C3669,COL!$G:$G,D3669),
IF(AND(A3669="Cervical Cancer Screening", E3669="Cost per service ($USD)"),
SUMIFS(CERV!$E:$E,CERV!$A:$A,C3669,CERV!$G:$G,D3669),
IF(AND(A3669="Cancer Screening for CKD patients", E3669="Cost per service ($USD)"),
SUMIFS(CANSCRN!$E:$E,CANSCRN!$A:$A,C3669,CANSCRN!$G:$G,D3669),
IF(AND(A3669="PSA Testing", E3669="Total Expenditure ($USD per 100,000 patients)"),
SUMIFS(PSA!$F:$F,PSA!$A:$A,C3669,PSA!$G:$G,D3669),
IF(AND(A3669="Colorectal Cancer Screening", E3669="Total Expenditure ($USD per 100,000 patients)"),
SUMIFS(COL!$F:$F,COL!$A:$A,C3669,COL!$G:$G,D3669),
IF(AND(A3669="Cervical Cancer Screening", E3669="Total Expenditure ($USD per 100,000 patients)"),
SUMIFS(CERV!$F:$F,CERV!$A:$A,C3669,CERV!$G:$G,D3669),
SUMIFS(CANSCRN!$F:$F,CANSCRN!$A:$A,C3669,CANSCRN!$G:$G,D3669))))))))))))</f>
        <v>149280.04946820406</v>
      </c>
    </row>
    <row r="3670" spans="1:6" x14ac:dyDescent="0.2">
      <c r="A3670" s="24" t="s">
        <v>105</v>
      </c>
      <c r="B3670" s="24" t="s">
        <v>101</v>
      </c>
      <c r="C3670" s="24" t="s">
        <v>57</v>
      </c>
      <c r="D3670" s="24">
        <v>2014</v>
      </c>
      <c r="E3670" s="24" t="s">
        <v>104</v>
      </c>
      <c r="F3670">
        <f>IF(AND(A3670="PSA Testing", E3670= "Utilization Rate (per 100,000 patients)"),
SUMIFS(PSA!$D:$D,PSA!$A:$A,C3670,PSA!$G:$G,D3670),
IF(AND(A3670="Colorectal Cancer Screening", E3670="Utilization Rate (per 100,000 patients)"),
SUMIFS(COL!$D:$D,COL!$A:$A,C3670,COL!$G:$G, D3670),
IF(AND(A3670="Cervical Cancer Screening", E3670="Utilization Rate (per 100,000 patients)"),
SUMIFS(CERV!$D:$D,CERV!$A:$A,C3670,CERV!$G:$G,D3670),
IF(AND(A3670="Cancer Screening for CKD patients", E3670="Utilization Rate (per 100,000 patients)"),
SUMIFS(CANSCRN!$D:$D,CANSCRN!$A:$A,C3670,CANSCRN!$G:$G,D3670),
IF(AND(A3670="PSA Testing", E3670="Cost per service ($USD)"),
SUMIFS(PSA!$E:$E,PSA!$A:$A,C3670,PSA!$G:$G,D3670),
IF(AND(A3670="Colorectal Cancer Screening", E3670="Cost per service ($USD)"),
SUMIFS(COL!$E:$E,COL!$A:$A,C3670,COL!$G:$G,D3670),
IF(AND(A3670="Cervical Cancer Screening", E3670="Cost per service ($USD)"),
SUMIFS(CERV!$E:$E,CERV!$A:$A,C3670,CERV!$G:$G,D3670),
IF(AND(A3670="Cancer Screening for CKD patients", E3670="Cost per service ($USD)"),
SUMIFS(CANSCRN!$E:$E,CANSCRN!$A:$A,C3670,CANSCRN!$G:$G,D3670),
IF(AND(A3670="PSA Testing", E3670="Total Expenditure ($USD per 100,000 patients)"),
SUMIFS(PSA!$F:$F,PSA!$A:$A,C3670,PSA!$G:$G,D3670),
IF(AND(A3670="Colorectal Cancer Screening", E3670="Total Expenditure ($USD per 100,000 patients)"),
SUMIFS(COL!$F:$F,COL!$A:$A,C3670,COL!$G:$G,D3670),
IF(AND(A3670="Cervical Cancer Screening", E3670="Total Expenditure ($USD per 100,000 patients)"),
SUMIFS(CERV!$F:$F,CERV!$A:$A,C3670,CERV!$G:$G,D3670),
SUMIFS(CANSCRN!$F:$F,CANSCRN!$A:$A,C3670,CANSCRN!$G:$G,D3670))))))))))))</f>
        <v>119835.34058056065</v>
      </c>
    </row>
    <row r="3671" spans="1:6" x14ac:dyDescent="0.2">
      <c r="A3671" s="24" t="s">
        <v>105</v>
      </c>
      <c r="B3671" s="24" t="s">
        <v>101</v>
      </c>
      <c r="C3671" s="24" t="s">
        <v>57</v>
      </c>
      <c r="D3671" s="24">
        <v>2015</v>
      </c>
      <c r="E3671" s="24" t="s">
        <v>104</v>
      </c>
      <c r="F3671">
        <f>IF(AND(A3671="PSA Testing", E3671= "Utilization Rate (per 100,000 patients)"),
SUMIFS(PSA!$D:$D,PSA!$A:$A,C3671,PSA!$G:$G,D3671),
IF(AND(A3671="Colorectal Cancer Screening", E3671="Utilization Rate (per 100,000 patients)"),
SUMIFS(COL!$D:$D,COL!$A:$A,C3671,COL!$G:$G, D3671),
IF(AND(A3671="Cervical Cancer Screening", E3671="Utilization Rate (per 100,000 patients)"),
SUMIFS(CERV!$D:$D,CERV!$A:$A,C3671,CERV!$G:$G,D3671),
IF(AND(A3671="Cancer Screening for CKD patients", E3671="Utilization Rate (per 100,000 patients)"),
SUMIFS(CANSCRN!$D:$D,CANSCRN!$A:$A,C3671,CANSCRN!$G:$G,D3671),
IF(AND(A3671="PSA Testing", E3671="Cost per service ($USD)"),
SUMIFS(PSA!$E:$E,PSA!$A:$A,C3671,PSA!$G:$G,D3671),
IF(AND(A3671="Colorectal Cancer Screening", E3671="Cost per service ($USD)"),
SUMIFS(COL!$E:$E,COL!$A:$A,C3671,COL!$G:$G,D3671),
IF(AND(A3671="Cervical Cancer Screening", E3671="Cost per service ($USD)"),
SUMIFS(CERV!$E:$E,CERV!$A:$A,C3671,CERV!$G:$G,D3671),
IF(AND(A3671="Cancer Screening for CKD patients", E3671="Cost per service ($USD)"),
SUMIFS(CANSCRN!$E:$E,CANSCRN!$A:$A,C3671,CANSCRN!$G:$G,D3671),
IF(AND(A3671="PSA Testing", E3671="Total Expenditure ($USD per 100,000 patients)"),
SUMIFS(PSA!$F:$F,PSA!$A:$A,C3671,PSA!$G:$G,D3671),
IF(AND(A3671="Colorectal Cancer Screening", E3671="Total Expenditure ($USD per 100,000 patients)"),
SUMIFS(COL!$F:$F,COL!$A:$A,C3671,COL!$G:$G,D3671),
IF(AND(A3671="Cervical Cancer Screening", E3671="Total Expenditure ($USD per 100,000 patients)"),
SUMIFS(CERV!$F:$F,CERV!$A:$A,C3671,CERV!$G:$G,D3671),
SUMIFS(CANSCRN!$F:$F,CANSCRN!$A:$A,C3671,CANSCRN!$G:$G,D3671))))))))))))</f>
        <v>129488.04808694788</v>
      </c>
    </row>
    <row r="3672" spans="1:6" x14ac:dyDescent="0.2">
      <c r="A3672" s="24" t="s">
        <v>105</v>
      </c>
      <c r="B3672" s="24" t="s">
        <v>101</v>
      </c>
      <c r="C3672" s="24" t="s">
        <v>57</v>
      </c>
      <c r="D3672" s="24">
        <v>2016</v>
      </c>
      <c r="E3672" s="24" t="s">
        <v>104</v>
      </c>
      <c r="F3672">
        <f>IF(AND(A3672="PSA Testing", E3672= "Utilization Rate (per 100,000 patients)"),
SUMIFS(PSA!$D:$D,PSA!$A:$A,C3672,PSA!$G:$G,D3672),
IF(AND(A3672="Colorectal Cancer Screening", E3672="Utilization Rate (per 100,000 patients)"),
SUMIFS(COL!$D:$D,COL!$A:$A,C3672,COL!$G:$G, D3672),
IF(AND(A3672="Cervical Cancer Screening", E3672="Utilization Rate (per 100,000 patients)"),
SUMIFS(CERV!$D:$D,CERV!$A:$A,C3672,CERV!$G:$G,D3672),
IF(AND(A3672="Cancer Screening for CKD patients", E3672="Utilization Rate (per 100,000 patients)"),
SUMIFS(CANSCRN!$D:$D,CANSCRN!$A:$A,C3672,CANSCRN!$G:$G,D3672),
IF(AND(A3672="PSA Testing", E3672="Cost per service ($USD)"),
SUMIFS(PSA!$E:$E,PSA!$A:$A,C3672,PSA!$G:$G,D3672),
IF(AND(A3672="Colorectal Cancer Screening", E3672="Cost per service ($USD)"),
SUMIFS(COL!$E:$E,COL!$A:$A,C3672,COL!$G:$G,D3672),
IF(AND(A3672="Cervical Cancer Screening", E3672="Cost per service ($USD)"),
SUMIFS(CERV!$E:$E,CERV!$A:$A,C3672,CERV!$G:$G,D3672),
IF(AND(A3672="Cancer Screening for CKD patients", E3672="Cost per service ($USD)"),
SUMIFS(CANSCRN!$E:$E,CANSCRN!$A:$A,C3672,CANSCRN!$G:$G,D3672),
IF(AND(A3672="PSA Testing", E3672="Total Expenditure ($USD per 100,000 patients)"),
SUMIFS(PSA!$F:$F,PSA!$A:$A,C3672,PSA!$G:$G,D3672),
IF(AND(A3672="Colorectal Cancer Screening", E3672="Total Expenditure ($USD per 100,000 patients)"),
SUMIFS(COL!$F:$F,COL!$A:$A,C3672,COL!$G:$G,D3672),
IF(AND(A3672="Cervical Cancer Screening", E3672="Total Expenditure ($USD per 100,000 patients)"),
SUMIFS(CERV!$F:$F,CERV!$A:$A,C3672,CERV!$G:$G,D3672),
SUMIFS(CANSCRN!$F:$F,CANSCRN!$A:$A,C3672,CANSCRN!$G:$G,D3672))))))))))))</f>
        <v>117344.95432196758</v>
      </c>
    </row>
    <row r="3673" spans="1:6" x14ac:dyDescent="0.2">
      <c r="A3673" s="24" t="s">
        <v>105</v>
      </c>
      <c r="B3673" s="24" t="s">
        <v>101</v>
      </c>
      <c r="C3673" s="24" t="s">
        <v>57</v>
      </c>
      <c r="D3673" s="24">
        <v>2017</v>
      </c>
      <c r="E3673" s="24" t="s">
        <v>104</v>
      </c>
      <c r="F3673">
        <f>IF(AND(A3673="PSA Testing", E3673= "Utilization Rate (per 100,000 patients)"),
SUMIFS(PSA!$D:$D,PSA!$A:$A,C3673,PSA!$G:$G,D3673),
IF(AND(A3673="Colorectal Cancer Screening", E3673="Utilization Rate (per 100,000 patients)"),
SUMIFS(COL!$D:$D,COL!$A:$A,C3673,COL!$G:$G, D3673),
IF(AND(A3673="Cervical Cancer Screening", E3673="Utilization Rate (per 100,000 patients)"),
SUMIFS(CERV!$D:$D,CERV!$A:$A,C3673,CERV!$G:$G,D3673),
IF(AND(A3673="Cancer Screening for CKD patients", E3673="Utilization Rate (per 100,000 patients)"),
SUMIFS(CANSCRN!$D:$D,CANSCRN!$A:$A,C3673,CANSCRN!$G:$G,D3673),
IF(AND(A3673="PSA Testing", E3673="Cost per service ($USD)"),
SUMIFS(PSA!$E:$E,PSA!$A:$A,C3673,PSA!$G:$G,D3673),
IF(AND(A3673="Colorectal Cancer Screening", E3673="Cost per service ($USD)"),
SUMIFS(COL!$E:$E,COL!$A:$A,C3673,COL!$G:$G,D3673),
IF(AND(A3673="Cervical Cancer Screening", E3673="Cost per service ($USD)"),
SUMIFS(CERV!$E:$E,CERV!$A:$A,C3673,CERV!$G:$G,D3673),
IF(AND(A3673="Cancer Screening for CKD patients", E3673="Cost per service ($USD)"),
SUMIFS(CANSCRN!$E:$E,CANSCRN!$A:$A,C3673,CANSCRN!$G:$G,D3673),
IF(AND(A3673="PSA Testing", E3673="Total Expenditure ($USD per 100,000 patients)"),
SUMIFS(PSA!$F:$F,PSA!$A:$A,C3673,PSA!$G:$G,D3673),
IF(AND(A3673="Colorectal Cancer Screening", E3673="Total Expenditure ($USD per 100,000 patients)"),
SUMIFS(COL!$F:$F,COL!$A:$A,C3673,COL!$G:$G,D3673),
IF(AND(A3673="Cervical Cancer Screening", E3673="Total Expenditure ($USD per 100,000 patients)"),
SUMIFS(CERV!$F:$F,CERV!$A:$A,C3673,CERV!$G:$G,D3673),
SUMIFS(CANSCRN!$F:$F,CANSCRN!$A:$A,C3673,CANSCRN!$G:$G,D3673))))))))))))</f>
        <v>111964.49684844165</v>
      </c>
    </row>
    <row r="3674" spans="1:6" x14ac:dyDescent="0.2">
      <c r="A3674" s="24" t="s">
        <v>105</v>
      </c>
      <c r="B3674" s="24" t="s">
        <v>101</v>
      </c>
      <c r="C3674" s="24" t="s">
        <v>57</v>
      </c>
      <c r="D3674" s="24">
        <v>2018</v>
      </c>
      <c r="E3674" s="24" t="s">
        <v>104</v>
      </c>
      <c r="F3674">
        <f>IF(AND(A3674="PSA Testing", E3674= "Utilization Rate (per 100,000 patients)"),
SUMIFS(PSA!$D:$D,PSA!$A:$A,C3674,PSA!$G:$G,D3674),
IF(AND(A3674="Colorectal Cancer Screening", E3674="Utilization Rate (per 100,000 patients)"),
SUMIFS(COL!$D:$D,COL!$A:$A,C3674,COL!$G:$G, D3674),
IF(AND(A3674="Cervical Cancer Screening", E3674="Utilization Rate (per 100,000 patients)"),
SUMIFS(CERV!$D:$D,CERV!$A:$A,C3674,CERV!$G:$G,D3674),
IF(AND(A3674="Cancer Screening for CKD patients", E3674="Utilization Rate (per 100,000 patients)"),
SUMIFS(CANSCRN!$D:$D,CANSCRN!$A:$A,C3674,CANSCRN!$G:$G,D3674),
IF(AND(A3674="PSA Testing", E3674="Cost per service ($USD)"),
SUMIFS(PSA!$E:$E,PSA!$A:$A,C3674,PSA!$G:$G,D3674),
IF(AND(A3674="Colorectal Cancer Screening", E3674="Cost per service ($USD)"),
SUMIFS(COL!$E:$E,COL!$A:$A,C3674,COL!$G:$G,D3674),
IF(AND(A3674="Cervical Cancer Screening", E3674="Cost per service ($USD)"),
SUMIFS(CERV!$E:$E,CERV!$A:$A,C3674,CERV!$G:$G,D3674),
IF(AND(A3674="Cancer Screening for CKD patients", E3674="Cost per service ($USD)"),
SUMIFS(CANSCRN!$E:$E,CANSCRN!$A:$A,C3674,CANSCRN!$G:$G,D3674),
IF(AND(A3674="PSA Testing", E3674="Total Expenditure ($USD per 100,000 patients)"),
SUMIFS(PSA!$F:$F,PSA!$A:$A,C3674,PSA!$G:$G,D3674),
IF(AND(A3674="Colorectal Cancer Screening", E3674="Total Expenditure ($USD per 100,000 patients)"),
SUMIFS(COL!$F:$F,COL!$A:$A,C3674,COL!$G:$G,D3674),
IF(AND(A3674="Cervical Cancer Screening", E3674="Total Expenditure ($USD per 100,000 patients)"),
SUMIFS(CERV!$F:$F,CERV!$A:$A,C3674,CERV!$G:$G,D3674),
SUMIFS(CANSCRN!$F:$F,CANSCRN!$A:$A,C3674,CANSCRN!$G:$G,D3674))))))))))))</f>
        <v>93162.188217502378</v>
      </c>
    </row>
    <row r="3675" spans="1:6" x14ac:dyDescent="0.2">
      <c r="A3675" s="24" t="s">
        <v>105</v>
      </c>
      <c r="B3675" s="24" t="s">
        <v>101</v>
      </c>
      <c r="C3675" s="24" t="s">
        <v>57</v>
      </c>
      <c r="D3675" s="24">
        <v>2019</v>
      </c>
      <c r="E3675" s="24" t="s">
        <v>104</v>
      </c>
      <c r="F3675">
        <f>IF(AND(A3675="PSA Testing", E3675= "Utilization Rate (per 100,000 patients)"),
SUMIFS(PSA!$D:$D,PSA!$A:$A,C3675,PSA!$G:$G,D3675),
IF(AND(A3675="Colorectal Cancer Screening", E3675="Utilization Rate (per 100,000 patients)"),
SUMIFS(COL!$D:$D,COL!$A:$A,C3675,COL!$G:$G, D3675),
IF(AND(A3675="Cervical Cancer Screening", E3675="Utilization Rate (per 100,000 patients)"),
SUMIFS(CERV!$D:$D,CERV!$A:$A,C3675,CERV!$G:$G,D3675),
IF(AND(A3675="Cancer Screening for CKD patients", E3675="Utilization Rate (per 100,000 patients)"),
SUMIFS(CANSCRN!$D:$D,CANSCRN!$A:$A,C3675,CANSCRN!$G:$G,D3675),
IF(AND(A3675="PSA Testing", E3675="Cost per service ($USD)"),
SUMIFS(PSA!$E:$E,PSA!$A:$A,C3675,PSA!$G:$G,D3675),
IF(AND(A3675="Colorectal Cancer Screening", E3675="Cost per service ($USD)"),
SUMIFS(COL!$E:$E,COL!$A:$A,C3675,COL!$G:$G,D3675),
IF(AND(A3675="Cervical Cancer Screening", E3675="Cost per service ($USD)"),
SUMIFS(CERV!$E:$E,CERV!$A:$A,C3675,CERV!$G:$G,D3675),
IF(AND(A3675="Cancer Screening for CKD patients", E3675="Cost per service ($USD)"),
SUMIFS(CANSCRN!$E:$E,CANSCRN!$A:$A,C3675,CANSCRN!$G:$G,D3675),
IF(AND(A3675="PSA Testing", E3675="Total Expenditure ($USD per 100,000 patients)"),
SUMIFS(PSA!$F:$F,PSA!$A:$A,C3675,PSA!$G:$G,D3675),
IF(AND(A3675="Colorectal Cancer Screening", E3675="Total Expenditure ($USD per 100,000 patients)"),
SUMIFS(COL!$F:$F,COL!$A:$A,C3675,COL!$G:$G,D3675),
IF(AND(A3675="Cervical Cancer Screening", E3675="Total Expenditure ($USD per 100,000 patients)"),
SUMIFS(CERV!$F:$F,CERV!$A:$A,C3675,CERV!$G:$G,D3675),
SUMIFS(CANSCRN!$F:$F,CANSCRN!$A:$A,C3675,CANSCRN!$G:$G,D3675))))))))))))</f>
        <v>81111.435341796547</v>
      </c>
    </row>
    <row r="3676" spans="1:6" x14ac:dyDescent="0.2">
      <c r="A3676" s="24" t="s">
        <v>105</v>
      </c>
      <c r="B3676" s="24" t="s">
        <v>101</v>
      </c>
      <c r="C3676" s="24" t="s">
        <v>58</v>
      </c>
      <c r="D3676" s="24">
        <v>2009</v>
      </c>
      <c r="E3676" s="24" t="s">
        <v>104</v>
      </c>
      <c r="F3676">
        <f>IF(AND(A3676="PSA Testing", E3676= "Utilization Rate (per 100,000 patients)"),
SUMIFS(PSA!$D:$D,PSA!$A:$A,C3676,PSA!$G:$G,D3676),
IF(AND(A3676="Colorectal Cancer Screening", E3676="Utilization Rate (per 100,000 patients)"),
SUMIFS(COL!$D:$D,COL!$A:$A,C3676,COL!$G:$G, D3676),
IF(AND(A3676="Cervical Cancer Screening", E3676="Utilization Rate (per 100,000 patients)"),
SUMIFS(CERV!$D:$D,CERV!$A:$A,C3676,CERV!$G:$G,D3676),
IF(AND(A3676="Cancer Screening for CKD patients", E3676="Utilization Rate (per 100,000 patients)"),
SUMIFS(CANSCRN!$D:$D,CANSCRN!$A:$A,C3676,CANSCRN!$G:$G,D3676),
IF(AND(A3676="PSA Testing", E3676="Cost per service ($USD)"),
SUMIFS(PSA!$E:$E,PSA!$A:$A,C3676,PSA!$G:$G,D3676),
IF(AND(A3676="Colorectal Cancer Screening", E3676="Cost per service ($USD)"),
SUMIFS(COL!$E:$E,COL!$A:$A,C3676,COL!$G:$G,D3676),
IF(AND(A3676="Cervical Cancer Screening", E3676="Cost per service ($USD)"),
SUMIFS(CERV!$E:$E,CERV!$A:$A,C3676,CERV!$G:$G,D3676),
IF(AND(A3676="Cancer Screening for CKD patients", E3676="Cost per service ($USD)"),
SUMIFS(CANSCRN!$E:$E,CANSCRN!$A:$A,C3676,CANSCRN!$G:$G,D3676),
IF(AND(A3676="PSA Testing", E3676="Total Expenditure ($USD per 100,000 patients)"),
SUMIFS(PSA!$F:$F,PSA!$A:$A,C3676,PSA!$G:$G,D3676),
IF(AND(A3676="Colorectal Cancer Screening", E3676="Total Expenditure ($USD per 100,000 patients)"),
SUMIFS(COL!$F:$F,COL!$A:$A,C3676,COL!$G:$G,D3676),
IF(AND(A3676="Cervical Cancer Screening", E3676="Total Expenditure ($USD per 100,000 patients)"),
SUMIFS(CERV!$F:$F,CERV!$A:$A,C3676,CERV!$G:$G,D3676),
SUMIFS(CANSCRN!$F:$F,CANSCRN!$A:$A,C3676,CANSCRN!$G:$G,D3676))))))))))))</f>
        <v>169645.53376906319</v>
      </c>
    </row>
    <row r="3677" spans="1:6" x14ac:dyDescent="0.2">
      <c r="A3677" s="24" t="s">
        <v>105</v>
      </c>
      <c r="B3677" s="24" t="s">
        <v>101</v>
      </c>
      <c r="C3677" s="24" t="s">
        <v>58</v>
      </c>
      <c r="D3677" s="24">
        <v>2010</v>
      </c>
      <c r="E3677" s="24" t="s">
        <v>104</v>
      </c>
      <c r="F3677">
        <f>IF(AND(A3677="PSA Testing", E3677= "Utilization Rate (per 100,000 patients)"),
SUMIFS(PSA!$D:$D,PSA!$A:$A,C3677,PSA!$G:$G,D3677),
IF(AND(A3677="Colorectal Cancer Screening", E3677="Utilization Rate (per 100,000 patients)"),
SUMIFS(COL!$D:$D,COL!$A:$A,C3677,COL!$G:$G, D3677),
IF(AND(A3677="Cervical Cancer Screening", E3677="Utilization Rate (per 100,000 patients)"),
SUMIFS(CERV!$D:$D,CERV!$A:$A,C3677,CERV!$G:$G,D3677),
IF(AND(A3677="Cancer Screening for CKD patients", E3677="Utilization Rate (per 100,000 patients)"),
SUMIFS(CANSCRN!$D:$D,CANSCRN!$A:$A,C3677,CANSCRN!$G:$G,D3677),
IF(AND(A3677="PSA Testing", E3677="Cost per service ($USD)"),
SUMIFS(PSA!$E:$E,PSA!$A:$A,C3677,PSA!$G:$G,D3677),
IF(AND(A3677="Colorectal Cancer Screening", E3677="Cost per service ($USD)"),
SUMIFS(COL!$E:$E,COL!$A:$A,C3677,COL!$G:$G,D3677),
IF(AND(A3677="Cervical Cancer Screening", E3677="Cost per service ($USD)"),
SUMIFS(CERV!$E:$E,CERV!$A:$A,C3677,CERV!$G:$G,D3677),
IF(AND(A3677="Cancer Screening for CKD patients", E3677="Cost per service ($USD)"),
SUMIFS(CANSCRN!$E:$E,CANSCRN!$A:$A,C3677,CANSCRN!$G:$G,D3677),
IF(AND(A3677="PSA Testing", E3677="Total Expenditure ($USD per 100,000 patients)"),
SUMIFS(PSA!$F:$F,PSA!$A:$A,C3677,PSA!$G:$G,D3677),
IF(AND(A3677="Colorectal Cancer Screening", E3677="Total Expenditure ($USD per 100,000 patients)"),
SUMIFS(COL!$F:$F,COL!$A:$A,C3677,COL!$G:$G,D3677),
IF(AND(A3677="Cervical Cancer Screening", E3677="Total Expenditure ($USD per 100,000 patients)"),
SUMIFS(CERV!$F:$F,CERV!$A:$A,C3677,CERV!$G:$G,D3677),
SUMIFS(CANSCRN!$F:$F,CANSCRN!$A:$A,C3677,CANSCRN!$G:$G,D3677))))))))))))</f>
        <v>131470.67562235394</v>
      </c>
    </row>
    <row r="3678" spans="1:6" x14ac:dyDescent="0.2">
      <c r="A3678" s="24" t="s">
        <v>105</v>
      </c>
      <c r="B3678" s="24" t="s">
        <v>101</v>
      </c>
      <c r="C3678" s="24" t="s">
        <v>58</v>
      </c>
      <c r="D3678" s="24">
        <v>2011</v>
      </c>
      <c r="E3678" s="24" t="s">
        <v>104</v>
      </c>
      <c r="F3678">
        <f>IF(AND(A3678="PSA Testing", E3678= "Utilization Rate (per 100,000 patients)"),
SUMIFS(PSA!$D:$D,PSA!$A:$A,C3678,PSA!$G:$G,D3678),
IF(AND(A3678="Colorectal Cancer Screening", E3678="Utilization Rate (per 100,000 patients)"),
SUMIFS(COL!$D:$D,COL!$A:$A,C3678,COL!$G:$G, D3678),
IF(AND(A3678="Cervical Cancer Screening", E3678="Utilization Rate (per 100,000 patients)"),
SUMIFS(CERV!$D:$D,CERV!$A:$A,C3678,CERV!$G:$G,D3678),
IF(AND(A3678="Cancer Screening for CKD patients", E3678="Utilization Rate (per 100,000 patients)"),
SUMIFS(CANSCRN!$D:$D,CANSCRN!$A:$A,C3678,CANSCRN!$G:$G,D3678),
IF(AND(A3678="PSA Testing", E3678="Cost per service ($USD)"),
SUMIFS(PSA!$E:$E,PSA!$A:$A,C3678,PSA!$G:$G,D3678),
IF(AND(A3678="Colorectal Cancer Screening", E3678="Cost per service ($USD)"),
SUMIFS(COL!$E:$E,COL!$A:$A,C3678,COL!$G:$G,D3678),
IF(AND(A3678="Cervical Cancer Screening", E3678="Cost per service ($USD)"),
SUMIFS(CERV!$E:$E,CERV!$A:$A,C3678,CERV!$G:$G,D3678),
IF(AND(A3678="Cancer Screening for CKD patients", E3678="Cost per service ($USD)"),
SUMIFS(CANSCRN!$E:$E,CANSCRN!$A:$A,C3678,CANSCRN!$G:$G,D3678),
IF(AND(A3678="PSA Testing", E3678="Total Expenditure ($USD per 100,000 patients)"),
SUMIFS(PSA!$F:$F,PSA!$A:$A,C3678,PSA!$G:$G,D3678),
IF(AND(A3678="Colorectal Cancer Screening", E3678="Total Expenditure ($USD per 100,000 patients)"),
SUMIFS(COL!$F:$F,COL!$A:$A,C3678,COL!$G:$G,D3678),
IF(AND(A3678="Cervical Cancer Screening", E3678="Total Expenditure ($USD per 100,000 patients)"),
SUMIFS(CERV!$F:$F,CERV!$A:$A,C3678,CERV!$G:$G,D3678),
SUMIFS(CANSCRN!$F:$F,CANSCRN!$A:$A,C3678,CANSCRN!$G:$G,D3678))))))))))))</f>
        <v>164366.89190881763</v>
      </c>
    </row>
    <row r="3679" spans="1:6" x14ac:dyDescent="0.2">
      <c r="A3679" s="24" t="s">
        <v>105</v>
      </c>
      <c r="B3679" s="24" t="s">
        <v>101</v>
      </c>
      <c r="C3679" s="24" t="s">
        <v>58</v>
      </c>
      <c r="D3679" s="24">
        <v>2012</v>
      </c>
      <c r="E3679" s="24" t="s">
        <v>104</v>
      </c>
      <c r="F3679">
        <f>IF(AND(A3679="PSA Testing", E3679= "Utilization Rate (per 100,000 patients)"),
SUMIFS(PSA!$D:$D,PSA!$A:$A,C3679,PSA!$G:$G,D3679),
IF(AND(A3679="Colorectal Cancer Screening", E3679="Utilization Rate (per 100,000 patients)"),
SUMIFS(COL!$D:$D,COL!$A:$A,C3679,COL!$G:$G, D3679),
IF(AND(A3679="Cervical Cancer Screening", E3679="Utilization Rate (per 100,000 patients)"),
SUMIFS(CERV!$D:$D,CERV!$A:$A,C3679,CERV!$G:$G,D3679),
IF(AND(A3679="Cancer Screening for CKD patients", E3679="Utilization Rate (per 100,000 patients)"),
SUMIFS(CANSCRN!$D:$D,CANSCRN!$A:$A,C3679,CANSCRN!$G:$G,D3679),
IF(AND(A3679="PSA Testing", E3679="Cost per service ($USD)"),
SUMIFS(PSA!$E:$E,PSA!$A:$A,C3679,PSA!$G:$G,D3679),
IF(AND(A3679="Colorectal Cancer Screening", E3679="Cost per service ($USD)"),
SUMIFS(COL!$E:$E,COL!$A:$A,C3679,COL!$G:$G,D3679),
IF(AND(A3679="Cervical Cancer Screening", E3679="Cost per service ($USD)"),
SUMIFS(CERV!$E:$E,CERV!$A:$A,C3679,CERV!$G:$G,D3679),
IF(AND(A3679="Cancer Screening for CKD patients", E3679="Cost per service ($USD)"),
SUMIFS(CANSCRN!$E:$E,CANSCRN!$A:$A,C3679,CANSCRN!$G:$G,D3679),
IF(AND(A3679="PSA Testing", E3679="Total Expenditure ($USD per 100,000 patients)"),
SUMIFS(PSA!$F:$F,PSA!$A:$A,C3679,PSA!$G:$G,D3679),
IF(AND(A3679="Colorectal Cancer Screening", E3679="Total Expenditure ($USD per 100,000 patients)"),
SUMIFS(COL!$F:$F,COL!$A:$A,C3679,COL!$G:$G,D3679),
IF(AND(A3679="Cervical Cancer Screening", E3679="Total Expenditure ($USD per 100,000 patients)"),
SUMIFS(CERV!$F:$F,CERV!$A:$A,C3679,CERV!$G:$G,D3679),
SUMIFS(CANSCRN!$F:$F,CANSCRN!$A:$A,C3679,CANSCRN!$G:$G,D3679))))))))))))</f>
        <v>153100.94717948718</v>
      </c>
    </row>
    <row r="3680" spans="1:6" x14ac:dyDescent="0.2">
      <c r="A3680" s="24" t="s">
        <v>105</v>
      </c>
      <c r="B3680" s="24" t="s">
        <v>101</v>
      </c>
      <c r="C3680" s="24" t="s">
        <v>58</v>
      </c>
      <c r="D3680" s="24">
        <v>2013</v>
      </c>
      <c r="E3680" s="24" t="s">
        <v>104</v>
      </c>
      <c r="F3680">
        <f>IF(AND(A3680="PSA Testing", E3680= "Utilization Rate (per 100,000 patients)"),
SUMIFS(PSA!$D:$D,PSA!$A:$A,C3680,PSA!$G:$G,D3680),
IF(AND(A3680="Colorectal Cancer Screening", E3680="Utilization Rate (per 100,000 patients)"),
SUMIFS(COL!$D:$D,COL!$A:$A,C3680,COL!$G:$G, D3680),
IF(AND(A3680="Cervical Cancer Screening", E3680="Utilization Rate (per 100,000 patients)"),
SUMIFS(CERV!$D:$D,CERV!$A:$A,C3680,CERV!$G:$G,D3680),
IF(AND(A3680="Cancer Screening for CKD patients", E3680="Utilization Rate (per 100,000 patients)"),
SUMIFS(CANSCRN!$D:$D,CANSCRN!$A:$A,C3680,CANSCRN!$G:$G,D3680),
IF(AND(A3680="PSA Testing", E3680="Cost per service ($USD)"),
SUMIFS(PSA!$E:$E,PSA!$A:$A,C3680,PSA!$G:$G,D3680),
IF(AND(A3680="Colorectal Cancer Screening", E3680="Cost per service ($USD)"),
SUMIFS(COL!$E:$E,COL!$A:$A,C3680,COL!$G:$G,D3680),
IF(AND(A3680="Cervical Cancer Screening", E3680="Cost per service ($USD)"),
SUMIFS(CERV!$E:$E,CERV!$A:$A,C3680,CERV!$G:$G,D3680),
IF(AND(A3680="Cancer Screening for CKD patients", E3680="Cost per service ($USD)"),
SUMIFS(CANSCRN!$E:$E,CANSCRN!$A:$A,C3680,CANSCRN!$G:$G,D3680),
IF(AND(A3680="PSA Testing", E3680="Total Expenditure ($USD per 100,000 patients)"),
SUMIFS(PSA!$F:$F,PSA!$A:$A,C3680,PSA!$G:$G,D3680),
IF(AND(A3680="Colorectal Cancer Screening", E3680="Total Expenditure ($USD per 100,000 patients)"),
SUMIFS(COL!$F:$F,COL!$A:$A,C3680,COL!$G:$G,D3680),
IF(AND(A3680="Cervical Cancer Screening", E3680="Total Expenditure ($USD per 100,000 patients)"),
SUMIFS(CERV!$F:$F,CERV!$A:$A,C3680,CERV!$G:$G,D3680),
SUMIFS(CANSCRN!$F:$F,CANSCRN!$A:$A,C3680,CANSCRN!$G:$G,D3680))))))))))))</f>
        <v>130095.48941375969</v>
      </c>
    </row>
    <row r="3681" spans="1:6" x14ac:dyDescent="0.2">
      <c r="A3681" s="24" t="s">
        <v>105</v>
      </c>
      <c r="B3681" s="24" t="s">
        <v>101</v>
      </c>
      <c r="C3681" s="24" t="s">
        <v>58</v>
      </c>
      <c r="D3681" s="24">
        <v>2014</v>
      </c>
      <c r="E3681" s="24" t="s">
        <v>104</v>
      </c>
      <c r="F3681">
        <f>IF(AND(A3681="PSA Testing", E3681= "Utilization Rate (per 100,000 patients)"),
SUMIFS(PSA!$D:$D,PSA!$A:$A,C3681,PSA!$G:$G,D3681),
IF(AND(A3681="Colorectal Cancer Screening", E3681="Utilization Rate (per 100,000 patients)"),
SUMIFS(COL!$D:$D,COL!$A:$A,C3681,COL!$G:$G, D3681),
IF(AND(A3681="Cervical Cancer Screening", E3681="Utilization Rate (per 100,000 patients)"),
SUMIFS(CERV!$D:$D,CERV!$A:$A,C3681,CERV!$G:$G,D3681),
IF(AND(A3681="Cancer Screening for CKD patients", E3681="Utilization Rate (per 100,000 patients)"),
SUMIFS(CANSCRN!$D:$D,CANSCRN!$A:$A,C3681,CANSCRN!$G:$G,D3681),
IF(AND(A3681="PSA Testing", E3681="Cost per service ($USD)"),
SUMIFS(PSA!$E:$E,PSA!$A:$A,C3681,PSA!$G:$G,D3681),
IF(AND(A3681="Colorectal Cancer Screening", E3681="Cost per service ($USD)"),
SUMIFS(COL!$E:$E,COL!$A:$A,C3681,COL!$G:$G,D3681),
IF(AND(A3681="Cervical Cancer Screening", E3681="Cost per service ($USD)"),
SUMIFS(CERV!$E:$E,CERV!$A:$A,C3681,CERV!$G:$G,D3681),
IF(AND(A3681="Cancer Screening for CKD patients", E3681="Cost per service ($USD)"),
SUMIFS(CANSCRN!$E:$E,CANSCRN!$A:$A,C3681,CANSCRN!$G:$G,D3681),
IF(AND(A3681="PSA Testing", E3681="Total Expenditure ($USD per 100,000 patients)"),
SUMIFS(PSA!$F:$F,PSA!$A:$A,C3681,PSA!$G:$G,D3681),
IF(AND(A3681="Colorectal Cancer Screening", E3681="Total Expenditure ($USD per 100,000 patients)"),
SUMIFS(COL!$F:$F,COL!$A:$A,C3681,COL!$G:$G,D3681),
IF(AND(A3681="Cervical Cancer Screening", E3681="Total Expenditure ($USD per 100,000 patients)"),
SUMIFS(CERV!$F:$F,CERV!$A:$A,C3681,CERV!$G:$G,D3681),
SUMIFS(CANSCRN!$F:$F,CANSCRN!$A:$A,C3681,CANSCRN!$G:$G,D3681))))))))))))</f>
        <v>97081.427587412603</v>
      </c>
    </row>
    <row r="3682" spans="1:6" x14ac:dyDescent="0.2">
      <c r="A3682" s="24" t="s">
        <v>105</v>
      </c>
      <c r="B3682" s="24" t="s">
        <v>101</v>
      </c>
      <c r="C3682" s="24" t="s">
        <v>58</v>
      </c>
      <c r="D3682" s="24">
        <v>2015</v>
      </c>
      <c r="E3682" s="24" t="s">
        <v>104</v>
      </c>
      <c r="F3682">
        <f>IF(AND(A3682="PSA Testing", E3682= "Utilization Rate (per 100,000 patients)"),
SUMIFS(PSA!$D:$D,PSA!$A:$A,C3682,PSA!$G:$G,D3682),
IF(AND(A3682="Colorectal Cancer Screening", E3682="Utilization Rate (per 100,000 patients)"),
SUMIFS(COL!$D:$D,COL!$A:$A,C3682,COL!$G:$G, D3682),
IF(AND(A3682="Cervical Cancer Screening", E3682="Utilization Rate (per 100,000 patients)"),
SUMIFS(CERV!$D:$D,CERV!$A:$A,C3682,CERV!$G:$G,D3682),
IF(AND(A3682="Cancer Screening for CKD patients", E3682="Utilization Rate (per 100,000 patients)"),
SUMIFS(CANSCRN!$D:$D,CANSCRN!$A:$A,C3682,CANSCRN!$G:$G,D3682),
IF(AND(A3682="PSA Testing", E3682="Cost per service ($USD)"),
SUMIFS(PSA!$E:$E,PSA!$A:$A,C3682,PSA!$G:$G,D3682),
IF(AND(A3682="Colorectal Cancer Screening", E3682="Cost per service ($USD)"),
SUMIFS(COL!$E:$E,COL!$A:$A,C3682,COL!$G:$G,D3682),
IF(AND(A3682="Cervical Cancer Screening", E3682="Cost per service ($USD)"),
SUMIFS(CERV!$E:$E,CERV!$A:$A,C3682,CERV!$G:$G,D3682),
IF(AND(A3682="Cancer Screening for CKD patients", E3682="Cost per service ($USD)"),
SUMIFS(CANSCRN!$E:$E,CANSCRN!$A:$A,C3682,CANSCRN!$G:$G,D3682),
IF(AND(A3682="PSA Testing", E3682="Total Expenditure ($USD per 100,000 patients)"),
SUMIFS(PSA!$F:$F,PSA!$A:$A,C3682,PSA!$G:$G,D3682),
IF(AND(A3682="Colorectal Cancer Screening", E3682="Total Expenditure ($USD per 100,000 patients)"),
SUMIFS(COL!$F:$F,COL!$A:$A,C3682,COL!$G:$G,D3682),
IF(AND(A3682="Cervical Cancer Screening", E3682="Total Expenditure ($USD per 100,000 patients)"),
SUMIFS(CERV!$F:$F,CERV!$A:$A,C3682,CERV!$G:$G,D3682),
SUMIFS(CANSCRN!$F:$F,CANSCRN!$A:$A,C3682,CANSCRN!$G:$G,D3682))))))))))))</f>
        <v>72222.675358598834</v>
      </c>
    </row>
    <row r="3683" spans="1:6" x14ac:dyDescent="0.2">
      <c r="A3683" s="24" t="s">
        <v>105</v>
      </c>
      <c r="B3683" s="24" t="s">
        <v>101</v>
      </c>
      <c r="C3683" s="24" t="s">
        <v>58</v>
      </c>
      <c r="D3683" s="24">
        <v>2016</v>
      </c>
      <c r="E3683" s="24" t="s">
        <v>104</v>
      </c>
      <c r="F3683">
        <f>IF(AND(A3683="PSA Testing", E3683= "Utilization Rate (per 100,000 patients)"),
SUMIFS(PSA!$D:$D,PSA!$A:$A,C3683,PSA!$G:$G,D3683),
IF(AND(A3683="Colorectal Cancer Screening", E3683="Utilization Rate (per 100,000 patients)"),
SUMIFS(COL!$D:$D,COL!$A:$A,C3683,COL!$G:$G, D3683),
IF(AND(A3683="Cervical Cancer Screening", E3683="Utilization Rate (per 100,000 patients)"),
SUMIFS(CERV!$D:$D,CERV!$A:$A,C3683,CERV!$G:$G,D3683),
IF(AND(A3683="Cancer Screening for CKD patients", E3683="Utilization Rate (per 100,000 patients)"),
SUMIFS(CANSCRN!$D:$D,CANSCRN!$A:$A,C3683,CANSCRN!$G:$G,D3683),
IF(AND(A3683="PSA Testing", E3683="Cost per service ($USD)"),
SUMIFS(PSA!$E:$E,PSA!$A:$A,C3683,PSA!$G:$G,D3683),
IF(AND(A3683="Colorectal Cancer Screening", E3683="Cost per service ($USD)"),
SUMIFS(COL!$E:$E,COL!$A:$A,C3683,COL!$G:$G,D3683),
IF(AND(A3683="Cervical Cancer Screening", E3683="Cost per service ($USD)"),
SUMIFS(CERV!$E:$E,CERV!$A:$A,C3683,CERV!$G:$G,D3683),
IF(AND(A3683="Cancer Screening for CKD patients", E3683="Cost per service ($USD)"),
SUMIFS(CANSCRN!$E:$E,CANSCRN!$A:$A,C3683,CANSCRN!$G:$G,D3683),
IF(AND(A3683="PSA Testing", E3683="Total Expenditure ($USD per 100,000 patients)"),
SUMIFS(PSA!$F:$F,PSA!$A:$A,C3683,PSA!$G:$G,D3683),
IF(AND(A3683="Colorectal Cancer Screening", E3683="Total Expenditure ($USD per 100,000 patients)"),
SUMIFS(COL!$F:$F,COL!$A:$A,C3683,COL!$G:$G,D3683),
IF(AND(A3683="Cervical Cancer Screening", E3683="Total Expenditure ($USD per 100,000 patients)"),
SUMIFS(CERV!$F:$F,CERV!$A:$A,C3683,CERV!$G:$G,D3683),
SUMIFS(CANSCRN!$F:$F,CANSCRN!$A:$A,C3683,CANSCRN!$G:$G,D3683))))))))))))</f>
        <v>52283.475209610209</v>
      </c>
    </row>
    <row r="3684" spans="1:6" x14ac:dyDescent="0.2">
      <c r="A3684" s="24" t="s">
        <v>105</v>
      </c>
      <c r="B3684" s="24" t="s">
        <v>101</v>
      </c>
      <c r="C3684" s="24" t="s">
        <v>58</v>
      </c>
      <c r="D3684" s="24">
        <v>2017</v>
      </c>
      <c r="E3684" s="24" t="s">
        <v>104</v>
      </c>
      <c r="F3684">
        <f>IF(AND(A3684="PSA Testing", E3684= "Utilization Rate (per 100,000 patients)"),
SUMIFS(PSA!$D:$D,PSA!$A:$A,C3684,PSA!$G:$G,D3684),
IF(AND(A3684="Colorectal Cancer Screening", E3684="Utilization Rate (per 100,000 patients)"),
SUMIFS(COL!$D:$D,COL!$A:$A,C3684,COL!$G:$G, D3684),
IF(AND(A3684="Cervical Cancer Screening", E3684="Utilization Rate (per 100,000 patients)"),
SUMIFS(CERV!$D:$D,CERV!$A:$A,C3684,CERV!$G:$G,D3684),
IF(AND(A3684="Cancer Screening for CKD patients", E3684="Utilization Rate (per 100,000 patients)"),
SUMIFS(CANSCRN!$D:$D,CANSCRN!$A:$A,C3684,CANSCRN!$G:$G,D3684),
IF(AND(A3684="PSA Testing", E3684="Cost per service ($USD)"),
SUMIFS(PSA!$E:$E,PSA!$A:$A,C3684,PSA!$G:$G,D3684),
IF(AND(A3684="Colorectal Cancer Screening", E3684="Cost per service ($USD)"),
SUMIFS(COL!$E:$E,COL!$A:$A,C3684,COL!$G:$G,D3684),
IF(AND(A3684="Cervical Cancer Screening", E3684="Cost per service ($USD)"),
SUMIFS(CERV!$E:$E,CERV!$A:$A,C3684,CERV!$G:$G,D3684),
IF(AND(A3684="Cancer Screening for CKD patients", E3684="Cost per service ($USD)"),
SUMIFS(CANSCRN!$E:$E,CANSCRN!$A:$A,C3684,CANSCRN!$G:$G,D3684),
IF(AND(A3684="PSA Testing", E3684="Total Expenditure ($USD per 100,000 patients)"),
SUMIFS(PSA!$F:$F,PSA!$A:$A,C3684,PSA!$G:$G,D3684),
IF(AND(A3684="Colorectal Cancer Screening", E3684="Total Expenditure ($USD per 100,000 patients)"),
SUMIFS(COL!$F:$F,COL!$A:$A,C3684,COL!$G:$G,D3684),
IF(AND(A3684="Cervical Cancer Screening", E3684="Total Expenditure ($USD per 100,000 patients)"),
SUMIFS(CERV!$F:$F,CERV!$A:$A,C3684,CERV!$G:$G,D3684),
SUMIFS(CANSCRN!$F:$F,CANSCRN!$A:$A,C3684,CANSCRN!$G:$G,D3684))))))))))))</f>
        <v>46762.270686320757</v>
      </c>
    </row>
    <row r="3685" spans="1:6" x14ac:dyDescent="0.2">
      <c r="A3685" s="24" t="s">
        <v>105</v>
      </c>
      <c r="B3685" s="24" t="s">
        <v>101</v>
      </c>
      <c r="C3685" s="24" t="s">
        <v>58</v>
      </c>
      <c r="D3685" s="24">
        <v>2018</v>
      </c>
      <c r="E3685" s="24" t="s">
        <v>104</v>
      </c>
      <c r="F3685">
        <f>IF(AND(A3685="PSA Testing", E3685= "Utilization Rate (per 100,000 patients)"),
SUMIFS(PSA!$D:$D,PSA!$A:$A,C3685,PSA!$G:$G,D3685),
IF(AND(A3685="Colorectal Cancer Screening", E3685="Utilization Rate (per 100,000 patients)"),
SUMIFS(COL!$D:$D,COL!$A:$A,C3685,COL!$G:$G, D3685),
IF(AND(A3685="Cervical Cancer Screening", E3685="Utilization Rate (per 100,000 patients)"),
SUMIFS(CERV!$D:$D,CERV!$A:$A,C3685,CERV!$G:$G,D3685),
IF(AND(A3685="Cancer Screening for CKD patients", E3685="Utilization Rate (per 100,000 patients)"),
SUMIFS(CANSCRN!$D:$D,CANSCRN!$A:$A,C3685,CANSCRN!$G:$G,D3685),
IF(AND(A3685="PSA Testing", E3685="Cost per service ($USD)"),
SUMIFS(PSA!$E:$E,PSA!$A:$A,C3685,PSA!$G:$G,D3685),
IF(AND(A3685="Colorectal Cancer Screening", E3685="Cost per service ($USD)"),
SUMIFS(COL!$E:$E,COL!$A:$A,C3685,COL!$G:$G,D3685),
IF(AND(A3685="Cervical Cancer Screening", E3685="Cost per service ($USD)"),
SUMIFS(CERV!$E:$E,CERV!$A:$A,C3685,CERV!$G:$G,D3685),
IF(AND(A3685="Cancer Screening for CKD patients", E3685="Cost per service ($USD)"),
SUMIFS(CANSCRN!$E:$E,CANSCRN!$A:$A,C3685,CANSCRN!$G:$G,D3685),
IF(AND(A3685="PSA Testing", E3685="Total Expenditure ($USD per 100,000 patients)"),
SUMIFS(PSA!$F:$F,PSA!$A:$A,C3685,PSA!$G:$G,D3685),
IF(AND(A3685="Colorectal Cancer Screening", E3685="Total Expenditure ($USD per 100,000 patients)"),
SUMIFS(COL!$F:$F,COL!$A:$A,C3685,COL!$G:$G,D3685),
IF(AND(A3685="Cervical Cancer Screening", E3685="Total Expenditure ($USD per 100,000 patients)"),
SUMIFS(CERV!$F:$F,CERV!$A:$A,C3685,CERV!$G:$G,D3685),
SUMIFS(CANSCRN!$F:$F,CANSCRN!$A:$A,C3685,CANSCRN!$G:$G,D3685))))))))))))</f>
        <v>41632.8803265854</v>
      </c>
    </row>
    <row r="3686" spans="1:6" x14ac:dyDescent="0.2">
      <c r="A3686" s="24" t="s">
        <v>105</v>
      </c>
      <c r="B3686" s="24" t="s">
        <v>101</v>
      </c>
      <c r="C3686" s="24" t="s">
        <v>58</v>
      </c>
      <c r="D3686" s="24">
        <v>2019</v>
      </c>
      <c r="E3686" s="24" t="s">
        <v>104</v>
      </c>
      <c r="F3686">
        <f>IF(AND(A3686="PSA Testing", E3686= "Utilization Rate (per 100,000 patients)"),
SUMIFS(PSA!$D:$D,PSA!$A:$A,C3686,PSA!$G:$G,D3686),
IF(AND(A3686="Colorectal Cancer Screening", E3686="Utilization Rate (per 100,000 patients)"),
SUMIFS(COL!$D:$D,COL!$A:$A,C3686,COL!$G:$G, D3686),
IF(AND(A3686="Cervical Cancer Screening", E3686="Utilization Rate (per 100,000 patients)"),
SUMIFS(CERV!$D:$D,CERV!$A:$A,C3686,CERV!$G:$G,D3686),
IF(AND(A3686="Cancer Screening for CKD patients", E3686="Utilization Rate (per 100,000 patients)"),
SUMIFS(CANSCRN!$D:$D,CANSCRN!$A:$A,C3686,CANSCRN!$G:$G,D3686),
IF(AND(A3686="PSA Testing", E3686="Cost per service ($USD)"),
SUMIFS(PSA!$E:$E,PSA!$A:$A,C3686,PSA!$G:$G,D3686),
IF(AND(A3686="Colorectal Cancer Screening", E3686="Cost per service ($USD)"),
SUMIFS(COL!$E:$E,COL!$A:$A,C3686,COL!$G:$G,D3686),
IF(AND(A3686="Cervical Cancer Screening", E3686="Cost per service ($USD)"),
SUMIFS(CERV!$E:$E,CERV!$A:$A,C3686,CERV!$G:$G,D3686),
IF(AND(A3686="Cancer Screening for CKD patients", E3686="Cost per service ($USD)"),
SUMIFS(CANSCRN!$E:$E,CANSCRN!$A:$A,C3686,CANSCRN!$G:$G,D3686),
IF(AND(A3686="PSA Testing", E3686="Total Expenditure ($USD per 100,000 patients)"),
SUMIFS(PSA!$F:$F,PSA!$A:$A,C3686,PSA!$G:$G,D3686),
IF(AND(A3686="Colorectal Cancer Screening", E3686="Total Expenditure ($USD per 100,000 patients)"),
SUMIFS(COL!$F:$F,COL!$A:$A,C3686,COL!$G:$G,D3686),
IF(AND(A3686="Cervical Cancer Screening", E3686="Total Expenditure ($USD per 100,000 patients)"),
SUMIFS(CERV!$F:$F,CERV!$A:$A,C3686,CERV!$G:$G,D3686),
SUMIFS(CANSCRN!$F:$F,CANSCRN!$A:$A,C3686,CANSCRN!$G:$G,D3686))))))))))))</f>
        <v>27383.530911567479</v>
      </c>
    </row>
    <row r="3687" spans="1:6" x14ac:dyDescent="0.2">
      <c r="A3687" s="24" t="s">
        <v>105</v>
      </c>
      <c r="B3687" s="24" t="s">
        <v>101</v>
      </c>
      <c r="C3687" s="24" t="s">
        <v>59</v>
      </c>
      <c r="D3687" s="24">
        <v>2009</v>
      </c>
      <c r="E3687" s="24" t="s">
        <v>104</v>
      </c>
      <c r="F3687">
        <f>IF(AND(A3687="PSA Testing", E3687= "Utilization Rate (per 100,000 patients)"),
SUMIFS(PSA!$D:$D,PSA!$A:$A,C3687,PSA!$G:$G,D3687),
IF(AND(A3687="Colorectal Cancer Screening", E3687="Utilization Rate (per 100,000 patients)"),
SUMIFS(COL!$D:$D,COL!$A:$A,C3687,COL!$G:$G, D3687),
IF(AND(A3687="Cervical Cancer Screening", E3687="Utilization Rate (per 100,000 patients)"),
SUMIFS(CERV!$D:$D,CERV!$A:$A,C3687,CERV!$G:$G,D3687),
IF(AND(A3687="Cancer Screening for CKD patients", E3687="Utilization Rate (per 100,000 patients)"),
SUMIFS(CANSCRN!$D:$D,CANSCRN!$A:$A,C3687,CANSCRN!$G:$G,D3687),
IF(AND(A3687="PSA Testing", E3687="Cost per service ($USD)"),
SUMIFS(PSA!$E:$E,PSA!$A:$A,C3687,PSA!$G:$G,D3687),
IF(AND(A3687="Colorectal Cancer Screening", E3687="Cost per service ($USD)"),
SUMIFS(COL!$E:$E,COL!$A:$A,C3687,COL!$G:$G,D3687),
IF(AND(A3687="Cervical Cancer Screening", E3687="Cost per service ($USD)"),
SUMIFS(CERV!$E:$E,CERV!$A:$A,C3687,CERV!$G:$G,D3687),
IF(AND(A3687="Cancer Screening for CKD patients", E3687="Cost per service ($USD)"),
SUMIFS(CANSCRN!$E:$E,CANSCRN!$A:$A,C3687,CANSCRN!$G:$G,D3687),
IF(AND(A3687="PSA Testing", E3687="Total Expenditure ($USD per 100,000 patients)"),
SUMIFS(PSA!$F:$F,PSA!$A:$A,C3687,PSA!$G:$G,D3687),
IF(AND(A3687="Colorectal Cancer Screening", E3687="Total Expenditure ($USD per 100,000 patients)"),
SUMIFS(COL!$F:$F,COL!$A:$A,C3687,COL!$G:$G,D3687),
IF(AND(A3687="Cervical Cancer Screening", E3687="Total Expenditure ($USD per 100,000 patients)"),
SUMIFS(CERV!$F:$F,CERV!$A:$A,C3687,CERV!$G:$G,D3687),
SUMIFS(CANSCRN!$F:$F,CANSCRN!$A:$A,C3687,CANSCRN!$G:$G,D3687))))))))))))</f>
        <v>202121.27587031989</v>
      </c>
    </row>
    <row r="3688" spans="1:6" x14ac:dyDescent="0.2">
      <c r="A3688" s="24" t="s">
        <v>105</v>
      </c>
      <c r="B3688" s="24" t="s">
        <v>101</v>
      </c>
      <c r="C3688" s="24" t="s">
        <v>59</v>
      </c>
      <c r="D3688" s="24">
        <v>2010</v>
      </c>
      <c r="E3688" s="24" t="s">
        <v>104</v>
      </c>
      <c r="F3688">
        <f>IF(AND(A3688="PSA Testing", E3688= "Utilization Rate (per 100,000 patients)"),
SUMIFS(PSA!$D:$D,PSA!$A:$A,C3688,PSA!$G:$G,D3688),
IF(AND(A3688="Colorectal Cancer Screening", E3688="Utilization Rate (per 100,000 patients)"),
SUMIFS(COL!$D:$D,COL!$A:$A,C3688,COL!$G:$G, D3688),
IF(AND(A3688="Cervical Cancer Screening", E3688="Utilization Rate (per 100,000 patients)"),
SUMIFS(CERV!$D:$D,CERV!$A:$A,C3688,CERV!$G:$G,D3688),
IF(AND(A3688="Cancer Screening for CKD patients", E3688="Utilization Rate (per 100,000 patients)"),
SUMIFS(CANSCRN!$D:$D,CANSCRN!$A:$A,C3688,CANSCRN!$G:$G,D3688),
IF(AND(A3688="PSA Testing", E3688="Cost per service ($USD)"),
SUMIFS(PSA!$E:$E,PSA!$A:$A,C3688,PSA!$G:$G,D3688),
IF(AND(A3688="Colorectal Cancer Screening", E3688="Cost per service ($USD)"),
SUMIFS(COL!$E:$E,COL!$A:$A,C3688,COL!$G:$G,D3688),
IF(AND(A3688="Cervical Cancer Screening", E3688="Cost per service ($USD)"),
SUMIFS(CERV!$E:$E,CERV!$A:$A,C3688,CERV!$G:$G,D3688),
IF(AND(A3688="Cancer Screening for CKD patients", E3688="Cost per service ($USD)"),
SUMIFS(CANSCRN!$E:$E,CANSCRN!$A:$A,C3688,CANSCRN!$G:$G,D3688),
IF(AND(A3688="PSA Testing", E3688="Total Expenditure ($USD per 100,000 patients)"),
SUMIFS(PSA!$F:$F,PSA!$A:$A,C3688,PSA!$G:$G,D3688),
IF(AND(A3688="Colorectal Cancer Screening", E3688="Total Expenditure ($USD per 100,000 patients)"),
SUMIFS(COL!$F:$F,COL!$A:$A,C3688,COL!$G:$G,D3688),
IF(AND(A3688="Cervical Cancer Screening", E3688="Total Expenditure ($USD per 100,000 patients)"),
SUMIFS(CERV!$F:$F,CERV!$A:$A,C3688,CERV!$G:$G,D3688),
SUMIFS(CANSCRN!$F:$F,CANSCRN!$A:$A,C3688,CANSCRN!$G:$G,D3688))))))))))))</f>
        <v>224172.38072683153</v>
      </c>
    </row>
    <row r="3689" spans="1:6" x14ac:dyDescent="0.2">
      <c r="A3689" s="24" t="s">
        <v>105</v>
      </c>
      <c r="B3689" s="24" t="s">
        <v>101</v>
      </c>
      <c r="C3689" s="24" t="s">
        <v>59</v>
      </c>
      <c r="D3689" s="24">
        <v>2011</v>
      </c>
      <c r="E3689" s="24" t="s">
        <v>104</v>
      </c>
      <c r="F3689">
        <f>IF(AND(A3689="PSA Testing", E3689= "Utilization Rate (per 100,000 patients)"),
SUMIFS(PSA!$D:$D,PSA!$A:$A,C3689,PSA!$G:$G,D3689),
IF(AND(A3689="Colorectal Cancer Screening", E3689="Utilization Rate (per 100,000 patients)"),
SUMIFS(COL!$D:$D,COL!$A:$A,C3689,COL!$G:$G, D3689),
IF(AND(A3689="Cervical Cancer Screening", E3689="Utilization Rate (per 100,000 patients)"),
SUMIFS(CERV!$D:$D,CERV!$A:$A,C3689,CERV!$G:$G,D3689),
IF(AND(A3689="Cancer Screening for CKD patients", E3689="Utilization Rate (per 100,000 patients)"),
SUMIFS(CANSCRN!$D:$D,CANSCRN!$A:$A,C3689,CANSCRN!$G:$G,D3689),
IF(AND(A3689="PSA Testing", E3689="Cost per service ($USD)"),
SUMIFS(PSA!$E:$E,PSA!$A:$A,C3689,PSA!$G:$G,D3689),
IF(AND(A3689="Colorectal Cancer Screening", E3689="Cost per service ($USD)"),
SUMIFS(COL!$E:$E,COL!$A:$A,C3689,COL!$G:$G,D3689),
IF(AND(A3689="Cervical Cancer Screening", E3689="Cost per service ($USD)"),
SUMIFS(CERV!$E:$E,CERV!$A:$A,C3689,CERV!$G:$G,D3689),
IF(AND(A3689="Cancer Screening for CKD patients", E3689="Cost per service ($USD)"),
SUMIFS(CANSCRN!$E:$E,CANSCRN!$A:$A,C3689,CANSCRN!$G:$G,D3689),
IF(AND(A3689="PSA Testing", E3689="Total Expenditure ($USD per 100,000 patients)"),
SUMIFS(PSA!$F:$F,PSA!$A:$A,C3689,PSA!$G:$G,D3689),
IF(AND(A3689="Colorectal Cancer Screening", E3689="Total Expenditure ($USD per 100,000 patients)"),
SUMIFS(COL!$F:$F,COL!$A:$A,C3689,COL!$G:$G,D3689),
IF(AND(A3689="Cervical Cancer Screening", E3689="Total Expenditure ($USD per 100,000 patients)"),
SUMIFS(CERV!$F:$F,CERV!$A:$A,C3689,CERV!$G:$G,D3689),
SUMIFS(CANSCRN!$F:$F,CANSCRN!$A:$A,C3689,CANSCRN!$G:$G,D3689))))))))))))</f>
        <v>239345.42472078479</v>
      </c>
    </row>
    <row r="3690" spans="1:6" x14ac:dyDescent="0.2">
      <c r="A3690" s="24" t="s">
        <v>105</v>
      </c>
      <c r="B3690" s="24" t="s">
        <v>101</v>
      </c>
      <c r="C3690" s="24" t="s">
        <v>59</v>
      </c>
      <c r="D3690" s="24">
        <v>2012</v>
      </c>
      <c r="E3690" s="24" t="s">
        <v>104</v>
      </c>
      <c r="F3690">
        <f>IF(AND(A3690="PSA Testing", E3690= "Utilization Rate (per 100,000 patients)"),
SUMIFS(PSA!$D:$D,PSA!$A:$A,C3690,PSA!$G:$G,D3690),
IF(AND(A3690="Colorectal Cancer Screening", E3690="Utilization Rate (per 100,000 patients)"),
SUMIFS(COL!$D:$D,COL!$A:$A,C3690,COL!$G:$G, D3690),
IF(AND(A3690="Cervical Cancer Screening", E3690="Utilization Rate (per 100,000 patients)"),
SUMIFS(CERV!$D:$D,CERV!$A:$A,C3690,CERV!$G:$G,D3690),
IF(AND(A3690="Cancer Screening for CKD patients", E3690="Utilization Rate (per 100,000 patients)"),
SUMIFS(CANSCRN!$D:$D,CANSCRN!$A:$A,C3690,CANSCRN!$G:$G,D3690),
IF(AND(A3690="PSA Testing", E3690="Cost per service ($USD)"),
SUMIFS(PSA!$E:$E,PSA!$A:$A,C3690,PSA!$G:$G,D3690),
IF(AND(A3690="Colorectal Cancer Screening", E3690="Cost per service ($USD)"),
SUMIFS(COL!$E:$E,COL!$A:$A,C3690,COL!$G:$G,D3690),
IF(AND(A3690="Cervical Cancer Screening", E3690="Cost per service ($USD)"),
SUMIFS(CERV!$E:$E,CERV!$A:$A,C3690,CERV!$G:$G,D3690),
IF(AND(A3690="Cancer Screening for CKD patients", E3690="Cost per service ($USD)"),
SUMIFS(CANSCRN!$E:$E,CANSCRN!$A:$A,C3690,CANSCRN!$G:$G,D3690),
IF(AND(A3690="PSA Testing", E3690="Total Expenditure ($USD per 100,000 patients)"),
SUMIFS(PSA!$F:$F,PSA!$A:$A,C3690,PSA!$G:$G,D3690),
IF(AND(A3690="Colorectal Cancer Screening", E3690="Total Expenditure ($USD per 100,000 patients)"),
SUMIFS(COL!$F:$F,COL!$A:$A,C3690,COL!$G:$G,D3690),
IF(AND(A3690="Cervical Cancer Screening", E3690="Total Expenditure ($USD per 100,000 patients)"),
SUMIFS(CERV!$F:$F,CERV!$A:$A,C3690,CERV!$G:$G,D3690),
SUMIFS(CANSCRN!$F:$F,CANSCRN!$A:$A,C3690,CANSCRN!$G:$G,D3690))))))))))))</f>
        <v>179796.80693338747</v>
      </c>
    </row>
    <row r="3691" spans="1:6" x14ac:dyDescent="0.2">
      <c r="A3691" s="24" t="s">
        <v>105</v>
      </c>
      <c r="B3691" s="24" t="s">
        <v>101</v>
      </c>
      <c r="C3691" s="24" t="s">
        <v>59</v>
      </c>
      <c r="D3691" s="24">
        <v>2013</v>
      </c>
      <c r="E3691" s="24" t="s">
        <v>104</v>
      </c>
      <c r="F3691">
        <f>IF(AND(A3691="PSA Testing", E3691= "Utilization Rate (per 100,000 patients)"),
SUMIFS(PSA!$D:$D,PSA!$A:$A,C3691,PSA!$G:$G,D3691),
IF(AND(A3691="Colorectal Cancer Screening", E3691="Utilization Rate (per 100,000 patients)"),
SUMIFS(COL!$D:$D,COL!$A:$A,C3691,COL!$G:$G, D3691),
IF(AND(A3691="Cervical Cancer Screening", E3691="Utilization Rate (per 100,000 patients)"),
SUMIFS(CERV!$D:$D,CERV!$A:$A,C3691,CERV!$G:$G,D3691),
IF(AND(A3691="Cancer Screening for CKD patients", E3691="Utilization Rate (per 100,000 patients)"),
SUMIFS(CANSCRN!$D:$D,CANSCRN!$A:$A,C3691,CANSCRN!$G:$G,D3691),
IF(AND(A3691="PSA Testing", E3691="Cost per service ($USD)"),
SUMIFS(PSA!$E:$E,PSA!$A:$A,C3691,PSA!$G:$G,D3691),
IF(AND(A3691="Colorectal Cancer Screening", E3691="Cost per service ($USD)"),
SUMIFS(COL!$E:$E,COL!$A:$A,C3691,COL!$G:$G,D3691),
IF(AND(A3691="Cervical Cancer Screening", E3691="Cost per service ($USD)"),
SUMIFS(CERV!$E:$E,CERV!$A:$A,C3691,CERV!$G:$G,D3691),
IF(AND(A3691="Cancer Screening for CKD patients", E3691="Cost per service ($USD)"),
SUMIFS(CANSCRN!$E:$E,CANSCRN!$A:$A,C3691,CANSCRN!$G:$G,D3691),
IF(AND(A3691="PSA Testing", E3691="Total Expenditure ($USD per 100,000 patients)"),
SUMIFS(PSA!$F:$F,PSA!$A:$A,C3691,PSA!$G:$G,D3691),
IF(AND(A3691="Colorectal Cancer Screening", E3691="Total Expenditure ($USD per 100,000 patients)"),
SUMIFS(COL!$F:$F,COL!$A:$A,C3691,COL!$G:$G,D3691),
IF(AND(A3691="Cervical Cancer Screening", E3691="Total Expenditure ($USD per 100,000 patients)"),
SUMIFS(CERV!$F:$F,CERV!$A:$A,C3691,CERV!$G:$G,D3691),
SUMIFS(CANSCRN!$F:$F,CANSCRN!$A:$A,C3691,CANSCRN!$G:$G,D3691))))))))))))</f>
        <v>150291.1630223339</v>
      </c>
    </row>
    <row r="3692" spans="1:6" x14ac:dyDescent="0.2">
      <c r="A3692" s="24" t="s">
        <v>105</v>
      </c>
      <c r="B3692" s="24" t="s">
        <v>101</v>
      </c>
      <c r="C3692" s="24" t="s">
        <v>59</v>
      </c>
      <c r="D3692" s="24">
        <v>2014</v>
      </c>
      <c r="E3692" s="24" t="s">
        <v>104</v>
      </c>
      <c r="F3692">
        <f>IF(AND(A3692="PSA Testing", E3692= "Utilization Rate (per 100,000 patients)"),
SUMIFS(PSA!$D:$D,PSA!$A:$A,C3692,PSA!$G:$G,D3692),
IF(AND(A3692="Colorectal Cancer Screening", E3692="Utilization Rate (per 100,000 patients)"),
SUMIFS(COL!$D:$D,COL!$A:$A,C3692,COL!$G:$G, D3692),
IF(AND(A3692="Cervical Cancer Screening", E3692="Utilization Rate (per 100,000 patients)"),
SUMIFS(CERV!$D:$D,CERV!$A:$A,C3692,CERV!$G:$G,D3692),
IF(AND(A3692="Cancer Screening for CKD patients", E3692="Utilization Rate (per 100,000 patients)"),
SUMIFS(CANSCRN!$D:$D,CANSCRN!$A:$A,C3692,CANSCRN!$G:$G,D3692),
IF(AND(A3692="PSA Testing", E3692="Cost per service ($USD)"),
SUMIFS(PSA!$E:$E,PSA!$A:$A,C3692,PSA!$G:$G,D3692),
IF(AND(A3692="Colorectal Cancer Screening", E3692="Cost per service ($USD)"),
SUMIFS(COL!$E:$E,COL!$A:$A,C3692,COL!$G:$G,D3692),
IF(AND(A3692="Cervical Cancer Screening", E3692="Cost per service ($USD)"),
SUMIFS(CERV!$E:$E,CERV!$A:$A,C3692,CERV!$G:$G,D3692),
IF(AND(A3692="Cancer Screening for CKD patients", E3692="Cost per service ($USD)"),
SUMIFS(CANSCRN!$E:$E,CANSCRN!$A:$A,C3692,CANSCRN!$G:$G,D3692),
IF(AND(A3692="PSA Testing", E3692="Total Expenditure ($USD per 100,000 patients)"),
SUMIFS(PSA!$F:$F,PSA!$A:$A,C3692,PSA!$G:$G,D3692),
IF(AND(A3692="Colorectal Cancer Screening", E3692="Total Expenditure ($USD per 100,000 patients)"),
SUMIFS(COL!$F:$F,COL!$A:$A,C3692,COL!$G:$G,D3692),
IF(AND(A3692="Cervical Cancer Screening", E3692="Total Expenditure ($USD per 100,000 patients)"),
SUMIFS(CERV!$F:$F,CERV!$A:$A,C3692,CERV!$G:$G,D3692),
SUMIFS(CANSCRN!$F:$F,CANSCRN!$A:$A,C3692,CANSCRN!$G:$G,D3692))))))))))))</f>
        <v>127009.3324763339</v>
      </c>
    </row>
    <row r="3693" spans="1:6" x14ac:dyDescent="0.2">
      <c r="A3693" s="24" t="s">
        <v>105</v>
      </c>
      <c r="B3693" s="24" t="s">
        <v>101</v>
      </c>
      <c r="C3693" s="24" t="s">
        <v>59</v>
      </c>
      <c r="D3693" s="24">
        <v>2015</v>
      </c>
      <c r="E3693" s="24" t="s">
        <v>104</v>
      </c>
      <c r="F3693">
        <f>IF(AND(A3693="PSA Testing", E3693= "Utilization Rate (per 100,000 patients)"),
SUMIFS(PSA!$D:$D,PSA!$A:$A,C3693,PSA!$G:$G,D3693),
IF(AND(A3693="Colorectal Cancer Screening", E3693="Utilization Rate (per 100,000 patients)"),
SUMIFS(COL!$D:$D,COL!$A:$A,C3693,COL!$G:$G, D3693),
IF(AND(A3693="Cervical Cancer Screening", E3693="Utilization Rate (per 100,000 patients)"),
SUMIFS(CERV!$D:$D,CERV!$A:$A,C3693,CERV!$G:$G,D3693),
IF(AND(A3693="Cancer Screening for CKD patients", E3693="Utilization Rate (per 100,000 patients)"),
SUMIFS(CANSCRN!$D:$D,CANSCRN!$A:$A,C3693,CANSCRN!$G:$G,D3693),
IF(AND(A3693="PSA Testing", E3693="Cost per service ($USD)"),
SUMIFS(PSA!$E:$E,PSA!$A:$A,C3693,PSA!$G:$G,D3693),
IF(AND(A3693="Colorectal Cancer Screening", E3693="Cost per service ($USD)"),
SUMIFS(COL!$E:$E,COL!$A:$A,C3693,COL!$G:$G,D3693),
IF(AND(A3693="Cervical Cancer Screening", E3693="Cost per service ($USD)"),
SUMIFS(CERV!$E:$E,CERV!$A:$A,C3693,CERV!$G:$G,D3693),
IF(AND(A3693="Cancer Screening for CKD patients", E3693="Cost per service ($USD)"),
SUMIFS(CANSCRN!$E:$E,CANSCRN!$A:$A,C3693,CANSCRN!$G:$G,D3693),
IF(AND(A3693="PSA Testing", E3693="Total Expenditure ($USD per 100,000 patients)"),
SUMIFS(PSA!$F:$F,PSA!$A:$A,C3693,PSA!$G:$G,D3693),
IF(AND(A3693="Colorectal Cancer Screening", E3693="Total Expenditure ($USD per 100,000 patients)"),
SUMIFS(COL!$F:$F,COL!$A:$A,C3693,COL!$G:$G,D3693),
IF(AND(A3693="Cervical Cancer Screening", E3693="Total Expenditure ($USD per 100,000 patients)"),
SUMIFS(CERV!$F:$F,CERV!$A:$A,C3693,CERV!$G:$G,D3693),
SUMIFS(CANSCRN!$F:$F,CANSCRN!$A:$A,C3693,CANSCRN!$G:$G,D3693))))))))))))</f>
        <v>103895.75051513784</v>
      </c>
    </row>
    <row r="3694" spans="1:6" x14ac:dyDescent="0.2">
      <c r="A3694" s="24" t="s">
        <v>105</v>
      </c>
      <c r="B3694" s="24" t="s">
        <v>101</v>
      </c>
      <c r="C3694" s="24" t="s">
        <v>59</v>
      </c>
      <c r="D3694" s="24">
        <v>2016</v>
      </c>
      <c r="E3694" s="24" t="s">
        <v>104</v>
      </c>
      <c r="F3694">
        <f>IF(AND(A3694="PSA Testing", E3694= "Utilization Rate (per 100,000 patients)"),
SUMIFS(PSA!$D:$D,PSA!$A:$A,C3694,PSA!$G:$G,D3694),
IF(AND(A3694="Colorectal Cancer Screening", E3694="Utilization Rate (per 100,000 patients)"),
SUMIFS(COL!$D:$D,COL!$A:$A,C3694,COL!$G:$G, D3694),
IF(AND(A3694="Cervical Cancer Screening", E3694="Utilization Rate (per 100,000 patients)"),
SUMIFS(CERV!$D:$D,CERV!$A:$A,C3694,CERV!$G:$G,D3694),
IF(AND(A3694="Cancer Screening for CKD patients", E3694="Utilization Rate (per 100,000 patients)"),
SUMIFS(CANSCRN!$D:$D,CANSCRN!$A:$A,C3694,CANSCRN!$G:$G,D3694),
IF(AND(A3694="PSA Testing", E3694="Cost per service ($USD)"),
SUMIFS(PSA!$E:$E,PSA!$A:$A,C3694,PSA!$G:$G,D3694),
IF(AND(A3694="Colorectal Cancer Screening", E3694="Cost per service ($USD)"),
SUMIFS(COL!$E:$E,COL!$A:$A,C3694,COL!$G:$G,D3694),
IF(AND(A3694="Cervical Cancer Screening", E3694="Cost per service ($USD)"),
SUMIFS(CERV!$E:$E,CERV!$A:$A,C3694,CERV!$G:$G,D3694),
IF(AND(A3694="Cancer Screening for CKD patients", E3694="Cost per service ($USD)"),
SUMIFS(CANSCRN!$E:$E,CANSCRN!$A:$A,C3694,CANSCRN!$G:$G,D3694),
IF(AND(A3694="PSA Testing", E3694="Total Expenditure ($USD per 100,000 patients)"),
SUMIFS(PSA!$F:$F,PSA!$A:$A,C3694,PSA!$G:$G,D3694),
IF(AND(A3694="Colorectal Cancer Screening", E3694="Total Expenditure ($USD per 100,000 patients)"),
SUMIFS(COL!$F:$F,COL!$A:$A,C3694,COL!$G:$G,D3694),
IF(AND(A3694="Cervical Cancer Screening", E3694="Total Expenditure ($USD per 100,000 patients)"),
SUMIFS(CERV!$F:$F,CERV!$A:$A,C3694,CERV!$G:$G,D3694),
SUMIFS(CANSCRN!$F:$F,CANSCRN!$A:$A,C3694,CANSCRN!$G:$G,D3694))))))))))))</f>
        <v>82930.174107261817</v>
      </c>
    </row>
    <row r="3695" spans="1:6" x14ac:dyDescent="0.2">
      <c r="A3695" s="24" t="s">
        <v>105</v>
      </c>
      <c r="B3695" s="24" t="s">
        <v>101</v>
      </c>
      <c r="C3695" s="24" t="s">
        <v>59</v>
      </c>
      <c r="D3695" s="24">
        <v>2017</v>
      </c>
      <c r="E3695" s="24" t="s">
        <v>104</v>
      </c>
      <c r="F3695">
        <f>IF(AND(A3695="PSA Testing", E3695= "Utilization Rate (per 100,000 patients)"),
SUMIFS(PSA!$D:$D,PSA!$A:$A,C3695,PSA!$G:$G,D3695),
IF(AND(A3695="Colorectal Cancer Screening", E3695="Utilization Rate (per 100,000 patients)"),
SUMIFS(COL!$D:$D,COL!$A:$A,C3695,COL!$G:$G, D3695),
IF(AND(A3695="Cervical Cancer Screening", E3695="Utilization Rate (per 100,000 patients)"),
SUMIFS(CERV!$D:$D,CERV!$A:$A,C3695,CERV!$G:$G,D3695),
IF(AND(A3695="Cancer Screening for CKD patients", E3695="Utilization Rate (per 100,000 patients)"),
SUMIFS(CANSCRN!$D:$D,CANSCRN!$A:$A,C3695,CANSCRN!$G:$G,D3695),
IF(AND(A3695="PSA Testing", E3695="Cost per service ($USD)"),
SUMIFS(PSA!$E:$E,PSA!$A:$A,C3695,PSA!$G:$G,D3695),
IF(AND(A3695="Colorectal Cancer Screening", E3695="Cost per service ($USD)"),
SUMIFS(COL!$E:$E,COL!$A:$A,C3695,COL!$G:$G,D3695),
IF(AND(A3695="Cervical Cancer Screening", E3695="Cost per service ($USD)"),
SUMIFS(CERV!$E:$E,CERV!$A:$A,C3695,CERV!$G:$G,D3695),
IF(AND(A3695="Cancer Screening for CKD patients", E3695="Cost per service ($USD)"),
SUMIFS(CANSCRN!$E:$E,CANSCRN!$A:$A,C3695,CANSCRN!$G:$G,D3695),
IF(AND(A3695="PSA Testing", E3695="Total Expenditure ($USD per 100,000 patients)"),
SUMIFS(PSA!$F:$F,PSA!$A:$A,C3695,PSA!$G:$G,D3695),
IF(AND(A3695="Colorectal Cancer Screening", E3695="Total Expenditure ($USD per 100,000 patients)"),
SUMIFS(COL!$F:$F,COL!$A:$A,C3695,COL!$G:$G,D3695),
IF(AND(A3695="Cervical Cancer Screening", E3695="Total Expenditure ($USD per 100,000 patients)"),
SUMIFS(CERV!$F:$F,CERV!$A:$A,C3695,CERV!$G:$G,D3695),
SUMIFS(CANSCRN!$F:$F,CANSCRN!$A:$A,C3695,CANSCRN!$G:$G,D3695))))))))))))</f>
        <v>65539.919523809513</v>
      </c>
    </row>
    <row r="3696" spans="1:6" x14ac:dyDescent="0.2">
      <c r="A3696" s="24" t="s">
        <v>105</v>
      </c>
      <c r="B3696" s="24" t="s">
        <v>101</v>
      </c>
      <c r="C3696" s="24" t="s">
        <v>59</v>
      </c>
      <c r="D3696" s="24">
        <v>2018</v>
      </c>
      <c r="E3696" s="24" t="s">
        <v>104</v>
      </c>
      <c r="F3696">
        <f>IF(AND(A3696="PSA Testing", E3696= "Utilization Rate (per 100,000 patients)"),
SUMIFS(PSA!$D:$D,PSA!$A:$A,C3696,PSA!$G:$G,D3696),
IF(AND(A3696="Colorectal Cancer Screening", E3696="Utilization Rate (per 100,000 patients)"),
SUMIFS(COL!$D:$D,COL!$A:$A,C3696,COL!$G:$G, D3696),
IF(AND(A3696="Cervical Cancer Screening", E3696="Utilization Rate (per 100,000 patients)"),
SUMIFS(CERV!$D:$D,CERV!$A:$A,C3696,CERV!$G:$G,D3696),
IF(AND(A3696="Cancer Screening for CKD patients", E3696="Utilization Rate (per 100,000 patients)"),
SUMIFS(CANSCRN!$D:$D,CANSCRN!$A:$A,C3696,CANSCRN!$G:$G,D3696),
IF(AND(A3696="PSA Testing", E3696="Cost per service ($USD)"),
SUMIFS(PSA!$E:$E,PSA!$A:$A,C3696,PSA!$G:$G,D3696),
IF(AND(A3696="Colorectal Cancer Screening", E3696="Cost per service ($USD)"),
SUMIFS(COL!$E:$E,COL!$A:$A,C3696,COL!$G:$G,D3696),
IF(AND(A3696="Cervical Cancer Screening", E3696="Cost per service ($USD)"),
SUMIFS(CERV!$E:$E,CERV!$A:$A,C3696,CERV!$G:$G,D3696),
IF(AND(A3696="Cancer Screening for CKD patients", E3696="Cost per service ($USD)"),
SUMIFS(CANSCRN!$E:$E,CANSCRN!$A:$A,C3696,CANSCRN!$G:$G,D3696),
IF(AND(A3696="PSA Testing", E3696="Total Expenditure ($USD per 100,000 patients)"),
SUMIFS(PSA!$F:$F,PSA!$A:$A,C3696,PSA!$G:$G,D3696),
IF(AND(A3696="Colorectal Cancer Screening", E3696="Total Expenditure ($USD per 100,000 patients)"),
SUMIFS(COL!$F:$F,COL!$A:$A,C3696,COL!$G:$G,D3696),
IF(AND(A3696="Cervical Cancer Screening", E3696="Total Expenditure ($USD per 100,000 patients)"),
SUMIFS(CERV!$F:$F,CERV!$A:$A,C3696,CERV!$G:$G,D3696),
SUMIFS(CANSCRN!$F:$F,CANSCRN!$A:$A,C3696,CANSCRN!$G:$G,D3696))))))))))))</f>
        <v>63252.487311172656</v>
      </c>
    </row>
    <row r="3697" spans="1:6" x14ac:dyDescent="0.2">
      <c r="A3697" s="24" t="s">
        <v>105</v>
      </c>
      <c r="B3697" s="24" t="s">
        <v>101</v>
      </c>
      <c r="C3697" s="24" t="s">
        <v>59</v>
      </c>
      <c r="D3697" s="24">
        <v>2019</v>
      </c>
      <c r="E3697" s="24" t="s">
        <v>104</v>
      </c>
      <c r="F3697">
        <f>IF(AND(A3697="PSA Testing", E3697= "Utilization Rate (per 100,000 patients)"),
SUMIFS(PSA!$D:$D,PSA!$A:$A,C3697,PSA!$G:$G,D3697),
IF(AND(A3697="Colorectal Cancer Screening", E3697="Utilization Rate (per 100,000 patients)"),
SUMIFS(COL!$D:$D,COL!$A:$A,C3697,COL!$G:$G, D3697),
IF(AND(A3697="Cervical Cancer Screening", E3697="Utilization Rate (per 100,000 patients)"),
SUMIFS(CERV!$D:$D,CERV!$A:$A,C3697,CERV!$G:$G,D3697),
IF(AND(A3697="Cancer Screening for CKD patients", E3697="Utilization Rate (per 100,000 patients)"),
SUMIFS(CANSCRN!$D:$D,CANSCRN!$A:$A,C3697,CANSCRN!$G:$G,D3697),
IF(AND(A3697="PSA Testing", E3697="Cost per service ($USD)"),
SUMIFS(PSA!$E:$E,PSA!$A:$A,C3697,PSA!$G:$G,D3697),
IF(AND(A3697="Colorectal Cancer Screening", E3697="Cost per service ($USD)"),
SUMIFS(COL!$E:$E,COL!$A:$A,C3697,COL!$G:$G,D3697),
IF(AND(A3697="Cervical Cancer Screening", E3697="Cost per service ($USD)"),
SUMIFS(CERV!$E:$E,CERV!$A:$A,C3697,CERV!$G:$G,D3697),
IF(AND(A3697="Cancer Screening for CKD patients", E3697="Cost per service ($USD)"),
SUMIFS(CANSCRN!$E:$E,CANSCRN!$A:$A,C3697,CANSCRN!$G:$G,D3697),
IF(AND(A3697="PSA Testing", E3697="Total Expenditure ($USD per 100,000 patients)"),
SUMIFS(PSA!$F:$F,PSA!$A:$A,C3697,PSA!$G:$G,D3697),
IF(AND(A3697="Colorectal Cancer Screening", E3697="Total Expenditure ($USD per 100,000 patients)"),
SUMIFS(COL!$F:$F,COL!$A:$A,C3697,COL!$G:$G,D3697),
IF(AND(A3697="Cervical Cancer Screening", E3697="Total Expenditure ($USD per 100,000 patients)"),
SUMIFS(CERV!$F:$F,CERV!$A:$A,C3697,CERV!$G:$G,D3697),
SUMIFS(CANSCRN!$F:$F,CANSCRN!$A:$A,C3697,CANSCRN!$G:$G,D3697))))))))))))</f>
        <v>53600.918674612629</v>
      </c>
    </row>
    <row r="3698" spans="1:6" x14ac:dyDescent="0.2">
      <c r="A3698" s="24" t="s">
        <v>105</v>
      </c>
      <c r="B3698" s="24" t="s">
        <v>101</v>
      </c>
      <c r="C3698" s="24" t="s">
        <v>60</v>
      </c>
      <c r="D3698" s="24">
        <v>2009</v>
      </c>
      <c r="E3698" s="24" t="s">
        <v>104</v>
      </c>
      <c r="F3698">
        <f>IF(AND(A3698="PSA Testing", E3698= "Utilization Rate (per 100,000 patients)"),
SUMIFS(PSA!$D:$D,PSA!$A:$A,C3698,PSA!$G:$G,D3698),
IF(AND(A3698="Colorectal Cancer Screening", E3698="Utilization Rate (per 100,000 patients)"),
SUMIFS(COL!$D:$D,COL!$A:$A,C3698,COL!$G:$G, D3698),
IF(AND(A3698="Cervical Cancer Screening", E3698="Utilization Rate (per 100,000 patients)"),
SUMIFS(CERV!$D:$D,CERV!$A:$A,C3698,CERV!$G:$G,D3698),
IF(AND(A3698="Cancer Screening for CKD patients", E3698="Utilization Rate (per 100,000 patients)"),
SUMIFS(CANSCRN!$D:$D,CANSCRN!$A:$A,C3698,CANSCRN!$G:$G,D3698),
IF(AND(A3698="PSA Testing", E3698="Cost per service ($USD)"),
SUMIFS(PSA!$E:$E,PSA!$A:$A,C3698,PSA!$G:$G,D3698),
IF(AND(A3698="Colorectal Cancer Screening", E3698="Cost per service ($USD)"),
SUMIFS(COL!$E:$E,COL!$A:$A,C3698,COL!$G:$G,D3698),
IF(AND(A3698="Cervical Cancer Screening", E3698="Cost per service ($USD)"),
SUMIFS(CERV!$E:$E,CERV!$A:$A,C3698,CERV!$G:$G,D3698),
IF(AND(A3698="Cancer Screening for CKD patients", E3698="Cost per service ($USD)"),
SUMIFS(CANSCRN!$E:$E,CANSCRN!$A:$A,C3698,CANSCRN!$G:$G,D3698),
IF(AND(A3698="PSA Testing", E3698="Total Expenditure ($USD per 100,000 patients)"),
SUMIFS(PSA!$F:$F,PSA!$A:$A,C3698,PSA!$G:$G,D3698),
IF(AND(A3698="Colorectal Cancer Screening", E3698="Total Expenditure ($USD per 100,000 patients)"),
SUMIFS(COL!$F:$F,COL!$A:$A,C3698,COL!$G:$G,D3698),
IF(AND(A3698="Cervical Cancer Screening", E3698="Total Expenditure ($USD per 100,000 patients)"),
SUMIFS(CERV!$F:$F,CERV!$A:$A,C3698,CERV!$G:$G,D3698),
SUMIFS(CANSCRN!$F:$F,CANSCRN!$A:$A,C3698,CANSCRN!$G:$G,D3698))))))))))))</f>
        <v>225892.92526879732</v>
      </c>
    </row>
    <row r="3699" spans="1:6" x14ac:dyDescent="0.2">
      <c r="A3699" s="24" t="s">
        <v>105</v>
      </c>
      <c r="B3699" s="24" t="s">
        <v>101</v>
      </c>
      <c r="C3699" s="24" t="s">
        <v>60</v>
      </c>
      <c r="D3699" s="24">
        <v>2010</v>
      </c>
      <c r="E3699" s="24" t="s">
        <v>104</v>
      </c>
      <c r="F3699">
        <f>IF(AND(A3699="PSA Testing", E3699= "Utilization Rate (per 100,000 patients)"),
SUMIFS(PSA!$D:$D,PSA!$A:$A,C3699,PSA!$G:$G,D3699),
IF(AND(A3699="Colorectal Cancer Screening", E3699="Utilization Rate (per 100,000 patients)"),
SUMIFS(COL!$D:$D,COL!$A:$A,C3699,COL!$G:$G, D3699),
IF(AND(A3699="Cervical Cancer Screening", E3699="Utilization Rate (per 100,000 patients)"),
SUMIFS(CERV!$D:$D,CERV!$A:$A,C3699,CERV!$G:$G,D3699),
IF(AND(A3699="Cancer Screening for CKD patients", E3699="Utilization Rate (per 100,000 patients)"),
SUMIFS(CANSCRN!$D:$D,CANSCRN!$A:$A,C3699,CANSCRN!$G:$G,D3699),
IF(AND(A3699="PSA Testing", E3699="Cost per service ($USD)"),
SUMIFS(PSA!$E:$E,PSA!$A:$A,C3699,PSA!$G:$G,D3699),
IF(AND(A3699="Colorectal Cancer Screening", E3699="Cost per service ($USD)"),
SUMIFS(COL!$E:$E,COL!$A:$A,C3699,COL!$G:$G,D3699),
IF(AND(A3699="Cervical Cancer Screening", E3699="Cost per service ($USD)"),
SUMIFS(CERV!$E:$E,CERV!$A:$A,C3699,CERV!$G:$G,D3699),
IF(AND(A3699="Cancer Screening for CKD patients", E3699="Cost per service ($USD)"),
SUMIFS(CANSCRN!$E:$E,CANSCRN!$A:$A,C3699,CANSCRN!$G:$G,D3699),
IF(AND(A3699="PSA Testing", E3699="Total Expenditure ($USD per 100,000 patients)"),
SUMIFS(PSA!$F:$F,PSA!$A:$A,C3699,PSA!$G:$G,D3699),
IF(AND(A3699="Colorectal Cancer Screening", E3699="Total Expenditure ($USD per 100,000 patients)"),
SUMIFS(COL!$F:$F,COL!$A:$A,C3699,COL!$G:$G,D3699),
IF(AND(A3699="Cervical Cancer Screening", E3699="Total Expenditure ($USD per 100,000 patients)"),
SUMIFS(CERV!$F:$F,CERV!$A:$A,C3699,CERV!$G:$G,D3699),
SUMIFS(CANSCRN!$F:$F,CANSCRN!$A:$A,C3699,CANSCRN!$G:$G,D3699))))))))))))</f>
        <v>259892.46449743336</v>
      </c>
    </row>
    <row r="3700" spans="1:6" x14ac:dyDescent="0.2">
      <c r="A3700" s="24" t="s">
        <v>105</v>
      </c>
      <c r="B3700" s="24" t="s">
        <v>101</v>
      </c>
      <c r="C3700" s="24" t="s">
        <v>60</v>
      </c>
      <c r="D3700" s="24">
        <v>2011</v>
      </c>
      <c r="E3700" s="24" t="s">
        <v>104</v>
      </c>
      <c r="F3700">
        <f>IF(AND(A3700="PSA Testing", E3700= "Utilization Rate (per 100,000 patients)"),
SUMIFS(PSA!$D:$D,PSA!$A:$A,C3700,PSA!$G:$G,D3700),
IF(AND(A3700="Colorectal Cancer Screening", E3700="Utilization Rate (per 100,000 patients)"),
SUMIFS(COL!$D:$D,COL!$A:$A,C3700,COL!$G:$G, D3700),
IF(AND(A3700="Cervical Cancer Screening", E3700="Utilization Rate (per 100,000 patients)"),
SUMIFS(CERV!$D:$D,CERV!$A:$A,C3700,CERV!$G:$G,D3700),
IF(AND(A3700="Cancer Screening for CKD patients", E3700="Utilization Rate (per 100,000 patients)"),
SUMIFS(CANSCRN!$D:$D,CANSCRN!$A:$A,C3700,CANSCRN!$G:$G,D3700),
IF(AND(A3700="PSA Testing", E3700="Cost per service ($USD)"),
SUMIFS(PSA!$E:$E,PSA!$A:$A,C3700,PSA!$G:$G,D3700),
IF(AND(A3700="Colorectal Cancer Screening", E3700="Cost per service ($USD)"),
SUMIFS(COL!$E:$E,COL!$A:$A,C3700,COL!$G:$G,D3700),
IF(AND(A3700="Cervical Cancer Screening", E3700="Cost per service ($USD)"),
SUMIFS(CERV!$E:$E,CERV!$A:$A,C3700,CERV!$G:$G,D3700),
IF(AND(A3700="Cancer Screening for CKD patients", E3700="Cost per service ($USD)"),
SUMIFS(CANSCRN!$E:$E,CANSCRN!$A:$A,C3700,CANSCRN!$G:$G,D3700),
IF(AND(A3700="PSA Testing", E3700="Total Expenditure ($USD per 100,000 patients)"),
SUMIFS(PSA!$F:$F,PSA!$A:$A,C3700,PSA!$G:$G,D3700),
IF(AND(A3700="Colorectal Cancer Screening", E3700="Total Expenditure ($USD per 100,000 patients)"),
SUMIFS(COL!$F:$F,COL!$A:$A,C3700,COL!$G:$G,D3700),
IF(AND(A3700="Cervical Cancer Screening", E3700="Total Expenditure ($USD per 100,000 patients)"),
SUMIFS(CERV!$F:$F,CERV!$A:$A,C3700,CERV!$G:$G,D3700),
SUMIFS(CANSCRN!$F:$F,CANSCRN!$A:$A,C3700,CANSCRN!$G:$G,D3700))))))))))))</f>
        <v>237066.06868530018</v>
      </c>
    </row>
    <row r="3701" spans="1:6" x14ac:dyDescent="0.2">
      <c r="A3701" s="24" t="s">
        <v>105</v>
      </c>
      <c r="B3701" s="24" t="s">
        <v>101</v>
      </c>
      <c r="C3701" s="24" t="s">
        <v>60</v>
      </c>
      <c r="D3701" s="24">
        <v>2012</v>
      </c>
      <c r="E3701" s="24" t="s">
        <v>104</v>
      </c>
      <c r="F3701">
        <f>IF(AND(A3701="PSA Testing", E3701= "Utilization Rate (per 100,000 patients)"),
SUMIFS(PSA!$D:$D,PSA!$A:$A,C3701,PSA!$G:$G,D3701),
IF(AND(A3701="Colorectal Cancer Screening", E3701="Utilization Rate (per 100,000 patients)"),
SUMIFS(COL!$D:$D,COL!$A:$A,C3701,COL!$G:$G, D3701),
IF(AND(A3701="Cervical Cancer Screening", E3701="Utilization Rate (per 100,000 patients)"),
SUMIFS(CERV!$D:$D,CERV!$A:$A,C3701,CERV!$G:$G,D3701),
IF(AND(A3701="Cancer Screening for CKD patients", E3701="Utilization Rate (per 100,000 patients)"),
SUMIFS(CANSCRN!$D:$D,CANSCRN!$A:$A,C3701,CANSCRN!$G:$G,D3701),
IF(AND(A3701="PSA Testing", E3701="Cost per service ($USD)"),
SUMIFS(PSA!$E:$E,PSA!$A:$A,C3701,PSA!$G:$G,D3701),
IF(AND(A3701="Colorectal Cancer Screening", E3701="Cost per service ($USD)"),
SUMIFS(COL!$E:$E,COL!$A:$A,C3701,COL!$G:$G,D3701),
IF(AND(A3701="Cervical Cancer Screening", E3701="Cost per service ($USD)"),
SUMIFS(CERV!$E:$E,CERV!$A:$A,C3701,CERV!$G:$G,D3701),
IF(AND(A3701="Cancer Screening for CKD patients", E3701="Cost per service ($USD)"),
SUMIFS(CANSCRN!$E:$E,CANSCRN!$A:$A,C3701,CANSCRN!$G:$G,D3701),
IF(AND(A3701="PSA Testing", E3701="Total Expenditure ($USD per 100,000 patients)"),
SUMIFS(PSA!$F:$F,PSA!$A:$A,C3701,PSA!$G:$G,D3701),
IF(AND(A3701="Colorectal Cancer Screening", E3701="Total Expenditure ($USD per 100,000 patients)"),
SUMIFS(COL!$F:$F,COL!$A:$A,C3701,COL!$G:$G,D3701),
IF(AND(A3701="Cervical Cancer Screening", E3701="Total Expenditure ($USD per 100,000 patients)"),
SUMIFS(CERV!$F:$F,CERV!$A:$A,C3701,CERV!$G:$G,D3701),
SUMIFS(CANSCRN!$F:$F,CANSCRN!$A:$A,C3701,CANSCRN!$G:$G,D3701))))))))))))</f>
        <v>160468.38801593051</v>
      </c>
    </row>
    <row r="3702" spans="1:6" x14ac:dyDescent="0.2">
      <c r="A3702" s="24" t="s">
        <v>105</v>
      </c>
      <c r="B3702" s="24" t="s">
        <v>101</v>
      </c>
      <c r="C3702" s="24" t="s">
        <v>60</v>
      </c>
      <c r="D3702" s="24">
        <v>2013</v>
      </c>
      <c r="E3702" s="24" t="s">
        <v>104</v>
      </c>
      <c r="F3702">
        <f>IF(AND(A3702="PSA Testing", E3702= "Utilization Rate (per 100,000 patients)"),
SUMIFS(PSA!$D:$D,PSA!$A:$A,C3702,PSA!$G:$G,D3702),
IF(AND(A3702="Colorectal Cancer Screening", E3702="Utilization Rate (per 100,000 patients)"),
SUMIFS(COL!$D:$D,COL!$A:$A,C3702,COL!$G:$G, D3702),
IF(AND(A3702="Cervical Cancer Screening", E3702="Utilization Rate (per 100,000 patients)"),
SUMIFS(CERV!$D:$D,CERV!$A:$A,C3702,CERV!$G:$G,D3702),
IF(AND(A3702="Cancer Screening for CKD patients", E3702="Utilization Rate (per 100,000 patients)"),
SUMIFS(CANSCRN!$D:$D,CANSCRN!$A:$A,C3702,CANSCRN!$G:$G,D3702),
IF(AND(A3702="PSA Testing", E3702="Cost per service ($USD)"),
SUMIFS(PSA!$E:$E,PSA!$A:$A,C3702,PSA!$G:$G,D3702),
IF(AND(A3702="Colorectal Cancer Screening", E3702="Cost per service ($USD)"),
SUMIFS(COL!$E:$E,COL!$A:$A,C3702,COL!$G:$G,D3702),
IF(AND(A3702="Cervical Cancer Screening", E3702="Cost per service ($USD)"),
SUMIFS(CERV!$E:$E,CERV!$A:$A,C3702,CERV!$G:$G,D3702),
IF(AND(A3702="Cancer Screening for CKD patients", E3702="Cost per service ($USD)"),
SUMIFS(CANSCRN!$E:$E,CANSCRN!$A:$A,C3702,CANSCRN!$G:$G,D3702),
IF(AND(A3702="PSA Testing", E3702="Total Expenditure ($USD per 100,000 patients)"),
SUMIFS(PSA!$F:$F,PSA!$A:$A,C3702,PSA!$G:$G,D3702),
IF(AND(A3702="Colorectal Cancer Screening", E3702="Total Expenditure ($USD per 100,000 patients)"),
SUMIFS(COL!$F:$F,COL!$A:$A,C3702,COL!$G:$G,D3702),
IF(AND(A3702="Cervical Cancer Screening", E3702="Total Expenditure ($USD per 100,000 patients)"),
SUMIFS(CERV!$F:$F,CERV!$A:$A,C3702,CERV!$G:$G,D3702),
SUMIFS(CANSCRN!$F:$F,CANSCRN!$A:$A,C3702,CANSCRN!$G:$G,D3702))))))))))))</f>
        <v>130445.97457228065</v>
      </c>
    </row>
    <row r="3703" spans="1:6" x14ac:dyDescent="0.2">
      <c r="A3703" s="24" t="s">
        <v>105</v>
      </c>
      <c r="B3703" s="24" t="s">
        <v>101</v>
      </c>
      <c r="C3703" s="24" t="s">
        <v>60</v>
      </c>
      <c r="D3703" s="24">
        <v>2014</v>
      </c>
      <c r="E3703" s="24" t="s">
        <v>104</v>
      </c>
      <c r="F3703">
        <f>IF(AND(A3703="PSA Testing", E3703= "Utilization Rate (per 100,000 patients)"),
SUMIFS(PSA!$D:$D,PSA!$A:$A,C3703,PSA!$G:$G,D3703),
IF(AND(A3703="Colorectal Cancer Screening", E3703="Utilization Rate (per 100,000 patients)"),
SUMIFS(COL!$D:$D,COL!$A:$A,C3703,COL!$G:$G, D3703),
IF(AND(A3703="Cervical Cancer Screening", E3703="Utilization Rate (per 100,000 patients)"),
SUMIFS(CERV!$D:$D,CERV!$A:$A,C3703,CERV!$G:$G,D3703),
IF(AND(A3703="Cancer Screening for CKD patients", E3703="Utilization Rate (per 100,000 patients)"),
SUMIFS(CANSCRN!$D:$D,CANSCRN!$A:$A,C3703,CANSCRN!$G:$G,D3703),
IF(AND(A3703="PSA Testing", E3703="Cost per service ($USD)"),
SUMIFS(PSA!$E:$E,PSA!$A:$A,C3703,PSA!$G:$G,D3703),
IF(AND(A3703="Colorectal Cancer Screening", E3703="Cost per service ($USD)"),
SUMIFS(COL!$E:$E,COL!$A:$A,C3703,COL!$G:$G,D3703),
IF(AND(A3703="Cervical Cancer Screening", E3703="Cost per service ($USD)"),
SUMIFS(CERV!$E:$E,CERV!$A:$A,C3703,CERV!$G:$G,D3703),
IF(AND(A3703="Cancer Screening for CKD patients", E3703="Cost per service ($USD)"),
SUMIFS(CANSCRN!$E:$E,CANSCRN!$A:$A,C3703,CANSCRN!$G:$G,D3703),
IF(AND(A3703="PSA Testing", E3703="Total Expenditure ($USD per 100,000 patients)"),
SUMIFS(PSA!$F:$F,PSA!$A:$A,C3703,PSA!$G:$G,D3703),
IF(AND(A3703="Colorectal Cancer Screening", E3703="Total Expenditure ($USD per 100,000 patients)"),
SUMIFS(COL!$F:$F,COL!$A:$A,C3703,COL!$G:$G,D3703),
IF(AND(A3703="Cervical Cancer Screening", E3703="Total Expenditure ($USD per 100,000 patients)"),
SUMIFS(CERV!$F:$F,CERV!$A:$A,C3703,CERV!$G:$G,D3703),
SUMIFS(CANSCRN!$F:$F,CANSCRN!$A:$A,C3703,CANSCRN!$G:$G,D3703))))))))))))</f>
        <v>120340.84368061079</v>
      </c>
    </row>
    <row r="3704" spans="1:6" x14ac:dyDescent="0.2">
      <c r="A3704" s="24" t="s">
        <v>105</v>
      </c>
      <c r="B3704" s="24" t="s">
        <v>101</v>
      </c>
      <c r="C3704" s="24" t="s">
        <v>60</v>
      </c>
      <c r="D3704" s="24">
        <v>2015</v>
      </c>
      <c r="E3704" s="24" t="s">
        <v>104</v>
      </c>
      <c r="F3704">
        <f>IF(AND(A3704="PSA Testing", E3704= "Utilization Rate (per 100,000 patients)"),
SUMIFS(PSA!$D:$D,PSA!$A:$A,C3704,PSA!$G:$G,D3704),
IF(AND(A3704="Colorectal Cancer Screening", E3704="Utilization Rate (per 100,000 patients)"),
SUMIFS(COL!$D:$D,COL!$A:$A,C3704,COL!$G:$G, D3704),
IF(AND(A3704="Cervical Cancer Screening", E3704="Utilization Rate (per 100,000 patients)"),
SUMIFS(CERV!$D:$D,CERV!$A:$A,C3704,CERV!$G:$G,D3704),
IF(AND(A3704="Cancer Screening for CKD patients", E3704="Utilization Rate (per 100,000 patients)"),
SUMIFS(CANSCRN!$D:$D,CANSCRN!$A:$A,C3704,CANSCRN!$G:$G,D3704),
IF(AND(A3704="PSA Testing", E3704="Cost per service ($USD)"),
SUMIFS(PSA!$E:$E,PSA!$A:$A,C3704,PSA!$G:$G,D3704),
IF(AND(A3704="Colorectal Cancer Screening", E3704="Cost per service ($USD)"),
SUMIFS(COL!$E:$E,COL!$A:$A,C3704,COL!$G:$G,D3704),
IF(AND(A3704="Cervical Cancer Screening", E3704="Cost per service ($USD)"),
SUMIFS(CERV!$E:$E,CERV!$A:$A,C3704,CERV!$G:$G,D3704),
IF(AND(A3704="Cancer Screening for CKD patients", E3704="Cost per service ($USD)"),
SUMIFS(CANSCRN!$E:$E,CANSCRN!$A:$A,C3704,CANSCRN!$G:$G,D3704),
IF(AND(A3704="PSA Testing", E3704="Total Expenditure ($USD per 100,000 patients)"),
SUMIFS(PSA!$F:$F,PSA!$A:$A,C3704,PSA!$G:$G,D3704),
IF(AND(A3704="Colorectal Cancer Screening", E3704="Total Expenditure ($USD per 100,000 patients)"),
SUMIFS(COL!$F:$F,COL!$A:$A,C3704,COL!$G:$G,D3704),
IF(AND(A3704="Cervical Cancer Screening", E3704="Total Expenditure ($USD per 100,000 patients)"),
SUMIFS(CERV!$F:$F,CERV!$A:$A,C3704,CERV!$G:$G,D3704),
SUMIFS(CANSCRN!$F:$F,CANSCRN!$A:$A,C3704,CANSCRN!$G:$G,D3704))))))))))))</f>
        <v>90995.078789380525</v>
      </c>
    </row>
    <row r="3705" spans="1:6" x14ac:dyDescent="0.2">
      <c r="A3705" s="24" t="s">
        <v>105</v>
      </c>
      <c r="B3705" s="24" t="s">
        <v>101</v>
      </c>
      <c r="C3705" s="24" t="s">
        <v>60</v>
      </c>
      <c r="D3705" s="24">
        <v>2016</v>
      </c>
      <c r="E3705" s="24" t="s">
        <v>104</v>
      </c>
      <c r="F3705">
        <f>IF(AND(A3705="PSA Testing", E3705= "Utilization Rate (per 100,000 patients)"),
SUMIFS(PSA!$D:$D,PSA!$A:$A,C3705,PSA!$G:$G,D3705),
IF(AND(A3705="Colorectal Cancer Screening", E3705="Utilization Rate (per 100,000 patients)"),
SUMIFS(COL!$D:$D,COL!$A:$A,C3705,COL!$G:$G, D3705),
IF(AND(A3705="Cervical Cancer Screening", E3705="Utilization Rate (per 100,000 patients)"),
SUMIFS(CERV!$D:$D,CERV!$A:$A,C3705,CERV!$G:$G,D3705),
IF(AND(A3705="Cancer Screening for CKD patients", E3705="Utilization Rate (per 100,000 patients)"),
SUMIFS(CANSCRN!$D:$D,CANSCRN!$A:$A,C3705,CANSCRN!$G:$G,D3705),
IF(AND(A3705="PSA Testing", E3705="Cost per service ($USD)"),
SUMIFS(PSA!$E:$E,PSA!$A:$A,C3705,PSA!$G:$G,D3705),
IF(AND(A3705="Colorectal Cancer Screening", E3705="Cost per service ($USD)"),
SUMIFS(COL!$E:$E,COL!$A:$A,C3705,COL!$G:$G,D3705),
IF(AND(A3705="Cervical Cancer Screening", E3705="Cost per service ($USD)"),
SUMIFS(CERV!$E:$E,CERV!$A:$A,C3705,CERV!$G:$G,D3705),
IF(AND(A3705="Cancer Screening for CKD patients", E3705="Cost per service ($USD)"),
SUMIFS(CANSCRN!$E:$E,CANSCRN!$A:$A,C3705,CANSCRN!$G:$G,D3705),
IF(AND(A3705="PSA Testing", E3705="Total Expenditure ($USD per 100,000 patients)"),
SUMIFS(PSA!$F:$F,PSA!$A:$A,C3705,PSA!$G:$G,D3705),
IF(AND(A3705="Colorectal Cancer Screening", E3705="Total Expenditure ($USD per 100,000 patients)"),
SUMIFS(COL!$F:$F,COL!$A:$A,C3705,COL!$G:$G,D3705),
IF(AND(A3705="Cervical Cancer Screening", E3705="Total Expenditure ($USD per 100,000 patients)"),
SUMIFS(CERV!$F:$F,CERV!$A:$A,C3705,CERV!$G:$G,D3705),
SUMIFS(CANSCRN!$F:$F,CANSCRN!$A:$A,C3705,CANSCRN!$G:$G,D3705))))))))))))</f>
        <v>100297.38438526084</v>
      </c>
    </row>
    <row r="3706" spans="1:6" x14ac:dyDescent="0.2">
      <c r="A3706" s="24" t="s">
        <v>105</v>
      </c>
      <c r="B3706" s="24" t="s">
        <v>101</v>
      </c>
      <c r="C3706" s="24" t="s">
        <v>60</v>
      </c>
      <c r="D3706" s="24">
        <v>2017</v>
      </c>
      <c r="E3706" s="24" t="s">
        <v>104</v>
      </c>
      <c r="F3706">
        <f>IF(AND(A3706="PSA Testing", E3706= "Utilization Rate (per 100,000 patients)"),
SUMIFS(PSA!$D:$D,PSA!$A:$A,C3706,PSA!$G:$G,D3706),
IF(AND(A3706="Colorectal Cancer Screening", E3706="Utilization Rate (per 100,000 patients)"),
SUMIFS(COL!$D:$D,COL!$A:$A,C3706,COL!$G:$G, D3706),
IF(AND(A3706="Cervical Cancer Screening", E3706="Utilization Rate (per 100,000 patients)"),
SUMIFS(CERV!$D:$D,CERV!$A:$A,C3706,CERV!$G:$G,D3706),
IF(AND(A3706="Cancer Screening for CKD patients", E3706="Utilization Rate (per 100,000 patients)"),
SUMIFS(CANSCRN!$D:$D,CANSCRN!$A:$A,C3706,CANSCRN!$G:$G,D3706),
IF(AND(A3706="PSA Testing", E3706="Cost per service ($USD)"),
SUMIFS(PSA!$E:$E,PSA!$A:$A,C3706,PSA!$G:$G,D3706),
IF(AND(A3706="Colorectal Cancer Screening", E3706="Cost per service ($USD)"),
SUMIFS(COL!$E:$E,COL!$A:$A,C3706,COL!$G:$G,D3706),
IF(AND(A3706="Cervical Cancer Screening", E3706="Cost per service ($USD)"),
SUMIFS(CERV!$E:$E,CERV!$A:$A,C3706,CERV!$G:$G,D3706),
IF(AND(A3706="Cancer Screening for CKD patients", E3706="Cost per service ($USD)"),
SUMIFS(CANSCRN!$E:$E,CANSCRN!$A:$A,C3706,CANSCRN!$G:$G,D3706),
IF(AND(A3706="PSA Testing", E3706="Total Expenditure ($USD per 100,000 patients)"),
SUMIFS(PSA!$F:$F,PSA!$A:$A,C3706,PSA!$G:$G,D3706),
IF(AND(A3706="Colorectal Cancer Screening", E3706="Total Expenditure ($USD per 100,000 patients)"),
SUMIFS(COL!$F:$F,COL!$A:$A,C3706,COL!$G:$G,D3706),
IF(AND(A3706="Cervical Cancer Screening", E3706="Total Expenditure ($USD per 100,000 patients)"),
SUMIFS(CERV!$F:$F,CERV!$A:$A,C3706,CERV!$G:$G,D3706),
SUMIFS(CANSCRN!$F:$F,CANSCRN!$A:$A,C3706,CANSCRN!$G:$G,D3706))))))))))))</f>
        <v>96359.491225245525</v>
      </c>
    </row>
    <row r="3707" spans="1:6" x14ac:dyDescent="0.2">
      <c r="A3707" s="24" t="s">
        <v>105</v>
      </c>
      <c r="B3707" s="24" t="s">
        <v>101</v>
      </c>
      <c r="C3707" s="24" t="s">
        <v>60</v>
      </c>
      <c r="D3707" s="24">
        <v>2018</v>
      </c>
      <c r="E3707" s="24" t="s">
        <v>104</v>
      </c>
      <c r="F3707">
        <f>IF(AND(A3707="PSA Testing", E3707= "Utilization Rate (per 100,000 patients)"),
SUMIFS(PSA!$D:$D,PSA!$A:$A,C3707,PSA!$G:$G,D3707),
IF(AND(A3707="Colorectal Cancer Screening", E3707="Utilization Rate (per 100,000 patients)"),
SUMIFS(COL!$D:$D,COL!$A:$A,C3707,COL!$G:$G, D3707),
IF(AND(A3707="Cervical Cancer Screening", E3707="Utilization Rate (per 100,000 patients)"),
SUMIFS(CERV!$D:$D,CERV!$A:$A,C3707,CERV!$G:$G,D3707),
IF(AND(A3707="Cancer Screening for CKD patients", E3707="Utilization Rate (per 100,000 patients)"),
SUMIFS(CANSCRN!$D:$D,CANSCRN!$A:$A,C3707,CANSCRN!$G:$G,D3707),
IF(AND(A3707="PSA Testing", E3707="Cost per service ($USD)"),
SUMIFS(PSA!$E:$E,PSA!$A:$A,C3707,PSA!$G:$G,D3707),
IF(AND(A3707="Colorectal Cancer Screening", E3707="Cost per service ($USD)"),
SUMIFS(COL!$E:$E,COL!$A:$A,C3707,COL!$G:$G,D3707),
IF(AND(A3707="Cervical Cancer Screening", E3707="Cost per service ($USD)"),
SUMIFS(CERV!$E:$E,CERV!$A:$A,C3707,CERV!$G:$G,D3707),
IF(AND(A3707="Cancer Screening for CKD patients", E3707="Cost per service ($USD)"),
SUMIFS(CANSCRN!$E:$E,CANSCRN!$A:$A,C3707,CANSCRN!$G:$G,D3707),
IF(AND(A3707="PSA Testing", E3707="Total Expenditure ($USD per 100,000 patients)"),
SUMIFS(PSA!$F:$F,PSA!$A:$A,C3707,PSA!$G:$G,D3707),
IF(AND(A3707="Colorectal Cancer Screening", E3707="Total Expenditure ($USD per 100,000 patients)"),
SUMIFS(COL!$F:$F,COL!$A:$A,C3707,COL!$G:$G,D3707),
IF(AND(A3707="Cervical Cancer Screening", E3707="Total Expenditure ($USD per 100,000 patients)"),
SUMIFS(CERV!$F:$F,CERV!$A:$A,C3707,CERV!$G:$G,D3707),
SUMIFS(CANSCRN!$F:$F,CANSCRN!$A:$A,C3707,CANSCRN!$G:$G,D3707))))))))))))</f>
        <v>92644.003182915985</v>
      </c>
    </row>
    <row r="3708" spans="1:6" x14ac:dyDescent="0.2">
      <c r="A3708" s="24" t="s">
        <v>105</v>
      </c>
      <c r="B3708" s="24" t="s">
        <v>101</v>
      </c>
      <c r="C3708" s="24" t="s">
        <v>60</v>
      </c>
      <c r="D3708" s="24">
        <v>2019</v>
      </c>
      <c r="E3708" s="24" t="s">
        <v>104</v>
      </c>
      <c r="F3708">
        <f>IF(AND(A3708="PSA Testing", E3708= "Utilization Rate (per 100,000 patients)"),
SUMIFS(PSA!$D:$D,PSA!$A:$A,C3708,PSA!$G:$G,D3708),
IF(AND(A3708="Colorectal Cancer Screening", E3708="Utilization Rate (per 100,000 patients)"),
SUMIFS(COL!$D:$D,COL!$A:$A,C3708,COL!$G:$G, D3708),
IF(AND(A3708="Cervical Cancer Screening", E3708="Utilization Rate (per 100,000 patients)"),
SUMIFS(CERV!$D:$D,CERV!$A:$A,C3708,CERV!$G:$G,D3708),
IF(AND(A3708="Cancer Screening for CKD patients", E3708="Utilization Rate (per 100,000 patients)"),
SUMIFS(CANSCRN!$D:$D,CANSCRN!$A:$A,C3708,CANSCRN!$G:$G,D3708),
IF(AND(A3708="PSA Testing", E3708="Cost per service ($USD)"),
SUMIFS(PSA!$E:$E,PSA!$A:$A,C3708,PSA!$G:$G,D3708),
IF(AND(A3708="Colorectal Cancer Screening", E3708="Cost per service ($USD)"),
SUMIFS(COL!$E:$E,COL!$A:$A,C3708,COL!$G:$G,D3708),
IF(AND(A3708="Cervical Cancer Screening", E3708="Cost per service ($USD)"),
SUMIFS(CERV!$E:$E,CERV!$A:$A,C3708,CERV!$G:$G,D3708),
IF(AND(A3708="Cancer Screening for CKD patients", E3708="Cost per service ($USD)"),
SUMIFS(CANSCRN!$E:$E,CANSCRN!$A:$A,C3708,CANSCRN!$G:$G,D3708),
IF(AND(A3708="PSA Testing", E3708="Total Expenditure ($USD per 100,000 patients)"),
SUMIFS(PSA!$F:$F,PSA!$A:$A,C3708,PSA!$G:$G,D3708),
IF(AND(A3708="Colorectal Cancer Screening", E3708="Total Expenditure ($USD per 100,000 patients)"),
SUMIFS(COL!$F:$F,COL!$A:$A,C3708,COL!$G:$G,D3708),
IF(AND(A3708="Cervical Cancer Screening", E3708="Total Expenditure ($USD per 100,000 patients)"),
SUMIFS(CERV!$F:$F,CERV!$A:$A,C3708,CERV!$G:$G,D3708),
SUMIFS(CANSCRN!$F:$F,CANSCRN!$A:$A,C3708,CANSCRN!$G:$G,D3708))))))))))))</f>
        <v>71086.424146941281</v>
      </c>
    </row>
    <row r="3709" spans="1:6" x14ac:dyDescent="0.2">
      <c r="A3709" s="24" t="s">
        <v>105</v>
      </c>
      <c r="B3709" s="24" t="s">
        <v>101</v>
      </c>
      <c r="C3709" s="24" t="s">
        <v>61</v>
      </c>
      <c r="D3709" s="24">
        <v>2009</v>
      </c>
      <c r="E3709" s="24" t="s">
        <v>104</v>
      </c>
      <c r="F3709">
        <f>IF(AND(A3709="PSA Testing", E3709= "Utilization Rate (per 100,000 patients)"),
SUMIFS(PSA!$D:$D,PSA!$A:$A,C3709,PSA!$G:$G,D3709),
IF(AND(A3709="Colorectal Cancer Screening", E3709="Utilization Rate (per 100,000 patients)"),
SUMIFS(COL!$D:$D,COL!$A:$A,C3709,COL!$G:$G, D3709),
IF(AND(A3709="Cervical Cancer Screening", E3709="Utilization Rate (per 100,000 patients)"),
SUMIFS(CERV!$D:$D,CERV!$A:$A,C3709,CERV!$G:$G,D3709),
IF(AND(A3709="Cancer Screening for CKD patients", E3709="Utilization Rate (per 100,000 patients)"),
SUMIFS(CANSCRN!$D:$D,CANSCRN!$A:$A,C3709,CANSCRN!$G:$G,D3709),
IF(AND(A3709="PSA Testing", E3709="Cost per service ($USD)"),
SUMIFS(PSA!$E:$E,PSA!$A:$A,C3709,PSA!$G:$G,D3709),
IF(AND(A3709="Colorectal Cancer Screening", E3709="Cost per service ($USD)"),
SUMIFS(COL!$E:$E,COL!$A:$A,C3709,COL!$G:$G,D3709),
IF(AND(A3709="Cervical Cancer Screening", E3709="Cost per service ($USD)"),
SUMIFS(CERV!$E:$E,CERV!$A:$A,C3709,CERV!$G:$G,D3709),
IF(AND(A3709="Cancer Screening for CKD patients", E3709="Cost per service ($USD)"),
SUMIFS(CANSCRN!$E:$E,CANSCRN!$A:$A,C3709,CANSCRN!$G:$G,D3709),
IF(AND(A3709="PSA Testing", E3709="Total Expenditure ($USD per 100,000 patients)"),
SUMIFS(PSA!$F:$F,PSA!$A:$A,C3709,PSA!$G:$G,D3709),
IF(AND(A3709="Colorectal Cancer Screening", E3709="Total Expenditure ($USD per 100,000 patients)"),
SUMIFS(COL!$F:$F,COL!$A:$A,C3709,COL!$G:$G,D3709),
IF(AND(A3709="Cervical Cancer Screening", E3709="Total Expenditure ($USD per 100,000 patients)"),
SUMIFS(CERV!$F:$F,CERV!$A:$A,C3709,CERV!$G:$G,D3709),
SUMIFS(CANSCRN!$F:$F,CANSCRN!$A:$A,C3709,CANSCRN!$G:$G,D3709))))))))))))</f>
        <v>263566.61277988035</v>
      </c>
    </row>
    <row r="3710" spans="1:6" x14ac:dyDescent="0.2">
      <c r="A3710" s="24" t="s">
        <v>105</v>
      </c>
      <c r="B3710" s="24" t="s">
        <v>101</v>
      </c>
      <c r="C3710" s="24" t="s">
        <v>61</v>
      </c>
      <c r="D3710" s="24">
        <v>2010</v>
      </c>
      <c r="E3710" s="24" t="s">
        <v>104</v>
      </c>
      <c r="F3710">
        <f>IF(AND(A3710="PSA Testing", E3710= "Utilization Rate (per 100,000 patients)"),
SUMIFS(PSA!$D:$D,PSA!$A:$A,C3710,PSA!$G:$G,D3710),
IF(AND(A3710="Colorectal Cancer Screening", E3710="Utilization Rate (per 100,000 patients)"),
SUMIFS(COL!$D:$D,COL!$A:$A,C3710,COL!$G:$G, D3710),
IF(AND(A3710="Cervical Cancer Screening", E3710="Utilization Rate (per 100,000 patients)"),
SUMIFS(CERV!$D:$D,CERV!$A:$A,C3710,CERV!$G:$G,D3710),
IF(AND(A3710="Cancer Screening for CKD patients", E3710="Utilization Rate (per 100,000 patients)"),
SUMIFS(CANSCRN!$D:$D,CANSCRN!$A:$A,C3710,CANSCRN!$G:$G,D3710),
IF(AND(A3710="PSA Testing", E3710="Cost per service ($USD)"),
SUMIFS(PSA!$E:$E,PSA!$A:$A,C3710,PSA!$G:$G,D3710),
IF(AND(A3710="Colorectal Cancer Screening", E3710="Cost per service ($USD)"),
SUMIFS(COL!$E:$E,COL!$A:$A,C3710,COL!$G:$G,D3710),
IF(AND(A3710="Cervical Cancer Screening", E3710="Cost per service ($USD)"),
SUMIFS(CERV!$E:$E,CERV!$A:$A,C3710,CERV!$G:$G,D3710),
IF(AND(A3710="Cancer Screening for CKD patients", E3710="Cost per service ($USD)"),
SUMIFS(CANSCRN!$E:$E,CANSCRN!$A:$A,C3710,CANSCRN!$G:$G,D3710),
IF(AND(A3710="PSA Testing", E3710="Total Expenditure ($USD per 100,000 patients)"),
SUMIFS(PSA!$F:$F,PSA!$A:$A,C3710,PSA!$G:$G,D3710),
IF(AND(A3710="Colorectal Cancer Screening", E3710="Total Expenditure ($USD per 100,000 patients)"),
SUMIFS(COL!$F:$F,COL!$A:$A,C3710,COL!$G:$G,D3710),
IF(AND(A3710="Cervical Cancer Screening", E3710="Total Expenditure ($USD per 100,000 patients)"),
SUMIFS(CERV!$F:$F,CERV!$A:$A,C3710,CERV!$G:$G,D3710),
SUMIFS(CANSCRN!$F:$F,CANSCRN!$A:$A,C3710,CANSCRN!$G:$G,D3710))))))))))))</f>
        <v>210482.51123004293</v>
      </c>
    </row>
    <row r="3711" spans="1:6" x14ac:dyDescent="0.2">
      <c r="A3711" s="24" t="s">
        <v>105</v>
      </c>
      <c r="B3711" s="24" t="s">
        <v>101</v>
      </c>
      <c r="C3711" s="24" t="s">
        <v>61</v>
      </c>
      <c r="D3711" s="24">
        <v>2011</v>
      </c>
      <c r="E3711" s="24" t="s">
        <v>104</v>
      </c>
      <c r="F3711">
        <f>IF(AND(A3711="PSA Testing", E3711= "Utilization Rate (per 100,000 patients)"),
SUMIFS(PSA!$D:$D,PSA!$A:$A,C3711,PSA!$G:$G,D3711),
IF(AND(A3711="Colorectal Cancer Screening", E3711="Utilization Rate (per 100,000 patients)"),
SUMIFS(COL!$D:$D,COL!$A:$A,C3711,COL!$G:$G, D3711),
IF(AND(A3711="Cervical Cancer Screening", E3711="Utilization Rate (per 100,000 patients)"),
SUMIFS(CERV!$D:$D,CERV!$A:$A,C3711,CERV!$G:$G,D3711),
IF(AND(A3711="Cancer Screening for CKD patients", E3711="Utilization Rate (per 100,000 patients)"),
SUMIFS(CANSCRN!$D:$D,CANSCRN!$A:$A,C3711,CANSCRN!$G:$G,D3711),
IF(AND(A3711="PSA Testing", E3711="Cost per service ($USD)"),
SUMIFS(PSA!$E:$E,PSA!$A:$A,C3711,PSA!$G:$G,D3711),
IF(AND(A3711="Colorectal Cancer Screening", E3711="Cost per service ($USD)"),
SUMIFS(COL!$E:$E,COL!$A:$A,C3711,COL!$G:$G,D3711),
IF(AND(A3711="Cervical Cancer Screening", E3711="Cost per service ($USD)"),
SUMIFS(CERV!$E:$E,CERV!$A:$A,C3711,CERV!$G:$G,D3711),
IF(AND(A3711="Cancer Screening for CKD patients", E3711="Cost per service ($USD)"),
SUMIFS(CANSCRN!$E:$E,CANSCRN!$A:$A,C3711,CANSCRN!$G:$G,D3711),
IF(AND(A3711="PSA Testing", E3711="Total Expenditure ($USD per 100,000 patients)"),
SUMIFS(PSA!$F:$F,PSA!$A:$A,C3711,PSA!$G:$G,D3711),
IF(AND(A3711="Colorectal Cancer Screening", E3711="Total Expenditure ($USD per 100,000 patients)"),
SUMIFS(COL!$F:$F,COL!$A:$A,C3711,COL!$G:$G,D3711),
IF(AND(A3711="Cervical Cancer Screening", E3711="Total Expenditure ($USD per 100,000 patients)"),
SUMIFS(CERV!$F:$F,CERV!$A:$A,C3711,CERV!$G:$G,D3711),
SUMIFS(CANSCRN!$F:$F,CANSCRN!$A:$A,C3711,CANSCRN!$G:$G,D3711))))))))))))</f>
        <v>174054.11782801832</v>
      </c>
    </row>
    <row r="3712" spans="1:6" x14ac:dyDescent="0.2">
      <c r="A3712" s="24" t="s">
        <v>105</v>
      </c>
      <c r="B3712" s="24" t="s">
        <v>101</v>
      </c>
      <c r="C3712" s="24" t="s">
        <v>61</v>
      </c>
      <c r="D3712" s="24">
        <v>2012</v>
      </c>
      <c r="E3712" s="24" t="s">
        <v>104</v>
      </c>
      <c r="F3712">
        <f>IF(AND(A3712="PSA Testing", E3712= "Utilization Rate (per 100,000 patients)"),
SUMIFS(PSA!$D:$D,PSA!$A:$A,C3712,PSA!$G:$G,D3712),
IF(AND(A3712="Colorectal Cancer Screening", E3712="Utilization Rate (per 100,000 patients)"),
SUMIFS(COL!$D:$D,COL!$A:$A,C3712,COL!$G:$G, D3712),
IF(AND(A3712="Cervical Cancer Screening", E3712="Utilization Rate (per 100,000 patients)"),
SUMIFS(CERV!$D:$D,CERV!$A:$A,C3712,CERV!$G:$G,D3712),
IF(AND(A3712="Cancer Screening for CKD patients", E3712="Utilization Rate (per 100,000 patients)"),
SUMIFS(CANSCRN!$D:$D,CANSCRN!$A:$A,C3712,CANSCRN!$G:$G,D3712),
IF(AND(A3712="PSA Testing", E3712="Cost per service ($USD)"),
SUMIFS(PSA!$E:$E,PSA!$A:$A,C3712,PSA!$G:$G,D3712),
IF(AND(A3712="Colorectal Cancer Screening", E3712="Cost per service ($USD)"),
SUMIFS(COL!$E:$E,COL!$A:$A,C3712,COL!$G:$G,D3712),
IF(AND(A3712="Cervical Cancer Screening", E3712="Cost per service ($USD)"),
SUMIFS(CERV!$E:$E,CERV!$A:$A,C3712,CERV!$G:$G,D3712),
IF(AND(A3712="Cancer Screening for CKD patients", E3712="Cost per service ($USD)"),
SUMIFS(CANSCRN!$E:$E,CANSCRN!$A:$A,C3712,CANSCRN!$G:$G,D3712),
IF(AND(A3712="PSA Testing", E3712="Total Expenditure ($USD per 100,000 patients)"),
SUMIFS(PSA!$F:$F,PSA!$A:$A,C3712,PSA!$G:$G,D3712),
IF(AND(A3712="Colorectal Cancer Screening", E3712="Total Expenditure ($USD per 100,000 patients)"),
SUMIFS(COL!$F:$F,COL!$A:$A,C3712,COL!$G:$G,D3712),
IF(AND(A3712="Cervical Cancer Screening", E3712="Total Expenditure ($USD per 100,000 patients)"),
SUMIFS(CERV!$F:$F,CERV!$A:$A,C3712,CERV!$G:$G,D3712),
SUMIFS(CANSCRN!$F:$F,CANSCRN!$A:$A,C3712,CANSCRN!$G:$G,D3712))))))))))))</f>
        <v>173113.96038940313</v>
      </c>
    </row>
    <row r="3713" spans="1:6" x14ac:dyDescent="0.2">
      <c r="A3713" s="24" t="s">
        <v>105</v>
      </c>
      <c r="B3713" s="24" t="s">
        <v>101</v>
      </c>
      <c r="C3713" s="24" t="s">
        <v>61</v>
      </c>
      <c r="D3713" s="24">
        <v>2013</v>
      </c>
      <c r="E3713" s="24" t="s">
        <v>104</v>
      </c>
      <c r="F3713">
        <f>IF(AND(A3713="PSA Testing", E3713= "Utilization Rate (per 100,000 patients)"),
SUMIFS(PSA!$D:$D,PSA!$A:$A,C3713,PSA!$G:$G,D3713),
IF(AND(A3713="Colorectal Cancer Screening", E3713="Utilization Rate (per 100,000 patients)"),
SUMIFS(COL!$D:$D,COL!$A:$A,C3713,COL!$G:$G, D3713),
IF(AND(A3713="Cervical Cancer Screening", E3713="Utilization Rate (per 100,000 patients)"),
SUMIFS(CERV!$D:$D,CERV!$A:$A,C3713,CERV!$G:$G,D3713),
IF(AND(A3713="Cancer Screening for CKD patients", E3713="Utilization Rate (per 100,000 patients)"),
SUMIFS(CANSCRN!$D:$D,CANSCRN!$A:$A,C3713,CANSCRN!$G:$G,D3713),
IF(AND(A3713="PSA Testing", E3713="Cost per service ($USD)"),
SUMIFS(PSA!$E:$E,PSA!$A:$A,C3713,PSA!$G:$G,D3713),
IF(AND(A3713="Colorectal Cancer Screening", E3713="Cost per service ($USD)"),
SUMIFS(COL!$E:$E,COL!$A:$A,C3713,COL!$G:$G,D3713),
IF(AND(A3713="Cervical Cancer Screening", E3713="Cost per service ($USD)"),
SUMIFS(CERV!$E:$E,CERV!$A:$A,C3713,CERV!$G:$G,D3713),
IF(AND(A3713="Cancer Screening for CKD patients", E3713="Cost per service ($USD)"),
SUMIFS(CANSCRN!$E:$E,CANSCRN!$A:$A,C3713,CANSCRN!$G:$G,D3713),
IF(AND(A3713="PSA Testing", E3713="Total Expenditure ($USD per 100,000 patients)"),
SUMIFS(PSA!$F:$F,PSA!$A:$A,C3713,PSA!$G:$G,D3713),
IF(AND(A3713="Colorectal Cancer Screening", E3713="Total Expenditure ($USD per 100,000 patients)"),
SUMIFS(COL!$F:$F,COL!$A:$A,C3713,COL!$G:$G,D3713),
IF(AND(A3713="Cervical Cancer Screening", E3713="Total Expenditure ($USD per 100,000 patients)"),
SUMIFS(CERV!$F:$F,CERV!$A:$A,C3713,CERV!$G:$G,D3713),
SUMIFS(CANSCRN!$F:$F,CANSCRN!$A:$A,C3713,CANSCRN!$G:$G,D3713))))))))))))</f>
        <v>241888.86214715306</v>
      </c>
    </row>
    <row r="3714" spans="1:6" x14ac:dyDescent="0.2">
      <c r="A3714" s="24" t="s">
        <v>105</v>
      </c>
      <c r="B3714" s="24" t="s">
        <v>101</v>
      </c>
      <c r="C3714" s="24" t="s">
        <v>61</v>
      </c>
      <c r="D3714" s="24">
        <v>2014</v>
      </c>
      <c r="E3714" s="24" t="s">
        <v>104</v>
      </c>
      <c r="F3714">
        <f>IF(AND(A3714="PSA Testing", E3714= "Utilization Rate (per 100,000 patients)"),
SUMIFS(PSA!$D:$D,PSA!$A:$A,C3714,PSA!$G:$G,D3714),
IF(AND(A3714="Colorectal Cancer Screening", E3714="Utilization Rate (per 100,000 patients)"),
SUMIFS(COL!$D:$D,COL!$A:$A,C3714,COL!$G:$G, D3714),
IF(AND(A3714="Cervical Cancer Screening", E3714="Utilization Rate (per 100,000 patients)"),
SUMIFS(CERV!$D:$D,CERV!$A:$A,C3714,CERV!$G:$G,D3714),
IF(AND(A3714="Cancer Screening for CKD patients", E3714="Utilization Rate (per 100,000 patients)"),
SUMIFS(CANSCRN!$D:$D,CANSCRN!$A:$A,C3714,CANSCRN!$G:$G,D3714),
IF(AND(A3714="PSA Testing", E3714="Cost per service ($USD)"),
SUMIFS(PSA!$E:$E,PSA!$A:$A,C3714,PSA!$G:$G,D3714),
IF(AND(A3714="Colorectal Cancer Screening", E3714="Cost per service ($USD)"),
SUMIFS(COL!$E:$E,COL!$A:$A,C3714,COL!$G:$G,D3714),
IF(AND(A3714="Cervical Cancer Screening", E3714="Cost per service ($USD)"),
SUMIFS(CERV!$E:$E,CERV!$A:$A,C3714,CERV!$G:$G,D3714),
IF(AND(A3714="Cancer Screening for CKD patients", E3714="Cost per service ($USD)"),
SUMIFS(CANSCRN!$E:$E,CANSCRN!$A:$A,C3714,CANSCRN!$G:$G,D3714),
IF(AND(A3714="PSA Testing", E3714="Total Expenditure ($USD per 100,000 patients)"),
SUMIFS(PSA!$F:$F,PSA!$A:$A,C3714,PSA!$G:$G,D3714),
IF(AND(A3714="Colorectal Cancer Screening", E3714="Total Expenditure ($USD per 100,000 patients)"),
SUMIFS(COL!$F:$F,COL!$A:$A,C3714,COL!$G:$G,D3714),
IF(AND(A3714="Cervical Cancer Screening", E3714="Total Expenditure ($USD per 100,000 patients)"),
SUMIFS(CERV!$F:$F,CERV!$A:$A,C3714,CERV!$G:$G,D3714),
SUMIFS(CANSCRN!$F:$F,CANSCRN!$A:$A,C3714,CANSCRN!$G:$G,D3714))))))))))))</f>
        <v>211615.50240813516</v>
      </c>
    </row>
    <row r="3715" spans="1:6" x14ac:dyDescent="0.2">
      <c r="A3715" s="24" t="s">
        <v>105</v>
      </c>
      <c r="B3715" s="24" t="s">
        <v>101</v>
      </c>
      <c r="C3715" s="24" t="s">
        <v>61</v>
      </c>
      <c r="D3715" s="24">
        <v>2015</v>
      </c>
      <c r="E3715" s="24" t="s">
        <v>104</v>
      </c>
      <c r="F3715">
        <f>IF(AND(A3715="PSA Testing", E3715= "Utilization Rate (per 100,000 patients)"),
SUMIFS(PSA!$D:$D,PSA!$A:$A,C3715,PSA!$G:$G,D3715),
IF(AND(A3715="Colorectal Cancer Screening", E3715="Utilization Rate (per 100,000 patients)"),
SUMIFS(COL!$D:$D,COL!$A:$A,C3715,COL!$G:$G, D3715),
IF(AND(A3715="Cervical Cancer Screening", E3715="Utilization Rate (per 100,000 patients)"),
SUMIFS(CERV!$D:$D,CERV!$A:$A,C3715,CERV!$G:$G,D3715),
IF(AND(A3715="Cancer Screening for CKD patients", E3715="Utilization Rate (per 100,000 patients)"),
SUMIFS(CANSCRN!$D:$D,CANSCRN!$A:$A,C3715,CANSCRN!$G:$G,D3715),
IF(AND(A3715="PSA Testing", E3715="Cost per service ($USD)"),
SUMIFS(PSA!$E:$E,PSA!$A:$A,C3715,PSA!$G:$G,D3715),
IF(AND(A3715="Colorectal Cancer Screening", E3715="Cost per service ($USD)"),
SUMIFS(COL!$E:$E,COL!$A:$A,C3715,COL!$G:$G,D3715),
IF(AND(A3715="Cervical Cancer Screening", E3715="Cost per service ($USD)"),
SUMIFS(CERV!$E:$E,CERV!$A:$A,C3715,CERV!$G:$G,D3715),
IF(AND(A3715="Cancer Screening for CKD patients", E3715="Cost per service ($USD)"),
SUMIFS(CANSCRN!$E:$E,CANSCRN!$A:$A,C3715,CANSCRN!$G:$G,D3715),
IF(AND(A3715="PSA Testing", E3715="Total Expenditure ($USD per 100,000 patients)"),
SUMIFS(PSA!$F:$F,PSA!$A:$A,C3715,PSA!$G:$G,D3715),
IF(AND(A3715="Colorectal Cancer Screening", E3715="Total Expenditure ($USD per 100,000 patients)"),
SUMIFS(COL!$F:$F,COL!$A:$A,C3715,COL!$G:$G,D3715),
IF(AND(A3715="Cervical Cancer Screening", E3715="Total Expenditure ($USD per 100,000 patients)"),
SUMIFS(CERV!$F:$F,CERV!$A:$A,C3715,CERV!$G:$G,D3715),
SUMIFS(CANSCRN!$F:$F,CANSCRN!$A:$A,C3715,CANSCRN!$G:$G,D3715))))))))))))</f>
        <v>232066.26763061489</v>
      </c>
    </row>
    <row r="3716" spans="1:6" x14ac:dyDescent="0.2">
      <c r="A3716" s="24" t="s">
        <v>105</v>
      </c>
      <c r="B3716" s="24" t="s">
        <v>101</v>
      </c>
      <c r="C3716" s="24" t="s">
        <v>61</v>
      </c>
      <c r="D3716" s="24">
        <v>2016</v>
      </c>
      <c r="E3716" s="24" t="s">
        <v>104</v>
      </c>
      <c r="F3716">
        <f>IF(AND(A3716="PSA Testing", E3716= "Utilization Rate (per 100,000 patients)"),
SUMIFS(PSA!$D:$D,PSA!$A:$A,C3716,PSA!$G:$G,D3716),
IF(AND(A3716="Colorectal Cancer Screening", E3716="Utilization Rate (per 100,000 patients)"),
SUMIFS(COL!$D:$D,COL!$A:$A,C3716,COL!$G:$G, D3716),
IF(AND(A3716="Cervical Cancer Screening", E3716="Utilization Rate (per 100,000 patients)"),
SUMIFS(CERV!$D:$D,CERV!$A:$A,C3716,CERV!$G:$G,D3716),
IF(AND(A3716="Cancer Screening for CKD patients", E3716="Utilization Rate (per 100,000 patients)"),
SUMIFS(CANSCRN!$D:$D,CANSCRN!$A:$A,C3716,CANSCRN!$G:$G,D3716),
IF(AND(A3716="PSA Testing", E3716="Cost per service ($USD)"),
SUMIFS(PSA!$E:$E,PSA!$A:$A,C3716,PSA!$G:$G,D3716),
IF(AND(A3716="Colorectal Cancer Screening", E3716="Cost per service ($USD)"),
SUMIFS(COL!$E:$E,COL!$A:$A,C3716,COL!$G:$G,D3716),
IF(AND(A3716="Cervical Cancer Screening", E3716="Cost per service ($USD)"),
SUMIFS(CERV!$E:$E,CERV!$A:$A,C3716,CERV!$G:$G,D3716),
IF(AND(A3716="Cancer Screening for CKD patients", E3716="Cost per service ($USD)"),
SUMIFS(CANSCRN!$E:$E,CANSCRN!$A:$A,C3716,CANSCRN!$G:$G,D3716),
IF(AND(A3716="PSA Testing", E3716="Total Expenditure ($USD per 100,000 patients)"),
SUMIFS(PSA!$F:$F,PSA!$A:$A,C3716,PSA!$G:$G,D3716),
IF(AND(A3716="Colorectal Cancer Screening", E3716="Total Expenditure ($USD per 100,000 patients)"),
SUMIFS(COL!$F:$F,COL!$A:$A,C3716,COL!$G:$G,D3716),
IF(AND(A3716="Cervical Cancer Screening", E3716="Total Expenditure ($USD per 100,000 patients)"),
SUMIFS(CERV!$F:$F,CERV!$A:$A,C3716,CERV!$G:$G,D3716),
SUMIFS(CANSCRN!$F:$F,CANSCRN!$A:$A,C3716,CANSCRN!$G:$G,D3716))))))))))))</f>
        <v>213732.86567101048</v>
      </c>
    </row>
    <row r="3717" spans="1:6" x14ac:dyDescent="0.2">
      <c r="A3717" s="24" t="s">
        <v>105</v>
      </c>
      <c r="B3717" s="24" t="s">
        <v>101</v>
      </c>
      <c r="C3717" s="24" t="s">
        <v>61</v>
      </c>
      <c r="D3717" s="24">
        <v>2017</v>
      </c>
      <c r="E3717" s="24" t="s">
        <v>104</v>
      </c>
      <c r="F3717">
        <f>IF(AND(A3717="PSA Testing", E3717= "Utilization Rate (per 100,000 patients)"),
SUMIFS(PSA!$D:$D,PSA!$A:$A,C3717,PSA!$G:$G,D3717),
IF(AND(A3717="Colorectal Cancer Screening", E3717="Utilization Rate (per 100,000 patients)"),
SUMIFS(COL!$D:$D,COL!$A:$A,C3717,COL!$G:$G, D3717),
IF(AND(A3717="Cervical Cancer Screening", E3717="Utilization Rate (per 100,000 patients)"),
SUMIFS(CERV!$D:$D,CERV!$A:$A,C3717,CERV!$G:$G,D3717),
IF(AND(A3717="Cancer Screening for CKD patients", E3717="Utilization Rate (per 100,000 patients)"),
SUMIFS(CANSCRN!$D:$D,CANSCRN!$A:$A,C3717,CANSCRN!$G:$G,D3717),
IF(AND(A3717="PSA Testing", E3717="Cost per service ($USD)"),
SUMIFS(PSA!$E:$E,PSA!$A:$A,C3717,PSA!$G:$G,D3717),
IF(AND(A3717="Colorectal Cancer Screening", E3717="Cost per service ($USD)"),
SUMIFS(COL!$E:$E,COL!$A:$A,C3717,COL!$G:$G,D3717),
IF(AND(A3717="Cervical Cancer Screening", E3717="Cost per service ($USD)"),
SUMIFS(CERV!$E:$E,CERV!$A:$A,C3717,CERV!$G:$G,D3717),
IF(AND(A3717="Cancer Screening for CKD patients", E3717="Cost per service ($USD)"),
SUMIFS(CANSCRN!$E:$E,CANSCRN!$A:$A,C3717,CANSCRN!$G:$G,D3717),
IF(AND(A3717="PSA Testing", E3717="Total Expenditure ($USD per 100,000 patients)"),
SUMIFS(PSA!$F:$F,PSA!$A:$A,C3717,PSA!$G:$G,D3717),
IF(AND(A3717="Colorectal Cancer Screening", E3717="Total Expenditure ($USD per 100,000 patients)"),
SUMIFS(COL!$F:$F,COL!$A:$A,C3717,COL!$G:$G,D3717),
IF(AND(A3717="Cervical Cancer Screening", E3717="Total Expenditure ($USD per 100,000 patients)"),
SUMIFS(CERV!$F:$F,CERV!$A:$A,C3717,CERV!$G:$G,D3717),
SUMIFS(CANSCRN!$F:$F,CANSCRN!$A:$A,C3717,CANSCRN!$G:$G,D3717))))))))))))</f>
        <v>206756.92954172863</v>
      </c>
    </row>
    <row r="3718" spans="1:6" x14ac:dyDescent="0.2">
      <c r="A3718" s="24" t="s">
        <v>105</v>
      </c>
      <c r="B3718" s="24" t="s">
        <v>101</v>
      </c>
      <c r="C3718" s="24" t="s">
        <v>61</v>
      </c>
      <c r="D3718" s="24">
        <v>2018</v>
      </c>
      <c r="E3718" s="24" t="s">
        <v>104</v>
      </c>
      <c r="F3718">
        <f>IF(AND(A3718="PSA Testing", E3718= "Utilization Rate (per 100,000 patients)"),
SUMIFS(PSA!$D:$D,PSA!$A:$A,C3718,PSA!$G:$G,D3718),
IF(AND(A3718="Colorectal Cancer Screening", E3718="Utilization Rate (per 100,000 patients)"),
SUMIFS(COL!$D:$D,COL!$A:$A,C3718,COL!$G:$G, D3718),
IF(AND(A3718="Cervical Cancer Screening", E3718="Utilization Rate (per 100,000 patients)"),
SUMIFS(CERV!$D:$D,CERV!$A:$A,C3718,CERV!$G:$G,D3718),
IF(AND(A3718="Cancer Screening for CKD patients", E3718="Utilization Rate (per 100,000 patients)"),
SUMIFS(CANSCRN!$D:$D,CANSCRN!$A:$A,C3718,CANSCRN!$G:$G,D3718),
IF(AND(A3718="PSA Testing", E3718="Cost per service ($USD)"),
SUMIFS(PSA!$E:$E,PSA!$A:$A,C3718,PSA!$G:$G,D3718),
IF(AND(A3718="Colorectal Cancer Screening", E3718="Cost per service ($USD)"),
SUMIFS(COL!$E:$E,COL!$A:$A,C3718,COL!$G:$G,D3718),
IF(AND(A3718="Cervical Cancer Screening", E3718="Cost per service ($USD)"),
SUMIFS(CERV!$E:$E,CERV!$A:$A,C3718,CERV!$G:$G,D3718),
IF(AND(A3718="Cancer Screening for CKD patients", E3718="Cost per service ($USD)"),
SUMIFS(CANSCRN!$E:$E,CANSCRN!$A:$A,C3718,CANSCRN!$G:$G,D3718),
IF(AND(A3718="PSA Testing", E3718="Total Expenditure ($USD per 100,000 patients)"),
SUMIFS(PSA!$F:$F,PSA!$A:$A,C3718,PSA!$G:$G,D3718),
IF(AND(A3718="Colorectal Cancer Screening", E3718="Total Expenditure ($USD per 100,000 patients)"),
SUMIFS(COL!$F:$F,COL!$A:$A,C3718,COL!$G:$G,D3718),
IF(AND(A3718="Cervical Cancer Screening", E3718="Total Expenditure ($USD per 100,000 patients)"),
SUMIFS(CERV!$F:$F,CERV!$A:$A,C3718,CERV!$G:$G,D3718),
SUMIFS(CANSCRN!$F:$F,CANSCRN!$A:$A,C3718,CANSCRN!$G:$G,D3718))))))))))))</f>
        <v>210360.27105389797</v>
      </c>
    </row>
    <row r="3719" spans="1:6" x14ac:dyDescent="0.2">
      <c r="A3719" s="24" t="s">
        <v>105</v>
      </c>
      <c r="B3719" s="24" t="s">
        <v>101</v>
      </c>
      <c r="C3719" s="24" t="s">
        <v>61</v>
      </c>
      <c r="D3719" s="24">
        <v>2019</v>
      </c>
      <c r="E3719" s="24" t="s">
        <v>104</v>
      </c>
      <c r="F3719">
        <f>IF(AND(A3719="PSA Testing", E3719= "Utilization Rate (per 100,000 patients)"),
SUMIFS(PSA!$D:$D,PSA!$A:$A,C3719,PSA!$G:$G,D3719),
IF(AND(A3719="Colorectal Cancer Screening", E3719="Utilization Rate (per 100,000 patients)"),
SUMIFS(COL!$D:$D,COL!$A:$A,C3719,COL!$G:$G, D3719),
IF(AND(A3719="Cervical Cancer Screening", E3719="Utilization Rate (per 100,000 patients)"),
SUMIFS(CERV!$D:$D,CERV!$A:$A,C3719,CERV!$G:$G,D3719),
IF(AND(A3719="Cancer Screening for CKD patients", E3719="Utilization Rate (per 100,000 patients)"),
SUMIFS(CANSCRN!$D:$D,CANSCRN!$A:$A,C3719,CANSCRN!$G:$G,D3719),
IF(AND(A3719="PSA Testing", E3719="Cost per service ($USD)"),
SUMIFS(PSA!$E:$E,PSA!$A:$A,C3719,PSA!$G:$G,D3719),
IF(AND(A3719="Colorectal Cancer Screening", E3719="Cost per service ($USD)"),
SUMIFS(COL!$E:$E,COL!$A:$A,C3719,COL!$G:$G,D3719),
IF(AND(A3719="Cervical Cancer Screening", E3719="Cost per service ($USD)"),
SUMIFS(CERV!$E:$E,CERV!$A:$A,C3719,CERV!$G:$G,D3719),
IF(AND(A3719="Cancer Screening for CKD patients", E3719="Cost per service ($USD)"),
SUMIFS(CANSCRN!$E:$E,CANSCRN!$A:$A,C3719,CANSCRN!$G:$G,D3719),
IF(AND(A3719="PSA Testing", E3719="Total Expenditure ($USD per 100,000 patients)"),
SUMIFS(PSA!$F:$F,PSA!$A:$A,C3719,PSA!$G:$G,D3719),
IF(AND(A3719="Colorectal Cancer Screening", E3719="Total Expenditure ($USD per 100,000 patients)"),
SUMIFS(COL!$F:$F,COL!$A:$A,C3719,COL!$G:$G,D3719),
IF(AND(A3719="Cervical Cancer Screening", E3719="Total Expenditure ($USD per 100,000 patients)"),
SUMIFS(CERV!$F:$F,CERV!$A:$A,C3719,CERV!$G:$G,D3719),
SUMIFS(CANSCRN!$F:$F,CANSCRN!$A:$A,C3719,CANSCRN!$G:$G,D3719))))))))))))</f>
        <v>193799.35968029476</v>
      </c>
    </row>
    <row r="3720" spans="1:6" x14ac:dyDescent="0.2">
      <c r="A3720" s="24" t="s">
        <v>105</v>
      </c>
      <c r="B3720" s="24" t="s">
        <v>101</v>
      </c>
      <c r="C3720" s="24" t="s">
        <v>62</v>
      </c>
      <c r="D3720" s="24">
        <v>2009</v>
      </c>
      <c r="E3720" s="24" t="s">
        <v>104</v>
      </c>
      <c r="F3720">
        <f>IF(AND(A3720="PSA Testing", E3720= "Utilization Rate (per 100,000 patients)"),
SUMIFS(PSA!$D:$D,PSA!$A:$A,C3720,PSA!$G:$G,D3720),
IF(AND(A3720="Colorectal Cancer Screening", E3720="Utilization Rate (per 100,000 patients)"),
SUMIFS(COL!$D:$D,COL!$A:$A,C3720,COL!$G:$G, D3720),
IF(AND(A3720="Cervical Cancer Screening", E3720="Utilization Rate (per 100,000 patients)"),
SUMIFS(CERV!$D:$D,CERV!$A:$A,C3720,CERV!$G:$G,D3720),
IF(AND(A3720="Cancer Screening for CKD patients", E3720="Utilization Rate (per 100,000 patients)"),
SUMIFS(CANSCRN!$D:$D,CANSCRN!$A:$A,C3720,CANSCRN!$G:$G,D3720),
IF(AND(A3720="PSA Testing", E3720="Cost per service ($USD)"),
SUMIFS(PSA!$E:$E,PSA!$A:$A,C3720,PSA!$G:$G,D3720),
IF(AND(A3720="Colorectal Cancer Screening", E3720="Cost per service ($USD)"),
SUMIFS(COL!$E:$E,COL!$A:$A,C3720,COL!$G:$G,D3720),
IF(AND(A3720="Cervical Cancer Screening", E3720="Cost per service ($USD)"),
SUMIFS(CERV!$E:$E,CERV!$A:$A,C3720,CERV!$G:$G,D3720),
IF(AND(A3720="Cancer Screening for CKD patients", E3720="Cost per service ($USD)"),
SUMIFS(CANSCRN!$E:$E,CANSCRN!$A:$A,C3720,CANSCRN!$G:$G,D3720),
IF(AND(A3720="PSA Testing", E3720="Total Expenditure ($USD per 100,000 patients)"),
SUMIFS(PSA!$F:$F,PSA!$A:$A,C3720,PSA!$G:$G,D3720),
IF(AND(A3720="Colorectal Cancer Screening", E3720="Total Expenditure ($USD per 100,000 patients)"),
SUMIFS(COL!$F:$F,COL!$A:$A,C3720,COL!$G:$G,D3720),
IF(AND(A3720="Cervical Cancer Screening", E3720="Total Expenditure ($USD per 100,000 patients)"),
SUMIFS(CERV!$F:$F,CERV!$A:$A,C3720,CERV!$G:$G,D3720),
SUMIFS(CANSCRN!$F:$F,CANSCRN!$A:$A,C3720,CANSCRN!$G:$G,D3720))))))))))))</f>
        <v>151020.74625820294</v>
      </c>
    </row>
    <row r="3721" spans="1:6" x14ac:dyDescent="0.2">
      <c r="A3721" s="24" t="s">
        <v>105</v>
      </c>
      <c r="B3721" s="24" t="s">
        <v>101</v>
      </c>
      <c r="C3721" s="24" t="s">
        <v>62</v>
      </c>
      <c r="D3721" s="24">
        <v>2010</v>
      </c>
      <c r="E3721" s="24" t="s">
        <v>104</v>
      </c>
      <c r="F3721">
        <f>IF(AND(A3721="PSA Testing", E3721= "Utilization Rate (per 100,000 patients)"),
SUMIFS(PSA!$D:$D,PSA!$A:$A,C3721,PSA!$G:$G,D3721),
IF(AND(A3721="Colorectal Cancer Screening", E3721="Utilization Rate (per 100,000 patients)"),
SUMIFS(COL!$D:$D,COL!$A:$A,C3721,COL!$G:$G, D3721),
IF(AND(A3721="Cervical Cancer Screening", E3721="Utilization Rate (per 100,000 patients)"),
SUMIFS(CERV!$D:$D,CERV!$A:$A,C3721,CERV!$G:$G,D3721),
IF(AND(A3721="Cancer Screening for CKD patients", E3721="Utilization Rate (per 100,000 patients)"),
SUMIFS(CANSCRN!$D:$D,CANSCRN!$A:$A,C3721,CANSCRN!$G:$G,D3721),
IF(AND(A3721="PSA Testing", E3721="Cost per service ($USD)"),
SUMIFS(PSA!$E:$E,PSA!$A:$A,C3721,PSA!$G:$G,D3721),
IF(AND(A3721="Colorectal Cancer Screening", E3721="Cost per service ($USD)"),
SUMIFS(COL!$E:$E,COL!$A:$A,C3721,COL!$G:$G,D3721),
IF(AND(A3721="Cervical Cancer Screening", E3721="Cost per service ($USD)"),
SUMIFS(CERV!$E:$E,CERV!$A:$A,C3721,CERV!$G:$G,D3721),
IF(AND(A3721="Cancer Screening for CKD patients", E3721="Cost per service ($USD)"),
SUMIFS(CANSCRN!$E:$E,CANSCRN!$A:$A,C3721,CANSCRN!$G:$G,D3721),
IF(AND(A3721="PSA Testing", E3721="Total Expenditure ($USD per 100,000 patients)"),
SUMIFS(PSA!$F:$F,PSA!$A:$A,C3721,PSA!$G:$G,D3721),
IF(AND(A3721="Colorectal Cancer Screening", E3721="Total Expenditure ($USD per 100,000 patients)"),
SUMIFS(COL!$F:$F,COL!$A:$A,C3721,COL!$G:$G,D3721),
IF(AND(A3721="Cervical Cancer Screening", E3721="Total Expenditure ($USD per 100,000 patients)"),
SUMIFS(CERV!$F:$F,CERV!$A:$A,C3721,CERV!$G:$G,D3721),
SUMIFS(CANSCRN!$F:$F,CANSCRN!$A:$A,C3721,CANSCRN!$G:$G,D3721))))))))))))</f>
        <v>131899.68402421763</v>
      </c>
    </row>
    <row r="3722" spans="1:6" x14ac:dyDescent="0.2">
      <c r="A3722" s="24" t="s">
        <v>105</v>
      </c>
      <c r="B3722" s="24" t="s">
        <v>101</v>
      </c>
      <c r="C3722" s="24" t="s">
        <v>62</v>
      </c>
      <c r="D3722" s="24">
        <v>2011</v>
      </c>
      <c r="E3722" s="24" t="s">
        <v>104</v>
      </c>
      <c r="F3722">
        <f>IF(AND(A3722="PSA Testing", E3722= "Utilization Rate (per 100,000 patients)"),
SUMIFS(PSA!$D:$D,PSA!$A:$A,C3722,PSA!$G:$G,D3722),
IF(AND(A3722="Colorectal Cancer Screening", E3722="Utilization Rate (per 100,000 patients)"),
SUMIFS(COL!$D:$D,COL!$A:$A,C3722,COL!$G:$G, D3722),
IF(AND(A3722="Cervical Cancer Screening", E3722="Utilization Rate (per 100,000 patients)"),
SUMIFS(CERV!$D:$D,CERV!$A:$A,C3722,CERV!$G:$G,D3722),
IF(AND(A3722="Cancer Screening for CKD patients", E3722="Utilization Rate (per 100,000 patients)"),
SUMIFS(CANSCRN!$D:$D,CANSCRN!$A:$A,C3722,CANSCRN!$G:$G,D3722),
IF(AND(A3722="PSA Testing", E3722="Cost per service ($USD)"),
SUMIFS(PSA!$E:$E,PSA!$A:$A,C3722,PSA!$G:$G,D3722),
IF(AND(A3722="Colorectal Cancer Screening", E3722="Cost per service ($USD)"),
SUMIFS(COL!$E:$E,COL!$A:$A,C3722,COL!$G:$G,D3722),
IF(AND(A3722="Cervical Cancer Screening", E3722="Cost per service ($USD)"),
SUMIFS(CERV!$E:$E,CERV!$A:$A,C3722,CERV!$G:$G,D3722),
IF(AND(A3722="Cancer Screening for CKD patients", E3722="Cost per service ($USD)"),
SUMIFS(CANSCRN!$E:$E,CANSCRN!$A:$A,C3722,CANSCRN!$G:$G,D3722),
IF(AND(A3722="PSA Testing", E3722="Total Expenditure ($USD per 100,000 patients)"),
SUMIFS(PSA!$F:$F,PSA!$A:$A,C3722,PSA!$G:$G,D3722),
IF(AND(A3722="Colorectal Cancer Screening", E3722="Total Expenditure ($USD per 100,000 patients)"),
SUMIFS(COL!$F:$F,COL!$A:$A,C3722,COL!$G:$G,D3722),
IF(AND(A3722="Cervical Cancer Screening", E3722="Total Expenditure ($USD per 100,000 patients)"),
SUMIFS(CERV!$F:$F,CERV!$A:$A,C3722,CERV!$G:$G,D3722),
SUMIFS(CANSCRN!$F:$F,CANSCRN!$A:$A,C3722,CANSCRN!$G:$G,D3722))))))))))))</f>
        <v>116527.54847968547</v>
      </c>
    </row>
    <row r="3723" spans="1:6" x14ac:dyDescent="0.2">
      <c r="A3723" s="24" t="s">
        <v>105</v>
      </c>
      <c r="B3723" s="24" t="s">
        <v>101</v>
      </c>
      <c r="C3723" s="24" t="s">
        <v>62</v>
      </c>
      <c r="D3723" s="24">
        <v>2012</v>
      </c>
      <c r="E3723" s="24" t="s">
        <v>104</v>
      </c>
      <c r="F3723">
        <f>IF(AND(A3723="PSA Testing", E3723= "Utilization Rate (per 100,000 patients)"),
SUMIFS(PSA!$D:$D,PSA!$A:$A,C3723,PSA!$G:$G,D3723),
IF(AND(A3723="Colorectal Cancer Screening", E3723="Utilization Rate (per 100,000 patients)"),
SUMIFS(COL!$D:$D,COL!$A:$A,C3723,COL!$G:$G, D3723),
IF(AND(A3723="Cervical Cancer Screening", E3723="Utilization Rate (per 100,000 patients)"),
SUMIFS(CERV!$D:$D,CERV!$A:$A,C3723,CERV!$G:$G,D3723),
IF(AND(A3723="Cancer Screening for CKD patients", E3723="Utilization Rate (per 100,000 patients)"),
SUMIFS(CANSCRN!$D:$D,CANSCRN!$A:$A,C3723,CANSCRN!$G:$G,D3723),
IF(AND(A3723="PSA Testing", E3723="Cost per service ($USD)"),
SUMIFS(PSA!$E:$E,PSA!$A:$A,C3723,PSA!$G:$G,D3723),
IF(AND(A3723="Colorectal Cancer Screening", E3723="Cost per service ($USD)"),
SUMIFS(COL!$E:$E,COL!$A:$A,C3723,COL!$G:$G,D3723),
IF(AND(A3723="Cervical Cancer Screening", E3723="Cost per service ($USD)"),
SUMIFS(CERV!$E:$E,CERV!$A:$A,C3723,CERV!$G:$G,D3723),
IF(AND(A3723="Cancer Screening for CKD patients", E3723="Cost per service ($USD)"),
SUMIFS(CANSCRN!$E:$E,CANSCRN!$A:$A,C3723,CANSCRN!$G:$G,D3723),
IF(AND(A3723="PSA Testing", E3723="Total Expenditure ($USD per 100,000 patients)"),
SUMIFS(PSA!$F:$F,PSA!$A:$A,C3723,PSA!$G:$G,D3723),
IF(AND(A3723="Colorectal Cancer Screening", E3723="Total Expenditure ($USD per 100,000 patients)"),
SUMIFS(COL!$F:$F,COL!$A:$A,C3723,COL!$G:$G,D3723),
IF(AND(A3723="Cervical Cancer Screening", E3723="Total Expenditure ($USD per 100,000 patients)"),
SUMIFS(CERV!$F:$F,CERV!$A:$A,C3723,CERV!$G:$G,D3723),
SUMIFS(CANSCRN!$F:$F,CANSCRN!$A:$A,C3723,CANSCRN!$G:$G,D3723))))))))))))</f>
        <v>101078.43994927881</v>
      </c>
    </row>
    <row r="3724" spans="1:6" x14ac:dyDescent="0.2">
      <c r="A3724" s="24" t="s">
        <v>105</v>
      </c>
      <c r="B3724" s="24" t="s">
        <v>101</v>
      </c>
      <c r="C3724" s="24" t="s">
        <v>62</v>
      </c>
      <c r="D3724" s="24">
        <v>2013</v>
      </c>
      <c r="E3724" s="24" t="s">
        <v>104</v>
      </c>
      <c r="F3724">
        <f>IF(AND(A3724="PSA Testing", E3724= "Utilization Rate (per 100,000 patients)"),
SUMIFS(PSA!$D:$D,PSA!$A:$A,C3724,PSA!$G:$G,D3724),
IF(AND(A3724="Colorectal Cancer Screening", E3724="Utilization Rate (per 100,000 patients)"),
SUMIFS(COL!$D:$D,COL!$A:$A,C3724,COL!$G:$G, D3724),
IF(AND(A3724="Cervical Cancer Screening", E3724="Utilization Rate (per 100,000 patients)"),
SUMIFS(CERV!$D:$D,CERV!$A:$A,C3724,CERV!$G:$G,D3724),
IF(AND(A3724="Cancer Screening for CKD patients", E3724="Utilization Rate (per 100,000 patients)"),
SUMIFS(CANSCRN!$D:$D,CANSCRN!$A:$A,C3724,CANSCRN!$G:$G,D3724),
IF(AND(A3724="PSA Testing", E3724="Cost per service ($USD)"),
SUMIFS(PSA!$E:$E,PSA!$A:$A,C3724,PSA!$G:$G,D3724),
IF(AND(A3724="Colorectal Cancer Screening", E3724="Cost per service ($USD)"),
SUMIFS(COL!$E:$E,COL!$A:$A,C3724,COL!$G:$G,D3724),
IF(AND(A3724="Cervical Cancer Screening", E3724="Cost per service ($USD)"),
SUMIFS(CERV!$E:$E,CERV!$A:$A,C3724,CERV!$G:$G,D3724),
IF(AND(A3724="Cancer Screening for CKD patients", E3724="Cost per service ($USD)"),
SUMIFS(CANSCRN!$E:$E,CANSCRN!$A:$A,C3724,CANSCRN!$G:$G,D3724),
IF(AND(A3724="PSA Testing", E3724="Total Expenditure ($USD per 100,000 patients)"),
SUMIFS(PSA!$F:$F,PSA!$A:$A,C3724,PSA!$G:$G,D3724),
IF(AND(A3724="Colorectal Cancer Screening", E3724="Total Expenditure ($USD per 100,000 patients)"),
SUMIFS(COL!$F:$F,COL!$A:$A,C3724,COL!$G:$G,D3724),
IF(AND(A3724="Cervical Cancer Screening", E3724="Total Expenditure ($USD per 100,000 patients)"),
SUMIFS(CERV!$F:$F,CERV!$A:$A,C3724,CERV!$G:$G,D3724),
SUMIFS(CANSCRN!$F:$F,CANSCRN!$A:$A,C3724,CANSCRN!$G:$G,D3724))))))))))))</f>
        <v>76039.180290714081</v>
      </c>
    </row>
    <row r="3725" spans="1:6" x14ac:dyDescent="0.2">
      <c r="A3725" s="24" t="s">
        <v>105</v>
      </c>
      <c r="B3725" s="24" t="s">
        <v>101</v>
      </c>
      <c r="C3725" s="24" t="s">
        <v>62</v>
      </c>
      <c r="D3725" s="24">
        <v>2014</v>
      </c>
      <c r="E3725" s="24" t="s">
        <v>104</v>
      </c>
      <c r="F3725">
        <f>IF(AND(A3725="PSA Testing", E3725= "Utilization Rate (per 100,000 patients)"),
SUMIFS(PSA!$D:$D,PSA!$A:$A,C3725,PSA!$G:$G,D3725),
IF(AND(A3725="Colorectal Cancer Screening", E3725="Utilization Rate (per 100,000 patients)"),
SUMIFS(COL!$D:$D,COL!$A:$A,C3725,COL!$G:$G, D3725),
IF(AND(A3725="Cervical Cancer Screening", E3725="Utilization Rate (per 100,000 patients)"),
SUMIFS(CERV!$D:$D,CERV!$A:$A,C3725,CERV!$G:$G,D3725),
IF(AND(A3725="Cancer Screening for CKD patients", E3725="Utilization Rate (per 100,000 patients)"),
SUMIFS(CANSCRN!$D:$D,CANSCRN!$A:$A,C3725,CANSCRN!$G:$G,D3725),
IF(AND(A3725="PSA Testing", E3725="Cost per service ($USD)"),
SUMIFS(PSA!$E:$E,PSA!$A:$A,C3725,PSA!$G:$G,D3725),
IF(AND(A3725="Colorectal Cancer Screening", E3725="Cost per service ($USD)"),
SUMIFS(COL!$E:$E,COL!$A:$A,C3725,COL!$G:$G,D3725),
IF(AND(A3725="Cervical Cancer Screening", E3725="Cost per service ($USD)"),
SUMIFS(CERV!$E:$E,CERV!$A:$A,C3725,CERV!$G:$G,D3725),
IF(AND(A3725="Cancer Screening for CKD patients", E3725="Cost per service ($USD)"),
SUMIFS(CANSCRN!$E:$E,CANSCRN!$A:$A,C3725,CANSCRN!$G:$G,D3725),
IF(AND(A3725="PSA Testing", E3725="Total Expenditure ($USD per 100,000 patients)"),
SUMIFS(PSA!$F:$F,PSA!$A:$A,C3725,PSA!$G:$G,D3725),
IF(AND(A3725="Colorectal Cancer Screening", E3725="Total Expenditure ($USD per 100,000 patients)"),
SUMIFS(COL!$F:$F,COL!$A:$A,C3725,COL!$G:$G,D3725),
IF(AND(A3725="Cervical Cancer Screening", E3725="Total Expenditure ($USD per 100,000 patients)"),
SUMIFS(CERV!$F:$F,CERV!$A:$A,C3725,CERV!$G:$G,D3725),
SUMIFS(CANSCRN!$F:$F,CANSCRN!$A:$A,C3725,CANSCRN!$G:$G,D3725))))))))))))</f>
        <v>67430.984417295796</v>
      </c>
    </row>
    <row r="3726" spans="1:6" x14ac:dyDescent="0.2">
      <c r="A3726" s="24" t="s">
        <v>105</v>
      </c>
      <c r="B3726" s="24" t="s">
        <v>101</v>
      </c>
      <c r="C3726" s="24" t="s">
        <v>62</v>
      </c>
      <c r="D3726" s="24">
        <v>2015</v>
      </c>
      <c r="E3726" s="24" t="s">
        <v>104</v>
      </c>
      <c r="F3726">
        <f>IF(AND(A3726="PSA Testing", E3726= "Utilization Rate (per 100,000 patients)"),
SUMIFS(PSA!$D:$D,PSA!$A:$A,C3726,PSA!$G:$G,D3726),
IF(AND(A3726="Colorectal Cancer Screening", E3726="Utilization Rate (per 100,000 patients)"),
SUMIFS(COL!$D:$D,COL!$A:$A,C3726,COL!$G:$G, D3726),
IF(AND(A3726="Cervical Cancer Screening", E3726="Utilization Rate (per 100,000 patients)"),
SUMIFS(CERV!$D:$D,CERV!$A:$A,C3726,CERV!$G:$G,D3726),
IF(AND(A3726="Cancer Screening for CKD patients", E3726="Utilization Rate (per 100,000 patients)"),
SUMIFS(CANSCRN!$D:$D,CANSCRN!$A:$A,C3726,CANSCRN!$G:$G,D3726),
IF(AND(A3726="PSA Testing", E3726="Cost per service ($USD)"),
SUMIFS(PSA!$E:$E,PSA!$A:$A,C3726,PSA!$G:$G,D3726),
IF(AND(A3726="Colorectal Cancer Screening", E3726="Cost per service ($USD)"),
SUMIFS(COL!$E:$E,COL!$A:$A,C3726,COL!$G:$G,D3726),
IF(AND(A3726="Cervical Cancer Screening", E3726="Cost per service ($USD)"),
SUMIFS(CERV!$E:$E,CERV!$A:$A,C3726,CERV!$G:$G,D3726),
IF(AND(A3726="Cancer Screening for CKD patients", E3726="Cost per service ($USD)"),
SUMIFS(CANSCRN!$E:$E,CANSCRN!$A:$A,C3726,CANSCRN!$G:$G,D3726),
IF(AND(A3726="PSA Testing", E3726="Total Expenditure ($USD per 100,000 patients)"),
SUMIFS(PSA!$F:$F,PSA!$A:$A,C3726,PSA!$G:$G,D3726),
IF(AND(A3726="Colorectal Cancer Screening", E3726="Total Expenditure ($USD per 100,000 patients)"),
SUMIFS(COL!$F:$F,COL!$A:$A,C3726,COL!$G:$G,D3726),
IF(AND(A3726="Cervical Cancer Screening", E3726="Total Expenditure ($USD per 100,000 patients)"),
SUMIFS(CERV!$F:$F,CERV!$A:$A,C3726,CERV!$G:$G,D3726),
SUMIFS(CANSCRN!$F:$F,CANSCRN!$A:$A,C3726,CANSCRN!$G:$G,D3726))))))))))))</f>
        <v>71171.132645844089</v>
      </c>
    </row>
    <row r="3727" spans="1:6" x14ac:dyDescent="0.2">
      <c r="A3727" s="24" t="s">
        <v>105</v>
      </c>
      <c r="B3727" s="24" t="s">
        <v>101</v>
      </c>
      <c r="C3727" s="24" t="s">
        <v>62</v>
      </c>
      <c r="D3727" s="24">
        <v>2016</v>
      </c>
      <c r="E3727" s="24" t="s">
        <v>104</v>
      </c>
      <c r="F3727">
        <f>IF(AND(A3727="PSA Testing", E3727= "Utilization Rate (per 100,000 patients)"),
SUMIFS(PSA!$D:$D,PSA!$A:$A,C3727,PSA!$G:$G,D3727),
IF(AND(A3727="Colorectal Cancer Screening", E3727="Utilization Rate (per 100,000 patients)"),
SUMIFS(COL!$D:$D,COL!$A:$A,C3727,COL!$G:$G, D3727),
IF(AND(A3727="Cervical Cancer Screening", E3727="Utilization Rate (per 100,000 patients)"),
SUMIFS(CERV!$D:$D,CERV!$A:$A,C3727,CERV!$G:$G,D3727),
IF(AND(A3727="Cancer Screening for CKD patients", E3727="Utilization Rate (per 100,000 patients)"),
SUMIFS(CANSCRN!$D:$D,CANSCRN!$A:$A,C3727,CANSCRN!$G:$G,D3727),
IF(AND(A3727="PSA Testing", E3727="Cost per service ($USD)"),
SUMIFS(PSA!$E:$E,PSA!$A:$A,C3727,PSA!$G:$G,D3727),
IF(AND(A3727="Colorectal Cancer Screening", E3727="Cost per service ($USD)"),
SUMIFS(COL!$E:$E,COL!$A:$A,C3727,COL!$G:$G,D3727),
IF(AND(A3727="Cervical Cancer Screening", E3727="Cost per service ($USD)"),
SUMIFS(CERV!$E:$E,CERV!$A:$A,C3727,CERV!$G:$G,D3727),
IF(AND(A3727="Cancer Screening for CKD patients", E3727="Cost per service ($USD)"),
SUMIFS(CANSCRN!$E:$E,CANSCRN!$A:$A,C3727,CANSCRN!$G:$G,D3727),
IF(AND(A3727="PSA Testing", E3727="Total Expenditure ($USD per 100,000 patients)"),
SUMIFS(PSA!$F:$F,PSA!$A:$A,C3727,PSA!$G:$G,D3727),
IF(AND(A3727="Colorectal Cancer Screening", E3727="Total Expenditure ($USD per 100,000 patients)"),
SUMIFS(COL!$F:$F,COL!$A:$A,C3727,COL!$G:$G,D3727),
IF(AND(A3727="Cervical Cancer Screening", E3727="Total Expenditure ($USD per 100,000 patients)"),
SUMIFS(CERV!$F:$F,CERV!$A:$A,C3727,CERV!$G:$G,D3727),
SUMIFS(CANSCRN!$F:$F,CANSCRN!$A:$A,C3727,CANSCRN!$G:$G,D3727))))))))))))</f>
        <v>67421.185581135462</v>
      </c>
    </row>
    <row r="3728" spans="1:6" x14ac:dyDescent="0.2">
      <c r="A3728" s="24" t="s">
        <v>105</v>
      </c>
      <c r="B3728" s="24" t="s">
        <v>101</v>
      </c>
      <c r="C3728" s="24" t="s">
        <v>62</v>
      </c>
      <c r="D3728" s="24">
        <v>2017</v>
      </c>
      <c r="E3728" s="24" t="s">
        <v>104</v>
      </c>
      <c r="F3728">
        <f>IF(AND(A3728="PSA Testing", E3728= "Utilization Rate (per 100,000 patients)"),
SUMIFS(PSA!$D:$D,PSA!$A:$A,C3728,PSA!$G:$G,D3728),
IF(AND(A3728="Colorectal Cancer Screening", E3728="Utilization Rate (per 100,000 patients)"),
SUMIFS(COL!$D:$D,COL!$A:$A,C3728,COL!$G:$G, D3728),
IF(AND(A3728="Cervical Cancer Screening", E3728="Utilization Rate (per 100,000 patients)"),
SUMIFS(CERV!$D:$D,CERV!$A:$A,C3728,CERV!$G:$G,D3728),
IF(AND(A3728="Cancer Screening for CKD patients", E3728="Utilization Rate (per 100,000 patients)"),
SUMIFS(CANSCRN!$D:$D,CANSCRN!$A:$A,C3728,CANSCRN!$G:$G,D3728),
IF(AND(A3728="PSA Testing", E3728="Cost per service ($USD)"),
SUMIFS(PSA!$E:$E,PSA!$A:$A,C3728,PSA!$G:$G,D3728),
IF(AND(A3728="Colorectal Cancer Screening", E3728="Cost per service ($USD)"),
SUMIFS(COL!$E:$E,COL!$A:$A,C3728,COL!$G:$G,D3728),
IF(AND(A3728="Cervical Cancer Screening", E3728="Cost per service ($USD)"),
SUMIFS(CERV!$E:$E,CERV!$A:$A,C3728,CERV!$G:$G,D3728),
IF(AND(A3728="Cancer Screening for CKD patients", E3728="Cost per service ($USD)"),
SUMIFS(CANSCRN!$E:$E,CANSCRN!$A:$A,C3728,CANSCRN!$G:$G,D3728),
IF(AND(A3728="PSA Testing", E3728="Total Expenditure ($USD per 100,000 patients)"),
SUMIFS(PSA!$F:$F,PSA!$A:$A,C3728,PSA!$G:$G,D3728),
IF(AND(A3728="Colorectal Cancer Screening", E3728="Total Expenditure ($USD per 100,000 patients)"),
SUMIFS(COL!$F:$F,COL!$A:$A,C3728,COL!$G:$G,D3728),
IF(AND(A3728="Cervical Cancer Screening", E3728="Total Expenditure ($USD per 100,000 patients)"),
SUMIFS(CERV!$F:$F,CERV!$A:$A,C3728,CERV!$G:$G,D3728),
SUMIFS(CANSCRN!$F:$F,CANSCRN!$A:$A,C3728,CANSCRN!$G:$G,D3728))))))))))))</f>
        <v>72708.800557238035</v>
      </c>
    </row>
    <row r="3729" spans="1:6" x14ac:dyDescent="0.2">
      <c r="A3729" s="24" t="s">
        <v>105</v>
      </c>
      <c r="B3729" s="24" t="s">
        <v>101</v>
      </c>
      <c r="C3729" s="24" t="s">
        <v>62</v>
      </c>
      <c r="D3729" s="24">
        <v>2018</v>
      </c>
      <c r="E3729" s="24" t="s">
        <v>104</v>
      </c>
      <c r="F3729">
        <f>IF(AND(A3729="PSA Testing", E3729= "Utilization Rate (per 100,000 patients)"),
SUMIFS(PSA!$D:$D,PSA!$A:$A,C3729,PSA!$G:$G,D3729),
IF(AND(A3729="Colorectal Cancer Screening", E3729="Utilization Rate (per 100,000 patients)"),
SUMIFS(COL!$D:$D,COL!$A:$A,C3729,COL!$G:$G, D3729),
IF(AND(A3729="Cervical Cancer Screening", E3729="Utilization Rate (per 100,000 patients)"),
SUMIFS(CERV!$D:$D,CERV!$A:$A,C3729,CERV!$G:$G,D3729),
IF(AND(A3729="Cancer Screening for CKD patients", E3729="Utilization Rate (per 100,000 patients)"),
SUMIFS(CANSCRN!$D:$D,CANSCRN!$A:$A,C3729,CANSCRN!$G:$G,D3729),
IF(AND(A3729="PSA Testing", E3729="Cost per service ($USD)"),
SUMIFS(PSA!$E:$E,PSA!$A:$A,C3729,PSA!$G:$G,D3729),
IF(AND(A3729="Colorectal Cancer Screening", E3729="Cost per service ($USD)"),
SUMIFS(COL!$E:$E,COL!$A:$A,C3729,COL!$G:$G,D3729),
IF(AND(A3729="Cervical Cancer Screening", E3729="Cost per service ($USD)"),
SUMIFS(CERV!$E:$E,CERV!$A:$A,C3729,CERV!$G:$G,D3729),
IF(AND(A3729="Cancer Screening for CKD patients", E3729="Cost per service ($USD)"),
SUMIFS(CANSCRN!$E:$E,CANSCRN!$A:$A,C3729,CANSCRN!$G:$G,D3729),
IF(AND(A3729="PSA Testing", E3729="Total Expenditure ($USD per 100,000 patients)"),
SUMIFS(PSA!$F:$F,PSA!$A:$A,C3729,PSA!$G:$G,D3729),
IF(AND(A3729="Colorectal Cancer Screening", E3729="Total Expenditure ($USD per 100,000 patients)"),
SUMIFS(COL!$F:$F,COL!$A:$A,C3729,COL!$G:$G,D3729),
IF(AND(A3729="Cervical Cancer Screening", E3729="Total Expenditure ($USD per 100,000 patients)"),
SUMIFS(CERV!$F:$F,CERV!$A:$A,C3729,CERV!$G:$G,D3729),
SUMIFS(CANSCRN!$F:$F,CANSCRN!$A:$A,C3729,CANSCRN!$G:$G,D3729))))))))))))</f>
        <v>70523.922489361707</v>
      </c>
    </row>
    <row r="3730" spans="1:6" x14ac:dyDescent="0.2">
      <c r="A3730" s="24" t="s">
        <v>105</v>
      </c>
      <c r="B3730" s="24" t="s">
        <v>101</v>
      </c>
      <c r="C3730" s="24" t="s">
        <v>62</v>
      </c>
      <c r="D3730" s="24">
        <v>2019</v>
      </c>
      <c r="E3730" s="24" t="s">
        <v>104</v>
      </c>
      <c r="F3730">
        <f>IF(AND(A3730="PSA Testing", E3730= "Utilization Rate (per 100,000 patients)"),
SUMIFS(PSA!$D:$D,PSA!$A:$A,C3730,PSA!$G:$G,D3730),
IF(AND(A3730="Colorectal Cancer Screening", E3730="Utilization Rate (per 100,000 patients)"),
SUMIFS(COL!$D:$D,COL!$A:$A,C3730,COL!$G:$G, D3730),
IF(AND(A3730="Cervical Cancer Screening", E3730="Utilization Rate (per 100,000 patients)"),
SUMIFS(CERV!$D:$D,CERV!$A:$A,C3730,CERV!$G:$G,D3730),
IF(AND(A3730="Cancer Screening for CKD patients", E3730="Utilization Rate (per 100,000 patients)"),
SUMIFS(CANSCRN!$D:$D,CANSCRN!$A:$A,C3730,CANSCRN!$G:$G,D3730),
IF(AND(A3730="PSA Testing", E3730="Cost per service ($USD)"),
SUMIFS(PSA!$E:$E,PSA!$A:$A,C3730,PSA!$G:$G,D3730),
IF(AND(A3730="Colorectal Cancer Screening", E3730="Cost per service ($USD)"),
SUMIFS(COL!$E:$E,COL!$A:$A,C3730,COL!$G:$G,D3730),
IF(AND(A3730="Cervical Cancer Screening", E3730="Cost per service ($USD)"),
SUMIFS(CERV!$E:$E,CERV!$A:$A,C3730,CERV!$G:$G,D3730),
IF(AND(A3730="Cancer Screening for CKD patients", E3730="Cost per service ($USD)"),
SUMIFS(CANSCRN!$E:$E,CANSCRN!$A:$A,C3730,CANSCRN!$G:$G,D3730),
IF(AND(A3730="PSA Testing", E3730="Total Expenditure ($USD per 100,000 patients)"),
SUMIFS(PSA!$F:$F,PSA!$A:$A,C3730,PSA!$G:$G,D3730),
IF(AND(A3730="Colorectal Cancer Screening", E3730="Total Expenditure ($USD per 100,000 patients)"),
SUMIFS(COL!$F:$F,COL!$A:$A,C3730,COL!$G:$G,D3730),
IF(AND(A3730="Cervical Cancer Screening", E3730="Total Expenditure ($USD per 100,000 patients)"),
SUMIFS(CERV!$F:$F,CERV!$A:$A,C3730,CERV!$G:$G,D3730),
SUMIFS(CANSCRN!$F:$F,CANSCRN!$A:$A,C3730,CANSCRN!$G:$G,D3730))))))))))))</f>
        <v>64912.653502285008</v>
      </c>
    </row>
    <row r="3731" spans="1:6" x14ac:dyDescent="0.2">
      <c r="A3731" s="24" t="s">
        <v>105</v>
      </c>
      <c r="B3731" s="24" t="s">
        <v>101</v>
      </c>
      <c r="C3731" s="24" t="s">
        <v>63</v>
      </c>
      <c r="D3731" s="24">
        <v>2009</v>
      </c>
      <c r="E3731" s="24" t="s">
        <v>104</v>
      </c>
      <c r="F3731">
        <f>IF(AND(A3731="PSA Testing", E3731= "Utilization Rate (per 100,000 patients)"),
SUMIFS(PSA!$D:$D,PSA!$A:$A,C3731,PSA!$G:$G,D3731),
IF(AND(A3731="Colorectal Cancer Screening", E3731="Utilization Rate (per 100,000 patients)"),
SUMIFS(COL!$D:$D,COL!$A:$A,C3731,COL!$G:$G, D3731),
IF(AND(A3731="Cervical Cancer Screening", E3731="Utilization Rate (per 100,000 patients)"),
SUMIFS(CERV!$D:$D,CERV!$A:$A,C3731,CERV!$G:$G,D3731),
IF(AND(A3731="Cancer Screening for CKD patients", E3731="Utilization Rate (per 100,000 patients)"),
SUMIFS(CANSCRN!$D:$D,CANSCRN!$A:$A,C3731,CANSCRN!$G:$G,D3731),
IF(AND(A3731="PSA Testing", E3731="Cost per service ($USD)"),
SUMIFS(PSA!$E:$E,PSA!$A:$A,C3731,PSA!$G:$G,D3731),
IF(AND(A3731="Colorectal Cancer Screening", E3731="Cost per service ($USD)"),
SUMIFS(COL!$E:$E,COL!$A:$A,C3731,COL!$G:$G,D3731),
IF(AND(A3731="Cervical Cancer Screening", E3731="Cost per service ($USD)"),
SUMIFS(CERV!$E:$E,CERV!$A:$A,C3731,CERV!$G:$G,D3731),
IF(AND(A3731="Cancer Screening for CKD patients", E3731="Cost per service ($USD)"),
SUMIFS(CANSCRN!$E:$E,CANSCRN!$A:$A,C3731,CANSCRN!$G:$G,D3731),
IF(AND(A3731="PSA Testing", E3731="Total Expenditure ($USD per 100,000 patients)"),
SUMIFS(PSA!$F:$F,PSA!$A:$A,C3731,PSA!$G:$G,D3731),
IF(AND(A3731="Colorectal Cancer Screening", E3731="Total Expenditure ($USD per 100,000 patients)"),
SUMIFS(COL!$F:$F,COL!$A:$A,C3731,COL!$G:$G,D3731),
IF(AND(A3731="Cervical Cancer Screening", E3731="Total Expenditure ($USD per 100,000 patients)"),
SUMIFS(CERV!$F:$F,CERV!$A:$A,C3731,CERV!$G:$G,D3731),
SUMIFS(CANSCRN!$F:$F,CANSCRN!$A:$A,C3731,CANSCRN!$G:$G,D3731))))))))))))</f>
        <v>143586.20778810044</v>
      </c>
    </row>
    <row r="3732" spans="1:6" x14ac:dyDescent="0.2">
      <c r="A3732" s="24" t="s">
        <v>105</v>
      </c>
      <c r="B3732" s="24" t="s">
        <v>101</v>
      </c>
      <c r="C3732" s="24" t="s">
        <v>63</v>
      </c>
      <c r="D3732" s="24">
        <v>2010</v>
      </c>
      <c r="E3732" s="24" t="s">
        <v>104</v>
      </c>
      <c r="F3732">
        <f>IF(AND(A3732="PSA Testing", E3732= "Utilization Rate (per 100,000 patients)"),
SUMIFS(PSA!$D:$D,PSA!$A:$A,C3732,PSA!$G:$G,D3732),
IF(AND(A3732="Colorectal Cancer Screening", E3732="Utilization Rate (per 100,000 patients)"),
SUMIFS(COL!$D:$D,COL!$A:$A,C3732,COL!$G:$G, D3732),
IF(AND(A3732="Cervical Cancer Screening", E3732="Utilization Rate (per 100,000 patients)"),
SUMIFS(CERV!$D:$D,CERV!$A:$A,C3732,CERV!$G:$G,D3732),
IF(AND(A3732="Cancer Screening for CKD patients", E3732="Utilization Rate (per 100,000 patients)"),
SUMIFS(CANSCRN!$D:$D,CANSCRN!$A:$A,C3732,CANSCRN!$G:$G,D3732),
IF(AND(A3732="PSA Testing", E3732="Cost per service ($USD)"),
SUMIFS(PSA!$E:$E,PSA!$A:$A,C3732,PSA!$G:$G,D3732),
IF(AND(A3732="Colorectal Cancer Screening", E3732="Cost per service ($USD)"),
SUMIFS(COL!$E:$E,COL!$A:$A,C3732,COL!$G:$G,D3732),
IF(AND(A3732="Cervical Cancer Screening", E3732="Cost per service ($USD)"),
SUMIFS(CERV!$E:$E,CERV!$A:$A,C3732,CERV!$G:$G,D3732),
IF(AND(A3732="Cancer Screening for CKD patients", E3732="Cost per service ($USD)"),
SUMIFS(CANSCRN!$E:$E,CANSCRN!$A:$A,C3732,CANSCRN!$G:$G,D3732),
IF(AND(A3732="PSA Testing", E3732="Total Expenditure ($USD per 100,000 patients)"),
SUMIFS(PSA!$F:$F,PSA!$A:$A,C3732,PSA!$G:$G,D3732),
IF(AND(A3732="Colorectal Cancer Screening", E3732="Total Expenditure ($USD per 100,000 patients)"),
SUMIFS(COL!$F:$F,COL!$A:$A,C3732,COL!$G:$G,D3732),
IF(AND(A3732="Cervical Cancer Screening", E3732="Total Expenditure ($USD per 100,000 patients)"),
SUMIFS(CERV!$F:$F,CERV!$A:$A,C3732,CERV!$G:$G,D3732),
SUMIFS(CANSCRN!$F:$F,CANSCRN!$A:$A,C3732,CANSCRN!$G:$G,D3732))))))))))))</f>
        <v>133707.35884638986</v>
      </c>
    </row>
    <row r="3733" spans="1:6" x14ac:dyDescent="0.2">
      <c r="A3733" s="24" t="s">
        <v>105</v>
      </c>
      <c r="B3733" s="24" t="s">
        <v>101</v>
      </c>
      <c r="C3733" s="24" t="s">
        <v>63</v>
      </c>
      <c r="D3733" s="24">
        <v>2011</v>
      </c>
      <c r="E3733" s="24" t="s">
        <v>104</v>
      </c>
      <c r="F3733">
        <f>IF(AND(A3733="PSA Testing", E3733= "Utilization Rate (per 100,000 patients)"),
SUMIFS(PSA!$D:$D,PSA!$A:$A,C3733,PSA!$G:$G,D3733),
IF(AND(A3733="Colorectal Cancer Screening", E3733="Utilization Rate (per 100,000 patients)"),
SUMIFS(COL!$D:$D,COL!$A:$A,C3733,COL!$G:$G, D3733),
IF(AND(A3733="Cervical Cancer Screening", E3733="Utilization Rate (per 100,000 patients)"),
SUMIFS(CERV!$D:$D,CERV!$A:$A,C3733,CERV!$G:$G,D3733),
IF(AND(A3733="Cancer Screening for CKD patients", E3733="Utilization Rate (per 100,000 patients)"),
SUMIFS(CANSCRN!$D:$D,CANSCRN!$A:$A,C3733,CANSCRN!$G:$G,D3733),
IF(AND(A3733="PSA Testing", E3733="Cost per service ($USD)"),
SUMIFS(PSA!$E:$E,PSA!$A:$A,C3733,PSA!$G:$G,D3733),
IF(AND(A3733="Colorectal Cancer Screening", E3733="Cost per service ($USD)"),
SUMIFS(COL!$E:$E,COL!$A:$A,C3733,COL!$G:$G,D3733),
IF(AND(A3733="Cervical Cancer Screening", E3733="Cost per service ($USD)"),
SUMIFS(CERV!$E:$E,CERV!$A:$A,C3733,CERV!$G:$G,D3733),
IF(AND(A3733="Cancer Screening for CKD patients", E3733="Cost per service ($USD)"),
SUMIFS(CANSCRN!$E:$E,CANSCRN!$A:$A,C3733,CANSCRN!$G:$G,D3733),
IF(AND(A3733="PSA Testing", E3733="Total Expenditure ($USD per 100,000 patients)"),
SUMIFS(PSA!$F:$F,PSA!$A:$A,C3733,PSA!$G:$G,D3733),
IF(AND(A3733="Colorectal Cancer Screening", E3733="Total Expenditure ($USD per 100,000 patients)"),
SUMIFS(COL!$F:$F,COL!$A:$A,C3733,COL!$G:$G,D3733),
IF(AND(A3733="Cervical Cancer Screening", E3733="Total Expenditure ($USD per 100,000 patients)"),
SUMIFS(CERV!$F:$F,CERV!$A:$A,C3733,CERV!$G:$G,D3733),
SUMIFS(CANSCRN!$F:$F,CANSCRN!$A:$A,C3733,CANSCRN!$G:$G,D3733))))))))))))</f>
        <v>124226.58224365696</v>
      </c>
    </row>
    <row r="3734" spans="1:6" x14ac:dyDescent="0.2">
      <c r="A3734" s="24" t="s">
        <v>105</v>
      </c>
      <c r="B3734" s="24" t="s">
        <v>101</v>
      </c>
      <c r="C3734" s="24" t="s">
        <v>63</v>
      </c>
      <c r="D3734" s="24">
        <v>2012</v>
      </c>
      <c r="E3734" s="24" t="s">
        <v>104</v>
      </c>
      <c r="F3734">
        <f>IF(AND(A3734="PSA Testing", E3734= "Utilization Rate (per 100,000 patients)"),
SUMIFS(PSA!$D:$D,PSA!$A:$A,C3734,PSA!$G:$G,D3734),
IF(AND(A3734="Colorectal Cancer Screening", E3734="Utilization Rate (per 100,000 patients)"),
SUMIFS(COL!$D:$D,COL!$A:$A,C3734,COL!$G:$G, D3734),
IF(AND(A3734="Cervical Cancer Screening", E3734="Utilization Rate (per 100,000 patients)"),
SUMIFS(CERV!$D:$D,CERV!$A:$A,C3734,CERV!$G:$G,D3734),
IF(AND(A3734="Cancer Screening for CKD patients", E3734="Utilization Rate (per 100,000 patients)"),
SUMIFS(CANSCRN!$D:$D,CANSCRN!$A:$A,C3734,CANSCRN!$G:$G,D3734),
IF(AND(A3734="PSA Testing", E3734="Cost per service ($USD)"),
SUMIFS(PSA!$E:$E,PSA!$A:$A,C3734,PSA!$G:$G,D3734),
IF(AND(A3734="Colorectal Cancer Screening", E3734="Cost per service ($USD)"),
SUMIFS(COL!$E:$E,COL!$A:$A,C3734,COL!$G:$G,D3734),
IF(AND(A3734="Cervical Cancer Screening", E3734="Cost per service ($USD)"),
SUMIFS(CERV!$E:$E,CERV!$A:$A,C3734,CERV!$G:$G,D3734),
IF(AND(A3734="Cancer Screening for CKD patients", E3734="Cost per service ($USD)"),
SUMIFS(CANSCRN!$E:$E,CANSCRN!$A:$A,C3734,CANSCRN!$G:$G,D3734),
IF(AND(A3734="PSA Testing", E3734="Total Expenditure ($USD per 100,000 patients)"),
SUMIFS(PSA!$F:$F,PSA!$A:$A,C3734,PSA!$G:$G,D3734),
IF(AND(A3734="Colorectal Cancer Screening", E3734="Total Expenditure ($USD per 100,000 patients)"),
SUMIFS(COL!$F:$F,COL!$A:$A,C3734,COL!$G:$G,D3734),
IF(AND(A3734="Cervical Cancer Screening", E3734="Total Expenditure ($USD per 100,000 patients)"),
SUMIFS(CERV!$F:$F,CERV!$A:$A,C3734,CERV!$G:$G,D3734),
SUMIFS(CANSCRN!$F:$F,CANSCRN!$A:$A,C3734,CANSCRN!$G:$G,D3734))))))))))))</f>
        <v>132284.44646358685</v>
      </c>
    </row>
    <row r="3735" spans="1:6" x14ac:dyDescent="0.2">
      <c r="A3735" s="24" t="s">
        <v>105</v>
      </c>
      <c r="B3735" s="24" t="s">
        <v>101</v>
      </c>
      <c r="C3735" s="24" t="s">
        <v>63</v>
      </c>
      <c r="D3735" s="24">
        <v>2013</v>
      </c>
      <c r="E3735" s="24" t="s">
        <v>104</v>
      </c>
      <c r="F3735">
        <f>IF(AND(A3735="PSA Testing", E3735= "Utilization Rate (per 100,000 patients)"),
SUMIFS(PSA!$D:$D,PSA!$A:$A,C3735,PSA!$G:$G,D3735),
IF(AND(A3735="Colorectal Cancer Screening", E3735="Utilization Rate (per 100,000 patients)"),
SUMIFS(COL!$D:$D,COL!$A:$A,C3735,COL!$G:$G, D3735),
IF(AND(A3735="Cervical Cancer Screening", E3735="Utilization Rate (per 100,000 patients)"),
SUMIFS(CERV!$D:$D,CERV!$A:$A,C3735,CERV!$G:$G,D3735),
IF(AND(A3735="Cancer Screening for CKD patients", E3735="Utilization Rate (per 100,000 patients)"),
SUMIFS(CANSCRN!$D:$D,CANSCRN!$A:$A,C3735,CANSCRN!$G:$G,D3735),
IF(AND(A3735="PSA Testing", E3735="Cost per service ($USD)"),
SUMIFS(PSA!$E:$E,PSA!$A:$A,C3735,PSA!$G:$G,D3735),
IF(AND(A3735="Colorectal Cancer Screening", E3735="Cost per service ($USD)"),
SUMIFS(COL!$E:$E,COL!$A:$A,C3735,COL!$G:$G,D3735),
IF(AND(A3735="Cervical Cancer Screening", E3735="Cost per service ($USD)"),
SUMIFS(CERV!$E:$E,CERV!$A:$A,C3735,CERV!$G:$G,D3735),
IF(AND(A3735="Cancer Screening for CKD patients", E3735="Cost per service ($USD)"),
SUMIFS(CANSCRN!$E:$E,CANSCRN!$A:$A,C3735,CANSCRN!$G:$G,D3735),
IF(AND(A3735="PSA Testing", E3735="Total Expenditure ($USD per 100,000 patients)"),
SUMIFS(PSA!$F:$F,PSA!$A:$A,C3735,PSA!$G:$G,D3735),
IF(AND(A3735="Colorectal Cancer Screening", E3735="Total Expenditure ($USD per 100,000 patients)"),
SUMIFS(COL!$F:$F,COL!$A:$A,C3735,COL!$G:$G,D3735),
IF(AND(A3735="Cervical Cancer Screening", E3735="Total Expenditure ($USD per 100,000 patients)"),
SUMIFS(CERV!$F:$F,CERV!$A:$A,C3735,CERV!$G:$G,D3735),
SUMIFS(CANSCRN!$F:$F,CANSCRN!$A:$A,C3735,CANSCRN!$G:$G,D3735))))))))))))</f>
        <v>126721.21715473267</v>
      </c>
    </row>
    <row r="3736" spans="1:6" x14ac:dyDescent="0.2">
      <c r="A3736" s="24" t="s">
        <v>105</v>
      </c>
      <c r="B3736" s="24" t="s">
        <v>101</v>
      </c>
      <c r="C3736" s="24" t="s">
        <v>63</v>
      </c>
      <c r="D3736" s="24">
        <v>2014</v>
      </c>
      <c r="E3736" s="24" t="s">
        <v>104</v>
      </c>
      <c r="F3736">
        <f>IF(AND(A3736="PSA Testing", E3736= "Utilization Rate (per 100,000 patients)"),
SUMIFS(PSA!$D:$D,PSA!$A:$A,C3736,PSA!$G:$G,D3736),
IF(AND(A3736="Colorectal Cancer Screening", E3736="Utilization Rate (per 100,000 patients)"),
SUMIFS(COL!$D:$D,COL!$A:$A,C3736,COL!$G:$G, D3736),
IF(AND(A3736="Cervical Cancer Screening", E3736="Utilization Rate (per 100,000 patients)"),
SUMIFS(CERV!$D:$D,CERV!$A:$A,C3736,CERV!$G:$G,D3736),
IF(AND(A3736="Cancer Screening for CKD patients", E3736="Utilization Rate (per 100,000 patients)"),
SUMIFS(CANSCRN!$D:$D,CANSCRN!$A:$A,C3736,CANSCRN!$G:$G,D3736),
IF(AND(A3736="PSA Testing", E3736="Cost per service ($USD)"),
SUMIFS(PSA!$E:$E,PSA!$A:$A,C3736,PSA!$G:$G,D3736),
IF(AND(A3736="Colorectal Cancer Screening", E3736="Cost per service ($USD)"),
SUMIFS(COL!$E:$E,COL!$A:$A,C3736,COL!$G:$G,D3736),
IF(AND(A3736="Cervical Cancer Screening", E3736="Cost per service ($USD)"),
SUMIFS(CERV!$E:$E,CERV!$A:$A,C3736,CERV!$G:$G,D3736),
IF(AND(A3736="Cancer Screening for CKD patients", E3736="Cost per service ($USD)"),
SUMIFS(CANSCRN!$E:$E,CANSCRN!$A:$A,C3736,CANSCRN!$G:$G,D3736),
IF(AND(A3736="PSA Testing", E3736="Total Expenditure ($USD per 100,000 patients)"),
SUMIFS(PSA!$F:$F,PSA!$A:$A,C3736,PSA!$G:$G,D3736),
IF(AND(A3736="Colorectal Cancer Screening", E3736="Total Expenditure ($USD per 100,000 patients)"),
SUMIFS(COL!$F:$F,COL!$A:$A,C3736,COL!$G:$G,D3736),
IF(AND(A3736="Cervical Cancer Screening", E3736="Total Expenditure ($USD per 100,000 patients)"),
SUMIFS(CERV!$F:$F,CERV!$A:$A,C3736,CERV!$G:$G,D3736),
SUMIFS(CANSCRN!$F:$F,CANSCRN!$A:$A,C3736,CANSCRN!$G:$G,D3736))))))))))))</f>
        <v>87715.397274851333</v>
      </c>
    </row>
    <row r="3737" spans="1:6" x14ac:dyDescent="0.2">
      <c r="A3737" s="24" t="s">
        <v>105</v>
      </c>
      <c r="B3737" s="24" t="s">
        <v>101</v>
      </c>
      <c r="C3737" s="24" t="s">
        <v>63</v>
      </c>
      <c r="D3737" s="24">
        <v>2015</v>
      </c>
      <c r="E3737" s="24" t="s">
        <v>104</v>
      </c>
      <c r="F3737">
        <f>IF(AND(A3737="PSA Testing", E3737= "Utilization Rate (per 100,000 patients)"),
SUMIFS(PSA!$D:$D,PSA!$A:$A,C3737,PSA!$G:$G,D3737),
IF(AND(A3737="Colorectal Cancer Screening", E3737="Utilization Rate (per 100,000 patients)"),
SUMIFS(COL!$D:$D,COL!$A:$A,C3737,COL!$G:$G, D3737),
IF(AND(A3737="Cervical Cancer Screening", E3737="Utilization Rate (per 100,000 patients)"),
SUMIFS(CERV!$D:$D,CERV!$A:$A,C3737,CERV!$G:$G,D3737),
IF(AND(A3737="Cancer Screening for CKD patients", E3737="Utilization Rate (per 100,000 patients)"),
SUMIFS(CANSCRN!$D:$D,CANSCRN!$A:$A,C3737,CANSCRN!$G:$G,D3737),
IF(AND(A3737="PSA Testing", E3737="Cost per service ($USD)"),
SUMIFS(PSA!$E:$E,PSA!$A:$A,C3737,PSA!$G:$G,D3737),
IF(AND(A3737="Colorectal Cancer Screening", E3737="Cost per service ($USD)"),
SUMIFS(COL!$E:$E,COL!$A:$A,C3737,COL!$G:$G,D3737),
IF(AND(A3737="Cervical Cancer Screening", E3737="Cost per service ($USD)"),
SUMIFS(CERV!$E:$E,CERV!$A:$A,C3737,CERV!$G:$G,D3737),
IF(AND(A3737="Cancer Screening for CKD patients", E3737="Cost per service ($USD)"),
SUMIFS(CANSCRN!$E:$E,CANSCRN!$A:$A,C3737,CANSCRN!$G:$G,D3737),
IF(AND(A3737="PSA Testing", E3737="Total Expenditure ($USD per 100,000 patients)"),
SUMIFS(PSA!$F:$F,PSA!$A:$A,C3737,PSA!$G:$G,D3737),
IF(AND(A3737="Colorectal Cancer Screening", E3737="Total Expenditure ($USD per 100,000 patients)"),
SUMIFS(COL!$F:$F,COL!$A:$A,C3737,COL!$G:$G,D3737),
IF(AND(A3737="Cervical Cancer Screening", E3737="Total Expenditure ($USD per 100,000 patients)"),
SUMIFS(CERV!$F:$F,CERV!$A:$A,C3737,CERV!$G:$G,D3737),
SUMIFS(CANSCRN!$F:$F,CANSCRN!$A:$A,C3737,CANSCRN!$G:$G,D3737))))))))))))</f>
        <v>104770.42007409902</v>
      </c>
    </row>
    <row r="3738" spans="1:6" x14ac:dyDescent="0.2">
      <c r="A3738" s="24" t="s">
        <v>105</v>
      </c>
      <c r="B3738" s="24" t="s">
        <v>101</v>
      </c>
      <c r="C3738" s="24" t="s">
        <v>63</v>
      </c>
      <c r="D3738" s="24">
        <v>2016</v>
      </c>
      <c r="E3738" s="24" t="s">
        <v>104</v>
      </c>
      <c r="F3738">
        <f>IF(AND(A3738="PSA Testing", E3738= "Utilization Rate (per 100,000 patients)"),
SUMIFS(PSA!$D:$D,PSA!$A:$A,C3738,PSA!$G:$G,D3738),
IF(AND(A3738="Colorectal Cancer Screening", E3738="Utilization Rate (per 100,000 patients)"),
SUMIFS(COL!$D:$D,COL!$A:$A,C3738,COL!$G:$G, D3738),
IF(AND(A3738="Cervical Cancer Screening", E3738="Utilization Rate (per 100,000 patients)"),
SUMIFS(CERV!$D:$D,CERV!$A:$A,C3738,CERV!$G:$G,D3738),
IF(AND(A3738="Cancer Screening for CKD patients", E3738="Utilization Rate (per 100,000 patients)"),
SUMIFS(CANSCRN!$D:$D,CANSCRN!$A:$A,C3738,CANSCRN!$G:$G,D3738),
IF(AND(A3738="PSA Testing", E3738="Cost per service ($USD)"),
SUMIFS(PSA!$E:$E,PSA!$A:$A,C3738,PSA!$G:$G,D3738),
IF(AND(A3738="Colorectal Cancer Screening", E3738="Cost per service ($USD)"),
SUMIFS(COL!$E:$E,COL!$A:$A,C3738,COL!$G:$G,D3738),
IF(AND(A3738="Cervical Cancer Screening", E3738="Cost per service ($USD)"),
SUMIFS(CERV!$E:$E,CERV!$A:$A,C3738,CERV!$G:$G,D3738),
IF(AND(A3738="Cancer Screening for CKD patients", E3738="Cost per service ($USD)"),
SUMIFS(CANSCRN!$E:$E,CANSCRN!$A:$A,C3738,CANSCRN!$G:$G,D3738),
IF(AND(A3738="PSA Testing", E3738="Total Expenditure ($USD per 100,000 patients)"),
SUMIFS(PSA!$F:$F,PSA!$A:$A,C3738,PSA!$G:$G,D3738),
IF(AND(A3738="Colorectal Cancer Screening", E3738="Total Expenditure ($USD per 100,000 patients)"),
SUMIFS(COL!$F:$F,COL!$A:$A,C3738,COL!$G:$G,D3738),
IF(AND(A3738="Cervical Cancer Screening", E3738="Total Expenditure ($USD per 100,000 patients)"),
SUMIFS(CERV!$F:$F,CERV!$A:$A,C3738,CERV!$G:$G,D3738),
SUMIFS(CANSCRN!$F:$F,CANSCRN!$A:$A,C3738,CANSCRN!$G:$G,D3738))))))))))))</f>
        <v>114700.3681504127</v>
      </c>
    </row>
    <row r="3739" spans="1:6" x14ac:dyDescent="0.2">
      <c r="A3739" s="24" t="s">
        <v>105</v>
      </c>
      <c r="B3739" s="24" t="s">
        <v>101</v>
      </c>
      <c r="C3739" s="24" t="s">
        <v>63</v>
      </c>
      <c r="D3739" s="24">
        <v>2017</v>
      </c>
      <c r="E3739" s="24" t="s">
        <v>104</v>
      </c>
      <c r="F3739">
        <f>IF(AND(A3739="PSA Testing", E3739= "Utilization Rate (per 100,000 patients)"),
SUMIFS(PSA!$D:$D,PSA!$A:$A,C3739,PSA!$G:$G,D3739),
IF(AND(A3739="Colorectal Cancer Screening", E3739="Utilization Rate (per 100,000 patients)"),
SUMIFS(COL!$D:$D,COL!$A:$A,C3739,COL!$G:$G, D3739),
IF(AND(A3739="Cervical Cancer Screening", E3739="Utilization Rate (per 100,000 patients)"),
SUMIFS(CERV!$D:$D,CERV!$A:$A,C3739,CERV!$G:$G,D3739),
IF(AND(A3739="Cancer Screening for CKD patients", E3739="Utilization Rate (per 100,000 patients)"),
SUMIFS(CANSCRN!$D:$D,CANSCRN!$A:$A,C3739,CANSCRN!$G:$G,D3739),
IF(AND(A3739="PSA Testing", E3739="Cost per service ($USD)"),
SUMIFS(PSA!$E:$E,PSA!$A:$A,C3739,PSA!$G:$G,D3739),
IF(AND(A3739="Colorectal Cancer Screening", E3739="Cost per service ($USD)"),
SUMIFS(COL!$E:$E,COL!$A:$A,C3739,COL!$G:$G,D3739),
IF(AND(A3739="Cervical Cancer Screening", E3739="Cost per service ($USD)"),
SUMIFS(CERV!$E:$E,CERV!$A:$A,C3739,CERV!$G:$G,D3739),
IF(AND(A3739="Cancer Screening for CKD patients", E3739="Cost per service ($USD)"),
SUMIFS(CANSCRN!$E:$E,CANSCRN!$A:$A,C3739,CANSCRN!$G:$G,D3739),
IF(AND(A3739="PSA Testing", E3739="Total Expenditure ($USD per 100,000 patients)"),
SUMIFS(PSA!$F:$F,PSA!$A:$A,C3739,PSA!$G:$G,D3739),
IF(AND(A3739="Colorectal Cancer Screening", E3739="Total Expenditure ($USD per 100,000 patients)"),
SUMIFS(COL!$F:$F,COL!$A:$A,C3739,COL!$G:$G,D3739),
IF(AND(A3739="Cervical Cancer Screening", E3739="Total Expenditure ($USD per 100,000 patients)"),
SUMIFS(CERV!$F:$F,CERV!$A:$A,C3739,CERV!$G:$G,D3739),
SUMIFS(CANSCRN!$F:$F,CANSCRN!$A:$A,C3739,CANSCRN!$G:$G,D3739))))))))))))</f>
        <v>139695.54140477686</v>
      </c>
    </row>
    <row r="3740" spans="1:6" x14ac:dyDescent="0.2">
      <c r="A3740" s="24" t="s">
        <v>105</v>
      </c>
      <c r="B3740" s="24" t="s">
        <v>101</v>
      </c>
      <c r="C3740" s="24" t="s">
        <v>63</v>
      </c>
      <c r="D3740" s="24">
        <v>2018</v>
      </c>
      <c r="E3740" s="24" t="s">
        <v>104</v>
      </c>
      <c r="F3740">
        <f>IF(AND(A3740="PSA Testing", E3740= "Utilization Rate (per 100,000 patients)"),
SUMIFS(PSA!$D:$D,PSA!$A:$A,C3740,PSA!$G:$G,D3740),
IF(AND(A3740="Colorectal Cancer Screening", E3740="Utilization Rate (per 100,000 patients)"),
SUMIFS(COL!$D:$D,COL!$A:$A,C3740,COL!$G:$G, D3740),
IF(AND(A3740="Cervical Cancer Screening", E3740="Utilization Rate (per 100,000 patients)"),
SUMIFS(CERV!$D:$D,CERV!$A:$A,C3740,CERV!$G:$G,D3740),
IF(AND(A3740="Cancer Screening for CKD patients", E3740="Utilization Rate (per 100,000 patients)"),
SUMIFS(CANSCRN!$D:$D,CANSCRN!$A:$A,C3740,CANSCRN!$G:$G,D3740),
IF(AND(A3740="PSA Testing", E3740="Cost per service ($USD)"),
SUMIFS(PSA!$E:$E,PSA!$A:$A,C3740,PSA!$G:$G,D3740),
IF(AND(A3740="Colorectal Cancer Screening", E3740="Cost per service ($USD)"),
SUMIFS(COL!$E:$E,COL!$A:$A,C3740,COL!$G:$G,D3740),
IF(AND(A3740="Cervical Cancer Screening", E3740="Cost per service ($USD)"),
SUMIFS(CERV!$E:$E,CERV!$A:$A,C3740,CERV!$G:$G,D3740),
IF(AND(A3740="Cancer Screening for CKD patients", E3740="Cost per service ($USD)"),
SUMIFS(CANSCRN!$E:$E,CANSCRN!$A:$A,C3740,CANSCRN!$G:$G,D3740),
IF(AND(A3740="PSA Testing", E3740="Total Expenditure ($USD per 100,000 patients)"),
SUMIFS(PSA!$F:$F,PSA!$A:$A,C3740,PSA!$G:$G,D3740),
IF(AND(A3740="Colorectal Cancer Screening", E3740="Total Expenditure ($USD per 100,000 patients)"),
SUMIFS(COL!$F:$F,COL!$A:$A,C3740,COL!$G:$G,D3740),
IF(AND(A3740="Cervical Cancer Screening", E3740="Total Expenditure ($USD per 100,000 patients)"),
SUMIFS(CERV!$F:$F,CERV!$A:$A,C3740,CERV!$G:$G,D3740),
SUMIFS(CANSCRN!$F:$F,CANSCRN!$A:$A,C3740,CANSCRN!$G:$G,D3740))))))))))))</f>
        <v>127369.72661079098</v>
      </c>
    </row>
    <row r="3741" spans="1:6" x14ac:dyDescent="0.2">
      <c r="A3741" s="24" t="s">
        <v>105</v>
      </c>
      <c r="B3741" s="24" t="s">
        <v>101</v>
      </c>
      <c r="C3741" s="24" t="s">
        <v>63</v>
      </c>
      <c r="D3741" s="24">
        <v>2019</v>
      </c>
      <c r="E3741" s="24" t="s">
        <v>104</v>
      </c>
      <c r="F3741">
        <f>IF(AND(A3741="PSA Testing", E3741= "Utilization Rate (per 100,000 patients)"),
SUMIFS(PSA!$D:$D,PSA!$A:$A,C3741,PSA!$G:$G,D3741),
IF(AND(A3741="Colorectal Cancer Screening", E3741="Utilization Rate (per 100,000 patients)"),
SUMIFS(COL!$D:$D,COL!$A:$A,C3741,COL!$G:$G, D3741),
IF(AND(A3741="Cervical Cancer Screening", E3741="Utilization Rate (per 100,000 patients)"),
SUMIFS(CERV!$D:$D,CERV!$A:$A,C3741,CERV!$G:$G,D3741),
IF(AND(A3741="Cancer Screening for CKD patients", E3741="Utilization Rate (per 100,000 patients)"),
SUMIFS(CANSCRN!$D:$D,CANSCRN!$A:$A,C3741,CANSCRN!$G:$G,D3741),
IF(AND(A3741="PSA Testing", E3741="Cost per service ($USD)"),
SUMIFS(PSA!$E:$E,PSA!$A:$A,C3741,PSA!$G:$G,D3741),
IF(AND(A3741="Colorectal Cancer Screening", E3741="Cost per service ($USD)"),
SUMIFS(COL!$E:$E,COL!$A:$A,C3741,COL!$G:$G,D3741),
IF(AND(A3741="Cervical Cancer Screening", E3741="Cost per service ($USD)"),
SUMIFS(CERV!$E:$E,CERV!$A:$A,C3741,CERV!$G:$G,D3741),
IF(AND(A3741="Cancer Screening for CKD patients", E3741="Cost per service ($USD)"),
SUMIFS(CANSCRN!$E:$E,CANSCRN!$A:$A,C3741,CANSCRN!$G:$G,D3741),
IF(AND(A3741="PSA Testing", E3741="Total Expenditure ($USD per 100,000 patients)"),
SUMIFS(PSA!$F:$F,PSA!$A:$A,C3741,PSA!$G:$G,D3741),
IF(AND(A3741="Colorectal Cancer Screening", E3741="Total Expenditure ($USD per 100,000 patients)"),
SUMIFS(COL!$F:$F,COL!$A:$A,C3741,COL!$G:$G,D3741),
IF(AND(A3741="Cervical Cancer Screening", E3741="Total Expenditure ($USD per 100,000 patients)"),
SUMIFS(CERV!$F:$F,CERV!$A:$A,C3741,CERV!$G:$G,D3741),
SUMIFS(CANSCRN!$F:$F,CANSCRN!$A:$A,C3741,CANSCRN!$G:$G,D3741))))))))))))</f>
        <v>105624.71324426577</v>
      </c>
    </row>
    <row r="3742" spans="1:6" x14ac:dyDescent="0.2">
      <c r="A3742" s="24" t="s">
        <v>105</v>
      </c>
      <c r="B3742" s="24" t="s">
        <v>101</v>
      </c>
      <c r="C3742" s="24" t="s">
        <v>64</v>
      </c>
      <c r="D3742" s="24">
        <v>2009</v>
      </c>
      <c r="E3742" s="24" t="s">
        <v>104</v>
      </c>
      <c r="F3742">
        <f>IF(AND(A3742="PSA Testing", E3742= "Utilization Rate (per 100,000 patients)"),
SUMIFS(PSA!$D:$D,PSA!$A:$A,C3742,PSA!$G:$G,D3742),
IF(AND(A3742="Colorectal Cancer Screening", E3742="Utilization Rate (per 100,000 patients)"),
SUMIFS(COL!$D:$D,COL!$A:$A,C3742,COL!$G:$G, D3742),
IF(AND(A3742="Cervical Cancer Screening", E3742="Utilization Rate (per 100,000 patients)"),
SUMIFS(CERV!$D:$D,CERV!$A:$A,C3742,CERV!$G:$G,D3742),
IF(AND(A3742="Cancer Screening for CKD patients", E3742="Utilization Rate (per 100,000 patients)"),
SUMIFS(CANSCRN!$D:$D,CANSCRN!$A:$A,C3742,CANSCRN!$G:$G,D3742),
IF(AND(A3742="PSA Testing", E3742="Cost per service ($USD)"),
SUMIFS(PSA!$E:$E,PSA!$A:$A,C3742,PSA!$G:$G,D3742),
IF(AND(A3742="Colorectal Cancer Screening", E3742="Cost per service ($USD)"),
SUMIFS(COL!$E:$E,COL!$A:$A,C3742,COL!$G:$G,D3742),
IF(AND(A3742="Cervical Cancer Screening", E3742="Cost per service ($USD)"),
SUMIFS(CERV!$E:$E,CERV!$A:$A,C3742,CERV!$G:$G,D3742),
IF(AND(A3742="Cancer Screening for CKD patients", E3742="Cost per service ($USD)"),
SUMIFS(CANSCRN!$E:$E,CANSCRN!$A:$A,C3742,CANSCRN!$G:$G,D3742),
IF(AND(A3742="PSA Testing", E3742="Total Expenditure ($USD per 100,000 patients)"),
SUMIFS(PSA!$F:$F,PSA!$A:$A,C3742,PSA!$G:$G,D3742),
IF(AND(A3742="Colorectal Cancer Screening", E3742="Total Expenditure ($USD per 100,000 patients)"),
SUMIFS(COL!$F:$F,COL!$A:$A,C3742,COL!$G:$G,D3742),
IF(AND(A3742="Cervical Cancer Screening", E3742="Total Expenditure ($USD per 100,000 patients)"),
SUMIFS(CERV!$F:$F,CERV!$A:$A,C3742,CERV!$G:$G,D3742),
SUMIFS(CANSCRN!$F:$F,CANSCRN!$A:$A,C3742,CANSCRN!$G:$G,D3742))))))))))))</f>
        <v>233135.59256801146</v>
      </c>
    </row>
    <row r="3743" spans="1:6" x14ac:dyDescent="0.2">
      <c r="A3743" s="24" t="s">
        <v>105</v>
      </c>
      <c r="B3743" s="24" t="s">
        <v>101</v>
      </c>
      <c r="C3743" s="24" t="s">
        <v>64</v>
      </c>
      <c r="D3743" s="24">
        <v>2010</v>
      </c>
      <c r="E3743" s="24" t="s">
        <v>104</v>
      </c>
      <c r="F3743">
        <f>IF(AND(A3743="PSA Testing", E3743= "Utilization Rate (per 100,000 patients)"),
SUMIFS(PSA!$D:$D,PSA!$A:$A,C3743,PSA!$G:$G,D3743),
IF(AND(A3743="Colorectal Cancer Screening", E3743="Utilization Rate (per 100,000 patients)"),
SUMIFS(COL!$D:$D,COL!$A:$A,C3743,COL!$G:$G, D3743),
IF(AND(A3743="Cervical Cancer Screening", E3743="Utilization Rate (per 100,000 patients)"),
SUMIFS(CERV!$D:$D,CERV!$A:$A,C3743,CERV!$G:$G,D3743),
IF(AND(A3743="Cancer Screening for CKD patients", E3743="Utilization Rate (per 100,000 patients)"),
SUMIFS(CANSCRN!$D:$D,CANSCRN!$A:$A,C3743,CANSCRN!$G:$G,D3743),
IF(AND(A3743="PSA Testing", E3743="Cost per service ($USD)"),
SUMIFS(PSA!$E:$E,PSA!$A:$A,C3743,PSA!$G:$G,D3743),
IF(AND(A3743="Colorectal Cancer Screening", E3743="Cost per service ($USD)"),
SUMIFS(COL!$E:$E,COL!$A:$A,C3743,COL!$G:$G,D3743),
IF(AND(A3743="Cervical Cancer Screening", E3743="Cost per service ($USD)"),
SUMIFS(CERV!$E:$E,CERV!$A:$A,C3743,CERV!$G:$G,D3743),
IF(AND(A3743="Cancer Screening for CKD patients", E3743="Cost per service ($USD)"),
SUMIFS(CANSCRN!$E:$E,CANSCRN!$A:$A,C3743,CANSCRN!$G:$G,D3743),
IF(AND(A3743="PSA Testing", E3743="Total Expenditure ($USD per 100,000 patients)"),
SUMIFS(PSA!$F:$F,PSA!$A:$A,C3743,PSA!$G:$G,D3743),
IF(AND(A3743="Colorectal Cancer Screening", E3743="Total Expenditure ($USD per 100,000 patients)"),
SUMIFS(COL!$F:$F,COL!$A:$A,C3743,COL!$G:$G,D3743),
IF(AND(A3743="Cervical Cancer Screening", E3743="Total Expenditure ($USD per 100,000 patients)"),
SUMIFS(CERV!$F:$F,CERV!$A:$A,C3743,CERV!$G:$G,D3743),
SUMIFS(CANSCRN!$F:$F,CANSCRN!$A:$A,C3743,CANSCRN!$G:$G,D3743))))))))))))</f>
        <v>189501.48308041843</v>
      </c>
    </row>
    <row r="3744" spans="1:6" x14ac:dyDescent="0.2">
      <c r="A3744" s="24" t="s">
        <v>105</v>
      </c>
      <c r="B3744" s="24" t="s">
        <v>101</v>
      </c>
      <c r="C3744" s="24" t="s">
        <v>64</v>
      </c>
      <c r="D3744" s="24">
        <v>2011</v>
      </c>
      <c r="E3744" s="24" t="s">
        <v>104</v>
      </c>
      <c r="F3744">
        <f>IF(AND(A3744="PSA Testing", E3744= "Utilization Rate (per 100,000 patients)"),
SUMIFS(PSA!$D:$D,PSA!$A:$A,C3744,PSA!$G:$G,D3744),
IF(AND(A3744="Colorectal Cancer Screening", E3744="Utilization Rate (per 100,000 patients)"),
SUMIFS(COL!$D:$D,COL!$A:$A,C3744,COL!$G:$G, D3744),
IF(AND(A3744="Cervical Cancer Screening", E3744="Utilization Rate (per 100,000 patients)"),
SUMIFS(CERV!$D:$D,CERV!$A:$A,C3744,CERV!$G:$G,D3744),
IF(AND(A3744="Cancer Screening for CKD patients", E3744="Utilization Rate (per 100,000 patients)"),
SUMIFS(CANSCRN!$D:$D,CANSCRN!$A:$A,C3744,CANSCRN!$G:$G,D3744),
IF(AND(A3744="PSA Testing", E3744="Cost per service ($USD)"),
SUMIFS(PSA!$E:$E,PSA!$A:$A,C3744,PSA!$G:$G,D3744),
IF(AND(A3744="Colorectal Cancer Screening", E3744="Cost per service ($USD)"),
SUMIFS(COL!$E:$E,COL!$A:$A,C3744,COL!$G:$G,D3744),
IF(AND(A3744="Cervical Cancer Screening", E3744="Cost per service ($USD)"),
SUMIFS(CERV!$E:$E,CERV!$A:$A,C3744,CERV!$G:$G,D3744),
IF(AND(A3744="Cancer Screening for CKD patients", E3744="Cost per service ($USD)"),
SUMIFS(CANSCRN!$E:$E,CANSCRN!$A:$A,C3744,CANSCRN!$G:$G,D3744),
IF(AND(A3744="PSA Testing", E3744="Total Expenditure ($USD per 100,000 patients)"),
SUMIFS(PSA!$F:$F,PSA!$A:$A,C3744,PSA!$G:$G,D3744),
IF(AND(A3744="Colorectal Cancer Screening", E3744="Total Expenditure ($USD per 100,000 patients)"),
SUMIFS(COL!$F:$F,COL!$A:$A,C3744,COL!$G:$G,D3744),
IF(AND(A3744="Cervical Cancer Screening", E3744="Total Expenditure ($USD per 100,000 patients)"),
SUMIFS(CERV!$F:$F,CERV!$A:$A,C3744,CERV!$G:$G,D3744),
SUMIFS(CANSCRN!$F:$F,CANSCRN!$A:$A,C3744,CANSCRN!$G:$G,D3744))))))))))))</f>
        <v>211422.32870323068</v>
      </c>
    </row>
    <row r="3745" spans="1:6" x14ac:dyDescent="0.2">
      <c r="A3745" s="24" t="s">
        <v>105</v>
      </c>
      <c r="B3745" s="24" t="s">
        <v>101</v>
      </c>
      <c r="C3745" s="24" t="s">
        <v>64</v>
      </c>
      <c r="D3745" s="24">
        <v>2012</v>
      </c>
      <c r="E3745" s="24" t="s">
        <v>104</v>
      </c>
      <c r="F3745">
        <f>IF(AND(A3745="PSA Testing", E3745= "Utilization Rate (per 100,000 patients)"),
SUMIFS(PSA!$D:$D,PSA!$A:$A,C3745,PSA!$G:$G,D3745),
IF(AND(A3745="Colorectal Cancer Screening", E3745="Utilization Rate (per 100,000 patients)"),
SUMIFS(COL!$D:$D,COL!$A:$A,C3745,COL!$G:$G, D3745),
IF(AND(A3745="Cervical Cancer Screening", E3745="Utilization Rate (per 100,000 patients)"),
SUMIFS(CERV!$D:$D,CERV!$A:$A,C3745,CERV!$G:$G,D3745),
IF(AND(A3745="Cancer Screening for CKD patients", E3745="Utilization Rate (per 100,000 patients)"),
SUMIFS(CANSCRN!$D:$D,CANSCRN!$A:$A,C3745,CANSCRN!$G:$G,D3745),
IF(AND(A3745="PSA Testing", E3745="Cost per service ($USD)"),
SUMIFS(PSA!$E:$E,PSA!$A:$A,C3745,PSA!$G:$G,D3745),
IF(AND(A3745="Colorectal Cancer Screening", E3745="Cost per service ($USD)"),
SUMIFS(COL!$E:$E,COL!$A:$A,C3745,COL!$G:$G,D3745),
IF(AND(A3745="Cervical Cancer Screening", E3745="Cost per service ($USD)"),
SUMIFS(CERV!$E:$E,CERV!$A:$A,C3745,CERV!$G:$G,D3745),
IF(AND(A3745="Cancer Screening for CKD patients", E3745="Cost per service ($USD)"),
SUMIFS(CANSCRN!$E:$E,CANSCRN!$A:$A,C3745,CANSCRN!$G:$G,D3745),
IF(AND(A3745="PSA Testing", E3745="Total Expenditure ($USD per 100,000 patients)"),
SUMIFS(PSA!$F:$F,PSA!$A:$A,C3745,PSA!$G:$G,D3745),
IF(AND(A3745="Colorectal Cancer Screening", E3745="Total Expenditure ($USD per 100,000 patients)"),
SUMIFS(COL!$F:$F,COL!$A:$A,C3745,COL!$G:$G,D3745),
IF(AND(A3745="Cervical Cancer Screening", E3745="Total Expenditure ($USD per 100,000 patients)"),
SUMIFS(CERV!$F:$F,CERV!$A:$A,C3745,CERV!$G:$G,D3745),
SUMIFS(CANSCRN!$F:$F,CANSCRN!$A:$A,C3745,CANSCRN!$G:$G,D3745))))))))))))</f>
        <v>212192.37611889193</v>
      </c>
    </row>
    <row r="3746" spans="1:6" x14ac:dyDescent="0.2">
      <c r="A3746" s="24" t="s">
        <v>105</v>
      </c>
      <c r="B3746" s="24" t="s">
        <v>101</v>
      </c>
      <c r="C3746" s="24" t="s">
        <v>64</v>
      </c>
      <c r="D3746" s="24">
        <v>2013</v>
      </c>
      <c r="E3746" s="24" t="s">
        <v>104</v>
      </c>
      <c r="F3746">
        <f>IF(AND(A3746="PSA Testing", E3746= "Utilization Rate (per 100,000 patients)"),
SUMIFS(PSA!$D:$D,PSA!$A:$A,C3746,PSA!$G:$G,D3746),
IF(AND(A3746="Colorectal Cancer Screening", E3746="Utilization Rate (per 100,000 patients)"),
SUMIFS(COL!$D:$D,COL!$A:$A,C3746,COL!$G:$G, D3746),
IF(AND(A3746="Cervical Cancer Screening", E3746="Utilization Rate (per 100,000 patients)"),
SUMIFS(CERV!$D:$D,CERV!$A:$A,C3746,CERV!$G:$G,D3746),
IF(AND(A3746="Cancer Screening for CKD patients", E3746="Utilization Rate (per 100,000 patients)"),
SUMIFS(CANSCRN!$D:$D,CANSCRN!$A:$A,C3746,CANSCRN!$G:$G,D3746),
IF(AND(A3746="PSA Testing", E3746="Cost per service ($USD)"),
SUMIFS(PSA!$E:$E,PSA!$A:$A,C3746,PSA!$G:$G,D3746),
IF(AND(A3746="Colorectal Cancer Screening", E3746="Cost per service ($USD)"),
SUMIFS(COL!$E:$E,COL!$A:$A,C3746,COL!$G:$G,D3746),
IF(AND(A3746="Cervical Cancer Screening", E3746="Cost per service ($USD)"),
SUMIFS(CERV!$E:$E,CERV!$A:$A,C3746,CERV!$G:$G,D3746),
IF(AND(A3746="Cancer Screening for CKD patients", E3746="Cost per service ($USD)"),
SUMIFS(CANSCRN!$E:$E,CANSCRN!$A:$A,C3746,CANSCRN!$G:$G,D3746),
IF(AND(A3746="PSA Testing", E3746="Total Expenditure ($USD per 100,000 patients)"),
SUMIFS(PSA!$F:$F,PSA!$A:$A,C3746,PSA!$G:$G,D3746),
IF(AND(A3746="Colorectal Cancer Screening", E3746="Total Expenditure ($USD per 100,000 patients)"),
SUMIFS(COL!$F:$F,COL!$A:$A,C3746,COL!$G:$G,D3746),
IF(AND(A3746="Cervical Cancer Screening", E3746="Total Expenditure ($USD per 100,000 patients)"),
SUMIFS(CERV!$F:$F,CERV!$A:$A,C3746,CERV!$G:$G,D3746),
SUMIFS(CANSCRN!$F:$F,CANSCRN!$A:$A,C3746,CANSCRN!$G:$G,D3746))))))))))))</f>
        <v>269929.14467915625</v>
      </c>
    </row>
    <row r="3747" spans="1:6" x14ac:dyDescent="0.2">
      <c r="A3747" s="24" t="s">
        <v>105</v>
      </c>
      <c r="B3747" s="24" t="s">
        <v>101</v>
      </c>
      <c r="C3747" s="24" t="s">
        <v>64</v>
      </c>
      <c r="D3747" s="24">
        <v>2014</v>
      </c>
      <c r="E3747" s="24" t="s">
        <v>104</v>
      </c>
      <c r="F3747">
        <f>IF(AND(A3747="PSA Testing", E3747= "Utilization Rate (per 100,000 patients)"),
SUMIFS(PSA!$D:$D,PSA!$A:$A,C3747,PSA!$G:$G,D3747),
IF(AND(A3747="Colorectal Cancer Screening", E3747="Utilization Rate (per 100,000 patients)"),
SUMIFS(COL!$D:$D,COL!$A:$A,C3747,COL!$G:$G, D3747),
IF(AND(A3747="Cervical Cancer Screening", E3747="Utilization Rate (per 100,000 patients)"),
SUMIFS(CERV!$D:$D,CERV!$A:$A,C3747,CERV!$G:$G,D3747),
IF(AND(A3747="Cancer Screening for CKD patients", E3747="Utilization Rate (per 100,000 patients)"),
SUMIFS(CANSCRN!$D:$D,CANSCRN!$A:$A,C3747,CANSCRN!$G:$G,D3747),
IF(AND(A3747="PSA Testing", E3747="Cost per service ($USD)"),
SUMIFS(PSA!$E:$E,PSA!$A:$A,C3747,PSA!$G:$G,D3747),
IF(AND(A3747="Colorectal Cancer Screening", E3747="Cost per service ($USD)"),
SUMIFS(COL!$E:$E,COL!$A:$A,C3747,COL!$G:$G,D3747),
IF(AND(A3747="Cervical Cancer Screening", E3747="Cost per service ($USD)"),
SUMIFS(CERV!$E:$E,CERV!$A:$A,C3747,CERV!$G:$G,D3747),
IF(AND(A3747="Cancer Screening for CKD patients", E3747="Cost per service ($USD)"),
SUMIFS(CANSCRN!$E:$E,CANSCRN!$A:$A,C3747,CANSCRN!$G:$G,D3747),
IF(AND(A3747="PSA Testing", E3747="Total Expenditure ($USD per 100,000 patients)"),
SUMIFS(PSA!$F:$F,PSA!$A:$A,C3747,PSA!$G:$G,D3747),
IF(AND(A3747="Colorectal Cancer Screening", E3747="Total Expenditure ($USD per 100,000 patients)"),
SUMIFS(COL!$F:$F,COL!$A:$A,C3747,COL!$G:$G,D3747),
IF(AND(A3747="Cervical Cancer Screening", E3747="Total Expenditure ($USD per 100,000 patients)"),
SUMIFS(CERV!$F:$F,CERV!$A:$A,C3747,CERV!$G:$G,D3747),
SUMIFS(CANSCRN!$F:$F,CANSCRN!$A:$A,C3747,CANSCRN!$G:$G,D3747))))))))))))</f>
        <v>259820.18011145329</v>
      </c>
    </row>
    <row r="3748" spans="1:6" x14ac:dyDescent="0.2">
      <c r="A3748" s="24" t="s">
        <v>105</v>
      </c>
      <c r="B3748" s="24" t="s">
        <v>101</v>
      </c>
      <c r="C3748" s="24" t="s">
        <v>64</v>
      </c>
      <c r="D3748" s="24">
        <v>2015</v>
      </c>
      <c r="E3748" s="24" t="s">
        <v>104</v>
      </c>
      <c r="F3748">
        <f>IF(AND(A3748="PSA Testing", E3748= "Utilization Rate (per 100,000 patients)"),
SUMIFS(PSA!$D:$D,PSA!$A:$A,C3748,PSA!$G:$G,D3748),
IF(AND(A3748="Colorectal Cancer Screening", E3748="Utilization Rate (per 100,000 patients)"),
SUMIFS(COL!$D:$D,COL!$A:$A,C3748,COL!$G:$G, D3748),
IF(AND(A3748="Cervical Cancer Screening", E3748="Utilization Rate (per 100,000 patients)"),
SUMIFS(CERV!$D:$D,CERV!$A:$A,C3748,CERV!$G:$G,D3748),
IF(AND(A3748="Cancer Screening for CKD patients", E3748="Utilization Rate (per 100,000 patients)"),
SUMIFS(CANSCRN!$D:$D,CANSCRN!$A:$A,C3748,CANSCRN!$G:$G,D3748),
IF(AND(A3748="PSA Testing", E3748="Cost per service ($USD)"),
SUMIFS(PSA!$E:$E,PSA!$A:$A,C3748,PSA!$G:$G,D3748),
IF(AND(A3748="Colorectal Cancer Screening", E3748="Cost per service ($USD)"),
SUMIFS(COL!$E:$E,COL!$A:$A,C3748,COL!$G:$G,D3748),
IF(AND(A3748="Cervical Cancer Screening", E3748="Cost per service ($USD)"),
SUMIFS(CERV!$E:$E,CERV!$A:$A,C3748,CERV!$G:$G,D3748),
IF(AND(A3748="Cancer Screening for CKD patients", E3748="Cost per service ($USD)"),
SUMIFS(CANSCRN!$E:$E,CANSCRN!$A:$A,C3748,CANSCRN!$G:$G,D3748),
IF(AND(A3748="PSA Testing", E3748="Total Expenditure ($USD per 100,000 patients)"),
SUMIFS(PSA!$F:$F,PSA!$A:$A,C3748,PSA!$G:$G,D3748),
IF(AND(A3748="Colorectal Cancer Screening", E3748="Total Expenditure ($USD per 100,000 patients)"),
SUMIFS(COL!$F:$F,COL!$A:$A,C3748,COL!$G:$G,D3748),
IF(AND(A3748="Cervical Cancer Screening", E3748="Total Expenditure ($USD per 100,000 patients)"),
SUMIFS(CERV!$F:$F,CERV!$A:$A,C3748,CERV!$G:$G,D3748),
SUMIFS(CANSCRN!$F:$F,CANSCRN!$A:$A,C3748,CANSCRN!$G:$G,D3748))))))))))))</f>
        <v>253480.81011764359</v>
      </c>
    </row>
    <row r="3749" spans="1:6" x14ac:dyDescent="0.2">
      <c r="A3749" s="24" t="s">
        <v>105</v>
      </c>
      <c r="B3749" s="24" t="s">
        <v>101</v>
      </c>
      <c r="C3749" s="24" t="s">
        <v>64</v>
      </c>
      <c r="D3749" s="24">
        <v>2016</v>
      </c>
      <c r="E3749" s="24" t="s">
        <v>104</v>
      </c>
      <c r="F3749">
        <f>IF(AND(A3749="PSA Testing", E3749= "Utilization Rate (per 100,000 patients)"),
SUMIFS(PSA!$D:$D,PSA!$A:$A,C3749,PSA!$G:$G,D3749),
IF(AND(A3749="Colorectal Cancer Screening", E3749="Utilization Rate (per 100,000 patients)"),
SUMIFS(COL!$D:$D,COL!$A:$A,C3749,COL!$G:$G, D3749),
IF(AND(A3749="Cervical Cancer Screening", E3749="Utilization Rate (per 100,000 patients)"),
SUMIFS(CERV!$D:$D,CERV!$A:$A,C3749,CERV!$G:$G,D3749),
IF(AND(A3749="Cancer Screening for CKD patients", E3749="Utilization Rate (per 100,000 patients)"),
SUMIFS(CANSCRN!$D:$D,CANSCRN!$A:$A,C3749,CANSCRN!$G:$G,D3749),
IF(AND(A3749="PSA Testing", E3749="Cost per service ($USD)"),
SUMIFS(PSA!$E:$E,PSA!$A:$A,C3749,PSA!$G:$G,D3749),
IF(AND(A3749="Colorectal Cancer Screening", E3749="Cost per service ($USD)"),
SUMIFS(COL!$E:$E,COL!$A:$A,C3749,COL!$G:$G,D3749),
IF(AND(A3749="Cervical Cancer Screening", E3749="Cost per service ($USD)"),
SUMIFS(CERV!$E:$E,CERV!$A:$A,C3749,CERV!$G:$G,D3749),
IF(AND(A3749="Cancer Screening for CKD patients", E3749="Cost per service ($USD)"),
SUMIFS(CANSCRN!$E:$E,CANSCRN!$A:$A,C3749,CANSCRN!$G:$G,D3749),
IF(AND(A3749="PSA Testing", E3749="Total Expenditure ($USD per 100,000 patients)"),
SUMIFS(PSA!$F:$F,PSA!$A:$A,C3749,PSA!$G:$G,D3749),
IF(AND(A3749="Colorectal Cancer Screening", E3749="Total Expenditure ($USD per 100,000 patients)"),
SUMIFS(COL!$F:$F,COL!$A:$A,C3749,COL!$G:$G,D3749),
IF(AND(A3749="Cervical Cancer Screening", E3749="Total Expenditure ($USD per 100,000 patients)"),
SUMIFS(CERV!$F:$F,CERV!$A:$A,C3749,CERV!$G:$G,D3749),
SUMIFS(CANSCRN!$F:$F,CANSCRN!$A:$A,C3749,CANSCRN!$G:$G,D3749))))))))))))</f>
        <v>246249.93922757093</v>
      </c>
    </row>
    <row r="3750" spans="1:6" x14ac:dyDescent="0.2">
      <c r="A3750" s="24" t="s">
        <v>105</v>
      </c>
      <c r="B3750" s="24" t="s">
        <v>101</v>
      </c>
      <c r="C3750" s="24" t="s">
        <v>64</v>
      </c>
      <c r="D3750" s="24">
        <v>2017</v>
      </c>
      <c r="E3750" s="24" t="s">
        <v>104</v>
      </c>
      <c r="F3750">
        <f>IF(AND(A3750="PSA Testing", E3750= "Utilization Rate (per 100,000 patients)"),
SUMIFS(PSA!$D:$D,PSA!$A:$A,C3750,PSA!$G:$G,D3750),
IF(AND(A3750="Colorectal Cancer Screening", E3750="Utilization Rate (per 100,000 patients)"),
SUMIFS(COL!$D:$D,COL!$A:$A,C3750,COL!$G:$G, D3750),
IF(AND(A3750="Cervical Cancer Screening", E3750="Utilization Rate (per 100,000 patients)"),
SUMIFS(CERV!$D:$D,CERV!$A:$A,C3750,CERV!$G:$G,D3750),
IF(AND(A3750="Cancer Screening for CKD patients", E3750="Utilization Rate (per 100,000 patients)"),
SUMIFS(CANSCRN!$D:$D,CANSCRN!$A:$A,C3750,CANSCRN!$G:$G,D3750),
IF(AND(A3750="PSA Testing", E3750="Cost per service ($USD)"),
SUMIFS(PSA!$E:$E,PSA!$A:$A,C3750,PSA!$G:$G,D3750),
IF(AND(A3750="Colorectal Cancer Screening", E3750="Cost per service ($USD)"),
SUMIFS(COL!$E:$E,COL!$A:$A,C3750,COL!$G:$G,D3750),
IF(AND(A3750="Cervical Cancer Screening", E3750="Cost per service ($USD)"),
SUMIFS(CERV!$E:$E,CERV!$A:$A,C3750,CERV!$G:$G,D3750),
IF(AND(A3750="Cancer Screening for CKD patients", E3750="Cost per service ($USD)"),
SUMIFS(CANSCRN!$E:$E,CANSCRN!$A:$A,C3750,CANSCRN!$G:$G,D3750),
IF(AND(A3750="PSA Testing", E3750="Total Expenditure ($USD per 100,000 patients)"),
SUMIFS(PSA!$F:$F,PSA!$A:$A,C3750,PSA!$G:$G,D3750),
IF(AND(A3750="Colorectal Cancer Screening", E3750="Total Expenditure ($USD per 100,000 patients)"),
SUMIFS(COL!$F:$F,COL!$A:$A,C3750,COL!$G:$G,D3750),
IF(AND(A3750="Cervical Cancer Screening", E3750="Total Expenditure ($USD per 100,000 patients)"),
SUMIFS(CERV!$F:$F,CERV!$A:$A,C3750,CERV!$G:$G,D3750),
SUMIFS(CANSCRN!$F:$F,CANSCRN!$A:$A,C3750,CANSCRN!$G:$G,D3750))))))))))))</f>
        <v>246162.72675126948</v>
      </c>
    </row>
    <row r="3751" spans="1:6" x14ac:dyDescent="0.2">
      <c r="A3751" s="24" t="s">
        <v>105</v>
      </c>
      <c r="B3751" s="24" t="s">
        <v>101</v>
      </c>
      <c r="C3751" s="24" t="s">
        <v>64</v>
      </c>
      <c r="D3751" s="24">
        <v>2018</v>
      </c>
      <c r="E3751" s="24" t="s">
        <v>104</v>
      </c>
      <c r="F3751">
        <f>IF(AND(A3751="PSA Testing", E3751= "Utilization Rate (per 100,000 patients)"),
SUMIFS(PSA!$D:$D,PSA!$A:$A,C3751,PSA!$G:$G,D3751),
IF(AND(A3751="Colorectal Cancer Screening", E3751="Utilization Rate (per 100,000 patients)"),
SUMIFS(COL!$D:$D,COL!$A:$A,C3751,COL!$G:$G, D3751),
IF(AND(A3751="Cervical Cancer Screening", E3751="Utilization Rate (per 100,000 patients)"),
SUMIFS(CERV!$D:$D,CERV!$A:$A,C3751,CERV!$G:$G,D3751),
IF(AND(A3751="Cancer Screening for CKD patients", E3751="Utilization Rate (per 100,000 patients)"),
SUMIFS(CANSCRN!$D:$D,CANSCRN!$A:$A,C3751,CANSCRN!$G:$G,D3751),
IF(AND(A3751="PSA Testing", E3751="Cost per service ($USD)"),
SUMIFS(PSA!$E:$E,PSA!$A:$A,C3751,PSA!$G:$G,D3751),
IF(AND(A3751="Colorectal Cancer Screening", E3751="Cost per service ($USD)"),
SUMIFS(COL!$E:$E,COL!$A:$A,C3751,COL!$G:$G,D3751),
IF(AND(A3751="Cervical Cancer Screening", E3751="Cost per service ($USD)"),
SUMIFS(CERV!$E:$E,CERV!$A:$A,C3751,CERV!$G:$G,D3751),
IF(AND(A3751="Cancer Screening for CKD patients", E3751="Cost per service ($USD)"),
SUMIFS(CANSCRN!$E:$E,CANSCRN!$A:$A,C3751,CANSCRN!$G:$G,D3751),
IF(AND(A3751="PSA Testing", E3751="Total Expenditure ($USD per 100,000 patients)"),
SUMIFS(PSA!$F:$F,PSA!$A:$A,C3751,PSA!$G:$G,D3751),
IF(AND(A3751="Colorectal Cancer Screening", E3751="Total Expenditure ($USD per 100,000 patients)"),
SUMIFS(COL!$F:$F,COL!$A:$A,C3751,COL!$G:$G,D3751),
IF(AND(A3751="Cervical Cancer Screening", E3751="Total Expenditure ($USD per 100,000 patients)"),
SUMIFS(CERV!$F:$F,CERV!$A:$A,C3751,CERV!$G:$G,D3751),
SUMIFS(CANSCRN!$F:$F,CANSCRN!$A:$A,C3751,CANSCRN!$G:$G,D3751))))))))))))</f>
        <v>241171.00032618144</v>
      </c>
    </row>
    <row r="3752" spans="1:6" x14ac:dyDescent="0.2">
      <c r="A3752" s="24" t="s">
        <v>105</v>
      </c>
      <c r="B3752" s="24" t="s">
        <v>101</v>
      </c>
      <c r="C3752" s="24" t="s">
        <v>64</v>
      </c>
      <c r="D3752" s="24">
        <v>2019</v>
      </c>
      <c r="E3752" s="24" t="s">
        <v>104</v>
      </c>
      <c r="F3752">
        <f>IF(AND(A3752="PSA Testing", E3752= "Utilization Rate (per 100,000 patients)"),
SUMIFS(PSA!$D:$D,PSA!$A:$A,C3752,PSA!$G:$G,D3752),
IF(AND(A3752="Colorectal Cancer Screening", E3752="Utilization Rate (per 100,000 patients)"),
SUMIFS(COL!$D:$D,COL!$A:$A,C3752,COL!$G:$G, D3752),
IF(AND(A3752="Cervical Cancer Screening", E3752="Utilization Rate (per 100,000 patients)"),
SUMIFS(CERV!$D:$D,CERV!$A:$A,C3752,CERV!$G:$G,D3752),
IF(AND(A3752="Cancer Screening for CKD patients", E3752="Utilization Rate (per 100,000 patients)"),
SUMIFS(CANSCRN!$D:$D,CANSCRN!$A:$A,C3752,CANSCRN!$G:$G,D3752),
IF(AND(A3752="PSA Testing", E3752="Cost per service ($USD)"),
SUMIFS(PSA!$E:$E,PSA!$A:$A,C3752,PSA!$G:$G,D3752),
IF(AND(A3752="Colorectal Cancer Screening", E3752="Cost per service ($USD)"),
SUMIFS(COL!$E:$E,COL!$A:$A,C3752,COL!$G:$G,D3752),
IF(AND(A3752="Cervical Cancer Screening", E3752="Cost per service ($USD)"),
SUMIFS(CERV!$E:$E,CERV!$A:$A,C3752,CERV!$G:$G,D3752),
IF(AND(A3752="Cancer Screening for CKD patients", E3752="Cost per service ($USD)"),
SUMIFS(CANSCRN!$E:$E,CANSCRN!$A:$A,C3752,CANSCRN!$G:$G,D3752),
IF(AND(A3752="PSA Testing", E3752="Total Expenditure ($USD per 100,000 patients)"),
SUMIFS(PSA!$F:$F,PSA!$A:$A,C3752,PSA!$G:$G,D3752),
IF(AND(A3752="Colorectal Cancer Screening", E3752="Total Expenditure ($USD per 100,000 patients)"),
SUMIFS(COL!$F:$F,COL!$A:$A,C3752,COL!$G:$G,D3752),
IF(AND(A3752="Cervical Cancer Screening", E3752="Total Expenditure ($USD per 100,000 patients)"),
SUMIFS(CERV!$F:$F,CERV!$A:$A,C3752,CERV!$G:$G,D3752),
SUMIFS(CANSCRN!$F:$F,CANSCRN!$A:$A,C3752,CANSCRN!$G:$G,D3752))))))))))))</f>
        <v>212013.23604256121</v>
      </c>
    </row>
    <row r="3753" spans="1:6" x14ac:dyDescent="0.2">
      <c r="A3753" s="24" t="s">
        <v>105</v>
      </c>
      <c r="B3753" s="24" t="s">
        <v>101</v>
      </c>
      <c r="C3753" s="24" t="s">
        <v>65</v>
      </c>
      <c r="D3753" s="24">
        <v>2009</v>
      </c>
      <c r="E3753" s="24" t="s">
        <v>104</v>
      </c>
      <c r="F3753">
        <f>IF(AND(A3753="PSA Testing", E3753= "Utilization Rate (per 100,000 patients)"),
SUMIFS(PSA!$D:$D,PSA!$A:$A,C3753,PSA!$G:$G,D3753),
IF(AND(A3753="Colorectal Cancer Screening", E3753="Utilization Rate (per 100,000 patients)"),
SUMIFS(COL!$D:$D,COL!$A:$A,C3753,COL!$G:$G, D3753),
IF(AND(A3753="Cervical Cancer Screening", E3753="Utilization Rate (per 100,000 patients)"),
SUMIFS(CERV!$D:$D,CERV!$A:$A,C3753,CERV!$G:$G,D3753),
IF(AND(A3753="Cancer Screening for CKD patients", E3753="Utilization Rate (per 100,000 patients)"),
SUMIFS(CANSCRN!$D:$D,CANSCRN!$A:$A,C3753,CANSCRN!$G:$G,D3753),
IF(AND(A3753="PSA Testing", E3753="Cost per service ($USD)"),
SUMIFS(PSA!$E:$E,PSA!$A:$A,C3753,PSA!$G:$G,D3753),
IF(AND(A3753="Colorectal Cancer Screening", E3753="Cost per service ($USD)"),
SUMIFS(COL!$E:$E,COL!$A:$A,C3753,COL!$G:$G,D3753),
IF(AND(A3753="Cervical Cancer Screening", E3753="Cost per service ($USD)"),
SUMIFS(CERV!$E:$E,CERV!$A:$A,C3753,CERV!$G:$G,D3753),
IF(AND(A3753="Cancer Screening for CKD patients", E3753="Cost per service ($USD)"),
SUMIFS(CANSCRN!$E:$E,CANSCRN!$A:$A,C3753,CANSCRN!$G:$G,D3753),
IF(AND(A3753="PSA Testing", E3753="Total Expenditure ($USD per 100,000 patients)"),
SUMIFS(PSA!$F:$F,PSA!$A:$A,C3753,PSA!$G:$G,D3753),
IF(AND(A3753="Colorectal Cancer Screening", E3753="Total Expenditure ($USD per 100,000 patients)"),
SUMIFS(COL!$F:$F,COL!$A:$A,C3753,COL!$G:$G,D3753),
IF(AND(A3753="Cervical Cancer Screening", E3753="Total Expenditure ($USD per 100,000 patients)"),
SUMIFS(CERV!$F:$F,CERV!$A:$A,C3753,CERV!$G:$G,D3753),
SUMIFS(CANSCRN!$F:$F,CANSCRN!$A:$A,C3753,CANSCRN!$G:$G,D3753))))))))))))</f>
        <v>219605.12133483248</v>
      </c>
    </row>
    <row r="3754" spans="1:6" x14ac:dyDescent="0.2">
      <c r="A3754" s="24" t="s">
        <v>105</v>
      </c>
      <c r="B3754" s="24" t="s">
        <v>101</v>
      </c>
      <c r="C3754" s="24" t="s">
        <v>65</v>
      </c>
      <c r="D3754" s="24">
        <v>2010</v>
      </c>
      <c r="E3754" s="24" t="s">
        <v>104</v>
      </c>
      <c r="F3754">
        <f>IF(AND(A3754="PSA Testing", E3754= "Utilization Rate (per 100,000 patients)"),
SUMIFS(PSA!$D:$D,PSA!$A:$A,C3754,PSA!$G:$G,D3754),
IF(AND(A3754="Colorectal Cancer Screening", E3754="Utilization Rate (per 100,000 patients)"),
SUMIFS(COL!$D:$D,COL!$A:$A,C3754,COL!$G:$G, D3754),
IF(AND(A3754="Cervical Cancer Screening", E3754="Utilization Rate (per 100,000 patients)"),
SUMIFS(CERV!$D:$D,CERV!$A:$A,C3754,CERV!$G:$G,D3754),
IF(AND(A3754="Cancer Screening for CKD patients", E3754="Utilization Rate (per 100,000 patients)"),
SUMIFS(CANSCRN!$D:$D,CANSCRN!$A:$A,C3754,CANSCRN!$G:$G,D3754),
IF(AND(A3754="PSA Testing", E3754="Cost per service ($USD)"),
SUMIFS(PSA!$E:$E,PSA!$A:$A,C3754,PSA!$G:$G,D3754),
IF(AND(A3754="Colorectal Cancer Screening", E3754="Cost per service ($USD)"),
SUMIFS(COL!$E:$E,COL!$A:$A,C3754,COL!$G:$G,D3754),
IF(AND(A3754="Cervical Cancer Screening", E3754="Cost per service ($USD)"),
SUMIFS(CERV!$E:$E,CERV!$A:$A,C3754,CERV!$G:$G,D3754),
IF(AND(A3754="Cancer Screening for CKD patients", E3754="Cost per service ($USD)"),
SUMIFS(CANSCRN!$E:$E,CANSCRN!$A:$A,C3754,CANSCRN!$G:$G,D3754),
IF(AND(A3754="PSA Testing", E3754="Total Expenditure ($USD per 100,000 patients)"),
SUMIFS(PSA!$F:$F,PSA!$A:$A,C3754,PSA!$G:$G,D3754),
IF(AND(A3754="Colorectal Cancer Screening", E3754="Total Expenditure ($USD per 100,000 patients)"),
SUMIFS(COL!$F:$F,COL!$A:$A,C3754,COL!$G:$G,D3754),
IF(AND(A3754="Cervical Cancer Screening", E3754="Total Expenditure ($USD per 100,000 patients)"),
SUMIFS(CERV!$F:$F,CERV!$A:$A,C3754,CERV!$G:$G,D3754),
SUMIFS(CANSCRN!$F:$F,CANSCRN!$A:$A,C3754,CANSCRN!$G:$G,D3754))))))))))))</f>
        <v>187138.11881110494</v>
      </c>
    </row>
    <row r="3755" spans="1:6" x14ac:dyDescent="0.2">
      <c r="A3755" s="24" t="s">
        <v>105</v>
      </c>
      <c r="B3755" s="24" t="s">
        <v>101</v>
      </c>
      <c r="C3755" s="24" t="s">
        <v>65</v>
      </c>
      <c r="D3755" s="24">
        <v>2011</v>
      </c>
      <c r="E3755" s="24" t="s">
        <v>104</v>
      </c>
      <c r="F3755">
        <f>IF(AND(A3755="PSA Testing", E3755= "Utilization Rate (per 100,000 patients)"),
SUMIFS(PSA!$D:$D,PSA!$A:$A,C3755,PSA!$G:$G,D3755),
IF(AND(A3755="Colorectal Cancer Screening", E3755="Utilization Rate (per 100,000 patients)"),
SUMIFS(COL!$D:$D,COL!$A:$A,C3755,COL!$G:$G, D3755),
IF(AND(A3755="Cervical Cancer Screening", E3755="Utilization Rate (per 100,000 patients)"),
SUMIFS(CERV!$D:$D,CERV!$A:$A,C3755,CERV!$G:$G,D3755),
IF(AND(A3755="Cancer Screening for CKD patients", E3755="Utilization Rate (per 100,000 patients)"),
SUMIFS(CANSCRN!$D:$D,CANSCRN!$A:$A,C3755,CANSCRN!$G:$G,D3755),
IF(AND(A3755="PSA Testing", E3755="Cost per service ($USD)"),
SUMIFS(PSA!$E:$E,PSA!$A:$A,C3755,PSA!$G:$G,D3755),
IF(AND(A3755="Colorectal Cancer Screening", E3755="Cost per service ($USD)"),
SUMIFS(COL!$E:$E,COL!$A:$A,C3755,COL!$G:$G,D3755),
IF(AND(A3755="Cervical Cancer Screening", E3755="Cost per service ($USD)"),
SUMIFS(CERV!$E:$E,CERV!$A:$A,C3755,CERV!$G:$G,D3755),
IF(AND(A3755="Cancer Screening for CKD patients", E3755="Cost per service ($USD)"),
SUMIFS(CANSCRN!$E:$E,CANSCRN!$A:$A,C3755,CANSCRN!$G:$G,D3755),
IF(AND(A3755="PSA Testing", E3755="Total Expenditure ($USD per 100,000 patients)"),
SUMIFS(PSA!$F:$F,PSA!$A:$A,C3755,PSA!$G:$G,D3755),
IF(AND(A3755="Colorectal Cancer Screening", E3755="Total Expenditure ($USD per 100,000 patients)"),
SUMIFS(COL!$F:$F,COL!$A:$A,C3755,COL!$G:$G,D3755),
IF(AND(A3755="Cervical Cancer Screening", E3755="Total Expenditure ($USD per 100,000 patients)"),
SUMIFS(CERV!$F:$F,CERV!$A:$A,C3755,CERV!$G:$G,D3755),
SUMIFS(CANSCRN!$F:$F,CANSCRN!$A:$A,C3755,CANSCRN!$G:$G,D3755))))))))))))</f>
        <v>188103.96669490225</v>
      </c>
    </row>
    <row r="3756" spans="1:6" x14ac:dyDescent="0.2">
      <c r="A3756" s="24" t="s">
        <v>105</v>
      </c>
      <c r="B3756" s="24" t="s">
        <v>101</v>
      </c>
      <c r="C3756" s="24" t="s">
        <v>65</v>
      </c>
      <c r="D3756" s="24">
        <v>2012</v>
      </c>
      <c r="E3756" s="24" t="s">
        <v>104</v>
      </c>
      <c r="F3756">
        <f>IF(AND(A3756="PSA Testing", E3756= "Utilization Rate (per 100,000 patients)"),
SUMIFS(PSA!$D:$D,PSA!$A:$A,C3756,PSA!$G:$G,D3756),
IF(AND(A3756="Colorectal Cancer Screening", E3756="Utilization Rate (per 100,000 patients)"),
SUMIFS(COL!$D:$D,COL!$A:$A,C3756,COL!$G:$G, D3756),
IF(AND(A3756="Cervical Cancer Screening", E3756="Utilization Rate (per 100,000 patients)"),
SUMIFS(CERV!$D:$D,CERV!$A:$A,C3756,CERV!$G:$G,D3756),
IF(AND(A3756="Cancer Screening for CKD patients", E3756="Utilization Rate (per 100,000 patients)"),
SUMIFS(CANSCRN!$D:$D,CANSCRN!$A:$A,C3756,CANSCRN!$G:$G,D3756),
IF(AND(A3756="PSA Testing", E3756="Cost per service ($USD)"),
SUMIFS(PSA!$E:$E,PSA!$A:$A,C3756,PSA!$G:$G,D3756),
IF(AND(A3756="Colorectal Cancer Screening", E3756="Cost per service ($USD)"),
SUMIFS(COL!$E:$E,COL!$A:$A,C3756,COL!$G:$G,D3756),
IF(AND(A3756="Cervical Cancer Screening", E3756="Cost per service ($USD)"),
SUMIFS(CERV!$E:$E,CERV!$A:$A,C3756,CERV!$G:$G,D3756),
IF(AND(A3756="Cancer Screening for CKD patients", E3756="Cost per service ($USD)"),
SUMIFS(CANSCRN!$E:$E,CANSCRN!$A:$A,C3756,CANSCRN!$G:$G,D3756),
IF(AND(A3756="PSA Testing", E3756="Total Expenditure ($USD per 100,000 patients)"),
SUMIFS(PSA!$F:$F,PSA!$A:$A,C3756,PSA!$G:$G,D3756),
IF(AND(A3756="Colorectal Cancer Screening", E3756="Total Expenditure ($USD per 100,000 patients)"),
SUMIFS(COL!$F:$F,COL!$A:$A,C3756,COL!$G:$G,D3756),
IF(AND(A3756="Cervical Cancer Screening", E3756="Total Expenditure ($USD per 100,000 patients)"),
SUMIFS(CERV!$F:$F,CERV!$A:$A,C3756,CERV!$G:$G,D3756),
SUMIFS(CANSCRN!$F:$F,CANSCRN!$A:$A,C3756,CANSCRN!$G:$G,D3756))))))))))))</f>
        <v>173169.07122528154</v>
      </c>
    </row>
    <row r="3757" spans="1:6" x14ac:dyDescent="0.2">
      <c r="A3757" s="24" t="s">
        <v>105</v>
      </c>
      <c r="B3757" s="24" t="s">
        <v>101</v>
      </c>
      <c r="C3757" s="24" t="s">
        <v>65</v>
      </c>
      <c r="D3757" s="24">
        <v>2013</v>
      </c>
      <c r="E3757" s="24" t="s">
        <v>104</v>
      </c>
      <c r="F3757">
        <f>IF(AND(A3757="PSA Testing", E3757= "Utilization Rate (per 100,000 patients)"),
SUMIFS(PSA!$D:$D,PSA!$A:$A,C3757,PSA!$G:$G,D3757),
IF(AND(A3757="Colorectal Cancer Screening", E3757="Utilization Rate (per 100,000 patients)"),
SUMIFS(COL!$D:$D,COL!$A:$A,C3757,COL!$G:$G, D3757),
IF(AND(A3757="Cervical Cancer Screening", E3757="Utilization Rate (per 100,000 patients)"),
SUMIFS(CERV!$D:$D,CERV!$A:$A,C3757,CERV!$G:$G,D3757),
IF(AND(A3757="Cancer Screening for CKD patients", E3757="Utilization Rate (per 100,000 patients)"),
SUMIFS(CANSCRN!$D:$D,CANSCRN!$A:$A,C3757,CANSCRN!$G:$G,D3757),
IF(AND(A3757="PSA Testing", E3757="Cost per service ($USD)"),
SUMIFS(PSA!$E:$E,PSA!$A:$A,C3757,PSA!$G:$G,D3757),
IF(AND(A3757="Colorectal Cancer Screening", E3757="Cost per service ($USD)"),
SUMIFS(COL!$E:$E,COL!$A:$A,C3757,COL!$G:$G,D3757),
IF(AND(A3757="Cervical Cancer Screening", E3757="Cost per service ($USD)"),
SUMIFS(CERV!$E:$E,CERV!$A:$A,C3757,CERV!$G:$G,D3757),
IF(AND(A3757="Cancer Screening for CKD patients", E3757="Cost per service ($USD)"),
SUMIFS(CANSCRN!$E:$E,CANSCRN!$A:$A,C3757,CANSCRN!$G:$G,D3757),
IF(AND(A3757="PSA Testing", E3757="Total Expenditure ($USD per 100,000 patients)"),
SUMIFS(PSA!$F:$F,PSA!$A:$A,C3757,PSA!$G:$G,D3757),
IF(AND(A3757="Colorectal Cancer Screening", E3757="Total Expenditure ($USD per 100,000 patients)"),
SUMIFS(COL!$F:$F,COL!$A:$A,C3757,COL!$G:$G,D3757),
IF(AND(A3757="Cervical Cancer Screening", E3757="Total Expenditure ($USD per 100,000 patients)"),
SUMIFS(CERV!$F:$F,CERV!$A:$A,C3757,CERV!$G:$G,D3757),
SUMIFS(CANSCRN!$F:$F,CANSCRN!$A:$A,C3757,CANSCRN!$G:$G,D3757))))))))))))</f>
        <v>153998.04063629091</v>
      </c>
    </row>
    <row r="3758" spans="1:6" x14ac:dyDescent="0.2">
      <c r="A3758" s="24" t="s">
        <v>105</v>
      </c>
      <c r="B3758" s="24" t="s">
        <v>101</v>
      </c>
      <c r="C3758" s="24" t="s">
        <v>65</v>
      </c>
      <c r="D3758" s="24">
        <v>2014</v>
      </c>
      <c r="E3758" s="24" t="s">
        <v>104</v>
      </c>
      <c r="F3758">
        <f>IF(AND(A3758="PSA Testing", E3758= "Utilization Rate (per 100,000 patients)"),
SUMIFS(PSA!$D:$D,PSA!$A:$A,C3758,PSA!$G:$G,D3758),
IF(AND(A3758="Colorectal Cancer Screening", E3758="Utilization Rate (per 100,000 patients)"),
SUMIFS(COL!$D:$D,COL!$A:$A,C3758,COL!$G:$G, D3758),
IF(AND(A3758="Cervical Cancer Screening", E3758="Utilization Rate (per 100,000 patients)"),
SUMIFS(CERV!$D:$D,CERV!$A:$A,C3758,CERV!$G:$G,D3758),
IF(AND(A3758="Cancer Screening for CKD patients", E3758="Utilization Rate (per 100,000 patients)"),
SUMIFS(CANSCRN!$D:$D,CANSCRN!$A:$A,C3758,CANSCRN!$G:$G,D3758),
IF(AND(A3758="PSA Testing", E3758="Cost per service ($USD)"),
SUMIFS(PSA!$E:$E,PSA!$A:$A,C3758,PSA!$G:$G,D3758),
IF(AND(A3758="Colorectal Cancer Screening", E3758="Cost per service ($USD)"),
SUMIFS(COL!$E:$E,COL!$A:$A,C3758,COL!$G:$G,D3758),
IF(AND(A3758="Cervical Cancer Screening", E3758="Cost per service ($USD)"),
SUMIFS(CERV!$E:$E,CERV!$A:$A,C3758,CERV!$G:$G,D3758),
IF(AND(A3758="Cancer Screening for CKD patients", E3758="Cost per service ($USD)"),
SUMIFS(CANSCRN!$E:$E,CANSCRN!$A:$A,C3758,CANSCRN!$G:$G,D3758),
IF(AND(A3758="PSA Testing", E3758="Total Expenditure ($USD per 100,000 patients)"),
SUMIFS(PSA!$F:$F,PSA!$A:$A,C3758,PSA!$G:$G,D3758),
IF(AND(A3758="Colorectal Cancer Screening", E3758="Total Expenditure ($USD per 100,000 patients)"),
SUMIFS(COL!$F:$F,COL!$A:$A,C3758,COL!$G:$G,D3758),
IF(AND(A3758="Cervical Cancer Screening", E3758="Total Expenditure ($USD per 100,000 patients)"),
SUMIFS(CERV!$F:$F,CERV!$A:$A,C3758,CERV!$G:$G,D3758),
SUMIFS(CANSCRN!$F:$F,CANSCRN!$A:$A,C3758,CANSCRN!$G:$G,D3758))))))))))))</f>
        <v>112389.23644933676</v>
      </c>
    </row>
    <row r="3759" spans="1:6" x14ac:dyDescent="0.2">
      <c r="A3759" s="24" t="s">
        <v>105</v>
      </c>
      <c r="B3759" s="24" t="s">
        <v>101</v>
      </c>
      <c r="C3759" s="24" t="s">
        <v>65</v>
      </c>
      <c r="D3759" s="24">
        <v>2015</v>
      </c>
      <c r="E3759" s="24" t="s">
        <v>104</v>
      </c>
      <c r="F3759">
        <f>IF(AND(A3759="PSA Testing", E3759= "Utilization Rate (per 100,000 patients)"),
SUMIFS(PSA!$D:$D,PSA!$A:$A,C3759,PSA!$G:$G,D3759),
IF(AND(A3759="Colorectal Cancer Screening", E3759="Utilization Rate (per 100,000 patients)"),
SUMIFS(COL!$D:$D,COL!$A:$A,C3759,COL!$G:$G, D3759),
IF(AND(A3759="Cervical Cancer Screening", E3759="Utilization Rate (per 100,000 patients)"),
SUMIFS(CERV!$D:$D,CERV!$A:$A,C3759,CERV!$G:$G,D3759),
IF(AND(A3759="Cancer Screening for CKD patients", E3759="Utilization Rate (per 100,000 patients)"),
SUMIFS(CANSCRN!$D:$D,CANSCRN!$A:$A,C3759,CANSCRN!$G:$G,D3759),
IF(AND(A3759="PSA Testing", E3759="Cost per service ($USD)"),
SUMIFS(PSA!$E:$E,PSA!$A:$A,C3759,PSA!$G:$G,D3759),
IF(AND(A3759="Colorectal Cancer Screening", E3759="Cost per service ($USD)"),
SUMIFS(COL!$E:$E,COL!$A:$A,C3759,COL!$G:$G,D3759),
IF(AND(A3759="Cervical Cancer Screening", E3759="Cost per service ($USD)"),
SUMIFS(CERV!$E:$E,CERV!$A:$A,C3759,CERV!$G:$G,D3759),
IF(AND(A3759="Cancer Screening for CKD patients", E3759="Cost per service ($USD)"),
SUMIFS(CANSCRN!$E:$E,CANSCRN!$A:$A,C3759,CANSCRN!$G:$G,D3759),
IF(AND(A3759="PSA Testing", E3759="Total Expenditure ($USD per 100,000 patients)"),
SUMIFS(PSA!$F:$F,PSA!$A:$A,C3759,PSA!$G:$G,D3759),
IF(AND(A3759="Colorectal Cancer Screening", E3759="Total Expenditure ($USD per 100,000 patients)"),
SUMIFS(COL!$F:$F,COL!$A:$A,C3759,COL!$G:$G,D3759),
IF(AND(A3759="Cervical Cancer Screening", E3759="Total Expenditure ($USD per 100,000 patients)"),
SUMIFS(CERV!$F:$F,CERV!$A:$A,C3759,CERV!$G:$G,D3759),
SUMIFS(CANSCRN!$F:$F,CANSCRN!$A:$A,C3759,CANSCRN!$G:$G,D3759))))))))))))</f>
        <v>114325.64889161503</v>
      </c>
    </row>
    <row r="3760" spans="1:6" x14ac:dyDescent="0.2">
      <c r="A3760" s="24" t="s">
        <v>105</v>
      </c>
      <c r="B3760" s="24" t="s">
        <v>101</v>
      </c>
      <c r="C3760" s="24" t="s">
        <v>65</v>
      </c>
      <c r="D3760" s="24">
        <v>2016</v>
      </c>
      <c r="E3760" s="24" t="s">
        <v>104</v>
      </c>
      <c r="F3760">
        <f>IF(AND(A3760="PSA Testing", E3760= "Utilization Rate (per 100,000 patients)"),
SUMIFS(PSA!$D:$D,PSA!$A:$A,C3760,PSA!$G:$G,D3760),
IF(AND(A3760="Colorectal Cancer Screening", E3760="Utilization Rate (per 100,000 patients)"),
SUMIFS(COL!$D:$D,COL!$A:$A,C3760,COL!$G:$G, D3760),
IF(AND(A3760="Cervical Cancer Screening", E3760="Utilization Rate (per 100,000 patients)"),
SUMIFS(CERV!$D:$D,CERV!$A:$A,C3760,CERV!$G:$G,D3760),
IF(AND(A3760="Cancer Screening for CKD patients", E3760="Utilization Rate (per 100,000 patients)"),
SUMIFS(CANSCRN!$D:$D,CANSCRN!$A:$A,C3760,CANSCRN!$G:$G,D3760),
IF(AND(A3760="PSA Testing", E3760="Cost per service ($USD)"),
SUMIFS(PSA!$E:$E,PSA!$A:$A,C3760,PSA!$G:$G,D3760),
IF(AND(A3760="Colorectal Cancer Screening", E3760="Cost per service ($USD)"),
SUMIFS(COL!$E:$E,COL!$A:$A,C3760,COL!$G:$G,D3760),
IF(AND(A3760="Cervical Cancer Screening", E3760="Cost per service ($USD)"),
SUMIFS(CERV!$E:$E,CERV!$A:$A,C3760,CERV!$G:$G,D3760),
IF(AND(A3760="Cancer Screening for CKD patients", E3760="Cost per service ($USD)"),
SUMIFS(CANSCRN!$E:$E,CANSCRN!$A:$A,C3760,CANSCRN!$G:$G,D3760),
IF(AND(A3760="PSA Testing", E3760="Total Expenditure ($USD per 100,000 patients)"),
SUMIFS(PSA!$F:$F,PSA!$A:$A,C3760,PSA!$G:$G,D3760),
IF(AND(A3760="Colorectal Cancer Screening", E3760="Total Expenditure ($USD per 100,000 patients)"),
SUMIFS(COL!$F:$F,COL!$A:$A,C3760,COL!$G:$G,D3760),
IF(AND(A3760="Cervical Cancer Screening", E3760="Total Expenditure ($USD per 100,000 patients)"),
SUMIFS(CERV!$F:$F,CERV!$A:$A,C3760,CERV!$G:$G,D3760),
SUMIFS(CANSCRN!$F:$F,CANSCRN!$A:$A,C3760,CANSCRN!$G:$G,D3760))))))))))))</f>
        <v>105079.59430820466</v>
      </c>
    </row>
    <row r="3761" spans="1:6" x14ac:dyDescent="0.2">
      <c r="A3761" s="24" t="s">
        <v>105</v>
      </c>
      <c r="B3761" s="24" t="s">
        <v>101</v>
      </c>
      <c r="C3761" s="24" t="s">
        <v>65</v>
      </c>
      <c r="D3761" s="24">
        <v>2017</v>
      </c>
      <c r="E3761" s="24" t="s">
        <v>104</v>
      </c>
      <c r="F3761">
        <f>IF(AND(A3761="PSA Testing", E3761= "Utilization Rate (per 100,000 patients)"),
SUMIFS(PSA!$D:$D,PSA!$A:$A,C3761,PSA!$G:$G,D3761),
IF(AND(A3761="Colorectal Cancer Screening", E3761="Utilization Rate (per 100,000 patients)"),
SUMIFS(COL!$D:$D,COL!$A:$A,C3761,COL!$G:$G, D3761),
IF(AND(A3761="Cervical Cancer Screening", E3761="Utilization Rate (per 100,000 patients)"),
SUMIFS(CERV!$D:$D,CERV!$A:$A,C3761,CERV!$G:$G,D3761),
IF(AND(A3761="Cancer Screening for CKD patients", E3761="Utilization Rate (per 100,000 patients)"),
SUMIFS(CANSCRN!$D:$D,CANSCRN!$A:$A,C3761,CANSCRN!$G:$G,D3761),
IF(AND(A3761="PSA Testing", E3761="Cost per service ($USD)"),
SUMIFS(PSA!$E:$E,PSA!$A:$A,C3761,PSA!$G:$G,D3761),
IF(AND(A3761="Colorectal Cancer Screening", E3761="Cost per service ($USD)"),
SUMIFS(COL!$E:$E,COL!$A:$A,C3761,COL!$G:$G,D3761),
IF(AND(A3761="Cervical Cancer Screening", E3761="Cost per service ($USD)"),
SUMIFS(CERV!$E:$E,CERV!$A:$A,C3761,CERV!$G:$G,D3761),
IF(AND(A3761="Cancer Screening for CKD patients", E3761="Cost per service ($USD)"),
SUMIFS(CANSCRN!$E:$E,CANSCRN!$A:$A,C3761,CANSCRN!$G:$G,D3761),
IF(AND(A3761="PSA Testing", E3761="Total Expenditure ($USD per 100,000 patients)"),
SUMIFS(PSA!$F:$F,PSA!$A:$A,C3761,PSA!$G:$G,D3761),
IF(AND(A3761="Colorectal Cancer Screening", E3761="Total Expenditure ($USD per 100,000 patients)"),
SUMIFS(COL!$F:$F,COL!$A:$A,C3761,COL!$G:$G,D3761),
IF(AND(A3761="Cervical Cancer Screening", E3761="Total Expenditure ($USD per 100,000 patients)"),
SUMIFS(CERV!$F:$F,CERV!$A:$A,C3761,CERV!$G:$G,D3761),
SUMIFS(CANSCRN!$F:$F,CANSCRN!$A:$A,C3761,CANSCRN!$G:$G,D3761))))))))))))</f>
        <v>102548.18031338642</v>
      </c>
    </row>
    <row r="3762" spans="1:6" x14ac:dyDescent="0.2">
      <c r="A3762" s="24" t="s">
        <v>105</v>
      </c>
      <c r="B3762" s="24" t="s">
        <v>101</v>
      </c>
      <c r="C3762" s="24" t="s">
        <v>65</v>
      </c>
      <c r="D3762" s="24">
        <v>2018</v>
      </c>
      <c r="E3762" s="24" t="s">
        <v>104</v>
      </c>
      <c r="F3762">
        <f>IF(AND(A3762="PSA Testing", E3762= "Utilization Rate (per 100,000 patients)"),
SUMIFS(PSA!$D:$D,PSA!$A:$A,C3762,PSA!$G:$G,D3762),
IF(AND(A3762="Colorectal Cancer Screening", E3762="Utilization Rate (per 100,000 patients)"),
SUMIFS(COL!$D:$D,COL!$A:$A,C3762,COL!$G:$G, D3762),
IF(AND(A3762="Cervical Cancer Screening", E3762="Utilization Rate (per 100,000 patients)"),
SUMIFS(CERV!$D:$D,CERV!$A:$A,C3762,CERV!$G:$G,D3762),
IF(AND(A3762="Cancer Screening for CKD patients", E3762="Utilization Rate (per 100,000 patients)"),
SUMIFS(CANSCRN!$D:$D,CANSCRN!$A:$A,C3762,CANSCRN!$G:$G,D3762),
IF(AND(A3762="PSA Testing", E3762="Cost per service ($USD)"),
SUMIFS(PSA!$E:$E,PSA!$A:$A,C3762,PSA!$G:$G,D3762),
IF(AND(A3762="Colorectal Cancer Screening", E3762="Cost per service ($USD)"),
SUMIFS(COL!$E:$E,COL!$A:$A,C3762,COL!$G:$G,D3762),
IF(AND(A3762="Cervical Cancer Screening", E3762="Cost per service ($USD)"),
SUMIFS(CERV!$E:$E,CERV!$A:$A,C3762,CERV!$G:$G,D3762),
IF(AND(A3762="Cancer Screening for CKD patients", E3762="Cost per service ($USD)"),
SUMIFS(CANSCRN!$E:$E,CANSCRN!$A:$A,C3762,CANSCRN!$G:$G,D3762),
IF(AND(A3762="PSA Testing", E3762="Total Expenditure ($USD per 100,000 patients)"),
SUMIFS(PSA!$F:$F,PSA!$A:$A,C3762,PSA!$G:$G,D3762),
IF(AND(A3762="Colorectal Cancer Screening", E3762="Total Expenditure ($USD per 100,000 patients)"),
SUMIFS(COL!$F:$F,COL!$A:$A,C3762,COL!$G:$G,D3762),
IF(AND(A3762="Cervical Cancer Screening", E3762="Total Expenditure ($USD per 100,000 patients)"),
SUMIFS(CERV!$F:$F,CERV!$A:$A,C3762,CERV!$G:$G,D3762),
SUMIFS(CANSCRN!$F:$F,CANSCRN!$A:$A,C3762,CANSCRN!$G:$G,D3762))))))))))))</f>
        <v>99204.415965994282</v>
      </c>
    </row>
    <row r="3763" spans="1:6" x14ac:dyDescent="0.2">
      <c r="A3763" s="24" t="s">
        <v>105</v>
      </c>
      <c r="B3763" s="24" t="s">
        <v>101</v>
      </c>
      <c r="C3763" s="24" t="s">
        <v>65</v>
      </c>
      <c r="D3763" s="24">
        <v>2019</v>
      </c>
      <c r="E3763" s="24" t="s">
        <v>104</v>
      </c>
      <c r="F3763">
        <f>IF(AND(A3763="PSA Testing", E3763= "Utilization Rate (per 100,000 patients)"),
SUMIFS(PSA!$D:$D,PSA!$A:$A,C3763,PSA!$G:$G,D3763),
IF(AND(A3763="Colorectal Cancer Screening", E3763="Utilization Rate (per 100,000 patients)"),
SUMIFS(COL!$D:$D,COL!$A:$A,C3763,COL!$G:$G, D3763),
IF(AND(A3763="Cervical Cancer Screening", E3763="Utilization Rate (per 100,000 patients)"),
SUMIFS(CERV!$D:$D,CERV!$A:$A,C3763,CERV!$G:$G,D3763),
IF(AND(A3763="Cancer Screening for CKD patients", E3763="Utilization Rate (per 100,000 patients)"),
SUMIFS(CANSCRN!$D:$D,CANSCRN!$A:$A,C3763,CANSCRN!$G:$G,D3763),
IF(AND(A3763="PSA Testing", E3763="Cost per service ($USD)"),
SUMIFS(PSA!$E:$E,PSA!$A:$A,C3763,PSA!$G:$G,D3763),
IF(AND(A3763="Colorectal Cancer Screening", E3763="Cost per service ($USD)"),
SUMIFS(COL!$E:$E,COL!$A:$A,C3763,COL!$G:$G,D3763),
IF(AND(A3763="Cervical Cancer Screening", E3763="Cost per service ($USD)"),
SUMIFS(CERV!$E:$E,CERV!$A:$A,C3763,CERV!$G:$G,D3763),
IF(AND(A3763="Cancer Screening for CKD patients", E3763="Cost per service ($USD)"),
SUMIFS(CANSCRN!$E:$E,CANSCRN!$A:$A,C3763,CANSCRN!$G:$G,D3763),
IF(AND(A3763="PSA Testing", E3763="Total Expenditure ($USD per 100,000 patients)"),
SUMIFS(PSA!$F:$F,PSA!$A:$A,C3763,PSA!$G:$G,D3763),
IF(AND(A3763="Colorectal Cancer Screening", E3763="Total Expenditure ($USD per 100,000 patients)"),
SUMIFS(COL!$F:$F,COL!$A:$A,C3763,COL!$G:$G,D3763),
IF(AND(A3763="Cervical Cancer Screening", E3763="Total Expenditure ($USD per 100,000 patients)"),
SUMIFS(CERV!$F:$F,CERV!$A:$A,C3763,CERV!$G:$G,D3763),
SUMIFS(CANSCRN!$F:$F,CANSCRN!$A:$A,C3763,CANSCRN!$G:$G,D3763))))))))))))</f>
        <v>84945.202749053788</v>
      </c>
    </row>
    <row r="3764" spans="1:6" x14ac:dyDescent="0.2">
      <c r="A3764" s="24" t="s">
        <v>105</v>
      </c>
      <c r="B3764" s="24" t="s">
        <v>101</v>
      </c>
      <c r="C3764" s="24" t="s">
        <v>66</v>
      </c>
      <c r="D3764" s="24">
        <v>2009</v>
      </c>
      <c r="E3764" s="24" t="s">
        <v>104</v>
      </c>
      <c r="F3764">
        <f>IF(AND(A3764="PSA Testing", E3764= "Utilization Rate (per 100,000 patients)"),
SUMIFS(PSA!$D:$D,PSA!$A:$A,C3764,PSA!$G:$G,D3764),
IF(AND(A3764="Colorectal Cancer Screening", E3764="Utilization Rate (per 100,000 patients)"),
SUMIFS(COL!$D:$D,COL!$A:$A,C3764,COL!$G:$G, D3764),
IF(AND(A3764="Cervical Cancer Screening", E3764="Utilization Rate (per 100,000 patients)"),
SUMIFS(CERV!$D:$D,CERV!$A:$A,C3764,CERV!$G:$G,D3764),
IF(AND(A3764="Cancer Screening for CKD patients", E3764="Utilization Rate (per 100,000 patients)"),
SUMIFS(CANSCRN!$D:$D,CANSCRN!$A:$A,C3764,CANSCRN!$G:$G,D3764),
IF(AND(A3764="PSA Testing", E3764="Cost per service ($USD)"),
SUMIFS(PSA!$E:$E,PSA!$A:$A,C3764,PSA!$G:$G,D3764),
IF(AND(A3764="Colorectal Cancer Screening", E3764="Cost per service ($USD)"),
SUMIFS(COL!$E:$E,COL!$A:$A,C3764,COL!$G:$G,D3764),
IF(AND(A3764="Cervical Cancer Screening", E3764="Cost per service ($USD)"),
SUMIFS(CERV!$E:$E,CERV!$A:$A,C3764,CERV!$G:$G,D3764),
IF(AND(A3764="Cancer Screening for CKD patients", E3764="Cost per service ($USD)"),
SUMIFS(CANSCRN!$E:$E,CANSCRN!$A:$A,C3764,CANSCRN!$G:$G,D3764),
IF(AND(A3764="PSA Testing", E3764="Total Expenditure ($USD per 100,000 patients)"),
SUMIFS(PSA!$F:$F,PSA!$A:$A,C3764,PSA!$G:$G,D3764),
IF(AND(A3764="Colorectal Cancer Screening", E3764="Total Expenditure ($USD per 100,000 patients)"),
SUMIFS(COL!$F:$F,COL!$A:$A,C3764,COL!$G:$G,D3764),
IF(AND(A3764="Cervical Cancer Screening", E3764="Total Expenditure ($USD per 100,000 patients)"),
SUMIFS(CERV!$F:$F,CERV!$A:$A,C3764,CERV!$G:$G,D3764),
SUMIFS(CANSCRN!$F:$F,CANSCRN!$A:$A,C3764,CANSCRN!$G:$G,D3764))))))))))))</f>
        <v>148909.10692949203</v>
      </c>
    </row>
    <row r="3765" spans="1:6" x14ac:dyDescent="0.2">
      <c r="A3765" s="24" t="s">
        <v>105</v>
      </c>
      <c r="B3765" s="24" t="s">
        <v>101</v>
      </c>
      <c r="C3765" s="24" t="s">
        <v>66</v>
      </c>
      <c r="D3765" s="24">
        <v>2010</v>
      </c>
      <c r="E3765" s="24" t="s">
        <v>104</v>
      </c>
      <c r="F3765">
        <f>IF(AND(A3765="PSA Testing", E3765= "Utilization Rate (per 100,000 patients)"),
SUMIFS(PSA!$D:$D,PSA!$A:$A,C3765,PSA!$G:$G,D3765),
IF(AND(A3765="Colorectal Cancer Screening", E3765="Utilization Rate (per 100,000 patients)"),
SUMIFS(COL!$D:$D,COL!$A:$A,C3765,COL!$G:$G, D3765),
IF(AND(A3765="Cervical Cancer Screening", E3765="Utilization Rate (per 100,000 patients)"),
SUMIFS(CERV!$D:$D,CERV!$A:$A,C3765,CERV!$G:$G,D3765),
IF(AND(A3765="Cancer Screening for CKD patients", E3765="Utilization Rate (per 100,000 patients)"),
SUMIFS(CANSCRN!$D:$D,CANSCRN!$A:$A,C3765,CANSCRN!$G:$G,D3765),
IF(AND(A3765="PSA Testing", E3765="Cost per service ($USD)"),
SUMIFS(PSA!$E:$E,PSA!$A:$A,C3765,PSA!$G:$G,D3765),
IF(AND(A3765="Colorectal Cancer Screening", E3765="Cost per service ($USD)"),
SUMIFS(COL!$E:$E,COL!$A:$A,C3765,COL!$G:$G,D3765),
IF(AND(A3765="Cervical Cancer Screening", E3765="Cost per service ($USD)"),
SUMIFS(CERV!$E:$E,CERV!$A:$A,C3765,CERV!$G:$G,D3765),
IF(AND(A3765="Cancer Screening for CKD patients", E3765="Cost per service ($USD)"),
SUMIFS(CANSCRN!$E:$E,CANSCRN!$A:$A,C3765,CANSCRN!$G:$G,D3765),
IF(AND(A3765="PSA Testing", E3765="Total Expenditure ($USD per 100,000 patients)"),
SUMIFS(PSA!$F:$F,PSA!$A:$A,C3765,PSA!$G:$G,D3765),
IF(AND(A3765="Colorectal Cancer Screening", E3765="Total Expenditure ($USD per 100,000 patients)"),
SUMIFS(COL!$F:$F,COL!$A:$A,C3765,COL!$G:$G,D3765),
IF(AND(A3765="Cervical Cancer Screening", E3765="Total Expenditure ($USD per 100,000 patients)"),
SUMIFS(CERV!$F:$F,CERV!$A:$A,C3765,CERV!$G:$G,D3765),
SUMIFS(CANSCRN!$F:$F,CANSCRN!$A:$A,C3765,CANSCRN!$G:$G,D3765))))))))))))</f>
        <v>128937.55939086295</v>
      </c>
    </row>
    <row r="3766" spans="1:6" x14ac:dyDescent="0.2">
      <c r="A3766" s="24" t="s">
        <v>105</v>
      </c>
      <c r="B3766" s="24" t="s">
        <v>101</v>
      </c>
      <c r="C3766" s="24" t="s">
        <v>66</v>
      </c>
      <c r="D3766" s="24">
        <v>2011</v>
      </c>
      <c r="E3766" s="24" t="s">
        <v>104</v>
      </c>
      <c r="F3766">
        <f>IF(AND(A3766="PSA Testing", E3766= "Utilization Rate (per 100,000 patients)"),
SUMIFS(PSA!$D:$D,PSA!$A:$A,C3766,PSA!$G:$G,D3766),
IF(AND(A3766="Colorectal Cancer Screening", E3766="Utilization Rate (per 100,000 patients)"),
SUMIFS(COL!$D:$D,COL!$A:$A,C3766,COL!$G:$G, D3766),
IF(AND(A3766="Cervical Cancer Screening", E3766="Utilization Rate (per 100,000 patients)"),
SUMIFS(CERV!$D:$D,CERV!$A:$A,C3766,CERV!$G:$G,D3766),
IF(AND(A3766="Cancer Screening for CKD patients", E3766="Utilization Rate (per 100,000 patients)"),
SUMIFS(CANSCRN!$D:$D,CANSCRN!$A:$A,C3766,CANSCRN!$G:$G,D3766),
IF(AND(A3766="PSA Testing", E3766="Cost per service ($USD)"),
SUMIFS(PSA!$E:$E,PSA!$A:$A,C3766,PSA!$G:$G,D3766),
IF(AND(A3766="Colorectal Cancer Screening", E3766="Cost per service ($USD)"),
SUMIFS(COL!$E:$E,COL!$A:$A,C3766,COL!$G:$G,D3766),
IF(AND(A3766="Cervical Cancer Screening", E3766="Cost per service ($USD)"),
SUMIFS(CERV!$E:$E,CERV!$A:$A,C3766,CERV!$G:$G,D3766),
IF(AND(A3766="Cancer Screening for CKD patients", E3766="Cost per service ($USD)"),
SUMIFS(CANSCRN!$E:$E,CANSCRN!$A:$A,C3766,CANSCRN!$G:$G,D3766),
IF(AND(A3766="PSA Testing", E3766="Total Expenditure ($USD per 100,000 patients)"),
SUMIFS(PSA!$F:$F,PSA!$A:$A,C3766,PSA!$G:$G,D3766),
IF(AND(A3766="Colorectal Cancer Screening", E3766="Total Expenditure ($USD per 100,000 patients)"),
SUMIFS(COL!$F:$F,COL!$A:$A,C3766,COL!$G:$G,D3766),
IF(AND(A3766="Cervical Cancer Screening", E3766="Total Expenditure ($USD per 100,000 patients)"),
SUMIFS(CERV!$F:$F,CERV!$A:$A,C3766,CERV!$G:$G,D3766),
SUMIFS(CANSCRN!$F:$F,CANSCRN!$A:$A,C3766,CANSCRN!$G:$G,D3766))))))))))))</f>
        <v>129191.44062555222</v>
      </c>
    </row>
    <row r="3767" spans="1:6" x14ac:dyDescent="0.2">
      <c r="A3767" s="24" t="s">
        <v>105</v>
      </c>
      <c r="B3767" s="24" t="s">
        <v>101</v>
      </c>
      <c r="C3767" s="24" t="s">
        <v>66</v>
      </c>
      <c r="D3767" s="24">
        <v>2012</v>
      </c>
      <c r="E3767" s="24" t="s">
        <v>104</v>
      </c>
      <c r="F3767">
        <f>IF(AND(A3767="PSA Testing", E3767= "Utilization Rate (per 100,000 patients)"),
SUMIFS(PSA!$D:$D,PSA!$A:$A,C3767,PSA!$G:$G,D3767),
IF(AND(A3767="Colorectal Cancer Screening", E3767="Utilization Rate (per 100,000 patients)"),
SUMIFS(COL!$D:$D,COL!$A:$A,C3767,COL!$G:$G, D3767),
IF(AND(A3767="Cervical Cancer Screening", E3767="Utilization Rate (per 100,000 patients)"),
SUMIFS(CERV!$D:$D,CERV!$A:$A,C3767,CERV!$G:$G,D3767),
IF(AND(A3767="Cancer Screening for CKD patients", E3767="Utilization Rate (per 100,000 patients)"),
SUMIFS(CANSCRN!$D:$D,CANSCRN!$A:$A,C3767,CANSCRN!$G:$G,D3767),
IF(AND(A3767="PSA Testing", E3767="Cost per service ($USD)"),
SUMIFS(PSA!$E:$E,PSA!$A:$A,C3767,PSA!$G:$G,D3767),
IF(AND(A3767="Colorectal Cancer Screening", E3767="Cost per service ($USD)"),
SUMIFS(COL!$E:$E,COL!$A:$A,C3767,COL!$G:$G,D3767),
IF(AND(A3767="Cervical Cancer Screening", E3767="Cost per service ($USD)"),
SUMIFS(CERV!$E:$E,CERV!$A:$A,C3767,CERV!$G:$G,D3767),
IF(AND(A3767="Cancer Screening for CKD patients", E3767="Cost per service ($USD)"),
SUMIFS(CANSCRN!$E:$E,CANSCRN!$A:$A,C3767,CANSCRN!$G:$G,D3767),
IF(AND(A3767="PSA Testing", E3767="Total Expenditure ($USD per 100,000 patients)"),
SUMIFS(PSA!$F:$F,PSA!$A:$A,C3767,PSA!$G:$G,D3767),
IF(AND(A3767="Colorectal Cancer Screening", E3767="Total Expenditure ($USD per 100,000 patients)"),
SUMIFS(COL!$F:$F,COL!$A:$A,C3767,COL!$G:$G,D3767),
IF(AND(A3767="Cervical Cancer Screening", E3767="Total Expenditure ($USD per 100,000 patients)"),
SUMIFS(CERV!$F:$F,CERV!$A:$A,C3767,CERV!$G:$G,D3767),
SUMIFS(CANSCRN!$F:$F,CANSCRN!$A:$A,C3767,CANSCRN!$G:$G,D3767))))))))))))</f>
        <v>134847.56071226025</v>
      </c>
    </row>
    <row r="3768" spans="1:6" x14ac:dyDescent="0.2">
      <c r="A3768" s="24" t="s">
        <v>105</v>
      </c>
      <c r="B3768" s="24" t="s">
        <v>101</v>
      </c>
      <c r="C3768" s="24" t="s">
        <v>66</v>
      </c>
      <c r="D3768" s="24">
        <v>2013</v>
      </c>
      <c r="E3768" s="24" t="s">
        <v>104</v>
      </c>
      <c r="F3768">
        <f>IF(AND(A3768="PSA Testing", E3768= "Utilization Rate (per 100,000 patients)"),
SUMIFS(PSA!$D:$D,PSA!$A:$A,C3768,PSA!$G:$G,D3768),
IF(AND(A3768="Colorectal Cancer Screening", E3768="Utilization Rate (per 100,000 patients)"),
SUMIFS(COL!$D:$D,COL!$A:$A,C3768,COL!$G:$G, D3768),
IF(AND(A3768="Cervical Cancer Screening", E3768="Utilization Rate (per 100,000 patients)"),
SUMIFS(CERV!$D:$D,CERV!$A:$A,C3768,CERV!$G:$G,D3768),
IF(AND(A3768="Cancer Screening for CKD patients", E3768="Utilization Rate (per 100,000 patients)"),
SUMIFS(CANSCRN!$D:$D,CANSCRN!$A:$A,C3768,CANSCRN!$G:$G,D3768),
IF(AND(A3768="PSA Testing", E3768="Cost per service ($USD)"),
SUMIFS(PSA!$E:$E,PSA!$A:$A,C3768,PSA!$G:$G,D3768),
IF(AND(A3768="Colorectal Cancer Screening", E3768="Cost per service ($USD)"),
SUMIFS(COL!$E:$E,COL!$A:$A,C3768,COL!$G:$G,D3768),
IF(AND(A3768="Cervical Cancer Screening", E3768="Cost per service ($USD)"),
SUMIFS(CERV!$E:$E,CERV!$A:$A,C3768,CERV!$G:$G,D3768),
IF(AND(A3768="Cancer Screening for CKD patients", E3768="Cost per service ($USD)"),
SUMIFS(CANSCRN!$E:$E,CANSCRN!$A:$A,C3768,CANSCRN!$G:$G,D3768),
IF(AND(A3768="PSA Testing", E3768="Total Expenditure ($USD per 100,000 patients)"),
SUMIFS(PSA!$F:$F,PSA!$A:$A,C3768,PSA!$G:$G,D3768),
IF(AND(A3768="Colorectal Cancer Screening", E3768="Total Expenditure ($USD per 100,000 patients)"),
SUMIFS(COL!$F:$F,COL!$A:$A,C3768,COL!$G:$G,D3768),
IF(AND(A3768="Cervical Cancer Screening", E3768="Total Expenditure ($USD per 100,000 patients)"),
SUMIFS(CERV!$F:$F,CERV!$A:$A,C3768,CERV!$G:$G,D3768),
SUMIFS(CANSCRN!$F:$F,CANSCRN!$A:$A,C3768,CANSCRN!$G:$G,D3768))))))))))))</f>
        <v>143976.91298133676</v>
      </c>
    </row>
    <row r="3769" spans="1:6" x14ac:dyDescent="0.2">
      <c r="A3769" s="24" t="s">
        <v>105</v>
      </c>
      <c r="B3769" s="24" t="s">
        <v>101</v>
      </c>
      <c r="C3769" s="24" t="s">
        <v>66</v>
      </c>
      <c r="D3769" s="24">
        <v>2014</v>
      </c>
      <c r="E3769" s="24" t="s">
        <v>104</v>
      </c>
      <c r="F3769">
        <f>IF(AND(A3769="PSA Testing", E3769= "Utilization Rate (per 100,000 patients)"),
SUMIFS(PSA!$D:$D,PSA!$A:$A,C3769,PSA!$G:$G,D3769),
IF(AND(A3769="Colorectal Cancer Screening", E3769="Utilization Rate (per 100,000 patients)"),
SUMIFS(COL!$D:$D,COL!$A:$A,C3769,COL!$G:$G, D3769),
IF(AND(A3769="Cervical Cancer Screening", E3769="Utilization Rate (per 100,000 patients)"),
SUMIFS(CERV!$D:$D,CERV!$A:$A,C3769,CERV!$G:$G,D3769),
IF(AND(A3769="Cancer Screening for CKD patients", E3769="Utilization Rate (per 100,000 patients)"),
SUMIFS(CANSCRN!$D:$D,CANSCRN!$A:$A,C3769,CANSCRN!$G:$G,D3769),
IF(AND(A3769="PSA Testing", E3769="Cost per service ($USD)"),
SUMIFS(PSA!$E:$E,PSA!$A:$A,C3769,PSA!$G:$G,D3769),
IF(AND(A3769="Colorectal Cancer Screening", E3769="Cost per service ($USD)"),
SUMIFS(COL!$E:$E,COL!$A:$A,C3769,COL!$G:$G,D3769),
IF(AND(A3769="Cervical Cancer Screening", E3769="Cost per service ($USD)"),
SUMIFS(CERV!$E:$E,CERV!$A:$A,C3769,CERV!$G:$G,D3769),
IF(AND(A3769="Cancer Screening for CKD patients", E3769="Cost per service ($USD)"),
SUMIFS(CANSCRN!$E:$E,CANSCRN!$A:$A,C3769,CANSCRN!$G:$G,D3769),
IF(AND(A3769="PSA Testing", E3769="Total Expenditure ($USD per 100,000 patients)"),
SUMIFS(PSA!$F:$F,PSA!$A:$A,C3769,PSA!$G:$G,D3769),
IF(AND(A3769="Colorectal Cancer Screening", E3769="Total Expenditure ($USD per 100,000 patients)"),
SUMIFS(COL!$F:$F,COL!$A:$A,C3769,COL!$G:$G,D3769),
IF(AND(A3769="Cervical Cancer Screening", E3769="Total Expenditure ($USD per 100,000 patients)"),
SUMIFS(CERV!$F:$F,CERV!$A:$A,C3769,CERV!$G:$G,D3769),
SUMIFS(CANSCRN!$F:$F,CANSCRN!$A:$A,C3769,CANSCRN!$G:$G,D3769))))))))))))</f>
        <v>112982.98388327612</v>
      </c>
    </row>
    <row r="3770" spans="1:6" x14ac:dyDescent="0.2">
      <c r="A3770" s="24" t="s">
        <v>105</v>
      </c>
      <c r="B3770" s="24" t="s">
        <v>101</v>
      </c>
      <c r="C3770" s="24" t="s">
        <v>66</v>
      </c>
      <c r="D3770" s="24">
        <v>2015</v>
      </c>
      <c r="E3770" s="24" t="s">
        <v>104</v>
      </c>
      <c r="F3770">
        <f>IF(AND(A3770="PSA Testing", E3770= "Utilization Rate (per 100,000 patients)"),
SUMIFS(PSA!$D:$D,PSA!$A:$A,C3770,PSA!$G:$G,D3770),
IF(AND(A3770="Colorectal Cancer Screening", E3770="Utilization Rate (per 100,000 patients)"),
SUMIFS(COL!$D:$D,COL!$A:$A,C3770,COL!$G:$G, D3770),
IF(AND(A3770="Cervical Cancer Screening", E3770="Utilization Rate (per 100,000 patients)"),
SUMIFS(CERV!$D:$D,CERV!$A:$A,C3770,CERV!$G:$G,D3770),
IF(AND(A3770="Cancer Screening for CKD patients", E3770="Utilization Rate (per 100,000 patients)"),
SUMIFS(CANSCRN!$D:$D,CANSCRN!$A:$A,C3770,CANSCRN!$G:$G,D3770),
IF(AND(A3770="PSA Testing", E3770="Cost per service ($USD)"),
SUMIFS(PSA!$E:$E,PSA!$A:$A,C3770,PSA!$G:$G,D3770),
IF(AND(A3770="Colorectal Cancer Screening", E3770="Cost per service ($USD)"),
SUMIFS(COL!$E:$E,COL!$A:$A,C3770,COL!$G:$G,D3770),
IF(AND(A3770="Cervical Cancer Screening", E3770="Cost per service ($USD)"),
SUMIFS(CERV!$E:$E,CERV!$A:$A,C3770,CERV!$G:$G,D3770),
IF(AND(A3770="Cancer Screening for CKD patients", E3770="Cost per service ($USD)"),
SUMIFS(CANSCRN!$E:$E,CANSCRN!$A:$A,C3770,CANSCRN!$G:$G,D3770),
IF(AND(A3770="PSA Testing", E3770="Total Expenditure ($USD per 100,000 patients)"),
SUMIFS(PSA!$F:$F,PSA!$A:$A,C3770,PSA!$G:$G,D3770),
IF(AND(A3770="Colorectal Cancer Screening", E3770="Total Expenditure ($USD per 100,000 patients)"),
SUMIFS(COL!$F:$F,COL!$A:$A,C3770,COL!$G:$G,D3770),
IF(AND(A3770="Cervical Cancer Screening", E3770="Total Expenditure ($USD per 100,000 patients)"),
SUMIFS(CERV!$F:$F,CERV!$A:$A,C3770,CERV!$G:$G,D3770),
SUMIFS(CANSCRN!$F:$F,CANSCRN!$A:$A,C3770,CANSCRN!$G:$G,D3770))))))))))))</f>
        <v>117208.80865517711</v>
      </c>
    </row>
    <row r="3771" spans="1:6" x14ac:dyDescent="0.2">
      <c r="A3771" s="24" t="s">
        <v>105</v>
      </c>
      <c r="B3771" s="24" t="s">
        <v>101</v>
      </c>
      <c r="C3771" s="24" t="s">
        <v>66</v>
      </c>
      <c r="D3771" s="24">
        <v>2016</v>
      </c>
      <c r="E3771" s="24" t="s">
        <v>104</v>
      </c>
      <c r="F3771">
        <f>IF(AND(A3771="PSA Testing", E3771= "Utilization Rate (per 100,000 patients)"),
SUMIFS(PSA!$D:$D,PSA!$A:$A,C3771,PSA!$G:$G,D3771),
IF(AND(A3771="Colorectal Cancer Screening", E3771="Utilization Rate (per 100,000 patients)"),
SUMIFS(COL!$D:$D,COL!$A:$A,C3771,COL!$G:$G, D3771),
IF(AND(A3771="Cervical Cancer Screening", E3771="Utilization Rate (per 100,000 patients)"),
SUMIFS(CERV!$D:$D,CERV!$A:$A,C3771,CERV!$G:$G,D3771),
IF(AND(A3771="Cancer Screening for CKD patients", E3771="Utilization Rate (per 100,000 patients)"),
SUMIFS(CANSCRN!$D:$D,CANSCRN!$A:$A,C3771,CANSCRN!$G:$G,D3771),
IF(AND(A3771="PSA Testing", E3771="Cost per service ($USD)"),
SUMIFS(PSA!$E:$E,PSA!$A:$A,C3771,PSA!$G:$G,D3771),
IF(AND(A3771="Colorectal Cancer Screening", E3771="Cost per service ($USD)"),
SUMIFS(COL!$E:$E,COL!$A:$A,C3771,COL!$G:$G,D3771),
IF(AND(A3771="Cervical Cancer Screening", E3771="Cost per service ($USD)"),
SUMIFS(CERV!$E:$E,CERV!$A:$A,C3771,CERV!$G:$G,D3771),
IF(AND(A3771="Cancer Screening for CKD patients", E3771="Cost per service ($USD)"),
SUMIFS(CANSCRN!$E:$E,CANSCRN!$A:$A,C3771,CANSCRN!$G:$G,D3771),
IF(AND(A3771="PSA Testing", E3771="Total Expenditure ($USD per 100,000 patients)"),
SUMIFS(PSA!$F:$F,PSA!$A:$A,C3771,PSA!$G:$G,D3771),
IF(AND(A3771="Colorectal Cancer Screening", E3771="Total Expenditure ($USD per 100,000 patients)"),
SUMIFS(COL!$F:$F,COL!$A:$A,C3771,COL!$G:$G,D3771),
IF(AND(A3771="Cervical Cancer Screening", E3771="Total Expenditure ($USD per 100,000 patients)"),
SUMIFS(CERV!$F:$F,CERV!$A:$A,C3771,CERV!$G:$G,D3771),
SUMIFS(CANSCRN!$F:$F,CANSCRN!$A:$A,C3771,CANSCRN!$G:$G,D3771))))))))))))</f>
        <v>131812.01821631353</v>
      </c>
    </row>
    <row r="3772" spans="1:6" x14ac:dyDescent="0.2">
      <c r="A3772" s="24" t="s">
        <v>105</v>
      </c>
      <c r="B3772" s="24" t="s">
        <v>101</v>
      </c>
      <c r="C3772" s="24" t="s">
        <v>66</v>
      </c>
      <c r="D3772" s="24">
        <v>2017</v>
      </c>
      <c r="E3772" s="24" t="s">
        <v>104</v>
      </c>
      <c r="F3772">
        <f>IF(AND(A3772="PSA Testing", E3772= "Utilization Rate (per 100,000 patients)"),
SUMIFS(PSA!$D:$D,PSA!$A:$A,C3772,PSA!$G:$G,D3772),
IF(AND(A3772="Colorectal Cancer Screening", E3772="Utilization Rate (per 100,000 patients)"),
SUMIFS(COL!$D:$D,COL!$A:$A,C3772,COL!$G:$G, D3772),
IF(AND(A3772="Cervical Cancer Screening", E3772="Utilization Rate (per 100,000 patients)"),
SUMIFS(CERV!$D:$D,CERV!$A:$A,C3772,CERV!$G:$G,D3772),
IF(AND(A3772="Cancer Screening for CKD patients", E3772="Utilization Rate (per 100,000 patients)"),
SUMIFS(CANSCRN!$D:$D,CANSCRN!$A:$A,C3772,CANSCRN!$G:$G,D3772),
IF(AND(A3772="PSA Testing", E3772="Cost per service ($USD)"),
SUMIFS(PSA!$E:$E,PSA!$A:$A,C3772,PSA!$G:$G,D3772),
IF(AND(A3772="Colorectal Cancer Screening", E3772="Cost per service ($USD)"),
SUMIFS(COL!$E:$E,COL!$A:$A,C3772,COL!$G:$G,D3772),
IF(AND(A3772="Cervical Cancer Screening", E3772="Cost per service ($USD)"),
SUMIFS(CERV!$E:$E,CERV!$A:$A,C3772,CERV!$G:$G,D3772),
IF(AND(A3772="Cancer Screening for CKD patients", E3772="Cost per service ($USD)"),
SUMIFS(CANSCRN!$E:$E,CANSCRN!$A:$A,C3772,CANSCRN!$G:$G,D3772),
IF(AND(A3772="PSA Testing", E3772="Total Expenditure ($USD per 100,000 patients)"),
SUMIFS(PSA!$F:$F,PSA!$A:$A,C3772,PSA!$G:$G,D3772),
IF(AND(A3772="Colorectal Cancer Screening", E3772="Total Expenditure ($USD per 100,000 patients)"),
SUMIFS(COL!$F:$F,COL!$A:$A,C3772,COL!$G:$G,D3772),
IF(AND(A3772="Cervical Cancer Screening", E3772="Total Expenditure ($USD per 100,000 patients)"),
SUMIFS(CERV!$F:$F,CERV!$A:$A,C3772,CERV!$G:$G,D3772),
SUMIFS(CANSCRN!$F:$F,CANSCRN!$A:$A,C3772,CANSCRN!$G:$G,D3772))))))))))))</f>
        <v>143952.46887714663</v>
      </c>
    </row>
    <row r="3773" spans="1:6" x14ac:dyDescent="0.2">
      <c r="A3773" s="24" t="s">
        <v>105</v>
      </c>
      <c r="B3773" s="24" t="s">
        <v>101</v>
      </c>
      <c r="C3773" s="24" t="s">
        <v>66</v>
      </c>
      <c r="D3773" s="24">
        <v>2018</v>
      </c>
      <c r="E3773" s="24" t="s">
        <v>104</v>
      </c>
      <c r="F3773">
        <f>IF(AND(A3773="PSA Testing", E3773= "Utilization Rate (per 100,000 patients)"),
SUMIFS(PSA!$D:$D,PSA!$A:$A,C3773,PSA!$G:$G,D3773),
IF(AND(A3773="Colorectal Cancer Screening", E3773="Utilization Rate (per 100,000 patients)"),
SUMIFS(COL!$D:$D,COL!$A:$A,C3773,COL!$G:$G, D3773),
IF(AND(A3773="Cervical Cancer Screening", E3773="Utilization Rate (per 100,000 patients)"),
SUMIFS(CERV!$D:$D,CERV!$A:$A,C3773,CERV!$G:$G,D3773),
IF(AND(A3773="Cancer Screening for CKD patients", E3773="Utilization Rate (per 100,000 patients)"),
SUMIFS(CANSCRN!$D:$D,CANSCRN!$A:$A,C3773,CANSCRN!$G:$G,D3773),
IF(AND(A3773="PSA Testing", E3773="Cost per service ($USD)"),
SUMIFS(PSA!$E:$E,PSA!$A:$A,C3773,PSA!$G:$G,D3773),
IF(AND(A3773="Colorectal Cancer Screening", E3773="Cost per service ($USD)"),
SUMIFS(COL!$E:$E,COL!$A:$A,C3773,COL!$G:$G,D3773),
IF(AND(A3773="Cervical Cancer Screening", E3773="Cost per service ($USD)"),
SUMIFS(CERV!$E:$E,CERV!$A:$A,C3773,CERV!$G:$G,D3773),
IF(AND(A3773="Cancer Screening for CKD patients", E3773="Cost per service ($USD)"),
SUMIFS(CANSCRN!$E:$E,CANSCRN!$A:$A,C3773,CANSCRN!$G:$G,D3773),
IF(AND(A3773="PSA Testing", E3773="Total Expenditure ($USD per 100,000 patients)"),
SUMIFS(PSA!$F:$F,PSA!$A:$A,C3773,PSA!$G:$G,D3773),
IF(AND(A3773="Colorectal Cancer Screening", E3773="Total Expenditure ($USD per 100,000 patients)"),
SUMIFS(COL!$F:$F,COL!$A:$A,C3773,COL!$G:$G,D3773),
IF(AND(A3773="Cervical Cancer Screening", E3773="Total Expenditure ($USD per 100,000 patients)"),
SUMIFS(CERV!$F:$F,CERV!$A:$A,C3773,CERV!$G:$G,D3773),
SUMIFS(CANSCRN!$F:$F,CANSCRN!$A:$A,C3773,CANSCRN!$G:$G,D3773))))))))))))</f>
        <v>132569.91086682666</v>
      </c>
    </row>
    <row r="3774" spans="1:6" x14ac:dyDescent="0.2">
      <c r="A3774" s="24" t="s">
        <v>105</v>
      </c>
      <c r="B3774" s="24" t="s">
        <v>101</v>
      </c>
      <c r="C3774" s="24" t="s">
        <v>66</v>
      </c>
      <c r="D3774" s="24">
        <v>2019</v>
      </c>
      <c r="E3774" s="24" t="s">
        <v>104</v>
      </c>
      <c r="F3774">
        <f>IF(AND(A3774="PSA Testing", E3774= "Utilization Rate (per 100,000 patients)"),
SUMIFS(PSA!$D:$D,PSA!$A:$A,C3774,PSA!$G:$G,D3774),
IF(AND(A3774="Colorectal Cancer Screening", E3774="Utilization Rate (per 100,000 patients)"),
SUMIFS(COL!$D:$D,COL!$A:$A,C3774,COL!$G:$G, D3774),
IF(AND(A3774="Cervical Cancer Screening", E3774="Utilization Rate (per 100,000 patients)"),
SUMIFS(CERV!$D:$D,CERV!$A:$A,C3774,CERV!$G:$G,D3774),
IF(AND(A3774="Cancer Screening for CKD patients", E3774="Utilization Rate (per 100,000 patients)"),
SUMIFS(CANSCRN!$D:$D,CANSCRN!$A:$A,C3774,CANSCRN!$G:$G,D3774),
IF(AND(A3774="PSA Testing", E3774="Cost per service ($USD)"),
SUMIFS(PSA!$E:$E,PSA!$A:$A,C3774,PSA!$G:$G,D3774),
IF(AND(A3774="Colorectal Cancer Screening", E3774="Cost per service ($USD)"),
SUMIFS(COL!$E:$E,COL!$A:$A,C3774,COL!$G:$G,D3774),
IF(AND(A3774="Cervical Cancer Screening", E3774="Cost per service ($USD)"),
SUMIFS(CERV!$E:$E,CERV!$A:$A,C3774,CERV!$G:$G,D3774),
IF(AND(A3774="Cancer Screening for CKD patients", E3774="Cost per service ($USD)"),
SUMIFS(CANSCRN!$E:$E,CANSCRN!$A:$A,C3774,CANSCRN!$G:$G,D3774),
IF(AND(A3774="PSA Testing", E3774="Total Expenditure ($USD per 100,000 patients)"),
SUMIFS(PSA!$F:$F,PSA!$A:$A,C3774,PSA!$G:$G,D3774),
IF(AND(A3774="Colorectal Cancer Screening", E3774="Total Expenditure ($USD per 100,000 patients)"),
SUMIFS(COL!$F:$F,COL!$A:$A,C3774,COL!$G:$G,D3774),
IF(AND(A3774="Cervical Cancer Screening", E3774="Total Expenditure ($USD per 100,000 patients)"),
SUMIFS(CERV!$F:$F,CERV!$A:$A,C3774,CERV!$G:$G,D3774),
SUMIFS(CANSCRN!$F:$F,CANSCRN!$A:$A,C3774,CANSCRN!$G:$G,D3774))))))))))))</f>
        <v>93615.959675682956</v>
      </c>
    </row>
    <row r="3775" spans="1:6" x14ac:dyDescent="0.2">
      <c r="A3775" s="24" t="s">
        <v>105</v>
      </c>
      <c r="B3775" s="24" t="s">
        <v>101</v>
      </c>
      <c r="C3775" s="24" t="s">
        <v>67</v>
      </c>
      <c r="D3775" s="24">
        <v>2009</v>
      </c>
      <c r="E3775" s="24" t="s">
        <v>104</v>
      </c>
      <c r="F3775">
        <f>IF(AND(A3775="PSA Testing", E3775= "Utilization Rate (per 100,000 patients)"),
SUMIFS(PSA!$D:$D,PSA!$A:$A,C3775,PSA!$G:$G,D3775),
IF(AND(A3775="Colorectal Cancer Screening", E3775="Utilization Rate (per 100,000 patients)"),
SUMIFS(COL!$D:$D,COL!$A:$A,C3775,COL!$G:$G, D3775),
IF(AND(A3775="Cervical Cancer Screening", E3775="Utilization Rate (per 100,000 patients)"),
SUMIFS(CERV!$D:$D,CERV!$A:$A,C3775,CERV!$G:$G,D3775),
IF(AND(A3775="Cancer Screening for CKD patients", E3775="Utilization Rate (per 100,000 patients)"),
SUMIFS(CANSCRN!$D:$D,CANSCRN!$A:$A,C3775,CANSCRN!$G:$G,D3775),
IF(AND(A3775="PSA Testing", E3775="Cost per service ($USD)"),
SUMIFS(PSA!$E:$E,PSA!$A:$A,C3775,PSA!$G:$G,D3775),
IF(AND(A3775="Colorectal Cancer Screening", E3775="Cost per service ($USD)"),
SUMIFS(COL!$E:$E,COL!$A:$A,C3775,COL!$G:$G,D3775),
IF(AND(A3775="Cervical Cancer Screening", E3775="Cost per service ($USD)"),
SUMIFS(CERV!$E:$E,CERV!$A:$A,C3775,CERV!$G:$G,D3775),
IF(AND(A3775="Cancer Screening for CKD patients", E3775="Cost per service ($USD)"),
SUMIFS(CANSCRN!$E:$E,CANSCRN!$A:$A,C3775,CANSCRN!$G:$G,D3775),
IF(AND(A3775="PSA Testing", E3775="Total Expenditure ($USD per 100,000 patients)"),
SUMIFS(PSA!$F:$F,PSA!$A:$A,C3775,PSA!$G:$G,D3775),
IF(AND(A3775="Colorectal Cancer Screening", E3775="Total Expenditure ($USD per 100,000 patients)"),
SUMIFS(COL!$F:$F,COL!$A:$A,C3775,COL!$G:$G,D3775),
IF(AND(A3775="Cervical Cancer Screening", E3775="Total Expenditure ($USD per 100,000 patients)"),
SUMIFS(CERV!$F:$F,CERV!$A:$A,C3775,CERV!$G:$G,D3775),
SUMIFS(CANSCRN!$F:$F,CANSCRN!$A:$A,C3775,CANSCRN!$G:$G,D3775))))))))))))</f>
        <v>209849.48925219497</v>
      </c>
    </row>
    <row r="3776" spans="1:6" x14ac:dyDescent="0.2">
      <c r="A3776" s="24" t="s">
        <v>105</v>
      </c>
      <c r="B3776" s="24" t="s">
        <v>101</v>
      </c>
      <c r="C3776" s="24" t="s">
        <v>67</v>
      </c>
      <c r="D3776" s="24">
        <v>2010</v>
      </c>
      <c r="E3776" s="24" t="s">
        <v>104</v>
      </c>
      <c r="F3776">
        <f>IF(AND(A3776="PSA Testing", E3776= "Utilization Rate (per 100,000 patients)"),
SUMIFS(PSA!$D:$D,PSA!$A:$A,C3776,PSA!$G:$G,D3776),
IF(AND(A3776="Colorectal Cancer Screening", E3776="Utilization Rate (per 100,000 patients)"),
SUMIFS(COL!$D:$D,COL!$A:$A,C3776,COL!$G:$G, D3776),
IF(AND(A3776="Cervical Cancer Screening", E3776="Utilization Rate (per 100,000 patients)"),
SUMIFS(CERV!$D:$D,CERV!$A:$A,C3776,CERV!$G:$G,D3776),
IF(AND(A3776="Cancer Screening for CKD patients", E3776="Utilization Rate (per 100,000 patients)"),
SUMIFS(CANSCRN!$D:$D,CANSCRN!$A:$A,C3776,CANSCRN!$G:$G,D3776),
IF(AND(A3776="PSA Testing", E3776="Cost per service ($USD)"),
SUMIFS(PSA!$E:$E,PSA!$A:$A,C3776,PSA!$G:$G,D3776),
IF(AND(A3776="Colorectal Cancer Screening", E3776="Cost per service ($USD)"),
SUMIFS(COL!$E:$E,COL!$A:$A,C3776,COL!$G:$G,D3776),
IF(AND(A3776="Cervical Cancer Screening", E3776="Cost per service ($USD)"),
SUMIFS(CERV!$E:$E,CERV!$A:$A,C3776,CERV!$G:$G,D3776),
IF(AND(A3776="Cancer Screening for CKD patients", E3776="Cost per service ($USD)"),
SUMIFS(CANSCRN!$E:$E,CANSCRN!$A:$A,C3776,CANSCRN!$G:$G,D3776),
IF(AND(A3776="PSA Testing", E3776="Total Expenditure ($USD per 100,000 patients)"),
SUMIFS(PSA!$F:$F,PSA!$A:$A,C3776,PSA!$G:$G,D3776),
IF(AND(A3776="Colorectal Cancer Screening", E3776="Total Expenditure ($USD per 100,000 patients)"),
SUMIFS(COL!$F:$F,COL!$A:$A,C3776,COL!$G:$G,D3776),
IF(AND(A3776="Cervical Cancer Screening", E3776="Total Expenditure ($USD per 100,000 patients)"),
SUMIFS(CERV!$F:$F,CERV!$A:$A,C3776,CERV!$G:$G,D3776),
SUMIFS(CANSCRN!$F:$F,CANSCRN!$A:$A,C3776,CANSCRN!$G:$G,D3776))))))))))))</f>
        <v>172639.10091925465</v>
      </c>
    </row>
    <row r="3777" spans="1:6" x14ac:dyDescent="0.2">
      <c r="A3777" s="24" t="s">
        <v>105</v>
      </c>
      <c r="B3777" s="24" t="s">
        <v>101</v>
      </c>
      <c r="C3777" s="24" t="s">
        <v>67</v>
      </c>
      <c r="D3777" s="24">
        <v>2011</v>
      </c>
      <c r="E3777" s="24" t="s">
        <v>104</v>
      </c>
      <c r="F3777">
        <f>IF(AND(A3777="PSA Testing", E3777= "Utilization Rate (per 100,000 patients)"),
SUMIFS(PSA!$D:$D,PSA!$A:$A,C3777,PSA!$G:$G,D3777),
IF(AND(A3777="Colorectal Cancer Screening", E3777="Utilization Rate (per 100,000 patients)"),
SUMIFS(COL!$D:$D,COL!$A:$A,C3777,COL!$G:$G, D3777),
IF(AND(A3777="Cervical Cancer Screening", E3777="Utilization Rate (per 100,000 patients)"),
SUMIFS(CERV!$D:$D,CERV!$A:$A,C3777,CERV!$G:$G,D3777),
IF(AND(A3777="Cancer Screening for CKD patients", E3777="Utilization Rate (per 100,000 patients)"),
SUMIFS(CANSCRN!$D:$D,CANSCRN!$A:$A,C3777,CANSCRN!$G:$G,D3777),
IF(AND(A3777="PSA Testing", E3777="Cost per service ($USD)"),
SUMIFS(PSA!$E:$E,PSA!$A:$A,C3777,PSA!$G:$G,D3777),
IF(AND(A3777="Colorectal Cancer Screening", E3777="Cost per service ($USD)"),
SUMIFS(COL!$E:$E,COL!$A:$A,C3777,COL!$G:$G,D3777),
IF(AND(A3777="Cervical Cancer Screening", E3777="Cost per service ($USD)"),
SUMIFS(CERV!$E:$E,CERV!$A:$A,C3777,CERV!$G:$G,D3777),
IF(AND(A3777="Cancer Screening for CKD patients", E3777="Cost per service ($USD)"),
SUMIFS(CANSCRN!$E:$E,CANSCRN!$A:$A,C3777,CANSCRN!$G:$G,D3777),
IF(AND(A3777="PSA Testing", E3777="Total Expenditure ($USD per 100,000 patients)"),
SUMIFS(PSA!$F:$F,PSA!$A:$A,C3777,PSA!$G:$G,D3777),
IF(AND(A3777="Colorectal Cancer Screening", E3777="Total Expenditure ($USD per 100,000 patients)"),
SUMIFS(COL!$F:$F,COL!$A:$A,C3777,COL!$G:$G,D3777),
IF(AND(A3777="Cervical Cancer Screening", E3777="Total Expenditure ($USD per 100,000 patients)"),
SUMIFS(CERV!$F:$F,CERV!$A:$A,C3777,CERV!$G:$G,D3777),
SUMIFS(CANSCRN!$F:$F,CANSCRN!$A:$A,C3777,CANSCRN!$G:$G,D3777))))))))))))</f>
        <v>185581.38185997817</v>
      </c>
    </row>
    <row r="3778" spans="1:6" x14ac:dyDescent="0.2">
      <c r="A3778" s="24" t="s">
        <v>105</v>
      </c>
      <c r="B3778" s="24" t="s">
        <v>101</v>
      </c>
      <c r="C3778" s="24" t="s">
        <v>67</v>
      </c>
      <c r="D3778" s="24">
        <v>2012</v>
      </c>
      <c r="E3778" s="24" t="s">
        <v>104</v>
      </c>
      <c r="F3778">
        <f>IF(AND(A3778="PSA Testing", E3778= "Utilization Rate (per 100,000 patients)"),
SUMIFS(PSA!$D:$D,PSA!$A:$A,C3778,PSA!$G:$G,D3778),
IF(AND(A3778="Colorectal Cancer Screening", E3778="Utilization Rate (per 100,000 patients)"),
SUMIFS(COL!$D:$D,COL!$A:$A,C3778,COL!$G:$G, D3778),
IF(AND(A3778="Cervical Cancer Screening", E3778="Utilization Rate (per 100,000 patients)"),
SUMIFS(CERV!$D:$D,CERV!$A:$A,C3778,CERV!$G:$G,D3778),
IF(AND(A3778="Cancer Screening for CKD patients", E3778="Utilization Rate (per 100,000 patients)"),
SUMIFS(CANSCRN!$D:$D,CANSCRN!$A:$A,C3778,CANSCRN!$G:$G,D3778),
IF(AND(A3778="PSA Testing", E3778="Cost per service ($USD)"),
SUMIFS(PSA!$E:$E,PSA!$A:$A,C3778,PSA!$G:$G,D3778),
IF(AND(A3778="Colorectal Cancer Screening", E3778="Cost per service ($USD)"),
SUMIFS(COL!$E:$E,COL!$A:$A,C3778,COL!$G:$G,D3778),
IF(AND(A3778="Cervical Cancer Screening", E3778="Cost per service ($USD)"),
SUMIFS(CERV!$E:$E,CERV!$A:$A,C3778,CERV!$G:$G,D3778),
IF(AND(A3778="Cancer Screening for CKD patients", E3778="Cost per service ($USD)"),
SUMIFS(CANSCRN!$E:$E,CANSCRN!$A:$A,C3778,CANSCRN!$G:$G,D3778),
IF(AND(A3778="PSA Testing", E3778="Total Expenditure ($USD per 100,000 patients)"),
SUMIFS(PSA!$F:$F,PSA!$A:$A,C3778,PSA!$G:$G,D3778),
IF(AND(A3778="Colorectal Cancer Screening", E3778="Total Expenditure ($USD per 100,000 patients)"),
SUMIFS(COL!$F:$F,COL!$A:$A,C3778,COL!$G:$G,D3778),
IF(AND(A3778="Cervical Cancer Screening", E3778="Total Expenditure ($USD per 100,000 patients)"),
SUMIFS(CERV!$F:$F,CERV!$A:$A,C3778,CERV!$G:$G,D3778),
SUMIFS(CANSCRN!$F:$F,CANSCRN!$A:$A,C3778,CANSCRN!$G:$G,D3778))))))))))))</f>
        <v>148643.67422995265</v>
      </c>
    </row>
    <row r="3779" spans="1:6" x14ac:dyDescent="0.2">
      <c r="A3779" s="24" t="s">
        <v>105</v>
      </c>
      <c r="B3779" s="24" t="s">
        <v>101</v>
      </c>
      <c r="C3779" s="24" t="s">
        <v>67</v>
      </c>
      <c r="D3779" s="24">
        <v>2013</v>
      </c>
      <c r="E3779" s="24" t="s">
        <v>104</v>
      </c>
      <c r="F3779">
        <f>IF(AND(A3779="PSA Testing", E3779= "Utilization Rate (per 100,000 patients)"),
SUMIFS(PSA!$D:$D,PSA!$A:$A,C3779,PSA!$G:$G,D3779),
IF(AND(A3779="Colorectal Cancer Screening", E3779="Utilization Rate (per 100,000 patients)"),
SUMIFS(COL!$D:$D,COL!$A:$A,C3779,COL!$G:$G, D3779),
IF(AND(A3779="Cervical Cancer Screening", E3779="Utilization Rate (per 100,000 patients)"),
SUMIFS(CERV!$D:$D,CERV!$A:$A,C3779,CERV!$G:$G,D3779),
IF(AND(A3779="Cancer Screening for CKD patients", E3779="Utilization Rate (per 100,000 patients)"),
SUMIFS(CANSCRN!$D:$D,CANSCRN!$A:$A,C3779,CANSCRN!$G:$G,D3779),
IF(AND(A3779="PSA Testing", E3779="Cost per service ($USD)"),
SUMIFS(PSA!$E:$E,PSA!$A:$A,C3779,PSA!$G:$G,D3779),
IF(AND(A3779="Colorectal Cancer Screening", E3779="Cost per service ($USD)"),
SUMIFS(COL!$E:$E,COL!$A:$A,C3779,COL!$G:$G,D3779),
IF(AND(A3779="Cervical Cancer Screening", E3779="Cost per service ($USD)"),
SUMIFS(CERV!$E:$E,CERV!$A:$A,C3779,CERV!$G:$G,D3779),
IF(AND(A3779="Cancer Screening for CKD patients", E3779="Cost per service ($USD)"),
SUMIFS(CANSCRN!$E:$E,CANSCRN!$A:$A,C3779,CANSCRN!$G:$G,D3779),
IF(AND(A3779="PSA Testing", E3779="Total Expenditure ($USD per 100,000 patients)"),
SUMIFS(PSA!$F:$F,PSA!$A:$A,C3779,PSA!$G:$G,D3779),
IF(AND(A3779="Colorectal Cancer Screening", E3779="Total Expenditure ($USD per 100,000 patients)"),
SUMIFS(COL!$F:$F,COL!$A:$A,C3779,COL!$G:$G,D3779),
IF(AND(A3779="Cervical Cancer Screening", E3779="Total Expenditure ($USD per 100,000 patients)"),
SUMIFS(CERV!$F:$F,CERV!$A:$A,C3779,CERV!$G:$G,D3779),
SUMIFS(CANSCRN!$F:$F,CANSCRN!$A:$A,C3779,CANSCRN!$G:$G,D3779))))))))))))</f>
        <v>128543.37615344928</v>
      </c>
    </row>
    <row r="3780" spans="1:6" x14ac:dyDescent="0.2">
      <c r="A3780" s="24" t="s">
        <v>105</v>
      </c>
      <c r="B3780" s="24" t="s">
        <v>101</v>
      </c>
      <c r="C3780" s="24" t="s">
        <v>67</v>
      </c>
      <c r="D3780" s="24">
        <v>2014</v>
      </c>
      <c r="E3780" s="24" t="s">
        <v>104</v>
      </c>
      <c r="F3780">
        <f>IF(AND(A3780="PSA Testing", E3780= "Utilization Rate (per 100,000 patients)"),
SUMIFS(PSA!$D:$D,PSA!$A:$A,C3780,PSA!$G:$G,D3780),
IF(AND(A3780="Colorectal Cancer Screening", E3780="Utilization Rate (per 100,000 patients)"),
SUMIFS(COL!$D:$D,COL!$A:$A,C3780,COL!$G:$G, D3780),
IF(AND(A3780="Cervical Cancer Screening", E3780="Utilization Rate (per 100,000 patients)"),
SUMIFS(CERV!$D:$D,CERV!$A:$A,C3780,CERV!$G:$G,D3780),
IF(AND(A3780="Cancer Screening for CKD patients", E3780="Utilization Rate (per 100,000 patients)"),
SUMIFS(CANSCRN!$D:$D,CANSCRN!$A:$A,C3780,CANSCRN!$G:$G,D3780),
IF(AND(A3780="PSA Testing", E3780="Cost per service ($USD)"),
SUMIFS(PSA!$E:$E,PSA!$A:$A,C3780,PSA!$G:$G,D3780),
IF(AND(A3780="Colorectal Cancer Screening", E3780="Cost per service ($USD)"),
SUMIFS(COL!$E:$E,COL!$A:$A,C3780,COL!$G:$G,D3780),
IF(AND(A3780="Cervical Cancer Screening", E3780="Cost per service ($USD)"),
SUMIFS(CERV!$E:$E,CERV!$A:$A,C3780,CERV!$G:$G,D3780),
IF(AND(A3780="Cancer Screening for CKD patients", E3780="Cost per service ($USD)"),
SUMIFS(CANSCRN!$E:$E,CANSCRN!$A:$A,C3780,CANSCRN!$G:$G,D3780),
IF(AND(A3780="PSA Testing", E3780="Total Expenditure ($USD per 100,000 patients)"),
SUMIFS(PSA!$F:$F,PSA!$A:$A,C3780,PSA!$G:$G,D3780),
IF(AND(A3780="Colorectal Cancer Screening", E3780="Total Expenditure ($USD per 100,000 patients)"),
SUMIFS(COL!$F:$F,COL!$A:$A,C3780,COL!$G:$G,D3780),
IF(AND(A3780="Cervical Cancer Screening", E3780="Total Expenditure ($USD per 100,000 patients)"),
SUMIFS(CERV!$F:$F,CERV!$A:$A,C3780,CERV!$G:$G,D3780),
SUMIFS(CANSCRN!$F:$F,CANSCRN!$A:$A,C3780,CANSCRN!$G:$G,D3780))))))))))))</f>
        <v>81339.108683045954</v>
      </c>
    </row>
    <row r="3781" spans="1:6" x14ac:dyDescent="0.2">
      <c r="A3781" s="24" t="s">
        <v>105</v>
      </c>
      <c r="B3781" s="24" t="s">
        <v>101</v>
      </c>
      <c r="C3781" s="24" t="s">
        <v>67</v>
      </c>
      <c r="D3781" s="24">
        <v>2015</v>
      </c>
      <c r="E3781" s="24" t="s">
        <v>104</v>
      </c>
      <c r="F3781">
        <f>IF(AND(A3781="PSA Testing", E3781= "Utilization Rate (per 100,000 patients)"),
SUMIFS(PSA!$D:$D,PSA!$A:$A,C3781,PSA!$G:$G,D3781),
IF(AND(A3781="Colorectal Cancer Screening", E3781="Utilization Rate (per 100,000 patients)"),
SUMIFS(COL!$D:$D,COL!$A:$A,C3781,COL!$G:$G, D3781),
IF(AND(A3781="Cervical Cancer Screening", E3781="Utilization Rate (per 100,000 patients)"),
SUMIFS(CERV!$D:$D,CERV!$A:$A,C3781,CERV!$G:$G,D3781),
IF(AND(A3781="Cancer Screening for CKD patients", E3781="Utilization Rate (per 100,000 patients)"),
SUMIFS(CANSCRN!$D:$D,CANSCRN!$A:$A,C3781,CANSCRN!$G:$G,D3781),
IF(AND(A3781="PSA Testing", E3781="Cost per service ($USD)"),
SUMIFS(PSA!$E:$E,PSA!$A:$A,C3781,PSA!$G:$G,D3781),
IF(AND(A3781="Colorectal Cancer Screening", E3781="Cost per service ($USD)"),
SUMIFS(COL!$E:$E,COL!$A:$A,C3781,COL!$G:$G,D3781),
IF(AND(A3781="Cervical Cancer Screening", E3781="Cost per service ($USD)"),
SUMIFS(CERV!$E:$E,CERV!$A:$A,C3781,CERV!$G:$G,D3781),
IF(AND(A3781="Cancer Screening for CKD patients", E3781="Cost per service ($USD)"),
SUMIFS(CANSCRN!$E:$E,CANSCRN!$A:$A,C3781,CANSCRN!$G:$G,D3781),
IF(AND(A3781="PSA Testing", E3781="Total Expenditure ($USD per 100,000 patients)"),
SUMIFS(PSA!$F:$F,PSA!$A:$A,C3781,PSA!$G:$G,D3781),
IF(AND(A3781="Colorectal Cancer Screening", E3781="Total Expenditure ($USD per 100,000 patients)"),
SUMIFS(COL!$F:$F,COL!$A:$A,C3781,COL!$G:$G,D3781),
IF(AND(A3781="Cervical Cancer Screening", E3781="Total Expenditure ($USD per 100,000 patients)"),
SUMIFS(CERV!$F:$F,CERV!$A:$A,C3781,CERV!$G:$G,D3781),
SUMIFS(CANSCRN!$F:$F,CANSCRN!$A:$A,C3781,CANSCRN!$G:$G,D3781))))))))))))</f>
        <v>75163.300004458302</v>
      </c>
    </row>
    <row r="3782" spans="1:6" x14ac:dyDescent="0.2">
      <c r="A3782" s="24" t="s">
        <v>105</v>
      </c>
      <c r="B3782" s="24" t="s">
        <v>101</v>
      </c>
      <c r="C3782" s="24" t="s">
        <v>67</v>
      </c>
      <c r="D3782" s="24">
        <v>2016</v>
      </c>
      <c r="E3782" s="24" t="s">
        <v>104</v>
      </c>
      <c r="F3782">
        <f>IF(AND(A3782="PSA Testing", E3782= "Utilization Rate (per 100,000 patients)"),
SUMIFS(PSA!$D:$D,PSA!$A:$A,C3782,PSA!$G:$G,D3782),
IF(AND(A3782="Colorectal Cancer Screening", E3782="Utilization Rate (per 100,000 patients)"),
SUMIFS(COL!$D:$D,COL!$A:$A,C3782,COL!$G:$G, D3782),
IF(AND(A3782="Cervical Cancer Screening", E3782="Utilization Rate (per 100,000 patients)"),
SUMIFS(CERV!$D:$D,CERV!$A:$A,C3782,CERV!$G:$G,D3782),
IF(AND(A3782="Cancer Screening for CKD patients", E3782="Utilization Rate (per 100,000 patients)"),
SUMIFS(CANSCRN!$D:$D,CANSCRN!$A:$A,C3782,CANSCRN!$G:$G,D3782),
IF(AND(A3782="PSA Testing", E3782="Cost per service ($USD)"),
SUMIFS(PSA!$E:$E,PSA!$A:$A,C3782,PSA!$G:$G,D3782),
IF(AND(A3782="Colorectal Cancer Screening", E3782="Cost per service ($USD)"),
SUMIFS(COL!$E:$E,COL!$A:$A,C3782,COL!$G:$G,D3782),
IF(AND(A3782="Cervical Cancer Screening", E3782="Cost per service ($USD)"),
SUMIFS(CERV!$E:$E,CERV!$A:$A,C3782,CERV!$G:$G,D3782),
IF(AND(A3782="Cancer Screening for CKD patients", E3782="Cost per service ($USD)"),
SUMIFS(CANSCRN!$E:$E,CANSCRN!$A:$A,C3782,CANSCRN!$G:$G,D3782),
IF(AND(A3782="PSA Testing", E3782="Total Expenditure ($USD per 100,000 patients)"),
SUMIFS(PSA!$F:$F,PSA!$A:$A,C3782,PSA!$G:$G,D3782),
IF(AND(A3782="Colorectal Cancer Screening", E3782="Total Expenditure ($USD per 100,000 patients)"),
SUMIFS(COL!$F:$F,COL!$A:$A,C3782,COL!$G:$G,D3782),
IF(AND(A3782="Cervical Cancer Screening", E3782="Total Expenditure ($USD per 100,000 patients)"),
SUMIFS(CERV!$F:$F,CERV!$A:$A,C3782,CERV!$G:$G,D3782),
SUMIFS(CANSCRN!$F:$F,CANSCRN!$A:$A,C3782,CANSCRN!$G:$G,D3782))))))))))))</f>
        <v>64168.567332378909</v>
      </c>
    </row>
    <row r="3783" spans="1:6" x14ac:dyDescent="0.2">
      <c r="A3783" s="24" t="s">
        <v>105</v>
      </c>
      <c r="B3783" s="24" t="s">
        <v>101</v>
      </c>
      <c r="C3783" s="24" t="s">
        <v>67</v>
      </c>
      <c r="D3783" s="24">
        <v>2017</v>
      </c>
      <c r="E3783" s="24" t="s">
        <v>104</v>
      </c>
      <c r="F3783">
        <f>IF(AND(A3783="PSA Testing", E3783= "Utilization Rate (per 100,000 patients)"),
SUMIFS(PSA!$D:$D,PSA!$A:$A,C3783,PSA!$G:$G,D3783),
IF(AND(A3783="Colorectal Cancer Screening", E3783="Utilization Rate (per 100,000 patients)"),
SUMIFS(COL!$D:$D,COL!$A:$A,C3783,COL!$G:$G, D3783),
IF(AND(A3783="Cervical Cancer Screening", E3783="Utilization Rate (per 100,000 patients)"),
SUMIFS(CERV!$D:$D,CERV!$A:$A,C3783,CERV!$G:$G,D3783),
IF(AND(A3783="Cancer Screening for CKD patients", E3783="Utilization Rate (per 100,000 patients)"),
SUMIFS(CANSCRN!$D:$D,CANSCRN!$A:$A,C3783,CANSCRN!$G:$G,D3783),
IF(AND(A3783="PSA Testing", E3783="Cost per service ($USD)"),
SUMIFS(PSA!$E:$E,PSA!$A:$A,C3783,PSA!$G:$G,D3783),
IF(AND(A3783="Colorectal Cancer Screening", E3783="Cost per service ($USD)"),
SUMIFS(COL!$E:$E,COL!$A:$A,C3783,COL!$G:$G,D3783),
IF(AND(A3783="Cervical Cancer Screening", E3783="Cost per service ($USD)"),
SUMIFS(CERV!$E:$E,CERV!$A:$A,C3783,CERV!$G:$G,D3783),
IF(AND(A3783="Cancer Screening for CKD patients", E3783="Cost per service ($USD)"),
SUMIFS(CANSCRN!$E:$E,CANSCRN!$A:$A,C3783,CANSCRN!$G:$G,D3783),
IF(AND(A3783="PSA Testing", E3783="Total Expenditure ($USD per 100,000 patients)"),
SUMIFS(PSA!$F:$F,PSA!$A:$A,C3783,PSA!$G:$G,D3783),
IF(AND(A3783="Colorectal Cancer Screening", E3783="Total Expenditure ($USD per 100,000 patients)"),
SUMIFS(COL!$F:$F,COL!$A:$A,C3783,COL!$G:$G,D3783),
IF(AND(A3783="Cervical Cancer Screening", E3783="Total Expenditure ($USD per 100,000 patients)"),
SUMIFS(CERV!$F:$F,CERV!$A:$A,C3783,CERV!$G:$G,D3783),
SUMIFS(CANSCRN!$F:$F,CANSCRN!$A:$A,C3783,CANSCRN!$G:$G,D3783))))))))))))</f>
        <v>63078.451147696316</v>
      </c>
    </row>
    <row r="3784" spans="1:6" x14ac:dyDescent="0.2">
      <c r="A3784" s="24" t="s">
        <v>105</v>
      </c>
      <c r="B3784" s="24" t="s">
        <v>101</v>
      </c>
      <c r="C3784" s="24" t="s">
        <v>67</v>
      </c>
      <c r="D3784" s="24">
        <v>2018</v>
      </c>
      <c r="E3784" s="24" t="s">
        <v>104</v>
      </c>
      <c r="F3784">
        <f>IF(AND(A3784="PSA Testing", E3784= "Utilization Rate (per 100,000 patients)"),
SUMIFS(PSA!$D:$D,PSA!$A:$A,C3784,PSA!$G:$G,D3784),
IF(AND(A3784="Colorectal Cancer Screening", E3784="Utilization Rate (per 100,000 patients)"),
SUMIFS(COL!$D:$D,COL!$A:$A,C3784,COL!$G:$G, D3784),
IF(AND(A3784="Cervical Cancer Screening", E3784="Utilization Rate (per 100,000 patients)"),
SUMIFS(CERV!$D:$D,CERV!$A:$A,C3784,CERV!$G:$G,D3784),
IF(AND(A3784="Cancer Screening for CKD patients", E3784="Utilization Rate (per 100,000 patients)"),
SUMIFS(CANSCRN!$D:$D,CANSCRN!$A:$A,C3784,CANSCRN!$G:$G,D3784),
IF(AND(A3784="PSA Testing", E3784="Cost per service ($USD)"),
SUMIFS(PSA!$E:$E,PSA!$A:$A,C3784,PSA!$G:$G,D3784),
IF(AND(A3784="Colorectal Cancer Screening", E3784="Cost per service ($USD)"),
SUMIFS(COL!$E:$E,COL!$A:$A,C3784,COL!$G:$G,D3784),
IF(AND(A3784="Cervical Cancer Screening", E3784="Cost per service ($USD)"),
SUMIFS(CERV!$E:$E,CERV!$A:$A,C3784,CERV!$G:$G,D3784),
IF(AND(A3784="Cancer Screening for CKD patients", E3784="Cost per service ($USD)"),
SUMIFS(CANSCRN!$E:$E,CANSCRN!$A:$A,C3784,CANSCRN!$G:$G,D3784),
IF(AND(A3784="PSA Testing", E3784="Total Expenditure ($USD per 100,000 patients)"),
SUMIFS(PSA!$F:$F,PSA!$A:$A,C3784,PSA!$G:$G,D3784),
IF(AND(A3784="Colorectal Cancer Screening", E3784="Total Expenditure ($USD per 100,000 patients)"),
SUMIFS(COL!$F:$F,COL!$A:$A,C3784,COL!$G:$G,D3784),
IF(AND(A3784="Cervical Cancer Screening", E3784="Total Expenditure ($USD per 100,000 patients)"),
SUMIFS(CERV!$F:$F,CERV!$A:$A,C3784,CERV!$G:$G,D3784),
SUMIFS(CANSCRN!$F:$F,CANSCRN!$A:$A,C3784,CANSCRN!$G:$G,D3784))))))))))))</f>
        <v>64349.835788278062</v>
      </c>
    </row>
    <row r="3785" spans="1:6" x14ac:dyDescent="0.2">
      <c r="A3785" s="24" t="s">
        <v>105</v>
      </c>
      <c r="B3785" s="24" t="s">
        <v>101</v>
      </c>
      <c r="C3785" s="24" t="s">
        <v>67</v>
      </c>
      <c r="D3785" s="24">
        <v>2019</v>
      </c>
      <c r="E3785" s="24" t="s">
        <v>104</v>
      </c>
      <c r="F3785">
        <f>IF(AND(A3785="PSA Testing", E3785= "Utilization Rate (per 100,000 patients)"),
SUMIFS(PSA!$D:$D,PSA!$A:$A,C3785,PSA!$G:$G,D3785),
IF(AND(A3785="Colorectal Cancer Screening", E3785="Utilization Rate (per 100,000 patients)"),
SUMIFS(COL!$D:$D,COL!$A:$A,C3785,COL!$G:$G, D3785),
IF(AND(A3785="Cervical Cancer Screening", E3785="Utilization Rate (per 100,000 patients)"),
SUMIFS(CERV!$D:$D,CERV!$A:$A,C3785,CERV!$G:$G,D3785),
IF(AND(A3785="Cancer Screening for CKD patients", E3785="Utilization Rate (per 100,000 patients)"),
SUMIFS(CANSCRN!$D:$D,CANSCRN!$A:$A,C3785,CANSCRN!$G:$G,D3785),
IF(AND(A3785="PSA Testing", E3785="Cost per service ($USD)"),
SUMIFS(PSA!$E:$E,PSA!$A:$A,C3785,PSA!$G:$G,D3785),
IF(AND(A3785="Colorectal Cancer Screening", E3785="Cost per service ($USD)"),
SUMIFS(COL!$E:$E,COL!$A:$A,C3785,COL!$G:$G,D3785),
IF(AND(A3785="Cervical Cancer Screening", E3785="Cost per service ($USD)"),
SUMIFS(CERV!$E:$E,CERV!$A:$A,C3785,CERV!$G:$G,D3785),
IF(AND(A3785="Cancer Screening for CKD patients", E3785="Cost per service ($USD)"),
SUMIFS(CANSCRN!$E:$E,CANSCRN!$A:$A,C3785,CANSCRN!$G:$G,D3785),
IF(AND(A3785="PSA Testing", E3785="Total Expenditure ($USD per 100,000 patients)"),
SUMIFS(PSA!$F:$F,PSA!$A:$A,C3785,PSA!$G:$G,D3785),
IF(AND(A3785="Colorectal Cancer Screening", E3785="Total Expenditure ($USD per 100,000 patients)"),
SUMIFS(COL!$F:$F,COL!$A:$A,C3785,COL!$G:$G,D3785),
IF(AND(A3785="Cervical Cancer Screening", E3785="Total Expenditure ($USD per 100,000 patients)"),
SUMIFS(CERV!$F:$F,CERV!$A:$A,C3785,CERV!$G:$G,D3785),
SUMIFS(CANSCRN!$F:$F,CANSCRN!$A:$A,C3785,CANSCRN!$G:$G,D3785))))))))))))</f>
        <v>58209.773541341652</v>
      </c>
    </row>
    <row r="3786" spans="1:6" x14ac:dyDescent="0.2">
      <c r="A3786" s="24" t="s">
        <v>105</v>
      </c>
      <c r="B3786" s="24" t="s">
        <v>101</v>
      </c>
      <c r="C3786" s="24" t="s">
        <v>68</v>
      </c>
      <c r="D3786" s="24">
        <v>2009</v>
      </c>
      <c r="E3786" s="24" t="s">
        <v>104</v>
      </c>
      <c r="F3786">
        <f>IF(AND(A3786="PSA Testing", E3786= "Utilization Rate (per 100,000 patients)"),
SUMIFS(PSA!$D:$D,PSA!$A:$A,C3786,PSA!$G:$G,D3786),
IF(AND(A3786="Colorectal Cancer Screening", E3786="Utilization Rate (per 100,000 patients)"),
SUMIFS(COL!$D:$D,COL!$A:$A,C3786,COL!$G:$G, D3786),
IF(AND(A3786="Cervical Cancer Screening", E3786="Utilization Rate (per 100,000 patients)"),
SUMIFS(CERV!$D:$D,CERV!$A:$A,C3786,CERV!$G:$G,D3786),
IF(AND(A3786="Cancer Screening for CKD patients", E3786="Utilization Rate (per 100,000 patients)"),
SUMIFS(CANSCRN!$D:$D,CANSCRN!$A:$A,C3786,CANSCRN!$G:$G,D3786),
IF(AND(A3786="PSA Testing", E3786="Cost per service ($USD)"),
SUMIFS(PSA!$E:$E,PSA!$A:$A,C3786,PSA!$G:$G,D3786),
IF(AND(A3786="Colorectal Cancer Screening", E3786="Cost per service ($USD)"),
SUMIFS(COL!$E:$E,COL!$A:$A,C3786,COL!$G:$G,D3786),
IF(AND(A3786="Cervical Cancer Screening", E3786="Cost per service ($USD)"),
SUMIFS(CERV!$E:$E,CERV!$A:$A,C3786,CERV!$G:$G,D3786),
IF(AND(A3786="Cancer Screening for CKD patients", E3786="Cost per service ($USD)"),
SUMIFS(CANSCRN!$E:$E,CANSCRN!$A:$A,C3786,CANSCRN!$G:$G,D3786),
IF(AND(A3786="PSA Testing", E3786="Total Expenditure ($USD per 100,000 patients)"),
SUMIFS(PSA!$F:$F,PSA!$A:$A,C3786,PSA!$G:$G,D3786),
IF(AND(A3786="Colorectal Cancer Screening", E3786="Total Expenditure ($USD per 100,000 patients)"),
SUMIFS(COL!$F:$F,COL!$A:$A,C3786,COL!$G:$G,D3786),
IF(AND(A3786="Cervical Cancer Screening", E3786="Total Expenditure ($USD per 100,000 patients)"),
SUMIFS(CERV!$F:$F,CERV!$A:$A,C3786,CERV!$G:$G,D3786),
SUMIFS(CANSCRN!$F:$F,CANSCRN!$A:$A,C3786,CANSCRN!$G:$G,D3786))))))))))))</f>
        <v>235926.06462400456</v>
      </c>
    </row>
    <row r="3787" spans="1:6" x14ac:dyDescent="0.2">
      <c r="A3787" s="24" t="s">
        <v>105</v>
      </c>
      <c r="B3787" s="24" t="s">
        <v>101</v>
      </c>
      <c r="C3787" s="24" t="s">
        <v>68</v>
      </c>
      <c r="D3787" s="24">
        <v>2010</v>
      </c>
      <c r="E3787" s="24" t="s">
        <v>104</v>
      </c>
      <c r="F3787">
        <f>IF(AND(A3787="PSA Testing", E3787= "Utilization Rate (per 100,000 patients)"),
SUMIFS(PSA!$D:$D,PSA!$A:$A,C3787,PSA!$G:$G,D3787),
IF(AND(A3787="Colorectal Cancer Screening", E3787="Utilization Rate (per 100,000 patients)"),
SUMIFS(COL!$D:$D,COL!$A:$A,C3787,COL!$G:$G, D3787),
IF(AND(A3787="Cervical Cancer Screening", E3787="Utilization Rate (per 100,000 patients)"),
SUMIFS(CERV!$D:$D,CERV!$A:$A,C3787,CERV!$G:$G,D3787),
IF(AND(A3787="Cancer Screening for CKD patients", E3787="Utilization Rate (per 100,000 patients)"),
SUMIFS(CANSCRN!$D:$D,CANSCRN!$A:$A,C3787,CANSCRN!$G:$G,D3787),
IF(AND(A3787="PSA Testing", E3787="Cost per service ($USD)"),
SUMIFS(PSA!$E:$E,PSA!$A:$A,C3787,PSA!$G:$G,D3787),
IF(AND(A3787="Colorectal Cancer Screening", E3787="Cost per service ($USD)"),
SUMIFS(COL!$E:$E,COL!$A:$A,C3787,COL!$G:$G,D3787),
IF(AND(A3787="Cervical Cancer Screening", E3787="Cost per service ($USD)"),
SUMIFS(CERV!$E:$E,CERV!$A:$A,C3787,CERV!$G:$G,D3787),
IF(AND(A3787="Cancer Screening for CKD patients", E3787="Cost per service ($USD)"),
SUMIFS(CANSCRN!$E:$E,CANSCRN!$A:$A,C3787,CANSCRN!$G:$G,D3787),
IF(AND(A3787="PSA Testing", E3787="Total Expenditure ($USD per 100,000 patients)"),
SUMIFS(PSA!$F:$F,PSA!$A:$A,C3787,PSA!$G:$G,D3787),
IF(AND(A3787="Colorectal Cancer Screening", E3787="Total Expenditure ($USD per 100,000 patients)"),
SUMIFS(COL!$F:$F,COL!$A:$A,C3787,COL!$G:$G,D3787),
IF(AND(A3787="Cervical Cancer Screening", E3787="Total Expenditure ($USD per 100,000 patients)"),
SUMIFS(CERV!$F:$F,CERV!$A:$A,C3787,CERV!$G:$G,D3787),
SUMIFS(CANSCRN!$F:$F,CANSCRN!$A:$A,C3787,CANSCRN!$G:$G,D3787))))))))))))</f>
        <v>182290.03614727617</v>
      </c>
    </row>
    <row r="3788" spans="1:6" x14ac:dyDescent="0.2">
      <c r="A3788" s="24" t="s">
        <v>105</v>
      </c>
      <c r="B3788" s="24" t="s">
        <v>101</v>
      </c>
      <c r="C3788" s="24" t="s">
        <v>68</v>
      </c>
      <c r="D3788" s="24">
        <v>2011</v>
      </c>
      <c r="E3788" s="24" t="s">
        <v>104</v>
      </c>
      <c r="F3788">
        <f>IF(AND(A3788="PSA Testing", E3788= "Utilization Rate (per 100,000 patients)"),
SUMIFS(PSA!$D:$D,PSA!$A:$A,C3788,PSA!$G:$G,D3788),
IF(AND(A3788="Colorectal Cancer Screening", E3788="Utilization Rate (per 100,000 patients)"),
SUMIFS(COL!$D:$D,COL!$A:$A,C3788,COL!$G:$G, D3788),
IF(AND(A3788="Cervical Cancer Screening", E3788="Utilization Rate (per 100,000 patients)"),
SUMIFS(CERV!$D:$D,CERV!$A:$A,C3788,CERV!$G:$G,D3788),
IF(AND(A3788="Cancer Screening for CKD patients", E3788="Utilization Rate (per 100,000 patients)"),
SUMIFS(CANSCRN!$D:$D,CANSCRN!$A:$A,C3788,CANSCRN!$G:$G,D3788),
IF(AND(A3788="PSA Testing", E3788="Cost per service ($USD)"),
SUMIFS(PSA!$E:$E,PSA!$A:$A,C3788,PSA!$G:$G,D3788),
IF(AND(A3788="Colorectal Cancer Screening", E3788="Cost per service ($USD)"),
SUMIFS(COL!$E:$E,COL!$A:$A,C3788,COL!$G:$G,D3788),
IF(AND(A3788="Cervical Cancer Screening", E3788="Cost per service ($USD)"),
SUMIFS(CERV!$E:$E,CERV!$A:$A,C3788,CERV!$G:$G,D3788),
IF(AND(A3788="Cancer Screening for CKD patients", E3788="Cost per service ($USD)"),
SUMIFS(CANSCRN!$E:$E,CANSCRN!$A:$A,C3788,CANSCRN!$G:$G,D3788),
IF(AND(A3788="PSA Testing", E3788="Total Expenditure ($USD per 100,000 patients)"),
SUMIFS(PSA!$F:$F,PSA!$A:$A,C3788,PSA!$G:$G,D3788),
IF(AND(A3788="Colorectal Cancer Screening", E3788="Total Expenditure ($USD per 100,000 patients)"),
SUMIFS(COL!$F:$F,COL!$A:$A,C3788,COL!$G:$G,D3788),
IF(AND(A3788="Cervical Cancer Screening", E3788="Total Expenditure ($USD per 100,000 patients)"),
SUMIFS(CERV!$F:$F,CERV!$A:$A,C3788,CERV!$G:$G,D3788),
SUMIFS(CANSCRN!$F:$F,CANSCRN!$A:$A,C3788,CANSCRN!$G:$G,D3788))))))))))))</f>
        <v>148630.91558710695</v>
      </c>
    </row>
    <row r="3789" spans="1:6" x14ac:dyDescent="0.2">
      <c r="A3789" s="24" t="s">
        <v>105</v>
      </c>
      <c r="B3789" s="24" t="s">
        <v>101</v>
      </c>
      <c r="C3789" s="24" t="s">
        <v>68</v>
      </c>
      <c r="D3789" s="24">
        <v>2012</v>
      </c>
      <c r="E3789" s="24" t="s">
        <v>104</v>
      </c>
      <c r="F3789">
        <f>IF(AND(A3789="PSA Testing", E3789= "Utilization Rate (per 100,000 patients)"),
SUMIFS(PSA!$D:$D,PSA!$A:$A,C3789,PSA!$G:$G,D3789),
IF(AND(A3789="Colorectal Cancer Screening", E3789="Utilization Rate (per 100,000 patients)"),
SUMIFS(COL!$D:$D,COL!$A:$A,C3789,COL!$G:$G, D3789),
IF(AND(A3789="Cervical Cancer Screening", E3789="Utilization Rate (per 100,000 patients)"),
SUMIFS(CERV!$D:$D,CERV!$A:$A,C3789,CERV!$G:$G,D3789),
IF(AND(A3789="Cancer Screening for CKD patients", E3789="Utilization Rate (per 100,000 patients)"),
SUMIFS(CANSCRN!$D:$D,CANSCRN!$A:$A,C3789,CANSCRN!$G:$G,D3789),
IF(AND(A3789="PSA Testing", E3789="Cost per service ($USD)"),
SUMIFS(PSA!$E:$E,PSA!$A:$A,C3789,PSA!$G:$G,D3789),
IF(AND(A3789="Colorectal Cancer Screening", E3789="Cost per service ($USD)"),
SUMIFS(COL!$E:$E,COL!$A:$A,C3789,COL!$G:$G,D3789),
IF(AND(A3789="Cervical Cancer Screening", E3789="Cost per service ($USD)"),
SUMIFS(CERV!$E:$E,CERV!$A:$A,C3789,CERV!$G:$G,D3789),
IF(AND(A3789="Cancer Screening for CKD patients", E3789="Cost per service ($USD)"),
SUMIFS(CANSCRN!$E:$E,CANSCRN!$A:$A,C3789,CANSCRN!$G:$G,D3789),
IF(AND(A3789="PSA Testing", E3789="Total Expenditure ($USD per 100,000 patients)"),
SUMIFS(PSA!$F:$F,PSA!$A:$A,C3789,PSA!$G:$G,D3789),
IF(AND(A3789="Colorectal Cancer Screening", E3789="Total Expenditure ($USD per 100,000 patients)"),
SUMIFS(COL!$F:$F,COL!$A:$A,C3789,COL!$G:$G,D3789),
IF(AND(A3789="Cervical Cancer Screening", E3789="Total Expenditure ($USD per 100,000 patients)"),
SUMIFS(CERV!$F:$F,CERV!$A:$A,C3789,CERV!$G:$G,D3789),
SUMIFS(CANSCRN!$F:$F,CANSCRN!$A:$A,C3789,CANSCRN!$G:$G,D3789))))))))))))</f>
        <v>127634.85846273862</v>
      </c>
    </row>
    <row r="3790" spans="1:6" x14ac:dyDescent="0.2">
      <c r="A3790" s="24" t="s">
        <v>105</v>
      </c>
      <c r="B3790" s="24" t="s">
        <v>101</v>
      </c>
      <c r="C3790" s="24" t="s">
        <v>68</v>
      </c>
      <c r="D3790" s="24">
        <v>2013</v>
      </c>
      <c r="E3790" s="24" t="s">
        <v>104</v>
      </c>
      <c r="F3790">
        <f>IF(AND(A3790="PSA Testing", E3790= "Utilization Rate (per 100,000 patients)"),
SUMIFS(PSA!$D:$D,PSA!$A:$A,C3790,PSA!$G:$G,D3790),
IF(AND(A3790="Colorectal Cancer Screening", E3790="Utilization Rate (per 100,000 patients)"),
SUMIFS(COL!$D:$D,COL!$A:$A,C3790,COL!$G:$G, D3790),
IF(AND(A3790="Cervical Cancer Screening", E3790="Utilization Rate (per 100,000 patients)"),
SUMIFS(CERV!$D:$D,CERV!$A:$A,C3790,CERV!$G:$G,D3790),
IF(AND(A3790="Cancer Screening for CKD patients", E3790="Utilization Rate (per 100,000 patients)"),
SUMIFS(CANSCRN!$D:$D,CANSCRN!$A:$A,C3790,CANSCRN!$G:$G,D3790),
IF(AND(A3790="PSA Testing", E3790="Cost per service ($USD)"),
SUMIFS(PSA!$E:$E,PSA!$A:$A,C3790,PSA!$G:$G,D3790),
IF(AND(A3790="Colorectal Cancer Screening", E3790="Cost per service ($USD)"),
SUMIFS(COL!$E:$E,COL!$A:$A,C3790,COL!$G:$G,D3790),
IF(AND(A3790="Cervical Cancer Screening", E3790="Cost per service ($USD)"),
SUMIFS(CERV!$E:$E,CERV!$A:$A,C3790,CERV!$G:$G,D3790),
IF(AND(A3790="Cancer Screening for CKD patients", E3790="Cost per service ($USD)"),
SUMIFS(CANSCRN!$E:$E,CANSCRN!$A:$A,C3790,CANSCRN!$G:$G,D3790),
IF(AND(A3790="PSA Testing", E3790="Total Expenditure ($USD per 100,000 patients)"),
SUMIFS(PSA!$F:$F,PSA!$A:$A,C3790,PSA!$G:$G,D3790),
IF(AND(A3790="Colorectal Cancer Screening", E3790="Total Expenditure ($USD per 100,000 patients)"),
SUMIFS(COL!$F:$F,COL!$A:$A,C3790,COL!$G:$G,D3790),
IF(AND(A3790="Cervical Cancer Screening", E3790="Total Expenditure ($USD per 100,000 patients)"),
SUMIFS(CERV!$F:$F,CERV!$A:$A,C3790,CERV!$G:$G,D3790),
SUMIFS(CANSCRN!$F:$F,CANSCRN!$A:$A,C3790,CANSCRN!$G:$G,D3790))))))))))))</f>
        <v>101208.6336281337</v>
      </c>
    </row>
    <row r="3791" spans="1:6" x14ac:dyDescent="0.2">
      <c r="A3791" s="24" t="s">
        <v>105</v>
      </c>
      <c r="B3791" s="24" t="s">
        <v>101</v>
      </c>
      <c r="C3791" s="24" t="s">
        <v>68</v>
      </c>
      <c r="D3791" s="24">
        <v>2014</v>
      </c>
      <c r="E3791" s="24" t="s">
        <v>104</v>
      </c>
      <c r="F3791">
        <f>IF(AND(A3791="PSA Testing", E3791= "Utilization Rate (per 100,000 patients)"),
SUMIFS(PSA!$D:$D,PSA!$A:$A,C3791,PSA!$G:$G,D3791),
IF(AND(A3791="Colorectal Cancer Screening", E3791="Utilization Rate (per 100,000 patients)"),
SUMIFS(COL!$D:$D,COL!$A:$A,C3791,COL!$G:$G, D3791),
IF(AND(A3791="Cervical Cancer Screening", E3791="Utilization Rate (per 100,000 patients)"),
SUMIFS(CERV!$D:$D,CERV!$A:$A,C3791,CERV!$G:$G,D3791),
IF(AND(A3791="Cancer Screening for CKD patients", E3791="Utilization Rate (per 100,000 patients)"),
SUMIFS(CANSCRN!$D:$D,CANSCRN!$A:$A,C3791,CANSCRN!$G:$G,D3791),
IF(AND(A3791="PSA Testing", E3791="Cost per service ($USD)"),
SUMIFS(PSA!$E:$E,PSA!$A:$A,C3791,PSA!$G:$G,D3791),
IF(AND(A3791="Colorectal Cancer Screening", E3791="Cost per service ($USD)"),
SUMIFS(COL!$E:$E,COL!$A:$A,C3791,COL!$G:$G,D3791),
IF(AND(A3791="Cervical Cancer Screening", E3791="Cost per service ($USD)"),
SUMIFS(CERV!$E:$E,CERV!$A:$A,C3791,CERV!$G:$G,D3791),
IF(AND(A3791="Cancer Screening for CKD patients", E3791="Cost per service ($USD)"),
SUMIFS(CANSCRN!$E:$E,CANSCRN!$A:$A,C3791,CANSCRN!$G:$G,D3791),
IF(AND(A3791="PSA Testing", E3791="Total Expenditure ($USD per 100,000 patients)"),
SUMIFS(PSA!$F:$F,PSA!$A:$A,C3791,PSA!$G:$G,D3791),
IF(AND(A3791="Colorectal Cancer Screening", E3791="Total Expenditure ($USD per 100,000 patients)"),
SUMIFS(COL!$F:$F,COL!$A:$A,C3791,COL!$G:$G,D3791),
IF(AND(A3791="Cervical Cancer Screening", E3791="Total Expenditure ($USD per 100,000 patients)"),
SUMIFS(CERV!$F:$F,CERV!$A:$A,C3791,CERV!$G:$G,D3791),
SUMIFS(CANSCRN!$F:$F,CANSCRN!$A:$A,C3791,CANSCRN!$G:$G,D3791))))))))))))</f>
        <v>78668.884504746384</v>
      </c>
    </row>
    <row r="3792" spans="1:6" x14ac:dyDescent="0.2">
      <c r="A3792" s="24" t="s">
        <v>105</v>
      </c>
      <c r="B3792" s="24" t="s">
        <v>101</v>
      </c>
      <c r="C3792" s="24" t="s">
        <v>68</v>
      </c>
      <c r="D3792" s="24">
        <v>2015</v>
      </c>
      <c r="E3792" s="24" t="s">
        <v>104</v>
      </c>
      <c r="F3792">
        <f>IF(AND(A3792="PSA Testing", E3792= "Utilization Rate (per 100,000 patients)"),
SUMIFS(PSA!$D:$D,PSA!$A:$A,C3792,PSA!$G:$G,D3792),
IF(AND(A3792="Colorectal Cancer Screening", E3792="Utilization Rate (per 100,000 patients)"),
SUMIFS(COL!$D:$D,COL!$A:$A,C3792,COL!$G:$G, D3792),
IF(AND(A3792="Cervical Cancer Screening", E3792="Utilization Rate (per 100,000 patients)"),
SUMIFS(CERV!$D:$D,CERV!$A:$A,C3792,CERV!$G:$G,D3792),
IF(AND(A3792="Cancer Screening for CKD patients", E3792="Utilization Rate (per 100,000 patients)"),
SUMIFS(CANSCRN!$D:$D,CANSCRN!$A:$A,C3792,CANSCRN!$G:$G,D3792),
IF(AND(A3792="PSA Testing", E3792="Cost per service ($USD)"),
SUMIFS(PSA!$E:$E,PSA!$A:$A,C3792,PSA!$G:$G,D3792),
IF(AND(A3792="Colorectal Cancer Screening", E3792="Cost per service ($USD)"),
SUMIFS(COL!$E:$E,COL!$A:$A,C3792,COL!$G:$G,D3792),
IF(AND(A3792="Cervical Cancer Screening", E3792="Cost per service ($USD)"),
SUMIFS(CERV!$E:$E,CERV!$A:$A,C3792,CERV!$G:$G,D3792),
IF(AND(A3792="Cancer Screening for CKD patients", E3792="Cost per service ($USD)"),
SUMIFS(CANSCRN!$E:$E,CANSCRN!$A:$A,C3792,CANSCRN!$G:$G,D3792),
IF(AND(A3792="PSA Testing", E3792="Total Expenditure ($USD per 100,000 patients)"),
SUMIFS(PSA!$F:$F,PSA!$A:$A,C3792,PSA!$G:$G,D3792),
IF(AND(A3792="Colorectal Cancer Screening", E3792="Total Expenditure ($USD per 100,000 patients)"),
SUMIFS(COL!$F:$F,COL!$A:$A,C3792,COL!$G:$G,D3792),
IF(AND(A3792="Cervical Cancer Screening", E3792="Total Expenditure ($USD per 100,000 patients)"),
SUMIFS(CERV!$F:$F,CERV!$A:$A,C3792,CERV!$G:$G,D3792),
SUMIFS(CANSCRN!$F:$F,CANSCRN!$A:$A,C3792,CANSCRN!$G:$G,D3792))))))))))))</f>
        <v>75937.037645971344</v>
      </c>
    </row>
    <row r="3793" spans="1:6" x14ac:dyDescent="0.2">
      <c r="A3793" s="24" t="s">
        <v>105</v>
      </c>
      <c r="B3793" s="24" t="s">
        <v>101</v>
      </c>
      <c r="C3793" s="24" t="s">
        <v>68</v>
      </c>
      <c r="D3793" s="24">
        <v>2016</v>
      </c>
      <c r="E3793" s="24" t="s">
        <v>104</v>
      </c>
      <c r="F3793">
        <f>IF(AND(A3793="PSA Testing", E3793= "Utilization Rate (per 100,000 patients)"),
SUMIFS(PSA!$D:$D,PSA!$A:$A,C3793,PSA!$G:$G,D3793),
IF(AND(A3793="Colorectal Cancer Screening", E3793="Utilization Rate (per 100,000 patients)"),
SUMIFS(COL!$D:$D,COL!$A:$A,C3793,COL!$G:$G, D3793),
IF(AND(A3793="Cervical Cancer Screening", E3793="Utilization Rate (per 100,000 patients)"),
SUMIFS(CERV!$D:$D,CERV!$A:$A,C3793,CERV!$G:$G,D3793),
IF(AND(A3793="Cancer Screening for CKD patients", E3793="Utilization Rate (per 100,000 patients)"),
SUMIFS(CANSCRN!$D:$D,CANSCRN!$A:$A,C3793,CANSCRN!$G:$G,D3793),
IF(AND(A3793="PSA Testing", E3793="Cost per service ($USD)"),
SUMIFS(PSA!$E:$E,PSA!$A:$A,C3793,PSA!$G:$G,D3793),
IF(AND(A3793="Colorectal Cancer Screening", E3793="Cost per service ($USD)"),
SUMIFS(COL!$E:$E,COL!$A:$A,C3793,COL!$G:$G,D3793),
IF(AND(A3793="Cervical Cancer Screening", E3793="Cost per service ($USD)"),
SUMIFS(CERV!$E:$E,CERV!$A:$A,C3793,CERV!$G:$G,D3793),
IF(AND(A3793="Cancer Screening for CKD patients", E3793="Cost per service ($USD)"),
SUMIFS(CANSCRN!$E:$E,CANSCRN!$A:$A,C3793,CANSCRN!$G:$G,D3793),
IF(AND(A3793="PSA Testing", E3793="Total Expenditure ($USD per 100,000 patients)"),
SUMIFS(PSA!$F:$F,PSA!$A:$A,C3793,PSA!$G:$G,D3793),
IF(AND(A3793="Colorectal Cancer Screening", E3793="Total Expenditure ($USD per 100,000 patients)"),
SUMIFS(COL!$F:$F,COL!$A:$A,C3793,COL!$G:$G,D3793),
IF(AND(A3793="Cervical Cancer Screening", E3793="Total Expenditure ($USD per 100,000 patients)"),
SUMIFS(CERV!$F:$F,CERV!$A:$A,C3793,CERV!$G:$G,D3793),
SUMIFS(CANSCRN!$F:$F,CANSCRN!$A:$A,C3793,CANSCRN!$G:$G,D3793))))))))))))</f>
        <v>94921.130540254249</v>
      </c>
    </row>
    <row r="3794" spans="1:6" x14ac:dyDescent="0.2">
      <c r="A3794" s="24" t="s">
        <v>105</v>
      </c>
      <c r="B3794" s="24" t="s">
        <v>101</v>
      </c>
      <c r="C3794" s="24" t="s">
        <v>68</v>
      </c>
      <c r="D3794" s="24">
        <v>2017</v>
      </c>
      <c r="E3794" s="24" t="s">
        <v>104</v>
      </c>
      <c r="F3794">
        <f>IF(AND(A3794="PSA Testing", E3794= "Utilization Rate (per 100,000 patients)"),
SUMIFS(PSA!$D:$D,PSA!$A:$A,C3794,PSA!$G:$G,D3794),
IF(AND(A3794="Colorectal Cancer Screening", E3794="Utilization Rate (per 100,000 patients)"),
SUMIFS(COL!$D:$D,COL!$A:$A,C3794,COL!$G:$G, D3794),
IF(AND(A3794="Cervical Cancer Screening", E3794="Utilization Rate (per 100,000 patients)"),
SUMIFS(CERV!$D:$D,CERV!$A:$A,C3794,CERV!$G:$G,D3794),
IF(AND(A3794="Cancer Screening for CKD patients", E3794="Utilization Rate (per 100,000 patients)"),
SUMIFS(CANSCRN!$D:$D,CANSCRN!$A:$A,C3794,CANSCRN!$G:$G,D3794),
IF(AND(A3794="PSA Testing", E3794="Cost per service ($USD)"),
SUMIFS(PSA!$E:$E,PSA!$A:$A,C3794,PSA!$G:$G,D3794),
IF(AND(A3794="Colorectal Cancer Screening", E3794="Cost per service ($USD)"),
SUMIFS(COL!$E:$E,COL!$A:$A,C3794,COL!$G:$G,D3794),
IF(AND(A3794="Cervical Cancer Screening", E3794="Cost per service ($USD)"),
SUMIFS(CERV!$E:$E,CERV!$A:$A,C3794,CERV!$G:$G,D3794),
IF(AND(A3794="Cancer Screening for CKD patients", E3794="Cost per service ($USD)"),
SUMIFS(CANSCRN!$E:$E,CANSCRN!$A:$A,C3794,CANSCRN!$G:$G,D3794),
IF(AND(A3794="PSA Testing", E3794="Total Expenditure ($USD per 100,000 patients)"),
SUMIFS(PSA!$F:$F,PSA!$A:$A,C3794,PSA!$G:$G,D3794),
IF(AND(A3794="Colorectal Cancer Screening", E3794="Total Expenditure ($USD per 100,000 patients)"),
SUMIFS(COL!$F:$F,COL!$A:$A,C3794,COL!$G:$G,D3794),
IF(AND(A3794="Cervical Cancer Screening", E3794="Total Expenditure ($USD per 100,000 patients)"),
SUMIFS(CERV!$F:$F,CERV!$A:$A,C3794,CERV!$G:$G,D3794),
SUMIFS(CANSCRN!$F:$F,CANSCRN!$A:$A,C3794,CANSCRN!$G:$G,D3794))))))))))))</f>
        <v>113628.39282388621</v>
      </c>
    </row>
    <row r="3795" spans="1:6" x14ac:dyDescent="0.2">
      <c r="A3795" s="24" t="s">
        <v>105</v>
      </c>
      <c r="B3795" s="24" t="s">
        <v>101</v>
      </c>
      <c r="C3795" s="24" t="s">
        <v>68</v>
      </c>
      <c r="D3795" s="24">
        <v>2018</v>
      </c>
      <c r="E3795" s="24" t="s">
        <v>104</v>
      </c>
      <c r="F3795">
        <f>IF(AND(A3795="PSA Testing", E3795= "Utilization Rate (per 100,000 patients)"),
SUMIFS(PSA!$D:$D,PSA!$A:$A,C3795,PSA!$G:$G,D3795),
IF(AND(A3795="Colorectal Cancer Screening", E3795="Utilization Rate (per 100,000 patients)"),
SUMIFS(COL!$D:$D,COL!$A:$A,C3795,COL!$G:$G, D3795),
IF(AND(A3795="Cervical Cancer Screening", E3795="Utilization Rate (per 100,000 patients)"),
SUMIFS(CERV!$D:$D,CERV!$A:$A,C3795,CERV!$G:$G,D3795),
IF(AND(A3795="Cancer Screening for CKD patients", E3795="Utilization Rate (per 100,000 patients)"),
SUMIFS(CANSCRN!$D:$D,CANSCRN!$A:$A,C3795,CANSCRN!$G:$G,D3795),
IF(AND(A3795="PSA Testing", E3795="Cost per service ($USD)"),
SUMIFS(PSA!$E:$E,PSA!$A:$A,C3795,PSA!$G:$G,D3795),
IF(AND(A3795="Colorectal Cancer Screening", E3795="Cost per service ($USD)"),
SUMIFS(COL!$E:$E,COL!$A:$A,C3795,COL!$G:$G,D3795),
IF(AND(A3795="Cervical Cancer Screening", E3795="Cost per service ($USD)"),
SUMIFS(CERV!$E:$E,CERV!$A:$A,C3795,CERV!$G:$G,D3795),
IF(AND(A3795="Cancer Screening for CKD patients", E3795="Cost per service ($USD)"),
SUMIFS(CANSCRN!$E:$E,CANSCRN!$A:$A,C3795,CANSCRN!$G:$G,D3795),
IF(AND(A3795="PSA Testing", E3795="Total Expenditure ($USD per 100,000 patients)"),
SUMIFS(PSA!$F:$F,PSA!$A:$A,C3795,PSA!$G:$G,D3795),
IF(AND(A3795="Colorectal Cancer Screening", E3795="Total Expenditure ($USD per 100,000 patients)"),
SUMIFS(COL!$F:$F,COL!$A:$A,C3795,COL!$G:$G,D3795),
IF(AND(A3795="Cervical Cancer Screening", E3795="Total Expenditure ($USD per 100,000 patients)"),
SUMIFS(CERV!$F:$F,CERV!$A:$A,C3795,CERV!$G:$G,D3795),
SUMIFS(CANSCRN!$F:$F,CANSCRN!$A:$A,C3795,CANSCRN!$G:$G,D3795))))))))))))</f>
        <v>106145.77765458054</v>
      </c>
    </row>
    <row r="3796" spans="1:6" x14ac:dyDescent="0.2">
      <c r="A3796" s="24" t="s">
        <v>105</v>
      </c>
      <c r="B3796" s="24" t="s">
        <v>101</v>
      </c>
      <c r="C3796" s="24" t="s">
        <v>68</v>
      </c>
      <c r="D3796" s="24">
        <v>2019</v>
      </c>
      <c r="E3796" s="24" t="s">
        <v>104</v>
      </c>
      <c r="F3796">
        <f>IF(AND(A3796="PSA Testing", E3796= "Utilization Rate (per 100,000 patients)"),
SUMIFS(PSA!$D:$D,PSA!$A:$A,C3796,PSA!$G:$G,D3796),
IF(AND(A3796="Colorectal Cancer Screening", E3796="Utilization Rate (per 100,000 patients)"),
SUMIFS(COL!$D:$D,COL!$A:$A,C3796,COL!$G:$G, D3796),
IF(AND(A3796="Cervical Cancer Screening", E3796="Utilization Rate (per 100,000 patients)"),
SUMIFS(CERV!$D:$D,CERV!$A:$A,C3796,CERV!$G:$G,D3796),
IF(AND(A3796="Cancer Screening for CKD patients", E3796="Utilization Rate (per 100,000 patients)"),
SUMIFS(CANSCRN!$D:$D,CANSCRN!$A:$A,C3796,CANSCRN!$G:$G,D3796),
IF(AND(A3796="PSA Testing", E3796="Cost per service ($USD)"),
SUMIFS(PSA!$E:$E,PSA!$A:$A,C3796,PSA!$G:$G,D3796),
IF(AND(A3796="Colorectal Cancer Screening", E3796="Cost per service ($USD)"),
SUMIFS(COL!$E:$E,COL!$A:$A,C3796,COL!$G:$G,D3796),
IF(AND(A3796="Cervical Cancer Screening", E3796="Cost per service ($USD)"),
SUMIFS(CERV!$E:$E,CERV!$A:$A,C3796,CERV!$G:$G,D3796),
IF(AND(A3796="Cancer Screening for CKD patients", E3796="Cost per service ($USD)"),
SUMIFS(CANSCRN!$E:$E,CANSCRN!$A:$A,C3796,CANSCRN!$G:$G,D3796),
IF(AND(A3796="PSA Testing", E3796="Total Expenditure ($USD per 100,000 patients)"),
SUMIFS(PSA!$F:$F,PSA!$A:$A,C3796,PSA!$G:$G,D3796),
IF(AND(A3796="Colorectal Cancer Screening", E3796="Total Expenditure ($USD per 100,000 patients)"),
SUMIFS(COL!$F:$F,COL!$A:$A,C3796,COL!$G:$G,D3796),
IF(AND(A3796="Cervical Cancer Screening", E3796="Total Expenditure ($USD per 100,000 patients)"),
SUMIFS(CERV!$F:$F,CERV!$A:$A,C3796,CERV!$G:$G,D3796),
SUMIFS(CANSCRN!$F:$F,CANSCRN!$A:$A,C3796,CANSCRN!$G:$G,D3796))))))))))))</f>
        <v>94871.020735713246</v>
      </c>
    </row>
    <row r="3797" spans="1:6" x14ac:dyDescent="0.2">
      <c r="A3797" s="24" t="s">
        <v>105</v>
      </c>
      <c r="B3797" s="24" t="s">
        <v>101</v>
      </c>
      <c r="C3797" s="24" t="s">
        <v>70</v>
      </c>
      <c r="D3797" s="24">
        <v>2009</v>
      </c>
      <c r="E3797" s="24" t="s">
        <v>104</v>
      </c>
      <c r="F3797">
        <f>IF(AND(A3797="PSA Testing", E3797= "Utilization Rate (per 100,000 patients)"),
SUMIFS(PSA!$D:$D,PSA!$A:$A,C3797,PSA!$G:$G,D3797),
IF(AND(A3797="Colorectal Cancer Screening", E3797="Utilization Rate (per 100,000 patients)"),
SUMIFS(COL!$D:$D,COL!$A:$A,C3797,COL!$G:$G, D3797),
IF(AND(A3797="Cervical Cancer Screening", E3797="Utilization Rate (per 100,000 patients)"),
SUMIFS(CERV!$D:$D,CERV!$A:$A,C3797,CERV!$G:$G,D3797),
IF(AND(A3797="Cancer Screening for CKD patients", E3797="Utilization Rate (per 100,000 patients)"),
SUMIFS(CANSCRN!$D:$D,CANSCRN!$A:$A,C3797,CANSCRN!$G:$G,D3797),
IF(AND(A3797="PSA Testing", E3797="Cost per service ($USD)"),
SUMIFS(PSA!$E:$E,PSA!$A:$A,C3797,PSA!$G:$G,D3797),
IF(AND(A3797="Colorectal Cancer Screening", E3797="Cost per service ($USD)"),
SUMIFS(COL!$E:$E,COL!$A:$A,C3797,COL!$G:$G,D3797),
IF(AND(A3797="Cervical Cancer Screening", E3797="Cost per service ($USD)"),
SUMIFS(CERV!$E:$E,CERV!$A:$A,C3797,CERV!$G:$G,D3797),
IF(AND(A3797="Cancer Screening for CKD patients", E3797="Cost per service ($USD)"),
SUMIFS(CANSCRN!$E:$E,CANSCRN!$A:$A,C3797,CANSCRN!$G:$G,D3797),
IF(AND(A3797="PSA Testing", E3797="Total Expenditure ($USD per 100,000 patients)"),
SUMIFS(PSA!$F:$F,PSA!$A:$A,C3797,PSA!$G:$G,D3797),
IF(AND(A3797="Colorectal Cancer Screening", E3797="Total Expenditure ($USD per 100,000 patients)"),
SUMIFS(COL!$F:$F,COL!$A:$A,C3797,COL!$G:$G,D3797),
IF(AND(A3797="Cervical Cancer Screening", E3797="Total Expenditure ($USD per 100,000 patients)"),
SUMIFS(CERV!$F:$F,CERV!$A:$A,C3797,CERV!$G:$G,D3797),
SUMIFS(CANSCRN!$F:$F,CANSCRN!$A:$A,C3797,CANSCRN!$G:$G,D3797))))))))))))</f>
        <v>579646.82728594076</v>
      </c>
    </row>
    <row r="3798" spans="1:6" x14ac:dyDescent="0.2">
      <c r="A3798" s="24" t="s">
        <v>105</v>
      </c>
      <c r="B3798" s="24" t="s">
        <v>101</v>
      </c>
      <c r="C3798" s="24" t="s">
        <v>70</v>
      </c>
      <c r="D3798" s="24">
        <v>2010</v>
      </c>
      <c r="E3798" s="24" t="s">
        <v>104</v>
      </c>
      <c r="F3798">
        <f>IF(AND(A3798="PSA Testing", E3798= "Utilization Rate (per 100,000 patients)"),
SUMIFS(PSA!$D:$D,PSA!$A:$A,C3798,PSA!$G:$G,D3798),
IF(AND(A3798="Colorectal Cancer Screening", E3798="Utilization Rate (per 100,000 patients)"),
SUMIFS(COL!$D:$D,COL!$A:$A,C3798,COL!$G:$G, D3798),
IF(AND(A3798="Cervical Cancer Screening", E3798="Utilization Rate (per 100,000 patients)"),
SUMIFS(CERV!$D:$D,CERV!$A:$A,C3798,CERV!$G:$G,D3798),
IF(AND(A3798="Cancer Screening for CKD patients", E3798="Utilization Rate (per 100,000 patients)"),
SUMIFS(CANSCRN!$D:$D,CANSCRN!$A:$A,C3798,CANSCRN!$G:$G,D3798),
IF(AND(A3798="PSA Testing", E3798="Cost per service ($USD)"),
SUMIFS(PSA!$E:$E,PSA!$A:$A,C3798,PSA!$G:$G,D3798),
IF(AND(A3798="Colorectal Cancer Screening", E3798="Cost per service ($USD)"),
SUMIFS(COL!$E:$E,COL!$A:$A,C3798,COL!$G:$G,D3798),
IF(AND(A3798="Cervical Cancer Screening", E3798="Cost per service ($USD)"),
SUMIFS(CERV!$E:$E,CERV!$A:$A,C3798,CERV!$G:$G,D3798),
IF(AND(A3798="Cancer Screening for CKD patients", E3798="Cost per service ($USD)"),
SUMIFS(CANSCRN!$E:$E,CANSCRN!$A:$A,C3798,CANSCRN!$G:$G,D3798),
IF(AND(A3798="PSA Testing", E3798="Total Expenditure ($USD per 100,000 patients)"),
SUMIFS(PSA!$F:$F,PSA!$A:$A,C3798,PSA!$G:$G,D3798),
IF(AND(A3798="Colorectal Cancer Screening", E3798="Total Expenditure ($USD per 100,000 patients)"),
SUMIFS(COL!$F:$F,COL!$A:$A,C3798,COL!$G:$G,D3798),
IF(AND(A3798="Cervical Cancer Screening", E3798="Total Expenditure ($USD per 100,000 patients)"),
SUMIFS(CERV!$F:$F,CERV!$A:$A,C3798,CERV!$G:$G,D3798),
SUMIFS(CANSCRN!$F:$F,CANSCRN!$A:$A,C3798,CANSCRN!$G:$G,D3798))))))))))))</f>
        <v>477033.52497172274</v>
      </c>
    </row>
    <row r="3799" spans="1:6" x14ac:dyDescent="0.2">
      <c r="A3799" s="24" t="s">
        <v>105</v>
      </c>
      <c r="B3799" s="24" t="s">
        <v>101</v>
      </c>
      <c r="C3799" s="24" t="s">
        <v>70</v>
      </c>
      <c r="D3799" s="24">
        <v>2011</v>
      </c>
      <c r="E3799" s="24" t="s">
        <v>104</v>
      </c>
      <c r="F3799">
        <f>IF(AND(A3799="PSA Testing", E3799= "Utilization Rate (per 100,000 patients)"),
SUMIFS(PSA!$D:$D,PSA!$A:$A,C3799,PSA!$G:$G,D3799),
IF(AND(A3799="Colorectal Cancer Screening", E3799="Utilization Rate (per 100,000 patients)"),
SUMIFS(COL!$D:$D,COL!$A:$A,C3799,COL!$G:$G, D3799),
IF(AND(A3799="Cervical Cancer Screening", E3799="Utilization Rate (per 100,000 patients)"),
SUMIFS(CERV!$D:$D,CERV!$A:$A,C3799,CERV!$G:$G,D3799),
IF(AND(A3799="Cancer Screening for CKD patients", E3799="Utilization Rate (per 100,000 patients)"),
SUMIFS(CANSCRN!$D:$D,CANSCRN!$A:$A,C3799,CANSCRN!$G:$G,D3799),
IF(AND(A3799="PSA Testing", E3799="Cost per service ($USD)"),
SUMIFS(PSA!$E:$E,PSA!$A:$A,C3799,PSA!$G:$G,D3799),
IF(AND(A3799="Colorectal Cancer Screening", E3799="Cost per service ($USD)"),
SUMIFS(COL!$E:$E,COL!$A:$A,C3799,COL!$G:$G,D3799),
IF(AND(A3799="Cervical Cancer Screening", E3799="Cost per service ($USD)"),
SUMIFS(CERV!$E:$E,CERV!$A:$A,C3799,CERV!$G:$G,D3799),
IF(AND(A3799="Cancer Screening for CKD patients", E3799="Cost per service ($USD)"),
SUMIFS(CANSCRN!$E:$E,CANSCRN!$A:$A,C3799,CANSCRN!$G:$G,D3799),
IF(AND(A3799="PSA Testing", E3799="Total Expenditure ($USD per 100,000 patients)"),
SUMIFS(PSA!$F:$F,PSA!$A:$A,C3799,PSA!$G:$G,D3799),
IF(AND(A3799="Colorectal Cancer Screening", E3799="Total Expenditure ($USD per 100,000 patients)"),
SUMIFS(COL!$F:$F,COL!$A:$A,C3799,COL!$G:$G,D3799),
IF(AND(A3799="Cervical Cancer Screening", E3799="Total Expenditure ($USD per 100,000 patients)"),
SUMIFS(CERV!$F:$F,CERV!$A:$A,C3799,CERV!$G:$G,D3799),
SUMIFS(CANSCRN!$F:$F,CANSCRN!$A:$A,C3799,CANSCRN!$G:$G,D3799))))))))))))</f>
        <v>423172.73490694509</v>
      </c>
    </row>
    <row r="3800" spans="1:6" x14ac:dyDescent="0.2">
      <c r="A3800" s="24" t="s">
        <v>105</v>
      </c>
      <c r="B3800" s="24" t="s">
        <v>101</v>
      </c>
      <c r="C3800" s="24" t="s">
        <v>70</v>
      </c>
      <c r="D3800" s="24">
        <v>2012</v>
      </c>
      <c r="E3800" s="24" t="s">
        <v>104</v>
      </c>
      <c r="F3800">
        <f>IF(AND(A3800="PSA Testing", E3800= "Utilization Rate (per 100,000 patients)"),
SUMIFS(PSA!$D:$D,PSA!$A:$A,C3800,PSA!$G:$G,D3800),
IF(AND(A3800="Colorectal Cancer Screening", E3800="Utilization Rate (per 100,000 patients)"),
SUMIFS(COL!$D:$D,COL!$A:$A,C3800,COL!$G:$G, D3800),
IF(AND(A3800="Cervical Cancer Screening", E3800="Utilization Rate (per 100,000 patients)"),
SUMIFS(CERV!$D:$D,CERV!$A:$A,C3800,CERV!$G:$G,D3800),
IF(AND(A3800="Cancer Screening for CKD patients", E3800="Utilization Rate (per 100,000 patients)"),
SUMIFS(CANSCRN!$D:$D,CANSCRN!$A:$A,C3800,CANSCRN!$G:$G,D3800),
IF(AND(A3800="PSA Testing", E3800="Cost per service ($USD)"),
SUMIFS(PSA!$E:$E,PSA!$A:$A,C3800,PSA!$G:$G,D3800),
IF(AND(A3800="Colorectal Cancer Screening", E3800="Cost per service ($USD)"),
SUMIFS(COL!$E:$E,COL!$A:$A,C3800,COL!$G:$G,D3800),
IF(AND(A3800="Cervical Cancer Screening", E3800="Cost per service ($USD)"),
SUMIFS(CERV!$E:$E,CERV!$A:$A,C3800,CERV!$G:$G,D3800),
IF(AND(A3800="Cancer Screening for CKD patients", E3800="Cost per service ($USD)"),
SUMIFS(CANSCRN!$E:$E,CANSCRN!$A:$A,C3800,CANSCRN!$G:$G,D3800),
IF(AND(A3800="PSA Testing", E3800="Total Expenditure ($USD per 100,000 patients)"),
SUMIFS(PSA!$F:$F,PSA!$A:$A,C3800,PSA!$G:$G,D3800),
IF(AND(A3800="Colorectal Cancer Screening", E3800="Total Expenditure ($USD per 100,000 patients)"),
SUMIFS(COL!$F:$F,COL!$A:$A,C3800,COL!$G:$G,D3800),
IF(AND(A3800="Cervical Cancer Screening", E3800="Total Expenditure ($USD per 100,000 patients)"),
SUMIFS(CERV!$F:$F,CERV!$A:$A,C3800,CERV!$G:$G,D3800),
SUMIFS(CANSCRN!$F:$F,CANSCRN!$A:$A,C3800,CANSCRN!$G:$G,D3800))))))))))))</f>
        <v>304115.15000103833</v>
      </c>
    </row>
    <row r="3801" spans="1:6" x14ac:dyDescent="0.2">
      <c r="A3801" s="24" t="s">
        <v>105</v>
      </c>
      <c r="B3801" s="24" t="s">
        <v>101</v>
      </c>
      <c r="C3801" s="24" t="s">
        <v>70</v>
      </c>
      <c r="D3801" s="24">
        <v>2013</v>
      </c>
      <c r="E3801" s="24" t="s">
        <v>104</v>
      </c>
      <c r="F3801">
        <f>IF(AND(A3801="PSA Testing", E3801= "Utilization Rate (per 100,000 patients)"),
SUMIFS(PSA!$D:$D,PSA!$A:$A,C3801,PSA!$G:$G,D3801),
IF(AND(A3801="Colorectal Cancer Screening", E3801="Utilization Rate (per 100,000 patients)"),
SUMIFS(COL!$D:$D,COL!$A:$A,C3801,COL!$G:$G, D3801),
IF(AND(A3801="Cervical Cancer Screening", E3801="Utilization Rate (per 100,000 patients)"),
SUMIFS(CERV!$D:$D,CERV!$A:$A,C3801,CERV!$G:$G,D3801),
IF(AND(A3801="Cancer Screening for CKD patients", E3801="Utilization Rate (per 100,000 patients)"),
SUMIFS(CANSCRN!$D:$D,CANSCRN!$A:$A,C3801,CANSCRN!$G:$G,D3801),
IF(AND(A3801="PSA Testing", E3801="Cost per service ($USD)"),
SUMIFS(PSA!$E:$E,PSA!$A:$A,C3801,PSA!$G:$G,D3801),
IF(AND(A3801="Colorectal Cancer Screening", E3801="Cost per service ($USD)"),
SUMIFS(COL!$E:$E,COL!$A:$A,C3801,COL!$G:$G,D3801),
IF(AND(A3801="Cervical Cancer Screening", E3801="Cost per service ($USD)"),
SUMIFS(CERV!$E:$E,CERV!$A:$A,C3801,CERV!$G:$G,D3801),
IF(AND(A3801="Cancer Screening for CKD patients", E3801="Cost per service ($USD)"),
SUMIFS(CANSCRN!$E:$E,CANSCRN!$A:$A,C3801,CANSCRN!$G:$G,D3801),
IF(AND(A3801="PSA Testing", E3801="Total Expenditure ($USD per 100,000 patients)"),
SUMIFS(PSA!$F:$F,PSA!$A:$A,C3801,PSA!$G:$G,D3801),
IF(AND(A3801="Colorectal Cancer Screening", E3801="Total Expenditure ($USD per 100,000 patients)"),
SUMIFS(COL!$F:$F,COL!$A:$A,C3801,COL!$G:$G,D3801),
IF(AND(A3801="Cervical Cancer Screening", E3801="Total Expenditure ($USD per 100,000 patients)"),
SUMIFS(CERV!$F:$F,CERV!$A:$A,C3801,CERV!$G:$G,D3801),
SUMIFS(CANSCRN!$F:$F,CANSCRN!$A:$A,C3801,CANSCRN!$G:$G,D3801))))))))))))</f>
        <v>236638.69510411026</v>
      </c>
    </row>
    <row r="3802" spans="1:6" x14ac:dyDescent="0.2">
      <c r="A3802" s="24" t="s">
        <v>105</v>
      </c>
      <c r="B3802" s="24" t="s">
        <v>101</v>
      </c>
      <c r="C3802" s="24" t="s">
        <v>70</v>
      </c>
      <c r="D3802" s="24">
        <v>2014</v>
      </c>
      <c r="E3802" s="24" t="s">
        <v>104</v>
      </c>
      <c r="F3802">
        <f>IF(AND(A3802="PSA Testing", E3802= "Utilization Rate (per 100,000 patients)"),
SUMIFS(PSA!$D:$D,PSA!$A:$A,C3802,PSA!$G:$G,D3802),
IF(AND(A3802="Colorectal Cancer Screening", E3802="Utilization Rate (per 100,000 patients)"),
SUMIFS(COL!$D:$D,COL!$A:$A,C3802,COL!$G:$G, D3802),
IF(AND(A3802="Cervical Cancer Screening", E3802="Utilization Rate (per 100,000 patients)"),
SUMIFS(CERV!$D:$D,CERV!$A:$A,C3802,CERV!$G:$G,D3802),
IF(AND(A3802="Cancer Screening for CKD patients", E3802="Utilization Rate (per 100,000 patients)"),
SUMIFS(CANSCRN!$D:$D,CANSCRN!$A:$A,C3802,CANSCRN!$G:$G,D3802),
IF(AND(A3802="PSA Testing", E3802="Cost per service ($USD)"),
SUMIFS(PSA!$E:$E,PSA!$A:$A,C3802,PSA!$G:$G,D3802),
IF(AND(A3802="Colorectal Cancer Screening", E3802="Cost per service ($USD)"),
SUMIFS(COL!$E:$E,COL!$A:$A,C3802,COL!$G:$G,D3802),
IF(AND(A3802="Cervical Cancer Screening", E3802="Cost per service ($USD)"),
SUMIFS(CERV!$E:$E,CERV!$A:$A,C3802,CERV!$G:$G,D3802),
IF(AND(A3802="Cancer Screening for CKD patients", E3802="Cost per service ($USD)"),
SUMIFS(CANSCRN!$E:$E,CANSCRN!$A:$A,C3802,CANSCRN!$G:$G,D3802),
IF(AND(A3802="PSA Testing", E3802="Total Expenditure ($USD per 100,000 patients)"),
SUMIFS(PSA!$F:$F,PSA!$A:$A,C3802,PSA!$G:$G,D3802),
IF(AND(A3802="Colorectal Cancer Screening", E3802="Total Expenditure ($USD per 100,000 patients)"),
SUMIFS(COL!$F:$F,COL!$A:$A,C3802,COL!$G:$G,D3802),
IF(AND(A3802="Cervical Cancer Screening", E3802="Total Expenditure ($USD per 100,000 patients)"),
SUMIFS(CERV!$F:$F,CERV!$A:$A,C3802,CERV!$G:$G,D3802),
SUMIFS(CANSCRN!$F:$F,CANSCRN!$A:$A,C3802,CANSCRN!$G:$G,D3802))))))))))))</f>
        <v>169146.90733433233</v>
      </c>
    </row>
    <row r="3803" spans="1:6" x14ac:dyDescent="0.2">
      <c r="A3803" s="24" t="s">
        <v>105</v>
      </c>
      <c r="B3803" s="24" t="s">
        <v>101</v>
      </c>
      <c r="C3803" s="24" t="s">
        <v>70</v>
      </c>
      <c r="D3803" s="24">
        <v>2015</v>
      </c>
      <c r="E3803" s="24" t="s">
        <v>104</v>
      </c>
      <c r="F3803">
        <f>IF(AND(A3803="PSA Testing", E3803= "Utilization Rate (per 100,000 patients)"),
SUMIFS(PSA!$D:$D,PSA!$A:$A,C3803,PSA!$G:$G,D3803),
IF(AND(A3803="Colorectal Cancer Screening", E3803="Utilization Rate (per 100,000 patients)"),
SUMIFS(COL!$D:$D,COL!$A:$A,C3803,COL!$G:$G, D3803),
IF(AND(A3803="Cervical Cancer Screening", E3803="Utilization Rate (per 100,000 patients)"),
SUMIFS(CERV!$D:$D,CERV!$A:$A,C3803,CERV!$G:$G,D3803),
IF(AND(A3803="Cancer Screening for CKD patients", E3803="Utilization Rate (per 100,000 patients)"),
SUMIFS(CANSCRN!$D:$D,CANSCRN!$A:$A,C3803,CANSCRN!$G:$G,D3803),
IF(AND(A3803="PSA Testing", E3803="Cost per service ($USD)"),
SUMIFS(PSA!$E:$E,PSA!$A:$A,C3803,PSA!$G:$G,D3803),
IF(AND(A3803="Colorectal Cancer Screening", E3803="Cost per service ($USD)"),
SUMIFS(COL!$E:$E,COL!$A:$A,C3803,COL!$G:$G,D3803),
IF(AND(A3803="Cervical Cancer Screening", E3803="Cost per service ($USD)"),
SUMIFS(CERV!$E:$E,CERV!$A:$A,C3803,CERV!$G:$G,D3803),
IF(AND(A3803="Cancer Screening for CKD patients", E3803="Cost per service ($USD)"),
SUMIFS(CANSCRN!$E:$E,CANSCRN!$A:$A,C3803,CANSCRN!$G:$G,D3803),
IF(AND(A3803="PSA Testing", E3803="Total Expenditure ($USD per 100,000 patients)"),
SUMIFS(PSA!$F:$F,PSA!$A:$A,C3803,PSA!$G:$G,D3803),
IF(AND(A3803="Colorectal Cancer Screening", E3803="Total Expenditure ($USD per 100,000 patients)"),
SUMIFS(COL!$F:$F,COL!$A:$A,C3803,COL!$G:$G,D3803),
IF(AND(A3803="Cervical Cancer Screening", E3803="Total Expenditure ($USD per 100,000 patients)"),
SUMIFS(CERV!$F:$F,CERV!$A:$A,C3803,CERV!$G:$G,D3803),
SUMIFS(CANSCRN!$F:$F,CANSCRN!$A:$A,C3803,CANSCRN!$G:$G,D3803))))))))))))</f>
        <v>143338.64921993911</v>
      </c>
    </row>
    <row r="3804" spans="1:6" x14ac:dyDescent="0.2">
      <c r="A3804" s="24" t="s">
        <v>105</v>
      </c>
      <c r="B3804" s="24" t="s">
        <v>101</v>
      </c>
      <c r="C3804" s="24" t="s">
        <v>70</v>
      </c>
      <c r="D3804" s="24">
        <v>2016</v>
      </c>
      <c r="E3804" s="24" t="s">
        <v>104</v>
      </c>
      <c r="F3804">
        <f>IF(AND(A3804="PSA Testing", E3804= "Utilization Rate (per 100,000 patients)"),
SUMIFS(PSA!$D:$D,PSA!$A:$A,C3804,PSA!$G:$G,D3804),
IF(AND(A3804="Colorectal Cancer Screening", E3804="Utilization Rate (per 100,000 patients)"),
SUMIFS(COL!$D:$D,COL!$A:$A,C3804,COL!$G:$G, D3804),
IF(AND(A3804="Cervical Cancer Screening", E3804="Utilization Rate (per 100,000 patients)"),
SUMIFS(CERV!$D:$D,CERV!$A:$A,C3804,CERV!$G:$G,D3804),
IF(AND(A3804="Cancer Screening for CKD patients", E3804="Utilization Rate (per 100,000 patients)"),
SUMIFS(CANSCRN!$D:$D,CANSCRN!$A:$A,C3804,CANSCRN!$G:$G,D3804),
IF(AND(A3804="PSA Testing", E3804="Cost per service ($USD)"),
SUMIFS(PSA!$E:$E,PSA!$A:$A,C3804,PSA!$G:$G,D3804),
IF(AND(A3804="Colorectal Cancer Screening", E3804="Cost per service ($USD)"),
SUMIFS(COL!$E:$E,COL!$A:$A,C3804,COL!$G:$G,D3804),
IF(AND(A3804="Cervical Cancer Screening", E3804="Cost per service ($USD)"),
SUMIFS(CERV!$E:$E,CERV!$A:$A,C3804,CERV!$G:$G,D3804),
IF(AND(A3804="Cancer Screening for CKD patients", E3804="Cost per service ($USD)"),
SUMIFS(CANSCRN!$E:$E,CANSCRN!$A:$A,C3804,CANSCRN!$G:$G,D3804),
IF(AND(A3804="PSA Testing", E3804="Total Expenditure ($USD per 100,000 patients)"),
SUMIFS(PSA!$F:$F,PSA!$A:$A,C3804,PSA!$G:$G,D3804),
IF(AND(A3804="Colorectal Cancer Screening", E3804="Total Expenditure ($USD per 100,000 patients)"),
SUMIFS(COL!$F:$F,COL!$A:$A,C3804,COL!$G:$G,D3804),
IF(AND(A3804="Cervical Cancer Screening", E3804="Total Expenditure ($USD per 100,000 patients)"),
SUMIFS(CERV!$F:$F,CERV!$A:$A,C3804,CERV!$G:$G,D3804),
SUMIFS(CANSCRN!$F:$F,CANSCRN!$A:$A,C3804,CANSCRN!$G:$G,D3804))))))))))))</f>
        <v>134706.35501222496</v>
      </c>
    </row>
    <row r="3805" spans="1:6" x14ac:dyDescent="0.2">
      <c r="A3805" s="24" t="s">
        <v>105</v>
      </c>
      <c r="B3805" s="24" t="s">
        <v>101</v>
      </c>
      <c r="C3805" s="24" t="s">
        <v>70</v>
      </c>
      <c r="D3805" s="24">
        <v>2017</v>
      </c>
      <c r="E3805" s="24" t="s">
        <v>104</v>
      </c>
      <c r="F3805">
        <f>IF(AND(A3805="PSA Testing", E3805= "Utilization Rate (per 100,000 patients)"),
SUMIFS(PSA!$D:$D,PSA!$A:$A,C3805,PSA!$G:$G,D3805),
IF(AND(A3805="Colorectal Cancer Screening", E3805="Utilization Rate (per 100,000 patients)"),
SUMIFS(COL!$D:$D,COL!$A:$A,C3805,COL!$G:$G, D3805),
IF(AND(A3805="Cervical Cancer Screening", E3805="Utilization Rate (per 100,000 patients)"),
SUMIFS(CERV!$D:$D,CERV!$A:$A,C3805,CERV!$G:$G,D3805),
IF(AND(A3805="Cancer Screening for CKD patients", E3805="Utilization Rate (per 100,000 patients)"),
SUMIFS(CANSCRN!$D:$D,CANSCRN!$A:$A,C3805,CANSCRN!$G:$G,D3805),
IF(AND(A3805="PSA Testing", E3805="Cost per service ($USD)"),
SUMIFS(PSA!$E:$E,PSA!$A:$A,C3805,PSA!$G:$G,D3805),
IF(AND(A3805="Colorectal Cancer Screening", E3805="Cost per service ($USD)"),
SUMIFS(COL!$E:$E,COL!$A:$A,C3805,COL!$G:$G,D3805),
IF(AND(A3805="Cervical Cancer Screening", E3805="Cost per service ($USD)"),
SUMIFS(CERV!$E:$E,CERV!$A:$A,C3805,CERV!$G:$G,D3805),
IF(AND(A3805="Cancer Screening for CKD patients", E3805="Cost per service ($USD)"),
SUMIFS(CANSCRN!$E:$E,CANSCRN!$A:$A,C3805,CANSCRN!$G:$G,D3805),
IF(AND(A3805="PSA Testing", E3805="Total Expenditure ($USD per 100,000 patients)"),
SUMIFS(PSA!$F:$F,PSA!$A:$A,C3805,PSA!$G:$G,D3805),
IF(AND(A3805="Colorectal Cancer Screening", E3805="Total Expenditure ($USD per 100,000 patients)"),
SUMIFS(COL!$F:$F,COL!$A:$A,C3805,COL!$G:$G,D3805),
IF(AND(A3805="Cervical Cancer Screening", E3805="Total Expenditure ($USD per 100,000 patients)"),
SUMIFS(CERV!$F:$F,CERV!$A:$A,C3805,CERV!$G:$G,D3805),
SUMIFS(CANSCRN!$F:$F,CANSCRN!$A:$A,C3805,CANSCRN!$G:$G,D3805))))))))))))</f>
        <v>127077.13815652173</v>
      </c>
    </row>
    <row r="3806" spans="1:6" x14ac:dyDescent="0.2">
      <c r="A3806" s="24" t="s">
        <v>105</v>
      </c>
      <c r="B3806" s="24" t="s">
        <v>101</v>
      </c>
      <c r="C3806" s="24" t="s">
        <v>70</v>
      </c>
      <c r="D3806" s="24">
        <v>2018</v>
      </c>
      <c r="E3806" s="24" t="s">
        <v>104</v>
      </c>
      <c r="F3806">
        <f>IF(AND(A3806="PSA Testing", E3806= "Utilization Rate (per 100,000 patients)"),
SUMIFS(PSA!$D:$D,PSA!$A:$A,C3806,PSA!$G:$G,D3806),
IF(AND(A3806="Colorectal Cancer Screening", E3806="Utilization Rate (per 100,000 patients)"),
SUMIFS(COL!$D:$D,COL!$A:$A,C3806,COL!$G:$G, D3806),
IF(AND(A3806="Cervical Cancer Screening", E3806="Utilization Rate (per 100,000 patients)"),
SUMIFS(CERV!$D:$D,CERV!$A:$A,C3806,CERV!$G:$G,D3806),
IF(AND(A3806="Cancer Screening for CKD patients", E3806="Utilization Rate (per 100,000 patients)"),
SUMIFS(CANSCRN!$D:$D,CANSCRN!$A:$A,C3806,CANSCRN!$G:$G,D3806),
IF(AND(A3806="PSA Testing", E3806="Cost per service ($USD)"),
SUMIFS(PSA!$E:$E,PSA!$A:$A,C3806,PSA!$G:$G,D3806),
IF(AND(A3806="Colorectal Cancer Screening", E3806="Cost per service ($USD)"),
SUMIFS(COL!$E:$E,COL!$A:$A,C3806,COL!$G:$G,D3806),
IF(AND(A3806="Cervical Cancer Screening", E3806="Cost per service ($USD)"),
SUMIFS(CERV!$E:$E,CERV!$A:$A,C3806,CERV!$G:$G,D3806),
IF(AND(A3806="Cancer Screening for CKD patients", E3806="Cost per service ($USD)"),
SUMIFS(CANSCRN!$E:$E,CANSCRN!$A:$A,C3806,CANSCRN!$G:$G,D3806),
IF(AND(A3806="PSA Testing", E3806="Total Expenditure ($USD per 100,000 patients)"),
SUMIFS(PSA!$F:$F,PSA!$A:$A,C3806,PSA!$G:$G,D3806),
IF(AND(A3806="Colorectal Cancer Screening", E3806="Total Expenditure ($USD per 100,000 patients)"),
SUMIFS(COL!$F:$F,COL!$A:$A,C3806,COL!$G:$G,D3806),
IF(AND(A3806="Cervical Cancer Screening", E3806="Total Expenditure ($USD per 100,000 patients)"),
SUMIFS(CERV!$F:$F,CERV!$A:$A,C3806,CERV!$G:$G,D3806),
SUMIFS(CANSCRN!$F:$F,CANSCRN!$A:$A,C3806,CANSCRN!$G:$G,D3806))))))))))))</f>
        <v>124065.30075017447</v>
      </c>
    </row>
    <row r="3807" spans="1:6" x14ac:dyDescent="0.2">
      <c r="A3807" s="24" t="s">
        <v>105</v>
      </c>
      <c r="B3807" s="24" t="s">
        <v>101</v>
      </c>
      <c r="C3807" s="24" t="s">
        <v>70</v>
      </c>
      <c r="D3807" s="24">
        <v>2019</v>
      </c>
      <c r="E3807" s="24" t="s">
        <v>104</v>
      </c>
      <c r="F3807">
        <f>IF(AND(A3807="PSA Testing", E3807= "Utilization Rate (per 100,000 patients)"),
SUMIFS(PSA!$D:$D,PSA!$A:$A,C3807,PSA!$G:$G,D3807),
IF(AND(A3807="Colorectal Cancer Screening", E3807="Utilization Rate (per 100,000 patients)"),
SUMIFS(COL!$D:$D,COL!$A:$A,C3807,COL!$G:$G, D3807),
IF(AND(A3807="Cervical Cancer Screening", E3807="Utilization Rate (per 100,000 patients)"),
SUMIFS(CERV!$D:$D,CERV!$A:$A,C3807,CERV!$G:$G,D3807),
IF(AND(A3807="Cancer Screening for CKD patients", E3807="Utilization Rate (per 100,000 patients)"),
SUMIFS(CANSCRN!$D:$D,CANSCRN!$A:$A,C3807,CANSCRN!$G:$G,D3807),
IF(AND(A3807="PSA Testing", E3807="Cost per service ($USD)"),
SUMIFS(PSA!$E:$E,PSA!$A:$A,C3807,PSA!$G:$G,D3807),
IF(AND(A3807="Colorectal Cancer Screening", E3807="Cost per service ($USD)"),
SUMIFS(COL!$E:$E,COL!$A:$A,C3807,COL!$G:$G,D3807),
IF(AND(A3807="Cervical Cancer Screening", E3807="Cost per service ($USD)"),
SUMIFS(CERV!$E:$E,CERV!$A:$A,C3807,CERV!$G:$G,D3807),
IF(AND(A3807="Cancer Screening for CKD patients", E3807="Cost per service ($USD)"),
SUMIFS(CANSCRN!$E:$E,CANSCRN!$A:$A,C3807,CANSCRN!$G:$G,D3807),
IF(AND(A3807="PSA Testing", E3807="Total Expenditure ($USD per 100,000 patients)"),
SUMIFS(PSA!$F:$F,PSA!$A:$A,C3807,PSA!$G:$G,D3807),
IF(AND(A3807="Colorectal Cancer Screening", E3807="Total Expenditure ($USD per 100,000 patients)"),
SUMIFS(COL!$F:$F,COL!$A:$A,C3807,COL!$G:$G,D3807),
IF(AND(A3807="Cervical Cancer Screening", E3807="Total Expenditure ($USD per 100,000 patients)"),
SUMIFS(CERV!$F:$F,CERV!$A:$A,C3807,CERV!$G:$G,D3807),
SUMIFS(CANSCRN!$F:$F,CANSCRN!$A:$A,C3807,CANSCRN!$G:$G,D3807))))))))))))</f>
        <v>126854.26453314917</v>
      </c>
    </row>
    <row r="3808" spans="1:6" x14ac:dyDescent="0.2">
      <c r="A3808" s="24" t="s">
        <v>105</v>
      </c>
      <c r="B3808" s="24" t="s">
        <v>101</v>
      </c>
      <c r="C3808" s="24" t="s">
        <v>71</v>
      </c>
      <c r="D3808" s="24">
        <v>2009</v>
      </c>
      <c r="E3808" s="24" t="s">
        <v>104</v>
      </c>
      <c r="F3808">
        <f>IF(AND(A3808="PSA Testing", E3808= "Utilization Rate (per 100,000 patients)"),
SUMIFS(PSA!$D:$D,PSA!$A:$A,C3808,PSA!$G:$G,D3808),
IF(AND(A3808="Colorectal Cancer Screening", E3808="Utilization Rate (per 100,000 patients)"),
SUMIFS(COL!$D:$D,COL!$A:$A,C3808,COL!$G:$G, D3808),
IF(AND(A3808="Cervical Cancer Screening", E3808="Utilization Rate (per 100,000 patients)"),
SUMIFS(CERV!$D:$D,CERV!$A:$A,C3808,CERV!$G:$G,D3808),
IF(AND(A3808="Cancer Screening for CKD patients", E3808="Utilization Rate (per 100,000 patients)"),
SUMIFS(CANSCRN!$D:$D,CANSCRN!$A:$A,C3808,CANSCRN!$G:$G,D3808),
IF(AND(A3808="PSA Testing", E3808="Cost per service ($USD)"),
SUMIFS(PSA!$E:$E,PSA!$A:$A,C3808,PSA!$G:$G,D3808),
IF(AND(A3808="Colorectal Cancer Screening", E3808="Cost per service ($USD)"),
SUMIFS(COL!$E:$E,COL!$A:$A,C3808,COL!$G:$G,D3808),
IF(AND(A3808="Cervical Cancer Screening", E3808="Cost per service ($USD)"),
SUMIFS(CERV!$E:$E,CERV!$A:$A,C3808,CERV!$G:$G,D3808),
IF(AND(A3808="Cancer Screening for CKD patients", E3808="Cost per service ($USD)"),
SUMIFS(CANSCRN!$E:$E,CANSCRN!$A:$A,C3808,CANSCRN!$G:$G,D3808),
IF(AND(A3808="PSA Testing", E3808="Total Expenditure ($USD per 100,000 patients)"),
SUMIFS(PSA!$F:$F,PSA!$A:$A,C3808,PSA!$G:$G,D3808),
IF(AND(A3808="Colorectal Cancer Screening", E3808="Total Expenditure ($USD per 100,000 patients)"),
SUMIFS(COL!$F:$F,COL!$A:$A,C3808,COL!$G:$G,D3808),
IF(AND(A3808="Cervical Cancer Screening", E3808="Total Expenditure ($USD per 100,000 patients)"),
SUMIFS(CERV!$F:$F,CERV!$A:$A,C3808,CERV!$G:$G,D3808),
SUMIFS(CANSCRN!$F:$F,CANSCRN!$A:$A,C3808,CANSCRN!$G:$G,D3808))))))))))))</f>
        <v>256084.94122102749</v>
      </c>
    </row>
    <row r="3809" spans="1:6" x14ac:dyDescent="0.2">
      <c r="A3809" s="24" t="s">
        <v>105</v>
      </c>
      <c r="B3809" s="24" t="s">
        <v>101</v>
      </c>
      <c r="C3809" s="24" t="s">
        <v>71</v>
      </c>
      <c r="D3809" s="24">
        <v>2010</v>
      </c>
      <c r="E3809" s="24" t="s">
        <v>104</v>
      </c>
      <c r="F3809">
        <f>IF(AND(A3809="PSA Testing", E3809= "Utilization Rate (per 100,000 patients)"),
SUMIFS(PSA!$D:$D,PSA!$A:$A,C3809,PSA!$G:$G,D3809),
IF(AND(A3809="Colorectal Cancer Screening", E3809="Utilization Rate (per 100,000 patients)"),
SUMIFS(COL!$D:$D,COL!$A:$A,C3809,COL!$G:$G, D3809),
IF(AND(A3809="Cervical Cancer Screening", E3809="Utilization Rate (per 100,000 patients)"),
SUMIFS(CERV!$D:$D,CERV!$A:$A,C3809,CERV!$G:$G,D3809),
IF(AND(A3809="Cancer Screening for CKD patients", E3809="Utilization Rate (per 100,000 patients)"),
SUMIFS(CANSCRN!$D:$D,CANSCRN!$A:$A,C3809,CANSCRN!$G:$G,D3809),
IF(AND(A3809="PSA Testing", E3809="Cost per service ($USD)"),
SUMIFS(PSA!$E:$E,PSA!$A:$A,C3809,PSA!$G:$G,D3809),
IF(AND(A3809="Colorectal Cancer Screening", E3809="Cost per service ($USD)"),
SUMIFS(COL!$E:$E,COL!$A:$A,C3809,COL!$G:$G,D3809),
IF(AND(A3809="Cervical Cancer Screening", E3809="Cost per service ($USD)"),
SUMIFS(CERV!$E:$E,CERV!$A:$A,C3809,CERV!$G:$G,D3809),
IF(AND(A3809="Cancer Screening for CKD patients", E3809="Cost per service ($USD)"),
SUMIFS(CANSCRN!$E:$E,CANSCRN!$A:$A,C3809,CANSCRN!$G:$G,D3809),
IF(AND(A3809="PSA Testing", E3809="Total Expenditure ($USD per 100,000 patients)"),
SUMIFS(PSA!$F:$F,PSA!$A:$A,C3809,PSA!$G:$G,D3809),
IF(AND(A3809="Colorectal Cancer Screening", E3809="Total Expenditure ($USD per 100,000 patients)"),
SUMIFS(COL!$F:$F,COL!$A:$A,C3809,COL!$G:$G,D3809),
IF(AND(A3809="Cervical Cancer Screening", E3809="Total Expenditure ($USD per 100,000 patients)"),
SUMIFS(CERV!$F:$F,CERV!$A:$A,C3809,CERV!$G:$G,D3809),
SUMIFS(CANSCRN!$F:$F,CANSCRN!$A:$A,C3809,CANSCRN!$G:$G,D3809))))))))))))</f>
        <v>241316.63660522935</v>
      </c>
    </row>
    <row r="3810" spans="1:6" x14ac:dyDescent="0.2">
      <c r="A3810" s="24" t="s">
        <v>105</v>
      </c>
      <c r="B3810" s="24" t="s">
        <v>101</v>
      </c>
      <c r="C3810" s="24" t="s">
        <v>71</v>
      </c>
      <c r="D3810" s="24">
        <v>2011</v>
      </c>
      <c r="E3810" s="24" t="s">
        <v>104</v>
      </c>
      <c r="F3810">
        <f>IF(AND(A3810="PSA Testing", E3810= "Utilization Rate (per 100,000 patients)"),
SUMIFS(PSA!$D:$D,PSA!$A:$A,C3810,PSA!$G:$G,D3810),
IF(AND(A3810="Colorectal Cancer Screening", E3810="Utilization Rate (per 100,000 patients)"),
SUMIFS(COL!$D:$D,COL!$A:$A,C3810,COL!$G:$G, D3810),
IF(AND(A3810="Cervical Cancer Screening", E3810="Utilization Rate (per 100,000 patients)"),
SUMIFS(CERV!$D:$D,CERV!$A:$A,C3810,CERV!$G:$G,D3810),
IF(AND(A3810="Cancer Screening for CKD patients", E3810="Utilization Rate (per 100,000 patients)"),
SUMIFS(CANSCRN!$D:$D,CANSCRN!$A:$A,C3810,CANSCRN!$G:$G,D3810),
IF(AND(A3810="PSA Testing", E3810="Cost per service ($USD)"),
SUMIFS(PSA!$E:$E,PSA!$A:$A,C3810,PSA!$G:$G,D3810),
IF(AND(A3810="Colorectal Cancer Screening", E3810="Cost per service ($USD)"),
SUMIFS(COL!$E:$E,COL!$A:$A,C3810,COL!$G:$G,D3810),
IF(AND(A3810="Cervical Cancer Screening", E3810="Cost per service ($USD)"),
SUMIFS(CERV!$E:$E,CERV!$A:$A,C3810,CERV!$G:$G,D3810),
IF(AND(A3810="Cancer Screening for CKD patients", E3810="Cost per service ($USD)"),
SUMIFS(CANSCRN!$E:$E,CANSCRN!$A:$A,C3810,CANSCRN!$G:$G,D3810),
IF(AND(A3810="PSA Testing", E3810="Total Expenditure ($USD per 100,000 patients)"),
SUMIFS(PSA!$F:$F,PSA!$A:$A,C3810,PSA!$G:$G,D3810),
IF(AND(A3810="Colorectal Cancer Screening", E3810="Total Expenditure ($USD per 100,000 patients)"),
SUMIFS(COL!$F:$F,COL!$A:$A,C3810,COL!$G:$G,D3810),
IF(AND(A3810="Cervical Cancer Screening", E3810="Total Expenditure ($USD per 100,000 patients)"),
SUMIFS(CERV!$F:$F,CERV!$A:$A,C3810,CERV!$G:$G,D3810),
SUMIFS(CANSCRN!$F:$F,CANSCRN!$A:$A,C3810,CANSCRN!$G:$G,D3810))))))))))))</f>
        <v>247985.79427795761</v>
      </c>
    </row>
    <row r="3811" spans="1:6" x14ac:dyDescent="0.2">
      <c r="A3811" s="24" t="s">
        <v>105</v>
      </c>
      <c r="B3811" s="24" t="s">
        <v>101</v>
      </c>
      <c r="C3811" s="24" t="s">
        <v>71</v>
      </c>
      <c r="D3811" s="24">
        <v>2012</v>
      </c>
      <c r="E3811" s="24" t="s">
        <v>104</v>
      </c>
      <c r="F3811">
        <f>IF(AND(A3811="PSA Testing", E3811= "Utilization Rate (per 100,000 patients)"),
SUMIFS(PSA!$D:$D,PSA!$A:$A,C3811,PSA!$G:$G,D3811),
IF(AND(A3811="Colorectal Cancer Screening", E3811="Utilization Rate (per 100,000 patients)"),
SUMIFS(COL!$D:$D,COL!$A:$A,C3811,COL!$G:$G, D3811),
IF(AND(A3811="Cervical Cancer Screening", E3811="Utilization Rate (per 100,000 patients)"),
SUMIFS(CERV!$D:$D,CERV!$A:$A,C3811,CERV!$G:$G,D3811),
IF(AND(A3811="Cancer Screening for CKD patients", E3811="Utilization Rate (per 100,000 patients)"),
SUMIFS(CANSCRN!$D:$D,CANSCRN!$A:$A,C3811,CANSCRN!$G:$G,D3811),
IF(AND(A3811="PSA Testing", E3811="Cost per service ($USD)"),
SUMIFS(PSA!$E:$E,PSA!$A:$A,C3811,PSA!$G:$G,D3811),
IF(AND(A3811="Colorectal Cancer Screening", E3811="Cost per service ($USD)"),
SUMIFS(COL!$E:$E,COL!$A:$A,C3811,COL!$G:$G,D3811),
IF(AND(A3811="Cervical Cancer Screening", E3811="Cost per service ($USD)"),
SUMIFS(CERV!$E:$E,CERV!$A:$A,C3811,CERV!$G:$G,D3811),
IF(AND(A3811="Cancer Screening for CKD patients", E3811="Cost per service ($USD)"),
SUMIFS(CANSCRN!$E:$E,CANSCRN!$A:$A,C3811,CANSCRN!$G:$G,D3811),
IF(AND(A3811="PSA Testing", E3811="Total Expenditure ($USD per 100,000 patients)"),
SUMIFS(PSA!$F:$F,PSA!$A:$A,C3811,PSA!$G:$G,D3811),
IF(AND(A3811="Colorectal Cancer Screening", E3811="Total Expenditure ($USD per 100,000 patients)"),
SUMIFS(COL!$F:$F,COL!$A:$A,C3811,COL!$G:$G,D3811),
IF(AND(A3811="Cervical Cancer Screening", E3811="Total Expenditure ($USD per 100,000 patients)"),
SUMIFS(CERV!$F:$F,CERV!$A:$A,C3811,CERV!$G:$G,D3811),
SUMIFS(CANSCRN!$F:$F,CANSCRN!$A:$A,C3811,CANSCRN!$G:$G,D3811))))))))))))</f>
        <v>227280.54418746816</v>
      </c>
    </row>
    <row r="3812" spans="1:6" x14ac:dyDescent="0.2">
      <c r="A3812" s="24" t="s">
        <v>105</v>
      </c>
      <c r="B3812" s="24" t="s">
        <v>101</v>
      </c>
      <c r="C3812" s="24" t="s">
        <v>71</v>
      </c>
      <c r="D3812" s="24">
        <v>2013</v>
      </c>
      <c r="E3812" s="24" t="s">
        <v>104</v>
      </c>
      <c r="F3812">
        <f>IF(AND(A3812="PSA Testing", E3812= "Utilization Rate (per 100,000 patients)"),
SUMIFS(PSA!$D:$D,PSA!$A:$A,C3812,PSA!$G:$G,D3812),
IF(AND(A3812="Colorectal Cancer Screening", E3812="Utilization Rate (per 100,000 patients)"),
SUMIFS(COL!$D:$D,COL!$A:$A,C3812,COL!$G:$G, D3812),
IF(AND(A3812="Cervical Cancer Screening", E3812="Utilization Rate (per 100,000 patients)"),
SUMIFS(CERV!$D:$D,CERV!$A:$A,C3812,CERV!$G:$G,D3812),
IF(AND(A3812="Cancer Screening for CKD patients", E3812="Utilization Rate (per 100,000 patients)"),
SUMIFS(CANSCRN!$D:$D,CANSCRN!$A:$A,C3812,CANSCRN!$G:$G,D3812),
IF(AND(A3812="PSA Testing", E3812="Cost per service ($USD)"),
SUMIFS(PSA!$E:$E,PSA!$A:$A,C3812,PSA!$G:$G,D3812),
IF(AND(A3812="Colorectal Cancer Screening", E3812="Cost per service ($USD)"),
SUMIFS(COL!$E:$E,COL!$A:$A,C3812,COL!$G:$G,D3812),
IF(AND(A3812="Cervical Cancer Screening", E3812="Cost per service ($USD)"),
SUMIFS(CERV!$E:$E,CERV!$A:$A,C3812,CERV!$G:$G,D3812),
IF(AND(A3812="Cancer Screening for CKD patients", E3812="Cost per service ($USD)"),
SUMIFS(CANSCRN!$E:$E,CANSCRN!$A:$A,C3812,CANSCRN!$G:$G,D3812),
IF(AND(A3812="PSA Testing", E3812="Total Expenditure ($USD per 100,000 patients)"),
SUMIFS(PSA!$F:$F,PSA!$A:$A,C3812,PSA!$G:$G,D3812),
IF(AND(A3812="Colorectal Cancer Screening", E3812="Total Expenditure ($USD per 100,000 patients)"),
SUMIFS(COL!$F:$F,COL!$A:$A,C3812,COL!$G:$G,D3812),
IF(AND(A3812="Cervical Cancer Screening", E3812="Total Expenditure ($USD per 100,000 patients)"),
SUMIFS(CERV!$F:$F,CERV!$A:$A,C3812,CERV!$G:$G,D3812),
SUMIFS(CANSCRN!$F:$F,CANSCRN!$A:$A,C3812,CANSCRN!$G:$G,D3812))))))))))))</f>
        <v>195019.36998072176</v>
      </c>
    </row>
    <row r="3813" spans="1:6" x14ac:dyDescent="0.2">
      <c r="A3813" s="24" t="s">
        <v>105</v>
      </c>
      <c r="B3813" s="24" t="s">
        <v>101</v>
      </c>
      <c r="C3813" s="24" t="s">
        <v>71</v>
      </c>
      <c r="D3813" s="24">
        <v>2014</v>
      </c>
      <c r="E3813" s="24" t="s">
        <v>104</v>
      </c>
      <c r="F3813">
        <f>IF(AND(A3813="PSA Testing", E3813= "Utilization Rate (per 100,000 patients)"),
SUMIFS(PSA!$D:$D,PSA!$A:$A,C3813,PSA!$G:$G,D3813),
IF(AND(A3813="Colorectal Cancer Screening", E3813="Utilization Rate (per 100,000 patients)"),
SUMIFS(COL!$D:$D,COL!$A:$A,C3813,COL!$G:$G, D3813),
IF(AND(A3813="Cervical Cancer Screening", E3813="Utilization Rate (per 100,000 patients)"),
SUMIFS(CERV!$D:$D,CERV!$A:$A,C3813,CERV!$G:$G,D3813),
IF(AND(A3813="Cancer Screening for CKD patients", E3813="Utilization Rate (per 100,000 patients)"),
SUMIFS(CANSCRN!$D:$D,CANSCRN!$A:$A,C3813,CANSCRN!$G:$G,D3813),
IF(AND(A3813="PSA Testing", E3813="Cost per service ($USD)"),
SUMIFS(PSA!$E:$E,PSA!$A:$A,C3813,PSA!$G:$G,D3813),
IF(AND(A3813="Colorectal Cancer Screening", E3813="Cost per service ($USD)"),
SUMIFS(COL!$E:$E,COL!$A:$A,C3813,COL!$G:$G,D3813),
IF(AND(A3813="Cervical Cancer Screening", E3813="Cost per service ($USD)"),
SUMIFS(CERV!$E:$E,CERV!$A:$A,C3813,CERV!$G:$G,D3813),
IF(AND(A3813="Cancer Screening for CKD patients", E3813="Cost per service ($USD)"),
SUMIFS(CANSCRN!$E:$E,CANSCRN!$A:$A,C3813,CANSCRN!$G:$G,D3813),
IF(AND(A3813="PSA Testing", E3813="Total Expenditure ($USD per 100,000 patients)"),
SUMIFS(PSA!$F:$F,PSA!$A:$A,C3813,PSA!$G:$G,D3813),
IF(AND(A3813="Colorectal Cancer Screening", E3813="Total Expenditure ($USD per 100,000 patients)"),
SUMIFS(COL!$F:$F,COL!$A:$A,C3813,COL!$G:$G,D3813),
IF(AND(A3813="Cervical Cancer Screening", E3813="Total Expenditure ($USD per 100,000 patients)"),
SUMIFS(CERV!$F:$F,CERV!$A:$A,C3813,CERV!$G:$G,D3813),
SUMIFS(CANSCRN!$F:$F,CANSCRN!$A:$A,C3813,CANSCRN!$G:$G,D3813))))))))))))</f>
        <v>143430.20542957337</v>
      </c>
    </row>
    <row r="3814" spans="1:6" x14ac:dyDescent="0.2">
      <c r="A3814" s="24" t="s">
        <v>105</v>
      </c>
      <c r="B3814" s="24" t="s">
        <v>101</v>
      </c>
      <c r="C3814" s="24" t="s">
        <v>71</v>
      </c>
      <c r="D3814" s="24">
        <v>2015</v>
      </c>
      <c r="E3814" s="24" t="s">
        <v>104</v>
      </c>
      <c r="F3814">
        <f>IF(AND(A3814="PSA Testing", E3814= "Utilization Rate (per 100,000 patients)"),
SUMIFS(PSA!$D:$D,PSA!$A:$A,C3814,PSA!$G:$G,D3814),
IF(AND(A3814="Colorectal Cancer Screening", E3814="Utilization Rate (per 100,000 patients)"),
SUMIFS(COL!$D:$D,COL!$A:$A,C3814,COL!$G:$G, D3814),
IF(AND(A3814="Cervical Cancer Screening", E3814="Utilization Rate (per 100,000 patients)"),
SUMIFS(CERV!$D:$D,CERV!$A:$A,C3814,CERV!$G:$G,D3814),
IF(AND(A3814="Cancer Screening for CKD patients", E3814="Utilization Rate (per 100,000 patients)"),
SUMIFS(CANSCRN!$D:$D,CANSCRN!$A:$A,C3814,CANSCRN!$G:$G,D3814),
IF(AND(A3814="PSA Testing", E3814="Cost per service ($USD)"),
SUMIFS(PSA!$E:$E,PSA!$A:$A,C3814,PSA!$G:$G,D3814),
IF(AND(A3814="Colorectal Cancer Screening", E3814="Cost per service ($USD)"),
SUMIFS(COL!$E:$E,COL!$A:$A,C3814,COL!$G:$G,D3814),
IF(AND(A3814="Cervical Cancer Screening", E3814="Cost per service ($USD)"),
SUMIFS(CERV!$E:$E,CERV!$A:$A,C3814,CERV!$G:$G,D3814),
IF(AND(A3814="Cancer Screening for CKD patients", E3814="Cost per service ($USD)"),
SUMIFS(CANSCRN!$E:$E,CANSCRN!$A:$A,C3814,CANSCRN!$G:$G,D3814),
IF(AND(A3814="PSA Testing", E3814="Total Expenditure ($USD per 100,000 patients)"),
SUMIFS(PSA!$F:$F,PSA!$A:$A,C3814,PSA!$G:$G,D3814),
IF(AND(A3814="Colorectal Cancer Screening", E3814="Total Expenditure ($USD per 100,000 patients)"),
SUMIFS(COL!$F:$F,COL!$A:$A,C3814,COL!$G:$G,D3814),
IF(AND(A3814="Cervical Cancer Screening", E3814="Total Expenditure ($USD per 100,000 patients)"),
SUMIFS(CERV!$F:$F,CERV!$A:$A,C3814,CERV!$G:$G,D3814),
SUMIFS(CANSCRN!$F:$F,CANSCRN!$A:$A,C3814,CANSCRN!$G:$G,D3814))))))))))))</f>
        <v>165629.94983894585</v>
      </c>
    </row>
    <row r="3815" spans="1:6" x14ac:dyDescent="0.2">
      <c r="A3815" s="24" t="s">
        <v>105</v>
      </c>
      <c r="B3815" s="24" t="s">
        <v>101</v>
      </c>
      <c r="C3815" s="24" t="s">
        <v>71</v>
      </c>
      <c r="D3815" s="24">
        <v>2016</v>
      </c>
      <c r="E3815" s="24" t="s">
        <v>104</v>
      </c>
      <c r="F3815">
        <f>IF(AND(A3815="PSA Testing", E3815= "Utilization Rate (per 100,000 patients)"),
SUMIFS(PSA!$D:$D,PSA!$A:$A,C3815,PSA!$G:$G,D3815),
IF(AND(A3815="Colorectal Cancer Screening", E3815="Utilization Rate (per 100,000 patients)"),
SUMIFS(COL!$D:$D,COL!$A:$A,C3815,COL!$G:$G, D3815),
IF(AND(A3815="Cervical Cancer Screening", E3815="Utilization Rate (per 100,000 patients)"),
SUMIFS(CERV!$D:$D,CERV!$A:$A,C3815,CERV!$G:$G,D3815),
IF(AND(A3815="Cancer Screening for CKD patients", E3815="Utilization Rate (per 100,000 patients)"),
SUMIFS(CANSCRN!$D:$D,CANSCRN!$A:$A,C3815,CANSCRN!$G:$G,D3815),
IF(AND(A3815="PSA Testing", E3815="Cost per service ($USD)"),
SUMIFS(PSA!$E:$E,PSA!$A:$A,C3815,PSA!$G:$G,D3815),
IF(AND(A3815="Colorectal Cancer Screening", E3815="Cost per service ($USD)"),
SUMIFS(COL!$E:$E,COL!$A:$A,C3815,COL!$G:$G,D3815),
IF(AND(A3815="Cervical Cancer Screening", E3815="Cost per service ($USD)"),
SUMIFS(CERV!$E:$E,CERV!$A:$A,C3815,CERV!$G:$G,D3815),
IF(AND(A3815="Cancer Screening for CKD patients", E3815="Cost per service ($USD)"),
SUMIFS(CANSCRN!$E:$E,CANSCRN!$A:$A,C3815,CANSCRN!$G:$G,D3815),
IF(AND(A3815="PSA Testing", E3815="Total Expenditure ($USD per 100,000 patients)"),
SUMIFS(PSA!$F:$F,PSA!$A:$A,C3815,PSA!$G:$G,D3815),
IF(AND(A3815="Colorectal Cancer Screening", E3815="Total Expenditure ($USD per 100,000 patients)"),
SUMIFS(COL!$F:$F,COL!$A:$A,C3815,COL!$G:$G,D3815),
IF(AND(A3815="Cervical Cancer Screening", E3815="Total Expenditure ($USD per 100,000 patients)"),
SUMIFS(CERV!$F:$F,CERV!$A:$A,C3815,CERV!$G:$G,D3815),
SUMIFS(CANSCRN!$F:$F,CANSCRN!$A:$A,C3815,CANSCRN!$G:$G,D3815))))))))))))</f>
        <v>166096.93105151731</v>
      </c>
    </row>
    <row r="3816" spans="1:6" x14ac:dyDescent="0.2">
      <c r="A3816" s="24" t="s">
        <v>105</v>
      </c>
      <c r="B3816" s="24" t="s">
        <v>101</v>
      </c>
      <c r="C3816" s="24" t="s">
        <v>71</v>
      </c>
      <c r="D3816" s="24">
        <v>2017</v>
      </c>
      <c r="E3816" s="24" t="s">
        <v>104</v>
      </c>
      <c r="F3816">
        <f>IF(AND(A3816="PSA Testing", E3816= "Utilization Rate (per 100,000 patients)"),
SUMIFS(PSA!$D:$D,PSA!$A:$A,C3816,PSA!$G:$G,D3816),
IF(AND(A3816="Colorectal Cancer Screening", E3816="Utilization Rate (per 100,000 patients)"),
SUMIFS(COL!$D:$D,COL!$A:$A,C3816,COL!$G:$G, D3816),
IF(AND(A3816="Cervical Cancer Screening", E3816="Utilization Rate (per 100,000 patients)"),
SUMIFS(CERV!$D:$D,CERV!$A:$A,C3816,CERV!$G:$G,D3816),
IF(AND(A3816="Cancer Screening for CKD patients", E3816="Utilization Rate (per 100,000 patients)"),
SUMIFS(CANSCRN!$D:$D,CANSCRN!$A:$A,C3816,CANSCRN!$G:$G,D3816),
IF(AND(A3816="PSA Testing", E3816="Cost per service ($USD)"),
SUMIFS(PSA!$E:$E,PSA!$A:$A,C3816,PSA!$G:$G,D3816),
IF(AND(A3816="Colorectal Cancer Screening", E3816="Cost per service ($USD)"),
SUMIFS(COL!$E:$E,COL!$A:$A,C3816,COL!$G:$G,D3816),
IF(AND(A3816="Cervical Cancer Screening", E3816="Cost per service ($USD)"),
SUMIFS(CERV!$E:$E,CERV!$A:$A,C3816,CERV!$G:$G,D3816),
IF(AND(A3816="Cancer Screening for CKD patients", E3816="Cost per service ($USD)"),
SUMIFS(CANSCRN!$E:$E,CANSCRN!$A:$A,C3816,CANSCRN!$G:$G,D3816),
IF(AND(A3816="PSA Testing", E3816="Total Expenditure ($USD per 100,000 patients)"),
SUMIFS(PSA!$F:$F,PSA!$A:$A,C3816,PSA!$G:$G,D3816),
IF(AND(A3816="Colorectal Cancer Screening", E3816="Total Expenditure ($USD per 100,000 patients)"),
SUMIFS(COL!$F:$F,COL!$A:$A,C3816,COL!$G:$G,D3816),
IF(AND(A3816="Cervical Cancer Screening", E3816="Total Expenditure ($USD per 100,000 patients)"),
SUMIFS(CERV!$F:$F,CERV!$A:$A,C3816,CERV!$G:$G,D3816),
SUMIFS(CANSCRN!$F:$F,CANSCRN!$A:$A,C3816,CANSCRN!$G:$G,D3816))))))))))))</f>
        <v>117334.1965031665</v>
      </c>
    </row>
    <row r="3817" spans="1:6" x14ac:dyDescent="0.2">
      <c r="A3817" s="24" t="s">
        <v>105</v>
      </c>
      <c r="B3817" s="24" t="s">
        <v>101</v>
      </c>
      <c r="C3817" s="24" t="s">
        <v>71</v>
      </c>
      <c r="D3817" s="24">
        <v>2018</v>
      </c>
      <c r="E3817" s="24" t="s">
        <v>104</v>
      </c>
      <c r="F3817">
        <f>IF(AND(A3817="PSA Testing", E3817= "Utilization Rate (per 100,000 patients)"),
SUMIFS(PSA!$D:$D,PSA!$A:$A,C3817,PSA!$G:$G,D3817),
IF(AND(A3817="Colorectal Cancer Screening", E3817="Utilization Rate (per 100,000 patients)"),
SUMIFS(COL!$D:$D,COL!$A:$A,C3817,COL!$G:$G, D3817),
IF(AND(A3817="Cervical Cancer Screening", E3817="Utilization Rate (per 100,000 patients)"),
SUMIFS(CERV!$D:$D,CERV!$A:$A,C3817,CERV!$G:$G,D3817),
IF(AND(A3817="Cancer Screening for CKD patients", E3817="Utilization Rate (per 100,000 patients)"),
SUMIFS(CANSCRN!$D:$D,CANSCRN!$A:$A,C3817,CANSCRN!$G:$G,D3817),
IF(AND(A3817="PSA Testing", E3817="Cost per service ($USD)"),
SUMIFS(PSA!$E:$E,PSA!$A:$A,C3817,PSA!$G:$G,D3817),
IF(AND(A3817="Colorectal Cancer Screening", E3817="Cost per service ($USD)"),
SUMIFS(COL!$E:$E,COL!$A:$A,C3817,COL!$G:$G,D3817),
IF(AND(A3817="Cervical Cancer Screening", E3817="Cost per service ($USD)"),
SUMIFS(CERV!$E:$E,CERV!$A:$A,C3817,CERV!$G:$G,D3817),
IF(AND(A3817="Cancer Screening for CKD patients", E3817="Cost per service ($USD)"),
SUMIFS(CANSCRN!$E:$E,CANSCRN!$A:$A,C3817,CANSCRN!$G:$G,D3817),
IF(AND(A3817="PSA Testing", E3817="Total Expenditure ($USD per 100,000 patients)"),
SUMIFS(PSA!$F:$F,PSA!$A:$A,C3817,PSA!$G:$G,D3817),
IF(AND(A3817="Colorectal Cancer Screening", E3817="Total Expenditure ($USD per 100,000 patients)"),
SUMIFS(COL!$F:$F,COL!$A:$A,C3817,COL!$G:$G,D3817),
IF(AND(A3817="Cervical Cancer Screening", E3817="Total Expenditure ($USD per 100,000 patients)"),
SUMIFS(CERV!$F:$F,CERV!$A:$A,C3817,CERV!$G:$G,D3817),
SUMIFS(CANSCRN!$F:$F,CANSCRN!$A:$A,C3817,CANSCRN!$G:$G,D3817))))))))))))</f>
        <v>104569.226175351</v>
      </c>
    </row>
    <row r="3818" spans="1:6" x14ac:dyDescent="0.2">
      <c r="A3818" s="24" t="s">
        <v>105</v>
      </c>
      <c r="B3818" s="24" t="s">
        <v>101</v>
      </c>
      <c r="C3818" s="24" t="s">
        <v>71</v>
      </c>
      <c r="D3818" s="24">
        <v>2019</v>
      </c>
      <c r="E3818" s="24" t="s">
        <v>104</v>
      </c>
      <c r="F3818">
        <f>IF(AND(A3818="PSA Testing", E3818= "Utilization Rate (per 100,000 patients)"),
SUMIFS(PSA!$D:$D,PSA!$A:$A,C3818,PSA!$G:$G,D3818),
IF(AND(A3818="Colorectal Cancer Screening", E3818="Utilization Rate (per 100,000 patients)"),
SUMIFS(COL!$D:$D,COL!$A:$A,C3818,COL!$G:$G, D3818),
IF(AND(A3818="Cervical Cancer Screening", E3818="Utilization Rate (per 100,000 patients)"),
SUMIFS(CERV!$D:$D,CERV!$A:$A,C3818,CERV!$G:$G,D3818),
IF(AND(A3818="Cancer Screening for CKD patients", E3818="Utilization Rate (per 100,000 patients)"),
SUMIFS(CANSCRN!$D:$D,CANSCRN!$A:$A,C3818,CANSCRN!$G:$G,D3818),
IF(AND(A3818="PSA Testing", E3818="Cost per service ($USD)"),
SUMIFS(PSA!$E:$E,PSA!$A:$A,C3818,PSA!$G:$G,D3818),
IF(AND(A3818="Colorectal Cancer Screening", E3818="Cost per service ($USD)"),
SUMIFS(COL!$E:$E,COL!$A:$A,C3818,COL!$G:$G,D3818),
IF(AND(A3818="Cervical Cancer Screening", E3818="Cost per service ($USD)"),
SUMIFS(CERV!$E:$E,CERV!$A:$A,C3818,CERV!$G:$G,D3818),
IF(AND(A3818="Cancer Screening for CKD patients", E3818="Cost per service ($USD)"),
SUMIFS(CANSCRN!$E:$E,CANSCRN!$A:$A,C3818,CANSCRN!$G:$G,D3818),
IF(AND(A3818="PSA Testing", E3818="Total Expenditure ($USD per 100,000 patients)"),
SUMIFS(PSA!$F:$F,PSA!$A:$A,C3818,PSA!$G:$G,D3818),
IF(AND(A3818="Colorectal Cancer Screening", E3818="Total Expenditure ($USD per 100,000 patients)"),
SUMIFS(COL!$F:$F,COL!$A:$A,C3818,COL!$G:$G,D3818),
IF(AND(A3818="Cervical Cancer Screening", E3818="Total Expenditure ($USD per 100,000 patients)"),
SUMIFS(CERV!$F:$F,CERV!$A:$A,C3818,CERV!$G:$G,D3818),
SUMIFS(CANSCRN!$F:$F,CANSCRN!$A:$A,C3818,CANSCRN!$G:$G,D3818))))))))))))</f>
        <v>95578.430734277819</v>
      </c>
    </row>
    <row r="3819" spans="1:6" x14ac:dyDescent="0.2">
      <c r="A3819" s="24" t="s">
        <v>105</v>
      </c>
      <c r="B3819" s="24" t="s">
        <v>101</v>
      </c>
      <c r="C3819" s="24" t="s">
        <v>72</v>
      </c>
      <c r="D3819" s="24">
        <v>2009</v>
      </c>
      <c r="E3819" s="24" t="s">
        <v>104</v>
      </c>
      <c r="F3819">
        <f>IF(AND(A3819="PSA Testing", E3819= "Utilization Rate (per 100,000 patients)"),
SUMIFS(PSA!$D:$D,PSA!$A:$A,C3819,PSA!$G:$G,D3819),
IF(AND(A3819="Colorectal Cancer Screening", E3819="Utilization Rate (per 100,000 patients)"),
SUMIFS(COL!$D:$D,COL!$A:$A,C3819,COL!$G:$G, D3819),
IF(AND(A3819="Cervical Cancer Screening", E3819="Utilization Rate (per 100,000 patients)"),
SUMIFS(CERV!$D:$D,CERV!$A:$A,C3819,CERV!$G:$G,D3819),
IF(AND(A3819="Cancer Screening for CKD patients", E3819="Utilization Rate (per 100,000 patients)"),
SUMIFS(CANSCRN!$D:$D,CANSCRN!$A:$A,C3819,CANSCRN!$G:$G,D3819),
IF(AND(A3819="PSA Testing", E3819="Cost per service ($USD)"),
SUMIFS(PSA!$E:$E,PSA!$A:$A,C3819,PSA!$G:$G,D3819),
IF(AND(A3819="Colorectal Cancer Screening", E3819="Cost per service ($USD)"),
SUMIFS(COL!$E:$E,COL!$A:$A,C3819,COL!$G:$G,D3819),
IF(AND(A3819="Cervical Cancer Screening", E3819="Cost per service ($USD)"),
SUMIFS(CERV!$E:$E,CERV!$A:$A,C3819,CERV!$G:$G,D3819),
IF(AND(A3819="Cancer Screening for CKD patients", E3819="Cost per service ($USD)"),
SUMIFS(CANSCRN!$E:$E,CANSCRN!$A:$A,C3819,CANSCRN!$G:$G,D3819),
IF(AND(A3819="PSA Testing", E3819="Total Expenditure ($USD per 100,000 patients)"),
SUMIFS(PSA!$F:$F,PSA!$A:$A,C3819,PSA!$G:$G,D3819),
IF(AND(A3819="Colorectal Cancer Screening", E3819="Total Expenditure ($USD per 100,000 patients)"),
SUMIFS(COL!$F:$F,COL!$A:$A,C3819,COL!$G:$G,D3819),
IF(AND(A3819="Cervical Cancer Screening", E3819="Total Expenditure ($USD per 100,000 patients)"),
SUMIFS(CERV!$F:$F,CERV!$A:$A,C3819,CERV!$G:$G,D3819),
SUMIFS(CANSCRN!$F:$F,CANSCRN!$A:$A,C3819,CANSCRN!$G:$G,D3819))))))))))))</f>
        <v>185976.70498848808</v>
      </c>
    </row>
    <row r="3820" spans="1:6" x14ac:dyDescent="0.2">
      <c r="A3820" s="24" t="s">
        <v>105</v>
      </c>
      <c r="B3820" s="24" t="s">
        <v>101</v>
      </c>
      <c r="C3820" s="24" t="s">
        <v>72</v>
      </c>
      <c r="D3820" s="24">
        <v>2010</v>
      </c>
      <c r="E3820" s="24" t="s">
        <v>104</v>
      </c>
      <c r="F3820">
        <f>IF(AND(A3820="PSA Testing", E3820= "Utilization Rate (per 100,000 patients)"),
SUMIFS(PSA!$D:$D,PSA!$A:$A,C3820,PSA!$G:$G,D3820),
IF(AND(A3820="Colorectal Cancer Screening", E3820="Utilization Rate (per 100,000 patients)"),
SUMIFS(COL!$D:$D,COL!$A:$A,C3820,COL!$G:$G, D3820),
IF(AND(A3820="Cervical Cancer Screening", E3820="Utilization Rate (per 100,000 patients)"),
SUMIFS(CERV!$D:$D,CERV!$A:$A,C3820,CERV!$G:$G,D3820),
IF(AND(A3820="Cancer Screening for CKD patients", E3820="Utilization Rate (per 100,000 patients)"),
SUMIFS(CANSCRN!$D:$D,CANSCRN!$A:$A,C3820,CANSCRN!$G:$G,D3820),
IF(AND(A3820="PSA Testing", E3820="Cost per service ($USD)"),
SUMIFS(PSA!$E:$E,PSA!$A:$A,C3820,PSA!$G:$G,D3820),
IF(AND(A3820="Colorectal Cancer Screening", E3820="Cost per service ($USD)"),
SUMIFS(COL!$E:$E,COL!$A:$A,C3820,COL!$G:$G,D3820),
IF(AND(A3820="Cervical Cancer Screening", E3820="Cost per service ($USD)"),
SUMIFS(CERV!$E:$E,CERV!$A:$A,C3820,CERV!$G:$G,D3820),
IF(AND(A3820="Cancer Screening for CKD patients", E3820="Cost per service ($USD)"),
SUMIFS(CANSCRN!$E:$E,CANSCRN!$A:$A,C3820,CANSCRN!$G:$G,D3820),
IF(AND(A3820="PSA Testing", E3820="Total Expenditure ($USD per 100,000 patients)"),
SUMIFS(PSA!$F:$F,PSA!$A:$A,C3820,PSA!$G:$G,D3820),
IF(AND(A3820="Colorectal Cancer Screening", E3820="Total Expenditure ($USD per 100,000 patients)"),
SUMIFS(COL!$F:$F,COL!$A:$A,C3820,COL!$G:$G,D3820),
IF(AND(A3820="Cervical Cancer Screening", E3820="Total Expenditure ($USD per 100,000 patients)"),
SUMIFS(CERV!$F:$F,CERV!$A:$A,C3820,CERV!$G:$G,D3820),
SUMIFS(CANSCRN!$F:$F,CANSCRN!$A:$A,C3820,CANSCRN!$G:$G,D3820))))))))))))</f>
        <v>175415.34918518522</v>
      </c>
    </row>
    <row r="3821" spans="1:6" x14ac:dyDescent="0.2">
      <c r="A3821" s="24" t="s">
        <v>105</v>
      </c>
      <c r="B3821" s="24" t="s">
        <v>101</v>
      </c>
      <c r="C3821" s="24" t="s">
        <v>72</v>
      </c>
      <c r="D3821" s="24">
        <v>2011</v>
      </c>
      <c r="E3821" s="24" t="s">
        <v>104</v>
      </c>
      <c r="F3821">
        <f>IF(AND(A3821="PSA Testing", E3821= "Utilization Rate (per 100,000 patients)"),
SUMIFS(PSA!$D:$D,PSA!$A:$A,C3821,PSA!$G:$G,D3821),
IF(AND(A3821="Colorectal Cancer Screening", E3821="Utilization Rate (per 100,000 patients)"),
SUMIFS(COL!$D:$D,COL!$A:$A,C3821,COL!$G:$G, D3821),
IF(AND(A3821="Cervical Cancer Screening", E3821="Utilization Rate (per 100,000 patients)"),
SUMIFS(CERV!$D:$D,CERV!$A:$A,C3821,CERV!$G:$G,D3821),
IF(AND(A3821="Cancer Screening for CKD patients", E3821="Utilization Rate (per 100,000 patients)"),
SUMIFS(CANSCRN!$D:$D,CANSCRN!$A:$A,C3821,CANSCRN!$G:$G,D3821),
IF(AND(A3821="PSA Testing", E3821="Cost per service ($USD)"),
SUMIFS(PSA!$E:$E,PSA!$A:$A,C3821,PSA!$G:$G,D3821),
IF(AND(A3821="Colorectal Cancer Screening", E3821="Cost per service ($USD)"),
SUMIFS(COL!$E:$E,COL!$A:$A,C3821,COL!$G:$G,D3821),
IF(AND(A3821="Cervical Cancer Screening", E3821="Cost per service ($USD)"),
SUMIFS(CERV!$E:$E,CERV!$A:$A,C3821,CERV!$G:$G,D3821),
IF(AND(A3821="Cancer Screening for CKD patients", E3821="Cost per service ($USD)"),
SUMIFS(CANSCRN!$E:$E,CANSCRN!$A:$A,C3821,CANSCRN!$G:$G,D3821),
IF(AND(A3821="PSA Testing", E3821="Total Expenditure ($USD per 100,000 patients)"),
SUMIFS(PSA!$F:$F,PSA!$A:$A,C3821,PSA!$G:$G,D3821),
IF(AND(A3821="Colorectal Cancer Screening", E3821="Total Expenditure ($USD per 100,000 patients)"),
SUMIFS(COL!$F:$F,COL!$A:$A,C3821,COL!$G:$G,D3821),
IF(AND(A3821="Cervical Cancer Screening", E3821="Total Expenditure ($USD per 100,000 patients)"),
SUMIFS(CERV!$F:$F,CERV!$A:$A,C3821,CERV!$G:$G,D3821),
SUMIFS(CANSCRN!$F:$F,CANSCRN!$A:$A,C3821,CANSCRN!$G:$G,D3821))))))))))))</f>
        <v>237808.12039790576</v>
      </c>
    </row>
    <row r="3822" spans="1:6" x14ac:dyDescent="0.2">
      <c r="A3822" s="24" t="s">
        <v>105</v>
      </c>
      <c r="B3822" s="24" t="s">
        <v>101</v>
      </c>
      <c r="C3822" s="24" t="s">
        <v>72</v>
      </c>
      <c r="D3822" s="24">
        <v>2012</v>
      </c>
      <c r="E3822" s="24" t="s">
        <v>104</v>
      </c>
      <c r="F3822">
        <f>IF(AND(A3822="PSA Testing", E3822= "Utilization Rate (per 100,000 patients)"),
SUMIFS(PSA!$D:$D,PSA!$A:$A,C3822,PSA!$G:$G,D3822),
IF(AND(A3822="Colorectal Cancer Screening", E3822="Utilization Rate (per 100,000 patients)"),
SUMIFS(COL!$D:$D,COL!$A:$A,C3822,COL!$G:$G, D3822),
IF(AND(A3822="Cervical Cancer Screening", E3822="Utilization Rate (per 100,000 patients)"),
SUMIFS(CERV!$D:$D,CERV!$A:$A,C3822,CERV!$G:$G,D3822),
IF(AND(A3822="Cancer Screening for CKD patients", E3822="Utilization Rate (per 100,000 patients)"),
SUMIFS(CANSCRN!$D:$D,CANSCRN!$A:$A,C3822,CANSCRN!$G:$G,D3822),
IF(AND(A3822="PSA Testing", E3822="Cost per service ($USD)"),
SUMIFS(PSA!$E:$E,PSA!$A:$A,C3822,PSA!$G:$G,D3822),
IF(AND(A3822="Colorectal Cancer Screening", E3822="Cost per service ($USD)"),
SUMIFS(COL!$E:$E,COL!$A:$A,C3822,COL!$G:$G,D3822),
IF(AND(A3822="Cervical Cancer Screening", E3822="Cost per service ($USD)"),
SUMIFS(CERV!$E:$E,CERV!$A:$A,C3822,CERV!$G:$G,D3822),
IF(AND(A3822="Cancer Screening for CKD patients", E3822="Cost per service ($USD)"),
SUMIFS(CANSCRN!$E:$E,CANSCRN!$A:$A,C3822,CANSCRN!$G:$G,D3822),
IF(AND(A3822="PSA Testing", E3822="Total Expenditure ($USD per 100,000 patients)"),
SUMIFS(PSA!$F:$F,PSA!$A:$A,C3822,PSA!$G:$G,D3822),
IF(AND(A3822="Colorectal Cancer Screening", E3822="Total Expenditure ($USD per 100,000 patients)"),
SUMIFS(COL!$F:$F,COL!$A:$A,C3822,COL!$G:$G,D3822),
IF(AND(A3822="Cervical Cancer Screening", E3822="Total Expenditure ($USD per 100,000 patients)"),
SUMIFS(CERV!$F:$F,CERV!$A:$A,C3822,CERV!$G:$G,D3822),
SUMIFS(CANSCRN!$F:$F,CANSCRN!$A:$A,C3822,CANSCRN!$G:$G,D3822))))))))))))</f>
        <v>152720.47082802549</v>
      </c>
    </row>
    <row r="3823" spans="1:6" x14ac:dyDescent="0.2">
      <c r="A3823" s="24" t="s">
        <v>105</v>
      </c>
      <c r="B3823" s="24" t="s">
        <v>101</v>
      </c>
      <c r="C3823" s="24" t="s">
        <v>72</v>
      </c>
      <c r="D3823" s="24">
        <v>2013</v>
      </c>
      <c r="E3823" s="24" t="s">
        <v>104</v>
      </c>
      <c r="F3823">
        <f>IF(AND(A3823="PSA Testing", E3823= "Utilization Rate (per 100,000 patients)"),
SUMIFS(PSA!$D:$D,PSA!$A:$A,C3823,PSA!$G:$G,D3823),
IF(AND(A3823="Colorectal Cancer Screening", E3823="Utilization Rate (per 100,000 patients)"),
SUMIFS(COL!$D:$D,COL!$A:$A,C3823,COL!$G:$G, D3823),
IF(AND(A3823="Cervical Cancer Screening", E3823="Utilization Rate (per 100,000 patients)"),
SUMIFS(CERV!$D:$D,CERV!$A:$A,C3823,CERV!$G:$G,D3823),
IF(AND(A3823="Cancer Screening for CKD patients", E3823="Utilization Rate (per 100,000 patients)"),
SUMIFS(CANSCRN!$D:$D,CANSCRN!$A:$A,C3823,CANSCRN!$G:$G,D3823),
IF(AND(A3823="PSA Testing", E3823="Cost per service ($USD)"),
SUMIFS(PSA!$E:$E,PSA!$A:$A,C3823,PSA!$G:$G,D3823),
IF(AND(A3823="Colorectal Cancer Screening", E3823="Cost per service ($USD)"),
SUMIFS(COL!$E:$E,COL!$A:$A,C3823,COL!$G:$G,D3823),
IF(AND(A3823="Cervical Cancer Screening", E3823="Cost per service ($USD)"),
SUMIFS(CERV!$E:$E,CERV!$A:$A,C3823,CERV!$G:$G,D3823),
IF(AND(A3823="Cancer Screening for CKD patients", E3823="Cost per service ($USD)"),
SUMIFS(CANSCRN!$E:$E,CANSCRN!$A:$A,C3823,CANSCRN!$G:$G,D3823),
IF(AND(A3823="PSA Testing", E3823="Total Expenditure ($USD per 100,000 patients)"),
SUMIFS(PSA!$F:$F,PSA!$A:$A,C3823,PSA!$G:$G,D3823),
IF(AND(A3823="Colorectal Cancer Screening", E3823="Total Expenditure ($USD per 100,000 patients)"),
SUMIFS(COL!$F:$F,COL!$A:$A,C3823,COL!$G:$G,D3823),
IF(AND(A3823="Cervical Cancer Screening", E3823="Total Expenditure ($USD per 100,000 patients)"),
SUMIFS(CERV!$F:$F,CERV!$A:$A,C3823,CERV!$G:$G,D3823),
SUMIFS(CANSCRN!$F:$F,CANSCRN!$A:$A,C3823,CANSCRN!$G:$G,D3823))))))))))))</f>
        <v>89746.858096223485</v>
      </c>
    </row>
    <row r="3824" spans="1:6" x14ac:dyDescent="0.2">
      <c r="A3824" s="24" t="s">
        <v>105</v>
      </c>
      <c r="B3824" s="24" t="s">
        <v>101</v>
      </c>
      <c r="C3824" s="24" t="s">
        <v>72</v>
      </c>
      <c r="D3824" s="24">
        <v>2014</v>
      </c>
      <c r="E3824" s="24" t="s">
        <v>104</v>
      </c>
      <c r="F3824">
        <f>IF(AND(A3824="PSA Testing", E3824= "Utilization Rate (per 100,000 patients)"),
SUMIFS(PSA!$D:$D,PSA!$A:$A,C3824,PSA!$G:$G,D3824),
IF(AND(A3824="Colorectal Cancer Screening", E3824="Utilization Rate (per 100,000 patients)"),
SUMIFS(COL!$D:$D,COL!$A:$A,C3824,COL!$G:$G, D3824),
IF(AND(A3824="Cervical Cancer Screening", E3824="Utilization Rate (per 100,000 patients)"),
SUMIFS(CERV!$D:$D,CERV!$A:$A,C3824,CERV!$G:$G,D3824),
IF(AND(A3824="Cancer Screening for CKD patients", E3824="Utilization Rate (per 100,000 patients)"),
SUMIFS(CANSCRN!$D:$D,CANSCRN!$A:$A,C3824,CANSCRN!$G:$G,D3824),
IF(AND(A3824="PSA Testing", E3824="Cost per service ($USD)"),
SUMIFS(PSA!$E:$E,PSA!$A:$A,C3824,PSA!$G:$G,D3824),
IF(AND(A3824="Colorectal Cancer Screening", E3824="Cost per service ($USD)"),
SUMIFS(COL!$E:$E,COL!$A:$A,C3824,COL!$G:$G,D3824),
IF(AND(A3824="Cervical Cancer Screening", E3824="Cost per service ($USD)"),
SUMIFS(CERV!$E:$E,CERV!$A:$A,C3824,CERV!$G:$G,D3824),
IF(AND(A3824="Cancer Screening for CKD patients", E3824="Cost per service ($USD)"),
SUMIFS(CANSCRN!$E:$E,CANSCRN!$A:$A,C3824,CANSCRN!$G:$G,D3824),
IF(AND(A3824="PSA Testing", E3824="Total Expenditure ($USD per 100,000 patients)"),
SUMIFS(PSA!$F:$F,PSA!$A:$A,C3824,PSA!$G:$G,D3824),
IF(AND(A3824="Colorectal Cancer Screening", E3824="Total Expenditure ($USD per 100,000 patients)"),
SUMIFS(COL!$F:$F,COL!$A:$A,C3824,COL!$G:$G,D3824),
IF(AND(A3824="Cervical Cancer Screening", E3824="Total Expenditure ($USD per 100,000 patients)"),
SUMIFS(CERV!$F:$F,CERV!$A:$A,C3824,CERV!$G:$G,D3824),
SUMIFS(CANSCRN!$F:$F,CANSCRN!$A:$A,C3824,CANSCRN!$G:$G,D3824))))))))))))</f>
        <v>95989.433756775063</v>
      </c>
    </row>
    <row r="3825" spans="1:6" x14ac:dyDescent="0.2">
      <c r="A3825" s="24" t="s">
        <v>105</v>
      </c>
      <c r="B3825" s="24" t="s">
        <v>101</v>
      </c>
      <c r="C3825" s="24" t="s">
        <v>72</v>
      </c>
      <c r="D3825" s="24">
        <v>2015</v>
      </c>
      <c r="E3825" s="24" t="s">
        <v>104</v>
      </c>
      <c r="F3825">
        <f>IF(AND(A3825="PSA Testing", E3825= "Utilization Rate (per 100,000 patients)"),
SUMIFS(PSA!$D:$D,PSA!$A:$A,C3825,PSA!$G:$G,D3825),
IF(AND(A3825="Colorectal Cancer Screening", E3825="Utilization Rate (per 100,000 patients)"),
SUMIFS(COL!$D:$D,COL!$A:$A,C3825,COL!$G:$G, D3825),
IF(AND(A3825="Cervical Cancer Screening", E3825="Utilization Rate (per 100,000 patients)"),
SUMIFS(CERV!$D:$D,CERV!$A:$A,C3825,CERV!$G:$G,D3825),
IF(AND(A3825="Cancer Screening for CKD patients", E3825="Utilization Rate (per 100,000 patients)"),
SUMIFS(CANSCRN!$D:$D,CANSCRN!$A:$A,C3825,CANSCRN!$G:$G,D3825),
IF(AND(A3825="PSA Testing", E3825="Cost per service ($USD)"),
SUMIFS(PSA!$E:$E,PSA!$A:$A,C3825,PSA!$G:$G,D3825),
IF(AND(A3825="Colorectal Cancer Screening", E3825="Cost per service ($USD)"),
SUMIFS(COL!$E:$E,COL!$A:$A,C3825,COL!$G:$G,D3825),
IF(AND(A3825="Cervical Cancer Screening", E3825="Cost per service ($USD)"),
SUMIFS(CERV!$E:$E,CERV!$A:$A,C3825,CERV!$G:$G,D3825),
IF(AND(A3825="Cancer Screening for CKD patients", E3825="Cost per service ($USD)"),
SUMIFS(CANSCRN!$E:$E,CANSCRN!$A:$A,C3825,CANSCRN!$G:$G,D3825),
IF(AND(A3825="PSA Testing", E3825="Total Expenditure ($USD per 100,000 patients)"),
SUMIFS(PSA!$F:$F,PSA!$A:$A,C3825,PSA!$G:$G,D3825),
IF(AND(A3825="Colorectal Cancer Screening", E3825="Total Expenditure ($USD per 100,000 patients)"),
SUMIFS(COL!$F:$F,COL!$A:$A,C3825,COL!$G:$G,D3825),
IF(AND(A3825="Cervical Cancer Screening", E3825="Total Expenditure ($USD per 100,000 patients)"),
SUMIFS(CERV!$F:$F,CERV!$A:$A,C3825,CERV!$G:$G,D3825),
SUMIFS(CANSCRN!$F:$F,CANSCRN!$A:$A,C3825,CANSCRN!$G:$G,D3825))))))))))))</f>
        <v>76288.629737609328</v>
      </c>
    </row>
    <row r="3826" spans="1:6" x14ac:dyDescent="0.2">
      <c r="A3826" s="24" t="s">
        <v>105</v>
      </c>
      <c r="B3826" s="24" t="s">
        <v>101</v>
      </c>
      <c r="C3826" s="24" t="s">
        <v>72</v>
      </c>
      <c r="D3826" s="24">
        <v>2016</v>
      </c>
      <c r="E3826" s="24" t="s">
        <v>104</v>
      </c>
      <c r="F3826">
        <f>IF(AND(A3826="PSA Testing", E3826= "Utilization Rate (per 100,000 patients)"),
SUMIFS(PSA!$D:$D,PSA!$A:$A,C3826,PSA!$G:$G,D3826),
IF(AND(A3826="Colorectal Cancer Screening", E3826="Utilization Rate (per 100,000 patients)"),
SUMIFS(COL!$D:$D,COL!$A:$A,C3826,COL!$G:$G, D3826),
IF(AND(A3826="Cervical Cancer Screening", E3826="Utilization Rate (per 100,000 patients)"),
SUMIFS(CERV!$D:$D,CERV!$A:$A,C3826,CERV!$G:$G,D3826),
IF(AND(A3826="Cancer Screening for CKD patients", E3826="Utilization Rate (per 100,000 patients)"),
SUMIFS(CANSCRN!$D:$D,CANSCRN!$A:$A,C3826,CANSCRN!$G:$G,D3826),
IF(AND(A3826="PSA Testing", E3826="Cost per service ($USD)"),
SUMIFS(PSA!$E:$E,PSA!$A:$A,C3826,PSA!$G:$G,D3826),
IF(AND(A3826="Colorectal Cancer Screening", E3826="Cost per service ($USD)"),
SUMIFS(COL!$E:$E,COL!$A:$A,C3826,COL!$G:$G,D3826),
IF(AND(A3826="Cervical Cancer Screening", E3826="Cost per service ($USD)"),
SUMIFS(CERV!$E:$E,CERV!$A:$A,C3826,CERV!$G:$G,D3826),
IF(AND(A3826="Cancer Screening for CKD patients", E3826="Cost per service ($USD)"),
SUMIFS(CANSCRN!$E:$E,CANSCRN!$A:$A,C3826,CANSCRN!$G:$G,D3826),
IF(AND(A3826="PSA Testing", E3826="Total Expenditure ($USD per 100,000 patients)"),
SUMIFS(PSA!$F:$F,PSA!$A:$A,C3826,PSA!$G:$G,D3826),
IF(AND(A3826="Colorectal Cancer Screening", E3826="Total Expenditure ($USD per 100,000 patients)"),
SUMIFS(COL!$F:$F,COL!$A:$A,C3826,COL!$G:$G,D3826),
IF(AND(A3826="Cervical Cancer Screening", E3826="Total Expenditure ($USD per 100,000 patients)"),
SUMIFS(CERV!$F:$F,CERV!$A:$A,C3826,CERV!$G:$G,D3826),
SUMIFS(CANSCRN!$F:$F,CANSCRN!$A:$A,C3826,CANSCRN!$G:$G,D3826))))))))))))</f>
        <v>67176.215261780118</v>
      </c>
    </row>
    <row r="3827" spans="1:6" x14ac:dyDescent="0.2">
      <c r="A3827" s="24" t="s">
        <v>105</v>
      </c>
      <c r="B3827" s="24" t="s">
        <v>101</v>
      </c>
      <c r="C3827" s="24" t="s">
        <v>72</v>
      </c>
      <c r="D3827" s="24">
        <v>2017</v>
      </c>
      <c r="E3827" s="24" t="s">
        <v>104</v>
      </c>
      <c r="F3827">
        <f>IF(AND(A3827="PSA Testing", E3827= "Utilization Rate (per 100,000 patients)"),
SUMIFS(PSA!$D:$D,PSA!$A:$A,C3827,PSA!$G:$G,D3827),
IF(AND(A3827="Colorectal Cancer Screening", E3827="Utilization Rate (per 100,000 patients)"),
SUMIFS(COL!$D:$D,COL!$A:$A,C3827,COL!$G:$G, D3827),
IF(AND(A3827="Cervical Cancer Screening", E3827="Utilization Rate (per 100,000 patients)"),
SUMIFS(CERV!$D:$D,CERV!$A:$A,C3827,CERV!$G:$G,D3827),
IF(AND(A3827="Cancer Screening for CKD patients", E3827="Utilization Rate (per 100,000 patients)"),
SUMIFS(CANSCRN!$D:$D,CANSCRN!$A:$A,C3827,CANSCRN!$G:$G,D3827),
IF(AND(A3827="PSA Testing", E3827="Cost per service ($USD)"),
SUMIFS(PSA!$E:$E,PSA!$A:$A,C3827,PSA!$G:$G,D3827),
IF(AND(A3827="Colorectal Cancer Screening", E3827="Cost per service ($USD)"),
SUMIFS(COL!$E:$E,COL!$A:$A,C3827,COL!$G:$G,D3827),
IF(AND(A3827="Cervical Cancer Screening", E3827="Cost per service ($USD)"),
SUMIFS(CERV!$E:$E,CERV!$A:$A,C3827,CERV!$G:$G,D3827),
IF(AND(A3827="Cancer Screening for CKD patients", E3827="Cost per service ($USD)"),
SUMIFS(CANSCRN!$E:$E,CANSCRN!$A:$A,C3827,CANSCRN!$G:$G,D3827),
IF(AND(A3827="PSA Testing", E3827="Total Expenditure ($USD per 100,000 patients)"),
SUMIFS(PSA!$F:$F,PSA!$A:$A,C3827,PSA!$G:$G,D3827),
IF(AND(A3827="Colorectal Cancer Screening", E3827="Total Expenditure ($USD per 100,000 patients)"),
SUMIFS(COL!$F:$F,COL!$A:$A,C3827,COL!$G:$G,D3827),
IF(AND(A3827="Cervical Cancer Screening", E3827="Total Expenditure ($USD per 100,000 patients)"),
SUMIFS(CERV!$F:$F,CERV!$A:$A,C3827,CERV!$G:$G,D3827),
SUMIFS(CANSCRN!$F:$F,CANSCRN!$A:$A,C3827,CANSCRN!$G:$G,D3827))))))))))))</f>
        <v>61196.582189982728</v>
      </c>
    </row>
    <row r="3828" spans="1:6" x14ac:dyDescent="0.2">
      <c r="A3828" s="24" t="s">
        <v>105</v>
      </c>
      <c r="B3828" s="24" t="s">
        <v>101</v>
      </c>
      <c r="C3828" s="24" t="s">
        <v>72</v>
      </c>
      <c r="D3828" s="24">
        <v>2018</v>
      </c>
      <c r="E3828" s="24" t="s">
        <v>104</v>
      </c>
      <c r="F3828">
        <f>IF(AND(A3828="PSA Testing", E3828= "Utilization Rate (per 100,000 patients)"),
SUMIFS(PSA!$D:$D,PSA!$A:$A,C3828,PSA!$G:$G,D3828),
IF(AND(A3828="Colorectal Cancer Screening", E3828="Utilization Rate (per 100,000 patients)"),
SUMIFS(COL!$D:$D,COL!$A:$A,C3828,COL!$G:$G, D3828),
IF(AND(A3828="Cervical Cancer Screening", E3828="Utilization Rate (per 100,000 patients)"),
SUMIFS(CERV!$D:$D,CERV!$A:$A,C3828,CERV!$G:$G,D3828),
IF(AND(A3828="Cancer Screening for CKD patients", E3828="Utilization Rate (per 100,000 patients)"),
SUMIFS(CANSCRN!$D:$D,CANSCRN!$A:$A,C3828,CANSCRN!$G:$G,D3828),
IF(AND(A3828="PSA Testing", E3828="Cost per service ($USD)"),
SUMIFS(PSA!$E:$E,PSA!$A:$A,C3828,PSA!$G:$G,D3828),
IF(AND(A3828="Colorectal Cancer Screening", E3828="Cost per service ($USD)"),
SUMIFS(COL!$E:$E,COL!$A:$A,C3828,COL!$G:$G,D3828),
IF(AND(A3828="Cervical Cancer Screening", E3828="Cost per service ($USD)"),
SUMIFS(CERV!$E:$E,CERV!$A:$A,C3828,CERV!$G:$G,D3828),
IF(AND(A3828="Cancer Screening for CKD patients", E3828="Cost per service ($USD)"),
SUMIFS(CANSCRN!$E:$E,CANSCRN!$A:$A,C3828,CANSCRN!$G:$G,D3828),
IF(AND(A3828="PSA Testing", E3828="Total Expenditure ($USD per 100,000 patients)"),
SUMIFS(PSA!$F:$F,PSA!$A:$A,C3828,PSA!$G:$G,D3828),
IF(AND(A3828="Colorectal Cancer Screening", E3828="Total Expenditure ($USD per 100,000 patients)"),
SUMIFS(COL!$F:$F,COL!$A:$A,C3828,COL!$G:$G,D3828),
IF(AND(A3828="Cervical Cancer Screening", E3828="Total Expenditure ($USD per 100,000 patients)"),
SUMIFS(CERV!$F:$F,CERV!$A:$A,C3828,CERV!$G:$G,D3828),
SUMIFS(CANSCRN!$F:$F,CANSCRN!$A:$A,C3828,CANSCRN!$G:$G,D3828))))))))))))</f>
        <v>49069.112531473285</v>
      </c>
    </row>
    <row r="3829" spans="1:6" x14ac:dyDescent="0.2">
      <c r="A3829" s="24" t="s">
        <v>105</v>
      </c>
      <c r="B3829" s="24" t="s">
        <v>101</v>
      </c>
      <c r="C3829" s="24" t="s">
        <v>72</v>
      </c>
      <c r="D3829" s="24">
        <v>2019</v>
      </c>
      <c r="E3829" s="24" t="s">
        <v>104</v>
      </c>
      <c r="F3829">
        <f>IF(AND(A3829="PSA Testing", E3829= "Utilization Rate (per 100,000 patients)"),
SUMIFS(PSA!$D:$D,PSA!$A:$A,C3829,PSA!$G:$G,D3829),
IF(AND(A3829="Colorectal Cancer Screening", E3829="Utilization Rate (per 100,000 patients)"),
SUMIFS(COL!$D:$D,COL!$A:$A,C3829,COL!$G:$G, D3829),
IF(AND(A3829="Cervical Cancer Screening", E3829="Utilization Rate (per 100,000 patients)"),
SUMIFS(CERV!$D:$D,CERV!$A:$A,C3829,CERV!$G:$G,D3829),
IF(AND(A3829="Cancer Screening for CKD patients", E3829="Utilization Rate (per 100,000 patients)"),
SUMIFS(CANSCRN!$D:$D,CANSCRN!$A:$A,C3829,CANSCRN!$G:$G,D3829),
IF(AND(A3829="PSA Testing", E3829="Cost per service ($USD)"),
SUMIFS(PSA!$E:$E,PSA!$A:$A,C3829,PSA!$G:$G,D3829),
IF(AND(A3829="Colorectal Cancer Screening", E3829="Cost per service ($USD)"),
SUMIFS(COL!$E:$E,COL!$A:$A,C3829,COL!$G:$G,D3829),
IF(AND(A3829="Cervical Cancer Screening", E3829="Cost per service ($USD)"),
SUMIFS(CERV!$E:$E,CERV!$A:$A,C3829,CERV!$G:$G,D3829),
IF(AND(A3829="Cancer Screening for CKD patients", E3829="Cost per service ($USD)"),
SUMIFS(CANSCRN!$E:$E,CANSCRN!$A:$A,C3829,CANSCRN!$G:$G,D3829),
IF(AND(A3829="PSA Testing", E3829="Total Expenditure ($USD per 100,000 patients)"),
SUMIFS(PSA!$F:$F,PSA!$A:$A,C3829,PSA!$G:$G,D3829),
IF(AND(A3829="Colorectal Cancer Screening", E3829="Total Expenditure ($USD per 100,000 patients)"),
SUMIFS(COL!$F:$F,COL!$A:$A,C3829,COL!$G:$G,D3829),
IF(AND(A3829="Cervical Cancer Screening", E3829="Total Expenditure ($USD per 100,000 patients)"),
SUMIFS(CERV!$F:$F,CERV!$A:$A,C3829,CERV!$G:$G,D3829),
SUMIFS(CANSCRN!$F:$F,CANSCRN!$A:$A,C3829,CANSCRN!$G:$G,D3829))))))))))))</f>
        <v>42685.926215489861</v>
      </c>
    </row>
    <row r="3830" spans="1:6" x14ac:dyDescent="0.2">
      <c r="A3830" s="24" t="s">
        <v>105</v>
      </c>
      <c r="B3830" s="24" t="s">
        <v>101</v>
      </c>
      <c r="C3830" s="24" t="s">
        <v>73</v>
      </c>
      <c r="D3830" s="24">
        <v>2009</v>
      </c>
      <c r="E3830" s="24" t="s">
        <v>104</v>
      </c>
      <c r="F3830">
        <f>IF(AND(A3830="PSA Testing", E3830= "Utilization Rate (per 100,000 patients)"),
SUMIFS(PSA!$D:$D,PSA!$A:$A,C3830,PSA!$G:$G,D3830),
IF(AND(A3830="Colorectal Cancer Screening", E3830="Utilization Rate (per 100,000 patients)"),
SUMIFS(COL!$D:$D,COL!$A:$A,C3830,COL!$G:$G, D3830),
IF(AND(A3830="Cervical Cancer Screening", E3830="Utilization Rate (per 100,000 patients)"),
SUMIFS(CERV!$D:$D,CERV!$A:$A,C3830,CERV!$G:$G,D3830),
IF(AND(A3830="Cancer Screening for CKD patients", E3830="Utilization Rate (per 100,000 patients)"),
SUMIFS(CANSCRN!$D:$D,CANSCRN!$A:$A,C3830,CANSCRN!$G:$G,D3830),
IF(AND(A3830="PSA Testing", E3830="Cost per service ($USD)"),
SUMIFS(PSA!$E:$E,PSA!$A:$A,C3830,PSA!$G:$G,D3830),
IF(AND(A3830="Colorectal Cancer Screening", E3830="Cost per service ($USD)"),
SUMIFS(COL!$E:$E,COL!$A:$A,C3830,COL!$G:$G,D3830),
IF(AND(A3830="Cervical Cancer Screening", E3830="Cost per service ($USD)"),
SUMIFS(CERV!$E:$E,CERV!$A:$A,C3830,CERV!$G:$G,D3830),
IF(AND(A3830="Cancer Screening for CKD patients", E3830="Cost per service ($USD)"),
SUMIFS(CANSCRN!$E:$E,CANSCRN!$A:$A,C3830,CANSCRN!$G:$G,D3830),
IF(AND(A3830="PSA Testing", E3830="Total Expenditure ($USD per 100,000 patients)"),
SUMIFS(PSA!$F:$F,PSA!$A:$A,C3830,PSA!$G:$G,D3830),
IF(AND(A3830="Colorectal Cancer Screening", E3830="Total Expenditure ($USD per 100,000 patients)"),
SUMIFS(COL!$F:$F,COL!$A:$A,C3830,COL!$G:$G,D3830),
IF(AND(A3830="Cervical Cancer Screening", E3830="Total Expenditure ($USD per 100,000 patients)"),
SUMIFS(CERV!$F:$F,CERV!$A:$A,C3830,CERV!$G:$G,D3830),
SUMIFS(CANSCRN!$F:$F,CANSCRN!$A:$A,C3830,CANSCRN!$G:$G,D3830))))))))))))</f>
        <v>225033.91316524765</v>
      </c>
    </row>
    <row r="3831" spans="1:6" x14ac:dyDescent="0.2">
      <c r="A3831" s="24" t="s">
        <v>105</v>
      </c>
      <c r="B3831" s="24" t="s">
        <v>101</v>
      </c>
      <c r="C3831" s="24" t="s">
        <v>73</v>
      </c>
      <c r="D3831" s="24">
        <v>2010</v>
      </c>
      <c r="E3831" s="24" t="s">
        <v>104</v>
      </c>
      <c r="F3831">
        <f>IF(AND(A3831="PSA Testing", E3831= "Utilization Rate (per 100,000 patients)"),
SUMIFS(PSA!$D:$D,PSA!$A:$A,C3831,PSA!$G:$G,D3831),
IF(AND(A3831="Colorectal Cancer Screening", E3831="Utilization Rate (per 100,000 patients)"),
SUMIFS(COL!$D:$D,COL!$A:$A,C3831,COL!$G:$G, D3831),
IF(AND(A3831="Cervical Cancer Screening", E3831="Utilization Rate (per 100,000 patients)"),
SUMIFS(CERV!$D:$D,CERV!$A:$A,C3831,CERV!$G:$G,D3831),
IF(AND(A3831="Cancer Screening for CKD patients", E3831="Utilization Rate (per 100,000 patients)"),
SUMIFS(CANSCRN!$D:$D,CANSCRN!$A:$A,C3831,CANSCRN!$G:$G,D3831),
IF(AND(A3831="PSA Testing", E3831="Cost per service ($USD)"),
SUMIFS(PSA!$E:$E,PSA!$A:$A,C3831,PSA!$G:$G,D3831),
IF(AND(A3831="Colorectal Cancer Screening", E3831="Cost per service ($USD)"),
SUMIFS(COL!$E:$E,COL!$A:$A,C3831,COL!$G:$G,D3831),
IF(AND(A3831="Cervical Cancer Screening", E3831="Cost per service ($USD)"),
SUMIFS(CERV!$E:$E,CERV!$A:$A,C3831,CERV!$G:$G,D3831),
IF(AND(A3831="Cancer Screening for CKD patients", E3831="Cost per service ($USD)"),
SUMIFS(CANSCRN!$E:$E,CANSCRN!$A:$A,C3831,CANSCRN!$G:$G,D3831),
IF(AND(A3831="PSA Testing", E3831="Total Expenditure ($USD per 100,000 patients)"),
SUMIFS(PSA!$F:$F,PSA!$A:$A,C3831,PSA!$G:$G,D3831),
IF(AND(A3831="Colorectal Cancer Screening", E3831="Total Expenditure ($USD per 100,000 patients)"),
SUMIFS(COL!$F:$F,COL!$A:$A,C3831,COL!$G:$G,D3831),
IF(AND(A3831="Cervical Cancer Screening", E3831="Total Expenditure ($USD per 100,000 patients)"),
SUMIFS(CERV!$F:$F,CERV!$A:$A,C3831,CERV!$G:$G,D3831),
SUMIFS(CANSCRN!$F:$F,CANSCRN!$A:$A,C3831,CANSCRN!$G:$G,D3831))))))))))))</f>
        <v>192576.32212132218</v>
      </c>
    </row>
    <row r="3832" spans="1:6" x14ac:dyDescent="0.2">
      <c r="A3832" s="24" t="s">
        <v>105</v>
      </c>
      <c r="B3832" s="24" t="s">
        <v>101</v>
      </c>
      <c r="C3832" s="24" t="s">
        <v>73</v>
      </c>
      <c r="D3832" s="24">
        <v>2011</v>
      </c>
      <c r="E3832" s="24" t="s">
        <v>104</v>
      </c>
      <c r="F3832">
        <f>IF(AND(A3832="PSA Testing", E3832= "Utilization Rate (per 100,000 patients)"),
SUMIFS(PSA!$D:$D,PSA!$A:$A,C3832,PSA!$G:$G,D3832),
IF(AND(A3832="Colorectal Cancer Screening", E3832="Utilization Rate (per 100,000 patients)"),
SUMIFS(COL!$D:$D,COL!$A:$A,C3832,COL!$G:$G, D3832),
IF(AND(A3832="Cervical Cancer Screening", E3832="Utilization Rate (per 100,000 patients)"),
SUMIFS(CERV!$D:$D,CERV!$A:$A,C3832,CERV!$G:$G,D3832),
IF(AND(A3832="Cancer Screening for CKD patients", E3832="Utilization Rate (per 100,000 patients)"),
SUMIFS(CANSCRN!$D:$D,CANSCRN!$A:$A,C3832,CANSCRN!$G:$G,D3832),
IF(AND(A3832="PSA Testing", E3832="Cost per service ($USD)"),
SUMIFS(PSA!$E:$E,PSA!$A:$A,C3832,PSA!$G:$G,D3832),
IF(AND(A3832="Colorectal Cancer Screening", E3832="Cost per service ($USD)"),
SUMIFS(COL!$E:$E,COL!$A:$A,C3832,COL!$G:$G,D3832),
IF(AND(A3832="Cervical Cancer Screening", E3832="Cost per service ($USD)"),
SUMIFS(CERV!$E:$E,CERV!$A:$A,C3832,CERV!$G:$G,D3832),
IF(AND(A3832="Cancer Screening for CKD patients", E3832="Cost per service ($USD)"),
SUMIFS(CANSCRN!$E:$E,CANSCRN!$A:$A,C3832,CANSCRN!$G:$G,D3832),
IF(AND(A3832="PSA Testing", E3832="Total Expenditure ($USD per 100,000 patients)"),
SUMIFS(PSA!$F:$F,PSA!$A:$A,C3832,PSA!$G:$G,D3832),
IF(AND(A3832="Colorectal Cancer Screening", E3832="Total Expenditure ($USD per 100,000 patients)"),
SUMIFS(COL!$F:$F,COL!$A:$A,C3832,COL!$G:$G,D3832),
IF(AND(A3832="Cervical Cancer Screening", E3832="Total Expenditure ($USD per 100,000 patients)"),
SUMIFS(CERV!$F:$F,CERV!$A:$A,C3832,CERV!$G:$G,D3832),
SUMIFS(CANSCRN!$F:$F,CANSCRN!$A:$A,C3832,CANSCRN!$G:$G,D3832))))))))))))</f>
        <v>267202.17666916054</v>
      </c>
    </row>
    <row r="3833" spans="1:6" x14ac:dyDescent="0.2">
      <c r="A3833" s="24" t="s">
        <v>105</v>
      </c>
      <c r="B3833" s="24" t="s">
        <v>101</v>
      </c>
      <c r="C3833" s="24" t="s">
        <v>73</v>
      </c>
      <c r="D3833" s="24">
        <v>2012</v>
      </c>
      <c r="E3833" s="24" t="s">
        <v>104</v>
      </c>
      <c r="F3833">
        <f>IF(AND(A3833="PSA Testing", E3833= "Utilization Rate (per 100,000 patients)"),
SUMIFS(PSA!$D:$D,PSA!$A:$A,C3833,PSA!$G:$G,D3833),
IF(AND(A3833="Colorectal Cancer Screening", E3833="Utilization Rate (per 100,000 patients)"),
SUMIFS(COL!$D:$D,COL!$A:$A,C3833,COL!$G:$G, D3833),
IF(AND(A3833="Cervical Cancer Screening", E3833="Utilization Rate (per 100,000 patients)"),
SUMIFS(CERV!$D:$D,CERV!$A:$A,C3833,CERV!$G:$G,D3833),
IF(AND(A3833="Cancer Screening for CKD patients", E3833="Utilization Rate (per 100,000 patients)"),
SUMIFS(CANSCRN!$D:$D,CANSCRN!$A:$A,C3833,CANSCRN!$G:$G,D3833),
IF(AND(A3833="PSA Testing", E3833="Cost per service ($USD)"),
SUMIFS(PSA!$E:$E,PSA!$A:$A,C3833,PSA!$G:$G,D3833),
IF(AND(A3833="Colorectal Cancer Screening", E3833="Cost per service ($USD)"),
SUMIFS(COL!$E:$E,COL!$A:$A,C3833,COL!$G:$G,D3833),
IF(AND(A3833="Cervical Cancer Screening", E3833="Cost per service ($USD)"),
SUMIFS(CERV!$E:$E,CERV!$A:$A,C3833,CERV!$G:$G,D3833),
IF(AND(A3833="Cancer Screening for CKD patients", E3833="Cost per service ($USD)"),
SUMIFS(CANSCRN!$E:$E,CANSCRN!$A:$A,C3833,CANSCRN!$G:$G,D3833),
IF(AND(A3833="PSA Testing", E3833="Total Expenditure ($USD per 100,000 patients)"),
SUMIFS(PSA!$F:$F,PSA!$A:$A,C3833,PSA!$G:$G,D3833),
IF(AND(A3833="Colorectal Cancer Screening", E3833="Total Expenditure ($USD per 100,000 patients)"),
SUMIFS(COL!$F:$F,COL!$A:$A,C3833,COL!$G:$G,D3833),
IF(AND(A3833="Cervical Cancer Screening", E3833="Total Expenditure ($USD per 100,000 patients)"),
SUMIFS(CERV!$F:$F,CERV!$A:$A,C3833,CERV!$G:$G,D3833),
SUMIFS(CANSCRN!$F:$F,CANSCRN!$A:$A,C3833,CANSCRN!$G:$G,D3833))))))))))))</f>
        <v>245345.81923333605</v>
      </c>
    </row>
    <row r="3834" spans="1:6" x14ac:dyDescent="0.2">
      <c r="A3834" s="24" t="s">
        <v>105</v>
      </c>
      <c r="B3834" s="24" t="s">
        <v>101</v>
      </c>
      <c r="C3834" s="24" t="s">
        <v>73</v>
      </c>
      <c r="D3834" s="24">
        <v>2013</v>
      </c>
      <c r="E3834" s="24" t="s">
        <v>104</v>
      </c>
      <c r="F3834">
        <f>IF(AND(A3834="PSA Testing", E3834= "Utilization Rate (per 100,000 patients)"),
SUMIFS(PSA!$D:$D,PSA!$A:$A,C3834,PSA!$G:$G,D3834),
IF(AND(A3834="Colorectal Cancer Screening", E3834="Utilization Rate (per 100,000 patients)"),
SUMIFS(COL!$D:$D,COL!$A:$A,C3834,COL!$G:$G, D3834),
IF(AND(A3834="Cervical Cancer Screening", E3834="Utilization Rate (per 100,000 patients)"),
SUMIFS(CERV!$D:$D,CERV!$A:$A,C3834,CERV!$G:$G,D3834),
IF(AND(A3834="Cancer Screening for CKD patients", E3834="Utilization Rate (per 100,000 patients)"),
SUMIFS(CANSCRN!$D:$D,CANSCRN!$A:$A,C3834,CANSCRN!$G:$G,D3834),
IF(AND(A3834="PSA Testing", E3834="Cost per service ($USD)"),
SUMIFS(PSA!$E:$E,PSA!$A:$A,C3834,PSA!$G:$G,D3834),
IF(AND(A3834="Colorectal Cancer Screening", E3834="Cost per service ($USD)"),
SUMIFS(COL!$E:$E,COL!$A:$A,C3834,COL!$G:$G,D3834),
IF(AND(A3834="Cervical Cancer Screening", E3834="Cost per service ($USD)"),
SUMIFS(CERV!$E:$E,CERV!$A:$A,C3834,CERV!$G:$G,D3834),
IF(AND(A3834="Cancer Screening for CKD patients", E3834="Cost per service ($USD)"),
SUMIFS(CANSCRN!$E:$E,CANSCRN!$A:$A,C3834,CANSCRN!$G:$G,D3834),
IF(AND(A3834="PSA Testing", E3834="Total Expenditure ($USD per 100,000 patients)"),
SUMIFS(PSA!$F:$F,PSA!$A:$A,C3834,PSA!$G:$G,D3834),
IF(AND(A3834="Colorectal Cancer Screening", E3834="Total Expenditure ($USD per 100,000 patients)"),
SUMIFS(COL!$F:$F,COL!$A:$A,C3834,COL!$G:$G,D3834),
IF(AND(A3834="Cervical Cancer Screening", E3834="Total Expenditure ($USD per 100,000 patients)"),
SUMIFS(CERV!$F:$F,CERV!$A:$A,C3834,CERV!$G:$G,D3834),
SUMIFS(CANSCRN!$F:$F,CANSCRN!$A:$A,C3834,CANSCRN!$G:$G,D3834))))))))))))</f>
        <v>224614.06281704659</v>
      </c>
    </row>
    <row r="3835" spans="1:6" x14ac:dyDescent="0.2">
      <c r="A3835" s="24" t="s">
        <v>105</v>
      </c>
      <c r="B3835" s="24" t="s">
        <v>101</v>
      </c>
      <c r="C3835" s="24" t="s">
        <v>73</v>
      </c>
      <c r="D3835" s="24">
        <v>2014</v>
      </c>
      <c r="E3835" s="24" t="s">
        <v>104</v>
      </c>
      <c r="F3835">
        <f>IF(AND(A3835="PSA Testing", E3835= "Utilization Rate (per 100,000 patients)"),
SUMIFS(PSA!$D:$D,PSA!$A:$A,C3835,PSA!$G:$G,D3835),
IF(AND(A3835="Colorectal Cancer Screening", E3835="Utilization Rate (per 100,000 patients)"),
SUMIFS(COL!$D:$D,COL!$A:$A,C3835,COL!$G:$G, D3835),
IF(AND(A3835="Cervical Cancer Screening", E3835="Utilization Rate (per 100,000 patients)"),
SUMIFS(CERV!$D:$D,CERV!$A:$A,C3835,CERV!$G:$G,D3835),
IF(AND(A3835="Cancer Screening for CKD patients", E3835="Utilization Rate (per 100,000 patients)"),
SUMIFS(CANSCRN!$D:$D,CANSCRN!$A:$A,C3835,CANSCRN!$G:$G,D3835),
IF(AND(A3835="PSA Testing", E3835="Cost per service ($USD)"),
SUMIFS(PSA!$E:$E,PSA!$A:$A,C3835,PSA!$G:$G,D3835),
IF(AND(A3835="Colorectal Cancer Screening", E3835="Cost per service ($USD)"),
SUMIFS(COL!$E:$E,COL!$A:$A,C3835,COL!$G:$G,D3835),
IF(AND(A3835="Cervical Cancer Screening", E3835="Cost per service ($USD)"),
SUMIFS(CERV!$E:$E,CERV!$A:$A,C3835,CERV!$G:$G,D3835),
IF(AND(A3835="Cancer Screening for CKD patients", E3835="Cost per service ($USD)"),
SUMIFS(CANSCRN!$E:$E,CANSCRN!$A:$A,C3835,CANSCRN!$G:$G,D3835),
IF(AND(A3835="PSA Testing", E3835="Total Expenditure ($USD per 100,000 patients)"),
SUMIFS(PSA!$F:$F,PSA!$A:$A,C3835,PSA!$G:$G,D3835),
IF(AND(A3835="Colorectal Cancer Screening", E3835="Total Expenditure ($USD per 100,000 patients)"),
SUMIFS(COL!$F:$F,COL!$A:$A,C3835,COL!$G:$G,D3835),
IF(AND(A3835="Cervical Cancer Screening", E3835="Total Expenditure ($USD per 100,000 patients)"),
SUMIFS(CERV!$F:$F,CERV!$A:$A,C3835,CERV!$G:$G,D3835),
SUMIFS(CANSCRN!$F:$F,CANSCRN!$A:$A,C3835,CANSCRN!$G:$G,D3835))))))))))))</f>
        <v>163489.9327830112</v>
      </c>
    </row>
    <row r="3836" spans="1:6" x14ac:dyDescent="0.2">
      <c r="A3836" s="24" t="s">
        <v>105</v>
      </c>
      <c r="B3836" s="24" t="s">
        <v>101</v>
      </c>
      <c r="C3836" s="24" t="s">
        <v>73</v>
      </c>
      <c r="D3836" s="24">
        <v>2015</v>
      </c>
      <c r="E3836" s="24" t="s">
        <v>104</v>
      </c>
      <c r="F3836">
        <f>IF(AND(A3836="PSA Testing", E3836= "Utilization Rate (per 100,000 patients)"),
SUMIFS(PSA!$D:$D,PSA!$A:$A,C3836,PSA!$G:$G,D3836),
IF(AND(A3836="Colorectal Cancer Screening", E3836="Utilization Rate (per 100,000 patients)"),
SUMIFS(COL!$D:$D,COL!$A:$A,C3836,COL!$G:$G, D3836),
IF(AND(A3836="Cervical Cancer Screening", E3836="Utilization Rate (per 100,000 patients)"),
SUMIFS(CERV!$D:$D,CERV!$A:$A,C3836,CERV!$G:$G,D3836),
IF(AND(A3836="Cancer Screening for CKD patients", E3836="Utilization Rate (per 100,000 patients)"),
SUMIFS(CANSCRN!$D:$D,CANSCRN!$A:$A,C3836,CANSCRN!$G:$G,D3836),
IF(AND(A3836="PSA Testing", E3836="Cost per service ($USD)"),
SUMIFS(PSA!$E:$E,PSA!$A:$A,C3836,PSA!$G:$G,D3836),
IF(AND(A3836="Colorectal Cancer Screening", E3836="Cost per service ($USD)"),
SUMIFS(COL!$E:$E,COL!$A:$A,C3836,COL!$G:$G,D3836),
IF(AND(A3836="Cervical Cancer Screening", E3836="Cost per service ($USD)"),
SUMIFS(CERV!$E:$E,CERV!$A:$A,C3836,CERV!$G:$G,D3836),
IF(AND(A3836="Cancer Screening for CKD patients", E3836="Cost per service ($USD)"),
SUMIFS(CANSCRN!$E:$E,CANSCRN!$A:$A,C3836,CANSCRN!$G:$G,D3836),
IF(AND(A3836="PSA Testing", E3836="Total Expenditure ($USD per 100,000 patients)"),
SUMIFS(PSA!$F:$F,PSA!$A:$A,C3836,PSA!$G:$G,D3836),
IF(AND(A3836="Colorectal Cancer Screening", E3836="Total Expenditure ($USD per 100,000 patients)"),
SUMIFS(COL!$F:$F,COL!$A:$A,C3836,COL!$G:$G,D3836),
IF(AND(A3836="Cervical Cancer Screening", E3836="Total Expenditure ($USD per 100,000 patients)"),
SUMIFS(CERV!$F:$F,CERV!$A:$A,C3836,CERV!$G:$G,D3836),
SUMIFS(CANSCRN!$F:$F,CANSCRN!$A:$A,C3836,CANSCRN!$G:$G,D3836))))))))))))</f>
        <v>176315.82328581891</v>
      </c>
    </row>
    <row r="3837" spans="1:6" x14ac:dyDescent="0.2">
      <c r="A3837" s="24" t="s">
        <v>105</v>
      </c>
      <c r="B3837" s="24" t="s">
        <v>101</v>
      </c>
      <c r="C3837" s="24" t="s">
        <v>73</v>
      </c>
      <c r="D3837" s="24">
        <v>2016</v>
      </c>
      <c r="E3837" s="24" t="s">
        <v>104</v>
      </c>
      <c r="F3837">
        <f>IF(AND(A3837="PSA Testing", E3837= "Utilization Rate (per 100,000 patients)"),
SUMIFS(PSA!$D:$D,PSA!$A:$A,C3837,PSA!$G:$G,D3837),
IF(AND(A3837="Colorectal Cancer Screening", E3837="Utilization Rate (per 100,000 patients)"),
SUMIFS(COL!$D:$D,COL!$A:$A,C3837,COL!$G:$G, D3837),
IF(AND(A3837="Cervical Cancer Screening", E3837="Utilization Rate (per 100,000 patients)"),
SUMIFS(CERV!$D:$D,CERV!$A:$A,C3837,CERV!$G:$G,D3837),
IF(AND(A3837="Cancer Screening for CKD patients", E3837="Utilization Rate (per 100,000 patients)"),
SUMIFS(CANSCRN!$D:$D,CANSCRN!$A:$A,C3837,CANSCRN!$G:$G,D3837),
IF(AND(A3837="PSA Testing", E3837="Cost per service ($USD)"),
SUMIFS(PSA!$E:$E,PSA!$A:$A,C3837,PSA!$G:$G,D3837),
IF(AND(A3837="Colorectal Cancer Screening", E3837="Cost per service ($USD)"),
SUMIFS(COL!$E:$E,COL!$A:$A,C3837,COL!$G:$G,D3837),
IF(AND(A3837="Cervical Cancer Screening", E3837="Cost per service ($USD)"),
SUMIFS(CERV!$E:$E,CERV!$A:$A,C3837,CERV!$G:$G,D3837),
IF(AND(A3837="Cancer Screening for CKD patients", E3837="Cost per service ($USD)"),
SUMIFS(CANSCRN!$E:$E,CANSCRN!$A:$A,C3837,CANSCRN!$G:$G,D3837),
IF(AND(A3837="PSA Testing", E3837="Total Expenditure ($USD per 100,000 patients)"),
SUMIFS(PSA!$F:$F,PSA!$A:$A,C3837,PSA!$G:$G,D3837),
IF(AND(A3837="Colorectal Cancer Screening", E3837="Total Expenditure ($USD per 100,000 patients)"),
SUMIFS(COL!$F:$F,COL!$A:$A,C3837,COL!$G:$G,D3837),
IF(AND(A3837="Cervical Cancer Screening", E3837="Total Expenditure ($USD per 100,000 patients)"),
SUMIFS(CERV!$F:$F,CERV!$A:$A,C3837,CERV!$G:$G,D3837),
SUMIFS(CANSCRN!$F:$F,CANSCRN!$A:$A,C3837,CANSCRN!$G:$G,D3837))))))))))))</f>
        <v>174274.44330016282</v>
      </c>
    </row>
    <row r="3838" spans="1:6" x14ac:dyDescent="0.2">
      <c r="A3838" s="24" t="s">
        <v>105</v>
      </c>
      <c r="B3838" s="24" t="s">
        <v>101</v>
      </c>
      <c r="C3838" s="24" t="s">
        <v>73</v>
      </c>
      <c r="D3838" s="24">
        <v>2017</v>
      </c>
      <c r="E3838" s="24" t="s">
        <v>104</v>
      </c>
      <c r="F3838">
        <f>IF(AND(A3838="PSA Testing", E3838= "Utilization Rate (per 100,000 patients)"),
SUMIFS(PSA!$D:$D,PSA!$A:$A,C3838,PSA!$G:$G,D3838),
IF(AND(A3838="Colorectal Cancer Screening", E3838="Utilization Rate (per 100,000 patients)"),
SUMIFS(COL!$D:$D,COL!$A:$A,C3838,COL!$G:$G, D3838),
IF(AND(A3838="Cervical Cancer Screening", E3838="Utilization Rate (per 100,000 patients)"),
SUMIFS(CERV!$D:$D,CERV!$A:$A,C3838,CERV!$G:$G,D3838),
IF(AND(A3838="Cancer Screening for CKD patients", E3838="Utilization Rate (per 100,000 patients)"),
SUMIFS(CANSCRN!$D:$D,CANSCRN!$A:$A,C3838,CANSCRN!$G:$G,D3838),
IF(AND(A3838="PSA Testing", E3838="Cost per service ($USD)"),
SUMIFS(PSA!$E:$E,PSA!$A:$A,C3838,PSA!$G:$G,D3838),
IF(AND(A3838="Colorectal Cancer Screening", E3838="Cost per service ($USD)"),
SUMIFS(COL!$E:$E,COL!$A:$A,C3838,COL!$G:$G,D3838),
IF(AND(A3838="Cervical Cancer Screening", E3838="Cost per service ($USD)"),
SUMIFS(CERV!$E:$E,CERV!$A:$A,C3838,CERV!$G:$G,D3838),
IF(AND(A3838="Cancer Screening for CKD patients", E3838="Cost per service ($USD)"),
SUMIFS(CANSCRN!$E:$E,CANSCRN!$A:$A,C3838,CANSCRN!$G:$G,D3838),
IF(AND(A3838="PSA Testing", E3838="Total Expenditure ($USD per 100,000 patients)"),
SUMIFS(PSA!$F:$F,PSA!$A:$A,C3838,PSA!$G:$G,D3838),
IF(AND(A3838="Colorectal Cancer Screening", E3838="Total Expenditure ($USD per 100,000 patients)"),
SUMIFS(COL!$F:$F,COL!$A:$A,C3838,COL!$G:$G,D3838),
IF(AND(A3838="Cervical Cancer Screening", E3838="Total Expenditure ($USD per 100,000 patients)"),
SUMIFS(CERV!$F:$F,CERV!$A:$A,C3838,CERV!$G:$G,D3838),
SUMIFS(CANSCRN!$F:$F,CANSCRN!$A:$A,C3838,CANSCRN!$G:$G,D3838))))))))))))</f>
        <v>177542.16284137295</v>
      </c>
    </row>
    <row r="3839" spans="1:6" x14ac:dyDescent="0.2">
      <c r="A3839" s="24" t="s">
        <v>105</v>
      </c>
      <c r="B3839" s="24" t="s">
        <v>101</v>
      </c>
      <c r="C3839" s="24" t="s">
        <v>73</v>
      </c>
      <c r="D3839" s="24">
        <v>2018</v>
      </c>
      <c r="E3839" s="24" t="s">
        <v>104</v>
      </c>
      <c r="F3839">
        <f>IF(AND(A3839="PSA Testing", E3839= "Utilization Rate (per 100,000 patients)"),
SUMIFS(PSA!$D:$D,PSA!$A:$A,C3839,PSA!$G:$G,D3839),
IF(AND(A3839="Colorectal Cancer Screening", E3839="Utilization Rate (per 100,000 patients)"),
SUMIFS(COL!$D:$D,COL!$A:$A,C3839,COL!$G:$G, D3839),
IF(AND(A3839="Cervical Cancer Screening", E3839="Utilization Rate (per 100,000 patients)"),
SUMIFS(CERV!$D:$D,CERV!$A:$A,C3839,CERV!$G:$G,D3839),
IF(AND(A3839="Cancer Screening for CKD patients", E3839="Utilization Rate (per 100,000 patients)"),
SUMIFS(CANSCRN!$D:$D,CANSCRN!$A:$A,C3839,CANSCRN!$G:$G,D3839),
IF(AND(A3839="PSA Testing", E3839="Cost per service ($USD)"),
SUMIFS(PSA!$E:$E,PSA!$A:$A,C3839,PSA!$G:$G,D3839),
IF(AND(A3839="Colorectal Cancer Screening", E3839="Cost per service ($USD)"),
SUMIFS(COL!$E:$E,COL!$A:$A,C3839,COL!$G:$G,D3839),
IF(AND(A3839="Cervical Cancer Screening", E3839="Cost per service ($USD)"),
SUMIFS(CERV!$E:$E,CERV!$A:$A,C3839,CERV!$G:$G,D3839),
IF(AND(A3839="Cancer Screening for CKD patients", E3839="Cost per service ($USD)"),
SUMIFS(CANSCRN!$E:$E,CANSCRN!$A:$A,C3839,CANSCRN!$G:$G,D3839),
IF(AND(A3839="PSA Testing", E3839="Total Expenditure ($USD per 100,000 patients)"),
SUMIFS(PSA!$F:$F,PSA!$A:$A,C3839,PSA!$G:$G,D3839),
IF(AND(A3839="Colorectal Cancer Screening", E3839="Total Expenditure ($USD per 100,000 patients)"),
SUMIFS(COL!$F:$F,COL!$A:$A,C3839,COL!$G:$G,D3839),
IF(AND(A3839="Cervical Cancer Screening", E3839="Total Expenditure ($USD per 100,000 patients)"),
SUMIFS(CERV!$F:$F,CERV!$A:$A,C3839,CERV!$G:$G,D3839),
SUMIFS(CANSCRN!$F:$F,CANSCRN!$A:$A,C3839,CANSCRN!$G:$G,D3839))))))))))))</f>
        <v>172401.99435068687</v>
      </c>
    </row>
    <row r="3840" spans="1:6" x14ac:dyDescent="0.2">
      <c r="A3840" s="24" t="s">
        <v>105</v>
      </c>
      <c r="B3840" s="24" t="s">
        <v>101</v>
      </c>
      <c r="C3840" s="24" t="s">
        <v>73</v>
      </c>
      <c r="D3840" s="24">
        <v>2019</v>
      </c>
      <c r="E3840" s="24" t="s">
        <v>104</v>
      </c>
      <c r="F3840">
        <f>IF(AND(A3840="PSA Testing", E3840= "Utilization Rate (per 100,000 patients)"),
SUMIFS(PSA!$D:$D,PSA!$A:$A,C3840,PSA!$G:$G,D3840),
IF(AND(A3840="Colorectal Cancer Screening", E3840="Utilization Rate (per 100,000 patients)"),
SUMIFS(COL!$D:$D,COL!$A:$A,C3840,COL!$G:$G, D3840),
IF(AND(A3840="Cervical Cancer Screening", E3840="Utilization Rate (per 100,000 patients)"),
SUMIFS(CERV!$D:$D,CERV!$A:$A,C3840,CERV!$G:$G,D3840),
IF(AND(A3840="Cancer Screening for CKD patients", E3840="Utilization Rate (per 100,000 patients)"),
SUMIFS(CANSCRN!$D:$D,CANSCRN!$A:$A,C3840,CANSCRN!$G:$G,D3840),
IF(AND(A3840="PSA Testing", E3840="Cost per service ($USD)"),
SUMIFS(PSA!$E:$E,PSA!$A:$A,C3840,PSA!$G:$G,D3840),
IF(AND(A3840="Colorectal Cancer Screening", E3840="Cost per service ($USD)"),
SUMIFS(COL!$E:$E,COL!$A:$A,C3840,COL!$G:$G,D3840),
IF(AND(A3840="Cervical Cancer Screening", E3840="Cost per service ($USD)"),
SUMIFS(CERV!$E:$E,CERV!$A:$A,C3840,CERV!$G:$G,D3840),
IF(AND(A3840="Cancer Screening for CKD patients", E3840="Cost per service ($USD)"),
SUMIFS(CANSCRN!$E:$E,CANSCRN!$A:$A,C3840,CANSCRN!$G:$G,D3840),
IF(AND(A3840="PSA Testing", E3840="Total Expenditure ($USD per 100,000 patients)"),
SUMIFS(PSA!$F:$F,PSA!$A:$A,C3840,PSA!$G:$G,D3840),
IF(AND(A3840="Colorectal Cancer Screening", E3840="Total Expenditure ($USD per 100,000 patients)"),
SUMIFS(COL!$F:$F,COL!$A:$A,C3840,COL!$G:$G,D3840),
IF(AND(A3840="Cervical Cancer Screening", E3840="Total Expenditure ($USD per 100,000 patients)"),
SUMIFS(CERV!$F:$F,CERV!$A:$A,C3840,CERV!$G:$G,D3840),
SUMIFS(CANSCRN!$F:$F,CANSCRN!$A:$A,C3840,CANSCRN!$G:$G,D3840))))))))))))</f>
        <v>155734.64986800309</v>
      </c>
    </row>
    <row r="3841" spans="1:6" x14ac:dyDescent="0.2">
      <c r="A3841" s="24" t="s">
        <v>105</v>
      </c>
      <c r="B3841" s="24" t="s">
        <v>101</v>
      </c>
      <c r="C3841" s="24" t="s">
        <v>74</v>
      </c>
      <c r="D3841" s="24">
        <v>2009</v>
      </c>
      <c r="E3841" s="24" t="s">
        <v>104</v>
      </c>
      <c r="F3841">
        <f>IF(AND(A3841="PSA Testing", E3841= "Utilization Rate (per 100,000 patients)"),
SUMIFS(PSA!$D:$D,PSA!$A:$A,C3841,PSA!$G:$G,D3841),
IF(AND(A3841="Colorectal Cancer Screening", E3841="Utilization Rate (per 100,000 patients)"),
SUMIFS(COL!$D:$D,COL!$A:$A,C3841,COL!$G:$G, D3841),
IF(AND(A3841="Cervical Cancer Screening", E3841="Utilization Rate (per 100,000 patients)"),
SUMIFS(CERV!$D:$D,CERV!$A:$A,C3841,CERV!$G:$G,D3841),
IF(AND(A3841="Cancer Screening for CKD patients", E3841="Utilization Rate (per 100,000 patients)"),
SUMIFS(CANSCRN!$D:$D,CANSCRN!$A:$A,C3841,CANSCRN!$G:$G,D3841),
IF(AND(A3841="PSA Testing", E3841="Cost per service ($USD)"),
SUMIFS(PSA!$E:$E,PSA!$A:$A,C3841,PSA!$G:$G,D3841),
IF(AND(A3841="Colorectal Cancer Screening", E3841="Cost per service ($USD)"),
SUMIFS(COL!$E:$E,COL!$A:$A,C3841,COL!$G:$G,D3841),
IF(AND(A3841="Cervical Cancer Screening", E3841="Cost per service ($USD)"),
SUMIFS(CERV!$E:$E,CERV!$A:$A,C3841,CERV!$G:$G,D3841),
IF(AND(A3841="Cancer Screening for CKD patients", E3841="Cost per service ($USD)"),
SUMIFS(CANSCRN!$E:$E,CANSCRN!$A:$A,C3841,CANSCRN!$G:$G,D3841),
IF(AND(A3841="PSA Testing", E3841="Total Expenditure ($USD per 100,000 patients)"),
SUMIFS(PSA!$F:$F,PSA!$A:$A,C3841,PSA!$G:$G,D3841),
IF(AND(A3841="Colorectal Cancer Screening", E3841="Total Expenditure ($USD per 100,000 patients)"),
SUMIFS(COL!$F:$F,COL!$A:$A,C3841,COL!$G:$G,D3841),
IF(AND(A3841="Cervical Cancer Screening", E3841="Total Expenditure ($USD per 100,000 patients)"),
SUMIFS(CERV!$F:$F,CERV!$A:$A,C3841,CERV!$G:$G,D3841),
SUMIFS(CANSCRN!$F:$F,CANSCRN!$A:$A,C3841,CANSCRN!$G:$G,D3841))))))))))))</f>
        <v>153290.1337920631</v>
      </c>
    </row>
    <row r="3842" spans="1:6" x14ac:dyDescent="0.2">
      <c r="A3842" s="24" t="s">
        <v>105</v>
      </c>
      <c r="B3842" s="24" t="s">
        <v>101</v>
      </c>
      <c r="C3842" s="24" t="s">
        <v>74</v>
      </c>
      <c r="D3842" s="24">
        <v>2010</v>
      </c>
      <c r="E3842" s="24" t="s">
        <v>104</v>
      </c>
      <c r="F3842">
        <f>IF(AND(A3842="PSA Testing", E3842= "Utilization Rate (per 100,000 patients)"),
SUMIFS(PSA!$D:$D,PSA!$A:$A,C3842,PSA!$G:$G,D3842),
IF(AND(A3842="Colorectal Cancer Screening", E3842="Utilization Rate (per 100,000 patients)"),
SUMIFS(COL!$D:$D,COL!$A:$A,C3842,COL!$G:$G, D3842),
IF(AND(A3842="Cervical Cancer Screening", E3842="Utilization Rate (per 100,000 patients)"),
SUMIFS(CERV!$D:$D,CERV!$A:$A,C3842,CERV!$G:$G,D3842),
IF(AND(A3842="Cancer Screening for CKD patients", E3842="Utilization Rate (per 100,000 patients)"),
SUMIFS(CANSCRN!$D:$D,CANSCRN!$A:$A,C3842,CANSCRN!$G:$G,D3842),
IF(AND(A3842="PSA Testing", E3842="Cost per service ($USD)"),
SUMIFS(PSA!$E:$E,PSA!$A:$A,C3842,PSA!$G:$G,D3842),
IF(AND(A3842="Colorectal Cancer Screening", E3842="Cost per service ($USD)"),
SUMIFS(COL!$E:$E,COL!$A:$A,C3842,COL!$G:$G,D3842),
IF(AND(A3842="Cervical Cancer Screening", E3842="Cost per service ($USD)"),
SUMIFS(CERV!$E:$E,CERV!$A:$A,C3842,CERV!$G:$G,D3842),
IF(AND(A3842="Cancer Screening for CKD patients", E3842="Cost per service ($USD)"),
SUMIFS(CANSCRN!$E:$E,CANSCRN!$A:$A,C3842,CANSCRN!$G:$G,D3842),
IF(AND(A3842="PSA Testing", E3842="Total Expenditure ($USD per 100,000 patients)"),
SUMIFS(PSA!$F:$F,PSA!$A:$A,C3842,PSA!$G:$G,D3842),
IF(AND(A3842="Colorectal Cancer Screening", E3842="Total Expenditure ($USD per 100,000 patients)"),
SUMIFS(COL!$F:$F,COL!$A:$A,C3842,COL!$G:$G,D3842),
IF(AND(A3842="Cervical Cancer Screening", E3842="Total Expenditure ($USD per 100,000 patients)"),
SUMIFS(CERV!$F:$F,CERV!$A:$A,C3842,CERV!$G:$G,D3842),
SUMIFS(CANSCRN!$F:$F,CANSCRN!$A:$A,C3842,CANSCRN!$G:$G,D3842))))))))))))</f>
        <v>138934.8161850152</v>
      </c>
    </row>
    <row r="3843" spans="1:6" x14ac:dyDescent="0.2">
      <c r="A3843" s="24" t="s">
        <v>105</v>
      </c>
      <c r="B3843" s="24" t="s">
        <v>101</v>
      </c>
      <c r="C3843" s="24" t="s">
        <v>74</v>
      </c>
      <c r="D3843" s="24">
        <v>2011</v>
      </c>
      <c r="E3843" s="24" t="s">
        <v>104</v>
      </c>
      <c r="F3843">
        <f>IF(AND(A3843="PSA Testing", E3843= "Utilization Rate (per 100,000 patients)"),
SUMIFS(PSA!$D:$D,PSA!$A:$A,C3843,PSA!$G:$G,D3843),
IF(AND(A3843="Colorectal Cancer Screening", E3843="Utilization Rate (per 100,000 patients)"),
SUMIFS(COL!$D:$D,COL!$A:$A,C3843,COL!$G:$G, D3843),
IF(AND(A3843="Cervical Cancer Screening", E3843="Utilization Rate (per 100,000 patients)"),
SUMIFS(CERV!$D:$D,CERV!$A:$A,C3843,CERV!$G:$G,D3843),
IF(AND(A3843="Cancer Screening for CKD patients", E3843="Utilization Rate (per 100,000 patients)"),
SUMIFS(CANSCRN!$D:$D,CANSCRN!$A:$A,C3843,CANSCRN!$G:$G,D3843),
IF(AND(A3843="PSA Testing", E3843="Cost per service ($USD)"),
SUMIFS(PSA!$E:$E,PSA!$A:$A,C3843,PSA!$G:$G,D3843),
IF(AND(A3843="Colorectal Cancer Screening", E3843="Cost per service ($USD)"),
SUMIFS(COL!$E:$E,COL!$A:$A,C3843,COL!$G:$G,D3843),
IF(AND(A3843="Cervical Cancer Screening", E3843="Cost per service ($USD)"),
SUMIFS(CERV!$E:$E,CERV!$A:$A,C3843,CERV!$G:$G,D3843),
IF(AND(A3843="Cancer Screening for CKD patients", E3843="Cost per service ($USD)"),
SUMIFS(CANSCRN!$E:$E,CANSCRN!$A:$A,C3843,CANSCRN!$G:$G,D3843),
IF(AND(A3843="PSA Testing", E3843="Total Expenditure ($USD per 100,000 patients)"),
SUMIFS(PSA!$F:$F,PSA!$A:$A,C3843,PSA!$G:$G,D3843),
IF(AND(A3843="Colorectal Cancer Screening", E3843="Total Expenditure ($USD per 100,000 patients)"),
SUMIFS(COL!$F:$F,COL!$A:$A,C3843,COL!$G:$G,D3843),
IF(AND(A3843="Cervical Cancer Screening", E3843="Total Expenditure ($USD per 100,000 patients)"),
SUMIFS(CERV!$F:$F,CERV!$A:$A,C3843,CERV!$G:$G,D3843),
SUMIFS(CANSCRN!$F:$F,CANSCRN!$A:$A,C3843,CANSCRN!$G:$G,D3843))))))))))))</f>
        <v>147132.4381016327</v>
      </c>
    </row>
    <row r="3844" spans="1:6" x14ac:dyDescent="0.2">
      <c r="A3844" s="24" t="s">
        <v>105</v>
      </c>
      <c r="B3844" s="24" t="s">
        <v>101</v>
      </c>
      <c r="C3844" s="24" t="s">
        <v>74</v>
      </c>
      <c r="D3844" s="24">
        <v>2012</v>
      </c>
      <c r="E3844" s="24" t="s">
        <v>104</v>
      </c>
      <c r="F3844">
        <f>IF(AND(A3844="PSA Testing", E3844= "Utilization Rate (per 100,000 patients)"),
SUMIFS(PSA!$D:$D,PSA!$A:$A,C3844,PSA!$G:$G,D3844),
IF(AND(A3844="Colorectal Cancer Screening", E3844="Utilization Rate (per 100,000 patients)"),
SUMIFS(COL!$D:$D,COL!$A:$A,C3844,COL!$G:$G, D3844),
IF(AND(A3844="Cervical Cancer Screening", E3844="Utilization Rate (per 100,000 patients)"),
SUMIFS(CERV!$D:$D,CERV!$A:$A,C3844,CERV!$G:$G,D3844),
IF(AND(A3844="Cancer Screening for CKD patients", E3844="Utilization Rate (per 100,000 patients)"),
SUMIFS(CANSCRN!$D:$D,CANSCRN!$A:$A,C3844,CANSCRN!$G:$G,D3844),
IF(AND(A3844="PSA Testing", E3844="Cost per service ($USD)"),
SUMIFS(PSA!$E:$E,PSA!$A:$A,C3844,PSA!$G:$G,D3844),
IF(AND(A3844="Colorectal Cancer Screening", E3844="Cost per service ($USD)"),
SUMIFS(COL!$E:$E,COL!$A:$A,C3844,COL!$G:$G,D3844),
IF(AND(A3844="Cervical Cancer Screening", E3844="Cost per service ($USD)"),
SUMIFS(CERV!$E:$E,CERV!$A:$A,C3844,CERV!$G:$G,D3844),
IF(AND(A3844="Cancer Screening for CKD patients", E3844="Cost per service ($USD)"),
SUMIFS(CANSCRN!$E:$E,CANSCRN!$A:$A,C3844,CANSCRN!$G:$G,D3844),
IF(AND(A3844="PSA Testing", E3844="Total Expenditure ($USD per 100,000 patients)"),
SUMIFS(PSA!$F:$F,PSA!$A:$A,C3844,PSA!$G:$G,D3844),
IF(AND(A3844="Colorectal Cancer Screening", E3844="Total Expenditure ($USD per 100,000 patients)"),
SUMIFS(COL!$F:$F,COL!$A:$A,C3844,COL!$G:$G,D3844),
IF(AND(A3844="Cervical Cancer Screening", E3844="Total Expenditure ($USD per 100,000 patients)"),
SUMIFS(CERV!$F:$F,CERV!$A:$A,C3844,CERV!$G:$G,D3844),
SUMIFS(CANSCRN!$F:$F,CANSCRN!$A:$A,C3844,CANSCRN!$G:$G,D3844))))))))))))</f>
        <v>135862.63434240757</v>
      </c>
    </row>
    <row r="3845" spans="1:6" x14ac:dyDescent="0.2">
      <c r="A3845" s="24" t="s">
        <v>105</v>
      </c>
      <c r="B3845" s="24" t="s">
        <v>101</v>
      </c>
      <c r="C3845" s="24" t="s">
        <v>74</v>
      </c>
      <c r="D3845" s="24">
        <v>2013</v>
      </c>
      <c r="E3845" s="24" t="s">
        <v>104</v>
      </c>
      <c r="F3845">
        <f>IF(AND(A3845="PSA Testing", E3845= "Utilization Rate (per 100,000 patients)"),
SUMIFS(PSA!$D:$D,PSA!$A:$A,C3845,PSA!$G:$G,D3845),
IF(AND(A3845="Colorectal Cancer Screening", E3845="Utilization Rate (per 100,000 patients)"),
SUMIFS(COL!$D:$D,COL!$A:$A,C3845,COL!$G:$G, D3845),
IF(AND(A3845="Cervical Cancer Screening", E3845="Utilization Rate (per 100,000 patients)"),
SUMIFS(CERV!$D:$D,CERV!$A:$A,C3845,CERV!$G:$G,D3845),
IF(AND(A3845="Cancer Screening for CKD patients", E3845="Utilization Rate (per 100,000 patients)"),
SUMIFS(CANSCRN!$D:$D,CANSCRN!$A:$A,C3845,CANSCRN!$G:$G,D3845),
IF(AND(A3845="PSA Testing", E3845="Cost per service ($USD)"),
SUMIFS(PSA!$E:$E,PSA!$A:$A,C3845,PSA!$G:$G,D3845),
IF(AND(A3845="Colorectal Cancer Screening", E3845="Cost per service ($USD)"),
SUMIFS(COL!$E:$E,COL!$A:$A,C3845,COL!$G:$G,D3845),
IF(AND(A3845="Cervical Cancer Screening", E3845="Cost per service ($USD)"),
SUMIFS(CERV!$E:$E,CERV!$A:$A,C3845,CERV!$G:$G,D3845),
IF(AND(A3845="Cancer Screening for CKD patients", E3845="Cost per service ($USD)"),
SUMIFS(CANSCRN!$E:$E,CANSCRN!$A:$A,C3845,CANSCRN!$G:$G,D3845),
IF(AND(A3845="PSA Testing", E3845="Total Expenditure ($USD per 100,000 patients)"),
SUMIFS(PSA!$F:$F,PSA!$A:$A,C3845,PSA!$G:$G,D3845),
IF(AND(A3845="Colorectal Cancer Screening", E3845="Total Expenditure ($USD per 100,000 patients)"),
SUMIFS(COL!$F:$F,COL!$A:$A,C3845,COL!$G:$G,D3845),
IF(AND(A3845="Cervical Cancer Screening", E3845="Total Expenditure ($USD per 100,000 patients)"),
SUMIFS(CERV!$F:$F,CERV!$A:$A,C3845,CERV!$G:$G,D3845),
SUMIFS(CANSCRN!$F:$F,CANSCRN!$A:$A,C3845,CANSCRN!$G:$G,D3845))))))))))))</f>
        <v>158994.89516567258</v>
      </c>
    </row>
    <row r="3846" spans="1:6" x14ac:dyDescent="0.2">
      <c r="A3846" s="24" t="s">
        <v>105</v>
      </c>
      <c r="B3846" s="24" t="s">
        <v>101</v>
      </c>
      <c r="C3846" s="24" t="s">
        <v>74</v>
      </c>
      <c r="D3846" s="24">
        <v>2014</v>
      </c>
      <c r="E3846" s="24" t="s">
        <v>104</v>
      </c>
      <c r="F3846">
        <f>IF(AND(A3846="PSA Testing", E3846= "Utilization Rate (per 100,000 patients)"),
SUMIFS(PSA!$D:$D,PSA!$A:$A,C3846,PSA!$G:$G,D3846),
IF(AND(A3846="Colorectal Cancer Screening", E3846="Utilization Rate (per 100,000 patients)"),
SUMIFS(COL!$D:$D,COL!$A:$A,C3846,COL!$G:$G, D3846),
IF(AND(A3846="Cervical Cancer Screening", E3846="Utilization Rate (per 100,000 patients)"),
SUMIFS(CERV!$D:$D,CERV!$A:$A,C3846,CERV!$G:$G,D3846),
IF(AND(A3846="Cancer Screening for CKD patients", E3846="Utilization Rate (per 100,000 patients)"),
SUMIFS(CANSCRN!$D:$D,CANSCRN!$A:$A,C3846,CANSCRN!$G:$G,D3846),
IF(AND(A3846="PSA Testing", E3846="Cost per service ($USD)"),
SUMIFS(PSA!$E:$E,PSA!$A:$A,C3846,PSA!$G:$G,D3846),
IF(AND(A3846="Colorectal Cancer Screening", E3846="Cost per service ($USD)"),
SUMIFS(COL!$E:$E,COL!$A:$A,C3846,COL!$G:$G,D3846),
IF(AND(A3846="Cervical Cancer Screening", E3846="Cost per service ($USD)"),
SUMIFS(CERV!$E:$E,CERV!$A:$A,C3846,CERV!$G:$G,D3846),
IF(AND(A3846="Cancer Screening for CKD patients", E3846="Cost per service ($USD)"),
SUMIFS(CANSCRN!$E:$E,CANSCRN!$A:$A,C3846,CANSCRN!$G:$G,D3846),
IF(AND(A3846="PSA Testing", E3846="Total Expenditure ($USD per 100,000 patients)"),
SUMIFS(PSA!$F:$F,PSA!$A:$A,C3846,PSA!$G:$G,D3846),
IF(AND(A3846="Colorectal Cancer Screening", E3846="Total Expenditure ($USD per 100,000 patients)"),
SUMIFS(COL!$F:$F,COL!$A:$A,C3846,COL!$G:$G,D3846),
IF(AND(A3846="Cervical Cancer Screening", E3846="Total Expenditure ($USD per 100,000 patients)"),
SUMIFS(CERV!$F:$F,CERV!$A:$A,C3846,CERV!$G:$G,D3846),
SUMIFS(CANSCRN!$F:$F,CANSCRN!$A:$A,C3846,CANSCRN!$G:$G,D3846))))))))))))</f>
        <v>133843.95260640571</v>
      </c>
    </row>
    <row r="3847" spans="1:6" x14ac:dyDescent="0.2">
      <c r="A3847" s="24" t="s">
        <v>105</v>
      </c>
      <c r="B3847" s="24" t="s">
        <v>101</v>
      </c>
      <c r="C3847" s="24" t="s">
        <v>74</v>
      </c>
      <c r="D3847" s="24">
        <v>2015</v>
      </c>
      <c r="E3847" s="24" t="s">
        <v>104</v>
      </c>
      <c r="F3847">
        <f>IF(AND(A3847="PSA Testing", E3847= "Utilization Rate (per 100,000 patients)"),
SUMIFS(PSA!$D:$D,PSA!$A:$A,C3847,PSA!$G:$G,D3847),
IF(AND(A3847="Colorectal Cancer Screening", E3847="Utilization Rate (per 100,000 patients)"),
SUMIFS(COL!$D:$D,COL!$A:$A,C3847,COL!$G:$G, D3847),
IF(AND(A3847="Cervical Cancer Screening", E3847="Utilization Rate (per 100,000 patients)"),
SUMIFS(CERV!$D:$D,CERV!$A:$A,C3847,CERV!$G:$G,D3847),
IF(AND(A3847="Cancer Screening for CKD patients", E3847="Utilization Rate (per 100,000 patients)"),
SUMIFS(CANSCRN!$D:$D,CANSCRN!$A:$A,C3847,CANSCRN!$G:$G,D3847),
IF(AND(A3847="PSA Testing", E3847="Cost per service ($USD)"),
SUMIFS(PSA!$E:$E,PSA!$A:$A,C3847,PSA!$G:$G,D3847),
IF(AND(A3847="Colorectal Cancer Screening", E3847="Cost per service ($USD)"),
SUMIFS(COL!$E:$E,COL!$A:$A,C3847,COL!$G:$G,D3847),
IF(AND(A3847="Cervical Cancer Screening", E3847="Cost per service ($USD)"),
SUMIFS(CERV!$E:$E,CERV!$A:$A,C3847,CERV!$G:$G,D3847),
IF(AND(A3847="Cancer Screening for CKD patients", E3847="Cost per service ($USD)"),
SUMIFS(CANSCRN!$E:$E,CANSCRN!$A:$A,C3847,CANSCRN!$G:$G,D3847),
IF(AND(A3847="PSA Testing", E3847="Total Expenditure ($USD per 100,000 patients)"),
SUMIFS(PSA!$F:$F,PSA!$A:$A,C3847,PSA!$G:$G,D3847),
IF(AND(A3847="Colorectal Cancer Screening", E3847="Total Expenditure ($USD per 100,000 patients)"),
SUMIFS(COL!$F:$F,COL!$A:$A,C3847,COL!$G:$G,D3847),
IF(AND(A3847="Cervical Cancer Screening", E3847="Total Expenditure ($USD per 100,000 patients)"),
SUMIFS(CERV!$F:$F,CERV!$A:$A,C3847,CERV!$G:$G,D3847),
SUMIFS(CANSCRN!$F:$F,CANSCRN!$A:$A,C3847,CANSCRN!$G:$G,D3847))))))))))))</f>
        <v>145569.32725858584</v>
      </c>
    </row>
    <row r="3848" spans="1:6" x14ac:dyDescent="0.2">
      <c r="A3848" s="24" t="s">
        <v>105</v>
      </c>
      <c r="B3848" s="24" t="s">
        <v>101</v>
      </c>
      <c r="C3848" s="24" t="s">
        <v>74</v>
      </c>
      <c r="D3848" s="24">
        <v>2016</v>
      </c>
      <c r="E3848" s="24" t="s">
        <v>104</v>
      </c>
      <c r="F3848">
        <f>IF(AND(A3848="PSA Testing", E3848= "Utilization Rate (per 100,000 patients)"),
SUMIFS(PSA!$D:$D,PSA!$A:$A,C3848,PSA!$G:$G,D3848),
IF(AND(A3848="Colorectal Cancer Screening", E3848="Utilization Rate (per 100,000 patients)"),
SUMIFS(COL!$D:$D,COL!$A:$A,C3848,COL!$G:$G, D3848),
IF(AND(A3848="Cervical Cancer Screening", E3848="Utilization Rate (per 100,000 patients)"),
SUMIFS(CERV!$D:$D,CERV!$A:$A,C3848,CERV!$G:$G,D3848),
IF(AND(A3848="Cancer Screening for CKD patients", E3848="Utilization Rate (per 100,000 patients)"),
SUMIFS(CANSCRN!$D:$D,CANSCRN!$A:$A,C3848,CANSCRN!$G:$G,D3848),
IF(AND(A3848="PSA Testing", E3848="Cost per service ($USD)"),
SUMIFS(PSA!$E:$E,PSA!$A:$A,C3848,PSA!$G:$G,D3848),
IF(AND(A3848="Colorectal Cancer Screening", E3848="Cost per service ($USD)"),
SUMIFS(COL!$E:$E,COL!$A:$A,C3848,COL!$G:$G,D3848),
IF(AND(A3848="Cervical Cancer Screening", E3848="Cost per service ($USD)"),
SUMIFS(CERV!$E:$E,CERV!$A:$A,C3848,CERV!$G:$G,D3848),
IF(AND(A3848="Cancer Screening for CKD patients", E3848="Cost per service ($USD)"),
SUMIFS(CANSCRN!$E:$E,CANSCRN!$A:$A,C3848,CANSCRN!$G:$G,D3848),
IF(AND(A3848="PSA Testing", E3848="Total Expenditure ($USD per 100,000 patients)"),
SUMIFS(PSA!$F:$F,PSA!$A:$A,C3848,PSA!$G:$G,D3848),
IF(AND(A3848="Colorectal Cancer Screening", E3848="Total Expenditure ($USD per 100,000 patients)"),
SUMIFS(COL!$F:$F,COL!$A:$A,C3848,COL!$G:$G,D3848),
IF(AND(A3848="Cervical Cancer Screening", E3848="Total Expenditure ($USD per 100,000 patients)"),
SUMIFS(CERV!$F:$F,CERV!$A:$A,C3848,CERV!$G:$G,D3848),
SUMIFS(CANSCRN!$F:$F,CANSCRN!$A:$A,C3848,CANSCRN!$G:$G,D3848))))))))))))</f>
        <v>145180.17660514207</v>
      </c>
    </row>
    <row r="3849" spans="1:6" x14ac:dyDescent="0.2">
      <c r="A3849" s="24" t="s">
        <v>105</v>
      </c>
      <c r="B3849" s="24" t="s">
        <v>101</v>
      </c>
      <c r="C3849" s="24" t="s">
        <v>74</v>
      </c>
      <c r="D3849" s="24">
        <v>2017</v>
      </c>
      <c r="E3849" s="24" t="s">
        <v>104</v>
      </c>
      <c r="F3849">
        <f>IF(AND(A3849="PSA Testing", E3849= "Utilization Rate (per 100,000 patients)"),
SUMIFS(PSA!$D:$D,PSA!$A:$A,C3849,PSA!$G:$G,D3849),
IF(AND(A3849="Colorectal Cancer Screening", E3849="Utilization Rate (per 100,000 patients)"),
SUMIFS(COL!$D:$D,COL!$A:$A,C3849,COL!$G:$G, D3849),
IF(AND(A3849="Cervical Cancer Screening", E3849="Utilization Rate (per 100,000 patients)"),
SUMIFS(CERV!$D:$D,CERV!$A:$A,C3849,CERV!$G:$G,D3849),
IF(AND(A3849="Cancer Screening for CKD patients", E3849="Utilization Rate (per 100,000 patients)"),
SUMIFS(CANSCRN!$D:$D,CANSCRN!$A:$A,C3849,CANSCRN!$G:$G,D3849),
IF(AND(A3849="PSA Testing", E3849="Cost per service ($USD)"),
SUMIFS(PSA!$E:$E,PSA!$A:$A,C3849,PSA!$G:$G,D3849),
IF(AND(A3849="Colorectal Cancer Screening", E3849="Cost per service ($USD)"),
SUMIFS(COL!$E:$E,COL!$A:$A,C3849,COL!$G:$G,D3849),
IF(AND(A3849="Cervical Cancer Screening", E3849="Cost per service ($USD)"),
SUMIFS(CERV!$E:$E,CERV!$A:$A,C3849,CERV!$G:$G,D3849),
IF(AND(A3849="Cancer Screening for CKD patients", E3849="Cost per service ($USD)"),
SUMIFS(CANSCRN!$E:$E,CANSCRN!$A:$A,C3849,CANSCRN!$G:$G,D3849),
IF(AND(A3849="PSA Testing", E3849="Total Expenditure ($USD per 100,000 patients)"),
SUMIFS(PSA!$F:$F,PSA!$A:$A,C3849,PSA!$G:$G,D3849),
IF(AND(A3849="Colorectal Cancer Screening", E3849="Total Expenditure ($USD per 100,000 patients)"),
SUMIFS(COL!$F:$F,COL!$A:$A,C3849,COL!$G:$G,D3849),
IF(AND(A3849="Cervical Cancer Screening", E3849="Total Expenditure ($USD per 100,000 patients)"),
SUMIFS(CERV!$F:$F,CERV!$A:$A,C3849,CERV!$G:$G,D3849),
SUMIFS(CANSCRN!$F:$F,CANSCRN!$A:$A,C3849,CANSCRN!$G:$G,D3849))))))))))))</f>
        <v>136440.4495192187</v>
      </c>
    </row>
    <row r="3850" spans="1:6" x14ac:dyDescent="0.2">
      <c r="A3850" s="24" t="s">
        <v>105</v>
      </c>
      <c r="B3850" s="24" t="s">
        <v>101</v>
      </c>
      <c r="C3850" s="24" t="s">
        <v>74</v>
      </c>
      <c r="D3850" s="24">
        <v>2018</v>
      </c>
      <c r="E3850" s="24" t="s">
        <v>104</v>
      </c>
      <c r="F3850">
        <f>IF(AND(A3850="PSA Testing", E3850= "Utilization Rate (per 100,000 patients)"),
SUMIFS(PSA!$D:$D,PSA!$A:$A,C3850,PSA!$G:$G,D3850),
IF(AND(A3850="Colorectal Cancer Screening", E3850="Utilization Rate (per 100,000 patients)"),
SUMIFS(COL!$D:$D,COL!$A:$A,C3850,COL!$G:$G, D3850),
IF(AND(A3850="Cervical Cancer Screening", E3850="Utilization Rate (per 100,000 patients)"),
SUMIFS(CERV!$D:$D,CERV!$A:$A,C3850,CERV!$G:$G,D3850),
IF(AND(A3850="Cancer Screening for CKD patients", E3850="Utilization Rate (per 100,000 patients)"),
SUMIFS(CANSCRN!$D:$D,CANSCRN!$A:$A,C3850,CANSCRN!$G:$G,D3850),
IF(AND(A3850="PSA Testing", E3850="Cost per service ($USD)"),
SUMIFS(PSA!$E:$E,PSA!$A:$A,C3850,PSA!$G:$G,D3850),
IF(AND(A3850="Colorectal Cancer Screening", E3850="Cost per service ($USD)"),
SUMIFS(COL!$E:$E,COL!$A:$A,C3850,COL!$G:$G,D3850),
IF(AND(A3850="Cervical Cancer Screening", E3850="Cost per service ($USD)"),
SUMIFS(CERV!$E:$E,CERV!$A:$A,C3850,CERV!$G:$G,D3850),
IF(AND(A3850="Cancer Screening for CKD patients", E3850="Cost per service ($USD)"),
SUMIFS(CANSCRN!$E:$E,CANSCRN!$A:$A,C3850,CANSCRN!$G:$G,D3850),
IF(AND(A3850="PSA Testing", E3850="Total Expenditure ($USD per 100,000 patients)"),
SUMIFS(PSA!$F:$F,PSA!$A:$A,C3850,PSA!$G:$G,D3850),
IF(AND(A3850="Colorectal Cancer Screening", E3850="Total Expenditure ($USD per 100,000 patients)"),
SUMIFS(COL!$F:$F,COL!$A:$A,C3850,COL!$G:$G,D3850),
IF(AND(A3850="Cervical Cancer Screening", E3850="Total Expenditure ($USD per 100,000 patients)"),
SUMIFS(CERV!$F:$F,CERV!$A:$A,C3850,CERV!$G:$G,D3850),
SUMIFS(CANSCRN!$F:$F,CANSCRN!$A:$A,C3850,CANSCRN!$G:$G,D3850))))))))))))</f>
        <v>128421.90814420335</v>
      </c>
    </row>
    <row r="3851" spans="1:6" x14ac:dyDescent="0.2">
      <c r="A3851" s="24" t="s">
        <v>105</v>
      </c>
      <c r="B3851" s="24" t="s">
        <v>101</v>
      </c>
      <c r="C3851" s="24" t="s">
        <v>74</v>
      </c>
      <c r="D3851" s="24">
        <v>2019</v>
      </c>
      <c r="E3851" s="24" t="s">
        <v>104</v>
      </c>
      <c r="F3851">
        <f>IF(AND(A3851="PSA Testing", E3851= "Utilization Rate (per 100,000 patients)"),
SUMIFS(PSA!$D:$D,PSA!$A:$A,C3851,PSA!$G:$G,D3851),
IF(AND(A3851="Colorectal Cancer Screening", E3851="Utilization Rate (per 100,000 patients)"),
SUMIFS(COL!$D:$D,COL!$A:$A,C3851,COL!$G:$G, D3851),
IF(AND(A3851="Cervical Cancer Screening", E3851="Utilization Rate (per 100,000 patients)"),
SUMIFS(CERV!$D:$D,CERV!$A:$A,C3851,CERV!$G:$G,D3851),
IF(AND(A3851="Cancer Screening for CKD patients", E3851="Utilization Rate (per 100,000 patients)"),
SUMIFS(CANSCRN!$D:$D,CANSCRN!$A:$A,C3851,CANSCRN!$G:$G,D3851),
IF(AND(A3851="PSA Testing", E3851="Cost per service ($USD)"),
SUMIFS(PSA!$E:$E,PSA!$A:$A,C3851,PSA!$G:$G,D3851),
IF(AND(A3851="Colorectal Cancer Screening", E3851="Cost per service ($USD)"),
SUMIFS(COL!$E:$E,COL!$A:$A,C3851,COL!$G:$G,D3851),
IF(AND(A3851="Cervical Cancer Screening", E3851="Cost per service ($USD)"),
SUMIFS(CERV!$E:$E,CERV!$A:$A,C3851,CERV!$G:$G,D3851),
IF(AND(A3851="Cancer Screening for CKD patients", E3851="Cost per service ($USD)"),
SUMIFS(CANSCRN!$E:$E,CANSCRN!$A:$A,C3851,CANSCRN!$G:$G,D3851),
IF(AND(A3851="PSA Testing", E3851="Total Expenditure ($USD per 100,000 patients)"),
SUMIFS(PSA!$F:$F,PSA!$A:$A,C3851,PSA!$G:$G,D3851),
IF(AND(A3851="Colorectal Cancer Screening", E3851="Total Expenditure ($USD per 100,000 patients)"),
SUMIFS(COL!$F:$F,COL!$A:$A,C3851,COL!$G:$G,D3851),
IF(AND(A3851="Cervical Cancer Screening", E3851="Total Expenditure ($USD per 100,000 patients)"),
SUMIFS(CERV!$F:$F,CERV!$A:$A,C3851,CERV!$G:$G,D3851),
SUMIFS(CANSCRN!$F:$F,CANSCRN!$A:$A,C3851,CANSCRN!$G:$G,D3851))))))))))))</f>
        <v>117347.91166340477</v>
      </c>
    </row>
    <row r="3852" spans="1:6" x14ac:dyDescent="0.2">
      <c r="A3852" s="24" t="s">
        <v>105</v>
      </c>
      <c r="B3852" s="24" t="s">
        <v>101</v>
      </c>
      <c r="C3852" s="24" t="s">
        <v>75</v>
      </c>
      <c r="D3852" s="24">
        <v>2009</v>
      </c>
      <c r="E3852" s="24" t="s">
        <v>104</v>
      </c>
      <c r="F3852">
        <f>IF(AND(A3852="PSA Testing", E3852= "Utilization Rate (per 100,000 patients)"),
SUMIFS(PSA!$D:$D,PSA!$A:$A,C3852,PSA!$G:$G,D3852),
IF(AND(A3852="Colorectal Cancer Screening", E3852="Utilization Rate (per 100,000 patients)"),
SUMIFS(COL!$D:$D,COL!$A:$A,C3852,COL!$G:$G, D3852),
IF(AND(A3852="Cervical Cancer Screening", E3852="Utilization Rate (per 100,000 patients)"),
SUMIFS(CERV!$D:$D,CERV!$A:$A,C3852,CERV!$G:$G,D3852),
IF(AND(A3852="Cancer Screening for CKD patients", E3852="Utilization Rate (per 100,000 patients)"),
SUMIFS(CANSCRN!$D:$D,CANSCRN!$A:$A,C3852,CANSCRN!$G:$G,D3852),
IF(AND(A3852="PSA Testing", E3852="Cost per service ($USD)"),
SUMIFS(PSA!$E:$E,PSA!$A:$A,C3852,PSA!$G:$G,D3852),
IF(AND(A3852="Colorectal Cancer Screening", E3852="Cost per service ($USD)"),
SUMIFS(COL!$E:$E,COL!$A:$A,C3852,COL!$G:$G,D3852),
IF(AND(A3852="Cervical Cancer Screening", E3852="Cost per service ($USD)"),
SUMIFS(CERV!$E:$E,CERV!$A:$A,C3852,CERV!$G:$G,D3852),
IF(AND(A3852="Cancer Screening for CKD patients", E3852="Cost per service ($USD)"),
SUMIFS(CANSCRN!$E:$E,CANSCRN!$A:$A,C3852,CANSCRN!$G:$G,D3852),
IF(AND(A3852="PSA Testing", E3852="Total Expenditure ($USD per 100,000 patients)"),
SUMIFS(PSA!$F:$F,PSA!$A:$A,C3852,PSA!$G:$G,D3852),
IF(AND(A3852="Colorectal Cancer Screening", E3852="Total Expenditure ($USD per 100,000 patients)"),
SUMIFS(COL!$F:$F,COL!$A:$A,C3852,COL!$G:$G,D3852),
IF(AND(A3852="Cervical Cancer Screening", E3852="Total Expenditure ($USD per 100,000 patients)"),
SUMIFS(CERV!$F:$F,CERV!$A:$A,C3852,CERV!$G:$G,D3852),
SUMIFS(CANSCRN!$F:$F,CANSCRN!$A:$A,C3852,CANSCRN!$G:$G,D3852))))))))))))</f>
        <v>130398.48083227892</v>
      </c>
    </row>
    <row r="3853" spans="1:6" x14ac:dyDescent="0.2">
      <c r="A3853" s="24" t="s">
        <v>105</v>
      </c>
      <c r="B3853" s="24" t="s">
        <v>101</v>
      </c>
      <c r="C3853" s="24" t="s">
        <v>75</v>
      </c>
      <c r="D3853" s="24">
        <v>2010</v>
      </c>
      <c r="E3853" s="24" t="s">
        <v>104</v>
      </c>
      <c r="F3853">
        <f>IF(AND(A3853="PSA Testing", E3853= "Utilization Rate (per 100,000 patients)"),
SUMIFS(PSA!$D:$D,PSA!$A:$A,C3853,PSA!$G:$G,D3853),
IF(AND(A3853="Colorectal Cancer Screening", E3853="Utilization Rate (per 100,000 patients)"),
SUMIFS(COL!$D:$D,COL!$A:$A,C3853,COL!$G:$G, D3853),
IF(AND(A3853="Cervical Cancer Screening", E3853="Utilization Rate (per 100,000 patients)"),
SUMIFS(CERV!$D:$D,CERV!$A:$A,C3853,CERV!$G:$G,D3853),
IF(AND(A3853="Cancer Screening for CKD patients", E3853="Utilization Rate (per 100,000 patients)"),
SUMIFS(CANSCRN!$D:$D,CANSCRN!$A:$A,C3853,CANSCRN!$G:$G,D3853),
IF(AND(A3853="PSA Testing", E3853="Cost per service ($USD)"),
SUMIFS(PSA!$E:$E,PSA!$A:$A,C3853,PSA!$G:$G,D3853),
IF(AND(A3853="Colorectal Cancer Screening", E3853="Cost per service ($USD)"),
SUMIFS(COL!$E:$E,COL!$A:$A,C3853,COL!$G:$G,D3853),
IF(AND(A3853="Cervical Cancer Screening", E3853="Cost per service ($USD)"),
SUMIFS(CERV!$E:$E,CERV!$A:$A,C3853,CERV!$G:$G,D3853),
IF(AND(A3853="Cancer Screening for CKD patients", E3853="Cost per service ($USD)"),
SUMIFS(CANSCRN!$E:$E,CANSCRN!$A:$A,C3853,CANSCRN!$G:$G,D3853),
IF(AND(A3853="PSA Testing", E3853="Total Expenditure ($USD per 100,000 patients)"),
SUMIFS(PSA!$F:$F,PSA!$A:$A,C3853,PSA!$G:$G,D3853),
IF(AND(A3853="Colorectal Cancer Screening", E3853="Total Expenditure ($USD per 100,000 patients)"),
SUMIFS(COL!$F:$F,COL!$A:$A,C3853,COL!$G:$G,D3853),
IF(AND(A3853="Cervical Cancer Screening", E3853="Total Expenditure ($USD per 100,000 patients)"),
SUMIFS(CERV!$F:$F,CERV!$A:$A,C3853,CERV!$G:$G,D3853),
SUMIFS(CANSCRN!$F:$F,CANSCRN!$A:$A,C3853,CANSCRN!$G:$G,D3853))))))))))))</f>
        <v>161021.66284827798</v>
      </c>
    </row>
    <row r="3854" spans="1:6" x14ac:dyDescent="0.2">
      <c r="A3854" s="24" t="s">
        <v>105</v>
      </c>
      <c r="B3854" s="24" t="s">
        <v>101</v>
      </c>
      <c r="C3854" s="24" t="s">
        <v>75</v>
      </c>
      <c r="D3854" s="24">
        <v>2011</v>
      </c>
      <c r="E3854" s="24" t="s">
        <v>104</v>
      </c>
      <c r="F3854">
        <f>IF(AND(A3854="PSA Testing", E3854= "Utilization Rate (per 100,000 patients)"),
SUMIFS(PSA!$D:$D,PSA!$A:$A,C3854,PSA!$G:$G,D3854),
IF(AND(A3854="Colorectal Cancer Screening", E3854="Utilization Rate (per 100,000 patients)"),
SUMIFS(COL!$D:$D,COL!$A:$A,C3854,COL!$G:$G, D3854),
IF(AND(A3854="Cervical Cancer Screening", E3854="Utilization Rate (per 100,000 patients)"),
SUMIFS(CERV!$D:$D,CERV!$A:$A,C3854,CERV!$G:$G,D3854),
IF(AND(A3854="Cancer Screening for CKD patients", E3854="Utilization Rate (per 100,000 patients)"),
SUMIFS(CANSCRN!$D:$D,CANSCRN!$A:$A,C3854,CANSCRN!$G:$G,D3854),
IF(AND(A3854="PSA Testing", E3854="Cost per service ($USD)"),
SUMIFS(PSA!$E:$E,PSA!$A:$A,C3854,PSA!$G:$G,D3854),
IF(AND(A3854="Colorectal Cancer Screening", E3854="Cost per service ($USD)"),
SUMIFS(COL!$E:$E,COL!$A:$A,C3854,COL!$G:$G,D3854),
IF(AND(A3854="Cervical Cancer Screening", E3854="Cost per service ($USD)"),
SUMIFS(CERV!$E:$E,CERV!$A:$A,C3854,CERV!$G:$G,D3854),
IF(AND(A3854="Cancer Screening for CKD patients", E3854="Cost per service ($USD)"),
SUMIFS(CANSCRN!$E:$E,CANSCRN!$A:$A,C3854,CANSCRN!$G:$G,D3854),
IF(AND(A3854="PSA Testing", E3854="Total Expenditure ($USD per 100,000 patients)"),
SUMIFS(PSA!$F:$F,PSA!$A:$A,C3854,PSA!$G:$G,D3854),
IF(AND(A3854="Colorectal Cancer Screening", E3854="Total Expenditure ($USD per 100,000 patients)"),
SUMIFS(COL!$F:$F,COL!$A:$A,C3854,COL!$G:$G,D3854),
IF(AND(A3854="Cervical Cancer Screening", E3854="Total Expenditure ($USD per 100,000 patients)"),
SUMIFS(CERV!$F:$F,CERV!$A:$A,C3854,CERV!$G:$G,D3854),
SUMIFS(CANSCRN!$F:$F,CANSCRN!$A:$A,C3854,CANSCRN!$G:$G,D3854))))))))))))</f>
        <v>178040.69717333332</v>
      </c>
    </row>
    <row r="3855" spans="1:6" x14ac:dyDescent="0.2">
      <c r="A3855" s="24" t="s">
        <v>105</v>
      </c>
      <c r="B3855" s="24" t="s">
        <v>101</v>
      </c>
      <c r="C3855" s="24" t="s">
        <v>75</v>
      </c>
      <c r="D3855" s="24">
        <v>2012</v>
      </c>
      <c r="E3855" s="24" t="s">
        <v>104</v>
      </c>
      <c r="F3855">
        <f>IF(AND(A3855="PSA Testing", E3855= "Utilization Rate (per 100,000 patients)"),
SUMIFS(PSA!$D:$D,PSA!$A:$A,C3855,PSA!$G:$G,D3855),
IF(AND(A3855="Colorectal Cancer Screening", E3855="Utilization Rate (per 100,000 patients)"),
SUMIFS(COL!$D:$D,COL!$A:$A,C3855,COL!$G:$G, D3855),
IF(AND(A3855="Cervical Cancer Screening", E3855="Utilization Rate (per 100,000 patients)"),
SUMIFS(CERV!$D:$D,CERV!$A:$A,C3855,CERV!$G:$G,D3855),
IF(AND(A3855="Cancer Screening for CKD patients", E3855="Utilization Rate (per 100,000 patients)"),
SUMIFS(CANSCRN!$D:$D,CANSCRN!$A:$A,C3855,CANSCRN!$G:$G,D3855),
IF(AND(A3855="PSA Testing", E3855="Cost per service ($USD)"),
SUMIFS(PSA!$E:$E,PSA!$A:$A,C3855,PSA!$G:$G,D3855),
IF(AND(A3855="Colorectal Cancer Screening", E3855="Cost per service ($USD)"),
SUMIFS(COL!$E:$E,COL!$A:$A,C3855,COL!$G:$G,D3855),
IF(AND(A3855="Cervical Cancer Screening", E3855="Cost per service ($USD)"),
SUMIFS(CERV!$E:$E,CERV!$A:$A,C3855,CERV!$G:$G,D3855),
IF(AND(A3855="Cancer Screening for CKD patients", E3855="Cost per service ($USD)"),
SUMIFS(CANSCRN!$E:$E,CANSCRN!$A:$A,C3855,CANSCRN!$G:$G,D3855),
IF(AND(A3855="PSA Testing", E3855="Total Expenditure ($USD per 100,000 patients)"),
SUMIFS(PSA!$F:$F,PSA!$A:$A,C3855,PSA!$G:$G,D3855),
IF(AND(A3855="Colorectal Cancer Screening", E3855="Total Expenditure ($USD per 100,000 patients)"),
SUMIFS(COL!$F:$F,COL!$A:$A,C3855,COL!$G:$G,D3855),
IF(AND(A3855="Cervical Cancer Screening", E3855="Total Expenditure ($USD per 100,000 patients)"),
SUMIFS(CERV!$F:$F,CERV!$A:$A,C3855,CERV!$G:$G,D3855),
SUMIFS(CANSCRN!$F:$F,CANSCRN!$A:$A,C3855,CANSCRN!$G:$G,D3855))))))))))))</f>
        <v>144234.56765867761</v>
      </c>
    </row>
    <row r="3856" spans="1:6" x14ac:dyDescent="0.2">
      <c r="A3856" s="24" t="s">
        <v>105</v>
      </c>
      <c r="B3856" s="24" t="s">
        <v>101</v>
      </c>
      <c r="C3856" s="24" t="s">
        <v>75</v>
      </c>
      <c r="D3856" s="24">
        <v>2013</v>
      </c>
      <c r="E3856" s="24" t="s">
        <v>104</v>
      </c>
      <c r="F3856">
        <f>IF(AND(A3856="PSA Testing", E3856= "Utilization Rate (per 100,000 patients)"),
SUMIFS(PSA!$D:$D,PSA!$A:$A,C3856,PSA!$G:$G,D3856),
IF(AND(A3856="Colorectal Cancer Screening", E3856="Utilization Rate (per 100,000 patients)"),
SUMIFS(COL!$D:$D,COL!$A:$A,C3856,COL!$G:$G, D3856),
IF(AND(A3856="Cervical Cancer Screening", E3856="Utilization Rate (per 100,000 patients)"),
SUMIFS(CERV!$D:$D,CERV!$A:$A,C3856,CERV!$G:$G,D3856),
IF(AND(A3856="Cancer Screening for CKD patients", E3856="Utilization Rate (per 100,000 patients)"),
SUMIFS(CANSCRN!$D:$D,CANSCRN!$A:$A,C3856,CANSCRN!$G:$G,D3856),
IF(AND(A3856="PSA Testing", E3856="Cost per service ($USD)"),
SUMIFS(PSA!$E:$E,PSA!$A:$A,C3856,PSA!$G:$G,D3856),
IF(AND(A3856="Colorectal Cancer Screening", E3856="Cost per service ($USD)"),
SUMIFS(COL!$E:$E,COL!$A:$A,C3856,COL!$G:$G,D3856),
IF(AND(A3856="Cervical Cancer Screening", E3856="Cost per service ($USD)"),
SUMIFS(CERV!$E:$E,CERV!$A:$A,C3856,CERV!$G:$G,D3856),
IF(AND(A3856="Cancer Screening for CKD patients", E3856="Cost per service ($USD)"),
SUMIFS(CANSCRN!$E:$E,CANSCRN!$A:$A,C3856,CANSCRN!$G:$G,D3856),
IF(AND(A3856="PSA Testing", E3856="Total Expenditure ($USD per 100,000 patients)"),
SUMIFS(PSA!$F:$F,PSA!$A:$A,C3856,PSA!$G:$G,D3856),
IF(AND(A3856="Colorectal Cancer Screening", E3856="Total Expenditure ($USD per 100,000 patients)"),
SUMIFS(COL!$F:$F,COL!$A:$A,C3856,COL!$G:$G,D3856),
IF(AND(A3856="Cervical Cancer Screening", E3856="Total Expenditure ($USD per 100,000 patients)"),
SUMIFS(CERV!$F:$F,CERV!$A:$A,C3856,CERV!$G:$G,D3856),
SUMIFS(CANSCRN!$F:$F,CANSCRN!$A:$A,C3856,CANSCRN!$G:$G,D3856))))))))))))</f>
        <v>123305.91235927823</v>
      </c>
    </row>
    <row r="3857" spans="1:6" x14ac:dyDescent="0.2">
      <c r="A3857" s="24" t="s">
        <v>105</v>
      </c>
      <c r="B3857" s="24" t="s">
        <v>101</v>
      </c>
      <c r="C3857" s="24" t="s">
        <v>75</v>
      </c>
      <c r="D3857" s="24">
        <v>2014</v>
      </c>
      <c r="E3857" s="24" t="s">
        <v>104</v>
      </c>
      <c r="F3857">
        <f>IF(AND(A3857="PSA Testing", E3857= "Utilization Rate (per 100,000 patients)"),
SUMIFS(PSA!$D:$D,PSA!$A:$A,C3857,PSA!$G:$G,D3857),
IF(AND(A3857="Colorectal Cancer Screening", E3857="Utilization Rate (per 100,000 patients)"),
SUMIFS(COL!$D:$D,COL!$A:$A,C3857,COL!$G:$G, D3857),
IF(AND(A3857="Cervical Cancer Screening", E3857="Utilization Rate (per 100,000 patients)"),
SUMIFS(CERV!$D:$D,CERV!$A:$A,C3857,CERV!$G:$G,D3857),
IF(AND(A3857="Cancer Screening for CKD patients", E3857="Utilization Rate (per 100,000 patients)"),
SUMIFS(CANSCRN!$D:$D,CANSCRN!$A:$A,C3857,CANSCRN!$G:$G,D3857),
IF(AND(A3857="PSA Testing", E3857="Cost per service ($USD)"),
SUMIFS(PSA!$E:$E,PSA!$A:$A,C3857,PSA!$G:$G,D3857),
IF(AND(A3857="Colorectal Cancer Screening", E3857="Cost per service ($USD)"),
SUMIFS(COL!$E:$E,COL!$A:$A,C3857,COL!$G:$G,D3857),
IF(AND(A3857="Cervical Cancer Screening", E3857="Cost per service ($USD)"),
SUMIFS(CERV!$E:$E,CERV!$A:$A,C3857,CERV!$G:$G,D3857),
IF(AND(A3857="Cancer Screening for CKD patients", E3857="Cost per service ($USD)"),
SUMIFS(CANSCRN!$E:$E,CANSCRN!$A:$A,C3857,CANSCRN!$G:$G,D3857),
IF(AND(A3857="PSA Testing", E3857="Total Expenditure ($USD per 100,000 patients)"),
SUMIFS(PSA!$F:$F,PSA!$A:$A,C3857,PSA!$G:$G,D3857),
IF(AND(A3857="Colorectal Cancer Screening", E3857="Total Expenditure ($USD per 100,000 patients)"),
SUMIFS(COL!$F:$F,COL!$A:$A,C3857,COL!$G:$G,D3857),
IF(AND(A3857="Cervical Cancer Screening", E3857="Total Expenditure ($USD per 100,000 patients)"),
SUMIFS(CERV!$F:$F,CERV!$A:$A,C3857,CERV!$G:$G,D3857),
SUMIFS(CANSCRN!$F:$F,CANSCRN!$A:$A,C3857,CANSCRN!$G:$G,D3857))))))))))))</f>
        <v>91777.182187499988</v>
      </c>
    </row>
    <row r="3858" spans="1:6" x14ac:dyDescent="0.2">
      <c r="A3858" s="24" t="s">
        <v>105</v>
      </c>
      <c r="B3858" s="24" t="s">
        <v>101</v>
      </c>
      <c r="C3858" s="24" t="s">
        <v>75</v>
      </c>
      <c r="D3858" s="24">
        <v>2015</v>
      </c>
      <c r="E3858" s="24" t="s">
        <v>104</v>
      </c>
      <c r="F3858">
        <f>IF(AND(A3858="PSA Testing", E3858= "Utilization Rate (per 100,000 patients)"),
SUMIFS(PSA!$D:$D,PSA!$A:$A,C3858,PSA!$G:$G,D3858),
IF(AND(A3858="Colorectal Cancer Screening", E3858="Utilization Rate (per 100,000 patients)"),
SUMIFS(COL!$D:$D,COL!$A:$A,C3858,COL!$G:$G, D3858),
IF(AND(A3858="Cervical Cancer Screening", E3858="Utilization Rate (per 100,000 patients)"),
SUMIFS(CERV!$D:$D,CERV!$A:$A,C3858,CERV!$G:$G,D3858),
IF(AND(A3858="Cancer Screening for CKD patients", E3858="Utilization Rate (per 100,000 patients)"),
SUMIFS(CANSCRN!$D:$D,CANSCRN!$A:$A,C3858,CANSCRN!$G:$G,D3858),
IF(AND(A3858="PSA Testing", E3858="Cost per service ($USD)"),
SUMIFS(PSA!$E:$E,PSA!$A:$A,C3858,PSA!$G:$G,D3858),
IF(AND(A3858="Colorectal Cancer Screening", E3858="Cost per service ($USD)"),
SUMIFS(COL!$E:$E,COL!$A:$A,C3858,COL!$G:$G,D3858),
IF(AND(A3858="Cervical Cancer Screening", E3858="Cost per service ($USD)"),
SUMIFS(CERV!$E:$E,CERV!$A:$A,C3858,CERV!$G:$G,D3858),
IF(AND(A3858="Cancer Screening for CKD patients", E3858="Cost per service ($USD)"),
SUMIFS(CANSCRN!$E:$E,CANSCRN!$A:$A,C3858,CANSCRN!$G:$G,D3858),
IF(AND(A3858="PSA Testing", E3858="Total Expenditure ($USD per 100,000 patients)"),
SUMIFS(PSA!$F:$F,PSA!$A:$A,C3858,PSA!$G:$G,D3858),
IF(AND(A3858="Colorectal Cancer Screening", E3858="Total Expenditure ($USD per 100,000 patients)"),
SUMIFS(COL!$F:$F,COL!$A:$A,C3858,COL!$G:$G,D3858),
IF(AND(A3858="Cervical Cancer Screening", E3858="Total Expenditure ($USD per 100,000 patients)"),
SUMIFS(CERV!$F:$F,CERV!$A:$A,C3858,CERV!$G:$G,D3858),
SUMIFS(CANSCRN!$F:$F,CANSCRN!$A:$A,C3858,CANSCRN!$G:$G,D3858))))))))))))</f>
        <v>76822.37239215686</v>
      </c>
    </row>
    <row r="3859" spans="1:6" x14ac:dyDescent="0.2">
      <c r="A3859" s="24" t="s">
        <v>105</v>
      </c>
      <c r="B3859" s="24" t="s">
        <v>101</v>
      </c>
      <c r="C3859" s="24" t="s">
        <v>75</v>
      </c>
      <c r="D3859" s="24">
        <v>2016</v>
      </c>
      <c r="E3859" s="24" t="s">
        <v>104</v>
      </c>
      <c r="F3859">
        <f>IF(AND(A3859="PSA Testing", E3859= "Utilization Rate (per 100,000 patients)"),
SUMIFS(PSA!$D:$D,PSA!$A:$A,C3859,PSA!$G:$G,D3859),
IF(AND(A3859="Colorectal Cancer Screening", E3859="Utilization Rate (per 100,000 patients)"),
SUMIFS(COL!$D:$D,COL!$A:$A,C3859,COL!$G:$G, D3859),
IF(AND(A3859="Cervical Cancer Screening", E3859="Utilization Rate (per 100,000 patients)"),
SUMIFS(CERV!$D:$D,CERV!$A:$A,C3859,CERV!$G:$G,D3859),
IF(AND(A3859="Cancer Screening for CKD patients", E3859="Utilization Rate (per 100,000 patients)"),
SUMIFS(CANSCRN!$D:$D,CANSCRN!$A:$A,C3859,CANSCRN!$G:$G,D3859),
IF(AND(A3859="PSA Testing", E3859="Cost per service ($USD)"),
SUMIFS(PSA!$E:$E,PSA!$A:$A,C3859,PSA!$G:$G,D3859),
IF(AND(A3859="Colorectal Cancer Screening", E3859="Cost per service ($USD)"),
SUMIFS(COL!$E:$E,COL!$A:$A,C3859,COL!$G:$G,D3859),
IF(AND(A3859="Cervical Cancer Screening", E3859="Cost per service ($USD)"),
SUMIFS(CERV!$E:$E,CERV!$A:$A,C3859,CERV!$G:$G,D3859),
IF(AND(A3859="Cancer Screening for CKD patients", E3859="Cost per service ($USD)"),
SUMIFS(CANSCRN!$E:$E,CANSCRN!$A:$A,C3859,CANSCRN!$G:$G,D3859),
IF(AND(A3859="PSA Testing", E3859="Total Expenditure ($USD per 100,000 patients)"),
SUMIFS(PSA!$F:$F,PSA!$A:$A,C3859,PSA!$G:$G,D3859),
IF(AND(A3859="Colorectal Cancer Screening", E3859="Total Expenditure ($USD per 100,000 patients)"),
SUMIFS(COL!$F:$F,COL!$A:$A,C3859,COL!$G:$G,D3859),
IF(AND(A3859="Cervical Cancer Screening", E3859="Total Expenditure ($USD per 100,000 patients)"),
SUMIFS(CERV!$F:$F,CERV!$A:$A,C3859,CERV!$G:$G,D3859),
SUMIFS(CANSCRN!$F:$F,CANSCRN!$A:$A,C3859,CANSCRN!$G:$G,D3859))))))))))))</f>
        <v>63945.75979103805</v>
      </c>
    </row>
    <row r="3860" spans="1:6" x14ac:dyDescent="0.2">
      <c r="A3860" s="24" t="s">
        <v>105</v>
      </c>
      <c r="B3860" s="24" t="s">
        <v>101</v>
      </c>
      <c r="C3860" s="24" t="s">
        <v>75</v>
      </c>
      <c r="D3860" s="24">
        <v>2017</v>
      </c>
      <c r="E3860" s="24" t="s">
        <v>104</v>
      </c>
      <c r="F3860">
        <f>IF(AND(A3860="PSA Testing", E3860= "Utilization Rate (per 100,000 patients)"),
SUMIFS(PSA!$D:$D,PSA!$A:$A,C3860,PSA!$G:$G,D3860),
IF(AND(A3860="Colorectal Cancer Screening", E3860="Utilization Rate (per 100,000 patients)"),
SUMIFS(COL!$D:$D,COL!$A:$A,C3860,COL!$G:$G, D3860),
IF(AND(A3860="Cervical Cancer Screening", E3860="Utilization Rate (per 100,000 patients)"),
SUMIFS(CERV!$D:$D,CERV!$A:$A,C3860,CERV!$G:$G,D3860),
IF(AND(A3860="Cancer Screening for CKD patients", E3860="Utilization Rate (per 100,000 patients)"),
SUMIFS(CANSCRN!$D:$D,CANSCRN!$A:$A,C3860,CANSCRN!$G:$G,D3860),
IF(AND(A3860="PSA Testing", E3860="Cost per service ($USD)"),
SUMIFS(PSA!$E:$E,PSA!$A:$A,C3860,PSA!$G:$G,D3860),
IF(AND(A3860="Colorectal Cancer Screening", E3860="Cost per service ($USD)"),
SUMIFS(COL!$E:$E,COL!$A:$A,C3860,COL!$G:$G,D3860),
IF(AND(A3860="Cervical Cancer Screening", E3860="Cost per service ($USD)"),
SUMIFS(CERV!$E:$E,CERV!$A:$A,C3860,CERV!$G:$G,D3860),
IF(AND(A3860="Cancer Screening for CKD patients", E3860="Cost per service ($USD)"),
SUMIFS(CANSCRN!$E:$E,CANSCRN!$A:$A,C3860,CANSCRN!$G:$G,D3860),
IF(AND(A3860="PSA Testing", E3860="Total Expenditure ($USD per 100,000 patients)"),
SUMIFS(PSA!$F:$F,PSA!$A:$A,C3860,PSA!$G:$G,D3860),
IF(AND(A3860="Colorectal Cancer Screening", E3860="Total Expenditure ($USD per 100,000 patients)"),
SUMIFS(COL!$F:$F,COL!$A:$A,C3860,COL!$G:$G,D3860),
IF(AND(A3860="Cervical Cancer Screening", E3860="Total Expenditure ($USD per 100,000 patients)"),
SUMIFS(CERV!$F:$F,CERV!$A:$A,C3860,CERV!$G:$G,D3860),
SUMIFS(CANSCRN!$F:$F,CANSCRN!$A:$A,C3860,CANSCRN!$G:$G,D3860))))))))))))</f>
        <v>54135.345672689968</v>
      </c>
    </row>
    <row r="3861" spans="1:6" x14ac:dyDescent="0.2">
      <c r="A3861" s="24" t="s">
        <v>105</v>
      </c>
      <c r="B3861" s="24" t="s">
        <v>101</v>
      </c>
      <c r="C3861" s="24" t="s">
        <v>75</v>
      </c>
      <c r="D3861" s="24">
        <v>2018</v>
      </c>
      <c r="E3861" s="24" t="s">
        <v>104</v>
      </c>
      <c r="F3861">
        <f>IF(AND(A3861="PSA Testing", E3861= "Utilization Rate (per 100,000 patients)"),
SUMIFS(PSA!$D:$D,PSA!$A:$A,C3861,PSA!$G:$G,D3861),
IF(AND(A3861="Colorectal Cancer Screening", E3861="Utilization Rate (per 100,000 patients)"),
SUMIFS(COL!$D:$D,COL!$A:$A,C3861,COL!$G:$G, D3861),
IF(AND(A3861="Cervical Cancer Screening", E3861="Utilization Rate (per 100,000 patients)"),
SUMIFS(CERV!$D:$D,CERV!$A:$A,C3861,CERV!$G:$G,D3861),
IF(AND(A3861="Cancer Screening for CKD patients", E3861="Utilization Rate (per 100,000 patients)"),
SUMIFS(CANSCRN!$D:$D,CANSCRN!$A:$A,C3861,CANSCRN!$G:$G,D3861),
IF(AND(A3861="PSA Testing", E3861="Cost per service ($USD)"),
SUMIFS(PSA!$E:$E,PSA!$A:$A,C3861,PSA!$G:$G,D3861),
IF(AND(A3861="Colorectal Cancer Screening", E3861="Cost per service ($USD)"),
SUMIFS(COL!$E:$E,COL!$A:$A,C3861,COL!$G:$G,D3861),
IF(AND(A3861="Cervical Cancer Screening", E3861="Cost per service ($USD)"),
SUMIFS(CERV!$E:$E,CERV!$A:$A,C3861,CERV!$G:$G,D3861),
IF(AND(A3861="Cancer Screening for CKD patients", E3861="Cost per service ($USD)"),
SUMIFS(CANSCRN!$E:$E,CANSCRN!$A:$A,C3861,CANSCRN!$G:$G,D3861),
IF(AND(A3861="PSA Testing", E3861="Total Expenditure ($USD per 100,000 patients)"),
SUMIFS(PSA!$F:$F,PSA!$A:$A,C3861,PSA!$G:$G,D3861),
IF(AND(A3861="Colorectal Cancer Screening", E3861="Total Expenditure ($USD per 100,000 patients)"),
SUMIFS(COL!$F:$F,COL!$A:$A,C3861,COL!$G:$G,D3861),
IF(AND(A3861="Cervical Cancer Screening", E3861="Total Expenditure ($USD per 100,000 patients)"),
SUMIFS(CERV!$F:$F,CERV!$A:$A,C3861,CERV!$G:$G,D3861),
SUMIFS(CANSCRN!$F:$F,CANSCRN!$A:$A,C3861,CANSCRN!$G:$G,D3861))))))))))))</f>
        <v>42748.807614977355</v>
      </c>
    </row>
    <row r="3862" spans="1:6" x14ac:dyDescent="0.2">
      <c r="A3862" s="24" t="s">
        <v>105</v>
      </c>
      <c r="B3862" s="24" t="s">
        <v>101</v>
      </c>
      <c r="C3862" s="24" t="s">
        <v>75</v>
      </c>
      <c r="D3862" s="24">
        <v>2019</v>
      </c>
      <c r="E3862" s="24" t="s">
        <v>104</v>
      </c>
      <c r="F3862">
        <f>IF(AND(A3862="PSA Testing", E3862= "Utilization Rate (per 100,000 patients)"),
SUMIFS(PSA!$D:$D,PSA!$A:$A,C3862,PSA!$G:$G,D3862),
IF(AND(A3862="Colorectal Cancer Screening", E3862="Utilization Rate (per 100,000 patients)"),
SUMIFS(COL!$D:$D,COL!$A:$A,C3862,COL!$G:$G, D3862),
IF(AND(A3862="Cervical Cancer Screening", E3862="Utilization Rate (per 100,000 patients)"),
SUMIFS(CERV!$D:$D,CERV!$A:$A,C3862,CERV!$G:$G,D3862),
IF(AND(A3862="Cancer Screening for CKD patients", E3862="Utilization Rate (per 100,000 patients)"),
SUMIFS(CANSCRN!$D:$D,CANSCRN!$A:$A,C3862,CANSCRN!$G:$G,D3862),
IF(AND(A3862="PSA Testing", E3862="Cost per service ($USD)"),
SUMIFS(PSA!$E:$E,PSA!$A:$A,C3862,PSA!$G:$G,D3862),
IF(AND(A3862="Colorectal Cancer Screening", E3862="Cost per service ($USD)"),
SUMIFS(COL!$E:$E,COL!$A:$A,C3862,COL!$G:$G,D3862),
IF(AND(A3862="Cervical Cancer Screening", E3862="Cost per service ($USD)"),
SUMIFS(CERV!$E:$E,CERV!$A:$A,C3862,CERV!$G:$G,D3862),
IF(AND(A3862="Cancer Screening for CKD patients", E3862="Cost per service ($USD)"),
SUMIFS(CANSCRN!$E:$E,CANSCRN!$A:$A,C3862,CANSCRN!$G:$G,D3862),
IF(AND(A3862="PSA Testing", E3862="Total Expenditure ($USD per 100,000 patients)"),
SUMIFS(PSA!$F:$F,PSA!$A:$A,C3862,PSA!$G:$G,D3862),
IF(AND(A3862="Colorectal Cancer Screening", E3862="Total Expenditure ($USD per 100,000 patients)"),
SUMIFS(COL!$F:$F,COL!$A:$A,C3862,COL!$G:$G,D3862),
IF(AND(A3862="Cervical Cancer Screening", E3862="Total Expenditure ($USD per 100,000 patients)"),
SUMIFS(CERV!$F:$F,CERV!$A:$A,C3862,CERV!$G:$G,D3862),
SUMIFS(CANSCRN!$F:$F,CANSCRN!$A:$A,C3862,CANSCRN!$G:$G,D3862))))))))))))</f>
        <v>39170.947597086022</v>
      </c>
    </row>
    <row r="3863" spans="1:6" x14ac:dyDescent="0.2">
      <c r="A3863" s="24" t="s">
        <v>105</v>
      </c>
      <c r="B3863" s="24" t="s">
        <v>101</v>
      </c>
      <c r="C3863" s="24" t="s">
        <v>76</v>
      </c>
      <c r="D3863" s="24">
        <v>2009</v>
      </c>
      <c r="E3863" s="24" t="s">
        <v>104</v>
      </c>
      <c r="F3863">
        <f>IF(AND(A3863="PSA Testing", E3863= "Utilization Rate (per 100,000 patients)"),
SUMIFS(PSA!$D:$D,PSA!$A:$A,C3863,PSA!$G:$G,D3863),
IF(AND(A3863="Colorectal Cancer Screening", E3863="Utilization Rate (per 100,000 patients)"),
SUMIFS(COL!$D:$D,COL!$A:$A,C3863,COL!$G:$G, D3863),
IF(AND(A3863="Cervical Cancer Screening", E3863="Utilization Rate (per 100,000 patients)"),
SUMIFS(CERV!$D:$D,CERV!$A:$A,C3863,CERV!$G:$G,D3863),
IF(AND(A3863="Cancer Screening for CKD patients", E3863="Utilization Rate (per 100,000 patients)"),
SUMIFS(CANSCRN!$D:$D,CANSCRN!$A:$A,C3863,CANSCRN!$G:$G,D3863),
IF(AND(A3863="PSA Testing", E3863="Cost per service ($USD)"),
SUMIFS(PSA!$E:$E,PSA!$A:$A,C3863,PSA!$G:$G,D3863),
IF(AND(A3863="Colorectal Cancer Screening", E3863="Cost per service ($USD)"),
SUMIFS(COL!$E:$E,COL!$A:$A,C3863,COL!$G:$G,D3863),
IF(AND(A3863="Cervical Cancer Screening", E3863="Cost per service ($USD)"),
SUMIFS(CERV!$E:$E,CERV!$A:$A,C3863,CERV!$G:$G,D3863),
IF(AND(A3863="Cancer Screening for CKD patients", E3863="Cost per service ($USD)"),
SUMIFS(CANSCRN!$E:$E,CANSCRN!$A:$A,C3863,CANSCRN!$G:$G,D3863),
IF(AND(A3863="PSA Testing", E3863="Total Expenditure ($USD per 100,000 patients)"),
SUMIFS(PSA!$F:$F,PSA!$A:$A,C3863,PSA!$G:$G,D3863),
IF(AND(A3863="Colorectal Cancer Screening", E3863="Total Expenditure ($USD per 100,000 patients)"),
SUMIFS(COL!$F:$F,COL!$A:$A,C3863,COL!$G:$G,D3863),
IF(AND(A3863="Cervical Cancer Screening", E3863="Total Expenditure ($USD per 100,000 patients)"),
SUMIFS(CERV!$F:$F,CERV!$A:$A,C3863,CERV!$G:$G,D3863),
SUMIFS(CANSCRN!$F:$F,CANSCRN!$A:$A,C3863,CANSCRN!$G:$G,D3863))))))))))))</f>
        <v>244376.25515340315</v>
      </c>
    </row>
    <row r="3864" spans="1:6" x14ac:dyDescent="0.2">
      <c r="A3864" s="24" t="s">
        <v>105</v>
      </c>
      <c r="B3864" s="24" t="s">
        <v>101</v>
      </c>
      <c r="C3864" s="24" t="s">
        <v>76</v>
      </c>
      <c r="D3864" s="24">
        <v>2010</v>
      </c>
      <c r="E3864" s="24" t="s">
        <v>104</v>
      </c>
      <c r="F3864">
        <f>IF(AND(A3864="PSA Testing", E3864= "Utilization Rate (per 100,000 patients)"),
SUMIFS(PSA!$D:$D,PSA!$A:$A,C3864,PSA!$G:$G,D3864),
IF(AND(A3864="Colorectal Cancer Screening", E3864="Utilization Rate (per 100,000 patients)"),
SUMIFS(COL!$D:$D,COL!$A:$A,C3864,COL!$G:$G, D3864),
IF(AND(A3864="Cervical Cancer Screening", E3864="Utilization Rate (per 100,000 patients)"),
SUMIFS(CERV!$D:$D,CERV!$A:$A,C3864,CERV!$G:$G,D3864),
IF(AND(A3864="Cancer Screening for CKD patients", E3864="Utilization Rate (per 100,000 patients)"),
SUMIFS(CANSCRN!$D:$D,CANSCRN!$A:$A,C3864,CANSCRN!$G:$G,D3864),
IF(AND(A3864="PSA Testing", E3864="Cost per service ($USD)"),
SUMIFS(PSA!$E:$E,PSA!$A:$A,C3864,PSA!$G:$G,D3864),
IF(AND(A3864="Colorectal Cancer Screening", E3864="Cost per service ($USD)"),
SUMIFS(COL!$E:$E,COL!$A:$A,C3864,COL!$G:$G,D3864),
IF(AND(A3864="Cervical Cancer Screening", E3864="Cost per service ($USD)"),
SUMIFS(CERV!$E:$E,CERV!$A:$A,C3864,CERV!$G:$G,D3864),
IF(AND(A3864="Cancer Screening for CKD patients", E3864="Cost per service ($USD)"),
SUMIFS(CANSCRN!$E:$E,CANSCRN!$A:$A,C3864,CANSCRN!$G:$G,D3864),
IF(AND(A3864="PSA Testing", E3864="Total Expenditure ($USD per 100,000 patients)"),
SUMIFS(PSA!$F:$F,PSA!$A:$A,C3864,PSA!$G:$G,D3864),
IF(AND(A3864="Colorectal Cancer Screening", E3864="Total Expenditure ($USD per 100,000 patients)"),
SUMIFS(COL!$F:$F,COL!$A:$A,C3864,COL!$G:$G,D3864),
IF(AND(A3864="Cervical Cancer Screening", E3864="Total Expenditure ($USD per 100,000 patients)"),
SUMIFS(CERV!$F:$F,CERV!$A:$A,C3864,CERV!$G:$G,D3864),
SUMIFS(CANSCRN!$F:$F,CANSCRN!$A:$A,C3864,CANSCRN!$G:$G,D3864))))))))))))</f>
        <v>206706.02016477854</v>
      </c>
    </row>
    <row r="3865" spans="1:6" x14ac:dyDescent="0.2">
      <c r="A3865" s="24" t="s">
        <v>105</v>
      </c>
      <c r="B3865" s="24" t="s">
        <v>101</v>
      </c>
      <c r="C3865" s="24" t="s">
        <v>76</v>
      </c>
      <c r="D3865" s="24">
        <v>2011</v>
      </c>
      <c r="E3865" s="24" t="s">
        <v>104</v>
      </c>
      <c r="F3865">
        <f>IF(AND(A3865="PSA Testing", E3865= "Utilization Rate (per 100,000 patients)"),
SUMIFS(PSA!$D:$D,PSA!$A:$A,C3865,PSA!$G:$G,D3865),
IF(AND(A3865="Colorectal Cancer Screening", E3865="Utilization Rate (per 100,000 patients)"),
SUMIFS(COL!$D:$D,COL!$A:$A,C3865,COL!$G:$G, D3865),
IF(AND(A3865="Cervical Cancer Screening", E3865="Utilization Rate (per 100,000 patients)"),
SUMIFS(CERV!$D:$D,CERV!$A:$A,C3865,CERV!$G:$G,D3865),
IF(AND(A3865="Cancer Screening for CKD patients", E3865="Utilization Rate (per 100,000 patients)"),
SUMIFS(CANSCRN!$D:$D,CANSCRN!$A:$A,C3865,CANSCRN!$G:$G,D3865),
IF(AND(A3865="PSA Testing", E3865="Cost per service ($USD)"),
SUMIFS(PSA!$E:$E,PSA!$A:$A,C3865,PSA!$G:$G,D3865),
IF(AND(A3865="Colorectal Cancer Screening", E3865="Cost per service ($USD)"),
SUMIFS(COL!$E:$E,COL!$A:$A,C3865,COL!$G:$G,D3865),
IF(AND(A3865="Cervical Cancer Screening", E3865="Cost per service ($USD)"),
SUMIFS(CERV!$E:$E,CERV!$A:$A,C3865,CERV!$G:$G,D3865),
IF(AND(A3865="Cancer Screening for CKD patients", E3865="Cost per service ($USD)"),
SUMIFS(CANSCRN!$E:$E,CANSCRN!$A:$A,C3865,CANSCRN!$G:$G,D3865),
IF(AND(A3865="PSA Testing", E3865="Total Expenditure ($USD per 100,000 patients)"),
SUMIFS(PSA!$F:$F,PSA!$A:$A,C3865,PSA!$G:$G,D3865),
IF(AND(A3865="Colorectal Cancer Screening", E3865="Total Expenditure ($USD per 100,000 patients)"),
SUMIFS(COL!$F:$F,COL!$A:$A,C3865,COL!$G:$G,D3865),
IF(AND(A3865="Cervical Cancer Screening", E3865="Total Expenditure ($USD per 100,000 patients)"),
SUMIFS(CERV!$F:$F,CERV!$A:$A,C3865,CERV!$G:$G,D3865),
SUMIFS(CANSCRN!$F:$F,CANSCRN!$A:$A,C3865,CANSCRN!$G:$G,D3865))))))))))))</f>
        <v>249973.24155196754</v>
      </c>
    </row>
    <row r="3866" spans="1:6" x14ac:dyDescent="0.2">
      <c r="A3866" s="24" t="s">
        <v>105</v>
      </c>
      <c r="B3866" s="24" t="s">
        <v>101</v>
      </c>
      <c r="C3866" s="24" t="s">
        <v>76</v>
      </c>
      <c r="D3866" s="24">
        <v>2012</v>
      </c>
      <c r="E3866" s="24" t="s">
        <v>104</v>
      </c>
      <c r="F3866">
        <f>IF(AND(A3866="PSA Testing", E3866= "Utilization Rate (per 100,000 patients)"),
SUMIFS(PSA!$D:$D,PSA!$A:$A,C3866,PSA!$G:$G,D3866),
IF(AND(A3866="Colorectal Cancer Screening", E3866="Utilization Rate (per 100,000 patients)"),
SUMIFS(COL!$D:$D,COL!$A:$A,C3866,COL!$G:$G, D3866),
IF(AND(A3866="Cervical Cancer Screening", E3866="Utilization Rate (per 100,000 patients)"),
SUMIFS(CERV!$D:$D,CERV!$A:$A,C3866,CERV!$G:$G,D3866),
IF(AND(A3866="Cancer Screening for CKD patients", E3866="Utilization Rate (per 100,000 patients)"),
SUMIFS(CANSCRN!$D:$D,CANSCRN!$A:$A,C3866,CANSCRN!$G:$G,D3866),
IF(AND(A3866="PSA Testing", E3866="Cost per service ($USD)"),
SUMIFS(PSA!$E:$E,PSA!$A:$A,C3866,PSA!$G:$G,D3866),
IF(AND(A3866="Colorectal Cancer Screening", E3866="Cost per service ($USD)"),
SUMIFS(COL!$E:$E,COL!$A:$A,C3866,COL!$G:$G,D3866),
IF(AND(A3866="Cervical Cancer Screening", E3866="Cost per service ($USD)"),
SUMIFS(CERV!$E:$E,CERV!$A:$A,C3866,CERV!$G:$G,D3866),
IF(AND(A3866="Cancer Screening for CKD patients", E3866="Cost per service ($USD)"),
SUMIFS(CANSCRN!$E:$E,CANSCRN!$A:$A,C3866,CANSCRN!$G:$G,D3866),
IF(AND(A3866="PSA Testing", E3866="Total Expenditure ($USD per 100,000 patients)"),
SUMIFS(PSA!$F:$F,PSA!$A:$A,C3866,PSA!$G:$G,D3866),
IF(AND(A3866="Colorectal Cancer Screening", E3866="Total Expenditure ($USD per 100,000 patients)"),
SUMIFS(COL!$F:$F,COL!$A:$A,C3866,COL!$G:$G,D3866),
IF(AND(A3866="Cervical Cancer Screening", E3866="Total Expenditure ($USD per 100,000 patients)"),
SUMIFS(CERV!$F:$F,CERV!$A:$A,C3866,CERV!$G:$G,D3866),
SUMIFS(CANSCRN!$F:$F,CANSCRN!$A:$A,C3866,CANSCRN!$G:$G,D3866))))))))))))</f>
        <v>223739.47868410652</v>
      </c>
    </row>
    <row r="3867" spans="1:6" x14ac:dyDescent="0.2">
      <c r="A3867" s="24" t="s">
        <v>105</v>
      </c>
      <c r="B3867" s="24" t="s">
        <v>101</v>
      </c>
      <c r="C3867" s="24" t="s">
        <v>76</v>
      </c>
      <c r="D3867" s="24">
        <v>2013</v>
      </c>
      <c r="E3867" s="24" t="s">
        <v>104</v>
      </c>
      <c r="F3867">
        <f>IF(AND(A3867="PSA Testing", E3867= "Utilization Rate (per 100,000 patients)"),
SUMIFS(PSA!$D:$D,PSA!$A:$A,C3867,PSA!$G:$G,D3867),
IF(AND(A3867="Colorectal Cancer Screening", E3867="Utilization Rate (per 100,000 patients)"),
SUMIFS(COL!$D:$D,COL!$A:$A,C3867,COL!$G:$G, D3867),
IF(AND(A3867="Cervical Cancer Screening", E3867="Utilization Rate (per 100,000 patients)"),
SUMIFS(CERV!$D:$D,CERV!$A:$A,C3867,CERV!$G:$G,D3867),
IF(AND(A3867="Cancer Screening for CKD patients", E3867="Utilization Rate (per 100,000 patients)"),
SUMIFS(CANSCRN!$D:$D,CANSCRN!$A:$A,C3867,CANSCRN!$G:$G,D3867),
IF(AND(A3867="PSA Testing", E3867="Cost per service ($USD)"),
SUMIFS(PSA!$E:$E,PSA!$A:$A,C3867,PSA!$G:$G,D3867),
IF(AND(A3867="Colorectal Cancer Screening", E3867="Cost per service ($USD)"),
SUMIFS(COL!$E:$E,COL!$A:$A,C3867,COL!$G:$G,D3867),
IF(AND(A3867="Cervical Cancer Screening", E3867="Cost per service ($USD)"),
SUMIFS(CERV!$E:$E,CERV!$A:$A,C3867,CERV!$G:$G,D3867),
IF(AND(A3867="Cancer Screening for CKD patients", E3867="Cost per service ($USD)"),
SUMIFS(CANSCRN!$E:$E,CANSCRN!$A:$A,C3867,CANSCRN!$G:$G,D3867),
IF(AND(A3867="PSA Testing", E3867="Total Expenditure ($USD per 100,000 patients)"),
SUMIFS(PSA!$F:$F,PSA!$A:$A,C3867,PSA!$G:$G,D3867),
IF(AND(A3867="Colorectal Cancer Screening", E3867="Total Expenditure ($USD per 100,000 patients)"),
SUMIFS(COL!$F:$F,COL!$A:$A,C3867,COL!$G:$G,D3867),
IF(AND(A3867="Cervical Cancer Screening", E3867="Total Expenditure ($USD per 100,000 patients)"),
SUMIFS(CERV!$F:$F,CERV!$A:$A,C3867,CERV!$G:$G,D3867),
SUMIFS(CANSCRN!$F:$F,CANSCRN!$A:$A,C3867,CANSCRN!$G:$G,D3867))))))))))))</f>
        <v>171537.11201734899</v>
      </c>
    </row>
    <row r="3868" spans="1:6" x14ac:dyDescent="0.2">
      <c r="A3868" s="24" t="s">
        <v>105</v>
      </c>
      <c r="B3868" s="24" t="s">
        <v>101</v>
      </c>
      <c r="C3868" s="24" t="s">
        <v>76</v>
      </c>
      <c r="D3868" s="24">
        <v>2014</v>
      </c>
      <c r="E3868" s="24" t="s">
        <v>104</v>
      </c>
      <c r="F3868">
        <f>IF(AND(A3868="PSA Testing", E3868= "Utilization Rate (per 100,000 patients)"),
SUMIFS(PSA!$D:$D,PSA!$A:$A,C3868,PSA!$G:$G,D3868),
IF(AND(A3868="Colorectal Cancer Screening", E3868="Utilization Rate (per 100,000 patients)"),
SUMIFS(COL!$D:$D,COL!$A:$A,C3868,COL!$G:$G, D3868),
IF(AND(A3868="Cervical Cancer Screening", E3868="Utilization Rate (per 100,000 patients)"),
SUMIFS(CERV!$D:$D,CERV!$A:$A,C3868,CERV!$G:$G,D3868),
IF(AND(A3868="Cancer Screening for CKD patients", E3868="Utilization Rate (per 100,000 patients)"),
SUMIFS(CANSCRN!$D:$D,CANSCRN!$A:$A,C3868,CANSCRN!$G:$G,D3868),
IF(AND(A3868="PSA Testing", E3868="Cost per service ($USD)"),
SUMIFS(PSA!$E:$E,PSA!$A:$A,C3868,PSA!$G:$G,D3868),
IF(AND(A3868="Colorectal Cancer Screening", E3868="Cost per service ($USD)"),
SUMIFS(COL!$E:$E,COL!$A:$A,C3868,COL!$G:$G,D3868),
IF(AND(A3868="Cervical Cancer Screening", E3868="Cost per service ($USD)"),
SUMIFS(CERV!$E:$E,CERV!$A:$A,C3868,CERV!$G:$G,D3868),
IF(AND(A3868="Cancer Screening for CKD patients", E3868="Cost per service ($USD)"),
SUMIFS(CANSCRN!$E:$E,CANSCRN!$A:$A,C3868,CANSCRN!$G:$G,D3868),
IF(AND(A3868="PSA Testing", E3868="Total Expenditure ($USD per 100,000 patients)"),
SUMIFS(PSA!$F:$F,PSA!$A:$A,C3868,PSA!$G:$G,D3868),
IF(AND(A3868="Colorectal Cancer Screening", E3868="Total Expenditure ($USD per 100,000 patients)"),
SUMIFS(COL!$F:$F,COL!$A:$A,C3868,COL!$G:$G,D3868),
IF(AND(A3868="Cervical Cancer Screening", E3868="Total Expenditure ($USD per 100,000 patients)"),
SUMIFS(CERV!$F:$F,CERV!$A:$A,C3868,CERV!$G:$G,D3868),
SUMIFS(CANSCRN!$F:$F,CANSCRN!$A:$A,C3868,CANSCRN!$G:$G,D3868))))))))))))</f>
        <v>132995.41803421671</v>
      </c>
    </row>
    <row r="3869" spans="1:6" x14ac:dyDescent="0.2">
      <c r="A3869" s="24" t="s">
        <v>105</v>
      </c>
      <c r="B3869" s="24" t="s">
        <v>101</v>
      </c>
      <c r="C3869" s="24" t="s">
        <v>76</v>
      </c>
      <c r="D3869" s="24">
        <v>2015</v>
      </c>
      <c r="E3869" s="24" t="s">
        <v>104</v>
      </c>
      <c r="F3869">
        <f>IF(AND(A3869="PSA Testing", E3869= "Utilization Rate (per 100,000 patients)"),
SUMIFS(PSA!$D:$D,PSA!$A:$A,C3869,PSA!$G:$G,D3869),
IF(AND(A3869="Colorectal Cancer Screening", E3869="Utilization Rate (per 100,000 patients)"),
SUMIFS(COL!$D:$D,COL!$A:$A,C3869,COL!$G:$G, D3869),
IF(AND(A3869="Cervical Cancer Screening", E3869="Utilization Rate (per 100,000 patients)"),
SUMIFS(CERV!$D:$D,CERV!$A:$A,C3869,CERV!$G:$G,D3869),
IF(AND(A3869="Cancer Screening for CKD patients", E3869="Utilization Rate (per 100,000 patients)"),
SUMIFS(CANSCRN!$D:$D,CANSCRN!$A:$A,C3869,CANSCRN!$G:$G,D3869),
IF(AND(A3869="PSA Testing", E3869="Cost per service ($USD)"),
SUMIFS(PSA!$E:$E,PSA!$A:$A,C3869,PSA!$G:$G,D3869),
IF(AND(A3869="Colorectal Cancer Screening", E3869="Cost per service ($USD)"),
SUMIFS(COL!$E:$E,COL!$A:$A,C3869,COL!$G:$G,D3869),
IF(AND(A3869="Cervical Cancer Screening", E3869="Cost per service ($USD)"),
SUMIFS(CERV!$E:$E,CERV!$A:$A,C3869,CERV!$G:$G,D3869),
IF(AND(A3869="Cancer Screening for CKD patients", E3869="Cost per service ($USD)"),
SUMIFS(CANSCRN!$E:$E,CANSCRN!$A:$A,C3869,CANSCRN!$G:$G,D3869),
IF(AND(A3869="PSA Testing", E3869="Total Expenditure ($USD per 100,000 patients)"),
SUMIFS(PSA!$F:$F,PSA!$A:$A,C3869,PSA!$G:$G,D3869),
IF(AND(A3869="Colorectal Cancer Screening", E3869="Total Expenditure ($USD per 100,000 patients)"),
SUMIFS(COL!$F:$F,COL!$A:$A,C3869,COL!$G:$G,D3869),
IF(AND(A3869="Cervical Cancer Screening", E3869="Total Expenditure ($USD per 100,000 patients)"),
SUMIFS(CERV!$F:$F,CERV!$A:$A,C3869,CERV!$G:$G,D3869),
SUMIFS(CANSCRN!$F:$F,CANSCRN!$A:$A,C3869,CANSCRN!$G:$G,D3869))))))))))))</f>
        <v>131454.32523850087</v>
      </c>
    </row>
    <row r="3870" spans="1:6" x14ac:dyDescent="0.2">
      <c r="A3870" s="24" t="s">
        <v>105</v>
      </c>
      <c r="B3870" s="24" t="s">
        <v>101</v>
      </c>
      <c r="C3870" s="24" t="s">
        <v>76</v>
      </c>
      <c r="D3870" s="24">
        <v>2016</v>
      </c>
      <c r="E3870" s="24" t="s">
        <v>104</v>
      </c>
      <c r="F3870">
        <f>IF(AND(A3870="PSA Testing", E3870= "Utilization Rate (per 100,000 patients)"),
SUMIFS(PSA!$D:$D,PSA!$A:$A,C3870,PSA!$G:$G,D3870),
IF(AND(A3870="Colorectal Cancer Screening", E3870="Utilization Rate (per 100,000 patients)"),
SUMIFS(COL!$D:$D,COL!$A:$A,C3870,COL!$G:$G, D3870),
IF(AND(A3870="Cervical Cancer Screening", E3870="Utilization Rate (per 100,000 patients)"),
SUMIFS(CERV!$D:$D,CERV!$A:$A,C3870,CERV!$G:$G,D3870),
IF(AND(A3870="Cancer Screening for CKD patients", E3870="Utilization Rate (per 100,000 patients)"),
SUMIFS(CANSCRN!$D:$D,CANSCRN!$A:$A,C3870,CANSCRN!$G:$G,D3870),
IF(AND(A3870="PSA Testing", E3870="Cost per service ($USD)"),
SUMIFS(PSA!$E:$E,PSA!$A:$A,C3870,PSA!$G:$G,D3870),
IF(AND(A3870="Colorectal Cancer Screening", E3870="Cost per service ($USD)"),
SUMIFS(COL!$E:$E,COL!$A:$A,C3870,COL!$G:$G,D3870),
IF(AND(A3870="Cervical Cancer Screening", E3870="Cost per service ($USD)"),
SUMIFS(CERV!$E:$E,CERV!$A:$A,C3870,CERV!$G:$G,D3870),
IF(AND(A3870="Cancer Screening for CKD patients", E3870="Cost per service ($USD)"),
SUMIFS(CANSCRN!$E:$E,CANSCRN!$A:$A,C3870,CANSCRN!$G:$G,D3870),
IF(AND(A3870="PSA Testing", E3870="Total Expenditure ($USD per 100,000 patients)"),
SUMIFS(PSA!$F:$F,PSA!$A:$A,C3870,PSA!$G:$G,D3870),
IF(AND(A3870="Colorectal Cancer Screening", E3870="Total Expenditure ($USD per 100,000 patients)"),
SUMIFS(COL!$F:$F,COL!$A:$A,C3870,COL!$G:$G,D3870),
IF(AND(A3870="Cervical Cancer Screening", E3870="Total Expenditure ($USD per 100,000 patients)"),
SUMIFS(CERV!$F:$F,CERV!$A:$A,C3870,CERV!$G:$G,D3870),
SUMIFS(CANSCRN!$F:$F,CANSCRN!$A:$A,C3870,CANSCRN!$G:$G,D3870))))))))))))</f>
        <v>128145.33797576686</v>
      </c>
    </row>
    <row r="3871" spans="1:6" x14ac:dyDescent="0.2">
      <c r="A3871" s="24" t="s">
        <v>105</v>
      </c>
      <c r="B3871" s="24" t="s">
        <v>101</v>
      </c>
      <c r="C3871" s="24" t="s">
        <v>76</v>
      </c>
      <c r="D3871" s="24">
        <v>2017</v>
      </c>
      <c r="E3871" s="24" t="s">
        <v>104</v>
      </c>
      <c r="F3871">
        <f>IF(AND(A3871="PSA Testing", E3871= "Utilization Rate (per 100,000 patients)"),
SUMIFS(PSA!$D:$D,PSA!$A:$A,C3871,PSA!$G:$G,D3871),
IF(AND(A3871="Colorectal Cancer Screening", E3871="Utilization Rate (per 100,000 patients)"),
SUMIFS(COL!$D:$D,COL!$A:$A,C3871,COL!$G:$G, D3871),
IF(AND(A3871="Cervical Cancer Screening", E3871="Utilization Rate (per 100,000 patients)"),
SUMIFS(CERV!$D:$D,CERV!$A:$A,C3871,CERV!$G:$G,D3871),
IF(AND(A3871="Cancer Screening for CKD patients", E3871="Utilization Rate (per 100,000 patients)"),
SUMIFS(CANSCRN!$D:$D,CANSCRN!$A:$A,C3871,CANSCRN!$G:$G,D3871),
IF(AND(A3871="PSA Testing", E3871="Cost per service ($USD)"),
SUMIFS(PSA!$E:$E,PSA!$A:$A,C3871,PSA!$G:$G,D3871),
IF(AND(A3871="Colorectal Cancer Screening", E3871="Cost per service ($USD)"),
SUMIFS(COL!$E:$E,COL!$A:$A,C3871,COL!$G:$G,D3871),
IF(AND(A3871="Cervical Cancer Screening", E3871="Cost per service ($USD)"),
SUMIFS(CERV!$E:$E,CERV!$A:$A,C3871,CERV!$G:$G,D3871),
IF(AND(A3871="Cancer Screening for CKD patients", E3871="Cost per service ($USD)"),
SUMIFS(CANSCRN!$E:$E,CANSCRN!$A:$A,C3871,CANSCRN!$G:$G,D3871),
IF(AND(A3871="PSA Testing", E3871="Total Expenditure ($USD per 100,000 patients)"),
SUMIFS(PSA!$F:$F,PSA!$A:$A,C3871,PSA!$G:$G,D3871),
IF(AND(A3871="Colorectal Cancer Screening", E3871="Total Expenditure ($USD per 100,000 patients)"),
SUMIFS(COL!$F:$F,COL!$A:$A,C3871,COL!$G:$G,D3871),
IF(AND(A3871="Cervical Cancer Screening", E3871="Total Expenditure ($USD per 100,000 patients)"),
SUMIFS(CERV!$F:$F,CERV!$A:$A,C3871,CERV!$G:$G,D3871),
SUMIFS(CANSCRN!$F:$F,CANSCRN!$A:$A,C3871,CANSCRN!$G:$G,D3871))))))))))))</f>
        <v>130823.05745162636</v>
      </c>
    </row>
    <row r="3872" spans="1:6" x14ac:dyDescent="0.2">
      <c r="A3872" s="24" t="s">
        <v>105</v>
      </c>
      <c r="B3872" s="24" t="s">
        <v>101</v>
      </c>
      <c r="C3872" s="24" t="s">
        <v>76</v>
      </c>
      <c r="D3872" s="24">
        <v>2018</v>
      </c>
      <c r="E3872" s="24" t="s">
        <v>104</v>
      </c>
      <c r="F3872">
        <f>IF(AND(A3872="PSA Testing", E3872= "Utilization Rate (per 100,000 patients)"),
SUMIFS(PSA!$D:$D,PSA!$A:$A,C3872,PSA!$G:$G,D3872),
IF(AND(A3872="Colorectal Cancer Screening", E3872="Utilization Rate (per 100,000 patients)"),
SUMIFS(COL!$D:$D,COL!$A:$A,C3872,COL!$G:$G, D3872),
IF(AND(A3872="Cervical Cancer Screening", E3872="Utilization Rate (per 100,000 patients)"),
SUMIFS(CERV!$D:$D,CERV!$A:$A,C3872,CERV!$G:$G,D3872),
IF(AND(A3872="Cancer Screening for CKD patients", E3872="Utilization Rate (per 100,000 patients)"),
SUMIFS(CANSCRN!$D:$D,CANSCRN!$A:$A,C3872,CANSCRN!$G:$G,D3872),
IF(AND(A3872="PSA Testing", E3872="Cost per service ($USD)"),
SUMIFS(PSA!$E:$E,PSA!$A:$A,C3872,PSA!$G:$G,D3872),
IF(AND(A3872="Colorectal Cancer Screening", E3872="Cost per service ($USD)"),
SUMIFS(COL!$E:$E,COL!$A:$A,C3872,COL!$G:$G,D3872),
IF(AND(A3872="Cervical Cancer Screening", E3872="Cost per service ($USD)"),
SUMIFS(CERV!$E:$E,CERV!$A:$A,C3872,CERV!$G:$G,D3872),
IF(AND(A3872="Cancer Screening for CKD patients", E3872="Cost per service ($USD)"),
SUMIFS(CANSCRN!$E:$E,CANSCRN!$A:$A,C3872,CANSCRN!$G:$G,D3872),
IF(AND(A3872="PSA Testing", E3872="Total Expenditure ($USD per 100,000 patients)"),
SUMIFS(PSA!$F:$F,PSA!$A:$A,C3872,PSA!$G:$G,D3872),
IF(AND(A3872="Colorectal Cancer Screening", E3872="Total Expenditure ($USD per 100,000 patients)"),
SUMIFS(COL!$F:$F,COL!$A:$A,C3872,COL!$G:$G,D3872),
IF(AND(A3872="Cervical Cancer Screening", E3872="Total Expenditure ($USD per 100,000 patients)"),
SUMIFS(CERV!$F:$F,CERV!$A:$A,C3872,CERV!$G:$G,D3872),
SUMIFS(CANSCRN!$F:$F,CANSCRN!$A:$A,C3872,CANSCRN!$G:$G,D3872))))))))))))</f>
        <v>123959.51455118111</v>
      </c>
    </row>
    <row r="3873" spans="1:6" x14ac:dyDescent="0.2">
      <c r="A3873" s="24" t="s">
        <v>105</v>
      </c>
      <c r="B3873" s="24" t="s">
        <v>101</v>
      </c>
      <c r="C3873" s="24" t="s">
        <v>76</v>
      </c>
      <c r="D3873" s="24">
        <v>2019</v>
      </c>
      <c r="E3873" s="24" t="s">
        <v>104</v>
      </c>
      <c r="F3873">
        <f>IF(AND(A3873="PSA Testing", E3873= "Utilization Rate (per 100,000 patients)"),
SUMIFS(PSA!$D:$D,PSA!$A:$A,C3873,PSA!$G:$G,D3873),
IF(AND(A3873="Colorectal Cancer Screening", E3873="Utilization Rate (per 100,000 patients)"),
SUMIFS(COL!$D:$D,COL!$A:$A,C3873,COL!$G:$G, D3873),
IF(AND(A3873="Cervical Cancer Screening", E3873="Utilization Rate (per 100,000 patients)"),
SUMIFS(CERV!$D:$D,CERV!$A:$A,C3873,CERV!$G:$G,D3873),
IF(AND(A3873="Cancer Screening for CKD patients", E3873="Utilization Rate (per 100,000 patients)"),
SUMIFS(CANSCRN!$D:$D,CANSCRN!$A:$A,C3873,CANSCRN!$G:$G,D3873),
IF(AND(A3873="PSA Testing", E3873="Cost per service ($USD)"),
SUMIFS(PSA!$E:$E,PSA!$A:$A,C3873,PSA!$G:$G,D3873),
IF(AND(A3873="Colorectal Cancer Screening", E3873="Cost per service ($USD)"),
SUMIFS(COL!$E:$E,COL!$A:$A,C3873,COL!$G:$G,D3873),
IF(AND(A3873="Cervical Cancer Screening", E3873="Cost per service ($USD)"),
SUMIFS(CERV!$E:$E,CERV!$A:$A,C3873,CERV!$G:$G,D3873),
IF(AND(A3873="Cancer Screening for CKD patients", E3873="Cost per service ($USD)"),
SUMIFS(CANSCRN!$E:$E,CANSCRN!$A:$A,C3873,CANSCRN!$G:$G,D3873),
IF(AND(A3873="PSA Testing", E3873="Total Expenditure ($USD per 100,000 patients)"),
SUMIFS(PSA!$F:$F,PSA!$A:$A,C3873,PSA!$G:$G,D3873),
IF(AND(A3873="Colorectal Cancer Screening", E3873="Total Expenditure ($USD per 100,000 patients)"),
SUMIFS(COL!$F:$F,COL!$A:$A,C3873,COL!$G:$G,D3873),
IF(AND(A3873="Cervical Cancer Screening", E3873="Total Expenditure ($USD per 100,000 patients)"),
SUMIFS(CERV!$F:$F,CERV!$A:$A,C3873,CERV!$G:$G,D3873),
SUMIFS(CANSCRN!$F:$F,CANSCRN!$A:$A,C3873,CANSCRN!$G:$G,D3873))))))))))))</f>
        <v>104295.7778229882</v>
      </c>
    </row>
    <row r="3874" spans="1:6" x14ac:dyDescent="0.2">
      <c r="A3874" s="24" t="s">
        <v>105</v>
      </c>
      <c r="B3874" s="24" t="s">
        <v>101</v>
      </c>
      <c r="C3874" s="24" t="s">
        <v>77</v>
      </c>
      <c r="D3874" s="24">
        <v>2009</v>
      </c>
      <c r="E3874" s="24" t="s">
        <v>104</v>
      </c>
      <c r="F3874">
        <f>IF(AND(A3874="PSA Testing", E3874= "Utilization Rate (per 100,000 patients)"),
SUMIFS(PSA!$D:$D,PSA!$A:$A,C3874,PSA!$G:$G,D3874),
IF(AND(A3874="Colorectal Cancer Screening", E3874="Utilization Rate (per 100,000 patients)"),
SUMIFS(COL!$D:$D,COL!$A:$A,C3874,COL!$G:$G, D3874),
IF(AND(A3874="Cervical Cancer Screening", E3874="Utilization Rate (per 100,000 patients)"),
SUMIFS(CERV!$D:$D,CERV!$A:$A,C3874,CERV!$G:$G,D3874),
IF(AND(A3874="Cancer Screening for CKD patients", E3874="Utilization Rate (per 100,000 patients)"),
SUMIFS(CANSCRN!$D:$D,CANSCRN!$A:$A,C3874,CANSCRN!$G:$G,D3874),
IF(AND(A3874="PSA Testing", E3874="Cost per service ($USD)"),
SUMIFS(PSA!$E:$E,PSA!$A:$A,C3874,PSA!$G:$G,D3874),
IF(AND(A3874="Colorectal Cancer Screening", E3874="Cost per service ($USD)"),
SUMIFS(COL!$E:$E,COL!$A:$A,C3874,COL!$G:$G,D3874),
IF(AND(A3874="Cervical Cancer Screening", E3874="Cost per service ($USD)"),
SUMIFS(CERV!$E:$E,CERV!$A:$A,C3874,CERV!$G:$G,D3874),
IF(AND(A3874="Cancer Screening for CKD patients", E3874="Cost per service ($USD)"),
SUMIFS(CANSCRN!$E:$E,CANSCRN!$A:$A,C3874,CANSCRN!$G:$G,D3874),
IF(AND(A3874="PSA Testing", E3874="Total Expenditure ($USD per 100,000 patients)"),
SUMIFS(PSA!$F:$F,PSA!$A:$A,C3874,PSA!$G:$G,D3874),
IF(AND(A3874="Colorectal Cancer Screening", E3874="Total Expenditure ($USD per 100,000 patients)"),
SUMIFS(COL!$F:$F,COL!$A:$A,C3874,COL!$G:$G,D3874),
IF(AND(A3874="Cervical Cancer Screening", E3874="Total Expenditure ($USD per 100,000 patients)"),
SUMIFS(CERV!$F:$F,CERV!$A:$A,C3874,CERV!$G:$G,D3874),
SUMIFS(CANSCRN!$F:$F,CANSCRN!$A:$A,C3874,CANSCRN!$G:$G,D3874))))))))))))</f>
        <v>91756.061232665641</v>
      </c>
    </row>
    <row r="3875" spans="1:6" x14ac:dyDescent="0.2">
      <c r="A3875" s="24" t="s">
        <v>105</v>
      </c>
      <c r="B3875" s="24" t="s">
        <v>101</v>
      </c>
      <c r="C3875" s="24" t="s">
        <v>77</v>
      </c>
      <c r="D3875" s="24">
        <v>2010</v>
      </c>
      <c r="E3875" s="24" t="s">
        <v>104</v>
      </c>
      <c r="F3875">
        <f>IF(AND(A3875="PSA Testing", E3875= "Utilization Rate (per 100,000 patients)"),
SUMIFS(PSA!$D:$D,PSA!$A:$A,C3875,PSA!$G:$G,D3875),
IF(AND(A3875="Colorectal Cancer Screening", E3875="Utilization Rate (per 100,000 patients)"),
SUMIFS(COL!$D:$D,COL!$A:$A,C3875,COL!$G:$G, D3875),
IF(AND(A3875="Cervical Cancer Screening", E3875="Utilization Rate (per 100,000 patients)"),
SUMIFS(CERV!$D:$D,CERV!$A:$A,C3875,CERV!$G:$G,D3875),
IF(AND(A3875="Cancer Screening for CKD patients", E3875="Utilization Rate (per 100,000 patients)"),
SUMIFS(CANSCRN!$D:$D,CANSCRN!$A:$A,C3875,CANSCRN!$G:$G,D3875),
IF(AND(A3875="PSA Testing", E3875="Cost per service ($USD)"),
SUMIFS(PSA!$E:$E,PSA!$A:$A,C3875,PSA!$G:$G,D3875),
IF(AND(A3875="Colorectal Cancer Screening", E3875="Cost per service ($USD)"),
SUMIFS(COL!$E:$E,COL!$A:$A,C3875,COL!$G:$G,D3875),
IF(AND(A3875="Cervical Cancer Screening", E3875="Cost per service ($USD)"),
SUMIFS(CERV!$E:$E,CERV!$A:$A,C3875,CERV!$G:$G,D3875),
IF(AND(A3875="Cancer Screening for CKD patients", E3875="Cost per service ($USD)"),
SUMIFS(CANSCRN!$E:$E,CANSCRN!$A:$A,C3875,CANSCRN!$G:$G,D3875),
IF(AND(A3875="PSA Testing", E3875="Total Expenditure ($USD per 100,000 patients)"),
SUMIFS(PSA!$F:$F,PSA!$A:$A,C3875,PSA!$G:$G,D3875),
IF(AND(A3875="Colorectal Cancer Screening", E3875="Total Expenditure ($USD per 100,000 patients)"),
SUMIFS(COL!$F:$F,COL!$A:$A,C3875,COL!$G:$G,D3875),
IF(AND(A3875="Cervical Cancer Screening", E3875="Total Expenditure ($USD per 100,000 patients)"),
SUMIFS(CERV!$F:$F,CERV!$A:$A,C3875,CERV!$G:$G,D3875),
SUMIFS(CANSCRN!$F:$F,CANSCRN!$A:$A,C3875,CANSCRN!$G:$G,D3875))))))))))))</f>
        <v>91971.909328078065</v>
      </c>
    </row>
    <row r="3876" spans="1:6" x14ac:dyDescent="0.2">
      <c r="A3876" s="24" t="s">
        <v>105</v>
      </c>
      <c r="B3876" s="24" t="s">
        <v>101</v>
      </c>
      <c r="C3876" s="24" t="s">
        <v>77</v>
      </c>
      <c r="D3876" s="24">
        <v>2011</v>
      </c>
      <c r="E3876" s="24" t="s">
        <v>104</v>
      </c>
      <c r="F3876">
        <f>IF(AND(A3876="PSA Testing", E3876= "Utilization Rate (per 100,000 patients)"),
SUMIFS(PSA!$D:$D,PSA!$A:$A,C3876,PSA!$G:$G,D3876),
IF(AND(A3876="Colorectal Cancer Screening", E3876="Utilization Rate (per 100,000 patients)"),
SUMIFS(COL!$D:$D,COL!$A:$A,C3876,COL!$G:$G, D3876),
IF(AND(A3876="Cervical Cancer Screening", E3876="Utilization Rate (per 100,000 patients)"),
SUMIFS(CERV!$D:$D,CERV!$A:$A,C3876,CERV!$G:$G,D3876),
IF(AND(A3876="Cancer Screening for CKD patients", E3876="Utilization Rate (per 100,000 patients)"),
SUMIFS(CANSCRN!$D:$D,CANSCRN!$A:$A,C3876,CANSCRN!$G:$G,D3876),
IF(AND(A3876="PSA Testing", E3876="Cost per service ($USD)"),
SUMIFS(PSA!$E:$E,PSA!$A:$A,C3876,PSA!$G:$G,D3876),
IF(AND(A3876="Colorectal Cancer Screening", E3876="Cost per service ($USD)"),
SUMIFS(COL!$E:$E,COL!$A:$A,C3876,COL!$G:$G,D3876),
IF(AND(A3876="Cervical Cancer Screening", E3876="Cost per service ($USD)"),
SUMIFS(CERV!$E:$E,CERV!$A:$A,C3876,CERV!$G:$G,D3876),
IF(AND(A3876="Cancer Screening for CKD patients", E3876="Cost per service ($USD)"),
SUMIFS(CANSCRN!$E:$E,CANSCRN!$A:$A,C3876,CANSCRN!$G:$G,D3876),
IF(AND(A3876="PSA Testing", E3876="Total Expenditure ($USD per 100,000 patients)"),
SUMIFS(PSA!$F:$F,PSA!$A:$A,C3876,PSA!$G:$G,D3876),
IF(AND(A3876="Colorectal Cancer Screening", E3876="Total Expenditure ($USD per 100,000 patients)"),
SUMIFS(COL!$F:$F,COL!$A:$A,C3876,COL!$G:$G,D3876),
IF(AND(A3876="Cervical Cancer Screening", E3876="Total Expenditure ($USD per 100,000 patients)"),
SUMIFS(CERV!$F:$F,CERV!$A:$A,C3876,CERV!$G:$G,D3876),
SUMIFS(CANSCRN!$F:$F,CANSCRN!$A:$A,C3876,CANSCRN!$G:$G,D3876))))))))))))</f>
        <v>212384.85050077763</v>
      </c>
    </row>
    <row r="3877" spans="1:6" x14ac:dyDescent="0.2">
      <c r="A3877" s="24" t="s">
        <v>105</v>
      </c>
      <c r="B3877" s="24" t="s">
        <v>101</v>
      </c>
      <c r="C3877" s="24" t="s">
        <v>77</v>
      </c>
      <c r="D3877" s="24">
        <v>2012</v>
      </c>
      <c r="E3877" s="24" t="s">
        <v>104</v>
      </c>
      <c r="F3877">
        <f>IF(AND(A3877="PSA Testing", E3877= "Utilization Rate (per 100,000 patients)"),
SUMIFS(PSA!$D:$D,PSA!$A:$A,C3877,PSA!$G:$G,D3877),
IF(AND(A3877="Colorectal Cancer Screening", E3877="Utilization Rate (per 100,000 patients)"),
SUMIFS(COL!$D:$D,COL!$A:$A,C3877,COL!$G:$G, D3877),
IF(AND(A3877="Cervical Cancer Screening", E3877="Utilization Rate (per 100,000 patients)"),
SUMIFS(CERV!$D:$D,CERV!$A:$A,C3877,CERV!$G:$G,D3877),
IF(AND(A3877="Cancer Screening for CKD patients", E3877="Utilization Rate (per 100,000 patients)"),
SUMIFS(CANSCRN!$D:$D,CANSCRN!$A:$A,C3877,CANSCRN!$G:$G,D3877),
IF(AND(A3877="PSA Testing", E3877="Cost per service ($USD)"),
SUMIFS(PSA!$E:$E,PSA!$A:$A,C3877,PSA!$G:$G,D3877),
IF(AND(A3877="Colorectal Cancer Screening", E3877="Cost per service ($USD)"),
SUMIFS(COL!$E:$E,COL!$A:$A,C3877,COL!$G:$G,D3877),
IF(AND(A3877="Cervical Cancer Screening", E3877="Cost per service ($USD)"),
SUMIFS(CERV!$E:$E,CERV!$A:$A,C3877,CERV!$G:$G,D3877),
IF(AND(A3877="Cancer Screening for CKD patients", E3877="Cost per service ($USD)"),
SUMIFS(CANSCRN!$E:$E,CANSCRN!$A:$A,C3877,CANSCRN!$G:$G,D3877),
IF(AND(A3877="PSA Testing", E3877="Total Expenditure ($USD per 100,000 patients)"),
SUMIFS(PSA!$F:$F,PSA!$A:$A,C3877,PSA!$G:$G,D3877),
IF(AND(A3877="Colorectal Cancer Screening", E3877="Total Expenditure ($USD per 100,000 patients)"),
SUMIFS(COL!$F:$F,COL!$A:$A,C3877,COL!$G:$G,D3877),
IF(AND(A3877="Cervical Cancer Screening", E3877="Total Expenditure ($USD per 100,000 patients)"),
SUMIFS(CERV!$F:$F,CERV!$A:$A,C3877,CERV!$G:$G,D3877),
SUMIFS(CANSCRN!$F:$F,CANSCRN!$A:$A,C3877,CANSCRN!$G:$G,D3877))))))))))))</f>
        <v>183550.13633608146</v>
      </c>
    </row>
    <row r="3878" spans="1:6" x14ac:dyDescent="0.2">
      <c r="A3878" s="24" t="s">
        <v>105</v>
      </c>
      <c r="B3878" s="24" t="s">
        <v>101</v>
      </c>
      <c r="C3878" s="24" t="s">
        <v>77</v>
      </c>
      <c r="D3878" s="24">
        <v>2013</v>
      </c>
      <c r="E3878" s="24" t="s">
        <v>104</v>
      </c>
      <c r="F3878">
        <f>IF(AND(A3878="PSA Testing", E3878= "Utilization Rate (per 100,000 patients)"),
SUMIFS(PSA!$D:$D,PSA!$A:$A,C3878,PSA!$G:$G,D3878),
IF(AND(A3878="Colorectal Cancer Screening", E3878="Utilization Rate (per 100,000 patients)"),
SUMIFS(COL!$D:$D,COL!$A:$A,C3878,COL!$G:$G, D3878),
IF(AND(A3878="Cervical Cancer Screening", E3878="Utilization Rate (per 100,000 patients)"),
SUMIFS(CERV!$D:$D,CERV!$A:$A,C3878,CERV!$G:$G,D3878),
IF(AND(A3878="Cancer Screening for CKD patients", E3878="Utilization Rate (per 100,000 patients)"),
SUMIFS(CANSCRN!$D:$D,CANSCRN!$A:$A,C3878,CANSCRN!$G:$G,D3878),
IF(AND(A3878="PSA Testing", E3878="Cost per service ($USD)"),
SUMIFS(PSA!$E:$E,PSA!$A:$A,C3878,PSA!$G:$G,D3878),
IF(AND(A3878="Colorectal Cancer Screening", E3878="Cost per service ($USD)"),
SUMIFS(COL!$E:$E,COL!$A:$A,C3878,COL!$G:$G,D3878),
IF(AND(A3878="Cervical Cancer Screening", E3878="Cost per service ($USD)"),
SUMIFS(CERV!$E:$E,CERV!$A:$A,C3878,CERV!$G:$G,D3878),
IF(AND(A3878="Cancer Screening for CKD patients", E3878="Cost per service ($USD)"),
SUMIFS(CANSCRN!$E:$E,CANSCRN!$A:$A,C3878,CANSCRN!$G:$G,D3878),
IF(AND(A3878="PSA Testing", E3878="Total Expenditure ($USD per 100,000 patients)"),
SUMIFS(PSA!$F:$F,PSA!$A:$A,C3878,PSA!$G:$G,D3878),
IF(AND(A3878="Colorectal Cancer Screening", E3878="Total Expenditure ($USD per 100,000 patients)"),
SUMIFS(COL!$F:$F,COL!$A:$A,C3878,COL!$G:$G,D3878),
IF(AND(A3878="Cervical Cancer Screening", E3878="Total Expenditure ($USD per 100,000 patients)"),
SUMIFS(CERV!$F:$F,CERV!$A:$A,C3878,CERV!$G:$G,D3878),
SUMIFS(CANSCRN!$F:$F,CANSCRN!$A:$A,C3878,CANSCRN!$G:$G,D3878))))))))))))</f>
        <v>119297.25010989013</v>
      </c>
    </row>
    <row r="3879" spans="1:6" x14ac:dyDescent="0.2">
      <c r="A3879" s="24" t="s">
        <v>105</v>
      </c>
      <c r="B3879" s="24" t="s">
        <v>101</v>
      </c>
      <c r="C3879" s="24" t="s">
        <v>77</v>
      </c>
      <c r="D3879" s="24">
        <v>2014</v>
      </c>
      <c r="E3879" s="24" t="s">
        <v>104</v>
      </c>
      <c r="F3879">
        <f>IF(AND(A3879="PSA Testing", E3879= "Utilization Rate (per 100,000 patients)"),
SUMIFS(PSA!$D:$D,PSA!$A:$A,C3879,PSA!$G:$G,D3879),
IF(AND(A3879="Colorectal Cancer Screening", E3879="Utilization Rate (per 100,000 patients)"),
SUMIFS(COL!$D:$D,COL!$A:$A,C3879,COL!$G:$G, D3879),
IF(AND(A3879="Cervical Cancer Screening", E3879="Utilization Rate (per 100,000 patients)"),
SUMIFS(CERV!$D:$D,CERV!$A:$A,C3879,CERV!$G:$G,D3879),
IF(AND(A3879="Cancer Screening for CKD patients", E3879="Utilization Rate (per 100,000 patients)"),
SUMIFS(CANSCRN!$D:$D,CANSCRN!$A:$A,C3879,CANSCRN!$G:$G,D3879),
IF(AND(A3879="PSA Testing", E3879="Cost per service ($USD)"),
SUMIFS(PSA!$E:$E,PSA!$A:$A,C3879,PSA!$G:$G,D3879),
IF(AND(A3879="Colorectal Cancer Screening", E3879="Cost per service ($USD)"),
SUMIFS(COL!$E:$E,COL!$A:$A,C3879,COL!$G:$G,D3879),
IF(AND(A3879="Cervical Cancer Screening", E3879="Cost per service ($USD)"),
SUMIFS(CERV!$E:$E,CERV!$A:$A,C3879,CERV!$G:$G,D3879),
IF(AND(A3879="Cancer Screening for CKD patients", E3879="Cost per service ($USD)"),
SUMIFS(CANSCRN!$E:$E,CANSCRN!$A:$A,C3879,CANSCRN!$G:$G,D3879),
IF(AND(A3879="PSA Testing", E3879="Total Expenditure ($USD per 100,000 patients)"),
SUMIFS(PSA!$F:$F,PSA!$A:$A,C3879,PSA!$G:$G,D3879),
IF(AND(A3879="Colorectal Cancer Screening", E3879="Total Expenditure ($USD per 100,000 patients)"),
SUMIFS(COL!$F:$F,COL!$A:$A,C3879,COL!$G:$G,D3879),
IF(AND(A3879="Cervical Cancer Screening", E3879="Total Expenditure ($USD per 100,000 patients)"),
SUMIFS(CERV!$F:$F,CERV!$A:$A,C3879,CERV!$G:$G,D3879),
SUMIFS(CANSCRN!$F:$F,CANSCRN!$A:$A,C3879,CANSCRN!$G:$G,D3879))))))))))))</f>
        <v>137931.48951061178</v>
      </c>
    </row>
    <row r="3880" spans="1:6" x14ac:dyDescent="0.2">
      <c r="A3880" s="24" t="s">
        <v>105</v>
      </c>
      <c r="B3880" s="24" t="s">
        <v>101</v>
      </c>
      <c r="C3880" s="24" t="s">
        <v>77</v>
      </c>
      <c r="D3880" s="24">
        <v>2015</v>
      </c>
      <c r="E3880" s="24" t="s">
        <v>104</v>
      </c>
      <c r="F3880">
        <f>IF(AND(A3880="PSA Testing", E3880= "Utilization Rate (per 100,000 patients)"),
SUMIFS(PSA!$D:$D,PSA!$A:$A,C3880,PSA!$G:$G,D3880),
IF(AND(A3880="Colorectal Cancer Screening", E3880="Utilization Rate (per 100,000 patients)"),
SUMIFS(COL!$D:$D,COL!$A:$A,C3880,COL!$G:$G, D3880),
IF(AND(A3880="Cervical Cancer Screening", E3880="Utilization Rate (per 100,000 patients)"),
SUMIFS(CERV!$D:$D,CERV!$A:$A,C3880,CERV!$G:$G,D3880),
IF(AND(A3880="Cancer Screening for CKD patients", E3880="Utilization Rate (per 100,000 patients)"),
SUMIFS(CANSCRN!$D:$D,CANSCRN!$A:$A,C3880,CANSCRN!$G:$G,D3880),
IF(AND(A3880="PSA Testing", E3880="Cost per service ($USD)"),
SUMIFS(PSA!$E:$E,PSA!$A:$A,C3880,PSA!$G:$G,D3880),
IF(AND(A3880="Colorectal Cancer Screening", E3880="Cost per service ($USD)"),
SUMIFS(COL!$E:$E,COL!$A:$A,C3880,COL!$G:$G,D3880),
IF(AND(A3880="Cervical Cancer Screening", E3880="Cost per service ($USD)"),
SUMIFS(CERV!$E:$E,CERV!$A:$A,C3880,CERV!$G:$G,D3880),
IF(AND(A3880="Cancer Screening for CKD patients", E3880="Cost per service ($USD)"),
SUMIFS(CANSCRN!$E:$E,CANSCRN!$A:$A,C3880,CANSCRN!$G:$G,D3880),
IF(AND(A3880="PSA Testing", E3880="Total Expenditure ($USD per 100,000 patients)"),
SUMIFS(PSA!$F:$F,PSA!$A:$A,C3880,PSA!$G:$G,D3880),
IF(AND(A3880="Colorectal Cancer Screening", E3880="Total Expenditure ($USD per 100,000 patients)"),
SUMIFS(COL!$F:$F,COL!$A:$A,C3880,COL!$G:$G,D3880),
IF(AND(A3880="Cervical Cancer Screening", E3880="Total Expenditure ($USD per 100,000 patients)"),
SUMIFS(CERV!$F:$F,CERV!$A:$A,C3880,CERV!$G:$G,D3880),
SUMIFS(CANSCRN!$F:$F,CANSCRN!$A:$A,C3880,CANSCRN!$G:$G,D3880))))))))))))</f>
        <v>131110.87440766074</v>
      </c>
    </row>
    <row r="3881" spans="1:6" x14ac:dyDescent="0.2">
      <c r="A3881" s="24" t="s">
        <v>105</v>
      </c>
      <c r="B3881" s="24" t="s">
        <v>101</v>
      </c>
      <c r="C3881" s="24" t="s">
        <v>77</v>
      </c>
      <c r="D3881" s="24">
        <v>2016</v>
      </c>
      <c r="E3881" s="24" t="s">
        <v>104</v>
      </c>
      <c r="F3881">
        <f>IF(AND(A3881="PSA Testing", E3881= "Utilization Rate (per 100,000 patients)"),
SUMIFS(PSA!$D:$D,PSA!$A:$A,C3881,PSA!$G:$G,D3881),
IF(AND(A3881="Colorectal Cancer Screening", E3881="Utilization Rate (per 100,000 patients)"),
SUMIFS(COL!$D:$D,COL!$A:$A,C3881,COL!$G:$G, D3881),
IF(AND(A3881="Cervical Cancer Screening", E3881="Utilization Rate (per 100,000 patients)"),
SUMIFS(CERV!$D:$D,CERV!$A:$A,C3881,CERV!$G:$G,D3881),
IF(AND(A3881="Cancer Screening for CKD patients", E3881="Utilization Rate (per 100,000 patients)"),
SUMIFS(CANSCRN!$D:$D,CANSCRN!$A:$A,C3881,CANSCRN!$G:$G,D3881),
IF(AND(A3881="PSA Testing", E3881="Cost per service ($USD)"),
SUMIFS(PSA!$E:$E,PSA!$A:$A,C3881,PSA!$G:$G,D3881),
IF(AND(A3881="Colorectal Cancer Screening", E3881="Cost per service ($USD)"),
SUMIFS(COL!$E:$E,COL!$A:$A,C3881,COL!$G:$G,D3881),
IF(AND(A3881="Cervical Cancer Screening", E3881="Cost per service ($USD)"),
SUMIFS(CERV!$E:$E,CERV!$A:$A,C3881,CERV!$G:$G,D3881),
IF(AND(A3881="Cancer Screening for CKD patients", E3881="Cost per service ($USD)"),
SUMIFS(CANSCRN!$E:$E,CANSCRN!$A:$A,C3881,CANSCRN!$G:$G,D3881),
IF(AND(A3881="PSA Testing", E3881="Total Expenditure ($USD per 100,000 patients)"),
SUMIFS(PSA!$F:$F,PSA!$A:$A,C3881,PSA!$G:$G,D3881),
IF(AND(A3881="Colorectal Cancer Screening", E3881="Total Expenditure ($USD per 100,000 patients)"),
SUMIFS(COL!$F:$F,COL!$A:$A,C3881,COL!$G:$G,D3881),
IF(AND(A3881="Cervical Cancer Screening", E3881="Total Expenditure ($USD per 100,000 patients)"),
SUMIFS(CERV!$F:$F,CERV!$A:$A,C3881,CERV!$G:$G,D3881),
SUMIFS(CANSCRN!$F:$F,CANSCRN!$A:$A,C3881,CANSCRN!$G:$G,D3881))))))))))))</f>
        <v>118130.7848238806</v>
      </c>
    </row>
    <row r="3882" spans="1:6" x14ac:dyDescent="0.2">
      <c r="A3882" s="24" t="s">
        <v>105</v>
      </c>
      <c r="B3882" s="24" t="s">
        <v>101</v>
      </c>
      <c r="C3882" s="24" t="s">
        <v>77</v>
      </c>
      <c r="D3882" s="24">
        <v>2017</v>
      </c>
      <c r="E3882" s="24" t="s">
        <v>104</v>
      </c>
      <c r="F3882">
        <f>IF(AND(A3882="PSA Testing", E3882= "Utilization Rate (per 100,000 patients)"),
SUMIFS(PSA!$D:$D,PSA!$A:$A,C3882,PSA!$G:$G,D3882),
IF(AND(A3882="Colorectal Cancer Screening", E3882="Utilization Rate (per 100,000 patients)"),
SUMIFS(COL!$D:$D,COL!$A:$A,C3882,COL!$G:$G, D3882),
IF(AND(A3882="Cervical Cancer Screening", E3882="Utilization Rate (per 100,000 patients)"),
SUMIFS(CERV!$D:$D,CERV!$A:$A,C3882,CERV!$G:$G,D3882),
IF(AND(A3882="Cancer Screening for CKD patients", E3882="Utilization Rate (per 100,000 patients)"),
SUMIFS(CANSCRN!$D:$D,CANSCRN!$A:$A,C3882,CANSCRN!$G:$G,D3882),
IF(AND(A3882="PSA Testing", E3882="Cost per service ($USD)"),
SUMIFS(PSA!$E:$E,PSA!$A:$A,C3882,PSA!$G:$G,D3882),
IF(AND(A3882="Colorectal Cancer Screening", E3882="Cost per service ($USD)"),
SUMIFS(COL!$E:$E,COL!$A:$A,C3882,COL!$G:$G,D3882),
IF(AND(A3882="Cervical Cancer Screening", E3882="Cost per service ($USD)"),
SUMIFS(CERV!$E:$E,CERV!$A:$A,C3882,CERV!$G:$G,D3882),
IF(AND(A3882="Cancer Screening for CKD patients", E3882="Cost per service ($USD)"),
SUMIFS(CANSCRN!$E:$E,CANSCRN!$A:$A,C3882,CANSCRN!$G:$G,D3882),
IF(AND(A3882="PSA Testing", E3882="Total Expenditure ($USD per 100,000 patients)"),
SUMIFS(PSA!$F:$F,PSA!$A:$A,C3882,PSA!$G:$G,D3882),
IF(AND(A3882="Colorectal Cancer Screening", E3882="Total Expenditure ($USD per 100,000 patients)"),
SUMIFS(COL!$F:$F,COL!$A:$A,C3882,COL!$G:$G,D3882),
IF(AND(A3882="Cervical Cancer Screening", E3882="Total Expenditure ($USD per 100,000 patients)"),
SUMIFS(CERV!$F:$F,CERV!$A:$A,C3882,CERV!$G:$G,D3882),
SUMIFS(CANSCRN!$F:$F,CANSCRN!$A:$A,C3882,CANSCRN!$G:$G,D3882))))))))))))</f>
        <v>89644.679968304292</v>
      </c>
    </row>
    <row r="3883" spans="1:6" x14ac:dyDescent="0.2">
      <c r="A3883" s="24" t="s">
        <v>105</v>
      </c>
      <c r="B3883" s="24" t="s">
        <v>101</v>
      </c>
      <c r="C3883" s="24" t="s">
        <v>77</v>
      </c>
      <c r="D3883" s="24">
        <v>2018</v>
      </c>
      <c r="E3883" s="24" t="s">
        <v>104</v>
      </c>
      <c r="F3883">
        <f>IF(AND(A3883="PSA Testing", E3883= "Utilization Rate (per 100,000 patients)"),
SUMIFS(PSA!$D:$D,PSA!$A:$A,C3883,PSA!$G:$G,D3883),
IF(AND(A3883="Colorectal Cancer Screening", E3883="Utilization Rate (per 100,000 patients)"),
SUMIFS(COL!$D:$D,COL!$A:$A,C3883,COL!$G:$G, D3883),
IF(AND(A3883="Cervical Cancer Screening", E3883="Utilization Rate (per 100,000 patients)"),
SUMIFS(CERV!$D:$D,CERV!$A:$A,C3883,CERV!$G:$G,D3883),
IF(AND(A3883="Cancer Screening for CKD patients", E3883="Utilization Rate (per 100,000 patients)"),
SUMIFS(CANSCRN!$D:$D,CANSCRN!$A:$A,C3883,CANSCRN!$G:$G,D3883),
IF(AND(A3883="PSA Testing", E3883="Cost per service ($USD)"),
SUMIFS(PSA!$E:$E,PSA!$A:$A,C3883,PSA!$G:$G,D3883),
IF(AND(A3883="Colorectal Cancer Screening", E3883="Cost per service ($USD)"),
SUMIFS(COL!$E:$E,COL!$A:$A,C3883,COL!$G:$G,D3883),
IF(AND(A3883="Cervical Cancer Screening", E3883="Cost per service ($USD)"),
SUMIFS(CERV!$E:$E,CERV!$A:$A,C3883,CERV!$G:$G,D3883),
IF(AND(A3883="Cancer Screening for CKD patients", E3883="Cost per service ($USD)"),
SUMIFS(CANSCRN!$E:$E,CANSCRN!$A:$A,C3883,CANSCRN!$G:$G,D3883),
IF(AND(A3883="PSA Testing", E3883="Total Expenditure ($USD per 100,000 patients)"),
SUMIFS(PSA!$F:$F,PSA!$A:$A,C3883,PSA!$G:$G,D3883),
IF(AND(A3883="Colorectal Cancer Screening", E3883="Total Expenditure ($USD per 100,000 patients)"),
SUMIFS(COL!$F:$F,COL!$A:$A,C3883,COL!$G:$G,D3883),
IF(AND(A3883="Cervical Cancer Screening", E3883="Total Expenditure ($USD per 100,000 patients)"),
SUMIFS(CERV!$F:$F,CERV!$A:$A,C3883,CERV!$G:$G,D3883),
SUMIFS(CANSCRN!$F:$F,CANSCRN!$A:$A,C3883,CANSCRN!$G:$G,D3883))))))))))))</f>
        <v>91569.174056189629</v>
      </c>
    </row>
    <row r="3884" spans="1:6" x14ac:dyDescent="0.2">
      <c r="A3884" s="24" t="s">
        <v>105</v>
      </c>
      <c r="B3884" s="24" t="s">
        <v>101</v>
      </c>
      <c r="C3884" s="24" t="s">
        <v>77</v>
      </c>
      <c r="D3884" s="24">
        <v>2019</v>
      </c>
      <c r="E3884" s="24" t="s">
        <v>104</v>
      </c>
      <c r="F3884">
        <f>IF(AND(A3884="PSA Testing", E3884= "Utilization Rate (per 100,000 patients)"),
SUMIFS(PSA!$D:$D,PSA!$A:$A,C3884,PSA!$G:$G,D3884),
IF(AND(A3884="Colorectal Cancer Screening", E3884="Utilization Rate (per 100,000 patients)"),
SUMIFS(COL!$D:$D,COL!$A:$A,C3884,COL!$G:$G, D3884),
IF(AND(A3884="Cervical Cancer Screening", E3884="Utilization Rate (per 100,000 patients)"),
SUMIFS(CERV!$D:$D,CERV!$A:$A,C3884,CERV!$G:$G,D3884),
IF(AND(A3884="Cancer Screening for CKD patients", E3884="Utilization Rate (per 100,000 patients)"),
SUMIFS(CANSCRN!$D:$D,CANSCRN!$A:$A,C3884,CANSCRN!$G:$G,D3884),
IF(AND(A3884="PSA Testing", E3884="Cost per service ($USD)"),
SUMIFS(PSA!$E:$E,PSA!$A:$A,C3884,PSA!$G:$G,D3884),
IF(AND(A3884="Colorectal Cancer Screening", E3884="Cost per service ($USD)"),
SUMIFS(COL!$E:$E,COL!$A:$A,C3884,COL!$G:$G,D3884),
IF(AND(A3884="Cervical Cancer Screening", E3884="Cost per service ($USD)"),
SUMIFS(CERV!$E:$E,CERV!$A:$A,C3884,CERV!$G:$G,D3884),
IF(AND(A3884="Cancer Screening for CKD patients", E3884="Cost per service ($USD)"),
SUMIFS(CANSCRN!$E:$E,CANSCRN!$A:$A,C3884,CANSCRN!$G:$G,D3884),
IF(AND(A3884="PSA Testing", E3884="Total Expenditure ($USD per 100,000 patients)"),
SUMIFS(PSA!$F:$F,PSA!$A:$A,C3884,PSA!$G:$G,D3884),
IF(AND(A3884="Colorectal Cancer Screening", E3884="Total Expenditure ($USD per 100,000 patients)"),
SUMIFS(COL!$F:$F,COL!$A:$A,C3884,COL!$G:$G,D3884),
IF(AND(A3884="Cervical Cancer Screening", E3884="Total Expenditure ($USD per 100,000 patients)"),
SUMIFS(CERV!$F:$F,CERV!$A:$A,C3884,CERV!$G:$G,D3884),
SUMIFS(CANSCRN!$F:$F,CANSCRN!$A:$A,C3884,CANSCRN!$G:$G,D3884))))))))))))</f>
        <v>58380.39236797909</v>
      </c>
    </row>
    <row r="3885" spans="1:6" x14ac:dyDescent="0.2">
      <c r="A3885" s="24" t="s">
        <v>105</v>
      </c>
      <c r="B3885" s="24" t="s">
        <v>101</v>
      </c>
      <c r="C3885" s="24" t="s">
        <v>78</v>
      </c>
      <c r="D3885" s="24">
        <v>2009</v>
      </c>
      <c r="E3885" s="24" t="s">
        <v>104</v>
      </c>
      <c r="F3885">
        <f>IF(AND(A3885="PSA Testing", E3885= "Utilization Rate (per 100,000 patients)"),
SUMIFS(PSA!$D:$D,PSA!$A:$A,C3885,PSA!$G:$G,D3885),
IF(AND(A3885="Colorectal Cancer Screening", E3885="Utilization Rate (per 100,000 patients)"),
SUMIFS(COL!$D:$D,COL!$A:$A,C3885,COL!$G:$G, D3885),
IF(AND(A3885="Cervical Cancer Screening", E3885="Utilization Rate (per 100,000 patients)"),
SUMIFS(CERV!$D:$D,CERV!$A:$A,C3885,CERV!$G:$G,D3885),
IF(AND(A3885="Cancer Screening for CKD patients", E3885="Utilization Rate (per 100,000 patients)"),
SUMIFS(CANSCRN!$D:$D,CANSCRN!$A:$A,C3885,CANSCRN!$G:$G,D3885),
IF(AND(A3885="PSA Testing", E3885="Cost per service ($USD)"),
SUMIFS(PSA!$E:$E,PSA!$A:$A,C3885,PSA!$G:$G,D3885),
IF(AND(A3885="Colorectal Cancer Screening", E3885="Cost per service ($USD)"),
SUMIFS(COL!$E:$E,COL!$A:$A,C3885,COL!$G:$G,D3885),
IF(AND(A3885="Cervical Cancer Screening", E3885="Cost per service ($USD)"),
SUMIFS(CERV!$E:$E,CERV!$A:$A,C3885,CERV!$G:$G,D3885),
IF(AND(A3885="Cancer Screening for CKD patients", E3885="Cost per service ($USD)"),
SUMIFS(CANSCRN!$E:$E,CANSCRN!$A:$A,C3885,CANSCRN!$G:$G,D3885),
IF(AND(A3885="PSA Testing", E3885="Total Expenditure ($USD per 100,000 patients)"),
SUMIFS(PSA!$F:$F,PSA!$A:$A,C3885,PSA!$G:$G,D3885),
IF(AND(A3885="Colorectal Cancer Screening", E3885="Total Expenditure ($USD per 100,000 patients)"),
SUMIFS(COL!$F:$F,COL!$A:$A,C3885,COL!$G:$G,D3885),
IF(AND(A3885="Cervical Cancer Screening", E3885="Total Expenditure ($USD per 100,000 patients)"),
SUMIFS(CERV!$F:$F,CERV!$A:$A,C3885,CERV!$G:$G,D3885),
SUMIFS(CANSCRN!$F:$F,CANSCRN!$A:$A,C3885,CANSCRN!$G:$G,D3885))))))))))))</f>
        <v>179218.06102102101</v>
      </c>
    </row>
    <row r="3886" spans="1:6" x14ac:dyDescent="0.2">
      <c r="A3886" s="24" t="s">
        <v>105</v>
      </c>
      <c r="B3886" s="24" t="s">
        <v>101</v>
      </c>
      <c r="C3886" s="24" t="s">
        <v>78</v>
      </c>
      <c r="D3886" s="24">
        <v>2010</v>
      </c>
      <c r="E3886" s="24" t="s">
        <v>104</v>
      </c>
      <c r="F3886">
        <f>IF(AND(A3886="PSA Testing", E3886= "Utilization Rate (per 100,000 patients)"),
SUMIFS(PSA!$D:$D,PSA!$A:$A,C3886,PSA!$G:$G,D3886),
IF(AND(A3886="Colorectal Cancer Screening", E3886="Utilization Rate (per 100,000 patients)"),
SUMIFS(COL!$D:$D,COL!$A:$A,C3886,COL!$G:$G, D3886),
IF(AND(A3886="Cervical Cancer Screening", E3886="Utilization Rate (per 100,000 patients)"),
SUMIFS(CERV!$D:$D,CERV!$A:$A,C3886,CERV!$G:$G,D3886),
IF(AND(A3886="Cancer Screening for CKD patients", E3886="Utilization Rate (per 100,000 patients)"),
SUMIFS(CANSCRN!$D:$D,CANSCRN!$A:$A,C3886,CANSCRN!$G:$G,D3886),
IF(AND(A3886="PSA Testing", E3886="Cost per service ($USD)"),
SUMIFS(PSA!$E:$E,PSA!$A:$A,C3886,PSA!$G:$G,D3886),
IF(AND(A3886="Colorectal Cancer Screening", E3886="Cost per service ($USD)"),
SUMIFS(COL!$E:$E,COL!$A:$A,C3886,COL!$G:$G,D3886),
IF(AND(A3886="Cervical Cancer Screening", E3886="Cost per service ($USD)"),
SUMIFS(CERV!$E:$E,CERV!$A:$A,C3886,CERV!$G:$G,D3886),
IF(AND(A3886="Cancer Screening for CKD patients", E3886="Cost per service ($USD)"),
SUMIFS(CANSCRN!$E:$E,CANSCRN!$A:$A,C3886,CANSCRN!$G:$G,D3886),
IF(AND(A3886="PSA Testing", E3886="Total Expenditure ($USD per 100,000 patients)"),
SUMIFS(PSA!$F:$F,PSA!$A:$A,C3886,PSA!$G:$G,D3886),
IF(AND(A3886="Colorectal Cancer Screening", E3886="Total Expenditure ($USD per 100,000 patients)"),
SUMIFS(COL!$F:$F,COL!$A:$A,C3886,COL!$G:$G,D3886),
IF(AND(A3886="Cervical Cancer Screening", E3886="Total Expenditure ($USD per 100,000 patients)"),
SUMIFS(CERV!$F:$F,CERV!$A:$A,C3886,CERV!$G:$G,D3886),
SUMIFS(CANSCRN!$F:$F,CANSCRN!$A:$A,C3886,CANSCRN!$G:$G,D3886))))))))))))</f>
        <v>157765.18994069987</v>
      </c>
    </row>
    <row r="3887" spans="1:6" x14ac:dyDescent="0.2">
      <c r="A3887" s="24" t="s">
        <v>105</v>
      </c>
      <c r="B3887" s="24" t="s">
        <v>101</v>
      </c>
      <c r="C3887" s="24" t="s">
        <v>78</v>
      </c>
      <c r="D3887" s="24">
        <v>2011</v>
      </c>
      <c r="E3887" s="24" t="s">
        <v>104</v>
      </c>
      <c r="F3887">
        <f>IF(AND(A3887="PSA Testing", E3887= "Utilization Rate (per 100,000 patients)"),
SUMIFS(PSA!$D:$D,PSA!$A:$A,C3887,PSA!$G:$G,D3887),
IF(AND(A3887="Colorectal Cancer Screening", E3887="Utilization Rate (per 100,000 patients)"),
SUMIFS(COL!$D:$D,COL!$A:$A,C3887,COL!$G:$G, D3887),
IF(AND(A3887="Cervical Cancer Screening", E3887="Utilization Rate (per 100,000 patients)"),
SUMIFS(CERV!$D:$D,CERV!$A:$A,C3887,CERV!$G:$G,D3887),
IF(AND(A3887="Cancer Screening for CKD patients", E3887="Utilization Rate (per 100,000 patients)"),
SUMIFS(CANSCRN!$D:$D,CANSCRN!$A:$A,C3887,CANSCRN!$G:$G,D3887),
IF(AND(A3887="PSA Testing", E3887="Cost per service ($USD)"),
SUMIFS(PSA!$E:$E,PSA!$A:$A,C3887,PSA!$G:$G,D3887),
IF(AND(A3887="Colorectal Cancer Screening", E3887="Cost per service ($USD)"),
SUMIFS(COL!$E:$E,COL!$A:$A,C3887,COL!$G:$G,D3887),
IF(AND(A3887="Cervical Cancer Screening", E3887="Cost per service ($USD)"),
SUMIFS(CERV!$E:$E,CERV!$A:$A,C3887,CERV!$G:$G,D3887),
IF(AND(A3887="Cancer Screening for CKD patients", E3887="Cost per service ($USD)"),
SUMIFS(CANSCRN!$E:$E,CANSCRN!$A:$A,C3887,CANSCRN!$G:$G,D3887),
IF(AND(A3887="PSA Testing", E3887="Total Expenditure ($USD per 100,000 patients)"),
SUMIFS(PSA!$F:$F,PSA!$A:$A,C3887,PSA!$G:$G,D3887),
IF(AND(A3887="Colorectal Cancer Screening", E3887="Total Expenditure ($USD per 100,000 patients)"),
SUMIFS(COL!$F:$F,COL!$A:$A,C3887,COL!$G:$G,D3887),
IF(AND(A3887="Cervical Cancer Screening", E3887="Total Expenditure ($USD per 100,000 patients)"),
SUMIFS(CERV!$F:$F,CERV!$A:$A,C3887,CERV!$G:$G,D3887),
SUMIFS(CANSCRN!$F:$F,CANSCRN!$A:$A,C3887,CANSCRN!$G:$G,D3887))))))))))))</f>
        <v>184050.10586511102</v>
      </c>
    </row>
    <row r="3888" spans="1:6" x14ac:dyDescent="0.2">
      <c r="A3888" s="24" t="s">
        <v>105</v>
      </c>
      <c r="B3888" s="24" t="s">
        <v>101</v>
      </c>
      <c r="C3888" s="24" t="s">
        <v>78</v>
      </c>
      <c r="D3888" s="24">
        <v>2012</v>
      </c>
      <c r="E3888" s="24" t="s">
        <v>104</v>
      </c>
      <c r="F3888">
        <f>IF(AND(A3888="PSA Testing", E3888= "Utilization Rate (per 100,000 patients)"),
SUMIFS(PSA!$D:$D,PSA!$A:$A,C3888,PSA!$G:$G,D3888),
IF(AND(A3888="Colorectal Cancer Screening", E3888="Utilization Rate (per 100,000 patients)"),
SUMIFS(COL!$D:$D,COL!$A:$A,C3888,COL!$G:$G, D3888),
IF(AND(A3888="Cervical Cancer Screening", E3888="Utilization Rate (per 100,000 patients)"),
SUMIFS(CERV!$D:$D,CERV!$A:$A,C3888,CERV!$G:$G,D3888),
IF(AND(A3888="Cancer Screening for CKD patients", E3888="Utilization Rate (per 100,000 patients)"),
SUMIFS(CANSCRN!$D:$D,CANSCRN!$A:$A,C3888,CANSCRN!$G:$G,D3888),
IF(AND(A3888="PSA Testing", E3888="Cost per service ($USD)"),
SUMIFS(PSA!$E:$E,PSA!$A:$A,C3888,PSA!$G:$G,D3888),
IF(AND(A3888="Colorectal Cancer Screening", E3888="Cost per service ($USD)"),
SUMIFS(COL!$E:$E,COL!$A:$A,C3888,COL!$G:$G,D3888),
IF(AND(A3888="Cervical Cancer Screening", E3888="Cost per service ($USD)"),
SUMIFS(CERV!$E:$E,CERV!$A:$A,C3888,CERV!$G:$G,D3888),
IF(AND(A3888="Cancer Screening for CKD patients", E3888="Cost per service ($USD)"),
SUMIFS(CANSCRN!$E:$E,CANSCRN!$A:$A,C3888,CANSCRN!$G:$G,D3888),
IF(AND(A3888="PSA Testing", E3888="Total Expenditure ($USD per 100,000 patients)"),
SUMIFS(PSA!$F:$F,PSA!$A:$A,C3888,PSA!$G:$G,D3888),
IF(AND(A3888="Colorectal Cancer Screening", E3888="Total Expenditure ($USD per 100,000 patients)"),
SUMIFS(COL!$F:$F,COL!$A:$A,C3888,COL!$G:$G,D3888),
IF(AND(A3888="Cervical Cancer Screening", E3888="Total Expenditure ($USD per 100,000 patients)"),
SUMIFS(CERV!$F:$F,CERV!$A:$A,C3888,CERV!$G:$G,D3888),
SUMIFS(CANSCRN!$F:$F,CANSCRN!$A:$A,C3888,CANSCRN!$G:$G,D3888))))))))))))</f>
        <v>148336.68406672298</v>
      </c>
    </row>
    <row r="3889" spans="1:6" x14ac:dyDescent="0.2">
      <c r="A3889" s="24" t="s">
        <v>105</v>
      </c>
      <c r="B3889" s="24" t="s">
        <v>101</v>
      </c>
      <c r="C3889" s="24" t="s">
        <v>78</v>
      </c>
      <c r="D3889" s="24">
        <v>2013</v>
      </c>
      <c r="E3889" s="24" t="s">
        <v>104</v>
      </c>
      <c r="F3889">
        <f>IF(AND(A3889="PSA Testing", E3889= "Utilization Rate (per 100,000 patients)"),
SUMIFS(PSA!$D:$D,PSA!$A:$A,C3889,PSA!$G:$G,D3889),
IF(AND(A3889="Colorectal Cancer Screening", E3889="Utilization Rate (per 100,000 patients)"),
SUMIFS(COL!$D:$D,COL!$A:$A,C3889,COL!$G:$G, D3889),
IF(AND(A3889="Cervical Cancer Screening", E3889="Utilization Rate (per 100,000 patients)"),
SUMIFS(CERV!$D:$D,CERV!$A:$A,C3889,CERV!$G:$G,D3889),
IF(AND(A3889="Cancer Screening for CKD patients", E3889="Utilization Rate (per 100,000 patients)"),
SUMIFS(CANSCRN!$D:$D,CANSCRN!$A:$A,C3889,CANSCRN!$G:$G,D3889),
IF(AND(A3889="PSA Testing", E3889="Cost per service ($USD)"),
SUMIFS(PSA!$E:$E,PSA!$A:$A,C3889,PSA!$G:$G,D3889),
IF(AND(A3889="Colorectal Cancer Screening", E3889="Cost per service ($USD)"),
SUMIFS(COL!$E:$E,COL!$A:$A,C3889,COL!$G:$G,D3889),
IF(AND(A3889="Cervical Cancer Screening", E3889="Cost per service ($USD)"),
SUMIFS(CERV!$E:$E,CERV!$A:$A,C3889,CERV!$G:$G,D3889),
IF(AND(A3889="Cancer Screening for CKD patients", E3889="Cost per service ($USD)"),
SUMIFS(CANSCRN!$E:$E,CANSCRN!$A:$A,C3889,CANSCRN!$G:$G,D3889),
IF(AND(A3889="PSA Testing", E3889="Total Expenditure ($USD per 100,000 patients)"),
SUMIFS(PSA!$F:$F,PSA!$A:$A,C3889,PSA!$G:$G,D3889),
IF(AND(A3889="Colorectal Cancer Screening", E3889="Total Expenditure ($USD per 100,000 patients)"),
SUMIFS(COL!$F:$F,COL!$A:$A,C3889,COL!$G:$G,D3889),
IF(AND(A3889="Cervical Cancer Screening", E3889="Total Expenditure ($USD per 100,000 patients)"),
SUMIFS(CERV!$F:$F,CERV!$A:$A,C3889,CERV!$G:$G,D3889),
SUMIFS(CANSCRN!$F:$F,CANSCRN!$A:$A,C3889,CANSCRN!$G:$G,D3889))))))))))))</f>
        <v>131484.28990518287</v>
      </c>
    </row>
    <row r="3890" spans="1:6" x14ac:dyDescent="0.2">
      <c r="A3890" s="24" t="s">
        <v>105</v>
      </c>
      <c r="B3890" s="24" t="s">
        <v>101</v>
      </c>
      <c r="C3890" s="24" t="s">
        <v>78</v>
      </c>
      <c r="D3890" s="24">
        <v>2014</v>
      </c>
      <c r="E3890" s="24" t="s">
        <v>104</v>
      </c>
      <c r="F3890">
        <f>IF(AND(A3890="PSA Testing", E3890= "Utilization Rate (per 100,000 patients)"),
SUMIFS(PSA!$D:$D,PSA!$A:$A,C3890,PSA!$G:$G,D3890),
IF(AND(A3890="Colorectal Cancer Screening", E3890="Utilization Rate (per 100,000 patients)"),
SUMIFS(COL!$D:$D,COL!$A:$A,C3890,COL!$G:$G, D3890),
IF(AND(A3890="Cervical Cancer Screening", E3890="Utilization Rate (per 100,000 patients)"),
SUMIFS(CERV!$D:$D,CERV!$A:$A,C3890,CERV!$G:$G,D3890),
IF(AND(A3890="Cancer Screening for CKD patients", E3890="Utilization Rate (per 100,000 patients)"),
SUMIFS(CANSCRN!$D:$D,CANSCRN!$A:$A,C3890,CANSCRN!$G:$G,D3890),
IF(AND(A3890="PSA Testing", E3890="Cost per service ($USD)"),
SUMIFS(PSA!$E:$E,PSA!$A:$A,C3890,PSA!$G:$G,D3890),
IF(AND(A3890="Colorectal Cancer Screening", E3890="Cost per service ($USD)"),
SUMIFS(COL!$E:$E,COL!$A:$A,C3890,COL!$G:$G,D3890),
IF(AND(A3890="Cervical Cancer Screening", E3890="Cost per service ($USD)"),
SUMIFS(CERV!$E:$E,CERV!$A:$A,C3890,CERV!$G:$G,D3890),
IF(AND(A3890="Cancer Screening for CKD patients", E3890="Cost per service ($USD)"),
SUMIFS(CANSCRN!$E:$E,CANSCRN!$A:$A,C3890,CANSCRN!$G:$G,D3890),
IF(AND(A3890="PSA Testing", E3890="Total Expenditure ($USD per 100,000 patients)"),
SUMIFS(PSA!$F:$F,PSA!$A:$A,C3890,PSA!$G:$G,D3890),
IF(AND(A3890="Colorectal Cancer Screening", E3890="Total Expenditure ($USD per 100,000 patients)"),
SUMIFS(COL!$F:$F,COL!$A:$A,C3890,COL!$G:$G,D3890),
IF(AND(A3890="Cervical Cancer Screening", E3890="Total Expenditure ($USD per 100,000 patients)"),
SUMIFS(CERV!$F:$F,CERV!$A:$A,C3890,CERV!$G:$G,D3890),
SUMIFS(CANSCRN!$F:$F,CANSCRN!$A:$A,C3890,CANSCRN!$G:$G,D3890))))))))))))</f>
        <v>113289.99278036779</v>
      </c>
    </row>
    <row r="3891" spans="1:6" x14ac:dyDescent="0.2">
      <c r="A3891" s="24" t="s">
        <v>105</v>
      </c>
      <c r="B3891" s="24" t="s">
        <v>101</v>
      </c>
      <c r="C3891" s="24" t="s">
        <v>78</v>
      </c>
      <c r="D3891" s="24">
        <v>2015</v>
      </c>
      <c r="E3891" s="24" t="s">
        <v>104</v>
      </c>
      <c r="F3891">
        <f>IF(AND(A3891="PSA Testing", E3891= "Utilization Rate (per 100,000 patients)"),
SUMIFS(PSA!$D:$D,PSA!$A:$A,C3891,PSA!$G:$G,D3891),
IF(AND(A3891="Colorectal Cancer Screening", E3891="Utilization Rate (per 100,000 patients)"),
SUMIFS(COL!$D:$D,COL!$A:$A,C3891,COL!$G:$G, D3891),
IF(AND(A3891="Cervical Cancer Screening", E3891="Utilization Rate (per 100,000 patients)"),
SUMIFS(CERV!$D:$D,CERV!$A:$A,C3891,CERV!$G:$G,D3891),
IF(AND(A3891="Cancer Screening for CKD patients", E3891="Utilization Rate (per 100,000 patients)"),
SUMIFS(CANSCRN!$D:$D,CANSCRN!$A:$A,C3891,CANSCRN!$G:$G,D3891),
IF(AND(A3891="PSA Testing", E3891="Cost per service ($USD)"),
SUMIFS(PSA!$E:$E,PSA!$A:$A,C3891,PSA!$G:$G,D3891),
IF(AND(A3891="Colorectal Cancer Screening", E3891="Cost per service ($USD)"),
SUMIFS(COL!$E:$E,COL!$A:$A,C3891,COL!$G:$G,D3891),
IF(AND(A3891="Cervical Cancer Screening", E3891="Cost per service ($USD)"),
SUMIFS(CERV!$E:$E,CERV!$A:$A,C3891,CERV!$G:$G,D3891),
IF(AND(A3891="Cancer Screening for CKD patients", E3891="Cost per service ($USD)"),
SUMIFS(CANSCRN!$E:$E,CANSCRN!$A:$A,C3891,CANSCRN!$G:$G,D3891),
IF(AND(A3891="PSA Testing", E3891="Total Expenditure ($USD per 100,000 patients)"),
SUMIFS(PSA!$F:$F,PSA!$A:$A,C3891,PSA!$G:$G,D3891),
IF(AND(A3891="Colorectal Cancer Screening", E3891="Total Expenditure ($USD per 100,000 patients)"),
SUMIFS(COL!$F:$F,COL!$A:$A,C3891,COL!$G:$G,D3891),
IF(AND(A3891="Cervical Cancer Screening", E3891="Total Expenditure ($USD per 100,000 patients)"),
SUMIFS(CERV!$F:$F,CERV!$A:$A,C3891,CERV!$G:$G,D3891),
SUMIFS(CANSCRN!$F:$F,CANSCRN!$A:$A,C3891,CANSCRN!$G:$G,D3891))))))))))))</f>
        <v>98909.861433846585</v>
      </c>
    </row>
    <row r="3892" spans="1:6" x14ac:dyDescent="0.2">
      <c r="A3892" s="24" t="s">
        <v>105</v>
      </c>
      <c r="B3892" s="24" t="s">
        <v>101</v>
      </c>
      <c r="C3892" s="24" t="s">
        <v>78</v>
      </c>
      <c r="D3892" s="24">
        <v>2016</v>
      </c>
      <c r="E3892" s="24" t="s">
        <v>104</v>
      </c>
      <c r="F3892">
        <f>IF(AND(A3892="PSA Testing", E3892= "Utilization Rate (per 100,000 patients)"),
SUMIFS(PSA!$D:$D,PSA!$A:$A,C3892,PSA!$G:$G,D3892),
IF(AND(A3892="Colorectal Cancer Screening", E3892="Utilization Rate (per 100,000 patients)"),
SUMIFS(COL!$D:$D,COL!$A:$A,C3892,COL!$G:$G, D3892),
IF(AND(A3892="Cervical Cancer Screening", E3892="Utilization Rate (per 100,000 patients)"),
SUMIFS(CERV!$D:$D,CERV!$A:$A,C3892,CERV!$G:$G,D3892),
IF(AND(A3892="Cancer Screening for CKD patients", E3892="Utilization Rate (per 100,000 patients)"),
SUMIFS(CANSCRN!$D:$D,CANSCRN!$A:$A,C3892,CANSCRN!$G:$G,D3892),
IF(AND(A3892="PSA Testing", E3892="Cost per service ($USD)"),
SUMIFS(PSA!$E:$E,PSA!$A:$A,C3892,PSA!$G:$G,D3892),
IF(AND(A3892="Colorectal Cancer Screening", E3892="Cost per service ($USD)"),
SUMIFS(COL!$E:$E,COL!$A:$A,C3892,COL!$G:$G,D3892),
IF(AND(A3892="Cervical Cancer Screening", E3892="Cost per service ($USD)"),
SUMIFS(CERV!$E:$E,CERV!$A:$A,C3892,CERV!$G:$G,D3892),
IF(AND(A3892="Cancer Screening for CKD patients", E3892="Cost per service ($USD)"),
SUMIFS(CANSCRN!$E:$E,CANSCRN!$A:$A,C3892,CANSCRN!$G:$G,D3892),
IF(AND(A3892="PSA Testing", E3892="Total Expenditure ($USD per 100,000 patients)"),
SUMIFS(PSA!$F:$F,PSA!$A:$A,C3892,PSA!$G:$G,D3892),
IF(AND(A3892="Colorectal Cancer Screening", E3892="Total Expenditure ($USD per 100,000 patients)"),
SUMIFS(COL!$F:$F,COL!$A:$A,C3892,COL!$G:$G,D3892),
IF(AND(A3892="Cervical Cancer Screening", E3892="Total Expenditure ($USD per 100,000 patients)"),
SUMIFS(CERV!$F:$F,CERV!$A:$A,C3892,CERV!$G:$G,D3892),
SUMIFS(CANSCRN!$F:$F,CANSCRN!$A:$A,C3892,CANSCRN!$G:$G,D3892))))))))))))</f>
        <v>88948.227194437364</v>
      </c>
    </row>
    <row r="3893" spans="1:6" x14ac:dyDescent="0.2">
      <c r="A3893" s="24" t="s">
        <v>105</v>
      </c>
      <c r="B3893" s="24" t="s">
        <v>101</v>
      </c>
      <c r="C3893" s="24" t="s">
        <v>78</v>
      </c>
      <c r="D3893" s="24">
        <v>2017</v>
      </c>
      <c r="E3893" s="24" t="s">
        <v>104</v>
      </c>
      <c r="F3893">
        <f>IF(AND(A3893="PSA Testing", E3893= "Utilization Rate (per 100,000 patients)"),
SUMIFS(PSA!$D:$D,PSA!$A:$A,C3893,PSA!$G:$G,D3893),
IF(AND(A3893="Colorectal Cancer Screening", E3893="Utilization Rate (per 100,000 patients)"),
SUMIFS(COL!$D:$D,COL!$A:$A,C3893,COL!$G:$G, D3893),
IF(AND(A3893="Cervical Cancer Screening", E3893="Utilization Rate (per 100,000 patients)"),
SUMIFS(CERV!$D:$D,CERV!$A:$A,C3893,CERV!$G:$G,D3893),
IF(AND(A3893="Cancer Screening for CKD patients", E3893="Utilization Rate (per 100,000 patients)"),
SUMIFS(CANSCRN!$D:$D,CANSCRN!$A:$A,C3893,CANSCRN!$G:$G,D3893),
IF(AND(A3893="PSA Testing", E3893="Cost per service ($USD)"),
SUMIFS(PSA!$E:$E,PSA!$A:$A,C3893,PSA!$G:$G,D3893),
IF(AND(A3893="Colorectal Cancer Screening", E3893="Cost per service ($USD)"),
SUMIFS(COL!$E:$E,COL!$A:$A,C3893,COL!$G:$G,D3893),
IF(AND(A3893="Cervical Cancer Screening", E3893="Cost per service ($USD)"),
SUMIFS(CERV!$E:$E,CERV!$A:$A,C3893,CERV!$G:$G,D3893),
IF(AND(A3893="Cancer Screening for CKD patients", E3893="Cost per service ($USD)"),
SUMIFS(CANSCRN!$E:$E,CANSCRN!$A:$A,C3893,CANSCRN!$G:$G,D3893),
IF(AND(A3893="PSA Testing", E3893="Total Expenditure ($USD per 100,000 patients)"),
SUMIFS(PSA!$F:$F,PSA!$A:$A,C3893,PSA!$G:$G,D3893),
IF(AND(A3893="Colorectal Cancer Screening", E3893="Total Expenditure ($USD per 100,000 patients)"),
SUMIFS(COL!$F:$F,COL!$A:$A,C3893,COL!$G:$G,D3893),
IF(AND(A3893="Cervical Cancer Screening", E3893="Total Expenditure ($USD per 100,000 patients)"),
SUMIFS(CERV!$F:$F,CERV!$A:$A,C3893,CERV!$G:$G,D3893),
SUMIFS(CANSCRN!$F:$F,CANSCRN!$A:$A,C3893,CANSCRN!$G:$G,D3893))))))))))))</f>
        <v>84505.622682222485</v>
      </c>
    </row>
    <row r="3894" spans="1:6" x14ac:dyDescent="0.2">
      <c r="A3894" s="24" t="s">
        <v>105</v>
      </c>
      <c r="B3894" s="24" t="s">
        <v>101</v>
      </c>
      <c r="C3894" s="24" t="s">
        <v>78</v>
      </c>
      <c r="D3894" s="24">
        <v>2018</v>
      </c>
      <c r="E3894" s="24" t="s">
        <v>104</v>
      </c>
      <c r="F3894">
        <f>IF(AND(A3894="PSA Testing", E3894= "Utilization Rate (per 100,000 patients)"),
SUMIFS(PSA!$D:$D,PSA!$A:$A,C3894,PSA!$G:$G,D3894),
IF(AND(A3894="Colorectal Cancer Screening", E3894="Utilization Rate (per 100,000 patients)"),
SUMIFS(COL!$D:$D,COL!$A:$A,C3894,COL!$G:$G, D3894),
IF(AND(A3894="Cervical Cancer Screening", E3894="Utilization Rate (per 100,000 patients)"),
SUMIFS(CERV!$D:$D,CERV!$A:$A,C3894,CERV!$G:$G,D3894),
IF(AND(A3894="Cancer Screening for CKD patients", E3894="Utilization Rate (per 100,000 patients)"),
SUMIFS(CANSCRN!$D:$D,CANSCRN!$A:$A,C3894,CANSCRN!$G:$G,D3894),
IF(AND(A3894="PSA Testing", E3894="Cost per service ($USD)"),
SUMIFS(PSA!$E:$E,PSA!$A:$A,C3894,PSA!$G:$G,D3894),
IF(AND(A3894="Colorectal Cancer Screening", E3894="Cost per service ($USD)"),
SUMIFS(COL!$E:$E,COL!$A:$A,C3894,COL!$G:$G,D3894),
IF(AND(A3894="Cervical Cancer Screening", E3894="Cost per service ($USD)"),
SUMIFS(CERV!$E:$E,CERV!$A:$A,C3894,CERV!$G:$G,D3894),
IF(AND(A3894="Cancer Screening for CKD patients", E3894="Cost per service ($USD)"),
SUMIFS(CANSCRN!$E:$E,CANSCRN!$A:$A,C3894,CANSCRN!$G:$G,D3894),
IF(AND(A3894="PSA Testing", E3894="Total Expenditure ($USD per 100,000 patients)"),
SUMIFS(PSA!$F:$F,PSA!$A:$A,C3894,PSA!$G:$G,D3894),
IF(AND(A3894="Colorectal Cancer Screening", E3894="Total Expenditure ($USD per 100,000 patients)"),
SUMIFS(COL!$F:$F,COL!$A:$A,C3894,COL!$G:$G,D3894),
IF(AND(A3894="Cervical Cancer Screening", E3894="Total Expenditure ($USD per 100,000 patients)"),
SUMIFS(CERV!$F:$F,CERV!$A:$A,C3894,CERV!$G:$G,D3894),
SUMIFS(CANSCRN!$F:$F,CANSCRN!$A:$A,C3894,CANSCRN!$G:$G,D3894))))))))))))</f>
        <v>74152.873753152147</v>
      </c>
    </row>
    <row r="3895" spans="1:6" x14ac:dyDescent="0.2">
      <c r="A3895" s="24" t="s">
        <v>105</v>
      </c>
      <c r="B3895" s="24" t="s">
        <v>101</v>
      </c>
      <c r="C3895" s="24" t="s">
        <v>78</v>
      </c>
      <c r="D3895" s="24">
        <v>2019</v>
      </c>
      <c r="E3895" s="24" t="s">
        <v>104</v>
      </c>
      <c r="F3895">
        <f>IF(AND(A3895="PSA Testing", E3895= "Utilization Rate (per 100,000 patients)"),
SUMIFS(PSA!$D:$D,PSA!$A:$A,C3895,PSA!$G:$G,D3895),
IF(AND(A3895="Colorectal Cancer Screening", E3895="Utilization Rate (per 100,000 patients)"),
SUMIFS(COL!$D:$D,COL!$A:$A,C3895,COL!$G:$G, D3895),
IF(AND(A3895="Cervical Cancer Screening", E3895="Utilization Rate (per 100,000 patients)"),
SUMIFS(CERV!$D:$D,CERV!$A:$A,C3895,CERV!$G:$G,D3895),
IF(AND(A3895="Cancer Screening for CKD patients", E3895="Utilization Rate (per 100,000 patients)"),
SUMIFS(CANSCRN!$D:$D,CANSCRN!$A:$A,C3895,CANSCRN!$G:$G,D3895),
IF(AND(A3895="PSA Testing", E3895="Cost per service ($USD)"),
SUMIFS(PSA!$E:$E,PSA!$A:$A,C3895,PSA!$G:$G,D3895),
IF(AND(A3895="Colorectal Cancer Screening", E3895="Cost per service ($USD)"),
SUMIFS(COL!$E:$E,COL!$A:$A,C3895,COL!$G:$G,D3895),
IF(AND(A3895="Cervical Cancer Screening", E3895="Cost per service ($USD)"),
SUMIFS(CERV!$E:$E,CERV!$A:$A,C3895,CERV!$G:$G,D3895),
IF(AND(A3895="Cancer Screening for CKD patients", E3895="Cost per service ($USD)"),
SUMIFS(CANSCRN!$E:$E,CANSCRN!$A:$A,C3895,CANSCRN!$G:$G,D3895),
IF(AND(A3895="PSA Testing", E3895="Total Expenditure ($USD per 100,000 patients)"),
SUMIFS(PSA!$F:$F,PSA!$A:$A,C3895,PSA!$G:$G,D3895),
IF(AND(A3895="Colorectal Cancer Screening", E3895="Total Expenditure ($USD per 100,000 patients)"),
SUMIFS(COL!$F:$F,COL!$A:$A,C3895,COL!$G:$G,D3895),
IF(AND(A3895="Cervical Cancer Screening", E3895="Total Expenditure ($USD per 100,000 patients)"),
SUMIFS(CERV!$F:$F,CERV!$A:$A,C3895,CERV!$G:$G,D3895),
SUMIFS(CANSCRN!$F:$F,CANSCRN!$A:$A,C3895,CANSCRN!$G:$G,D3895))))))))))))</f>
        <v>59879.515526125695</v>
      </c>
    </row>
    <row r="3896" spans="1:6" x14ac:dyDescent="0.2">
      <c r="A3896" s="24" t="s">
        <v>105</v>
      </c>
      <c r="B3896" s="24" t="s">
        <v>101</v>
      </c>
      <c r="C3896" s="24" t="s">
        <v>79</v>
      </c>
      <c r="D3896" s="24">
        <v>2009</v>
      </c>
      <c r="E3896" s="24" t="s">
        <v>104</v>
      </c>
      <c r="F3896">
        <f>IF(AND(A3896="PSA Testing", E3896= "Utilization Rate (per 100,000 patients)"),
SUMIFS(PSA!$D:$D,PSA!$A:$A,C3896,PSA!$G:$G,D3896),
IF(AND(A3896="Colorectal Cancer Screening", E3896="Utilization Rate (per 100,000 patients)"),
SUMIFS(COL!$D:$D,COL!$A:$A,C3896,COL!$G:$G, D3896),
IF(AND(A3896="Cervical Cancer Screening", E3896="Utilization Rate (per 100,000 patients)"),
SUMIFS(CERV!$D:$D,CERV!$A:$A,C3896,CERV!$G:$G,D3896),
IF(AND(A3896="Cancer Screening for CKD patients", E3896="Utilization Rate (per 100,000 patients)"),
SUMIFS(CANSCRN!$D:$D,CANSCRN!$A:$A,C3896,CANSCRN!$G:$G,D3896),
IF(AND(A3896="PSA Testing", E3896="Cost per service ($USD)"),
SUMIFS(PSA!$E:$E,PSA!$A:$A,C3896,PSA!$G:$G,D3896),
IF(AND(A3896="Colorectal Cancer Screening", E3896="Cost per service ($USD)"),
SUMIFS(COL!$E:$E,COL!$A:$A,C3896,COL!$G:$G,D3896),
IF(AND(A3896="Cervical Cancer Screening", E3896="Cost per service ($USD)"),
SUMIFS(CERV!$E:$E,CERV!$A:$A,C3896,CERV!$G:$G,D3896),
IF(AND(A3896="Cancer Screening for CKD patients", E3896="Cost per service ($USD)"),
SUMIFS(CANSCRN!$E:$E,CANSCRN!$A:$A,C3896,CANSCRN!$G:$G,D3896),
IF(AND(A3896="PSA Testing", E3896="Total Expenditure ($USD per 100,000 patients)"),
SUMIFS(PSA!$F:$F,PSA!$A:$A,C3896,PSA!$G:$G,D3896),
IF(AND(A3896="Colorectal Cancer Screening", E3896="Total Expenditure ($USD per 100,000 patients)"),
SUMIFS(COL!$F:$F,COL!$A:$A,C3896,COL!$G:$G,D3896),
IF(AND(A3896="Cervical Cancer Screening", E3896="Total Expenditure ($USD per 100,000 patients)"),
SUMIFS(CERV!$F:$F,CERV!$A:$A,C3896,CERV!$G:$G,D3896),
SUMIFS(CANSCRN!$F:$F,CANSCRN!$A:$A,C3896,CANSCRN!$G:$G,D3896))))))))))))</f>
        <v>196974.24003749061</v>
      </c>
    </row>
    <row r="3897" spans="1:6" x14ac:dyDescent="0.2">
      <c r="A3897" s="24" t="s">
        <v>105</v>
      </c>
      <c r="B3897" s="24" t="s">
        <v>101</v>
      </c>
      <c r="C3897" s="24" t="s">
        <v>79</v>
      </c>
      <c r="D3897" s="24">
        <v>2010</v>
      </c>
      <c r="E3897" s="24" t="s">
        <v>104</v>
      </c>
      <c r="F3897">
        <f>IF(AND(A3897="PSA Testing", E3897= "Utilization Rate (per 100,000 patients)"),
SUMIFS(PSA!$D:$D,PSA!$A:$A,C3897,PSA!$G:$G,D3897),
IF(AND(A3897="Colorectal Cancer Screening", E3897="Utilization Rate (per 100,000 patients)"),
SUMIFS(COL!$D:$D,COL!$A:$A,C3897,COL!$G:$G, D3897),
IF(AND(A3897="Cervical Cancer Screening", E3897="Utilization Rate (per 100,000 patients)"),
SUMIFS(CERV!$D:$D,CERV!$A:$A,C3897,CERV!$G:$G,D3897),
IF(AND(A3897="Cancer Screening for CKD patients", E3897="Utilization Rate (per 100,000 patients)"),
SUMIFS(CANSCRN!$D:$D,CANSCRN!$A:$A,C3897,CANSCRN!$G:$G,D3897),
IF(AND(A3897="PSA Testing", E3897="Cost per service ($USD)"),
SUMIFS(PSA!$E:$E,PSA!$A:$A,C3897,PSA!$G:$G,D3897),
IF(AND(A3897="Colorectal Cancer Screening", E3897="Cost per service ($USD)"),
SUMIFS(COL!$E:$E,COL!$A:$A,C3897,COL!$G:$G,D3897),
IF(AND(A3897="Cervical Cancer Screening", E3897="Cost per service ($USD)"),
SUMIFS(CERV!$E:$E,CERV!$A:$A,C3897,CERV!$G:$G,D3897),
IF(AND(A3897="Cancer Screening for CKD patients", E3897="Cost per service ($USD)"),
SUMIFS(CANSCRN!$E:$E,CANSCRN!$A:$A,C3897,CANSCRN!$G:$G,D3897),
IF(AND(A3897="PSA Testing", E3897="Total Expenditure ($USD per 100,000 patients)"),
SUMIFS(PSA!$F:$F,PSA!$A:$A,C3897,PSA!$G:$G,D3897),
IF(AND(A3897="Colorectal Cancer Screening", E3897="Total Expenditure ($USD per 100,000 patients)"),
SUMIFS(COL!$F:$F,COL!$A:$A,C3897,COL!$G:$G,D3897),
IF(AND(A3897="Cervical Cancer Screening", E3897="Total Expenditure ($USD per 100,000 patients)"),
SUMIFS(CERV!$F:$F,CERV!$A:$A,C3897,CERV!$G:$G,D3897),
SUMIFS(CANSCRN!$F:$F,CANSCRN!$A:$A,C3897,CANSCRN!$G:$G,D3897))))))))))))</f>
        <v>171790.32522190289</v>
      </c>
    </row>
    <row r="3898" spans="1:6" x14ac:dyDescent="0.2">
      <c r="A3898" s="24" t="s">
        <v>105</v>
      </c>
      <c r="B3898" s="24" t="s">
        <v>101</v>
      </c>
      <c r="C3898" s="24" t="s">
        <v>79</v>
      </c>
      <c r="D3898" s="24">
        <v>2011</v>
      </c>
      <c r="E3898" s="24" t="s">
        <v>104</v>
      </c>
      <c r="F3898">
        <f>IF(AND(A3898="PSA Testing", E3898= "Utilization Rate (per 100,000 patients)"),
SUMIFS(PSA!$D:$D,PSA!$A:$A,C3898,PSA!$G:$G,D3898),
IF(AND(A3898="Colorectal Cancer Screening", E3898="Utilization Rate (per 100,000 patients)"),
SUMIFS(COL!$D:$D,COL!$A:$A,C3898,COL!$G:$G, D3898),
IF(AND(A3898="Cervical Cancer Screening", E3898="Utilization Rate (per 100,000 patients)"),
SUMIFS(CERV!$D:$D,CERV!$A:$A,C3898,CERV!$G:$G,D3898),
IF(AND(A3898="Cancer Screening for CKD patients", E3898="Utilization Rate (per 100,000 patients)"),
SUMIFS(CANSCRN!$D:$D,CANSCRN!$A:$A,C3898,CANSCRN!$G:$G,D3898),
IF(AND(A3898="PSA Testing", E3898="Cost per service ($USD)"),
SUMIFS(PSA!$E:$E,PSA!$A:$A,C3898,PSA!$G:$G,D3898),
IF(AND(A3898="Colorectal Cancer Screening", E3898="Cost per service ($USD)"),
SUMIFS(COL!$E:$E,COL!$A:$A,C3898,COL!$G:$G,D3898),
IF(AND(A3898="Cervical Cancer Screening", E3898="Cost per service ($USD)"),
SUMIFS(CERV!$E:$E,CERV!$A:$A,C3898,CERV!$G:$G,D3898),
IF(AND(A3898="Cancer Screening for CKD patients", E3898="Cost per service ($USD)"),
SUMIFS(CANSCRN!$E:$E,CANSCRN!$A:$A,C3898,CANSCRN!$G:$G,D3898),
IF(AND(A3898="PSA Testing", E3898="Total Expenditure ($USD per 100,000 patients)"),
SUMIFS(PSA!$F:$F,PSA!$A:$A,C3898,PSA!$G:$G,D3898),
IF(AND(A3898="Colorectal Cancer Screening", E3898="Total Expenditure ($USD per 100,000 patients)"),
SUMIFS(COL!$F:$F,COL!$A:$A,C3898,COL!$G:$G,D3898),
IF(AND(A3898="Cervical Cancer Screening", E3898="Total Expenditure ($USD per 100,000 patients)"),
SUMIFS(CERV!$F:$F,CERV!$A:$A,C3898,CERV!$G:$G,D3898),
SUMIFS(CANSCRN!$F:$F,CANSCRN!$A:$A,C3898,CANSCRN!$G:$G,D3898))))))))))))</f>
        <v>170233.84598466888</v>
      </c>
    </row>
    <row r="3899" spans="1:6" x14ac:dyDescent="0.2">
      <c r="A3899" s="24" t="s">
        <v>105</v>
      </c>
      <c r="B3899" s="24" t="s">
        <v>101</v>
      </c>
      <c r="C3899" s="24" t="s">
        <v>79</v>
      </c>
      <c r="D3899" s="24">
        <v>2012</v>
      </c>
      <c r="E3899" s="24" t="s">
        <v>104</v>
      </c>
      <c r="F3899">
        <f>IF(AND(A3899="PSA Testing", E3899= "Utilization Rate (per 100,000 patients)"),
SUMIFS(PSA!$D:$D,PSA!$A:$A,C3899,PSA!$G:$G,D3899),
IF(AND(A3899="Colorectal Cancer Screening", E3899="Utilization Rate (per 100,000 patients)"),
SUMIFS(COL!$D:$D,COL!$A:$A,C3899,COL!$G:$G, D3899),
IF(AND(A3899="Cervical Cancer Screening", E3899="Utilization Rate (per 100,000 patients)"),
SUMIFS(CERV!$D:$D,CERV!$A:$A,C3899,CERV!$G:$G,D3899),
IF(AND(A3899="Cancer Screening for CKD patients", E3899="Utilization Rate (per 100,000 patients)"),
SUMIFS(CANSCRN!$D:$D,CANSCRN!$A:$A,C3899,CANSCRN!$G:$G,D3899),
IF(AND(A3899="PSA Testing", E3899="Cost per service ($USD)"),
SUMIFS(PSA!$E:$E,PSA!$A:$A,C3899,PSA!$G:$G,D3899),
IF(AND(A3899="Colorectal Cancer Screening", E3899="Cost per service ($USD)"),
SUMIFS(COL!$E:$E,COL!$A:$A,C3899,COL!$G:$G,D3899),
IF(AND(A3899="Cervical Cancer Screening", E3899="Cost per service ($USD)"),
SUMIFS(CERV!$E:$E,CERV!$A:$A,C3899,CERV!$G:$G,D3899),
IF(AND(A3899="Cancer Screening for CKD patients", E3899="Cost per service ($USD)"),
SUMIFS(CANSCRN!$E:$E,CANSCRN!$A:$A,C3899,CANSCRN!$G:$G,D3899),
IF(AND(A3899="PSA Testing", E3899="Total Expenditure ($USD per 100,000 patients)"),
SUMIFS(PSA!$F:$F,PSA!$A:$A,C3899,PSA!$G:$G,D3899),
IF(AND(A3899="Colorectal Cancer Screening", E3899="Total Expenditure ($USD per 100,000 patients)"),
SUMIFS(COL!$F:$F,COL!$A:$A,C3899,COL!$G:$G,D3899),
IF(AND(A3899="Cervical Cancer Screening", E3899="Total Expenditure ($USD per 100,000 patients)"),
SUMIFS(CERV!$F:$F,CERV!$A:$A,C3899,CERV!$G:$G,D3899),
SUMIFS(CANSCRN!$F:$F,CANSCRN!$A:$A,C3899,CANSCRN!$G:$G,D3899))))))))))))</f>
        <v>127544.22603819102</v>
      </c>
    </row>
    <row r="3900" spans="1:6" x14ac:dyDescent="0.2">
      <c r="A3900" s="24" t="s">
        <v>105</v>
      </c>
      <c r="B3900" s="24" t="s">
        <v>101</v>
      </c>
      <c r="C3900" s="24" t="s">
        <v>79</v>
      </c>
      <c r="D3900" s="24">
        <v>2013</v>
      </c>
      <c r="E3900" s="24" t="s">
        <v>104</v>
      </c>
      <c r="F3900">
        <f>IF(AND(A3900="PSA Testing", E3900= "Utilization Rate (per 100,000 patients)"),
SUMIFS(PSA!$D:$D,PSA!$A:$A,C3900,PSA!$G:$G,D3900),
IF(AND(A3900="Colorectal Cancer Screening", E3900="Utilization Rate (per 100,000 patients)"),
SUMIFS(COL!$D:$D,COL!$A:$A,C3900,COL!$G:$G, D3900),
IF(AND(A3900="Cervical Cancer Screening", E3900="Utilization Rate (per 100,000 patients)"),
SUMIFS(CERV!$D:$D,CERV!$A:$A,C3900,CERV!$G:$G,D3900),
IF(AND(A3900="Cancer Screening for CKD patients", E3900="Utilization Rate (per 100,000 patients)"),
SUMIFS(CANSCRN!$D:$D,CANSCRN!$A:$A,C3900,CANSCRN!$G:$G,D3900),
IF(AND(A3900="PSA Testing", E3900="Cost per service ($USD)"),
SUMIFS(PSA!$E:$E,PSA!$A:$A,C3900,PSA!$G:$G,D3900),
IF(AND(A3900="Colorectal Cancer Screening", E3900="Cost per service ($USD)"),
SUMIFS(COL!$E:$E,COL!$A:$A,C3900,COL!$G:$G,D3900),
IF(AND(A3900="Cervical Cancer Screening", E3900="Cost per service ($USD)"),
SUMIFS(CERV!$E:$E,CERV!$A:$A,C3900,CERV!$G:$G,D3900),
IF(AND(A3900="Cancer Screening for CKD patients", E3900="Cost per service ($USD)"),
SUMIFS(CANSCRN!$E:$E,CANSCRN!$A:$A,C3900,CANSCRN!$G:$G,D3900),
IF(AND(A3900="PSA Testing", E3900="Total Expenditure ($USD per 100,000 patients)"),
SUMIFS(PSA!$F:$F,PSA!$A:$A,C3900,PSA!$G:$G,D3900),
IF(AND(A3900="Colorectal Cancer Screening", E3900="Total Expenditure ($USD per 100,000 patients)"),
SUMIFS(COL!$F:$F,COL!$A:$A,C3900,COL!$G:$G,D3900),
IF(AND(A3900="Cervical Cancer Screening", E3900="Total Expenditure ($USD per 100,000 patients)"),
SUMIFS(CERV!$F:$F,CERV!$A:$A,C3900,CERV!$G:$G,D3900),
SUMIFS(CANSCRN!$F:$F,CANSCRN!$A:$A,C3900,CANSCRN!$G:$G,D3900))))))))))))</f>
        <v>87758.241925420269</v>
      </c>
    </row>
    <row r="3901" spans="1:6" x14ac:dyDescent="0.2">
      <c r="A3901" s="24" t="s">
        <v>105</v>
      </c>
      <c r="B3901" s="24" t="s">
        <v>101</v>
      </c>
      <c r="C3901" s="24" t="s">
        <v>79</v>
      </c>
      <c r="D3901" s="24">
        <v>2014</v>
      </c>
      <c r="E3901" s="24" t="s">
        <v>104</v>
      </c>
      <c r="F3901">
        <f>IF(AND(A3901="PSA Testing", E3901= "Utilization Rate (per 100,000 patients)"),
SUMIFS(PSA!$D:$D,PSA!$A:$A,C3901,PSA!$G:$G,D3901),
IF(AND(A3901="Colorectal Cancer Screening", E3901="Utilization Rate (per 100,000 patients)"),
SUMIFS(COL!$D:$D,COL!$A:$A,C3901,COL!$G:$G, D3901),
IF(AND(A3901="Cervical Cancer Screening", E3901="Utilization Rate (per 100,000 patients)"),
SUMIFS(CERV!$D:$D,CERV!$A:$A,C3901,CERV!$G:$G,D3901),
IF(AND(A3901="Cancer Screening for CKD patients", E3901="Utilization Rate (per 100,000 patients)"),
SUMIFS(CANSCRN!$D:$D,CANSCRN!$A:$A,C3901,CANSCRN!$G:$G,D3901),
IF(AND(A3901="PSA Testing", E3901="Cost per service ($USD)"),
SUMIFS(PSA!$E:$E,PSA!$A:$A,C3901,PSA!$G:$G,D3901),
IF(AND(A3901="Colorectal Cancer Screening", E3901="Cost per service ($USD)"),
SUMIFS(COL!$E:$E,COL!$A:$A,C3901,COL!$G:$G,D3901),
IF(AND(A3901="Cervical Cancer Screening", E3901="Cost per service ($USD)"),
SUMIFS(CERV!$E:$E,CERV!$A:$A,C3901,CERV!$G:$G,D3901),
IF(AND(A3901="Cancer Screening for CKD patients", E3901="Cost per service ($USD)"),
SUMIFS(CANSCRN!$E:$E,CANSCRN!$A:$A,C3901,CANSCRN!$G:$G,D3901),
IF(AND(A3901="PSA Testing", E3901="Total Expenditure ($USD per 100,000 patients)"),
SUMIFS(PSA!$F:$F,PSA!$A:$A,C3901,PSA!$G:$G,D3901),
IF(AND(A3901="Colorectal Cancer Screening", E3901="Total Expenditure ($USD per 100,000 patients)"),
SUMIFS(COL!$F:$F,COL!$A:$A,C3901,COL!$G:$G,D3901),
IF(AND(A3901="Cervical Cancer Screening", E3901="Total Expenditure ($USD per 100,000 patients)"),
SUMIFS(CERV!$F:$F,CERV!$A:$A,C3901,CERV!$G:$G,D3901),
SUMIFS(CANSCRN!$F:$F,CANSCRN!$A:$A,C3901,CANSCRN!$G:$G,D3901))))))))))))</f>
        <v>69546.024616292794</v>
      </c>
    </row>
    <row r="3902" spans="1:6" x14ac:dyDescent="0.2">
      <c r="A3902" s="24" t="s">
        <v>105</v>
      </c>
      <c r="B3902" s="24" t="s">
        <v>101</v>
      </c>
      <c r="C3902" s="24" t="s">
        <v>79</v>
      </c>
      <c r="D3902" s="24">
        <v>2015</v>
      </c>
      <c r="E3902" s="24" t="s">
        <v>104</v>
      </c>
      <c r="F3902">
        <f>IF(AND(A3902="PSA Testing", E3902= "Utilization Rate (per 100,000 patients)"),
SUMIFS(PSA!$D:$D,PSA!$A:$A,C3902,PSA!$G:$G,D3902),
IF(AND(A3902="Colorectal Cancer Screening", E3902="Utilization Rate (per 100,000 patients)"),
SUMIFS(COL!$D:$D,COL!$A:$A,C3902,COL!$G:$G, D3902),
IF(AND(A3902="Cervical Cancer Screening", E3902="Utilization Rate (per 100,000 patients)"),
SUMIFS(CERV!$D:$D,CERV!$A:$A,C3902,CERV!$G:$G,D3902),
IF(AND(A3902="Cancer Screening for CKD patients", E3902="Utilization Rate (per 100,000 patients)"),
SUMIFS(CANSCRN!$D:$D,CANSCRN!$A:$A,C3902,CANSCRN!$G:$G,D3902),
IF(AND(A3902="PSA Testing", E3902="Cost per service ($USD)"),
SUMIFS(PSA!$E:$E,PSA!$A:$A,C3902,PSA!$G:$G,D3902),
IF(AND(A3902="Colorectal Cancer Screening", E3902="Cost per service ($USD)"),
SUMIFS(COL!$E:$E,COL!$A:$A,C3902,COL!$G:$G,D3902),
IF(AND(A3902="Cervical Cancer Screening", E3902="Cost per service ($USD)"),
SUMIFS(CERV!$E:$E,CERV!$A:$A,C3902,CERV!$G:$G,D3902),
IF(AND(A3902="Cancer Screening for CKD patients", E3902="Cost per service ($USD)"),
SUMIFS(CANSCRN!$E:$E,CANSCRN!$A:$A,C3902,CANSCRN!$G:$G,D3902),
IF(AND(A3902="PSA Testing", E3902="Total Expenditure ($USD per 100,000 patients)"),
SUMIFS(PSA!$F:$F,PSA!$A:$A,C3902,PSA!$G:$G,D3902),
IF(AND(A3902="Colorectal Cancer Screening", E3902="Total Expenditure ($USD per 100,000 patients)"),
SUMIFS(COL!$F:$F,COL!$A:$A,C3902,COL!$G:$G,D3902),
IF(AND(A3902="Cervical Cancer Screening", E3902="Total Expenditure ($USD per 100,000 patients)"),
SUMIFS(CERV!$F:$F,CERV!$A:$A,C3902,CERV!$G:$G,D3902),
SUMIFS(CANSCRN!$F:$F,CANSCRN!$A:$A,C3902,CANSCRN!$G:$G,D3902))))))))))))</f>
        <v>67559.704107960832</v>
      </c>
    </row>
    <row r="3903" spans="1:6" x14ac:dyDescent="0.2">
      <c r="A3903" s="24" t="s">
        <v>105</v>
      </c>
      <c r="B3903" s="24" t="s">
        <v>101</v>
      </c>
      <c r="C3903" s="24" t="s">
        <v>79</v>
      </c>
      <c r="D3903" s="24">
        <v>2016</v>
      </c>
      <c r="E3903" s="24" t="s">
        <v>104</v>
      </c>
      <c r="F3903">
        <f>IF(AND(A3903="PSA Testing", E3903= "Utilization Rate (per 100,000 patients)"),
SUMIFS(PSA!$D:$D,PSA!$A:$A,C3903,PSA!$G:$G,D3903),
IF(AND(A3903="Colorectal Cancer Screening", E3903="Utilization Rate (per 100,000 patients)"),
SUMIFS(COL!$D:$D,COL!$A:$A,C3903,COL!$G:$G, D3903),
IF(AND(A3903="Cervical Cancer Screening", E3903="Utilization Rate (per 100,000 patients)"),
SUMIFS(CERV!$D:$D,CERV!$A:$A,C3903,CERV!$G:$G,D3903),
IF(AND(A3903="Cancer Screening for CKD patients", E3903="Utilization Rate (per 100,000 patients)"),
SUMIFS(CANSCRN!$D:$D,CANSCRN!$A:$A,C3903,CANSCRN!$G:$G,D3903),
IF(AND(A3903="PSA Testing", E3903="Cost per service ($USD)"),
SUMIFS(PSA!$E:$E,PSA!$A:$A,C3903,PSA!$G:$G,D3903),
IF(AND(A3903="Colorectal Cancer Screening", E3903="Cost per service ($USD)"),
SUMIFS(COL!$E:$E,COL!$A:$A,C3903,COL!$G:$G,D3903),
IF(AND(A3903="Cervical Cancer Screening", E3903="Cost per service ($USD)"),
SUMIFS(CERV!$E:$E,CERV!$A:$A,C3903,CERV!$G:$G,D3903),
IF(AND(A3903="Cancer Screening for CKD patients", E3903="Cost per service ($USD)"),
SUMIFS(CANSCRN!$E:$E,CANSCRN!$A:$A,C3903,CANSCRN!$G:$G,D3903),
IF(AND(A3903="PSA Testing", E3903="Total Expenditure ($USD per 100,000 patients)"),
SUMIFS(PSA!$F:$F,PSA!$A:$A,C3903,PSA!$G:$G,D3903),
IF(AND(A3903="Colorectal Cancer Screening", E3903="Total Expenditure ($USD per 100,000 patients)"),
SUMIFS(COL!$F:$F,COL!$A:$A,C3903,COL!$G:$G,D3903),
IF(AND(A3903="Cervical Cancer Screening", E3903="Total Expenditure ($USD per 100,000 patients)"),
SUMIFS(CERV!$F:$F,CERV!$A:$A,C3903,CERV!$G:$G,D3903),
SUMIFS(CANSCRN!$F:$F,CANSCRN!$A:$A,C3903,CANSCRN!$G:$G,D3903))))))))))))</f>
        <v>60786.592036250237</v>
      </c>
    </row>
    <row r="3904" spans="1:6" x14ac:dyDescent="0.2">
      <c r="A3904" s="24" t="s">
        <v>105</v>
      </c>
      <c r="B3904" s="24" t="s">
        <v>101</v>
      </c>
      <c r="C3904" s="24" t="s">
        <v>79</v>
      </c>
      <c r="D3904" s="24">
        <v>2017</v>
      </c>
      <c r="E3904" s="24" t="s">
        <v>104</v>
      </c>
      <c r="F3904">
        <f>IF(AND(A3904="PSA Testing", E3904= "Utilization Rate (per 100,000 patients)"),
SUMIFS(PSA!$D:$D,PSA!$A:$A,C3904,PSA!$G:$G,D3904),
IF(AND(A3904="Colorectal Cancer Screening", E3904="Utilization Rate (per 100,000 patients)"),
SUMIFS(COL!$D:$D,COL!$A:$A,C3904,COL!$G:$G, D3904),
IF(AND(A3904="Cervical Cancer Screening", E3904="Utilization Rate (per 100,000 patients)"),
SUMIFS(CERV!$D:$D,CERV!$A:$A,C3904,CERV!$G:$G,D3904),
IF(AND(A3904="Cancer Screening for CKD patients", E3904="Utilization Rate (per 100,000 patients)"),
SUMIFS(CANSCRN!$D:$D,CANSCRN!$A:$A,C3904,CANSCRN!$G:$G,D3904),
IF(AND(A3904="PSA Testing", E3904="Cost per service ($USD)"),
SUMIFS(PSA!$E:$E,PSA!$A:$A,C3904,PSA!$G:$G,D3904),
IF(AND(A3904="Colorectal Cancer Screening", E3904="Cost per service ($USD)"),
SUMIFS(COL!$E:$E,COL!$A:$A,C3904,COL!$G:$G,D3904),
IF(AND(A3904="Cervical Cancer Screening", E3904="Cost per service ($USD)"),
SUMIFS(CERV!$E:$E,CERV!$A:$A,C3904,CERV!$G:$G,D3904),
IF(AND(A3904="Cancer Screening for CKD patients", E3904="Cost per service ($USD)"),
SUMIFS(CANSCRN!$E:$E,CANSCRN!$A:$A,C3904,CANSCRN!$G:$G,D3904),
IF(AND(A3904="PSA Testing", E3904="Total Expenditure ($USD per 100,000 patients)"),
SUMIFS(PSA!$F:$F,PSA!$A:$A,C3904,PSA!$G:$G,D3904),
IF(AND(A3904="Colorectal Cancer Screening", E3904="Total Expenditure ($USD per 100,000 patients)"),
SUMIFS(COL!$F:$F,COL!$A:$A,C3904,COL!$G:$G,D3904),
IF(AND(A3904="Cervical Cancer Screening", E3904="Total Expenditure ($USD per 100,000 patients)"),
SUMIFS(CERV!$F:$F,CERV!$A:$A,C3904,CERV!$G:$G,D3904),
SUMIFS(CANSCRN!$F:$F,CANSCRN!$A:$A,C3904,CANSCRN!$G:$G,D3904))))))))))))</f>
        <v>50221.88036489908</v>
      </c>
    </row>
    <row r="3905" spans="1:6" x14ac:dyDescent="0.2">
      <c r="A3905" s="24" t="s">
        <v>105</v>
      </c>
      <c r="B3905" s="24" t="s">
        <v>101</v>
      </c>
      <c r="C3905" s="24" t="s">
        <v>79</v>
      </c>
      <c r="D3905" s="24">
        <v>2018</v>
      </c>
      <c r="E3905" s="24" t="s">
        <v>104</v>
      </c>
      <c r="F3905">
        <f>IF(AND(A3905="PSA Testing", E3905= "Utilization Rate (per 100,000 patients)"),
SUMIFS(PSA!$D:$D,PSA!$A:$A,C3905,PSA!$G:$G,D3905),
IF(AND(A3905="Colorectal Cancer Screening", E3905="Utilization Rate (per 100,000 patients)"),
SUMIFS(COL!$D:$D,COL!$A:$A,C3905,COL!$G:$G, D3905),
IF(AND(A3905="Cervical Cancer Screening", E3905="Utilization Rate (per 100,000 patients)"),
SUMIFS(CERV!$D:$D,CERV!$A:$A,C3905,CERV!$G:$G,D3905),
IF(AND(A3905="Cancer Screening for CKD patients", E3905="Utilization Rate (per 100,000 patients)"),
SUMIFS(CANSCRN!$D:$D,CANSCRN!$A:$A,C3905,CANSCRN!$G:$G,D3905),
IF(AND(A3905="PSA Testing", E3905="Cost per service ($USD)"),
SUMIFS(PSA!$E:$E,PSA!$A:$A,C3905,PSA!$G:$G,D3905),
IF(AND(A3905="Colorectal Cancer Screening", E3905="Cost per service ($USD)"),
SUMIFS(COL!$E:$E,COL!$A:$A,C3905,COL!$G:$G,D3905),
IF(AND(A3905="Cervical Cancer Screening", E3905="Cost per service ($USD)"),
SUMIFS(CERV!$E:$E,CERV!$A:$A,C3905,CERV!$G:$G,D3905),
IF(AND(A3905="Cancer Screening for CKD patients", E3905="Cost per service ($USD)"),
SUMIFS(CANSCRN!$E:$E,CANSCRN!$A:$A,C3905,CANSCRN!$G:$G,D3905),
IF(AND(A3905="PSA Testing", E3905="Total Expenditure ($USD per 100,000 patients)"),
SUMIFS(PSA!$F:$F,PSA!$A:$A,C3905,PSA!$G:$G,D3905),
IF(AND(A3905="Colorectal Cancer Screening", E3905="Total Expenditure ($USD per 100,000 patients)"),
SUMIFS(COL!$F:$F,COL!$A:$A,C3905,COL!$G:$G,D3905),
IF(AND(A3905="Cervical Cancer Screening", E3905="Total Expenditure ($USD per 100,000 patients)"),
SUMIFS(CERV!$F:$F,CERV!$A:$A,C3905,CERV!$G:$G,D3905),
SUMIFS(CANSCRN!$F:$F,CANSCRN!$A:$A,C3905,CANSCRN!$G:$G,D3905))))))))))))</f>
        <v>45668.924043803177</v>
      </c>
    </row>
    <row r="3906" spans="1:6" x14ac:dyDescent="0.2">
      <c r="A3906" s="24" t="s">
        <v>105</v>
      </c>
      <c r="B3906" s="24" t="s">
        <v>101</v>
      </c>
      <c r="C3906" s="24" t="s">
        <v>79</v>
      </c>
      <c r="D3906" s="24">
        <v>2019</v>
      </c>
      <c r="E3906" s="24" t="s">
        <v>104</v>
      </c>
      <c r="F3906">
        <f>IF(AND(A3906="PSA Testing", E3906= "Utilization Rate (per 100,000 patients)"),
SUMIFS(PSA!$D:$D,PSA!$A:$A,C3906,PSA!$G:$G,D3906),
IF(AND(A3906="Colorectal Cancer Screening", E3906="Utilization Rate (per 100,000 patients)"),
SUMIFS(COL!$D:$D,COL!$A:$A,C3906,COL!$G:$G, D3906),
IF(AND(A3906="Cervical Cancer Screening", E3906="Utilization Rate (per 100,000 patients)"),
SUMIFS(CERV!$D:$D,CERV!$A:$A,C3906,CERV!$G:$G,D3906),
IF(AND(A3906="Cancer Screening for CKD patients", E3906="Utilization Rate (per 100,000 patients)"),
SUMIFS(CANSCRN!$D:$D,CANSCRN!$A:$A,C3906,CANSCRN!$G:$G,D3906),
IF(AND(A3906="PSA Testing", E3906="Cost per service ($USD)"),
SUMIFS(PSA!$E:$E,PSA!$A:$A,C3906,PSA!$G:$G,D3906),
IF(AND(A3906="Colorectal Cancer Screening", E3906="Cost per service ($USD)"),
SUMIFS(COL!$E:$E,COL!$A:$A,C3906,COL!$G:$G,D3906),
IF(AND(A3906="Cervical Cancer Screening", E3906="Cost per service ($USD)"),
SUMIFS(CERV!$E:$E,CERV!$A:$A,C3906,CERV!$G:$G,D3906),
IF(AND(A3906="Cancer Screening for CKD patients", E3906="Cost per service ($USD)"),
SUMIFS(CANSCRN!$E:$E,CANSCRN!$A:$A,C3906,CANSCRN!$G:$G,D3906),
IF(AND(A3906="PSA Testing", E3906="Total Expenditure ($USD per 100,000 patients)"),
SUMIFS(PSA!$F:$F,PSA!$A:$A,C3906,PSA!$G:$G,D3906),
IF(AND(A3906="Colorectal Cancer Screening", E3906="Total Expenditure ($USD per 100,000 patients)"),
SUMIFS(COL!$F:$F,COL!$A:$A,C3906,COL!$G:$G,D3906),
IF(AND(A3906="Cervical Cancer Screening", E3906="Total Expenditure ($USD per 100,000 patients)"),
SUMIFS(CERV!$F:$F,CERV!$A:$A,C3906,CERV!$G:$G,D3906),
SUMIFS(CANSCRN!$F:$F,CANSCRN!$A:$A,C3906,CANSCRN!$G:$G,D3906))))))))))))</f>
        <v>37395.07803053267</v>
      </c>
    </row>
    <row r="3907" spans="1:6" x14ac:dyDescent="0.2">
      <c r="A3907" s="24" t="s">
        <v>105</v>
      </c>
      <c r="B3907" s="24" t="s">
        <v>101</v>
      </c>
      <c r="C3907" s="24" t="s">
        <v>80</v>
      </c>
      <c r="D3907" s="24">
        <v>2009</v>
      </c>
      <c r="E3907" s="24" t="s">
        <v>104</v>
      </c>
      <c r="F3907">
        <f>IF(AND(A3907="PSA Testing", E3907= "Utilization Rate (per 100,000 patients)"),
SUMIFS(PSA!$D:$D,PSA!$A:$A,C3907,PSA!$G:$G,D3907),
IF(AND(A3907="Colorectal Cancer Screening", E3907="Utilization Rate (per 100,000 patients)"),
SUMIFS(COL!$D:$D,COL!$A:$A,C3907,COL!$G:$G, D3907),
IF(AND(A3907="Cervical Cancer Screening", E3907="Utilization Rate (per 100,000 patients)"),
SUMIFS(CERV!$D:$D,CERV!$A:$A,C3907,CERV!$G:$G,D3907),
IF(AND(A3907="Cancer Screening for CKD patients", E3907="Utilization Rate (per 100,000 patients)"),
SUMIFS(CANSCRN!$D:$D,CANSCRN!$A:$A,C3907,CANSCRN!$G:$G,D3907),
IF(AND(A3907="PSA Testing", E3907="Cost per service ($USD)"),
SUMIFS(PSA!$E:$E,PSA!$A:$A,C3907,PSA!$G:$G,D3907),
IF(AND(A3907="Colorectal Cancer Screening", E3907="Cost per service ($USD)"),
SUMIFS(COL!$E:$E,COL!$A:$A,C3907,COL!$G:$G,D3907),
IF(AND(A3907="Cervical Cancer Screening", E3907="Cost per service ($USD)"),
SUMIFS(CERV!$E:$E,CERV!$A:$A,C3907,CERV!$G:$G,D3907),
IF(AND(A3907="Cancer Screening for CKD patients", E3907="Cost per service ($USD)"),
SUMIFS(CANSCRN!$E:$E,CANSCRN!$A:$A,C3907,CANSCRN!$G:$G,D3907),
IF(AND(A3907="PSA Testing", E3907="Total Expenditure ($USD per 100,000 patients)"),
SUMIFS(PSA!$F:$F,PSA!$A:$A,C3907,PSA!$G:$G,D3907),
IF(AND(A3907="Colorectal Cancer Screening", E3907="Total Expenditure ($USD per 100,000 patients)"),
SUMIFS(COL!$F:$F,COL!$A:$A,C3907,COL!$G:$G,D3907),
IF(AND(A3907="Cervical Cancer Screening", E3907="Total Expenditure ($USD per 100,000 patients)"),
SUMIFS(CERV!$F:$F,CERV!$A:$A,C3907,CERV!$G:$G,D3907),
SUMIFS(CANSCRN!$F:$F,CANSCRN!$A:$A,C3907,CANSCRN!$G:$G,D3907))))))))))))</f>
        <v>130555.86923532315</v>
      </c>
    </row>
    <row r="3908" spans="1:6" x14ac:dyDescent="0.2">
      <c r="A3908" s="24" t="s">
        <v>105</v>
      </c>
      <c r="B3908" s="24" t="s">
        <v>101</v>
      </c>
      <c r="C3908" s="24" t="s">
        <v>80</v>
      </c>
      <c r="D3908" s="24">
        <v>2010</v>
      </c>
      <c r="E3908" s="24" t="s">
        <v>104</v>
      </c>
      <c r="F3908">
        <f>IF(AND(A3908="PSA Testing", E3908= "Utilization Rate (per 100,000 patients)"),
SUMIFS(PSA!$D:$D,PSA!$A:$A,C3908,PSA!$G:$G,D3908),
IF(AND(A3908="Colorectal Cancer Screening", E3908="Utilization Rate (per 100,000 patients)"),
SUMIFS(COL!$D:$D,COL!$A:$A,C3908,COL!$G:$G, D3908),
IF(AND(A3908="Cervical Cancer Screening", E3908="Utilization Rate (per 100,000 patients)"),
SUMIFS(CERV!$D:$D,CERV!$A:$A,C3908,CERV!$G:$G,D3908),
IF(AND(A3908="Cancer Screening for CKD patients", E3908="Utilization Rate (per 100,000 patients)"),
SUMIFS(CANSCRN!$D:$D,CANSCRN!$A:$A,C3908,CANSCRN!$G:$G,D3908),
IF(AND(A3908="PSA Testing", E3908="Cost per service ($USD)"),
SUMIFS(PSA!$E:$E,PSA!$A:$A,C3908,PSA!$G:$G,D3908),
IF(AND(A3908="Colorectal Cancer Screening", E3908="Cost per service ($USD)"),
SUMIFS(COL!$E:$E,COL!$A:$A,C3908,COL!$G:$G,D3908),
IF(AND(A3908="Cervical Cancer Screening", E3908="Cost per service ($USD)"),
SUMIFS(CERV!$E:$E,CERV!$A:$A,C3908,CERV!$G:$G,D3908),
IF(AND(A3908="Cancer Screening for CKD patients", E3908="Cost per service ($USD)"),
SUMIFS(CANSCRN!$E:$E,CANSCRN!$A:$A,C3908,CANSCRN!$G:$G,D3908),
IF(AND(A3908="PSA Testing", E3908="Total Expenditure ($USD per 100,000 patients)"),
SUMIFS(PSA!$F:$F,PSA!$A:$A,C3908,PSA!$G:$G,D3908),
IF(AND(A3908="Colorectal Cancer Screening", E3908="Total Expenditure ($USD per 100,000 patients)"),
SUMIFS(COL!$F:$F,COL!$A:$A,C3908,COL!$G:$G,D3908),
IF(AND(A3908="Cervical Cancer Screening", E3908="Total Expenditure ($USD per 100,000 patients)"),
SUMIFS(CERV!$F:$F,CERV!$A:$A,C3908,CERV!$G:$G,D3908),
SUMIFS(CANSCRN!$F:$F,CANSCRN!$A:$A,C3908,CANSCRN!$G:$G,D3908))))))))))))</f>
        <v>111053.26130664653</v>
      </c>
    </row>
    <row r="3909" spans="1:6" x14ac:dyDescent="0.2">
      <c r="A3909" s="24" t="s">
        <v>105</v>
      </c>
      <c r="B3909" s="24" t="s">
        <v>101</v>
      </c>
      <c r="C3909" s="24" t="s">
        <v>80</v>
      </c>
      <c r="D3909" s="24">
        <v>2011</v>
      </c>
      <c r="E3909" s="24" t="s">
        <v>104</v>
      </c>
      <c r="F3909">
        <f>IF(AND(A3909="PSA Testing", E3909= "Utilization Rate (per 100,000 patients)"),
SUMIFS(PSA!$D:$D,PSA!$A:$A,C3909,PSA!$G:$G,D3909),
IF(AND(A3909="Colorectal Cancer Screening", E3909="Utilization Rate (per 100,000 patients)"),
SUMIFS(COL!$D:$D,COL!$A:$A,C3909,COL!$G:$G, D3909),
IF(AND(A3909="Cervical Cancer Screening", E3909="Utilization Rate (per 100,000 patients)"),
SUMIFS(CERV!$D:$D,CERV!$A:$A,C3909,CERV!$G:$G,D3909),
IF(AND(A3909="Cancer Screening for CKD patients", E3909="Utilization Rate (per 100,000 patients)"),
SUMIFS(CANSCRN!$D:$D,CANSCRN!$A:$A,C3909,CANSCRN!$G:$G,D3909),
IF(AND(A3909="PSA Testing", E3909="Cost per service ($USD)"),
SUMIFS(PSA!$E:$E,PSA!$A:$A,C3909,PSA!$G:$G,D3909),
IF(AND(A3909="Colorectal Cancer Screening", E3909="Cost per service ($USD)"),
SUMIFS(COL!$E:$E,COL!$A:$A,C3909,COL!$G:$G,D3909),
IF(AND(A3909="Cervical Cancer Screening", E3909="Cost per service ($USD)"),
SUMIFS(CERV!$E:$E,CERV!$A:$A,C3909,CERV!$G:$G,D3909),
IF(AND(A3909="Cancer Screening for CKD patients", E3909="Cost per service ($USD)"),
SUMIFS(CANSCRN!$E:$E,CANSCRN!$A:$A,C3909,CANSCRN!$G:$G,D3909),
IF(AND(A3909="PSA Testing", E3909="Total Expenditure ($USD per 100,000 patients)"),
SUMIFS(PSA!$F:$F,PSA!$A:$A,C3909,PSA!$G:$G,D3909),
IF(AND(A3909="Colorectal Cancer Screening", E3909="Total Expenditure ($USD per 100,000 patients)"),
SUMIFS(COL!$F:$F,COL!$A:$A,C3909,COL!$G:$G,D3909),
IF(AND(A3909="Cervical Cancer Screening", E3909="Total Expenditure ($USD per 100,000 patients)"),
SUMIFS(CERV!$F:$F,CERV!$A:$A,C3909,CERV!$G:$G,D3909),
SUMIFS(CANSCRN!$F:$F,CANSCRN!$A:$A,C3909,CANSCRN!$G:$G,D3909))))))))))))</f>
        <v>74105.520740740729</v>
      </c>
    </row>
    <row r="3910" spans="1:6" x14ac:dyDescent="0.2">
      <c r="A3910" s="24" t="s">
        <v>105</v>
      </c>
      <c r="B3910" s="24" t="s">
        <v>101</v>
      </c>
      <c r="C3910" s="24" t="s">
        <v>80</v>
      </c>
      <c r="D3910" s="24">
        <v>2012</v>
      </c>
      <c r="E3910" s="24" t="s">
        <v>104</v>
      </c>
      <c r="F3910">
        <f>IF(AND(A3910="PSA Testing", E3910= "Utilization Rate (per 100,000 patients)"),
SUMIFS(PSA!$D:$D,PSA!$A:$A,C3910,PSA!$G:$G,D3910),
IF(AND(A3910="Colorectal Cancer Screening", E3910="Utilization Rate (per 100,000 patients)"),
SUMIFS(COL!$D:$D,COL!$A:$A,C3910,COL!$G:$G, D3910),
IF(AND(A3910="Cervical Cancer Screening", E3910="Utilization Rate (per 100,000 patients)"),
SUMIFS(CERV!$D:$D,CERV!$A:$A,C3910,CERV!$G:$G,D3910),
IF(AND(A3910="Cancer Screening for CKD patients", E3910="Utilization Rate (per 100,000 patients)"),
SUMIFS(CANSCRN!$D:$D,CANSCRN!$A:$A,C3910,CANSCRN!$G:$G,D3910),
IF(AND(A3910="PSA Testing", E3910="Cost per service ($USD)"),
SUMIFS(PSA!$E:$E,PSA!$A:$A,C3910,PSA!$G:$G,D3910),
IF(AND(A3910="Colorectal Cancer Screening", E3910="Cost per service ($USD)"),
SUMIFS(COL!$E:$E,COL!$A:$A,C3910,COL!$G:$G,D3910),
IF(AND(A3910="Cervical Cancer Screening", E3910="Cost per service ($USD)"),
SUMIFS(CERV!$E:$E,CERV!$A:$A,C3910,CERV!$G:$G,D3910),
IF(AND(A3910="Cancer Screening for CKD patients", E3910="Cost per service ($USD)"),
SUMIFS(CANSCRN!$E:$E,CANSCRN!$A:$A,C3910,CANSCRN!$G:$G,D3910),
IF(AND(A3910="PSA Testing", E3910="Total Expenditure ($USD per 100,000 patients)"),
SUMIFS(PSA!$F:$F,PSA!$A:$A,C3910,PSA!$G:$G,D3910),
IF(AND(A3910="Colorectal Cancer Screening", E3910="Total Expenditure ($USD per 100,000 patients)"),
SUMIFS(COL!$F:$F,COL!$A:$A,C3910,COL!$G:$G,D3910),
IF(AND(A3910="Cervical Cancer Screening", E3910="Total Expenditure ($USD per 100,000 patients)"),
SUMIFS(CERV!$F:$F,CERV!$A:$A,C3910,CERV!$G:$G,D3910),
SUMIFS(CANSCRN!$F:$F,CANSCRN!$A:$A,C3910,CANSCRN!$G:$G,D3910))))))))))))</f>
        <v>104040.23296285955</v>
      </c>
    </row>
    <row r="3911" spans="1:6" x14ac:dyDescent="0.2">
      <c r="A3911" s="24" t="s">
        <v>105</v>
      </c>
      <c r="B3911" s="24" t="s">
        <v>101</v>
      </c>
      <c r="C3911" s="24" t="s">
        <v>80</v>
      </c>
      <c r="D3911" s="24">
        <v>2013</v>
      </c>
      <c r="E3911" s="24" t="s">
        <v>104</v>
      </c>
      <c r="F3911">
        <f>IF(AND(A3911="PSA Testing", E3911= "Utilization Rate (per 100,000 patients)"),
SUMIFS(PSA!$D:$D,PSA!$A:$A,C3911,PSA!$G:$G,D3911),
IF(AND(A3911="Colorectal Cancer Screening", E3911="Utilization Rate (per 100,000 patients)"),
SUMIFS(COL!$D:$D,COL!$A:$A,C3911,COL!$G:$G, D3911),
IF(AND(A3911="Cervical Cancer Screening", E3911="Utilization Rate (per 100,000 patients)"),
SUMIFS(CERV!$D:$D,CERV!$A:$A,C3911,CERV!$G:$G,D3911),
IF(AND(A3911="Cancer Screening for CKD patients", E3911="Utilization Rate (per 100,000 patients)"),
SUMIFS(CANSCRN!$D:$D,CANSCRN!$A:$A,C3911,CANSCRN!$G:$G,D3911),
IF(AND(A3911="PSA Testing", E3911="Cost per service ($USD)"),
SUMIFS(PSA!$E:$E,PSA!$A:$A,C3911,PSA!$G:$G,D3911),
IF(AND(A3911="Colorectal Cancer Screening", E3911="Cost per service ($USD)"),
SUMIFS(COL!$E:$E,COL!$A:$A,C3911,COL!$G:$G,D3911),
IF(AND(A3911="Cervical Cancer Screening", E3911="Cost per service ($USD)"),
SUMIFS(CERV!$E:$E,CERV!$A:$A,C3911,CERV!$G:$G,D3911),
IF(AND(A3911="Cancer Screening for CKD patients", E3911="Cost per service ($USD)"),
SUMIFS(CANSCRN!$E:$E,CANSCRN!$A:$A,C3911,CANSCRN!$G:$G,D3911),
IF(AND(A3911="PSA Testing", E3911="Total Expenditure ($USD per 100,000 patients)"),
SUMIFS(PSA!$F:$F,PSA!$A:$A,C3911,PSA!$G:$G,D3911),
IF(AND(A3911="Colorectal Cancer Screening", E3911="Total Expenditure ($USD per 100,000 patients)"),
SUMIFS(COL!$F:$F,COL!$A:$A,C3911,COL!$G:$G,D3911),
IF(AND(A3911="Cervical Cancer Screening", E3911="Total Expenditure ($USD per 100,000 patients)"),
SUMIFS(CERV!$F:$F,CERV!$A:$A,C3911,CERV!$G:$G,D3911),
SUMIFS(CANSCRN!$F:$F,CANSCRN!$A:$A,C3911,CANSCRN!$G:$G,D3911))))))))))))</f>
        <v>99229.740599090641</v>
      </c>
    </row>
    <row r="3912" spans="1:6" x14ac:dyDescent="0.2">
      <c r="A3912" s="24" t="s">
        <v>105</v>
      </c>
      <c r="B3912" s="24" t="s">
        <v>101</v>
      </c>
      <c r="C3912" s="24" t="s">
        <v>80</v>
      </c>
      <c r="D3912" s="24">
        <v>2014</v>
      </c>
      <c r="E3912" s="24" t="s">
        <v>104</v>
      </c>
      <c r="F3912">
        <f>IF(AND(A3912="PSA Testing", E3912= "Utilization Rate (per 100,000 patients)"),
SUMIFS(PSA!$D:$D,PSA!$A:$A,C3912,PSA!$G:$G,D3912),
IF(AND(A3912="Colorectal Cancer Screening", E3912="Utilization Rate (per 100,000 patients)"),
SUMIFS(COL!$D:$D,COL!$A:$A,C3912,COL!$G:$G, D3912),
IF(AND(A3912="Cervical Cancer Screening", E3912="Utilization Rate (per 100,000 patients)"),
SUMIFS(CERV!$D:$D,CERV!$A:$A,C3912,CERV!$G:$G,D3912),
IF(AND(A3912="Cancer Screening for CKD patients", E3912="Utilization Rate (per 100,000 patients)"),
SUMIFS(CANSCRN!$D:$D,CANSCRN!$A:$A,C3912,CANSCRN!$G:$G,D3912),
IF(AND(A3912="PSA Testing", E3912="Cost per service ($USD)"),
SUMIFS(PSA!$E:$E,PSA!$A:$A,C3912,PSA!$G:$G,D3912),
IF(AND(A3912="Colorectal Cancer Screening", E3912="Cost per service ($USD)"),
SUMIFS(COL!$E:$E,COL!$A:$A,C3912,COL!$G:$G,D3912),
IF(AND(A3912="Cervical Cancer Screening", E3912="Cost per service ($USD)"),
SUMIFS(CERV!$E:$E,CERV!$A:$A,C3912,CERV!$G:$G,D3912),
IF(AND(A3912="Cancer Screening for CKD patients", E3912="Cost per service ($USD)"),
SUMIFS(CANSCRN!$E:$E,CANSCRN!$A:$A,C3912,CANSCRN!$G:$G,D3912),
IF(AND(A3912="PSA Testing", E3912="Total Expenditure ($USD per 100,000 patients)"),
SUMIFS(PSA!$F:$F,PSA!$A:$A,C3912,PSA!$G:$G,D3912),
IF(AND(A3912="Colorectal Cancer Screening", E3912="Total Expenditure ($USD per 100,000 patients)"),
SUMIFS(COL!$F:$F,COL!$A:$A,C3912,COL!$G:$G,D3912),
IF(AND(A3912="Cervical Cancer Screening", E3912="Total Expenditure ($USD per 100,000 patients)"),
SUMIFS(CERV!$F:$F,CERV!$A:$A,C3912,CERV!$G:$G,D3912),
SUMIFS(CANSCRN!$F:$F,CANSCRN!$A:$A,C3912,CANSCRN!$G:$G,D3912))))))))))))</f>
        <v>95897.496918587698</v>
      </c>
    </row>
    <row r="3913" spans="1:6" x14ac:dyDescent="0.2">
      <c r="A3913" s="24" t="s">
        <v>105</v>
      </c>
      <c r="B3913" s="24" t="s">
        <v>101</v>
      </c>
      <c r="C3913" s="24" t="s">
        <v>80</v>
      </c>
      <c r="D3913" s="24">
        <v>2015</v>
      </c>
      <c r="E3913" s="24" t="s">
        <v>104</v>
      </c>
      <c r="F3913">
        <f>IF(AND(A3913="PSA Testing", E3913= "Utilization Rate (per 100,000 patients)"),
SUMIFS(PSA!$D:$D,PSA!$A:$A,C3913,PSA!$G:$G,D3913),
IF(AND(A3913="Colorectal Cancer Screening", E3913="Utilization Rate (per 100,000 patients)"),
SUMIFS(COL!$D:$D,COL!$A:$A,C3913,COL!$G:$G, D3913),
IF(AND(A3913="Cervical Cancer Screening", E3913="Utilization Rate (per 100,000 patients)"),
SUMIFS(CERV!$D:$D,CERV!$A:$A,C3913,CERV!$G:$G,D3913),
IF(AND(A3913="Cancer Screening for CKD patients", E3913="Utilization Rate (per 100,000 patients)"),
SUMIFS(CANSCRN!$D:$D,CANSCRN!$A:$A,C3913,CANSCRN!$G:$G,D3913),
IF(AND(A3913="PSA Testing", E3913="Cost per service ($USD)"),
SUMIFS(PSA!$E:$E,PSA!$A:$A,C3913,PSA!$G:$G,D3913),
IF(AND(A3913="Colorectal Cancer Screening", E3913="Cost per service ($USD)"),
SUMIFS(COL!$E:$E,COL!$A:$A,C3913,COL!$G:$G,D3913),
IF(AND(A3913="Cervical Cancer Screening", E3913="Cost per service ($USD)"),
SUMIFS(CERV!$E:$E,CERV!$A:$A,C3913,CERV!$G:$G,D3913),
IF(AND(A3913="Cancer Screening for CKD patients", E3913="Cost per service ($USD)"),
SUMIFS(CANSCRN!$E:$E,CANSCRN!$A:$A,C3913,CANSCRN!$G:$G,D3913),
IF(AND(A3913="PSA Testing", E3913="Total Expenditure ($USD per 100,000 patients)"),
SUMIFS(PSA!$F:$F,PSA!$A:$A,C3913,PSA!$G:$G,D3913),
IF(AND(A3913="Colorectal Cancer Screening", E3913="Total Expenditure ($USD per 100,000 patients)"),
SUMIFS(COL!$F:$F,COL!$A:$A,C3913,COL!$G:$G,D3913),
IF(AND(A3913="Cervical Cancer Screening", E3913="Total Expenditure ($USD per 100,000 patients)"),
SUMIFS(CERV!$F:$F,CERV!$A:$A,C3913,CERV!$G:$G,D3913),
SUMIFS(CANSCRN!$F:$F,CANSCRN!$A:$A,C3913,CANSCRN!$G:$G,D3913))))))))))))</f>
        <v>87898.458468998957</v>
      </c>
    </row>
    <row r="3914" spans="1:6" x14ac:dyDescent="0.2">
      <c r="A3914" s="24" t="s">
        <v>105</v>
      </c>
      <c r="B3914" s="24" t="s">
        <v>101</v>
      </c>
      <c r="C3914" s="24" t="s">
        <v>80</v>
      </c>
      <c r="D3914" s="24">
        <v>2016</v>
      </c>
      <c r="E3914" s="24" t="s">
        <v>104</v>
      </c>
      <c r="F3914">
        <f>IF(AND(A3914="PSA Testing", E3914= "Utilization Rate (per 100,000 patients)"),
SUMIFS(PSA!$D:$D,PSA!$A:$A,C3914,PSA!$G:$G,D3914),
IF(AND(A3914="Colorectal Cancer Screening", E3914="Utilization Rate (per 100,000 patients)"),
SUMIFS(COL!$D:$D,COL!$A:$A,C3914,COL!$G:$G, D3914),
IF(AND(A3914="Cervical Cancer Screening", E3914="Utilization Rate (per 100,000 patients)"),
SUMIFS(CERV!$D:$D,CERV!$A:$A,C3914,CERV!$G:$G,D3914),
IF(AND(A3914="Cancer Screening for CKD patients", E3914="Utilization Rate (per 100,000 patients)"),
SUMIFS(CANSCRN!$D:$D,CANSCRN!$A:$A,C3914,CANSCRN!$G:$G,D3914),
IF(AND(A3914="PSA Testing", E3914="Cost per service ($USD)"),
SUMIFS(PSA!$E:$E,PSA!$A:$A,C3914,PSA!$G:$G,D3914),
IF(AND(A3914="Colorectal Cancer Screening", E3914="Cost per service ($USD)"),
SUMIFS(COL!$E:$E,COL!$A:$A,C3914,COL!$G:$G,D3914),
IF(AND(A3914="Cervical Cancer Screening", E3914="Cost per service ($USD)"),
SUMIFS(CERV!$E:$E,CERV!$A:$A,C3914,CERV!$G:$G,D3914),
IF(AND(A3914="Cancer Screening for CKD patients", E3914="Cost per service ($USD)"),
SUMIFS(CANSCRN!$E:$E,CANSCRN!$A:$A,C3914,CANSCRN!$G:$G,D3914),
IF(AND(A3914="PSA Testing", E3914="Total Expenditure ($USD per 100,000 patients)"),
SUMIFS(PSA!$F:$F,PSA!$A:$A,C3914,PSA!$G:$G,D3914),
IF(AND(A3914="Colorectal Cancer Screening", E3914="Total Expenditure ($USD per 100,000 patients)"),
SUMIFS(COL!$F:$F,COL!$A:$A,C3914,COL!$G:$G,D3914),
IF(AND(A3914="Cervical Cancer Screening", E3914="Total Expenditure ($USD per 100,000 patients)"),
SUMIFS(CERV!$F:$F,CERV!$A:$A,C3914,CERV!$G:$G,D3914),
SUMIFS(CANSCRN!$F:$F,CANSCRN!$A:$A,C3914,CANSCRN!$G:$G,D3914))))))))))))</f>
        <v>96453.537340743918</v>
      </c>
    </row>
    <row r="3915" spans="1:6" x14ac:dyDescent="0.2">
      <c r="A3915" s="24" t="s">
        <v>105</v>
      </c>
      <c r="B3915" s="24" t="s">
        <v>101</v>
      </c>
      <c r="C3915" s="24" t="s">
        <v>80</v>
      </c>
      <c r="D3915" s="24">
        <v>2017</v>
      </c>
      <c r="E3915" s="24" t="s">
        <v>104</v>
      </c>
      <c r="F3915">
        <f>IF(AND(A3915="PSA Testing", E3915= "Utilization Rate (per 100,000 patients)"),
SUMIFS(PSA!$D:$D,PSA!$A:$A,C3915,PSA!$G:$G,D3915),
IF(AND(A3915="Colorectal Cancer Screening", E3915="Utilization Rate (per 100,000 patients)"),
SUMIFS(COL!$D:$D,COL!$A:$A,C3915,COL!$G:$G, D3915),
IF(AND(A3915="Cervical Cancer Screening", E3915="Utilization Rate (per 100,000 patients)"),
SUMIFS(CERV!$D:$D,CERV!$A:$A,C3915,CERV!$G:$G,D3915),
IF(AND(A3915="Cancer Screening for CKD patients", E3915="Utilization Rate (per 100,000 patients)"),
SUMIFS(CANSCRN!$D:$D,CANSCRN!$A:$A,C3915,CANSCRN!$G:$G,D3915),
IF(AND(A3915="PSA Testing", E3915="Cost per service ($USD)"),
SUMIFS(PSA!$E:$E,PSA!$A:$A,C3915,PSA!$G:$G,D3915),
IF(AND(A3915="Colorectal Cancer Screening", E3915="Cost per service ($USD)"),
SUMIFS(COL!$E:$E,COL!$A:$A,C3915,COL!$G:$G,D3915),
IF(AND(A3915="Cervical Cancer Screening", E3915="Cost per service ($USD)"),
SUMIFS(CERV!$E:$E,CERV!$A:$A,C3915,CERV!$G:$G,D3915),
IF(AND(A3915="Cancer Screening for CKD patients", E3915="Cost per service ($USD)"),
SUMIFS(CANSCRN!$E:$E,CANSCRN!$A:$A,C3915,CANSCRN!$G:$G,D3915),
IF(AND(A3915="PSA Testing", E3915="Total Expenditure ($USD per 100,000 patients)"),
SUMIFS(PSA!$F:$F,PSA!$A:$A,C3915,PSA!$G:$G,D3915),
IF(AND(A3915="Colorectal Cancer Screening", E3915="Total Expenditure ($USD per 100,000 patients)"),
SUMIFS(COL!$F:$F,COL!$A:$A,C3915,COL!$G:$G,D3915),
IF(AND(A3915="Cervical Cancer Screening", E3915="Total Expenditure ($USD per 100,000 patients)"),
SUMIFS(CERV!$F:$F,CERV!$A:$A,C3915,CERV!$G:$G,D3915),
SUMIFS(CANSCRN!$F:$F,CANSCRN!$A:$A,C3915,CANSCRN!$G:$G,D3915))))))))))))</f>
        <v>90280.954333026675</v>
      </c>
    </row>
    <row r="3916" spans="1:6" x14ac:dyDescent="0.2">
      <c r="A3916" s="24" t="s">
        <v>105</v>
      </c>
      <c r="B3916" s="24" t="s">
        <v>101</v>
      </c>
      <c r="C3916" s="24" t="s">
        <v>80</v>
      </c>
      <c r="D3916" s="24">
        <v>2018</v>
      </c>
      <c r="E3916" s="24" t="s">
        <v>104</v>
      </c>
      <c r="F3916">
        <f>IF(AND(A3916="PSA Testing", E3916= "Utilization Rate (per 100,000 patients)"),
SUMIFS(PSA!$D:$D,PSA!$A:$A,C3916,PSA!$G:$G,D3916),
IF(AND(A3916="Colorectal Cancer Screening", E3916="Utilization Rate (per 100,000 patients)"),
SUMIFS(COL!$D:$D,COL!$A:$A,C3916,COL!$G:$G, D3916),
IF(AND(A3916="Cervical Cancer Screening", E3916="Utilization Rate (per 100,000 patients)"),
SUMIFS(CERV!$D:$D,CERV!$A:$A,C3916,CERV!$G:$G,D3916),
IF(AND(A3916="Cancer Screening for CKD patients", E3916="Utilization Rate (per 100,000 patients)"),
SUMIFS(CANSCRN!$D:$D,CANSCRN!$A:$A,C3916,CANSCRN!$G:$G,D3916),
IF(AND(A3916="PSA Testing", E3916="Cost per service ($USD)"),
SUMIFS(PSA!$E:$E,PSA!$A:$A,C3916,PSA!$G:$G,D3916),
IF(AND(A3916="Colorectal Cancer Screening", E3916="Cost per service ($USD)"),
SUMIFS(COL!$E:$E,COL!$A:$A,C3916,COL!$G:$G,D3916),
IF(AND(A3916="Cervical Cancer Screening", E3916="Cost per service ($USD)"),
SUMIFS(CERV!$E:$E,CERV!$A:$A,C3916,CERV!$G:$G,D3916),
IF(AND(A3916="Cancer Screening for CKD patients", E3916="Cost per service ($USD)"),
SUMIFS(CANSCRN!$E:$E,CANSCRN!$A:$A,C3916,CANSCRN!$G:$G,D3916),
IF(AND(A3916="PSA Testing", E3916="Total Expenditure ($USD per 100,000 patients)"),
SUMIFS(PSA!$F:$F,PSA!$A:$A,C3916,PSA!$G:$G,D3916),
IF(AND(A3916="Colorectal Cancer Screening", E3916="Total Expenditure ($USD per 100,000 patients)"),
SUMIFS(COL!$F:$F,COL!$A:$A,C3916,COL!$G:$G,D3916),
IF(AND(A3916="Cervical Cancer Screening", E3916="Total Expenditure ($USD per 100,000 patients)"),
SUMIFS(CERV!$F:$F,CERV!$A:$A,C3916,CERV!$G:$G,D3916),
SUMIFS(CANSCRN!$F:$F,CANSCRN!$A:$A,C3916,CANSCRN!$G:$G,D3916))))))))))))</f>
        <v>143343.57075985894</v>
      </c>
    </row>
    <row r="3917" spans="1:6" x14ac:dyDescent="0.2">
      <c r="A3917" s="24" t="s">
        <v>105</v>
      </c>
      <c r="B3917" s="24" t="s">
        <v>101</v>
      </c>
      <c r="C3917" s="24" t="s">
        <v>80</v>
      </c>
      <c r="D3917" s="24">
        <v>2019</v>
      </c>
      <c r="E3917" s="24" t="s">
        <v>104</v>
      </c>
      <c r="F3917">
        <f>IF(AND(A3917="PSA Testing", E3917= "Utilization Rate (per 100,000 patients)"),
SUMIFS(PSA!$D:$D,PSA!$A:$A,C3917,PSA!$G:$G,D3917),
IF(AND(A3917="Colorectal Cancer Screening", E3917="Utilization Rate (per 100,000 patients)"),
SUMIFS(COL!$D:$D,COL!$A:$A,C3917,COL!$G:$G, D3917),
IF(AND(A3917="Cervical Cancer Screening", E3917="Utilization Rate (per 100,000 patients)"),
SUMIFS(CERV!$D:$D,CERV!$A:$A,C3917,CERV!$G:$G,D3917),
IF(AND(A3917="Cancer Screening for CKD patients", E3917="Utilization Rate (per 100,000 patients)"),
SUMIFS(CANSCRN!$D:$D,CANSCRN!$A:$A,C3917,CANSCRN!$G:$G,D3917),
IF(AND(A3917="PSA Testing", E3917="Cost per service ($USD)"),
SUMIFS(PSA!$E:$E,PSA!$A:$A,C3917,PSA!$G:$G,D3917),
IF(AND(A3917="Colorectal Cancer Screening", E3917="Cost per service ($USD)"),
SUMIFS(COL!$E:$E,COL!$A:$A,C3917,COL!$G:$G,D3917),
IF(AND(A3917="Cervical Cancer Screening", E3917="Cost per service ($USD)"),
SUMIFS(CERV!$E:$E,CERV!$A:$A,C3917,CERV!$G:$G,D3917),
IF(AND(A3917="Cancer Screening for CKD patients", E3917="Cost per service ($USD)"),
SUMIFS(CANSCRN!$E:$E,CANSCRN!$A:$A,C3917,CANSCRN!$G:$G,D3917),
IF(AND(A3917="PSA Testing", E3917="Total Expenditure ($USD per 100,000 patients)"),
SUMIFS(PSA!$F:$F,PSA!$A:$A,C3917,PSA!$G:$G,D3917),
IF(AND(A3917="Colorectal Cancer Screening", E3917="Total Expenditure ($USD per 100,000 patients)"),
SUMIFS(COL!$F:$F,COL!$A:$A,C3917,COL!$G:$G,D3917),
IF(AND(A3917="Cervical Cancer Screening", E3917="Total Expenditure ($USD per 100,000 patients)"),
SUMIFS(CERV!$F:$F,CERV!$A:$A,C3917,CERV!$G:$G,D3917),
SUMIFS(CANSCRN!$F:$F,CANSCRN!$A:$A,C3917,CANSCRN!$G:$G,D3917))))))))))))</f>
        <v>116628.12743284408</v>
      </c>
    </row>
    <row r="3918" spans="1:6" x14ac:dyDescent="0.2">
      <c r="A3918" s="24" t="s">
        <v>105</v>
      </c>
      <c r="B3918" s="24" t="s">
        <v>101</v>
      </c>
      <c r="C3918" s="24" t="s">
        <v>81</v>
      </c>
      <c r="D3918" s="24">
        <v>2009</v>
      </c>
      <c r="E3918" s="24" t="s">
        <v>104</v>
      </c>
      <c r="F3918">
        <f>IF(AND(A3918="PSA Testing", E3918= "Utilization Rate (per 100,000 patients)"),
SUMIFS(PSA!$D:$D,PSA!$A:$A,C3918,PSA!$G:$G,D3918),
IF(AND(A3918="Colorectal Cancer Screening", E3918="Utilization Rate (per 100,000 patients)"),
SUMIFS(COL!$D:$D,COL!$A:$A,C3918,COL!$G:$G, D3918),
IF(AND(A3918="Cervical Cancer Screening", E3918="Utilization Rate (per 100,000 patients)"),
SUMIFS(CERV!$D:$D,CERV!$A:$A,C3918,CERV!$G:$G,D3918),
IF(AND(A3918="Cancer Screening for CKD patients", E3918="Utilization Rate (per 100,000 patients)"),
SUMIFS(CANSCRN!$D:$D,CANSCRN!$A:$A,C3918,CANSCRN!$G:$G,D3918),
IF(AND(A3918="PSA Testing", E3918="Cost per service ($USD)"),
SUMIFS(PSA!$E:$E,PSA!$A:$A,C3918,PSA!$G:$G,D3918),
IF(AND(A3918="Colorectal Cancer Screening", E3918="Cost per service ($USD)"),
SUMIFS(COL!$E:$E,COL!$A:$A,C3918,COL!$G:$G,D3918),
IF(AND(A3918="Cervical Cancer Screening", E3918="Cost per service ($USD)"),
SUMIFS(CERV!$E:$E,CERV!$A:$A,C3918,CERV!$G:$G,D3918),
IF(AND(A3918="Cancer Screening for CKD patients", E3918="Cost per service ($USD)"),
SUMIFS(CANSCRN!$E:$E,CANSCRN!$A:$A,C3918,CANSCRN!$G:$G,D3918),
IF(AND(A3918="PSA Testing", E3918="Total Expenditure ($USD per 100,000 patients)"),
SUMIFS(PSA!$F:$F,PSA!$A:$A,C3918,PSA!$G:$G,D3918),
IF(AND(A3918="Colorectal Cancer Screening", E3918="Total Expenditure ($USD per 100,000 patients)"),
SUMIFS(COL!$F:$F,COL!$A:$A,C3918,COL!$G:$G,D3918),
IF(AND(A3918="Cervical Cancer Screening", E3918="Total Expenditure ($USD per 100,000 patients)"),
SUMIFS(CERV!$F:$F,CERV!$A:$A,C3918,CERV!$G:$G,D3918),
SUMIFS(CANSCRN!$F:$F,CANSCRN!$A:$A,C3918,CANSCRN!$G:$G,D3918))))))))))))</f>
        <v>148319.19276889533</v>
      </c>
    </row>
    <row r="3919" spans="1:6" x14ac:dyDescent="0.2">
      <c r="A3919" s="24" t="s">
        <v>105</v>
      </c>
      <c r="B3919" s="24" t="s">
        <v>101</v>
      </c>
      <c r="C3919" s="24" t="s">
        <v>81</v>
      </c>
      <c r="D3919" s="24">
        <v>2010</v>
      </c>
      <c r="E3919" s="24" t="s">
        <v>104</v>
      </c>
      <c r="F3919">
        <f>IF(AND(A3919="PSA Testing", E3919= "Utilization Rate (per 100,000 patients)"),
SUMIFS(PSA!$D:$D,PSA!$A:$A,C3919,PSA!$G:$G,D3919),
IF(AND(A3919="Colorectal Cancer Screening", E3919="Utilization Rate (per 100,000 patients)"),
SUMIFS(COL!$D:$D,COL!$A:$A,C3919,COL!$G:$G, D3919),
IF(AND(A3919="Cervical Cancer Screening", E3919="Utilization Rate (per 100,000 patients)"),
SUMIFS(CERV!$D:$D,CERV!$A:$A,C3919,CERV!$G:$G,D3919),
IF(AND(A3919="Cancer Screening for CKD patients", E3919="Utilization Rate (per 100,000 patients)"),
SUMIFS(CANSCRN!$D:$D,CANSCRN!$A:$A,C3919,CANSCRN!$G:$G,D3919),
IF(AND(A3919="PSA Testing", E3919="Cost per service ($USD)"),
SUMIFS(PSA!$E:$E,PSA!$A:$A,C3919,PSA!$G:$G,D3919),
IF(AND(A3919="Colorectal Cancer Screening", E3919="Cost per service ($USD)"),
SUMIFS(COL!$E:$E,COL!$A:$A,C3919,COL!$G:$G,D3919),
IF(AND(A3919="Cervical Cancer Screening", E3919="Cost per service ($USD)"),
SUMIFS(CERV!$E:$E,CERV!$A:$A,C3919,CERV!$G:$G,D3919),
IF(AND(A3919="Cancer Screening for CKD patients", E3919="Cost per service ($USD)"),
SUMIFS(CANSCRN!$E:$E,CANSCRN!$A:$A,C3919,CANSCRN!$G:$G,D3919),
IF(AND(A3919="PSA Testing", E3919="Total Expenditure ($USD per 100,000 patients)"),
SUMIFS(PSA!$F:$F,PSA!$A:$A,C3919,PSA!$G:$G,D3919),
IF(AND(A3919="Colorectal Cancer Screening", E3919="Total Expenditure ($USD per 100,000 patients)"),
SUMIFS(COL!$F:$F,COL!$A:$A,C3919,COL!$G:$G,D3919),
IF(AND(A3919="Cervical Cancer Screening", E3919="Total Expenditure ($USD per 100,000 patients)"),
SUMIFS(CERV!$F:$F,CERV!$A:$A,C3919,CERV!$G:$G,D3919),
SUMIFS(CANSCRN!$F:$F,CANSCRN!$A:$A,C3919,CANSCRN!$G:$G,D3919))))))))))))</f>
        <v>189764.27840000001</v>
      </c>
    </row>
    <row r="3920" spans="1:6" x14ac:dyDescent="0.2">
      <c r="A3920" s="24" t="s">
        <v>105</v>
      </c>
      <c r="B3920" s="24" t="s">
        <v>101</v>
      </c>
      <c r="C3920" s="24" t="s">
        <v>81</v>
      </c>
      <c r="D3920" s="24">
        <v>2011</v>
      </c>
      <c r="E3920" s="24" t="s">
        <v>104</v>
      </c>
      <c r="F3920">
        <f>IF(AND(A3920="PSA Testing", E3920= "Utilization Rate (per 100,000 patients)"),
SUMIFS(PSA!$D:$D,PSA!$A:$A,C3920,PSA!$G:$G,D3920),
IF(AND(A3920="Colorectal Cancer Screening", E3920="Utilization Rate (per 100,000 patients)"),
SUMIFS(COL!$D:$D,COL!$A:$A,C3920,COL!$G:$G, D3920),
IF(AND(A3920="Cervical Cancer Screening", E3920="Utilization Rate (per 100,000 patients)"),
SUMIFS(CERV!$D:$D,CERV!$A:$A,C3920,CERV!$G:$G,D3920),
IF(AND(A3920="Cancer Screening for CKD patients", E3920="Utilization Rate (per 100,000 patients)"),
SUMIFS(CANSCRN!$D:$D,CANSCRN!$A:$A,C3920,CANSCRN!$G:$G,D3920),
IF(AND(A3920="PSA Testing", E3920="Cost per service ($USD)"),
SUMIFS(PSA!$E:$E,PSA!$A:$A,C3920,PSA!$G:$G,D3920),
IF(AND(A3920="Colorectal Cancer Screening", E3920="Cost per service ($USD)"),
SUMIFS(COL!$E:$E,COL!$A:$A,C3920,COL!$G:$G,D3920),
IF(AND(A3920="Cervical Cancer Screening", E3920="Cost per service ($USD)"),
SUMIFS(CERV!$E:$E,CERV!$A:$A,C3920,CERV!$G:$G,D3920),
IF(AND(A3920="Cancer Screening for CKD patients", E3920="Cost per service ($USD)"),
SUMIFS(CANSCRN!$E:$E,CANSCRN!$A:$A,C3920,CANSCRN!$G:$G,D3920),
IF(AND(A3920="PSA Testing", E3920="Total Expenditure ($USD per 100,000 patients)"),
SUMIFS(PSA!$F:$F,PSA!$A:$A,C3920,PSA!$G:$G,D3920),
IF(AND(A3920="Colorectal Cancer Screening", E3920="Total Expenditure ($USD per 100,000 patients)"),
SUMIFS(COL!$F:$F,COL!$A:$A,C3920,COL!$G:$G,D3920),
IF(AND(A3920="Cervical Cancer Screening", E3920="Total Expenditure ($USD per 100,000 patients)"),
SUMIFS(CERV!$F:$F,CERV!$A:$A,C3920,CERV!$G:$G,D3920),
SUMIFS(CANSCRN!$F:$F,CANSCRN!$A:$A,C3920,CANSCRN!$G:$G,D3920))))))))))))</f>
        <v>222193.35648973816</v>
      </c>
    </row>
    <row r="3921" spans="1:6" x14ac:dyDescent="0.2">
      <c r="A3921" s="24" t="s">
        <v>105</v>
      </c>
      <c r="B3921" s="24" t="s">
        <v>101</v>
      </c>
      <c r="C3921" s="24" t="s">
        <v>81</v>
      </c>
      <c r="D3921" s="24">
        <v>2012</v>
      </c>
      <c r="E3921" s="24" t="s">
        <v>104</v>
      </c>
      <c r="F3921">
        <f>IF(AND(A3921="PSA Testing", E3921= "Utilization Rate (per 100,000 patients)"),
SUMIFS(PSA!$D:$D,PSA!$A:$A,C3921,PSA!$G:$G,D3921),
IF(AND(A3921="Colorectal Cancer Screening", E3921="Utilization Rate (per 100,000 patients)"),
SUMIFS(COL!$D:$D,COL!$A:$A,C3921,COL!$G:$G, D3921),
IF(AND(A3921="Cervical Cancer Screening", E3921="Utilization Rate (per 100,000 patients)"),
SUMIFS(CERV!$D:$D,CERV!$A:$A,C3921,CERV!$G:$G,D3921),
IF(AND(A3921="Cancer Screening for CKD patients", E3921="Utilization Rate (per 100,000 patients)"),
SUMIFS(CANSCRN!$D:$D,CANSCRN!$A:$A,C3921,CANSCRN!$G:$G,D3921),
IF(AND(A3921="PSA Testing", E3921="Cost per service ($USD)"),
SUMIFS(PSA!$E:$E,PSA!$A:$A,C3921,PSA!$G:$G,D3921),
IF(AND(A3921="Colorectal Cancer Screening", E3921="Cost per service ($USD)"),
SUMIFS(COL!$E:$E,COL!$A:$A,C3921,COL!$G:$G,D3921),
IF(AND(A3921="Cervical Cancer Screening", E3921="Cost per service ($USD)"),
SUMIFS(CERV!$E:$E,CERV!$A:$A,C3921,CERV!$G:$G,D3921),
IF(AND(A3921="Cancer Screening for CKD patients", E3921="Cost per service ($USD)"),
SUMIFS(CANSCRN!$E:$E,CANSCRN!$A:$A,C3921,CANSCRN!$G:$G,D3921),
IF(AND(A3921="PSA Testing", E3921="Total Expenditure ($USD per 100,000 patients)"),
SUMIFS(PSA!$F:$F,PSA!$A:$A,C3921,PSA!$G:$G,D3921),
IF(AND(A3921="Colorectal Cancer Screening", E3921="Total Expenditure ($USD per 100,000 patients)"),
SUMIFS(COL!$F:$F,COL!$A:$A,C3921,COL!$G:$G,D3921),
IF(AND(A3921="Cervical Cancer Screening", E3921="Total Expenditure ($USD per 100,000 patients)"),
SUMIFS(CERV!$F:$F,CERV!$A:$A,C3921,CERV!$G:$G,D3921),
SUMIFS(CANSCRN!$F:$F,CANSCRN!$A:$A,C3921,CANSCRN!$G:$G,D3921))))))))))))</f>
        <v>129145.23743369733</v>
      </c>
    </row>
    <row r="3922" spans="1:6" x14ac:dyDescent="0.2">
      <c r="A3922" s="24" t="s">
        <v>105</v>
      </c>
      <c r="B3922" s="24" t="s">
        <v>101</v>
      </c>
      <c r="C3922" s="24" t="s">
        <v>81</v>
      </c>
      <c r="D3922" s="24">
        <v>2013</v>
      </c>
      <c r="E3922" s="24" t="s">
        <v>104</v>
      </c>
      <c r="F3922">
        <f>IF(AND(A3922="PSA Testing", E3922= "Utilization Rate (per 100,000 patients)"),
SUMIFS(PSA!$D:$D,PSA!$A:$A,C3922,PSA!$G:$G,D3922),
IF(AND(A3922="Colorectal Cancer Screening", E3922="Utilization Rate (per 100,000 patients)"),
SUMIFS(COL!$D:$D,COL!$A:$A,C3922,COL!$G:$G, D3922),
IF(AND(A3922="Cervical Cancer Screening", E3922="Utilization Rate (per 100,000 patients)"),
SUMIFS(CERV!$D:$D,CERV!$A:$A,C3922,CERV!$G:$G,D3922),
IF(AND(A3922="Cancer Screening for CKD patients", E3922="Utilization Rate (per 100,000 patients)"),
SUMIFS(CANSCRN!$D:$D,CANSCRN!$A:$A,C3922,CANSCRN!$G:$G,D3922),
IF(AND(A3922="PSA Testing", E3922="Cost per service ($USD)"),
SUMIFS(PSA!$E:$E,PSA!$A:$A,C3922,PSA!$G:$G,D3922),
IF(AND(A3922="Colorectal Cancer Screening", E3922="Cost per service ($USD)"),
SUMIFS(COL!$E:$E,COL!$A:$A,C3922,COL!$G:$G,D3922),
IF(AND(A3922="Cervical Cancer Screening", E3922="Cost per service ($USD)"),
SUMIFS(CERV!$E:$E,CERV!$A:$A,C3922,CERV!$G:$G,D3922),
IF(AND(A3922="Cancer Screening for CKD patients", E3922="Cost per service ($USD)"),
SUMIFS(CANSCRN!$E:$E,CANSCRN!$A:$A,C3922,CANSCRN!$G:$G,D3922),
IF(AND(A3922="PSA Testing", E3922="Total Expenditure ($USD per 100,000 patients)"),
SUMIFS(PSA!$F:$F,PSA!$A:$A,C3922,PSA!$G:$G,D3922),
IF(AND(A3922="Colorectal Cancer Screening", E3922="Total Expenditure ($USD per 100,000 patients)"),
SUMIFS(COL!$F:$F,COL!$A:$A,C3922,COL!$G:$G,D3922),
IF(AND(A3922="Cervical Cancer Screening", E3922="Total Expenditure ($USD per 100,000 patients)"),
SUMIFS(CERV!$F:$F,CERV!$A:$A,C3922,CERV!$G:$G,D3922),
SUMIFS(CANSCRN!$F:$F,CANSCRN!$A:$A,C3922,CANSCRN!$G:$G,D3922))))))))))))</f>
        <v>125200.12446657184</v>
      </c>
    </row>
    <row r="3923" spans="1:6" x14ac:dyDescent="0.2">
      <c r="A3923" s="24" t="s">
        <v>105</v>
      </c>
      <c r="B3923" s="24" t="s">
        <v>101</v>
      </c>
      <c r="C3923" s="24" t="s">
        <v>81</v>
      </c>
      <c r="D3923" s="24">
        <v>2014</v>
      </c>
      <c r="E3923" s="24" t="s">
        <v>104</v>
      </c>
      <c r="F3923">
        <f>IF(AND(A3923="PSA Testing", E3923= "Utilization Rate (per 100,000 patients)"),
SUMIFS(PSA!$D:$D,PSA!$A:$A,C3923,PSA!$G:$G,D3923),
IF(AND(A3923="Colorectal Cancer Screening", E3923="Utilization Rate (per 100,000 patients)"),
SUMIFS(COL!$D:$D,COL!$A:$A,C3923,COL!$G:$G, D3923),
IF(AND(A3923="Cervical Cancer Screening", E3923="Utilization Rate (per 100,000 patients)"),
SUMIFS(CERV!$D:$D,CERV!$A:$A,C3923,CERV!$G:$G,D3923),
IF(AND(A3923="Cancer Screening for CKD patients", E3923="Utilization Rate (per 100,000 patients)"),
SUMIFS(CANSCRN!$D:$D,CANSCRN!$A:$A,C3923,CANSCRN!$G:$G,D3923),
IF(AND(A3923="PSA Testing", E3923="Cost per service ($USD)"),
SUMIFS(PSA!$E:$E,PSA!$A:$A,C3923,PSA!$G:$G,D3923),
IF(AND(A3923="Colorectal Cancer Screening", E3923="Cost per service ($USD)"),
SUMIFS(COL!$E:$E,COL!$A:$A,C3923,COL!$G:$G,D3923),
IF(AND(A3923="Cervical Cancer Screening", E3923="Cost per service ($USD)"),
SUMIFS(CERV!$E:$E,CERV!$A:$A,C3923,CERV!$G:$G,D3923),
IF(AND(A3923="Cancer Screening for CKD patients", E3923="Cost per service ($USD)"),
SUMIFS(CANSCRN!$E:$E,CANSCRN!$A:$A,C3923,CANSCRN!$G:$G,D3923),
IF(AND(A3923="PSA Testing", E3923="Total Expenditure ($USD per 100,000 patients)"),
SUMIFS(PSA!$F:$F,PSA!$A:$A,C3923,PSA!$G:$G,D3923),
IF(AND(A3923="Colorectal Cancer Screening", E3923="Total Expenditure ($USD per 100,000 patients)"),
SUMIFS(COL!$F:$F,COL!$A:$A,C3923,COL!$G:$G,D3923),
IF(AND(A3923="Cervical Cancer Screening", E3923="Total Expenditure ($USD per 100,000 patients)"),
SUMIFS(CERV!$F:$F,CERV!$A:$A,C3923,CERV!$G:$G,D3923),
SUMIFS(CANSCRN!$F:$F,CANSCRN!$A:$A,C3923,CANSCRN!$G:$G,D3923))))))))))))</f>
        <v>84657.692307692312</v>
      </c>
    </row>
    <row r="3924" spans="1:6" x14ac:dyDescent="0.2">
      <c r="A3924" s="24" t="s">
        <v>105</v>
      </c>
      <c r="B3924" s="24" t="s">
        <v>101</v>
      </c>
      <c r="C3924" s="24" t="s">
        <v>81</v>
      </c>
      <c r="D3924" s="24">
        <v>2015</v>
      </c>
      <c r="E3924" s="24" t="s">
        <v>104</v>
      </c>
      <c r="F3924">
        <f>IF(AND(A3924="PSA Testing", E3924= "Utilization Rate (per 100,000 patients)"),
SUMIFS(PSA!$D:$D,PSA!$A:$A,C3924,PSA!$G:$G,D3924),
IF(AND(A3924="Colorectal Cancer Screening", E3924="Utilization Rate (per 100,000 patients)"),
SUMIFS(COL!$D:$D,COL!$A:$A,C3924,COL!$G:$G, D3924),
IF(AND(A3924="Cervical Cancer Screening", E3924="Utilization Rate (per 100,000 patients)"),
SUMIFS(CERV!$D:$D,CERV!$A:$A,C3924,CERV!$G:$G,D3924),
IF(AND(A3924="Cancer Screening for CKD patients", E3924="Utilization Rate (per 100,000 patients)"),
SUMIFS(CANSCRN!$D:$D,CANSCRN!$A:$A,C3924,CANSCRN!$G:$G,D3924),
IF(AND(A3924="PSA Testing", E3924="Cost per service ($USD)"),
SUMIFS(PSA!$E:$E,PSA!$A:$A,C3924,PSA!$G:$G,D3924),
IF(AND(A3924="Colorectal Cancer Screening", E3924="Cost per service ($USD)"),
SUMIFS(COL!$E:$E,COL!$A:$A,C3924,COL!$G:$G,D3924),
IF(AND(A3924="Cervical Cancer Screening", E3924="Cost per service ($USD)"),
SUMIFS(CERV!$E:$E,CERV!$A:$A,C3924,CERV!$G:$G,D3924),
IF(AND(A3924="Cancer Screening for CKD patients", E3924="Cost per service ($USD)"),
SUMIFS(CANSCRN!$E:$E,CANSCRN!$A:$A,C3924,CANSCRN!$G:$G,D3924),
IF(AND(A3924="PSA Testing", E3924="Total Expenditure ($USD per 100,000 patients)"),
SUMIFS(PSA!$F:$F,PSA!$A:$A,C3924,PSA!$G:$G,D3924),
IF(AND(A3924="Colorectal Cancer Screening", E3924="Total Expenditure ($USD per 100,000 patients)"),
SUMIFS(COL!$F:$F,COL!$A:$A,C3924,COL!$G:$G,D3924),
IF(AND(A3924="Cervical Cancer Screening", E3924="Total Expenditure ($USD per 100,000 patients)"),
SUMIFS(CERV!$F:$F,CERV!$A:$A,C3924,CERV!$G:$G,D3924),
SUMIFS(CANSCRN!$F:$F,CANSCRN!$A:$A,C3924,CANSCRN!$G:$G,D3924))))))))))))</f>
        <v>73420.337194127234</v>
      </c>
    </row>
    <row r="3925" spans="1:6" x14ac:dyDescent="0.2">
      <c r="A3925" s="24" t="s">
        <v>105</v>
      </c>
      <c r="B3925" s="24" t="s">
        <v>101</v>
      </c>
      <c r="C3925" s="24" t="s">
        <v>81</v>
      </c>
      <c r="D3925" s="24">
        <v>2016</v>
      </c>
      <c r="E3925" s="24" t="s">
        <v>104</v>
      </c>
      <c r="F3925">
        <f>IF(AND(A3925="PSA Testing", E3925= "Utilization Rate (per 100,000 patients)"),
SUMIFS(PSA!$D:$D,PSA!$A:$A,C3925,PSA!$G:$G,D3925),
IF(AND(A3925="Colorectal Cancer Screening", E3925="Utilization Rate (per 100,000 patients)"),
SUMIFS(COL!$D:$D,COL!$A:$A,C3925,COL!$G:$G, D3925),
IF(AND(A3925="Cervical Cancer Screening", E3925="Utilization Rate (per 100,000 patients)"),
SUMIFS(CERV!$D:$D,CERV!$A:$A,C3925,CERV!$G:$G,D3925),
IF(AND(A3925="Cancer Screening for CKD patients", E3925="Utilization Rate (per 100,000 patients)"),
SUMIFS(CANSCRN!$D:$D,CANSCRN!$A:$A,C3925,CANSCRN!$G:$G,D3925),
IF(AND(A3925="PSA Testing", E3925="Cost per service ($USD)"),
SUMIFS(PSA!$E:$E,PSA!$A:$A,C3925,PSA!$G:$G,D3925),
IF(AND(A3925="Colorectal Cancer Screening", E3925="Cost per service ($USD)"),
SUMIFS(COL!$E:$E,COL!$A:$A,C3925,COL!$G:$G,D3925),
IF(AND(A3925="Cervical Cancer Screening", E3925="Cost per service ($USD)"),
SUMIFS(CERV!$E:$E,CERV!$A:$A,C3925,CERV!$G:$G,D3925),
IF(AND(A3925="Cancer Screening for CKD patients", E3925="Cost per service ($USD)"),
SUMIFS(CANSCRN!$E:$E,CANSCRN!$A:$A,C3925,CANSCRN!$G:$G,D3925),
IF(AND(A3925="PSA Testing", E3925="Total Expenditure ($USD per 100,000 patients)"),
SUMIFS(PSA!$F:$F,PSA!$A:$A,C3925,PSA!$G:$G,D3925),
IF(AND(A3925="Colorectal Cancer Screening", E3925="Total Expenditure ($USD per 100,000 patients)"),
SUMIFS(COL!$F:$F,COL!$A:$A,C3925,COL!$G:$G,D3925),
IF(AND(A3925="Cervical Cancer Screening", E3925="Total Expenditure ($USD per 100,000 patients)"),
SUMIFS(CERV!$F:$F,CERV!$A:$A,C3925,CERV!$G:$G,D3925),
SUMIFS(CANSCRN!$F:$F,CANSCRN!$A:$A,C3925,CANSCRN!$G:$G,D3925))))))))))))</f>
        <v>51596.977329974812</v>
      </c>
    </row>
    <row r="3926" spans="1:6" x14ac:dyDescent="0.2">
      <c r="A3926" s="24" t="s">
        <v>105</v>
      </c>
      <c r="B3926" s="24" t="s">
        <v>101</v>
      </c>
      <c r="C3926" s="24" t="s">
        <v>81</v>
      </c>
      <c r="D3926" s="24">
        <v>2017</v>
      </c>
      <c r="E3926" s="24" t="s">
        <v>104</v>
      </c>
      <c r="F3926">
        <f>IF(AND(A3926="PSA Testing", E3926= "Utilization Rate (per 100,000 patients)"),
SUMIFS(PSA!$D:$D,PSA!$A:$A,C3926,PSA!$G:$G,D3926),
IF(AND(A3926="Colorectal Cancer Screening", E3926="Utilization Rate (per 100,000 patients)"),
SUMIFS(COL!$D:$D,COL!$A:$A,C3926,COL!$G:$G, D3926),
IF(AND(A3926="Cervical Cancer Screening", E3926="Utilization Rate (per 100,000 patients)"),
SUMIFS(CERV!$D:$D,CERV!$A:$A,C3926,CERV!$G:$G,D3926),
IF(AND(A3926="Cancer Screening for CKD patients", E3926="Utilization Rate (per 100,000 patients)"),
SUMIFS(CANSCRN!$D:$D,CANSCRN!$A:$A,C3926,CANSCRN!$G:$G,D3926),
IF(AND(A3926="PSA Testing", E3926="Cost per service ($USD)"),
SUMIFS(PSA!$E:$E,PSA!$A:$A,C3926,PSA!$G:$G,D3926),
IF(AND(A3926="Colorectal Cancer Screening", E3926="Cost per service ($USD)"),
SUMIFS(COL!$E:$E,COL!$A:$A,C3926,COL!$G:$G,D3926),
IF(AND(A3926="Cervical Cancer Screening", E3926="Cost per service ($USD)"),
SUMIFS(CERV!$E:$E,CERV!$A:$A,C3926,CERV!$G:$G,D3926),
IF(AND(A3926="Cancer Screening for CKD patients", E3926="Cost per service ($USD)"),
SUMIFS(CANSCRN!$E:$E,CANSCRN!$A:$A,C3926,CANSCRN!$G:$G,D3926),
IF(AND(A3926="PSA Testing", E3926="Total Expenditure ($USD per 100,000 patients)"),
SUMIFS(PSA!$F:$F,PSA!$A:$A,C3926,PSA!$G:$G,D3926),
IF(AND(A3926="Colorectal Cancer Screening", E3926="Total Expenditure ($USD per 100,000 patients)"),
SUMIFS(COL!$F:$F,COL!$A:$A,C3926,COL!$G:$G,D3926),
IF(AND(A3926="Cervical Cancer Screening", E3926="Total Expenditure ($USD per 100,000 patients)"),
SUMIFS(CERV!$F:$F,CERV!$A:$A,C3926,CERV!$G:$G,D3926),
SUMIFS(CANSCRN!$F:$F,CANSCRN!$A:$A,C3926,CANSCRN!$G:$G,D3926))))))))))))</f>
        <v>67890.608984861974</v>
      </c>
    </row>
    <row r="3927" spans="1:6" x14ac:dyDescent="0.2">
      <c r="A3927" s="24" t="s">
        <v>105</v>
      </c>
      <c r="B3927" s="24" t="s">
        <v>101</v>
      </c>
      <c r="C3927" s="24" t="s">
        <v>81</v>
      </c>
      <c r="D3927" s="24">
        <v>2018</v>
      </c>
      <c r="E3927" s="24" t="s">
        <v>104</v>
      </c>
      <c r="F3927">
        <f>IF(AND(A3927="PSA Testing", E3927= "Utilization Rate (per 100,000 patients)"),
SUMIFS(PSA!$D:$D,PSA!$A:$A,C3927,PSA!$G:$G,D3927),
IF(AND(A3927="Colorectal Cancer Screening", E3927="Utilization Rate (per 100,000 patients)"),
SUMIFS(COL!$D:$D,COL!$A:$A,C3927,COL!$G:$G, D3927),
IF(AND(A3927="Cervical Cancer Screening", E3927="Utilization Rate (per 100,000 patients)"),
SUMIFS(CERV!$D:$D,CERV!$A:$A,C3927,CERV!$G:$G,D3927),
IF(AND(A3927="Cancer Screening for CKD patients", E3927="Utilization Rate (per 100,000 patients)"),
SUMIFS(CANSCRN!$D:$D,CANSCRN!$A:$A,C3927,CANSCRN!$G:$G,D3927),
IF(AND(A3927="PSA Testing", E3927="Cost per service ($USD)"),
SUMIFS(PSA!$E:$E,PSA!$A:$A,C3927,PSA!$G:$G,D3927),
IF(AND(A3927="Colorectal Cancer Screening", E3927="Cost per service ($USD)"),
SUMIFS(COL!$E:$E,COL!$A:$A,C3927,COL!$G:$G,D3927),
IF(AND(A3927="Cervical Cancer Screening", E3927="Cost per service ($USD)"),
SUMIFS(CERV!$E:$E,CERV!$A:$A,C3927,CERV!$G:$G,D3927),
IF(AND(A3927="Cancer Screening for CKD patients", E3927="Cost per service ($USD)"),
SUMIFS(CANSCRN!$E:$E,CANSCRN!$A:$A,C3927,CANSCRN!$G:$G,D3927),
IF(AND(A3927="PSA Testing", E3927="Total Expenditure ($USD per 100,000 patients)"),
SUMIFS(PSA!$F:$F,PSA!$A:$A,C3927,PSA!$G:$G,D3927),
IF(AND(A3927="Colorectal Cancer Screening", E3927="Total Expenditure ($USD per 100,000 patients)"),
SUMIFS(COL!$F:$F,COL!$A:$A,C3927,COL!$G:$G,D3927),
IF(AND(A3927="Cervical Cancer Screening", E3927="Total Expenditure ($USD per 100,000 patients)"),
SUMIFS(CERV!$F:$F,CERV!$A:$A,C3927,CERV!$G:$G,D3927),
SUMIFS(CANSCRN!$F:$F,CANSCRN!$A:$A,C3927,CANSCRN!$G:$G,D3927))))))))))))</f>
        <v>45794.555853873237</v>
      </c>
    </row>
    <row r="3928" spans="1:6" x14ac:dyDescent="0.2">
      <c r="A3928" s="24" t="s">
        <v>105</v>
      </c>
      <c r="B3928" s="24" t="s">
        <v>101</v>
      </c>
      <c r="C3928" s="24" t="s">
        <v>81</v>
      </c>
      <c r="D3928" s="24">
        <v>2019</v>
      </c>
      <c r="E3928" s="24" t="s">
        <v>104</v>
      </c>
      <c r="F3928">
        <f>IF(AND(A3928="PSA Testing", E3928= "Utilization Rate (per 100,000 patients)"),
SUMIFS(PSA!$D:$D,PSA!$A:$A,C3928,PSA!$G:$G,D3928),
IF(AND(A3928="Colorectal Cancer Screening", E3928="Utilization Rate (per 100,000 patients)"),
SUMIFS(COL!$D:$D,COL!$A:$A,C3928,COL!$G:$G, D3928),
IF(AND(A3928="Cervical Cancer Screening", E3928="Utilization Rate (per 100,000 patients)"),
SUMIFS(CERV!$D:$D,CERV!$A:$A,C3928,CERV!$G:$G,D3928),
IF(AND(A3928="Cancer Screening for CKD patients", E3928="Utilization Rate (per 100,000 patients)"),
SUMIFS(CANSCRN!$D:$D,CANSCRN!$A:$A,C3928,CANSCRN!$G:$G,D3928),
IF(AND(A3928="PSA Testing", E3928="Cost per service ($USD)"),
SUMIFS(PSA!$E:$E,PSA!$A:$A,C3928,PSA!$G:$G,D3928),
IF(AND(A3928="Colorectal Cancer Screening", E3928="Cost per service ($USD)"),
SUMIFS(COL!$E:$E,COL!$A:$A,C3928,COL!$G:$G,D3928),
IF(AND(A3928="Cervical Cancer Screening", E3928="Cost per service ($USD)"),
SUMIFS(CERV!$E:$E,CERV!$A:$A,C3928,CERV!$G:$G,D3928),
IF(AND(A3928="Cancer Screening for CKD patients", E3928="Cost per service ($USD)"),
SUMIFS(CANSCRN!$E:$E,CANSCRN!$A:$A,C3928,CANSCRN!$G:$G,D3928),
IF(AND(A3928="PSA Testing", E3928="Total Expenditure ($USD per 100,000 patients)"),
SUMIFS(PSA!$F:$F,PSA!$A:$A,C3928,PSA!$G:$G,D3928),
IF(AND(A3928="Colorectal Cancer Screening", E3928="Total Expenditure ($USD per 100,000 patients)"),
SUMIFS(COL!$F:$F,COL!$A:$A,C3928,COL!$G:$G,D3928),
IF(AND(A3928="Cervical Cancer Screening", E3928="Total Expenditure ($USD per 100,000 patients)"),
SUMIFS(CERV!$F:$F,CERV!$A:$A,C3928,CERV!$G:$G,D3928),
SUMIFS(CANSCRN!$F:$F,CANSCRN!$A:$A,C3928,CANSCRN!$G:$G,D3928))))))))))))</f>
        <v>35760.796812749002</v>
      </c>
    </row>
    <row r="3929" spans="1:6" x14ac:dyDescent="0.2">
      <c r="A3929" s="24" t="s">
        <v>107</v>
      </c>
      <c r="B3929" s="24" t="s">
        <v>101</v>
      </c>
      <c r="C3929" s="24" t="s">
        <v>30</v>
      </c>
      <c r="D3929" s="24">
        <v>2009</v>
      </c>
      <c r="E3929" s="24" t="s">
        <v>104</v>
      </c>
      <c r="F3929">
        <f>IF(AND(A3929="PSA Testing", E3929= "Utilization Rate (per 100,000 patients)"),
SUMIFS(PSA!$D:$D,PSA!$A:$A,C3929,PSA!$G:$G,D3929),
IF(AND(A3929="Colorectal Cancer Screening", E3929="Utilization Rate (per 100,000 patients)"),
SUMIFS(COL!$D:$D,COL!$A:$A,C3929,COL!$G:$G, D3929),
IF(AND(A3929="Cervical Cancer Screening", E3929="Utilization Rate (per 100,000 patients)"),
SUMIFS(CERV!$D:$D,CERV!$A:$A,C3929,CERV!$G:$G,D3929),
IF(AND(A3929="Cancer Screening for CKD patients", E3929="Utilization Rate (per 100,000 patients)"),
SUMIFS(CANSCRN!$D:$D,CANSCRN!$A:$A,C3929,CANSCRN!$G:$G,D3929),
IF(AND(A3929="PSA Testing", E3929="Cost per service ($USD)"),
SUMIFS(PSA!$E:$E,PSA!$A:$A,C3929,PSA!$G:$G,D3929),
IF(AND(A3929="Colorectal Cancer Screening", E3929="Cost per service ($USD)"),
SUMIFS(COL!$E:$E,COL!$A:$A,C3929,COL!$G:$G,D3929),
IF(AND(A3929="Cervical Cancer Screening", E3929="Cost per service ($USD)"),
SUMIFS(CERV!$E:$E,CERV!$A:$A,C3929,CERV!$G:$G,D3929),
IF(AND(A3929="Cancer Screening for CKD patients", E3929="Cost per service ($USD)"),
SUMIFS(CANSCRN!$E:$E,CANSCRN!$A:$A,C3929,CANSCRN!$G:$G,D3929),
IF(AND(A3929="PSA Testing", E3929="Total Expenditure ($USD per 100,000 patients)"),
SUMIFS(PSA!$F:$F,PSA!$A:$A,C3929,PSA!$G:$G,D3929),
IF(AND(A3929="Colorectal Cancer Screening", E3929="Total Expenditure ($USD per 100,000 patients)"),
SUMIFS(COL!$F:$F,COL!$A:$A,C3929,COL!$G:$G,D3929),
IF(AND(A3929="Cervical Cancer Screening", E3929="Total Expenditure ($USD per 100,000 patients)"),
SUMIFS(CERV!$F:$F,CERV!$A:$A,C3929,CERV!$G:$G,D3929),
SUMIFS(CANSCRN!$F:$F,CANSCRN!$A:$A,C3929,CANSCRN!$G:$G,D3929))))))))))))</f>
        <v>0</v>
      </c>
    </row>
    <row r="3930" spans="1:6" x14ac:dyDescent="0.2">
      <c r="A3930" s="24" t="s">
        <v>107</v>
      </c>
      <c r="B3930" s="24" t="s">
        <v>101</v>
      </c>
      <c r="C3930" s="24" t="s">
        <v>30</v>
      </c>
      <c r="D3930" s="24">
        <v>2010</v>
      </c>
      <c r="E3930" s="24" t="s">
        <v>104</v>
      </c>
      <c r="F3930">
        <f>IF(AND(A3930="PSA Testing", E3930= "Utilization Rate (per 100,000 patients)"),
SUMIFS(PSA!$D:$D,PSA!$A:$A,C3930,PSA!$G:$G,D3930),
IF(AND(A3930="Colorectal Cancer Screening", E3930="Utilization Rate (per 100,000 patients)"),
SUMIFS(COL!$D:$D,COL!$A:$A,C3930,COL!$G:$G, D3930),
IF(AND(A3930="Cervical Cancer Screening", E3930="Utilization Rate (per 100,000 patients)"),
SUMIFS(CERV!$D:$D,CERV!$A:$A,C3930,CERV!$G:$G,D3930),
IF(AND(A3930="Cancer Screening for CKD patients", E3930="Utilization Rate (per 100,000 patients)"),
SUMIFS(CANSCRN!$D:$D,CANSCRN!$A:$A,C3930,CANSCRN!$G:$G,D3930),
IF(AND(A3930="PSA Testing", E3930="Cost per service ($USD)"),
SUMIFS(PSA!$E:$E,PSA!$A:$A,C3930,PSA!$G:$G,D3930),
IF(AND(A3930="Colorectal Cancer Screening", E3930="Cost per service ($USD)"),
SUMIFS(COL!$E:$E,COL!$A:$A,C3930,COL!$G:$G,D3930),
IF(AND(A3930="Cervical Cancer Screening", E3930="Cost per service ($USD)"),
SUMIFS(CERV!$E:$E,CERV!$A:$A,C3930,CERV!$G:$G,D3930),
IF(AND(A3930="Cancer Screening for CKD patients", E3930="Cost per service ($USD)"),
SUMIFS(CANSCRN!$E:$E,CANSCRN!$A:$A,C3930,CANSCRN!$G:$G,D3930),
IF(AND(A3930="PSA Testing", E3930="Total Expenditure ($USD per 100,000 patients)"),
SUMIFS(PSA!$F:$F,PSA!$A:$A,C3930,PSA!$G:$G,D3930),
IF(AND(A3930="Colorectal Cancer Screening", E3930="Total Expenditure ($USD per 100,000 patients)"),
SUMIFS(COL!$F:$F,COL!$A:$A,C3930,COL!$G:$G,D3930),
IF(AND(A3930="Cervical Cancer Screening", E3930="Total Expenditure ($USD per 100,000 patients)"),
SUMIFS(CERV!$F:$F,CERV!$A:$A,C3930,CERV!$G:$G,D3930),
SUMIFS(CANSCRN!$F:$F,CANSCRN!$A:$A,C3930,CANSCRN!$G:$G,D3930))))))))))))</f>
        <v>0</v>
      </c>
    </row>
    <row r="3931" spans="1:6" x14ac:dyDescent="0.2">
      <c r="A3931" s="24" t="s">
        <v>107</v>
      </c>
      <c r="B3931" s="24" t="s">
        <v>101</v>
      </c>
      <c r="C3931" s="24" t="s">
        <v>30</v>
      </c>
      <c r="D3931" s="24">
        <v>2011</v>
      </c>
      <c r="E3931" s="24" t="s">
        <v>104</v>
      </c>
      <c r="F3931">
        <f>IF(AND(A3931="PSA Testing", E3931= "Utilization Rate (per 100,000 patients)"),
SUMIFS(PSA!$D:$D,PSA!$A:$A,C3931,PSA!$G:$G,D3931),
IF(AND(A3931="Colorectal Cancer Screening", E3931="Utilization Rate (per 100,000 patients)"),
SUMIFS(COL!$D:$D,COL!$A:$A,C3931,COL!$G:$G, D3931),
IF(AND(A3931="Cervical Cancer Screening", E3931="Utilization Rate (per 100,000 patients)"),
SUMIFS(CERV!$D:$D,CERV!$A:$A,C3931,CERV!$G:$G,D3931),
IF(AND(A3931="Cancer Screening for CKD patients", E3931="Utilization Rate (per 100,000 patients)"),
SUMIFS(CANSCRN!$D:$D,CANSCRN!$A:$A,C3931,CANSCRN!$G:$G,D3931),
IF(AND(A3931="PSA Testing", E3931="Cost per service ($USD)"),
SUMIFS(PSA!$E:$E,PSA!$A:$A,C3931,PSA!$G:$G,D3931),
IF(AND(A3931="Colorectal Cancer Screening", E3931="Cost per service ($USD)"),
SUMIFS(COL!$E:$E,COL!$A:$A,C3931,COL!$G:$G,D3931),
IF(AND(A3931="Cervical Cancer Screening", E3931="Cost per service ($USD)"),
SUMIFS(CERV!$E:$E,CERV!$A:$A,C3931,CERV!$G:$G,D3931),
IF(AND(A3931="Cancer Screening for CKD patients", E3931="Cost per service ($USD)"),
SUMIFS(CANSCRN!$E:$E,CANSCRN!$A:$A,C3931,CANSCRN!$G:$G,D3931),
IF(AND(A3931="PSA Testing", E3931="Total Expenditure ($USD per 100,000 patients)"),
SUMIFS(PSA!$F:$F,PSA!$A:$A,C3931,PSA!$G:$G,D3931),
IF(AND(A3931="Colorectal Cancer Screening", E3931="Total Expenditure ($USD per 100,000 patients)"),
SUMIFS(COL!$F:$F,COL!$A:$A,C3931,COL!$G:$G,D3931),
IF(AND(A3931="Cervical Cancer Screening", E3931="Total Expenditure ($USD per 100,000 patients)"),
SUMIFS(CERV!$F:$F,CERV!$A:$A,C3931,CERV!$G:$G,D3931),
SUMIFS(CANSCRN!$F:$F,CANSCRN!$A:$A,C3931,CANSCRN!$G:$G,D3931))))))))))))</f>
        <v>0</v>
      </c>
    </row>
    <row r="3932" spans="1:6" x14ac:dyDescent="0.2">
      <c r="A3932" s="24" t="s">
        <v>107</v>
      </c>
      <c r="B3932" s="24" t="s">
        <v>101</v>
      </c>
      <c r="C3932" s="24" t="s">
        <v>30</v>
      </c>
      <c r="D3932" s="24">
        <v>2012</v>
      </c>
      <c r="E3932" s="24" t="s">
        <v>104</v>
      </c>
      <c r="F3932">
        <f>IF(AND(A3932="PSA Testing", E3932= "Utilization Rate (per 100,000 patients)"),
SUMIFS(PSA!$D:$D,PSA!$A:$A,C3932,PSA!$G:$G,D3932),
IF(AND(A3932="Colorectal Cancer Screening", E3932="Utilization Rate (per 100,000 patients)"),
SUMIFS(COL!$D:$D,COL!$A:$A,C3932,COL!$G:$G, D3932),
IF(AND(A3932="Cervical Cancer Screening", E3932="Utilization Rate (per 100,000 patients)"),
SUMIFS(CERV!$D:$D,CERV!$A:$A,C3932,CERV!$G:$G,D3932),
IF(AND(A3932="Cancer Screening for CKD patients", E3932="Utilization Rate (per 100,000 patients)"),
SUMIFS(CANSCRN!$D:$D,CANSCRN!$A:$A,C3932,CANSCRN!$G:$G,D3932),
IF(AND(A3932="PSA Testing", E3932="Cost per service ($USD)"),
SUMIFS(PSA!$E:$E,PSA!$A:$A,C3932,PSA!$G:$G,D3932),
IF(AND(A3932="Colorectal Cancer Screening", E3932="Cost per service ($USD)"),
SUMIFS(COL!$E:$E,COL!$A:$A,C3932,COL!$G:$G,D3932),
IF(AND(A3932="Cervical Cancer Screening", E3932="Cost per service ($USD)"),
SUMIFS(CERV!$E:$E,CERV!$A:$A,C3932,CERV!$G:$G,D3932),
IF(AND(A3932="Cancer Screening for CKD patients", E3932="Cost per service ($USD)"),
SUMIFS(CANSCRN!$E:$E,CANSCRN!$A:$A,C3932,CANSCRN!$G:$G,D3932),
IF(AND(A3932="PSA Testing", E3932="Total Expenditure ($USD per 100,000 patients)"),
SUMIFS(PSA!$F:$F,PSA!$A:$A,C3932,PSA!$G:$G,D3932),
IF(AND(A3932="Colorectal Cancer Screening", E3932="Total Expenditure ($USD per 100,000 patients)"),
SUMIFS(COL!$F:$F,COL!$A:$A,C3932,COL!$G:$G,D3932),
IF(AND(A3932="Cervical Cancer Screening", E3932="Total Expenditure ($USD per 100,000 patients)"),
SUMIFS(CERV!$F:$F,CERV!$A:$A,C3932,CERV!$G:$G,D3932),
SUMIFS(CANSCRN!$F:$F,CANSCRN!$A:$A,C3932,CANSCRN!$G:$G,D3932))))))))))))</f>
        <v>0</v>
      </c>
    </row>
    <row r="3933" spans="1:6" x14ac:dyDescent="0.2">
      <c r="A3933" s="24" t="s">
        <v>107</v>
      </c>
      <c r="B3933" s="24" t="s">
        <v>101</v>
      </c>
      <c r="C3933" s="24" t="s">
        <v>30</v>
      </c>
      <c r="D3933" s="24">
        <v>2013</v>
      </c>
      <c r="E3933" s="24" t="s">
        <v>104</v>
      </c>
      <c r="F3933">
        <f>IF(AND(A3933="PSA Testing", E3933= "Utilization Rate (per 100,000 patients)"),
SUMIFS(PSA!$D:$D,PSA!$A:$A,C3933,PSA!$G:$G,D3933),
IF(AND(A3933="Colorectal Cancer Screening", E3933="Utilization Rate (per 100,000 patients)"),
SUMIFS(COL!$D:$D,COL!$A:$A,C3933,COL!$G:$G, D3933),
IF(AND(A3933="Cervical Cancer Screening", E3933="Utilization Rate (per 100,000 patients)"),
SUMIFS(CERV!$D:$D,CERV!$A:$A,C3933,CERV!$G:$G,D3933),
IF(AND(A3933="Cancer Screening for CKD patients", E3933="Utilization Rate (per 100,000 patients)"),
SUMIFS(CANSCRN!$D:$D,CANSCRN!$A:$A,C3933,CANSCRN!$G:$G,D3933),
IF(AND(A3933="PSA Testing", E3933="Cost per service ($USD)"),
SUMIFS(PSA!$E:$E,PSA!$A:$A,C3933,PSA!$G:$G,D3933),
IF(AND(A3933="Colorectal Cancer Screening", E3933="Cost per service ($USD)"),
SUMIFS(COL!$E:$E,COL!$A:$A,C3933,COL!$G:$G,D3933),
IF(AND(A3933="Cervical Cancer Screening", E3933="Cost per service ($USD)"),
SUMIFS(CERV!$E:$E,CERV!$A:$A,C3933,CERV!$G:$G,D3933),
IF(AND(A3933="Cancer Screening for CKD patients", E3933="Cost per service ($USD)"),
SUMIFS(CANSCRN!$E:$E,CANSCRN!$A:$A,C3933,CANSCRN!$G:$G,D3933),
IF(AND(A3933="PSA Testing", E3933="Total Expenditure ($USD per 100,000 patients)"),
SUMIFS(PSA!$F:$F,PSA!$A:$A,C3933,PSA!$G:$G,D3933),
IF(AND(A3933="Colorectal Cancer Screening", E3933="Total Expenditure ($USD per 100,000 patients)"),
SUMIFS(COL!$F:$F,COL!$A:$A,C3933,COL!$G:$G,D3933),
IF(AND(A3933="Cervical Cancer Screening", E3933="Total Expenditure ($USD per 100,000 patients)"),
SUMIFS(CERV!$F:$F,CERV!$A:$A,C3933,CERV!$G:$G,D3933),
SUMIFS(CANSCRN!$F:$F,CANSCRN!$A:$A,C3933,CANSCRN!$G:$G,D3933))))))))))))</f>
        <v>0</v>
      </c>
    </row>
    <row r="3934" spans="1:6" x14ac:dyDescent="0.2">
      <c r="A3934" s="24" t="s">
        <v>107</v>
      </c>
      <c r="B3934" s="24" t="s">
        <v>101</v>
      </c>
      <c r="C3934" s="24" t="s">
        <v>30</v>
      </c>
      <c r="D3934" s="24">
        <v>2014</v>
      </c>
      <c r="E3934" s="24" t="s">
        <v>104</v>
      </c>
      <c r="F3934">
        <f>IF(AND(A3934="PSA Testing", E3934= "Utilization Rate (per 100,000 patients)"),
SUMIFS(PSA!$D:$D,PSA!$A:$A,C3934,PSA!$G:$G,D3934),
IF(AND(A3934="Colorectal Cancer Screening", E3934="Utilization Rate (per 100,000 patients)"),
SUMIFS(COL!$D:$D,COL!$A:$A,C3934,COL!$G:$G, D3934),
IF(AND(A3934="Cervical Cancer Screening", E3934="Utilization Rate (per 100,000 patients)"),
SUMIFS(CERV!$D:$D,CERV!$A:$A,C3934,CERV!$G:$G,D3934),
IF(AND(A3934="Cancer Screening for CKD patients", E3934="Utilization Rate (per 100,000 patients)"),
SUMIFS(CANSCRN!$D:$D,CANSCRN!$A:$A,C3934,CANSCRN!$G:$G,D3934),
IF(AND(A3934="PSA Testing", E3934="Cost per service ($USD)"),
SUMIFS(PSA!$E:$E,PSA!$A:$A,C3934,PSA!$G:$G,D3934),
IF(AND(A3934="Colorectal Cancer Screening", E3934="Cost per service ($USD)"),
SUMIFS(COL!$E:$E,COL!$A:$A,C3934,COL!$G:$G,D3934),
IF(AND(A3934="Cervical Cancer Screening", E3934="Cost per service ($USD)"),
SUMIFS(CERV!$E:$E,CERV!$A:$A,C3934,CERV!$G:$G,D3934),
IF(AND(A3934="Cancer Screening for CKD patients", E3934="Cost per service ($USD)"),
SUMIFS(CANSCRN!$E:$E,CANSCRN!$A:$A,C3934,CANSCRN!$G:$G,D3934),
IF(AND(A3934="PSA Testing", E3934="Total Expenditure ($USD per 100,000 patients)"),
SUMIFS(PSA!$F:$F,PSA!$A:$A,C3934,PSA!$G:$G,D3934),
IF(AND(A3934="Colorectal Cancer Screening", E3934="Total Expenditure ($USD per 100,000 patients)"),
SUMIFS(COL!$F:$F,COL!$A:$A,C3934,COL!$G:$G,D3934),
IF(AND(A3934="Cervical Cancer Screening", E3934="Total Expenditure ($USD per 100,000 patients)"),
SUMIFS(CERV!$F:$F,CERV!$A:$A,C3934,CERV!$G:$G,D3934),
SUMIFS(CANSCRN!$F:$F,CANSCRN!$A:$A,C3934,CANSCRN!$G:$G,D3934))))))))))))</f>
        <v>0</v>
      </c>
    </row>
    <row r="3935" spans="1:6" x14ac:dyDescent="0.2">
      <c r="A3935" s="24" t="s">
        <v>107</v>
      </c>
      <c r="B3935" s="24" t="s">
        <v>101</v>
      </c>
      <c r="C3935" s="24" t="s">
        <v>30</v>
      </c>
      <c r="D3935" s="24">
        <v>2015</v>
      </c>
      <c r="E3935" s="24" t="s">
        <v>104</v>
      </c>
      <c r="F3935">
        <f>IF(AND(A3935="PSA Testing", E3935= "Utilization Rate (per 100,000 patients)"),
SUMIFS(PSA!$D:$D,PSA!$A:$A,C3935,PSA!$G:$G,D3935),
IF(AND(A3935="Colorectal Cancer Screening", E3935="Utilization Rate (per 100,000 patients)"),
SUMIFS(COL!$D:$D,COL!$A:$A,C3935,COL!$G:$G, D3935),
IF(AND(A3935="Cervical Cancer Screening", E3935="Utilization Rate (per 100,000 patients)"),
SUMIFS(CERV!$D:$D,CERV!$A:$A,C3935,CERV!$G:$G,D3935),
IF(AND(A3935="Cancer Screening for CKD patients", E3935="Utilization Rate (per 100,000 patients)"),
SUMIFS(CANSCRN!$D:$D,CANSCRN!$A:$A,C3935,CANSCRN!$G:$G,D3935),
IF(AND(A3935="PSA Testing", E3935="Cost per service ($USD)"),
SUMIFS(PSA!$E:$E,PSA!$A:$A,C3935,PSA!$G:$G,D3935),
IF(AND(A3935="Colorectal Cancer Screening", E3935="Cost per service ($USD)"),
SUMIFS(COL!$E:$E,COL!$A:$A,C3935,COL!$G:$G,D3935),
IF(AND(A3935="Cervical Cancer Screening", E3935="Cost per service ($USD)"),
SUMIFS(CERV!$E:$E,CERV!$A:$A,C3935,CERV!$G:$G,D3935),
IF(AND(A3935="Cancer Screening for CKD patients", E3935="Cost per service ($USD)"),
SUMIFS(CANSCRN!$E:$E,CANSCRN!$A:$A,C3935,CANSCRN!$G:$G,D3935),
IF(AND(A3935="PSA Testing", E3935="Total Expenditure ($USD per 100,000 patients)"),
SUMIFS(PSA!$F:$F,PSA!$A:$A,C3935,PSA!$G:$G,D3935),
IF(AND(A3935="Colorectal Cancer Screening", E3935="Total Expenditure ($USD per 100,000 patients)"),
SUMIFS(COL!$F:$F,COL!$A:$A,C3935,COL!$G:$G,D3935),
IF(AND(A3935="Cervical Cancer Screening", E3935="Total Expenditure ($USD per 100,000 patients)"),
SUMIFS(CERV!$F:$F,CERV!$A:$A,C3935,CERV!$G:$G,D3935),
SUMIFS(CANSCRN!$F:$F,CANSCRN!$A:$A,C3935,CANSCRN!$G:$G,D3935))))))))))))</f>
        <v>0</v>
      </c>
    </row>
    <row r="3936" spans="1:6" x14ac:dyDescent="0.2">
      <c r="A3936" s="24" t="s">
        <v>107</v>
      </c>
      <c r="B3936" s="24" t="s">
        <v>101</v>
      </c>
      <c r="C3936" s="24" t="s">
        <v>30</v>
      </c>
      <c r="D3936" s="24">
        <v>2016</v>
      </c>
      <c r="E3936" s="24" t="s">
        <v>104</v>
      </c>
      <c r="F3936">
        <f>IF(AND(A3936="PSA Testing", E3936= "Utilization Rate (per 100,000 patients)"),
SUMIFS(PSA!$D:$D,PSA!$A:$A,C3936,PSA!$G:$G,D3936),
IF(AND(A3936="Colorectal Cancer Screening", E3936="Utilization Rate (per 100,000 patients)"),
SUMIFS(COL!$D:$D,COL!$A:$A,C3936,COL!$G:$G, D3936),
IF(AND(A3936="Cervical Cancer Screening", E3936="Utilization Rate (per 100,000 patients)"),
SUMIFS(CERV!$D:$D,CERV!$A:$A,C3936,CERV!$G:$G,D3936),
IF(AND(A3936="Cancer Screening for CKD patients", E3936="Utilization Rate (per 100,000 patients)"),
SUMIFS(CANSCRN!$D:$D,CANSCRN!$A:$A,C3936,CANSCRN!$G:$G,D3936),
IF(AND(A3936="PSA Testing", E3936="Cost per service ($USD)"),
SUMIFS(PSA!$E:$E,PSA!$A:$A,C3936,PSA!$G:$G,D3936),
IF(AND(A3936="Colorectal Cancer Screening", E3936="Cost per service ($USD)"),
SUMIFS(COL!$E:$E,COL!$A:$A,C3936,COL!$G:$G,D3936),
IF(AND(A3936="Cervical Cancer Screening", E3936="Cost per service ($USD)"),
SUMIFS(CERV!$E:$E,CERV!$A:$A,C3936,CERV!$G:$G,D3936),
IF(AND(A3936="Cancer Screening for CKD patients", E3936="Cost per service ($USD)"),
SUMIFS(CANSCRN!$E:$E,CANSCRN!$A:$A,C3936,CANSCRN!$G:$G,D3936),
IF(AND(A3936="PSA Testing", E3936="Total Expenditure ($USD per 100,000 patients)"),
SUMIFS(PSA!$F:$F,PSA!$A:$A,C3936,PSA!$G:$G,D3936),
IF(AND(A3936="Colorectal Cancer Screening", E3936="Total Expenditure ($USD per 100,000 patients)"),
SUMIFS(COL!$F:$F,COL!$A:$A,C3936,COL!$G:$G,D3936),
IF(AND(A3936="Cervical Cancer Screening", E3936="Total Expenditure ($USD per 100,000 patients)"),
SUMIFS(CERV!$F:$F,CERV!$A:$A,C3936,CERV!$G:$G,D3936),
SUMIFS(CANSCRN!$F:$F,CANSCRN!$A:$A,C3936,CANSCRN!$G:$G,D3936))))))))))))</f>
        <v>0</v>
      </c>
    </row>
    <row r="3937" spans="1:6" x14ac:dyDescent="0.2">
      <c r="A3937" s="24" t="s">
        <v>107</v>
      </c>
      <c r="B3937" s="24" t="s">
        <v>101</v>
      </c>
      <c r="C3937" s="24" t="s">
        <v>30</v>
      </c>
      <c r="D3937" s="24">
        <v>2017</v>
      </c>
      <c r="E3937" s="24" t="s">
        <v>104</v>
      </c>
      <c r="F3937">
        <f>IF(AND(A3937="PSA Testing", E3937= "Utilization Rate (per 100,000 patients)"),
SUMIFS(PSA!$D:$D,PSA!$A:$A,C3937,PSA!$G:$G,D3937),
IF(AND(A3937="Colorectal Cancer Screening", E3937="Utilization Rate (per 100,000 patients)"),
SUMIFS(COL!$D:$D,COL!$A:$A,C3937,COL!$G:$G, D3937),
IF(AND(A3937="Cervical Cancer Screening", E3937="Utilization Rate (per 100,000 patients)"),
SUMIFS(CERV!$D:$D,CERV!$A:$A,C3937,CERV!$G:$G,D3937),
IF(AND(A3937="Cancer Screening for CKD patients", E3937="Utilization Rate (per 100,000 patients)"),
SUMIFS(CANSCRN!$D:$D,CANSCRN!$A:$A,C3937,CANSCRN!$G:$G,D3937),
IF(AND(A3937="PSA Testing", E3937="Cost per service ($USD)"),
SUMIFS(PSA!$E:$E,PSA!$A:$A,C3937,PSA!$G:$G,D3937),
IF(AND(A3937="Colorectal Cancer Screening", E3937="Cost per service ($USD)"),
SUMIFS(COL!$E:$E,COL!$A:$A,C3937,COL!$G:$G,D3937),
IF(AND(A3937="Cervical Cancer Screening", E3937="Cost per service ($USD)"),
SUMIFS(CERV!$E:$E,CERV!$A:$A,C3937,CERV!$G:$G,D3937),
IF(AND(A3937="Cancer Screening for CKD patients", E3937="Cost per service ($USD)"),
SUMIFS(CANSCRN!$E:$E,CANSCRN!$A:$A,C3937,CANSCRN!$G:$G,D3937),
IF(AND(A3937="PSA Testing", E3937="Total Expenditure ($USD per 100,000 patients)"),
SUMIFS(PSA!$F:$F,PSA!$A:$A,C3937,PSA!$G:$G,D3937),
IF(AND(A3937="Colorectal Cancer Screening", E3937="Total Expenditure ($USD per 100,000 patients)"),
SUMIFS(COL!$F:$F,COL!$A:$A,C3937,COL!$G:$G,D3937),
IF(AND(A3937="Cervical Cancer Screening", E3937="Total Expenditure ($USD per 100,000 patients)"),
SUMIFS(CERV!$F:$F,CERV!$A:$A,C3937,CERV!$G:$G,D3937),
SUMIFS(CANSCRN!$F:$F,CANSCRN!$A:$A,C3937,CANSCRN!$G:$G,D3937))))))))))))</f>
        <v>0</v>
      </c>
    </row>
    <row r="3938" spans="1:6" x14ac:dyDescent="0.2">
      <c r="A3938" s="24" t="s">
        <v>107</v>
      </c>
      <c r="B3938" s="24" t="s">
        <v>101</v>
      </c>
      <c r="C3938" s="24" t="s">
        <v>30</v>
      </c>
      <c r="D3938" s="24">
        <v>2018</v>
      </c>
      <c r="E3938" s="24" t="s">
        <v>104</v>
      </c>
      <c r="F3938">
        <f>IF(AND(A3938="PSA Testing", E3938= "Utilization Rate (per 100,000 patients)"),
SUMIFS(PSA!$D:$D,PSA!$A:$A,C3938,PSA!$G:$G,D3938),
IF(AND(A3938="Colorectal Cancer Screening", E3938="Utilization Rate (per 100,000 patients)"),
SUMIFS(COL!$D:$D,COL!$A:$A,C3938,COL!$G:$G, D3938),
IF(AND(A3938="Cervical Cancer Screening", E3938="Utilization Rate (per 100,000 patients)"),
SUMIFS(CERV!$D:$D,CERV!$A:$A,C3938,CERV!$G:$G,D3938),
IF(AND(A3938="Cancer Screening for CKD patients", E3938="Utilization Rate (per 100,000 patients)"),
SUMIFS(CANSCRN!$D:$D,CANSCRN!$A:$A,C3938,CANSCRN!$G:$G,D3938),
IF(AND(A3938="PSA Testing", E3938="Cost per service ($USD)"),
SUMIFS(PSA!$E:$E,PSA!$A:$A,C3938,PSA!$G:$G,D3938),
IF(AND(A3938="Colorectal Cancer Screening", E3938="Cost per service ($USD)"),
SUMIFS(COL!$E:$E,COL!$A:$A,C3938,COL!$G:$G,D3938),
IF(AND(A3938="Cervical Cancer Screening", E3938="Cost per service ($USD)"),
SUMIFS(CERV!$E:$E,CERV!$A:$A,C3938,CERV!$G:$G,D3938),
IF(AND(A3938="Cancer Screening for CKD patients", E3938="Cost per service ($USD)"),
SUMIFS(CANSCRN!$E:$E,CANSCRN!$A:$A,C3938,CANSCRN!$G:$G,D3938),
IF(AND(A3938="PSA Testing", E3938="Total Expenditure ($USD per 100,000 patients)"),
SUMIFS(PSA!$F:$F,PSA!$A:$A,C3938,PSA!$G:$G,D3938),
IF(AND(A3938="Colorectal Cancer Screening", E3938="Total Expenditure ($USD per 100,000 patients)"),
SUMIFS(COL!$F:$F,COL!$A:$A,C3938,COL!$G:$G,D3938),
IF(AND(A3938="Cervical Cancer Screening", E3938="Total Expenditure ($USD per 100,000 patients)"),
SUMIFS(CERV!$F:$F,CERV!$A:$A,C3938,CERV!$G:$G,D3938),
SUMIFS(CANSCRN!$F:$F,CANSCRN!$A:$A,C3938,CANSCRN!$G:$G,D3938))))))))))))</f>
        <v>0</v>
      </c>
    </row>
    <row r="3939" spans="1:6" x14ac:dyDescent="0.2">
      <c r="A3939" s="24" t="s">
        <v>107</v>
      </c>
      <c r="B3939" s="24" t="s">
        <v>101</v>
      </c>
      <c r="C3939" s="24" t="s">
        <v>30</v>
      </c>
      <c r="D3939" s="24">
        <v>2019</v>
      </c>
      <c r="E3939" s="24" t="s">
        <v>104</v>
      </c>
      <c r="F3939">
        <f>IF(AND(A3939="PSA Testing", E3939= "Utilization Rate (per 100,000 patients)"),
SUMIFS(PSA!$D:$D,PSA!$A:$A,C3939,PSA!$G:$G,D3939),
IF(AND(A3939="Colorectal Cancer Screening", E3939="Utilization Rate (per 100,000 patients)"),
SUMIFS(COL!$D:$D,COL!$A:$A,C3939,COL!$G:$G, D3939),
IF(AND(A3939="Cervical Cancer Screening", E3939="Utilization Rate (per 100,000 patients)"),
SUMIFS(CERV!$D:$D,CERV!$A:$A,C3939,CERV!$G:$G,D3939),
IF(AND(A3939="Cancer Screening for CKD patients", E3939="Utilization Rate (per 100,000 patients)"),
SUMIFS(CANSCRN!$D:$D,CANSCRN!$A:$A,C3939,CANSCRN!$G:$G,D3939),
IF(AND(A3939="PSA Testing", E3939="Cost per service ($USD)"),
SUMIFS(PSA!$E:$E,PSA!$A:$A,C3939,PSA!$G:$G,D3939),
IF(AND(A3939="Colorectal Cancer Screening", E3939="Cost per service ($USD)"),
SUMIFS(COL!$E:$E,COL!$A:$A,C3939,COL!$G:$G,D3939),
IF(AND(A3939="Cervical Cancer Screening", E3939="Cost per service ($USD)"),
SUMIFS(CERV!$E:$E,CERV!$A:$A,C3939,CERV!$G:$G,D3939),
IF(AND(A3939="Cancer Screening for CKD patients", E3939="Cost per service ($USD)"),
SUMIFS(CANSCRN!$E:$E,CANSCRN!$A:$A,C3939,CANSCRN!$G:$G,D3939),
IF(AND(A3939="PSA Testing", E3939="Total Expenditure ($USD per 100,000 patients)"),
SUMIFS(PSA!$F:$F,PSA!$A:$A,C3939,PSA!$G:$G,D3939),
IF(AND(A3939="Colorectal Cancer Screening", E3939="Total Expenditure ($USD per 100,000 patients)"),
SUMIFS(COL!$F:$F,COL!$A:$A,C3939,COL!$G:$G,D3939),
IF(AND(A3939="Cervical Cancer Screening", E3939="Total Expenditure ($USD per 100,000 patients)"),
SUMIFS(CERV!$F:$F,CERV!$A:$A,C3939,CERV!$G:$G,D3939),
SUMIFS(CANSCRN!$F:$F,CANSCRN!$A:$A,C3939,CANSCRN!$G:$G,D3939))))))))))))</f>
        <v>0</v>
      </c>
    </row>
    <row r="3940" spans="1:6" x14ac:dyDescent="0.2">
      <c r="A3940" s="24" t="s">
        <v>107</v>
      </c>
      <c r="B3940" s="24" t="s">
        <v>101</v>
      </c>
      <c r="C3940" s="24" t="s">
        <v>31</v>
      </c>
      <c r="D3940" s="24">
        <v>2009</v>
      </c>
      <c r="E3940" s="24" t="s">
        <v>104</v>
      </c>
      <c r="F3940">
        <f>IF(AND(A3940="PSA Testing", E3940= "Utilization Rate (per 100,000 patients)"),
SUMIFS(PSA!$D:$D,PSA!$A:$A,C3940,PSA!$G:$G,D3940),
IF(AND(A3940="Colorectal Cancer Screening", E3940="Utilization Rate (per 100,000 patients)"),
SUMIFS(COL!$D:$D,COL!$A:$A,C3940,COL!$G:$G, D3940),
IF(AND(A3940="Cervical Cancer Screening", E3940="Utilization Rate (per 100,000 patients)"),
SUMIFS(CERV!$D:$D,CERV!$A:$A,C3940,CERV!$G:$G,D3940),
IF(AND(A3940="Cancer Screening for CKD patients", E3940="Utilization Rate (per 100,000 patients)"),
SUMIFS(CANSCRN!$D:$D,CANSCRN!$A:$A,C3940,CANSCRN!$G:$G,D3940),
IF(AND(A3940="PSA Testing", E3940="Cost per service ($USD)"),
SUMIFS(PSA!$E:$E,PSA!$A:$A,C3940,PSA!$G:$G,D3940),
IF(AND(A3940="Colorectal Cancer Screening", E3940="Cost per service ($USD)"),
SUMIFS(COL!$E:$E,COL!$A:$A,C3940,COL!$G:$G,D3940),
IF(AND(A3940="Cervical Cancer Screening", E3940="Cost per service ($USD)"),
SUMIFS(CERV!$E:$E,CERV!$A:$A,C3940,CERV!$G:$G,D3940),
IF(AND(A3940="Cancer Screening for CKD patients", E3940="Cost per service ($USD)"),
SUMIFS(CANSCRN!$E:$E,CANSCRN!$A:$A,C3940,CANSCRN!$G:$G,D3940),
IF(AND(A3940="PSA Testing", E3940="Total Expenditure ($USD per 100,000 patients)"),
SUMIFS(PSA!$F:$F,PSA!$A:$A,C3940,PSA!$G:$G,D3940),
IF(AND(A3940="Colorectal Cancer Screening", E3940="Total Expenditure ($USD per 100,000 patients)"),
SUMIFS(COL!$F:$F,COL!$A:$A,C3940,COL!$G:$G,D3940),
IF(AND(A3940="Cervical Cancer Screening", E3940="Total Expenditure ($USD per 100,000 patients)"),
SUMIFS(CERV!$F:$F,CERV!$A:$A,C3940,CERV!$G:$G,D3940),
SUMIFS(CANSCRN!$F:$F,CANSCRN!$A:$A,C3940,CANSCRN!$G:$G,D3940))))))))))))</f>
        <v>3265507.403858209</v>
      </c>
    </row>
    <row r="3941" spans="1:6" x14ac:dyDescent="0.2">
      <c r="A3941" s="24" t="s">
        <v>107</v>
      </c>
      <c r="B3941" s="24" t="s">
        <v>101</v>
      </c>
      <c r="C3941" s="24" t="s">
        <v>31</v>
      </c>
      <c r="D3941" s="24">
        <v>2010</v>
      </c>
      <c r="E3941" s="24" t="s">
        <v>104</v>
      </c>
      <c r="F3941">
        <f>IF(AND(A3941="PSA Testing", E3941= "Utilization Rate (per 100,000 patients)"),
SUMIFS(PSA!$D:$D,PSA!$A:$A,C3941,PSA!$G:$G,D3941),
IF(AND(A3941="Colorectal Cancer Screening", E3941="Utilization Rate (per 100,000 patients)"),
SUMIFS(COL!$D:$D,COL!$A:$A,C3941,COL!$G:$G, D3941),
IF(AND(A3941="Cervical Cancer Screening", E3941="Utilization Rate (per 100,000 patients)"),
SUMIFS(CERV!$D:$D,CERV!$A:$A,C3941,CERV!$G:$G,D3941),
IF(AND(A3941="Cancer Screening for CKD patients", E3941="Utilization Rate (per 100,000 patients)"),
SUMIFS(CANSCRN!$D:$D,CANSCRN!$A:$A,C3941,CANSCRN!$G:$G,D3941),
IF(AND(A3941="PSA Testing", E3941="Cost per service ($USD)"),
SUMIFS(PSA!$E:$E,PSA!$A:$A,C3941,PSA!$G:$G,D3941),
IF(AND(A3941="Colorectal Cancer Screening", E3941="Cost per service ($USD)"),
SUMIFS(COL!$E:$E,COL!$A:$A,C3941,COL!$G:$G,D3941),
IF(AND(A3941="Cervical Cancer Screening", E3941="Cost per service ($USD)"),
SUMIFS(CERV!$E:$E,CERV!$A:$A,C3941,CERV!$G:$G,D3941),
IF(AND(A3941="Cancer Screening for CKD patients", E3941="Cost per service ($USD)"),
SUMIFS(CANSCRN!$E:$E,CANSCRN!$A:$A,C3941,CANSCRN!$G:$G,D3941),
IF(AND(A3941="PSA Testing", E3941="Total Expenditure ($USD per 100,000 patients)"),
SUMIFS(PSA!$F:$F,PSA!$A:$A,C3941,PSA!$G:$G,D3941),
IF(AND(A3941="Colorectal Cancer Screening", E3941="Total Expenditure ($USD per 100,000 patients)"),
SUMIFS(COL!$F:$F,COL!$A:$A,C3941,COL!$G:$G,D3941),
IF(AND(A3941="Cervical Cancer Screening", E3941="Total Expenditure ($USD per 100,000 patients)"),
SUMIFS(CERV!$F:$F,CERV!$A:$A,C3941,CERV!$G:$G,D3941),
SUMIFS(CANSCRN!$F:$F,CANSCRN!$A:$A,C3941,CANSCRN!$G:$G,D3941))))))))))))</f>
        <v>2692776.086925</v>
      </c>
    </row>
    <row r="3942" spans="1:6" x14ac:dyDescent="0.2">
      <c r="A3942" s="24" t="s">
        <v>107</v>
      </c>
      <c r="B3942" s="24" t="s">
        <v>101</v>
      </c>
      <c r="C3942" s="24" t="s">
        <v>31</v>
      </c>
      <c r="D3942" s="24">
        <v>2011</v>
      </c>
      <c r="E3942" s="24" t="s">
        <v>104</v>
      </c>
      <c r="F3942">
        <f>IF(AND(A3942="PSA Testing", E3942= "Utilization Rate (per 100,000 patients)"),
SUMIFS(PSA!$D:$D,PSA!$A:$A,C3942,PSA!$G:$G,D3942),
IF(AND(A3942="Colorectal Cancer Screening", E3942="Utilization Rate (per 100,000 patients)"),
SUMIFS(COL!$D:$D,COL!$A:$A,C3942,COL!$G:$G, D3942),
IF(AND(A3942="Cervical Cancer Screening", E3942="Utilization Rate (per 100,000 patients)"),
SUMIFS(CERV!$D:$D,CERV!$A:$A,C3942,CERV!$G:$G,D3942),
IF(AND(A3942="Cancer Screening for CKD patients", E3942="Utilization Rate (per 100,000 patients)"),
SUMIFS(CANSCRN!$D:$D,CANSCRN!$A:$A,C3942,CANSCRN!$G:$G,D3942),
IF(AND(A3942="PSA Testing", E3942="Cost per service ($USD)"),
SUMIFS(PSA!$E:$E,PSA!$A:$A,C3942,PSA!$G:$G,D3942),
IF(AND(A3942="Colorectal Cancer Screening", E3942="Cost per service ($USD)"),
SUMIFS(COL!$E:$E,COL!$A:$A,C3942,COL!$G:$G,D3942),
IF(AND(A3942="Cervical Cancer Screening", E3942="Cost per service ($USD)"),
SUMIFS(CERV!$E:$E,CERV!$A:$A,C3942,CERV!$G:$G,D3942),
IF(AND(A3942="Cancer Screening for CKD patients", E3942="Cost per service ($USD)"),
SUMIFS(CANSCRN!$E:$E,CANSCRN!$A:$A,C3942,CANSCRN!$G:$G,D3942),
IF(AND(A3942="PSA Testing", E3942="Total Expenditure ($USD per 100,000 patients)"),
SUMIFS(PSA!$F:$F,PSA!$A:$A,C3942,PSA!$G:$G,D3942),
IF(AND(A3942="Colorectal Cancer Screening", E3942="Total Expenditure ($USD per 100,000 patients)"),
SUMIFS(COL!$F:$F,COL!$A:$A,C3942,COL!$G:$G,D3942),
IF(AND(A3942="Cervical Cancer Screening", E3942="Total Expenditure ($USD per 100,000 patients)"),
SUMIFS(CERV!$F:$F,CERV!$A:$A,C3942,CERV!$G:$G,D3942),
SUMIFS(CANSCRN!$F:$F,CANSCRN!$A:$A,C3942,CANSCRN!$G:$G,D3942))))))))))))</f>
        <v>3257788.9203874641</v>
      </c>
    </row>
    <row r="3943" spans="1:6" x14ac:dyDescent="0.2">
      <c r="A3943" s="24" t="s">
        <v>107</v>
      </c>
      <c r="B3943" s="24" t="s">
        <v>101</v>
      </c>
      <c r="C3943" s="24" t="s">
        <v>31</v>
      </c>
      <c r="D3943" s="24">
        <v>2012</v>
      </c>
      <c r="E3943" s="24" t="s">
        <v>104</v>
      </c>
      <c r="F3943">
        <f>IF(AND(A3943="PSA Testing", E3943= "Utilization Rate (per 100,000 patients)"),
SUMIFS(PSA!$D:$D,PSA!$A:$A,C3943,PSA!$G:$G,D3943),
IF(AND(A3943="Colorectal Cancer Screening", E3943="Utilization Rate (per 100,000 patients)"),
SUMIFS(COL!$D:$D,COL!$A:$A,C3943,COL!$G:$G, D3943),
IF(AND(A3943="Cervical Cancer Screening", E3943="Utilization Rate (per 100,000 patients)"),
SUMIFS(CERV!$D:$D,CERV!$A:$A,C3943,CERV!$G:$G,D3943),
IF(AND(A3943="Cancer Screening for CKD patients", E3943="Utilization Rate (per 100,000 patients)"),
SUMIFS(CANSCRN!$D:$D,CANSCRN!$A:$A,C3943,CANSCRN!$G:$G,D3943),
IF(AND(A3943="PSA Testing", E3943="Cost per service ($USD)"),
SUMIFS(PSA!$E:$E,PSA!$A:$A,C3943,PSA!$G:$G,D3943),
IF(AND(A3943="Colorectal Cancer Screening", E3943="Cost per service ($USD)"),
SUMIFS(COL!$E:$E,COL!$A:$A,C3943,COL!$G:$G,D3943),
IF(AND(A3943="Cervical Cancer Screening", E3943="Cost per service ($USD)"),
SUMIFS(CERV!$E:$E,CERV!$A:$A,C3943,CERV!$G:$G,D3943),
IF(AND(A3943="Cancer Screening for CKD patients", E3943="Cost per service ($USD)"),
SUMIFS(CANSCRN!$E:$E,CANSCRN!$A:$A,C3943,CANSCRN!$G:$G,D3943),
IF(AND(A3943="PSA Testing", E3943="Total Expenditure ($USD per 100,000 patients)"),
SUMIFS(PSA!$F:$F,PSA!$A:$A,C3943,PSA!$G:$G,D3943),
IF(AND(A3943="Colorectal Cancer Screening", E3943="Total Expenditure ($USD per 100,000 patients)"),
SUMIFS(COL!$F:$F,COL!$A:$A,C3943,COL!$G:$G,D3943),
IF(AND(A3943="Cervical Cancer Screening", E3943="Total Expenditure ($USD per 100,000 patients)"),
SUMIFS(CERV!$F:$F,CERV!$A:$A,C3943,CERV!$G:$G,D3943),
SUMIFS(CANSCRN!$F:$F,CANSCRN!$A:$A,C3943,CANSCRN!$G:$G,D3943))))))))))))</f>
        <v>3671479.265646067</v>
      </c>
    </row>
    <row r="3944" spans="1:6" x14ac:dyDescent="0.2">
      <c r="A3944" s="24" t="s">
        <v>107</v>
      </c>
      <c r="B3944" s="24" t="s">
        <v>101</v>
      </c>
      <c r="C3944" s="24" t="s">
        <v>31</v>
      </c>
      <c r="D3944" s="24">
        <v>2013</v>
      </c>
      <c r="E3944" s="24" t="s">
        <v>104</v>
      </c>
      <c r="F3944">
        <f>IF(AND(A3944="PSA Testing", E3944= "Utilization Rate (per 100,000 patients)"),
SUMIFS(PSA!$D:$D,PSA!$A:$A,C3944,PSA!$G:$G,D3944),
IF(AND(A3944="Colorectal Cancer Screening", E3944="Utilization Rate (per 100,000 patients)"),
SUMIFS(COL!$D:$D,COL!$A:$A,C3944,COL!$G:$G, D3944),
IF(AND(A3944="Cervical Cancer Screening", E3944="Utilization Rate (per 100,000 patients)"),
SUMIFS(CERV!$D:$D,CERV!$A:$A,C3944,CERV!$G:$G,D3944),
IF(AND(A3944="Cancer Screening for CKD patients", E3944="Utilization Rate (per 100,000 patients)"),
SUMIFS(CANSCRN!$D:$D,CANSCRN!$A:$A,C3944,CANSCRN!$G:$G,D3944),
IF(AND(A3944="PSA Testing", E3944="Cost per service ($USD)"),
SUMIFS(PSA!$E:$E,PSA!$A:$A,C3944,PSA!$G:$G,D3944),
IF(AND(A3944="Colorectal Cancer Screening", E3944="Cost per service ($USD)"),
SUMIFS(COL!$E:$E,COL!$A:$A,C3944,COL!$G:$G,D3944),
IF(AND(A3944="Cervical Cancer Screening", E3944="Cost per service ($USD)"),
SUMIFS(CERV!$E:$E,CERV!$A:$A,C3944,CERV!$G:$G,D3944),
IF(AND(A3944="Cancer Screening for CKD patients", E3944="Cost per service ($USD)"),
SUMIFS(CANSCRN!$E:$E,CANSCRN!$A:$A,C3944,CANSCRN!$G:$G,D3944),
IF(AND(A3944="PSA Testing", E3944="Total Expenditure ($USD per 100,000 patients)"),
SUMIFS(PSA!$F:$F,PSA!$A:$A,C3944,PSA!$G:$G,D3944),
IF(AND(A3944="Colorectal Cancer Screening", E3944="Total Expenditure ($USD per 100,000 patients)"),
SUMIFS(COL!$F:$F,COL!$A:$A,C3944,COL!$G:$G,D3944),
IF(AND(A3944="Cervical Cancer Screening", E3944="Total Expenditure ($USD per 100,000 patients)"),
SUMIFS(CERV!$F:$F,CERV!$A:$A,C3944,CERV!$G:$G,D3944),
SUMIFS(CANSCRN!$F:$F,CANSCRN!$A:$A,C3944,CANSCRN!$G:$G,D3944))))))))))))</f>
        <v>3240614.4148228886</v>
      </c>
    </row>
    <row r="3945" spans="1:6" x14ac:dyDescent="0.2">
      <c r="A3945" s="24" t="s">
        <v>107</v>
      </c>
      <c r="B3945" s="24" t="s">
        <v>101</v>
      </c>
      <c r="C3945" s="24" t="s">
        <v>31</v>
      </c>
      <c r="D3945" s="24">
        <v>2014</v>
      </c>
      <c r="E3945" s="24" t="s">
        <v>104</v>
      </c>
      <c r="F3945">
        <f>IF(AND(A3945="PSA Testing", E3945= "Utilization Rate (per 100,000 patients)"),
SUMIFS(PSA!$D:$D,PSA!$A:$A,C3945,PSA!$G:$G,D3945),
IF(AND(A3945="Colorectal Cancer Screening", E3945="Utilization Rate (per 100,000 patients)"),
SUMIFS(COL!$D:$D,COL!$A:$A,C3945,COL!$G:$G, D3945),
IF(AND(A3945="Cervical Cancer Screening", E3945="Utilization Rate (per 100,000 patients)"),
SUMIFS(CERV!$D:$D,CERV!$A:$A,C3945,CERV!$G:$G,D3945),
IF(AND(A3945="Cancer Screening for CKD patients", E3945="Utilization Rate (per 100,000 patients)"),
SUMIFS(CANSCRN!$D:$D,CANSCRN!$A:$A,C3945,CANSCRN!$G:$G,D3945),
IF(AND(A3945="PSA Testing", E3945="Cost per service ($USD)"),
SUMIFS(PSA!$E:$E,PSA!$A:$A,C3945,PSA!$G:$G,D3945),
IF(AND(A3945="Colorectal Cancer Screening", E3945="Cost per service ($USD)"),
SUMIFS(COL!$E:$E,COL!$A:$A,C3945,COL!$G:$G,D3945),
IF(AND(A3945="Cervical Cancer Screening", E3945="Cost per service ($USD)"),
SUMIFS(CERV!$E:$E,CERV!$A:$A,C3945,CERV!$G:$G,D3945),
IF(AND(A3945="Cancer Screening for CKD patients", E3945="Cost per service ($USD)"),
SUMIFS(CANSCRN!$E:$E,CANSCRN!$A:$A,C3945,CANSCRN!$G:$G,D3945),
IF(AND(A3945="PSA Testing", E3945="Total Expenditure ($USD per 100,000 patients)"),
SUMIFS(PSA!$F:$F,PSA!$A:$A,C3945,PSA!$G:$G,D3945),
IF(AND(A3945="Colorectal Cancer Screening", E3945="Total Expenditure ($USD per 100,000 patients)"),
SUMIFS(COL!$F:$F,COL!$A:$A,C3945,COL!$G:$G,D3945),
IF(AND(A3945="Cervical Cancer Screening", E3945="Total Expenditure ($USD per 100,000 patients)"),
SUMIFS(CERV!$F:$F,CERV!$A:$A,C3945,CERV!$G:$G,D3945),
SUMIFS(CANSCRN!$F:$F,CANSCRN!$A:$A,C3945,CANSCRN!$G:$G,D3945))))))))))))</f>
        <v>3172879.3741325643</v>
      </c>
    </row>
    <row r="3946" spans="1:6" x14ac:dyDescent="0.2">
      <c r="A3946" s="24" t="s">
        <v>107</v>
      </c>
      <c r="B3946" s="24" t="s">
        <v>101</v>
      </c>
      <c r="C3946" s="24" t="s">
        <v>31</v>
      </c>
      <c r="D3946" s="24">
        <v>2015</v>
      </c>
      <c r="E3946" s="24" t="s">
        <v>104</v>
      </c>
      <c r="F3946">
        <f>IF(AND(A3946="PSA Testing", E3946= "Utilization Rate (per 100,000 patients)"),
SUMIFS(PSA!$D:$D,PSA!$A:$A,C3946,PSA!$G:$G,D3946),
IF(AND(A3946="Colorectal Cancer Screening", E3946="Utilization Rate (per 100,000 patients)"),
SUMIFS(COL!$D:$D,COL!$A:$A,C3946,COL!$G:$G, D3946),
IF(AND(A3946="Cervical Cancer Screening", E3946="Utilization Rate (per 100,000 patients)"),
SUMIFS(CERV!$D:$D,CERV!$A:$A,C3946,CERV!$G:$G,D3946),
IF(AND(A3946="Cancer Screening for CKD patients", E3946="Utilization Rate (per 100,000 patients)"),
SUMIFS(CANSCRN!$D:$D,CANSCRN!$A:$A,C3946,CANSCRN!$G:$G,D3946),
IF(AND(A3946="PSA Testing", E3946="Cost per service ($USD)"),
SUMIFS(PSA!$E:$E,PSA!$A:$A,C3946,PSA!$G:$G,D3946),
IF(AND(A3946="Colorectal Cancer Screening", E3946="Cost per service ($USD)"),
SUMIFS(COL!$E:$E,COL!$A:$A,C3946,COL!$G:$G,D3946),
IF(AND(A3946="Cervical Cancer Screening", E3946="Cost per service ($USD)"),
SUMIFS(CERV!$E:$E,CERV!$A:$A,C3946,CERV!$G:$G,D3946),
IF(AND(A3946="Cancer Screening for CKD patients", E3946="Cost per service ($USD)"),
SUMIFS(CANSCRN!$E:$E,CANSCRN!$A:$A,C3946,CANSCRN!$G:$G,D3946),
IF(AND(A3946="PSA Testing", E3946="Total Expenditure ($USD per 100,000 patients)"),
SUMIFS(PSA!$F:$F,PSA!$A:$A,C3946,PSA!$G:$G,D3946),
IF(AND(A3946="Colorectal Cancer Screening", E3946="Total Expenditure ($USD per 100,000 patients)"),
SUMIFS(COL!$F:$F,COL!$A:$A,C3946,COL!$G:$G,D3946),
IF(AND(A3946="Cervical Cancer Screening", E3946="Total Expenditure ($USD per 100,000 patients)"),
SUMIFS(CERV!$F:$F,CERV!$A:$A,C3946,CERV!$G:$G,D3946),
SUMIFS(CANSCRN!$F:$F,CANSCRN!$A:$A,C3946,CANSCRN!$G:$G,D3946))))))))))))</f>
        <v>3186218.7548874603</v>
      </c>
    </row>
    <row r="3947" spans="1:6" x14ac:dyDescent="0.2">
      <c r="A3947" s="24" t="s">
        <v>107</v>
      </c>
      <c r="B3947" s="24" t="s">
        <v>101</v>
      </c>
      <c r="C3947" s="24" t="s">
        <v>31</v>
      </c>
      <c r="D3947" s="24">
        <v>2016</v>
      </c>
      <c r="E3947" s="24" t="s">
        <v>104</v>
      </c>
      <c r="F3947">
        <f>IF(AND(A3947="PSA Testing", E3947= "Utilization Rate (per 100,000 patients)"),
SUMIFS(PSA!$D:$D,PSA!$A:$A,C3947,PSA!$G:$G,D3947),
IF(AND(A3947="Colorectal Cancer Screening", E3947="Utilization Rate (per 100,000 patients)"),
SUMIFS(COL!$D:$D,COL!$A:$A,C3947,COL!$G:$G, D3947),
IF(AND(A3947="Cervical Cancer Screening", E3947="Utilization Rate (per 100,000 patients)"),
SUMIFS(CERV!$D:$D,CERV!$A:$A,C3947,CERV!$G:$G,D3947),
IF(AND(A3947="Cancer Screening for CKD patients", E3947="Utilization Rate (per 100,000 patients)"),
SUMIFS(CANSCRN!$D:$D,CANSCRN!$A:$A,C3947,CANSCRN!$G:$G,D3947),
IF(AND(A3947="PSA Testing", E3947="Cost per service ($USD)"),
SUMIFS(PSA!$E:$E,PSA!$A:$A,C3947,PSA!$G:$G,D3947),
IF(AND(A3947="Colorectal Cancer Screening", E3947="Cost per service ($USD)"),
SUMIFS(COL!$E:$E,COL!$A:$A,C3947,COL!$G:$G,D3947),
IF(AND(A3947="Cervical Cancer Screening", E3947="Cost per service ($USD)"),
SUMIFS(CERV!$E:$E,CERV!$A:$A,C3947,CERV!$G:$G,D3947),
IF(AND(A3947="Cancer Screening for CKD patients", E3947="Cost per service ($USD)"),
SUMIFS(CANSCRN!$E:$E,CANSCRN!$A:$A,C3947,CANSCRN!$G:$G,D3947),
IF(AND(A3947="PSA Testing", E3947="Total Expenditure ($USD per 100,000 patients)"),
SUMIFS(PSA!$F:$F,PSA!$A:$A,C3947,PSA!$G:$G,D3947),
IF(AND(A3947="Colorectal Cancer Screening", E3947="Total Expenditure ($USD per 100,000 patients)"),
SUMIFS(COL!$F:$F,COL!$A:$A,C3947,COL!$G:$G,D3947),
IF(AND(A3947="Cervical Cancer Screening", E3947="Total Expenditure ($USD per 100,000 patients)"),
SUMIFS(CERV!$F:$F,CERV!$A:$A,C3947,CERV!$G:$G,D3947),
SUMIFS(CANSCRN!$F:$F,CANSCRN!$A:$A,C3947,CANSCRN!$G:$G,D3947))))))))))))</f>
        <v>2420913.242136986</v>
      </c>
    </row>
    <row r="3948" spans="1:6" x14ac:dyDescent="0.2">
      <c r="A3948" s="24" t="s">
        <v>107</v>
      </c>
      <c r="B3948" s="24" t="s">
        <v>101</v>
      </c>
      <c r="C3948" s="24" t="s">
        <v>31</v>
      </c>
      <c r="D3948" s="24">
        <v>2017</v>
      </c>
      <c r="E3948" s="24" t="s">
        <v>104</v>
      </c>
      <c r="F3948">
        <f>IF(AND(A3948="PSA Testing", E3948= "Utilization Rate (per 100,000 patients)"),
SUMIFS(PSA!$D:$D,PSA!$A:$A,C3948,PSA!$G:$G,D3948),
IF(AND(A3948="Colorectal Cancer Screening", E3948="Utilization Rate (per 100,000 patients)"),
SUMIFS(COL!$D:$D,COL!$A:$A,C3948,COL!$G:$G, D3948),
IF(AND(A3948="Cervical Cancer Screening", E3948="Utilization Rate (per 100,000 patients)"),
SUMIFS(CERV!$D:$D,CERV!$A:$A,C3948,CERV!$G:$G,D3948),
IF(AND(A3948="Cancer Screening for CKD patients", E3948="Utilization Rate (per 100,000 patients)"),
SUMIFS(CANSCRN!$D:$D,CANSCRN!$A:$A,C3948,CANSCRN!$G:$G,D3948),
IF(AND(A3948="PSA Testing", E3948="Cost per service ($USD)"),
SUMIFS(PSA!$E:$E,PSA!$A:$A,C3948,PSA!$G:$G,D3948),
IF(AND(A3948="Colorectal Cancer Screening", E3948="Cost per service ($USD)"),
SUMIFS(COL!$E:$E,COL!$A:$A,C3948,COL!$G:$G,D3948),
IF(AND(A3948="Cervical Cancer Screening", E3948="Cost per service ($USD)"),
SUMIFS(CERV!$E:$E,CERV!$A:$A,C3948,CERV!$G:$G,D3948),
IF(AND(A3948="Cancer Screening for CKD patients", E3948="Cost per service ($USD)"),
SUMIFS(CANSCRN!$E:$E,CANSCRN!$A:$A,C3948,CANSCRN!$G:$G,D3948),
IF(AND(A3948="PSA Testing", E3948="Total Expenditure ($USD per 100,000 patients)"),
SUMIFS(PSA!$F:$F,PSA!$A:$A,C3948,PSA!$G:$G,D3948),
IF(AND(A3948="Colorectal Cancer Screening", E3948="Total Expenditure ($USD per 100,000 patients)"),
SUMIFS(COL!$F:$F,COL!$A:$A,C3948,COL!$G:$G,D3948),
IF(AND(A3948="Cervical Cancer Screening", E3948="Total Expenditure ($USD per 100,000 patients)"),
SUMIFS(CERV!$F:$F,CERV!$A:$A,C3948,CERV!$G:$G,D3948),
SUMIFS(CANSCRN!$F:$F,CANSCRN!$A:$A,C3948,CANSCRN!$G:$G,D3948))))))))))))</f>
        <v>2172888.6522197803</v>
      </c>
    </row>
    <row r="3949" spans="1:6" x14ac:dyDescent="0.2">
      <c r="A3949" s="24" t="s">
        <v>107</v>
      </c>
      <c r="B3949" s="24" t="s">
        <v>101</v>
      </c>
      <c r="C3949" s="24" t="s">
        <v>31</v>
      </c>
      <c r="D3949" s="24">
        <v>2018</v>
      </c>
      <c r="E3949" s="24" t="s">
        <v>104</v>
      </c>
      <c r="F3949">
        <f>IF(AND(A3949="PSA Testing", E3949= "Utilization Rate (per 100,000 patients)"),
SUMIFS(PSA!$D:$D,PSA!$A:$A,C3949,PSA!$G:$G,D3949),
IF(AND(A3949="Colorectal Cancer Screening", E3949="Utilization Rate (per 100,000 patients)"),
SUMIFS(COL!$D:$D,COL!$A:$A,C3949,COL!$G:$G, D3949),
IF(AND(A3949="Cervical Cancer Screening", E3949="Utilization Rate (per 100,000 patients)"),
SUMIFS(CERV!$D:$D,CERV!$A:$A,C3949,CERV!$G:$G,D3949),
IF(AND(A3949="Cancer Screening for CKD patients", E3949="Utilization Rate (per 100,000 patients)"),
SUMIFS(CANSCRN!$D:$D,CANSCRN!$A:$A,C3949,CANSCRN!$G:$G,D3949),
IF(AND(A3949="PSA Testing", E3949="Cost per service ($USD)"),
SUMIFS(PSA!$E:$E,PSA!$A:$A,C3949,PSA!$G:$G,D3949),
IF(AND(A3949="Colorectal Cancer Screening", E3949="Cost per service ($USD)"),
SUMIFS(COL!$E:$E,COL!$A:$A,C3949,COL!$G:$G,D3949),
IF(AND(A3949="Cervical Cancer Screening", E3949="Cost per service ($USD)"),
SUMIFS(CERV!$E:$E,CERV!$A:$A,C3949,CERV!$G:$G,D3949),
IF(AND(A3949="Cancer Screening for CKD patients", E3949="Cost per service ($USD)"),
SUMIFS(CANSCRN!$E:$E,CANSCRN!$A:$A,C3949,CANSCRN!$G:$G,D3949),
IF(AND(A3949="PSA Testing", E3949="Total Expenditure ($USD per 100,000 patients)"),
SUMIFS(PSA!$F:$F,PSA!$A:$A,C3949,PSA!$G:$G,D3949),
IF(AND(A3949="Colorectal Cancer Screening", E3949="Total Expenditure ($USD per 100,000 patients)"),
SUMIFS(COL!$F:$F,COL!$A:$A,C3949,COL!$G:$G,D3949),
IF(AND(A3949="Cervical Cancer Screening", E3949="Total Expenditure ($USD per 100,000 patients)"),
SUMIFS(CERV!$F:$F,CERV!$A:$A,C3949,CERV!$G:$G,D3949),
SUMIFS(CANSCRN!$F:$F,CANSCRN!$A:$A,C3949,CANSCRN!$G:$G,D3949))))))))))))</f>
        <v>4299747.072830189</v>
      </c>
    </row>
    <row r="3950" spans="1:6" x14ac:dyDescent="0.2">
      <c r="A3950" s="24" t="s">
        <v>107</v>
      </c>
      <c r="B3950" s="24" t="s">
        <v>101</v>
      </c>
      <c r="C3950" s="24" t="s">
        <v>31</v>
      </c>
      <c r="D3950" s="24">
        <v>2019</v>
      </c>
      <c r="E3950" s="24" t="s">
        <v>104</v>
      </c>
      <c r="F3950">
        <f>IF(AND(A3950="PSA Testing", E3950= "Utilization Rate (per 100,000 patients)"),
SUMIFS(PSA!$D:$D,PSA!$A:$A,C3950,PSA!$G:$G,D3950),
IF(AND(A3950="Colorectal Cancer Screening", E3950="Utilization Rate (per 100,000 patients)"),
SUMIFS(COL!$D:$D,COL!$A:$A,C3950,COL!$G:$G, D3950),
IF(AND(A3950="Cervical Cancer Screening", E3950="Utilization Rate (per 100,000 patients)"),
SUMIFS(CERV!$D:$D,CERV!$A:$A,C3950,CERV!$G:$G,D3950),
IF(AND(A3950="Cancer Screening for CKD patients", E3950="Utilization Rate (per 100,000 patients)"),
SUMIFS(CANSCRN!$D:$D,CANSCRN!$A:$A,C3950,CANSCRN!$G:$G,D3950),
IF(AND(A3950="PSA Testing", E3950="Cost per service ($USD)"),
SUMIFS(PSA!$E:$E,PSA!$A:$A,C3950,PSA!$G:$G,D3950),
IF(AND(A3950="Colorectal Cancer Screening", E3950="Cost per service ($USD)"),
SUMIFS(COL!$E:$E,COL!$A:$A,C3950,COL!$G:$G,D3950),
IF(AND(A3950="Cervical Cancer Screening", E3950="Cost per service ($USD)"),
SUMIFS(CERV!$E:$E,CERV!$A:$A,C3950,CERV!$G:$G,D3950),
IF(AND(A3950="Cancer Screening for CKD patients", E3950="Cost per service ($USD)"),
SUMIFS(CANSCRN!$E:$E,CANSCRN!$A:$A,C3950,CANSCRN!$G:$G,D3950),
IF(AND(A3950="PSA Testing", E3950="Total Expenditure ($USD per 100,000 patients)"),
SUMIFS(PSA!$F:$F,PSA!$A:$A,C3950,PSA!$G:$G,D3950),
IF(AND(A3950="Colorectal Cancer Screening", E3950="Total Expenditure ($USD per 100,000 patients)"),
SUMIFS(COL!$F:$F,COL!$A:$A,C3950,COL!$G:$G,D3950),
IF(AND(A3950="Cervical Cancer Screening", E3950="Total Expenditure ($USD per 100,000 patients)"),
SUMIFS(CERV!$F:$F,CERV!$A:$A,C3950,CERV!$G:$G,D3950),
SUMIFS(CANSCRN!$F:$F,CANSCRN!$A:$A,C3950,CANSCRN!$G:$G,D3950))))))))))))</f>
        <v>3078688.5054295529</v>
      </c>
    </row>
    <row r="3951" spans="1:6" x14ac:dyDescent="0.2">
      <c r="A3951" s="24" t="s">
        <v>107</v>
      </c>
      <c r="B3951" s="24" t="s">
        <v>101</v>
      </c>
      <c r="C3951" s="24" t="s">
        <v>32</v>
      </c>
      <c r="D3951" s="24">
        <v>2009</v>
      </c>
      <c r="E3951" s="24" t="s">
        <v>104</v>
      </c>
      <c r="F3951">
        <f>IF(AND(A3951="PSA Testing", E3951= "Utilization Rate (per 100,000 patients)"),
SUMIFS(PSA!$D:$D,PSA!$A:$A,C3951,PSA!$G:$G,D3951),
IF(AND(A3951="Colorectal Cancer Screening", E3951="Utilization Rate (per 100,000 patients)"),
SUMIFS(COL!$D:$D,COL!$A:$A,C3951,COL!$G:$G, D3951),
IF(AND(A3951="Cervical Cancer Screening", E3951="Utilization Rate (per 100,000 patients)"),
SUMIFS(CERV!$D:$D,CERV!$A:$A,C3951,CERV!$G:$G,D3951),
IF(AND(A3951="Cancer Screening for CKD patients", E3951="Utilization Rate (per 100,000 patients)"),
SUMIFS(CANSCRN!$D:$D,CANSCRN!$A:$A,C3951,CANSCRN!$G:$G,D3951),
IF(AND(A3951="PSA Testing", E3951="Cost per service ($USD)"),
SUMIFS(PSA!$E:$E,PSA!$A:$A,C3951,PSA!$G:$G,D3951),
IF(AND(A3951="Colorectal Cancer Screening", E3951="Cost per service ($USD)"),
SUMIFS(COL!$E:$E,COL!$A:$A,C3951,COL!$G:$G,D3951),
IF(AND(A3951="Cervical Cancer Screening", E3951="Cost per service ($USD)"),
SUMIFS(CERV!$E:$E,CERV!$A:$A,C3951,CERV!$G:$G,D3951),
IF(AND(A3951="Cancer Screening for CKD patients", E3951="Cost per service ($USD)"),
SUMIFS(CANSCRN!$E:$E,CANSCRN!$A:$A,C3951,CANSCRN!$G:$G,D3951),
IF(AND(A3951="PSA Testing", E3951="Total Expenditure ($USD per 100,000 patients)"),
SUMIFS(PSA!$F:$F,PSA!$A:$A,C3951,PSA!$G:$G,D3951),
IF(AND(A3951="Colorectal Cancer Screening", E3951="Total Expenditure ($USD per 100,000 patients)"),
SUMIFS(COL!$F:$F,COL!$A:$A,C3951,COL!$G:$G,D3951),
IF(AND(A3951="Cervical Cancer Screening", E3951="Total Expenditure ($USD per 100,000 patients)"),
SUMIFS(CERV!$F:$F,CERV!$A:$A,C3951,CERV!$G:$G,D3951),
SUMIFS(CANSCRN!$F:$F,CANSCRN!$A:$A,C3951,CANSCRN!$G:$G,D3951))))))))))))</f>
        <v>5052899.1658045975</v>
      </c>
    </row>
    <row r="3952" spans="1:6" x14ac:dyDescent="0.2">
      <c r="A3952" s="24" t="s">
        <v>107</v>
      </c>
      <c r="B3952" s="24" t="s">
        <v>101</v>
      </c>
      <c r="C3952" s="24" t="s">
        <v>32</v>
      </c>
      <c r="D3952" s="24">
        <v>2010</v>
      </c>
      <c r="E3952" s="24" t="s">
        <v>104</v>
      </c>
      <c r="F3952">
        <f>IF(AND(A3952="PSA Testing", E3952= "Utilization Rate (per 100,000 patients)"),
SUMIFS(PSA!$D:$D,PSA!$A:$A,C3952,PSA!$G:$G,D3952),
IF(AND(A3952="Colorectal Cancer Screening", E3952="Utilization Rate (per 100,000 patients)"),
SUMIFS(COL!$D:$D,COL!$A:$A,C3952,COL!$G:$G, D3952),
IF(AND(A3952="Cervical Cancer Screening", E3952="Utilization Rate (per 100,000 patients)"),
SUMIFS(CERV!$D:$D,CERV!$A:$A,C3952,CERV!$G:$G,D3952),
IF(AND(A3952="Cancer Screening for CKD patients", E3952="Utilization Rate (per 100,000 patients)"),
SUMIFS(CANSCRN!$D:$D,CANSCRN!$A:$A,C3952,CANSCRN!$G:$G,D3952),
IF(AND(A3952="PSA Testing", E3952="Cost per service ($USD)"),
SUMIFS(PSA!$E:$E,PSA!$A:$A,C3952,PSA!$G:$G,D3952),
IF(AND(A3952="Colorectal Cancer Screening", E3952="Cost per service ($USD)"),
SUMIFS(COL!$E:$E,COL!$A:$A,C3952,COL!$G:$G,D3952),
IF(AND(A3952="Cervical Cancer Screening", E3952="Cost per service ($USD)"),
SUMIFS(CERV!$E:$E,CERV!$A:$A,C3952,CERV!$G:$G,D3952),
IF(AND(A3952="Cancer Screening for CKD patients", E3952="Cost per service ($USD)"),
SUMIFS(CANSCRN!$E:$E,CANSCRN!$A:$A,C3952,CANSCRN!$G:$G,D3952),
IF(AND(A3952="PSA Testing", E3952="Total Expenditure ($USD per 100,000 patients)"),
SUMIFS(PSA!$F:$F,PSA!$A:$A,C3952,PSA!$G:$G,D3952),
IF(AND(A3952="Colorectal Cancer Screening", E3952="Total Expenditure ($USD per 100,000 patients)"),
SUMIFS(COL!$F:$F,COL!$A:$A,C3952,COL!$G:$G,D3952),
IF(AND(A3952="Cervical Cancer Screening", E3952="Total Expenditure ($USD per 100,000 patients)"),
SUMIFS(CERV!$F:$F,CERV!$A:$A,C3952,CERV!$G:$G,D3952),
SUMIFS(CANSCRN!$F:$F,CANSCRN!$A:$A,C3952,CANSCRN!$G:$G,D3952))))))))))))</f>
        <v>1717805.1088741727</v>
      </c>
    </row>
    <row r="3953" spans="1:6" x14ac:dyDescent="0.2">
      <c r="A3953" s="24" t="s">
        <v>107</v>
      </c>
      <c r="B3953" s="24" t="s">
        <v>101</v>
      </c>
      <c r="C3953" s="24" t="s">
        <v>32</v>
      </c>
      <c r="D3953" s="24">
        <v>2011</v>
      </c>
      <c r="E3953" s="24" t="s">
        <v>104</v>
      </c>
      <c r="F3953">
        <f>IF(AND(A3953="PSA Testing", E3953= "Utilization Rate (per 100,000 patients)"),
SUMIFS(PSA!$D:$D,PSA!$A:$A,C3953,PSA!$G:$G,D3953),
IF(AND(A3953="Colorectal Cancer Screening", E3953="Utilization Rate (per 100,000 patients)"),
SUMIFS(COL!$D:$D,COL!$A:$A,C3953,COL!$G:$G, D3953),
IF(AND(A3953="Cervical Cancer Screening", E3953="Utilization Rate (per 100,000 patients)"),
SUMIFS(CERV!$D:$D,CERV!$A:$A,C3953,CERV!$G:$G,D3953),
IF(AND(A3953="Cancer Screening for CKD patients", E3953="Utilization Rate (per 100,000 patients)"),
SUMIFS(CANSCRN!$D:$D,CANSCRN!$A:$A,C3953,CANSCRN!$G:$G,D3953),
IF(AND(A3953="PSA Testing", E3953="Cost per service ($USD)"),
SUMIFS(PSA!$E:$E,PSA!$A:$A,C3953,PSA!$G:$G,D3953),
IF(AND(A3953="Colorectal Cancer Screening", E3953="Cost per service ($USD)"),
SUMIFS(COL!$E:$E,COL!$A:$A,C3953,COL!$G:$G,D3953),
IF(AND(A3953="Cervical Cancer Screening", E3953="Cost per service ($USD)"),
SUMIFS(CERV!$E:$E,CERV!$A:$A,C3953,CERV!$G:$G,D3953),
IF(AND(A3953="Cancer Screening for CKD patients", E3953="Cost per service ($USD)"),
SUMIFS(CANSCRN!$E:$E,CANSCRN!$A:$A,C3953,CANSCRN!$G:$G,D3953),
IF(AND(A3953="PSA Testing", E3953="Total Expenditure ($USD per 100,000 patients)"),
SUMIFS(PSA!$F:$F,PSA!$A:$A,C3953,PSA!$G:$G,D3953),
IF(AND(A3953="Colorectal Cancer Screening", E3953="Total Expenditure ($USD per 100,000 patients)"),
SUMIFS(COL!$F:$F,COL!$A:$A,C3953,COL!$G:$G,D3953),
IF(AND(A3953="Cervical Cancer Screening", E3953="Total Expenditure ($USD per 100,000 patients)"),
SUMIFS(CERV!$F:$F,CERV!$A:$A,C3953,CERV!$G:$G,D3953),
SUMIFS(CANSCRN!$F:$F,CANSCRN!$A:$A,C3953,CANSCRN!$G:$G,D3953))))))))))))</f>
        <v>5455612.04</v>
      </c>
    </row>
    <row r="3954" spans="1:6" x14ac:dyDescent="0.2">
      <c r="A3954" s="24" t="s">
        <v>107</v>
      </c>
      <c r="B3954" s="24" t="s">
        <v>101</v>
      </c>
      <c r="C3954" s="24" t="s">
        <v>32</v>
      </c>
      <c r="D3954" s="24">
        <v>2012</v>
      </c>
      <c r="E3954" s="24" t="s">
        <v>104</v>
      </c>
      <c r="F3954">
        <f>IF(AND(A3954="PSA Testing", E3954= "Utilization Rate (per 100,000 patients)"),
SUMIFS(PSA!$D:$D,PSA!$A:$A,C3954,PSA!$G:$G,D3954),
IF(AND(A3954="Colorectal Cancer Screening", E3954="Utilization Rate (per 100,000 patients)"),
SUMIFS(COL!$D:$D,COL!$A:$A,C3954,COL!$G:$G, D3954),
IF(AND(A3954="Cervical Cancer Screening", E3954="Utilization Rate (per 100,000 patients)"),
SUMIFS(CERV!$D:$D,CERV!$A:$A,C3954,CERV!$G:$G,D3954),
IF(AND(A3954="Cancer Screening for CKD patients", E3954="Utilization Rate (per 100,000 patients)"),
SUMIFS(CANSCRN!$D:$D,CANSCRN!$A:$A,C3954,CANSCRN!$G:$G,D3954),
IF(AND(A3954="PSA Testing", E3954="Cost per service ($USD)"),
SUMIFS(PSA!$E:$E,PSA!$A:$A,C3954,PSA!$G:$G,D3954),
IF(AND(A3954="Colorectal Cancer Screening", E3954="Cost per service ($USD)"),
SUMIFS(COL!$E:$E,COL!$A:$A,C3954,COL!$G:$G,D3954),
IF(AND(A3954="Cervical Cancer Screening", E3954="Cost per service ($USD)"),
SUMIFS(CERV!$E:$E,CERV!$A:$A,C3954,CERV!$G:$G,D3954),
IF(AND(A3954="Cancer Screening for CKD patients", E3954="Cost per service ($USD)"),
SUMIFS(CANSCRN!$E:$E,CANSCRN!$A:$A,C3954,CANSCRN!$G:$G,D3954),
IF(AND(A3954="PSA Testing", E3954="Total Expenditure ($USD per 100,000 patients)"),
SUMIFS(PSA!$F:$F,PSA!$A:$A,C3954,PSA!$G:$G,D3954),
IF(AND(A3954="Colorectal Cancer Screening", E3954="Total Expenditure ($USD per 100,000 patients)"),
SUMIFS(COL!$F:$F,COL!$A:$A,C3954,COL!$G:$G,D3954),
IF(AND(A3954="Cervical Cancer Screening", E3954="Total Expenditure ($USD per 100,000 patients)"),
SUMIFS(CERV!$F:$F,CERV!$A:$A,C3954,CERV!$G:$G,D3954),
SUMIFS(CANSCRN!$F:$F,CANSCRN!$A:$A,C3954,CANSCRN!$G:$G,D3954))))))))))))</f>
        <v>2909177.4972093021</v>
      </c>
    </row>
    <row r="3955" spans="1:6" x14ac:dyDescent="0.2">
      <c r="A3955" s="24" t="s">
        <v>107</v>
      </c>
      <c r="B3955" s="24" t="s">
        <v>101</v>
      </c>
      <c r="C3955" s="24" t="s">
        <v>32</v>
      </c>
      <c r="D3955" s="24">
        <v>2013</v>
      </c>
      <c r="E3955" s="24" t="s">
        <v>104</v>
      </c>
      <c r="F3955">
        <f>IF(AND(A3955="PSA Testing", E3955= "Utilization Rate (per 100,000 patients)"),
SUMIFS(PSA!$D:$D,PSA!$A:$A,C3955,PSA!$G:$G,D3955),
IF(AND(A3955="Colorectal Cancer Screening", E3955="Utilization Rate (per 100,000 patients)"),
SUMIFS(COL!$D:$D,COL!$A:$A,C3955,COL!$G:$G, D3955),
IF(AND(A3955="Cervical Cancer Screening", E3955="Utilization Rate (per 100,000 patients)"),
SUMIFS(CERV!$D:$D,CERV!$A:$A,C3955,CERV!$G:$G,D3955),
IF(AND(A3955="Cancer Screening for CKD patients", E3955="Utilization Rate (per 100,000 patients)"),
SUMIFS(CANSCRN!$D:$D,CANSCRN!$A:$A,C3955,CANSCRN!$G:$G,D3955),
IF(AND(A3955="PSA Testing", E3955="Cost per service ($USD)"),
SUMIFS(PSA!$E:$E,PSA!$A:$A,C3955,PSA!$G:$G,D3955),
IF(AND(A3955="Colorectal Cancer Screening", E3955="Cost per service ($USD)"),
SUMIFS(COL!$E:$E,COL!$A:$A,C3955,COL!$G:$G,D3955),
IF(AND(A3955="Cervical Cancer Screening", E3955="Cost per service ($USD)"),
SUMIFS(CERV!$E:$E,CERV!$A:$A,C3955,CERV!$G:$G,D3955),
IF(AND(A3955="Cancer Screening for CKD patients", E3955="Cost per service ($USD)"),
SUMIFS(CANSCRN!$E:$E,CANSCRN!$A:$A,C3955,CANSCRN!$G:$G,D3955),
IF(AND(A3955="PSA Testing", E3955="Total Expenditure ($USD per 100,000 patients)"),
SUMIFS(PSA!$F:$F,PSA!$A:$A,C3955,PSA!$G:$G,D3955),
IF(AND(A3955="Colorectal Cancer Screening", E3955="Total Expenditure ($USD per 100,000 patients)"),
SUMIFS(COL!$F:$F,COL!$A:$A,C3955,COL!$G:$G,D3955),
IF(AND(A3955="Cervical Cancer Screening", E3955="Total Expenditure ($USD per 100,000 patients)"),
SUMIFS(CERV!$F:$F,CERV!$A:$A,C3955,CERV!$G:$G,D3955),
SUMIFS(CANSCRN!$F:$F,CANSCRN!$A:$A,C3955,CANSCRN!$G:$G,D3955))))))))))))</f>
        <v>1865134.7372604166</v>
      </c>
    </row>
    <row r="3956" spans="1:6" x14ac:dyDescent="0.2">
      <c r="A3956" s="24" t="s">
        <v>107</v>
      </c>
      <c r="B3956" s="24" t="s">
        <v>101</v>
      </c>
      <c r="C3956" s="24" t="s">
        <v>32</v>
      </c>
      <c r="D3956" s="24">
        <v>2014</v>
      </c>
      <c r="E3956" s="24" t="s">
        <v>104</v>
      </c>
      <c r="F3956">
        <f>IF(AND(A3956="PSA Testing", E3956= "Utilization Rate (per 100,000 patients)"),
SUMIFS(PSA!$D:$D,PSA!$A:$A,C3956,PSA!$G:$G,D3956),
IF(AND(A3956="Colorectal Cancer Screening", E3956="Utilization Rate (per 100,000 patients)"),
SUMIFS(COL!$D:$D,COL!$A:$A,C3956,COL!$G:$G, D3956),
IF(AND(A3956="Cervical Cancer Screening", E3956="Utilization Rate (per 100,000 patients)"),
SUMIFS(CERV!$D:$D,CERV!$A:$A,C3956,CERV!$G:$G,D3956),
IF(AND(A3956="Cancer Screening for CKD patients", E3956="Utilization Rate (per 100,000 patients)"),
SUMIFS(CANSCRN!$D:$D,CANSCRN!$A:$A,C3956,CANSCRN!$G:$G,D3956),
IF(AND(A3956="PSA Testing", E3956="Cost per service ($USD)"),
SUMIFS(PSA!$E:$E,PSA!$A:$A,C3956,PSA!$G:$G,D3956),
IF(AND(A3956="Colorectal Cancer Screening", E3956="Cost per service ($USD)"),
SUMIFS(COL!$E:$E,COL!$A:$A,C3956,COL!$G:$G,D3956),
IF(AND(A3956="Cervical Cancer Screening", E3956="Cost per service ($USD)"),
SUMIFS(CERV!$E:$E,CERV!$A:$A,C3956,CERV!$G:$G,D3956),
IF(AND(A3956="Cancer Screening for CKD patients", E3956="Cost per service ($USD)"),
SUMIFS(CANSCRN!$E:$E,CANSCRN!$A:$A,C3956,CANSCRN!$G:$G,D3956),
IF(AND(A3956="PSA Testing", E3956="Total Expenditure ($USD per 100,000 patients)"),
SUMIFS(PSA!$F:$F,PSA!$A:$A,C3956,PSA!$G:$G,D3956),
IF(AND(A3956="Colorectal Cancer Screening", E3956="Total Expenditure ($USD per 100,000 patients)"),
SUMIFS(COL!$F:$F,COL!$A:$A,C3956,COL!$G:$G,D3956),
IF(AND(A3956="Cervical Cancer Screening", E3956="Total Expenditure ($USD per 100,000 patients)"),
SUMIFS(CERV!$F:$F,CERV!$A:$A,C3956,CERV!$G:$G,D3956),
SUMIFS(CANSCRN!$F:$F,CANSCRN!$A:$A,C3956,CANSCRN!$G:$G,D3956))))))))))))</f>
        <v>3613784.6153846155</v>
      </c>
    </row>
    <row r="3957" spans="1:6" x14ac:dyDescent="0.2">
      <c r="A3957" s="24" t="s">
        <v>107</v>
      </c>
      <c r="B3957" s="24" t="s">
        <v>101</v>
      </c>
      <c r="C3957" s="24" t="s">
        <v>32</v>
      </c>
      <c r="D3957" s="24">
        <v>2015</v>
      </c>
      <c r="E3957" s="24" t="s">
        <v>104</v>
      </c>
      <c r="F3957">
        <f>IF(AND(A3957="PSA Testing", E3957= "Utilization Rate (per 100,000 patients)"),
SUMIFS(PSA!$D:$D,PSA!$A:$A,C3957,PSA!$G:$G,D3957),
IF(AND(A3957="Colorectal Cancer Screening", E3957="Utilization Rate (per 100,000 patients)"),
SUMIFS(COL!$D:$D,COL!$A:$A,C3957,COL!$G:$G, D3957),
IF(AND(A3957="Cervical Cancer Screening", E3957="Utilization Rate (per 100,000 patients)"),
SUMIFS(CERV!$D:$D,CERV!$A:$A,C3957,CERV!$G:$G,D3957),
IF(AND(A3957="Cancer Screening for CKD patients", E3957="Utilization Rate (per 100,000 patients)"),
SUMIFS(CANSCRN!$D:$D,CANSCRN!$A:$A,C3957,CANSCRN!$G:$G,D3957),
IF(AND(A3957="PSA Testing", E3957="Cost per service ($USD)"),
SUMIFS(PSA!$E:$E,PSA!$A:$A,C3957,PSA!$G:$G,D3957),
IF(AND(A3957="Colorectal Cancer Screening", E3957="Cost per service ($USD)"),
SUMIFS(COL!$E:$E,COL!$A:$A,C3957,COL!$G:$G,D3957),
IF(AND(A3957="Cervical Cancer Screening", E3957="Cost per service ($USD)"),
SUMIFS(CERV!$E:$E,CERV!$A:$A,C3957,CERV!$G:$G,D3957),
IF(AND(A3957="Cancer Screening for CKD patients", E3957="Cost per service ($USD)"),
SUMIFS(CANSCRN!$E:$E,CANSCRN!$A:$A,C3957,CANSCRN!$G:$G,D3957),
IF(AND(A3957="PSA Testing", E3957="Total Expenditure ($USD per 100,000 patients)"),
SUMIFS(PSA!$F:$F,PSA!$A:$A,C3957,PSA!$G:$G,D3957),
IF(AND(A3957="Colorectal Cancer Screening", E3957="Total Expenditure ($USD per 100,000 patients)"),
SUMIFS(COL!$F:$F,COL!$A:$A,C3957,COL!$G:$G,D3957),
IF(AND(A3957="Cervical Cancer Screening", E3957="Total Expenditure ($USD per 100,000 patients)"),
SUMIFS(CERV!$F:$F,CERV!$A:$A,C3957,CERV!$G:$G,D3957),
SUMIFS(CANSCRN!$F:$F,CANSCRN!$A:$A,C3957,CANSCRN!$G:$G,D3957))))))))))))</f>
        <v>1843599.9999200003</v>
      </c>
    </row>
    <row r="3958" spans="1:6" x14ac:dyDescent="0.2">
      <c r="A3958" s="24" t="s">
        <v>107</v>
      </c>
      <c r="B3958" s="24" t="s">
        <v>101</v>
      </c>
      <c r="C3958" s="24" t="s">
        <v>32</v>
      </c>
      <c r="D3958" s="24">
        <v>2016</v>
      </c>
      <c r="E3958" s="24" t="s">
        <v>104</v>
      </c>
      <c r="F3958">
        <f>IF(AND(A3958="PSA Testing", E3958= "Utilization Rate (per 100,000 patients)"),
SUMIFS(PSA!$D:$D,PSA!$A:$A,C3958,PSA!$G:$G,D3958),
IF(AND(A3958="Colorectal Cancer Screening", E3958="Utilization Rate (per 100,000 patients)"),
SUMIFS(COL!$D:$D,COL!$A:$A,C3958,COL!$G:$G, D3958),
IF(AND(A3958="Cervical Cancer Screening", E3958="Utilization Rate (per 100,000 patients)"),
SUMIFS(CERV!$D:$D,CERV!$A:$A,C3958,CERV!$G:$G,D3958),
IF(AND(A3958="Cancer Screening for CKD patients", E3958="Utilization Rate (per 100,000 patients)"),
SUMIFS(CANSCRN!$D:$D,CANSCRN!$A:$A,C3958,CANSCRN!$G:$G,D3958),
IF(AND(A3958="PSA Testing", E3958="Cost per service ($USD)"),
SUMIFS(PSA!$E:$E,PSA!$A:$A,C3958,PSA!$G:$G,D3958),
IF(AND(A3958="Colorectal Cancer Screening", E3958="Cost per service ($USD)"),
SUMIFS(COL!$E:$E,COL!$A:$A,C3958,COL!$G:$G,D3958),
IF(AND(A3958="Cervical Cancer Screening", E3958="Cost per service ($USD)"),
SUMIFS(CERV!$E:$E,CERV!$A:$A,C3958,CERV!$G:$G,D3958),
IF(AND(A3958="Cancer Screening for CKD patients", E3958="Cost per service ($USD)"),
SUMIFS(CANSCRN!$E:$E,CANSCRN!$A:$A,C3958,CANSCRN!$G:$G,D3958),
IF(AND(A3958="PSA Testing", E3958="Total Expenditure ($USD per 100,000 patients)"),
SUMIFS(PSA!$F:$F,PSA!$A:$A,C3958,PSA!$G:$G,D3958),
IF(AND(A3958="Colorectal Cancer Screening", E3958="Total Expenditure ($USD per 100,000 patients)"),
SUMIFS(COL!$F:$F,COL!$A:$A,C3958,COL!$G:$G,D3958),
IF(AND(A3958="Cervical Cancer Screening", E3958="Total Expenditure ($USD per 100,000 patients)"),
SUMIFS(CERV!$F:$F,CERV!$A:$A,C3958,CERV!$G:$G,D3958),
SUMIFS(CANSCRN!$F:$F,CANSCRN!$A:$A,C3958,CANSCRN!$G:$G,D3958))))))))))))</f>
        <v>1726479.1966829267</v>
      </c>
    </row>
    <row r="3959" spans="1:6" x14ac:dyDescent="0.2">
      <c r="A3959" s="24" t="s">
        <v>107</v>
      </c>
      <c r="B3959" s="24" t="s">
        <v>101</v>
      </c>
      <c r="C3959" s="24" t="s">
        <v>32</v>
      </c>
      <c r="D3959" s="24">
        <v>2017</v>
      </c>
      <c r="E3959" s="24" t="s">
        <v>104</v>
      </c>
      <c r="F3959">
        <f>IF(AND(A3959="PSA Testing", E3959= "Utilization Rate (per 100,000 patients)"),
SUMIFS(PSA!$D:$D,PSA!$A:$A,C3959,PSA!$G:$G,D3959),
IF(AND(A3959="Colorectal Cancer Screening", E3959="Utilization Rate (per 100,000 patients)"),
SUMIFS(COL!$D:$D,COL!$A:$A,C3959,COL!$G:$G, D3959),
IF(AND(A3959="Cervical Cancer Screening", E3959="Utilization Rate (per 100,000 patients)"),
SUMIFS(CERV!$D:$D,CERV!$A:$A,C3959,CERV!$G:$G,D3959),
IF(AND(A3959="Cancer Screening for CKD patients", E3959="Utilization Rate (per 100,000 patients)"),
SUMIFS(CANSCRN!$D:$D,CANSCRN!$A:$A,C3959,CANSCRN!$G:$G,D3959),
IF(AND(A3959="PSA Testing", E3959="Cost per service ($USD)"),
SUMIFS(PSA!$E:$E,PSA!$A:$A,C3959,PSA!$G:$G,D3959),
IF(AND(A3959="Colorectal Cancer Screening", E3959="Cost per service ($USD)"),
SUMIFS(COL!$E:$E,COL!$A:$A,C3959,COL!$G:$G,D3959),
IF(AND(A3959="Cervical Cancer Screening", E3959="Cost per service ($USD)"),
SUMIFS(CERV!$E:$E,CERV!$A:$A,C3959,CERV!$G:$G,D3959),
IF(AND(A3959="Cancer Screening for CKD patients", E3959="Cost per service ($USD)"),
SUMIFS(CANSCRN!$E:$E,CANSCRN!$A:$A,C3959,CANSCRN!$G:$G,D3959),
IF(AND(A3959="PSA Testing", E3959="Total Expenditure ($USD per 100,000 patients)"),
SUMIFS(PSA!$F:$F,PSA!$A:$A,C3959,PSA!$G:$G,D3959),
IF(AND(A3959="Colorectal Cancer Screening", E3959="Total Expenditure ($USD per 100,000 patients)"),
SUMIFS(COL!$F:$F,COL!$A:$A,C3959,COL!$G:$G,D3959),
IF(AND(A3959="Cervical Cancer Screening", E3959="Total Expenditure ($USD per 100,000 patients)"),
SUMIFS(CERV!$F:$F,CERV!$A:$A,C3959,CERV!$G:$G,D3959),
SUMIFS(CANSCRN!$F:$F,CANSCRN!$A:$A,C3959,CANSCRN!$G:$G,D3959))))))))))))</f>
        <v>2459762.9274397478</v>
      </c>
    </row>
    <row r="3960" spans="1:6" x14ac:dyDescent="0.2">
      <c r="A3960" s="24" t="s">
        <v>107</v>
      </c>
      <c r="B3960" s="24" t="s">
        <v>101</v>
      </c>
      <c r="C3960" s="24" t="s">
        <v>32</v>
      </c>
      <c r="D3960" s="24">
        <v>2018</v>
      </c>
      <c r="E3960" s="24" t="s">
        <v>104</v>
      </c>
      <c r="F3960">
        <f>IF(AND(A3960="PSA Testing", E3960= "Utilization Rate (per 100,000 patients)"),
SUMIFS(PSA!$D:$D,PSA!$A:$A,C3960,PSA!$G:$G,D3960),
IF(AND(A3960="Colorectal Cancer Screening", E3960="Utilization Rate (per 100,000 patients)"),
SUMIFS(COL!$D:$D,COL!$A:$A,C3960,COL!$G:$G, D3960),
IF(AND(A3960="Cervical Cancer Screening", E3960="Utilization Rate (per 100,000 patients)"),
SUMIFS(CERV!$D:$D,CERV!$A:$A,C3960,CERV!$G:$G,D3960),
IF(AND(A3960="Cancer Screening for CKD patients", E3960="Utilization Rate (per 100,000 patients)"),
SUMIFS(CANSCRN!$D:$D,CANSCRN!$A:$A,C3960,CANSCRN!$G:$G,D3960),
IF(AND(A3960="PSA Testing", E3960="Cost per service ($USD)"),
SUMIFS(PSA!$E:$E,PSA!$A:$A,C3960,PSA!$G:$G,D3960),
IF(AND(A3960="Colorectal Cancer Screening", E3960="Cost per service ($USD)"),
SUMIFS(COL!$E:$E,COL!$A:$A,C3960,COL!$G:$G,D3960),
IF(AND(A3960="Cervical Cancer Screening", E3960="Cost per service ($USD)"),
SUMIFS(CERV!$E:$E,CERV!$A:$A,C3960,CERV!$G:$G,D3960),
IF(AND(A3960="Cancer Screening for CKD patients", E3960="Cost per service ($USD)"),
SUMIFS(CANSCRN!$E:$E,CANSCRN!$A:$A,C3960,CANSCRN!$G:$G,D3960),
IF(AND(A3960="PSA Testing", E3960="Total Expenditure ($USD per 100,000 patients)"),
SUMIFS(PSA!$F:$F,PSA!$A:$A,C3960,PSA!$G:$G,D3960),
IF(AND(A3960="Colorectal Cancer Screening", E3960="Total Expenditure ($USD per 100,000 patients)"),
SUMIFS(COL!$F:$F,COL!$A:$A,C3960,COL!$G:$G,D3960),
IF(AND(A3960="Cervical Cancer Screening", E3960="Total Expenditure ($USD per 100,000 patients)"),
SUMIFS(CERV!$F:$F,CERV!$A:$A,C3960,CERV!$G:$G,D3960),
SUMIFS(CANSCRN!$F:$F,CANSCRN!$A:$A,C3960,CANSCRN!$G:$G,D3960))))))))))))</f>
        <v>1703626.4668953975</v>
      </c>
    </row>
    <row r="3961" spans="1:6" x14ac:dyDescent="0.2">
      <c r="A3961" s="24" t="s">
        <v>107</v>
      </c>
      <c r="B3961" s="24" t="s">
        <v>101</v>
      </c>
      <c r="C3961" s="24" t="s">
        <v>32</v>
      </c>
      <c r="D3961" s="24">
        <v>2019</v>
      </c>
      <c r="E3961" s="24" t="s">
        <v>104</v>
      </c>
      <c r="F3961">
        <f>IF(AND(A3961="PSA Testing", E3961= "Utilization Rate (per 100,000 patients)"),
SUMIFS(PSA!$D:$D,PSA!$A:$A,C3961,PSA!$G:$G,D3961),
IF(AND(A3961="Colorectal Cancer Screening", E3961="Utilization Rate (per 100,000 patients)"),
SUMIFS(COL!$D:$D,COL!$A:$A,C3961,COL!$G:$G, D3961),
IF(AND(A3961="Cervical Cancer Screening", E3961="Utilization Rate (per 100,000 patients)"),
SUMIFS(CERV!$D:$D,CERV!$A:$A,C3961,CERV!$G:$G,D3961),
IF(AND(A3961="Cancer Screening for CKD patients", E3961="Utilization Rate (per 100,000 patients)"),
SUMIFS(CANSCRN!$D:$D,CANSCRN!$A:$A,C3961,CANSCRN!$G:$G,D3961),
IF(AND(A3961="PSA Testing", E3961="Cost per service ($USD)"),
SUMIFS(PSA!$E:$E,PSA!$A:$A,C3961,PSA!$G:$G,D3961),
IF(AND(A3961="Colorectal Cancer Screening", E3961="Cost per service ($USD)"),
SUMIFS(COL!$E:$E,COL!$A:$A,C3961,COL!$G:$G,D3961),
IF(AND(A3961="Cervical Cancer Screening", E3961="Cost per service ($USD)"),
SUMIFS(CERV!$E:$E,CERV!$A:$A,C3961,CERV!$G:$G,D3961),
IF(AND(A3961="Cancer Screening for CKD patients", E3961="Cost per service ($USD)"),
SUMIFS(CANSCRN!$E:$E,CANSCRN!$A:$A,C3961,CANSCRN!$G:$G,D3961),
IF(AND(A3961="PSA Testing", E3961="Total Expenditure ($USD per 100,000 patients)"),
SUMIFS(PSA!$F:$F,PSA!$A:$A,C3961,PSA!$G:$G,D3961),
IF(AND(A3961="Colorectal Cancer Screening", E3961="Total Expenditure ($USD per 100,000 patients)"),
SUMIFS(COL!$F:$F,COL!$A:$A,C3961,COL!$G:$G,D3961),
IF(AND(A3961="Cervical Cancer Screening", E3961="Total Expenditure ($USD per 100,000 patients)"),
SUMIFS(CERV!$F:$F,CERV!$A:$A,C3961,CERV!$G:$G,D3961),
SUMIFS(CANSCRN!$F:$F,CANSCRN!$A:$A,C3961,CANSCRN!$G:$G,D3961))))))))))))</f>
        <v>2035668.1826327431</v>
      </c>
    </row>
    <row r="3962" spans="1:6" x14ac:dyDescent="0.2">
      <c r="A3962" s="24" t="s">
        <v>107</v>
      </c>
      <c r="B3962" s="24" t="s">
        <v>101</v>
      </c>
      <c r="C3962" s="24" t="s">
        <v>33</v>
      </c>
      <c r="D3962" s="24">
        <v>2009</v>
      </c>
      <c r="E3962" s="24" t="s">
        <v>104</v>
      </c>
      <c r="F3962">
        <f>IF(AND(A3962="PSA Testing", E3962= "Utilization Rate (per 100,000 patients)"),
SUMIFS(PSA!$D:$D,PSA!$A:$A,C3962,PSA!$G:$G,D3962),
IF(AND(A3962="Colorectal Cancer Screening", E3962="Utilization Rate (per 100,000 patients)"),
SUMIFS(COL!$D:$D,COL!$A:$A,C3962,COL!$G:$G, D3962),
IF(AND(A3962="Cervical Cancer Screening", E3962="Utilization Rate (per 100,000 patients)"),
SUMIFS(CERV!$D:$D,CERV!$A:$A,C3962,CERV!$G:$G,D3962),
IF(AND(A3962="Cancer Screening for CKD patients", E3962="Utilization Rate (per 100,000 patients)"),
SUMIFS(CANSCRN!$D:$D,CANSCRN!$A:$A,C3962,CANSCRN!$G:$G,D3962),
IF(AND(A3962="PSA Testing", E3962="Cost per service ($USD)"),
SUMIFS(PSA!$E:$E,PSA!$A:$A,C3962,PSA!$G:$G,D3962),
IF(AND(A3962="Colorectal Cancer Screening", E3962="Cost per service ($USD)"),
SUMIFS(COL!$E:$E,COL!$A:$A,C3962,COL!$G:$G,D3962),
IF(AND(A3962="Cervical Cancer Screening", E3962="Cost per service ($USD)"),
SUMIFS(CERV!$E:$E,CERV!$A:$A,C3962,CERV!$G:$G,D3962),
IF(AND(A3962="Cancer Screening for CKD patients", E3962="Cost per service ($USD)"),
SUMIFS(CANSCRN!$E:$E,CANSCRN!$A:$A,C3962,CANSCRN!$G:$G,D3962),
IF(AND(A3962="PSA Testing", E3962="Total Expenditure ($USD per 100,000 patients)"),
SUMIFS(PSA!$F:$F,PSA!$A:$A,C3962,PSA!$G:$G,D3962),
IF(AND(A3962="Colorectal Cancer Screening", E3962="Total Expenditure ($USD per 100,000 patients)"),
SUMIFS(COL!$F:$F,COL!$A:$A,C3962,COL!$G:$G,D3962),
IF(AND(A3962="Cervical Cancer Screening", E3962="Total Expenditure ($USD per 100,000 patients)"),
SUMIFS(CERV!$F:$F,CERV!$A:$A,C3962,CERV!$G:$G,D3962),
SUMIFS(CANSCRN!$F:$F,CANSCRN!$A:$A,C3962,CANSCRN!$G:$G,D3962))))))))))))</f>
        <v>4402507.7291195299</v>
      </c>
    </row>
    <row r="3963" spans="1:6" x14ac:dyDescent="0.2">
      <c r="A3963" s="24" t="s">
        <v>107</v>
      </c>
      <c r="B3963" s="24" t="s">
        <v>101</v>
      </c>
      <c r="C3963" s="24" t="s">
        <v>33</v>
      </c>
      <c r="D3963" s="24">
        <v>2010</v>
      </c>
      <c r="E3963" s="24" t="s">
        <v>104</v>
      </c>
      <c r="F3963">
        <f>IF(AND(A3963="PSA Testing", E3963= "Utilization Rate (per 100,000 patients)"),
SUMIFS(PSA!$D:$D,PSA!$A:$A,C3963,PSA!$G:$G,D3963),
IF(AND(A3963="Colorectal Cancer Screening", E3963="Utilization Rate (per 100,000 patients)"),
SUMIFS(COL!$D:$D,COL!$A:$A,C3963,COL!$G:$G, D3963),
IF(AND(A3963="Cervical Cancer Screening", E3963="Utilization Rate (per 100,000 patients)"),
SUMIFS(CERV!$D:$D,CERV!$A:$A,C3963,CERV!$G:$G,D3963),
IF(AND(A3963="Cancer Screening for CKD patients", E3963="Utilization Rate (per 100,000 patients)"),
SUMIFS(CANSCRN!$D:$D,CANSCRN!$A:$A,C3963,CANSCRN!$G:$G,D3963),
IF(AND(A3963="PSA Testing", E3963="Cost per service ($USD)"),
SUMIFS(PSA!$E:$E,PSA!$A:$A,C3963,PSA!$G:$G,D3963),
IF(AND(A3963="Colorectal Cancer Screening", E3963="Cost per service ($USD)"),
SUMIFS(COL!$E:$E,COL!$A:$A,C3963,COL!$G:$G,D3963),
IF(AND(A3963="Cervical Cancer Screening", E3963="Cost per service ($USD)"),
SUMIFS(CERV!$E:$E,CERV!$A:$A,C3963,CERV!$G:$G,D3963),
IF(AND(A3963="Cancer Screening for CKD patients", E3963="Cost per service ($USD)"),
SUMIFS(CANSCRN!$E:$E,CANSCRN!$A:$A,C3963,CANSCRN!$G:$G,D3963),
IF(AND(A3963="PSA Testing", E3963="Total Expenditure ($USD per 100,000 patients)"),
SUMIFS(PSA!$F:$F,PSA!$A:$A,C3963,PSA!$G:$G,D3963),
IF(AND(A3963="Colorectal Cancer Screening", E3963="Total Expenditure ($USD per 100,000 patients)"),
SUMIFS(COL!$F:$F,COL!$A:$A,C3963,COL!$G:$G,D3963),
IF(AND(A3963="Cervical Cancer Screening", E3963="Total Expenditure ($USD per 100,000 patients)"),
SUMIFS(CERV!$F:$F,CERV!$A:$A,C3963,CERV!$G:$G,D3963),
SUMIFS(CANSCRN!$F:$F,CANSCRN!$A:$A,C3963,CANSCRN!$G:$G,D3963))))))))))))</f>
        <v>4149531.0620494387</v>
      </c>
    </row>
    <row r="3964" spans="1:6" x14ac:dyDescent="0.2">
      <c r="A3964" s="24" t="s">
        <v>107</v>
      </c>
      <c r="B3964" s="24" t="s">
        <v>101</v>
      </c>
      <c r="C3964" s="24" t="s">
        <v>33</v>
      </c>
      <c r="D3964" s="24">
        <v>2011</v>
      </c>
      <c r="E3964" s="24" t="s">
        <v>104</v>
      </c>
      <c r="F3964">
        <f>IF(AND(A3964="PSA Testing", E3964= "Utilization Rate (per 100,000 patients)"),
SUMIFS(PSA!$D:$D,PSA!$A:$A,C3964,PSA!$G:$G,D3964),
IF(AND(A3964="Colorectal Cancer Screening", E3964="Utilization Rate (per 100,000 patients)"),
SUMIFS(COL!$D:$D,COL!$A:$A,C3964,COL!$G:$G, D3964),
IF(AND(A3964="Cervical Cancer Screening", E3964="Utilization Rate (per 100,000 patients)"),
SUMIFS(CERV!$D:$D,CERV!$A:$A,C3964,CERV!$G:$G,D3964),
IF(AND(A3964="Cancer Screening for CKD patients", E3964="Utilization Rate (per 100,000 patients)"),
SUMIFS(CANSCRN!$D:$D,CANSCRN!$A:$A,C3964,CANSCRN!$G:$G,D3964),
IF(AND(A3964="PSA Testing", E3964="Cost per service ($USD)"),
SUMIFS(PSA!$E:$E,PSA!$A:$A,C3964,PSA!$G:$G,D3964),
IF(AND(A3964="Colorectal Cancer Screening", E3964="Cost per service ($USD)"),
SUMIFS(COL!$E:$E,COL!$A:$A,C3964,COL!$G:$G,D3964),
IF(AND(A3964="Cervical Cancer Screening", E3964="Cost per service ($USD)"),
SUMIFS(CERV!$E:$E,CERV!$A:$A,C3964,CERV!$G:$G,D3964),
IF(AND(A3964="Cancer Screening for CKD patients", E3964="Cost per service ($USD)"),
SUMIFS(CANSCRN!$E:$E,CANSCRN!$A:$A,C3964,CANSCRN!$G:$G,D3964),
IF(AND(A3964="PSA Testing", E3964="Total Expenditure ($USD per 100,000 patients)"),
SUMIFS(PSA!$F:$F,PSA!$A:$A,C3964,PSA!$G:$G,D3964),
IF(AND(A3964="Colorectal Cancer Screening", E3964="Total Expenditure ($USD per 100,000 patients)"),
SUMIFS(COL!$F:$F,COL!$A:$A,C3964,COL!$G:$G,D3964),
IF(AND(A3964="Cervical Cancer Screening", E3964="Total Expenditure ($USD per 100,000 patients)"),
SUMIFS(CERV!$F:$F,CERV!$A:$A,C3964,CERV!$G:$G,D3964),
SUMIFS(CANSCRN!$F:$F,CANSCRN!$A:$A,C3964,CANSCRN!$G:$G,D3964))))))))))))</f>
        <v>4349412.6924600005</v>
      </c>
    </row>
    <row r="3965" spans="1:6" x14ac:dyDescent="0.2">
      <c r="A3965" s="24" t="s">
        <v>107</v>
      </c>
      <c r="B3965" s="24" t="s">
        <v>101</v>
      </c>
      <c r="C3965" s="24" t="s">
        <v>33</v>
      </c>
      <c r="D3965" s="24">
        <v>2012</v>
      </c>
      <c r="E3965" s="24" t="s">
        <v>104</v>
      </c>
      <c r="F3965">
        <f>IF(AND(A3965="PSA Testing", E3965= "Utilization Rate (per 100,000 patients)"),
SUMIFS(PSA!$D:$D,PSA!$A:$A,C3965,PSA!$G:$G,D3965),
IF(AND(A3965="Colorectal Cancer Screening", E3965="Utilization Rate (per 100,000 patients)"),
SUMIFS(COL!$D:$D,COL!$A:$A,C3965,COL!$G:$G, D3965),
IF(AND(A3965="Cervical Cancer Screening", E3965="Utilization Rate (per 100,000 patients)"),
SUMIFS(CERV!$D:$D,CERV!$A:$A,C3965,CERV!$G:$G,D3965),
IF(AND(A3965="Cancer Screening for CKD patients", E3965="Utilization Rate (per 100,000 patients)"),
SUMIFS(CANSCRN!$D:$D,CANSCRN!$A:$A,C3965,CANSCRN!$G:$G,D3965),
IF(AND(A3965="PSA Testing", E3965="Cost per service ($USD)"),
SUMIFS(PSA!$E:$E,PSA!$A:$A,C3965,PSA!$G:$G,D3965),
IF(AND(A3965="Colorectal Cancer Screening", E3965="Cost per service ($USD)"),
SUMIFS(COL!$E:$E,COL!$A:$A,C3965,COL!$G:$G,D3965),
IF(AND(A3965="Cervical Cancer Screening", E3965="Cost per service ($USD)"),
SUMIFS(CERV!$E:$E,CERV!$A:$A,C3965,CERV!$G:$G,D3965),
IF(AND(A3965="Cancer Screening for CKD patients", E3965="Cost per service ($USD)"),
SUMIFS(CANSCRN!$E:$E,CANSCRN!$A:$A,C3965,CANSCRN!$G:$G,D3965),
IF(AND(A3965="PSA Testing", E3965="Total Expenditure ($USD per 100,000 patients)"),
SUMIFS(PSA!$F:$F,PSA!$A:$A,C3965,PSA!$G:$G,D3965),
IF(AND(A3965="Colorectal Cancer Screening", E3965="Total Expenditure ($USD per 100,000 patients)"),
SUMIFS(COL!$F:$F,COL!$A:$A,C3965,COL!$G:$G,D3965),
IF(AND(A3965="Cervical Cancer Screening", E3965="Total Expenditure ($USD per 100,000 patients)"),
SUMIFS(CERV!$F:$F,CERV!$A:$A,C3965,CERV!$G:$G,D3965),
SUMIFS(CANSCRN!$F:$F,CANSCRN!$A:$A,C3965,CANSCRN!$G:$G,D3965))))))))))))</f>
        <v>4331712.3651804123</v>
      </c>
    </row>
    <row r="3966" spans="1:6" x14ac:dyDescent="0.2">
      <c r="A3966" s="24" t="s">
        <v>107</v>
      </c>
      <c r="B3966" s="24" t="s">
        <v>101</v>
      </c>
      <c r="C3966" s="24" t="s">
        <v>33</v>
      </c>
      <c r="D3966" s="24">
        <v>2013</v>
      </c>
      <c r="E3966" s="24" t="s">
        <v>104</v>
      </c>
      <c r="F3966">
        <f>IF(AND(A3966="PSA Testing", E3966= "Utilization Rate (per 100,000 patients)"),
SUMIFS(PSA!$D:$D,PSA!$A:$A,C3966,PSA!$G:$G,D3966),
IF(AND(A3966="Colorectal Cancer Screening", E3966="Utilization Rate (per 100,000 patients)"),
SUMIFS(COL!$D:$D,COL!$A:$A,C3966,COL!$G:$G, D3966),
IF(AND(A3966="Cervical Cancer Screening", E3966="Utilization Rate (per 100,000 patients)"),
SUMIFS(CERV!$D:$D,CERV!$A:$A,C3966,CERV!$G:$G,D3966),
IF(AND(A3966="Cancer Screening for CKD patients", E3966="Utilization Rate (per 100,000 patients)"),
SUMIFS(CANSCRN!$D:$D,CANSCRN!$A:$A,C3966,CANSCRN!$G:$G,D3966),
IF(AND(A3966="PSA Testing", E3966="Cost per service ($USD)"),
SUMIFS(PSA!$E:$E,PSA!$A:$A,C3966,PSA!$G:$G,D3966),
IF(AND(A3966="Colorectal Cancer Screening", E3966="Cost per service ($USD)"),
SUMIFS(COL!$E:$E,COL!$A:$A,C3966,COL!$G:$G,D3966),
IF(AND(A3966="Cervical Cancer Screening", E3966="Cost per service ($USD)"),
SUMIFS(CERV!$E:$E,CERV!$A:$A,C3966,CERV!$G:$G,D3966),
IF(AND(A3966="Cancer Screening for CKD patients", E3966="Cost per service ($USD)"),
SUMIFS(CANSCRN!$E:$E,CANSCRN!$A:$A,C3966,CANSCRN!$G:$G,D3966),
IF(AND(A3966="PSA Testing", E3966="Total Expenditure ($USD per 100,000 patients)"),
SUMIFS(PSA!$F:$F,PSA!$A:$A,C3966,PSA!$G:$G,D3966),
IF(AND(A3966="Colorectal Cancer Screening", E3966="Total Expenditure ($USD per 100,000 patients)"),
SUMIFS(COL!$F:$F,COL!$A:$A,C3966,COL!$G:$G,D3966),
IF(AND(A3966="Cervical Cancer Screening", E3966="Total Expenditure ($USD per 100,000 patients)"),
SUMIFS(CERV!$F:$F,CERV!$A:$A,C3966,CERV!$G:$G,D3966),
SUMIFS(CANSCRN!$F:$F,CANSCRN!$A:$A,C3966,CANSCRN!$G:$G,D3966))))))))))))</f>
        <v>4430873.9425954204</v>
      </c>
    </row>
    <row r="3967" spans="1:6" x14ac:dyDescent="0.2">
      <c r="A3967" s="24" t="s">
        <v>107</v>
      </c>
      <c r="B3967" s="24" t="s">
        <v>101</v>
      </c>
      <c r="C3967" s="24" t="s">
        <v>33</v>
      </c>
      <c r="D3967" s="24">
        <v>2014</v>
      </c>
      <c r="E3967" s="24" t="s">
        <v>104</v>
      </c>
      <c r="F3967">
        <f>IF(AND(A3967="PSA Testing", E3967= "Utilization Rate (per 100,000 patients)"),
SUMIFS(PSA!$D:$D,PSA!$A:$A,C3967,PSA!$G:$G,D3967),
IF(AND(A3967="Colorectal Cancer Screening", E3967="Utilization Rate (per 100,000 patients)"),
SUMIFS(COL!$D:$D,COL!$A:$A,C3967,COL!$G:$G, D3967),
IF(AND(A3967="Cervical Cancer Screening", E3967="Utilization Rate (per 100,000 patients)"),
SUMIFS(CERV!$D:$D,CERV!$A:$A,C3967,CERV!$G:$G,D3967),
IF(AND(A3967="Cancer Screening for CKD patients", E3967="Utilization Rate (per 100,000 patients)"),
SUMIFS(CANSCRN!$D:$D,CANSCRN!$A:$A,C3967,CANSCRN!$G:$G,D3967),
IF(AND(A3967="PSA Testing", E3967="Cost per service ($USD)"),
SUMIFS(PSA!$E:$E,PSA!$A:$A,C3967,PSA!$G:$G,D3967),
IF(AND(A3967="Colorectal Cancer Screening", E3967="Cost per service ($USD)"),
SUMIFS(COL!$E:$E,COL!$A:$A,C3967,COL!$G:$G,D3967),
IF(AND(A3967="Cervical Cancer Screening", E3967="Cost per service ($USD)"),
SUMIFS(CERV!$E:$E,CERV!$A:$A,C3967,CERV!$G:$G,D3967),
IF(AND(A3967="Cancer Screening for CKD patients", E3967="Cost per service ($USD)"),
SUMIFS(CANSCRN!$E:$E,CANSCRN!$A:$A,C3967,CANSCRN!$G:$G,D3967),
IF(AND(A3967="PSA Testing", E3967="Total Expenditure ($USD per 100,000 patients)"),
SUMIFS(PSA!$F:$F,PSA!$A:$A,C3967,PSA!$G:$G,D3967),
IF(AND(A3967="Colorectal Cancer Screening", E3967="Total Expenditure ($USD per 100,000 patients)"),
SUMIFS(COL!$F:$F,COL!$A:$A,C3967,COL!$G:$G,D3967),
IF(AND(A3967="Cervical Cancer Screening", E3967="Total Expenditure ($USD per 100,000 patients)"),
SUMIFS(CERV!$F:$F,CERV!$A:$A,C3967,CERV!$G:$G,D3967),
SUMIFS(CANSCRN!$F:$F,CANSCRN!$A:$A,C3967,CANSCRN!$G:$G,D3967))))))))))))</f>
        <v>4443925.723648279</v>
      </c>
    </row>
    <row r="3968" spans="1:6" x14ac:dyDescent="0.2">
      <c r="A3968" s="24" t="s">
        <v>107</v>
      </c>
      <c r="B3968" s="24" t="s">
        <v>101</v>
      </c>
      <c r="C3968" s="24" t="s">
        <v>33</v>
      </c>
      <c r="D3968" s="24">
        <v>2015</v>
      </c>
      <c r="E3968" s="24" t="s">
        <v>104</v>
      </c>
      <c r="F3968">
        <f>IF(AND(A3968="PSA Testing", E3968= "Utilization Rate (per 100,000 patients)"),
SUMIFS(PSA!$D:$D,PSA!$A:$A,C3968,PSA!$G:$G,D3968),
IF(AND(A3968="Colorectal Cancer Screening", E3968="Utilization Rate (per 100,000 patients)"),
SUMIFS(COL!$D:$D,COL!$A:$A,C3968,COL!$G:$G, D3968),
IF(AND(A3968="Cervical Cancer Screening", E3968="Utilization Rate (per 100,000 patients)"),
SUMIFS(CERV!$D:$D,CERV!$A:$A,C3968,CERV!$G:$G,D3968),
IF(AND(A3968="Cancer Screening for CKD patients", E3968="Utilization Rate (per 100,000 patients)"),
SUMIFS(CANSCRN!$D:$D,CANSCRN!$A:$A,C3968,CANSCRN!$G:$G,D3968),
IF(AND(A3968="PSA Testing", E3968="Cost per service ($USD)"),
SUMIFS(PSA!$E:$E,PSA!$A:$A,C3968,PSA!$G:$G,D3968),
IF(AND(A3968="Colorectal Cancer Screening", E3968="Cost per service ($USD)"),
SUMIFS(COL!$E:$E,COL!$A:$A,C3968,COL!$G:$G,D3968),
IF(AND(A3968="Cervical Cancer Screening", E3968="Cost per service ($USD)"),
SUMIFS(CERV!$E:$E,CERV!$A:$A,C3968,CERV!$G:$G,D3968),
IF(AND(A3968="Cancer Screening for CKD patients", E3968="Cost per service ($USD)"),
SUMIFS(CANSCRN!$E:$E,CANSCRN!$A:$A,C3968,CANSCRN!$G:$G,D3968),
IF(AND(A3968="PSA Testing", E3968="Total Expenditure ($USD per 100,000 patients)"),
SUMIFS(PSA!$F:$F,PSA!$A:$A,C3968,PSA!$G:$G,D3968),
IF(AND(A3968="Colorectal Cancer Screening", E3968="Total Expenditure ($USD per 100,000 patients)"),
SUMIFS(COL!$F:$F,COL!$A:$A,C3968,COL!$G:$G,D3968),
IF(AND(A3968="Cervical Cancer Screening", E3968="Total Expenditure ($USD per 100,000 patients)"),
SUMIFS(CERV!$F:$F,CERV!$A:$A,C3968,CERV!$G:$G,D3968),
SUMIFS(CANSCRN!$F:$F,CANSCRN!$A:$A,C3968,CANSCRN!$G:$G,D3968))))))))))))</f>
        <v>4363335.3937185928</v>
      </c>
    </row>
    <row r="3969" spans="1:6" x14ac:dyDescent="0.2">
      <c r="A3969" s="24" t="s">
        <v>107</v>
      </c>
      <c r="B3969" s="24" t="s">
        <v>101</v>
      </c>
      <c r="C3969" s="24" t="s">
        <v>33</v>
      </c>
      <c r="D3969" s="24">
        <v>2016</v>
      </c>
      <c r="E3969" s="24" t="s">
        <v>104</v>
      </c>
      <c r="F3969">
        <f>IF(AND(A3969="PSA Testing", E3969= "Utilization Rate (per 100,000 patients)"),
SUMIFS(PSA!$D:$D,PSA!$A:$A,C3969,PSA!$G:$G,D3969),
IF(AND(A3969="Colorectal Cancer Screening", E3969="Utilization Rate (per 100,000 patients)"),
SUMIFS(COL!$D:$D,COL!$A:$A,C3969,COL!$G:$G, D3969),
IF(AND(A3969="Cervical Cancer Screening", E3969="Utilization Rate (per 100,000 patients)"),
SUMIFS(CERV!$D:$D,CERV!$A:$A,C3969,CERV!$G:$G,D3969),
IF(AND(A3969="Cancer Screening for CKD patients", E3969="Utilization Rate (per 100,000 patients)"),
SUMIFS(CANSCRN!$D:$D,CANSCRN!$A:$A,C3969,CANSCRN!$G:$G,D3969),
IF(AND(A3969="PSA Testing", E3969="Cost per service ($USD)"),
SUMIFS(PSA!$E:$E,PSA!$A:$A,C3969,PSA!$G:$G,D3969),
IF(AND(A3969="Colorectal Cancer Screening", E3969="Cost per service ($USD)"),
SUMIFS(COL!$E:$E,COL!$A:$A,C3969,COL!$G:$G,D3969),
IF(AND(A3969="Cervical Cancer Screening", E3969="Cost per service ($USD)"),
SUMIFS(CERV!$E:$E,CERV!$A:$A,C3969,CERV!$G:$G,D3969),
IF(AND(A3969="Cancer Screening for CKD patients", E3969="Cost per service ($USD)"),
SUMIFS(CANSCRN!$E:$E,CANSCRN!$A:$A,C3969,CANSCRN!$G:$G,D3969),
IF(AND(A3969="PSA Testing", E3969="Total Expenditure ($USD per 100,000 patients)"),
SUMIFS(PSA!$F:$F,PSA!$A:$A,C3969,PSA!$G:$G,D3969),
IF(AND(A3969="Colorectal Cancer Screening", E3969="Total Expenditure ($USD per 100,000 patients)"),
SUMIFS(COL!$F:$F,COL!$A:$A,C3969,COL!$G:$G,D3969),
IF(AND(A3969="Cervical Cancer Screening", E3969="Total Expenditure ($USD per 100,000 patients)"),
SUMIFS(CERV!$F:$F,CERV!$A:$A,C3969,CERV!$G:$G,D3969),
SUMIFS(CANSCRN!$F:$F,CANSCRN!$A:$A,C3969,CANSCRN!$G:$G,D3969))))))))))))</f>
        <v>4540934.6877402924</v>
      </c>
    </row>
    <row r="3970" spans="1:6" x14ac:dyDescent="0.2">
      <c r="A3970" s="24" t="s">
        <v>107</v>
      </c>
      <c r="B3970" s="24" t="s">
        <v>101</v>
      </c>
      <c r="C3970" s="24" t="s">
        <v>33</v>
      </c>
      <c r="D3970" s="24">
        <v>2017</v>
      </c>
      <c r="E3970" s="24" t="s">
        <v>104</v>
      </c>
      <c r="F3970">
        <f>IF(AND(A3970="PSA Testing", E3970= "Utilization Rate (per 100,000 patients)"),
SUMIFS(PSA!$D:$D,PSA!$A:$A,C3970,PSA!$G:$G,D3970),
IF(AND(A3970="Colorectal Cancer Screening", E3970="Utilization Rate (per 100,000 patients)"),
SUMIFS(COL!$D:$D,COL!$A:$A,C3970,COL!$G:$G, D3970),
IF(AND(A3970="Cervical Cancer Screening", E3970="Utilization Rate (per 100,000 patients)"),
SUMIFS(CERV!$D:$D,CERV!$A:$A,C3970,CERV!$G:$G,D3970),
IF(AND(A3970="Cancer Screening for CKD patients", E3970="Utilization Rate (per 100,000 patients)"),
SUMIFS(CANSCRN!$D:$D,CANSCRN!$A:$A,C3970,CANSCRN!$G:$G,D3970),
IF(AND(A3970="PSA Testing", E3970="Cost per service ($USD)"),
SUMIFS(PSA!$E:$E,PSA!$A:$A,C3970,PSA!$G:$G,D3970),
IF(AND(A3970="Colorectal Cancer Screening", E3970="Cost per service ($USD)"),
SUMIFS(COL!$E:$E,COL!$A:$A,C3970,COL!$G:$G,D3970),
IF(AND(A3970="Cervical Cancer Screening", E3970="Cost per service ($USD)"),
SUMIFS(CERV!$E:$E,CERV!$A:$A,C3970,CERV!$G:$G,D3970),
IF(AND(A3970="Cancer Screening for CKD patients", E3970="Cost per service ($USD)"),
SUMIFS(CANSCRN!$E:$E,CANSCRN!$A:$A,C3970,CANSCRN!$G:$G,D3970),
IF(AND(A3970="PSA Testing", E3970="Total Expenditure ($USD per 100,000 patients)"),
SUMIFS(PSA!$F:$F,PSA!$A:$A,C3970,PSA!$G:$G,D3970),
IF(AND(A3970="Colorectal Cancer Screening", E3970="Total Expenditure ($USD per 100,000 patients)"),
SUMIFS(COL!$F:$F,COL!$A:$A,C3970,COL!$G:$G,D3970),
IF(AND(A3970="Cervical Cancer Screening", E3970="Total Expenditure ($USD per 100,000 patients)"),
SUMIFS(CERV!$F:$F,CERV!$A:$A,C3970,CERV!$G:$G,D3970),
SUMIFS(CANSCRN!$F:$F,CANSCRN!$A:$A,C3970,CANSCRN!$G:$G,D3970))))))))))))</f>
        <v>3910152.5203333334</v>
      </c>
    </row>
    <row r="3971" spans="1:6" x14ac:dyDescent="0.2">
      <c r="A3971" s="24" t="s">
        <v>107</v>
      </c>
      <c r="B3971" s="24" t="s">
        <v>101</v>
      </c>
      <c r="C3971" s="24" t="s">
        <v>33</v>
      </c>
      <c r="D3971" s="24">
        <v>2018</v>
      </c>
      <c r="E3971" s="24" t="s">
        <v>104</v>
      </c>
      <c r="F3971">
        <f>IF(AND(A3971="PSA Testing", E3971= "Utilization Rate (per 100,000 patients)"),
SUMIFS(PSA!$D:$D,PSA!$A:$A,C3971,PSA!$G:$G,D3971),
IF(AND(A3971="Colorectal Cancer Screening", E3971="Utilization Rate (per 100,000 patients)"),
SUMIFS(COL!$D:$D,COL!$A:$A,C3971,COL!$G:$G, D3971),
IF(AND(A3971="Cervical Cancer Screening", E3971="Utilization Rate (per 100,000 patients)"),
SUMIFS(CERV!$D:$D,CERV!$A:$A,C3971,CERV!$G:$G,D3971),
IF(AND(A3971="Cancer Screening for CKD patients", E3971="Utilization Rate (per 100,000 patients)"),
SUMIFS(CANSCRN!$D:$D,CANSCRN!$A:$A,C3971,CANSCRN!$G:$G,D3971),
IF(AND(A3971="PSA Testing", E3971="Cost per service ($USD)"),
SUMIFS(PSA!$E:$E,PSA!$A:$A,C3971,PSA!$G:$G,D3971),
IF(AND(A3971="Colorectal Cancer Screening", E3971="Cost per service ($USD)"),
SUMIFS(COL!$E:$E,COL!$A:$A,C3971,COL!$G:$G,D3971),
IF(AND(A3971="Cervical Cancer Screening", E3971="Cost per service ($USD)"),
SUMIFS(CERV!$E:$E,CERV!$A:$A,C3971,CERV!$G:$G,D3971),
IF(AND(A3971="Cancer Screening for CKD patients", E3971="Cost per service ($USD)"),
SUMIFS(CANSCRN!$E:$E,CANSCRN!$A:$A,C3971,CANSCRN!$G:$G,D3971),
IF(AND(A3971="PSA Testing", E3971="Total Expenditure ($USD per 100,000 patients)"),
SUMIFS(PSA!$F:$F,PSA!$A:$A,C3971,PSA!$G:$G,D3971),
IF(AND(A3971="Colorectal Cancer Screening", E3971="Total Expenditure ($USD per 100,000 patients)"),
SUMIFS(COL!$F:$F,COL!$A:$A,C3971,COL!$G:$G,D3971),
IF(AND(A3971="Cervical Cancer Screening", E3971="Total Expenditure ($USD per 100,000 patients)"),
SUMIFS(CERV!$F:$F,CERV!$A:$A,C3971,CERV!$G:$G,D3971),
SUMIFS(CANSCRN!$F:$F,CANSCRN!$A:$A,C3971,CANSCRN!$G:$G,D3971))))))))))))</f>
        <v>2718409.6806186666</v>
      </c>
    </row>
    <row r="3972" spans="1:6" x14ac:dyDescent="0.2">
      <c r="A3972" s="24" t="s">
        <v>107</v>
      </c>
      <c r="B3972" s="24" t="s">
        <v>101</v>
      </c>
      <c r="C3972" s="24" t="s">
        <v>33</v>
      </c>
      <c r="D3972" s="24">
        <v>2019</v>
      </c>
      <c r="E3972" s="24" t="s">
        <v>104</v>
      </c>
      <c r="F3972">
        <f>IF(AND(A3972="PSA Testing", E3972= "Utilization Rate (per 100,000 patients)"),
SUMIFS(PSA!$D:$D,PSA!$A:$A,C3972,PSA!$G:$G,D3972),
IF(AND(A3972="Colorectal Cancer Screening", E3972="Utilization Rate (per 100,000 patients)"),
SUMIFS(COL!$D:$D,COL!$A:$A,C3972,COL!$G:$G, D3972),
IF(AND(A3972="Cervical Cancer Screening", E3972="Utilization Rate (per 100,000 patients)"),
SUMIFS(CERV!$D:$D,CERV!$A:$A,C3972,CERV!$G:$G,D3972),
IF(AND(A3972="Cancer Screening for CKD patients", E3972="Utilization Rate (per 100,000 patients)"),
SUMIFS(CANSCRN!$D:$D,CANSCRN!$A:$A,C3972,CANSCRN!$G:$G,D3972),
IF(AND(A3972="PSA Testing", E3972="Cost per service ($USD)"),
SUMIFS(PSA!$E:$E,PSA!$A:$A,C3972,PSA!$G:$G,D3972),
IF(AND(A3972="Colorectal Cancer Screening", E3972="Cost per service ($USD)"),
SUMIFS(COL!$E:$E,COL!$A:$A,C3972,COL!$G:$G,D3972),
IF(AND(A3972="Cervical Cancer Screening", E3972="Cost per service ($USD)"),
SUMIFS(CERV!$E:$E,CERV!$A:$A,C3972,CERV!$G:$G,D3972),
IF(AND(A3972="Cancer Screening for CKD patients", E3972="Cost per service ($USD)"),
SUMIFS(CANSCRN!$E:$E,CANSCRN!$A:$A,C3972,CANSCRN!$G:$G,D3972),
IF(AND(A3972="PSA Testing", E3972="Total Expenditure ($USD per 100,000 patients)"),
SUMIFS(PSA!$F:$F,PSA!$A:$A,C3972,PSA!$G:$G,D3972),
IF(AND(A3972="Colorectal Cancer Screening", E3972="Total Expenditure ($USD per 100,000 patients)"),
SUMIFS(COL!$F:$F,COL!$A:$A,C3972,COL!$G:$G,D3972),
IF(AND(A3972="Cervical Cancer Screening", E3972="Total Expenditure ($USD per 100,000 patients)"),
SUMIFS(CERV!$F:$F,CERV!$A:$A,C3972,CERV!$G:$G,D3972),
SUMIFS(CANSCRN!$F:$F,CANSCRN!$A:$A,C3972,CANSCRN!$G:$G,D3972))))))))))))</f>
        <v>3045633.3869899358</v>
      </c>
    </row>
    <row r="3973" spans="1:6" x14ac:dyDescent="0.2">
      <c r="A3973" s="24" t="s">
        <v>107</v>
      </c>
      <c r="B3973" s="24" t="s">
        <v>101</v>
      </c>
      <c r="C3973" s="24" t="s">
        <v>34</v>
      </c>
      <c r="D3973" s="24">
        <v>2009</v>
      </c>
      <c r="E3973" s="24" t="s">
        <v>104</v>
      </c>
      <c r="F3973">
        <f>IF(AND(A3973="PSA Testing", E3973= "Utilization Rate (per 100,000 patients)"),
SUMIFS(PSA!$D:$D,PSA!$A:$A,C3973,PSA!$G:$G,D3973),
IF(AND(A3973="Colorectal Cancer Screening", E3973="Utilization Rate (per 100,000 patients)"),
SUMIFS(COL!$D:$D,COL!$A:$A,C3973,COL!$G:$G, D3973),
IF(AND(A3973="Cervical Cancer Screening", E3973="Utilization Rate (per 100,000 patients)"),
SUMIFS(CERV!$D:$D,CERV!$A:$A,C3973,CERV!$G:$G,D3973),
IF(AND(A3973="Cancer Screening for CKD patients", E3973="Utilization Rate (per 100,000 patients)"),
SUMIFS(CANSCRN!$D:$D,CANSCRN!$A:$A,C3973,CANSCRN!$G:$G,D3973),
IF(AND(A3973="PSA Testing", E3973="Cost per service ($USD)"),
SUMIFS(PSA!$E:$E,PSA!$A:$A,C3973,PSA!$G:$G,D3973),
IF(AND(A3973="Colorectal Cancer Screening", E3973="Cost per service ($USD)"),
SUMIFS(COL!$E:$E,COL!$A:$A,C3973,COL!$G:$G,D3973),
IF(AND(A3973="Cervical Cancer Screening", E3973="Cost per service ($USD)"),
SUMIFS(CERV!$E:$E,CERV!$A:$A,C3973,CERV!$G:$G,D3973),
IF(AND(A3973="Cancer Screening for CKD patients", E3973="Cost per service ($USD)"),
SUMIFS(CANSCRN!$E:$E,CANSCRN!$A:$A,C3973,CANSCRN!$G:$G,D3973),
IF(AND(A3973="PSA Testing", E3973="Total Expenditure ($USD per 100,000 patients)"),
SUMIFS(PSA!$F:$F,PSA!$A:$A,C3973,PSA!$G:$G,D3973),
IF(AND(A3973="Colorectal Cancer Screening", E3973="Total Expenditure ($USD per 100,000 patients)"),
SUMIFS(COL!$F:$F,COL!$A:$A,C3973,COL!$G:$G,D3973),
IF(AND(A3973="Cervical Cancer Screening", E3973="Total Expenditure ($USD per 100,000 patients)"),
SUMIFS(CERV!$F:$F,CERV!$A:$A,C3973,CERV!$G:$G,D3973),
SUMIFS(CANSCRN!$F:$F,CANSCRN!$A:$A,C3973,CANSCRN!$G:$G,D3973))))))))))))</f>
        <v>4065632.5312733385</v>
      </c>
    </row>
    <row r="3974" spans="1:6" x14ac:dyDescent="0.2">
      <c r="A3974" s="24" t="s">
        <v>107</v>
      </c>
      <c r="B3974" s="24" t="s">
        <v>101</v>
      </c>
      <c r="C3974" s="24" t="s">
        <v>34</v>
      </c>
      <c r="D3974" s="24">
        <v>2010</v>
      </c>
      <c r="E3974" s="24" t="s">
        <v>104</v>
      </c>
      <c r="F3974">
        <f>IF(AND(A3974="PSA Testing", E3974= "Utilization Rate (per 100,000 patients)"),
SUMIFS(PSA!$D:$D,PSA!$A:$A,C3974,PSA!$G:$G,D3974),
IF(AND(A3974="Colorectal Cancer Screening", E3974="Utilization Rate (per 100,000 patients)"),
SUMIFS(COL!$D:$D,COL!$A:$A,C3974,COL!$G:$G, D3974),
IF(AND(A3974="Cervical Cancer Screening", E3974="Utilization Rate (per 100,000 patients)"),
SUMIFS(CERV!$D:$D,CERV!$A:$A,C3974,CERV!$G:$G,D3974),
IF(AND(A3974="Cancer Screening for CKD patients", E3974="Utilization Rate (per 100,000 patients)"),
SUMIFS(CANSCRN!$D:$D,CANSCRN!$A:$A,C3974,CANSCRN!$G:$G,D3974),
IF(AND(A3974="PSA Testing", E3974="Cost per service ($USD)"),
SUMIFS(PSA!$E:$E,PSA!$A:$A,C3974,PSA!$G:$G,D3974),
IF(AND(A3974="Colorectal Cancer Screening", E3974="Cost per service ($USD)"),
SUMIFS(COL!$E:$E,COL!$A:$A,C3974,COL!$G:$G,D3974),
IF(AND(A3974="Cervical Cancer Screening", E3974="Cost per service ($USD)"),
SUMIFS(CERV!$E:$E,CERV!$A:$A,C3974,CERV!$G:$G,D3974),
IF(AND(A3974="Cancer Screening for CKD patients", E3974="Cost per service ($USD)"),
SUMIFS(CANSCRN!$E:$E,CANSCRN!$A:$A,C3974,CANSCRN!$G:$G,D3974),
IF(AND(A3974="PSA Testing", E3974="Total Expenditure ($USD per 100,000 patients)"),
SUMIFS(PSA!$F:$F,PSA!$A:$A,C3974,PSA!$G:$G,D3974),
IF(AND(A3974="Colorectal Cancer Screening", E3974="Total Expenditure ($USD per 100,000 patients)"),
SUMIFS(COL!$F:$F,COL!$A:$A,C3974,COL!$G:$G,D3974),
IF(AND(A3974="Cervical Cancer Screening", E3974="Total Expenditure ($USD per 100,000 patients)"),
SUMIFS(CERV!$F:$F,CERV!$A:$A,C3974,CERV!$G:$G,D3974),
SUMIFS(CANSCRN!$F:$F,CANSCRN!$A:$A,C3974,CANSCRN!$G:$G,D3974))))))))))))</f>
        <v>4176748.9829812399</v>
      </c>
    </row>
    <row r="3975" spans="1:6" x14ac:dyDescent="0.2">
      <c r="A3975" s="24" t="s">
        <v>107</v>
      </c>
      <c r="B3975" s="24" t="s">
        <v>101</v>
      </c>
      <c r="C3975" s="24" t="s">
        <v>34</v>
      </c>
      <c r="D3975" s="24">
        <v>2011</v>
      </c>
      <c r="E3975" s="24" t="s">
        <v>104</v>
      </c>
      <c r="F3975">
        <f>IF(AND(A3975="PSA Testing", E3975= "Utilization Rate (per 100,000 patients)"),
SUMIFS(PSA!$D:$D,PSA!$A:$A,C3975,PSA!$G:$G,D3975),
IF(AND(A3975="Colorectal Cancer Screening", E3975="Utilization Rate (per 100,000 patients)"),
SUMIFS(COL!$D:$D,COL!$A:$A,C3975,COL!$G:$G, D3975),
IF(AND(A3975="Cervical Cancer Screening", E3975="Utilization Rate (per 100,000 patients)"),
SUMIFS(CERV!$D:$D,CERV!$A:$A,C3975,CERV!$G:$G,D3975),
IF(AND(A3975="Cancer Screening for CKD patients", E3975="Utilization Rate (per 100,000 patients)"),
SUMIFS(CANSCRN!$D:$D,CANSCRN!$A:$A,C3975,CANSCRN!$G:$G,D3975),
IF(AND(A3975="PSA Testing", E3975="Cost per service ($USD)"),
SUMIFS(PSA!$E:$E,PSA!$A:$A,C3975,PSA!$G:$G,D3975),
IF(AND(A3975="Colorectal Cancer Screening", E3975="Cost per service ($USD)"),
SUMIFS(COL!$E:$E,COL!$A:$A,C3975,COL!$G:$G,D3975),
IF(AND(A3975="Cervical Cancer Screening", E3975="Cost per service ($USD)"),
SUMIFS(CERV!$E:$E,CERV!$A:$A,C3975,CERV!$G:$G,D3975),
IF(AND(A3975="Cancer Screening for CKD patients", E3975="Cost per service ($USD)"),
SUMIFS(CANSCRN!$E:$E,CANSCRN!$A:$A,C3975,CANSCRN!$G:$G,D3975),
IF(AND(A3975="PSA Testing", E3975="Total Expenditure ($USD per 100,000 patients)"),
SUMIFS(PSA!$F:$F,PSA!$A:$A,C3975,PSA!$G:$G,D3975),
IF(AND(A3975="Colorectal Cancer Screening", E3975="Total Expenditure ($USD per 100,000 patients)"),
SUMIFS(COL!$F:$F,COL!$A:$A,C3975,COL!$G:$G,D3975),
IF(AND(A3975="Cervical Cancer Screening", E3975="Total Expenditure ($USD per 100,000 patients)"),
SUMIFS(CERV!$F:$F,CERV!$A:$A,C3975,CERV!$G:$G,D3975),
SUMIFS(CANSCRN!$F:$F,CANSCRN!$A:$A,C3975,CANSCRN!$G:$G,D3975))))))))))))</f>
        <v>3237902.49063231</v>
      </c>
    </row>
    <row r="3976" spans="1:6" x14ac:dyDescent="0.2">
      <c r="A3976" s="24" t="s">
        <v>107</v>
      </c>
      <c r="B3976" s="24" t="s">
        <v>101</v>
      </c>
      <c r="C3976" s="24" t="s">
        <v>34</v>
      </c>
      <c r="D3976" s="24">
        <v>2012</v>
      </c>
      <c r="E3976" s="24" t="s">
        <v>104</v>
      </c>
      <c r="F3976">
        <f>IF(AND(A3976="PSA Testing", E3976= "Utilization Rate (per 100,000 patients)"),
SUMIFS(PSA!$D:$D,PSA!$A:$A,C3976,PSA!$G:$G,D3976),
IF(AND(A3976="Colorectal Cancer Screening", E3976="Utilization Rate (per 100,000 patients)"),
SUMIFS(COL!$D:$D,COL!$A:$A,C3976,COL!$G:$G, D3976),
IF(AND(A3976="Cervical Cancer Screening", E3976="Utilization Rate (per 100,000 patients)"),
SUMIFS(CERV!$D:$D,CERV!$A:$A,C3976,CERV!$G:$G,D3976),
IF(AND(A3976="Cancer Screening for CKD patients", E3976="Utilization Rate (per 100,000 patients)"),
SUMIFS(CANSCRN!$D:$D,CANSCRN!$A:$A,C3976,CANSCRN!$G:$G,D3976),
IF(AND(A3976="PSA Testing", E3976="Cost per service ($USD)"),
SUMIFS(PSA!$E:$E,PSA!$A:$A,C3976,PSA!$G:$G,D3976),
IF(AND(A3976="Colorectal Cancer Screening", E3976="Cost per service ($USD)"),
SUMIFS(COL!$E:$E,COL!$A:$A,C3976,COL!$G:$G,D3976),
IF(AND(A3976="Cervical Cancer Screening", E3976="Cost per service ($USD)"),
SUMIFS(CERV!$E:$E,CERV!$A:$A,C3976,CERV!$G:$G,D3976),
IF(AND(A3976="Cancer Screening for CKD patients", E3976="Cost per service ($USD)"),
SUMIFS(CANSCRN!$E:$E,CANSCRN!$A:$A,C3976,CANSCRN!$G:$G,D3976),
IF(AND(A3976="PSA Testing", E3976="Total Expenditure ($USD per 100,000 patients)"),
SUMIFS(PSA!$F:$F,PSA!$A:$A,C3976,PSA!$G:$G,D3976),
IF(AND(A3976="Colorectal Cancer Screening", E3976="Total Expenditure ($USD per 100,000 patients)"),
SUMIFS(COL!$F:$F,COL!$A:$A,C3976,COL!$G:$G,D3976),
IF(AND(A3976="Cervical Cancer Screening", E3976="Total Expenditure ($USD per 100,000 patients)"),
SUMIFS(CERV!$F:$F,CERV!$A:$A,C3976,CERV!$G:$G,D3976),
SUMIFS(CANSCRN!$F:$F,CANSCRN!$A:$A,C3976,CANSCRN!$G:$G,D3976))))))))))))</f>
        <v>3932645.4924806198</v>
      </c>
    </row>
    <row r="3977" spans="1:6" x14ac:dyDescent="0.2">
      <c r="A3977" s="24" t="s">
        <v>107</v>
      </c>
      <c r="B3977" s="24" t="s">
        <v>101</v>
      </c>
      <c r="C3977" s="24" t="s">
        <v>34</v>
      </c>
      <c r="D3977" s="24">
        <v>2013</v>
      </c>
      <c r="E3977" s="24" t="s">
        <v>104</v>
      </c>
      <c r="F3977">
        <f>IF(AND(A3977="PSA Testing", E3977= "Utilization Rate (per 100,000 patients)"),
SUMIFS(PSA!$D:$D,PSA!$A:$A,C3977,PSA!$G:$G,D3977),
IF(AND(A3977="Colorectal Cancer Screening", E3977="Utilization Rate (per 100,000 patients)"),
SUMIFS(COL!$D:$D,COL!$A:$A,C3977,COL!$G:$G, D3977),
IF(AND(A3977="Cervical Cancer Screening", E3977="Utilization Rate (per 100,000 patients)"),
SUMIFS(CERV!$D:$D,CERV!$A:$A,C3977,CERV!$G:$G,D3977),
IF(AND(A3977="Cancer Screening for CKD patients", E3977="Utilization Rate (per 100,000 patients)"),
SUMIFS(CANSCRN!$D:$D,CANSCRN!$A:$A,C3977,CANSCRN!$G:$G,D3977),
IF(AND(A3977="PSA Testing", E3977="Cost per service ($USD)"),
SUMIFS(PSA!$E:$E,PSA!$A:$A,C3977,PSA!$G:$G,D3977),
IF(AND(A3977="Colorectal Cancer Screening", E3977="Cost per service ($USD)"),
SUMIFS(COL!$E:$E,COL!$A:$A,C3977,COL!$G:$G,D3977),
IF(AND(A3977="Cervical Cancer Screening", E3977="Cost per service ($USD)"),
SUMIFS(CERV!$E:$E,CERV!$A:$A,C3977,CERV!$G:$G,D3977),
IF(AND(A3977="Cancer Screening for CKD patients", E3977="Cost per service ($USD)"),
SUMIFS(CANSCRN!$E:$E,CANSCRN!$A:$A,C3977,CANSCRN!$G:$G,D3977),
IF(AND(A3977="PSA Testing", E3977="Total Expenditure ($USD per 100,000 patients)"),
SUMIFS(PSA!$F:$F,PSA!$A:$A,C3977,PSA!$G:$G,D3977),
IF(AND(A3977="Colorectal Cancer Screening", E3977="Total Expenditure ($USD per 100,000 patients)"),
SUMIFS(COL!$F:$F,COL!$A:$A,C3977,COL!$G:$G,D3977),
IF(AND(A3977="Cervical Cancer Screening", E3977="Total Expenditure ($USD per 100,000 patients)"),
SUMIFS(CERV!$F:$F,CERV!$A:$A,C3977,CERV!$G:$G,D3977),
SUMIFS(CANSCRN!$F:$F,CANSCRN!$A:$A,C3977,CANSCRN!$G:$G,D3977))))))))))))</f>
        <v>5023199.9019238474</v>
      </c>
    </row>
    <row r="3978" spans="1:6" x14ac:dyDescent="0.2">
      <c r="A3978" s="24" t="s">
        <v>107</v>
      </c>
      <c r="B3978" s="24" t="s">
        <v>101</v>
      </c>
      <c r="C3978" s="24" t="s">
        <v>34</v>
      </c>
      <c r="D3978" s="24">
        <v>2014</v>
      </c>
      <c r="E3978" s="24" t="s">
        <v>104</v>
      </c>
      <c r="F3978">
        <f>IF(AND(A3978="PSA Testing", E3978= "Utilization Rate (per 100,000 patients)"),
SUMIFS(PSA!$D:$D,PSA!$A:$A,C3978,PSA!$G:$G,D3978),
IF(AND(A3978="Colorectal Cancer Screening", E3978="Utilization Rate (per 100,000 patients)"),
SUMIFS(COL!$D:$D,COL!$A:$A,C3978,COL!$G:$G, D3978),
IF(AND(A3978="Cervical Cancer Screening", E3978="Utilization Rate (per 100,000 patients)"),
SUMIFS(CERV!$D:$D,CERV!$A:$A,C3978,CERV!$G:$G,D3978),
IF(AND(A3978="Cancer Screening for CKD patients", E3978="Utilization Rate (per 100,000 patients)"),
SUMIFS(CANSCRN!$D:$D,CANSCRN!$A:$A,C3978,CANSCRN!$G:$G,D3978),
IF(AND(A3978="PSA Testing", E3978="Cost per service ($USD)"),
SUMIFS(PSA!$E:$E,PSA!$A:$A,C3978,PSA!$G:$G,D3978),
IF(AND(A3978="Colorectal Cancer Screening", E3978="Cost per service ($USD)"),
SUMIFS(COL!$E:$E,COL!$A:$A,C3978,COL!$G:$G,D3978),
IF(AND(A3978="Cervical Cancer Screening", E3978="Cost per service ($USD)"),
SUMIFS(CERV!$E:$E,CERV!$A:$A,C3978,CERV!$G:$G,D3978),
IF(AND(A3978="Cancer Screening for CKD patients", E3978="Cost per service ($USD)"),
SUMIFS(CANSCRN!$E:$E,CANSCRN!$A:$A,C3978,CANSCRN!$G:$G,D3978),
IF(AND(A3978="PSA Testing", E3978="Total Expenditure ($USD per 100,000 patients)"),
SUMIFS(PSA!$F:$F,PSA!$A:$A,C3978,PSA!$G:$G,D3978),
IF(AND(A3978="Colorectal Cancer Screening", E3978="Total Expenditure ($USD per 100,000 patients)"),
SUMIFS(COL!$F:$F,COL!$A:$A,C3978,COL!$G:$G,D3978),
IF(AND(A3978="Cervical Cancer Screening", E3978="Total Expenditure ($USD per 100,000 patients)"),
SUMIFS(CERV!$F:$F,CERV!$A:$A,C3978,CERV!$G:$G,D3978),
SUMIFS(CANSCRN!$F:$F,CANSCRN!$A:$A,C3978,CANSCRN!$G:$G,D3978))))))))))))</f>
        <v>8057041.2368586389</v>
      </c>
    </row>
    <row r="3979" spans="1:6" x14ac:dyDescent="0.2">
      <c r="A3979" s="24" t="s">
        <v>107</v>
      </c>
      <c r="B3979" s="24" t="s">
        <v>101</v>
      </c>
      <c r="C3979" s="24" t="s">
        <v>34</v>
      </c>
      <c r="D3979" s="24">
        <v>2015</v>
      </c>
      <c r="E3979" s="24" t="s">
        <v>104</v>
      </c>
      <c r="F3979">
        <f>IF(AND(A3979="PSA Testing", E3979= "Utilization Rate (per 100,000 patients)"),
SUMIFS(PSA!$D:$D,PSA!$A:$A,C3979,PSA!$G:$G,D3979),
IF(AND(A3979="Colorectal Cancer Screening", E3979="Utilization Rate (per 100,000 patients)"),
SUMIFS(COL!$D:$D,COL!$A:$A,C3979,COL!$G:$G, D3979),
IF(AND(A3979="Cervical Cancer Screening", E3979="Utilization Rate (per 100,000 patients)"),
SUMIFS(CERV!$D:$D,CERV!$A:$A,C3979,CERV!$G:$G,D3979),
IF(AND(A3979="Cancer Screening for CKD patients", E3979="Utilization Rate (per 100,000 patients)"),
SUMIFS(CANSCRN!$D:$D,CANSCRN!$A:$A,C3979,CANSCRN!$G:$G,D3979),
IF(AND(A3979="PSA Testing", E3979="Cost per service ($USD)"),
SUMIFS(PSA!$E:$E,PSA!$A:$A,C3979,PSA!$G:$G,D3979),
IF(AND(A3979="Colorectal Cancer Screening", E3979="Cost per service ($USD)"),
SUMIFS(COL!$E:$E,COL!$A:$A,C3979,COL!$G:$G,D3979),
IF(AND(A3979="Cervical Cancer Screening", E3979="Cost per service ($USD)"),
SUMIFS(CERV!$E:$E,CERV!$A:$A,C3979,CERV!$G:$G,D3979),
IF(AND(A3979="Cancer Screening for CKD patients", E3979="Cost per service ($USD)"),
SUMIFS(CANSCRN!$E:$E,CANSCRN!$A:$A,C3979,CANSCRN!$G:$G,D3979),
IF(AND(A3979="PSA Testing", E3979="Total Expenditure ($USD per 100,000 patients)"),
SUMIFS(PSA!$F:$F,PSA!$A:$A,C3979,PSA!$G:$G,D3979),
IF(AND(A3979="Colorectal Cancer Screening", E3979="Total Expenditure ($USD per 100,000 patients)"),
SUMIFS(COL!$F:$F,COL!$A:$A,C3979,COL!$G:$G,D3979),
IF(AND(A3979="Cervical Cancer Screening", E3979="Total Expenditure ($USD per 100,000 patients)"),
SUMIFS(CERV!$F:$F,CERV!$A:$A,C3979,CERV!$G:$G,D3979),
SUMIFS(CANSCRN!$F:$F,CANSCRN!$A:$A,C3979,CANSCRN!$G:$G,D3979))))))))))))</f>
        <v>3922935.2888510637</v>
      </c>
    </row>
    <row r="3980" spans="1:6" x14ac:dyDescent="0.2">
      <c r="A3980" s="24" t="s">
        <v>107</v>
      </c>
      <c r="B3980" s="24" t="s">
        <v>101</v>
      </c>
      <c r="C3980" s="24" t="s">
        <v>34</v>
      </c>
      <c r="D3980" s="24">
        <v>2016</v>
      </c>
      <c r="E3980" s="24" t="s">
        <v>104</v>
      </c>
      <c r="F3980">
        <f>IF(AND(A3980="PSA Testing", E3980= "Utilization Rate (per 100,000 patients)"),
SUMIFS(PSA!$D:$D,PSA!$A:$A,C3980,PSA!$G:$G,D3980),
IF(AND(A3980="Colorectal Cancer Screening", E3980="Utilization Rate (per 100,000 patients)"),
SUMIFS(COL!$D:$D,COL!$A:$A,C3980,COL!$G:$G, D3980),
IF(AND(A3980="Cervical Cancer Screening", E3980="Utilization Rate (per 100,000 patients)"),
SUMIFS(CERV!$D:$D,CERV!$A:$A,C3980,CERV!$G:$G,D3980),
IF(AND(A3980="Cancer Screening for CKD patients", E3980="Utilization Rate (per 100,000 patients)"),
SUMIFS(CANSCRN!$D:$D,CANSCRN!$A:$A,C3980,CANSCRN!$G:$G,D3980),
IF(AND(A3980="PSA Testing", E3980="Cost per service ($USD)"),
SUMIFS(PSA!$E:$E,PSA!$A:$A,C3980,PSA!$G:$G,D3980),
IF(AND(A3980="Colorectal Cancer Screening", E3980="Cost per service ($USD)"),
SUMIFS(COL!$E:$E,COL!$A:$A,C3980,COL!$G:$G,D3980),
IF(AND(A3980="Cervical Cancer Screening", E3980="Cost per service ($USD)"),
SUMIFS(CERV!$E:$E,CERV!$A:$A,C3980,CERV!$G:$G,D3980),
IF(AND(A3980="Cancer Screening for CKD patients", E3980="Cost per service ($USD)"),
SUMIFS(CANSCRN!$E:$E,CANSCRN!$A:$A,C3980,CANSCRN!$G:$G,D3980),
IF(AND(A3980="PSA Testing", E3980="Total Expenditure ($USD per 100,000 patients)"),
SUMIFS(PSA!$F:$F,PSA!$A:$A,C3980,PSA!$G:$G,D3980),
IF(AND(A3980="Colorectal Cancer Screening", E3980="Total Expenditure ($USD per 100,000 patients)"),
SUMIFS(COL!$F:$F,COL!$A:$A,C3980,COL!$G:$G,D3980),
IF(AND(A3980="Cervical Cancer Screening", E3980="Total Expenditure ($USD per 100,000 patients)"),
SUMIFS(CERV!$F:$F,CERV!$A:$A,C3980,CERV!$G:$G,D3980),
SUMIFS(CANSCRN!$F:$F,CANSCRN!$A:$A,C3980,CANSCRN!$G:$G,D3980))))))))))))</f>
        <v>5101941.6720386781</v>
      </c>
    </row>
    <row r="3981" spans="1:6" x14ac:dyDescent="0.2">
      <c r="A3981" s="24" t="s">
        <v>107</v>
      </c>
      <c r="B3981" s="24" t="s">
        <v>101</v>
      </c>
      <c r="C3981" s="24" t="s">
        <v>34</v>
      </c>
      <c r="D3981" s="24">
        <v>2017</v>
      </c>
      <c r="E3981" s="24" t="s">
        <v>104</v>
      </c>
      <c r="F3981">
        <f>IF(AND(A3981="PSA Testing", E3981= "Utilization Rate (per 100,000 patients)"),
SUMIFS(PSA!$D:$D,PSA!$A:$A,C3981,PSA!$G:$G,D3981),
IF(AND(A3981="Colorectal Cancer Screening", E3981="Utilization Rate (per 100,000 patients)"),
SUMIFS(COL!$D:$D,COL!$A:$A,C3981,COL!$G:$G, D3981),
IF(AND(A3981="Cervical Cancer Screening", E3981="Utilization Rate (per 100,000 patients)"),
SUMIFS(CERV!$D:$D,CERV!$A:$A,C3981,CERV!$G:$G,D3981),
IF(AND(A3981="Cancer Screening for CKD patients", E3981="Utilization Rate (per 100,000 patients)"),
SUMIFS(CANSCRN!$D:$D,CANSCRN!$A:$A,C3981,CANSCRN!$G:$G,D3981),
IF(AND(A3981="PSA Testing", E3981="Cost per service ($USD)"),
SUMIFS(PSA!$E:$E,PSA!$A:$A,C3981,PSA!$G:$G,D3981),
IF(AND(A3981="Colorectal Cancer Screening", E3981="Cost per service ($USD)"),
SUMIFS(COL!$E:$E,COL!$A:$A,C3981,COL!$G:$G,D3981),
IF(AND(A3981="Cervical Cancer Screening", E3981="Cost per service ($USD)"),
SUMIFS(CERV!$E:$E,CERV!$A:$A,C3981,CERV!$G:$G,D3981),
IF(AND(A3981="Cancer Screening for CKD patients", E3981="Cost per service ($USD)"),
SUMIFS(CANSCRN!$E:$E,CANSCRN!$A:$A,C3981,CANSCRN!$G:$G,D3981),
IF(AND(A3981="PSA Testing", E3981="Total Expenditure ($USD per 100,000 patients)"),
SUMIFS(PSA!$F:$F,PSA!$A:$A,C3981,PSA!$G:$G,D3981),
IF(AND(A3981="Colorectal Cancer Screening", E3981="Total Expenditure ($USD per 100,000 patients)"),
SUMIFS(COL!$F:$F,COL!$A:$A,C3981,COL!$G:$G,D3981),
IF(AND(A3981="Cervical Cancer Screening", E3981="Total Expenditure ($USD per 100,000 patients)"),
SUMIFS(CERV!$F:$F,CERV!$A:$A,C3981,CERV!$G:$G,D3981),
SUMIFS(CANSCRN!$F:$F,CANSCRN!$A:$A,C3981,CANSCRN!$G:$G,D3981))))))))))))</f>
        <v>6368473.841968162</v>
      </c>
    </row>
    <row r="3982" spans="1:6" x14ac:dyDescent="0.2">
      <c r="A3982" s="24" t="s">
        <v>107</v>
      </c>
      <c r="B3982" s="24" t="s">
        <v>101</v>
      </c>
      <c r="C3982" s="24" t="s">
        <v>34</v>
      </c>
      <c r="D3982" s="24">
        <v>2018</v>
      </c>
      <c r="E3982" s="24" t="s">
        <v>104</v>
      </c>
      <c r="F3982">
        <f>IF(AND(A3982="PSA Testing", E3982= "Utilization Rate (per 100,000 patients)"),
SUMIFS(PSA!$D:$D,PSA!$A:$A,C3982,PSA!$G:$G,D3982),
IF(AND(A3982="Colorectal Cancer Screening", E3982="Utilization Rate (per 100,000 patients)"),
SUMIFS(COL!$D:$D,COL!$A:$A,C3982,COL!$G:$G, D3982),
IF(AND(A3982="Cervical Cancer Screening", E3982="Utilization Rate (per 100,000 patients)"),
SUMIFS(CERV!$D:$D,CERV!$A:$A,C3982,CERV!$G:$G,D3982),
IF(AND(A3982="Cancer Screening for CKD patients", E3982="Utilization Rate (per 100,000 patients)"),
SUMIFS(CANSCRN!$D:$D,CANSCRN!$A:$A,C3982,CANSCRN!$G:$G,D3982),
IF(AND(A3982="PSA Testing", E3982="Cost per service ($USD)"),
SUMIFS(PSA!$E:$E,PSA!$A:$A,C3982,PSA!$G:$G,D3982),
IF(AND(A3982="Colorectal Cancer Screening", E3982="Cost per service ($USD)"),
SUMIFS(COL!$E:$E,COL!$A:$A,C3982,COL!$G:$G,D3982),
IF(AND(A3982="Cervical Cancer Screening", E3982="Cost per service ($USD)"),
SUMIFS(CERV!$E:$E,CERV!$A:$A,C3982,CERV!$G:$G,D3982),
IF(AND(A3982="Cancer Screening for CKD patients", E3982="Cost per service ($USD)"),
SUMIFS(CANSCRN!$E:$E,CANSCRN!$A:$A,C3982,CANSCRN!$G:$G,D3982),
IF(AND(A3982="PSA Testing", E3982="Total Expenditure ($USD per 100,000 patients)"),
SUMIFS(PSA!$F:$F,PSA!$A:$A,C3982,PSA!$G:$G,D3982),
IF(AND(A3982="Colorectal Cancer Screening", E3982="Total Expenditure ($USD per 100,000 patients)"),
SUMIFS(COL!$F:$F,COL!$A:$A,C3982,COL!$G:$G,D3982),
IF(AND(A3982="Cervical Cancer Screening", E3982="Total Expenditure ($USD per 100,000 patients)"),
SUMIFS(CERV!$F:$F,CERV!$A:$A,C3982,CERV!$G:$G,D3982),
SUMIFS(CANSCRN!$F:$F,CANSCRN!$A:$A,C3982,CANSCRN!$G:$G,D3982))))))))))))</f>
        <v>6277245.9380355962</v>
      </c>
    </row>
    <row r="3983" spans="1:6" x14ac:dyDescent="0.2">
      <c r="A3983" s="24" t="s">
        <v>107</v>
      </c>
      <c r="B3983" s="24" t="s">
        <v>101</v>
      </c>
      <c r="C3983" s="24" t="s">
        <v>34</v>
      </c>
      <c r="D3983" s="24">
        <v>2019</v>
      </c>
      <c r="E3983" s="24" t="s">
        <v>104</v>
      </c>
      <c r="F3983">
        <f>IF(AND(A3983="PSA Testing", E3983= "Utilization Rate (per 100,000 patients)"),
SUMIFS(PSA!$D:$D,PSA!$A:$A,C3983,PSA!$G:$G,D3983),
IF(AND(A3983="Colorectal Cancer Screening", E3983="Utilization Rate (per 100,000 patients)"),
SUMIFS(COL!$D:$D,COL!$A:$A,C3983,COL!$G:$G, D3983),
IF(AND(A3983="Cervical Cancer Screening", E3983="Utilization Rate (per 100,000 patients)"),
SUMIFS(CERV!$D:$D,CERV!$A:$A,C3983,CERV!$G:$G,D3983),
IF(AND(A3983="Cancer Screening for CKD patients", E3983="Utilization Rate (per 100,000 patients)"),
SUMIFS(CANSCRN!$D:$D,CANSCRN!$A:$A,C3983,CANSCRN!$G:$G,D3983),
IF(AND(A3983="PSA Testing", E3983="Cost per service ($USD)"),
SUMIFS(PSA!$E:$E,PSA!$A:$A,C3983,PSA!$G:$G,D3983),
IF(AND(A3983="Colorectal Cancer Screening", E3983="Cost per service ($USD)"),
SUMIFS(COL!$E:$E,COL!$A:$A,C3983,COL!$G:$G,D3983),
IF(AND(A3983="Cervical Cancer Screening", E3983="Cost per service ($USD)"),
SUMIFS(CERV!$E:$E,CERV!$A:$A,C3983,CERV!$G:$G,D3983),
IF(AND(A3983="Cancer Screening for CKD patients", E3983="Cost per service ($USD)"),
SUMIFS(CANSCRN!$E:$E,CANSCRN!$A:$A,C3983,CANSCRN!$G:$G,D3983),
IF(AND(A3983="PSA Testing", E3983="Total Expenditure ($USD per 100,000 patients)"),
SUMIFS(PSA!$F:$F,PSA!$A:$A,C3983,PSA!$G:$G,D3983),
IF(AND(A3983="Colorectal Cancer Screening", E3983="Total Expenditure ($USD per 100,000 patients)"),
SUMIFS(COL!$F:$F,COL!$A:$A,C3983,COL!$G:$G,D3983),
IF(AND(A3983="Cervical Cancer Screening", E3983="Total Expenditure ($USD per 100,000 patients)"),
SUMIFS(CERV!$F:$F,CERV!$A:$A,C3983,CERV!$G:$G,D3983),
SUMIFS(CANSCRN!$F:$F,CANSCRN!$A:$A,C3983,CANSCRN!$G:$G,D3983))))))))))))</f>
        <v>5076599.2682926832</v>
      </c>
    </row>
    <row r="3984" spans="1:6" x14ac:dyDescent="0.2">
      <c r="A3984" s="24" t="s">
        <v>107</v>
      </c>
      <c r="B3984" s="24" t="s">
        <v>101</v>
      </c>
      <c r="C3984" s="24" t="s">
        <v>35</v>
      </c>
      <c r="D3984" s="24">
        <v>2009</v>
      </c>
      <c r="E3984" s="24" t="s">
        <v>104</v>
      </c>
      <c r="F3984">
        <f>IF(AND(A3984="PSA Testing", E3984= "Utilization Rate (per 100,000 patients)"),
SUMIFS(PSA!$D:$D,PSA!$A:$A,C3984,PSA!$G:$G,D3984),
IF(AND(A3984="Colorectal Cancer Screening", E3984="Utilization Rate (per 100,000 patients)"),
SUMIFS(COL!$D:$D,COL!$A:$A,C3984,COL!$G:$G, D3984),
IF(AND(A3984="Cervical Cancer Screening", E3984="Utilization Rate (per 100,000 patients)"),
SUMIFS(CERV!$D:$D,CERV!$A:$A,C3984,CERV!$G:$G,D3984),
IF(AND(A3984="Cancer Screening for CKD patients", E3984="Utilization Rate (per 100,000 patients)"),
SUMIFS(CANSCRN!$D:$D,CANSCRN!$A:$A,C3984,CANSCRN!$G:$G,D3984),
IF(AND(A3984="PSA Testing", E3984="Cost per service ($USD)"),
SUMIFS(PSA!$E:$E,PSA!$A:$A,C3984,PSA!$G:$G,D3984),
IF(AND(A3984="Colorectal Cancer Screening", E3984="Cost per service ($USD)"),
SUMIFS(COL!$E:$E,COL!$A:$A,C3984,COL!$G:$G,D3984),
IF(AND(A3984="Cervical Cancer Screening", E3984="Cost per service ($USD)"),
SUMIFS(CERV!$E:$E,CERV!$A:$A,C3984,CERV!$G:$G,D3984),
IF(AND(A3984="Cancer Screening for CKD patients", E3984="Cost per service ($USD)"),
SUMIFS(CANSCRN!$E:$E,CANSCRN!$A:$A,C3984,CANSCRN!$G:$G,D3984),
IF(AND(A3984="PSA Testing", E3984="Total Expenditure ($USD per 100,000 patients)"),
SUMIFS(PSA!$F:$F,PSA!$A:$A,C3984,PSA!$G:$G,D3984),
IF(AND(A3984="Colorectal Cancer Screening", E3984="Total Expenditure ($USD per 100,000 patients)"),
SUMIFS(COL!$F:$F,COL!$A:$A,C3984,COL!$G:$G,D3984),
IF(AND(A3984="Cervical Cancer Screening", E3984="Total Expenditure ($USD per 100,000 patients)"),
SUMIFS(CERV!$F:$F,CERV!$A:$A,C3984,CERV!$G:$G,D3984),
SUMIFS(CANSCRN!$F:$F,CANSCRN!$A:$A,C3984,CANSCRN!$G:$G,D3984))))))))))))</f>
        <v>4480074.8802906983</v>
      </c>
    </row>
    <row r="3985" spans="1:6" x14ac:dyDescent="0.2">
      <c r="A3985" s="24" t="s">
        <v>107</v>
      </c>
      <c r="B3985" s="24" t="s">
        <v>101</v>
      </c>
      <c r="C3985" s="24" t="s">
        <v>35</v>
      </c>
      <c r="D3985" s="24">
        <v>2010</v>
      </c>
      <c r="E3985" s="24" t="s">
        <v>104</v>
      </c>
      <c r="F3985">
        <f>IF(AND(A3985="PSA Testing", E3985= "Utilization Rate (per 100,000 patients)"),
SUMIFS(PSA!$D:$D,PSA!$A:$A,C3985,PSA!$G:$G,D3985),
IF(AND(A3985="Colorectal Cancer Screening", E3985="Utilization Rate (per 100,000 patients)"),
SUMIFS(COL!$D:$D,COL!$A:$A,C3985,COL!$G:$G, D3985),
IF(AND(A3985="Cervical Cancer Screening", E3985="Utilization Rate (per 100,000 patients)"),
SUMIFS(CERV!$D:$D,CERV!$A:$A,C3985,CERV!$G:$G,D3985),
IF(AND(A3985="Cancer Screening for CKD patients", E3985="Utilization Rate (per 100,000 patients)"),
SUMIFS(CANSCRN!$D:$D,CANSCRN!$A:$A,C3985,CANSCRN!$G:$G,D3985),
IF(AND(A3985="PSA Testing", E3985="Cost per service ($USD)"),
SUMIFS(PSA!$E:$E,PSA!$A:$A,C3985,PSA!$G:$G,D3985),
IF(AND(A3985="Colorectal Cancer Screening", E3985="Cost per service ($USD)"),
SUMIFS(COL!$E:$E,COL!$A:$A,C3985,COL!$G:$G,D3985),
IF(AND(A3985="Cervical Cancer Screening", E3985="Cost per service ($USD)"),
SUMIFS(CERV!$E:$E,CERV!$A:$A,C3985,CERV!$G:$G,D3985),
IF(AND(A3985="Cancer Screening for CKD patients", E3985="Cost per service ($USD)"),
SUMIFS(CANSCRN!$E:$E,CANSCRN!$A:$A,C3985,CANSCRN!$G:$G,D3985),
IF(AND(A3985="PSA Testing", E3985="Total Expenditure ($USD per 100,000 patients)"),
SUMIFS(PSA!$F:$F,PSA!$A:$A,C3985,PSA!$G:$G,D3985),
IF(AND(A3985="Colorectal Cancer Screening", E3985="Total Expenditure ($USD per 100,000 patients)"),
SUMIFS(COL!$F:$F,COL!$A:$A,C3985,COL!$G:$G,D3985),
IF(AND(A3985="Cervical Cancer Screening", E3985="Total Expenditure ($USD per 100,000 patients)"),
SUMIFS(CERV!$F:$F,CERV!$A:$A,C3985,CERV!$G:$G,D3985),
SUMIFS(CANSCRN!$F:$F,CANSCRN!$A:$A,C3985,CANSCRN!$G:$G,D3985))))))))))))</f>
        <v>3723290.8785212561</v>
      </c>
    </row>
    <row r="3986" spans="1:6" x14ac:dyDescent="0.2">
      <c r="A3986" s="24" t="s">
        <v>107</v>
      </c>
      <c r="B3986" s="24" t="s">
        <v>101</v>
      </c>
      <c r="C3986" s="24" t="s">
        <v>35</v>
      </c>
      <c r="D3986" s="24">
        <v>2011</v>
      </c>
      <c r="E3986" s="24" t="s">
        <v>104</v>
      </c>
      <c r="F3986">
        <f>IF(AND(A3986="PSA Testing", E3986= "Utilization Rate (per 100,000 patients)"),
SUMIFS(PSA!$D:$D,PSA!$A:$A,C3986,PSA!$G:$G,D3986),
IF(AND(A3986="Colorectal Cancer Screening", E3986="Utilization Rate (per 100,000 patients)"),
SUMIFS(COL!$D:$D,COL!$A:$A,C3986,COL!$G:$G, D3986),
IF(AND(A3986="Cervical Cancer Screening", E3986="Utilization Rate (per 100,000 patients)"),
SUMIFS(CERV!$D:$D,CERV!$A:$A,C3986,CERV!$G:$G,D3986),
IF(AND(A3986="Cancer Screening for CKD patients", E3986="Utilization Rate (per 100,000 patients)"),
SUMIFS(CANSCRN!$D:$D,CANSCRN!$A:$A,C3986,CANSCRN!$G:$G,D3986),
IF(AND(A3986="PSA Testing", E3986="Cost per service ($USD)"),
SUMIFS(PSA!$E:$E,PSA!$A:$A,C3986,PSA!$G:$G,D3986),
IF(AND(A3986="Colorectal Cancer Screening", E3986="Cost per service ($USD)"),
SUMIFS(COL!$E:$E,COL!$A:$A,C3986,COL!$G:$G,D3986),
IF(AND(A3986="Cervical Cancer Screening", E3986="Cost per service ($USD)"),
SUMIFS(CERV!$E:$E,CERV!$A:$A,C3986,CERV!$G:$G,D3986),
IF(AND(A3986="Cancer Screening for CKD patients", E3986="Cost per service ($USD)"),
SUMIFS(CANSCRN!$E:$E,CANSCRN!$A:$A,C3986,CANSCRN!$G:$G,D3986),
IF(AND(A3986="PSA Testing", E3986="Total Expenditure ($USD per 100,000 patients)"),
SUMIFS(PSA!$F:$F,PSA!$A:$A,C3986,PSA!$G:$G,D3986),
IF(AND(A3986="Colorectal Cancer Screening", E3986="Total Expenditure ($USD per 100,000 patients)"),
SUMIFS(COL!$F:$F,COL!$A:$A,C3986,COL!$G:$G,D3986),
IF(AND(A3986="Cervical Cancer Screening", E3986="Total Expenditure ($USD per 100,000 patients)"),
SUMIFS(CERV!$F:$F,CERV!$A:$A,C3986,CERV!$G:$G,D3986),
SUMIFS(CANSCRN!$F:$F,CANSCRN!$A:$A,C3986,CANSCRN!$G:$G,D3986))))))))))))</f>
        <v>3128460.5624844721</v>
      </c>
    </row>
    <row r="3987" spans="1:6" x14ac:dyDescent="0.2">
      <c r="A3987" s="24" t="s">
        <v>107</v>
      </c>
      <c r="B3987" s="24" t="s">
        <v>101</v>
      </c>
      <c r="C3987" s="24" t="s">
        <v>35</v>
      </c>
      <c r="D3987" s="24">
        <v>2012</v>
      </c>
      <c r="E3987" s="24" t="s">
        <v>104</v>
      </c>
      <c r="F3987">
        <f>IF(AND(A3987="PSA Testing", E3987= "Utilization Rate (per 100,000 patients)"),
SUMIFS(PSA!$D:$D,PSA!$A:$A,C3987,PSA!$G:$G,D3987),
IF(AND(A3987="Colorectal Cancer Screening", E3987="Utilization Rate (per 100,000 patients)"),
SUMIFS(COL!$D:$D,COL!$A:$A,C3987,COL!$G:$G, D3987),
IF(AND(A3987="Cervical Cancer Screening", E3987="Utilization Rate (per 100,000 patients)"),
SUMIFS(CERV!$D:$D,CERV!$A:$A,C3987,CERV!$G:$G,D3987),
IF(AND(A3987="Cancer Screening for CKD patients", E3987="Utilization Rate (per 100,000 patients)"),
SUMIFS(CANSCRN!$D:$D,CANSCRN!$A:$A,C3987,CANSCRN!$G:$G,D3987),
IF(AND(A3987="PSA Testing", E3987="Cost per service ($USD)"),
SUMIFS(PSA!$E:$E,PSA!$A:$A,C3987,PSA!$G:$G,D3987),
IF(AND(A3987="Colorectal Cancer Screening", E3987="Cost per service ($USD)"),
SUMIFS(COL!$E:$E,COL!$A:$A,C3987,COL!$G:$G,D3987),
IF(AND(A3987="Cervical Cancer Screening", E3987="Cost per service ($USD)"),
SUMIFS(CERV!$E:$E,CERV!$A:$A,C3987,CERV!$G:$G,D3987),
IF(AND(A3987="Cancer Screening for CKD patients", E3987="Cost per service ($USD)"),
SUMIFS(CANSCRN!$E:$E,CANSCRN!$A:$A,C3987,CANSCRN!$G:$G,D3987),
IF(AND(A3987="PSA Testing", E3987="Total Expenditure ($USD per 100,000 patients)"),
SUMIFS(PSA!$F:$F,PSA!$A:$A,C3987,PSA!$G:$G,D3987),
IF(AND(A3987="Colorectal Cancer Screening", E3987="Total Expenditure ($USD per 100,000 patients)"),
SUMIFS(COL!$F:$F,COL!$A:$A,C3987,COL!$G:$G,D3987),
IF(AND(A3987="Cervical Cancer Screening", E3987="Total Expenditure ($USD per 100,000 patients)"),
SUMIFS(CERV!$F:$F,CERV!$A:$A,C3987,CERV!$G:$G,D3987),
SUMIFS(CANSCRN!$F:$F,CANSCRN!$A:$A,C3987,CANSCRN!$G:$G,D3987))))))))))))</f>
        <v>3951695.9124649293</v>
      </c>
    </row>
    <row r="3988" spans="1:6" x14ac:dyDescent="0.2">
      <c r="A3988" s="24" t="s">
        <v>107</v>
      </c>
      <c r="B3988" s="24" t="s">
        <v>101</v>
      </c>
      <c r="C3988" s="24" t="s">
        <v>35</v>
      </c>
      <c r="D3988" s="24">
        <v>2013</v>
      </c>
      <c r="E3988" s="24" t="s">
        <v>104</v>
      </c>
      <c r="F3988">
        <f>IF(AND(A3988="PSA Testing", E3988= "Utilization Rate (per 100,000 patients)"),
SUMIFS(PSA!$D:$D,PSA!$A:$A,C3988,PSA!$G:$G,D3988),
IF(AND(A3988="Colorectal Cancer Screening", E3988="Utilization Rate (per 100,000 patients)"),
SUMIFS(COL!$D:$D,COL!$A:$A,C3988,COL!$G:$G, D3988),
IF(AND(A3988="Cervical Cancer Screening", E3988="Utilization Rate (per 100,000 patients)"),
SUMIFS(CERV!$D:$D,CERV!$A:$A,C3988,CERV!$G:$G,D3988),
IF(AND(A3988="Cancer Screening for CKD patients", E3988="Utilization Rate (per 100,000 patients)"),
SUMIFS(CANSCRN!$D:$D,CANSCRN!$A:$A,C3988,CANSCRN!$G:$G,D3988),
IF(AND(A3988="PSA Testing", E3988="Cost per service ($USD)"),
SUMIFS(PSA!$E:$E,PSA!$A:$A,C3988,PSA!$G:$G,D3988),
IF(AND(A3988="Colorectal Cancer Screening", E3988="Cost per service ($USD)"),
SUMIFS(COL!$E:$E,COL!$A:$A,C3988,COL!$G:$G,D3988),
IF(AND(A3988="Cervical Cancer Screening", E3988="Cost per service ($USD)"),
SUMIFS(CERV!$E:$E,CERV!$A:$A,C3988,CERV!$G:$G,D3988),
IF(AND(A3988="Cancer Screening for CKD patients", E3988="Cost per service ($USD)"),
SUMIFS(CANSCRN!$E:$E,CANSCRN!$A:$A,C3988,CANSCRN!$G:$G,D3988),
IF(AND(A3988="PSA Testing", E3988="Total Expenditure ($USD per 100,000 patients)"),
SUMIFS(PSA!$F:$F,PSA!$A:$A,C3988,PSA!$G:$G,D3988),
IF(AND(A3988="Colorectal Cancer Screening", E3988="Total Expenditure ($USD per 100,000 patients)"),
SUMIFS(COL!$F:$F,COL!$A:$A,C3988,COL!$G:$G,D3988),
IF(AND(A3988="Cervical Cancer Screening", E3988="Total Expenditure ($USD per 100,000 patients)"),
SUMIFS(CERV!$F:$F,CERV!$A:$A,C3988,CERV!$G:$G,D3988),
SUMIFS(CANSCRN!$F:$F,CANSCRN!$A:$A,C3988,CANSCRN!$G:$G,D3988))))))))))))</f>
        <v>3893758.1693089432</v>
      </c>
    </row>
    <row r="3989" spans="1:6" x14ac:dyDescent="0.2">
      <c r="A3989" s="24" t="s">
        <v>107</v>
      </c>
      <c r="B3989" s="24" t="s">
        <v>101</v>
      </c>
      <c r="C3989" s="24" t="s">
        <v>35</v>
      </c>
      <c r="D3989" s="24">
        <v>2014</v>
      </c>
      <c r="E3989" s="24" t="s">
        <v>104</v>
      </c>
      <c r="F3989">
        <f>IF(AND(A3989="PSA Testing", E3989= "Utilization Rate (per 100,000 patients)"),
SUMIFS(PSA!$D:$D,PSA!$A:$A,C3989,PSA!$G:$G,D3989),
IF(AND(A3989="Colorectal Cancer Screening", E3989="Utilization Rate (per 100,000 patients)"),
SUMIFS(COL!$D:$D,COL!$A:$A,C3989,COL!$G:$G, D3989),
IF(AND(A3989="Cervical Cancer Screening", E3989="Utilization Rate (per 100,000 patients)"),
SUMIFS(CERV!$D:$D,CERV!$A:$A,C3989,CERV!$G:$G,D3989),
IF(AND(A3989="Cancer Screening for CKD patients", E3989="Utilization Rate (per 100,000 patients)"),
SUMIFS(CANSCRN!$D:$D,CANSCRN!$A:$A,C3989,CANSCRN!$G:$G,D3989),
IF(AND(A3989="PSA Testing", E3989="Cost per service ($USD)"),
SUMIFS(PSA!$E:$E,PSA!$A:$A,C3989,PSA!$G:$G,D3989),
IF(AND(A3989="Colorectal Cancer Screening", E3989="Cost per service ($USD)"),
SUMIFS(COL!$E:$E,COL!$A:$A,C3989,COL!$G:$G,D3989),
IF(AND(A3989="Cervical Cancer Screening", E3989="Cost per service ($USD)"),
SUMIFS(CERV!$E:$E,CERV!$A:$A,C3989,CERV!$G:$G,D3989),
IF(AND(A3989="Cancer Screening for CKD patients", E3989="Cost per service ($USD)"),
SUMIFS(CANSCRN!$E:$E,CANSCRN!$A:$A,C3989,CANSCRN!$G:$G,D3989),
IF(AND(A3989="PSA Testing", E3989="Total Expenditure ($USD per 100,000 patients)"),
SUMIFS(PSA!$F:$F,PSA!$A:$A,C3989,PSA!$G:$G,D3989),
IF(AND(A3989="Colorectal Cancer Screening", E3989="Total Expenditure ($USD per 100,000 patients)"),
SUMIFS(COL!$F:$F,COL!$A:$A,C3989,COL!$G:$G,D3989),
IF(AND(A3989="Cervical Cancer Screening", E3989="Total Expenditure ($USD per 100,000 patients)"),
SUMIFS(CERV!$F:$F,CERV!$A:$A,C3989,CERV!$G:$G,D3989),
SUMIFS(CANSCRN!$F:$F,CANSCRN!$A:$A,C3989,CANSCRN!$G:$G,D3989))))))))))))</f>
        <v>3856155.8904761905</v>
      </c>
    </row>
    <row r="3990" spans="1:6" x14ac:dyDescent="0.2">
      <c r="A3990" s="24" t="s">
        <v>107</v>
      </c>
      <c r="B3990" s="24" t="s">
        <v>101</v>
      </c>
      <c r="C3990" s="24" t="s">
        <v>35</v>
      </c>
      <c r="D3990" s="24">
        <v>2015</v>
      </c>
      <c r="E3990" s="24" t="s">
        <v>104</v>
      </c>
      <c r="F3990">
        <f>IF(AND(A3990="PSA Testing", E3990= "Utilization Rate (per 100,000 patients)"),
SUMIFS(PSA!$D:$D,PSA!$A:$A,C3990,PSA!$G:$G,D3990),
IF(AND(A3990="Colorectal Cancer Screening", E3990="Utilization Rate (per 100,000 patients)"),
SUMIFS(COL!$D:$D,COL!$A:$A,C3990,COL!$G:$G, D3990),
IF(AND(A3990="Cervical Cancer Screening", E3990="Utilization Rate (per 100,000 patients)"),
SUMIFS(CERV!$D:$D,CERV!$A:$A,C3990,CERV!$G:$G,D3990),
IF(AND(A3990="Cancer Screening for CKD patients", E3990="Utilization Rate (per 100,000 patients)"),
SUMIFS(CANSCRN!$D:$D,CANSCRN!$A:$A,C3990,CANSCRN!$G:$G,D3990),
IF(AND(A3990="PSA Testing", E3990="Cost per service ($USD)"),
SUMIFS(PSA!$E:$E,PSA!$A:$A,C3990,PSA!$G:$G,D3990),
IF(AND(A3990="Colorectal Cancer Screening", E3990="Cost per service ($USD)"),
SUMIFS(COL!$E:$E,COL!$A:$A,C3990,COL!$G:$G,D3990),
IF(AND(A3990="Cervical Cancer Screening", E3990="Cost per service ($USD)"),
SUMIFS(CERV!$E:$E,CERV!$A:$A,C3990,CERV!$G:$G,D3990),
IF(AND(A3990="Cancer Screening for CKD patients", E3990="Cost per service ($USD)"),
SUMIFS(CANSCRN!$E:$E,CANSCRN!$A:$A,C3990,CANSCRN!$G:$G,D3990),
IF(AND(A3990="PSA Testing", E3990="Total Expenditure ($USD per 100,000 patients)"),
SUMIFS(PSA!$F:$F,PSA!$A:$A,C3990,PSA!$G:$G,D3990),
IF(AND(A3990="Colorectal Cancer Screening", E3990="Total Expenditure ($USD per 100,000 patients)"),
SUMIFS(COL!$F:$F,COL!$A:$A,C3990,COL!$G:$G,D3990),
IF(AND(A3990="Cervical Cancer Screening", E3990="Total Expenditure ($USD per 100,000 patients)"),
SUMIFS(CERV!$F:$F,CERV!$A:$A,C3990,CERV!$G:$G,D3990),
SUMIFS(CANSCRN!$F:$F,CANSCRN!$A:$A,C3990,CANSCRN!$G:$G,D3990))))))))))))</f>
        <v>5844690.5705186725</v>
      </c>
    </row>
    <row r="3991" spans="1:6" x14ac:dyDescent="0.2">
      <c r="A3991" s="24" t="s">
        <v>107</v>
      </c>
      <c r="B3991" s="24" t="s">
        <v>101</v>
      </c>
      <c r="C3991" s="24" t="s">
        <v>35</v>
      </c>
      <c r="D3991" s="24">
        <v>2016</v>
      </c>
      <c r="E3991" s="24" t="s">
        <v>104</v>
      </c>
      <c r="F3991">
        <f>IF(AND(A3991="PSA Testing", E3991= "Utilization Rate (per 100,000 patients)"),
SUMIFS(PSA!$D:$D,PSA!$A:$A,C3991,PSA!$G:$G,D3991),
IF(AND(A3991="Colorectal Cancer Screening", E3991="Utilization Rate (per 100,000 patients)"),
SUMIFS(COL!$D:$D,COL!$A:$A,C3991,COL!$G:$G, D3991),
IF(AND(A3991="Cervical Cancer Screening", E3991="Utilization Rate (per 100,000 patients)"),
SUMIFS(CERV!$D:$D,CERV!$A:$A,C3991,CERV!$G:$G,D3991),
IF(AND(A3991="Cancer Screening for CKD patients", E3991="Utilization Rate (per 100,000 patients)"),
SUMIFS(CANSCRN!$D:$D,CANSCRN!$A:$A,C3991,CANSCRN!$G:$G,D3991),
IF(AND(A3991="PSA Testing", E3991="Cost per service ($USD)"),
SUMIFS(PSA!$E:$E,PSA!$A:$A,C3991,PSA!$G:$G,D3991),
IF(AND(A3991="Colorectal Cancer Screening", E3991="Cost per service ($USD)"),
SUMIFS(COL!$E:$E,COL!$A:$A,C3991,COL!$G:$G,D3991),
IF(AND(A3991="Cervical Cancer Screening", E3991="Cost per service ($USD)"),
SUMIFS(CERV!$E:$E,CERV!$A:$A,C3991,CERV!$G:$G,D3991),
IF(AND(A3991="Cancer Screening for CKD patients", E3991="Cost per service ($USD)"),
SUMIFS(CANSCRN!$E:$E,CANSCRN!$A:$A,C3991,CANSCRN!$G:$G,D3991),
IF(AND(A3991="PSA Testing", E3991="Total Expenditure ($USD per 100,000 patients)"),
SUMIFS(PSA!$F:$F,PSA!$A:$A,C3991,PSA!$G:$G,D3991),
IF(AND(A3991="Colorectal Cancer Screening", E3991="Total Expenditure ($USD per 100,000 patients)"),
SUMIFS(COL!$F:$F,COL!$A:$A,C3991,COL!$G:$G,D3991),
IF(AND(A3991="Cervical Cancer Screening", E3991="Total Expenditure ($USD per 100,000 patients)"),
SUMIFS(CERV!$F:$F,CERV!$A:$A,C3991,CERV!$G:$G,D3991),
SUMIFS(CANSCRN!$F:$F,CANSCRN!$A:$A,C3991,CANSCRN!$G:$G,D3991))))))))))))</f>
        <v>4790047.7214604467</v>
      </c>
    </row>
    <row r="3992" spans="1:6" x14ac:dyDescent="0.2">
      <c r="A3992" s="24" t="s">
        <v>107</v>
      </c>
      <c r="B3992" s="24" t="s">
        <v>101</v>
      </c>
      <c r="C3992" s="24" t="s">
        <v>35</v>
      </c>
      <c r="D3992" s="24">
        <v>2017</v>
      </c>
      <c r="E3992" s="24" t="s">
        <v>104</v>
      </c>
      <c r="F3992">
        <f>IF(AND(A3992="PSA Testing", E3992= "Utilization Rate (per 100,000 patients)"),
SUMIFS(PSA!$D:$D,PSA!$A:$A,C3992,PSA!$G:$G,D3992),
IF(AND(A3992="Colorectal Cancer Screening", E3992="Utilization Rate (per 100,000 patients)"),
SUMIFS(COL!$D:$D,COL!$A:$A,C3992,COL!$G:$G, D3992),
IF(AND(A3992="Cervical Cancer Screening", E3992="Utilization Rate (per 100,000 patients)"),
SUMIFS(CERV!$D:$D,CERV!$A:$A,C3992,CERV!$G:$G,D3992),
IF(AND(A3992="Cancer Screening for CKD patients", E3992="Utilization Rate (per 100,000 patients)"),
SUMIFS(CANSCRN!$D:$D,CANSCRN!$A:$A,C3992,CANSCRN!$G:$G,D3992),
IF(AND(A3992="PSA Testing", E3992="Cost per service ($USD)"),
SUMIFS(PSA!$E:$E,PSA!$A:$A,C3992,PSA!$G:$G,D3992),
IF(AND(A3992="Colorectal Cancer Screening", E3992="Cost per service ($USD)"),
SUMIFS(COL!$E:$E,COL!$A:$A,C3992,COL!$G:$G,D3992),
IF(AND(A3992="Cervical Cancer Screening", E3992="Cost per service ($USD)"),
SUMIFS(CERV!$E:$E,CERV!$A:$A,C3992,CERV!$G:$G,D3992),
IF(AND(A3992="Cancer Screening for CKD patients", E3992="Cost per service ($USD)"),
SUMIFS(CANSCRN!$E:$E,CANSCRN!$A:$A,C3992,CANSCRN!$G:$G,D3992),
IF(AND(A3992="PSA Testing", E3992="Total Expenditure ($USD per 100,000 patients)"),
SUMIFS(PSA!$F:$F,PSA!$A:$A,C3992,PSA!$G:$G,D3992),
IF(AND(A3992="Colorectal Cancer Screening", E3992="Total Expenditure ($USD per 100,000 patients)"),
SUMIFS(COL!$F:$F,COL!$A:$A,C3992,COL!$G:$G,D3992),
IF(AND(A3992="Cervical Cancer Screening", E3992="Total Expenditure ($USD per 100,000 patients)"),
SUMIFS(CERV!$F:$F,CERV!$A:$A,C3992,CERV!$G:$G,D3992),
SUMIFS(CANSCRN!$F:$F,CANSCRN!$A:$A,C3992,CANSCRN!$G:$G,D3992))))))))))))</f>
        <v>5453457.6901624547</v>
      </c>
    </row>
    <row r="3993" spans="1:6" x14ac:dyDescent="0.2">
      <c r="A3993" s="24" t="s">
        <v>107</v>
      </c>
      <c r="B3993" s="24" t="s">
        <v>101</v>
      </c>
      <c r="C3993" s="24" t="s">
        <v>35</v>
      </c>
      <c r="D3993" s="24">
        <v>2018</v>
      </c>
      <c r="E3993" s="24" t="s">
        <v>104</v>
      </c>
      <c r="F3993">
        <f>IF(AND(A3993="PSA Testing", E3993= "Utilization Rate (per 100,000 patients)"),
SUMIFS(PSA!$D:$D,PSA!$A:$A,C3993,PSA!$G:$G,D3993),
IF(AND(A3993="Colorectal Cancer Screening", E3993="Utilization Rate (per 100,000 patients)"),
SUMIFS(COL!$D:$D,COL!$A:$A,C3993,COL!$G:$G, D3993),
IF(AND(A3993="Cervical Cancer Screening", E3993="Utilization Rate (per 100,000 patients)"),
SUMIFS(CERV!$D:$D,CERV!$A:$A,C3993,CERV!$G:$G,D3993),
IF(AND(A3993="Cancer Screening for CKD patients", E3993="Utilization Rate (per 100,000 patients)"),
SUMIFS(CANSCRN!$D:$D,CANSCRN!$A:$A,C3993,CANSCRN!$G:$G,D3993),
IF(AND(A3993="PSA Testing", E3993="Cost per service ($USD)"),
SUMIFS(PSA!$E:$E,PSA!$A:$A,C3993,PSA!$G:$G,D3993),
IF(AND(A3993="Colorectal Cancer Screening", E3993="Cost per service ($USD)"),
SUMIFS(COL!$E:$E,COL!$A:$A,C3993,COL!$G:$G,D3993),
IF(AND(A3993="Cervical Cancer Screening", E3993="Cost per service ($USD)"),
SUMIFS(CERV!$E:$E,CERV!$A:$A,C3993,CERV!$G:$G,D3993),
IF(AND(A3993="Cancer Screening for CKD patients", E3993="Cost per service ($USD)"),
SUMIFS(CANSCRN!$E:$E,CANSCRN!$A:$A,C3993,CANSCRN!$G:$G,D3993),
IF(AND(A3993="PSA Testing", E3993="Total Expenditure ($USD per 100,000 patients)"),
SUMIFS(PSA!$F:$F,PSA!$A:$A,C3993,PSA!$G:$G,D3993),
IF(AND(A3993="Colorectal Cancer Screening", E3993="Total Expenditure ($USD per 100,000 patients)"),
SUMIFS(COL!$F:$F,COL!$A:$A,C3993,COL!$G:$G,D3993),
IF(AND(A3993="Cervical Cancer Screening", E3993="Total Expenditure ($USD per 100,000 patients)"),
SUMIFS(CERV!$F:$F,CERV!$A:$A,C3993,CERV!$G:$G,D3993),
SUMIFS(CANSCRN!$F:$F,CANSCRN!$A:$A,C3993,CANSCRN!$G:$G,D3993))))))))))))</f>
        <v>3063260.4613733906</v>
      </c>
    </row>
    <row r="3994" spans="1:6" x14ac:dyDescent="0.2">
      <c r="A3994" s="24" t="s">
        <v>107</v>
      </c>
      <c r="B3994" s="24" t="s">
        <v>101</v>
      </c>
      <c r="C3994" s="24" t="s">
        <v>35</v>
      </c>
      <c r="D3994" s="24">
        <v>2019</v>
      </c>
      <c r="E3994" s="24" t="s">
        <v>104</v>
      </c>
      <c r="F3994">
        <f>IF(AND(A3994="PSA Testing", E3994= "Utilization Rate (per 100,000 patients)"),
SUMIFS(PSA!$D:$D,PSA!$A:$A,C3994,PSA!$G:$G,D3994),
IF(AND(A3994="Colorectal Cancer Screening", E3994="Utilization Rate (per 100,000 patients)"),
SUMIFS(COL!$D:$D,COL!$A:$A,C3994,COL!$G:$G, D3994),
IF(AND(A3994="Cervical Cancer Screening", E3994="Utilization Rate (per 100,000 patients)"),
SUMIFS(CERV!$D:$D,CERV!$A:$A,C3994,CERV!$G:$G,D3994),
IF(AND(A3994="Cancer Screening for CKD patients", E3994="Utilization Rate (per 100,000 patients)"),
SUMIFS(CANSCRN!$D:$D,CANSCRN!$A:$A,C3994,CANSCRN!$G:$G,D3994),
IF(AND(A3994="PSA Testing", E3994="Cost per service ($USD)"),
SUMIFS(PSA!$E:$E,PSA!$A:$A,C3994,PSA!$G:$G,D3994),
IF(AND(A3994="Colorectal Cancer Screening", E3994="Cost per service ($USD)"),
SUMIFS(COL!$E:$E,COL!$A:$A,C3994,COL!$G:$G,D3994),
IF(AND(A3994="Cervical Cancer Screening", E3994="Cost per service ($USD)"),
SUMIFS(CERV!$E:$E,CERV!$A:$A,C3994,CERV!$G:$G,D3994),
IF(AND(A3994="Cancer Screening for CKD patients", E3994="Cost per service ($USD)"),
SUMIFS(CANSCRN!$E:$E,CANSCRN!$A:$A,C3994,CANSCRN!$G:$G,D3994),
IF(AND(A3994="PSA Testing", E3994="Total Expenditure ($USD per 100,000 patients)"),
SUMIFS(PSA!$F:$F,PSA!$A:$A,C3994,PSA!$G:$G,D3994),
IF(AND(A3994="Colorectal Cancer Screening", E3994="Total Expenditure ($USD per 100,000 patients)"),
SUMIFS(COL!$F:$F,COL!$A:$A,C3994,COL!$G:$G,D3994),
IF(AND(A3994="Cervical Cancer Screening", E3994="Total Expenditure ($USD per 100,000 patients)"),
SUMIFS(CERV!$F:$F,CERV!$A:$A,C3994,CERV!$G:$G,D3994),
SUMIFS(CANSCRN!$F:$F,CANSCRN!$A:$A,C3994,CANSCRN!$G:$G,D3994))))))))))))</f>
        <v>2047228.0534351147</v>
      </c>
    </row>
    <row r="3995" spans="1:6" x14ac:dyDescent="0.2">
      <c r="A3995" s="24" t="s">
        <v>107</v>
      </c>
      <c r="B3995" s="24" t="s">
        <v>101</v>
      </c>
      <c r="C3995" s="24" t="s">
        <v>36</v>
      </c>
      <c r="D3995" s="24">
        <v>2009</v>
      </c>
      <c r="E3995" s="24" t="s">
        <v>104</v>
      </c>
      <c r="F3995">
        <f>IF(AND(A3995="PSA Testing", E3995= "Utilization Rate (per 100,000 patients)"),
SUMIFS(PSA!$D:$D,PSA!$A:$A,C3995,PSA!$G:$G,D3995),
IF(AND(A3995="Colorectal Cancer Screening", E3995="Utilization Rate (per 100,000 patients)"),
SUMIFS(COL!$D:$D,COL!$A:$A,C3995,COL!$G:$G, D3995),
IF(AND(A3995="Cervical Cancer Screening", E3995="Utilization Rate (per 100,000 patients)"),
SUMIFS(CERV!$D:$D,CERV!$A:$A,C3995,CERV!$G:$G,D3995),
IF(AND(A3995="Cancer Screening for CKD patients", E3995="Utilization Rate (per 100,000 patients)"),
SUMIFS(CANSCRN!$D:$D,CANSCRN!$A:$A,C3995,CANSCRN!$G:$G,D3995),
IF(AND(A3995="PSA Testing", E3995="Cost per service ($USD)"),
SUMIFS(PSA!$E:$E,PSA!$A:$A,C3995,PSA!$G:$G,D3995),
IF(AND(A3995="Colorectal Cancer Screening", E3995="Cost per service ($USD)"),
SUMIFS(COL!$E:$E,COL!$A:$A,C3995,COL!$G:$G,D3995),
IF(AND(A3995="Cervical Cancer Screening", E3995="Cost per service ($USD)"),
SUMIFS(CERV!$E:$E,CERV!$A:$A,C3995,CERV!$G:$G,D3995),
IF(AND(A3995="Cancer Screening for CKD patients", E3995="Cost per service ($USD)"),
SUMIFS(CANSCRN!$E:$E,CANSCRN!$A:$A,C3995,CANSCRN!$G:$G,D3995),
IF(AND(A3995="PSA Testing", E3995="Total Expenditure ($USD per 100,000 patients)"),
SUMIFS(PSA!$F:$F,PSA!$A:$A,C3995,PSA!$G:$G,D3995),
IF(AND(A3995="Colorectal Cancer Screening", E3995="Total Expenditure ($USD per 100,000 patients)"),
SUMIFS(COL!$F:$F,COL!$A:$A,C3995,COL!$G:$G,D3995),
IF(AND(A3995="Cervical Cancer Screening", E3995="Total Expenditure ($USD per 100,000 patients)"),
SUMIFS(CERV!$F:$F,CERV!$A:$A,C3995,CERV!$G:$G,D3995),
SUMIFS(CANSCRN!$F:$F,CANSCRN!$A:$A,C3995,CANSCRN!$G:$G,D3995))))))))))))</f>
        <v>4823076.7622317597</v>
      </c>
    </row>
    <row r="3996" spans="1:6" x14ac:dyDescent="0.2">
      <c r="A3996" s="24" t="s">
        <v>107</v>
      </c>
      <c r="B3996" s="24" t="s">
        <v>101</v>
      </c>
      <c r="C3996" s="24" t="s">
        <v>36</v>
      </c>
      <c r="D3996" s="24">
        <v>2010</v>
      </c>
      <c r="E3996" s="24" t="s">
        <v>104</v>
      </c>
      <c r="F3996">
        <f>IF(AND(A3996="PSA Testing", E3996= "Utilization Rate (per 100,000 patients)"),
SUMIFS(PSA!$D:$D,PSA!$A:$A,C3996,PSA!$G:$G,D3996),
IF(AND(A3996="Colorectal Cancer Screening", E3996="Utilization Rate (per 100,000 patients)"),
SUMIFS(COL!$D:$D,COL!$A:$A,C3996,COL!$G:$G, D3996),
IF(AND(A3996="Cervical Cancer Screening", E3996="Utilization Rate (per 100,000 patients)"),
SUMIFS(CERV!$D:$D,CERV!$A:$A,C3996,CERV!$G:$G,D3996),
IF(AND(A3996="Cancer Screening for CKD patients", E3996="Utilization Rate (per 100,000 patients)"),
SUMIFS(CANSCRN!$D:$D,CANSCRN!$A:$A,C3996,CANSCRN!$G:$G,D3996),
IF(AND(A3996="PSA Testing", E3996="Cost per service ($USD)"),
SUMIFS(PSA!$E:$E,PSA!$A:$A,C3996,PSA!$G:$G,D3996),
IF(AND(A3996="Colorectal Cancer Screening", E3996="Cost per service ($USD)"),
SUMIFS(COL!$E:$E,COL!$A:$A,C3996,COL!$G:$G,D3996),
IF(AND(A3996="Cervical Cancer Screening", E3996="Cost per service ($USD)"),
SUMIFS(CERV!$E:$E,CERV!$A:$A,C3996,CERV!$G:$G,D3996),
IF(AND(A3996="Cancer Screening for CKD patients", E3996="Cost per service ($USD)"),
SUMIFS(CANSCRN!$E:$E,CANSCRN!$A:$A,C3996,CANSCRN!$G:$G,D3996),
IF(AND(A3996="PSA Testing", E3996="Total Expenditure ($USD per 100,000 patients)"),
SUMIFS(PSA!$F:$F,PSA!$A:$A,C3996,PSA!$G:$G,D3996),
IF(AND(A3996="Colorectal Cancer Screening", E3996="Total Expenditure ($USD per 100,000 patients)"),
SUMIFS(COL!$F:$F,COL!$A:$A,C3996,COL!$G:$G,D3996),
IF(AND(A3996="Cervical Cancer Screening", E3996="Total Expenditure ($USD per 100,000 patients)"),
SUMIFS(CERV!$F:$F,CERV!$A:$A,C3996,CERV!$G:$G,D3996),
SUMIFS(CANSCRN!$F:$F,CANSCRN!$A:$A,C3996,CANSCRN!$G:$G,D3996))))))))))))</f>
        <v>5639206.5568548385</v>
      </c>
    </row>
    <row r="3997" spans="1:6" x14ac:dyDescent="0.2">
      <c r="A3997" s="24" t="s">
        <v>107</v>
      </c>
      <c r="B3997" s="24" t="s">
        <v>101</v>
      </c>
      <c r="C3997" s="24" t="s">
        <v>36</v>
      </c>
      <c r="D3997" s="24">
        <v>2011</v>
      </c>
      <c r="E3997" s="24" t="s">
        <v>104</v>
      </c>
      <c r="F3997">
        <f>IF(AND(A3997="PSA Testing", E3997= "Utilization Rate (per 100,000 patients)"),
SUMIFS(PSA!$D:$D,PSA!$A:$A,C3997,PSA!$G:$G,D3997),
IF(AND(A3997="Colorectal Cancer Screening", E3997="Utilization Rate (per 100,000 patients)"),
SUMIFS(COL!$D:$D,COL!$A:$A,C3997,COL!$G:$G, D3997),
IF(AND(A3997="Cervical Cancer Screening", E3997="Utilization Rate (per 100,000 patients)"),
SUMIFS(CERV!$D:$D,CERV!$A:$A,C3997,CERV!$G:$G,D3997),
IF(AND(A3997="Cancer Screening for CKD patients", E3997="Utilization Rate (per 100,000 patients)"),
SUMIFS(CANSCRN!$D:$D,CANSCRN!$A:$A,C3997,CANSCRN!$G:$G,D3997),
IF(AND(A3997="PSA Testing", E3997="Cost per service ($USD)"),
SUMIFS(PSA!$E:$E,PSA!$A:$A,C3997,PSA!$G:$G,D3997),
IF(AND(A3997="Colorectal Cancer Screening", E3997="Cost per service ($USD)"),
SUMIFS(COL!$E:$E,COL!$A:$A,C3997,COL!$G:$G,D3997),
IF(AND(A3997="Cervical Cancer Screening", E3997="Cost per service ($USD)"),
SUMIFS(CERV!$E:$E,CERV!$A:$A,C3997,CERV!$G:$G,D3997),
IF(AND(A3997="Cancer Screening for CKD patients", E3997="Cost per service ($USD)"),
SUMIFS(CANSCRN!$E:$E,CANSCRN!$A:$A,C3997,CANSCRN!$G:$G,D3997),
IF(AND(A3997="PSA Testing", E3997="Total Expenditure ($USD per 100,000 patients)"),
SUMIFS(PSA!$F:$F,PSA!$A:$A,C3997,PSA!$G:$G,D3997),
IF(AND(A3997="Colorectal Cancer Screening", E3997="Total Expenditure ($USD per 100,000 patients)"),
SUMIFS(COL!$F:$F,COL!$A:$A,C3997,COL!$G:$G,D3997),
IF(AND(A3997="Cervical Cancer Screening", E3997="Total Expenditure ($USD per 100,000 patients)"),
SUMIFS(CERV!$F:$F,CERV!$A:$A,C3997,CERV!$G:$G,D3997),
SUMIFS(CANSCRN!$F:$F,CANSCRN!$A:$A,C3997,CANSCRN!$G:$G,D3997))))))))))))</f>
        <v>3756429.6643629344</v>
      </c>
    </row>
    <row r="3998" spans="1:6" x14ac:dyDescent="0.2">
      <c r="A3998" s="24" t="s">
        <v>107</v>
      </c>
      <c r="B3998" s="24" t="s">
        <v>101</v>
      </c>
      <c r="C3998" s="24" t="s">
        <v>36</v>
      </c>
      <c r="D3998" s="24">
        <v>2012</v>
      </c>
      <c r="E3998" s="24" t="s">
        <v>104</v>
      </c>
      <c r="F3998">
        <f>IF(AND(A3998="PSA Testing", E3998= "Utilization Rate (per 100,000 patients)"),
SUMIFS(PSA!$D:$D,PSA!$A:$A,C3998,PSA!$G:$G,D3998),
IF(AND(A3998="Colorectal Cancer Screening", E3998="Utilization Rate (per 100,000 patients)"),
SUMIFS(COL!$D:$D,COL!$A:$A,C3998,COL!$G:$G, D3998),
IF(AND(A3998="Cervical Cancer Screening", E3998="Utilization Rate (per 100,000 patients)"),
SUMIFS(CERV!$D:$D,CERV!$A:$A,C3998,CERV!$G:$G,D3998),
IF(AND(A3998="Cancer Screening for CKD patients", E3998="Utilization Rate (per 100,000 patients)"),
SUMIFS(CANSCRN!$D:$D,CANSCRN!$A:$A,C3998,CANSCRN!$G:$G,D3998),
IF(AND(A3998="PSA Testing", E3998="Cost per service ($USD)"),
SUMIFS(PSA!$E:$E,PSA!$A:$A,C3998,PSA!$G:$G,D3998),
IF(AND(A3998="Colorectal Cancer Screening", E3998="Cost per service ($USD)"),
SUMIFS(COL!$E:$E,COL!$A:$A,C3998,COL!$G:$G,D3998),
IF(AND(A3998="Cervical Cancer Screening", E3998="Cost per service ($USD)"),
SUMIFS(CERV!$E:$E,CERV!$A:$A,C3998,CERV!$G:$G,D3998),
IF(AND(A3998="Cancer Screening for CKD patients", E3998="Cost per service ($USD)"),
SUMIFS(CANSCRN!$E:$E,CANSCRN!$A:$A,C3998,CANSCRN!$G:$G,D3998),
IF(AND(A3998="PSA Testing", E3998="Total Expenditure ($USD per 100,000 patients)"),
SUMIFS(PSA!$F:$F,PSA!$A:$A,C3998,PSA!$G:$G,D3998),
IF(AND(A3998="Colorectal Cancer Screening", E3998="Total Expenditure ($USD per 100,000 patients)"),
SUMIFS(COL!$F:$F,COL!$A:$A,C3998,COL!$G:$G,D3998),
IF(AND(A3998="Cervical Cancer Screening", E3998="Total Expenditure ($USD per 100,000 patients)"),
SUMIFS(CERV!$F:$F,CERV!$A:$A,C3998,CERV!$G:$G,D3998),
SUMIFS(CANSCRN!$F:$F,CANSCRN!$A:$A,C3998,CANSCRN!$G:$G,D3998))))))))))))</f>
        <v>3446982.2236032388</v>
      </c>
    </row>
    <row r="3999" spans="1:6" x14ac:dyDescent="0.2">
      <c r="A3999" s="24" t="s">
        <v>107</v>
      </c>
      <c r="B3999" s="24" t="s">
        <v>101</v>
      </c>
      <c r="C3999" s="24" t="s">
        <v>36</v>
      </c>
      <c r="D3999" s="24">
        <v>2013</v>
      </c>
      <c r="E3999" s="24" t="s">
        <v>104</v>
      </c>
      <c r="F3999">
        <f>IF(AND(A3999="PSA Testing", E3999= "Utilization Rate (per 100,000 patients)"),
SUMIFS(PSA!$D:$D,PSA!$A:$A,C3999,PSA!$G:$G,D3999),
IF(AND(A3999="Colorectal Cancer Screening", E3999="Utilization Rate (per 100,000 patients)"),
SUMIFS(COL!$D:$D,COL!$A:$A,C3999,COL!$G:$G, D3999),
IF(AND(A3999="Cervical Cancer Screening", E3999="Utilization Rate (per 100,000 patients)"),
SUMIFS(CERV!$D:$D,CERV!$A:$A,C3999,CERV!$G:$G,D3999),
IF(AND(A3999="Cancer Screening for CKD patients", E3999="Utilization Rate (per 100,000 patients)"),
SUMIFS(CANSCRN!$D:$D,CANSCRN!$A:$A,C3999,CANSCRN!$G:$G,D3999),
IF(AND(A3999="PSA Testing", E3999="Cost per service ($USD)"),
SUMIFS(PSA!$E:$E,PSA!$A:$A,C3999,PSA!$G:$G,D3999),
IF(AND(A3999="Colorectal Cancer Screening", E3999="Cost per service ($USD)"),
SUMIFS(COL!$E:$E,COL!$A:$A,C3999,COL!$G:$G,D3999),
IF(AND(A3999="Cervical Cancer Screening", E3999="Cost per service ($USD)"),
SUMIFS(CERV!$E:$E,CERV!$A:$A,C3999,CERV!$G:$G,D3999),
IF(AND(A3999="Cancer Screening for CKD patients", E3999="Cost per service ($USD)"),
SUMIFS(CANSCRN!$E:$E,CANSCRN!$A:$A,C3999,CANSCRN!$G:$G,D3999),
IF(AND(A3999="PSA Testing", E3999="Total Expenditure ($USD per 100,000 patients)"),
SUMIFS(PSA!$F:$F,PSA!$A:$A,C3999,PSA!$G:$G,D3999),
IF(AND(A3999="Colorectal Cancer Screening", E3999="Total Expenditure ($USD per 100,000 patients)"),
SUMIFS(COL!$F:$F,COL!$A:$A,C3999,COL!$G:$G,D3999),
IF(AND(A3999="Cervical Cancer Screening", E3999="Total Expenditure ($USD per 100,000 patients)"),
SUMIFS(CERV!$F:$F,CERV!$A:$A,C3999,CERV!$G:$G,D3999),
SUMIFS(CANSCRN!$F:$F,CANSCRN!$A:$A,C3999,CANSCRN!$G:$G,D3999))))))))))))</f>
        <v>2612206.849160207</v>
      </c>
    </row>
    <row r="4000" spans="1:6" x14ac:dyDescent="0.2">
      <c r="A4000" s="24" t="s">
        <v>107</v>
      </c>
      <c r="B4000" s="24" t="s">
        <v>101</v>
      </c>
      <c r="C4000" s="24" t="s">
        <v>36</v>
      </c>
      <c r="D4000" s="24">
        <v>2014</v>
      </c>
      <c r="E4000" s="24" t="s">
        <v>104</v>
      </c>
      <c r="F4000">
        <f>IF(AND(A4000="PSA Testing", E4000= "Utilization Rate (per 100,000 patients)"),
SUMIFS(PSA!$D:$D,PSA!$A:$A,C4000,PSA!$G:$G,D4000),
IF(AND(A4000="Colorectal Cancer Screening", E4000="Utilization Rate (per 100,000 patients)"),
SUMIFS(COL!$D:$D,COL!$A:$A,C4000,COL!$G:$G, D4000),
IF(AND(A4000="Cervical Cancer Screening", E4000="Utilization Rate (per 100,000 patients)"),
SUMIFS(CERV!$D:$D,CERV!$A:$A,C4000,CERV!$G:$G,D4000),
IF(AND(A4000="Cancer Screening for CKD patients", E4000="Utilization Rate (per 100,000 patients)"),
SUMIFS(CANSCRN!$D:$D,CANSCRN!$A:$A,C4000,CANSCRN!$G:$G,D4000),
IF(AND(A4000="PSA Testing", E4000="Cost per service ($USD)"),
SUMIFS(PSA!$E:$E,PSA!$A:$A,C4000,PSA!$G:$G,D4000),
IF(AND(A4000="Colorectal Cancer Screening", E4000="Cost per service ($USD)"),
SUMIFS(COL!$E:$E,COL!$A:$A,C4000,COL!$G:$G,D4000),
IF(AND(A4000="Cervical Cancer Screening", E4000="Cost per service ($USD)"),
SUMIFS(CERV!$E:$E,CERV!$A:$A,C4000,CERV!$G:$G,D4000),
IF(AND(A4000="Cancer Screening for CKD patients", E4000="Cost per service ($USD)"),
SUMIFS(CANSCRN!$E:$E,CANSCRN!$A:$A,C4000,CANSCRN!$G:$G,D4000),
IF(AND(A4000="PSA Testing", E4000="Total Expenditure ($USD per 100,000 patients)"),
SUMIFS(PSA!$F:$F,PSA!$A:$A,C4000,PSA!$G:$G,D4000),
IF(AND(A4000="Colorectal Cancer Screening", E4000="Total Expenditure ($USD per 100,000 patients)"),
SUMIFS(COL!$F:$F,COL!$A:$A,C4000,COL!$G:$G,D4000),
IF(AND(A4000="Cervical Cancer Screening", E4000="Total Expenditure ($USD per 100,000 patients)"),
SUMIFS(CERV!$F:$F,CERV!$A:$A,C4000,CERV!$G:$G,D4000),
SUMIFS(CANSCRN!$F:$F,CANSCRN!$A:$A,C4000,CANSCRN!$G:$G,D4000))))))))))))</f>
        <v>3659074.6201980202</v>
      </c>
    </row>
    <row r="4001" spans="1:6" x14ac:dyDescent="0.2">
      <c r="A4001" s="24" t="s">
        <v>107</v>
      </c>
      <c r="B4001" s="24" t="s">
        <v>101</v>
      </c>
      <c r="C4001" s="24" t="s">
        <v>36</v>
      </c>
      <c r="D4001" s="24">
        <v>2015</v>
      </c>
      <c r="E4001" s="24" t="s">
        <v>104</v>
      </c>
      <c r="F4001">
        <f>IF(AND(A4001="PSA Testing", E4001= "Utilization Rate (per 100,000 patients)"),
SUMIFS(PSA!$D:$D,PSA!$A:$A,C4001,PSA!$G:$G,D4001),
IF(AND(A4001="Colorectal Cancer Screening", E4001="Utilization Rate (per 100,000 patients)"),
SUMIFS(COL!$D:$D,COL!$A:$A,C4001,COL!$G:$G, D4001),
IF(AND(A4001="Cervical Cancer Screening", E4001="Utilization Rate (per 100,000 patients)"),
SUMIFS(CERV!$D:$D,CERV!$A:$A,C4001,CERV!$G:$G,D4001),
IF(AND(A4001="Cancer Screening for CKD patients", E4001="Utilization Rate (per 100,000 patients)"),
SUMIFS(CANSCRN!$D:$D,CANSCRN!$A:$A,C4001,CANSCRN!$G:$G,D4001),
IF(AND(A4001="PSA Testing", E4001="Cost per service ($USD)"),
SUMIFS(PSA!$E:$E,PSA!$A:$A,C4001,PSA!$G:$G,D4001),
IF(AND(A4001="Colorectal Cancer Screening", E4001="Cost per service ($USD)"),
SUMIFS(COL!$E:$E,COL!$A:$A,C4001,COL!$G:$G,D4001),
IF(AND(A4001="Cervical Cancer Screening", E4001="Cost per service ($USD)"),
SUMIFS(CERV!$E:$E,CERV!$A:$A,C4001,CERV!$G:$G,D4001),
IF(AND(A4001="Cancer Screening for CKD patients", E4001="Cost per service ($USD)"),
SUMIFS(CANSCRN!$E:$E,CANSCRN!$A:$A,C4001,CANSCRN!$G:$G,D4001),
IF(AND(A4001="PSA Testing", E4001="Total Expenditure ($USD per 100,000 patients)"),
SUMIFS(PSA!$F:$F,PSA!$A:$A,C4001,PSA!$G:$G,D4001),
IF(AND(A4001="Colorectal Cancer Screening", E4001="Total Expenditure ($USD per 100,000 patients)"),
SUMIFS(COL!$F:$F,COL!$A:$A,C4001,COL!$G:$G,D4001),
IF(AND(A4001="Cervical Cancer Screening", E4001="Total Expenditure ($USD per 100,000 patients)"),
SUMIFS(CERV!$F:$F,CERV!$A:$A,C4001,CERV!$G:$G,D4001),
SUMIFS(CANSCRN!$F:$F,CANSCRN!$A:$A,C4001,CANSCRN!$G:$G,D4001))))))))))))</f>
        <v>3839064.0065217391</v>
      </c>
    </row>
    <row r="4002" spans="1:6" x14ac:dyDescent="0.2">
      <c r="A4002" s="24" t="s">
        <v>107</v>
      </c>
      <c r="B4002" s="24" t="s">
        <v>101</v>
      </c>
      <c r="C4002" s="24" t="s">
        <v>36</v>
      </c>
      <c r="D4002" s="24">
        <v>2016</v>
      </c>
      <c r="E4002" s="24" t="s">
        <v>104</v>
      </c>
      <c r="F4002">
        <f>IF(AND(A4002="PSA Testing", E4002= "Utilization Rate (per 100,000 patients)"),
SUMIFS(PSA!$D:$D,PSA!$A:$A,C4002,PSA!$G:$G,D4002),
IF(AND(A4002="Colorectal Cancer Screening", E4002="Utilization Rate (per 100,000 patients)"),
SUMIFS(COL!$D:$D,COL!$A:$A,C4002,COL!$G:$G, D4002),
IF(AND(A4002="Cervical Cancer Screening", E4002="Utilization Rate (per 100,000 patients)"),
SUMIFS(CERV!$D:$D,CERV!$A:$A,C4002,CERV!$G:$G,D4002),
IF(AND(A4002="Cancer Screening for CKD patients", E4002="Utilization Rate (per 100,000 patients)"),
SUMIFS(CANSCRN!$D:$D,CANSCRN!$A:$A,C4002,CANSCRN!$G:$G,D4002),
IF(AND(A4002="PSA Testing", E4002="Cost per service ($USD)"),
SUMIFS(PSA!$E:$E,PSA!$A:$A,C4002,PSA!$G:$G,D4002),
IF(AND(A4002="Colorectal Cancer Screening", E4002="Cost per service ($USD)"),
SUMIFS(COL!$E:$E,COL!$A:$A,C4002,COL!$G:$G,D4002),
IF(AND(A4002="Cervical Cancer Screening", E4002="Cost per service ($USD)"),
SUMIFS(CERV!$E:$E,CERV!$A:$A,C4002,CERV!$G:$G,D4002),
IF(AND(A4002="Cancer Screening for CKD patients", E4002="Cost per service ($USD)"),
SUMIFS(CANSCRN!$E:$E,CANSCRN!$A:$A,C4002,CANSCRN!$G:$G,D4002),
IF(AND(A4002="PSA Testing", E4002="Total Expenditure ($USD per 100,000 patients)"),
SUMIFS(PSA!$F:$F,PSA!$A:$A,C4002,PSA!$G:$G,D4002),
IF(AND(A4002="Colorectal Cancer Screening", E4002="Total Expenditure ($USD per 100,000 patients)"),
SUMIFS(COL!$F:$F,COL!$A:$A,C4002,COL!$G:$G,D4002),
IF(AND(A4002="Cervical Cancer Screening", E4002="Total Expenditure ($USD per 100,000 patients)"),
SUMIFS(CERV!$F:$F,CERV!$A:$A,C4002,CERV!$G:$G,D4002),
SUMIFS(CANSCRN!$F:$F,CANSCRN!$A:$A,C4002,CANSCRN!$G:$G,D4002))))))))))))</f>
        <v>2831543.6612977097</v>
      </c>
    </row>
    <row r="4003" spans="1:6" x14ac:dyDescent="0.2">
      <c r="A4003" s="24" t="s">
        <v>107</v>
      </c>
      <c r="B4003" s="24" t="s">
        <v>101</v>
      </c>
      <c r="C4003" s="24" t="s">
        <v>36</v>
      </c>
      <c r="D4003" s="24">
        <v>2017</v>
      </c>
      <c r="E4003" s="24" t="s">
        <v>104</v>
      </c>
      <c r="F4003">
        <f>IF(AND(A4003="PSA Testing", E4003= "Utilization Rate (per 100,000 patients)"),
SUMIFS(PSA!$D:$D,PSA!$A:$A,C4003,PSA!$G:$G,D4003),
IF(AND(A4003="Colorectal Cancer Screening", E4003="Utilization Rate (per 100,000 patients)"),
SUMIFS(COL!$D:$D,COL!$A:$A,C4003,COL!$G:$G, D4003),
IF(AND(A4003="Cervical Cancer Screening", E4003="Utilization Rate (per 100,000 patients)"),
SUMIFS(CERV!$D:$D,CERV!$A:$A,C4003,CERV!$G:$G,D4003),
IF(AND(A4003="Cancer Screening for CKD patients", E4003="Utilization Rate (per 100,000 patients)"),
SUMIFS(CANSCRN!$D:$D,CANSCRN!$A:$A,C4003,CANSCRN!$G:$G,D4003),
IF(AND(A4003="PSA Testing", E4003="Cost per service ($USD)"),
SUMIFS(PSA!$E:$E,PSA!$A:$A,C4003,PSA!$G:$G,D4003),
IF(AND(A4003="Colorectal Cancer Screening", E4003="Cost per service ($USD)"),
SUMIFS(COL!$E:$E,COL!$A:$A,C4003,COL!$G:$G,D4003),
IF(AND(A4003="Cervical Cancer Screening", E4003="Cost per service ($USD)"),
SUMIFS(CERV!$E:$E,CERV!$A:$A,C4003,CERV!$G:$G,D4003),
IF(AND(A4003="Cancer Screening for CKD patients", E4003="Cost per service ($USD)"),
SUMIFS(CANSCRN!$E:$E,CANSCRN!$A:$A,C4003,CANSCRN!$G:$G,D4003),
IF(AND(A4003="PSA Testing", E4003="Total Expenditure ($USD per 100,000 patients)"),
SUMIFS(PSA!$F:$F,PSA!$A:$A,C4003,PSA!$G:$G,D4003),
IF(AND(A4003="Colorectal Cancer Screening", E4003="Total Expenditure ($USD per 100,000 patients)"),
SUMIFS(COL!$F:$F,COL!$A:$A,C4003,COL!$G:$G,D4003),
IF(AND(A4003="Cervical Cancer Screening", E4003="Total Expenditure ($USD per 100,000 patients)"),
SUMIFS(CERV!$F:$F,CERV!$A:$A,C4003,CERV!$G:$G,D4003),
SUMIFS(CANSCRN!$F:$F,CANSCRN!$A:$A,C4003,CANSCRN!$G:$G,D4003))))))))))))</f>
        <v>3750866.0420645159</v>
      </c>
    </row>
    <row r="4004" spans="1:6" x14ac:dyDescent="0.2">
      <c r="A4004" s="24" t="s">
        <v>107</v>
      </c>
      <c r="B4004" s="24" t="s">
        <v>101</v>
      </c>
      <c r="C4004" s="24" t="s">
        <v>36</v>
      </c>
      <c r="D4004" s="24">
        <v>2018</v>
      </c>
      <c r="E4004" s="24" t="s">
        <v>104</v>
      </c>
      <c r="F4004">
        <f>IF(AND(A4004="PSA Testing", E4004= "Utilization Rate (per 100,000 patients)"),
SUMIFS(PSA!$D:$D,PSA!$A:$A,C4004,PSA!$G:$G,D4004),
IF(AND(A4004="Colorectal Cancer Screening", E4004="Utilization Rate (per 100,000 patients)"),
SUMIFS(COL!$D:$D,COL!$A:$A,C4004,COL!$G:$G, D4004),
IF(AND(A4004="Cervical Cancer Screening", E4004="Utilization Rate (per 100,000 patients)"),
SUMIFS(CERV!$D:$D,CERV!$A:$A,C4004,CERV!$G:$G,D4004),
IF(AND(A4004="Cancer Screening for CKD patients", E4004="Utilization Rate (per 100,000 patients)"),
SUMIFS(CANSCRN!$D:$D,CANSCRN!$A:$A,C4004,CANSCRN!$G:$G,D4004),
IF(AND(A4004="PSA Testing", E4004="Cost per service ($USD)"),
SUMIFS(PSA!$E:$E,PSA!$A:$A,C4004,PSA!$G:$G,D4004),
IF(AND(A4004="Colorectal Cancer Screening", E4004="Cost per service ($USD)"),
SUMIFS(COL!$E:$E,COL!$A:$A,C4004,COL!$G:$G,D4004),
IF(AND(A4004="Cervical Cancer Screening", E4004="Cost per service ($USD)"),
SUMIFS(CERV!$E:$E,CERV!$A:$A,C4004,CERV!$G:$G,D4004),
IF(AND(A4004="Cancer Screening for CKD patients", E4004="Cost per service ($USD)"),
SUMIFS(CANSCRN!$E:$E,CANSCRN!$A:$A,C4004,CANSCRN!$G:$G,D4004),
IF(AND(A4004="PSA Testing", E4004="Total Expenditure ($USD per 100,000 patients)"),
SUMIFS(PSA!$F:$F,PSA!$A:$A,C4004,PSA!$G:$G,D4004),
IF(AND(A4004="Colorectal Cancer Screening", E4004="Total Expenditure ($USD per 100,000 patients)"),
SUMIFS(COL!$F:$F,COL!$A:$A,C4004,COL!$G:$G,D4004),
IF(AND(A4004="Cervical Cancer Screening", E4004="Total Expenditure ($USD per 100,000 patients)"),
SUMIFS(CERV!$F:$F,CERV!$A:$A,C4004,CERV!$G:$G,D4004),
SUMIFS(CANSCRN!$F:$F,CANSCRN!$A:$A,C4004,CANSCRN!$G:$G,D4004))))))))))))</f>
        <v>3314720.88767647</v>
      </c>
    </row>
    <row r="4005" spans="1:6" x14ac:dyDescent="0.2">
      <c r="A4005" s="24" t="s">
        <v>107</v>
      </c>
      <c r="B4005" s="24" t="s">
        <v>101</v>
      </c>
      <c r="C4005" s="24" t="s">
        <v>36</v>
      </c>
      <c r="D4005" s="24">
        <v>2019</v>
      </c>
      <c r="E4005" s="24" t="s">
        <v>104</v>
      </c>
      <c r="F4005">
        <f>IF(AND(A4005="PSA Testing", E4005= "Utilization Rate (per 100,000 patients)"),
SUMIFS(PSA!$D:$D,PSA!$A:$A,C4005,PSA!$G:$G,D4005),
IF(AND(A4005="Colorectal Cancer Screening", E4005="Utilization Rate (per 100,000 patients)"),
SUMIFS(COL!$D:$D,COL!$A:$A,C4005,COL!$G:$G, D4005),
IF(AND(A4005="Cervical Cancer Screening", E4005="Utilization Rate (per 100,000 patients)"),
SUMIFS(CERV!$D:$D,CERV!$A:$A,C4005,CERV!$G:$G,D4005),
IF(AND(A4005="Cancer Screening for CKD patients", E4005="Utilization Rate (per 100,000 patients)"),
SUMIFS(CANSCRN!$D:$D,CANSCRN!$A:$A,C4005,CANSCRN!$G:$G,D4005),
IF(AND(A4005="PSA Testing", E4005="Cost per service ($USD)"),
SUMIFS(PSA!$E:$E,PSA!$A:$A,C4005,PSA!$G:$G,D4005),
IF(AND(A4005="Colorectal Cancer Screening", E4005="Cost per service ($USD)"),
SUMIFS(COL!$E:$E,COL!$A:$A,C4005,COL!$G:$G,D4005),
IF(AND(A4005="Cervical Cancer Screening", E4005="Cost per service ($USD)"),
SUMIFS(CERV!$E:$E,CERV!$A:$A,C4005,CERV!$G:$G,D4005),
IF(AND(A4005="Cancer Screening for CKD patients", E4005="Cost per service ($USD)"),
SUMIFS(CANSCRN!$E:$E,CANSCRN!$A:$A,C4005,CANSCRN!$G:$G,D4005),
IF(AND(A4005="PSA Testing", E4005="Total Expenditure ($USD per 100,000 patients)"),
SUMIFS(PSA!$F:$F,PSA!$A:$A,C4005,PSA!$G:$G,D4005),
IF(AND(A4005="Colorectal Cancer Screening", E4005="Total Expenditure ($USD per 100,000 patients)"),
SUMIFS(COL!$F:$F,COL!$A:$A,C4005,COL!$G:$G,D4005),
IF(AND(A4005="Cervical Cancer Screening", E4005="Total Expenditure ($USD per 100,000 patients)"),
SUMIFS(CERV!$F:$F,CERV!$A:$A,C4005,CERV!$G:$G,D4005),
SUMIFS(CANSCRN!$F:$F,CANSCRN!$A:$A,C4005,CANSCRN!$G:$G,D4005))))))))))))</f>
        <v>3227055.0038461536</v>
      </c>
    </row>
    <row r="4006" spans="1:6" x14ac:dyDescent="0.2">
      <c r="A4006" s="24" t="s">
        <v>107</v>
      </c>
      <c r="B4006" s="24" t="s">
        <v>101</v>
      </c>
      <c r="C4006" s="24" t="s">
        <v>37</v>
      </c>
      <c r="D4006" s="24">
        <v>2009</v>
      </c>
      <c r="E4006" s="24" t="s">
        <v>104</v>
      </c>
      <c r="F4006">
        <f>IF(AND(A4006="PSA Testing", E4006= "Utilization Rate (per 100,000 patients)"),
SUMIFS(PSA!$D:$D,PSA!$A:$A,C4006,PSA!$G:$G,D4006),
IF(AND(A4006="Colorectal Cancer Screening", E4006="Utilization Rate (per 100,000 patients)"),
SUMIFS(COL!$D:$D,COL!$A:$A,C4006,COL!$G:$G, D4006),
IF(AND(A4006="Cervical Cancer Screening", E4006="Utilization Rate (per 100,000 patients)"),
SUMIFS(CERV!$D:$D,CERV!$A:$A,C4006,CERV!$G:$G,D4006),
IF(AND(A4006="Cancer Screening for CKD patients", E4006="Utilization Rate (per 100,000 patients)"),
SUMIFS(CANSCRN!$D:$D,CANSCRN!$A:$A,C4006,CANSCRN!$G:$G,D4006),
IF(AND(A4006="PSA Testing", E4006="Cost per service ($USD)"),
SUMIFS(PSA!$E:$E,PSA!$A:$A,C4006,PSA!$G:$G,D4006),
IF(AND(A4006="Colorectal Cancer Screening", E4006="Cost per service ($USD)"),
SUMIFS(COL!$E:$E,COL!$A:$A,C4006,COL!$G:$G,D4006),
IF(AND(A4006="Cervical Cancer Screening", E4006="Cost per service ($USD)"),
SUMIFS(CERV!$E:$E,CERV!$A:$A,C4006,CERV!$G:$G,D4006),
IF(AND(A4006="Cancer Screening for CKD patients", E4006="Cost per service ($USD)"),
SUMIFS(CANSCRN!$E:$E,CANSCRN!$A:$A,C4006,CANSCRN!$G:$G,D4006),
IF(AND(A4006="PSA Testing", E4006="Total Expenditure ($USD per 100,000 patients)"),
SUMIFS(PSA!$F:$F,PSA!$A:$A,C4006,PSA!$G:$G,D4006),
IF(AND(A4006="Colorectal Cancer Screening", E4006="Total Expenditure ($USD per 100,000 patients)"),
SUMIFS(COL!$F:$F,COL!$A:$A,C4006,COL!$G:$G,D4006),
IF(AND(A4006="Cervical Cancer Screening", E4006="Total Expenditure ($USD per 100,000 patients)"),
SUMIFS(CERV!$F:$F,CERV!$A:$A,C4006,CERV!$G:$G,D4006),
SUMIFS(CANSCRN!$F:$F,CANSCRN!$A:$A,C4006,CANSCRN!$G:$G,D4006))))))))))))</f>
        <v>1675770</v>
      </c>
    </row>
    <row r="4007" spans="1:6" x14ac:dyDescent="0.2">
      <c r="A4007" s="24" t="s">
        <v>107</v>
      </c>
      <c r="B4007" s="24" t="s">
        <v>101</v>
      </c>
      <c r="C4007" s="24" t="s">
        <v>37</v>
      </c>
      <c r="D4007" s="24">
        <v>2010</v>
      </c>
      <c r="E4007" s="24" t="s">
        <v>104</v>
      </c>
      <c r="F4007">
        <f>IF(AND(A4007="PSA Testing", E4007= "Utilization Rate (per 100,000 patients)"),
SUMIFS(PSA!$D:$D,PSA!$A:$A,C4007,PSA!$G:$G,D4007),
IF(AND(A4007="Colorectal Cancer Screening", E4007="Utilization Rate (per 100,000 patients)"),
SUMIFS(COL!$D:$D,COL!$A:$A,C4007,COL!$G:$G, D4007),
IF(AND(A4007="Cervical Cancer Screening", E4007="Utilization Rate (per 100,000 patients)"),
SUMIFS(CERV!$D:$D,CERV!$A:$A,C4007,CERV!$G:$G,D4007),
IF(AND(A4007="Cancer Screening for CKD patients", E4007="Utilization Rate (per 100,000 patients)"),
SUMIFS(CANSCRN!$D:$D,CANSCRN!$A:$A,C4007,CANSCRN!$G:$G,D4007),
IF(AND(A4007="PSA Testing", E4007="Cost per service ($USD)"),
SUMIFS(PSA!$E:$E,PSA!$A:$A,C4007,PSA!$G:$G,D4007),
IF(AND(A4007="Colorectal Cancer Screening", E4007="Cost per service ($USD)"),
SUMIFS(COL!$E:$E,COL!$A:$A,C4007,COL!$G:$G,D4007),
IF(AND(A4007="Cervical Cancer Screening", E4007="Cost per service ($USD)"),
SUMIFS(CERV!$E:$E,CERV!$A:$A,C4007,CERV!$G:$G,D4007),
IF(AND(A4007="Cancer Screening for CKD patients", E4007="Cost per service ($USD)"),
SUMIFS(CANSCRN!$E:$E,CANSCRN!$A:$A,C4007,CANSCRN!$G:$G,D4007),
IF(AND(A4007="PSA Testing", E4007="Total Expenditure ($USD per 100,000 patients)"),
SUMIFS(PSA!$F:$F,PSA!$A:$A,C4007,PSA!$G:$G,D4007),
IF(AND(A4007="Colorectal Cancer Screening", E4007="Total Expenditure ($USD per 100,000 patients)"),
SUMIFS(COL!$F:$F,COL!$A:$A,C4007,COL!$G:$G,D4007),
IF(AND(A4007="Cervical Cancer Screening", E4007="Total Expenditure ($USD per 100,000 patients)"),
SUMIFS(CERV!$F:$F,CERV!$A:$A,C4007,CERV!$G:$G,D4007),
SUMIFS(CANSCRN!$F:$F,CANSCRN!$A:$A,C4007,CANSCRN!$G:$G,D4007))))))))))))</f>
        <v>1762613.1311969697</v>
      </c>
    </row>
    <row r="4008" spans="1:6" x14ac:dyDescent="0.2">
      <c r="A4008" s="24" t="s">
        <v>107</v>
      </c>
      <c r="B4008" s="24" t="s">
        <v>101</v>
      </c>
      <c r="C4008" s="24" t="s">
        <v>37</v>
      </c>
      <c r="D4008" s="24">
        <v>2011</v>
      </c>
      <c r="E4008" s="24" t="s">
        <v>104</v>
      </c>
      <c r="F4008">
        <f>IF(AND(A4008="PSA Testing", E4008= "Utilization Rate (per 100,000 patients)"),
SUMIFS(PSA!$D:$D,PSA!$A:$A,C4008,PSA!$G:$G,D4008),
IF(AND(A4008="Colorectal Cancer Screening", E4008="Utilization Rate (per 100,000 patients)"),
SUMIFS(COL!$D:$D,COL!$A:$A,C4008,COL!$G:$G, D4008),
IF(AND(A4008="Cervical Cancer Screening", E4008="Utilization Rate (per 100,000 patients)"),
SUMIFS(CERV!$D:$D,CERV!$A:$A,C4008,CERV!$G:$G,D4008),
IF(AND(A4008="Cancer Screening for CKD patients", E4008="Utilization Rate (per 100,000 patients)"),
SUMIFS(CANSCRN!$D:$D,CANSCRN!$A:$A,C4008,CANSCRN!$G:$G,D4008),
IF(AND(A4008="PSA Testing", E4008="Cost per service ($USD)"),
SUMIFS(PSA!$E:$E,PSA!$A:$A,C4008,PSA!$G:$G,D4008),
IF(AND(A4008="Colorectal Cancer Screening", E4008="Cost per service ($USD)"),
SUMIFS(COL!$E:$E,COL!$A:$A,C4008,COL!$G:$G,D4008),
IF(AND(A4008="Cervical Cancer Screening", E4008="Cost per service ($USD)"),
SUMIFS(CERV!$E:$E,CERV!$A:$A,C4008,CERV!$G:$G,D4008),
IF(AND(A4008="Cancer Screening for CKD patients", E4008="Cost per service ($USD)"),
SUMIFS(CANSCRN!$E:$E,CANSCRN!$A:$A,C4008,CANSCRN!$G:$G,D4008),
IF(AND(A4008="PSA Testing", E4008="Total Expenditure ($USD per 100,000 patients)"),
SUMIFS(PSA!$F:$F,PSA!$A:$A,C4008,PSA!$G:$G,D4008),
IF(AND(A4008="Colorectal Cancer Screening", E4008="Total Expenditure ($USD per 100,000 patients)"),
SUMIFS(COL!$F:$F,COL!$A:$A,C4008,COL!$G:$G,D4008),
IF(AND(A4008="Cervical Cancer Screening", E4008="Total Expenditure ($USD per 100,000 patients)"),
SUMIFS(CERV!$F:$F,CERV!$A:$A,C4008,CERV!$G:$G,D4008),
SUMIFS(CANSCRN!$F:$F,CANSCRN!$A:$A,C4008,CANSCRN!$G:$G,D4008))))))))))))</f>
        <v>3349316.917727273</v>
      </c>
    </row>
    <row r="4009" spans="1:6" x14ac:dyDescent="0.2">
      <c r="A4009" s="24" t="s">
        <v>107</v>
      </c>
      <c r="B4009" s="24" t="s">
        <v>101</v>
      </c>
      <c r="C4009" s="24" t="s">
        <v>37</v>
      </c>
      <c r="D4009" s="24">
        <v>2012</v>
      </c>
      <c r="E4009" s="24" t="s">
        <v>104</v>
      </c>
      <c r="F4009">
        <f>IF(AND(A4009="PSA Testing", E4009= "Utilization Rate (per 100,000 patients)"),
SUMIFS(PSA!$D:$D,PSA!$A:$A,C4009,PSA!$G:$G,D4009),
IF(AND(A4009="Colorectal Cancer Screening", E4009="Utilization Rate (per 100,000 patients)"),
SUMIFS(COL!$D:$D,COL!$A:$A,C4009,COL!$G:$G, D4009),
IF(AND(A4009="Cervical Cancer Screening", E4009="Utilization Rate (per 100,000 patients)"),
SUMIFS(CERV!$D:$D,CERV!$A:$A,C4009,CERV!$G:$G,D4009),
IF(AND(A4009="Cancer Screening for CKD patients", E4009="Utilization Rate (per 100,000 patients)"),
SUMIFS(CANSCRN!$D:$D,CANSCRN!$A:$A,C4009,CANSCRN!$G:$G,D4009),
IF(AND(A4009="PSA Testing", E4009="Cost per service ($USD)"),
SUMIFS(PSA!$E:$E,PSA!$A:$A,C4009,PSA!$G:$G,D4009),
IF(AND(A4009="Colorectal Cancer Screening", E4009="Cost per service ($USD)"),
SUMIFS(COL!$E:$E,COL!$A:$A,C4009,COL!$G:$G,D4009),
IF(AND(A4009="Cervical Cancer Screening", E4009="Cost per service ($USD)"),
SUMIFS(CERV!$E:$E,CERV!$A:$A,C4009,CERV!$G:$G,D4009),
IF(AND(A4009="Cancer Screening for CKD patients", E4009="Cost per service ($USD)"),
SUMIFS(CANSCRN!$E:$E,CANSCRN!$A:$A,C4009,CANSCRN!$G:$G,D4009),
IF(AND(A4009="PSA Testing", E4009="Total Expenditure ($USD per 100,000 patients)"),
SUMIFS(PSA!$F:$F,PSA!$A:$A,C4009,PSA!$G:$G,D4009),
IF(AND(A4009="Colorectal Cancer Screening", E4009="Total Expenditure ($USD per 100,000 patients)"),
SUMIFS(COL!$F:$F,COL!$A:$A,C4009,COL!$G:$G,D4009),
IF(AND(A4009="Cervical Cancer Screening", E4009="Total Expenditure ($USD per 100,000 patients)"),
SUMIFS(CERV!$F:$F,CERV!$A:$A,C4009,CERV!$G:$G,D4009),
SUMIFS(CANSCRN!$F:$F,CANSCRN!$A:$A,C4009,CANSCRN!$G:$G,D4009))))))))))))</f>
        <v>2482807.9195531919</v>
      </c>
    </row>
    <row r="4010" spans="1:6" x14ac:dyDescent="0.2">
      <c r="A4010" s="24" t="s">
        <v>107</v>
      </c>
      <c r="B4010" s="24" t="s">
        <v>101</v>
      </c>
      <c r="C4010" s="24" t="s">
        <v>37</v>
      </c>
      <c r="D4010" s="24">
        <v>2013</v>
      </c>
      <c r="E4010" s="24" t="s">
        <v>104</v>
      </c>
      <c r="F4010">
        <f>IF(AND(A4010="PSA Testing", E4010= "Utilization Rate (per 100,000 patients)"),
SUMIFS(PSA!$D:$D,PSA!$A:$A,C4010,PSA!$G:$G,D4010),
IF(AND(A4010="Colorectal Cancer Screening", E4010="Utilization Rate (per 100,000 patients)"),
SUMIFS(COL!$D:$D,COL!$A:$A,C4010,COL!$G:$G, D4010),
IF(AND(A4010="Cervical Cancer Screening", E4010="Utilization Rate (per 100,000 patients)"),
SUMIFS(CERV!$D:$D,CERV!$A:$A,C4010,CERV!$G:$G,D4010),
IF(AND(A4010="Cancer Screening for CKD patients", E4010="Utilization Rate (per 100,000 patients)"),
SUMIFS(CANSCRN!$D:$D,CANSCRN!$A:$A,C4010,CANSCRN!$G:$G,D4010),
IF(AND(A4010="PSA Testing", E4010="Cost per service ($USD)"),
SUMIFS(PSA!$E:$E,PSA!$A:$A,C4010,PSA!$G:$G,D4010),
IF(AND(A4010="Colorectal Cancer Screening", E4010="Cost per service ($USD)"),
SUMIFS(COL!$E:$E,COL!$A:$A,C4010,COL!$G:$G,D4010),
IF(AND(A4010="Cervical Cancer Screening", E4010="Cost per service ($USD)"),
SUMIFS(CERV!$E:$E,CERV!$A:$A,C4010,CERV!$G:$G,D4010),
IF(AND(A4010="Cancer Screening for CKD patients", E4010="Cost per service ($USD)"),
SUMIFS(CANSCRN!$E:$E,CANSCRN!$A:$A,C4010,CANSCRN!$G:$G,D4010),
IF(AND(A4010="PSA Testing", E4010="Total Expenditure ($USD per 100,000 patients)"),
SUMIFS(PSA!$F:$F,PSA!$A:$A,C4010,PSA!$G:$G,D4010),
IF(AND(A4010="Colorectal Cancer Screening", E4010="Total Expenditure ($USD per 100,000 patients)"),
SUMIFS(COL!$F:$F,COL!$A:$A,C4010,COL!$G:$G,D4010),
IF(AND(A4010="Cervical Cancer Screening", E4010="Total Expenditure ($USD per 100,000 patients)"),
SUMIFS(CERV!$F:$F,CERV!$A:$A,C4010,CERV!$G:$G,D4010),
SUMIFS(CANSCRN!$F:$F,CANSCRN!$A:$A,C4010,CANSCRN!$G:$G,D4010))))))))))))</f>
        <v>2414207.2945350879</v>
      </c>
    </row>
    <row r="4011" spans="1:6" x14ac:dyDescent="0.2">
      <c r="A4011" s="24" t="s">
        <v>107</v>
      </c>
      <c r="B4011" s="24" t="s">
        <v>101</v>
      </c>
      <c r="C4011" s="24" t="s">
        <v>37</v>
      </c>
      <c r="D4011" s="24">
        <v>2014</v>
      </c>
      <c r="E4011" s="24" t="s">
        <v>104</v>
      </c>
      <c r="F4011">
        <f>IF(AND(A4011="PSA Testing", E4011= "Utilization Rate (per 100,000 patients)"),
SUMIFS(PSA!$D:$D,PSA!$A:$A,C4011,PSA!$G:$G,D4011),
IF(AND(A4011="Colorectal Cancer Screening", E4011="Utilization Rate (per 100,000 patients)"),
SUMIFS(COL!$D:$D,COL!$A:$A,C4011,COL!$G:$G, D4011),
IF(AND(A4011="Cervical Cancer Screening", E4011="Utilization Rate (per 100,000 patients)"),
SUMIFS(CERV!$D:$D,CERV!$A:$A,C4011,CERV!$G:$G,D4011),
IF(AND(A4011="Cancer Screening for CKD patients", E4011="Utilization Rate (per 100,000 patients)"),
SUMIFS(CANSCRN!$D:$D,CANSCRN!$A:$A,C4011,CANSCRN!$G:$G,D4011),
IF(AND(A4011="PSA Testing", E4011="Cost per service ($USD)"),
SUMIFS(PSA!$E:$E,PSA!$A:$A,C4011,PSA!$G:$G,D4011),
IF(AND(A4011="Colorectal Cancer Screening", E4011="Cost per service ($USD)"),
SUMIFS(COL!$E:$E,COL!$A:$A,C4011,COL!$G:$G,D4011),
IF(AND(A4011="Cervical Cancer Screening", E4011="Cost per service ($USD)"),
SUMIFS(CERV!$E:$E,CERV!$A:$A,C4011,CERV!$G:$G,D4011),
IF(AND(A4011="Cancer Screening for CKD patients", E4011="Cost per service ($USD)"),
SUMIFS(CANSCRN!$E:$E,CANSCRN!$A:$A,C4011,CANSCRN!$G:$G,D4011),
IF(AND(A4011="PSA Testing", E4011="Total Expenditure ($USD per 100,000 patients)"),
SUMIFS(PSA!$F:$F,PSA!$A:$A,C4011,PSA!$G:$G,D4011),
IF(AND(A4011="Colorectal Cancer Screening", E4011="Total Expenditure ($USD per 100,000 patients)"),
SUMIFS(COL!$F:$F,COL!$A:$A,C4011,COL!$G:$G,D4011),
IF(AND(A4011="Cervical Cancer Screening", E4011="Total Expenditure ($USD per 100,000 patients)"),
SUMIFS(CERV!$F:$F,CERV!$A:$A,C4011,CERV!$G:$G,D4011),
SUMIFS(CANSCRN!$F:$F,CANSCRN!$A:$A,C4011,CANSCRN!$G:$G,D4011))))))))))))</f>
        <v>2906761.4801550391</v>
      </c>
    </row>
    <row r="4012" spans="1:6" x14ac:dyDescent="0.2">
      <c r="A4012" s="24" t="s">
        <v>107</v>
      </c>
      <c r="B4012" s="24" t="s">
        <v>101</v>
      </c>
      <c r="C4012" s="24" t="s">
        <v>37</v>
      </c>
      <c r="D4012" s="24">
        <v>2015</v>
      </c>
      <c r="E4012" s="24" t="s">
        <v>104</v>
      </c>
      <c r="F4012">
        <f>IF(AND(A4012="PSA Testing", E4012= "Utilization Rate (per 100,000 patients)"),
SUMIFS(PSA!$D:$D,PSA!$A:$A,C4012,PSA!$G:$G,D4012),
IF(AND(A4012="Colorectal Cancer Screening", E4012="Utilization Rate (per 100,000 patients)"),
SUMIFS(COL!$D:$D,COL!$A:$A,C4012,COL!$G:$G, D4012),
IF(AND(A4012="Cervical Cancer Screening", E4012="Utilization Rate (per 100,000 patients)"),
SUMIFS(CERV!$D:$D,CERV!$A:$A,C4012,CERV!$G:$G,D4012),
IF(AND(A4012="Cancer Screening for CKD patients", E4012="Utilization Rate (per 100,000 patients)"),
SUMIFS(CANSCRN!$D:$D,CANSCRN!$A:$A,C4012,CANSCRN!$G:$G,D4012),
IF(AND(A4012="PSA Testing", E4012="Cost per service ($USD)"),
SUMIFS(PSA!$E:$E,PSA!$A:$A,C4012,PSA!$G:$G,D4012),
IF(AND(A4012="Colorectal Cancer Screening", E4012="Cost per service ($USD)"),
SUMIFS(COL!$E:$E,COL!$A:$A,C4012,COL!$G:$G,D4012),
IF(AND(A4012="Cervical Cancer Screening", E4012="Cost per service ($USD)"),
SUMIFS(CERV!$E:$E,CERV!$A:$A,C4012,CERV!$G:$G,D4012),
IF(AND(A4012="Cancer Screening for CKD patients", E4012="Cost per service ($USD)"),
SUMIFS(CANSCRN!$E:$E,CANSCRN!$A:$A,C4012,CANSCRN!$G:$G,D4012),
IF(AND(A4012="PSA Testing", E4012="Total Expenditure ($USD per 100,000 patients)"),
SUMIFS(PSA!$F:$F,PSA!$A:$A,C4012,PSA!$G:$G,D4012),
IF(AND(A4012="Colorectal Cancer Screening", E4012="Total Expenditure ($USD per 100,000 patients)"),
SUMIFS(COL!$F:$F,COL!$A:$A,C4012,COL!$G:$G,D4012),
IF(AND(A4012="Cervical Cancer Screening", E4012="Total Expenditure ($USD per 100,000 patients)"),
SUMIFS(CERV!$F:$F,CERV!$A:$A,C4012,CERV!$G:$G,D4012),
SUMIFS(CANSCRN!$F:$F,CANSCRN!$A:$A,C4012,CANSCRN!$G:$G,D4012))))))))))))</f>
        <v>3335079.646017699</v>
      </c>
    </row>
    <row r="4013" spans="1:6" x14ac:dyDescent="0.2">
      <c r="A4013" s="24" t="s">
        <v>107</v>
      </c>
      <c r="B4013" s="24" t="s">
        <v>101</v>
      </c>
      <c r="C4013" s="24" t="s">
        <v>37</v>
      </c>
      <c r="D4013" s="24">
        <v>2016</v>
      </c>
      <c r="E4013" s="24" t="s">
        <v>104</v>
      </c>
      <c r="F4013">
        <f>IF(AND(A4013="PSA Testing", E4013= "Utilization Rate (per 100,000 patients)"),
SUMIFS(PSA!$D:$D,PSA!$A:$A,C4013,PSA!$G:$G,D4013),
IF(AND(A4013="Colorectal Cancer Screening", E4013="Utilization Rate (per 100,000 patients)"),
SUMIFS(COL!$D:$D,COL!$A:$A,C4013,COL!$G:$G, D4013),
IF(AND(A4013="Cervical Cancer Screening", E4013="Utilization Rate (per 100,000 patients)"),
SUMIFS(CERV!$D:$D,CERV!$A:$A,C4013,CERV!$G:$G,D4013),
IF(AND(A4013="Cancer Screening for CKD patients", E4013="Utilization Rate (per 100,000 patients)"),
SUMIFS(CANSCRN!$D:$D,CANSCRN!$A:$A,C4013,CANSCRN!$G:$G,D4013),
IF(AND(A4013="PSA Testing", E4013="Cost per service ($USD)"),
SUMIFS(PSA!$E:$E,PSA!$A:$A,C4013,PSA!$G:$G,D4013),
IF(AND(A4013="Colorectal Cancer Screening", E4013="Cost per service ($USD)"),
SUMIFS(COL!$E:$E,COL!$A:$A,C4013,COL!$G:$G,D4013),
IF(AND(A4013="Cervical Cancer Screening", E4013="Cost per service ($USD)"),
SUMIFS(CERV!$E:$E,CERV!$A:$A,C4013,CERV!$G:$G,D4013),
IF(AND(A4013="Cancer Screening for CKD patients", E4013="Cost per service ($USD)"),
SUMIFS(CANSCRN!$E:$E,CANSCRN!$A:$A,C4013,CANSCRN!$G:$G,D4013),
IF(AND(A4013="PSA Testing", E4013="Total Expenditure ($USD per 100,000 patients)"),
SUMIFS(PSA!$F:$F,PSA!$A:$A,C4013,PSA!$G:$G,D4013),
IF(AND(A4013="Colorectal Cancer Screening", E4013="Total Expenditure ($USD per 100,000 patients)"),
SUMIFS(COL!$F:$F,COL!$A:$A,C4013,COL!$G:$G,D4013),
IF(AND(A4013="Cervical Cancer Screening", E4013="Total Expenditure ($USD per 100,000 patients)"),
SUMIFS(CERV!$F:$F,CERV!$A:$A,C4013,CERV!$G:$G,D4013),
SUMIFS(CANSCRN!$F:$F,CANSCRN!$A:$A,C4013,CANSCRN!$G:$G,D4013))))))))))))</f>
        <v>4930049.3827160494</v>
      </c>
    </row>
    <row r="4014" spans="1:6" x14ac:dyDescent="0.2">
      <c r="A4014" s="24" t="s">
        <v>107</v>
      </c>
      <c r="B4014" s="24" t="s">
        <v>101</v>
      </c>
      <c r="C4014" s="24" t="s">
        <v>37</v>
      </c>
      <c r="D4014" s="24">
        <v>2017</v>
      </c>
      <c r="E4014" s="24" t="s">
        <v>104</v>
      </c>
      <c r="F4014">
        <f>IF(AND(A4014="PSA Testing", E4014= "Utilization Rate (per 100,000 patients)"),
SUMIFS(PSA!$D:$D,PSA!$A:$A,C4014,PSA!$G:$G,D4014),
IF(AND(A4014="Colorectal Cancer Screening", E4014="Utilization Rate (per 100,000 patients)"),
SUMIFS(COL!$D:$D,COL!$A:$A,C4014,COL!$G:$G, D4014),
IF(AND(A4014="Cervical Cancer Screening", E4014="Utilization Rate (per 100,000 patients)"),
SUMIFS(CERV!$D:$D,CERV!$A:$A,C4014,CERV!$G:$G,D4014),
IF(AND(A4014="Cancer Screening for CKD patients", E4014="Utilization Rate (per 100,000 patients)"),
SUMIFS(CANSCRN!$D:$D,CANSCRN!$A:$A,C4014,CANSCRN!$G:$G,D4014),
IF(AND(A4014="PSA Testing", E4014="Cost per service ($USD)"),
SUMIFS(PSA!$E:$E,PSA!$A:$A,C4014,PSA!$G:$G,D4014),
IF(AND(A4014="Colorectal Cancer Screening", E4014="Cost per service ($USD)"),
SUMIFS(COL!$E:$E,COL!$A:$A,C4014,COL!$G:$G,D4014),
IF(AND(A4014="Cervical Cancer Screening", E4014="Cost per service ($USD)"),
SUMIFS(CERV!$E:$E,CERV!$A:$A,C4014,CERV!$G:$G,D4014),
IF(AND(A4014="Cancer Screening for CKD patients", E4014="Cost per service ($USD)"),
SUMIFS(CANSCRN!$E:$E,CANSCRN!$A:$A,C4014,CANSCRN!$G:$G,D4014),
IF(AND(A4014="PSA Testing", E4014="Total Expenditure ($USD per 100,000 patients)"),
SUMIFS(PSA!$F:$F,PSA!$A:$A,C4014,PSA!$G:$G,D4014),
IF(AND(A4014="Colorectal Cancer Screening", E4014="Total Expenditure ($USD per 100,000 patients)"),
SUMIFS(COL!$F:$F,COL!$A:$A,C4014,COL!$G:$G,D4014),
IF(AND(A4014="Cervical Cancer Screening", E4014="Total Expenditure ($USD per 100,000 patients)"),
SUMIFS(CERV!$F:$F,CERV!$A:$A,C4014,CERV!$G:$G,D4014),
SUMIFS(CANSCRN!$F:$F,CANSCRN!$A:$A,C4014,CANSCRN!$G:$G,D4014))))))))))))</f>
        <v>3829427.4250434781</v>
      </c>
    </row>
    <row r="4015" spans="1:6" x14ac:dyDescent="0.2">
      <c r="A4015" s="24" t="s">
        <v>107</v>
      </c>
      <c r="B4015" s="24" t="s">
        <v>101</v>
      </c>
      <c r="C4015" s="24" t="s">
        <v>37</v>
      </c>
      <c r="D4015" s="24">
        <v>2018</v>
      </c>
      <c r="E4015" s="24" t="s">
        <v>104</v>
      </c>
      <c r="F4015">
        <f>IF(AND(A4015="PSA Testing", E4015= "Utilization Rate (per 100,000 patients)"),
SUMIFS(PSA!$D:$D,PSA!$A:$A,C4015,PSA!$G:$G,D4015),
IF(AND(A4015="Colorectal Cancer Screening", E4015="Utilization Rate (per 100,000 patients)"),
SUMIFS(COL!$D:$D,COL!$A:$A,C4015,COL!$G:$G, D4015),
IF(AND(A4015="Cervical Cancer Screening", E4015="Utilization Rate (per 100,000 patients)"),
SUMIFS(CERV!$D:$D,CERV!$A:$A,C4015,CERV!$G:$G,D4015),
IF(AND(A4015="Cancer Screening for CKD patients", E4015="Utilization Rate (per 100,000 patients)"),
SUMIFS(CANSCRN!$D:$D,CANSCRN!$A:$A,C4015,CANSCRN!$G:$G,D4015),
IF(AND(A4015="PSA Testing", E4015="Cost per service ($USD)"),
SUMIFS(PSA!$E:$E,PSA!$A:$A,C4015,PSA!$G:$G,D4015),
IF(AND(A4015="Colorectal Cancer Screening", E4015="Cost per service ($USD)"),
SUMIFS(COL!$E:$E,COL!$A:$A,C4015,COL!$G:$G,D4015),
IF(AND(A4015="Cervical Cancer Screening", E4015="Cost per service ($USD)"),
SUMIFS(CERV!$E:$E,CERV!$A:$A,C4015,CERV!$G:$G,D4015),
IF(AND(A4015="Cancer Screening for CKD patients", E4015="Cost per service ($USD)"),
SUMIFS(CANSCRN!$E:$E,CANSCRN!$A:$A,C4015,CANSCRN!$G:$G,D4015),
IF(AND(A4015="PSA Testing", E4015="Total Expenditure ($USD per 100,000 patients)"),
SUMIFS(PSA!$F:$F,PSA!$A:$A,C4015,PSA!$G:$G,D4015),
IF(AND(A4015="Colorectal Cancer Screening", E4015="Total Expenditure ($USD per 100,000 patients)"),
SUMIFS(COL!$F:$F,COL!$A:$A,C4015,COL!$G:$G,D4015),
IF(AND(A4015="Cervical Cancer Screening", E4015="Total Expenditure ($USD per 100,000 patients)"),
SUMIFS(CERV!$F:$F,CERV!$A:$A,C4015,CERV!$G:$G,D4015),
SUMIFS(CANSCRN!$F:$F,CANSCRN!$A:$A,C4015,CANSCRN!$G:$G,D4015))))))))))))</f>
        <v>3520828.3095412846</v>
      </c>
    </row>
    <row r="4016" spans="1:6" x14ac:dyDescent="0.2">
      <c r="A4016" s="24" t="s">
        <v>107</v>
      </c>
      <c r="B4016" s="24" t="s">
        <v>101</v>
      </c>
      <c r="C4016" s="24" t="s">
        <v>37</v>
      </c>
      <c r="D4016" s="24">
        <v>2019</v>
      </c>
      <c r="E4016" s="24" t="s">
        <v>104</v>
      </c>
      <c r="F4016">
        <f>IF(AND(A4016="PSA Testing", E4016= "Utilization Rate (per 100,000 patients)"),
SUMIFS(PSA!$D:$D,PSA!$A:$A,C4016,PSA!$G:$G,D4016),
IF(AND(A4016="Colorectal Cancer Screening", E4016="Utilization Rate (per 100,000 patients)"),
SUMIFS(COL!$D:$D,COL!$A:$A,C4016,COL!$G:$G, D4016),
IF(AND(A4016="Cervical Cancer Screening", E4016="Utilization Rate (per 100,000 patients)"),
SUMIFS(CERV!$D:$D,CERV!$A:$A,C4016,CERV!$G:$G,D4016),
IF(AND(A4016="Cancer Screening for CKD patients", E4016="Utilization Rate (per 100,000 patients)"),
SUMIFS(CANSCRN!$D:$D,CANSCRN!$A:$A,C4016,CANSCRN!$G:$G,D4016),
IF(AND(A4016="PSA Testing", E4016="Cost per service ($USD)"),
SUMIFS(PSA!$E:$E,PSA!$A:$A,C4016,PSA!$G:$G,D4016),
IF(AND(A4016="Colorectal Cancer Screening", E4016="Cost per service ($USD)"),
SUMIFS(COL!$E:$E,COL!$A:$A,C4016,COL!$G:$G,D4016),
IF(AND(A4016="Cervical Cancer Screening", E4016="Cost per service ($USD)"),
SUMIFS(CERV!$E:$E,CERV!$A:$A,C4016,CERV!$G:$G,D4016),
IF(AND(A4016="Cancer Screening for CKD patients", E4016="Cost per service ($USD)"),
SUMIFS(CANSCRN!$E:$E,CANSCRN!$A:$A,C4016,CANSCRN!$G:$G,D4016),
IF(AND(A4016="PSA Testing", E4016="Total Expenditure ($USD per 100,000 patients)"),
SUMIFS(PSA!$F:$F,PSA!$A:$A,C4016,PSA!$G:$G,D4016),
IF(AND(A4016="Colorectal Cancer Screening", E4016="Total Expenditure ($USD per 100,000 patients)"),
SUMIFS(COL!$F:$F,COL!$A:$A,C4016,COL!$G:$G,D4016),
IF(AND(A4016="Cervical Cancer Screening", E4016="Total Expenditure ($USD per 100,000 patients)"),
SUMIFS(CERV!$F:$F,CERV!$A:$A,C4016,CERV!$G:$G,D4016),
SUMIFS(CANSCRN!$F:$F,CANSCRN!$A:$A,C4016,CANSCRN!$G:$G,D4016))))))))))))</f>
        <v>3409047.3381656809</v>
      </c>
    </row>
    <row r="4017" spans="1:6" x14ac:dyDescent="0.2">
      <c r="A4017" s="24" t="s">
        <v>107</v>
      </c>
      <c r="B4017" s="24" t="s">
        <v>101</v>
      </c>
      <c r="C4017" s="24" t="s">
        <v>38</v>
      </c>
      <c r="D4017" s="24">
        <v>2009</v>
      </c>
      <c r="E4017" s="24" t="s">
        <v>104</v>
      </c>
      <c r="F4017">
        <f>IF(AND(A4017="PSA Testing", E4017= "Utilization Rate (per 100,000 patients)"),
SUMIFS(PSA!$D:$D,PSA!$A:$A,C4017,PSA!$G:$G,D4017),
IF(AND(A4017="Colorectal Cancer Screening", E4017="Utilization Rate (per 100,000 patients)"),
SUMIFS(COL!$D:$D,COL!$A:$A,C4017,COL!$G:$G, D4017),
IF(AND(A4017="Cervical Cancer Screening", E4017="Utilization Rate (per 100,000 patients)"),
SUMIFS(CERV!$D:$D,CERV!$A:$A,C4017,CERV!$G:$G,D4017),
IF(AND(A4017="Cancer Screening for CKD patients", E4017="Utilization Rate (per 100,000 patients)"),
SUMIFS(CANSCRN!$D:$D,CANSCRN!$A:$A,C4017,CANSCRN!$G:$G,D4017),
IF(AND(A4017="PSA Testing", E4017="Cost per service ($USD)"),
SUMIFS(PSA!$E:$E,PSA!$A:$A,C4017,PSA!$G:$G,D4017),
IF(AND(A4017="Colorectal Cancer Screening", E4017="Cost per service ($USD)"),
SUMIFS(COL!$E:$E,COL!$A:$A,C4017,COL!$G:$G,D4017),
IF(AND(A4017="Cervical Cancer Screening", E4017="Cost per service ($USD)"),
SUMIFS(CERV!$E:$E,CERV!$A:$A,C4017,CERV!$G:$G,D4017),
IF(AND(A4017="Cancer Screening for CKD patients", E4017="Cost per service ($USD)"),
SUMIFS(CANSCRN!$E:$E,CANSCRN!$A:$A,C4017,CANSCRN!$G:$G,D4017),
IF(AND(A4017="PSA Testing", E4017="Total Expenditure ($USD per 100,000 patients)"),
SUMIFS(PSA!$F:$F,PSA!$A:$A,C4017,PSA!$G:$G,D4017),
IF(AND(A4017="Colorectal Cancer Screening", E4017="Total Expenditure ($USD per 100,000 patients)"),
SUMIFS(COL!$F:$F,COL!$A:$A,C4017,COL!$G:$G,D4017),
IF(AND(A4017="Cervical Cancer Screening", E4017="Total Expenditure ($USD per 100,000 patients)"),
SUMIFS(CERV!$F:$F,CERV!$A:$A,C4017,CERV!$G:$G,D4017),
SUMIFS(CANSCRN!$F:$F,CANSCRN!$A:$A,C4017,CANSCRN!$G:$G,D4017))))))))))))</f>
        <v>3606443.7928484846</v>
      </c>
    </row>
    <row r="4018" spans="1:6" x14ac:dyDescent="0.2">
      <c r="A4018" s="24" t="s">
        <v>107</v>
      </c>
      <c r="B4018" s="24" t="s">
        <v>101</v>
      </c>
      <c r="C4018" s="24" t="s">
        <v>38</v>
      </c>
      <c r="D4018" s="24">
        <v>2010</v>
      </c>
      <c r="E4018" s="24" t="s">
        <v>104</v>
      </c>
      <c r="F4018">
        <f>IF(AND(A4018="PSA Testing", E4018= "Utilization Rate (per 100,000 patients)"),
SUMIFS(PSA!$D:$D,PSA!$A:$A,C4018,PSA!$G:$G,D4018),
IF(AND(A4018="Colorectal Cancer Screening", E4018="Utilization Rate (per 100,000 patients)"),
SUMIFS(COL!$D:$D,COL!$A:$A,C4018,COL!$G:$G, D4018),
IF(AND(A4018="Cervical Cancer Screening", E4018="Utilization Rate (per 100,000 patients)"),
SUMIFS(CERV!$D:$D,CERV!$A:$A,C4018,CERV!$G:$G,D4018),
IF(AND(A4018="Cancer Screening for CKD patients", E4018="Utilization Rate (per 100,000 patients)"),
SUMIFS(CANSCRN!$D:$D,CANSCRN!$A:$A,C4018,CANSCRN!$G:$G,D4018),
IF(AND(A4018="PSA Testing", E4018="Cost per service ($USD)"),
SUMIFS(PSA!$E:$E,PSA!$A:$A,C4018,PSA!$G:$G,D4018),
IF(AND(A4018="Colorectal Cancer Screening", E4018="Cost per service ($USD)"),
SUMIFS(COL!$E:$E,COL!$A:$A,C4018,COL!$G:$G,D4018),
IF(AND(A4018="Cervical Cancer Screening", E4018="Cost per service ($USD)"),
SUMIFS(CERV!$E:$E,CERV!$A:$A,C4018,CERV!$G:$G,D4018),
IF(AND(A4018="Cancer Screening for CKD patients", E4018="Cost per service ($USD)"),
SUMIFS(CANSCRN!$E:$E,CANSCRN!$A:$A,C4018,CANSCRN!$G:$G,D4018),
IF(AND(A4018="PSA Testing", E4018="Total Expenditure ($USD per 100,000 patients)"),
SUMIFS(PSA!$F:$F,PSA!$A:$A,C4018,PSA!$G:$G,D4018),
IF(AND(A4018="Colorectal Cancer Screening", E4018="Total Expenditure ($USD per 100,000 patients)"),
SUMIFS(COL!$F:$F,COL!$A:$A,C4018,COL!$G:$G,D4018),
IF(AND(A4018="Cervical Cancer Screening", E4018="Total Expenditure ($USD per 100,000 patients)"),
SUMIFS(CERV!$F:$F,CERV!$A:$A,C4018,CERV!$G:$G,D4018),
SUMIFS(CANSCRN!$F:$F,CANSCRN!$A:$A,C4018,CANSCRN!$G:$G,D4018))))))))))))</f>
        <v>2176781.0652307691</v>
      </c>
    </row>
    <row r="4019" spans="1:6" x14ac:dyDescent="0.2">
      <c r="A4019" s="24" t="s">
        <v>107</v>
      </c>
      <c r="B4019" s="24" t="s">
        <v>101</v>
      </c>
      <c r="C4019" s="24" t="s">
        <v>38</v>
      </c>
      <c r="D4019" s="24">
        <v>2011</v>
      </c>
      <c r="E4019" s="24" t="s">
        <v>104</v>
      </c>
      <c r="F4019">
        <f>IF(AND(A4019="PSA Testing", E4019= "Utilization Rate (per 100,000 patients)"),
SUMIFS(PSA!$D:$D,PSA!$A:$A,C4019,PSA!$G:$G,D4019),
IF(AND(A4019="Colorectal Cancer Screening", E4019="Utilization Rate (per 100,000 patients)"),
SUMIFS(COL!$D:$D,COL!$A:$A,C4019,COL!$G:$G, D4019),
IF(AND(A4019="Cervical Cancer Screening", E4019="Utilization Rate (per 100,000 patients)"),
SUMIFS(CERV!$D:$D,CERV!$A:$A,C4019,CERV!$G:$G,D4019),
IF(AND(A4019="Cancer Screening for CKD patients", E4019="Utilization Rate (per 100,000 patients)"),
SUMIFS(CANSCRN!$D:$D,CANSCRN!$A:$A,C4019,CANSCRN!$G:$G,D4019),
IF(AND(A4019="PSA Testing", E4019="Cost per service ($USD)"),
SUMIFS(PSA!$E:$E,PSA!$A:$A,C4019,PSA!$G:$G,D4019),
IF(AND(A4019="Colorectal Cancer Screening", E4019="Cost per service ($USD)"),
SUMIFS(COL!$E:$E,COL!$A:$A,C4019,COL!$G:$G,D4019),
IF(AND(A4019="Cervical Cancer Screening", E4019="Cost per service ($USD)"),
SUMIFS(CERV!$E:$E,CERV!$A:$A,C4019,CERV!$G:$G,D4019),
IF(AND(A4019="Cancer Screening for CKD patients", E4019="Cost per service ($USD)"),
SUMIFS(CANSCRN!$E:$E,CANSCRN!$A:$A,C4019,CANSCRN!$G:$G,D4019),
IF(AND(A4019="PSA Testing", E4019="Total Expenditure ($USD per 100,000 patients)"),
SUMIFS(PSA!$F:$F,PSA!$A:$A,C4019,PSA!$G:$G,D4019),
IF(AND(A4019="Colorectal Cancer Screening", E4019="Total Expenditure ($USD per 100,000 patients)"),
SUMIFS(COL!$F:$F,COL!$A:$A,C4019,COL!$G:$G,D4019),
IF(AND(A4019="Cervical Cancer Screening", E4019="Total Expenditure ($USD per 100,000 patients)"),
SUMIFS(CERV!$F:$F,CERV!$A:$A,C4019,CERV!$G:$G,D4019),
SUMIFS(CANSCRN!$F:$F,CANSCRN!$A:$A,C4019,CANSCRN!$G:$G,D4019))))))))))))</f>
        <v>1226180.3921568627</v>
      </c>
    </row>
    <row r="4020" spans="1:6" x14ac:dyDescent="0.2">
      <c r="A4020" s="24" t="s">
        <v>107</v>
      </c>
      <c r="B4020" s="24" t="s">
        <v>101</v>
      </c>
      <c r="C4020" s="24" t="s">
        <v>38</v>
      </c>
      <c r="D4020" s="24">
        <v>2012</v>
      </c>
      <c r="E4020" s="24" t="s">
        <v>104</v>
      </c>
      <c r="F4020">
        <f>IF(AND(A4020="PSA Testing", E4020= "Utilization Rate (per 100,000 patients)"),
SUMIFS(PSA!$D:$D,PSA!$A:$A,C4020,PSA!$G:$G,D4020),
IF(AND(A4020="Colorectal Cancer Screening", E4020="Utilization Rate (per 100,000 patients)"),
SUMIFS(COL!$D:$D,COL!$A:$A,C4020,COL!$G:$G, D4020),
IF(AND(A4020="Cervical Cancer Screening", E4020="Utilization Rate (per 100,000 patients)"),
SUMIFS(CERV!$D:$D,CERV!$A:$A,C4020,CERV!$G:$G,D4020),
IF(AND(A4020="Cancer Screening for CKD patients", E4020="Utilization Rate (per 100,000 patients)"),
SUMIFS(CANSCRN!$D:$D,CANSCRN!$A:$A,C4020,CANSCRN!$G:$G,D4020),
IF(AND(A4020="PSA Testing", E4020="Cost per service ($USD)"),
SUMIFS(PSA!$E:$E,PSA!$A:$A,C4020,PSA!$G:$G,D4020),
IF(AND(A4020="Colorectal Cancer Screening", E4020="Cost per service ($USD)"),
SUMIFS(COL!$E:$E,COL!$A:$A,C4020,COL!$G:$G,D4020),
IF(AND(A4020="Cervical Cancer Screening", E4020="Cost per service ($USD)"),
SUMIFS(CERV!$E:$E,CERV!$A:$A,C4020,CERV!$G:$G,D4020),
IF(AND(A4020="Cancer Screening for CKD patients", E4020="Cost per service ($USD)"),
SUMIFS(CANSCRN!$E:$E,CANSCRN!$A:$A,C4020,CANSCRN!$G:$G,D4020),
IF(AND(A4020="PSA Testing", E4020="Total Expenditure ($USD per 100,000 patients)"),
SUMIFS(PSA!$F:$F,PSA!$A:$A,C4020,PSA!$G:$G,D4020),
IF(AND(A4020="Colorectal Cancer Screening", E4020="Total Expenditure ($USD per 100,000 patients)"),
SUMIFS(COL!$F:$F,COL!$A:$A,C4020,COL!$G:$G,D4020),
IF(AND(A4020="Cervical Cancer Screening", E4020="Total Expenditure ($USD per 100,000 patients)"),
SUMIFS(CERV!$F:$F,CERV!$A:$A,C4020,CERV!$G:$G,D4020),
SUMIFS(CANSCRN!$F:$F,CANSCRN!$A:$A,C4020,CANSCRN!$G:$G,D4020))))))))))))</f>
        <v>0</v>
      </c>
    </row>
    <row r="4021" spans="1:6" x14ac:dyDescent="0.2">
      <c r="A4021" s="24" t="s">
        <v>107</v>
      </c>
      <c r="B4021" s="24" t="s">
        <v>101</v>
      </c>
      <c r="C4021" s="24" t="s">
        <v>38</v>
      </c>
      <c r="D4021" s="24">
        <v>2013</v>
      </c>
      <c r="E4021" s="24" t="s">
        <v>104</v>
      </c>
      <c r="F4021">
        <f>IF(AND(A4021="PSA Testing", E4021= "Utilization Rate (per 100,000 patients)"),
SUMIFS(PSA!$D:$D,PSA!$A:$A,C4021,PSA!$G:$G,D4021),
IF(AND(A4021="Colorectal Cancer Screening", E4021="Utilization Rate (per 100,000 patients)"),
SUMIFS(COL!$D:$D,COL!$A:$A,C4021,COL!$G:$G, D4021),
IF(AND(A4021="Cervical Cancer Screening", E4021="Utilization Rate (per 100,000 patients)"),
SUMIFS(CERV!$D:$D,CERV!$A:$A,C4021,CERV!$G:$G,D4021),
IF(AND(A4021="Cancer Screening for CKD patients", E4021="Utilization Rate (per 100,000 patients)"),
SUMIFS(CANSCRN!$D:$D,CANSCRN!$A:$A,C4021,CANSCRN!$G:$G,D4021),
IF(AND(A4021="PSA Testing", E4021="Cost per service ($USD)"),
SUMIFS(PSA!$E:$E,PSA!$A:$A,C4021,PSA!$G:$G,D4021),
IF(AND(A4021="Colorectal Cancer Screening", E4021="Cost per service ($USD)"),
SUMIFS(COL!$E:$E,COL!$A:$A,C4021,COL!$G:$G,D4021),
IF(AND(A4021="Cervical Cancer Screening", E4021="Cost per service ($USD)"),
SUMIFS(CERV!$E:$E,CERV!$A:$A,C4021,CERV!$G:$G,D4021),
IF(AND(A4021="Cancer Screening for CKD patients", E4021="Cost per service ($USD)"),
SUMIFS(CANSCRN!$E:$E,CANSCRN!$A:$A,C4021,CANSCRN!$G:$G,D4021),
IF(AND(A4021="PSA Testing", E4021="Total Expenditure ($USD per 100,000 patients)"),
SUMIFS(PSA!$F:$F,PSA!$A:$A,C4021,PSA!$G:$G,D4021),
IF(AND(A4021="Colorectal Cancer Screening", E4021="Total Expenditure ($USD per 100,000 patients)"),
SUMIFS(COL!$F:$F,COL!$A:$A,C4021,COL!$G:$G,D4021),
IF(AND(A4021="Cervical Cancer Screening", E4021="Total Expenditure ($USD per 100,000 patients)"),
SUMIFS(CERV!$F:$F,CERV!$A:$A,C4021,CERV!$G:$G,D4021),
SUMIFS(CANSCRN!$F:$F,CANSCRN!$A:$A,C4021,CANSCRN!$G:$G,D4021))))))))))))</f>
        <v>0</v>
      </c>
    </row>
    <row r="4022" spans="1:6" x14ac:dyDescent="0.2">
      <c r="A4022" s="24" t="s">
        <v>107</v>
      </c>
      <c r="B4022" s="24" t="s">
        <v>101</v>
      </c>
      <c r="C4022" s="24" t="s">
        <v>38</v>
      </c>
      <c r="D4022" s="24">
        <v>2014</v>
      </c>
      <c r="E4022" s="24" t="s">
        <v>104</v>
      </c>
      <c r="F4022">
        <f>IF(AND(A4022="PSA Testing", E4022= "Utilization Rate (per 100,000 patients)"),
SUMIFS(PSA!$D:$D,PSA!$A:$A,C4022,PSA!$G:$G,D4022),
IF(AND(A4022="Colorectal Cancer Screening", E4022="Utilization Rate (per 100,000 patients)"),
SUMIFS(COL!$D:$D,COL!$A:$A,C4022,COL!$G:$G, D4022),
IF(AND(A4022="Cervical Cancer Screening", E4022="Utilization Rate (per 100,000 patients)"),
SUMIFS(CERV!$D:$D,CERV!$A:$A,C4022,CERV!$G:$G,D4022),
IF(AND(A4022="Cancer Screening for CKD patients", E4022="Utilization Rate (per 100,000 patients)"),
SUMIFS(CANSCRN!$D:$D,CANSCRN!$A:$A,C4022,CANSCRN!$G:$G,D4022),
IF(AND(A4022="PSA Testing", E4022="Cost per service ($USD)"),
SUMIFS(PSA!$E:$E,PSA!$A:$A,C4022,PSA!$G:$G,D4022),
IF(AND(A4022="Colorectal Cancer Screening", E4022="Cost per service ($USD)"),
SUMIFS(COL!$E:$E,COL!$A:$A,C4022,COL!$G:$G,D4022),
IF(AND(A4022="Cervical Cancer Screening", E4022="Cost per service ($USD)"),
SUMIFS(CERV!$E:$E,CERV!$A:$A,C4022,CERV!$G:$G,D4022),
IF(AND(A4022="Cancer Screening for CKD patients", E4022="Cost per service ($USD)"),
SUMIFS(CANSCRN!$E:$E,CANSCRN!$A:$A,C4022,CANSCRN!$G:$G,D4022),
IF(AND(A4022="PSA Testing", E4022="Total Expenditure ($USD per 100,000 patients)"),
SUMIFS(PSA!$F:$F,PSA!$A:$A,C4022,PSA!$G:$G,D4022),
IF(AND(A4022="Colorectal Cancer Screening", E4022="Total Expenditure ($USD per 100,000 patients)"),
SUMIFS(COL!$F:$F,COL!$A:$A,C4022,COL!$G:$G,D4022),
IF(AND(A4022="Cervical Cancer Screening", E4022="Total Expenditure ($USD per 100,000 patients)"),
SUMIFS(CERV!$F:$F,CERV!$A:$A,C4022,CERV!$G:$G,D4022),
SUMIFS(CANSCRN!$F:$F,CANSCRN!$A:$A,C4022,CANSCRN!$G:$G,D4022))))))))))))</f>
        <v>0</v>
      </c>
    </row>
    <row r="4023" spans="1:6" x14ac:dyDescent="0.2">
      <c r="A4023" s="24" t="s">
        <v>107</v>
      </c>
      <c r="B4023" s="24" t="s">
        <v>101</v>
      </c>
      <c r="C4023" s="24" t="s">
        <v>38</v>
      </c>
      <c r="D4023" s="24">
        <v>2015</v>
      </c>
      <c r="E4023" s="24" t="s">
        <v>104</v>
      </c>
      <c r="F4023">
        <f>IF(AND(A4023="PSA Testing", E4023= "Utilization Rate (per 100,000 patients)"),
SUMIFS(PSA!$D:$D,PSA!$A:$A,C4023,PSA!$G:$G,D4023),
IF(AND(A4023="Colorectal Cancer Screening", E4023="Utilization Rate (per 100,000 patients)"),
SUMIFS(COL!$D:$D,COL!$A:$A,C4023,COL!$G:$G, D4023),
IF(AND(A4023="Cervical Cancer Screening", E4023="Utilization Rate (per 100,000 patients)"),
SUMIFS(CERV!$D:$D,CERV!$A:$A,C4023,CERV!$G:$G,D4023),
IF(AND(A4023="Cancer Screening for CKD patients", E4023="Utilization Rate (per 100,000 patients)"),
SUMIFS(CANSCRN!$D:$D,CANSCRN!$A:$A,C4023,CANSCRN!$G:$G,D4023),
IF(AND(A4023="PSA Testing", E4023="Cost per service ($USD)"),
SUMIFS(PSA!$E:$E,PSA!$A:$A,C4023,PSA!$G:$G,D4023),
IF(AND(A4023="Colorectal Cancer Screening", E4023="Cost per service ($USD)"),
SUMIFS(COL!$E:$E,COL!$A:$A,C4023,COL!$G:$G,D4023),
IF(AND(A4023="Cervical Cancer Screening", E4023="Cost per service ($USD)"),
SUMIFS(CERV!$E:$E,CERV!$A:$A,C4023,CERV!$G:$G,D4023),
IF(AND(A4023="Cancer Screening for CKD patients", E4023="Cost per service ($USD)"),
SUMIFS(CANSCRN!$E:$E,CANSCRN!$A:$A,C4023,CANSCRN!$G:$G,D4023),
IF(AND(A4023="PSA Testing", E4023="Total Expenditure ($USD per 100,000 patients)"),
SUMIFS(PSA!$F:$F,PSA!$A:$A,C4023,PSA!$G:$G,D4023),
IF(AND(A4023="Colorectal Cancer Screening", E4023="Total Expenditure ($USD per 100,000 patients)"),
SUMIFS(COL!$F:$F,COL!$A:$A,C4023,COL!$G:$G,D4023),
IF(AND(A4023="Cervical Cancer Screening", E4023="Total Expenditure ($USD per 100,000 patients)"),
SUMIFS(CERV!$F:$F,CERV!$A:$A,C4023,CERV!$G:$G,D4023),
SUMIFS(CANSCRN!$F:$F,CANSCRN!$A:$A,C4023,CANSCRN!$G:$G,D4023))))))))))))</f>
        <v>0</v>
      </c>
    </row>
    <row r="4024" spans="1:6" x14ac:dyDescent="0.2">
      <c r="A4024" s="24" t="s">
        <v>107</v>
      </c>
      <c r="B4024" s="24" t="s">
        <v>101</v>
      </c>
      <c r="C4024" s="24" t="s">
        <v>38</v>
      </c>
      <c r="D4024" s="24">
        <v>2016</v>
      </c>
      <c r="E4024" s="24" t="s">
        <v>104</v>
      </c>
      <c r="F4024">
        <f>IF(AND(A4024="PSA Testing", E4024= "Utilization Rate (per 100,000 patients)"),
SUMIFS(PSA!$D:$D,PSA!$A:$A,C4024,PSA!$G:$G,D4024),
IF(AND(A4024="Colorectal Cancer Screening", E4024="Utilization Rate (per 100,000 patients)"),
SUMIFS(COL!$D:$D,COL!$A:$A,C4024,COL!$G:$G, D4024),
IF(AND(A4024="Cervical Cancer Screening", E4024="Utilization Rate (per 100,000 patients)"),
SUMIFS(CERV!$D:$D,CERV!$A:$A,C4024,CERV!$G:$G,D4024),
IF(AND(A4024="Cancer Screening for CKD patients", E4024="Utilization Rate (per 100,000 patients)"),
SUMIFS(CANSCRN!$D:$D,CANSCRN!$A:$A,C4024,CANSCRN!$G:$G,D4024),
IF(AND(A4024="PSA Testing", E4024="Cost per service ($USD)"),
SUMIFS(PSA!$E:$E,PSA!$A:$A,C4024,PSA!$G:$G,D4024),
IF(AND(A4024="Colorectal Cancer Screening", E4024="Cost per service ($USD)"),
SUMIFS(COL!$E:$E,COL!$A:$A,C4024,COL!$G:$G,D4024),
IF(AND(A4024="Cervical Cancer Screening", E4024="Cost per service ($USD)"),
SUMIFS(CERV!$E:$E,CERV!$A:$A,C4024,CERV!$G:$G,D4024),
IF(AND(A4024="Cancer Screening for CKD patients", E4024="Cost per service ($USD)"),
SUMIFS(CANSCRN!$E:$E,CANSCRN!$A:$A,C4024,CANSCRN!$G:$G,D4024),
IF(AND(A4024="PSA Testing", E4024="Total Expenditure ($USD per 100,000 patients)"),
SUMIFS(PSA!$F:$F,PSA!$A:$A,C4024,PSA!$G:$G,D4024),
IF(AND(A4024="Colorectal Cancer Screening", E4024="Total Expenditure ($USD per 100,000 patients)"),
SUMIFS(COL!$F:$F,COL!$A:$A,C4024,COL!$G:$G,D4024),
IF(AND(A4024="Cervical Cancer Screening", E4024="Total Expenditure ($USD per 100,000 patients)"),
SUMIFS(CERV!$F:$F,CERV!$A:$A,C4024,CERV!$G:$G,D4024),
SUMIFS(CANSCRN!$F:$F,CANSCRN!$A:$A,C4024,CANSCRN!$G:$G,D4024))))))))))))</f>
        <v>0</v>
      </c>
    </row>
    <row r="4025" spans="1:6" x14ac:dyDescent="0.2">
      <c r="A4025" s="24" t="s">
        <v>107</v>
      </c>
      <c r="B4025" s="24" t="s">
        <v>101</v>
      </c>
      <c r="C4025" s="24" t="s">
        <v>38</v>
      </c>
      <c r="D4025" s="24">
        <v>2017</v>
      </c>
      <c r="E4025" s="24" t="s">
        <v>104</v>
      </c>
      <c r="F4025">
        <f>IF(AND(A4025="PSA Testing", E4025= "Utilization Rate (per 100,000 patients)"),
SUMIFS(PSA!$D:$D,PSA!$A:$A,C4025,PSA!$G:$G,D4025),
IF(AND(A4025="Colorectal Cancer Screening", E4025="Utilization Rate (per 100,000 patients)"),
SUMIFS(COL!$D:$D,COL!$A:$A,C4025,COL!$G:$G, D4025),
IF(AND(A4025="Cervical Cancer Screening", E4025="Utilization Rate (per 100,000 patients)"),
SUMIFS(CERV!$D:$D,CERV!$A:$A,C4025,CERV!$G:$G,D4025),
IF(AND(A4025="Cancer Screening for CKD patients", E4025="Utilization Rate (per 100,000 patients)"),
SUMIFS(CANSCRN!$D:$D,CANSCRN!$A:$A,C4025,CANSCRN!$G:$G,D4025),
IF(AND(A4025="PSA Testing", E4025="Cost per service ($USD)"),
SUMIFS(PSA!$E:$E,PSA!$A:$A,C4025,PSA!$G:$G,D4025),
IF(AND(A4025="Colorectal Cancer Screening", E4025="Cost per service ($USD)"),
SUMIFS(COL!$E:$E,COL!$A:$A,C4025,COL!$G:$G,D4025),
IF(AND(A4025="Cervical Cancer Screening", E4025="Cost per service ($USD)"),
SUMIFS(CERV!$E:$E,CERV!$A:$A,C4025,CERV!$G:$G,D4025),
IF(AND(A4025="Cancer Screening for CKD patients", E4025="Cost per service ($USD)"),
SUMIFS(CANSCRN!$E:$E,CANSCRN!$A:$A,C4025,CANSCRN!$G:$G,D4025),
IF(AND(A4025="PSA Testing", E4025="Total Expenditure ($USD per 100,000 patients)"),
SUMIFS(PSA!$F:$F,PSA!$A:$A,C4025,PSA!$G:$G,D4025),
IF(AND(A4025="Colorectal Cancer Screening", E4025="Total Expenditure ($USD per 100,000 patients)"),
SUMIFS(COL!$F:$F,COL!$A:$A,C4025,COL!$G:$G,D4025),
IF(AND(A4025="Cervical Cancer Screening", E4025="Total Expenditure ($USD per 100,000 patients)"),
SUMIFS(CERV!$F:$F,CERV!$A:$A,C4025,CERV!$G:$G,D4025),
SUMIFS(CANSCRN!$F:$F,CANSCRN!$A:$A,C4025,CANSCRN!$G:$G,D4025))))))))))))</f>
        <v>0</v>
      </c>
    </row>
    <row r="4026" spans="1:6" x14ac:dyDescent="0.2">
      <c r="A4026" s="24" t="s">
        <v>107</v>
      </c>
      <c r="B4026" s="24" t="s">
        <v>101</v>
      </c>
      <c r="C4026" s="24" t="s">
        <v>38</v>
      </c>
      <c r="D4026" s="24">
        <v>2018</v>
      </c>
      <c r="E4026" s="24" t="s">
        <v>104</v>
      </c>
      <c r="F4026">
        <f>IF(AND(A4026="PSA Testing", E4026= "Utilization Rate (per 100,000 patients)"),
SUMIFS(PSA!$D:$D,PSA!$A:$A,C4026,PSA!$G:$G,D4026),
IF(AND(A4026="Colorectal Cancer Screening", E4026="Utilization Rate (per 100,000 patients)"),
SUMIFS(COL!$D:$D,COL!$A:$A,C4026,COL!$G:$G, D4026),
IF(AND(A4026="Cervical Cancer Screening", E4026="Utilization Rate (per 100,000 patients)"),
SUMIFS(CERV!$D:$D,CERV!$A:$A,C4026,CERV!$G:$G,D4026),
IF(AND(A4026="Cancer Screening for CKD patients", E4026="Utilization Rate (per 100,000 patients)"),
SUMIFS(CANSCRN!$D:$D,CANSCRN!$A:$A,C4026,CANSCRN!$G:$G,D4026),
IF(AND(A4026="PSA Testing", E4026="Cost per service ($USD)"),
SUMIFS(PSA!$E:$E,PSA!$A:$A,C4026,PSA!$G:$G,D4026),
IF(AND(A4026="Colorectal Cancer Screening", E4026="Cost per service ($USD)"),
SUMIFS(COL!$E:$E,COL!$A:$A,C4026,COL!$G:$G,D4026),
IF(AND(A4026="Cervical Cancer Screening", E4026="Cost per service ($USD)"),
SUMIFS(CERV!$E:$E,CERV!$A:$A,C4026,CERV!$G:$G,D4026),
IF(AND(A4026="Cancer Screening for CKD patients", E4026="Cost per service ($USD)"),
SUMIFS(CANSCRN!$E:$E,CANSCRN!$A:$A,C4026,CANSCRN!$G:$G,D4026),
IF(AND(A4026="PSA Testing", E4026="Total Expenditure ($USD per 100,000 patients)"),
SUMIFS(PSA!$F:$F,PSA!$A:$A,C4026,PSA!$G:$G,D4026),
IF(AND(A4026="Colorectal Cancer Screening", E4026="Total Expenditure ($USD per 100,000 patients)"),
SUMIFS(COL!$F:$F,COL!$A:$A,C4026,COL!$G:$G,D4026),
IF(AND(A4026="Cervical Cancer Screening", E4026="Total Expenditure ($USD per 100,000 patients)"),
SUMIFS(CERV!$F:$F,CERV!$A:$A,C4026,CERV!$G:$G,D4026),
SUMIFS(CANSCRN!$F:$F,CANSCRN!$A:$A,C4026,CANSCRN!$G:$G,D4026))))))))))))</f>
        <v>0</v>
      </c>
    </row>
    <row r="4027" spans="1:6" x14ac:dyDescent="0.2">
      <c r="A4027" s="24" t="s">
        <v>107</v>
      </c>
      <c r="B4027" s="24" t="s">
        <v>101</v>
      </c>
      <c r="C4027" s="24" t="s">
        <v>38</v>
      </c>
      <c r="D4027" s="24">
        <v>2019</v>
      </c>
      <c r="E4027" s="24" t="s">
        <v>104</v>
      </c>
      <c r="F4027">
        <f>IF(AND(A4027="PSA Testing", E4027= "Utilization Rate (per 100,000 patients)"),
SUMIFS(PSA!$D:$D,PSA!$A:$A,C4027,PSA!$G:$G,D4027),
IF(AND(A4027="Colorectal Cancer Screening", E4027="Utilization Rate (per 100,000 patients)"),
SUMIFS(COL!$D:$D,COL!$A:$A,C4027,COL!$G:$G, D4027),
IF(AND(A4027="Cervical Cancer Screening", E4027="Utilization Rate (per 100,000 patients)"),
SUMIFS(CERV!$D:$D,CERV!$A:$A,C4027,CERV!$G:$G,D4027),
IF(AND(A4027="Cancer Screening for CKD patients", E4027="Utilization Rate (per 100,000 patients)"),
SUMIFS(CANSCRN!$D:$D,CANSCRN!$A:$A,C4027,CANSCRN!$G:$G,D4027),
IF(AND(A4027="PSA Testing", E4027="Cost per service ($USD)"),
SUMIFS(PSA!$E:$E,PSA!$A:$A,C4027,PSA!$G:$G,D4027),
IF(AND(A4027="Colorectal Cancer Screening", E4027="Cost per service ($USD)"),
SUMIFS(COL!$E:$E,COL!$A:$A,C4027,COL!$G:$G,D4027),
IF(AND(A4027="Cervical Cancer Screening", E4027="Cost per service ($USD)"),
SUMIFS(CERV!$E:$E,CERV!$A:$A,C4027,CERV!$G:$G,D4027),
IF(AND(A4027="Cancer Screening for CKD patients", E4027="Cost per service ($USD)"),
SUMIFS(CANSCRN!$E:$E,CANSCRN!$A:$A,C4027,CANSCRN!$G:$G,D4027),
IF(AND(A4027="PSA Testing", E4027="Total Expenditure ($USD per 100,000 patients)"),
SUMIFS(PSA!$F:$F,PSA!$A:$A,C4027,PSA!$G:$G,D4027),
IF(AND(A4027="Colorectal Cancer Screening", E4027="Total Expenditure ($USD per 100,000 patients)"),
SUMIFS(COL!$F:$F,COL!$A:$A,C4027,COL!$G:$G,D4027),
IF(AND(A4027="Cervical Cancer Screening", E4027="Total Expenditure ($USD per 100,000 patients)"),
SUMIFS(CERV!$F:$F,CERV!$A:$A,C4027,CERV!$G:$G,D4027),
SUMIFS(CANSCRN!$F:$F,CANSCRN!$A:$A,C4027,CANSCRN!$G:$G,D4027))))))))))))</f>
        <v>0</v>
      </c>
    </row>
    <row r="4028" spans="1:6" x14ac:dyDescent="0.2">
      <c r="A4028" s="24" t="s">
        <v>107</v>
      </c>
      <c r="B4028" s="24" t="s">
        <v>101</v>
      </c>
      <c r="C4028" s="24" t="s">
        <v>39</v>
      </c>
      <c r="D4028" s="24">
        <v>2009</v>
      </c>
      <c r="E4028" s="24" t="s">
        <v>104</v>
      </c>
      <c r="F4028">
        <f>IF(AND(A4028="PSA Testing", E4028= "Utilization Rate (per 100,000 patients)"),
SUMIFS(PSA!$D:$D,PSA!$A:$A,C4028,PSA!$G:$G,D4028),
IF(AND(A4028="Colorectal Cancer Screening", E4028="Utilization Rate (per 100,000 patients)"),
SUMIFS(COL!$D:$D,COL!$A:$A,C4028,COL!$G:$G, D4028),
IF(AND(A4028="Cervical Cancer Screening", E4028="Utilization Rate (per 100,000 patients)"),
SUMIFS(CERV!$D:$D,CERV!$A:$A,C4028,CERV!$G:$G,D4028),
IF(AND(A4028="Cancer Screening for CKD patients", E4028="Utilization Rate (per 100,000 patients)"),
SUMIFS(CANSCRN!$D:$D,CANSCRN!$A:$A,C4028,CANSCRN!$G:$G,D4028),
IF(AND(A4028="PSA Testing", E4028="Cost per service ($USD)"),
SUMIFS(PSA!$E:$E,PSA!$A:$A,C4028,PSA!$G:$G,D4028),
IF(AND(A4028="Colorectal Cancer Screening", E4028="Cost per service ($USD)"),
SUMIFS(COL!$E:$E,COL!$A:$A,C4028,COL!$G:$G,D4028),
IF(AND(A4028="Cervical Cancer Screening", E4028="Cost per service ($USD)"),
SUMIFS(CERV!$E:$E,CERV!$A:$A,C4028,CERV!$G:$G,D4028),
IF(AND(A4028="Cancer Screening for CKD patients", E4028="Cost per service ($USD)"),
SUMIFS(CANSCRN!$E:$E,CANSCRN!$A:$A,C4028,CANSCRN!$G:$G,D4028),
IF(AND(A4028="PSA Testing", E4028="Total Expenditure ($USD per 100,000 patients)"),
SUMIFS(PSA!$F:$F,PSA!$A:$A,C4028,PSA!$G:$G,D4028),
IF(AND(A4028="Colorectal Cancer Screening", E4028="Total Expenditure ($USD per 100,000 patients)"),
SUMIFS(COL!$F:$F,COL!$A:$A,C4028,COL!$G:$G,D4028),
IF(AND(A4028="Cervical Cancer Screening", E4028="Total Expenditure ($USD per 100,000 patients)"),
SUMIFS(CERV!$F:$F,CERV!$A:$A,C4028,CERV!$G:$G,D4028),
SUMIFS(CANSCRN!$F:$F,CANSCRN!$A:$A,C4028,CANSCRN!$G:$G,D4028))))))))))))</f>
        <v>4062604.7260572198</v>
      </c>
    </row>
    <row r="4029" spans="1:6" x14ac:dyDescent="0.2">
      <c r="A4029" s="24" t="s">
        <v>107</v>
      </c>
      <c r="B4029" s="24" t="s">
        <v>101</v>
      </c>
      <c r="C4029" s="24" t="s">
        <v>39</v>
      </c>
      <c r="D4029" s="24">
        <v>2010</v>
      </c>
      <c r="E4029" s="24" t="s">
        <v>104</v>
      </c>
      <c r="F4029">
        <f>IF(AND(A4029="PSA Testing", E4029= "Utilization Rate (per 100,000 patients)"),
SUMIFS(PSA!$D:$D,PSA!$A:$A,C4029,PSA!$G:$G,D4029),
IF(AND(A4029="Colorectal Cancer Screening", E4029="Utilization Rate (per 100,000 patients)"),
SUMIFS(COL!$D:$D,COL!$A:$A,C4029,COL!$G:$G, D4029),
IF(AND(A4029="Cervical Cancer Screening", E4029="Utilization Rate (per 100,000 patients)"),
SUMIFS(CERV!$D:$D,CERV!$A:$A,C4029,CERV!$G:$G,D4029),
IF(AND(A4029="Cancer Screening for CKD patients", E4029="Utilization Rate (per 100,000 patients)"),
SUMIFS(CANSCRN!$D:$D,CANSCRN!$A:$A,C4029,CANSCRN!$G:$G,D4029),
IF(AND(A4029="PSA Testing", E4029="Cost per service ($USD)"),
SUMIFS(PSA!$E:$E,PSA!$A:$A,C4029,PSA!$G:$G,D4029),
IF(AND(A4029="Colorectal Cancer Screening", E4029="Cost per service ($USD)"),
SUMIFS(COL!$E:$E,COL!$A:$A,C4029,COL!$G:$G,D4029),
IF(AND(A4029="Cervical Cancer Screening", E4029="Cost per service ($USD)"),
SUMIFS(CERV!$E:$E,CERV!$A:$A,C4029,CERV!$G:$G,D4029),
IF(AND(A4029="Cancer Screening for CKD patients", E4029="Cost per service ($USD)"),
SUMIFS(CANSCRN!$E:$E,CANSCRN!$A:$A,C4029,CANSCRN!$G:$G,D4029),
IF(AND(A4029="PSA Testing", E4029="Total Expenditure ($USD per 100,000 patients)"),
SUMIFS(PSA!$F:$F,PSA!$A:$A,C4029,PSA!$G:$G,D4029),
IF(AND(A4029="Colorectal Cancer Screening", E4029="Total Expenditure ($USD per 100,000 patients)"),
SUMIFS(COL!$F:$F,COL!$A:$A,C4029,COL!$G:$G,D4029),
IF(AND(A4029="Cervical Cancer Screening", E4029="Total Expenditure ($USD per 100,000 patients)"),
SUMIFS(CERV!$F:$F,CERV!$A:$A,C4029,CERV!$G:$G,D4029),
SUMIFS(CANSCRN!$F:$F,CANSCRN!$A:$A,C4029,CANSCRN!$G:$G,D4029))))))))))))</f>
        <v>3963487.8469319586</v>
      </c>
    </row>
    <row r="4030" spans="1:6" x14ac:dyDescent="0.2">
      <c r="A4030" s="24" t="s">
        <v>107</v>
      </c>
      <c r="B4030" s="24" t="s">
        <v>101</v>
      </c>
      <c r="C4030" s="24" t="s">
        <v>39</v>
      </c>
      <c r="D4030" s="24">
        <v>2011</v>
      </c>
      <c r="E4030" s="24" t="s">
        <v>104</v>
      </c>
      <c r="F4030">
        <f>IF(AND(A4030="PSA Testing", E4030= "Utilization Rate (per 100,000 patients)"),
SUMIFS(PSA!$D:$D,PSA!$A:$A,C4030,PSA!$G:$G,D4030),
IF(AND(A4030="Colorectal Cancer Screening", E4030="Utilization Rate (per 100,000 patients)"),
SUMIFS(COL!$D:$D,COL!$A:$A,C4030,COL!$G:$G, D4030),
IF(AND(A4030="Cervical Cancer Screening", E4030="Utilization Rate (per 100,000 patients)"),
SUMIFS(CERV!$D:$D,CERV!$A:$A,C4030,CERV!$G:$G,D4030),
IF(AND(A4030="Cancer Screening for CKD patients", E4030="Utilization Rate (per 100,000 patients)"),
SUMIFS(CANSCRN!$D:$D,CANSCRN!$A:$A,C4030,CANSCRN!$G:$G,D4030),
IF(AND(A4030="PSA Testing", E4030="Cost per service ($USD)"),
SUMIFS(PSA!$E:$E,PSA!$A:$A,C4030,PSA!$G:$G,D4030),
IF(AND(A4030="Colorectal Cancer Screening", E4030="Cost per service ($USD)"),
SUMIFS(COL!$E:$E,COL!$A:$A,C4030,COL!$G:$G,D4030),
IF(AND(A4030="Cervical Cancer Screening", E4030="Cost per service ($USD)"),
SUMIFS(CERV!$E:$E,CERV!$A:$A,C4030,CERV!$G:$G,D4030),
IF(AND(A4030="Cancer Screening for CKD patients", E4030="Cost per service ($USD)"),
SUMIFS(CANSCRN!$E:$E,CANSCRN!$A:$A,C4030,CANSCRN!$G:$G,D4030),
IF(AND(A4030="PSA Testing", E4030="Total Expenditure ($USD per 100,000 patients)"),
SUMIFS(PSA!$F:$F,PSA!$A:$A,C4030,PSA!$G:$G,D4030),
IF(AND(A4030="Colorectal Cancer Screening", E4030="Total Expenditure ($USD per 100,000 patients)"),
SUMIFS(COL!$F:$F,COL!$A:$A,C4030,COL!$G:$G,D4030),
IF(AND(A4030="Cervical Cancer Screening", E4030="Total Expenditure ($USD per 100,000 patients)"),
SUMIFS(CERV!$F:$F,CERV!$A:$A,C4030,CERV!$G:$G,D4030),
SUMIFS(CANSCRN!$F:$F,CANSCRN!$A:$A,C4030,CANSCRN!$G:$G,D4030))))))))))))</f>
        <v>4458498.6338351872</v>
      </c>
    </row>
    <row r="4031" spans="1:6" x14ac:dyDescent="0.2">
      <c r="A4031" s="24" t="s">
        <v>107</v>
      </c>
      <c r="B4031" s="24" t="s">
        <v>101</v>
      </c>
      <c r="C4031" s="24" t="s">
        <v>39</v>
      </c>
      <c r="D4031" s="24">
        <v>2012</v>
      </c>
      <c r="E4031" s="24" t="s">
        <v>104</v>
      </c>
      <c r="F4031">
        <f>IF(AND(A4031="PSA Testing", E4031= "Utilization Rate (per 100,000 patients)"),
SUMIFS(PSA!$D:$D,PSA!$A:$A,C4031,PSA!$G:$G,D4031),
IF(AND(A4031="Colorectal Cancer Screening", E4031="Utilization Rate (per 100,000 patients)"),
SUMIFS(COL!$D:$D,COL!$A:$A,C4031,COL!$G:$G, D4031),
IF(AND(A4031="Cervical Cancer Screening", E4031="Utilization Rate (per 100,000 patients)"),
SUMIFS(CERV!$D:$D,CERV!$A:$A,C4031,CERV!$G:$G,D4031),
IF(AND(A4031="Cancer Screening for CKD patients", E4031="Utilization Rate (per 100,000 patients)"),
SUMIFS(CANSCRN!$D:$D,CANSCRN!$A:$A,C4031,CANSCRN!$G:$G,D4031),
IF(AND(A4031="PSA Testing", E4031="Cost per service ($USD)"),
SUMIFS(PSA!$E:$E,PSA!$A:$A,C4031,PSA!$G:$G,D4031),
IF(AND(A4031="Colorectal Cancer Screening", E4031="Cost per service ($USD)"),
SUMIFS(COL!$E:$E,COL!$A:$A,C4031,COL!$G:$G,D4031),
IF(AND(A4031="Cervical Cancer Screening", E4031="Cost per service ($USD)"),
SUMIFS(CERV!$E:$E,CERV!$A:$A,C4031,CERV!$G:$G,D4031),
IF(AND(A4031="Cancer Screening for CKD patients", E4031="Cost per service ($USD)"),
SUMIFS(CANSCRN!$E:$E,CANSCRN!$A:$A,C4031,CANSCRN!$G:$G,D4031),
IF(AND(A4031="PSA Testing", E4031="Total Expenditure ($USD per 100,000 patients)"),
SUMIFS(PSA!$F:$F,PSA!$A:$A,C4031,PSA!$G:$G,D4031),
IF(AND(A4031="Colorectal Cancer Screening", E4031="Total Expenditure ($USD per 100,000 patients)"),
SUMIFS(COL!$F:$F,COL!$A:$A,C4031,COL!$G:$G,D4031),
IF(AND(A4031="Cervical Cancer Screening", E4031="Total Expenditure ($USD per 100,000 patients)"),
SUMIFS(CERV!$F:$F,CERV!$A:$A,C4031,CERV!$G:$G,D4031),
SUMIFS(CANSCRN!$F:$F,CANSCRN!$A:$A,C4031,CANSCRN!$G:$G,D4031))))))))))))</f>
        <v>3942063.5006440268</v>
      </c>
    </row>
    <row r="4032" spans="1:6" x14ac:dyDescent="0.2">
      <c r="A4032" s="24" t="s">
        <v>107</v>
      </c>
      <c r="B4032" s="24" t="s">
        <v>101</v>
      </c>
      <c r="C4032" s="24" t="s">
        <v>39</v>
      </c>
      <c r="D4032" s="24">
        <v>2013</v>
      </c>
      <c r="E4032" s="24" t="s">
        <v>104</v>
      </c>
      <c r="F4032">
        <f>IF(AND(A4032="PSA Testing", E4032= "Utilization Rate (per 100,000 patients)"),
SUMIFS(PSA!$D:$D,PSA!$A:$A,C4032,PSA!$G:$G,D4032),
IF(AND(A4032="Colorectal Cancer Screening", E4032="Utilization Rate (per 100,000 patients)"),
SUMIFS(COL!$D:$D,COL!$A:$A,C4032,COL!$G:$G, D4032),
IF(AND(A4032="Cervical Cancer Screening", E4032="Utilization Rate (per 100,000 patients)"),
SUMIFS(CERV!$D:$D,CERV!$A:$A,C4032,CERV!$G:$G,D4032),
IF(AND(A4032="Cancer Screening for CKD patients", E4032="Utilization Rate (per 100,000 patients)"),
SUMIFS(CANSCRN!$D:$D,CANSCRN!$A:$A,C4032,CANSCRN!$G:$G,D4032),
IF(AND(A4032="PSA Testing", E4032="Cost per service ($USD)"),
SUMIFS(PSA!$E:$E,PSA!$A:$A,C4032,PSA!$G:$G,D4032),
IF(AND(A4032="Colorectal Cancer Screening", E4032="Cost per service ($USD)"),
SUMIFS(COL!$E:$E,COL!$A:$A,C4032,COL!$G:$G,D4032),
IF(AND(A4032="Cervical Cancer Screening", E4032="Cost per service ($USD)"),
SUMIFS(CERV!$E:$E,CERV!$A:$A,C4032,CERV!$G:$G,D4032),
IF(AND(A4032="Cancer Screening for CKD patients", E4032="Cost per service ($USD)"),
SUMIFS(CANSCRN!$E:$E,CANSCRN!$A:$A,C4032,CANSCRN!$G:$G,D4032),
IF(AND(A4032="PSA Testing", E4032="Total Expenditure ($USD per 100,000 patients)"),
SUMIFS(PSA!$F:$F,PSA!$A:$A,C4032,PSA!$G:$G,D4032),
IF(AND(A4032="Colorectal Cancer Screening", E4032="Total Expenditure ($USD per 100,000 patients)"),
SUMIFS(COL!$F:$F,COL!$A:$A,C4032,COL!$G:$G,D4032),
IF(AND(A4032="Cervical Cancer Screening", E4032="Total Expenditure ($USD per 100,000 patients)"),
SUMIFS(CERV!$F:$F,CERV!$A:$A,C4032,CERV!$G:$G,D4032),
SUMIFS(CANSCRN!$F:$F,CANSCRN!$A:$A,C4032,CANSCRN!$G:$G,D4032))))))))))))</f>
        <v>4195664.454428805</v>
      </c>
    </row>
    <row r="4033" spans="1:6" x14ac:dyDescent="0.2">
      <c r="A4033" s="24" t="s">
        <v>107</v>
      </c>
      <c r="B4033" s="24" t="s">
        <v>101</v>
      </c>
      <c r="C4033" s="24" t="s">
        <v>39</v>
      </c>
      <c r="D4033" s="24">
        <v>2014</v>
      </c>
      <c r="E4033" s="24" t="s">
        <v>104</v>
      </c>
      <c r="F4033">
        <f>IF(AND(A4033="PSA Testing", E4033= "Utilization Rate (per 100,000 patients)"),
SUMIFS(PSA!$D:$D,PSA!$A:$A,C4033,PSA!$G:$G,D4033),
IF(AND(A4033="Colorectal Cancer Screening", E4033="Utilization Rate (per 100,000 patients)"),
SUMIFS(COL!$D:$D,COL!$A:$A,C4033,COL!$G:$G, D4033),
IF(AND(A4033="Cervical Cancer Screening", E4033="Utilization Rate (per 100,000 patients)"),
SUMIFS(CERV!$D:$D,CERV!$A:$A,C4033,CERV!$G:$G,D4033),
IF(AND(A4033="Cancer Screening for CKD patients", E4033="Utilization Rate (per 100,000 patients)"),
SUMIFS(CANSCRN!$D:$D,CANSCRN!$A:$A,C4033,CANSCRN!$G:$G,D4033),
IF(AND(A4033="PSA Testing", E4033="Cost per service ($USD)"),
SUMIFS(PSA!$E:$E,PSA!$A:$A,C4033,PSA!$G:$G,D4033),
IF(AND(A4033="Colorectal Cancer Screening", E4033="Cost per service ($USD)"),
SUMIFS(COL!$E:$E,COL!$A:$A,C4033,COL!$G:$G,D4033),
IF(AND(A4033="Cervical Cancer Screening", E4033="Cost per service ($USD)"),
SUMIFS(CERV!$E:$E,CERV!$A:$A,C4033,CERV!$G:$G,D4033),
IF(AND(A4033="Cancer Screening for CKD patients", E4033="Cost per service ($USD)"),
SUMIFS(CANSCRN!$E:$E,CANSCRN!$A:$A,C4033,CANSCRN!$G:$G,D4033),
IF(AND(A4033="PSA Testing", E4033="Total Expenditure ($USD per 100,000 patients)"),
SUMIFS(PSA!$F:$F,PSA!$A:$A,C4033,PSA!$G:$G,D4033),
IF(AND(A4033="Colorectal Cancer Screening", E4033="Total Expenditure ($USD per 100,000 patients)"),
SUMIFS(COL!$F:$F,COL!$A:$A,C4033,COL!$G:$G,D4033),
IF(AND(A4033="Cervical Cancer Screening", E4033="Total Expenditure ($USD per 100,000 patients)"),
SUMIFS(CERV!$F:$F,CERV!$A:$A,C4033,CERV!$G:$G,D4033),
SUMIFS(CANSCRN!$F:$F,CANSCRN!$A:$A,C4033,CANSCRN!$G:$G,D4033))))))))))))</f>
        <v>4101541.2721397718</v>
      </c>
    </row>
    <row r="4034" spans="1:6" x14ac:dyDescent="0.2">
      <c r="A4034" s="24" t="s">
        <v>107</v>
      </c>
      <c r="B4034" s="24" t="s">
        <v>101</v>
      </c>
      <c r="C4034" s="24" t="s">
        <v>39</v>
      </c>
      <c r="D4034" s="24">
        <v>2015</v>
      </c>
      <c r="E4034" s="24" t="s">
        <v>104</v>
      </c>
      <c r="F4034">
        <f>IF(AND(A4034="PSA Testing", E4034= "Utilization Rate (per 100,000 patients)"),
SUMIFS(PSA!$D:$D,PSA!$A:$A,C4034,PSA!$G:$G,D4034),
IF(AND(A4034="Colorectal Cancer Screening", E4034="Utilization Rate (per 100,000 patients)"),
SUMIFS(COL!$D:$D,COL!$A:$A,C4034,COL!$G:$G, D4034),
IF(AND(A4034="Cervical Cancer Screening", E4034="Utilization Rate (per 100,000 patients)"),
SUMIFS(CERV!$D:$D,CERV!$A:$A,C4034,CERV!$G:$G,D4034),
IF(AND(A4034="Cancer Screening for CKD patients", E4034="Utilization Rate (per 100,000 patients)"),
SUMIFS(CANSCRN!$D:$D,CANSCRN!$A:$A,C4034,CANSCRN!$G:$G,D4034),
IF(AND(A4034="PSA Testing", E4034="Cost per service ($USD)"),
SUMIFS(PSA!$E:$E,PSA!$A:$A,C4034,PSA!$G:$G,D4034),
IF(AND(A4034="Colorectal Cancer Screening", E4034="Cost per service ($USD)"),
SUMIFS(COL!$E:$E,COL!$A:$A,C4034,COL!$G:$G,D4034),
IF(AND(A4034="Cervical Cancer Screening", E4034="Cost per service ($USD)"),
SUMIFS(CERV!$E:$E,CERV!$A:$A,C4034,CERV!$G:$G,D4034),
IF(AND(A4034="Cancer Screening for CKD patients", E4034="Cost per service ($USD)"),
SUMIFS(CANSCRN!$E:$E,CANSCRN!$A:$A,C4034,CANSCRN!$G:$G,D4034),
IF(AND(A4034="PSA Testing", E4034="Total Expenditure ($USD per 100,000 patients)"),
SUMIFS(PSA!$F:$F,PSA!$A:$A,C4034,PSA!$G:$G,D4034),
IF(AND(A4034="Colorectal Cancer Screening", E4034="Total Expenditure ($USD per 100,000 patients)"),
SUMIFS(COL!$F:$F,COL!$A:$A,C4034,COL!$G:$G,D4034),
IF(AND(A4034="Cervical Cancer Screening", E4034="Total Expenditure ($USD per 100,000 patients)"),
SUMIFS(CERV!$F:$F,CERV!$A:$A,C4034,CERV!$G:$G,D4034),
SUMIFS(CANSCRN!$F:$F,CANSCRN!$A:$A,C4034,CANSCRN!$G:$G,D4034))))))))))))</f>
        <v>3667391.9550035801</v>
      </c>
    </row>
    <row r="4035" spans="1:6" x14ac:dyDescent="0.2">
      <c r="A4035" s="24" t="s">
        <v>107</v>
      </c>
      <c r="B4035" s="24" t="s">
        <v>101</v>
      </c>
      <c r="C4035" s="24" t="s">
        <v>39</v>
      </c>
      <c r="D4035" s="24">
        <v>2016</v>
      </c>
      <c r="E4035" s="24" t="s">
        <v>104</v>
      </c>
      <c r="F4035">
        <f>IF(AND(A4035="PSA Testing", E4035= "Utilization Rate (per 100,000 patients)"),
SUMIFS(PSA!$D:$D,PSA!$A:$A,C4035,PSA!$G:$G,D4035),
IF(AND(A4035="Colorectal Cancer Screening", E4035="Utilization Rate (per 100,000 patients)"),
SUMIFS(COL!$D:$D,COL!$A:$A,C4035,COL!$G:$G, D4035),
IF(AND(A4035="Cervical Cancer Screening", E4035="Utilization Rate (per 100,000 patients)"),
SUMIFS(CERV!$D:$D,CERV!$A:$A,C4035,CERV!$G:$G,D4035),
IF(AND(A4035="Cancer Screening for CKD patients", E4035="Utilization Rate (per 100,000 patients)"),
SUMIFS(CANSCRN!$D:$D,CANSCRN!$A:$A,C4035,CANSCRN!$G:$G,D4035),
IF(AND(A4035="PSA Testing", E4035="Cost per service ($USD)"),
SUMIFS(PSA!$E:$E,PSA!$A:$A,C4035,PSA!$G:$G,D4035),
IF(AND(A4035="Colorectal Cancer Screening", E4035="Cost per service ($USD)"),
SUMIFS(COL!$E:$E,COL!$A:$A,C4035,COL!$G:$G,D4035),
IF(AND(A4035="Cervical Cancer Screening", E4035="Cost per service ($USD)"),
SUMIFS(CERV!$E:$E,CERV!$A:$A,C4035,CERV!$G:$G,D4035),
IF(AND(A4035="Cancer Screening for CKD patients", E4035="Cost per service ($USD)"),
SUMIFS(CANSCRN!$E:$E,CANSCRN!$A:$A,C4035,CANSCRN!$G:$G,D4035),
IF(AND(A4035="PSA Testing", E4035="Total Expenditure ($USD per 100,000 patients)"),
SUMIFS(PSA!$F:$F,PSA!$A:$A,C4035,PSA!$G:$G,D4035),
IF(AND(A4035="Colorectal Cancer Screening", E4035="Total Expenditure ($USD per 100,000 patients)"),
SUMIFS(COL!$F:$F,COL!$A:$A,C4035,COL!$G:$G,D4035),
IF(AND(A4035="Cervical Cancer Screening", E4035="Total Expenditure ($USD per 100,000 patients)"),
SUMIFS(CERV!$F:$F,CERV!$A:$A,C4035,CERV!$G:$G,D4035),
SUMIFS(CANSCRN!$F:$F,CANSCRN!$A:$A,C4035,CANSCRN!$G:$G,D4035))))))))))))</f>
        <v>3644415.0829973756</v>
      </c>
    </row>
    <row r="4036" spans="1:6" x14ac:dyDescent="0.2">
      <c r="A4036" s="24" t="s">
        <v>107</v>
      </c>
      <c r="B4036" s="24" t="s">
        <v>101</v>
      </c>
      <c r="C4036" s="24" t="s">
        <v>39</v>
      </c>
      <c r="D4036" s="24">
        <v>2017</v>
      </c>
      <c r="E4036" s="24" t="s">
        <v>104</v>
      </c>
      <c r="F4036">
        <f>IF(AND(A4036="PSA Testing", E4036= "Utilization Rate (per 100,000 patients)"),
SUMIFS(PSA!$D:$D,PSA!$A:$A,C4036,PSA!$G:$G,D4036),
IF(AND(A4036="Colorectal Cancer Screening", E4036="Utilization Rate (per 100,000 patients)"),
SUMIFS(COL!$D:$D,COL!$A:$A,C4036,COL!$G:$G, D4036),
IF(AND(A4036="Cervical Cancer Screening", E4036="Utilization Rate (per 100,000 patients)"),
SUMIFS(CERV!$D:$D,CERV!$A:$A,C4036,CERV!$G:$G,D4036),
IF(AND(A4036="Cancer Screening for CKD patients", E4036="Utilization Rate (per 100,000 patients)"),
SUMIFS(CANSCRN!$D:$D,CANSCRN!$A:$A,C4036,CANSCRN!$G:$G,D4036),
IF(AND(A4036="PSA Testing", E4036="Cost per service ($USD)"),
SUMIFS(PSA!$E:$E,PSA!$A:$A,C4036,PSA!$G:$G,D4036),
IF(AND(A4036="Colorectal Cancer Screening", E4036="Cost per service ($USD)"),
SUMIFS(COL!$E:$E,COL!$A:$A,C4036,COL!$G:$G,D4036),
IF(AND(A4036="Cervical Cancer Screening", E4036="Cost per service ($USD)"),
SUMIFS(CERV!$E:$E,CERV!$A:$A,C4036,CERV!$G:$G,D4036),
IF(AND(A4036="Cancer Screening for CKD patients", E4036="Cost per service ($USD)"),
SUMIFS(CANSCRN!$E:$E,CANSCRN!$A:$A,C4036,CANSCRN!$G:$G,D4036),
IF(AND(A4036="PSA Testing", E4036="Total Expenditure ($USD per 100,000 patients)"),
SUMIFS(PSA!$F:$F,PSA!$A:$A,C4036,PSA!$G:$G,D4036),
IF(AND(A4036="Colorectal Cancer Screening", E4036="Total Expenditure ($USD per 100,000 patients)"),
SUMIFS(COL!$F:$F,COL!$A:$A,C4036,COL!$G:$G,D4036),
IF(AND(A4036="Cervical Cancer Screening", E4036="Total Expenditure ($USD per 100,000 patients)"),
SUMIFS(CERV!$F:$F,CERV!$A:$A,C4036,CERV!$G:$G,D4036),
SUMIFS(CANSCRN!$F:$F,CANSCRN!$A:$A,C4036,CANSCRN!$G:$G,D4036))))))))))))</f>
        <v>3562103.6413917528</v>
      </c>
    </row>
    <row r="4037" spans="1:6" x14ac:dyDescent="0.2">
      <c r="A4037" s="24" t="s">
        <v>107</v>
      </c>
      <c r="B4037" s="24" t="s">
        <v>101</v>
      </c>
      <c r="C4037" s="24" t="s">
        <v>39</v>
      </c>
      <c r="D4037" s="24">
        <v>2018</v>
      </c>
      <c r="E4037" s="24" t="s">
        <v>104</v>
      </c>
      <c r="F4037">
        <f>IF(AND(A4037="PSA Testing", E4037= "Utilization Rate (per 100,000 patients)"),
SUMIFS(PSA!$D:$D,PSA!$A:$A,C4037,PSA!$G:$G,D4037),
IF(AND(A4037="Colorectal Cancer Screening", E4037="Utilization Rate (per 100,000 patients)"),
SUMIFS(COL!$D:$D,COL!$A:$A,C4037,COL!$G:$G, D4037),
IF(AND(A4037="Cervical Cancer Screening", E4037="Utilization Rate (per 100,000 patients)"),
SUMIFS(CERV!$D:$D,CERV!$A:$A,C4037,CERV!$G:$G,D4037),
IF(AND(A4037="Cancer Screening for CKD patients", E4037="Utilization Rate (per 100,000 patients)"),
SUMIFS(CANSCRN!$D:$D,CANSCRN!$A:$A,C4037,CANSCRN!$G:$G,D4037),
IF(AND(A4037="PSA Testing", E4037="Cost per service ($USD)"),
SUMIFS(PSA!$E:$E,PSA!$A:$A,C4037,PSA!$G:$G,D4037),
IF(AND(A4037="Colorectal Cancer Screening", E4037="Cost per service ($USD)"),
SUMIFS(COL!$E:$E,COL!$A:$A,C4037,COL!$G:$G,D4037),
IF(AND(A4037="Cervical Cancer Screening", E4037="Cost per service ($USD)"),
SUMIFS(CERV!$E:$E,CERV!$A:$A,C4037,CERV!$G:$G,D4037),
IF(AND(A4037="Cancer Screening for CKD patients", E4037="Cost per service ($USD)"),
SUMIFS(CANSCRN!$E:$E,CANSCRN!$A:$A,C4037,CANSCRN!$G:$G,D4037),
IF(AND(A4037="PSA Testing", E4037="Total Expenditure ($USD per 100,000 patients)"),
SUMIFS(PSA!$F:$F,PSA!$A:$A,C4037,PSA!$G:$G,D4037),
IF(AND(A4037="Colorectal Cancer Screening", E4037="Total Expenditure ($USD per 100,000 patients)"),
SUMIFS(COL!$F:$F,COL!$A:$A,C4037,COL!$G:$G,D4037),
IF(AND(A4037="Cervical Cancer Screening", E4037="Total Expenditure ($USD per 100,000 patients)"),
SUMIFS(CERV!$F:$F,CERV!$A:$A,C4037,CERV!$G:$G,D4037),
SUMIFS(CANSCRN!$F:$F,CANSCRN!$A:$A,C4037,CANSCRN!$G:$G,D4037))))))))))))</f>
        <v>3128557.5871400544</v>
      </c>
    </row>
    <row r="4038" spans="1:6" x14ac:dyDescent="0.2">
      <c r="A4038" s="24" t="s">
        <v>107</v>
      </c>
      <c r="B4038" s="24" t="s">
        <v>101</v>
      </c>
      <c r="C4038" s="24" t="s">
        <v>39</v>
      </c>
      <c r="D4038" s="24">
        <v>2019</v>
      </c>
      <c r="E4038" s="24" t="s">
        <v>104</v>
      </c>
      <c r="F4038">
        <f>IF(AND(A4038="PSA Testing", E4038= "Utilization Rate (per 100,000 patients)"),
SUMIFS(PSA!$D:$D,PSA!$A:$A,C4038,PSA!$G:$G,D4038),
IF(AND(A4038="Colorectal Cancer Screening", E4038="Utilization Rate (per 100,000 patients)"),
SUMIFS(COL!$D:$D,COL!$A:$A,C4038,COL!$G:$G, D4038),
IF(AND(A4038="Cervical Cancer Screening", E4038="Utilization Rate (per 100,000 patients)"),
SUMIFS(CERV!$D:$D,CERV!$A:$A,C4038,CERV!$G:$G,D4038),
IF(AND(A4038="Cancer Screening for CKD patients", E4038="Utilization Rate (per 100,000 patients)"),
SUMIFS(CANSCRN!$D:$D,CANSCRN!$A:$A,C4038,CANSCRN!$G:$G,D4038),
IF(AND(A4038="PSA Testing", E4038="Cost per service ($USD)"),
SUMIFS(PSA!$E:$E,PSA!$A:$A,C4038,PSA!$G:$G,D4038),
IF(AND(A4038="Colorectal Cancer Screening", E4038="Cost per service ($USD)"),
SUMIFS(COL!$E:$E,COL!$A:$A,C4038,COL!$G:$G,D4038),
IF(AND(A4038="Cervical Cancer Screening", E4038="Cost per service ($USD)"),
SUMIFS(CERV!$E:$E,CERV!$A:$A,C4038,CERV!$G:$G,D4038),
IF(AND(A4038="Cancer Screening for CKD patients", E4038="Cost per service ($USD)"),
SUMIFS(CANSCRN!$E:$E,CANSCRN!$A:$A,C4038,CANSCRN!$G:$G,D4038),
IF(AND(A4038="PSA Testing", E4038="Total Expenditure ($USD per 100,000 patients)"),
SUMIFS(PSA!$F:$F,PSA!$A:$A,C4038,PSA!$G:$G,D4038),
IF(AND(A4038="Colorectal Cancer Screening", E4038="Total Expenditure ($USD per 100,000 patients)"),
SUMIFS(COL!$F:$F,COL!$A:$A,C4038,COL!$G:$G,D4038),
IF(AND(A4038="Cervical Cancer Screening", E4038="Total Expenditure ($USD per 100,000 patients)"),
SUMIFS(CERV!$F:$F,CERV!$A:$A,C4038,CERV!$G:$G,D4038),
SUMIFS(CANSCRN!$F:$F,CANSCRN!$A:$A,C4038,CANSCRN!$G:$G,D4038))))))))))))</f>
        <v>3969172.4055459392</v>
      </c>
    </row>
    <row r="4039" spans="1:6" x14ac:dyDescent="0.2">
      <c r="A4039" s="24" t="s">
        <v>107</v>
      </c>
      <c r="B4039" s="24" t="s">
        <v>101</v>
      </c>
      <c r="C4039" s="24" t="s">
        <v>40</v>
      </c>
      <c r="D4039" s="24">
        <v>2009</v>
      </c>
      <c r="E4039" s="24" t="s">
        <v>104</v>
      </c>
      <c r="F4039">
        <f>IF(AND(A4039="PSA Testing", E4039= "Utilization Rate (per 100,000 patients)"),
SUMIFS(PSA!$D:$D,PSA!$A:$A,C4039,PSA!$G:$G,D4039),
IF(AND(A4039="Colorectal Cancer Screening", E4039="Utilization Rate (per 100,000 patients)"),
SUMIFS(COL!$D:$D,COL!$A:$A,C4039,COL!$G:$G, D4039),
IF(AND(A4039="Cervical Cancer Screening", E4039="Utilization Rate (per 100,000 patients)"),
SUMIFS(CERV!$D:$D,CERV!$A:$A,C4039,CERV!$G:$G,D4039),
IF(AND(A4039="Cancer Screening for CKD patients", E4039="Utilization Rate (per 100,000 patients)"),
SUMIFS(CANSCRN!$D:$D,CANSCRN!$A:$A,C4039,CANSCRN!$G:$G,D4039),
IF(AND(A4039="PSA Testing", E4039="Cost per service ($USD)"),
SUMIFS(PSA!$E:$E,PSA!$A:$A,C4039,PSA!$G:$G,D4039),
IF(AND(A4039="Colorectal Cancer Screening", E4039="Cost per service ($USD)"),
SUMIFS(COL!$E:$E,COL!$A:$A,C4039,COL!$G:$G,D4039),
IF(AND(A4039="Cervical Cancer Screening", E4039="Cost per service ($USD)"),
SUMIFS(CERV!$E:$E,CERV!$A:$A,C4039,CERV!$G:$G,D4039),
IF(AND(A4039="Cancer Screening for CKD patients", E4039="Cost per service ($USD)"),
SUMIFS(CANSCRN!$E:$E,CANSCRN!$A:$A,C4039,CANSCRN!$G:$G,D4039),
IF(AND(A4039="PSA Testing", E4039="Total Expenditure ($USD per 100,000 patients)"),
SUMIFS(PSA!$F:$F,PSA!$A:$A,C4039,PSA!$G:$G,D4039),
IF(AND(A4039="Colorectal Cancer Screening", E4039="Total Expenditure ($USD per 100,000 patients)"),
SUMIFS(COL!$F:$F,COL!$A:$A,C4039,COL!$G:$G,D4039),
IF(AND(A4039="Cervical Cancer Screening", E4039="Total Expenditure ($USD per 100,000 patients)"),
SUMIFS(CERV!$F:$F,CERV!$A:$A,C4039,CERV!$G:$G,D4039),
SUMIFS(CANSCRN!$F:$F,CANSCRN!$A:$A,C4039,CANSCRN!$G:$G,D4039))))))))))))</f>
        <v>4120697.8367088609</v>
      </c>
    </row>
    <row r="4040" spans="1:6" x14ac:dyDescent="0.2">
      <c r="A4040" s="24" t="s">
        <v>107</v>
      </c>
      <c r="B4040" s="24" t="s">
        <v>101</v>
      </c>
      <c r="C4040" s="24" t="s">
        <v>40</v>
      </c>
      <c r="D4040" s="24">
        <v>2010</v>
      </c>
      <c r="E4040" s="24" t="s">
        <v>104</v>
      </c>
      <c r="F4040">
        <f>IF(AND(A4040="PSA Testing", E4040= "Utilization Rate (per 100,000 patients)"),
SUMIFS(PSA!$D:$D,PSA!$A:$A,C4040,PSA!$G:$G,D4040),
IF(AND(A4040="Colorectal Cancer Screening", E4040="Utilization Rate (per 100,000 patients)"),
SUMIFS(COL!$D:$D,COL!$A:$A,C4040,COL!$G:$G, D4040),
IF(AND(A4040="Cervical Cancer Screening", E4040="Utilization Rate (per 100,000 patients)"),
SUMIFS(CERV!$D:$D,CERV!$A:$A,C4040,CERV!$G:$G,D4040),
IF(AND(A4040="Cancer Screening for CKD patients", E4040="Utilization Rate (per 100,000 patients)"),
SUMIFS(CANSCRN!$D:$D,CANSCRN!$A:$A,C4040,CANSCRN!$G:$G,D4040),
IF(AND(A4040="PSA Testing", E4040="Cost per service ($USD)"),
SUMIFS(PSA!$E:$E,PSA!$A:$A,C4040,PSA!$G:$G,D4040),
IF(AND(A4040="Colorectal Cancer Screening", E4040="Cost per service ($USD)"),
SUMIFS(COL!$E:$E,COL!$A:$A,C4040,COL!$G:$G,D4040),
IF(AND(A4040="Cervical Cancer Screening", E4040="Cost per service ($USD)"),
SUMIFS(CERV!$E:$E,CERV!$A:$A,C4040,CERV!$G:$G,D4040),
IF(AND(A4040="Cancer Screening for CKD patients", E4040="Cost per service ($USD)"),
SUMIFS(CANSCRN!$E:$E,CANSCRN!$A:$A,C4040,CANSCRN!$G:$G,D4040),
IF(AND(A4040="PSA Testing", E4040="Total Expenditure ($USD per 100,000 patients)"),
SUMIFS(PSA!$F:$F,PSA!$A:$A,C4040,PSA!$G:$G,D4040),
IF(AND(A4040="Colorectal Cancer Screening", E4040="Total Expenditure ($USD per 100,000 patients)"),
SUMIFS(COL!$F:$F,COL!$A:$A,C4040,COL!$G:$G,D4040),
IF(AND(A4040="Cervical Cancer Screening", E4040="Total Expenditure ($USD per 100,000 patients)"),
SUMIFS(CERV!$F:$F,CERV!$A:$A,C4040,CERV!$G:$G,D4040),
SUMIFS(CANSCRN!$F:$F,CANSCRN!$A:$A,C4040,CANSCRN!$G:$G,D4040))))))))))))</f>
        <v>5112450.6566688996</v>
      </c>
    </row>
    <row r="4041" spans="1:6" x14ac:dyDescent="0.2">
      <c r="A4041" s="24" t="s">
        <v>107</v>
      </c>
      <c r="B4041" s="24" t="s">
        <v>101</v>
      </c>
      <c r="C4041" s="24" t="s">
        <v>40</v>
      </c>
      <c r="D4041" s="24">
        <v>2011</v>
      </c>
      <c r="E4041" s="24" t="s">
        <v>104</v>
      </c>
      <c r="F4041">
        <f>IF(AND(A4041="PSA Testing", E4041= "Utilization Rate (per 100,000 patients)"),
SUMIFS(PSA!$D:$D,PSA!$A:$A,C4041,PSA!$G:$G,D4041),
IF(AND(A4041="Colorectal Cancer Screening", E4041="Utilization Rate (per 100,000 patients)"),
SUMIFS(COL!$D:$D,COL!$A:$A,C4041,COL!$G:$G, D4041),
IF(AND(A4041="Cervical Cancer Screening", E4041="Utilization Rate (per 100,000 patients)"),
SUMIFS(CERV!$D:$D,CERV!$A:$A,C4041,CERV!$G:$G,D4041),
IF(AND(A4041="Cancer Screening for CKD patients", E4041="Utilization Rate (per 100,000 patients)"),
SUMIFS(CANSCRN!$D:$D,CANSCRN!$A:$A,C4041,CANSCRN!$G:$G,D4041),
IF(AND(A4041="PSA Testing", E4041="Cost per service ($USD)"),
SUMIFS(PSA!$E:$E,PSA!$A:$A,C4041,PSA!$G:$G,D4041),
IF(AND(A4041="Colorectal Cancer Screening", E4041="Cost per service ($USD)"),
SUMIFS(COL!$E:$E,COL!$A:$A,C4041,COL!$G:$G,D4041),
IF(AND(A4041="Cervical Cancer Screening", E4041="Cost per service ($USD)"),
SUMIFS(CERV!$E:$E,CERV!$A:$A,C4041,CERV!$G:$G,D4041),
IF(AND(A4041="Cancer Screening for CKD patients", E4041="Cost per service ($USD)"),
SUMIFS(CANSCRN!$E:$E,CANSCRN!$A:$A,C4041,CANSCRN!$G:$G,D4041),
IF(AND(A4041="PSA Testing", E4041="Total Expenditure ($USD per 100,000 patients)"),
SUMIFS(PSA!$F:$F,PSA!$A:$A,C4041,PSA!$G:$G,D4041),
IF(AND(A4041="Colorectal Cancer Screening", E4041="Total Expenditure ($USD per 100,000 patients)"),
SUMIFS(COL!$F:$F,COL!$A:$A,C4041,COL!$G:$G,D4041),
IF(AND(A4041="Cervical Cancer Screening", E4041="Total Expenditure ($USD per 100,000 patients)"),
SUMIFS(CERV!$F:$F,CERV!$A:$A,C4041,CERV!$G:$G,D4041),
SUMIFS(CANSCRN!$F:$F,CANSCRN!$A:$A,C4041,CANSCRN!$G:$G,D4041))))))))))))</f>
        <v>4545390.7908622762</v>
      </c>
    </row>
    <row r="4042" spans="1:6" x14ac:dyDescent="0.2">
      <c r="A4042" s="24" t="s">
        <v>107</v>
      </c>
      <c r="B4042" s="24" t="s">
        <v>101</v>
      </c>
      <c r="C4042" s="24" t="s">
        <v>40</v>
      </c>
      <c r="D4042" s="24">
        <v>2012</v>
      </c>
      <c r="E4042" s="24" t="s">
        <v>104</v>
      </c>
      <c r="F4042">
        <f>IF(AND(A4042="PSA Testing", E4042= "Utilization Rate (per 100,000 patients)"),
SUMIFS(PSA!$D:$D,PSA!$A:$A,C4042,PSA!$G:$G,D4042),
IF(AND(A4042="Colorectal Cancer Screening", E4042="Utilization Rate (per 100,000 patients)"),
SUMIFS(COL!$D:$D,COL!$A:$A,C4042,COL!$G:$G, D4042),
IF(AND(A4042="Cervical Cancer Screening", E4042="Utilization Rate (per 100,000 patients)"),
SUMIFS(CERV!$D:$D,CERV!$A:$A,C4042,CERV!$G:$G,D4042),
IF(AND(A4042="Cancer Screening for CKD patients", E4042="Utilization Rate (per 100,000 patients)"),
SUMIFS(CANSCRN!$D:$D,CANSCRN!$A:$A,C4042,CANSCRN!$G:$G,D4042),
IF(AND(A4042="PSA Testing", E4042="Cost per service ($USD)"),
SUMIFS(PSA!$E:$E,PSA!$A:$A,C4042,PSA!$G:$G,D4042),
IF(AND(A4042="Colorectal Cancer Screening", E4042="Cost per service ($USD)"),
SUMIFS(COL!$E:$E,COL!$A:$A,C4042,COL!$G:$G,D4042),
IF(AND(A4042="Cervical Cancer Screening", E4042="Cost per service ($USD)"),
SUMIFS(CERV!$E:$E,CERV!$A:$A,C4042,CERV!$G:$G,D4042),
IF(AND(A4042="Cancer Screening for CKD patients", E4042="Cost per service ($USD)"),
SUMIFS(CANSCRN!$E:$E,CANSCRN!$A:$A,C4042,CANSCRN!$G:$G,D4042),
IF(AND(A4042="PSA Testing", E4042="Total Expenditure ($USD per 100,000 patients)"),
SUMIFS(PSA!$F:$F,PSA!$A:$A,C4042,PSA!$G:$G,D4042),
IF(AND(A4042="Colorectal Cancer Screening", E4042="Total Expenditure ($USD per 100,000 patients)"),
SUMIFS(COL!$F:$F,COL!$A:$A,C4042,COL!$G:$G,D4042),
IF(AND(A4042="Cervical Cancer Screening", E4042="Total Expenditure ($USD per 100,000 patients)"),
SUMIFS(CERV!$F:$F,CERV!$A:$A,C4042,CERV!$G:$G,D4042),
SUMIFS(CANSCRN!$F:$F,CANSCRN!$A:$A,C4042,CANSCRN!$G:$G,D4042))))))))))))</f>
        <v>4420438.594897843</v>
      </c>
    </row>
    <row r="4043" spans="1:6" x14ac:dyDescent="0.2">
      <c r="A4043" s="24" t="s">
        <v>107</v>
      </c>
      <c r="B4043" s="24" t="s">
        <v>101</v>
      </c>
      <c r="C4043" s="24" t="s">
        <v>40</v>
      </c>
      <c r="D4043" s="24">
        <v>2013</v>
      </c>
      <c r="E4043" s="24" t="s">
        <v>104</v>
      </c>
      <c r="F4043">
        <f>IF(AND(A4043="PSA Testing", E4043= "Utilization Rate (per 100,000 patients)"),
SUMIFS(PSA!$D:$D,PSA!$A:$A,C4043,PSA!$G:$G,D4043),
IF(AND(A4043="Colorectal Cancer Screening", E4043="Utilization Rate (per 100,000 patients)"),
SUMIFS(COL!$D:$D,COL!$A:$A,C4043,COL!$G:$G, D4043),
IF(AND(A4043="Cervical Cancer Screening", E4043="Utilization Rate (per 100,000 patients)"),
SUMIFS(CERV!$D:$D,CERV!$A:$A,C4043,CERV!$G:$G,D4043),
IF(AND(A4043="Cancer Screening for CKD patients", E4043="Utilization Rate (per 100,000 patients)"),
SUMIFS(CANSCRN!$D:$D,CANSCRN!$A:$A,C4043,CANSCRN!$G:$G,D4043),
IF(AND(A4043="PSA Testing", E4043="Cost per service ($USD)"),
SUMIFS(PSA!$E:$E,PSA!$A:$A,C4043,PSA!$G:$G,D4043),
IF(AND(A4043="Colorectal Cancer Screening", E4043="Cost per service ($USD)"),
SUMIFS(COL!$E:$E,COL!$A:$A,C4043,COL!$G:$G,D4043),
IF(AND(A4043="Cervical Cancer Screening", E4043="Cost per service ($USD)"),
SUMIFS(CERV!$E:$E,CERV!$A:$A,C4043,CERV!$G:$G,D4043),
IF(AND(A4043="Cancer Screening for CKD patients", E4043="Cost per service ($USD)"),
SUMIFS(CANSCRN!$E:$E,CANSCRN!$A:$A,C4043,CANSCRN!$G:$G,D4043),
IF(AND(A4043="PSA Testing", E4043="Total Expenditure ($USD per 100,000 patients)"),
SUMIFS(PSA!$F:$F,PSA!$A:$A,C4043,PSA!$G:$G,D4043),
IF(AND(A4043="Colorectal Cancer Screening", E4043="Total Expenditure ($USD per 100,000 patients)"),
SUMIFS(COL!$F:$F,COL!$A:$A,C4043,COL!$G:$G,D4043),
IF(AND(A4043="Cervical Cancer Screening", E4043="Total Expenditure ($USD per 100,000 patients)"),
SUMIFS(CERV!$F:$F,CERV!$A:$A,C4043,CERV!$G:$G,D4043),
SUMIFS(CANSCRN!$F:$F,CANSCRN!$A:$A,C4043,CANSCRN!$G:$G,D4043))))))))))))</f>
        <v>6075065.1259060688</v>
      </c>
    </row>
    <row r="4044" spans="1:6" x14ac:dyDescent="0.2">
      <c r="A4044" s="24" t="s">
        <v>107</v>
      </c>
      <c r="B4044" s="24" t="s">
        <v>101</v>
      </c>
      <c r="C4044" s="24" t="s">
        <v>40</v>
      </c>
      <c r="D4044" s="24">
        <v>2014</v>
      </c>
      <c r="E4044" s="24" t="s">
        <v>104</v>
      </c>
      <c r="F4044">
        <f>IF(AND(A4044="PSA Testing", E4044= "Utilization Rate (per 100,000 patients)"),
SUMIFS(PSA!$D:$D,PSA!$A:$A,C4044,PSA!$G:$G,D4044),
IF(AND(A4044="Colorectal Cancer Screening", E4044="Utilization Rate (per 100,000 patients)"),
SUMIFS(COL!$D:$D,COL!$A:$A,C4044,COL!$G:$G, D4044),
IF(AND(A4044="Cervical Cancer Screening", E4044="Utilization Rate (per 100,000 patients)"),
SUMIFS(CERV!$D:$D,CERV!$A:$A,C4044,CERV!$G:$G,D4044),
IF(AND(A4044="Cancer Screening for CKD patients", E4044="Utilization Rate (per 100,000 patients)"),
SUMIFS(CANSCRN!$D:$D,CANSCRN!$A:$A,C4044,CANSCRN!$G:$G,D4044),
IF(AND(A4044="PSA Testing", E4044="Cost per service ($USD)"),
SUMIFS(PSA!$E:$E,PSA!$A:$A,C4044,PSA!$G:$G,D4044),
IF(AND(A4044="Colorectal Cancer Screening", E4044="Cost per service ($USD)"),
SUMIFS(COL!$E:$E,COL!$A:$A,C4044,COL!$G:$G,D4044),
IF(AND(A4044="Cervical Cancer Screening", E4044="Cost per service ($USD)"),
SUMIFS(CERV!$E:$E,CERV!$A:$A,C4044,CERV!$G:$G,D4044),
IF(AND(A4044="Cancer Screening for CKD patients", E4044="Cost per service ($USD)"),
SUMIFS(CANSCRN!$E:$E,CANSCRN!$A:$A,C4044,CANSCRN!$G:$G,D4044),
IF(AND(A4044="PSA Testing", E4044="Total Expenditure ($USD per 100,000 patients)"),
SUMIFS(PSA!$F:$F,PSA!$A:$A,C4044,PSA!$G:$G,D4044),
IF(AND(A4044="Colorectal Cancer Screening", E4044="Total Expenditure ($USD per 100,000 patients)"),
SUMIFS(COL!$F:$F,COL!$A:$A,C4044,COL!$G:$G,D4044),
IF(AND(A4044="Cervical Cancer Screening", E4044="Total Expenditure ($USD per 100,000 patients)"),
SUMIFS(CERV!$F:$F,CERV!$A:$A,C4044,CERV!$G:$G,D4044),
SUMIFS(CANSCRN!$F:$F,CANSCRN!$A:$A,C4044,CANSCRN!$G:$G,D4044))))))))))))</f>
        <v>4316113.7236582432</v>
      </c>
    </row>
    <row r="4045" spans="1:6" x14ac:dyDescent="0.2">
      <c r="A4045" s="24" t="s">
        <v>107</v>
      </c>
      <c r="B4045" s="24" t="s">
        <v>101</v>
      </c>
      <c r="C4045" s="24" t="s">
        <v>40</v>
      </c>
      <c r="D4045" s="24">
        <v>2015</v>
      </c>
      <c r="E4045" s="24" t="s">
        <v>104</v>
      </c>
      <c r="F4045">
        <f>IF(AND(A4045="PSA Testing", E4045= "Utilization Rate (per 100,000 patients)"),
SUMIFS(PSA!$D:$D,PSA!$A:$A,C4045,PSA!$G:$G,D4045),
IF(AND(A4045="Colorectal Cancer Screening", E4045="Utilization Rate (per 100,000 patients)"),
SUMIFS(COL!$D:$D,COL!$A:$A,C4045,COL!$G:$G, D4045),
IF(AND(A4045="Cervical Cancer Screening", E4045="Utilization Rate (per 100,000 patients)"),
SUMIFS(CERV!$D:$D,CERV!$A:$A,C4045,CERV!$G:$G,D4045),
IF(AND(A4045="Cancer Screening for CKD patients", E4045="Utilization Rate (per 100,000 patients)"),
SUMIFS(CANSCRN!$D:$D,CANSCRN!$A:$A,C4045,CANSCRN!$G:$G,D4045),
IF(AND(A4045="PSA Testing", E4045="Cost per service ($USD)"),
SUMIFS(PSA!$E:$E,PSA!$A:$A,C4045,PSA!$G:$G,D4045),
IF(AND(A4045="Colorectal Cancer Screening", E4045="Cost per service ($USD)"),
SUMIFS(COL!$E:$E,COL!$A:$A,C4045,COL!$G:$G,D4045),
IF(AND(A4045="Cervical Cancer Screening", E4045="Cost per service ($USD)"),
SUMIFS(CERV!$E:$E,CERV!$A:$A,C4045,CERV!$G:$G,D4045),
IF(AND(A4045="Cancer Screening for CKD patients", E4045="Cost per service ($USD)"),
SUMIFS(CANSCRN!$E:$E,CANSCRN!$A:$A,C4045,CANSCRN!$G:$G,D4045),
IF(AND(A4045="PSA Testing", E4045="Total Expenditure ($USD per 100,000 patients)"),
SUMIFS(PSA!$F:$F,PSA!$A:$A,C4045,PSA!$G:$G,D4045),
IF(AND(A4045="Colorectal Cancer Screening", E4045="Total Expenditure ($USD per 100,000 patients)"),
SUMIFS(COL!$F:$F,COL!$A:$A,C4045,COL!$G:$G,D4045),
IF(AND(A4045="Cervical Cancer Screening", E4045="Total Expenditure ($USD per 100,000 patients)"),
SUMIFS(CERV!$F:$F,CERV!$A:$A,C4045,CERV!$G:$G,D4045),
SUMIFS(CANSCRN!$F:$F,CANSCRN!$A:$A,C4045,CANSCRN!$G:$G,D4045))))))))))))</f>
        <v>4148812.6436842103</v>
      </c>
    </row>
    <row r="4046" spans="1:6" x14ac:dyDescent="0.2">
      <c r="A4046" s="24" t="s">
        <v>107</v>
      </c>
      <c r="B4046" s="24" t="s">
        <v>101</v>
      </c>
      <c r="C4046" s="24" t="s">
        <v>40</v>
      </c>
      <c r="D4046" s="24">
        <v>2016</v>
      </c>
      <c r="E4046" s="24" t="s">
        <v>104</v>
      </c>
      <c r="F4046">
        <f>IF(AND(A4046="PSA Testing", E4046= "Utilization Rate (per 100,000 patients)"),
SUMIFS(PSA!$D:$D,PSA!$A:$A,C4046,PSA!$G:$G,D4046),
IF(AND(A4046="Colorectal Cancer Screening", E4046="Utilization Rate (per 100,000 patients)"),
SUMIFS(COL!$D:$D,COL!$A:$A,C4046,COL!$G:$G, D4046),
IF(AND(A4046="Cervical Cancer Screening", E4046="Utilization Rate (per 100,000 patients)"),
SUMIFS(CERV!$D:$D,CERV!$A:$A,C4046,CERV!$G:$G,D4046),
IF(AND(A4046="Cancer Screening for CKD patients", E4046="Utilization Rate (per 100,000 patients)"),
SUMIFS(CANSCRN!$D:$D,CANSCRN!$A:$A,C4046,CANSCRN!$G:$G,D4046),
IF(AND(A4046="PSA Testing", E4046="Cost per service ($USD)"),
SUMIFS(PSA!$E:$E,PSA!$A:$A,C4046,PSA!$G:$G,D4046),
IF(AND(A4046="Colorectal Cancer Screening", E4046="Cost per service ($USD)"),
SUMIFS(COL!$E:$E,COL!$A:$A,C4046,COL!$G:$G,D4046),
IF(AND(A4046="Cervical Cancer Screening", E4046="Cost per service ($USD)"),
SUMIFS(CERV!$E:$E,CERV!$A:$A,C4046,CERV!$G:$G,D4046),
IF(AND(A4046="Cancer Screening for CKD patients", E4046="Cost per service ($USD)"),
SUMIFS(CANSCRN!$E:$E,CANSCRN!$A:$A,C4046,CANSCRN!$G:$G,D4046),
IF(AND(A4046="PSA Testing", E4046="Total Expenditure ($USD per 100,000 patients)"),
SUMIFS(PSA!$F:$F,PSA!$A:$A,C4046,PSA!$G:$G,D4046),
IF(AND(A4046="Colorectal Cancer Screening", E4046="Total Expenditure ($USD per 100,000 patients)"),
SUMIFS(COL!$F:$F,COL!$A:$A,C4046,COL!$G:$G,D4046),
IF(AND(A4046="Cervical Cancer Screening", E4046="Total Expenditure ($USD per 100,000 patients)"),
SUMIFS(CERV!$F:$F,CERV!$A:$A,C4046,CERV!$G:$G,D4046),
SUMIFS(CANSCRN!$F:$F,CANSCRN!$A:$A,C4046,CANSCRN!$G:$G,D4046))))))))))))</f>
        <v>4728867.9426502734</v>
      </c>
    </row>
    <row r="4047" spans="1:6" x14ac:dyDescent="0.2">
      <c r="A4047" s="24" t="s">
        <v>107</v>
      </c>
      <c r="B4047" s="24" t="s">
        <v>101</v>
      </c>
      <c r="C4047" s="24" t="s">
        <v>40</v>
      </c>
      <c r="D4047" s="24">
        <v>2017</v>
      </c>
      <c r="E4047" s="24" t="s">
        <v>104</v>
      </c>
      <c r="F4047">
        <f>IF(AND(A4047="PSA Testing", E4047= "Utilization Rate (per 100,000 patients)"),
SUMIFS(PSA!$D:$D,PSA!$A:$A,C4047,PSA!$G:$G,D4047),
IF(AND(A4047="Colorectal Cancer Screening", E4047="Utilization Rate (per 100,000 patients)"),
SUMIFS(COL!$D:$D,COL!$A:$A,C4047,COL!$G:$G, D4047),
IF(AND(A4047="Cervical Cancer Screening", E4047="Utilization Rate (per 100,000 patients)"),
SUMIFS(CERV!$D:$D,CERV!$A:$A,C4047,CERV!$G:$G,D4047),
IF(AND(A4047="Cancer Screening for CKD patients", E4047="Utilization Rate (per 100,000 patients)"),
SUMIFS(CANSCRN!$D:$D,CANSCRN!$A:$A,C4047,CANSCRN!$G:$G,D4047),
IF(AND(A4047="PSA Testing", E4047="Cost per service ($USD)"),
SUMIFS(PSA!$E:$E,PSA!$A:$A,C4047,PSA!$G:$G,D4047),
IF(AND(A4047="Colorectal Cancer Screening", E4047="Cost per service ($USD)"),
SUMIFS(COL!$E:$E,COL!$A:$A,C4047,COL!$G:$G,D4047),
IF(AND(A4047="Cervical Cancer Screening", E4047="Cost per service ($USD)"),
SUMIFS(CERV!$E:$E,CERV!$A:$A,C4047,CERV!$G:$G,D4047),
IF(AND(A4047="Cancer Screening for CKD patients", E4047="Cost per service ($USD)"),
SUMIFS(CANSCRN!$E:$E,CANSCRN!$A:$A,C4047,CANSCRN!$G:$G,D4047),
IF(AND(A4047="PSA Testing", E4047="Total Expenditure ($USD per 100,000 patients)"),
SUMIFS(PSA!$F:$F,PSA!$A:$A,C4047,PSA!$G:$G,D4047),
IF(AND(A4047="Colorectal Cancer Screening", E4047="Total Expenditure ($USD per 100,000 patients)"),
SUMIFS(COL!$F:$F,COL!$A:$A,C4047,COL!$G:$G,D4047),
IF(AND(A4047="Cervical Cancer Screening", E4047="Total Expenditure ($USD per 100,000 patients)"),
SUMIFS(CERV!$F:$F,CERV!$A:$A,C4047,CERV!$G:$G,D4047),
SUMIFS(CANSCRN!$F:$F,CANSCRN!$A:$A,C4047,CANSCRN!$G:$G,D4047))))))))))))</f>
        <v>5077228.0120605305</v>
      </c>
    </row>
    <row r="4048" spans="1:6" x14ac:dyDescent="0.2">
      <c r="A4048" s="24" t="s">
        <v>107</v>
      </c>
      <c r="B4048" s="24" t="s">
        <v>101</v>
      </c>
      <c r="C4048" s="24" t="s">
        <v>40</v>
      </c>
      <c r="D4048" s="24">
        <v>2018</v>
      </c>
      <c r="E4048" s="24" t="s">
        <v>104</v>
      </c>
      <c r="F4048">
        <f>IF(AND(A4048="PSA Testing", E4048= "Utilization Rate (per 100,000 patients)"),
SUMIFS(PSA!$D:$D,PSA!$A:$A,C4048,PSA!$G:$G,D4048),
IF(AND(A4048="Colorectal Cancer Screening", E4048="Utilization Rate (per 100,000 patients)"),
SUMIFS(COL!$D:$D,COL!$A:$A,C4048,COL!$G:$G, D4048),
IF(AND(A4048="Cervical Cancer Screening", E4048="Utilization Rate (per 100,000 patients)"),
SUMIFS(CERV!$D:$D,CERV!$A:$A,C4048,CERV!$G:$G,D4048),
IF(AND(A4048="Cancer Screening for CKD patients", E4048="Utilization Rate (per 100,000 patients)"),
SUMIFS(CANSCRN!$D:$D,CANSCRN!$A:$A,C4048,CANSCRN!$G:$G,D4048),
IF(AND(A4048="PSA Testing", E4048="Cost per service ($USD)"),
SUMIFS(PSA!$E:$E,PSA!$A:$A,C4048,PSA!$G:$G,D4048),
IF(AND(A4048="Colorectal Cancer Screening", E4048="Cost per service ($USD)"),
SUMIFS(COL!$E:$E,COL!$A:$A,C4048,COL!$G:$G,D4048),
IF(AND(A4048="Cervical Cancer Screening", E4048="Cost per service ($USD)"),
SUMIFS(CERV!$E:$E,CERV!$A:$A,C4048,CERV!$G:$G,D4048),
IF(AND(A4048="Cancer Screening for CKD patients", E4048="Cost per service ($USD)"),
SUMIFS(CANSCRN!$E:$E,CANSCRN!$A:$A,C4048,CANSCRN!$G:$G,D4048),
IF(AND(A4048="PSA Testing", E4048="Total Expenditure ($USD per 100,000 patients)"),
SUMIFS(PSA!$F:$F,PSA!$A:$A,C4048,PSA!$G:$G,D4048),
IF(AND(A4048="Colorectal Cancer Screening", E4048="Total Expenditure ($USD per 100,000 patients)"),
SUMIFS(COL!$F:$F,COL!$A:$A,C4048,COL!$G:$G,D4048),
IF(AND(A4048="Cervical Cancer Screening", E4048="Total Expenditure ($USD per 100,000 patients)"),
SUMIFS(CERV!$F:$F,CERV!$A:$A,C4048,CERV!$G:$G,D4048),
SUMIFS(CANSCRN!$F:$F,CANSCRN!$A:$A,C4048,CANSCRN!$G:$G,D4048))))))))))))</f>
        <v>3930151.3249769947</v>
      </c>
    </row>
    <row r="4049" spans="1:6" x14ac:dyDescent="0.2">
      <c r="A4049" s="24" t="s">
        <v>107</v>
      </c>
      <c r="B4049" s="24" t="s">
        <v>101</v>
      </c>
      <c r="C4049" s="24" t="s">
        <v>40</v>
      </c>
      <c r="D4049" s="24">
        <v>2019</v>
      </c>
      <c r="E4049" s="24" t="s">
        <v>104</v>
      </c>
      <c r="F4049">
        <f>IF(AND(A4049="PSA Testing", E4049= "Utilization Rate (per 100,000 patients)"),
SUMIFS(PSA!$D:$D,PSA!$A:$A,C4049,PSA!$G:$G,D4049),
IF(AND(A4049="Colorectal Cancer Screening", E4049="Utilization Rate (per 100,000 patients)"),
SUMIFS(COL!$D:$D,COL!$A:$A,C4049,COL!$G:$G, D4049),
IF(AND(A4049="Cervical Cancer Screening", E4049="Utilization Rate (per 100,000 patients)"),
SUMIFS(CERV!$D:$D,CERV!$A:$A,C4049,CERV!$G:$G,D4049),
IF(AND(A4049="Cancer Screening for CKD patients", E4049="Utilization Rate (per 100,000 patients)"),
SUMIFS(CANSCRN!$D:$D,CANSCRN!$A:$A,C4049,CANSCRN!$G:$G,D4049),
IF(AND(A4049="PSA Testing", E4049="Cost per service ($USD)"),
SUMIFS(PSA!$E:$E,PSA!$A:$A,C4049,PSA!$G:$G,D4049),
IF(AND(A4049="Colorectal Cancer Screening", E4049="Cost per service ($USD)"),
SUMIFS(COL!$E:$E,COL!$A:$A,C4049,COL!$G:$G,D4049),
IF(AND(A4049="Cervical Cancer Screening", E4049="Cost per service ($USD)"),
SUMIFS(CERV!$E:$E,CERV!$A:$A,C4049,CERV!$G:$G,D4049),
IF(AND(A4049="Cancer Screening for CKD patients", E4049="Cost per service ($USD)"),
SUMIFS(CANSCRN!$E:$E,CANSCRN!$A:$A,C4049,CANSCRN!$G:$G,D4049),
IF(AND(A4049="PSA Testing", E4049="Total Expenditure ($USD per 100,000 patients)"),
SUMIFS(PSA!$F:$F,PSA!$A:$A,C4049,PSA!$G:$G,D4049),
IF(AND(A4049="Colorectal Cancer Screening", E4049="Total Expenditure ($USD per 100,000 patients)"),
SUMIFS(COL!$F:$F,COL!$A:$A,C4049,COL!$G:$G,D4049),
IF(AND(A4049="Cervical Cancer Screening", E4049="Total Expenditure ($USD per 100,000 patients)"),
SUMIFS(CERV!$F:$F,CERV!$A:$A,C4049,CERV!$G:$G,D4049),
SUMIFS(CANSCRN!$F:$F,CANSCRN!$A:$A,C4049,CANSCRN!$G:$G,D4049))))))))))))</f>
        <v>3512461.8763076924</v>
      </c>
    </row>
    <row r="4050" spans="1:6" x14ac:dyDescent="0.2">
      <c r="A4050" s="24" t="s">
        <v>107</v>
      </c>
      <c r="B4050" s="24" t="s">
        <v>101</v>
      </c>
      <c r="C4050" s="24" t="s">
        <v>41</v>
      </c>
      <c r="D4050" s="24">
        <v>2009</v>
      </c>
      <c r="E4050" s="24" t="s">
        <v>104</v>
      </c>
      <c r="F4050">
        <f>IF(AND(A4050="PSA Testing", E4050= "Utilization Rate (per 100,000 patients)"),
SUMIFS(PSA!$D:$D,PSA!$A:$A,C4050,PSA!$G:$G,D4050),
IF(AND(A4050="Colorectal Cancer Screening", E4050="Utilization Rate (per 100,000 patients)"),
SUMIFS(COL!$D:$D,COL!$A:$A,C4050,COL!$G:$G, D4050),
IF(AND(A4050="Cervical Cancer Screening", E4050="Utilization Rate (per 100,000 patients)"),
SUMIFS(CERV!$D:$D,CERV!$A:$A,C4050,CERV!$G:$G,D4050),
IF(AND(A4050="Cancer Screening for CKD patients", E4050="Utilization Rate (per 100,000 patients)"),
SUMIFS(CANSCRN!$D:$D,CANSCRN!$A:$A,C4050,CANSCRN!$G:$G,D4050),
IF(AND(A4050="PSA Testing", E4050="Cost per service ($USD)"),
SUMIFS(PSA!$E:$E,PSA!$A:$A,C4050,PSA!$G:$G,D4050),
IF(AND(A4050="Colorectal Cancer Screening", E4050="Cost per service ($USD)"),
SUMIFS(COL!$E:$E,COL!$A:$A,C4050,COL!$G:$G,D4050),
IF(AND(A4050="Cervical Cancer Screening", E4050="Cost per service ($USD)"),
SUMIFS(CERV!$E:$E,CERV!$A:$A,C4050,CERV!$G:$G,D4050),
IF(AND(A4050="Cancer Screening for CKD patients", E4050="Cost per service ($USD)"),
SUMIFS(CANSCRN!$E:$E,CANSCRN!$A:$A,C4050,CANSCRN!$G:$G,D4050),
IF(AND(A4050="PSA Testing", E4050="Total Expenditure ($USD per 100,000 patients)"),
SUMIFS(PSA!$F:$F,PSA!$A:$A,C4050,PSA!$G:$G,D4050),
IF(AND(A4050="Colorectal Cancer Screening", E4050="Total Expenditure ($USD per 100,000 patients)"),
SUMIFS(COL!$F:$F,COL!$A:$A,C4050,COL!$G:$G,D4050),
IF(AND(A4050="Cervical Cancer Screening", E4050="Total Expenditure ($USD per 100,000 patients)"),
SUMIFS(CERV!$F:$F,CERV!$A:$A,C4050,CERV!$G:$G,D4050),
SUMIFS(CANSCRN!$F:$F,CANSCRN!$A:$A,C4050,CANSCRN!$G:$G,D4050))))))))))))</f>
        <v>3991888.333333334</v>
      </c>
    </row>
    <row r="4051" spans="1:6" x14ac:dyDescent="0.2">
      <c r="A4051" s="24" t="s">
        <v>107</v>
      </c>
      <c r="B4051" s="24" t="s">
        <v>101</v>
      </c>
      <c r="C4051" s="24" t="s">
        <v>41</v>
      </c>
      <c r="D4051" s="24">
        <v>2010</v>
      </c>
      <c r="E4051" s="24" t="s">
        <v>104</v>
      </c>
      <c r="F4051">
        <f>IF(AND(A4051="PSA Testing", E4051= "Utilization Rate (per 100,000 patients)"),
SUMIFS(PSA!$D:$D,PSA!$A:$A,C4051,PSA!$G:$G,D4051),
IF(AND(A4051="Colorectal Cancer Screening", E4051="Utilization Rate (per 100,000 patients)"),
SUMIFS(COL!$D:$D,COL!$A:$A,C4051,COL!$G:$G, D4051),
IF(AND(A4051="Cervical Cancer Screening", E4051="Utilization Rate (per 100,000 patients)"),
SUMIFS(CERV!$D:$D,CERV!$A:$A,C4051,CERV!$G:$G,D4051),
IF(AND(A4051="Cancer Screening for CKD patients", E4051="Utilization Rate (per 100,000 patients)"),
SUMIFS(CANSCRN!$D:$D,CANSCRN!$A:$A,C4051,CANSCRN!$G:$G,D4051),
IF(AND(A4051="PSA Testing", E4051="Cost per service ($USD)"),
SUMIFS(PSA!$E:$E,PSA!$A:$A,C4051,PSA!$G:$G,D4051),
IF(AND(A4051="Colorectal Cancer Screening", E4051="Cost per service ($USD)"),
SUMIFS(COL!$E:$E,COL!$A:$A,C4051,COL!$G:$G,D4051),
IF(AND(A4051="Cervical Cancer Screening", E4051="Cost per service ($USD)"),
SUMIFS(CERV!$E:$E,CERV!$A:$A,C4051,CERV!$G:$G,D4051),
IF(AND(A4051="Cancer Screening for CKD patients", E4051="Cost per service ($USD)"),
SUMIFS(CANSCRN!$E:$E,CANSCRN!$A:$A,C4051,CANSCRN!$G:$G,D4051),
IF(AND(A4051="PSA Testing", E4051="Total Expenditure ($USD per 100,000 patients)"),
SUMIFS(PSA!$F:$F,PSA!$A:$A,C4051,PSA!$G:$G,D4051),
IF(AND(A4051="Colorectal Cancer Screening", E4051="Total Expenditure ($USD per 100,000 patients)"),
SUMIFS(COL!$F:$F,COL!$A:$A,C4051,COL!$G:$G,D4051),
IF(AND(A4051="Cervical Cancer Screening", E4051="Total Expenditure ($USD per 100,000 patients)"),
SUMIFS(CERV!$F:$F,CERV!$A:$A,C4051,CERV!$G:$G,D4051),
SUMIFS(CANSCRN!$F:$F,CANSCRN!$A:$A,C4051,CANSCRN!$G:$G,D4051))))))))))))</f>
        <v>1333526.1746462265</v>
      </c>
    </row>
    <row r="4052" spans="1:6" x14ac:dyDescent="0.2">
      <c r="A4052" s="24" t="s">
        <v>107</v>
      </c>
      <c r="B4052" s="24" t="s">
        <v>101</v>
      </c>
      <c r="C4052" s="24" t="s">
        <v>41</v>
      </c>
      <c r="D4052" s="24">
        <v>2011</v>
      </c>
      <c r="E4052" s="24" t="s">
        <v>104</v>
      </c>
      <c r="F4052">
        <f>IF(AND(A4052="PSA Testing", E4052= "Utilization Rate (per 100,000 patients)"),
SUMIFS(PSA!$D:$D,PSA!$A:$A,C4052,PSA!$G:$G,D4052),
IF(AND(A4052="Colorectal Cancer Screening", E4052="Utilization Rate (per 100,000 patients)"),
SUMIFS(COL!$D:$D,COL!$A:$A,C4052,COL!$G:$G, D4052),
IF(AND(A4052="Cervical Cancer Screening", E4052="Utilization Rate (per 100,000 patients)"),
SUMIFS(CERV!$D:$D,CERV!$A:$A,C4052,CERV!$G:$G,D4052),
IF(AND(A4052="Cancer Screening for CKD patients", E4052="Utilization Rate (per 100,000 patients)"),
SUMIFS(CANSCRN!$D:$D,CANSCRN!$A:$A,C4052,CANSCRN!$G:$G,D4052),
IF(AND(A4052="PSA Testing", E4052="Cost per service ($USD)"),
SUMIFS(PSA!$E:$E,PSA!$A:$A,C4052,PSA!$G:$G,D4052),
IF(AND(A4052="Colorectal Cancer Screening", E4052="Cost per service ($USD)"),
SUMIFS(COL!$E:$E,COL!$A:$A,C4052,COL!$G:$G,D4052),
IF(AND(A4052="Cervical Cancer Screening", E4052="Cost per service ($USD)"),
SUMIFS(CERV!$E:$E,CERV!$A:$A,C4052,CERV!$G:$G,D4052),
IF(AND(A4052="Cancer Screening for CKD patients", E4052="Cost per service ($USD)"),
SUMIFS(CANSCRN!$E:$E,CANSCRN!$A:$A,C4052,CANSCRN!$G:$G,D4052),
IF(AND(A4052="PSA Testing", E4052="Total Expenditure ($USD per 100,000 patients)"),
SUMIFS(PSA!$F:$F,PSA!$A:$A,C4052,PSA!$G:$G,D4052),
IF(AND(A4052="Colorectal Cancer Screening", E4052="Total Expenditure ($USD per 100,000 patients)"),
SUMIFS(COL!$F:$F,COL!$A:$A,C4052,COL!$G:$G,D4052),
IF(AND(A4052="Cervical Cancer Screening", E4052="Total Expenditure ($USD per 100,000 patients)"),
SUMIFS(CERV!$F:$F,CERV!$A:$A,C4052,CERV!$G:$G,D4052),
SUMIFS(CANSCRN!$F:$F,CANSCRN!$A:$A,C4052,CANSCRN!$G:$G,D4052))))))))))))</f>
        <v>1541827.9100414938</v>
      </c>
    </row>
    <row r="4053" spans="1:6" x14ac:dyDescent="0.2">
      <c r="A4053" s="24" t="s">
        <v>107</v>
      </c>
      <c r="B4053" s="24" t="s">
        <v>101</v>
      </c>
      <c r="C4053" s="24" t="s">
        <v>41</v>
      </c>
      <c r="D4053" s="24">
        <v>2012</v>
      </c>
      <c r="E4053" s="24" t="s">
        <v>104</v>
      </c>
      <c r="F4053">
        <f>IF(AND(A4053="PSA Testing", E4053= "Utilization Rate (per 100,000 patients)"),
SUMIFS(PSA!$D:$D,PSA!$A:$A,C4053,PSA!$G:$G,D4053),
IF(AND(A4053="Colorectal Cancer Screening", E4053="Utilization Rate (per 100,000 patients)"),
SUMIFS(COL!$D:$D,COL!$A:$A,C4053,COL!$G:$G, D4053),
IF(AND(A4053="Cervical Cancer Screening", E4053="Utilization Rate (per 100,000 patients)"),
SUMIFS(CERV!$D:$D,CERV!$A:$A,C4053,CERV!$G:$G,D4053),
IF(AND(A4053="Cancer Screening for CKD patients", E4053="Utilization Rate (per 100,000 patients)"),
SUMIFS(CANSCRN!$D:$D,CANSCRN!$A:$A,C4053,CANSCRN!$G:$G,D4053),
IF(AND(A4053="PSA Testing", E4053="Cost per service ($USD)"),
SUMIFS(PSA!$E:$E,PSA!$A:$A,C4053,PSA!$G:$G,D4053),
IF(AND(A4053="Colorectal Cancer Screening", E4053="Cost per service ($USD)"),
SUMIFS(COL!$E:$E,COL!$A:$A,C4053,COL!$G:$G,D4053),
IF(AND(A4053="Cervical Cancer Screening", E4053="Cost per service ($USD)"),
SUMIFS(CERV!$E:$E,CERV!$A:$A,C4053,CERV!$G:$G,D4053),
IF(AND(A4053="Cancer Screening for CKD patients", E4053="Cost per service ($USD)"),
SUMIFS(CANSCRN!$E:$E,CANSCRN!$A:$A,C4053,CANSCRN!$G:$G,D4053),
IF(AND(A4053="PSA Testing", E4053="Total Expenditure ($USD per 100,000 patients)"),
SUMIFS(PSA!$F:$F,PSA!$A:$A,C4053,PSA!$G:$G,D4053),
IF(AND(A4053="Colorectal Cancer Screening", E4053="Total Expenditure ($USD per 100,000 patients)"),
SUMIFS(COL!$F:$F,COL!$A:$A,C4053,COL!$G:$G,D4053),
IF(AND(A4053="Cervical Cancer Screening", E4053="Total Expenditure ($USD per 100,000 patients)"),
SUMIFS(CERV!$F:$F,CERV!$A:$A,C4053,CERV!$G:$G,D4053),
SUMIFS(CANSCRN!$F:$F,CANSCRN!$A:$A,C4053,CANSCRN!$G:$G,D4053))))))))))))</f>
        <v>1672171.2120859062</v>
      </c>
    </row>
    <row r="4054" spans="1:6" x14ac:dyDescent="0.2">
      <c r="A4054" s="24" t="s">
        <v>107</v>
      </c>
      <c r="B4054" s="24" t="s">
        <v>101</v>
      </c>
      <c r="C4054" s="24" t="s">
        <v>41</v>
      </c>
      <c r="D4054" s="24">
        <v>2013</v>
      </c>
      <c r="E4054" s="24" t="s">
        <v>104</v>
      </c>
      <c r="F4054">
        <f>IF(AND(A4054="PSA Testing", E4054= "Utilization Rate (per 100,000 patients)"),
SUMIFS(PSA!$D:$D,PSA!$A:$A,C4054,PSA!$G:$G,D4054),
IF(AND(A4054="Colorectal Cancer Screening", E4054="Utilization Rate (per 100,000 patients)"),
SUMIFS(COL!$D:$D,COL!$A:$A,C4054,COL!$G:$G, D4054),
IF(AND(A4054="Cervical Cancer Screening", E4054="Utilization Rate (per 100,000 patients)"),
SUMIFS(CERV!$D:$D,CERV!$A:$A,C4054,CERV!$G:$G,D4054),
IF(AND(A4054="Cancer Screening for CKD patients", E4054="Utilization Rate (per 100,000 patients)"),
SUMIFS(CANSCRN!$D:$D,CANSCRN!$A:$A,C4054,CANSCRN!$G:$G,D4054),
IF(AND(A4054="PSA Testing", E4054="Cost per service ($USD)"),
SUMIFS(PSA!$E:$E,PSA!$A:$A,C4054,PSA!$G:$G,D4054),
IF(AND(A4054="Colorectal Cancer Screening", E4054="Cost per service ($USD)"),
SUMIFS(COL!$E:$E,COL!$A:$A,C4054,COL!$G:$G,D4054),
IF(AND(A4054="Cervical Cancer Screening", E4054="Cost per service ($USD)"),
SUMIFS(CERV!$E:$E,CERV!$A:$A,C4054,CERV!$G:$G,D4054),
IF(AND(A4054="Cancer Screening for CKD patients", E4054="Cost per service ($USD)"),
SUMIFS(CANSCRN!$E:$E,CANSCRN!$A:$A,C4054,CANSCRN!$G:$G,D4054),
IF(AND(A4054="PSA Testing", E4054="Total Expenditure ($USD per 100,000 patients)"),
SUMIFS(PSA!$F:$F,PSA!$A:$A,C4054,PSA!$G:$G,D4054),
IF(AND(A4054="Colorectal Cancer Screening", E4054="Total Expenditure ($USD per 100,000 patients)"),
SUMIFS(COL!$F:$F,COL!$A:$A,C4054,COL!$G:$G,D4054),
IF(AND(A4054="Cervical Cancer Screening", E4054="Total Expenditure ($USD per 100,000 patients)"),
SUMIFS(CERV!$F:$F,CERV!$A:$A,C4054,CERV!$G:$G,D4054),
SUMIFS(CANSCRN!$F:$F,CANSCRN!$A:$A,C4054,CANSCRN!$G:$G,D4054))))))))))))</f>
        <v>1554049.5108277635</v>
      </c>
    </row>
    <row r="4055" spans="1:6" x14ac:dyDescent="0.2">
      <c r="A4055" s="24" t="s">
        <v>107</v>
      </c>
      <c r="B4055" s="24" t="s">
        <v>101</v>
      </c>
      <c r="C4055" s="24" t="s">
        <v>41</v>
      </c>
      <c r="D4055" s="24">
        <v>2014</v>
      </c>
      <c r="E4055" s="24" t="s">
        <v>104</v>
      </c>
      <c r="F4055">
        <f>IF(AND(A4055="PSA Testing", E4055= "Utilization Rate (per 100,000 patients)"),
SUMIFS(PSA!$D:$D,PSA!$A:$A,C4055,PSA!$G:$G,D4055),
IF(AND(A4055="Colorectal Cancer Screening", E4055="Utilization Rate (per 100,000 patients)"),
SUMIFS(COL!$D:$D,COL!$A:$A,C4055,COL!$G:$G, D4055),
IF(AND(A4055="Cervical Cancer Screening", E4055="Utilization Rate (per 100,000 patients)"),
SUMIFS(CERV!$D:$D,CERV!$A:$A,C4055,CERV!$G:$G,D4055),
IF(AND(A4055="Cancer Screening for CKD patients", E4055="Utilization Rate (per 100,000 patients)"),
SUMIFS(CANSCRN!$D:$D,CANSCRN!$A:$A,C4055,CANSCRN!$G:$G,D4055),
IF(AND(A4055="PSA Testing", E4055="Cost per service ($USD)"),
SUMIFS(PSA!$E:$E,PSA!$A:$A,C4055,PSA!$G:$G,D4055),
IF(AND(A4055="Colorectal Cancer Screening", E4055="Cost per service ($USD)"),
SUMIFS(COL!$E:$E,COL!$A:$A,C4055,COL!$G:$G,D4055),
IF(AND(A4055="Cervical Cancer Screening", E4055="Cost per service ($USD)"),
SUMIFS(CERV!$E:$E,CERV!$A:$A,C4055,CERV!$G:$G,D4055),
IF(AND(A4055="Cancer Screening for CKD patients", E4055="Cost per service ($USD)"),
SUMIFS(CANSCRN!$E:$E,CANSCRN!$A:$A,C4055,CANSCRN!$G:$G,D4055),
IF(AND(A4055="PSA Testing", E4055="Total Expenditure ($USD per 100,000 patients)"),
SUMIFS(PSA!$F:$F,PSA!$A:$A,C4055,PSA!$G:$G,D4055),
IF(AND(A4055="Colorectal Cancer Screening", E4055="Total Expenditure ($USD per 100,000 patients)"),
SUMIFS(COL!$F:$F,COL!$A:$A,C4055,COL!$G:$G,D4055),
IF(AND(A4055="Cervical Cancer Screening", E4055="Total Expenditure ($USD per 100,000 patients)"),
SUMIFS(CERV!$F:$F,CERV!$A:$A,C4055,CERV!$G:$G,D4055),
SUMIFS(CANSCRN!$F:$F,CANSCRN!$A:$A,C4055,CANSCRN!$G:$G,D4055))))))))))))</f>
        <v>1540928.9076900366</v>
      </c>
    </row>
    <row r="4056" spans="1:6" x14ac:dyDescent="0.2">
      <c r="A4056" s="24" t="s">
        <v>107</v>
      </c>
      <c r="B4056" s="24" t="s">
        <v>101</v>
      </c>
      <c r="C4056" s="24" t="s">
        <v>41</v>
      </c>
      <c r="D4056" s="24">
        <v>2015</v>
      </c>
      <c r="E4056" s="24" t="s">
        <v>104</v>
      </c>
      <c r="F4056">
        <f>IF(AND(A4056="PSA Testing", E4056= "Utilization Rate (per 100,000 patients)"),
SUMIFS(PSA!$D:$D,PSA!$A:$A,C4056,PSA!$G:$G,D4056),
IF(AND(A4056="Colorectal Cancer Screening", E4056="Utilization Rate (per 100,000 patients)"),
SUMIFS(COL!$D:$D,COL!$A:$A,C4056,COL!$G:$G, D4056),
IF(AND(A4056="Cervical Cancer Screening", E4056="Utilization Rate (per 100,000 patients)"),
SUMIFS(CERV!$D:$D,CERV!$A:$A,C4056,CERV!$G:$G,D4056),
IF(AND(A4056="Cancer Screening for CKD patients", E4056="Utilization Rate (per 100,000 patients)"),
SUMIFS(CANSCRN!$D:$D,CANSCRN!$A:$A,C4056,CANSCRN!$G:$G,D4056),
IF(AND(A4056="PSA Testing", E4056="Cost per service ($USD)"),
SUMIFS(PSA!$E:$E,PSA!$A:$A,C4056,PSA!$G:$G,D4056),
IF(AND(A4056="Colorectal Cancer Screening", E4056="Cost per service ($USD)"),
SUMIFS(COL!$E:$E,COL!$A:$A,C4056,COL!$G:$G,D4056),
IF(AND(A4056="Cervical Cancer Screening", E4056="Cost per service ($USD)"),
SUMIFS(CERV!$E:$E,CERV!$A:$A,C4056,CERV!$G:$G,D4056),
IF(AND(A4056="Cancer Screening for CKD patients", E4056="Cost per service ($USD)"),
SUMIFS(CANSCRN!$E:$E,CANSCRN!$A:$A,C4056,CANSCRN!$G:$G,D4056),
IF(AND(A4056="PSA Testing", E4056="Total Expenditure ($USD per 100,000 patients)"),
SUMIFS(PSA!$F:$F,PSA!$A:$A,C4056,PSA!$G:$G,D4056),
IF(AND(A4056="Colorectal Cancer Screening", E4056="Total Expenditure ($USD per 100,000 patients)"),
SUMIFS(COL!$F:$F,COL!$A:$A,C4056,COL!$G:$G,D4056),
IF(AND(A4056="Cervical Cancer Screening", E4056="Total Expenditure ($USD per 100,000 patients)"),
SUMIFS(CERV!$F:$F,CERV!$A:$A,C4056,CERV!$G:$G,D4056),
SUMIFS(CANSCRN!$F:$F,CANSCRN!$A:$A,C4056,CANSCRN!$G:$G,D4056))))))))))))</f>
        <v>1566891.2792895753</v>
      </c>
    </row>
    <row r="4057" spans="1:6" x14ac:dyDescent="0.2">
      <c r="A4057" s="24" t="s">
        <v>107</v>
      </c>
      <c r="B4057" s="24" t="s">
        <v>101</v>
      </c>
      <c r="C4057" s="24" t="s">
        <v>41</v>
      </c>
      <c r="D4057" s="24">
        <v>2016</v>
      </c>
      <c r="E4057" s="24" t="s">
        <v>104</v>
      </c>
      <c r="F4057">
        <f>IF(AND(A4057="PSA Testing", E4057= "Utilization Rate (per 100,000 patients)"),
SUMIFS(PSA!$D:$D,PSA!$A:$A,C4057,PSA!$G:$G,D4057),
IF(AND(A4057="Colorectal Cancer Screening", E4057="Utilization Rate (per 100,000 patients)"),
SUMIFS(COL!$D:$D,COL!$A:$A,C4057,COL!$G:$G, D4057),
IF(AND(A4057="Cervical Cancer Screening", E4057="Utilization Rate (per 100,000 patients)"),
SUMIFS(CERV!$D:$D,CERV!$A:$A,C4057,CERV!$G:$G,D4057),
IF(AND(A4057="Cancer Screening for CKD patients", E4057="Utilization Rate (per 100,000 patients)"),
SUMIFS(CANSCRN!$D:$D,CANSCRN!$A:$A,C4057,CANSCRN!$G:$G,D4057),
IF(AND(A4057="PSA Testing", E4057="Cost per service ($USD)"),
SUMIFS(PSA!$E:$E,PSA!$A:$A,C4057,PSA!$G:$G,D4057),
IF(AND(A4057="Colorectal Cancer Screening", E4057="Cost per service ($USD)"),
SUMIFS(COL!$E:$E,COL!$A:$A,C4057,COL!$G:$G,D4057),
IF(AND(A4057="Cervical Cancer Screening", E4057="Cost per service ($USD)"),
SUMIFS(CERV!$E:$E,CERV!$A:$A,C4057,CERV!$G:$G,D4057),
IF(AND(A4057="Cancer Screening for CKD patients", E4057="Cost per service ($USD)"),
SUMIFS(CANSCRN!$E:$E,CANSCRN!$A:$A,C4057,CANSCRN!$G:$G,D4057),
IF(AND(A4057="PSA Testing", E4057="Total Expenditure ($USD per 100,000 patients)"),
SUMIFS(PSA!$F:$F,PSA!$A:$A,C4057,PSA!$G:$G,D4057),
IF(AND(A4057="Colorectal Cancer Screening", E4057="Total Expenditure ($USD per 100,000 patients)"),
SUMIFS(COL!$F:$F,COL!$A:$A,C4057,COL!$G:$G,D4057),
IF(AND(A4057="Cervical Cancer Screening", E4057="Total Expenditure ($USD per 100,000 patients)"),
SUMIFS(CERV!$F:$F,CERV!$A:$A,C4057,CERV!$G:$G,D4057),
SUMIFS(CANSCRN!$F:$F,CANSCRN!$A:$A,C4057,CANSCRN!$G:$G,D4057))))))))))))</f>
        <v>1347822.5462315788</v>
      </c>
    </row>
    <row r="4058" spans="1:6" x14ac:dyDescent="0.2">
      <c r="A4058" s="24" t="s">
        <v>107</v>
      </c>
      <c r="B4058" s="24" t="s">
        <v>101</v>
      </c>
      <c r="C4058" s="24" t="s">
        <v>41</v>
      </c>
      <c r="D4058" s="24">
        <v>2017</v>
      </c>
      <c r="E4058" s="24" t="s">
        <v>104</v>
      </c>
      <c r="F4058">
        <f>IF(AND(A4058="PSA Testing", E4058= "Utilization Rate (per 100,000 patients)"),
SUMIFS(PSA!$D:$D,PSA!$A:$A,C4058,PSA!$G:$G,D4058),
IF(AND(A4058="Colorectal Cancer Screening", E4058="Utilization Rate (per 100,000 patients)"),
SUMIFS(COL!$D:$D,COL!$A:$A,C4058,COL!$G:$G, D4058),
IF(AND(A4058="Cervical Cancer Screening", E4058="Utilization Rate (per 100,000 patients)"),
SUMIFS(CERV!$D:$D,CERV!$A:$A,C4058,CERV!$G:$G,D4058),
IF(AND(A4058="Cancer Screening for CKD patients", E4058="Utilization Rate (per 100,000 patients)"),
SUMIFS(CANSCRN!$D:$D,CANSCRN!$A:$A,C4058,CANSCRN!$G:$G,D4058),
IF(AND(A4058="PSA Testing", E4058="Cost per service ($USD)"),
SUMIFS(PSA!$E:$E,PSA!$A:$A,C4058,PSA!$G:$G,D4058),
IF(AND(A4058="Colorectal Cancer Screening", E4058="Cost per service ($USD)"),
SUMIFS(COL!$E:$E,COL!$A:$A,C4058,COL!$G:$G,D4058),
IF(AND(A4058="Cervical Cancer Screening", E4058="Cost per service ($USD)"),
SUMIFS(CERV!$E:$E,CERV!$A:$A,C4058,CERV!$G:$G,D4058),
IF(AND(A4058="Cancer Screening for CKD patients", E4058="Cost per service ($USD)"),
SUMIFS(CANSCRN!$E:$E,CANSCRN!$A:$A,C4058,CANSCRN!$G:$G,D4058),
IF(AND(A4058="PSA Testing", E4058="Total Expenditure ($USD per 100,000 patients)"),
SUMIFS(PSA!$F:$F,PSA!$A:$A,C4058,PSA!$G:$G,D4058),
IF(AND(A4058="Colorectal Cancer Screening", E4058="Total Expenditure ($USD per 100,000 patients)"),
SUMIFS(COL!$F:$F,COL!$A:$A,C4058,COL!$G:$G,D4058),
IF(AND(A4058="Cervical Cancer Screening", E4058="Total Expenditure ($USD per 100,000 patients)"),
SUMIFS(CERV!$F:$F,CERV!$A:$A,C4058,CERV!$G:$G,D4058),
SUMIFS(CANSCRN!$F:$F,CANSCRN!$A:$A,C4058,CANSCRN!$G:$G,D4058))))))))))))</f>
        <v>2364634.4695909088</v>
      </c>
    </row>
    <row r="4059" spans="1:6" x14ac:dyDescent="0.2">
      <c r="A4059" s="24" t="s">
        <v>107</v>
      </c>
      <c r="B4059" s="24" t="s">
        <v>101</v>
      </c>
      <c r="C4059" s="24" t="s">
        <v>41</v>
      </c>
      <c r="D4059" s="24">
        <v>2018</v>
      </c>
      <c r="E4059" s="24" t="s">
        <v>104</v>
      </c>
      <c r="F4059">
        <f>IF(AND(A4059="PSA Testing", E4059= "Utilization Rate (per 100,000 patients)"),
SUMIFS(PSA!$D:$D,PSA!$A:$A,C4059,PSA!$G:$G,D4059),
IF(AND(A4059="Colorectal Cancer Screening", E4059="Utilization Rate (per 100,000 patients)"),
SUMIFS(COL!$D:$D,COL!$A:$A,C4059,COL!$G:$G, D4059),
IF(AND(A4059="Cervical Cancer Screening", E4059="Utilization Rate (per 100,000 patients)"),
SUMIFS(CERV!$D:$D,CERV!$A:$A,C4059,CERV!$G:$G,D4059),
IF(AND(A4059="Cancer Screening for CKD patients", E4059="Utilization Rate (per 100,000 patients)"),
SUMIFS(CANSCRN!$D:$D,CANSCRN!$A:$A,C4059,CANSCRN!$G:$G,D4059),
IF(AND(A4059="PSA Testing", E4059="Cost per service ($USD)"),
SUMIFS(PSA!$E:$E,PSA!$A:$A,C4059,PSA!$G:$G,D4059),
IF(AND(A4059="Colorectal Cancer Screening", E4059="Cost per service ($USD)"),
SUMIFS(COL!$E:$E,COL!$A:$A,C4059,COL!$G:$G,D4059),
IF(AND(A4059="Cervical Cancer Screening", E4059="Cost per service ($USD)"),
SUMIFS(CERV!$E:$E,CERV!$A:$A,C4059,CERV!$G:$G,D4059),
IF(AND(A4059="Cancer Screening for CKD patients", E4059="Cost per service ($USD)"),
SUMIFS(CANSCRN!$E:$E,CANSCRN!$A:$A,C4059,CANSCRN!$G:$G,D4059),
IF(AND(A4059="PSA Testing", E4059="Total Expenditure ($USD per 100,000 patients)"),
SUMIFS(PSA!$F:$F,PSA!$A:$A,C4059,PSA!$G:$G,D4059),
IF(AND(A4059="Colorectal Cancer Screening", E4059="Total Expenditure ($USD per 100,000 patients)"),
SUMIFS(COL!$F:$F,COL!$A:$A,C4059,COL!$G:$G,D4059),
IF(AND(A4059="Cervical Cancer Screening", E4059="Total Expenditure ($USD per 100,000 patients)"),
SUMIFS(CERV!$F:$F,CERV!$A:$A,C4059,CERV!$G:$G,D4059),
SUMIFS(CANSCRN!$F:$F,CANSCRN!$A:$A,C4059,CANSCRN!$G:$G,D4059))))))))))))</f>
        <v>749273.64864864876</v>
      </c>
    </row>
    <row r="4060" spans="1:6" x14ac:dyDescent="0.2">
      <c r="A4060" s="24" t="s">
        <v>107</v>
      </c>
      <c r="B4060" s="24" t="s">
        <v>101</v>
      </c>
      <c r="C4060" s="24" t="s">
        <v>41</v>
      </c>
      <c r="D4060" s="24">
        <v>2019</v>
      </c>
      <c r="E4060" s="24" t="s">
        <v>104</v>
      </c>
      <c r="F4060">
        <f>IF(AND(A4060="PSA Testing", E4060= "Utilization Rate (per 100,000 patients)"),
SUMIFS(PSA!$D:$D,PSA!$A:$A,C4060,PSA!$G:$G,D4060),
IF(AND(A4060="Colorectal Cancer Screening", E4060="Utilization Rate (per 100,000 patients)"),
SUMIFS(COL!$D:$D,COL!$A:$A,C4060,COL!$G:$G, D4060),
IF(AND(A4060="Cervical Cancer Screening", E4060="Utilization Rate (per 100,000 patients)"),
SUMIFS(CERV!$D:$D,CERV!$A:$A,C4060,CERV!$G:$G,D4060),
IF(AND(A4060="Cancer Screening for CKD patients", E4060="Utilization Rate (per 100,000 patients)"),
SUMIFS(CANSCRN!$D:$D,CANSCRN!$A:$A,C4060,CANSCRN!$G:$G,D4060),
IF(AND(A4060="PSA Testing", E4060="Cost per service ($USD)"),
SUMIFS(PSA!$E:$E,PSA!$A:$A,C4060,PSA!$G:$G,D4060),
IF(AND(A4060="Colorectal Cancer Screening", E4060="Cost per service ($USD)"),
SUMIFS(COL!$E:$E,COL!$A:$A,C4060,COL!$G:$G,D4060),
IF(AND(A4060="Cervical Cancer Screening", E4060="Cost per service ($USD)"),
SUMIFS(CERV!$E:$E,CERV!$A:$A,C4060,CERV!$G:$G,D4060),
IF(AND(A4060="Cancer Screening for CKD patients", E4060="Cost per service ($USD)"),
SUMIFS(CANSCRN!$E:$E,CANSCRN!$A:$A,C4060,CANSCRN!$G:$G,D4060),
IF(AND(A4060="PSA Testing", E4060="Total Expenditure ($USD per 100,000 patients)"),
SUMIFS(PSA!$F:$F,PSA!$A:$A,C4060,PSA!$G:$G,D4060),
IF(AND(A4060="Colorectal Cancer Screening", E4060="Total Expenditure ($USD per 100,000 patients)"),
SUMIFS(COL!$F:$F,COL!$A:$A,C4060,COL!$G:$G,D4060),
IF(AND(A4060="Cervical Cancer Screening", E4060="Total Expenditure ($USD per 100,000 patients)"),
SUMIFS(CERV!$F:$F,CERV!$A:$A,C4060,CERV!$G:$G,D4060),
SUMIFS(CANSCRN!$F:$F,CANSCRN!$A:$A,C4060,CANSCRN!$G:$G,D4060))))))))))))</f>
        <v>904299.40484821436</v>
      </c>
    </row>
    <row r="4061" spans="1:6" x14ac:dyDescent="0.2">
      <c r="A4061" s="24" t="s">
        <v>107</v>
      </c>
      <c r="B4061" s="24" t="s">
        <v>101</v>
      </c>
      <c r="C4061" s="24" t="s">
        <v>42</v>
      </c>
      <c r="D4061" s="24">
        <v>2009</v>
      </c>
      <c r="E4061" s="24" t="s">
        <v>104</v>
      </c>
      <c r="F4061">
        <f>IF(AND(A4061="PSA Testing", E4061= "Utilization Rate (per 100,000 patients)"),
SUMIFS(PSA!$D:$D,PSA!$A:$A,C4061,PSA!$G:$G,D4061),
IF(AND(A4061="Colorectal Cancer Screening", E4061="Utilization Rate (per 100,000 patients)"),
SUMIFS(COL!$D:$D,COL!$A:$A,C4061,COL!$G:$G, D4061),
IF(AND(A4061="Cervical Cancer Screening", E4061="Utilization Rate (per 100,000 patients)"),
SUMIFS(CERV!$D:$D,CERV!$A:$A,C4061,CERV!$G:$G,D4061),
IF(AND(A4061="Cancer Screening for CKD patients", E4061="Utilization Rate (per 100,000 patients)"),
SUMIFS(CANSCRN!$D:$D,CANSCRN!$A:$A,C4061,CANSCRN!$G:$G,D4061),
IF(AND(A4061="PSA Testing", E4061="Cost per service ($USD)"),
SUMIFS(PSA!$E:$E,PSA!$A:$A,C4061,PSA!$G:$G,D4061),
IF(AND(A4061="Colorectal Cancer Screening", E4061="Cost per service ($USD)"),
SUMIFS(COL!$E:$E,COL!$A:$A,C4061,COL!$G:$G,D4061),
IF(AND(A4061="Cervical Cancer Screening", E4061="Cost per service ($USD)"),
SUMIFS(CERV!$E:$E,CERV!$A:$A,C4061,CERV!$G:$G,D4061),
IF(AND(A4061="Cancer Screening for CKD patients", E4061="Cost per service ($USD)"),
SUMIFS(CANSCRN!$E:$E,CANSCRN!$A:$A,C4061,CANSCRN!$G:$G,D4061),
IF(AND(A4061="PSA Testing", E4061="Total Expenditure ($USD per 100,000 patients)"),
SUMIFS(PSA!$F:$F,PSA!$A:$A,C4061,PSA!$G:$G,D4061),
IF(AND(A4061="Colorectal Cancer Screening", E4061="Total Expenditure ($USD per 100,000 patients)"),
SUMIFS(COL!$F:$F,COL!$A:$A,C4061,COL!$G:$G,D4061),
IF(AND(A4061="Cervical Cancer Screening", E4061="Total Expenditure ($USD per 100,000 patients)"),
SUMIFS(CERV!$F:$F,CERV!$A:$A,C4061,CERV!$G:$G,D4061),
SUMIFS(CANSCRN!$F:$F,CANSCRN!$A:$A,C4061,CANSCRN!$G:$G,D4061))))))))))))</f>
        <v>3495008.4946073624</v>
      </c>
    </row>
    <row r="4062" spans="1:6" x14ac:dyDescent="0.2">
      <c r="A4062" s="24" t="s">
        <v>107</v>
      </c>
      <c r="B4062" s="24" t="s">
        <v>101</v>
      </c>
      <c r="C4062" s="24" t="s">
        <v>42</v>
      </c>
      <c r="D4062" s="24">
        <v>2010</v>
      </c>
      <c r="E4062" s="24" t="s">
        <v>104</v>
      </c>
      <c r="F4062">
        <f>IF(AND(A4062="PSA Testing", E4062= "Utilization Rate (per 100,000 patients)"),
SUMIFS(PSA!$D:$D,PSA!$A:$A,C4062,PSA!$G:$G,D4062),
IF(AND(A4062="Colorectal Cancer Screening", E4062="Utilization Rate (per 100,000 patients)"),
SUMIFS(COL!$D:$D,COL!$A:$A,C4062,COL!$G:$G, D4062),
IF(AND(A4062="Cervical Cancer Screening", E4062="Utilization Rate (per 100,000 patients)"),
SUMIFS(CERV!$D:$D,CERV!$A:$A,C4062,CERV!$G:$G,D4062),
IF(AND(A4062="Cancer Screening for CKD patients", E4062="Utilization Rate (per 100,000 patients)"),
SUMIFS(CANSCRN!$D:$D,CANSCRN!$A:$A,C4062,CANSCRN!$G:$G,D4062),
IF(AND(A4062="PSA Testing", E4062="Cost per service ($USD)"),
SUMIFS(PSA!$E:$E,PSA!$A:$A,C4062,PSA!$G:$G,D4062),
IF(AND(A4062="Colorectal Cancer Screening", E4062="Cost per service ($USD)"),
SUMIFS(COL!$E:$E,COL!$A:$A,C4062,COL!$G:$G,D4062),
IF(AND(A4062="Cervical Cancer Screening", E4062="Cost per service ($USD)"),
SUMIFS(CERV!$E:$E,CERV!$A:$A,C4062,CERV!$G:$G,D4062),
IF(AND(A4062="Cancer Screening for CKD patients", E4062="Cost per service ($USD)"),
SUMIFS(CANSCRN!$E:$E,CANSCRN!$A:$A,C4062,CANSCRN!$G:$G,D4062),
IF(AND(A4062="PSA Testing", E4062="Total Expenditure ($USD per 100,000 patients)"),
SUMIFS(PSA!$F:$F,PSA!$A:$A,C4062,PSA!$G:$G,D4062),
IF(AND(A4062="Colorectal Cancer Screening", E4062="Total Expenditure ($USD per 100,000 patients)"),
SUMIFS(COL!$F:$F,COL!$A:$A,C4062,COL!$G:$G,D4062),
IF(AND(A4062="Cervical Cancer Screening", E4062="Total Expenditure ($USD per 100,000 patients)"),
SUMIFS(CERV!$F:$F,CERV!$A:$A,C4062,CERV!$G:$G,D4062),
SUMIFS(CANSCRN!$F:$F,CANSCRN!$A:$A,C4062,CANSCRN!$G:$G,D4062))))))))))))</f>
        <v>3330204.5316830985</v>
      </c>
    </row>
    <row r="4063" spans="1:6" x14ac:dyDescent="0.2">
      <c r="A4063" s="24" t="s">
        <v>107</v>
      </c>
      <c r="B4063" s="24" t="s">
        <v>101</v>
      </c>
      <c r="C4063" s="24" t="s">
        <v>42</v>
      </c>
      <c r="D4063" s="24">
        <v>2011</v>
      </c>
      <c r="E4063" s="24" t="s">
        <v>104</v>
      </c>
      <c r="F4063">
        <f>IF(AND(A4063="PSA Testing", E4063= "Utilization Rate (per 100,000 patients)"),
SUMIFS(PSA!$D:$D,PSA!$A:$A,C4063,PSA!$G:$G,D4063),
IF(AND(A4063="Colorectal Cancer Screening", E4063="Utilization Rate (per 100,000 patients)"),
SUMIFS(COL!$D:$D,COL!$A:$A,C4063,COL!$G:$G, D4063),
IF(AND(A4063="Cervical Cancer Screening", E4063="Utilization Rate (per 100,000 patients)"),
SUMIFS(CERV!$D:$D,CERV!$A:$A,C4063,CERV!$G:$G,D4063),
IF(AND(A4063="Cancer Screening for CKD patients", E4063="Utilization Rate (per 100,000 patients)"),
SUMIFS(CANSCRN!$D:$D,CANSCRN!$A:$A,C4063,CANSCRN!$G:$G,D4063),
IF(AND(A4063="PSA Testing", E4063="Cost per service ($USD)"),
SUMIFS(PSA!$E:$E,PSA!$A:$A,C4063,PSA!$G:$G,D4063),
IF(AND(A4063="Colorectal Cancer Screening", E4063="Cost per service ($USD)"),
SUMIFS(COL!$E:$E,COL!$A:$A,C4063,COL!$G:$G,D4063),
IF(AND(A4063="Cervical Cancer Screening", E4063="Cost per service ($USD)"),
SUMIFS(CERV!$E:$E,CERV!$A:$A,C4063,CERV!$G:$G,D4063),
IF(AND(A4063="Cancer Screening for CKD patients", E4063="Cost per service ($USD)"),
SUMIFS(CANSCRN!$E:$E,CANSCRN!$A:$A,C4063,CANSCRN!$G:$G,D4063),
IF(AND(A4063="PSA Testing", E4063="Total Expenditure ($USD per 100,000 patients)"),
SUMIFS(PSA!$F:$F,PSA!$A:$A,C4063,PSA!$G:$G,D4063),
IF(AND(A4063="Colorectal Cancer Screening", E4063="Total Expenditure ($USD per 100,000 patients)"),
SUMIFS(COL!$F:$F,COL!$A:$A,C4063,COL!$G:$G,D4063),
IF(AND(A4063="Cervical Cancer Screening", E4063="Total Expenditure ($USD per 100,000 patients)"),
SUMIFS(CERV!$F:$F,CERV!$A:$A,C4063,CERV!$G:$G,D4063),
SUMIFS(CANSCRN!$F:$F,CANSCRN!$A:$A,C4063,CANSCRN!$G:$G,D4063))))))))))))</f>
        <v>4156482.5185454544</v>
      </c>
    </row>
    <row r="4064" spans="1:6" x14ac:dyDescent="0.2">
      <c r="A4064" s="24" t="s">
        <v>107</v>
      </c>
      <c r="B4064" s="24" t="s">
        <v>101</v>
      </c>
      <c r="C4064" s="24" t="s">
        <v>42</v>
      </c>
      <c r="D4064" s="24">
        <v>2012</v>
      </c>
      <c r="E4064" s="24" t="s">
        <v>104</v>
      </c>
      <c r="F4064">
        <f>IF(AND(A4064="PSA Testing", E4064= "Utilization Rate (per 100,000 patients)"),
SUMIFS(PSA!$D:$D,PSA!$A:$A,C4064,PSA!$G:$G,D4064),
IF(AND(A4064="Colorectal Cancer Screening", E4064="Utilization Rate (per 100,000 patients)"),
SUMIFS(COL!$D:$D,COL!$A:$A,C4064,COL!$G:$G, D4064),
IF(AND(A4064="Cervical Cancer Screening", E4064="Utilization Rate (per 100,000 patients)"),
SUMIFS(CERV!$D:$D,CERV!$A:$A,C4064,CERV!$G:$G,D4064),
IF(AND(A4064="Cancer Screening for CKD patients", E4064="Utilization Rate (per 100,000 patients)"),
SUMIFS(CANSCRN!$D:$D,CANSCRN!$A:$A,C4064,CANSCRN!$G:$G,D4064),
IF(AND(A4064="PSA Testing", E4064="Cost per service ($USD)"),
SUMIFS(PSA!$E:$E,PSA!$A:$A,C4064,PSA!$G:$G,D4064),
IF(AND(A4064="Colorectal Cancer Screening", E4064="Cost per service ($USD)"),
SUMIFS(COL!$E:$E,COL!$A:$A,C4064,COL!$G:$G,D4064),
IF(AND(A4064="Cervical Cancer Screening", E4064="Cost per service ($USD)"),
SUMIFS(CERV!$E:$E,CERV!$A:$A,C4064,CERV!$G:$G,D4064),
IF(AND(A4064="Cancer Screening for CKD patients", E4064="Cost per service ($USD)"),
SUMIFS(CANSCRN!$E:$E,CANSCRN!$A:$A,C4064,CANSCRN!$G:$G,D4064),
IF(AND(A4064="PSA Testing", E4064="Total Expenditure ($USD per 100,000 patients)"),
SUMIFS(PSA!$F:$F,PSA!$A:$A,C4064,PSA!$G:$G,D4064),
IF(AND(A4064="Colorectal Cancer Screening", E4064="Total Expenditure ($USD per 100,000 patients)"),
SUMIFS(COL!$F:$F,COL!$A:$A,C4064,COL!$G:$G,D4064),
IF(AND(A4064="Cervical Cancer Screening", E4064="Total Expenditure ($USD per 100,000 patients)"),
SUMIFS(CERV!$F:$F,CERV!$A:$A,C4064,CERV!$G:$G,D4064),
SUMIFS(CANSCRN!$F:$F,CANSCRN!$A:$A,C4064,CANSCRN!$G:$G,D4064))))))))))))</f>
        <v>3402705.7529296875</v>
      </c>
    </row>
    <row r="4065" spans="1:6" x14ac:dyDescent="0.2">
      <c r="A4065" s="24" t="s">
        <v>107</v>
      </c>
      <c r="B4065" s="24" t="s">
        <v>101</v>
      </c>
      <c r="C4065" s="24" t="s">
        <v>42</v>
      </c>
      <c r="D4065" s="24">
        <v>2013</v>
      </c>
      <c r="E4065" s="24" t="s">
        <v>104</v>
      </c>
      <c r="F4065">
        <f>IF(AND(A4065="PSA Testing", E4065= "Utilization Rate (per 100,000 patients)"),
SUMIFS(PSA!$D:$D,PSA!$A:$A,C4065,PSA!$G:$G,D4065),
IF(AND(A4065="Colorectal Cancer Screening", E4065="Utilization Rate (per 100,000 patients)"),
SUMIFS(COL!$D:$D,COL!$A:$A,C4065,COL!$G:$G, D4065),
IF(AND(A4065="Cervical Cancer Screening", E4065="Utilization Rate (per 100,000 patients)"),
SUMIFS(CERV!$D:$D,CERV!$A:$A,C4065,CERV!$G:$G,D4065),
IF(AND(A4065="Cancer Screening for CKD patients", E4065="Utilization Rate (per 100,000 patients)"),
SUMIFS(CANSCRN!$D:$D,CANSCRN!$A:$A,C4065,CANSCRN!$G:$G,D4065),
IF(AND(A4065="PSA Testing", E4065="Cost per service ($USD)"),
SUMIFS(PSA!$E:$E,PSA!$A:$A,C4065,PSA!$G:$G,D4065),
IF(AND(A4065="Colorectal Cancer Screening", E4065="Cost per service ($USD)"),
SUMIFS(COL!$E:$E,COL!$A:$A,C4065,COL!$G:$G,D4065),
IF(AND(A4065="Cervical Cancer Screening", E4065="Cost per service ($USD)"),
SUMIFS(CERV!$E:$E,CERV!$A:$A,C4065,CERV!$G:$G,D4065),
IF(AND(A4065="Cancer Screening for CKD patients", E4065="Cost per service ($USD)"),
SUMIFS(CANSCRN!$E:$E,CANSCRN!$A:$A,C4065,CANSCRN!$G:$G,D4065),
IF(AND(A4065="PSA Testing", E4065="Total Expenditure ($USD per 100,000 patients)"),
SUMIFS(PSA!$F:$F,PSA!$A:$A,C4065,PSA!$G:$G,D4065),
IF(AND(A4065="Colorectal Cancer Screening", E4065="Total Expenditure ($USD per 100,000 patients)"),
SUMIFS(COL!$F:$F,COL!$A:$A,C4065,COL!$G:$G,D4065),
IF(AND(A4065="Cervical Cancer Screening", E4065="Total Expenditure ($USD per 100,000 patients)"),
SUMIFS(CERV!$F:$F,CERV!$A:$A,C4065,CERV!$G:$G,D4065),
SUMIFS(CANSCRN!$F:$F,CANSCRN!$A:$A,C4065,CANSCRN!$G:$G,D4065))))))))))))</f>
        <v>4145956.6101694917</v>
      </c>
    </row>
    <row r="4066" spans="1:6" x14ac:dyDescent="0.2">
      <c r="A4066" s="24" t="s">
        <v>107</v>
      </c>
      <c r="B4066" s="24" t="s">
        <v>101</v>
      </c>
      <c r="C4066" s="24" t="s">
        <v>42</v>
      </c>
      <c r="D4066" s="24">
        <v>2014</v>
      </c>
      <c r="E4066" s="24" t="s">
        <v>104</v>
      </c>
      <c r="F4066">
        <f>IF(AND(A4066="PSA Testing", E4066= "Utilization Rate (per 100,000 patients)"),
SUMIFS(PSA!$D:$D,PSA!$A:$A,C4066,PSA!$G:$G,D4066),
IF(AND(A4066="Colorectal Cancer Screening", E4066="Utilization Rate (per 100,000 patients)"),
SUMIFS(COL!$D:$D,COL!$A:$A,C4066,COL!$G:$G, D4066),
IF(AND(A4066="Cervical Cancer Screening", E4066="Utilization Rate (per 100,000 patients)"),
SUMIFS(CERV!$D:$D,CERV!$A:$A,C4066,CERV!$G:$G,D4066),
IF(AND(A4066="Cancer Screening for CKD patients", E4066="Utilization Rate (per 100,000 patients)"),
SUMIFS(CANSCRN!$D:$D,CANSCRN!$A:$A,C4066,CANSCRN!$G:$G,D4066),
IF(AND(A4066="PSA Testing", E4066="Cost per service ($USD)"),
SUMIFS(PSA!$E:$E,PSA!$A:$A,C4066,PSA!$G:$G,D4066),
IF(AND(A4066="Colorectal Cancer Screening", E4066="Cost per service ($USD)"),
SUMIFS(COL!$E:$E,COL!$A:$A,C4066,COL!$G:$G,D4066),
IF(AND(A4066="Cervical Cancer Screening", E4066="Cost per service ($USD)"),
SUMIFS(CERV!$E:$E,CERV!$A:$A,C4066,CERV!$G:$G,D4066),
IF(AND(A4066="Cancer Screening for CKD patients", E4066="Cost per service ($USD)"),
SUMIFS(CANSCRN!$E:$E,CANSCRN!$A:$A,C4066,CANSCRN!$G:$G,D4066),
IF(AND(A4066="PSA Testing", E4066="Total Expenditure ($USD per 100,000 patients)"),
SUMIFS(PSA!$F:$F,PSA!$A:$A,C4066,PSA!$G:$G,D4066),
IF(AND(A4066="Colorectal Cancer Screening", E4066="Total Expenditure ($USD per 100,000 patients)"),
SUMIFS(COL!$F:$F,COL!$A:$A,C4066,COL!$G:$G,D4066),
IF(AND(A4066="Cervical Cancer Screening", E4066="Total Expenditure ($USD per 100,000 patients)"),
SUMIFS(CERV!$F:$F,CERV!$A:$A,C4066,CERV!$G:$G,D4066),
SUMIFS(CANSCRN!$F:$F,CANSCRN!$A:$A,C4066,CANSCRN!$G:$G,D4066))))))))))))</f>
        <v>4128667.7684074077</v>
      </c>
    </row>
    <row r="4067" spans="1:6" x14ac:dyDescent="0.2">
      <c r="A4067" s="24" t="s">
        <v>107</v>
      </c>
      <c r="B4067" s="24" t="s">
        <v>101</v>
      </c>
      <c r="C4067" s="24" t="s">
        <v>42</v>
      </c>
      <c r="D4067" s="24">
        <v>2015</v>
      </c>
      <c r="E4067" s="24" t="s">
        <v>104</v>
      </c>
      <c r="F4067">
        <f>IF(AND(A4067="PSA Testing", E4067= "Utilization Rate (per 100,000 patients)"),
SUMIFS(PSA!$D:$D,PSA!$A:$A,C4067,PSA!$G:$G,D4067),
IF(AND(A4067="Colorectal Cancer Screening", E4067="Utilization Rate (per 100,000 patients)"),
SUMIFS(COL!$D:$D,COL!$A:$A,C4067,COL!$G:$G, D4067),
IF(AND(A4067="Cervical Cancer Screening", E4067="Utilization Rate (per 100,000 patients)"),
SUMIFS(CERV!$D:$D,CERV!$A:$A,C4067,CERV!$G:$G,D4067),
IF(AND(A4067="Cancer Screening for CKD patients", E4067="Utilization Rate (per 100,000 patients)"),
SUMIFS(CANSCRN!$D:$D,CANSCRN!$A:$A,C4067,CANSCRN!$G:$G,D4067),
IF(AND(A4067="PSA Testing", E4067="Cost per service ($USD)"),
SUMIFS(PSA!$E:$E,PSA!$A:$A,C4067,PSA!$G:$G,D4067),
IF(AND(A4067="Colorectal Cancer Screening", E4067="Cost per service ($USD)"),
SUMIFS(COL!$E:$E,COL!$A:$A,C4067,COL!$G:$G,D4067),
IF(AND(A4067="Cervical Cancer Screening", E4067="Cost per service ($USD)"),
SUMIFS(CERV!$E:$E,CERV!$A:$A,C4067,CERV!$G:$G,D4067),
IF(AND(A4067="Cancer Screening for CKD patients", E4067="Cost per service ($USD)"),
SUMIFS(CANSCRN!$E:$E,CANSCRN!$A:$A,C4067,CANSCRN!$G:$G,D4067),
IF(AND(A4067="PSA Testing", E4067="Total Expenditure ($USD per 100,000 patients)"),
SUMIFS(PSA!$F:$F,PSA!$A:$A,C4067,PSA!$G:$G,D4067),
IF(AND(A4067="Colorectal Cancer Screening", E4067="Total Expenditure ($USD per 100,000 patients)"),
SUMIFS(COL!$F:$F,COL!$A:$A,C4067,COL!$G:$G,D4067),
IF(AND(A4067="Cervical Cancer Screening", E4067="Total Expenditure ($USD per 100,000 patients)"),
SUMIFS(CERV!$F:$F,CERV!$A:$A,C4067,CERV!$G:$G,D4067),
SUMIFS(CANSCRN!$F:$F,CANSCRN!$A:$A,C4067,CANSCRN!$G:$G,D4067))))))))))))</f>
        <v>3128639.2483817427</v>
      </c>
    </row>
    <row r="4068" spans="1:6" x14ac:dyDescent="0.2">
      <c r="A4068" s="24" t="s">
        <v>107</v>
      </c>
      <c r="B4068" s="24" t="s">
        <v>101</v>
      </c>
      <c r="C4068" s="24" t="s">
        <v>42</v>
      </c>
      <c r="D4068" s="24">
        <v>2016</v>
      </c>
      <c r="E4068" s="24" t="s">
        <v>104</v>
      </c>
      <c r="F4068">
        <f>IF(AND(A4068="PSA Testing", E4068= "Utilization Rate (per 100,000 patients)"),
SUMIFS(PSA!$D:$D,PSA!$A:$A,C4068,PSA!$G:$G,D4068),
IF(AND(A4068="Colorectal Cancer Screening", E4068="Utilization Rate (per 100,000 patients)"),
SUMIFS(COL!$D:$D,COL!$A:$A,C4068,COL!$G:$G, D4068),
IF(AND(A4068="Cervical Cancer Screening", E4068="Utilization Rate (per 100,000 patients)"),
SUMIFS(CERV!$D:$D,CERV!$A:$A,C4068,CERV!$G:$G,D4068),
IF(AND(A4068="Cancer Screening for CKD patients", E4068="Utilization Rate (per 100,000 patients)"),
SUMIFS(CANSCRN!$D:$D,CANSCRN!$A:$A,C4068,CANSCRN!$G:$G,D4068),
IF(AND(A4068="PSA Testing", E4068="Cost per service ($USD)"),
SUMIFS(PSA!$E:$E,PSA!$A:$A,C4068,PSA!$G:$G,D4068),
IF(AND(A4068="Colorectal Cancer Screening", E4068="Cost per service ($USD)"),
SUMIFS(COL!$E:$E,COL!$A:$A,C4068,COL!$G:$G,D4068),
IF(AND(A4068="Cervical Cancer Screening", E4068="Cost per service ($USD)"),
SUMIFS(CERV!$E:$E,CERV!$A:$A,C4068,CERV!$G:$G,D4068),
IF(AND(A4068="Cancer Screening for CKD patients", E4068="Cost per service ($USD)"),
SUMIFS(CANSCRN!$E:$E,CANSCRN!$A:$A,C4068,CANSCRN!$G:$G,D4068),
IF(AND(A4068="PSA Testing", E4068="Total Expenditure ($USD per 100,000 patients)"),
SUMIFS(PSA!$F:$F,PSA!$A:$A,C4068,PSA!$G:$G,D4068),
IF(AND(A4068="Colorectal Cancer Screening", E4068="Total Expenditure ($USD per 100,000 patients)"),
SUMIFS(COL!$F:$F,COL!$A:$A,C4068,COL!$G:$G,D4068),
IF(AND(A4068="Cervical Cancer Screening", E4068="Total Expenditure ($USD per 100,000 patients)"),
SUMIFS(CERV!$F:$F,CERV!$A:$A,C4068,CERV!$G:$G,D4068),
SUMIFS(CANSCRN!$F:$F,CANSCRN!$A:$A,C4068,CANSCRN!$G:$G,D4068))))))))))))</f>
        <v>5984582.0441176472</v>
      </c>
    </row>
    <row r="4069" spans="1:6" x14ac:dyDescent="0.2">
      <c r="A4069" s="24" t="s">
        <v>107</v>
      </c>
      <c r="B4069" s="24" t="s">
        <v>101</v>
      </c>
      <c r="C4069" s="24" t="s">
        <v>42</v>
      </c>
      <c r="D4069" s="24">
        <v>2017</v>
      </c>
      <c r="E4069" s="24" t="s">
        <v>104</v>
      </c>
      <c r="F4069">
        <f>IF(AND(A4069="PSA Testing", E4069= "Utilization Rate (per 100,000 patients)"),
SUMIFS(PSA!$D:$D,PSA!$A:$A,C4069,PSA!$G:$G,D4069),
IF(AND(A4069="Colorectal Cancer Screening", E4069="Utilization Rate (per 100,000 patients)"),
SUMIFS(COL!$D:$D,COL!$A:$A,C4069,COL!$G:$G, D4069),
IF(AND(A4069="Cervical Cancer Screening", E4069="Utilization Rate (per 100,000 patients)"),
SUMIFS(CERV!$D:$D,CERV!$A:$A,C4069,CERV!$G:$G,D4069),
IF(AND(A4069="Cancer Screening for CKD patients", E4069="Utilization Rate (per 100,000 patients)"),
SUMIFS(CANSCRN!$D:$D,CANSCRN!$A:$A,C4069,CANSCRN!$G:$G,D4069),
IF(AND(A4069="PSA Testing", E4069="Cost per service ($USD)"),
SUMIFS(PSA!$E:$E,PSA!$A:$A,C4069,PSA!$G:$G,D4069),
IF(AND(A4069="Colorectal Cancer Screening", E4069="Cost per service ($USD)"),
SUMIFS(COL!$E:$E,COL!$A:$A,C4069,COL!$G:$G,D4069),
IF(AND(A4069="Cervical Cancer Screening", E4069="Cost per service ($USD)"),
SUMIFS(CERV!$E:$E,CERV!$A:$A,C4069,CERV!$G:$G,D4069),
IF(AND(A4069="Cancer Screening for CKD patients", E4069="Cost per service ($USD)"),
SUMIFS(CANSCRN!$E:$E,CANSCRN!$A:$A,C4069,CANSCRN!$G:$G,D4069),
IF(AND(A4069="PSA Testing", E4069="Total Expenditure ($USD per 100,000 patients)"),
SUMIFS(PSA!$F:$F,PSA!$A:$A,C4069,PSA!$G:$G,D4069),
IF(AND(A4069="Colorectal Cancer Screening", E4069="Total Expenditure ($USD per 100,000 patients)"),
SUMIFS(COL!$F:$F,COL!$A:$A,C4069,COL!$G:$G,D4069),
IF(AND(A4069="Cervical Cancer Screening", E4069="Total Expenditure ($USD per 100,000 patients)"),
SUMIFS(CERV!$F:$F,CERV!$A:$A,C4069,CERV!$G:$G,D4069),
SUMIFS(CANSCRN!$F:$F,CANSCRN!$A:$A,C4069,CANSCRN!$G:$G,D4069))))))))))))</f>
        <v>4654569.8857407412</v>
      </c>
    </row>
    <row r="4070" spans="1:6" x14ac:dyDescent="0.2">
      <c r="A4070" s="24" t="s">
        <v>107</v>
      </c>
      <c r="B4070" s="24" t="s">
        <v>101</v>
      </c>
      <c r="C4070" s="24" t="s">
        <v>42</v>
      </c>
      <c r="D4070" s="24">
        <v>2018</v>
      </c>
      <c r="E4070" s="24" t="s">
        <v>104</v>
      </c>
      <c r="F4070">
        <f>IF(AND(A4070="PSA Testing", E4070= "Utilization Rate (per 100,000 patients)"),
SUMIFS(PSA!$D:$D,PSA!$A:$A,C4070,PSA!$G:$G,D4070),
IF(AND(A4070="Colorectal Cancer Screening", E4070="Utilization Rate (per 100,000 patients)"),
SUMIFS(COL!$D:$D,COL!$A:$A,C4070,COL!$G:$G, D4070),
IF(AND(A4070="Cervical Cancer Screening", E4070="Utilization Rate (per 100,000 patients)"),
SUMIFS(CERV!$D:$D,CERV!$A:$A,C4070,CERV!$G:$G,D4070),
IF(AND(A4070="Cancer Screening for CKD patients", E4070="Utilization Rate (per 100,000 patients)"),
SUMIFS(CANSCRN!$D:$D,CANSCRN!$A:$A,C4070,CANSCRN!$G:$G,D4070),
IF(AND(A4070="PSA Testing", E4070="Cost per service ($USD)"),
SUMIFS(PSA!$E:$E,PSA!$A:$A,C4070,PSA!$G:$G,D4070),
IF(AND(A4070="Colorectal Cancer Screening", E4070="Cost per service ($USD)"),
SUMIFS(COL!$E:$E,COL!$A:$A,C4070,COL!$G:$G,D4070),
IF(AND(A4070="Cervical Cancer Screening", E4070="Cost per service ($USD)"),
SUMIFS(CERV!$E:$E,CERV!$A:$A,C4070,CERV!$G:$G,D4070),
IF(AND(A4070="Cancer Screening for CKD patients", E4070="Cost per service ($USD)"),
SUMIFS(CANSCRN!$E:$E,CANSCRN!$A:$A,C4070,CANSCRN!$G:$G,D4070),
IF(AND(A4070="PSA Testing", E4070="Total Expenditure ($USD per 100,000 patients)"),
SUMIFS(PSA!$F:$F,PSA!$A:$A,C4070,PSA!$G:$G,D4070),
IF(AND(A4070="Colorectal Cancer Screening", E4070="Total Expenditure ($USD per 100,000 patients)"),
SUMIFS(COL!$F:$F,COL!$A:$A,C4070,COL!$G:$G,D4070),
IF(AND(A4070="Cervical Cancer Screening", E4070="Total Expenditure ($USD per 100,000 patients)"),
SUMIFS(CERV!$F:$F,CERV!$A:$A,C4070,CERV!$G:$G,D4070),
SUMIFS(CANSCRN!$F:$F,CANSCRN!$A:$A,C4070,CANSCRN!$G:$G,D4070))))))))))))</f>
        <v>4952182.5234466018</v>
      </c>
    </row>
    <row r="4071" spans="1:6" x14ac:dyDescent="0.2">
      <c r="A4071" s="24" t="s">
        <v>107</v>
      </c>
      <c r="B4071" s="24" t="s">
        <v>101</v>
      </c>
      <c r="C4071" s="24" t="s">
        <v>42</v>
      </c>
      <c r="D4071" s="24">
        <v>2019</v>
      </c>
      <c r="E4071" s="24" t="s">
        <v>104</v>
      </c>
      <c r="F4071">
        <f>IF(AND(A4071="PSA Testing", E4071= "Utilization Rate (per 100,000 patients)"),
SUMIFS(PSA!$D:$D,PSA!$A:$A,C4071,PSA!$G:$G,D4071),
IF(AND(A4071="Colorectal Cancer Screening", E4071="Utilization Rate (per 100,000 patients)"),
SUMIFS(COL!$D:$D,COL!$A:$A,C4071,COL!$G:$G, D4071),
IF(AND(A4071="Cervical Cancer Screening", E4071="Utilization Rate (per 100,000 patients)"),
SUMIFS(CERV!$D:$D,CERV!$A:$A,C4071,CERV!$G:$G,D4071),
IF(AND(A4071="Cancer Screening for CKD patients", E4071="Utilization Rate (per 100,000 patients)"),
SUMIFS(CANSCRN!$D:$D,CANSCRN!$A:$A,C4071,CANSCRN!$G:$G,D4071),
IF(AND(A4071="PSA Testing", E4071="Cost per service ($USD)"),
SUMIFS(PSA!$E:$E,PSA!$A:$A,C4071,PSA!$G:$G,D4071),
IF(AND(A4071="Colorectal Cancer Screening", E4071="Cost per service ($USD)"),
SUMIFS(COL!$E:$E,COL!$A:$A,C4071,COL!$G:$G,D4071),
IF(AND(A4071="Cervical Cancer Screening", E4071="Cost per service ($USD)"),
SUMIFS(CERV!$E:$E,CERV!$A:$A,C4071,CERV!$G:$G,D4071),
IF(AND(A4071="Cancer Screening for CKD patients", E4071="Cost per service ($USD)"),
SUMIFS(CANSCRN!$E:$E,CANSCRN!$A:$A,C4071,CANSCRN!$G:$G,D4071),
IF(AND(A4071="PSA Testing", E4071="Total Expenditure ($USD per 100,000 patients)"),
SUMIFS(PSA!$F:$F,PSA!$A:$A,C4071,PSA!$G:$G,D4071),
IF(AND(A4071="Colorectal Cancer Screening", E4071="Total Expenditure ($USD per 100,000 patients)"),
SUMIFS(COL!$F:$F,COL!$A:$A,C4071,COL!$G:$G,D4071),
IF(AND(A4071="Cervical Cancer Screening", E4071="Total Expenditure ($USD per 100,000 patients)"),
SUMIFS(CERV!$F:$F,CERV!$A:$A,C4071,CERV!$G:$G,D4071),
SUMIFS(CANSCRN!$F:$F,CANSCRN!$A:$A,C4071,CANSCRN!$G:$G,D4071))))))))))))</f>
        <v>2279177.2574807694</v>
      </c>
    </row>
    <row r="4072" spans="1:6" x14ac:dyDescent="0.2">
      <c r="A4072" s="24" t="s">
        <v>107</v>
      </c>
      <c r="B4072" s="24" t="s">
        <v>101</v>
      </c>
      <c r="C4072" s="24" t="s">
        <v>43</v>
      </c>
      <c r="D4072" s="24">
        <v>2009</v>
      </c>
      <c r="E4072" s="24" t="s">
        <v>104</v>
      </c>
      <c r="F4072">
        <f>IF(AND(A4072="PSA Testing", E4072= "Utilization Rate (per 100,000 patients)"),
SUMIFS(PSA!$D:$D,PSA!$A:$A,C4072,PSA!$G:$G,D4072),
IF(AND(A4072="Colorectal Cancer Screening", E4072="Utilization Rate (per 100,000 patients)"),
SUMIFS(COL!$D:$D,COL!$A:$A,C4072,COL!$G:$G, D4072),
IF(AND(A4072="Cervical Cancer Screening", E4072="Utilization Rate (per 100,000 patients)"),
SUMIFS(CERV!$D:$D,CERV!$A:$A,C4072,CERV!$G:$G,D4072),
IF(AND(A4072="Cancer Screening for CKD patients", E4072="Utilization Rate (per 100,000 patients)"),
SUMIFS(CANSCRN!$D:$D,CANSCRN!$A:$A,C4072,CANSCRN!$G:$G,D4072),
IF(AND(A4072="PSA Testing", E4072="Cost per service ($USD)"),
SUMIFS(PSA!$E:$E,PSA!$A:$A,C4072,PSA!$G:$G,D4072),
IF(AND(A4072="Colorectal Cancer Screening", E4072="Cost per service ($USD)"),
SUMIFS(COL!$E:$E,COL!$A:$A,C4072,COL!$G:$G,D4072),
IF(AND(A4072="Cervical Cancer Screening", E4072="Cost per service ($USD)"),
SUMIFS(CERV!$E:$E,CERV!$A:$A,C4072,CERV!$G:$G,D4072),
IF(AND(A4072="Cancer Screening for CKD patients", E4072="Cost per service ($USD)"),
SUMIFS(CANSCRN!$E:$E,CANSCRN!$A:$A,C4072,CANSCRN!$G:$G,D4072),
IF(AND(A4072="PSA Testing", E4072="Total Expenditure ($USD per 100,000 patients)"),
SUMIFS(PSA!$F:$F,PSA!$A:$A,C4072,PSA!$G:$G,D4072),
IF(AND(A4072="Colorectal Cancer Screening", E4072="Total Expenditure ($USD per 100,000 patients)"),
SUMIFS(COL!$F:$F,COL!$A:$A,C4072,COL!$G:$G,D4072),
IF(AND(A4072="Cervical Cancer Screening", E4072="Total Expenditure ($USD per 100,000 patients)"),
SUMIFS(CERV!$F:$F,CERV!$A:$A,C4072,CERV!$G:$G,D4072),
SUMIFS(CANSCRN!$F:$F,CANSCRN!$A:$A,C4072,CANSCRN!$G:$G,D4072))))))))))))</f>
        <v>2540825.6880733944</v>
      </c>
    </row>
    <row r="4073" spans="1:6" x14ac:dyDescent="0.2">
      <c r="A4073" s="24" t="s">
        <v>107</v>
      </c>
      <c r="B4073" s="24" t="s">
        <v>101</v>
      </c>
      <c r="C4073" s="24" t="s">
        <v>43</v>
      </c>
      <c r="D4073" s="24">
        <v>2010</v>
      </c>
      <c r="E4073" s="24" t="s">
        <v>104</v>
      </c>
      <c r="F4073">
        <f>IF(AND(A4073="PSA Testing", E4073= "Utilization Rate (per 100,000 patients)"),
SUMIFS(PSA!$D:$D,PSA!$A:$A,C4073,PSA!$G:$G,D4073),
IF(AND(A4073="Colorectal Cancer Screening", E4073="Utilization Rate (per 100,000 patients)"),
SUMIFS(COL!$D:$D,COL!$A:$A,C4073,COL!$G:$G, D4073),
IF(AND(A4073="Cervical Cancer Screening", E4073="Utilization Rate (per 100,000 patients)"),
SUMIFS(CERV!$D:$D,CERV!$A:$A,C4073,CERV!$G:$G,D4073),
IF(AND(A4073="Cancer Screening for CKD patients", E4073="Utilization Rate (per 100,000 patients)"),
SUMIFS(CANSCRN!$D:$D,CANSCRN!$A:$A,C4073,CANSCRN!$G:$G,D4073),
IF(AND(A4073="PSA Testing", E4073="Cost per service ($USD)"),
SUMIFS(PSA!$E:$E,PSA!$A:$A,C4073,PSA!$G:$G,D4073),
IF(AND(A4073="Colorectal Cancer Screening", E4073="Cost per service ($USD)"),
SUMIFS(COL!$E:$E,COL!$A:$A,C4073,COL!$G:$G,D4073),
IF(AND(A4073="Cervical Cancer Screening", E4073="Cost per service ($USD)"),
SUMIFS(CERV!$E:$E,CERV!$A:$A,C4073,CERV!$G:$G,D4073),
IF(AND(A4073="Cancer Screening for CKD patients", E4073="Cost per service ($USD)"),
SUMIFS(CANSCRN!$E:$E,CANSCRN!$A:$A,C4073,CANSCRN!$G:$G,D4073),
IF(AND(A4073="PSA Testing", E4073="Total Expenditure ($USD per 100,000 patients)"),
SUMIFS(PSA!$F:$F,PSA!$A:$A,C4073,PSA!$G:$G,D4073),
IF(AND(A4073="Colorectal Cancer Screening", E4073="Total Expenditure ($USD per 100,000 patients)"),
SUMIFS(COL!$F:$F,COL!$A:$A,C4073,COL!$G:$G,D4073),
IF(AND(A4073="Cervical Cancer Screening", E4073="Total Expenditure ($USD per 100,000 patients)"),
SUMIFS(CERV!$F:$F,CERV!$A:$A,C4073,CERV!$G:$G,D4073),
SUMIFS(CANSCRN!$F:$F,CANSCRN!$A:$A,C4073,CANSCRN!$G:$G,D4073))))))))))))</f>
        <v>4114932.2999999993</v>
      </c>
    </row>
    <row r="4074" spans="1:6" x14ac:dyDescent="0.2">
      <c r="A4074" s="24" t="s">
        <v>107</v>
      </c>
      <c r="B4074" s="24" t="s">
        <v>101</v>
      </c>
      <c r="C4074" s="24" t="s">
        <v>43</v>
      </c>
      <c r="D4074" s="24">
        <v>2011</v>
      </c>
      <c r="E4074" s="24" t="s">
        <v>104</v>
      </c>
      <c r="F4074">
        <f>IF(AND(A4074="PSA Testing", E4074= "Utilization Rate (per 100,000 patients)"),
SUMIFS(PSA!$D:$D,PSA!$A:$A,C4074,PSA!$G:$G,D4074),
IF(AND(A4074="Colorectal Cancer Screening", E4074="Utilization Rate (per 100,000 patients)"),
SUMIFS(COL!$D:$D,COL!$A:$A,C4074,COL!$G:$G, D4074),
IF(AND(A4074="Cervical Cancer Screening", E4074="Utilization Rate (per 100,000 patients)"),
SUMIFS(CERV!$D:$D,CERV!$A:$A,C4074,CERV!$G:$G,D4074),
IF(AND(A4074="Cancer Screening for CKD patients", E4074="Utilization Rate (per 100,000 patients)"),
SUMIFS(CANSCRN!$D:$D,CANSCRN!$A:$A,C4074,CANSCRN!$G:$G,D4074),
IF(AND(A4074="PSA Testing", E4074="Cost per service ($USD)"),
SUMIFS(PSA!$E:$E,PSA!$A:$A,C4074,PSA!$G:$G,D4074),
IF(AND(A4074="Colorectal Cancer Screening", E4074="Cost per service ($USD)"),
SUMIFS(COL!$E:$E,COL!$A:$A,C4074,COL!$G:$G,D4074),
IF(AND(A4074="Cervical Cancer Screening", E4074="Cost per service ($USD)"),
SUMIFS(CERV!$E:$E,CERV!$A:$A,C4074,CERV!$G:$G,D4074),
IF(AND(A4074="Cancer Screening for CKD patients", E4074="Cost per service ($USD)"),
SUMIFS(CANSCRN!$E:$E,CANSCRN!$A:$A,C4074,CANSCRN!$G:$G,D4074),
IF(AND(A4074="PSA Testing", E4074="Total Expenditure ($USD per 100,000 patients)"),
SUMIFS(PSA!$F:$F,PSA!$A:$A,C4074,PSA!$G:$G,D4074),
IF(AND(A4074="Colorectal Cancer Screening", E4074="Total Expenditure ($USD per 100,000 patients)"),
SUMIFS(COL!$F:$F,COL!$A:$A,C4074,COL!$G:$G,D4074),
IF(AND(A4074="Cervical Cancer Screening", E4074="Total Expenditure ($USD per 100,000 patients)"),
SUMIFS(CERV!$F:$F,CERV!$A:$A,C4074,CERV!$G:$G,D4074),
SUMIFS(CANSCRN!$F:$F,CANSCRN!$A:$A,C4074,CANSCRN!$G:$G,D4074))))))))))))</f>
        <v>2080472.3837209307</v>
      </c>
    </row>
    <row r="4075" spans="1:6" x14ac:dyDescent="0.2">
      <c r="A4075" s="24" t="s">
        <v>107</v>
      </c>
      <c r="B4075" s="24" t="s">
        <v>101</v>
      </c>
      <c r="C4075" s="24" t="s">
        <v>43</v>
      </c>
      <c r="D4075" s="24">
        <v>2012</v>
      </c>
      <c r="E4075" s="24" t="s">
        <v>104</v>
      </c>
      <c r="F4075">
        <f>IF(AND(A4075="PSA Testing", E4075= "Utilization Rate (per 100,000 patients)"),
SUMIFS(PSA!$D:$D,PSA!$A:$A,C4075,PSA!$G:$G,D4075),
IF(AND(A4075="Colorectal Cancer Screening", E4075="Utilization Rate (per 100,000 patients)"),
SUMIFS(COL!$D:$D,COL!$A:$A,C4075,COL!$G:$G, D4075),
IF(AND(A4075="Cervical Cancer Screening", E4075="Utilization Rate (per 100,000 patients)"),
SUMIFS(CERV!$D:$D,CERV!$A:$A,C4075,CERV!$G:$G,D4075),
IF(AND(A4075="Cancer Screening for CKD patients", E4075="Utilization Rate (per 100,000 patients)"),
SUMIFS(CANSCRN!$D:$D,CANSCRN!$A:$A,C4075,CANSCRN!$G:$G,D4075),
IF(AND(A4075="PSA Testing", E4075="Cost per service ($USD)"),
SUMIFS(PSA!$E:$E,PSA!$A:$A,C4075,PSA!$G:$G,D4075),
IF(AND(A4075="Colorectal Cancer Screening", E4075="Cost per service ($USD)"),
SUMIFS(COL!$E:$E,COL!$A:$A,C4075,COL!$G:$G,D4075),
IF(AND(A4075="Cervical Cancer Screening", E4075="Cost per service ($USD)"),
SUMIFS(CERV!$E:$E,CERV!$A:$A,C4075,CERV!$G:$G,D4075),
IF(AND(A4075="Cancer Screening for CKD patients", E4075="Cost per service ($USD)"),
SUMIFS(CANSCRN!$E:$E,CANSCRN!$A:$A,C4075,CANSCRN!$G:$G,D4075),
IF(AND(A4075="PSA Testing", E4075="Total Expenditure ($USD per 100,000 patients)"),
SUMIFS(PSA!$F:$F,PSA!$A:$A,C4075,PSA!$G:$G,D4075),
IF(AND(A4075="Colorectal Cancer Screening", E4075="Total Expenditure ($USD per 100,000 patients)"),
SUMIFS(COL!$F:$F,COL!$A:$A,C4075,COL!$G:$G,D4075),
IF(AND(A4075="Cervical Cancer Screening", E4075="Total Expenditure ($USD per 100,000 patients)"),
SUMIFS(CERV!$F:$F,CERV!$A:$A,C4075,CERV!$G:$G,D4075),
SUMIFS(CANSCRN!$F:$F,CANSCRN!$A:$A,C4075,CANSCRN!$G:$G,D4075))))))))))))</f>
        <v>4151103.6027027038</v>
      </c>
    </row>
    <row r="4076" spans="1:6" x14ac:dyDescent="0.2">
      <c r="A4076" s="24" t="s">
        <v>107</v>
      </c>
      <c r="B4076" s="24" t="s">
        <v>101</v>
      </c>
      <c r="C4076" s="24" t="s">
        <v>43</v>
      </c>
      <c r="D4076" s="24">
        <v>2013</v>
      </c>
      <c r="E4076" s="24" t="s">
        <v>104</v>
      </c>
      <c r="F4076">
        <f>IF(AND(A4076="PSA Testing", E4076= "Utilization Rate (per 100,000 patients)"),
SUMIFS(PSA!$D:$D,PSA!$A:$A,C4076,PSA!$G:$G,D4076),
IF(AND(A4076="Colorectal Cancer Screening", E4076="Utilization Rate (per 100,000 patients)"),
SUMIFS(COL!$D:$D,COL!$A:$A,C4076,COL!$G:$G, D4076),
IF(AND(A4076="Cervical Cancer Screening", E4076="Utilization Rate (per 100,000 patients)"),
SUMIFS(CERV!$D:$D,CERV!$A:$A,C4076,CERV!$G:$G,D4076),
IF(AND(A4076="Cancer Screening for CKD patients", E4076="Utilization Rate (per 100,000 patients)"),
SUMIFS(CANSCRN!$D:$D,CANSCRN!$A:$A,C4076,CANSCRN!$G:$G,D4076),
IF(AND(A4076="PSA Testing", E4076="Cost per service ($USD)"),
SUMIFS(PSA!$E:$E,PSA!$A:$A,C4076,PSA!$G:$G,D4076),
IF(AND(A4076="Colorectal Cancer Screening", E4076="Cost per service ($USD)"),
SUMIFS(COL!$E:$E,COL!$A:$A,C4076,COL!$G:$G,D4076),
IF(AND(A4076="Cervical Cancer Screening", E4076="Cost per service ($USD)"),
SUMIFS(CERV!$E:$E,CERV!$A:$A,C4076,CERV!$G:$G,D4076),
IF(AND(A4076="Cancer Screening for CKD patients", E4076="Cost per service ($USD)"),
SUMIFS(CANSCRN!$E:$E,CANSCRN!$A:$A,C4076,CANSCRN!$G:$G,D4076),
IF(AND(A4076="PSA Testing", E4076="Total Expenditure ($USD per 100,000 patients)"),
SUMIFS(PSA!$F:$F,PSA!$A:$A,C4076,PSA!$G:$G,D4076),
IF(AND(A4076="Colorectal Cancer Screening", E4076="Total Expenditure ($USD per 100,000 patients)"),
SUMIFS(COL!$F:$F,COL!$A:$A,C4076,COL!$G:$G,D4076),
IF(AND(A4076="Cervical Cancer Screening", E4076="Total Expenditure ($USD per 100,000 patients)"),
SUMIFS(CERV!$F:$F,CERV!$A:$A,C4076,CERV!$G:$G,D4076),
SUMIFS(CANSCRN!$F:$F,CANSCRN!$A:$A,C4076,CANSCRN!$G:$G,D4076))))))))))))</f>
        <v>3788146.3778260872</v>
      </c>
    </row>
    <row r="4077" spans="1:6" x14ac:dyDescent="0.2">
      <c r="A4077" s="24" t="s">
        <v>107</v>
      </c>
      <c r="B4077" s="24" t="s">
        <v>101</v>
      </c>
      <c r="C4077" s="24" t="s">
        <v>43</v>
      </c>
      <c r="D4077" s="24">
        <v>2014</v>
      </c>
      <c r="E4077" s="24" t="s">
        <v>104</v>
      </c>
      <c r="F4077">
        <f>IF(AND(A4077="PSA Testing", E4077= "Utilization Rate (per 100,000 patients)"),
SUMIFS(PSA!$D:$D,PSA!$A:$A,C4077,PSA!$G:$G,D4077),
IF(AND(A4077="Colorectal Cancer Screening", E4077="Utilization Rate (per 100,000 patients)"),
SUMIFS(COL!$D:$D,COL!$A:$A,C4077,COL!$G:$G, D4077),
IF(AND(A4077="Cervical Cancer Screening", E4077="Utilization Rate (per 100,000 patients)"),
SUMIFS(CERV!$D:$D,CERV!$A:$A,C4077,CERV!$G:$G,D4077),
IF(AND(A4077="Cancer Screening for CKD patients", E4077="Utilization Rate (per 100,000 patients)"),
SUMIFS(CANSCRN!$D:$D,CANSCRN!$A:$A,C4077,CANSCRN!$G:$G,D4077),
IF(AND(A4077="PSA Testing", E4077="Cost per service ($USD)"),
SUMIFS(PSA!$E:$E,PSA!$A:$A,C4077,PSA!$G:$G,D4077),
IF(AND(A4077="Colorectal Cancer Screening", E4077="Cost per service ($USD)"),
SUMIFS(COL!$E:$E,COL!$A:$A,C4077,COL!$G:$G,D4077),
IF(AND(A4077="Cervical Cancer Screening", E4077="Cost per service ($USD)"),
SUMIFS(CERV!$E:$E,CERV!$A:$A,C4077,CERV!$G:$G,D4077),
IF(AND(A4077="Cancer Screening for CKD patients", E4077="Cost per service ($USD)"),
SUMIFS(CANSCRN!$E:$E,CANSCRN!$A:$A,C4077,CANSCRN!$G:$G,D4077),
IF(AND(A4077="PSA Testing", E4077="Total Expenditure ($USD per 100,000 patients)"),
SUMIFS(PSA!$F:$F,PSA!$A:$A,C4077,PSA!$G:$G,D4077),
IF(AND(A4077="Colorectal Cancer Screening", E4077="Total Expenditure ($USD per 100,000 patients)"),
SUMIFS(COL!$F:$F,COL!$A:$A,C4077,COL!$G:$G,D4077),
IF(AND(A4077="Cervical Cancer Screening", E4077="Total Expenditure ($USD per 100,000 patients)"),
SUMIFS(CERV!$F:$F,CERV!$A:$A,C4077,CERV!$G:$G,D4077),
SUMIFS(CANSCRN!$F:$F,CANSCRN!$A:$A,C4077,CANSCRN!$G:$G,D4077))))))))))))</f>
        <v>5206509.6875409847</v>
      </c>
    </row>
    <row r="4078" spans="1:6" x14ac:dyDescent="0.2">
      <c r="A4078" s="24" t="s">
        <v>107</v>
      </c>
      <c r="B4078" s="24" t="s">
        <v>101</v>
      </c>
      <c r="C4078" s="24" t="s">
        <v>43</v>
      </c>
      <c r="D4078" s="24">
        <v>2015</v>
      </c>
      <c r="E4078" s="24" t="s">
        <v>104</v>
      </c>
      <c r="F4078">
        <f>IF(AND(A4078="PSA Testing", E4078= "Utilization Rate (per 100,000 patients)"),
SUMIFS(PSA!$D:$D,PSA!$A:$A,C4078,PSA!$G:$G,D4078),
IF(AND(A4078="Colorectal Cancer Screening", E4078="Utilization Rate (per 100,000 patients)"),
SUMIFS(COL!$D:$D,COL!$A:$A,C4078,COL!$G:$G, D4078),
IF(AND(A4078="Cervical Cancer Screening", E4078="Utilization Rate (per 100,000 patients)"),
SUMIFS(CERV!$D:$D,CERV!$A:$A,C4078,CERV!$G:$G,D4078),
IF(AND(A4078="Cancer Screening for CKD patients", E4078="Utilization Rate (per 100,000 patients)"),
SUMIFS(CANSCRN!$D:$D,CANSCRN!$A:$A,C4078,CANSCRN!$G:$G,D4078),
IF(AND(A4078="PSA Testing", E4078="Cost per service ($USD)"),
SUMIFS(PSA!$E:$E,PSA!$A:$A,C4078,PSA!$G:$G,D4078),
IF(AND(A4078="Colorectal Cancer Screening", E4078="Cost per service ($USD)"),
SUMIFS(COL!$E:$E,COL!$A:$A,C4078,COL!$G:$G,D4078),
IF(AND(A4078="Cervical Cancer Screening", E4078="Cost per service ($USD)"),
SUMIFS(CERV!$E:$E,CERV!$A:$A,C4078,CERV!$G:$G,D4078),
IF(AND(A4078="Cancer Screening for CKD patients", E4078="Cost per service ($USD)"),
SUMIFS(CANSCRN!$E:$E,CANSCRN!$A:$A,C4078,CANSCRN!$G:$G,D4078),
IF(AND(A4078="PSA Testing", E4078="Total Expenditure ($USD per 100,000 patients)"),
SUMIFS(PSA!$F:$F,PSA!$A:$A,C4078,PSA!$G:$G,D4078),
IF(AND(A4078="Colorectal Cancer Screening", E4078="Total Expenditure ($USD per 100,000 patients)"),
SUMIFS(COL!$F:$F,COL!$A:$A,C4078,COL!$G:$G,D4078),
IF(AND(A4078="Cervical Cancer Screening", E4078="Total Expenditure ($USD per 100,000 patients)"),
SUMIFS(CERV!$F:$F,CERV!$A:$A,C4078,CERV!$G:$G,D4078),
SUMIFS(CANSCRN!$F:$F,CANSCRN!$A:$A,C4078,CANSCRN!$G:$G,D4078))))))))))))</f>
        <v>1729573.1707317072</v>
      </c>
    </row>
    <row r="4079" spans="1:6" x14ac:dyDescent="0.2">
      <c r="A4079" s="24" t="s">
        <v>107</v>
      </c>
      <c r="B4079" s="24" t="s">
        <v>101</v>
      </c>
      <c r="C4079" s="24" t="s">
        <v>43</v>
      </c>
      <c r="D4079" s="24">
        <v>2016</v>
      </c>
      <c r="E4079" s="24" t="s">
        <v>104</v>
      </c>
      <c r="F4079">
        <f>IF(AND(A4079="PSA Testing", E4079= "Utilization Rate (per 100,000 patients)"),
SUMIFS(PSA!$D:$D,PSA!$A:$A,C4079,PSA!$G:$G,D4079),
IF(AND(A4079="Colorectal Cancer Screening", E4079="Utilization Rate (per 100,000 patients)"),
SUMIFS(COL!$D:$D,COL!$A:$A,C4079,COL!$G:$G, D4079),
IF(AND(A4079="Cervical Cancer Screening", E4079="Utilization Rate (per 100,000 patients)"),
SUMIFS(CERV!$D:$D,CERV!$A:$A,C4079,CERV!$G:$G,D4079),
IF(AND(A4079="Cancer Screening for CKD patients", E4079="Utilization Rate (per 100,000 patients)"),
SUMIFS(CANSCRN!$D:$D,CANSCRN!$A:$A,C4079,CANSCRN!$G:$G,D4079),
IF(AND(A4079="PSA Testing", E4079="Cost per service ($USD)"),
SUMIFS(PSA!$E:$E,PSA!$A:$A,C4079,PSA!$G:$G,D4079),
IF(AND(A4079="Colorectal Cancer Screening", E4079="Cost per service ($USD)"),
SUMIFS(COL!$E:$E,COL!$A:$A,C4079,COL!$G:$G,D4079),
IF(AND(A4079="Cervical Cancer Screening", E4079="Cost per service ($USD)"),
SUMIFS(CERV!$E:$E,CERV!$A:$A,C4079,CERV!$G:$G,D4079),
IF(AND(A4079="Cancer Screening for CKD patients", E4079="Cost per service ($USD)"),
SUMIFS(CANSCRN!$E:$E,CANSCRN!$A:$A,C4079,CANSCRN!$G:$G,D4079),
IF(AND(A4079="PSA Testing", E4079="Total Expenditure ($USD per 100,000 patients)"),
SUMIFS(PSA!$F:$F,PSA!$A:$A,C4079,PSA!$G:$G,D4079),
IF(AND(A4079="Colorectal Cancer Screening", E4079="Total Expenditure ($USD per 100,000 patients)"),
SUMIFS(COL!$F:$F,COL!$A:$A,C4079,COL!$G:$G,D4079),
IF(AND(A4079="Cervical Cancer Screening", E4079="Total Expenditure ($USD per 100,000 patients)"),
SUMIFS(CERV!$F:$F,CERV!$A:$A,C4079,CERV!$G:$G,D4079),
SUMIFS(CANSCRN!$F:$F,CANSCRN!$A:$A,C4079,CANSCRN!$G:$G,D4079))))))))))))</f>
        <v>2019683.0803972601</v>
      </c>
    </row>
    <row r="4080" spans="1:6" x14ac:dyDescent="0.2">
      <c r="A4080" s="24" t="s">
        <v>107</v>
      </c>
      <c r="B4080" s="24" t="s">
        <v>101</v>
      </c>
      <c r="C4080" s="24" t="s">
        <v>43</v>
      </c>
      <c r="D4080" s="24">
        <v>2017</v>
      </c>
      <c r="E4080" s="24" t="s">
        <v>104</v>
      </c>
      <c r="F4080">
        <f>IF(AND(A4080="PSA Testing", E4080= "Utilization Rate (per 100,000 patients)"),
SUMIFS(PSA!$D:$D,PSA!$A:$A,C4080,PSA!$G:$G,D4080),
IF(AND(A4080="Colorectal Cancer Screening", E4080="Utilization Rate (per 100,000 patients)"),
SUMIFS(COL!$D:$D,COL!$A:$A,C4080,COL!$G:$G, D4080),
IF(AND(A4080="Cervical Cancer Screening", E4080="Utilization Rate (per 100,000 patients)"),
SUMIFS(CERV!$D:$D,CERV!$A:$A,C4080,CERV!$G:$G,D4080),
IF(AND(A4080="Cancer Screening for CKD patients", E4080="Utilization Rate (per 100,000 patients)"),
SUMIFS(CANSCRN!$D:$D,CANSCRN!$A:$A,C4080,CANSCRN!$G:$G,D4080),
IF(AND(A4080="PSA Testing", E4080="Cost per service ($USD)"),
SUMIFS(PSA!$E:$E,PSA!$A:$A,C4080,PSA!$G:$G,D4080),
IF(AND(A4080="Colorectal Cancer Screening", E4080="Cost per service ($USD)"),
SUMIFS(COL!$E:$E,COL!$A:$A,C4080,COL!$G:$G,D4080),
IF(AND(A4080="Cervical Cancer Screening", E4080="Cost per service ($USD)"),
SUMIFS(CERV!$E:$E,CERV!$A:$A,C4080,CERV!$G:$G,D4080),
IF(AND(A4080="Cancer Screening for CKD patients", E4080="Cost per service ($USD)"),
SUMIFS(CANSCRN!$E:$E,CANSCRN!$A:$A,C4080,CANSCRN!$G:$G,D4080),
IF(AND(A4080="PSA Testing", E4080="Total Expenditure ($USD per 100,000 patients)"),
SUMIFS(PSA!$F:$F,PSA!$A:$A,C4080,PSA!$G:$G,D4080),
IF(AND(A4080="Colorectal Cancer Screening", E4080="Total Expenditure ($USD per 100,000 patients)"),
SUMIFS(COL!$F:$F,COL!$A:$A,C4080,COL!$G:$G,D4080),
IF(AND(A4080="Cervical Cancer Screening", E4080="Total Expenditure ($USD per 100,000 patients)"),
SUMIFS(CERV!$F:$F,CERV!$A:$A,C4080,CERV!$G:$G,D4080),
SUMIFS(CANSCRN!$F:$F,CANSCRN!$A:$A,C4080,CANSCRN!$G:$G,D4080))))))))))))</f>
        <v>3281657.8653731346</v>
      </c>
    </row>
    <row r="4081" spans="1:6" x14ac:dyDescent="0.2">
      <c r="A4081" s="24" t="s">
        <v>107</v>
      </c>
      <c r="B4081" s="24" t="s">
        <v>101</v>
      </c>
      <c r="C4081" s="24" t="s">
        <v>43</v>
      </c>
      <c r="D4081" s="24">
        <v>2018</v>
      </c>
      <c r="E4081" s="24" t="s">
        <v>104</v>
      </c>
      <c r="F4081">
        <f>IF(AND(A4081="PSA Testing", E4081= "Utilization Rate (per 100,000 patients)"),
SUMIFS(PSA!$D:$D,PSA!$A:$A,C4081,PSA!$G:$G,D4081),
IF(AND(A4081="Colorectal Cancer Screening", E4081="Utilization Rate (per 100,000 patients)"),
SUMIFS(COL!$D:$D,COL!$A:$A,C4081,COL!$G:$G, D4081),
IF(AND(A4081="Cervical Cancer Screening", E4081="Utilization Rate (per 100,000 patients)"),
SUMIFS(CERV!$D:$D,CERV!$A:$A,C4081,CERV!$G:$G,D4081),
IF(AND(A4081="Cancer Screening for CKD patients", E4081="Utilization Rate (per 100,000 patients)"),
SUMIFS(CANSCRN!$D:$D,CANSCRN!$A:$A,C4081,CANSCRN!$G:$G,D4081),
IF(AND(A4081="PSA Testing", E4081="Cost per service ($USD)"),
SUMIFS(PSA!$E:$E,PSA!$A:$A,C4081,PSA!$G:$G,D4081),
IF(AND(A4081="Colorectal Cancer Screening", E4081="Cost per service ($USD)"),
SUMIFS(COL!$E:$E,COL!$A:$A,C4081,COL!$G:$G,D4081),
IF(AND(A4081="Cervical Cancer Screening", E4081="Cost per service ($USD)"),
SUMIFS(CERV!$E:$E,CERV!$A:$A,C4081,CERV!$G:$G,D4081),
IF(AND(A4081="Cancer Screening for CKD patients", E4081="Cost per service ($USD)"),
SUMIFS(CANSCRN!$E:$E,CANSCRN!$A:$A,C4081,CANSCRN!$G:$G,D4081),
IF(AND(A4081="PSA Testing", E4081="Total Expenditure ($USD per 100,000 patients)"),
SUMIFS(PSA!$F:$F,PSA!$A:$A,C4081,PSA!$G:$G,D4081),
IF(AND(A4081="Colorectal Cancer Screening", E4081="Total Expenditure ($USD per 100,000 patients)"),
SUMIFS(COL!$F:$F,COL!$A:$A,C4081,COL!$G:$G,D4081),
IF(AND(A4081="Cervical Cancer Screening", E4081="Total Expenditure ($USD per 100,000 patients)"),
SUMIFS(CERV!$F:$F,CERV!$A:$A,C4081,CERV!$G:$G,D4081),
SUMIFS(CANSCRN!$F:$F,CANSCRN!$A:$A,C4081,CANSCRN!$G:$G,D4081))))))))))))</f>
        <v>3777640.3225806453</v>
      </c>
    </row>
    <row r="4082" spans="1:6" x14ac:dyDescent="0.2">
      <c r="A4082" s="24" t="s">
        <v>107</v>
      </c>
      <c r="B4082" s="24" t="s">
        <v>101</v>
      </c>
      <c r="C4082" s="24" t="s">
        <v>43</v>
      </c>
      <c r="D4082" s="24">
        <v>2019</v>
      </c>
      <c r="E4082" s="24" t="s">
        <v>104</v>
      </c>
      <c r="F4082">
        <f>IF(AND(A4082="PSA Testing", E4082= "Utilization Rate (per 100,000 patients)"),
SUMIFS(PSA!$D:$D,PSA!$A:$A,C4082,PSA!$G:$G,D4082),
IF(AND(A4082="Colorectal Cancer Screening", E4082="Utilization Rate (per 100,000 patients)"),
SUMIFS(COL!$D:$D,COL!$A:$A,C4082,COL!$G:$G, D4082),
IF(AND(A4082="Cervical Cancer Screening", E4082="Utilization Rate (per 100,000 patients)"),
SUMIFS(CERV!$D:$D,CERV!$A:$A,C4082,CERV!$G:$G,D4082),
IF(AND(A4082="Cancer Screening for CKD patients", E4082="Utilization Rate (per 100,000 patients)"),
SUMIFS(CANSCRN!$D:$D,CANSCRN!$A:$A,C4082,CANSCRN!$G:$G,D4082),
IF(AND(A4082="PSA Testing", E4082="Cost per service ($USD)"),
SUMIFS(PSA!$E:$E,PSA!$A:$A,C4082,PSA!$G:$G,D4082),
IF(AND(A4082="Colorectal Cancer Screening", E4082="Cost per service ($USD)"),
SUMIFS(COL!$E:$E,COL!$A:$A,C4082,COL!$G:$G,D4082),
IF(AND(A4082="Cervical Cancer Screening", E4082="Cost per service ($USD)"),
SUMIFS(CERV!$E:$E,CERV!$A:$A,C4082,CERV!$G:$G,D4082),
IF(AND(A4082="Cancer Screening for CKD patients", E4082="Cost per service ($USD)"),
SUMIFS(CANSCRN!$E:$E,CANSCRN!$A:$A,C4082,CANSCRN!$G:$G,D4082),
IF(AND(A4082="PSA Testing", E4082="Total Expenditure ($USD per 100,000 patients)"),
SUMIFS(PSA!$F:$F,PSA!$A:$A,C4082,PSA!$G:$G,D4082),
IF(AND(A4082="Colorectal Cancer Screening", E4082="Total Expenditure ($USD per 100,000 patients)"),
SUMIFS(COL!$F:$F,COL!$A:$A,C4082,COL!$G:$G,D4082),
IF(AND(A4082="Cervical Cancer Screening", E4082="Total Expenditure ($USD per 100,000 patients)"),
SUMIFS(CERV!$F:$F,CERV!$A:$A,C4082,CERV!$G:$G,D4082),
SUMIFS(CANSCRN!$F:$F,CANSCRN!$A:$A,C4082,CANSCRN!$G:$G,D4082))))))))))))</f>
        <v>1258909.0908545454</v>
      </c>
    </row>
    <row r="4083" spans="1:6" x14ac:dyDescent="0.2">
      <c r="A4083" s="24" t="s">
        <v>107</v>
      </c>
      <c r="B4083" s="24" t="s">
        <v>101</v>
      </c>
      <c r="C4083" s="24" t="s">
        <v>44</v>
      </c>
      <c r="D4083" s="24">
        <v>2009</v>
      </c>
      <c r="E4083" s="24" t="s">
        <v>104</v>
      </c>
      <c r="F4083">
        <f>IF(AND(A4083="PSA Testing", E4083= "Utilization Rate (per 100,000 patients)"),
SUMIFS(PSA!$D:$D,PSA!$A:$A,C4083,PSA!$G:$G,D4083),
IF(AND(A4083="Colorectal Cancer Screening", E4083="Utilization Rate (per 100,000 patients)"),
SUMIFS(COL!$D:$D,COL!$A:$A,C4083,COL!$G:$G, D4083),
IF(AND(A4083="Cervical Cancer Screening", E4083="Utilization Rate (per 100,000 patients)"),
SUMIFS(CERV!$D:$D,CERV!$A:$A,C4083,CERV!$G:$G,D4083),
IF(AND(A4083="Cancer Screening for CKD patients", E4083="Utilization Rate (per 100,000 patients)"),
SUMIFS(CANSCRN!$D:$D,CANSCRN!$A:$A,C4083,CANSCRN!$G:$G,D4083),
IF(AND(A4083="PSA Testing", E4083="Cost per service ($USD)"),
SUMIFS(PSA!$E:$E,PSA!$A:$A,C4083,PSA!$G:$G,D4083),
IF(AND(A4083="Colorectal Cancer Screening", E4083="Cost per service ($USD)"),
SUMIFS(COL!$E:$E,COL!$A:$A,C4083,COL!$G:$G,D4083),
IF(AND(A4083="Cervical Cancer Screening", E4083="Cost per service ($USD)"),
SUMIFS(CERV!$E:$E,CERV!$A:$A,C4083,CERV!$G:$G,D4083),
IF(AND(A4083="Cancer Screening for CKD patients", E4083="Cost per service ($USD)"),
SUMIFS(CANSCRN!$E:$E,CANSCRN!$A:$A,C4083,CANSCRN!$G:$G,D4083),
IF(AND(A4083="PSA Testing", E4083="Total Expenditure ($USD per 100,000 patients)"),
SUMIFS(PSA!$F:$F,PSA!$A:$A,C4083,PSA!$G:$G,D4083),
IF(AND(A4083="Colorectal Cancer Screening", E4083="Total Expenditure ($USD per 100,000 patients)"),
SUMIFS(COL!$F:$F,COL!$A:$A,C4083,COL!$G:$G,D4083),
IF(AND(A4083="Cervical Cancer Screening", E4083="Total Expenditure ($USD per 100,000 patients)"),
SUMIFS(CERV!$F:$F,CERV!$A:$A,C4083,CERV!$G:$G,D4083),
SUMIFS(CANSCRN!$F:$F,CANSCRN!$A:$A,C4083,CANSCRN!$G:$G,D4083))))))))))))</f>
        <v>4181465.7074046377</v>
      </c>
    </row>
    <row r="4084" spans="1:6" x14ac:dyDescent="0.2">
      <c r="A4084" s="24" t="s">
        <v>107</v>
      </c>
      <c r="B4084" s="24" t="s">
        <v>101</v>
      </c>
      <c r="C4084" s="24" t="s">
        <v>44</v>
      </c>
      <c r="D4084" s="24">
        <v>2010</v>
      </c>
      <c r="E4084" s="24" t="s">
        <v>104</v>
      </c>
      <c r="F4084">
        <f>IF(AND(A4084="PSA Testing", E4084= "Utilization Rate (per 100,000 patients)"),
SUMIFS(PSA!$D:$D,PSA!$A:$A,C4084,PSA!$G:$G,D4084),
IF(AND(A4084="Colorectal Cancer Screening", E4084="Utilization Rate (per 100,000 patients)"),
SUMIFS(COL!$D:$D,COL!$A:$A,C4084,COL!$G:$G, D4084),
IF(AND(A4084="Cervical Cancer Screening", E4084="Utilization Rate (per 100,000 patients)"),
SUMIFS(CERV!$D:$D,CERV!$A:$A,C4084,CERV!$G:$G,D4084),
IF(AND(A4084="Cancer Screening for CKD patients", E4084="Utilization Rate (per 100,000 patients)"),
SUMIFS(CANSCRN!$D:$D,CANSCRN!$A:$A,C4084,CANSCRN!$G:$G,D4084),
IF(AND(A4084="PSA Testing", E4084="Cost per service ($USD)"),
SUMIFS(PSA!$E:$E,PSA!$A:$A,C4084,PSA!$G:$G,D4084),
IF(AND(A4084="Colorectal Cancer Screening", E4084="Cost per service ($USD)"),
SUMIFS(COL!$E:$E,COL!$A:$A,C4084,COL!$G:$G,D4084),
IF(AND(A4084="Cervical Cancer Screening", E4084="Cost per service ($USD)"),
SUMIFS(CERV!$E:$E,CERV!$A:$A,C4084,CERV!$G:$G,D4084),
IF(AND(A4084="Cancer Screening for CKD patients", E4084="Cost per service ($USD)"),
SUMIFS(CANSCRN!$E:$E,CANSCRN!$A:$A,C4084,CANSCRN!$G:$G,D4084),
IF(AND(A4084="PSA Testing", E4084="Total Expenditure ($USD per 100,000 patients)"),
SUMIFS(PSA!$F:$F,PSA!$A:$A,C4084,PSA!$G:$G,D4084),
IF(AND(A4084="Colorectal Cancer Screening", E4084="Total Expenditure ($USD per 100,000 patients)"),
SUMIFS(COL!$F:$F,COL!$A:$A,C4084,COL!$G:$G,D4084),
IF(AND(A4084="Cervical Cancer Screening", E4084="Total Expenditure ($USD per 100,000 patients)"),
SUMIFS(CERV!$F:$F,CERV!$A:$A,C4084,CERV!$G:$G,D4084),
SUMIFS(CANSCRN!$F:$F,CANSCRN!$A:$A,C4084,CANSCRN!$G:$G,D4084))))))))))))</f>
        <v>4516323.6742774984</v>
      </c>
    </row>
    <row r="4085" spans="1:6" x14ac:dyDescent="0.2">
      <c r="A4085" s="24" t="s">
        <v>107</v>
      </c>
      <c r="B4085" s="24" t="s">
        <v>101</v>
      </c>
      <c r="C4085" s="24" t="s">
        <v>44</v>
      </c>
      <c r="D4085" s="24">
        <v>2011</v>
      </c>
      <c r="E4085" s="24" t="s">
        <v>104</v>
      </c>
      <c r="F4085">
        <f>IF(AND(A4085="PSA Testing", E4085= "Utilization Rate (per 100,000 patients)"),
SUMIFS(PSA!$D:$D,PSA!$A:$A,C4085,PSA!$G:$G,D4085),
IF(AND(A4085="Colorectal Cancer Screening", E4085="Utilization Rate (per 100,000 patients)"),
SUMIFS(COL!$D:$D,COL!$A:$A,C4085,COL!$G:$G, D4085),
IF(AND(A4085="Cervical Cancer Screening", E4085="Utilization Rate (per 100,000 patients)"),
SUMIFS(CERV!$D:$D,CERV!$A:$A,C4085,CERV!$G:$G,D4085),
IF(AND(A4085="Cancer Screening for CKD patients", E4085="Utilization Rate (per 100,000 patients)"),
SUMIFS(CANSCRN!$D:$D,CANSCRN!$A:$A,C4085,CANSCRN!$G:$G,D4085),
IF(AND(A4085="PSA Testing", E4085="Cost per service ($USD)"),
SUMIFS(PSA!$E:$E,PSA!$A:$A,C4085,PSA!$G:$G,D4085),
IF(AND(A4085="Colorectal Cancer Screening", E4085="Cost per service ($USD)"),
SUMIFS(COL!$E:$E,COL!$A:$A,C4085,COL!$G:$G,D4085),
IF(AND(A4085="Cervical Cancer Screening", E4085="Cost per service ($USD)"),
SUMIFS(CERV!$E:$E,CERV!$A:$A,C4085,CERV!$G:$G,D4085),
IF(AND(A4085="Cancer Screening for CKD patients", E4085="Cost per service ($USD)"),
SUMIFS(CANSCRN!$E:$E,CANSCRN!$A:$A,C4085,CANSCRN!$G:$G,D4085),
IF(AND(A4085="PSA Testing", E4085="Total Expenditure ($USD per 100,000 patients)"),
SUMIFS(PSA!$F:$F,PSA!$A:$A,C4085,PSA!$G:$G,D4085),
IF(AND(A4085="Colorectal Cancer Screening", E4085="Total Expenditure ($USD per 100,000 patients)"),
SUMIFS(COL!$F:$F,COL!$A:$A,C4085,COL!$G:$G,D4085),
IF(AND(A4085="Cervical Cancer Screening", E4085="Total Expenditure ($USD per 100,000 patients)"),
SUMIFS(CERV!$F:$F,CERV!$A:$A,C4085,CERV!$G:$G,D4085),
SUMIFS(CANSCRN!$F:$F,CANSCRN!$A:$A,C4085,CANSCRN!$G:$G,D4085))))))))))))</f>
        <v>4434837.2657309193</v>
      </c>
    </row>
    <row r="4086" spans="1:6" x14ac:dyDescent="0.2">
      <c r="A4086" s="24" t="s">
        <v>107</v>
      </c>
      <c r="B4086" s="24" t="s">
        <v>101</v>
      </c>
      <c r="C4086" s="24" t="s">
        <v>44</v>
      </c>
      <c r="D4086" s="24">
        <v>2012</v>
      </c>
      <c r="E4086" s="24" t="s">
        <v>104</v>
      </c>
      <c r="F4086">
        <f>IF(AND(A4086="PSA Testing", E4086= "Utilization Rate (per 100,000 patients)"),
SUMIFS(PSA!$D:$D,PSA!$A:$A,C4086,PSA!$G:$G,D4086),
IF(AND(A4086="Colorectal Cancer Screening", E4086="Utilization Rate (per 100,000 patients)"),
SUMIFS(COL!$D:$D,COL!$A:$A,C4086,COL!$G:$G, D4086),
IF(AND(A4086="Cervical Cancer Screening", E4086="Utilization Rate (per 100,000 patients)"),
SUMIFS(CERV!$D:$D,CERV!$A:$A,C4086,CERV!$G:$G,D4086),
IF(AND(A4086="Cancer Screening for CKD patients", E4086="Utilization Rate (per 100,000 patients)"),
SUMIFS(CANSCRN!$D:$D,CANSCRN!$A:$A,C4086,CANSCRN!$G:$G,D4086),
IF(AND(A4086="PSA Testing", E4086="Cost per service ($USD)"),
SUMIFS(PSA!$E:$E,PSA!$A:$A,C4086,PSA!$G:$G,D4086),
IF(AND(A4086="Colorectal Cancer Screening", E4086="Cost per service ($USD)"),
SUMIFS(COL!$E:$E,COL!$A:$A,C4086,COL!$G:$G,D4086),
IF(AND(A4086="Cervical Cancer Screening", E4086="Cost per service ($USD)"),
SUMIFS(CERV!$E:$E,CERV!$A:$A,C4086,CERV!$G:$G,D4086),
IF(AND(A4086="Cancer Screening for CKD patients", E4086="Cost per service ($USD)"),
SUMIFS(CANSCRN!$E:$E,CANSCRN!$A:$A,C4086,CANSCRN!$G:$G,D4086),
IF(AND(A4086="PSA Testing", E4086="Total Expenditure ($USD per 100,000 patients)"),
SUMIFS(PSA!$F:$F,PSA!$A:$A,C4086,PSA!$G:$G,D4086),
IF(AND(A4086="Colorectal Cancer Screening", E4086="Total Expenditure ($USD per 100,000 patients)"),
SUMIFS(COL!$F:$F,COL!$A:$A,C4086,COL!$G:$G,D4086),
IF(AND(A4086="Cervical Cancer Screening", E4086="Total Expenditure ($USD per 100,000 patients)"),
SUMIFS(CERV!$F:$F,CERV!$A:$A,C4086,CERV!$G:$G,D4086),
SUMIFS(CANSCRN!$F:$F,CANSCRN!$A:$A,C4086,CANSCRN!$G:$G,D4086))))))))))))</f>
        <v>4185161.2441241378</v>
      </c>
    </row>
    <row r="4087" spans="1:6" x14ac:dyDescent="0.2">
      <c r="A4087" s="24" t="s">
        <v>107</v>
      </c>
      <c r="B4087" s="24" t="s">
        <v>101</v>
      </c>
      <c r="C4087" s="24" t="s">
        <v>44</v>
      </c>
      <c r="D4087" s="24">
        <v>2013</v>
      </c>
      <c r="E4087" s="24" t="s">
        <v>104</v>
      </c>
      <c r="F4087">
        <f>IF(AND(A4087="PSA Testing", E4087= "Utilization Rate (per 100,000 patients)"),
SUMIFS(PSA!$D:$D,PSA!$A:$A,C4087,PSA!$G:$G,D4087),
IF(AND(A4087="Colorectal Cancer Screening", E4087="Utilization Rate (per 100,000 patients)"),
SUMIFS(COL!$D:$D,COL!$A:$A,C4087,COL!$G:$G, D4087),
IF(AND(A4087="Cervical Cancer Screening", E4087="Utilization Rate (per 100,000 patients)"),
SUMIFS(CERV!$D:$D,CERV!$A:$A,C4087,CERV!$G:$G,D4087),
IF(AND(A4087="Cancer Screening for CKD patients", E4087="Utilization Rate (per 100,000 patients)"),
SUMIFS(CANSCRN!$D:$D,CANSCRN!$A:$A,C4087,CANSCRN!$G:$G,D4087),
IF(AND(A4087="PSA Testing", E4087="Cost per service ($USD)"),
SUMIFS(PSA!$E:$E,PSA!$A:$A,C4087,PSA!$G:$G,D4087),
IF(AND(A4087="Colorectal Cancer Screening", E4087="Cost per service ($USD)"),
SUMIFS(COL!$E:$E,COL!$A:$A,C4087,COL!$G:$G,D4087),
IF(AND(A4087="Cervical Cancer Screening", E4087="Cost per service ($USD)"),
SUMIFS(CERV!$E:$E,CERV!$A:$A,C4087,CERV!$G:$G,D4087),
IF(AND(A4087="Cancer Screening for CKD patients", E4087="Cost per service ($USD)"),
SUMIFS(CANSCRN!$E:$E,CANSCRN!$A:$A,C4087,CANSCRN!$G:$G,D4087),
IF(AND(A4087="PSA Testing", E4087="Total Expenditure ($USD per 100,000 patients)"),
SUMIFS(PSA!$F:$F,PSA!$A:$A,C4087,PSA!$G:$G,D4087),
IF(AND(A4087="Colorectal Cancer Screening", E4087="Total Expenditure ($USD per 100,000 patients)"),
SUMIFS(COL!$F:$F,COL!$A:$A,C4087,COL!$G:$G,D4087),
IF(AND(A4087="Cervical Cancer Screening", E4087="Total Expenditure ($USD per 100,000 patients)"),
SUMIFS(CERV!$F:$F,CERV!$A:$A,C4087,CERV!$G:$G,D4087),
SUMIFS(CANSCRN!$F:$F,CANSCRN!$A:$A,C4087,CANSCRN!$G:$G,D4087))))))))))))</f>
        <v>3642889.0258766622</v>
      </c>
    </row>
    <row r="4088" spans="1:6" x14ac:dyDescent="0.2">
      <c r="A4088" s="24" t="s">
        <v>107</v>
      </c>
      <c r="B4088" s="24" t="s">
        <v>101</v>
      </c>
      <c r="C4088" s="24" t="s">
        <v>44</v>
      </c>
      <c r="D4088" s="24">
        <v>2014</v>
      </c>
      <c r="E4088" s="24" t="s">
        <v>104</v>
      </c>
      <c r="F4088">
        <f>IF(AND(A4088="PSA Testing", E4088= "Utilization Rate (per 100,000 patients)"),
SUMIFS(PSA!$D:$D,PSA!$A:$A,C4088,PSA!$G:$G,D4088),
IF(AND(A4088="Colorectal Cancer Screening", E4088="Utilization Rate (per 100,000 patients)"),
SUMIFS(COL!$D:$D,COL!$A:$A,C4088,COL!$G:$G, D4088),
IF(AND(A4088="Cervical Cancer Screening", E4088="Utilization Rate (per 100,000 patients)"),
SUMIFS(CERV!$D:$D,CERV!$A:$A,C4088,CERV!$G:$G,D4088),
IF(AND(A4088="Cancer Screening for CKD patients", E4088="Utilization Rate (per 100,000 patients)"),
SUMIFS(CANSCRN!$D:$D,CANSCRN!$A:$A,C4088,CANSCRN!$G:$G,D4088),
IF(AND(A4088="PSA Testing", E4088="Cost per service ($USD)"),
SUMIFS(PSA!$E:$E,PSA!$A:$A,C4088,PSA!$G:$G,D4088),
IF(AND(A4088="Colorectal Cancer Screening", E4088="Cost per service ($USD)"),
SUMIFS(COL!$E:$E,COL!$A:$A,C4088,COL!$G:$G,D4088),
IF(AND(A4088="Cervical Cancer Screening", E4088="Cost per service ($USD)"),
SUMIFS(CERV!$E:$E,CERV!$A:$A,C4088,CERV!$G:$G,D4088),
IF(AND(A4088="Cancer Screening for CKD patients", E4088="Cost per service ($USD)"),
SUMIFS(CANSCRN!$E:$E,CANSCRN!$A:$A,C4088,CANSCRN!$G:$G,D4088),
IF(AND(A4088="PSA Testing", E4088="Total Expenditure ($USD per 100,000 patients)"),
SUMIFS(PSA!$F:$F,PSA!$A:$A,C4088,PSA!$G:$G,D4088),
IF(AND(A4088="Colorectal Cancer Screening", E4088="Total Expenditure ($USD per 100,000 patients)"),
SUMIFS(COL!$F:$F,COL!$A:$A,C4088,COL!$G:$G,D4088),
IF(AND(A4088="Cervical Cancer Screening", E4088="Total Expenditure ($USD per 100,000 patients)"),
SUMIFS(CERV!$F:$F,CERV!$A:$A,C4088,CERV!$G:$G,D4088),
SUMIFS(CANSCRN!$F:$F,CANSCRN!$A:$A,C4088,CANSCRN!$G:$G,D4088))))))))))))</f>
        <v>2743124.0265060728</v>
      </c>
    </row>
    <row r="4089" spans="1:6" x14ac:dyDescent="0.2">
      <c r="A4089" s="24" t="s">
        <v>107</v>
      </c>
      <c r="B4089" s="24" t="s">
        <v>101</v>
      </c>
      <c r="C4089" s="24" t="s">
        <v>44</v>
      </c>
      <c r="D4089" s="24">
        <v>2015</v>
      </c>
      <c r="E4089" s="24" t="s">
        <v>104</v>
      </c>
      <c r="F4089">
        <f>IF(AND(A4089="PSA Testing", E4089= "Utilization Rate (per 100,000 patients)"),
SUMIFS(PSA!$D:$D,PSA!$A:$A,C4089,PSA!$G:$G,D4089),
IF(AND(A4089="Colorectal Cancer Screening", E4089="Utilization Rate (per 100,000 patients)"),
SUMIFS(COL!$D:$D,COL!$A:$A,C4089,COL!$G:$G, D4089),
IF(AND(A4089="Cervical Cancer Screening", E4089="Utilization Rate (per 100,000 patients)"),
SUMIFS(CERV!$D:$D,CERV!$A:$A,C4089,CERV!$G:$G,D4089),
IF(AND(A4089="Cancer Screening for CKD patients", E4089="Utilization Rate (per 100,000 patients)"),
SUMIFS(CANSCRN!$D:$D,CANSCRN!$A:$A,C4089,CANSCRN!$G:$G,D4089),
IF(AND(A4089="PSA Testing", E4089="Cost per service ($USD)"),
SUMIFS(PSA!$E:$E,PSA!$A:$A,C4089,PSA!$G:$G,D4089),
IF(AND(A4089="Colorectal Cancer Screening", E4089="Cost per service ($USD)"),
SUMIFS(COL!$E:$E,COL!$A:$A,C4089,COL!$G:$G,D4089),
IF(AND(A4089="Cervical Cancer Screening", E4089="Cost per service ($USD)"),
SUMIFS(CERV!$E:$E,CERV!$A:$A,C4089,CERV!$G:$G,D4089),
IF(AND(A4089="Cancer Screening for CKD patients", E4089="Cost per service ($USD)"),
SUMIFS(CANSCRN!$E:$E,CANSCRN!$A:$A,C4089,CANSCRN!$G:$G,D4089),
IF(AND(A4089="PSA Testing", E4089="Total Expenditure ($USD per 100,000 patients)"),
SUMIFS(PSA!$F:$F,PSA!$A:$A,C4089,PSA!$G:$G,D4089),
IF(AND(A4089="Colorectal Cancer Screening", E4089="Total Expenditure ($USD per 100,000 patients)"),
SUMIFS(COL!$F:$F,COL!$A:$A,C4089,COL!$G:$G,D4089),
IF(AND(A4089="Cervical Cancer Screening", E4089="Total Expenditure ($USD per 100,000 patients)"),
SUMIFS(CERV!$F:$F,CERV!$A:$A,C4089,CERV!$G:$G,D4089),
SUMIFS(CANSCRN!$F:$F,CANSCRN!$A:$A,C4089,CANSCRN!$G:$G,D4089))))))))))))</f>
        <v>4148374.0129246674</v>
      </c>
    </row>
    <row r="4090" spans="1:6" x14ac:dyDescent="0.2">
      <c r="A4090" s="24" t="s">
        <v>107</v>
      </c>
      <c r="B4090" s="24" t="s">
        <v>101</v>
      </c>
      <c r="C4090" s="24" t="s">
        <v>44</v>
      </c>
      <c r="D4090" s="24">
        <v>2016</v>
      </c>
      <c r="E4090" s="24" t="s">
        <v>104</v>
      </c>
      <c r="F4090">
        <f>IF(AND(A4090="PSA Testing", E4090= "Utilization Rate (per 100,000 patients)"),
SUMIFS(PSA!$D:$D,PSA!$A:$A,C4090,PSA!$G:$G,D4090),
IF(AND(A4090="Colorectal Cancer Screening", E4090="Utilization Rate (per 100,000 patients)"),
SUMIFS(COL!$D:$D,COL!$A:$A,C4090,COL!$G:$G, D4090),
IF(AND(A4090="Cervical Cancer Screening", E4090="Utilization Rate (per 100,000 patients)"),
SUMIFS(CERV!$D:$D,CERV!$A:$A,C4090,CERV!$G:$G,D4090),
IF(AND(A4090="Cancer Screening for CKD patients", E4090="Utilization Rate (per 100,000 patients)"),
SUMIFS(CANSCRN!$D:$D,CANSCRN!$A:$A,C4090,CANSCRN!$G:$G,D4090),
IF(AND(A4090="PSA Testing", E4090="Cost per service ($USD)"),
SUMIFS(PSA!$E:$E,PSA!$A:$A,C4090,PSA!$G:$G,D4090),
IF(AND(A4090="Colorectal Cancer Screening", E4090="Cost per service ($USD)"),
SUMIFS(COL!$E:$E,COL!$A:$A,C4090,COL!$G:$G,D4090),
IF(AND(A4090="Cervical Cancer Screening", E4090="Cost per service ($USD)"),
SUMIFS(CERV!$E:$E,CERV!$A:$A,C4090,CERV!$G:$G,D4090),
IF(AND(A4090="Cancer Screening for CKD patients", E4090="Cost per service ($USD)"),
SUMIFS(CANSCRN!$E:$E,CANSCRN!$A:$A,C4090,CANSCRN!$G:$G,D4090),
IF(AND(A4090="PSA Testing", E4090="Total Expenditure ($USD per 100,000 patients)"),
SUMIFS(PSA!$F:$F,PSA!$A:$A,C4090,PSA!$G:$G,D4090),
IF(AND(A4090="Colorectal Cancer Screening", E4090="Total Expenditure ($USD per 100,000 patients)"),
SUMIFS(COL!$F:$F,COL!$A:$A,C4090,COL!$G:$G,D4090),
IF(AND(A4090="Cervical Cancer Screening", E4090="Total Expenditure ($USD per 100,000 patients)"),
SUMIFS(CERV!$F:$F,CERV!$A:$A,C4090,CERV!$G:$G,D4090),
SUMIFS(CANSCRN!$F:$F,CANSCRN!$A:$A,C4090,CANSCRN!$G:$G,D4090))))))))))))</f>
        <v>3855391.3346613538</v>
      </c>
    </row>
    <row r="4091" spans="1:6" x14ac:dyDescent="0.2">
      <c r="A4091" s="24" t="s">
        <v>107</v>
      </c>
      <c r="B4091" s="24" t="s">
        <v>101</v>
      </c>
      <c r="C4091" s="24" t="s">
        <v>44</v>
      </c>
      <c r="D4091" s="24">
        <v>2017</v>
      </c>
      <c r="E4091" s="24" t="s">
        <v>104</v>
      </c>
      <c r="F4091">
        <f>IF(AND(A4091="PSA Testing", E4091= "Utilization Rate (per 100,000 patients)"),
SUMIFS(PSA!$D:$D,PSA!$A:$A,C4091,PSA!$G:$G,D4091),
IF(AND(A4091="Colorectal Cancer Screening", E4091="Utilization Rate (per 100,000 patients)"),
SUMIFS(COL!$D:$D,COL!$A:$A,C4091,COL!$G:$G, D4091),
IF(AND(A4091="Cervical Cancer Screening", E4091="Utilization Rate (per 100,000 patients)"),
SUMIFS(CERV!$D:$D,CERV!$A:$A,C4091,CERV!$G:$G,D4091),
IF(AND(A4091="Cancer Screening for CKD patients", E4091="Utilization Rate (per 100,000 patients)"),
SUMIFS(CANSCRN!$D:$D,CANSCRN!$A:$A,C4091,CANSCRN!$G:$G,D4091),
IF(AND(A4091="PSA Testing", E4091="Cost per service ($USD)"),
SUMIFS(PSA!$E:$E,PSA!$A:$A,C4091,PSA!$G:$G,D4091),
IF(AND(A4091="Colorectal Cancer Screening", E4091="Cost per service ($USD)"),
SUMIFS(COL!$E:$E,COL!$A:$A,C4091,COL!$G:$G,D4091),
IF(AND(A4091="Cervical Cancer Screening", E4091="Cost per service ($USD)"),
SUMIFS(CERV!$E:$E,CERV!$A:$A,C4091,CERV!$G:$G,D4091),
IF(AND(A4091="Cancer Screening for CKD patients", E4091="Cost per service ($USD)"),
SUMIFS(CANSCRN!$E:$E,CANSCRN!$A:$A,C4091,CANSCRN!$G:$G,D4091),
IF(AND(A4091="PSA Testing", E4091="Total Expenditure ($USD per 100,000 patients)"),
SUMIFS(PSA!$F:$F,PSA!$A:$A,C4091,PSA!$G:$G,D4091),
IF(AND(A4091="Colorectal Cancer Screening", E4091="Total Expenditure ($USD per 100,000 patients)"),
SUMIFS(COL!$F:$F,COL!$A:$A,C4091,COL!$G:$G,D4091),
IF(AND(A4091="Cervical Cancer Screening", E4091="Total Expenditure ($USD per 100,000 patients)"),
SUMIFS(CERV!$F:$F,CERV!$A:$A,C4091,CERV!$G:$G,D4091),
SUMIFS(CANSCRN!$F:$F,CANSCRN!$A:$A,C4091,CANSCRN!$G:$G,D4091))))))))))))</f>
        <v>3474637.8333238023</v>
      </c>
    </row>
    <row r="4092" spans="1:6" x14ac:dyDescent="0.2">
      <c r="A4092" s="24" t="s">
        <v>107</v>
      </c>
      <c r="B4092" s="24" t="s">
        <v>101</v>
      </c>
      <c r="C4092" s="24" t="s">
        <v>44</v>
      </c>
      <c r="D4092" s="24">
        <v>2018</v>
      </c>
      <c r="E4092" s="24" t="s">
        <v>104</v>
      </c>
      <c r="F4092">
        <f>IF(AND(A4092="PSA Testing", E4092= "Utilization Rate (per 100,000 patients)"),
SUMIFS(PSA!$D:$D,PSA!$A:$A,C4092,PSA!$G:$G,D4092),
IF(AND(A4092="Colorectal Cancer Screening", E4092="Utilization Rate (per 100,000 patients)"),
SUMIFS(COL!$D:$D,COL!$A:$A,C4092,COL!$G:$G, D4092),
IF(AND(A4092="Cervical Cancer Screening", E4092="Utilization Rate (per 100,000 patients)"),
SUMIFS(CERV!$D:$D,CERV!$A:$A,C4092,CERV!$G:$G,D4092),
IF(AND(A4092="Cancer Screening for CKD patients", E4092="Utilization Rate (per 100,000 patients)"),
SUMIFS(CANSCRN!$D:$D,CANSCRN!$A:$A,C4092,CANSCRN!$G:$G,D4092),
IF(AND(A4092="PSA Testing", E4092="Cost per service ($USD)"),
SUMIFS(PSA!$E:$E,PSA!$A:$A,C4092,PSA!$G:$G,D4092),
IF(AND(A4092="Colorectal Cancer Screening", E4092="Cost per service ($USD)"),
SUMIFS(COL!$E:$E,COL!$A:$A,C4092,COL!$G:$G,D4092),
IF(AND(A4092="Cervical Cancer Screening", E4092="Cost per service ($USD)"),
SUMIFS(CERV!$E:$E,CERV!$A:$A,C4092,CERV!$G:$G,D4092),
IF(AND(A4092="Cancer Screening for CKD patients", E4092="Cost per service ($USD)"),
SUMIFS(CANSCRN!$E:$E,CANSCRN!$A:$A,C4092,CANSCRN!$G:$G,D4092),
IF(AND(A4092="PSA Testing", E4092="Total Expenditure ($USD per 100,000 patients)"),
SUMIFS(PSA!$F:$F,PSA!$A:$A,C4092,PSA!$G:$G,D4092),
IF(AND(A4092="Colorectal Cancer Screening", E4092="Total Expenditure ($USD per 100,000 patients)"),
SUMIFS(COL!$F:$F,COL!$A:$A,C4092,COL!$G:$G,D4092),
IF(AND(A4092="Cervical Cancer Screening", E4092="Total Expenditure ($USD per 100,000 patients)"),
SUMIFS(CERV!$F:$F,CERV!$A:$A,C4092,CERV!$G:$G,D4092),
SUMIFS(CANSCRN!$F:$F,CANSCRN!$A:$A,C4092,CANSCRN!$G:$G,D4092))))))))))))</f>
        <v>4333509.4500460224</v>
      </c>
    </row>
    <row r="4093" spans="1:6" x14ac:dyDescent="0.2">
      <c r="A4093" s="24" t="s">
        <v>107</v>
      </c>
      <c r="B4093" s="24" t="s">
        <v>101</v>
      </c>
      <c r="C4093" s="24" t="s">
        <v>44</v>
      </c>
      <c r="D4093" s="24">
        <v>2019</v>
      </c>
      <c r="E4093" s="24" t="s">
        <v>104</v>
      </c>
      <c r="F4093">
        <f>IF(AND(A4093="PSA Testing", E4093= "Utilization Rate (per 100,000 patients)"),
SUMIFS(PSA!$D:$D,PSA!$A:$A,C4093,PSA!$G:$G,D4093),
IF(AND(A4093="Colorectal Cancer Screening", E4093="Utilization Rate (per 100,000 patients)"),
SUMIFS(COL!$D:$D,COL!$A:$A,C4093,COL!$G:$G, D4093),
IF(AND(A4093="Cervical Cancer Screening", E4093="Utilization Rate (per 100,000 patients)"),
SUMIFS(CERV!$D:$D,CERV!$A:$A,C4093,CERV!$G:$G,D4093),
IF(AND(A4093="Cancer Screening for CKD patients", E4093="Utilization Rate (per 100,000 patients)"),
SUMIFS(CANSCRN!$D:$D,CANSCRN!$A:$A,C4093,CANSCRN!$G:$G,D4093),
IF(AND(A4093="PSA Testing", E4093="Cost per service ($USD)"),
SUMIFS(PSA!$E:$E,PSA!$A:$A,C4093,PSA!$G:$G,D4093),
IF(AND(A4093="Colorectal Cancer Screening", E4093="Cost per service ($USD)"),
SUMIFS(COL!$E:$E,COL!$A:$A,C4093,COL!$G:$G,D4093),
IF(AND(A4093="Cervical Cancer Screening", E4093="Cost per service ($USD)"),
SUMIFS(CERV!$E:$E,CERV!$A:$A,C4093,CERV!$G:$G,D4093),
IF(AND(A4093="Cancer Screening for CKD patients", E4093="Cost per service ($USD)"),
SUMIFS(CANSCRN!$E:$E,CANSCRN!$A:$A,C4093,CANSCRN!$G:$G,D4093),
IF(AND(A4093="PSA Testing", E4093="Total Expenditure ($USD per 100,000 patients)"),
SUMIFS(PSA!$F:$F,PSA!$A:$A,C4093,PSA!$G:$G,D4093),
IF(AND(A4093="Colorectal Cancer Screening", E4093="Total Expenditure ($USD per 100,000 patients)"),
SUMIFS(COL!$F:$F,COL!$A:$A,C4093,COL!$G:$G,D4093),
IF(AND(A4093="Cervical Cancer Screening", E4093="Total Expenditure ($USD per 100,000 patients)"),
SUMIFS(CERV!$F:$F,CERV!$A:$A,C4093,CERV!$G:$G,D4093),
SUMIFS(CANSCRN!$F:$F,CANSCRN!$A:$A,C4093,CANSCRN!$G:$G,D4093))))))))))))</f>
        <v>3200807.9144978435</v>
      </c>
    </row>
    <row r="4094" spans="1:6" x14ac:dyDescent="0.2">
      <c r="A4094" s="24" t="s">
        <v>107</v>
      </c>
      <c r="B4094" s="24" t="s">
        <v>101</v>
      </c>
      <c r="C4094" s="24" t="s">
        <v>45</v>
      </c>
      <c r="D4094" s="24">
        <v>2009</v>
      </c>
      <c r="E4094" s="24" t="s">
        <v>104</v>
      </c>
      <c r="F4094">
        <f>IF(AND(A4094="PSA Testing", E4094= "Utilization Rate (per 100,000 patients)"),
SUMIFS(PSA!$D:$D,PSA!$A:$A,C4094,PSA!$G:$G,D4094),
IF(AND(A4094="Colorectal Cancer Screening", E4094="Utilization Rate (per 100,000 patients)"),
SUMIFS(COL!$D:$D,COL!$A:$A,C4094,COL!$G:$G, D4094),
IF(AND(A4094="Cervical Cancer Screening", E4094="Utilization Rate (per 100,000 patients)"),
SUMIFS(CERV!$D:$D,CERV!$A:$A,C4094,CERV!$G:$G,D4094),
IF(AND(A4094="Cancer Screening for CKD patients", E4094="Utilization Rate (per 100,000 patients)"),
SUMIFS(CANSCRN!$D:$D,CANSCRN!$A:$A,C4094,CANSCRN!$G:$G,D4094),
IF(AND(A4094="PSA Testing", E4094="Cost per service ($USD)"),
SUMIFS(PSA!$E:$E,PSA!$A:$A,C4094,PSA!$G:$G,D4094),
IF(AND(A4094="Colorectal Cancer Screening", E4094="Cost per service ($USD)"),
SUMIFS(COL!$E:$E,COL!$A:$A,C4094,COL!$G:$G,D4094),
IF(AND(A4094="Cervical Cancer Screening", E4094="Cost per service ($USD)"),
SUMIFS(CERV!$E:$E,CERV!$A:$A,C4094,CERV!$G:$G,D4094),
IF(AND(A4094="Cancer Screening for CKD patients", E4094="Cost per service ($USD)"),
SUMIFS(CANSCRN!$E:$E,CANSCRN!$A:$A,C4094,CANSCRN!$G:$G,D4094),
IF(AND(A4094="PSA Testing", E4094="Total Expenditure ($USD per 100,000 patients)"),
SUMIFS(PSA!$F:$F,PSA!$A:$A,C4094,PSA!$G:$G,D4094),
IF(AND(A4094="Colorectal Cancer Screening", E4094="Total Expenditure ($USD per 100,000 patients)"),
SUMIFS(COL!$F:$F,COL!$A:$A,C4094,COL!$G:$G,D4094),
IF(AND(A4094="Cervical Cancer Screening", E4094="Total Expenditure ($USD per 100,000 patients)"),
SUMIFS(CERV!$F:$F,CERV!$A:$A,C4094,CERV!$G:$G,D4094),
SUMIFS(CANSCRN!$F:$F,CANSCRN!$A:$A,C4094,CANSCRN!$G:$G,D4094))))))))))))</f>
        <v>3866180.5858190702</v>
      </c>
    </row>
    <row r="4095" spans="1:6" x14ac:dyDescent="0.2">
      <c r="A4095" s="24" t="s">
        <v>107</v>
      </c>
      <c r="B4095" s="24" t="s">
        <v>101</v>
      </c>
      <c r="C4095" s="24" t="s">
        <v>45</v>
      </c>
      <c r="D4095" s="24">
        <v>2010</v>
      </c>
      <c r="E4095" s="24" t="s">
        <v>104</v>
      </c>
      <c r="F4095">
        <f>IF(AND(A4095="PSA Testing", E4095= "Utilization Rate (per 100,000 patients)"),
SUMIFS(PSA!$D:$D,PSA!$A:$A,C4095,PSA!$G:$G,D4095),
IF(AND(A4095="Colorectal Cancer Screening", E4095="Utilization Rate (per 100,000 patients)"),
SUMIFS(COL!$D:$D,COL!$A:$A,C4095,COL!$G:$G, D4095),
IF(AND(A4095="Cervical Cancer Screening", E4095="Utilization Rate (per 100,000 patients)"),
SUMIFS(CERV!$D:$D,CERV!$A:$A,C4095,CERV!$G:$G,D4095),
IF(AND(A4095="Cancer Screening for CKD patients", E4095="Utilization Rate (per 100,000 patients)"),
SUMIFS(CANSCRN!$D:$D,CANSCRN!$A:$A,C4095,CANSCRN!$G:$G,D4095),
IF(AND(A4095="PSA Testing", E4095="Cost per service ($USD)"),
SUMIFS(PSA!$E:$E,PSA!$A:$A,C4095,PSA!$G:$G,D4095),
IF(AND(A4095="Colorectal Cancer Screening", E4095="Cost per service ($USD)"),
SUMIFS(COL!$E:$E,COL!$A:$A,C4095,COL!$G:$G,D4095),
IF(AND(A4095="Cervical Cancer Screening", E4095="Cost per service ($USD)"),
SUMIFS(CERV!$E:$E,CERV!$A:$A,C4095,CERV!$G:$G,D4095),
IF(AND(A4095="Cancer Screening for CKD patients", E4095="Cost per service ($USD)"),
SUMIFS(CANSCRN!$E:$E,CANSCRN!$A:$A,C4095,CANSCRN!$G:$G,D4095),
IF(AND(A4095="PSA Testing", E4095="Total Expenditure ($USD per 100,000 patients)"),
SUMIFS(PSA!$F:$F,PSA!$A:$A,C4095,PSA!$G:$G,D4095),
IF(AND(A4095="Colorectal Cancer Screening", E4095="Total Expenditure ($USD per 100,000 patients)"),
SUMIFS(COL!$F:$F,COL!$A:$A,C4095,COL!$G:$G,D4095),
IF(AND(A4095="Cervical Cancer Screening", E4095="Total Expenditure ($USD per 100,000 patients)"),
SUMIFS(CERV!$F:$F,CERV!$A:$A,C4095,CERV!$G:$G,D4095),
SUMIFS(CANSCRN!$F:$F,CANSCRN!$A:$A,C4095,CANSCRN!$G:$G,D4095))))))))))))</f>
        <v>3126643.8162139645</v>
      </c>
    </row>
    <row r="4096" spans="1:6" x14ac:dyDescent="0.2">
      <c r="A4096" s="24" t="s">
        <v>107</v>
      </c>
      <c r="B4096" s="24" t="s">
        <v>101</v>
      </c>
      <c r="C4096" s="24" t="s">
        <v>45</v>
      </c>
      <c r="D4096" s="24">
        <v>2011</v>
      </c>
      <c r="E4096" s="24" t="s">
        <v>104</v>
      </c>
      <c r="F4096">
        <f>IF(AND(A4096="PSA Testing", E4096= "Utilization Rate (per 100,000 patients)"),
SUMIFS(PSA!$D:$D,PSA!$A:$A,C4096,PSA!$G:$G,D4096),
IF(AND(A4096="Colorectal Cancer Screening", E4096="Utilization Rate (per 100,000 patients)"),
SUMIFS(COL!$D:$D,COL!$A:$A,C4096,COL!$G:$G, D4096),
IF(AND(A4096="Cervical Cancer Screening", E4096="Utilization Rate (per 100,000 patients)"),
SUMIFS(CERV!$D:$D,CERV!$A:$A,C4096,CERV!$G:$G,D4096),
IF(AND(A4096="Cancer Screening for CKD patients", E4096="Utilization Rate (per 100,000 patients)"),
SUMIFS(CANSCRN!$D:$D,CANSCRN!$A:$A,C4096,CANSCRN!$G:$G,D4096),
IF(AND(A4096="PSA Testing", E4096="Cost per service ($USD)"),
SUMIFS(PSA!$E:$E,PSA!$A:$A,C4096,PSA!$G:$G,D4096),
IF(AND(A4096="Colorectal Cancer Screening", E4096="Cost per service ($USD)"),
SUMIFS(COL!$E:$E,COL!$A:$A,C4096,COL!$G:$G,D4096),
IF(AND(A4096="Cervical Cancer Screening", E4096="Cost per service ($USD)"),
SUMIFS(CERV!$E:$E,CERV!$A:$A,C4096,CERV!$G:$G,D4096),
IF(AND(A4096="Cancer Screening for CKD patients", E4096="Cost per service ($USD)"),
SUMIFS(CANSCRN!$E:$E,CANSCRN!$A:$A,C4096,CANSCRN!$G:$G,D4096),
IF(AND(A4096="PSA Testing", E4096="Total Expenditure ($USD per 100,000 patients)"),
SUMIFS(PSA!$F:$F,PSA!$A:$A,C4096,PSA!$G:$G,D4096),
IF(AND(A4096="Colorectal Cancer Screening", E4096="Total Expenditure ($USD per 100,000 patients)"),
SUMIFS(COL!$F:$F,COL!$A:$A,C4096,COL!$G:$G,D4096),
IF(AND(A4096="Cervical Cancer Screening", E4096="Total Expenditure ($USD per 100,000 patients)"),
SUMIFS(CERV!$F:$F,CERV!$A:$A,C4096,CERV!$G:$G,D4096),
SUMIFS(CANSCRN!$F:$F,CANSCRN!$A:$A,C4096,CANSCRN!$G:$G,D4096))))))))))))</f>
        <v>3995398.675325843</v>
      </c>
    </row>
    <row r="4097" spans="1:6" x14ac:dyDescent="0.2">
      <c r="A4097" s="24" t="s">
        <v>107</v>
      </c>
      <c r="B4097" s="24" t="s">
        <v>101</v>
      </c>
      <c r="C4097" s="24" t="s">
        <v>45</v>
      </c>
      <c r="D4097" s="24">
        <v>2012</v>
      </c>
      <c r="E4097" s="24" t="s">
        <v>104</v>
      </c>
      <c r="F4097">
        <f>IF(AND(A4097="PSA Testing", E4097= "Utilization Rate (per 100,000 patients)"),
SUMIFS(PSA!$D:$D,PSA!$A:$A,C4097,PSA!$G:$G,D4097),
IF(AND(A4097="Colorectal Cancer Screening", E4097="Utilization Rate (per 100,000 patients)"),
SUMIFS(COL!$D:$D,COL!$A:$A,C4097,COL!$G:$G, D4097),
IF(AND(A4097="Cervical Cancer Screening", E4097="Utilization Rate (per 100,000 patients)"),
SUMIFS(CERV!$D:$D,CERV!$A:$A,C4097,CERV!$G:$G,D4097),
IF(AND(A4097="Cancer Screening for CKD patients", E4097="Utilization Rate (per 100,000 patients)"),
SUMIFS(CANSCRN!$D:$D,CANSCRN!$A:$A,C4097,CANSCRN!$G:$G,D4097),
IF(AND(A4097="PSA Testing", E4097="Cost per service ($USD)"),
SUMIFS(PSA!$E:$E,PSA!$A:$A,C4097,PSA!$G:$G,D4097),
IF(AND(A4097="Colorectal Cancer Screening", E4097="Cost per service ($USD)"),
SUMIFS(COL!$E:$E,COL!$A:$A,C4097,COL!$G:$G,D4097),
IF(AND(A4097="Cervical Cancer Screening", E4097="Cost per service ($USD)"),
SUMIFS(CERV!$E:$E,CERV!$A:$A,C4097,CERV!$G:$G,D4097),
IF(AND(A4097="Cancer Screening for CKD patients", E4097="Cost per service ($USD)"),
SUMIFS(CANSCRN!$E:$E,CANSCRN!$A:$A,C4097,CANSCRN!$G:$G,D4097),
IF(AND(A4097="PSA Testing", E4097="Total Expenditure ($USD per 100,000 patients)"),
SUMIFS(PSA!$F:$F,PSA!$A:$A,C4097,PSA!$G:$G,D4097),
IF(AND(A4097="Colorectal Cancer Screening", E4097="Total Expenditure ($USD per 100,000 patients)"),
SUMIFS(COL!$F:$F,COL!$A:$A,C4097,COL!$G:$G,D4097),
IF(AND(A4097="Cervical Cancer Screening", E4097="Total Expenditure ($USD per 100,000 patients)"),
SUMIFS(CERV!$F:$F,CERV!$A:$A,C4097,CERV!$G:$G,D4097),
SUMIFS(CANSCRN!$F:$F,CANSCRN!$A:$A,C4097,CANSCRN!$G:$G,D4097))))))))))))</f>
        <v>2448650.3613386136</v>
      </c>
    </row>
    <row r="4098" spans="1:6" x14ac:dyDescent="0.2">
      <c r="A4098" s="24" t="s">
        <v>107</v>
      </c>
      <c r="B4098" s="24" t="s">
        <v>101</v>
      </c>
      <c r="C4098" s="24" t="s">
        <v>45</v>
      </c>
      <c r="D4098" s="24">
        <v>2013</v>
      </c>
      <c r="E4098" s="24" t="s">
        <v>104</v>
      </c>
      <c r="F4098">
        <f>IF(AND(A4098="PSA Testing", E4098= "Utilization Rate (per 100,000 patients)"),
SUMIFS(PSA!$D:$D,PSA!$A:$A,C4098,PSA!$G:$G,D4098),
IF(AND(A4098="Colorectal Cancer Screening", E4098="Utilization Rate (per 100,000 patients)"),
SUMIFS(COL!$D:$D,COL!$A:$A,C4098,COL!$G:$G, D4098),
IF(AND(A4098="Cervical Cancer Screening", E4098="Utilization Rate (per 100,000 patients)"),
SUMIFS(CERV!$D:$D,CERV!$A:$A,C4098,CERV!$G:$G,D4098),
IF(AND(A4098="Cancer Screening for CKD patients", E4098="Utilization Rate (per 100,000 patients)"),
SUMIFS(CANSCRN!$D:$D,CANSCRN!$A:$A,C4098,CANSCRN!$G:$G,D4098),
IF(AND(A4098="PSA Testing", E4098="Cost per service ($USD)"),
SUMIFS(PSA!$E:$E,PSA!$A:$A,C4098,PSA!$G:$G,D4098),
IF(AND(A4098="Colorectal Cancer Screening", E4098="Cost per service ($USD)"),
SUMIFS(COL!$E:$E,COL!$A:$A,C4098,COL!$G:$G,D4098),
IF(AND(A4098="Cervical Cancer Screening", E4098="Cost per service ($USD)"),
SUMIFS(CERV!$E:$E,CERV!$A:$A,C4098,CERV!$G:$G,D4098),
IF(AND(A4098="Cancer Screening for CKD patients", E4098="Cost per service ($USD)"),
SUMIFS(CANSCRN!$E:$E,CANSCRN!$A:$A,C4098,CANSCRN!$G:$G,D4098),
IF(AND(A4098="PSA Testing", E4098="Total Expenditure ($USD per 100,000 patients)"),
SUMIFS(PSA!$F:$F,PSA!$A:$A,C4098,PSA!$G:$G,D4098),
IF(AND(A4098="Colorectal Cancer Screening", E4098="Total Expenditure ($USD per 100,000 patients)"),
SUMIFS(COL!$F:$F,COL!$A:$A,C4098,COL!$G:$G,D4098),
IF(AND(A4098="Cervical Cancer Screening", E4098="Total Expenditure ($USD per 100,000 patients)"),
SUMIFS(CERV!$F:$F,CERV!$A:$A,C4098,CERV!$G:$G,D4098),
SUMIFS(CANSCRN!$F:$F,CANSCRN!$A:$A,C4098,CANSCRN!$G:$G,D4098))))))))))))</f>
        <v>2864308.9183768653</v>
      </c>
    </row>
    <row r="4099" spans="1:6" x14ac:dyDescent="0.2">
      <c r="A4099" s="24" t="s">
        <v>107</v>
      </c>
      <c r="B4099" s="24" t="s">
        <v>101</v>
      </c>
      <c r="C4099" s="24" t="s">
        <v>45</v>
      </c>
      <c r="D4099" s="24">
        <v>2014</v>
      </c>
      <c r="E4099" s="24" t="s">
        <v>104</v>
      </c>
      <c r="F4099">
        <f>IF(AND(A4099="PSA Testing", E4099= "Utilization Rate (per 100,000 patients)"),
SUMIFS(PSA!$D:$D,PSA!$A:$A,C4099,PSA!$G:$G,D4099),
IF(AND(A4099="Colorectal Cancer Screening", E4099="Utilization Rate (per 100,000 patients)"),
SUMIFS(COL!$D:$D,COL!$A:$A,C4099,COL!$G:$G, D4099),
IF(AND(A4099="Cervical Cancer Screening", E4099="Utilization Rate (per 100,000 patients)"),
SUMIFS(CERV!$D:$D,CERV!$A:$A,C4099,CERV!$G:$G,D4099),
IF(AND(A4099="Cancer Screening for CKD patients", E4099="Utilization Rate (per 100,000 patients)"),
SUMIFS(CANSCRN!$D:$D,CANSCRN!$A:$A,C4099,CANSCRN!$G:$G,D4099),
IF(AND(A4099="PSA Testing", E4099="Cost per service ($USD)"),
SUMIFS(PSA!$E:$E,PSA!$A:$A,C4099,PSA!$G:$G,D4099),
IF(AND(A4099="Colorectal Cancer Screening", E4099="Cost per service ($USD)"),
SUMIFS(COL!$E:$E,COL!$A:$A,C4099,COL!$G:$G,D4099),
IF(AND(A4099="Cervical Cancer Screening", E4099="Cost per service ($USD)"),
SUMIFS(CERV!$E:$E,CERV!$A:$A,C4099,CERV!$G:$G,D4099),
IF(AND(A4099="Cancer Screening for CKD patients", E4099="Cost per service ($USD)"),
SUMIFS(CANSCRN!$E:$E,CANSCRN!$A:$A,C4099,CANSCRN!$G:$G,D4099),
IF(AND(A4099="PSA Testing", E4099="Total Expenditure ($USD per 100,000 patients)"),
SUMIFS(PSA!$F:$F,PSA!$A:$A,C4099,PSA!$G:$G,D4099),
IF(AND(A4099="Colorectal Cancer Screening", E4099="Total Expenditure ($USD per 100,000 patients)"),
SUMIFS(COL!$F:$F,COL!$A:$A,C4099,COL!$G:$G,D4099),
IF(AND(A4099="Cervical Cancer Screening", E4099="Total Expenditure ($USD per 100,000 patients)"),
SUMIFS(CERV!$F:$F,CERV!$A:$A,C4099,CERV!$G:$G,D4099),
SUMIFS(CANSCRN!$F:$F,CANSCRN!$A:$A,C4099,CANSCRN!$G:$G,D4099))))))))))))</f>
        <v>3144574.9960037521</v>
      </c>
    </row>
    <row r="4100" spans="1:6" x14ac:dyDescent="0.2">
      <c r="A4100" s="24" t="s">
        <v>107</v>
      </c>
      <c r="B4100" s="24" t="s">
        <v>101</v>
      </c>
      <c r="C4100" s="24" t="s">
        <v>45</v>
      </c>
      <c r="D4100" s="24">
        <v>2015</v>
      </c>
      <c r="E4100" s="24" t="s">
        <v>104</v>
      </c>
      <c r="F4100">
        <f>IF(AND(A4100="PSA Testing", E4100= "Utilization Rate (per 100,000 patients)"),
SUMIFS(PSA!$D:$D,PSA!$A:$A,C4100,PSA!$G:$G,D4100),
IF(AND(A4100="Colorectal Cancer Screening", E4100="Utilization Rate (per 100,000 patients)"),
SUMIFS(COL!$D:$D,COL!$A:$A,C4100,COL!$G:$G, D4100),
IF(AND(A4100="Cervical Cancer Screening", E4100="Utilization Rate (per 100,000 patients)"),
SUMIFS(CERV!$D:$D,CERV!$A:$A,C4100,CERV!$G:$G,D4100),
IF(AND(A4100="Cancer Screening for CKD patients", E4100="Utilization Rate (per 100,000 patients)"),
SUMIFS(CANSCRN!$D:$D,CANSCRN!$A:$A,C4100,CANSCRN!$G:$G,D4100),
IF(AND(A4100="PSA Testing", E4100="Cost per service ($USD)"),
SUMIFS(PSA!$E:$E,PSA!$A:$A,C4100,PSA!$G:$G,D4100),
IF(AND(A4100="Colorectal Cancer Screening", E4100="Cost per service ($USD)"),
SUMIFS(COL!$E:$E,COL!$A:$A,C4100,COL!$G:$G,D4100),
IF(AND(A4100="Cervical Cancer Screening", E4100="Cost per service ($USD)"),
SUMIFS(CERV!$E:$E,CERV!$A:$A,C4100,CERV!$G:$G,D4100),
IF(AND(A4100="Cancer Screening for CKD patients", E4100="Cost per service ($USD)"),
SUMIFS(CANSCRN!$E:$E,CANSCRN!$A:$A,C4100,CANSCRN!$G:$G,D4100),
IF(AND(A4100="PSA Testing", E4100="Total Expenditure ($USD per 100,000 patients)"),
SUMIFS(PSA!$F:$F,PSA!$A:$A,C4100,PSA!$G:$G,D4100),
IF(AND(A4100="Colorectal Cancer Screening", E4100="Total Expenditure ($USD per 100,000 patients)"),
SUMIFS(COL!$F:$F,COL!$A:$A,C4100,COL!$G:$G,D4100),
IF(AND(A4100="Cervical Cancer Screening", E4100="Total Expenditure ($USD per 100,000 patients)"),
SUMIFS(CERV!$F:$F,CERV!$A:$A,C4100,CERV!$G:$G,D4100),
SUMIFS(CANSCRN!$F:$F,CANSCRN!$A:$A,C4100,CANSCRN!$G:$G,D4100))))))))))))</f>
        <v>2851719.3564576274</v>
      </c>
    </row>
    <row r="4101" spans="1:6" x14ac:dyDescent="0.2">
      <c r="A4101" s="24" t="s">
        <v>107</v>
      </c>
      <c r="B4101" s="24" t="s">
        <v>101</v>
      </c>
      <c r="C4101" s="24" t="s">
        <v>45</v>
      </c>
      <c r="D4101" s="24">
        <v>2016</v>
      </c>
      <c r="E4101" s="24" t="s">
        <v>104</v>
      </c>
      <c r="F4101">
        <f>IF(AND(A4101="PSA Testing", E4101= "Utilization Rate (per 100,000 patients)"),
SUMIFS(PSA!$D:$D,PSA!$A:$A,C4101,PSA!$G:$G,D4101),
IF(AND(A4101="Colorectal Cancer Screening", E4101="Utilization Rate (per 100,000 patients)"),
SUMIFS(COL!$D:$D,COL!$A:$A,C4101,COL!$G:$G, D4101),
IF(AND(A4101="Cervical Cancer Screening", E4101="Utilization Rate (per 100,000 patients)"),
SUMIFS(CERV!$D:$D,CERV!$A:$A,C4101,CERV!$G:$G,D4101),
IF(AND(A4101="Cancer Screening for CKD patients", E4101="Utilization Rate (per 100,000 patients)"),
SUMIFS(CANSCRN!$D:$D,CANSCRN!$A:$A,C4101,CANSCRN!$G:$G,D4101),
IF(AND(A4101="PSA Testing", E4101="Cost per service ($USD)"),
SUMIFS(PSA!$E:$E,PSA!$A:$A,C4101,PSA!$G:$G,D4101),
IF(AND(A4101="Colorectal Cancer Screening", E4101="Cost per service ($USD)"),
SUMIFS(COL!$E:$E,COL!$A:$A,C4101,COL!$G:$G,D4101),
IF(AND(A4101="Cervical Cancer Screening", E4101="Cost per service ($USD)"),
SUMIFS(CERV!$E:$E,CERV!$A:$A,C4101,CERV!$G:$G,D4101),
IF(AND(A4101="Cancer Screening for CKD patients", E4101="Cost per service ($USD)"),
SUMIFS(CANSCRN!$E:$E,CANSCRN!$A:$A,C4101,CANSCRN!$G:$G,D4101),
IF(AND(A4101="PSA Testing", E4101="Total Expenditure ($USD per 100,000 patients)"),
SUMIFS(PSA!$F:$F,PSA!$A:$A,C4101,PSA!$G:$G,D4101),
IF(AND(A4101="Colorectal Cancer Screening", E4101="Total Expenditure ($USD per 100,000 patients)"),
SUMIFS(COL!$F:$F,COL!$A:$A,C4101,COL!$G:$G,D4101),
IF(AND(A4101="Cervical Cancer Screening", E4101="Total Expenditure ($USD per 100,000 patients)"),
SUMIFS(CERV!$F:$F,CERV!$A:$A,C4101,CERV!$G:$G,D4101),
SUMIFS(CANSCRN!$F:$F,CANSCRN!$A:$A,C4101,CANSCRN!$G:$G,D4101))))))))))))</f>
        <v>5809998.2219548868</v>
      </c>
    </row>
    <row r="4102" spans="1:6" x14ac:dyDescent="0.2">
      <c r="A4102" s="24" t="s">
        <v>107</v>
      </c>
      <c r="B4102" s="24" t="s">
        <v>101</v>
      </c>
      <c r="C4102" s="24" t="s">
        <v>45</v>
      </c>
      <c r="D4102" s="24">
        <v>2017</v>
      </c>
      <c r="E4102" s="24" t="s">
        <v>104</v>
      </c>
      <c r="F4102">
        <f>IF(AND(A4102="PSA Testing", E4102= "Utilization Rate (per 100,000 patients)"),
SUMIFS(PSA!$D:$D,PSA!$A:$A,C4102,PSA!$G:$G,D4102),
IF(AND(A4102="Colorectal Cancer Screening", E4102="Utilization Rate (per 100,000 patients)"),
SUMIFS(COL!$D:$D,COL!$A:$A,C4102,COL!$G:$G, D4102),
IF(AND(A4102="Cervical Cancer Screening", E4102="Utilization Rate (per 100,000 patients)"),
SUMIFS(CERV!$D:$D,CERV!$A:$A,C4102,CERV!$G:$G,D4102),
IF(AND(A4102="Cancer Screening for CKD patients", E4102="Utilization Rate (per 100,000 patients)"),
SUMIFS(CANSCRN!$D:$D,CANSCRN!$A:$A,C4102,CANSCRN!$G:$G,D4102),
IF(AND(A4102="PSA Testing", E4102="Cost per service ($USD)"),
SUMIFS(PSA!$E:$E,PSA!$A:$A,C4102,PSA!$G:$G,D4102),
IF(AND(A4102="Colorectal Cancer Screening", E4102="Cost per service ($USD)"),
SUMIFS(COL!$E:$E,COL!$A:$A,C4102,COL!$G:$G,D4102),
IF(AND(A4102="Cervical Cancer Screening", E4102="Cost per service ($USD)"),
SUMIFS(CERV!$E:$E,CERV!$A:$A,C4102,CERV!$G:$G,D4102),
IF(AND(A4102="Cancer Screening for CKD patients", E4102="Cost per service ($USD)"),
SUMIFS(CANSCRN!$E:$E,CANSCRN!$A:$A,C4102,CANSCRN!$G:$G,D4102),
IF(AND(A4102="PSA Testing", E4102="Total Expenditure ($USD per 100,000 patients)"),
SUMIFS(PSA!$F:$F,PSA!$A:$A,C4102,PSA!$G:$G,D4102),
IF(AND(A4102="Colorectal Cancer Screening", E4102="Total Expenditure ($USD per 100,000 patients)"),
SUMIFS(COL!$F:$F,COL!$A:$A,C4102,COL!$G:$G,D4102),
IF(AND(A4102="Cervical Cancer Screening", E4102="Total Expenditure ($USD per 100,000 patients)"),
SUMIFS(CERV!$F:$F,CERV!$A:$A,C4102,CERV!$G:$G,D4102),
SUMIFS(CANSCRN!$F:$F,CANSCRN!$A:$A,C4102,CANSCRN!$G:$G,D4102))))))))))))</f>
        <v>3938399.9169705883</v>
      </c>
    </row>
    <row r="4103" spans="1:6" x14ac:dyDescent="0.2">
      <c r="A4103" s="24" t="s">
        <v>107</v>
      </c>
      <c r="B4103" s="24" t="s">
        <v>101</v>
      </c>
      <c r="C4103" s="24" t="s">
        <v>45</v>
      </c>
      <c r="D4103" s="24">
        <v>2018</v>
      </c>
      <c r="E4103" s="24" t="s">
        <v>104</v>
      </c>
      <c r="F4103">
        <f>IF(AND(A4103="PSA Testing", E4103= "Utilization Rate (per 100,000 patients)"),
SUMIFS(PSA!$D:$D,PSA!$A:$A,C4103,PSA!$G:$G,D4103),
IF(AND(A4103="Colorectal Cancer Screening", E4103="Utilization Rate (per 100,000 patients)"),
SUMIFS(COL!$D:$D,COL!$A:$A,C4103,COL!$G:$G, D4103),
IF(AND(A4103="Cervical Cancer Screening", E4103="Utilization Rate (per 100,000 patients)"),
SUMIFS(CERV!$D:$D,CERV!$A:$A,C4103,CERV!$G:$G,D4103),
IF(AND(A4103="Cancer Screening for CKD patients", E4103="Utilization Rate (per 100,000 patients)"),
SUMIFS(CANSCRN!$D:$D,CANSCRN!$A:$A,C4103,CANSCRN!$G:$G,D4103),
IF(AND(A4103="PSA Testing", E4103="Cost per service ($USD)"),
SUMIFS(PSA!$E:$E,PSA!$A:$A,C4103,PSA!$G:$G,D4103),
IF(AND(A4103="Colorectal Cancer Screening", E4103="Cost per service ($USD)"),
SUMIFS(COL!$E:$E,COL!$A:$A,C4103,COL!$G:$G,D4103),
IF(AND(A4103="Cervical Cancer Screening", E4103="Cost per service ($USD)"),
SUMIFS(CERV!$E:$E,CERV!$A:$A,C4103,CERV!$G:$G,D4103),
IF(AND(A4103="Cancer Screening for CKD patients", E4103="Cost per service ($USD)"),
SUMIFS(CANSCRN!$E:$E,CANSCRN!$A:$A,C4103,CANSCRN!$G:$G,D4103),
IF(AND(A4103="PSA Testing", E4103="Total Expenditure ($USD per 100,000 patients)"),
SUMIFS(PSA!$F:$F,PSA!$A:$A,C4103,PSA!$G:$G,D4103),
IF(AND(A4103="Colorectal Cancer Screening", E4103="Total Expenditure ($USD per 100,000 patients)"),
SUMIFS(COL!$F:$F,COL!$A:$A,C4103,COL!$G:$G,D4103),
IF(AND(A4103="Cervical Cancer Screening", E4103="Total Expenditure ($USD per 100,000 patients)"),
SUMIFS(CERV!$F:$F,CERV!$A:$A,C4103,CERV!$G:$G,D4103),
SUMIFS(CANSCRN!$F:$F,CANSCRN!$A:$A,C4103,CANSCRN!$G:$G,D4103))))))))))))</f>
        <v>3565007.7159096943</v>
      </c>
    </row>
    <row r="4104" spans="1:6" x14ac:dyDescent="0.2">
      <c r="A4104" s="24" t="s">
        <v>107</v>
      </c>
      <c r="B4104" s="24" t="s">
        <v>101</v>
      </c>
      <c r="C4104" s="24" t="s">
        <v>45</v>
      </c>
      <c r="D4104" s="24">
        <v>2019</v>
      </c>
      <c r="E4104" s="24" t="s">
        <v>104</v>
      </c>
      <c r="F4104">
        <f>IF(AND(A4104="PSA Testing", E4104= "Utilization Rate (per 100,000 patients)"),
SUMIFS(PSA!$D:$D,PSA!$A:$A,C4104,PSA!$G:$G,D4104),
IF(AND(A4104="Colorectal Cancer Screening", E4104="Utilization Rate (per 100,000 patients)"),
SUMIFS(COL!$D:$D,COL!$A:$A,C4104,COL!$G:$G, D4104),
IF(AND(A4104="Cervical Cancer Screening", E4104="Utilization Rate (per 100,000 patients)"),
SUMIFS(CERV!$D:$D,CERV!$A:$A,C4104,CERV!$G:$G,D4104),
IF(AND(A4104="Cancer Screening for CKD patients", E4104="Utilization Rate (per 100,000 patients)"),
SUMIFS(CANSCRN!$D:$D,CANSCRN!$A:$A,C4104,CANSCRN!$G:$G,D4104),
IF(AND(A4104="PSA Testing", E4104="Cost per service ($USD)"),
SUMIFS(PSA!$E:$E,PSA!$A:$A,C4104,PSA!$G:$G,D4104),
IF(AND(A4104="Colorectal Cancer Screening", E4104="Cost per service ($USD)"),
SUMIFS(COL!$E:$E,COL!$A:$A,C4104,COL!$G:$G,D4104),
IF(AND(A4104="Cervical Cancer Screening", E4104="Cost per service ($USD)"),
SUMIFS(CERV!$E:$E,CERV!$A:$A,C4104,CERV!$G:$G,D4104),
IF(AND(A4104="Cancer Screening for CKD patients", E4104="Cost per service ($USD)"),
SUMIFS(CANSCRN!$E:$E,CANSCRN!$A:$A,C4104,CANSCRN!$G:$G,D4104),
IF(AND(A4104="PSA Testing", E4104="Total Expenditure ($USD per 100,000 patients)"),
SUMIFS(PSA!$F:$F,PSA!$A:$A,C4104,PSA!$G:$G,D4104),
IF(AND(A4104="Colorectal Cancer Screening", E4104="Total Expenditure ($USD per 100,000 patients)"),
SUMIFS(COL!$F:$F,COL!$A:$A,C4104,COL!$G:$G,D4104),
IF(AND(A4104="Cervical Cancer Screening", E4104="Total Expenditure ($USD per 100,000 patients)"),
SUMIFS(CERV!$F:$F,CERV!$A:$A,C4104,CERV!$G:$G,D4104),
SUMIFS(CANSCRN!$F:$F,CANSCRN!$A:$A,C4104,CANSCRN!$G:$G,D4104))))))))))))</f>
        <v>1828179.4354193548</v>
      </c>
    </row>
    <row r="4105" spans="1:6" x14ac:dyDescent="0.2">
      <c r="A4105" s="24" t="s">
        <v>107</v>
      </c>
      <c r="B4105" s="24" t="s">
        <v>101</v>
      </c>
      <c r="C4105" s="24" t="s">
        <v>46</v>
      </c>
      <c r="D4105" s="24">
        <v>2009</v>
      </c>
      <c r="E4105" s="24" t="s">
        <v>104</v>
      </c>
      <c r="F4105">
        <f>IF(AND(A4105="PSA Testing", E4105= "Utilization Rate (per 100,000 patients)"),
SUMIFS(PSA!$D:$D,PSA!$A:$A,C4105,PSA!$G:$G,D4105),
IF(AND(A4105="Colorectal Cancer Screening", E4105="Utilization Rate (per 100,000 patients)"),
SUMIFS(COL!$D:$D,COL!$A:$A,C4105,COL!$G:$G, D4105),
IF(AND(A4105="Cervical Cancer Screening", E4105="Utilization Rate (per 100,000 patients)"),
SUMIFS(CERV!$D:$D,CERV!$A:$A,C4105,CERV!$G:$G,D4105),
IF(AND(A4105="Cancer Screening for CKD patients", E4105="Utilization Rate (per 100,000 patients)"),
SUMIFS(CANSCRN!$D:$D,CANSCRN!$A:$A,C4105,CANSCRN!$G:$G,D4105),
IF(AND(A4105="PSA Testing", E4105="Cost per service ($USD)"),
SUMIFS(PSA!$E:$E,PSA!$A:$A,C4105,PSA!$G:$G,D4105),
IF(AND(A4105="Colorectal Cancer Screening", E4105="Cost per service ($USD)"),
SUMIFS(COL!$E:$E,COL!$A:$A,C4105,COL!$G:$G,D4105),
IF(AND(A4105="Cervical Cancer Screening", E4105="Cost per service ($USD)"),
SUMIFS(CERV!$E:$E,CERV!$A:$A,C4105,CERV!$G:$G,D4105),
IF(AND(A4105="Cancer Screening for CKD patients", E4105="Cost per service ($USD)"),
SUMIFS(CANSCRN!$E:$E,CANSCRN!$A:$A,C4105,CANSCRN!$G:$G,D4105),
IF(AND(A4105="PSA Testing", E4105="Total Expenditure ($USD per 100,000 patients)"),
SUMIFS(PSA!$F:$F,PSA!$A:$A,C4105,PSA!$G:$G,D4105),
IF(AND(A4105="Colorectal Cancer Screening", E4105="Total Expenditure ($USD per 100,000 patients)"),
SUMIFS(COL!$F:$F,COL!$A:$A,C4105,COL!$G:$G,D4105),
IF(AND(A4105="Cervical Cancer Screening", E4105="Total Expenditure ($USD per 100,000 patients)"),
SUMIFS(CERV!$F:$F,CERV!$A:$A,C4105,CERV!$G:$G,D4105),
SUMIFS(CANSCRN!$F:$F,CANSCRN!$A:$A,C4105,CANSCRN!$G:$G,D4105))))))))))))</f>
        <v>4326628.8445564508</v>
      </c>
    </row>
    <row r="4106" spans="1:6" x14ac:dyDescent="0.2">
      <c r="A4106" s="24" t="s">
        <v>107</v>
      </c>
      <c r="B4106" s="24" t="s">
        <v>101</v>
      </c>
      <c r="C4106" s="24" t="s">
        <v>46</v>
      </c>
      <c r="D4106" s="24">
        <v>2010</v>
      </c>
      <c r="E4106" s="24" t="s">
        <v>104</v>
      </c>
      <c r="F4106">
        <f>IF(AND(A4106="PSA Testing", E4106= "Utilization Rate (per 100,000 patients)"),
SUMIFS(PSA!$D:$D,PSA!$A:$A,C4106,PSA!$G:$G,D4106),
IF(AND(A4106="Colorectal Cancer Screening", E4106="Utilization Rate (per 100,000 patients)"),
SUMIFS(COL!$D:$D,COL!$A:$A,C4106,COL!$G:$G, D4106),
IF(AND(A4106="Cervical Cancer Screening", E4106="Utilization Rate (per 100,000 patients)"),
SUMIFS(CERV!$D:$D,CERV!$A:$A,C4106,CERV!$G:$G,D4106),
IF(AND(A4106="Cancer Screening for CKD patients", E4106="Utilization Rate (per 100,000 patients)"),
SUMIFS(CANSCRN!$D:$D,CANSCRN!$A:$A,C4106,CANSCRN!$G:$G,D4106),
IF(AND(A4106="PSA Testing", E4106="Cost per service ($USD)"),
SUMIFS(PSA!$E:$E,PSA!$A:$A,C4106,PSA!$G:$G,D4106),
IF(AND(A4106="Colorectal Cancer Screening", E4106="Cost per service ($USD)"),
SUMIFS(COL!$E:$E,COL!$A:$A,C4106,COL!$G:$G,D4106),
IF(AND(A4106="Cervical Cancer Screening", E4106="Cost per service ($USD)"),
SUMIFS(CERV!$E:$E,CERV!$A:$A,C4106,CERV!$G:$G,D4106),
IF(AND(A4106="Cancer Screening for CKD patients", E4106="Cost per service ($USD)"),
SUMIFS(CANSCRN!$E:$E,CANSCRN!$A:$A,C4106,CANSCRN!$G:$G,D4106),
IF(AND(A4106="PSA Testing", E4106="Total Expenditure ($USD per 100,000 patients)"),
SUMIFS(PSA!$F:$F,PSA!$A:$A,C4106,PSA!$G:$G,D4106),
IF(AND(A4106="Colorectal Cancer Screening", E4106="Total Expenditure ($USD per 100,000 patients)"),
SUMIFS(COL!$F:$F,COL!$A:$A,C4106,COL!$G:$G,D4106),
IF(AND(A4106="Cervical Cancer Screening", E4106="Total Expenditure ($USD per 100,000 patients)"),
SUMIFS(CERV!$F:$F,CERV!$A:$A,C4106,CERV!$G:$G,D4106),
SUMIFS(CANSCRN!$F:$F,CANSCRN!$A:$A,C4106,CANSCRN!$G:$G,D4106))))))))))))</f>
        <v>3998051.2347499998</v>
      </c>
    </row>
    <row r="4107" spans="1:6" x14ac:dyDescent="0.2">
      <c r="A4107" s="24" t="s">
        <v>107</v>
      </c>
      <c r="B4107" s="24" t="s">
        <v>101</v>
      </c>
      <c r="C4107" s="24" t="s">
        <v>46</v>
      </c>
      <c r="D4107" s="24">
        <v>2011</v>
      </c>
      <c r="E4107" s="24" t="s">
        <v>104</v>
      </c>
      <c r="F4107">
        <f>IF(AND(A4107="PSA Testing", E4107= "Utilization Rate (per 100,000 patients)"),
SUMIFS(PSA!$D:$D,PSA!$A:$A,C4107,PSA!$G:$G,D4107),
IF(AND(A4107="Colorectal Cancer Screening", E4107="Utilization Rate (per 100,000 patients)"),
SUMIFS(COL!$D:$D,COL!$A:$A,C4107,COL!$G:$G, D4107),
IF(AND(A4107="Cervical Cancer Screening", E4107="Utilization Rate (per 100,000 patients)"),
SUMIFS(CERV!$D:$D,CERV!$A:$A,C4107,CERV!$G:$G,D4107),
IF(AND(A4107="Cancer Screening for CKD patients", E4107="Utilization Rate (per 100,000 patients)"),
SUMIFS(CANSCRN!$D:$D,CANSCRN!$A:$A,C4107,CANSCRN!$G:$G,D4107),
IF(AND(A4107="PSA Testing", E4107="Cost per service ($USD)"),
SUMIFS(PSA!$E:$E,PSA!$A:$A,C4107,PSA!$G:$G,D4107),
IF(AND(A4107="Colorectal Cancer Screening", E4107="Cost per service ($USD)"),
SUMIFS(COL!$E:$E,COL!$A:$A,C4107,COL!$G:$G,D4107),
IF(AND(A4107="Cervical Cancer Screening", E4107="Cost per service ($USD)"),
SUMIFS(CERV!$E:$E,CERV!$A:$A,C4107,CERV!$G:$G,D4107),
IF(AND(A4107="Cancer Screening for CKD patients", E4107="Cost per service ($USD)"),
SUMIFS(CANSCRN!$E:$E,CANSCRN!$A:$A,C4107,CANSCRN!$G:$G,D4107),
IF(AND(A4107="PSA Testing", E4107="Total Expenditure ($USD per 100,000 patients)"),
SUMIFS(PSA!$F:$F,PSA!$A:$A,C4107,PSA!$G:$G,D4107),
IF(AND(A4107="Colorectal Cancer Screening", E4107="Total Expenditure ($USD per 100,000 patients)"),
SUMIFS(COL!$F:$F,COL!$A:$A,C4107,COL!$G:$G,D4107),
IF(AND(A4107="Cervical Cancer Screening", E4107="Total Expenditure ($USD per 100,000 patients)"),
SUMIFS(CERV!$F:$F,CERV!$A:$A,C4107,CERV!$G:$G,D4107),
SUMIFS(CANSCRN!$F:$F,CANSCRN!$A:$A,C4107,CANSCRN!$G:$G,D4107))))))))))))</f>
        <v>3149924.7369502764</v>
      </c>
    </row>
    <row r="4108" spans="1:6" x14ac:dyDescent="0.2">
      <c r="A4108" s="24" t="s">
        <v>107</v>
      </c>
      <c r="B4108" s="24" t="s">
        <v>101</v>
      </c>
      <c r="C4108" s="24" t="s">
        <v>46</v>
      </c>
      <c r="D4108" s="24">
        <v>2012</v>
      </c>
      <c r="E4108" s="24" t="s">
        <v>104</v>
      </c>
      <c r="F4108">
        <f>IF(AND(A4108="PSA Testing", E4108= "Utilization Rate (per 100,000 patients)"),
SUMIFS(PSA!$D:$D,PSA!$A:$A,C4108,PSA!$G:$G,D4108),
IF(AND(A4108="Colorectal Cancer Screening", E4108="Utilization Rate (per 100,000 patients)"),
SUMIFS(COL!$D:$D,COL!$A:$A,C4108,COL!$G:$G, D4108),
IF(AND(A4108="Cervical Cancer Screening", E4108="Utilization Rate (per 100,000 patients)"),
SUMIFS(CERV!$D:$D,CERV!$A:$A,C4108,CERV!$G:$G,D4108),
IF(AND(A4108="Cancer Screening for CKD patients", E4108="Utilization Rate (per 100,000 patients)"),
SUMIFS(CANSCRN!$D:$D,CANSCRN!$A:$A,C4108,CANSCRN!$G:$G,D4108),
IF(AND(A4108="PSA Testing", E4108="Cost per service ($USD)"),
SUMIFS(PSA!$E:$E,PSA!$A:$A,C4108,PSA!$G:$G,D4108),
IF(AND(A4108="Colorectal Cancer Screening", E4108="Cost per service ($USD)"),
SUMIFS(COL!$E:$E,COL!$A:$A,C4108,COL!$G:$G,D4108),
IF(AND(A4108="Cervical Cancer Screening", E4108="Cost per service ($USD)"),
SUMIFS(CERV!$E:$E,CERV!$A:$A,C4108,CERV!$G:$G,D4108),
IF(AND(A4108="Cancer Screening for CKD patients", E4108="Cost per service ($USD)"),
SUMIFS(CANSCRN!$E:$E,CANSCRN!$A:$A,C4108,CANSCRN!$G:$G,D4108),
IF(AND(A4108="PSA Testing", E4108="Total Expenditure ($USD per 100,000 patients)"),
SUMIFS(PSA!$F:$F,PSA!$A:$A,C4108,PSA!$G:$G,D4108),
IF(AND(A4108="Colorectal Cancer Screening", E4108="Total Expenditure ($USD per 100,000 patients)"),
SUMIFS(COL!$F:$F,COL!$A:$A,C4108,COL!$G:$G,D4108),
IF(AND(A4108="Cervical Cancer Screening", E4108="Total Expenditure ($USD per 100,000 patients)"),
SUMIFS(CERV!$F:$F,CERV!$A:$A,C4108,CERV!$G:$G,D4108),
SUMIFS(CANSCRN!$F:$F,CANSCRN!$A:$A,C4108,CANSCRN!$G:$G,D4108))))))))))))</f>
        <v>6065178.4484042563</v>
      </c>
    </row>
    <row r="4109" spans="1:6" x14ac:dyDescent="0.2">
      <c r="A4109" s="24" t="s">
        <v>107</v>
      </c>
      <c r="B4109" s="24" t="s">
        <v>101</v>
      </c>
      <c r="C4109" s="24" t="s">
        <v>46</v>
      </c>
      <c r="D4109" s="24">
        <v>2013</v>
      </c>
      <c r="E4109" s="24" t="s">
        <v>104</v>
      </c>
      <c r="F4109">
        <f>IF(AND(A4109="PSA Testing", E4109= "Utilization Rate (per 100,000 patients)"),
SUMIFS(PSA!$D:$D,PSA!$A:$A,C4109,PSA!$G:$G,D4109),
IF(AND(A4109="Colorectal Cancer Screening", E4109="Utilization Rate (per 100,000 patients)"),
SUMIFS(COL!$D:$D,COL!$A:$A,C4109,COL!$G:$G, D4109),
IF(AND(A4109="Cervical Cancer Screening", E4109="Utilization Rate (per 100,000 patients)"),
SUMIFS(CERV!$D:$D,CERV!$A:$A,C4109,CERV!$G:$G,D4109),
IF(AND(A4109="Cancer Screening for CKD patients", E4109="Utilization Rate (per 100,000 patients)"),
SUMIFS(CANSCRN!$D:$D,CANSCRN!$A:$A,C4109,CANSCRN!$G:$G,D4109),
IF(AND(A4109="PSA Testing", E4109="Cost per service ($USD)"),
SUMIFS(PSA!$E:$E,PSA!$A:$A,C4109,PSA!$G:$G,D4109),
IF(AND(A4109="Colorectal Cancer Screening", E4109="Cost per service ($USD)"),
SUMIFS(COL!$E:$E,COL!$A:$A,C4109,COL!$G:$G,D4109),
IF(AND(A4109="Cervical Cancer Screening", E4109="Cost per service ($USD)"),
SUMIFS(CERV!$E:$E,CERV!$A:$A,C4109,CERV!$G:$G,D4109),
IF(AND(A4109="Cancer Screening for CKD patients", E4109="Cost per service ($USD)"),
SUMIFS(CANSCRN!$E:$E,CANSCRN!$A:$A,C4109,CANSCRN!$G:$G,D4109),
IF(AND(A4109="PSA Testing", E4109="Total Expenditure ($USD per 100,000 patients)"),
SUMIFS(PSA!$F:$F,PSA!$A:$A,C4109,PSA!$G:$G,D4109),
IF(AND(A4109="Colorectal Cancer Screening", E4109="Total Expenditure ($USD per 100,000 patients)"),
SUMIFS(COL!$F:$F,COL!$A:$A,C4109,COL!$G:$G,D4109),
IF(AND(A4109="Cervical Cancer Screening", E4109="Total Expenditure ($USD per 100,000 patients)"),
SUMIFS(CERV!$F:$F,CERV!$A:$A,C4109,CERV!$G:$G,D4109),
SUMIFS(CANSCRN!$F:$F,CANSCRN!$A:$A,C4109,CANSCRN!$G:$G,D4109))))))))))))</f>
        <v>3228175.2150511364</v>
      </c>
    </row>
    <row r="4110" spans="1:6" x14ac:dyDescent="0.2">
      <c r="A4110" s="24" t="s">
        <v>107</v>
      </c>
      <c r="B4110" s="24" t="s">
        <v>101</v>
      </c>
      <c r="C4110" s="24" t="s">
        <v>46</v>
      </c>
      <c r="D4110" s="24">
        <v>2014</v>
      </c>
      <c r="E4110" s="24" t="s">
        <v>104</v>
      </c>
      <c r="F4110">
        <f>IF(AND(A4110="PSA Testing", E4110= "Utilization Rate (per 100,000 patients)"),
SUMIFS(PSA!$D:$D,PSA!$A:$A,C4110,PSA!$G:$G,D4110),
IF(AND(A4110="Colorectal Cancer Screening", E4110="Utilization Rate (per 100,000 patients)"),
SUMIFS(COL!$D:$D,COL!$A:$A,C4110,COL!$G:$G, D4110),
IF(AND(A4110="Cervical Cancer Screening", E4110="Utilization Rate (per 100,000 patients)"),
SUMIFS(CERV!$D:$D,CERV!$A:$A,C4110,CERV!$G:$G,D4110),
IF(AND(A4110="Cancer Screening for CKD patients", E4110="Utilization Rate (per 100,000 patients)"),
SUMIFS(CANSCRN!$D:$D,CANSCRN!$A:$A,C4110,CANSCRN!$G:$G,D4110),
IF(AND(A4110="PSA Testing", E4110="Cost per service ($USD)"),
SUMIFS(PSA!$E:$E,PSA!$A:$A,C4110,PSA!$G:$G,D4110),
IF(AND(A4110="Colorectal Cancer Screening", E4110="Cost per service ($USD)"),
SUMIFS(COL!$E:$E,COL!$A:$A,C4110,COL!$G:$G,D4110),
IF(AND(A4110="Cervical Cancer Screening", E4110="Cost per service ($USD)"),
SUMIFS(CERV!$E:$E,CERV!$A:$A,C4110,CERV!$G:$G,D4110),
IF(AND(A4110="Cancer Screening for CKD patients", E4110="Cost per service ($USD)"),
SUMIFS(CANSCRN!$E:$E,CANSCRN!$A:$A,C4110,CANSCRN!$G:$G,D4110),
IF(AND(A4110="PSA Testing", E4110="Total Expenditure ($USD per 100,000 patients)"),
SUMIFS(PSA!$F:$F,PSA!$A:$A,C4110,PSA!$G:$G,D4110),
IF(AND(A4110="Colorectal Cancer Screening", E4110="Total Expenditure ($USD per 100,000 patients)"),
SUMIFS(COL!$F:$F,COL!$A:$A,C4110,COL!$G:$G,D4110),
IF(AND(A4110="Cervical Cancer Screening", E4110="Total Expenditure ($USD per 100,000 patients)"),
SUMIFS(CERV!$F:$F,CERV!$A:$A,C4110,CERV!$G:$G,D4110),
SUMIFS(CANSCRN!$F:$F,CANSCRN!$A:$A,C4110,CANSCRN!$G:$G,D4110))))))))))))</f>
        <v>3354919.2962987013</v>
      </c>
    </row>
    <row r="4111" spans="1:6" x14ac:dyDescent="0.2">
      <c r="A4111" s="24" t="s">
        <v>107</v>
      </c>
      <c r="B4111" s="24" t="s">
        <v>101</v>
      </c>
      <c r="C4111" s="24" t="s">
        <v>46</v>
      </c>
      <c r="D4111" s="24">
        <v>2015</v>
      </c>
      <c r="E4111" s="24" t="s">
        <v>104</v>
      </c>
      <c r="F4111">
        <f>IF(AND(A4111="PSA Testing", E4111= "Utilization Rate (per 100,000 patients)"),
SUMIFS(PSA!$D:$D,PSA!$A:$A,C4111,PSA!$G:$G,D4111),
IF(AND(A4111="Colorectal Cancer Screening", E4111="Utilization Rate (per 100,000 patients)"),
SUMIFS(COL!$D:$D,COL!$A:$A,C4111,COL!$G:$G, D4111),
IF(AND(A4111="Cervical Cancer Screening", E4111="Utilization Rate (per 100,000 patients)"),
SUMIFS(CERV!$D:$D,CERV!$A:$A,C4111,CERV!$G:$G,D4111),
IF(AND(A4111="Cancer Screening for CKD patients", E4111="Utilization Rate (per 100,000 patients)"),
SUMIFS(CANSCRN!$D:$D,CANSCRN!$A:$A,C4111,CANSCRN!$G:$G,D4111),
IF(AND(A4111="PSA Testing", E4111="Cost per service ($USD)"),
SUMIFS(PSA!$E:$E,PSA!$A:$A,C4111,PSA!$G:$G,D4111),
IF(AND(A4111="Colorectal Cancer Screening", E4111="Cost per service ($USD)"),
SUMIFS(COL!$E:$E,COL!$A:$A,C4111,COL!$G:$G,D4111),
IF(AND(A4111="Cervical Cancer Screening", E4111="Cost per service ($USD)"),
SUMIFS(CERV!$E:$E,CERV!$A:$A,C4111,CERV!$G:$G,D4111),
IF(AND(A4111="Cancer Screening for CKD patients", E4111="Cost per service ($USD)"),
SUMIFS(CANSCRN!$E:$E,CANSCRN!$A:$A,C4111,CANSCRN!$G:$G,D4111),
IF(AND(A4111="PSA Testing", E4111="Total Expenditure ($USD per 100,000 patients)"),
SUMIFS(PSA!$F:$F,PSA!$A:$A,C4111,PSA!$G:$G,D4111),
IF(AND(A4111="Colorectal Cancer Screening", E4111="Total Expenditure ($USD per 100,000 patients)"),
SUMIFS(COL!$F:$F,COL!$A:$A,C4111,COL!$G:$G,D4111),
IF(AND(A4111="Cervical Cancer Screening", E4111="Total Expenditure ($USD per 100,000 patients)"),
SUMIFS(CERV!$F:$F,CERV!$A:$A,C4111,CERV!$G:$G,D4111),
SUMIFS(CANSCRN!$F:$F,CANSCRN!$A:$A,C4111,CANSCRN!$G:$G,D4111))))))))))))</f>
        <v>5371310.2768181814</v>
      </c>
    </row>
    <row r="4112" spans="1:6" x14ac:dyDescent="0.2">
      <c r="A4112" s="24" t="s">
        <v>107</v>
      </c>
      <c r="B4112" s="24" t="s">
        <v>101</v>
      </c>
      <c r="C4112" s="24" t="s">
        <v>46</v>
      </c>
      <c r="D4112" s="24">
        <v>2016</v>
      </c>
      <c r="E4112" s="24" t="s">
        <v>104</v>
      </c>
      <c r="F4112">
        <f>IF(AND(A4112="PSA Testing", E4112= "Utilization Rate (per 100,000 patients)"),
SUMIFS(PSA!$D:$D,PSA!$A:$A,C4112,PSA!$G:$G,D4112),
IF(AND(A4112="Colorectal Cancer Screening", E4112="Utilization Rate (per 100,000 patients)"),
SUMIFS(COL!$D:$D,COL!$A:$A,C4112,COL!$G:$G, D4112),
IF(AND(A4112="Cervical Cancer Screening", E4112="Utilization Rate (per 100,000 patients)"),
SUMIFS(CERV!$D:$D,CERV!$A:$A,C4112,CERV!$G:$G,D4112),
IF(AND(A4112="Cancer Screening for CKD patients", E4112="Utilization Rate (per 100,000 patients)"),
SUMIFS(CANSCRN!$D:$D,CANSCRN!$A:$A,C4112,CANSCRN!$G:$G,D4112),
IF(AND(A4112="PSA Testing", E4112="Cost per service ($USD)"),
SUMIFS(PSA!$E:$E,PSA!$A:$A,C4112,PSA!$G:$G,D4112),
IF(AND(A4112="Colorectal Cancer Screening", E4112="Cost per service ($USD)"),
SUMIFS(COL!$E:$E,COL!$A:$A,C4112,COL!$G:$G,D4112),
IF(AND(A4112="Cervical Cancer Screening", E4112="Cost per service ($USD)"),
SUMIFS(CERV!$E:$E,CERV!$A:$A,C4112,CERV!$G:$G,D4112),
IF(AND(A4112="Cancer Screening for CKD patients", E4112="Cost per service ($USD)"),
SUMIFS(CANSCRN!$E:$E,CANSCRN!$A:$A,C4112,CANSCRN!$G:$G,D4112),
IF(AND(A4112="PSA Testing", E4112="Total Expenditure ($USD per 100,000 patients)"),
SUMIFS(PSA!$F:$F,PSA!$A:$A,C4112,PSA!$G:$G,D4112),
IF(AND(A4112="Colorectal Cancer Screening", E4112="Total Expenditure ($USD per 100,000 patients)"),
SUMIFS(COL!$F:$F,COL!$A:$A,C4112,COL!$G:$G,D4112),
IF(AND(A4112="Cervical Cancer Screening", E4112="Total Expenditure ($USD per 100,000 patients)"),
SUMIFS(CERV!$F:$F,CERV!$A:$A,C4112,CERV!$G:$G,D4112),
SUMIFS(CANSCRN!$F:$F,CANSCRN!$A:$A,C4112,CANSCRN!$G:$G,D4112))))))))))))</f>
        <v>5094728.5017391304</v>
      </c>
    </row>
    <row r="4113" spans="1:6" x14ac:dyDescent="0.2">
      <c r="A4113" s="24" t="s">
        <v>107</v>
      </c>
      <c r="B4113" s="24" t="s">
        <v>101</v>
      </c>
      <c r="C4113" s="24" t="s">
        <v>46</v>
      </c>
      <c r="D4113" s="24">
        <v>2017</v>
      </c>
      <c r="E4113" s="24" t="s">
        <v>104</v>
      </c>
      <c r="F4113">
        <f>IF(AND(A4113="PSA Testing", E4113= "Utilization Rate (per 100,000 patients)"),
SUMIFS(PSA!$D:$D,PSA!$A:$A,C4113,PSA!$G:$G,D4113),
IF(AND(A4113="Colorectal Cancer Screening", E4113="Utilization Rate (per 100,000 patients)"),
SUMIFS(COL!$D:$D,COL!$A:$A,C4113,COL!$G:$G, D4113),
IF(AND(A4113="Cervical Cancer Screening", E4113="Utilization Rate (per 100,000 patients)"),
SUMIFS(CERV!$D:$D,CERV!$A:$A,C4113,CERV!$G:$G,D4113),
IF(AND(A4113="Cancer Screening for CKD patients", E4113="Utilization Rate (per 100,000 patients)"),
SUMIFS(CANSCRN!$D:$D,CANSCRN!$A:$A,C4113,CANSCRN!$G:$G,D4113),
IF(AND(A4113="PSA Testing", E4113="Cost per service ($USD)"),
SUMIFS(PSA!$E:$E,PSA!$A:$A,C4113,PSA!$G:$G,D4113),
IF(AND(A4113="Colorectal Cancer Screening", E4113="Cost per service ($USD)"),
SUMIFS(COL!$E:$E,COL!$A:$A,C4113,COL!$G:$G,D4113),
IF(AND(A4113="Cervical Cancer Screening", E4113="Cost per service ($USD)"),
SUMIFS(CERV!$E:$E,CERV!$A:$A,C4113,CERV!$G:$G,D4113),
IF(AND(A4113="Cancer Screening for CKD patients", E4113="Cost per service ($USD)"),
SUMIFS(CANSCRN!$E:$E,CANSCRN!$A:$A,C4113,CANSCRN!$G:$G,D4113),
IF(AND(A4113="PSA Testing", E4113="Total Expenditure ($USD per 100,000 patients)"),
SUMIFS(PSA!$F:$F,PSA!$A:$A,C4113,PSA!$G:$G,D4113),
IF(AND(A4113="Colorectal Cancer Screening", E4113="Total Expenditure ($USD per 100,000 patients)"),
SUMIFS(COL!$F:$F,COL!$A:$A,C4113,COL!$G:$G,D4113),
IF(AND(A4113="Cervical Cancer Screening", E4113="Total Expenditure ($USD per 100,000 patients)"),
SUMIFS(CERV!$F:$F,CERV!$A:$A,C4113,CERV!$G:$G,D4113),
SUMIFS(CANSCRN!$F:$F,CANSCRN!$A:$A,C4113,CANSCRN!$G:$G,D4113))))))))))))</f>
        <v>3763373.2844943814</v>
      </c>
    </row>
    <row r="4114" spans="1:6" x14ac:dyDescent="0.2">
      <c r="A4114" s="24" t="s">
        <v>107</v>
      </c>
      <c r="B4114" s="24" t="s">
        <v>101</v>
      </c>
      <c r="C4114" s="24" t="s">
        <v>46</v>
      </c>
      <c r="D4114" s="24">
        <v>2018</v>
      </c>
      <c r="E4114" s="24" t="s">
        <v>104</v>
      </c>
      <c r="F4114">
        <f>IF(AND(A4114="PSA Testing", E4114= "Utilization Rate (per 100,000 patients)"),
SUMIFS(PSA!$D:$D,PSA!$A:$A,C4114,PSA!$G:$G,D4114),
IF(AND(A4114="Colorectal Cancer Screening", E4114="Utilization Rate (per 100,000 patients)"),
SUMIFS(COL!$D:$D,COL!$A:$A,C4114,COL!$G:$G, D4114),
IF(AND(A4114="Cervical Cancer Screening", E4114="Utilization Rate (per 100,000 patients)"),
SUMIFS(CERV!$D:$D,CERV!$A:$A,C4114,CERV!$G:$G,D4114),
IF(AND(A4114="Cancer Screening for CKD patients", E4114="Utilization Rate (per 100,000 patients)"),
SUMIFS(CANSCRN!$D:$D,CANSCRN!$A:$A,C4114,CANSCRN!$G:$G,D4114),
IF(AND(A4114="PSA Testing", E4114="Cost per service ($USD)"),
SUMIFS(PSA!$E:$E,PSA!$A:$A,C4114,PSA!$G:$G,D4114),
IF(AND(A4114="Colorectal Cancer Screening", E4114="Cost per service ($USD)"),
SUMIFS(COL!$E:$E,COL!$A:$A,C4114,COL!$G:$G,D4114),
IF(AND(A4114="Cervical Cancer Screening", E4114="Cost per service ($USD)"),
SUMIFS(CERV!$E:$E,CERV!$A:$A,C4114,CERV!$G:$G,D4114),
IF(AND(A4114="Cancer Screening for CKD patients", E4114="Cost per service ($USD)"),
SUMIFS(CANSCRN!$E:$E,CANSCRN!$A:$A,C4114,CANSCRN!$G:$G,D4114),
IF(AND(A4114="PSA Testing", E4114="Total Expenditure ($USD per 100,000 patients)"),
SUMIFS(PSA!$F:$F,PSA!$A:$A,C4114,PSA!$G:$G,D4114),
IF(AND(A4114="Colorectal Cancer Screening", E4114="Total Expenditure ($USD per 100,000 patients)"),
SUMIFS(COL!$F:$F,COL!$A:$A,C4114,COL!$G:$G,D4114),
IF(AND(A4114="Cervical Cancer Screening", E4114="Total Expenditure ($USD per 100,000 patients)"),
SUMIFS(CERV!$F:$F,CERV!$A:$A,C4114,CERV!$G:$G,D4114),
SUMIFS(CANSCRN!$F:$F,CANSCRN!$A:$A,C4114,CANSCRN!$G:$G,D4114))))))))))))</f>
        <v>2012863.3663366337</v>
      </c>
    </row>
    <row r="4115" spans="1:6" x14ac:dyDescent="0.2">
      <c r="A4115" s="24" t="s">
        <v>107</v>
      </c>
      <c r="B4115" s="24" t="s">
        <v>101</v>
      </c>
      <c r="C4115" s="24" t="s">
        <v>46</v>
      </c>
      <c r="D4115" s="24">
        <v>2019</v>
      </c>
      <c r="E4115" s="24" t="s">
        <v>104</v>
      </c>
      <c r="F4115">
        <f>IF(AND(A4115="PSA Testing", E4115= "Utilization Rate (per 100,000 patients)"),
SUMIFS(PSA!$D:$D,PSA!$A:$A,C4115,PSA!$G:$G,D4115),
IF(AND(A4115="Colorectal Cancer Screening", E4115="Utilization Rate (per 100,000 patients)"),
SUMIFS(COL!$D:$D,COL!$A:$A,C4115,COL!$G:$G, D4115),
IF(AND(A4115="Cervical Cancer Screening", E4115="Utilization Rate (per 100,000 patients)"),
SUMIFS(CERV!$D:$D,CERV!$A:$A,C4115,CERV!$G:$G,D4115),
IF(AND(A4115="Cancer Screening for CKD patients", E4115="Utilization Rate (per 100,000 patients)"),
SUMIFS(CANSCRN!$D:$D,CANSCRN!$A:$A,C4115,CANSCRN!$G:$G,D4115),
IF(AND(A4115="PSA Testing", E4115="Cost per service ($USD)"),
SUMIFS(PSA!$E:$E,PSA!$A:$A,C4115,PSA!$G:$G,D4115),
IF(AND(A4115="Colorectal Cancer Screening", E4115="Cost per service ($USD)"),
SUMIFS(COL!$E:$E,COL!$A:$A,C4115,COL!$G:$G,D4115),
IF(AND(A4115="Cervical Cancer Screening", E4115="Cost per service ($USD)"),
SUMIFS(CERV!$E:$E,CERV!$A:$A,C4115,CERV!$G:$G,D4115),
IF(AND(A4115="Cancer Screening for CKD patients", E4115="Cost per service ($USD)"),
SUMIFS(CANSCRN!$E:$E,CANSCRN!$A:$A,C4115,CANSCRN!$G:$G,D4115),
IF(AND(A4115="PSA Testing", E4115="Total Expenditure ($USD per 100,000 patients)"),
SUMIFS(PSA!$F:$F,PSA!$A:$A,C4115,PSA!$G:$G,D4115),
IF(AND(A4115="Colorectal Cancer Screening", E4115="Total Expenditure ($USD per 100,000 patients)"),
SUMIFS(COL!$F:$F,COL!$A:$A,C4115,COL!$G:$G,D4115),
IF(AND(A4115="Cervical Cancer Screening", E4115="Total Expenditure ($USD per 100,000 patients)"),
SUMIFS(CERV!$F:$F,CERV!$A:$A,C4115,CERV!$G:$G,D4115),
SUMIFS(CANSCRN!$F:$F,CANSCRN!$A:$A,C4115,CANSCRN!$G:$G,D4115))))))))))))</f>
        <v>2337321.7339843749</v>
      </c>
    </row>
    <row r="4116" spans="1:6" x14ac:dyDescent="0.2">
      <c r="A4116" s="24" t="s">
        <v>107</v>
      </c>
      <c r="B4116" s="24" t="s">
        <v>101</v>
      </c>
      <c r="C4116" s="24" t="s">
        <v>47</v>
      </c>
      <c r="D4116" s="24">
        <v>2009</v>
      </c>
      <c r="E4116" s="24" t="s">
        <v>104</v>
      </c>
      <c r="F4116">
        <f>IF(AND(A4116="PSA Testing", E4116= "Utilization Rate (per 100,000 patients)"),
SUMIFS(PSA!$D:$D,PSA!$A:$A,C4116,PSA!$G:$G,D4116),
IF(AND(A4116="Colorectal Cancer Screening", E4116="Utilization Rate (per 100,000 patients)"),
SUMIFS(COL!$D:$D,COL!$A:$A,C4116,COL!$G:$G, D4116),
IF(AND(A4116="Cervical Cancer Screening", E4116="Utilization Rate (per 100,000 patients)"),
SUMIFS(CERV!$D:$D,CERV!$A:$A,C4116,CERV!$G:$G,D4116),
IF(AND(A4116="Cancer Screening for CKD patients", E4116="Utilization Rate (per 100,000 patients)"),
SUMIFS(CANSCRN!$D:$D,CANSCRN!$A:$A,C4116,CANSCRN!$G:$G,D4116),
IF(AND(A4116="PSA Testing", E4116="Cost per service ($USD)"),
SUMIFS(PSA!$E:$E,PSA!$A:$A,C4116,PSA!$G:$G,D4116),
IF(AND(A4116="Colorectal Cancer Screening", E4116="Cost per service ($USD)"),
SUMIFS(COL!$E:$E,COL!$A:$A,C4116,COL!$G:$G,D4116),
IF(AND(A4116="Cervical Cancer Screening", E4116="Cost per service ($USD)"),
SUMIFS(CERV!$E:$E,CERV!$A:$A,C4116,CERV!$G:$G,D4116),
IF(AND(A4116="Cancer Screening for CKD patients", E4116="Cost per service ($USD)"),
SUMIFS(CANSCRN!$E:$E,CANSCRN!$A:$A,C4116,CANSCRN!$G:$G,D4116),
IF(AND(A4116="PSA Testing", E4116="Total Expenditure ($USD per 100,000 patients)"),
SUMIFS(PSA!$F:$F,PSA!$A:$A,C4116,PSA!$G:$G,D4116),
IF(AND(A4116="Colorectal Cancer Screening", E4116="Total Expenditure ($USD per 100,000 patients)"),
SUMIFS(COL!$F:$F,COL!$A:$A,C4116,COL!$G:$G,D4116),
IF(AND(A4116="Cervical Cancer Screening", E4116="Total Expenditure ($USD per 100,000 patients)"),
SUMIFS(CERV!$F:$F,CERV!$A:$A,C4116,CERV!$G:$G,D4116),
SUMIFS(CANSCRN!$F:$F,CANSCRN!$A:$A,C4116,CANSCRN!$G:$G,D4116))))))))))))</f>
        <v>3399752.5252909088</v>
      </c>
    </row>
    <row r="4117" spans="1:6" x14ac:dyDescent="0.2">
      <c r="A4117" s="24" t="s">
        <v>107</v>
      </c>
      <c r="B4117" s="24" t="s">
        <v>101</v>
      </c>
      <c r="C4117" s="24" t="s">
        <v>47</v>
      </c>
      <c r="D4117" s="24">
        <v>2010</v>
      </c>
      <c r="E4117" s="24" t="s">
        <v>104</v>
      </c>
      <c r="F4117">
        <f>IF(AND(A4117="PSA Testing", E4117= "Utilization Rate (per 100,000 patients)"),
SUMIFS(PSA!$D:$D,PSA!$A:$A,C4117,PSA!$G:$G,D4117),
IF(AND(A4117="Colorectal Cancer Screening", E4117="Utilization Rate (per 100,000 patients)"),
SUMIFS(COL!$D:$D,COL!$A:$A,C4117,COL!$G:$G, D4117),
IF(AND(A4117="Cervical Cancer Screening", E4117="Utilization Rate (per 100,000 patients)"),
SUMIFS(CERV!$D:$D,CERV!$A:$A,C4117,CERV!$G:$G,D4117),
IF(AND(A4117="Cancer Screening for CKD patients", E4117="Utilization Rate (per 100,000 patients)"),
SUMIFS(CANSCRN!$D:$D,CANSCRN!$A:$A,C4117,CANSCRN!$G:$G,D4117),
IF(AND(A4117="PSA Testing", E4117="Cost per service ($USD)"),
SUMIFS(PSA!$E:$E,PSA!$A:$A,C4117,PSA!$G:$G,D4117),
IF(AND(A4117="Colorectal Cancer Screening", E4117="Cost per service ($USD)"),
SUMIFS(COL!$E:$E,COL!$A:$A,C4117,COL!$G:$G,D4117),
IF(AND(A4117="Cervical Cancer Screening", E4117="Cost per service ($USD)"),
SUMIFS(CERV!$E:$E,CERV!$A:$A,C4117,CERV!$G:$G,D4117),
IF(AND(A4117="Cancer Screening for CKD patients", E4117="Cost per service ($USD)"),
SUMIFS(CANSCRN!$E:$E,CANSCRN!$A:$A,C4117,CANSCRN!$G:$G,D4117),
IF(AND(A4117="PSA Testing", E4117="Total Expenditure ($USD per 100,000 patients)"),
SUMIFS(PSA!$F:$F,PSA!$A:$A,C4117,PSA!$G:$G,D4117),
IF(AND(A4117="Colorectal Cancer Screening", E4117="Total Expenditure ($USD per 100,000 patients)"),
SUMIFS(COL!$F:$F,COL!$A:$A,C4117,COL!$G:$G,D4117),
IF(AND(A4117="Cervical Cancer Screening", E4117="Total Expenditure ($USD per 100,000 patients)"),
SUMIFS(CERV!$F:$F,CERV!$A:$A,C4117,CERV!$G:$G,D4117),
SUMIFS(CANSCRN!$F:$F,CANSCRN!$A:$A,C4117,CANSCRN!$G:$G,D4117))))))))))))</f>
        <v>3889459.0166666661</v>
      </c>
    </row>
    <row r="4118" spans="1:6" x14ac:dyDescent="0.2">
      <c r="A4118" s="24" t="s">
        <v>107</v>
      </c>
      <c r="B4118" s="24" t="s">
        <v>101</v>
      </c>
      <c r="C4118" s="24" t="s">
        <v>47</v>
      </c>
      <c r="D4118" s="24">
        <v>2011</v>
      </c>
      <c r="E4118" s="24" t="s">
        <v>104</v>
      </c>
      <c r="F4118">
        <f>IF(AND(A4118="PSA Testing", E4118= "Utilization Rate (per 100,000 patients)"),
SUMIFS(PSA!$D:$D,PSA!$A:$A,C4118,PSA!$G:$G,D4118),
IF(AND(A4118="Colorectal Cancer Screening", E4118="Utilization Rate (per 100,000 patients)"),
SUMIFS(COL!$D:$D,COL!$A:$A,C4118,COL!$G:$G, D4118),
IF(AND(A4118="Cervical Cancer Screening", E4118="Utilization Rate (per 100,000 patients)"),
SUMIFS(CERV!$D:$D,CERV!$A:$A,C4118,CERV!$G:$G,D4118),
IF(AND(A4118="Cancer Screening for CKD patients", E4118="Utilization Rate (per 100,000 patients)"),
SUMIFS(CANSCRN!$D:$D,CANSCRN!$A:$A,C4118,CANSCRN!$G:$G,D4118),
IF(AND(A4118="PSA Testing", E4118="Cost per service ($USD)"),
SUMIFS(PSA!$E:$E,PSA!$A:$A,C4118,PSA!$G:$G,D4118),
IF(AND(A4118="Colorectal Cancer Screening", E4118="Cost per service ($USD)"),
SUMIFS(COL!$E:$E,COL!$A:$A,C4118,COL!$G:$G,D4118),
IF(AND(A4118="Cervical Cancer Screening", E4118="Cost per service ($USD)"),
SUMIFS(CERV!$E:$E,CERV!$A:$A,C4118,CERV!$G:$G,D4118),
IF(AND(A4118="Cancer Screening for CKD patients", E4118="Cost per service ($USD)"),
SUMIFS(CANSCRN!$E:$E,CANSCRN!$A:$A,C4118,CANSCRN!$G:$G,D4118),
IF(AND(A4118="PSA Testing", E4118="Total Expenditure ($USD per 100,000 patients)"),
SUMIFS(PSA!$F:$F,PSA!$A:$A,C4118,PSA!$G:$G,D4118),
IF(AND(A4118="Colorectal Cancer Screening", E4118="Total Expenditure ($USD per 100,000 patients)"),
SUMIFS(COL!$F:$F,COL!$A:$A,C4118,COL!$G:$G,D4118),
IF(AND(A4118="Cervical Cancer Screening", E4118="Total Expenditure ($USD per 100,000 patients)"),
SUMIFS(CERV!$F:$F,CERV!$A:$A,C4118,CERV!$G:$G,D4118),
SUMIFS(CANSCRN!$F:$F,CANSCRN!$A:$A,C4118,CANSCRN!$G:$G,D4118))))))))))))</f>
        <v>2759050.1641012658</v>
      </c>
    </row>
    <row r="4119" spans="1:6" x14ac:dyDescent="0.2">
      <c r="A4119" s="24" t="s">
        <v>107</v>
      </c>
      <c r="B4119" s="24" t="s">
        <v>101</v>
      </c>
      <c r="C4119" s="24" t="s">
        <v>47</v>
      </c>
      <c r="D4119" s="24">
        <v>2012</v>
      </c>
      <c r="E4119" s="24" t="s">
        <v>104</v>
      </c>
      <c r="F4119">
        <f>IF(AND(A4119="PSA Testing", E4119= "Utilization Rate (per 100,000 patients)"),
SUMIFS(PSA!$D:$D,PSA!$A:$A,C4119,PSA!$G:$G,D4119),
IF(AND(A4119="Colorectal Cancer Screening", E4119="Utilization Rate (per 100,000 patients)"),
SUMIFS(COL!$D:$D,COL!$A:$A,C4119,COL!$G:$G, D4119),
IF(AND(A4119="Cervical Cancer Screening", E4119="Utilization Rate (per 100,000 patients)"),
SUMIFS(CERV!$D:$D,CERV!$A:$A,C4119,CERV!$G:$G,D4119),
IF(AND(A4119="Cancer Screening for CKD patients", E4119="Utilization Rate (per 100,000 patients)"),
SUMIFS(CANSCRN!$D:$D,CANSCRN!$A:$A,C4119,CANSCRN!$G:$G,D4119),
IF(AND(A4119="PSA Testing", E4119="Cost per service ($USD)"),
SUMIFS(PSA!$E:$E,PSA!$A:$A,C4119,PSA!$G:$G,D4119),
IF(AND(A4119="Colorectal Cancer Screening", E4119="Cost per service ($USD)"),
SUMIFS(COL!$E:$E,COL!$A:$A,C4119,COL!$G:$G,D4119),
IF(AND(A4119="Cervical Cancer Screening", E4119="Cost per service ($USD)"),
SUMIFS(CERV!$E:$E,CERV!$A:$A,C4119,CERV!$G:$G,D4119),
IF(AND(A4119="Cancer Screening for CKD patients", E4119="Cost per service ($USD)"),
SUMIFS(CANSCRN!$E:$E,CANSCRN!$A:$A,C4119,CANSCRN!$G:$G,D4119),
IF(AND(A4119="PSA Testing", E4119="Total Expenditure ($USD per 100,000 patients)"),
SUMIFS(PSA!$F:$F,PSA!$A:$A,C4119,PSA!$G:$G,D4119),
IF(AND(A4119="Colorectal Cancer Screening", E4119="Total Expenditure ($USD per 100,000 patients)"),
SUMIFS(COL!$F:$F,COL!$A:$A,C4119,COL!$G:$G,D4119),
IF(AND(A4119="Cervical Cancer Screening", E4119="Total Expenditure ($USD per 100,000 patients)"),
SUMIFS(CERV!$F:$F,CERV!$A:$A,C4119,CERV!$G:$G,D4119),
SUMIFS(CANSCRN!$F:$F,CANSCRN!$A:$A,C4119,CANSCRN!$G:$G,D4119))))))))))))</f>
        <v>3621631.0356000001</v>
      </c>
    </row>
    <row r="4120" spans="1:6" x14ac:dyDescent="0.2">
      <c r="A4120" s="24" t="s">
        <v>107</v>
      </c>
      <c r="B4120" s="24" t="s">
        <v>101</v>
      </c>
      <c r="C4120" s="24" t="s">
        <v>47</v>
      </c>
      <c r="D4120" s="24">
        <v>2013</v>
      </c>
      <c r="E4120" s="24" t="s">
        <v>104</v>
      </c>
      <c r="F4120">
        <f>IF(AND(A4120="PSA Testing", E4120= "Utilization Rate (per 100,000 patients)"),
SUMIFS(PSA!$D:$D,PSA!$A:$A,C4120,PSA!$G:$G,D4120),
IF(AND(A4120="Colorectal Cancer Screening", E4120="Utilization Rate (per 100,000 patients)"),
SUMIFS(COL!$D:$D,COL!$A:$A,C4120,COL!$G:$G, D4120),
IF(AND(A4120="Cervical Cancer Screening", E4120="Utilization Rate (per 100,000 patients)"),
SUMIFS(CERV!$D:$D,CERV!$A:$A,C4120,CERV!$G:$G,D4120),
IF(AND(A4120="Cancer Screening for CKD patients", E4120="Utilization Rate (per 100,000 patients)"),
SUMIFS(CANSCRN!$D:$D,CANSCRN!$A:$A,C4120,CANSCRN!$G:$G,D4120),
IF(AND(A4120="PSA Testing", E4120="Cost per service ($USD)"),
SUMIFS(PSA!$E:$E,PSA!$A:$A,C4120,PSA!$G:$G,D4120),
IF(AND(A4120="Colorectal Cancer Screening", E4120="Cost per service ($USD)"),
SUMIFS(COL!$E:$E,COL!$A:$A,C4120,COL!$G:$G,D4120),
IF(AND(A4120="Cervical Cancer Screening", E4120="Cost per service ($USD)"),
SUMIFS(CERV!$E:$E,CERV!$A:$A,C4120,CERV!$G:$G,D4120),
IF(AND(A4120="Cancer Screening for CKD patients", E4120="Cost per service ($USD)"),
SUMIFS(CANSCRN!$E:$E,CANSCRN!$A:$A,C4120,CANSCRN!$G:$G,D4120),
IF(AND(A4120="PSA Testing", E4120="Total Expenditure ($USD per 100,000 patients)"),
SUMIFS(PSA!$F:$F,PSA!$A:$A,C4120,PSA!$G:$G,D4120),
IF(AND(A4120="Colorectal Cancer Screening", E4120="Total Expenditure ($USD per 100,000 patients)"),
SUMIFS(COL!$F:$F,COL!$A:$A,C4120,COL!$G:$G,D4120),
IF(AND(A4120="Cervical Cancer Screening", E4120="Total Expenditure ($USD per 100,000 patients)"),
SUMIFS(CERV!$F:$F,CERV!$A:$A,C4120,CERV!$G:$G,D4120),
SUMIFS(CANSCRN!$F:$F,CANSCRN!$A:$A,C4120,CANSCRN!$G:$G,D4120))))))))))))</f>
        <v>4183613.2802343746</v>
      </c>
    </row>
    <row r="4121" spans="1:6" x14ac:dyDescent="0.2">
      <c r="A4121" s="24" t="s">
        <v>107</v>
      </c>
      <c r="B4121" s="24" t="s">
        <v>101</v>
      </c>
      <c r="C4121" s="24" t="s">
        <v>47</v>
      </c>
      <c r="D4121" s="24">
        <v>2014</v>
      </c>
      <c r="E4121" s="24" t="s">
        <v>104</v>
      </c>
      <c r="F4121">
        <f>IF(AND(A4121="PSA Testing", E4121= "Utilization Rate (per 100,000 patients)"),
SUMIFS(PSA!$D:$D,PSA!$A:$A,C4121,PSA!$G:$G,D4121),
IF(AND(A4121="Colorectal Cancer Screening", E4121="Utilization Rate (per 100,000 patients)"),
SUMIFS(COL!$D:$D,COL!$A:$A,C4121,COL!$G:$G, D4121),
IF(AND(A4121="Cervical Cancer Screening", E4121="Utilization Rate (per 100,000 patients)"),
SUMIFS(CERV!$D:$D,CERV!$A:$A,C4121,CERV!$G:$G,D4121),
IF(AND(A4121="Cancer Screening for CKD patients", E4121="Utilization Rate (per 100,000 patients)"),
SUMIFS(CANSCRN!$D:$D,CANSCRN!$A:$A,C4121,CANSCRN!$G:$G,D4121),
IF(AND(A4121="PSA Testing", E4121="Cost per service ($USD)"),
SUMIFS(PSA!$E:$E,PSA!$A:$A,C4121,PSA!$G:$G,D4121),
IF(AND(A4121="Colorectal Cancer Screening", E4121="Cost per service ($USD)"),
SUMIFS(COL!$E:$E,COL!$A:$A,C4121,COL!$G:$G,D4121),
IF(AND(A4121="Cervical Cancer Screening", E4121="Cost per service ($USD)"),
SUMIFS(CERV!$E:$E,CERV!$A:$A,C4121,CERV!$G:$G,D4121),
IF(AND(A4121="Cancer Screening for CKD patients", E4121="Cost per service ($USD)"),
SUMIFS(CANSCRN!$E:$E,CANSCRN!$A:$A,C4121,CANSCRN!$G:$G,D4121),
IF(AND(A4121="PSA Testing", E4121="Total Expenditure ($USD per 100,000 patients)"),
SUMIFS(PSA!$F:$F,PSA!$A:$A,C4121,PSA!$G:$G,D4121),
IF(AND(A4121="Colorectal Cancer Screening", E4121="Total Expenditure ($USD per 100,000 patients)"),
SUMIFS(COL!$F:$F,COL!$A:$A,C4121,COL!$G:$G,D4121),
IF(AND(A4121="Cervical Cancer Screening", E4121="Total Expenditure ($USD per 100,000 patients)"),
SUMIFS(CERV!$F:$F,CERV!$A:$A,C4121,CERV!$G:$G,D4121),
SUMIFS(CANSCRN!$F:$F,CANSCRN!$A:$A,C4121,CANSCRN!$G:$G,D4121))))))))))))</f>
        <v>2121339.5603619046</v>
      </c>
    </row>
    <row r="4122" spans="1:6" x14ac:dyDescent="0.2">
      <c r="A4122" s="24" t="s">
        <v>107</v>
      </c>
      <c r="B4122" s="24" t="s">
        <v>101</v>
      </c>
      <c r="C4122" s="24" t="s">
        <v>47</v>
      </c>
      <c r="D4122" s="24">
        <v>2015</v>
      </c>
      <c r="E4122" s="24" t="s">
        <v>104</v>
      </c>
      <c r="F4122">
        <f>IF(AND(A4122="PSA Testing", E4122= "Utilization Rate (per 100,000 patients)"),
SUMIFS(PSA!$D:$D,PSA!$A:$A,C4122,PSA!$G:$G,D4122),
IF(AND(A4122="Colorectal Cancer Screening", E4122="Utilization Rate (per 100,000 patients)"),
SUMIFS(COL!$D:$D,COL!$A:$A,C4122,COL!$G:$G, D4122),
IF(AND(A4122="Cervical Cancer Screening", E4122="Utilization Rate (per 100,000 patients)"),
SUMIFS(CERV!$D:$D,CERV!$A:$A,C4122,CERV!$G:$G,D4122),
IF(AND(A4122="Cancer Screening for CKD patients", E4122="Utilization Rate (per 100,000 patients)"),
SUMIFS(CANSCRN!$D:$D,CANSCRN!$A:$A,C4122,CANSCRN!$G:$G,D4122),
IF(AND(A4122="PSA Testing", E4122="Cost per service ($USD)"),
SUMIFS(PSA!$E:$E,PSA!$A:$A,C4122,PSA!$G:$G,D4122),
IF(AND(A4122="Colorectal Cancer Screening", E4122="Cost per service ($USD)"),
SUMIFS(COL!$E:$E,COL!$A:$A,C4122,COL!$G:$G,D4122),
IF(AND(A4122="Cervical Cancer Screening", E4122="Cost per service ($USD)"),
SUMIFS(CERV!$E:$E,CERV!$A:$A,C4122,CERV!$G:$G,D4122),
IF(AND(A4122="Cancer Screening for CKD patients", E4122="Cost per service ($USD)"),
SUMIFS(CANSCRN!$E:$E,CANSCRN!$A:$A,C4122,CANSCRN!$G:$G,D4122),
IF(AND(A4122="PSA Testing", E4122="Total Expenditure ($USD per 100,000 patients)"),
SUMIFS(PSA!$F:$F,PSA!$A:$A,C4122,PSA!$G:$G,D4122),
IF(AND(A4122="Colorectal Cancer Screening", E4122="Total Expenditure ($USD per 100,000 patients)"),
SUMIFS(COL!$F:$F,COL!$A:$A,C4122,COL!$G:$G,D4122),
IF(AND(A4122="Cervical Cancer Screening", E4122="Total Expenditure ($USD per 100,000 patients)"),
SUMIFS(CERV!$F:$F,CERV!$A:$A,C4122,CERV!$G:$G,D4122),
SUMIFS(CANSCRN!$F:$F,CANSCRN!$A:$A,C4122,CANSCRN!$G:$G,D4122))))))))))))</f>
        <v>2895659.4415686275</v>
      </c>
    </row>
    <row r="4123" spans="1:6" x14ac:dyDescent="0.2">
      <c r="A4123" s="24" t="s">
        <v>107</v>
      </c>
      <c r="B4123" s="24" t="s">
        <v>101</v>
      </c>
      <c r="C4123" s="24" t="s">
        <v>47</v>
      </c>
      <c r="D4123" s="24">
        <v>2016</v>
      </c>
      <c r="E4123" s="24" t="s">
        <v>104</v>
      </c>
      <c r="F4123">
        <f>IF(AND(A4123="PSA Testing", E4123= "Utilization Rate (per 100,000 patients)"),
SUMIFS(PSA!$D:$D,PSA!$A:$A,C4123,PSA!$G:$G,D4123),
IF(AND(A4123="Colorectal Cancer Screening", E4123="Utilization Rate (per 100,000 patients)"),
SUMIFS(COL!$D:$D,COL!$A:$A,C4123,COL!$G:$G, D4123),
IF(AND(A4123="Cervical Cancer Screening", E4123="Utilization Rate (per 100,000 patients)"),
SUMIFS(CERV!$D:$D,CERV!$A:$A,C4123,CERV!$G:$G,D4123),
IF(AND(A4123="Cancer Screening for CKD patients", E4123="Utilization Rate (per 100,000 patients)"),
SUMIFS(CANSCRN!$D:$D,CANSCRN!$A:$A,C4123,CANSCRN!$G:$G,D4123),
IF(AND(A4123="PSA Testing", E4123="Cost per service ($USD)"),
SUMIFS(PSA!$E:$E,PSA!$A:$A,C4123,PSA!$G:$G,D4123),
IF(AND(A4123="Colorectal Cancer Screening", E4123="Cost per service ($USD)"),
SUMIFS(COL!$E:$E,COL!$A:$A,C4123,COL!$G:$G,D4123),
IF(AND(A4123="Cervical Cancer Screening", E4123="Cost per service ($USD)"),
SUMIFS(CERV!$E:$E,CERV!$A:$A,C4123,CERV!$G:$G,D4123),
IF(AND(A4123="Cancer Screening for CKD patients", E4123="Cost per service ($USD)"),
SUMIFS(CANSCRN!$E:$E,CANSCRN!$A:$A,C4123,CANSCRN!$G:$G,D4123),
IF(AND(A4123="PSA Testing", E4123="Total Expenditure ($USD per 100,000 patients)"),
SUMIFS(PSA!$F:$F,PSA!$A:$A,C4123,PSA!$G:$G,D4123),
IF(AND(A4123="Colorectal Cancer Screening", E4123="Total Expenditure ($USD per 100,000 patients)"),
SUMIFS(COL!$F:$F,COL!$A:$A,C4123,COL!$G:$G,D4123),
IF(AND(A4123="Cervical Cancer Screening", E4123="Total Expenditure ($USD per 100,000 patients)"),
SUMIFS(CERV!$F:$F,CERV!$A:$A,C4123,CERV!$G:$G,D4123),
SUMIFS(CANSCRN!$F:$F,CANSCRN!$A:$A,C4123,CANSCRN!$G:$G,D4123))))))))))))</f>
        <v>3842108.9437113404</v>
      </c>
    </row>
    <row r="4124" spans="1:6" x14ac:dyDescent="0.2">
      <c r="A4124" s="24" t="s">
        <v>107</v>
      </c>
      <c r="B4124" s="24" t="s">
        <v>101</v>
      </c>
      <c r="C4124" s="24" t="s">
        <v>47</v>
      </c>
      <c r="D4124" s="24">
        <v>2017</v>
      </c>
      <c r="E4124" s="24" t="s">
        <v>104</v>
      </c>
      <c r="F4124">
        <f>IF(AND(A4124="PSA Testing", E4124= "Utilization Rate (per 100,000 patients)"),
SUMIFS(PSA!$D:$D,PSA!$A:$A,C4124,PSA!$G:$G,D4124),
IF(AND(A4124="Colorectal Cancer Screening", E4124="Utilization Rate (per 100,000 patients)"),
SUMIFS(COL!$D:$D,COL!$A:$A,C4124,COL!$G:$G, D4124),
IF(AND(A4124="Cervical Cancer Screening", E4124="Utilization Rate (per 100,000 patients)"),
SUMIFS(CERV!$D:$D,CERV!$A:$A,C4124,CERV!$G:$G,D4124),
IF(AND(A4124="Cancer Screening for CKD patients", E4124="Utilization Rate (per 100,000 patients)"),
SUMIFS(CANSCRN!$D:$D,CANSCRN!$A:$A,C4124,CANSCRN!$G:$G,D4124),
IF(AND(A4124="PSA Testing", E4124="Cost per service ($USD)"),
SUMIFS(PSA!$E:$E,PSA!$A:$A,C4124,PSA!$G:$G,D4124),
IF(AND(A4124="Colorectal Cancer Screening", E4124="Cost per service ($USD)"),
SUMIFS(COL!$E:$E,COL!$A:$A,C4124,COL!$G:$G,D4124),
IF(AND(A4124="Cervical Cancer Screening", E4124="Cost per service ($USD)"),
SUMIFS(CERV!$E:$E,CERV!$A:$A,C4124,CERV!$G:$G,D4124),
IF(AND(A4124="Cancer Screening for CKD patients", E4124="Cost per service ($USD)"),
SUMIFS(CANSCRN!$E:$E,CANSCRN!$A:$A,C4124,CANSCRN!$G:$G,D4124),
IF(AND(A4124="PSA Testing", E4124="Total Expenditure ($USD per 100,000 patients)"),
SUMIFS(PSA!$F:$F,PSA!$A:$A,C4124,PSA!$G:$G,D4124),
IF(AND(A4124="Colorectal Cancer Screening", E4124="Total Expenditure ($USD per 100,000 patients)"),
SUMIFS(COL!$F:$F,COL!$A:$A,C4124,COL!$G:$G,D4124),
IF(AND(A4124="Cervical Cancer Screening", E4124="Total Expenditure ($USD per 100,000 patients)"),
SUMIFS(CERV!$F:$F,CERV!$A:$A,C4124,CERV!$G:$G,D4124),
SUMIFS(CANSCRN!$F:$F,CANSCRN!$A:$A,C4124,CANSCRN!$G:$G,D4124))))))))))))</f>
        <v>4702415.5870512817</v>
      </c>
    </row>
    <row r="4125" spans="1:6" x14ac:dyDescent="0.2">
      <c r="A4125" s="24" t="s">
        <v>107</v>
      </c>
      <c r="B4125" s="24" t="s">
        <v>101</v>
      </c>
      <c r="C4125" s="24" t="s">
        <v>47</v>
      </c>
      <c r="D4125" s="24">
        <v>2018</v>
      </c>
      <c r="E4125" s="24" t="s">
        <v>104</v>
      </c>
      <c r="F4125">
        <f>IF(AND(A4125="PSA Testing", E4125= "Utilization Rate (per 100,000 patients)"),
SUMIFS(PSA!$D:$D,PSA!$A:$A,C4125,PSA!$G:$G,D4125),
IF(AND(A4125="Colorectal Cancer Screening", E4125="Utilization Rate (per 100,000 patients)"),
SUMIFS(COL!$D:$D,COL!$A:$A,C4125,COL!$G:$G, D4125),
IF(AND(A4125="Cervical Cancer Screening", E4125="Utilization Rate (per 100,000 patients)"),
SUMIFS(CERV!$D:$D,CERV!$A:$A,C4125,CERV!$G:$G,D4125),
IF(AND(A4125="Cancer Screening for CKD patients", E4125="Utilization Rate (per 100,000 patients)"),
SUMIFS(CANSCRN!$D:$D,CANSCRN!$A:$A,C4125,CANSCRN!$G:$G,D4125),
IF(AND(A4125="PSA Testing", E4125="Cost per service ($USD)"),
SUMIFS(PSA!$E:$E,PSA!$A:$A,C4125,PSA!$G:$G,D4125),
IF(AND(A4125="Colorectal Cancer Screening", E4125="Cost per service ($USD)"),
SUMIFS(COL!$E:$E,COL!$A:$A,C4125,COL!$G:$G,D4125),
IF(AND(A4125="Cervical Cancer Screening", E4125="Cost per service ($USD)"),
SUMIFS(CERV!$E:$E,CERV!$A:$A,C4125,CERV!$G:$G,D4125),
IF(AND(A4125="Cancer Screening for CKD patients", E4125="Cost per service ($USD)"),
SUMIFS(CANSCRN!$E:$E,CANSCRN!$A:$A,C4125,CANSCRN!$G:$G,D4125),
IF(AND(A4125="PSA Testing", E4125="Total Expenditure ($USD per 100,000 patients)"),
SUMIFS(PSA!$F:$F,PSA!$A:$A,C4125,PSA!$G:$G,D4125),
IF(AND(A4125="Colorectal Cancer Screening", E4125="Total Expenditure ($USD per 100,000 patients)"),
SUMIFS(COL!$F:$F,COL!$A:$A,C4125,COL!$G:$G,D4125),
IF(AND(A4125="Cervical Cancer Screening", E4125="Total Expenditure ($USD per 100,000 patients)"),
SUMIFS(CERV!$F:$F,CERV!$A:$A,C4125,CERV!$G:$G,D4125),
SUMIFS(CANSCRN!$F:$F,CANSCRN!$A:$A,C4125,CANSCRN!$G:$G,D4125))))))))))))</f>
        <v>4488267.464670659</v>
      </c>
    </row>
    <row r="4126" spans="1:6" x14ac:dyDescent="0.2">
      <c r="A4126" s="24" t="s">
        <v>107</v>
      </c>
      <c r="B4126" s="24" t="s">
        <v>101</v>
      </c>
      <c r="C4126" s="24" t="s">
        <v>47</v>
      </c>
      <c r="D4126" s="24">
        <v>2019</v>
      </c>
      <c r="E4126" s="24" t="s">
        <v>104</v>
      </c>
      <c r="F4126">
        <f>IF(AND(A4126="PSA Testing", E4126= "Utilization Rate (per 100,000 patients)"),
SUMIFS(PSA!$D:$D,PSA!$A:$A,C4126,PSA!$G:$G,D4126),
IF(AND(A4126="Colorectal Cancer Screening", E4126="Utilization Rate (per 100,000 patients)"),
SUMIFS(COL!$D:$D,COL!$A:$A,C4126,COL!$G:$G, D4126),
IF(AND(A4126="Cervical Cancer Screening", E4126="Utilization Rate (per 100,000 patients)"),
SUMIFS(CERV!$D:$D,CERV!$A:$A,C4126,CERV!$G:$G,D4126),
IF(AND(A4126="Cancer Screening for CKD patients", E4126="Utilization Rate (per 100,000 patients)"),
SUMIFS(CANSCRN!$D:$D,CANSCRN!$A:$A,C4126,CANSCRN!$G:$G,D4126),
IF(AND(A4126="PSA Testing", E4126="Cost per service ($USD)"),
SUMIFS(PSA!$E:$E,PSA!$A:$A,C4126,PSA!$G:$G,D4126),
IF(AND(A4126="Colorectal Cancer Screening", E4126="Cost per service ($USD)"),
SUMIFS(COL!$E:$E,COL!$A:$A,C4126,COL!$G:$G,D4126),
IF(AND(A4126="Cervical Cancer Screening", E4126="Cost per service ($USD)"),
SUMIFS(CERV!$E:$E,CERV!$A:$A,C4126,CERV!$G:$G,D4126),
IF(AND(A4126="Cancer Screening for CKD patients", E4126="Cost per service ($USD)"),
SUMIFS(CANSCRN!$E:$E,CANSCRN!$A:$A,C4126,CANSCRN!$G:$G,D4126),
IF(AND(A4126="PSA Testing", E4126="Total Expenditure ($USD per 100,000 patients)"),
SUMIFS(PSA!$F:$F,PSA!$A:$A,C4126,PSA!$G:$G,D4126),
IF(AND(A4126="Colorectal Cancer Screening", E4126="Total Expenditure ($USD per 100,000 patients)"),
SUMIFS(COL!$F:$F,COL!$A:$A,C4126,COL!$G:$G,D4126),
IF(AND(A4126="Cervical Cancer Screening", E4126="Total Expenditure ($USD per 100,000 patients)"),
SUMIFS(CERV!$F:$F,CERV!$A:$A,C4126,CERV!$G:$G,D4126),
SUMIFS(CANSCRN!$F:$F,CANSCRN!$A:$A,C4126,CANSCRN!$G:$G,D4126))))))))))))</f>
        <v>2376717.6191314287</v>
      </c>
    </row>
    <row r="4127" spans="1:6" x14ac:dyDescent="0.2">
      <c r="A4127" s="24" t="s">
        <v>107</v>
      </c>
      <c r="B4127" s="24" t="s">
        <v>101</v>
      </c>
      <c r="C4127" s="24" t="s">
        <v>48</v>
      </c>
      <c r="D4127" s="24">
        <v>2009</v>
      </c>
      <c r="E4127" s="24" t="s">
        <v>104</v>
      </c>
      <c r="F4127">
        <f>IF(AND(A4127="PSA Testing", E4127= "Utilization Rate (per 100,000 patients)"),
SUMIFS(PSA!$D:$D,PSA!$A:$A,C4127,PSA!$G:$G,D4127),
IF(AND(A4127="Colorectal Cancer Screening", E4127="Utilization Rate (per 100,000 patients)"),
SUMIFS(COL!$D:$D,COL!$A:$A,C4127,COL!$G:$G, D4127),
IF(AND(A4127="Cervical Cancer Screening", E4127="Utilization Rate (per 100,000 patients)"),
SUMIFS(CERV!$D:$D,CERV!$A:$A,C4127,CERV!$G:$G,D4127),
IF(AND(A4127="Cancer Screening for CKD patients", E4127="Utilization Rate (per 100,000 patients)"),
SUMIFS(CANSCRN!$D:$D,CANSCRN!$A:$A,C4127,CANSCRN!$G:$G,D4127),
IF(AND(A4127="PSA Testing", E4127="Cost per service ($USD)"),
SUMIFS(PSA!$E:$E,PSA!$A:$A,C4127,PSA!$G:$G,D4127),
IF(AND(A4127="Colorectal Cancer Screening", E4127="Cost per service ($USD)"),
SUMIFS(COL!$E:$E,COL!$A:$A,C4127,COL!$G:$G,D4127),
IF(AND(A4127="Cervical Cancer Screening", E4127="Cost per service ($USD)"),
SUMIFS(CERV!$E:$E,CERV!$A:$A,C4127,CERV!$G:$G,D4127),
IF(AND(A4127="Cancer Screening for CKD patients", E4127="Cost per service ($USD)"),
SUMIFS(CANSCRN!$E:$E,CANSCRN!$A:$A,C4127,CANSCRN!$G:$G,D4127),
IF(AND(A4127="PSA Testing", E4127="Total Expenditure ($USD per 100,000 patients)"),
SUMIFS(PSA!$F:$F,PSA!$A:$A,C4127,PSA!$G:$G,D4127),
IF(AND(A4127="Colorectal Cancer Screening", E4127="Total Expenditure ($USD per 100,000 patients)"),
SUMIFS(COL!$F:$F,COL!$A:$A,C4127,COL!$G:$G,D4127),
IF(AND(A4127="Cervical Cancer Screening", E4127="Total Expenditure ($USD per 100,000 patients)"),
SUMIFS(CERV!$F:$F,CERV!$A:$A,C4127,CERV!$G:$G,D4127),
SUMIFS(CANSCRN!$F:$F,CANSCRN!$A:$A,C4127,CANSCRN!$G:$G,D4127))))))))))))</f>
        <v>5229252.3831809871</v>
      </c>
    </row>
    <row r="4128" spans="1:6" x14ac:dyDescent="0.2">
      <c r="A4128" s="24" t="s">
        <v>107</v>
      </c>
      <c r="B4128" s="24" t="s">
        <v>101</v>
      </c>
      <c r="C4128" s="24" t="s">
        <v>48</v>
      </c>
      <c r="D4128" s="24">
        <v>2010</v>
      </c>
      <c r="E4128" s="24" t="s">
        <v>104</v>
      </c>
      <c r="F4128">
        <f>IF(AND(A4128="PSA Testing", E4128= "Utilization Rate (per 100,000 patients)"),
SUMIFS(PSA!$D:$D,PSA!$A:$A,C4128,PSA!$G:$G,D4128),
IF(AND(A4128="Colorectal Cancer Screening", E4128="Utilization Rate (per 100,000 patients)"),
SUMIFS(COL!$D:$D,COL!$A:$A,C4128,COL!$G:$G, D4128),
IF(AND(A4128="Cervical Cancer Screening", E4128="Utilization Rate (per 100,000 patients)"),
SUMIFS(CERV!$D:$D,CERV!$A:$A,C4128,CERV!$G:$G,D4128),
IF(AND(A4128="Cancer Screening for CKD patients", E4128="Utilization Rate (per 100,000 patients)"),
SUMIFS(CANSCRN!$D:$D,CANSCRN!$A:$A,C4128,CANSCRN!$G:$G,D4128),
IF(AND(A4128="PSA Testing", E4128="Cost per service ($USD)"),
SUMIFS(PSA!$E:$E,PSA!$A:$A,C4128,PSA!$G:$G,D4128),
IF(AND(A4128="Colorectal Cancer Screening", E4128="Cost per service ($USD)"),
SUMIFS(COL!$E:$E,COL!$A:$A,C4128,COL!$G:$G,D4128),
IF(AND(A4128="Cervical Cancer Screening", E4128="Cost per service ($USD)"),
SUMIFS(CERV!$E:$E,CERV!$A:$A,C4128,CERV!$G:$G,D4128),
IF(AND(A4128="Cancer Screening for CKD patients", E4128="Cost per service ($USD)"),
SUMIFS(CANSCRN!$E:$E,CANSCRN!$A:$A,C4128,CANSCRN!$G:$G,D4128),
IF(AND(A4128="PSA Testing", E4128="Total Expenditure ($USD per 100,000 patients)"),
SUMIFS(PSA!$F:$F,PSA!$A:$A,C4128,PSA!$G:$G,D4128),
IF(AND(A4128="Colorectal Cancer Screening", E4128="Total Expenditure ($USD per 100,000 patients)"),
SUMIFS(COL!$F:$F,COL!$A:$A,C4128,COL!$G:$G,D4128),
IF(AND(A4128="Cervical Cancer Screening", E4128="Total Expenditure ($USD per 100,000 patients)"),
SUMIFS(CERV!$F:$F,CERV!$A:$A,C4128,CERV!$G:$G,D4128),
SUMIFS(CANSCRN!$F:$F,CANSCRN!$A:$A,C4128,CANSCRN!$G:$G,D4128))))))))))))</f>
        <v>5120083.7862318838</v>
      </c>
    </row>
    <row r="4129" spans="1:6" x14ac:dyDescent="0.2">
      <c r="A4129" s="24" t="s">
        <v>107</v>
      </c>
      <c r="B4129" s="24" t="s">
        <v>101</v>
      </c>
      <c r="C4129" s="24" t="s">
        <v>48</v>
      </c>
      <c r="D4129" s="24">
        <v>2011</v>
      </c>
      <c r="E4129" s="24" t="s">
        <v>104</v>
      </c>
      <c r="F4129">
        <f>IF(AND(A4129="PSA Testing", E4129= "Utilization Rate (per 100,000 patients)"),
SUMIFS(PSA!$D:$D,PSA!$A:$A,C4129,PSA!$G:$G,D4129),
IF(AND(A4129="Colorectal Cancer Screening", E4129="Utilization Rate (per 100,000 patients)"),
SUMIFS(COL!$D:$D,COL!$A:$A,C4129,COL!$G:$G, D4129),
IF(AND(A4129="Cervical Cancer Screening", E4129="Utilization Rate (per 100,000 patients)"),
SUMIFS(CERV!$D:$D,CERV!$A:$A,C4129,CERV!$G:$G,D4129),
IF(AND(A4129="Cancer Screening for CKD patients", E4129="Utilization Rate (per 100,000 patients)"),
SUMIFS(CANSCRN!$D:$D,CANSCRN!$A:$A,C4129,CANSCRN!$G:$G,D4129),
IF(AND(A4129="PSA Testing", E4129="Cost per service ($USD)"),
SUMIFS(PSA!$E:$E,PSA!$A:$A,C4129,PSA!$G:$G,D4129),
IF(AND(A4129="Colorectal Cancer Screening", E4129="Cost per service ($USD)"),
SUMIFS(COL!$E:$E,COL!$A:$A,C4129,COL!$G:$G,D4129),
IF(AND(A4129="Cervical Cancer Screening", E4129="Cost per service ($USD)"),
SUMIFS(CERV!$E:$E,CERV!$A:$A,C4129,CERV!$G:$G,D4129),
IF(AND(A4129="Cancer Screening for CKD patients", E4129="Cost per service ($USD)"),
SUMIFS(CANSCRN!$E:$E,CANSCRN!$A:$A,C4129,CANSCRN!$G:$G,D4129),
IF(AND(A4129="PSA Testing", E4129="Total Expenditure ($USD per 100,000 patients)"),
SUMIFS(PSA!$F:$F,PSA!$A:$A,C4129,PSA!$G:$G,D4129),
IF(AND(A4129="Colorectal Cancer Screening", E4129="Total Expenditure ($USD per 100,000 patients)"),
SUMIFS(COL!$F:$F,COL!$A:$A,C4129,COL!$G:$G,D4129),
IF(AND(A4129="Cervical Cancer Screening", E4129="Total Expenditure ($USD per 100,000 patients)"),
SUMIFS(CERV!$F:$F,CERV!$A:$A,C4129,CERV!$G:$G,D4129),
SUMIFS(CANSCRN!$F:$F,CANSCRN!$A:$A,C4129,CANSCRN!$G:$G,D4129))))))))))))</f>
        <v>6407404.7108527124</v>
      </c>
    </row>
    <row r="4130" spans="1:6" x14ac:dyDescent="0.2">
      <c r="A4130" s="24" t="s">
        <v>107</v>
      </c>
      <c r="B4130" s="24" t="s">
        <v>101</v>
      </c>
      <c r="C4130" s="24" t="s">
        <v>48</v>
      </c>
      <c r="D4130" s="24">
        <v>2012</v>
      </c>
      <c r="E4130" s="24" t="s">
        <v>104</v>
      </c>
      <c r="F4130">
        <f>IF(AND(A4130="PSA Testing", E4130= "Utilization Rate (per 100,000 patients)"),
SUMIFS(PSA!$D:$D,PSA!$A:$A,C4130,PSA!$G:$G,D4130),
IF(AND(A4130="Colorectal Cancer Screening", E4130="Utilization Rate (per 100,000 patients)"),
SUMIFS(COL!$D:$D,COL!$A:$A,C4130,COL!$G:$G, D4130),
IF(AND(A4130="Cervical Cancer Screening", E4130="Utilization Rate (per 100,000 patients)"),
SUMIFS(CERV!$D:$D,CERV!$A:$A,C4130,CERV!$G:$G,D4130),
IF(AND(A4130="Cancer Screening for CKD patients", E4130="Utilization Rate (per 100,000 patients)"),
SUMIFS(CANSCRN!$D:$D,CANSCRN!$A:$A,C4130,CANSCRN!$G:$G,D4130),
IF(AND(A4130="PSA Testing", E4130="Cost per service ($USD)"),
SUMIFS(PSA!$E:$E,PSA!$A:$A,C4130,PSA!$G:$G,D4130),
IF(AND(A4130="Colorectal Cancer Screening", E4130="Cost per service ($USD)"),
SUMIFS(COL!$E:$E,COL!$A:$A,C4130,COL!$G:$G,D4130),
IF(AND(A4130="Cervical Cancer Screening", E4130="Cost per service ($USD)"),
SUMIFS(CERV!$E:$E,CERV!$A:$A,C4130,CERV!$G:$G,D4130),
IF(AND(A4130="Cancer Screening for CKD patients", E4130="Cost per service ($USD)"),
SUMIFS(CANSCRN!$E:$E,CANSCRN!$A:$A,C4130,CANSCRN!$G:$G,D4130),
IF(AND(A4130="PSA Testing", E4130="Total Expenditure ($USD per 100,000 patients)"),
SUMIFS(PSA!$F:$F,PSA!$A:$A,C4130,PSA!$G:$G,D4130),
IF(AND(A4130="Colorectal Cancer Screening", E4130="Total Expenditure ($USD per 100,000 patients)"),
SUMIFS(COL!$F:$F,COL!$A:$A,C4130,COL!$G:$G,D4130),
IF(AND(A4130="Cervical Cancer Screening", E4130="Total Expenditure ($USD per 100,000 patients)"),
SUMIFS(CERV!$F:$F,CERV!$A:$A,C4130,CERV!$G:$G,D4130),
SUMIFS(CANSCRN!$F:$F,CANSCRN!$A:$A,C4130,CANSCRN!$G:$G,D4130))))))))))))</f>
        <v>5155235.0704719108</v>
      </c>
    </row>
    <row r="4131" spans="1:6" x14ac:dyDescent="0.2">
      <c r="A4131" s="24" t="s">
        <v>107</v>
      </c>
      <c r="B4131" s="24" t="s">
        <v>101</v>
      </c>
      <c r="C4131" s="24" t="s">
        <v>48</v>
      </c>
      <c r="D4131" s="24">
        <v>2013</v>
      </c>
      <c r="E4131" s="24" t="s">
        <v>104</v>
      </c>
      <c r="F4131">
        <f>IF(AND(A4131="PSA Testing", E4131= "Utilization Rate (per 100,000 patients)"),
SUMIFS(PSA!$D:$D,PSA!$A:$A,C4131,PSA!$G:$G,D4131),
IF(AND(A4131="Colorectal Cancer Screening", E4131="Utilization Rate (per 100,000 patients)"),
SUMIFS(COL!$D:$D,COL!$A:$A,C4131,COL!$G:$G, D4131),
IF(AND(A4131="Cervical Cancer Screening", E4131="Utilization Rate (per 100,000 patients)"),
SUMIFS(CERV!$D:$D,CERV!$A:$A,C4131,CERV!$G:$G,D4131),
IF(AND(A4131="Cancer Screening for CKD patients", E4131="Utilization Rate (per 100,000 patients)"),
SUMIFS(CANSCRN!$D:$D,CANSCRN!$A:$A,C4131,CANSCRN!$G:$G,D4131),
IF(AND(A4131="PSA Testing", E4131="Cost per service ($USD)"),
SUMIFS(PSA!$E:$E,PSA!$A:$A,C4131,PSA!$G:$G,D4131),
IF(AND(A4131="Colorectal Cancer Screening", E4131="Cost per service ($USD)"),
SUMIFS(COL!$E:$E,COL!$A:$A,C4131,COL!$G:$G,D4131),
IF(AND(A4131="Cervical Cancer Screening", E4131="Cost per service ($USD)"),
SUMIFS(CERV!$E:$E,CERV!$A:$A,C4131,CERV!$G:$G,D4131),
IF(AND(A4131="Cancer Screening for CKD patients", E4131="Cost per service ($USD)"),
SUMIFS(CANSCRN!$E:$E,CANSCRN!$A:$A,C4131,CANSCRN!$G:$G,D4131),
IF(AND(A4131="PSA Testing", E4131="Total Expenditure ($USD per 100,000 patients)"),
SUMIFS(PSA!$F:$F,PSA!$A:$A,C4131,PSA!$G:$G,D4131),
IF(AND(A4131="Colorectal Cancer Screening", E4131="Total Expenditure ($USD per 100,000 patients)"),
SUMIFS(COL!$F:$F,COL!$A:$A,C4131,COL!$G:$G,D4131),
IF(AND(A4131="Cervical Cancer Screening", E4131="Total Expenditure ($USD per 100,000 patients)"),
SUMIFS(CERV!$F:$F,CERV!$A:$A,C4131,CERV!$G:$G,D4131),
SUMIFS(CANSCRN!$F:$F,CANSCRN!$A:$A,C4131,CANSCRN!$G:$G,D4131))))))))))))</f>
        <v>4959065.6279752068</v>
      </c>
    </row>
    <row r="4132" spans="1:6" x14ac:dyDescent="0.2">
      <c r="A4132" s="24" t="s">
        <v>107</v>
      </c>
      <c r="B4132" s="24" t="s">
        <v>101</v>
      </c>
      <c r="C4132" s="24" t="s">
        <v>48</v>
      </c>
      <c r="D4132" s="24">
        <v>2014</v>
      </c>
      <c r="E4132" s="24" t="s">
        <v>104</v>
      </c>
      <c r="F4132">
        <f>IF(AND(A4132="PSA Testing", E4132= "Utilization Rate (per 100,000 patients)"),
SUMIFS(PSA!$D:$D,PSA!$A:$A,C4132,PSA!$G:$G,D4132),
IF(AND(A4132="Colorectal Cancer Screening", E4132="Utilization Rate (per 100,000 patients)"),
SUMIFS(COL!$D:$D,COL!$A:$A,C4132,COL!$G:$G, D4132),
IF(AND(A4132="Cervical Cancer Screening", E4132="Utilization Rate (per 100,000 patients)"),
SUMIFS(CERV!$D:$D,CERV!$A:$A,C4132,CERV!$G:$G,D4132),
IF(AND(A4132="Cancer Screening for CKD patients", E4132="Utilization Rate (per 100,000 patients)"),
SUMIFS(CANSCRN!$D:$D,CANSCRN!$A:$A,C4132,CANSCRN!$G:$G,D4132),
IF(AND(A4132="PSA Testing", E4132="Cost per service ($USD)"),
SUMIFS(PSA!$E:$E,PSA!$A:$A,C4132,PSA!$G:$G,D4132),
IF(AND(A4132="Colorectal Cancer Screening", E4132="Cost per service ($USD)"),
SUMIFS(COL!$E:$E,COL!$A:$A,C4132,COL!$G:$G,D4132),
IF(AND(A4132="Cervical Cancer Screening", E4132="Cost per service ($USD)"),
SUMIFS(CERV!$E:$E,CERV!$A:$A,C4132,CERV!$G:$G,D4132),
IF(AND(A4132="Cancer Screening for CKD patients", E4132="Cost per service ($USD)"),
SUMIFS(CANSCRN!$E:$E,CANSCRN!$A:$A,C4132,CANSCRN!$G:$G,D4132),
IF(AND(A4132="PSA Testing", E4132="Total Expenditure ($USD per 100,000 patients)"),
SUMIFS(PSA!$F:$F,PSA!$A:$A,C4132,PSA!$G:$G,D4132),
IF(AND(A4132="Colorectal Cancer Screening", E4132="Total Expenditure ($USD per 100,000 patients)"),
SUMIFS(COL!$F:$F,COL!$A:$A,C4132,COL!$G:$G,D4132),
IF(AND(A4132="Cervical Cancer Screening", E4132="Total Expenditure ($USD per 100,000 patients)"),
SUMIFS(CERV!$F:$F,CERV!$A:$A,C4132,CERV!$G:$G,D4132),
SUMIFS(CANSCRN!$F:$F,CANSCRN!$A:$A,C4132,CANSCRN!$G:$G,D4132))))))))))))</f>
        <v>6694260.7560273977</v>
      </c>
    </row>
    <row r="4133" spans="1:6" x14ac:dyDescent="0.2">
      <c r="A4133" s="24" t="s">
        <v>107</v>
      </c>
      <c r="B4133" s="24" t="s">
        <v>101</v>
      </c>
      <c r="C4133" s="24" t="s">
        <v>48</v>
      </c>
      <c r="D4133" s="24">
        <v>2015</v>
      </c>
      <c r="E4133" s="24" t="s">
        <v>104</v>
      </c>
      <c r="F4133">
        <f>IF(AND(A4133="PSA Testing", E4133= "Utilization Rate (per 100,000 patients)"),
SUMIFS(PSA!$D:$D,PSA!$A:$A,C4133,PSA!$G:$G,D4133),
IF(AND(A4133="Colorectal Cancer Screening", E4133="Utilization Rate (per 100,000 patients)"),
SUMIFS(COL!$D:$D,COL!$A:$A,C4133,COL!$G:$G, D4133),
IF(AND(A4133="Cervical Cancer Screening", E4133="Utilization Rate (per 100,000 patients)"),
SUMIFS(CERV!$D:$D,CERV!$A:$A,C4133,CERV!$G:$G,D4133),
IF(AND(A4133="Cancer Screening for CKD patients", E4133="Utilization Rate (per 100,000 patients)"),
SUMIFS(CANSCRN!$D:$D,CANSCRN!$A:$A,C4133,CANSCRN!$G:$G,D4133),
IF(AND(A4133="PSA Testing", E4133="Cost per service ($USD)"),
SUMIFS(PSA!$E:$E,PSA!$A:$A,C4133,PSA!$G:$G,D4133),
IF(AND(A4133="Colorectal Cancer Screening", E4133="Cost per service ($USD)"),
SUMIFS(COL!$E:$E,COL!$A:$A,C4133,COL!$G:$G,D4133),
IF(AND(A4133="Cervical Cancer Screening", E4133="Cost per service ($USD)"),
SUMIFS(CERV!$E:$E,CERV!$A:$A,C4133,CERV!$G:$G,D4133),
IF(AND(A4133="Cancer Screening for CKD patients", E4133="Cost per service ($USD)"),
SUMIFS(CANSCRN!$E:$E,CANSCRN!$A:$A,C4133,CANSCRN!$G:$G,D4133),
IF(AND(A4133="PSA Testing", E4133="Total Expenditure ($USD per 100,000 patients)"),
SUMIFS(PSA!$F:$F,PSA!$A:$A,C4133,PSA!$G:$G,D4133),
IF(AND(A4133="Colorectal Cancer Screening", E4133="Total Expenditure ($USD per 100,000 patients)"),
SUMIFS(COL!$F:$F,COL!$A:$A,C4133,COL!$G:$G,D4133),
IF(AND(A4133="Cervical Cancer Screening", E4133="Total Expenditure ($USD per 100,000 patients)"),
SUMIFS(CERV!$F:$F,CERV!$A:$A,C4133,CERV!$G:$G,D4133),
SUMIFS(CANSCRN!$F:$F,CANSCRN!$A:$A,C4133,CANSCRN!$G:$G,D4133))))))))))))</f>
        <v>6009383.6399249993</v>
      </c>
    </row>
    <row r="4134" spans="1:6" x14ac:dyDescent="0.2">
      <c r="A4134" s="24" t="s">
        <v>107</v>
      </c>
      <c r="B4134" s="24" t="s">
        <v>101</v>
      </c>
      <c r="C4134" s="24" t="s">
        <v>48</v>
      </c>
      <c r="D4134" s="24">
        <v>2016</v>
      </c>
      <c r="E4134" s="24" t="s">
        <v>104</v>
      </c>
      <c r="F4134">
        <f>IF(AND(A4134="PSA Testing", E4134= "Utilization Rate (per 100,000 patients)"),
SUMIFS(PSA!$D:$D,PSA!$A:$A,C4134,PSA!$G:$G,D4134),
IF(AND(A4134="Colorectal Cancer Screening", E4134="Utilization Rate (per 100,000 patients)"),
SUMIFS(COL!$D:$D,COL!$A:$A,C4134,COL!$G:$G, D4134),
IF(AND(A4134="Cervical Cancer Screening", E4134="Utilization Rate (per 100,000 patients)"),
SUMIFS(CERV!$D:$D,CERV!$A:$A,C4134,CERV!$G:$G,D4134),
IF(AND(A4134="Cancer Screening for CKD patients", E4134="Utilization Rate (per 100,000 patients)"),
SUMIFS(CANSCRN!$D:$D,CANSCRN!$A:$A,C4134,CANSCRN!$G:$G,D4134),
IF(AND(A4134="PSA Testing", E4134="Cost per service ($USD)"),
SUMIFS(PSA!$E:$E,PSA!$A:$A,C4134,PSA!$G:$G,D4134),
IF(AND(A4134="Colorectal Cancer Screening", E4134="Cost per service ($USD)"),
SUMIFS(COL!$E:$E,COL!$A:$A,C4134,COL!$G:$G,D4134),
IF(AND(A4134="Cervical Cancer Screening", E4134="Cost per service ($USD)"),
SUMIFS(CERV!$E:$E,CERV!$A:$A,C4134,CERV!$G:$G,D4134),
IF(AND(A4134="Cancer Screening for CKD patients", E4134="Cost per service ($USD)"),
SUMIFS(CANSCRN!$E:$E,CANSCRN!$A:$A,C4134,CANSCRN!$G:$G,D4134),
IF(AND(A4134="PSA Testing", E4134="Total Expenditure ($USD per 100,000 patients)"),
SUMIFS(PSA!$F:$F,PSA!$A:$A,C4134,PSA!$G:$G,D4134),
IF(AND(A4134="Colorectal Cancer Screening", E4134="Total Expenditure ($USD per 100,000 patients)"),
SUMIFS(COL!$F:$F,COL!$A:$A,C4134,COL!$G:$G,D4134),
IF(AND(A4134="Cervical Cancer Screening", E4134="Total Expenditure ($USD per 100,000 patients)"),
SUMIFS(CERV!$F:$F,CERV!$A:$A,C4134,CERV!$G:$G,D4134),
SUMIFS(CANSCRN!$F:$F,CANSCRN!$A:$A,C4134,CANSCRN!$G:$G,D4134))))))))))))</f>
        <v>4240482.6498422716</v>
      </c>
    </row>
    <row r="4135" spans="1:6" x14ac:dyDescent="0.2">
      <c r="A4135" s="24" t="s">
        <v>107</v>
      </c>
      <c r="B4135" s="24" t="s">
        <v>101</v>
      </c>
      <c r="C4135" s="24" t="s">
        <v>48</v>
      </c>
      <c r="D4135" s="24">
        <v>2017</v>
      </c>
      <c r="E4135" s="24" t="s">
        <v>104</v>
      </c>
      <c r="F4135">
        <f>IF(AND(A4135="PSA Testing", E4135= "Utilization Rate (per 100,000 patients)"),
SUMIFS(PSA!$D:$D,PSA!$A:$A,C4135,PSA!$G:$G,D4135),
IF(AND(A4135="Colorectal Cancer Screening", E4135="Utilization Rate (per 100,000 patients)"),
SUMIFS(COL!$D:$D,COL!$A:$A,C4135,COL!$G:$G, D4135),
IF(AND(A4135="Cervical Cancer Screening", E4135="Utilization Rate (per 100,000 patients)"),
SUMIFS(CERV!$D:$D,CERV!$A:$A,C4135,CERV!$G:$G,D4135),
IF(AND(A4135="Cancer Screening for CKD patients", E4135="Utilization Rate (per 100,000 patients)"),
SUMIFS(CANSCRN!$D:$D,CANSCRN!$A:$A,C4135,CANSCRN!$G:$G,D4135),
IF(AND(A4135="PSA Testing", E4135="Cost per service ($USD)"),
SUMIFS(PSA!$E:$E,PSA!$A:$A,C4135,PSA!$G:$G,D4135),
IF(AND(A4135="Colorectal Cancer Screening", E4135="Cost per service ($USD)"),
SUMIFS(COL!$E:$E,COL!$A:$A,C4135,COL!$G:$G,D4135),
IF(AND(A4135="Cervical Cancer Screening", E4135="Cost per service ($USD)"),
SUMIFS(CERV!$E:$E,CERV!$A:$A,C4135,CERV!$G:$G,D4135),
IF(AND(A4135="Cancer Screening for CKD patients", E4135="Cost per service ($USD)"),
SUMIFS(CANSCRN!$E:$E,CANSCRN!$A:$A,C4135,CANSCRN!$G:$G,D4135),
IF(AND(A4135="PSA Testing", E4135="Total Expenditure ($USD per 100,000 patients)"),
SUMIFS(PSA!$F:$F,PSA!$A:$A,C4135,PSA!$G:$G,D4135),
IF(AND(A4135="Colorectal Cancer Screening", E4135="Total Expenditure ($USD per 100,000 patients)"),
SUMIFS(COL!$F:$F,COL!$A:$A,C4135,COL!$G:$G,D4135),
IF(AND(A4135="Cervical Cancer Screening", E4135="Total Expenditure ($USD per 100,000 patients)"),
SUMIFS(CERV!$F:$F,CERV!$A:$A,C4135,CERV!$G:$G,D4135),
SUMIFS(CANSCRN!$F:$F,CANSCRN!$A:$A,C4135,CANSCRN!$G:$G,D4135))))))))))))</f>
        <v>8263603.9131724145</v>
      </c>
    </row>
    <row r="4136" spans="1:6" x14ac:dyDescent="0.2">
      <c r="A4136" s="24" t="s">
        <v>107</v>
      </c>
      <c r="B4136" s="24" t="s">
        <v>101</v>
      </c>
      <c r="C4136" s="24" t="s">
        <v>48</v>
      </c>
      <c r="D4136" s="24">
        <v>2018</v>
      </c>
      <c r="E4136" s="24" t="s">
        <v>104</v>
      </c>
      <c r="F4136">
        <f>IF(AND(A4136="PSA Testing", E4136= "Utilization Rate (per 100,000 patients)"),
SUMIFS(PSA!$D:$D,PSA!$A:$A,C4136,PSA!$G:$G,D4136),
IF(AND(A4136="Colorectal Cancer Screening", E4136="Utilization Rate (per 100,000 patients)"),
SUMIFS(COL!$D:$D,COL!$A:$A,C4136,COL!$G:$G, D4136),
IF(AND(A4136="Cervical Cancer Screening", E4136="Utilization Rate (per 100,000 patients)"),
SUMIFS(CERV!$D:$D,CERV!$A:$A,C4136,CERV!$G:$G,D4136),
IF(AND(A4136="Cancer Screening for CKD patients", E4136="Utilization Rate (per 100,000 patients)"),
SUMIFS(CANSCRN!$D:$D,CANSCRN!$A:$A,C4136,CANSCRN!$G:$G,D4136),
IF(AND(A4136="PSA Testing", E4136="Cost per service ($USD)"),
SUMIFS(PSA!$E:$E,PSA!$A:$A,C4136,PSA!$G:$G,D4136),
IF(AND(A4136="Colorectal Cancer Screening", E4136="Cost per service ($USD)"),
SUMIFS(COL!$E:$E,COL!$A:$A,C4136,COL!$G:$G,D4136),
IF(AND(A4136="Cervical Cancer Screening", E4136="Cost per service ($USD)"),
SUMIFS(CERV!$E:$E,CERV!$A:$A,C4136,CERV!$G:$G,D4136),
IF(AND(A4136="Cancer Screening for CKD patients", E4136="Cost per service ($USD)"),
SUMIFS(CANSCRN!$E:$E,CANSCRN!$A:$A,C4136,CANSCRN!$G:$G,D4136),
IF(AND(A4136="PSA Testing", E4136="Total Expenditure ($USD per 100,000 patients)"),
SUMIFS(PSA!$F:$F,PSA!$A:$A,C4136,PSA!$G:$G,D4136),
IF(AND(A4136="Colorectal Cancer Screening", E4136="Total Expenditure ($USD per 100,000 patients)"),
SUMIFS(COL!$F:$F,COL!$A:$A,C4136,COL!$G:$G,D4136),
IF(AND(A4136="Cervical Cancer Screening", E4136="Total Expenditure ($USD per 100,000 patients)"),
SUMIFS(CERV!$F:$F,CERV!$A:$A,C4136,CERV!$G:$G,D4136),
SUMIFS(CANSCRN!$F:$F,CANSCRN!$A:$A,C4136,CANSCRN!$G:$G,D4136))))))))))))</f>
        <v>4207838.0001346804</v>
      </c>
    </row>
    <row r="4137" spans="1:6" x14ac:dyDescent="0.2">
      <c r="A4137" s="24" t="s">
        <v>107</v>
      </c>
      <c r="B4137" s="24" t="s">
        <v>101</v>
      </c>
      <c r="C4137" s="24" t="s">
        <v>48</v>
      </c>
      <c r="D4137" s="24">
        <v>2019</v>
      </c>
      <c r="E4137" s="24" t="s">
        <v>104</v>
      </c>
      <c r="F4137">
        <f>IF(AND(A4137="PSA Testing", E4137= "Utilization Rate (per 100,000 patients)"),
SUMIFS(PSA!$D:$D,PSA!$A:$A,C4137,PSA!$G:$G,D4137),
IF(AND(A4137="Colorectal Cancer Screening", E4137="Utilization Rate (per 100,000 patients)"),
SUMIFS(COL!$D:$D,COL!$A:$A,C4137,COL!$G:$G, D4137),
IF(AND(A4137="Cervical Cancer Screening", E4137="Utilization Rate (per 100,000 patients)"),
SUMIFS(CERV!$D:$D,CERV!$A:$A,C4137,CERV!$G:$G,D4137),
IF(AND(A4137="Cancer Screening for CKD patients", E4137="Utilization Rate (per 100,000 patients)"),
SUMIFS(CANSCRN!$D:$D,CANSCRN!$A:$A,C4137,CANSCRN!$G:$G,D4137),
IF(AND(A4137="PSA Testing", E4137="Cost per service ($USD)"),
SUMIFS(PSA!$E:$E,PSA!$A:$A,C4137,PSA!$G:$G,D4137),
IF(AND(A4137="Colorectal Cancer Screening", E4137="Cost per service ($USD)"),
SUMIFS(COL!$E:$E,COL!$A:$A,C4137,COL!$G:$G,D4137),
IF(AND(A4137="Cervical Cancer Screening", E4137="Cost per service ($USD)"),
SUMIFS(CERV!$E:$E,CERV!$A:$A,C4137,CERV!$G:$G,D4137),
IF(AND(A4137="Cancer Screening for CKD patients", E4137="Cost per service ($USD)"),
SUMIFS(CANSCRN!$E:$E,CANSCRN!$A:$A,C4137,CANSCRN!$G:$G,D4137),
IF(AND(A4137="PSA Testing", E4137="Total Expenditure ($USD per 100,000 patients)"),
SUMIFS(PSA!$F:$F,PSA!$A:$A,C4137,PSA!$G:$G,D4137),
IF(AND(A4137="Colorectal Cancer Screening", E4137="Total Expenditure ($USD per 100,000 patients)"),
SUMIFS(COL!$F:$F,COL!$A:$A,C4137,COL!$G:$G,D4137),
IF(AND(A4137="Cervical Cancer Screening", E4137="Total Expenditure ($USD per 100,000 patients)"),
SUMIFS(CERV!$F:$F,CERV!$A:$A,C4137,CERV!$G:$G,D4137),
SUMIFS(CANSCRN!$F:$F,CANSCRN!$A:$A,C4137,CANSCRN!$G:$G,D4137))))))))))))</f>
        <v>2751723.9197260276</v>
      </c>
    </row>
    <row r="4138" spans="1:6" x14ac:dyDescent="0.2">
      <c r="A4138" s="24" t="s">
        <v>107</v>
      </c>
      <c r="B4138" s="24" t="s">
        <v>101</v>
      </c>
      <c r="C4138" s="24" t="s">
        <v>49</v>
      </c>
      <c r="D4138" s="24">
        <v>2009</v>
      </c>
      <c r="E4138" s="24" t="s">
        <v>104</v>
      </c>
      <c r="F4138">
        <f>IF(AND(A4138="PSA Testing", E4138= "Utilization Rate (per 100,000 patients)"),
SUMIFS(PSA!$D:$D,PSA!$A:$A,C4138,PSA!$G:$G,D4138),
IF(AND(A4138="Colorectal Cancer Screening", E4138="Utilization Rate (per 100,000 patients)"),
SUMIFS(COL!$D:$D,COL!$A:$A,C4138,COL!$G:$G, D4138),
IF(AND(A4138="Cervical Cancer Screening", E4138="Utilization Rate (per 100,000 patients)"),
SUMIFS(CERV!$D:$D,CERV!$A:$A,C4138,CERV!$G:$G,D4138),
IF(AND(A4138="Cancer Screening for CKD patients", E4138="Utilization Rate (per 100,000 patients)"),
SUMIFS(CANSCRN!$D:$D,CANSCRN!$A:$A,C4138,CANSCRN!$G:$G,D4138),
IF(AND(A4138="PSA Testing", E4138="Cost per service ($USD)"),
SUMIFS(PSA!$E:$E,PSA!$A:$A,C4138,PSA!$G:$G,D4138),
IF(AND(A4138="Colorectal Cancer Screening", E4138="Cost per service ($USD)"),
SUMIFS(COL!$E:$E,COL!$A:$A,C4138,COL!$G:$G,D4138),
IF(AND(A4138="Cervical Cancer Screening", E4138="Cost per service ($USD)"),
SUMIFS(CERV!$E:$E,CERV!$A:$A,C4138,CERV!$G:$G,D4138),
IF(AND(A4138="Cancer Screening for CKD patients", E4138="Cost per service ($USD)"),
SUMIFS(CANSCRN!$E:$E,CANSCRN!$A:$A,C4138,CANSCRN!$G:$G,D4138),
IF(AND(A4138="PSA Testing", E4138="Total Expenditure ($USD per 100,000 patients)"),
SUMIFS(PSA!$F:$F,PSA!$A:$A,C4138,PSA!$G:$G,D4138),
IF(AND(A4138="Colorectal Cancer Screening", E4138="Total Expenditure ($USD per 100,000 patients)"),
SUMIFS(COL!$F:$F,COL!$A:$A,C4138,COL!$G:$G,D4138),
IF(AND(A4138="Cervical Cancer Screening", E4138="Total Expenditure ($USD per 100,000 patients)"),
SUMIFS(CERV!$F:$F,CERV!$A:$A,C4138,CERV!$G:$G,D4138),
SUMIFS(CANSCRN!$F:$F,CANSCRN!$A:$A,C4138,CANSCRN!$G:$G,D4138))))))))))))</f>
        <v>3403326.0242688819</v>
      </c>
    </row>
    <row r="4139" spans="1:6" x14ac:dyDescent="0.2">
      <c r="A4139" s="24" t="s">
        <v>107</v>
      </c>
      <c r="B4139" s="24" t="s">
        <v>101</v>
      </c>
      <c r="C4139" s="24" t="s">
        <v>49</v>
      </c>
      <c r="D4139" s="24">
        <v>2010</v>
      </c>
      <c r="E4139" s="24" t="s">
        <v>104</v>
      </c>
      <c r="F4139">
        <f>IF(AND(A4139="PSA Testing", E4139= "Utilization Rate (per 100,000 patients)"),
SUMIFS(PSA!$D:$D,PSA!$A:$A,C4139,PSA!$G:$G,D4139),
IF(AND(A4139="Colorectal Cancer Screening", E4139="Utilization Rate (per 100,000 patients)"),
SUMIFS(COL!$D:$D,COL!$A:$A,C4139,COL!$G:$G, D4139),
IF(AND(A4139="Cervical Cancer Screening", E4139="Utilization Rate (per 100,000 patients)"),
SUMIFS(CERV!$D:$D,CERV!$A:$A,C4139,CERV!$G:$G,D4139),
IF(AND(A4139="Cancer Screening for CKD patients", E4139="Utilization Rate (per 100,000 patients)"),
SUMIFS(CANSCRN!$D:$D,CANSCRN!$A:$A,C4139,CANSCRN!$G:$G,D4139),
IF(AND(A4139="PSA Testing", E4139="Cost per service ($USD)"),
SUMIFS(PSA!$E:$E,PSA!$A:$A,C4139,PSA!$G:$G,D4139),
IF(AND(A4139="Colorectal Cancer Screening", E4139="Cost per service ($USD)"),
SUMIFS(COL!$E:$E,COL!$A:$A,C4139,COL!$G:$G,D4139),
IF(AND(A4139="Cervical Cancer Screening", E4139="Cost per service ($USD)"),
SUMIFS(CERV!$E:$E,CERV!$A:$A,C4139,CERV!$G:$G,D4139),
IF(AND(A4139="Cancer Screening for CKD patients", E4139="Cost per service ($USD)"),
SUMIFS(CANSCRN!$E:$E,CANSCRN!$A:$A,C4139,CANSCRN!$G:$G,D4139),
IF(AND(A4139="PSA Testing", E4139="Total Expenditure ($USD per 100,000 patients)"),
SUMIFS(PSA!$F:$F,PSA!$A:$A,C4139,PSA!$G:$G,D4139),
IF(AND(A4139="Colorectal Cancer Screening", E4139="Total Expenditure ($USD per 100,000 patients)"),
SUMIFS(COL!$F:$F,COL!$A:$A,C4139,COL!$G:$G,D4139),
IF(AND(A4139="Cervical Cancer Screening", E4139="Total Expenditure ($USD per 100,000 patients)"),
SUMIFS(CERV!$F:$F,CERV!$A:$A,C4139,CERV!$G:$G,D4139),
SUMIFS(CANSCRN!$F:$F,CANSCRN!$A:$A,C4139,CANSCRN!$G:$G,D4139))))))))))))</f>
        <v>3577746.4104710985</v>
      </c>
    </row>
    <row r="4140" spans="1:6" x14ac:dyDescent="0.2">
      <c r="A4140" s="24" t="s">
        <v>107</v>
      </c>
      <c r="B4140" s="24" t="s">
        <v>101</v>
      </c>
      <c r="C4140" s="24" t="s">
        <v>49</v>
      </c>
      <c r="D4140" s="24">
        <v>2011</v>
      </c>
      <c r="E4140" s="24" t="s">
        <v>104</v>
      </c>
      <c r="F4140">
        <f>IF(AND(A4140="PSA Testing", E4140= "Utilization Rate (per 100,000 patients)"),
SUMIFS(PSA!$D:$D,PSA!$A:$A,C4140,PSA!$G:$G,D4140),
IF(AND(A4140="Colorectal Cancer Screening", E4140="Utilization Rate (per 100,000 patients)"),
SUMIFS(COL!$D:$D,COL!$A:$A,C4140,COL!$G:$G, D4140),
IF(AND(A4140="Cervical Cancer Screening", E4140="Utilization Rate (per 100,000 patients)"),
SUMIFS(CERV!$D:$D,CERV!$A:$A,C4140,CERV!$G:$G,D4140),
IF(AND(A4140="Cancer Screening for CKD patients", E4140="Utilization Rate (per 100,000 patients)"),
SUMIFS(CANSCRN!$D:$D,CANSCRN!$A:$A,C4140,CANSCRN!$G:$G,D4140),
IF(AND(A4140="PSA Testing", E4140="Cost per service ($USD)"),
SUMIFS(PSA!$E:$E,PSA!$A:$A,C4140,PSA!$G:$G,D4140),
IF(AND(A4140="Colorectal Cancer Screening", E4140="Cost per service ($USD)"),
SUMIFS(COL!$E:$E,COL!$A:$A,C4140,COL!$G:$G,D4140),
IF(AND(A4140="Cervical Cancer Screening", E4140="Cost per service ($USD)"),
SUMIFS(CERV!$E:$E,CERV!$A:$A,C4140,CERV!$G:$G,D4140),
IF(AND(A4140="Cancer Screening for CKD patients", E4140="Cost per service ($USD)"),
SUMIFS(CANSCRN!$E:$E,CANSCRN!$A:$A,C4140,CANSCRN!$G:$G,D4140),
IF(AND(A4140="PSA Testing", E4140="Total Expenditure ($USD per 100,000 patients)"),
SUMIFS(PSA!$F:$F,PSA!$A:$A,C4140,PSA!$G:$G,D4140),
IF(AND(A4140="Colorectal Cancer Screening", E4140="Total Expenditure ($USD per 100,000 patients)"),
SUMIFS(COL!$F:$F,COL!$A:$A,C4140,COL!$G:$G,D4140),
IF(AND(A4140="Cervical Cancer Screening", E4140="Total Expenditure ($USD per 100,000 patients)"),
SUMIFS(CERV!$F:$F,CERV!$A:$A,C4140,CERV!$G:$G,D4140),
SUMIFS(CANSCRN!$F:$F,CANSCRN!$A:$A,C4140,CANSCRN!$G:$G,D4140))))))))))))</f>
        <v>2789360.9120521173</v>
      </c>
    </row>
    <row r="4141" spans="1:6" x14ac:dyDescent="0.2">
      <c r="A4141" s="24" t="s">
        <v>107</v>
      </c>
      <c r="B4141" s="24" t="s">
        <v>101</v>
      </c>
      <c r="C4141" s="24" t="s">
        <v>49</v>
      </c>
      <c r="D4141" s="24">
        <v>2012</v>
      </c>
      <c r="E4141" s="24" t="s">
        <v>104</v>
      </c>
      <c r="F4141">
        <f>IF(AND(A4141="PSA Testing", E4141= "Utilization Rate (per 100,000 patients)"),
SUMIFS(PSA!$D:$D,PSA!$A:$A,C4141,PSA!$G:$G,D4141),
IF(AND(A4141="Colorectal Cancer Screening", E4141="Utilization Rate (per 100,000 patients)"),
SUMIFS(COL!$D:$D,COL!$A:$A,C4141,COL!$G:$G, D4141),
IF(AND(A4141="Cervical Cancer Screening", E4141="Utilization Rate (per 100,000 patients)"),
SUMIFS(CERV!$D:$D,CERV!$A:$A,C4141,CERV!$G:$G,D4141),
IF(AND(A4141="Cancer Screening for CKD patients", E4141="Utilization Rate (per 100,000 patients)"),
SUMIFS(CANSCRN!$D:$D,CANSCRN!$A:$A,C4141,CANSCRN!$G:$G,D4141),
IF(AND(A4141="PSA Testing", E4141="Cost per service ($USD)"),
SUMIFS(PSA!$E:$E,PSA!$A:$A,C4141,PSA!$G:$G,D4141),
IF(AND(A4141="Colorectal Cancer Screening", E4141="Cost per service ($USD)"),
SUMIFS(COL!$E:$E,COL!$A:$A,C4141,COL!$G:$G,D4141),
IF(AND(A4141="Cervical Cancer Screening", E4141="Cost per service ($USD)"),
SUMIFS(CERV!$E:$E,CERV!$A:$A,C4141,CERV!$G:$G,D4141),
IF(AND(A4141="Cancer Screening for CKD patients", E4141="Cost per service ($USD)"),
SUMIFS(CANSCRN!$E:$E,CANSCRN!$A:$A,C4141,CANSCRN!$G:$G,D4141),
IF(AND(A4141="PSA Testing", E4141="Total Expenditure ($USD per 100,000 patients)"),
SUMIFS(PSA!$F:$F,PSA!$A:$A,C4141,PSA!$G:$G,D4141),
IF(AND(A4141="Colorectal Cancer Screening", E4141="Total Expenditure ($USD per 100,000 patients)"),
SUMIFS(COL!$F:$F,COL!$A:$A,C4141,COL!$G:$G,D4141),
IF(AND(A4141="Cervical Cancer Screening", E4141="Total Expenditure ($USD per 100,000 patients)"),
SUMIFS(CERV!$F:$F,CERV!$A:$A,C4141,CERV!$G:$G,D4141),
SUMIFS(CANSCRN!$F:$F,CANSCRN!$A:$A,C4141,CANSCRN!$G:$G,D4141))))))))))))</f>
        <v>2789444.7732967031</v>
      </c>
    </row>
    <row r="4142" spans="1:6" x14ac:dyDescent="0.2">
      <c r="A4142" s="24" t="s">
        <v>107</v>
      </c>
      <c r="B4142" s="24" t="s">
        <v>101</v>
      </c>
      <c r="C4142" s="24" t="s">
        <v>49</v>
      </c>
      <c r="D4142" s="24">
        <v>2013</v>
      </c>
      <c r="E4142" s="24" t="s">
        <v>104</v>
      </c>
      <c r="F4142">
        <f>IF(AND(A4142="PSA Testing", E4142= "Utilization Rate (per 100,000 patients)"),
SUMIFS(PSA!$D:$D,PSA!$A:$A,C4142,PSA!$G:$G,D4142),
IF(AND(A4142="Colorectal Cancer Screening", E4142="Utilization Rate (per 100,000 patients)"),
SUMIFS(COL!$D:$D,COL!$A:$A,C4142,COL!$G:$G, D4142),
IF(AND(A4142="Cervical Cancer Screening", E4142="Utilization Rate (per 100,000 patients)"),
SUMIFS(CERV!$D:$D,CERV!$A:$A,C4142,CERV!$G:$G,D4142),
IF(AND(A4142="Cancer Screening for CKD patients", E4142="Utilization Rate (per 100,000 patients)"),
SUMIFS(CANSCRN!$D:$D,CANSCRN!$A:$A,C4142,CANSCRN!$G:$G,D4142),
IF(AND(A4142="PSA Testing", E4142="Cost per service ($USD)"),
SUMIFS(PSA!$E:$E,PSA!$A:$A,C4142,PSA!$G:$G,D4142),
IF(AND(A4142="Colorectal Cancer Screening", E4142="Cost per service ($USD)"),
SUMIFS(COL!$E:$E,COL!$A:$A,C4142,COL!$G:$G,D4142),
IF(AND(A4142="Cervical Cancer Screening", E4142="Cost per service ($USD)"),
SUMIFS(CERV!$E:$E,CERV!$A:$A,C4142,CERV!$G:$G,D4142),
IF(AND(A4142="Cancer Screening for CKD patients", E4142="Cost per service ($USD)"),
SUMIFS(CANSCRN!$E:$E,CANSCRN!$A:$A,C4142,CANSCRN!$G:$G,D4142),
IF(AND(A4142="PSA Testing", E4142="Total Expenditure ($USD per 100,000 patients)"),
SUMIFS(PSA!$F:$F,PSA!$A:$A,C4142,PSA!$G:$G,D4142),
IF(AND(A4142="Colorectal Cancer Screening", E4142="Total Expenditure ($USD per 100,000 patients)"),
SUMIFS(COL!$F:$F,COL!$A:$A,C4142,COL!$G:$G,D4142),
IF(AND(A4142="Cervical Cancer Screening", E4142="Total Expenditure ($USD per 100,000 patients)"),
SUMIFS(CERV!$F:$F,CERV!$A:$A,C4142,CERV!$G:$G,D4142),
SUMIFS(CANSCRN!$F:$F,CANSCRN!$A:$A,C4142,CANSCRN!$G:$G,D4142))))))))))))</f>
        <v>2455438.6660664449</v>
      </c>
    </row>
    <row r="4143" spans="1:6" x14ac:dyDescent="0.2">
      <c r="A4143" s="24" t="s">
        <v>107</v>
      </c>
      <c r="B4143" s="24" t="s">
        <v>101</v>
      </c>
      <c r="C4143" s="24" t="s">
        <v>49</v>
      </c>
      <c r="D4143" s="24">
        <v>2014</v>
      </c>
      <c r="E4143" s="24" t="s">
        <v>104</v>
      </c>
      <c r="F4143">
        <f>IF(AND(A4143="PSA Testing", E4143= "Utilization Rate (per 100,000 patients)"),
SUMIFS(PSA!$D:$D,PSA!$A:$A,C4143,PSA!$G:$G,D4143),
IF(AND(A4143="Colorectal Cancer Screening", E4143="Utilization Rate (per 100,000 patients)"),
SUMIFS(COL!$D:$D,COL!$A:$A,C4143,COL!$G:$G, D4143),
IF(AND(A4143="Cervical Cancer Screening", E4143="Utilization Rate (per 100,000 patients)"),
SUMIFS(CERV!$D:$D,CERV!$A:$A,C4143,CERV!$G:$G,D4143),
IF(AND(A4143="Cancer Screening for CKD patients", E4143="Utilization Rate (per 100,000 patients)"),
SUMIFS(CANSCRN!$D:$D,CANSCRN!$A:$A,C4143,CANSCRN!$G:$G,D4143),
IF(AND(A4143="PSA Testing", E4143="Cost per service ($USD)"),
SUMIFS(PSA!$E:$E,PSA!$A:$A,C4143,PSA!$G:$G,D4143),
IF(AND(A4143="Colorectal Cancer Screening", E4143="Cost per service ($USD)"),
SUMIFS(COL!$E:$E,COL!$A:$A,C4143,COL!$G:$G,D4143),
IF(AND(A4143="Cervical Cancer Screening", E4143="Cost per service ($USD)"),
SUMIFS(CERV!$E:$E,CERV!$A:$A,C4143,CERV!$G:$G,D4143),
IF(AND(A4143="Cancer Screening for CKD patients", E4143="Cost per service ($USD)"),
SUMIFS(CANSCRN!$E:$E,CANSCRN!$A:$A,C4143,CANSCRN!$G:$G,D4143),
IF(AND(A4143="PSA Testing", E4143="Total Expenditure ($USD per 100,000 patients)"),
SUMIFS(PSA!$F:$F,PSA!$A:$A,C4143,PSA!$G:$G,D4143),
IF(AND(A4143="Colorectal Cancer Screening", E4143="Total Expenditure ($USD per 100,000 patients)"),
SUMIFS(COL!$F:$F,COL!$A:$A,C4143,COL!$G:$G,D4143),
IF(AND(A4143="Cervical Cancer Screening", E4143="Total Expenditure ($USD per 100,000 patients)"),
SUMIFS(CERV!$F:$F,CERV!$A:$A,C4143,CERV!$G:$G,D4143),
SUMIFS(CANSCRN!$F:$F,CANSCRN!$A:$A,C4143,CANSCRN!$G:$G,D4143))))))))))))</f>
        <v>4917669.5541158533</v>
      </c>
    </row>
    <row r="4144" spans="1:6" x14ac:dyDescent="0.2">
      <c r="A4144" s="24" t="s">
        <v>107</v>
      </c>
      <c r="B4144" s="24" t="s">
        <v>101</v>
      </c>
      <c r="C4144" s="24" t="s">
        <v>49</v>
      </c>
      <c r="D4144" s="24">
        <v>2015</v>
      </c>
      <c r="E4144" s="24" t="s">
        <v>104</v>
      </c>
      <c r="F4144">
        <f>IF(AND(A4144="PSA Testing", E4144= "Utilization Rate (per 100,000 patients)"),
SUMIFS(PSA!$D:$D,PSA!$A:$A,C4144,PSA!$G:$G,D4144),
IF(AND(A4144="Colorectal Cancer Screening", E4144="Utilization Rate (per 100,000 patients)"),
SUMIFS(COL!$D:$D,COL!$A:$A,C4144,COL!$G:$G, D4144),
IF(AND(A4144="Cervical Cancer Screening", E4144="Utilization Rate (per 100,000 patients)"),
SUMIFS(CERV!$D:$D,CERV!$A:$A,C4144,CERV!$G:$G,D4144),
IF(AND(A4144="Cancer Screening for CKD patients", E4144="Utilization Rate (per 100,000 patients)"),
SUMIFS(CANSCRN!$D:$D,CANSCRN!$A:$A,C4144,CANSCRN!$G:$G,D4144),
IF(AND(A4144="PSA Testing", E4144="Cost per service ($USD)"),
SUMIFS(PSA!$E:$E,PSA!$A:$A,C4144,PSA!$G:$G,D4144),
IF(AND(A4144="Colorectal Cancer Screening", E4144="Cost per service ($USD)"),
SUMIFS(COL!$E:$E,COL!$A:$A,C4144,COL!$G:$G,D4144),
IF(AND(A4144="Cervical Cancer Screening", E4144="Cost per service ($USD)"),
SUMIFS(CERV!$E:$E,CERV!$A:$A,C4144,CERV!$G:$G,D4144),
IF(AND(A4144="Cancer Screening for CKD patients", E4144="Cost per service ($USD)"),
SUMIFS(CANSCRN!$E:$E,CANSCRN!$A:$A,C4144,CANSCRN!$G:$G,D4144),
IF(AND(A4144="PSA Testing", E4144="Total Expenditure ($USD per 100,000 patients)"),
SUMIFS(PSA!$F:$F,PSA!$A:$A,C4144,PSA!$G:$G,D4144),
IF(AND(A4144="Colorectal Cancer Screening", E4144="Total Expenditure ($USD per 100,000 patients)"),
SUMIFS(COL!$F:$F,COL!$A:$A,C4144,COL!$G:$G,D4144),
IF(AND(A4144="Cervical Cancer Screening", E4144="Total Expenditure ($USD per 100,000 patients)"),
SUMIFS(CERV!$F:$F,CERV!$A:$A,C4144,CERV!$G:$G,D4144),
SUMIFS(CANSCRN!$F:$F,CANSCRN!$A:$A,C4144,CANSCRN!$G:$G,D4144))))))))))))</f>
        <v>2498711.915553113</v>
      </c>
    </row>
    <row r="4145" spans="1:6" x14ac:dyDescent="0.2">
      <c r="A4145" s="24" t="s">
        <v>107</v>
      </c>
      <c r="B4145" s="24" t="s">
        <v>101</v>
      </c>
      <c r="C4145" s="24" t="s">
        <v>49</v>
      </c>
      <c r="D4145" s="24">
        <v>2016</v>
      </c>
      <c r="E4145" s="24" t="s">
        <v>104</v>
      </c>
      <c r="F4145">
        <f>IF(AND(A4145="PSA Testing", E4145= "Utilization Rate (per 100,000 patients)"),
SUMIFS(PSA!$D:$D,PSA!$A:$A,C4145,PSA!$G:$G,D4145),
IF(AND(A4145="Colorectal Cancer Screening", E4145="Utilization Rate (per 100,000 patients)"),
SUMIFS(COL!$D:$D,COL!$A:$A,C4145,COL!$G:$G, D4145),
IF(AND(A4145="Cervical Cancer Screening", E4145="Utilization Rate (per 100,000 patients)"),
SUMIFS(CERV!$D:$D,CERV!$A:$A,C4145,CERV!$G:$G,D4145),
IF(AND(A4145="Cancer Screening for CKD patients", E4145="Utilization Rate (per 100,000 patients)"),
SUMIFS(CANSCRN!$D:$D,CANSCRN!$A:$A,C4145,CANSCRN!$G:$G,D4145),
IF(AND(A4145="PSA Testing", E4145="Cost per service ($USD)"),
SUMIFS(PSA!$E:$E,PSA!$A:$A,C4145,PSA!$G:$G,D4145),
IF(AND(A4145="Colorectal Cancer Screening", E4145="Cost per service ($USD)"),
SUMIFS(COL!$E:$E,COL!$A:$A,C4145,COL!$G:$G,D4145),
IF(AND(A4145="Cervical Cancer Screening", E4145="Cost per service ($USD)"),
SUMIFS(CERV!$E:$E,CERV!$A:$A,C4145,CERV!$G:$G,D4145),
IF(AND(A4145="Cancer Screening for CKD patients", E4145="Cost per service ($USD)"),
SUMIFS(CANSCRN!$E:$E,CANSCRN!$A:$A,C4145,CANSCRN!$G:$G,D4145),
IF(AND(A4145="PSA Testing", E4145="Total Expenditure ($USD per 100,000 patients)"),
SUMIFS(PSA!$F:$F,PSA!$A:$A,C4145,PSA!$G:$G,D4145),
IF(AND(A4145="Colorectal Cancer Screening", E4145="Total Expenditure ($USD per 100,000 patients)"),
SUMIFS(COL!$F:$F,COL!$A:$A,C4145,COL!$G:$G,D4145),
IF(AND(A4145="Cervical Cancer Screening", E4145="Total Expenditure ($USD per 100,000 patients)"),
SUMIFS(CERV!$F:$F,CERV!$A:$A,C4145,CERV!$G:$G,D4145),
SUMIFS(CANSCRN!$F:$F,CANSCRN!$A:$A,C4145,CANSCRN!$G:$G,D4145))))))))))))</f>
        <v>3344840.4632026143</v>
      </c>
    </row>
    <row r="4146" spans="1:6" x14ac:dyDescent="0.2">
      <c r="A4146" s="24" t="s">
        <v>107</v>
      </c>
      <c r="B4146" s="24" t="s">
        <v>101</v>
      </c>
      <c r="C4146" s="24" t="s">
        <v>49</v>
      </c>
      <c r="D4146" s="24">
        <v>2017</v>
      </c>
      <c r="E4146" s="24" t="s">
        <v>104</v>
      </c>
      <c r="F4146">
        <f>IF(AND(A4146="PSA Testing", E4146= "Utilization Rate (per 100,000 patients)"),
SUMIFS(PSA!$D:$D,PSA!$A:$A,C4146,PSA!$G:$G,D4146),
IF(AND(A4146="Colorectal Cancer Screening", E4146="Utilization Rate (per 100,000 patients)"),
SUMIFS(COL!$D:$D,COL!$A:$A,C4146,COL!$G:$G, D4146),
IF(AND(A4146="Cervical Cancer Screening", E4146="Utilization Rate (per 100,000 patients)"),
SUMIFS(CERV!$D:$D,CERV!$A:$A,C4146,CERV!$G:$G,D4146),
IF(AND(A4146="Cancer Screening for CKD patients", E4146="Utilization Rate (per 100,000 patients)"),
SUMIFS(CANSCRN!$D:$D,CANSCRN!$A:$A,C4146,CANSCRN!$G:$G,D4146),
IF(AND(A4146="PSA Testing", E4146="Cost per service ($USD)"),
SUMIFS(PSA!$E:$E,PSA!$A:$A,C4146,PSA!$G:$G,D4146),
IF(AND(A4146="Colorectal Cancer Screening", E4146="Cost per service ($USD)"),
SUMIFS(COL!$E:$E,COL!$A:$A,C4146,COL!$G:$G,D4146),
IF(AND(A4146="Cervical Cancer Screening", E4146="Cost per service ($USD)"),
SUMIFS(CERV!$E:$E,CERV!$A:$A,C4146,CERV!$G:$G,D4146),
IF(AND(A4146="Cancer Screening for CKD patients", E4146="Cost per service ($USD)"),
SUMIFS(CANSCRN!$E:$E,CANSCRN!$A:$A,C4146,CANSCRN!$G:$G,D4146),
IF(AND(A4146="PSA Testing", E4146="Total Expenditure ($USD per 100,000 patients)"),
SUMIFS(PSA!$F:$F,PSA!$A:$A,C4146,PSA!$G:$G,D4146),
IF(AND(A4146="Colorectal Cancer Screening", E4146="Total Expenditure ($USD per 100,000 patients)"),
SUMIFS(COL!$F:$F,COL!$A:$A,C4146,COL!$G:$G,D4146),
IF(AND(A4146="Cervical Cancer Screening", E4146="Total Expenditure ($USD per 100,000 patients)"),
SUMIFS(CERV!$F:$F,CERV!$A:$A,C4146,CERV!$G:$G,D4146),
SUMIFS(CANSCRN!$F:$F,CANSCRN!$A:$A,C4146,CANSCRN!$G:$G,D4146))))))))))))</f>
        <v>5349628.3238317752</v>
      </c>
    </row>
    <row r="4147" spans="1:6" x14ac:dyDescent="0.2">
      <c r="A4147" s="24" t="s">
        <v>107</v>
      </c>
      <c r="B4147" s="24" t="s">
        <v>101</v>
      </c>
      <c r="C4147" s="24" t="s">
        <v>49</v>
      </c>
      <c r="D4147" s="24">
        <v>2018</v>
      </c>
      <c r="E4147" s="24" t="s">
        <v>104</v>
      </c>
      <c r="F4147">
        <f>IF(AND(A4147="PSA Testing", E4147= "Utilization Rate (per 100,000 patients)"),
SUMIFS(PSA!$D:$D,PSA!$A:$A,C4147,PSA!$G:$G,D4147),
IF(AND(A4147="Colorectal Cancer Screening", E4147="Utilization Rate (per 100,000 patients)"),
SUMIFS(COL!$D:$D,COL!$A:$A,C4147,COL!$G:$G, D4147),
IF(AND(A4147="Cervical Cancer Screening", E4147="Utilization Rate (per 100,000 patients)"),
SUMIFS(CERV!$D:$D,CERV!$A:$A,C4147,CERV!$G:$G,D4147),
IF(AND(A4147="Cancer Screening for CKD patients", E4147="Utilization Rate (per 100,000 patients)"),
SUMIFS(CANSCRN!$D:$D,CANSCRN!$A:$A,C4147,CANSCRN!$G:$G,D4147),
IF(AND(A4147="PSA Testing", E4147="Cost per service ($USD)"),
SUMIFS(PSA!$E:$E,PSA!$A:$A,C4147,PSA!$G:$G,D4147),
IF(AND(A4147="Colorectal Cancer Screening", E4147="Cost per service ($USD)"),
SUMIFS(COL!$E:$E,COL!$A:$A,C4147,COL!$G:$G,D4147),
IF(AND(A4147="Cervical Cancer Screening", E4147="Cost per service ($USD)"),
SUMIFS(CERV!$E:$E,CERV!$A:$A,C4147,CERV!$G:$G,D4147),
IF(AND(A4147="Cancer Screening for CKD patients", E4147="Cost per service ($USD)"),
SUMIFS(CANSCRN!$E:$E,CANSCRN!$A:$A,C4147,CANSCRN!$G:$G,D4147),
IF(AND(A4147="PSA Testing", E4147="Total Expenditure ($USD per 100,000 patients)"),
SUMIFS(PSA!$F:$F,PSA!$A:$A,C4147,PSA!$G:$G,D4147),
IF(AND(A4147="Colorectal Cancer Screening", E4147="Total Expenditure ($USD per 100,000 patients)"),
SUMIFS(COL!$F:$F,COL!$A:$A,C4147,COL!$G:$G,D4147),
IF(AND(A4147="Cervical Cancer Screening", E4147="Total Expenditure ($USD per 100,000 patients)"),
SUMIFS(CERV!$F:$F,CERV!$A:$A,C4147,CERV!$G:$G,D4147),
SUMIFS(CANSCRN!$F:$F,CANSCRN!$A:$A,C4147,CANSCRN!$G:$G,D4147))))))))))))</f>
        <v>5146152.9277868858</v>
      </c>
    </row>
    <row r="4148" spans="1:6" x14ac:dyDescent="0.2">
      <c r="A4148" s="24" t="s">
        <v>107</v>
      </c>
      <c r="B4148" s="24" t="s">
        <v>101</v>
      </c>
      <c r="C4148" s="24" t="s">
        <v>49</v>
      </c>
      <c r="D4148" s="24">
        <v>2019</v>
      </c>
      <c r="E4148" s="24" t="s">
        <v>104</v>
      </c>
      <c r="F4148">
        <f>IF(AND(A4148="PSA Testing", E4148= "Utilization Rate (per 100,000 patients)"),
SUMIFS(PSA!$D:$D,PSA!$A:$A,C4148,PSA!$G:$G,D4148),
IF(AND(A4148="Colorectal Cancer Screening", E4148="Utilization Rate (per 100,000 patients)"),
SUMIFS(COL!$D:$D,COL!$A:$A,C4148,COL!$G:$G, D4148),
IF(AND(A4148="Cervical Cancer Screening", E4148="Utilization Rate (per 100,000 patients)"),
SUMIFS(CERV!$D:$D,CERV!$A:$A,C4148,CERV!$G:$G,D4148),
IF(AND(A4148="Cancer Screening for CKD patients", E4148="Utilization Rate (per 100,000 patients)"),
SUMIFS(CANSCRN!$D:$D,CANSCRN!$A:$A,C4148,CANSCRN!$G:$G,D4148),
IF(AND(A4148="PSA Testing", E4148="Cost per service ($USD)"),
SUMIFS(PSA!$E:$E,PSA!$A:$A,C4148,PSA!$G:$G,D4148),
IF(AND(A4148="Colorectal Cancer Screening", E4148="Cost per service ($USD)"),
SUMIFS(COL!$E:$E,COL!$A:$A,C4148,COL!$G:$G,D4148),
IF(AND(A4148="Cervical Cancer Screening", E4148="Cost per service ($USD)"),
SUMIFS(CERV!$E:$E,CERV!$A:$A,C4148,CERV!$G:$G,D4148),
IF(AND(A4148="Cancer Screening for CKD patients", E4148="Cost per service ($USD)"),
SUMIFS(CANSCRN!$E:$E,CANSCRN!$A:$A,C4148,CANSCRN!$G:$G,D4148),
IF(AND(A4148="PSA Testing", E4148="Total Expenditure ($USD per 100,000 patients)"),
SUMIFS(PSA!$F:$F,PSA!$A:$A,C4148,PSA!$G:$G,D4148),
IF(AND(A4148="Colorectal Cancer Screening", E4148="Total Expenditure ($USD per 100,000 patients)"),
SUMIFS(COL!$F:$F,COL!$A:$A,C4148,COL!$G:$G,D4148),
IF(AND(A4148="Cervical Cancer Screening", E4148="Total Expenditure ($USD per 100,000 patients)"),
SUMIFS(CERV!$F:$F,CERV!$A:$A,C4148,CERV!$G:$G,D4148),
SUMIFS(CANSCRN!$F:$F,CANSCRN!$A:$A,C4148,CANSCRN!$G:$G,D4148))))))))))))</f>
        <v>5340185.08</v>
      </c>
    </row>
    <row r="4149" spans="1:6" x14ac:dyDescent="0.2">
      <c r="A4149" s="24" t="s">
        <v>107</v>
      </c>
      <c r="B4149" s="24" t="s">
        <v>101</v>
      </c>
      <c r="C4149" s="24" t="s">
        <v>108</v>
      </c>
      <c r="D4149" s="24">
        <v>2009</v>
      </c>
      <c r="E4149" s="24" t="s">
        <v>104</v>
      </c>
      <c r="F4149">
        <f>IF(AND(A4149="PSA Testing", E4149= "Utilization Rate (per 100,000 patients)"),
SUMIFS(PSA!$D:$D,PSA!$A:$A,C4149,PSA!$G:$G,D4149),
IF(AND(A4149="Colorectal Cancer Screening", E4149="Utilization Rate (per 100,000 patients)"),
SUMIFS(COL!$D:$D,COL!$A:$A,C4149,COL!$G:$G, D4149),
IF(AND(A4149="Cervical Cancer Screening", E4149="Utilization Rate (per 100,000 patients)"),
SUMIFS(CERV!$D:$D,CERV!$A:$A,C4149,CERV!$G:$G,D4149),
IF(AND(A4149="Cancer Screening for CKD patients", E4149="Utilization Rate (per 100,000 patients)"),
SUMIFS(CANSCRN!$D:$D,CANSCRN!$A:$A,C4149,CANSCRN!$G:$G,D4149),
IF(AND(A4149="PSA Testing", E4149="Cost per service ($USD)"),
SUMIFS(PSA!$E:$E,PSA!$A:$A,C4149,PSA!$G:$G,D4149),
IF(AND(A4149="Colorectal Cancer Screening", E4149="Cost per service ($USD)"),
SUMIFS(COL!$E:$E,COL!$A:$A,C4149,COL!$G:$G,D4149),
IF(AND(A4149="Cervical Cancer Screening", E4149="Cost per service ($USD)"),
SUMIFS(CERV!$E:$E,CERV!$A:$A,C4149,CERV!$G:$G,D4149),
IF(AND(A4149="Cancer Screening for CKD patients", E4149="Cost per service ($USD)"),
SUMIFS(CANSCRN!$E:$E,CANSCRN!$A:$A,C4149,CANSCRN!$G:$G,D4149),
IF(AND(A4149="PSA Testing", E4149="Total Expenditure ($USD per 100,000 patients)"),
SUMIFS(PSA!$F:$F,PSA!$A:$A,C4149,PSA!$G:$G,D4149),
IF(AND(A4149="Colorectal Cancer Screening", E4149="Total Expenditure ($USD per 100,000 patients)"),
SUMIFS(COL!$F:$F,COL!$A:$A,C4149,COL!$G:$G,D4149),
IF(AND(A4149="Cervical Cancer Screening", E4149="Total Expenditure ($USD per 100,000 patients)"),
SUMIFS(CERV!$F:$F,CERV!$A:$A,C4149,CERV!$G:$G,D4149),
SUMIFS(CANSCRN!$F:$F,CANSCRN!$A:$A,C4149,CANSCRN!$G:$G,D4149))))))))))))</f>
        <v>0</v>
      </c>
    </row>
    <row r="4150" spans="1:6" x14ac:dyDescent="0.2">
      <c r="A4150" s="24" t="s">
        <v>107</v>
      </c>
      <c r="B4150" s="24" t="s">
        <v>101</v>
      </c>
      <c r="C4150" s="24" t="s">
        <v>108</v>
      </c>
      <c r="D4150" s="24">
        <v>2010</v>
      </c>
      <c r="E4150" s="24" t="s">
        <v>104</v>
      </c>
      <c r="F4150">
        <f>IF(AND(A4150="PSA Testing", E4150= "Utilization Rate (per 100,000 patients)"),
SUMIFS(PSA!$D:$D,PSA!$A:$A,C4150,PSA!$G:$G,D4150),
IF(AND(A4150="Colorectal Cancer Screening", E4150="Utilization Rate (per 100,000 patients)"),
SUMIFS(COL!$D:$D,COL!$A:$A,C4150,COL!$G:$G, D4150),
IF(AND(A4150="Cervical Cancer Screening", E4150="Utilization Rate (per 100,000 patients)"),
SUMIFS(CERV!$D:$D,CERV!$A:$A,C4150,CERV!$G:$G,D4150),
IF(AND(A4150="Cancer Screening for CKD patients", E4150="Utilization Rate (per 100,000 patients)"),
SUMIFS(CANSCRN!$D:$D,CANSCRN!$A:$A,C4150,CANSCRN!$G:$G,D4150),
IF(AND(A4150="PSA Testing", E4150="Cost per service ($USD)"),
SUMIFS(PSA!$E:$E,PSA!$A:$A,C4150,PSA!$G:$G,D4150),
IF(AND(A4150="Colorectal Cancer Screening", E4150="Cost per service ($USD)"),
SUMIFS(COL!$E:$E,COL!$A:$A,C4150,COL!$G:$G,D4150),
IF(AND(A4150="Cervical Cancer Screening", E4150="Cost per service ($USD)"),
SUMIFS(CERV!$E:$E,CERV!$A:$A,C4150,CERV!$G:$G,D4150),
IF(AND(A4150="Cancer Screening for CKD patients", E4150="Cost per service ($USD)"),
SUMIFS(CANSCRN!$E:$E,CANSCRN!$A:$A,C4150,CANSCRN!$G:$G,D4150),
IF(AND(A4150="PSA Testing", E4150="Total Expenditure ($USD per 100,000 patients)"),
SUMIFS(PSA!$F:$F,PSA!$A:$A,C4150,PSA!$G:$G,D4150),
IF(AND(A4150="Colorectal Cancer Screening", E4150="Total Expenditure ($USD per 100,000 patients)"),
SUMIFS(COL!$F:$F,COL!$A:$A,C4150,COL!$G:$G,D4150),
IF(AND(A4150="Cervical Cancer Screening", E4150="Total Expenditure ($USD per 100,000 patients)"),
SUMIFS(CERV!$F:$F,CERV!$A:$A,C4150,CERV!$G:$G,D4150),
SUMIFS(CANSCRN!$F:$F,CANSCRN!$A:$A,C4150,CANSCRN!$G:$G,D4150))))))))))))</f>
        <v>0</v>
      </c>
    </row>
    <row r="4151" spans="1:6" x14ac:dyDescent="0.2">
      <c r="A4151" s="24" t="s">
        <v>107</v>
      </c>
      <c r="B4151" s="24" t="s">
        <v>101</v>
      </c>
      <c r="C4151" s="24" t="s">
        <v>108</v>
      </c>
      <c r="D4151" s="24">
        <v>2011</v>
      </c>
      <c r="E4151" s="24" t="s">
        <v>104</v>
      </c>
      <c r="F4151">
        <f>IF(AND(A4151="PSA Testing", E4151= "Utilization Rate (per 100,000 patients)"),
SUMIFS(PSA!$D:$D,PSA!$A:$A,C4151,PSA!$G:$G,D4151),
IF(AND(A4151="Colorectal Cancer Screening", E4151="Utilization Rate (per 100,000 patients)"),
SUMIFS(COL!$D:$D,COL!$A:$A,C4151,COL!$G:$G, D4151),
IF(AND(A4151="Cervical Cancer Screening", E4151="Utilization Rate (per 100,000 patients)"),
SUMIFS(CERV!$D:$D,CERV!$A:$A,C4151,CERV!$G:$G,D4151),
IF(AND(A4151="Cancer Screening for CKD patients", E4151="Utilization Rate (per 100,000 patients)"),
SUMIFS(CANSCRN!$D:$D,CANSCRN!$A:$A,C4151,CANSCRN!$G:$G,D4151),
IF(AND(A4151="PSA Testing", E4151="Cost per service ($USD)"),
SUMIFS(PSA!$E:$E,PSA!$A:$A,C4151,PSA!$G:$G,D4151),
IF(AND(A4151="Colorectal Cancer Screening", E4151="Cost per service ($USD)"),
SUMIFS(COL!$E:$E,COL!$A:$A,C4151,COL!$G:$G,D4151),
IF(AND(A4151="Cervical Cancer Screening", E4151="Cost per service ($USD)"),
SUMIFS(CERV!$E:$E,CERV!$A:$A,C4151,CERV!$G:$G,D4151),
IF(AND(A4151="Cancer Screening for CKD patients", E4151="Cost per service ($USD)"),
SUMIFS(CANSCRN!$E:$E,CANSCRN!$A:$A,C4151,CANSCRN!$G:$G,D4151),
IF(AND(A4151="PSA Testing", E4151="Total Expenditure ($USD per 100,000 patients)"),
SUMIFS(PSA!$F:$F,PSA!$A:$A,C4151,PSA!$G:$G,D4151),
IF(AND(A4151="Colorectal Cancer Screening", E4151="Total Expenditure ($USD per 100,000 patients)"),
SUMIFS(COL!$F:$F,COL!$A:$A,C4151,COL!$G:$G,D4151),
IF(AND(A4151="Cervical Cancer Screening", E4151="Total Expenditure ($USD per 100,000 patients)"),
SUMIFS(CERV!$F:$F,CERV!$A:$A,C4151,CERV!$G:$G,D4151),
SUMIFS(CANSCRN!$F:$F,CANSCRN!$A:$A,C4151,CANSCRN!$G:$G,D4151))))))))))))</f>
        <v>0</v>
      </c>
    </row>
    <row r="4152" spans="1:6" x14ac:dyDescent="0.2">
      <c r="A4152" s="24" t="s">
        <v>107</v>
      </c>
      <c r="B4152" s="24" t="s">
        <v>101</v>
      </c>
      <c r="C4152" s="24" t="s">
        <v>108</v>
      </c>
      <c r="D4152" s="24">
        <v>2012</v>
      </c>
      <c r="E4152" s="24" t="s">
        <v>104</v>
      </c>
      <c r="F4152">
        <f>IF(AND(A4152="PSA Testing", E4152= "Utilization Rate (per 100,000 patients)"),
SUMIFS(PSA!$D:$D,PSA!$A:$A,C4152,PSA!$G:$G,D4152),
IF(AND(A4152="Colorectal Cancer Screening", E4152="Utilization Rate (per 100,000 patients)"),
SUMIFS(COL!$D:$D,COL!$A:$A,C4152,COL!$G:$G, D4152),
IF(AND(A4152="Cervical Cancer Screening", E4152="Utilization Rate (per 100,000 patients)"),
SUMIFS(CERV!$D:$D,CERV!$A:$A,C4152,CERV!$G:$G,D4152),
IF(AND(A4152="Cancer Screening for CKD patients", E4152="Utilization Rate (per 100,000 patients)"),
SUMIFS(CANSCRN!$D:$D,CANSCRN!$A:$A,C4152,CANSCRN!$G:$G,D4152),
IF(AND(A4152="PSA Testing", E4152="Cost per service ($USD)"),
SUMIFS(PSA!$E:$E,PSA!$A:$A,C4152,PSA!$G:$G,D4152),
IF(AND(A4152="Colorectal Cancer Screening", E4152="Cost per service ($USD)"),
SUMIFS(COL!$E:$E,COL!$A:$A,C4152,COL!$G:$G,D4152),
IF(AND(A4152="Cervical Cancer Screening", E4152="Cost per service ($USD)"),
SUMIFS(CERV!$E:$E,CERV!$A:$A,C4152,CERV!$G:$G,D4152),
IF(AND(A4152="Cancer Screening for CKD patients", E4152="Cost per service ($USD)"),
SUMIFS(CANSCRN!$E:$E,CANSCRN!$A:$A,C4152,CANSCRN!$G:$G,D4152),
IF(AND(A4152="PSA Testing", E4152="Total Expenditure ($USD per 100,000 patients)"),
SUMIFS(PSA!$F:$F,PSA!$A:$A,C4152,PSA!$G:$G,D4152),
IF(AND(A4152="Colorectal Cancer Screening", E4152="Total Expenditure ($USD per 100,000 patients)"),
SUMIFS(COL!$F:$F,COL!$A:$A,C4152,COL!$G:$G,D4152),
IF(AND(A4152="Cervical Cancer Screening", E4152="Total Expenditure ($USD per 100,000 patients)"),
SUMIFS(CERV!$F:$F,CERV!$A:$A,C4152,CERV!$G:$G,D4152),
SUMIFS(CANSCRN!$F:$F,CANSCRN!$A:$A,C4152,CANSCRN!$G:$G,D4152))))))))))))</f>
        <v>0</v>
      </c>
    </row>
    <row r="4153" spans="1:6" x14ac:dyDescent="0.2">
      <c r="A4153" s="24" t="s">
        <v>107</v>
      </c>
      <c r="B4153" s="24" t="s">
        <v>101</v>
      </c>
      <c r="C4153" s="24" t="s">
        <v>108</v>
      </c>
      <c r="D4153" s="24">
        <v>2013</v>
      </c>
      <c r="E4153" s="24" t="s">
        <v>104</v>
      </c>
      <c r="F4153">
        <f>IF(AND(A4153="PSA Testing", E4153= "Utilization Rate (per 100,000 patients)"),
SUMIFS(PSA!$D:$D,PSA!$A:$A,C4153,PSA!$G:$G,D4153),
IF(AND(A4153="Colorectal Cancer Screening", E4153="Utilization Rate (per 100,000 patients)"),
SUMIFS(COL!$D:$D,COL!$A:$A,C4153,COL!$G:$G, D4153),
IF(AND(A4153="Cervical Cancer Screening", E4153="Utilization Rate (per 100,000 patients)"),
SUMIFS(CERV!$D:$D,CERV!$A:$A,C4153,CERV!$G:$G,D4153),
IF(AND(A4153="Cancer Screening for CKD patients", E4153="Utilization Rate (per 100,000 patients)"),
SUMIFS(CANSCRN!$D:$D,CANSCRN!$A:$A,C4153,CANSCRN!$G:$G,D4153),
IF(AND(A4153="PSA Testing", E4153="Cost per service ($USD)"),
SUMIFS(PSA!$E:$E,PSA!$A:$A,C4153,PSA!$G:$G,D4153),
IF(AND(A4153="Colorectal Cancer Screening", E4153="Cost per service ($USD)"),
SUMIFS(COL!$E:$E,COL!$A:$A,C4153,COL!$G:$G,D4153),
IF(AND(A4153="Cervical Cancer Screening", E4153="Cost per service ($USD)"),
SUMIFS(CERV!$E:$E,CERV!$A:$A,C4153,CERV!$G:$G,D4153),
IF(AND(A4153="Cancer Screening for CKD patients", E4153="Cost per service ($USD)"),
SUMIFS(CANSCRN!$E:$E,CANSCRN!$A:$A,C4153,CANSCRN!$G:$G,D4153),
IF(AND(A4153="PSA Testing", E4153="Total Expenditure ($USD per 100,000 patients)"),
SUMIFS(PSA!$F:$F,PSA!$A:$A,C4153,PSA!$G:$G,D4153),
IF(AND(A4153="Colorectal Cancer Screening", E4153="Total Expenditure ($USD per 100,000 patients)"),
SUMIFS(COL!$F:$F,COL!$A:$A,C4153,COL!$G:$G,D4153),
IF(AND(A4153="Cervical Cancer Screening", E4153="Total Expenditure ($USD per 100,000 patients)"),
SUMIFS(CERV!$F:$F,CERV!$A:$A,C4153,CERV!$G:$G,D4153),
SUMIFS(CANSCRN!$F:$F,CANSCRN!$A:$A,C4153,CANSCRN!$G:$G,D4153))))))))))))</f>
        <v>0</v>
      </c>
    </row>
    <row r="4154" spans="1:6" x14ac:dyDescent="0.2">
      <c r="A4154" s="24" t="s">
        <v>107</v>
      </c>
      <c r="B4154" s="24" t="s">
        <v>101</v>
      </c>
      <c r="C4154" s="24" t="s">
        <v>108</v>
      </c>
      <c r="D4154" s="24">
        <v>2014</v>
      </c>
      <c r="E4154" s="24" t="s">
        <v>104</v>
      </c>
      <c r="F4154">
        <f>IF(AND(A4154="PSA Testing", E4154= "Utilization Rate (per 100,000 patients)"),
SUMIFS(PSA!$D:$D,PSA!$A:$A,C4154,PSA!$G:$G,D4154),
IF(AND(A4154="Colorectal Cancer Screening", E4154="Utilization Rate (per 100,000 patients)"),
SUMIFS(COL!$D:$D,COL!$A:$A,C4154,COL!$G:$G, D4154),
IF(AND(A4154="Cervical Cancer Screening", E4154="Utilization Rate (per 100,000 patients)"),
SUMIFS(CERV!$D:$D,CERV!$A:$A,C4154,CERV!$G:$G,D4154),
IF(AND(A4154="Cancer Screening for CKD patients", E4154="Utilization Rate (per 100,000 patients)"),
SUMIFS(CANSCRN!$D:$D,CANSCRN!$A:$A,C4154,CANSCRN!$G:$G,D4154),
IF(AND(A4154="PSA Testing", E4154="Cost per service ($USD)"),
SUMIFS(PSA!$E:$E,PSA!$A:$A,C4154,PSA!$G:$G,D4154),
IF(AND(A4154="Colorectal Cancer Screening", E4154="Cost per service ($USD)"),
SUMIFS(COL!$E:$E,COL!$A:$A,C4154,COL!$G:$G,D4154),
IF(AND(A4154="Cervical Cancer Screening", E4154="Cost per service ($USD)"),
SUMIFS(CERV!$E:$E,CERV!$A:$A,C4154,CERV!$G:$G,D4154),
IF(AND(A4154="Cancer Screening for CKD patients", E4154="Cost per service ($USD)"),
SUMIFS(CANSCRN!$E:$E,CANSCRN!$A:$A,C4154,CANSCRN!$G:$G,D4154),
IF(AND(A4154="PSA Testing", E4154="Total Expenditure ($USD per 100,000 patients)"),
SUMIFS(PSA!$F:$F,PSA!$A:$A,C4154,PSA!$G:$G,D4154),
IF(AND(A4154="Colorectal Cancer Screening", E4154="Total Expenditure ($USD per 100,000 patients)"),
SUMIFS(COL!$F:$F,COL!$A:$A,C4154,COL!$G:$G,D4154),
IF(AND(A4154="Cervical Cancer Screening", E4154="Total Expenditure ($USD per 100,000 patients)"),
SUMIFS(CERV!$F:$F,CERV!$A:$A,C4154,CERV!$G:$G,D4154),
SUMIFS(CANSCRN!$F:$F,CANSCRN!$A:$A,C4154,CANSCRN!$G:$G,D4154))))))))))))</f>
        <v>0</v>
      </c>
    </row>
    <row r="4155" spans="1:6" x14ac:dyDescent="0.2">
      <c r="A4155" s="24" t="s">
        <v>107</v>
      </c>
      <c r="B4155" s="24" t="s">
        <v>101</v>
      </c>
      <c r="C4155" s="24" t="s">
        <v>108</v>
      </c>
      <c r="D4155" s="24">
        <v>2015</v>
      </c>
      <c r="E4155" s="24" t="s">
        <v>104</v>
      </c>
      <c r="F4155">
        <f>IF(AND(A4155="PSA Testing", E4155= "Utilization Rate (per 100,000 patients)"),
SUMIFS(PSA!$D:$D,PSA!$A:$A,C4155,PSA!$G:$G,D4155),
IF(AND(A4155="Colorectal Cancer Screening", E4155="Utilization Rate (per 100,000 patients)"),
SUMIFS(COL!$D:$D,COL!$A:$A,C4155,COL!$G:$G, D4155),
IF(AND(A4155="Cervical Cancer Screening", E4155="Utilization Rate (per 100,000 patients)"),
SUMIFS(CERV!$D:$D,CERV!$A:$A,C4155,CERV!$G:$G,D4155),
IF(AND(A4155="Cancer Screening for CKD patients", E4155="Utilization Rate (per 100,000 patients)"),
SUMIFS(CANSCRN!$D:$D,CANSCRN!$A:$A,C4155,CANSCRN!$G:$G,D4155),
IF(AND(A4155="PSA Testing", E4155="Cost per service ($USD)"),
SUMIFS(PSA!$E:$E,PSA!$A:$A,C4155,PSA!$G:$G,D4155),
IF(AND(A4155="Colorectal Cancer Screening", E4155="Cost per service ($USD)"),
SUMIFS(COL!$E:$E,COL!$A:$A,C4155,COL!$G:$G,D4155),
IF(AND(A4155="Cervical Cancer Screening", E4155="Cost per service ($USD)"),
SUMIFS(CERV!$E:$E,CERV!$A:$A,C4155,CERV!$G:$G,D4155),
IF(AND(A4155="Cancer Screening for CKD patients", E4155="Cost per service ($USD)"),
SUMIFS(CANSCRN!$E:$E,CANSCRN!$A:$A,C4155,CANSCRN!$G:$G,D4155),
IF(AND(A4155="PSA Testing", E4155="Total Expenditure ($USD per 100,000 patients)"),
SUMIFS(PSA!$F:$F,PSA!$A:$A,C4155,PSA!$G:$G,D4155),
IF(AND(A4155="Colorectal Cancer Screening", E4155="Total Expenditure ($USD per 100,000 patients)"),
SUMIFS(COL!$F:$F,COL!$A:$A,C4155,COL!$G:$G,D4155),
IF(AND(A4155="Cervical Cancer Screening", E4155="Total Expenditure ($USD per 100,000 patients)"),
SUMIFS(CERV!$F:$F,CERV!$A:$A,C4155,CERV!$G:$G,D4155),
SUMIFS(CANSCRN!$F:$F,CANSCRN!$A:$A,C4155,CANSCRN!$G:$G,D4155))))))))))))</f>
        <v>0</v>
      </c>
    </row>
    <row r="4156" spans="1:6" x14ac:dyDescent="0.2">
      <c r="A4156" s="24" t="s">
        <v>107</v>
      </c>
      <c r="B4156" s="24" t="s">
        <v>101</v>
      </c>
      <c r="C4156" s="24" t="s">
        <v>108</v>
      </c>
      <c r="D4156" s="24">
        <v>2016</v>
      </c>
      <c r="E4156" s="24" t="s">
        <v>104</v>
      </c>
      <c r="F4156">
        <f>IF(AND(A4156="PSA Testing", E4156= "Utilization Rate (per 100,000 patients)"),
SUMIFS(PSA!$D:$D,PSA!$A:$A,C4156,PSA!$G:$G,D4156),
IF(AND(A4156="Colorectal Cancer Screening", E4156="Utilization Rate (per 100,000 patients)"),
SUMIFS(COL!$D:$D,COL!$A:$A,C4156,COL!$G:$G, D4156),
IF(AND(A4156="Cervical Cancer Screening", E4156="Utilization Rate (per 100,000 patients)"),
SUMIFS(CERV!$D:$D,CERV!$A:$A,C4156,CERV!$G:$G,D4156),
IF(AND(A4156="Cancer Screening for CKD patients", E4156="Utilization Rate (per 100,000 patients)"),
SUMIFS(CANSCRN!$D:$D,CANSCRN!$A:$A,C4156,CANSCRN!$G:$G,D4156),
IF(AND(A4156="PSA Testing", E4156="Cost per service ($USD)"),
SUMIFS(PSA!$E:$E,PSA!$A:$A,C4156,PSA!$G:$G,D4156),
IF(AND(A4156="Colorectal Cancer Screening", E4156="Cost per service ($USD)"),
SUMIFS(COL!$E:$E,COL!$A:$A,C4156,COL!$G:$G,D4156),
IF(AND(A4156="Cervical Cancer Screening", E4156="Cost per service ($USD)"),
SUMIFS(CERV!$E:$E,CERV!$A:$A,C4156,CERV!$G:$G,D4156),
IF(AND(A4156="Cancer Screening for CKD patients", E4156="Cost per service ($USD)"),
SUMIFS(CANSCRN!$E:$E,CANSCRN!$A:$A,C4156,CANSCRN!$G:$G,D4156),
IF(AND(A4156="PSA Testing", E4156="Total Expenditure ($USD per 100,000 patients)"),
SUMIFS(PSA!$F:$F,PSA!$A:$A,C4156,PSA!$G:$G,D4156),
IF(AND(A4156="Colorectal Cancer Screening", E4156="Total Expenditure ($USD per 100,000 patients)"),
SUMIFS(COL!$F:$F,COL!$A:$A,C4156,COL!$G:$G,D4156),
IF(AND(A4156="Cervical Cancer Screening", E4156="Total Expenditure ($USD per 100,000 patients)"),
SUMIFS(CERV!$F:$F,CERV!$A:$A,C4156,CERV!$G:$G,D4156),
SUMIFS(CANSCRN!$F:$F,CANSCRN!$A:$A,C4156,CANSCRN!$G:$G,D4156))))))))))))</f>
        <v>0</v>
      </c>
    </row>
    <row r="4157" spans="1:6" x14ac:dyDescent="0.2">
      <c r="A4157" s="24" t="s">
        <v>107</v>
      </c>
      <c r="B4157" s="24" t="s">
        <v>101</v>
      </c>
      <c r="C4157" s="24" t="s">
        <v>108</v>
      </c>
      <c r="D4157" s="24">
        <v>2017</v>
      </c>
      <c r="E4157" s="24" t="s">
        <v>104</v>
      </c>
      <c r="F4157">
        <f>IF(AND(A4157="PSA Testing", E4157= "Utilization Rate (per 100,000 patients)"),
SUMIFS(PSA!$D:$D,PSA!$A:$A,C4157,PSA!$G:$G,D4157),
IF(AND(A4157="Colorectal Cancer Screening", E4157="Utilization Rate (per 100,000 patients)"),
SUMIFS(COL!$D:$D,COL!$A:$A,C4157,COL!$G:$G, D4157),
IF(AND(A4157="Cervical Cancer Screening", E4157="Utilization Rate (per 100,000 patients)"),
SUMIFS(CERV!$D:$D,CERV!$A:$A,C4157,CERV!$G:$G,D4157),
IF(AND(A4157="Cancer Screening for CKD patients", E4157="Utilization Rate (per 100,000 patients)"),
SUMIFS(CANSCRN!$D:$D,CANSCRN!$A:$A,C4157,CANSCRN!$G:$G,D4157),
IF(AND(A4157="PSA Testing", E4157="Cost per service ($USD)"),
SUMIFS(PSA!$E:$E,PSA!$A:$A,C4157,PSA!$G:$G,D4157),
IF(AND(A4157="Colorectal Cancer Screening", E4157="Cost per service ($USD)"),
SUMIFS(COL!$E:$E,COL!$A:$A,C4157,COL!$G:$G,D4157),
IF(AND(A4157="Cervical Cancer Screening", E4157="Cost per service ($USD)"),
SUMIFS(CERV!$E:$E,CERV!$A:$A,C4157,CERV!$G:$G,D4157),
IF(AND(A4157="Cancer Screening for CKD patients", E4157="Cost per service ($USD)"),
SUMIFS(CANSCRN!$E:$E,CANSCRN!$A:$A,C4157,CANSCRN!$G:$G,D4157),
IF(AND(A4157="PSA Testing", E4157="Total Expenditure ($USD per 100,000 patients)"),
SUMIFS(PSA!$F:$F,PSA!$A:$A,C4157,PSA!$G:$G,D4157),
IF(AND(A4157="Colorectal Cancer Screening", E4157="Total Expenditure ($USD per 100,000 patients)"),
SUMIFS(COL!$F:$F,COL!$A:$A,C4157,COL!$G:$G,D4157),
IF(AND(A4157="Cervical Cancer Screening", E4157="Total Expenditure ($USD per 100,000 patients)"),
SUMIFS(CERV!$F:$F,CERV!$A:$A,C4157,CERV!$G:$G,D4157),
SUMIFS(CANSCRN!$F:$F,CANSCRN!$A:$A,C4157,CANSCRN!$G:$G,D4157))))))))))))</f>
        <v>0</v>
      </c>
    </row>
    <row r="4158" spans="1:6" x14ac:dyDescent="0.2">
      <c r="A4158" s="24" t="s">
        <v>107</v>
      </c>
      <c r="B4158" s="24" t="s">
        <v>101</v>
      </c>
      <c r="C4158" s="24" t="s">
        <v>108</v>
      </c>
      <c r="D4158" s="24">
        <v>2018</v>
      </c>
      <c r="E4158" s="24" t="s">
        <v>104</v>
      </c>
      <c r="F4158">
        <f>IF(AND(A4158="PSA Testing", E4158= "Utilization Rate (per 100,000 patients)"),
SUMIFS(PSA!$D:$D,PSA!$A:$A,C4158,PSA!$G:$G,D4158),
IF(AND(A4158="Colorectal Cancer Screening", E4158="Utilization Rate (per 100,000 patients)"),
SUMIFS(COL!$D:$D,COL!$A:$A,C4158,COL!$G:$G, D4158),
IF(AND(A4158="Cervical Cancer Screening", E4158="Utilization Rate (per 100,000 patients)"),
SUMIFS(CERV!$D:$D,CERV!$A:$A,C4158,CERV!$G:$G,D4158),
IF(AND(A4158="Cancer Screening for CKD patients", E4158="Utilization Rate (per 100,000 patients)"),
SUMIFS(CANSCRN!$D:$D,CANSCRN!$A:$A,C4158,CANSCRN!$G:$G,D4158),
IF(AND(A4158="PSA Testing", E4158="Cost per service ($USD)"),
SUMIFS(PSA!$E:$E,PSA!$A:$A,C4158,PSA!$G:$G,D4158),
IF(AND(A4158="Colorectal Cancer Screening", E4158="Cost per service ($USD)"),
SUMIFS(COL!$E:$E,COL!$A:$A,C4158,COL!$G:$G,D4158),
IF(AND(A4158="Cervical Cancer Screening", E4158="Cost per service ($USD)"),
SUMIFS(CERV!$E:$E,CERV!$A:$A,C4158,CERV!$G:$G,D4158),
IF(AND(A4158="Cancer Screening for CKD patients", E4158="Cost per service ($USD)"),
SUMIFS(CANSCRN!$E:$E,CANSCRN!$A:$A,C4158,CANSCRN!$G:$G,D4158),
IF(AND(A4158="PSA Testing", E4158="Total Expenditure ($USD per 100,000 patients)"),
SUMIFS(PSA!$F:$F,PSA!$A:$A,C4158,PSA!$G:$G,D4158),
IF(AND(A4158="Colorectal Cancer Screening", E4158="Total Expenditure ($USD per 100,000 patients)"),
SUMIFS(COL!$F:$F,COL!$A:$A,C4158,COL!$G:$G,D4158),
IF(AND(A4158="Cervical Cancer Screening", E4158="Total Expenditure ($USD per 100,000 patients)"),
SUMIFS(CERV!$F:$F,CERV!$A:$A,C4158,CERV!$G:$G,D4158),
SUMIFS(CANSCRN!$F:$F,CANSCRN!$A:$A,C4158,CANSCRN!$G:$G,D4158))))))))))))</f>
        <v>0</v>
      </c>
    </row>
    <row r="4159" spans="1:6" x14ac:dyDescent="0.2">
      <c r="A4159" s="24" t="s">
        <v>107</v>
      </c>
      <c r="B4159" s="24" t="s">
        <v>101</v>
      </c>
      <c r="C4159" s="24" t="s">
        <v>108</v>
      </c>
      <c r="D4159" s="24">
        <v>2019</v>
      </c>
      <c r="E4159" s="24" t="s">
        <v>104</v>
      </c>
      <c r="F4159">
        <f>IF(AND(A4159="PSA Testing", E4159= "Utilization Rate (per 100,000 patients)"),
SUMIFS(PSA!$D:$D,PSA!$A:$A,C4159,PSA!$G:$G,D4159),
IF(AND(A4159="Colorectal Cancer Screening", E4159="Utilization Rate (per 100,000 patients)"),
SUMIFS(COL!$D:$D,COL!$A:$A,C4159,COL!$G:$G, D4159),
IF(AND(A4159="Cervical Cancer Screening", E4159="Utilization Rate (per 100,000 patients)"),
SUMIFS(CERV!$D:$D,CERV!$A:$A,C4159,CERV!$G:$G,D4159),
IF(AND(A4159="Cancer Screening for CKD patients", E4159="Utilization Rate (per 100,000 patients)"),
SUMIFS(CANSCRN!$D:$D,CANSCRN!$A:$A,C4159,CANSCRN!$G:$G,D4159),
IF(AND(A4159="PSA Testing", E4159="Cost per service ($USD)"),
SUMIFS(PSA!$E:$E,PSA!$A:$A,C4159,PSA!$G:$G,D4159),
IF(AND(A4159="Colorectal Cancer Screening", E4159="Cost per service ($USD)"),
SUMIFS(COL!$E:$E,COL!$A:$A,C4159,COL!$G:$G,D4159),
IF(AND(A4159="Cervical Cancer Screening", E4159="Cost per service ($USD)"),
SUMIFS(CERV!$E:$E,CERV!$A:$A,C4159,CERV!$G:$G,D4159),
IF(AND(A4159="Cancer Screening for CKD patients", E4159="Cost per service ($USD)"),
SUMIFS(CANSCRN!$E:$E,CANSCRN!$A:$A,C4159,CANSCRN!$G:$G,D4159),
IF(AND(A4159="PSA Testing", E4159="Total Expenditure ($USD per 100,000 patients)"),
SUMIFS(PSA!$F:$F,PSA!$A:$A,C4159,PSA!$G:$G,D4159),
IF(AND(A4159="Colorectal Cancer Screening", E4159="Total Expenditure ($USD per 100,000 patients)"),
SUMIFS(COL!$F:$F,COL!$A:$A,C4159,COL!$G:$G,D4159),
IF(AND(A4159="Cervical Cancer Screening", E4159="Total Expenditure ($USD per 100,000 patients)"),
SUMIFS(CERV!$F:$F,CERV!$A:$A,C4159,CERV!$G:$G,D4159),
SUMIFS(CANSCRN!$F:$F,CANSCRN!$A:$A,C4159,CANSCRN!$G:$G,D4159))))))))))))</f>
        <v>0</v>
      </c>
    </row>
    <row r="4160" spans="1:6" x14ac:dyDescent="0.2">
      <c r="A4160" s="24" t="s">
        <v>107</v>
      </c>
      <c r="B4160" s="24" t="s">
        <v>101</v>
      </c>
      <c r="C4160" s="24" t="s">
        <v>50</v>
      </c>
      <c r="D4160" s="24">
        <v>2009</v>
      </c>
      <c r="E4160" s="24" t="s">
        <v>104</v>
      </c>
      <c r="F4160">
        <f>IF(AND(A4160="PSA Testing", E4160= "Utilization Rate (per 100,000 patients)"),
SUMIFS(PSA!$D:$D,PSA!$A:$A,C4160,PSA!$G:$G,D4160),
IF(AND(A4160="Colorectal Cancer Screening", E4160="Utilization Rate (per 100,000 patients)"),
SUMIFS(COL!$D:$D,COL!$A:$A,C4160,COL!$G:$G, D4160),
IF(AND(A4160="Cervical Cancer Screening", E4160="Utilization Rate (per 100,000 patients)"),
SUMIFS(CERV!$D:$D,CERV!$A:$A,C4160,CERV!$G:$G,D4160),
IF(AND(A4160="Cancer Screening for CKD patients", E4160="Utilization Rate (per 100,000 patients)"),
SUMIFS(CANSCRN!$D:$D,CANSCRN!$A:$A,C4160,CANSCRN!$G:$G,D4160),
IF(AND(A4160="PSA Testing", E4160="Cost per service ($USD)"),
SUMIFS(PSA!$E:$E,PSA!$A:$A,C4160,PSA!$G:$G,D4160),
IF(AND(A4160="Colorectal Cancer Screening", E4160="Cost per service ($USD)"),
SUMIFS(COL!$E:$E,COL!$A:$A,C4160,COL!$G:$G,D4160),
IF(AND(A4160="Cervical Cancer Screening", E4160="Cost per service ($USD)"),
SUMIFS(CERV!$E:$E,CERV!$A:$A,C4160,CERV!$G:$G,D4160),
IF(AND(A4160="Cancer Screening for CKD patients", E4160="Cost per service ($USD)"),
SUMIFS(CANSCRN!$E:$E,CANSCRN!$A:$A,C4160,CANSCRN!$G:$G,D4160),
IF(AND(A4160="PSA Testing", E4160="Total Expenditure ($USD per 100,000 patients)"),
SUMIFS(PSA!$F:$F,PSA!$A:$A,C4160,PSA!$G:$G,D4160),
IF(AND(A4160="Colorectal Cancer Screening", E4160="Total Expenditure ($USD per 100,000 patients)"),
SUMIFS(COL!$F:$F,COL!$A:$A,C4160,COL!$G:$G,D4160),
IF(AND(A4160="Cervical Cancer Screening", E4160="Total Expenditure ($USD per 100,000 patients)"),
SUMIFS(CERV!$F:$F,CERV!$A:$A,C4160,CERV!$G:$G,D4160),
SUMIFS(CANSCRN!$F:$F,CANSCRN!$A:$A,C4160,CANSCRN!$G:$G,D4160))))))))))))</f>
        <v>2401542.1596434908</v>
      </c>
    </row>
    <row r="4161" spans="1:6" x14ac:dyDescent="0.2">
      <c r="A4161" s="24" t="s">
        <v>107</v>
      </c>
      <c r="B4161" s="24" t="s">
        <v>101</v>
      </c>
      <c r="C4161" s="24" t="s">
        <v>50</v>
      </c>
      <c r="D4161" s="24">
        <v>2010</v>
      </c>
      <c r="E4161" s="24" t="s">
        <v>104</v>
      </c>
      <c r="F4161">
        <f>IF(AND(A4161="PSA Testing", E4161= "Utilization Rate (per 100,000 patients)"),
SUMIFS(PSA!$D:$D,PSA!$A:$A,C4161,PSA!$G:$G,D4161),
IF(AND(A4161="Colorectal Cancer Screening", E4161="Utilization Rate (per 100,000 patients)"),
SUMIFS(COL!$D:$D,COL!$A:$A,C4161,COL!$G:$G, D4161),
IF(AND(A4161="Cervical Cancer Screening", E4161="Utilization Rate (per 100,000 patients)"),
SUMIFS(CERV!$D:$D,CERV!$A:$A,C4161,CERV!$G:$G,D4161),
IF(AND(A4161="Cancer Screening for CKD patients", E4161="Utilization Rate (per 100,000 patients)"),
SUMIFS(CANSCRN!$D:$D,CANSCRN!$A:$A,C4161,CANSCRN!$G:$G,D4161),
IF(AND(A4161="PSA Testing", E4161="Cost per service ($USD)"),
SUMIFS(PSA!$E:$E,PSA!$A:$A,C4161,PSA!$G:$G,D4161),
IF(AND(A4161="Colorectal Cancer Screening", E4161="Cost per service ($USD)"),
SUMIFS(COL!$E:$E,COL!$A:$A,C4161,COL!$G:$G,D4161),
IF(AND(A4161="Cervical Cancer Screening", E4161="Cost per service ($USD)"),
SUMIFS(CERV!$E:$E,CERV!$A:$A,C4161,CERV!$G:$G,D4161),
IF(AND(A4161="Cancer Screening for CKD patients", E4161="Cost per service ($USD)"),
SUMIFS(CANSCRN!$E:$E,CANSCRN!$A:$A,C4161,CANSCRN!$G:$G,D4161),
IF(AND(A4161="PSA Testing", E4161="Total Expenditure ($USD per 100,000 patients)"),
SUMIFS(PSA!$F:$F,PSA!$A:$A,C4161,PSA!$G:$G,D4161),
IF(AND(A4161="Colorectal Cancer Screening", E4161="Total Expenditure ($USD per 100,000 patients)"),
SUMIFS(COL!$F:$F,COL!$A:$A,C4161,COL!$G:$G,D4161),
IF(AND(A4161="Cervical Cancer Screening", E4161="Total Expenditure ($USD per 100,000 patients)"),
SUMIFS(CERV!$F:$F,CERV!$A:$A,C4161,CERV!$G:$G,D4161),
SUMIFS(CANSCRN!$F:$F,CANSCRN!$A:$A,C4161,CANSCRN!$G:$G,D4161))))))))))))</f>
        <v>2864140.3161904765</v>
      </c>
    </row>
    <row r="4162" spans="1:6" x14ac:dyDescent="0.2">
      <c r="A4162" s="24" t="s">
        <v>107</v>
      </c>
      <c r="B4162" s="24" t="s">
        <v>101</v>
      </c>
      <c r="C4162" s="24" t="s">
        <v>50</v>
      </c>
      <c r="D4162" s="24">
        <v>2011</v>
      </c>
      <c r="E4162" s="24" t="s">
        <v>104</v>
      </c>
      <c r="F4162">
        <f>IF(AND(A4162="PSA Testing", E4162= "Utilization Rate (per 100,000 patients)"),
SUMIFS(PSA!$D:$D,PSA!$A:$A,C4162,PSA!$G:$G,D4162),
IF(AND(A4162="Colorectal Cancer Screening", E4162="Utilization Rate (per 100,000 patients)"),
SUMIFS(COL!$D:$D,COL!$A:$A,C4162,COL!$G:$G, D4162),
IF(AND(A4162="Cervical Cancer Screening", E4162="Utilization Rate (per 100,000 patients)"),
SUMIFS(CERV!$D:$D,CERV!$A:$A,C4162,CERV!$G:$G,D4162),
IF(AND(A4162="Cancer Screening for CKD patients", E4162="Utilization Rate (per 100,000 patients)"),
SUMIFS(CANSCRN!$D:$D,CANSCRN!$A:$A,C4162,CANSCRN!$G:$G,D4162),
IF(AND(A4162="PSA Testing", E4162="Cost per service ($USD)"),
SUMIFS(PSA!$E:$E,PSA!$A:$A,C4162,PSA!$G:$G,D4162),
IF(AND(A4162="Colorectal Cancer Screening", E4162="Cost per service ($USD)"),
SUMIFS(COL!$E:$E,COL!$A:$A,C4162,COL!$G:$G,D4162),
IF(AND(A4162="Cervical Cancer Screening", E4162="Cost per service ($USD)"),
SUMIFS(CERV!$E:$E,CERV!$A:$A,C4162,CERV!$G:$G,D4162),
IF(AND(A4162="Cancer Screening for CKD patients", E4162="Cost per service ($USD)"),
SUMIFS(CANSCRN!$E:$E,CANSCRN!$A:$A,C4162,CANSCRN!$G:$G,D4162),
IF(AND(A4162="PSA Testing", E4162="Total Expenditure ($USD per 100,000 patients)"),
SUMIFS(PSA!$F:$F,PSA!$A:$A,C4162,PSA!$G:$G,D4162),
IF(AND(A4162="Colorectal Cancer Screening", E4162="Total Expenditure ($USD per 100,000 patients)"),
SUMIFS(COL!$F:$F,COL!$A:$A,C4162,COL!$G:$G,D4162),
IF(AND(A4162="Cervical Cancer Screening", E4162="Total Expenditure ($USD per 100,000 patients)"),
SUMIFS(CERV!$F:$F,CERV!$A:$A,C4162,CERV!$G:$G,D4162),
SUMIFS(CANSCRN!$F:$F,CANSCRN!$A:$A,C4162,CANSCRN!$G:$G,D4162))))))))))))</f>
        <v>2715664.8383156247</v>
      </c>
    </row>
    <row r="4163" spans="1:6" x14ac:dyDescent="0.2">
      <c r="A4163" s="24" t="s">
        <v>107</v>
      </c>
      <c r="B4163" s="24" t="s">
        <v>101</v>
      </c>
      <c r="C4163" s="24" t="s">
        <v>50</v>
      </c>
      <c r="D4163" s="24">
        <v>2012</v>
      </c>
      <c r="E4163" s="24" t="s">
        <v>104</v>
      </c>
      <c r="F4163">
        <f>IF(AND(A4163="PSA Testing", E4163= "Utilization Rate (per 100,000 patients)"),
SUMIFS(PSA!$D:$D,PSA!$A:$A,C4163,PSA!$G:$G,D4163),
IF(AND(A4163="Colorectal Cancer Screening", E4163="Utilization Rate (per 100,000 patients)"),
SUMIFS(COL!$D:$D,COL!$A:$A,C4163,COL!$G:$G, D4163),
IF(AND(A4163="Cervical Cancer Screening", E4163="Utilization Rate (per 100,000 patients)"),
SUMIFS(CERV!$D:$D,CERV!$A:$A,C4163,CERV!$G:$G,D4163),
IF(AND(A4163="Cancer Screening for CKD patients", E4163="Utilization Rate (per 100,000 patients)"),
SUMIFS(CANSCRN!$D:$D,CANSCRN!$A:$A,C4163,CANSCRN!$G:$G,D4163),
IF(AND(A4163="PSA Testing", E4163="Cost per service ($USD)"),
SUMIFS(PSA!$E:$E,PSA!$A:$A,C4163,PSA!$G:$G,D4163),
IF(AND(A4163="Colorectal Cancer Screening", E4163="Cost per service ($USD)"),
SUMIFS(COL!$E:$E,COL!$A:$A,C4163,COL!$G:$G,D4163),
IF(AND(A4163="Cervical Cancer Screening", E4163="Cost per service ($USD)"),
SUMIFS(CERV!$E:$E,CERV!$A:$A,C4163,CERV!$G:$G,D4163),
IF(AND(A4163="Cancer Screening for CKD patients", E4163="Cost per service ($USD)"),
SUMIFS(CANSCRN!$E:$E,CANSCRN!$A:$A,C4163,CANSCRN!$G:$G,D4163),
IF(AND(A4163="PSA Testing", E4163="Total Expenditure ($USD per 100,000 patients)"),
SUMIFS(PSA!$F:$F,PSA!$A:$A,C4163,PSA!$G:$G,D4163),
IF(AND(A4163="Colorectal Cancer Screening", E4163="Total Expenditure ($USD per 100,000 patients)"),
SUMIFS(COL!$F:$F,COL!$A:$A,C4163,COL!$G:$G,D4163),
IF(AND(A4163="Cervical Cancer Screening", E4163="Total Expenditure ($USD per 100,000 patients)"),
SUMIFS(CERV!$F:$F,CERV!$A:$A,C4163,CERV!$G:$G,D4163),
SUMIFS(CANSCRN!$F:$F,CANSCRN!$A:$A,C4163,CANSCRN!$G:$G,D4163))))))))))))</f>
        <v>2844064.7571565732</v>
      </c>
    </row>
    <row r="4164" spans="1:6" x14ac:dyDescent="0.2">
      <c r="A4164" s="24" t="s">
        <v>107</v>
      </c>
      <c r="B4164" s="24" t="s">
        <v>101</v>
      </c>
      <c r="C4164" s="24" t="s">
        <v>50</v>
      </c>
      <c r="D4164" s="24">
        <v>2013</v>
      </c>
      <c r="E4164" s="24" t="s">
        <v>104</v>
      </c>
      <c r="F4164">
        <f>IF(AND(A4164="PSA Testing", E4164= "Utilization Rate (per 100,000 patients)"),
SUMIFS(PSA!$D:$D,PSA!$A:$A,C4164,PSA!$G:$G,D4164),
IF(AND(A4164="Colorectal Cancer Screening", E4164="Utilization Rate (per 100,000 patients)"),
SUMIFS(COL!$D:$D,COL!$A:$A,C4164,COL!$G:$G, D4164),
IF(AND(A4164="Cervical Cancer Screening", E4164="Utilization Rate (per 100,000 patients)"),
SUMIFS(CERV!$D:$D,CERV!$A:$A,C4164,CERV!$G:$G,D4164),
IF(AND(A4164="Cancer Screening for CKD patients", E4164="Utilization Rate (per 100,000 patients)"),
SUMIFS(CANSCRN!$D:$D,CANSCRN!$A:$A,C4164,CANSCRN!$G:$G,D4164),
IF(AND(A4164="PSA Testing", E4164="Cost per service ($USD)"),
SUMIFS(PSA!$E:$E,PSA!$A:$A,C4164,PSA!$G:$G,D4164),
IF(AND(A4164="Colorectal Cancer Screening", E4164="Cost per service ($USD)"),
SUMIFS(COL!$E:$E,COL!$A:$A,C4164,COL!$G:$G,D4164),
IF(AND(A4164="Cervical Cancer Screening", E4164="Cost per service ($USD)"),
SUMIFS(CERV!$E:$E,CERV!$A:$A,C4164,CERV!$G:$G,D4164),
IF(AND(A4164="Cancer Screening for CKD patients", E4164="Cost per service ($USD)"),
SUMIFS(CANSCRN!$E:$E,CANSCRN!$A:$A,C4164,CANSCRN!$G:$G,D4164),
IF(AND(A4164="PSA Testing", E4164="Total Expenditure ($USD per 100,000 patients)"),
SUMIFS(PSA!$F:$F,PSA!$A:$A,C4164,PSA!$G:$G,D4164),
IF(AND(A4164="Colorectal Cancer Screening", E4164="Total Expenditure ($USD per 100,000 patients)"),
SUMIFS(COL!$F:$F,COL!$A:$A,C4164,COL!$G:$G,D4164),
IF(AND(A4164="Cervical Cancer Screening", E4164="Total Expenditure ($USD per 100,000 patients)"),
SUMIFS(CERV!$F:$F,CERV!$A:$A,C4164,CERV!$G:$G,D4164),
SUMIFS(CANSCRN!$F:$F,CANSCRN!$A:$A,C4164,CANSCRN!$G:$G,D4164))))))))))))</f>
        <v>3823908.2098408304</v>
      </c>
    </row>
    <row r="4165" spans="1:6" x14ac:dyDescent="0.2">
      <c r="A4165" s="24" t="s">
        <v>107</v>
      </c>
      <c r="B4165" s="24" t="s">
        <v>101</v>
      </c>
      <c r="C4165" s="24" t="s">
        <v>50</v>
      </c>
      <c r="D4165" s="24">
        <v>2014</v>
      </c>
      <c r="E4165" s="24" t="s">
        <v>104</v>
      </c>
      <c r="F4165">
        <f>IF(AND(A4165="PSA Testing", E4165= "Utilization Rate (per 100,000 patients)"),
SUMIFS(PSA!$D:$D,PSA!$A:$A,C4165,PSA!$G:$G,D4165),
IF(AND(A4165="Colorectal Cancer Screening", E4165="Utilization Rate (per 100,000 patients)"),
SUMIFS(COL!$D:$D,COL!$A:$A,C4165,COL!$G:$G, D4165),
IF(AND(A4165="Cervical Cancer Screening", E4165="Utilization Rate (per 100,000 patients)"),
SUMIFS(CERV!$D:$D,CERV!$A:$A,C4165,CERV!$G:$G,D4165),
IF(AND(A4165="Cancer Screening for CKD patients", E4165="Utilization Rate (per 100,000 patients)"),
SUMIFS(CANSCRN!$D:$D,CANSCRN!$A:$A,C4165,CANSCRN!$G:$G,D4165),
IF(AND(A4165="PSA Testing", E4165="Cost per service ($USD)"),
SUMIFS(PSA!$E:$E,PSA!$A:$A,C4165,PSA!$G:$G,D4165),
IF(AND(A4165="Colorectal Cancer Screening", E4165="Cost per service ($USD)"),
SUMIFS(COL!$E:$E,COL!$A:$A,C4165,COL!$G:$G,D4165),
IF(AND(A4165="Cervical Cancer Screening", E4165="Cost per service ($USD)"),
SUMIFS(CERV!$E:$E,CERV!$A:$A,C4165,CERV!$G:$G,D4165),
IF(AND(A4165="Cancer Screening for CKD patients", E4165="Cost per service ($USD)"),
SUMIFS(CANSCRN!$E:$E,CANSCRN!$A:$A,C4165,CANSCRN!$G:$G,D4165),
IF(AND(A4165="PSA Testing", E4165="Total Expenditure ($USD per 100,000 patients)"),
SUMIFS(PSA!$F:$F,PSA!$A:$A,C4165,PSA!$G:$G,D4165),
IF(AND(A4165="Colorectal Cancer Screening", E4165="Total Expenditure ($USD per 100,000 patients)"),
SUMIFS(COL!$F:$F,COL!$A:$A,C4165,COL!$G:$G,D4165),
IF(AND(A4165="Cervical Cancer Screening", E4165="Total Expenditure ($USD per 100,000 patients)"),
SUMIFS(CERV!$F:$F,CERV!$A:$A,C4165,CERV!$G:$G,D4165),
SUMIFS(CANSCRN!$F:$F,CANSCRN!$A:$A,C4165,CANSCRN!$G:$G,D4165))))))))))))</f>
        <v>3940993.2263906854</v>
      </c>
    </row>
    <row r="4166" spans="1:6" x14ac:dyDescent="0.2">
      <c r="A4166" s="24" t="s">
        <v>107</v>
      </c>
      <c r="B4166" s="24" t="s">
        <v>101</v>
      </c>
      <c r="C4166" s="24" t="s">
        <v>50</v>
      </c>
      <c r="D4166" s="24">
        <v>2015</v>
      </c>
      <c r="E4166" s="24" t="s">
        <v>104</v>
      </c>
      <c r="F4166">
        <f>IF(AND(A4166="PSA Testing", E4166= "Utilization Rate (per 100,000 patients)"),
SUMIFS(PSA!$D:$D,PSA!$A:$A,C4166,PSA!$G:$G,D4166),
IF(AND(A4166="Colorectal Cancer Screening", E4166="Utilization Rate (per 100,000 patients)"),
SUMIFS(COL!$D:$D,COL!$A:$A,C4166,COL!$G:$G, D4166),
IF(AND(A4166="Cervical Cancer Screening", E4166="Utilization Rate (per 100,000 patients)"),
SUMIFS(CERV!$D:$D,CERV!$A:$A,C4166,CERV!$G:$G,D4166),
IF(AND(A4166="Cancer Screening for CKD patients", E4166="Utilization Rate (per 100,000 patients)"),
SUMIFS(CANSCRN!$D:$D,CANSCRN!$A:$A,C4166,CANSCRN!$G:$G,D4166),
IF(AND(A4166="PSA Testing", E4166="Cost per service ($USD)"),
SUMIFS(PSA!$E:$E,PSA!$A:$A,C4166,PSA!$G:$G,D4166),
IF(AND(A4166="Colorectal Cancer Screening", E4166="Cost per service ($USD)"),
SUMIFS(COL!$E:$E,COL!$A:$A,C4166,COL!$G:$G,D4166),
IF(AND(A4166="Cervical Cancer Screening", E4166="Cost per service ($USD)"),
SUMIFS(CERV!$E:$E,CERV!$A:$A,C4166,CERV!$G:$G,D4166),
IF(AND(A4166="Cancer Screening for CKD patients", E4166="Cost per service ($USD)"),
SUMIFS(CANSCRN!$E:$E,CANSCRN!$A:$A,C4166,CANSCRN!$G:$G,D4166),
IF(AND(A4166="PSA Testing", E4166="Total Expenditure ($USD per 100,000 patients)"),
SUMIFS(PSA!$F:$F,PSA!$A:$A,C4166,PSA!$G:$G,D4166),
IF(AND(A4166="Colorectal Cancer Screening", E4166="Total Expenditure ($USD per 100,000 patients)"),
SUMIFS(COL!$F:$F,COL!$A:$A,C4166,COL!$G:$G,D4166),
IF(AND(A4166="Cervical Cancer Screening", E4166="Total Expenditure ($USD per 100,000 patients)"),
SUMIFS(CERV!$F:$F,CERV!$A:$A,C4166,CERV!$G:$G,D4166),
SUMIFS(CANSCRN!$F:$F,CANSCRN!$A:$A,C4166,CANSCRN!$G:$G,D4166))))))))))))</f>
        <v>3042354.0811297712</v>
      </c>
    </row>
    <row r="4167" spans="1:6" x14ac:dyDescent="0.2">
      <c r="A4167" s="24" t="s">
        <v>107</v>
      </c>
      <c r="B4167" s="24" t="s">
        <v>101</v>
      </c>
      <c r="C4167" s="24" t="s">
        <v>50</v>
      </c>
      <c r="D4167" s="24">
        <v>2016</v>
      </c>
      <c r="E4167" s="24" t="s">
        <v>104</v>
      </c>
      <c r="F4167">
        <f>IF(AND(A4167="PSA Testing", E4167= "Utilization Rate (per 100,000 patients)"),
SUMIFS(PSA!$D:$D,PSA!$A:$A,C4167,PSA!$G:$G,D4167),
IF(AND(A4167="Colorectal Cancer Screening", E4167="Utilization Rate (per 100,000 patients)"),
SUMIFS(COL!$D:$D,COL!$A:$A,C4167,COL!$G:$G, D4167),
IF(AND(A4167="Cervical Cancer Screening", E4167="Utilization Rate (per 100,000 patients)"),
SUMIFS(CERV!$D:$D,CERV!$A:$A,C4167,CERV!$G:$G,D4167),
IF(AND(A4167="Cancer Screening for CKD patients", E4167="Utilization Rate (per 100,000 patients)"),
SUMIFS(CANSCRN!$D:$D,CANSCRN!$A:$A,C4167,CANSCRN!$G:$G,D4167),
IF(AND(A4167="PSA Testing", E4167="Cost per service ($USD)"),
SUMIFS(PSA!$E:$E,PSA!$A:$A,C4167,PSA!$G:$G,D4167),
IF(AND(A4167="Colorectal Cancer Screening", E4167="Cost per service ($USD)"),
SUMIFS(COL!$E:$E,COL!$A:$A,C4167,COL!$G:$G,D4167),
IF(AND(A4167="Cervical Cancer Screening", E4167="Cost per service ($USD)"),
SUMIFS(CERV!$E:$E,CERV!$A:$A,C4167,CERV!$G:$G,D4167),
IF(AND(A4167="Cancer Screening for CKD patients", E4167="Cost per service ($USD)"),
SUMIFS(CANSCRN!$E:$E,CANSCRN!$A:$A,C4167,CANSCRN!$G:$G,D4167),
IF(AND(A4167="PSA Testing", E4167="Total Expenditure ($USD per 100,000 patients)"),
SUMIFS(PSA!$F:$F,PSA!$A:$A,C4167,PSA!$G:$G,D4167),
IF(AND(A4167="Colorectal Cancer Screening", E4167="Total Expenditure ($USD per 100,000 patients)"),
SUMIFS(COL!$F:$F,COL!$A:$A,C4167,COL!$G:$G,D4167),
IF(AND(A4167="Cervical Cancer Screening", E4167="Total Expenditure ($USD per 100,000 patients)"),
SUMIFS(CERV!$F:$F,CERV!$A:$A,C4167,CERV!$G:$G,D4167),
SUMIFS(CANSCRN!$F:$F,CANSCRN!$A:$A,C4167,CANSCRN!$G:$G,D4167))))))))))))</f>
        <v>2819349.0053797471</v>
      </c>
    </row>
    <row r="4168" spans="1:6" x14ac:dyDescent="0.2">
      <c r="A4168" s="24" t="s">
        <v>107</v>
      </c>
      <c r="B4168" s="24" t="s">
        <v>101</v>
      </c>
      <c r="C4168" s="24" t="s">
        <v>50</v>
      </c>
      <c r="D4168" s="24">
        <v>2017</v>
      </c>
      <c r="E4168" s="24" t="s">
        <v>104</v>
      </c>
      <c r="F4168">
        <f>IF(AND(A4168="PSA Testing", E4168= "Utilization Rate (per 100,000 patients)"),
SUMIFS(PSA!$D:$D,PSA!$A:$A,C4168,PSA!$G:$G,D4168),
IF(AND(A4168="Colorectal Cancer Screening", E4168="Utilization Rate (per 100,000 patients)"),
SUMIFS(COL!$D:$D,COL!$A:$A,C4168,COL!$G:$G, D4168),
IF(AND(A4168="Cervical Cancer Screening", E4168="Utilization Rate (per 100,000 patients)"),
SUMIFS(CERV!$D:$D,CERV!$A:$A,C4168,CERV!$G:$G,D4168),
IF(AND(A4168="Cancer Screening for CKD patients", E4168="Utilization Rate (per 100,000 patients)"),
SUMIFS(CANSCRN!$D:$D,CANSCRN!$A:$A,C4168,CANSCRN!$G:$G,D4168),
IF(AND(A4168="PSA Testing", E4168="Cost per service ($USD)"),
SUMIFS(PSA!$E:$E,PSA!$A:$A,C4168,PSA!$G:$G,D4168),
IF(AND(A4168="Colorectal Cancer Screening", E4168="Cost per service ($USD)"),
SUMIFS(COL!$E:$E,COL!$A:$A,C4168,COL!$G:$G,D4168),
IF(AND(A4168="Cervical Cancer Screening", E4168="Cost per service ($USD)"),
SUMIFS(CERV!$E:$E,CERV!$A:$A,C4168,CERV!$G:$G,D4168),
IF(AND(A4168="Cancer Screening for CKD patients", E4168="Cost per service ($USD)"),
SUMIFS(CANSCRN!$E:$E,CANSCRN!$A:$A,C4168,CANSCRN!$G:$G,D4168),
IF(AND(A4168="PSA Testing", E4168="Total Expenditure ($USD per 100,000 patients)"),
SUMIFS(PSA!$F:$F,PSA!$A:$A,C4168,PSA!$G:$G,D4168),
IF(AND(A4168="Colorectal Cancer Screening", E4168="Total Expenditure ($USD per 100,000 patients)"),
SUMIFS(COL!$F:$F,COL!$A:$A,C4168,COL!$G:$G,D4168),
IF(AND(A4168="Cervical Cancer Screening", E4168="Total Expenditure ($USD per 100,000 patients)"),
SUMIFS(CERV!$F:$F,CERV!$A:$A,C4168,CERV!$G:$G,D4168),
SUMIFS(CANSCRN!$F:$F,CANSCRN!$A:$A,C4168,CANSCRN!$G:$G,D4168))))))))))))</f>
        <v>3345487.2229007636</v>
      </c>
    </row>
    <row r="4169" spans="1:6" x14ac:dyDescent="0.2">
      <c r="A4169" s="24" t="s">
        <v>107</v>
      </c>
      <c r="B4169" s="24" t="s">
        <v>101</v>
      </c>
      <c r="C4169" s="24" t="s">
        <v>50</v>
      </c>
      <c r="D4169" s="24">
        <v>2018</v>
      </c>
      <c r="E4169" s="24" t="s">
        <v>104</v>
      </c>
      <c r="F4169">
        <f>IF(AND(A4169="PSA Testing", E4169= "Utilization Rate (per 100,000 patients)"),
SUMIFS(PSA!$D:$D,PSA!$A:$A,C4169,PSA!$G:$G,D4169),
IF(AND(A4169="Colorectal Cancer Screening", E4169="Utilization Rate (per 100,000 patients)"),
SUMIFS(COL!$D:$D,COL!$A:$A,C4169,COL!$G:$G, D4169),
IF(AND(A4169="Cervical Cancer Screening", E4169="Utilization Rate (per 100,000 patients)"),
SUMIFS(CERV!$D:$D,CERV!$A:$A,C4169,CERV!$G:$G,D4169),
IF(AND(A4169="Cancer Screening for CKD patients", E4169="Utilization Rate (per 100,000 patients)"),
SUMIFS(CANSCRN!$D:$D,CANSCRN!$A:$A,C4169,CANSCRN!$G:$G,D4169),
IF(AND(A4169="PSA Testing", E4169="Cost per service ($USD)"),
SUMIFS(PSA!$E:$E,PSA!$A:$A,C4169,PSA!$G:$G,D4169),
IF(AND(A4169="Colorectal Cancer Screening", E4169="Cost per service ($USD)"),
SUMIFS(COL!$E:$E,COL!$A:$A,C4169,COL!$G:$G,D4169),
IF(AND(A4169="Cervical Cancer Screening", E4169="Cost per service ($USD)"),
SUMIFS(CERV!$E:$E,CERV!$A:$A,C4169,CERV!$G:$G,D4169),
IF(AND(A4169="Cancer Screening for CKD patients", E4169="Cost per service ($USD)"),
SUMIFS(CANSCRN!$E:$E,CANSCRN!$A:$A,C4169,CANSCRN!$G:$G,D4169),
IF(AND(A4169="PSA Testing", E4169="Total Expenditure ($USD per 100,000 patients)"),
SUMIFS(PSA!$F:$F,PSA!$A:$A,C4169,PSA!$G:$G,D4169),
IF(AND(A4169="Colorectal Cancer Screening", E4169="Total Expenditure ($USD per 100,000 patients)"),
SUMIFS(COL!$F:$F,COL!$A:$A,C4169,COL!$G:$G,D4169),
IF(AND(A4169="Cervical Cancer Screening", E4169="Total Expenditure ($USD per 100,000 patients)"),
SUMIFS(CERV!$F:$F,CERV!$A:$A,C4169,CERV!$G:$G,D4169),
SUMIFS(CANSCRN!$F:$F,CANSCRN!$A:$A,C4169,CANSCRN!$G:$G,D4169))))))))))))</f>
        <v>1850909.088088036</v>
      </c>
    </row>
    <row r="4170" spans="1:6" x14ac:dyDescent="0.2">
      <c r="A4170" s="24" t="s">
        <v>107</v>
      </c>
      <c r="B4170" s="24" t="s">
        <v>101</v>
      </c>
      <c r="C4170" s="24" t="s">
        <v>50</v>
      </c>
      <c r="D4170" s="24">
        <v>2019</v>
      </c>
      <c r="E4170" s="24" t="s">
        <v>104</v>
      </c>
      <c r="F4170">
        <f>IF(AND(A4170="PSA Testing", E4170= "Utilization Rate (per 100,000 patients)"),
SUMIFS(PSA!$D:$D,PSA!$A:$A,C4170,PSA!$G:$G,D4170),
IF(AND(A4170="Colorectal Cancer Screening", E4170="Utilization Rate (per 100,000 patients)"),
SUMIFS(COL!$D:$D,COL!$A:$A,C4170,COL!$G:$G, D4170),
IF(AND(A4170="Cervical Cancer Screening", E4170="Utilization Rate (per 100,000 patients)"),
SUMIFS(CERV!$D:$D,CERV!$A:$A,C4170,CERV!$G:$G,D4170),
IF(AND(A4170="Cancer Screening for CKD patients", E4170="Utilization Rate (per 100,000 patients)"),
SUMIFS(CANSCRN!$D:$D,CANSCRN!$A:$A,C4170,CANSCRN!$G:$G,D4170),
IF(AND(A4170="PSA Testing", E4170="Cost per service ($USD)"),
SUMIFS(PSA!$E:$E,PSA!$A:$A,C4170,PSA!$G:$G,D4170),
IF(AND(A4170="Colorectal Cancer Screening", E4170="Cost per service ($USD)"),
SUMIFS(COL!$E:$E,COL!$A:$A,C4170,COL!$G:$G,D4170),
IF(AND(A4170="Cervical Cancer Screening", E4170="Cost per service ($USD)"),
SUMIFS(CERV!$E:$E,CERV!$A:$A,C4170,CERV!$G:$G,D4170),
IF(AND(A4170="Cancer Screening for CKD patients", E4170="Cost per service ($USD)"),
SUMIFS(CANSCRN!$E:$E,CANSCRN!$A:$A,C4170,CANSCRN!$G:$G,D4170),
IF(AND(A4170="PSA Testing", E4170="Total Expenditure ($USD per 100,000 patients)"),
SUMIFS(PSA!$F:$F,PSA!$A:$A,C4170,PSA!$G:$G,D4170),
IF(AND(A4170="Colorectal Cancer Screening", E4170="Total Expenditure ($USD per 100,000 patients)"),
SUMIFS(COL!$F:$F,COL!$A:$A,C4170,COL!$G:$G,D4170),
IF(AND(A4170="Cervical Cancer Screening", E4170="Total Expenditure ($USD per 100,000 patients)"),
SUMIFS(CERV!$F:$F,CERV!$A:$A,C4170,CERV!$G:$G,D4170),
SUMIFS(CANSCRN!$F:$F,CANSCRN!$A:$A,C4170,CANSCRN!$G:$G,D4170))))))))))))</f>
        <v>1909215.1029649123</v>
      </c>
    </row>
    <row r="4171" spans="1:6" x14ac:dyDescent="0.2">
      <c r="A4171" s="24" t="s">
        <v>107</v>
      </c>
      <c r="B4171" s="24" t="s">
        <v>101</v>
      </c>
      <c r="C4171" s="24" t="s">
        <v>52</v>
      </c>
      <c r="D4171" s="24">
        <v>2009</v>
      </c>
      <c r="E4171" s="24" t="s">
        <v>104</v>
      </c>
      <c r="F4171">
        <f>IF(AND(A4171="PSA Testing", E4171= "Utilization Rate (per 100,000 patients)"),
SUMIFS(PSA!$D:$D,PSA!$A:$A,C4171,PSA!$G:$G,D4171),
IF(AND(A4171="Colorectal Cancer Screening", E4171="Utilization Rate (per 100,000 patients)"),
SUMIFS(COL!$D:$D,COL!$A:$A,C4171,COL!$G:$G, D4171),
IF(AND(A4171="Cervical Cancer Screening", E4171="Utilization Rate (per 100,000 patients)"),
SUMIFS(CERV!$D:$D,CERV!$A:$A,C4171,CERV!$G:$G,D4171),
IF(AND(A4171="Cancer Screening for CKD patients", E4171="Utilization Rate (per 100,000 patients)"),
SUMIFS(CANSCRN!$D:$D,CANSCRN!$A:$A,C4171,CANSCRN!$G:$G,D4171),
IF(AND(A4171="PSA Testing", E4171="Cost per service ($USD)"),
SUMIFS(PSA!$E:$E,PSA!$A:$A,C4171,PSA!$G:$G,D4171),
IF(AND(A4171="Colorectal Cancer Screening", E4171="Cost per service ($USD)"),
SUMIFS(COL!$E:$E,COL!$A:$A,C4171,COL!$G:$G,D4171),
IF(AND(A4171="Cervical Cancer Screening", E4171="Cost per service ($USD)"),
SUMIFS(CERV!$E:$E,CERV!$A:$A,C4171,CERV!$G:$G,D4171),
IF(AND(A4171="Cancer Screening for CKD patients", E4171="Cost per service ($USD)"),
SUMIFS(CANSCRN!$E:$E,CANSCRN!$A:$A,C4171,CANSCRN!$G:$G,D4171),
IF(AND(A4171="PSA Testing", E4171="Total Expenditure ($USD per 100,000 patients)"),
SUMIFS(PSA!$F:$F,PSA!$A:$A,C4171,PSA!$G:$G,D4171),
IF(AND(A4171="Colorectal Cancer Screening", E4171="Total Expenditure ($USD per 100,000 patients)"),
SUMIFS(COL!$F:$F,COL!$A:$A,C4171,COL!$G:$G,D4171),
IF(AND(A4171="Cervical Cancer Screening", E4171="Total Expenditure ($USD per 100,000 patients)"),
SUMIFS(CERV!$F:$F,CERV!$A:$A,C4171,CERV!$G:$G,D4171),
SUMIFS(CANSCRN!$F:$F,CANSCRN!$A:$A,C4171,CANSCRN!$G:$G,D4171))))))))))))</f>
        <v>1940391.6593956833</v>
      </c>
    </row>
    <row r="4172" spans="1:6" x14ac:dyDescent="0.2">
      <c r="A4172" s="24" t="s">
        <v>107</v>
      </c>
      <c r="B4172" s="24" t="s">
        <v>101</v>
      </c>
      <c r="C4172" s="24" t="s">
        <v>52</v>
      </c>
      <c r="D4172" s="24">
        <v>2010</v>
      </c>
      <c r="E4172" s="24" t="s">
        <v>104</v>
      </c>
      <c r="F4172">
        <f>IF(AND(A4172="PSA Testing", E4172= "Utilization Rate (per 100,000 patients)"),
SUMIFS(PSA!$D:$D,PSA!$A:$A,C4172,PSA!$G:$G,D4172),
IF(AND(A4172="Colorectal Cancer Screening", E4172="Utilization Rate (per 100,000 patients)"),
SUMIFS(COL!$D:$D,COL!$A:$A,C4172,COL!$G:$G, D4172),
IF(AND(A4172="Cervical Cancer Screening", E4172="Utilization Rate (per 100,000 patients)"),
SUMIFS(CERV!$D:$D,CERV!$A:$A,C4172,CERV!$G:$G,D4172),
IF(AND(A4172="Cancer Screening for CKD patients", E4172="Utilization Rate (per 100,000 patients)"),
SUMIFS(CANSCRN!$D:$D,CANSCRN!$A:$A,C4172,CANSCRN!$G:$G,D4172),
IF(AND(A4172="PSA Testing", E4172="Cost per service ($USD)"),
SUMIFS(PSA!$E:$E,PSA!$A:$A,C4172,PSA!$G:$G,D4172),
IF(AND(A4172="Colorectal Cancer Screening", E4172="Cost per service ($USD)"),
SUMIFS(COL!$E:$E,COL!$A:$A,C4172,COL!$G:$G,D4172),
IF(AND(A4172="Cervical Cancer Screening", E4172="Cost per service ($USD)"),
SUMIFS(CERV!$E:$E,CERV!$A:$A,C4172,CERV!$G:$G,D4172),
IF(AND(A4172="Cancer Screening for CKD patients", E4172="Cost per service ($USD)"),
SUMIFS(CANSCRN!$E:$E,CANSCRN!$A:$A,C4172,CANSCRN!$G:$G,D4172),
IF(AND(A4172="PSA Testing", E4172="Total Expenditure ($USD per 100,000 patients)"),
SUMIFS(PSA!$F:$F,PSA!$A:$A,C4172,PSA!$G:$G,D4172),
IF(AND(A4172="Colorectal Cancer Screening", E4172="Total Expenditure ($USD per 100,000 patients)"),
SUMIFS(COL!$F:$F,COL!$A:$A,C4172,COL!$G:$G,D4172),
IF(AND(A4172="Cervical Cancer Screening", E4172="Total Expenditure ($USD per 100,000 patients)"),
SUMIFS(CERV!$F:$F,CERV!$A:$A,C4172,CERV!$G:$G,D4172),
SUMIFS(CANSCRN!$F:$F,CANSCRN!$A:$A,C4172,CANSCRN!$G:$G,D4172))))))))))))</f>
        <v>1896208.5201928252</v>
      </c>
    </row>
    <row r="4173" spans="1:6" x14ac:dyDescent="0.2">
      <c r="A4173" s="24" t="s">
        <v>107</v>
      </c>
      <c r="B4173" s="24" t="s">
        <v>101</v>
      </c>
      <c r="C4173" s="24" t="s">
        <v>52</v>
      </c>
      <c r="D4173" s="24">
        <v>2011</v>
      </c>
      <c r="E4173" s="24" t="s">
        <v>104</v>
      </c>
      <c r="F4173">
        <f>IF(AND(A4173="PSA Testing", E4173= "Utilization Rate (per 100,000 patients)"),
SUMIFS(PSA!$D:$D,PSA!$A:$A,C4173,PSA!$G:$G,D4173),
IF(AND(A4173="Colorectal Cancer Screening", E4173="Utilization Rate (per 100,000 patients)"),
SUMIFS(COL!$D:$D,COL!$A:$A,C4173,COL!$G:$G, D4173),
IF(AND(A4173="Cervical Cancer Screening", E4173="Utilization Rate (per 100,000 patients)"),
SUMIFS(CERV!$D:$D,CERV!$A:$A,C4173,CERV!$G:$G,D4173),
IF(AND(A4173="Cancer Screening for CKD patients", E4173="Utilization Rate (per 100,000 patients)"),
SUMIFS(CANSCRN!$D:$D,CANSCRN!$A:$A,C4173,CANSCRN!$G:$G,D4173),
IF(AND(A4173="PSA Testing", E4173="Cost per service ($USD)"),
SUMIFS(PSA!$E:$E,PSA!$A:$A,C4173,PSA!$G:$G,D4173),
IF(AND(A4173="Colorectal Cancer Screening", E4173="Cost per service ($USD)"),
SUMIFS(COL!$E:$E,COL!$A:$A,C4173,COL!$G:$G,D4173),
IF(AND(A4173="Cervical Cancer Screening", E4173="Cost per service ($USD)"),
SUMIFS(CERV!$E:$E,CERV!$A:$A,C4173,CERV!$G:$G,D4173),
IF(AND(A4173="Cancer Screening for CKD patients", E4173="Cost per service ($USD)"),
SUMIFS(CANSCRN!$E:$E,CANSCRN!$A:$A,C4173,CANSCRN!$G:$G,D4173),
IF(AND(A4173="PSA Testing", E4173="Total Expenditure ($USD per 100,000 patients)"),
SUMIFS(PSA!$F:$F,PSA!$A:$A,C4173,PSA!$G:$G,D4173),
IF(AND(A4173="Colorectal Cancer Screening", E4173="Total Expenditure ($USD per 100,000 patients)"),
SUMIFS(COL!$F:$F,COL!$A:$A,C4173,COL!$G:$G,D4173),
IF(AND(A4173="Cervical Cancer Screening", E4173="Total Expenditure ($USD per 100,000 patients)"),
SUMIFS(CERV!$F:$F,CERV!$A:$A,C4173,CERV!$G:$G,D4173),
SUMIFS(CANSCRN!$F:$F,CANSCRN!$A:$A,C4173,CANSCRN!$G:$G,D4173))))))))))))</f>
        <v>3511631.5835616435</v>
      </c>
    </row>
    <row r="4174" spans="1:6" x14ac:dyDescent="0.2">
      <c r="A4174" s="24" t="s">
        <v>107</v>
      </c>
      <c r="B4174" s="24" t="s">
        <v>101</v>
      </c>
      <c r="C4174" s="24" t="s">
        <v>52</v>
      </c>
      <c r="D4174" s="24">
        <v>2012</v>
      </c>
      <c r="E4174" s="24" t="s">
        <v>104</v>
      </c>
      <c r="F4174">
        <f>IF(AND(A4174="PSA Testing", E4174= "Utilization Rate (per 100,000 patients)"),
SUMIFS(PSA!$D:$D,PSA!$A:$A,C4174,PSA!$G:$G,D4174),
IF(AND(A4174="Colorectal Cancer Screening", E4174="Utilization Rate (per 100,000 patients)"),
SUMIFS(COL!$D:$D,COL!$A:$A,C4174,COL!$G:$G, D4174),
IF(AND(A4174="Cervical Cancer Screening", E4174="Utilization Rate (per 100,000 patients)"),
SUMIFS(CERV!$D:$D,CERV!$A:$A,C4174,CERV!$G:$G,D4174),
IF(AND(A4174="Cancer Screening for CKD patients", E4174="Utilization Rate (per 100,000 patients)"),
SUMIFS(CANSCRN!$D:$D,CANSCRN!$A:$A,C4174,CANSCRN!$G:$G,D4174),
IF(AND(A4174="PSA Testing", E4174="Cost per service ($USD)"),
SUMIFS(PSA!$E:$E,PSA!$A:$A,C4174,PSA!$G:$G,D4174),
IF(AND(A4174="Colorectal Cancer Screening", E4174="Cost per service ($USD)"),
SUMIFS(COL!$E:$E,COL!$A:$A,C4174,COL!$G:$G,D4174),
IF(AND(A4174="Cervical Cancer Screening", E4174="Cost per service ($USD)"),
SUMIFS(CERV!$E:$E,CERV!$A:$A,C4174,CERV!$G:$G,D4174),
IF(AND(A4174="Cancer Screening for CKD patients", E4174="Cost per service ($USD)"),
SUMIFS(CANSCRN!$E:$E,CANSCRN!$A:$A,C4174,CANSCRN!$G:$G,D4174),
IF(AND(A4174="PSA Testing", E4174="Total Expenditure ($USD per 100,000 patients)"),
SUMIFS(PSA!$F:$F,PSA!$A:$A,C4174,PSA!$G:$G,D4174),
IF(AND(A4174="Colorectal Cancer Screening", E4174="Total Expenditure ($USD per 100,000 patients)"),
SUMIFS(COL!$F:$F,COL!$A:$A,C4174,COL!$G:$G,D4174),
IF(AND(A4174="Cervical Cancer Screening", E4174="Total Expenditure ($USD per 100,000 patients)"),
SUMIFS(CERV!$F:$F,CERV!$A:$A,C4174,CERV!$G:$G,D4174),
SUMIFS(CANSCRN!$F:$F,CANSCRN!$A:$A,C4174,CANSCRN!$G:$G,D4174))))))))))))</f>
        <v>2282485.9376649749</v>
      </c>
    </row>
    <row r="4175" spans="1:6" x14ac:dyDescent="0.2">
      <c r="A4175" s="24" t="s">
        <v>107</v>
      </c>
      <c r="B4175" s="24" t="s">
        <v>101</v>
      </c>
      <c r="C4175" s="24" t="s">
        <v>52</v>
      </c>
      <c r="D4175" s="24">
        <v>2013</v>
      </c>
      <c r="E4175" s="24" t="s">
        <v>104</v>
      </c>
      <c r="F4175">
        <f>IF(AND(A4175="PSA Testing", E4175= "Utilization Rate (per 100,000 patients)"),
SUMIFS(PSA!$D:$D,PSA!$A:$A,C4175,PSA!$G:$G,D4175),
IF(AND(A4175="Colorectal Cancer Screening", E4175="Utilization Rate (per 100,000 patients)"),
SUMIFS(COL!$D:$D,COL!$A:$A,C4175,COL!$G:$G, D4175),
IF(AND(A4175="Cervical Cancer Screening", E4175="Utilization Rate (per 100,000 patients)"),
SUMIFS(CERV!$D:$D,CERV!$A:$A,C4175,CERV!$G:$G,D4175),
IF(AND(A4175="Cancer Screening for CKD patients", E4175="Utilization Rate (per 100,000 patients)"),
SUMIFS(CANSCRN!$D:$D,CANSCRN!$A:$A,C4175,CANSCRN!$G:$G,D4175),
IF(AND(A4175="PSA Testing", E4175="Cost per service ($USD)"),
SUMIFS(PSA!$E:$E,PSA!$A:$A,C4175,PSA!$G:$G,D4175),
IF(AND(A4175="Colorectal Cancer Screening", E4175="Cost per service ($USD)"),
SUMIFS(COL!$E:$E,COL!$A:$A,C4175,COL!$G:$G,D4175),
IF(AND(A4175="Cervical Cancer Screening", E4175="Cost per service ($USD)"),
SUMIFS(CERV!$E:$E,CERV!$A:$A,C4175,CERV!$G:$G,D4175),
IF(AND(A4175="Cancer Screening for CKD patients", E4175="Cost per service ($USD)"),
SUMIFS(CANSCRN!$E:$E,CANSCRN!$A:$A,C4175,CANSCRN!$G:$G,D4175),
IF(AND(A4175="PSA Testing", E4175="Total Expenditure ($USD per 100,000 patients)"),
SUMIFS(PSA!$F:$F,PSA!$A:$A,C4175,PSA!$G:$G,D4175),
IF(AND(A4175="Colorectal Cancer Screening", E4175="Total Expenditure ($USD per 100,000 patients)"),
SUMIFS(COL!$F:$F,COL!$A:$A,C4175,COL!$G:$G,D4175),
IF(AND(A4175="Cervical Cancer Screening", E4175="Total Expenditure ($USD per 100,000 patients)"),
SUMIFS(CERV!$F:$F,CERV!$A:$A,C4175,CERV!$G:$G,D4175),
SUMIFS(CANSCRN!$F:$F,CANSCRN!$A:$A,C4175,CANSCRN!$G:$G,D4175))))))))))))</f>
        <v>1269673.6842631579</v>
      </c>
    </row>
    <row r="4176" spans="1:6" x14ac:dyDescent="0.2">
      <c r="A4176" s="24" t="s">
        <v>107</v>
      </c>
      <c r="B4176" s="24" t="s">
        <v>101</v>
      </c>
      <c r="C4176" s="24" t="s">
        <v>52</v>
      </c>
      <c r="D4176" s="24">
        <v>2014</v>
      </c>
      <c r="E4176" s="24" t="s">
        <v>104</v>
      </c>
      <c r="F4176">
        <f>IF(AND(A4176="PSA Testing", E4176= "Utilization Rate (per 100,000 patients)"),
SUMIFS(PSA!$D:$D,PSA!$A:$A,C4176,PSA!$G:$G,D4176),
IF(AND(A4176="Colorectal Cancer Screening", E4176="Utilization Rate (per 100,000 patients)"),
SUMIFS(COL!$D:$D,COL!$A:$A,C4176,COL!$G:$G, D4176),
IF(AND(A4176="Cervical Cancer Screening", E4176="Utilization Rate (per 100,000 patients)"),
SUMIFS(CERV!$D:$D,CERV!$A:$A,C4176,CERV!$G:$G,D4176),
IF(AND(A4176="Cancer Screening for CKD patients", E4176="Utilization Rate (per 100,000 patients)"),
SUMIFS(CANSCRN!$D:$D,CANSCRN!$A:$A,C4176,CANSCRN!$G:$G,D4176),
IF(AND(A4176="PSA Testing", E4176="Cost per service ($USD)"),
SUMIFS(PSA!$E:$E,PSA!$A:$A,C4176,PSA!$G:$G,D4176),
IF(AND(A4176="Colorectal Cancer Screening", E4176="Cost per service ($USD)"),
SUMIFS(COL!$E:$E,COL!$A:$A,C4176,COL!$G:$G,D4176),
IF(AND(A4176="Cervical Cancer Screening", E4176="Cost per service ($USD)"),
SUMIFS(CERV!$E:$E,CERV!$A:$A,C4176,CERV!$G:$G,D4176),
IF(AND(A4176="Cancer Screening for CKD patients", E4176="Cost per service ($USD)"),
SUMIFS(CANSCRN!$E:$E,CANSCRN!$A:$A,C4176,CANSCRN!$G:$G,D4176),
IF(AND(A4176="PSA Testing", E4176="Total Expenditure ($USD per 100,000 patients)"),
SUMIFS(PSA!$F:$F,PSA!$A:$A,C4176,PSA!$G:$G,D4176),
IF(AND(A4176="Colorectal Cancer Screening", E4176="Total Expenditure ($USD per 100,000 patients)"),
SUMIFS(COL!$F:$F,COL!$A:$A,C4176,COL!$G:$G,D4176),
IF(AND(A4176="Cervical Cancer Screening", E4176="Total Expenditure ($USD per 100,000 patients)"),
SUMIFS(CERV!$F:$F,CERV!$A:$A,C4176,CERV!$G:$G,D4176),
SUMIFS(CANSCRN!$F:$F,CANSCRN!$A:$A,C4176,CANSCRN!$G:$G,D4176))))))))))))</f>
        <v>1510051.2821538462</v>
      </c>
    </row>
    <row r="4177" spans="1:6" x14ac:dyDescent="0.2">
      <c r="A4177" s="24" t="s">
        <v>107</v>
      </c>
      <c r="B4177" s="24" t="s">
        <v>101</v>
      </c>
      <c r="C4177" s="24" t="s">
        <v>52</v>
      </c>
      <c r="D4177" s="24">
        <v>2015</v>
      </c>
      <c r="E4177" s="24" t="s">
        <v>104</v>
      </c>
      <c r="F4177">
        <f>IF(AND(A4177="PSA Testing", E4177= "Utilization Rate (per 100,000 patients)"),
SUMIFS(PSA!$D:$D,PSA!$A:$A,C4177,PSA!$G:$G,D4177),
IF(AND(A4177="Colorectal Cancer Screening", E4177="Utilization Rate (per 100,000 patients)"),
SUMIFS(COL!$D:$D,COL!$A:$A,C4177,COL!$G:$G, D4177),
IF(AND(A4177="Cervical Cancer Screening", E4177="Utilization Rate (per 100,000 patients)"),
SUMIFS(CERV!$D:$D,CERV!$A:$A,C4177,CERV!$G:$G,D4177),
IF(AND(A4177="Cancer Screening for CKD patients", E4177="Utilization Rate (per 100,000 patients)"),
SUMIFS(CANSCRN!$D:$D,CANSCRN!$A:$A,C4177,CANSCRN!$G:$G,D4177),
IF(AND(A4177="PSA Testing", E4177="Cost per service ($USD)"),
SUMIFS(PSA!$E:$E,PSA!$A:$A,C4177,PSA!$G:$G,D4177),
IF(AND(A4177="Colorectal Cancer Screening", E4177="Cost per service ($USD)"),
SUMIFS(COL!$E:$E,COL!$A:$A,C4177,COL!$G:$G,D4177),
IF(AND(A4177="Cervical Cancer Screening", E4177="Cost per service ($USD)"),
SUMIFS(CERV!$E:$E,CERV!$A:$A,C4177,CERV!$G:$G,D4177),
IF(AND(A4177="Cancer Screening for CKD patients", E4177="Cost per service ($USD)"),
SUMIFS(CANSCRN!$E:$E,CANSCRN!$A:$A,C4177,CANSCRN!$G:$G,D4177),
IF(AND(A4177="PSA Testing", E4177="Total Expenditure ($USD per 100,000 patients)"),
SUMIFS(PSA!$F:$F,PSA!$A:$A,C4177,PSA!$G:$G,D4177),
IF(AND(A4177="Colorectal Cancer Screening", E4177="Total Expenditure ($USD per 100,000 patients)"),
SUMIFS(COL!$F:$F,COL!$A:$A,C4177,COL!$G:$G,D4177),
IF(AND(A4177="Cervical Cancer Screening", E4177="Total Expenditure ($USD per 100,000 patients)"),
SUMIFS(CERV!$F:$F,CERV!$A:$A,C4177,CERV!$G:$G,D4177),
SUMIFS(CANSCRN!$F:$F,CANSCRN!$A:$A,C4177,CANSCRN!$G:$G,D4177))))))))))))</f>
        <v>4935172.4137931038</v>
      </c>
    </row>
    <row r="4178" spans="1:6" x14ac:dyDescent="0.2">
      <c r="A4178" s="24" t="s">
        <v>107</v>
      </c>
      <c r="B4178" s="24" t="s">
        <v>101</v>
      </c>
      <c r="C4178" s="24" t="s">
        <v>52</v>
      </c>
      <c r="D4178" s="24">
        <v>2016</v>
      </c>
      <c r="E4178" s="24" t="s">
        <v>104</v>
      </c>
      <c r="F4178">
        <f>IF(AND(A4178="PSA Testing", E4178= "Utilization Rate (per 100,000 patients)"),
SUMIFS(PSA!$D:$D,PSA!$A:$A,C4178,PSA!$G:$G,D4178),
IF(AND(A4178="Colorectal Cancer Screening", E4178="Utilization Rate (per 100,000 patients)"),
SUMIFS(COL!$D:$D,COL!$A:$A,C4178,COL!$G:$G, D4178),
IF(AND(A4178="Cervical Cancer Screening", E4178="Utilization Rate (per 100,000 patients)"),
SUMIFS(CERV!$D:$D,CERV!$A:$A,C4178,CERV!$G:$G,D4178),
IF(AND(A4178="Cancer Screening for CKD patients", E4178="Utilization Rate (per 100,000 patients)"),
SUMIFS(CANSCRN!$D:$D,CANSCRN!$A:$A,C4178,CANSCRN!$G:$G,D4178),
IF(AND(A4178="PSA Testing", E4178="Cost per service ($USD)"),
SUMIFS(PSA!$E:$E,PSA!$A:$A,C4178,PSA!$G:$G,D4178),
IF(AND(A4178="Colorectal Cancer Screening", E4178="Cost per service ($USD)"),
SUMIFS(COL!$E:$E,COL!$A:$A,C4178,COL!$G:$G,D4178),
IF(AND(A4178="Cervical Cancer Screening", E4178="Cost per service ($USD)"),
SUMIFS(CERV!$E:$E,CERV!$A:$A,C4178,CERV!$G:$G,D4178),
IF(AND(A4178="Cancer Screening for CKD patients", E4178="Cost per service ($USD)"),
SUMIFS(CANSCRN!$E:$E,CANSCRN!$A:$A,C4178,CANSCRN!$G:$G,D4178),
IF(AND(A4178="PSA Testing", E4178="Total Expenditure ($USD per 100,000 patients)"),
SUMIFS(PSA!$F:$F,PSA!$A:$A,C4178,PSA!$G:$G,D4178),
IF(AND(A4178="Colorectal Cancer Screening", E4178="Total Expenditure ($USD per 100,000 patients)"),
SUMIFS(COL!$F:$F,COL!$A:$A,C4178,COL!$G:$G,D4178),
IF(AND(A4178="Cervical Cancer Screening", E4178="Total Expenditure ($USD per 100,000 patients)"),
SUMIFS(CERV!$F:$F,CERV!$A:$A,C4178,CERV!$G:$G,D4178),
SUMIFS(CANSCRN!$F:$F,CANSCRN!$A:$A,C4178,CANSCRN!$G:$G,D4178))))))))))))</f>
        <v>3047326.153846154</v>
      </c>
    </row>
    <row r="4179" spans="1:6" x14ac:dyDescent="0.2">
      <c r="A4179" s="24" t="s">
        <v>107</v>
      </c>
      <c r="B4179" s="24" t="s">
        <v>101</v>
      </c>
      <c r="C4179" s="24" t="s">
        <v>52</v>
      </c>
      <c r="D4179" s="24">
        <v>2017</v>
      </c>
      <c r="E4179" s="24" t="s">
        <v>104</v>
      </c>
      <c r="F4179">
        <f>IF(AND(A4179="PSA Testing", E4179= "Utilization Rate (per 100,000 patients)"),
SUMIFS(PSA!$D:$D,PSA!$A:$A,C4179,PSA!$G:$G,D4179),
IF(AND(A4179="Colorectal Cancer Screening", E4179="Utilization Rate (per 100,000 patients)"),
SUMIFS(COL!$D:$D,COL!$A:$A,C4179,COL!$G:$G, D4179),
IF(AND(A4179="Cervical Cancer Screening", E4179="Utilization Rate (per 100,000 patients)"),
SUMIFS(CERV!$D:$D,CERV!$A:$A,C4179,CERV!$G:$G,D4179),
IF(AND(A4179="Cancer Screening for CKD patients", E4179="Utilization Rate (per 100,000 patients)"),
SUMIFS(CANSCRN!$D:$D,CANSCRN!$A:$A,C4179,CANSCRN!$G:$G,D4179),
IF(AND(A4179="PSA Testing", E4179="Cost per service ($USD)"),
SUMIFS(PSA!$E:$E,PSA!$A:$A,C4179,PSA!$G:$G,D4179),
IF(AND(A4179="Colorectal Cancer Screening", E4179="Cost per service ($USD)"),
SUMIFS(COL!$E:$E,COL!$A:$A,C4179,COL!$G:$G,D4179),
IF(AND(A4179="Cervical Cancer Screening", E4179="Cost per service ($USD)"),
SUMIFS(CERV!$E:$E,CERV!$A:$A,C4179,CERV!$G:$G,D4179),
IF(AND(A4179="Cancer Screening for CKD patients", E4179="Cost per service ($USD)"),
SUMIFS(CANSCRN!$E:$E,CANSCRN!$A:$A,C4179,CANSCRN!$G:$G,D4179),
IF(AND(A4179="PSA Testing", E4179="Total Expenditure ($USD per 100,000 patients)"),
SUMIFS(PSA!$F:$F,PSA!$A:$A,C4179,PSA!$G:$G,D4179),
IF(AND(A4179="Colorectal Cancer Screening", E4179="Total Expenditure ($USD per 100,000 patients)"),
SUMIFS(COL!$F:$F,COL!$A:$A,C4179,COL!$G:$G,D4179),
IF(AND(A4179="Cervical Cancer Screening", E4179="Total Expenditure ($USD per 100,000 patients)"),
SUMIFS(CERV!$F:$F,CERV!$A:$A,C4179,CERV!$G:$G,D4179),
SUMIFS(CANSCRN!$F:$F,CANSCRN!$A:$A,C4179,CANSCRN!$G:$G,D4179))))))))))))</f>
        <v>3135483.8713709679</v>
      </c>
    </row>
    <row r="4180" spans="1:6" x14ac:dyDescent="0.2">
      <c r="A4180" s="24" t="s">
        <v>107</v>
      </c>
      <c r="B4180" s="24" t="s">
        <v>101</v>
      </c>
      <c r="C4180" s="24" t="s">
        <v>52</v>
      </c>
      <c r="D4180" s="24">
        <v>2018</v>
      </c>
      <c r="E4180" s="24" t="s">
        <v>104</v>
      </c>
      <c r="F4180">
        <f>IF(AND(A4180="PSA Testing", E4180= "Utilization Rate (per 100,000 patients)"),
SUMIFS(PSA!$D:$D,PSA!$A:$A,C4180,PSA!$G:$G,D4180),
IF(AND(A4180="Colorectal Cancer Screening", E4180="Utilization Rate (per 100,000 patients)"),
SUMIFS(COL!$D:$D,COL!$A:$A,C4180,COL!$G:$G, D4180),
IF(AND(A4180="Cervical Cancer Screening", E4180="Utilization Rate (per 100,000 patients)"),
SUMIFS(CERV!$D:$D,CERV!$A:$A,C4180,CERV!$G:$G,D4180),
IF(AND(A4180="Cancer Screening for CKD patients", E4180="Utilization Rate (per 100,000 patients)"),
SUMIFS(CANSCRN!$D:$D,CANSCRN!$A:$A,C4180,CANSCRN!$G:$G,D4180),
IF(AND(A4180="PSA Testing", E4180="Cost per service ($USD)"),
SUMIFS(PSA!$E:$E,PSA!$A:$A,C4180,PSA!$G:$G,D4180),
IF(AND(A4180="Colorectal Cancer Screening", E4180="Cost per service ($USD)"),
SUMIFS(COL!$E:$E,COL!$A:$A,C4180,COL!$G:$G,D4180),
IF(AND(A4180="Cervical Cancer Screening", E4180="Cost per service ($USD)"),
SUMIFS(CERV!$E:$E,CERV!$A:$A,C4180,CERV!$G:$G,D4180),
IF(AND(A4180="Cancer Screening for CKD patients", E4180="Cost per service ($USD)"),
SUMIFS(CANSCRN!$E:$E,CANSCRN!$A:$A,C4180,CANSCRN!$G:$G,D4180),
IF(AND(A4180="PSA Testing", E4180="Total Expenditure ($USD per 100,000 patients)"),
SUMIFS(PSA!$F:$F,PSA!$A:$A,C4180,PSA!$G:$G,D4180),
IF(AND(A4180="Colorectal Cancer Screening", E4180="Total Expenditure ($USD per 100,000 patients)"),
SUMIFS(COL!$F:$F,COL!$A:$A,C4180,COL!$G:$G,D4180),
IF(AND(A4180="Cervical Cancer Screening", E4180="Total Expenditure ($USD per 100,000 patients)"),
SUMIFS(CERV!$F:$F,CERV!$A:$A,C4180,CERV!$G:$G,D4180),
SUMIFS(CANSCRN!$F:$F,CANSCRN!$A:$A,C4180,CANSCRN!$G:$G,D4180))))))))))))</f>
        <v>4337778.5723846154</v>
      </c>
    </row>
    <row r="4181" spans="1:6" x14ac:dyDescent="0.2">
      <c r="A4181" s="24" t="s">
        <v>107</v>
      </c>
      <c r="B4181" s="24" t="s">
        <v>101</v>
      </c>
      <c r="C4181" s="24" t="s">
        <v>52</v>
      </c>
      <c r="D4181" s="24">
        <v>2019</v>
      </c>
      <c r="E4181" s="24" t="s">
        <v>104</v>
      </c>
      <c r="F4181">
        <f>IF(AND(A4181="PSA Testing", E4181= "Utilization Rate (per 100,000 patients)"),
SUMIFS(PSA!$D:$D,PSA!$A:$A,C4181,PSA!$G:$G,D4181),
IF(AND(A4181="Colorectal Cancer Screening", E4181="Utilization Rate (per 100,000 patients)"),
SUMIFS(COL!$D:$D,COL!$A:$A,C4181,COL!$G:$G, D4181),
IF(AND(A4181="Cervical Cancer Screening", E4181="Utilization Rate (per 100,000 patients)"),
SUMIFS(CERV!$D:$D,CERV!$A:$A,C4181,CERV!$G:$G,D4181),
IF(AND(A4181="Cancer Screening for CKD patients", E4181="Utilization Rate (per 100,000 patients)"),
SUMIFS(CANSCRN!$D:$D,CANSCRN!$A:$A,C4181,CANSCRN!$G:$G,D4181),
IF(AND(A4181="PSA Testing", E4181="Cost per service ($USD)"),
SUMIFS(PSA!$E:$E,PSA!$A:$A,C4181,PSA!$G:$G,D4181),
IF(AND(A4181="Colorectal Cancer Screening", E4181="Cost per service ($USD)"),
SUMIFS(COL!$E:$E,COL!$A:$A,C4181,COL!$G:$G,D4181),
IF(AND(A4181="Cervical Cancer Screening", E4181="Cost per service ($USD)"),
SUMIFS(CERV!$E:$E,CERV!$A:$A,C4181,CERV!$G:$G,D4181),
IF(AND(A4181="Cancer Screening for CKD patients", E4181="Cost per service ($USD)"),
SUMIFS(CANSCRN!$E:$E,CANSCRN!$A:$A,C4181,CANSCRN!$G:$G,D4181),
IF(AND(A4181="PSA Testing", E4181="Total Expenditure ($USD per 100,000 patients)"),
SUMIFS(PSA!$F:$F,PSA!$A:$A,C4181,PSA!$G:$G,D4181),
IF(AND(A4181="Colorectal Cancer Screening", E4181="Total Expenditure ($USD per 100,000 patients)"),
SUMIFS(COL!$F:$F,COL!$A:$A,C4181,COL!$G:$G,D4181),
IF(AND(A4181="Cervical Cancer Screening", E4181="Total Expenditure ($USD per 100,000 patients)"),
SUMIFS(CERV!$F:$F,CERV!$A:$A,C4181,CERV!$G:$G,D4181),
SUMIFS(CANSCRN!$F:$F,CANSCRN!$A:$A,C4181,CANSCRN!$G:$G,D4181))))))))))))</f>
        <v>669967.32032679731</v>
      </c>
    </row>
    <row r="4182" spans="1:6" x14ac:dyDescent="0.2">
      <c r="A4182" s="24" t="s">
        <v>107</v>
      </c>
      <c r="B4182" s="24" t="s">
        <v>101</v>
      </c>
      <c r="C4182" s="24" t="s">
        <v>53</v>
      </c>
      <c r="D4182" s="24">
        <v>2009</v>
      </c>
      <c r="E4182" s="24" t="s">
        <v>104</v>
      </c>
      <c r="F4182">
        <f>IF(AND(A4182="PSA Testing", E4182= "Utilization Rate (per 100,000 patients)"),
SUMIFS(PSA!$D:$D,PSA!$A:$A,C4182,PSA!$G:$G,D4182),
IF(AND(A4182="Colorectal Cancer Screening", E4182="Utilization Rate (per 100,000 patients)"),
SUMIFS(COL!$D:$D,COL!$A:$A,C4182,COL!$G:$G, D4182),
IF(AND(A4182="Cervical Cancer Screening", E4182="Utilization Rate (per 100,000 patients)"),
SUMIFS(CERV!$D:$D,CERV!$A:$A,C4182,CERV!$G:$G,D4182),
IF(AND(A4182="Cancer Screening for CKD patients", E4182="Utilization Rate (per 100,000 patients)"),
SUMIFS(CANSCRN!$D:$D,CANSCRN!$A:$A,C4182,CANSCRN!$G:$G,D4182),
IF(AND(A4182="PSA Testing", E4182="Cost per service ($USD)"),
SUMIFS(PSA!$E:$E,PSA!$A:$A,C4182,PSA!$G:$G,D4182),
IF(AND(A4182="Colorectal Cancer Screening", E4182="Cost per service ($USD)"),
SUMIFS(COL!$E:$E,COL!$A:$A,C4182,COL!$G:$G,D4182),
IF(AND(A4182="Cervical Cancer Screening", E4182="Cost per service ($USD)"),
SUMIFS(CERV!$E:$E,CERV!$A:$A,C4182,CERV!$G:$G,D4182),
IF(AND(A4182="Cancer Screening for CKD patients", E4182="Cost per service ($USD)"),
SUMIFS(CANSCRN!$E:$E,CANSCRN!$A:$A,C4182,CANSCRN!$G:$G,D4182),
IF(AND(A4182="PSA Testing", E4182="Total Expenditure ($USD per 100,000 patients)"),
SUMIFS(PSA!$F:$F,PSA!$A:$A,C4182,PSA!$G:$G,D4182),
IF(AND(A4182="Colorectal Cancer Screening", E4182="Total Expenditure ($USD per 100,000 patients)"),
SUMIFS(COL!$F:$F,COL!$A:$A,C4182,COL!$G:$G,D4182),
IF(AND(A4182="Cervical Cancer Screening", E4182="Total Expenditure ($USD per 100,000 patients)"),
SUMIFS(CERV!$F:$F,CERV!$A:$A,C4182,CERV!$G:$G,D4182),
SUMIFS(CANSCRN!$F:$F,CANSCRN!$A:$A,C4182,CANSCRN!$G:$G,D4182))))))))))))</f>
        <v>4510843.2553505544</v>
      </c>
    </row>
    <row r="4183" spans="1:6" x14ac:dyDescent="0.2">
      <c r="A4183" s="24" t="s">
        <v>107</v>
      </c>
      <c r="B4183" s="24" t="s">
        <v>101</v>
      </c>
      <c r="C4183" s="24" t="s">
        <v>53</v>
      </c>
      <c r="D4183" s="24">
        <v>2010</v>
      </c>
      <c r="E4183" s="24" t="s">
        <v>104</v>
      </c>
      <c r="F4183">
        <f>IF(AND(A4183="PSA Testing", E4183= "Utilization Rate (per 100,000 patients)"),
SUMIFS(PSA!$D:$D,PSA!$A:$A,C4183,PSA!$G:$G,D4183),
IF(AND(A4183="Colorectal Cancer Screening", E4183="Utilization Rate (per 100,000 patients)"),
SUMIFS(COL!$D:$D,COL!$A:$A,C4183,COL!$G:$G, D4183),
IF(AND(A4183="Cervical Cancer Screening", E4183="Utilization Rate (per 100,000 patients)"),
SUMIFS(CERV!$D:$D,CERV!$A:$A,C4183,CERV!$G:$G,D4183),
IF(AND(A4183="Cancer Screening for CKD patients", E4183="Utilization Rate (per 100,000 patients)"),
SUMIFS(CANSCRN!$D:$D,CANSCRN!$A:$A,C4183,CANSCRN!$G:$G,D4183),
IF(AND(A4183="PSA Testing", E4183="Cost per service ($USD)"),
SUMIFS(PSA!$E:$E,PSA!$A:$A,C4183,PSA!$G:$G,D4183),
IF(AND(A4183="Colorectal Cancer Screening", E4183="Cost per service ($USD)"),
SUMIFS(COL!$E:$E,COL!$A:$A,C4183,COL!$G:$G,D4183),
IF(AND(A4183="Cervical Cancer Screening", E4183="Cost per service ($USD)"),
SUMIFS(CERV!$E:$E,CERV!$A:$A,C4183,CERV!$G:$G,D4183),
IF(AND(A4183="Cancer Screening for CKD patients", E4183="Cost per service ($USD)"),
SUMIFS(CANSCRN!$E:$E,CANSCRN!$A:$A,C4183,CANSCRN!$G:$G,D4183),
IF(AND(A4183="PSA Testing", E4183="Total Expenditure ($USD per 100,000 patients)"),
SUMIFS(PSA!$F:$F,PSA!$A:$A,C4183,PSA!$G:$G,D4183),
IF(AND(A4183="Colorectal Cancer Screening", E4183="Total Expenditure ($USD per 100,000 patients)"),
SUMIFS(COL!$F:$F,COL!$A:$A,C4183,COL!$G:$G,D4183),
IF(AND(A4183="Cervical Cancer Screening", E4183="Total Expenditure ($USD per 100,000 patients)"),
SUMIFS(CERV!$F:$F,CERV!$A:$A,C4183,CERV!$G:$G,D4183),
SUMIFS(CANSCRN!$F:$F,CANSCRN!$A:$A,C4183,CANSCRN!$G:$G,D4183))))))))))))</f>
        <v>4011684.86992</v>
      </c>
    </row>
    <row r="4184" spans="1:6" x14ac:dyDescent="0.2">
      <c r="A4184" s="24" t="s">
        <v>107</v>
      </c>
      <c r="B4184" s="24" t="s">
        <v>101</v>
      </c>
      <c r="C4184" s="24" t="s">
        <v>53</v>
      </c>
      <c r="D4184" s="24">
        <v>2011</v>
      </c>
      <c r="E4184" s="24" t="s">
        <v>104</v>
      </c>
      <c r="F4184">
        <f>IF(AND(A4184="PSA Testing", E4184= "Utilization Rate (per 100,000 patients)"),
SUMIFS(PSA!$D:$D,PSA!$A:$A,C4184,PSA!$G:$G,D4184),
IF(AND(A4184="Colorectal Cancer Screening", E4184="Utilization Rate (per 100,000 patients)"),
SUMIFS(COL!$D:$D,COL!$A:$A,C4184,COL!$G:$G, D4184),
IF(AND(A4184="Cervical Cancer Screening", E4184="Utilization Rate (per 100,000 patients)"),
SUMIFS(CERV!$D:$D,CERV!$A:$A,C4184,CERV!$G:$G,D4184),
IF(AND(A4184="Cancer Screening for CKD patients", E4184="Utilization Rate (per 100,000 patients)"),
SUMIFS(CANSCRN!$D:$D,CANSCRN!$A:$A,C4184,CANSCRN!$G:$G,D4184),
IF(AND(A4184="PSA Testing", E4184="Cost per service ($USD)"),
SUMIFS(PSA!$E:$E,PSA!$A:$A,C4184,PSA!$G:$G,D4184),
IF(AND(A4184="Colorectal Cancer Screening", E4184="Cost per service ($USD)"),
SUMIFS(COL!$E:$E,COL!$A:$A,C4184,COL!$G:$G,D4184),
IF(AND(A4184="Cervical Cancer Screening", E4184="Cost per service ($USD)"),
SUMIFS(CERV!$E:$E,CERV!$A:$A,C4184,CERV!$G:$G,D4184),
IF(AND(A4184="Cancer Screening for CKD patients", E4184="Cost per service ($USD)"),
SUMIFS(CANSCRN!$E:$E,CANSCRN!$A:$A,C4184,CANSCRN!$G:$G,D4184),
IF(AND(A4184="PSA Testing", E4184="Total Expenditure ($USD per 100,000 patients)"),
SUMIFS(PSA!$F:$F,PSA!$A:$A,C4184,PSA!$G:$G,D4184),
IF(AND(A4184="Colorectal Cancer Screening", E4184="Total Expenditure ($USD per 100,000 patients)"),
SUMIFS(COL!$F:$F,COL!$A:$A,C4184,COL!$G:$G,D4184),
IF(AND(A4184="Cervical Cancer Screening", E4184="Total Expenditure ($USD per 100,000 patients)"),
SUMIFS(CERV!$F:$F,CERV!$A:$A,C4184,CERV!$G:$G,D4184),
SUMIFS(CANSCRN!$F:$F,CANSCRN!$A:$A,C4184,CANSCRN!$G:$G,D4184))))))))))))</f>
        <v>4097075.0374259446</v>
      </c>
    </row>
    <row r="4185" spans="1:6" x14ac:dyDescent="0.2">
      <c r="A4185" s="24" t="s">
        <v>107</v>
      </c>
      <c r="B4185" s="24" t="s">
        <v>101</v>
      </c>
      <c r="C4185" s="24" t="s">
        <v>53</v>
      </c>
      <c r="D4185" s="24">
        <v>2012</v>
      </c>
      <c r="E4185" s="24" t="s">
        <v>104</v>
      </c>
      <c r="F4185">
        <f>IF(AND(A4185="PSA Testing", E4185= "Utilization Rate (per 100,000 patients)"),
SUMIFS(PSA!$D:$D,PSA!$A:$A,C4185,PSA!$G:$G,D4185),
IF(AND(A4185="Colorectal Cancer Screening", E4185="Utilization Rate (per 100,000 patients)"),
SUMIFS(COL!$D:$D,COL!$A:$A,C4185,COL!$G:$G, D4185),
IF(AND(A4185="Cervical Cancer Screening", E4185="Utilization Rate (per 100,000 patients)"),
SUMIFS(CERV!$D:$D,CERV!$A:$A,C4185,CERV!$G:$G,D4185),
IF(AND(A4185="Cancer Screening for CKD patients", E4185="Utilization Rate (per 100,000 patients)"),
SUMIFS(CANSCRN!$D:$D,CANSCRN!$A:$A,C4185,CANSCRN!$G:$G,D4185),
IF(AND(A4185="PSA Testing", E4185="Cost per service ($USD)"),
SUMIFS(PSA!$E:$E,PSA!$A:$A,C4185,PSA!$G:$G,D4185),
IF(AND(A4185="Colorectal Cancer Screening", E4185="Cost per service ($USD)"),
SUMIFS(COL!$E:$E,COL!$A:$A,C4185,COL!$G:$G,D4185),
IF(AND(A4185="Cervical Cancer Screening", E4185="Cost per service ($USD)"),
SUMIFS(CERV!$E:$E,CERV!$A:$A,C4185,CERV!$G:$G,D4185),
IF(AND(A4185="Cancer Screening for CKD patients", E4185="Cost per service ($USD)"),
SUMIFS(CANSCRN!$E:$E,CANSCRN!$A:$A,C4185,CANSCRN!$G:$G,D4185),
IF(AND(A4185="PSA Testing", E4185="Total Expenditure ($USD per 100,000 patients)"),
SUMIFS(PSA!$F:$F,PSA!$A:$A,C4185,PSA!$G:$G,D4185),
IF(AND(A4185="Colorectal Cancer Screening", E4185="Total Expenditure ($USD per 100,000 patients)"),
SUMIFS(COL!$F:$F,COL!$A:$A,C4185,COL!$G:$G,D4185),
IF(AND(A4185="Cervical Cancer Screening", E4185="Total Expenditure ($USD per 100,000 patients)"),
SUMIFS(CERV!$F:$F,CERV!$A:$A,C4185,CERV!$G:$G,D4185),
SUMIFS(CANSCRN!$F:$F,CANSCRN!$A:$A,C4185,CANSCRN!$G:$G,D4185))))))))))))</f>
        <v>4685110.5380152659</v>
      </c>
    </row>
    <row r="4186" spans="1:6" x14ac:dyDescent="0.2">
      <c r="A4186" s="24" t="s">
        <v>107</v>
      </c>
      <c r="B4186" s="24" t="s">
        <v>101</v>
      </c>
      <c r="C4186" s="24" t="s">
        <v>53</v>
      </c>
      <c r="D4186" s="24">
        <v>2013</v>
      </c>
      <c r="E4186" s="24" t="s">
        <v>104</v>
      </c>
      <c r="F4186">
        <f>IF(AND(A4186="PSA Testing", E4186= "Utilization Rate (per 100,000 patients)"),
SUMIFS(PSA!$D:$D,PSA!$A:$A,C4186,PSA!$G:$G,D4186),
IF(AND(A4186="Colorectal Cancer Screening", E4186="Utilization Rate (per 100,000 patients)"),
SUMIFS(COL!$D:$D,COL!$A:$A,C4186,COL!$G:$G, D4186),
IF(AND(A4186="Cervical Cancer Screening", E4186="Utilization Rate (per 100,000 patients)"),
SUMIFS(CERV!$D:$D,CERV!$A:$A,C4186,CERV!$G:$G,D4186),
IF(AND(A4186="Cancer Screening for CKD patients", E4186="Utilization Rate (per 100,000 patients)"),
SUMIFS(CANSCRN!$D:$D,CANSCRN!$A:$A,C4186,CANSCRN!$G:$G,D4186),
IF(AND(A4186="PSA Testing", E4186="Cost per service ($USD)"),
SUMIFS(PSA!$E:$E,PSA!$A:$A,C4186,PSA!$G:$G,D4186),
IF(AND(A4186="Colorectal Cancer Screening", E4186="Cost per service ($USD)"),
SUMIFS(COL!$E:$E,COL!$A:$A,C4186,COL!$G:$G,D4186),
IF(AND(A4186="Cervical Cancer Screening", E4186="Cost per service ($USD)"),
SUMIFS(CERV!$E:$E,CERV!$A:$A,C4186,CERV!$G:$G,D4186),
IF(AND(A4186="Cancer Screening for CKD patients", E4186="Cost per service ($USD)"),
SUMIFS(CANSCRN!$E:$E,CANSCRN!$A:$A,C4186,CANSCRN!$G:$G,D4186),
IF(AND(A4186="PSA Testing", E4186="Total Expenditure ($USD per 100,000 patients)"),
SUMIFS(PSA!$F:$F,PSA!$A:$A,C4186,PSA!$G:$G,D4186),
IF(AND(A4186="Colorectal Cancer Screening", E4186="Total Expenditure ($USD per 100,000 patients)"),
SUMIFS(COL!$F:$F,COL!$A:$A,C4186,COL!$G:$G,D4186),
IF(AND(A4186="Cervical Cancer Screening", E4186="Total Expenditure ($USD per 100,000 patients)"),
SUMIFS(CERV!$F:$F,CERV!$A:$A,C4186,CERV!$G:$G,D4186),
SUMIFS(CANSCRN!$F:$F,CANSCRN!$A:$A,C4186,CANSCRN!$G:$G,D4186))))))))))))</f>
        <v>4581446.158228497</v>
      </c>
    </row>
    <row r="4187" spans="1:6" x14ac:dyDescent="0.2">
      <c r="A4187" s="24" t="s">
        <v>107</v>
      </c>
      <c r="B4187" s="24" t="s">
        <v>101</v>
      </c>
      <c r="C4187" s="24" t="s">
        <v>53</v>
      </c>
      <c r="D4187" s="24">
        <v>2014</v>
      </c>
      <c r="E4187" s="24" t="s">
        <v>104</v>
      </c>
      <c r="F4187">
        <f>IF(AND(A4187="PSA Testing", E4187= "Utilization Rate (per 100,000 patients)"),
SUMIFS(PSA!$D:$D,PSA!$A:$A,C4187,PSA!$G:$G,D4187),
IF(AND(A4187="Colorectal Cancer Screening", E4187="Utilization Rate (per 100,000 patients)"),
SUMIFS(COL!$D:$D,COL!$A:$A,C4187,COL!$G:$G, D4187),
IF(AND(A4187="Cervical Cancer Screening", E4187="Utilization Rate (per 100,000 patients)"),
SUMIFS(CERV!$D:$D,CERV!$A:$A,C4187,CERV!$G:$G,D4187),
IF(AND(A4187="Cancer Screening for CKD patients", E4187="Utilization Rate (per 100,000 patients)"),
SUMIFS(CANSCRN!$D:$D,CANSCRN!$A:$A,C4187,CANSCRN!$G:$G,D4187),
IF(AND(A4187="PSA Testing", E4187="Cost per service ($USD)"),
SUMIFS(PSA!$E:$E,PSA!$A:$A,C4187,PSA!$G:$G,D4187),
IF(AND(A4187="Colorectal Cancer Screening", E4187="Cost per service ($USD)"),
SUMIFS(COL!$E:$E,COL!$A:$A,C4187,COL!$G:$G,D4187),
IF(AND(A4187="Cervical Cancer Screening", E4187="Cost per service ($USD)"),
SUMIFS(CERV!$E:$E,CERV!$A:$A,C4187,CERV!$G:$G,D4187),
IF(AND(A4187="Cancer Screening for CKD patients", E4187="Cost per service ($USD)"),
SUMIFS(CANSCRN!$E:$E,CANSCRN!$A:$A,C4187,CANSCRN!$G:$G,D4187),
IF(AND(A4187="PSA Testing", E4187="Total Expenditure ($USD per 100,000 patients)"),
SUMIFS(PSA!$F:$F,PSA!$A:$A,C4187,PSA!$G:$G,D4187),
IF(AND(A4187="Colorectal Cancer Screening", E4187="Total Expenditure ($USD per 100,000 patients)"),
SUMIFS(COL!$F:$F,COL!$A:$A,C4187,COL!$G:$G,D4187),
IF(AND(A4187="Cervical Cancer Screening", E4187="Total Expenditure ($USD per 100,000 patients)"),
SUMIFS(CERV!$F:$F,CERV!$A:$A,C4187,CERV!$G:$G,D4187),
SUMIFS(CANSCRN!$F:$F,CANSCRN!$A:$A,C4187,CANSCRN!$G:$G,D4187))))))))))))</f>
        <v>4690927.7239409499</v>
      </c>
    </row>
    <row r="4188" spans="1:6" x14ac:dyDescent="0.2">
      <c r="A4188" s="24" t="s">
        <v>107</v>
      </c>
      <c r="B4188" s="24" t="s">
        <v>101</v>
      </c>
      <c r="C4188" s="24" t="s">
        <v>53</v>
      </c>
      <c r="D4188" s="24">
        <v>2015</v>
      </c>
      <c r="E4188" s="24" t="s">
        <v>104</v>
      </c>
      <c r="F4188">
        <f>IF(AND(A4188="PSA Testing", E4188= "Utilization Rate (per 100,000 patients)"),
SUMIFS(PSA!$D:$D,PSA!$A:$A,C4188,PSA!$G:$G,D4188),
IF(AND(A4188="Colorectal Cancer Screening", E4188="Utilization Rate (per 100,000 patients)"),
SUMIFS(COL!$D:$D,COL!$A:$A,C4188,COL!$G:$G, D4188),
IF(AND(A4188="Cervical Cancer Screening", E4188="Utilization Rate (per 100,000 patients)"),
SUMIFS(CERV!$D:$D,CERV!$A:$A,C4188,CERV!$G:$G,D4188),
IF(AND(A4188="Cancer Screening for CKD patients", E4188="Utilization Rate (per 100,000 patients)"),
SUMIFS(CANSCRN!$D:$D,CANSCRN!$A:$A,C4188,CANSCRN!$G:$G,D4188),
IF(AND(A4188="PSA Testing", E4188="Cost per service ($USD)"),
SUMIFS(PSA!$E:$E,PSA!$A:$A,C4188,PSA!$G:$G,D4188),
IF(AND(A4188="Colorectal Cancer Screening", E4188="Cost per service ($USD)"),
SUMIFS(COL!$E:$E,COL!$A:$A,C4188,COL!$G:$G,D4188),
IF(AND(A4188="Cervical Cancer Screening", E4188="Cost per service ($USD)"),
SUMIFS(CERV!$E:$E,CERV!$A:$A,C4188,CERV!$G:$G,D4188),
IF(AND(A4188="Cancer Screening for CKD patients", E4188="Cost per service ($USD)"),
SUMIFS(CANSCRN!$E:$E,CANSCRN!$A:$A,C4188,CANSCRN!$G:$G,D4188),
IF(AND(A4188="PSA Testing", E4188="Total Expenditure ($USD per 100,000 patients)"),
SUMIFS(PSA!$F:$F,PSA!$A:$A,C4188,PSA!$G:$G,D4188),
IF(AND(A4188="Colorectal Cancer Screening", E4188="Total Expenditure ($USD per 100,000 patients)"),
SUMIFS(COL!$F:$F,COL!$A:$A,C4188,COL!$G:$G,D4188),
IF(AND(A4188="Cervical Cancer Screening", E4188="Total Expenditure ($USD per 100,000 patients)"),
SUMIFS(CERV!$F:$F,CERV!$A:$A,C4188,CERV!$G:$G,D4188),
SUMIFS(CANSCRN!$F:$F,CANSCRN!$A:$A,C4188,CANSCRN!$G:$G,D4188))))))))))))</f>
        <v>4663422.0044563282</v>
      </c>
    </row>
    <row r="4189" spans="1:6" x14ac:dyDescent="0.2">
      <c r="A4189" s="24" t="s">
        <v>107</v>
      </c>
      <c r="B4189" s="24" t="s">
        <v>101</v>
      </c>
      <c r="C4189" s="24" t="s">
        <v>53</v>
      </c>
      <c r="D4189" s="24">
        <v>2016</v>
      </c>
      <c r="E4189" s="24" t="s">
        <v>104</v>
      </c>
      <c r="F4189">
        <f>IF(AND(A4189="PSA Testing", E4189= "Utilization Rate (per 100,000 patients)"),
SUMIFS(PSA!$D:$D,PSA!$A:$A,C4189,PSA!$G:$G,D4189),
IF(AND(A4189="Colorectal Cancer Screening", E4189="Utilization Rate (per 100,000 patients)"),
SUMIFS(COL!$D:$D,COL!$A:$A,C4189,COL!$G:$G, D4189),
IF(AND(A4189="Cervical Cancer Screening", E4189="Utilization Rate (per 100,000 patients)"),
SUMIFS(CERV!$D:$D,CERV!$A:$A,C4189,CERV!$G:$G,D4189),
IF(AND(A4189="Cancer Screening for CKD patients", E4189="Utilization Rate (per 100,000 patients)"),
SUMIFS(CANSCRN!$D:$D,CANSCRN!$A:$A,C4189,CANSCRN!$G:$G,D4189),
IF(AND(A4189="PSA Testing", E4189="Cost per service ($USD)"),
SUMIFS(PSA!$E:$E,PSA!$A:$A,C4189,PSA!$G:$G,D4189),
IF(AND(A4189="Colorectal Cancer Screening", E4189="Cost per service ($USD)"),
SUMIFS(COL!$E:$E,COL!$A:$A,C4189,COL!$G:$G,D4189),
IF(AND(A4189="Cervical Cancer Screening", E4189="Cost per service ($USD)"),
SUMIFS(CERV!$E:$E,CERV!$A:$A,C4189,CERV!$G:$G,D4189),
IF(AND(A4189="Cancer Screening for CKD patients", E4189="Cost per service ($USD)"),
SUMIFS(CANSCRN!$E:$E,CANSCRN!$A:$A,C4189,CANSCRN!$G:$G,D4189),
IF(AND(A4189="PSA Testing", E4189="Total Expenditure ($USD per 100,000 patients)"),
SUMIFS(PSA!$F:$F,PSA!$A:$A,C4189,PSA!$G:$G,D4189),
IF(AND(A4189="Colorectal Cancer Screening", E4189="Total Expenditure ($USD per 100,000 patients)"),
SUMIFS(COL!$F:$F,COL!$A:$A,C4189,COL!$G:$G,D4189),
IF(AND(A4189="Cervical Cancer Screening", E4189="Total Expenditure ($USD per 100,000 patients)"),
SUMIFS(CERV!$F:$F,CERV!$A:$A,C4189,CERV!$G:$G,D4189),
SUMIFS(CANSCRN!$F:$F,CANSCRN!$A:$A,C4189,CANSCRN!$G:$G,D4189))))))))))))</f>
        <v>3663653.4422777779</v>
      </c>
    </row>
    <row r="4190" spans="1:6" x14ac:dyDescent="0.2">
      <c r="A4190" s="24" t="s">
        <v>107</v>
      </c>
      <c r="B4190" s="24" t="s">
        <v>101</v>
      </c>
      <c r="C4190" s="24" t="s">
        <v>53</v>
      </c>
      <c r="D4190" s="24">
        <v>2017</v>
      </c>
      <c r="E4190" s="24" t="s">
        <v>104</v>
      </c>
      <c r="F4190">
        <f>IF(AND(A4190="PSA Testing", E4190= "Utilization Rate (per 100,000 patients)"),
SUMIFS(PSA!$D:$D,PSA!$A:$A,C4190,PSA!$G:$G,D4190),
IF(AND(A4190="Colorectal Cancer Screening", E4190="Utilization Rate (per 100,000 patients)"),
SUMIFS(COL!$D:$D,COL!$A:$A,C4190,COL!$G:$G, D4190),
IF(AND(A4190="Cervical Cancer Screening", E4190="Utilization Rate (per 100,000 patients)"),
SUMIFS(CERV!$D:$D,CERV!$A:$A,C4190,CERV!$G:$G,D4190),
IF(AND(A4190="Cancer Screening for CKD patients", E4190="Utilization Rate (per 100,000 patients)"),
SUMIFS(CANSCRN!$D:$D,CANSCRN!$A:$A,C4190,CANSCRN!$G:$G,D4190),
IF(AND(A4190="PSA Testing", E4190="Cost per service ($USD)"),
SUMIFS(PSA!$E:$E,PSA!$A:$A,C4190,PSA!$G:$G,D4190),
IF(AND(A4190="Colorectal Cancer Screening", E4190="Cost per service ($USD)"),
SUMIFS(COL!$E:$E,COL!$A:$A,C4190,COL!$G:$G,D4190),
IF(AND(A4190="Cervical Cancer Screening", E4190="Cost per service ($USD)"),
SUMIFS(CERV!$E:$E,CERV!$A:$A,C4190,CERV!$G:$G,D4190),
IF(AND(A4190="Cancer Screening for CKD patients", E4190="Cost per service ($USD)"),
SUMIFS(CANSCRN!$E:$E,CANSCRN!$A:$A,C4190,CANSCRN!$G:$G,D4190),
IF(AND(A4190="PSA Testing", E4190="Total Expenditure ($USD per 100,000 patients)"),
SUMIFS(PSA!$F:$F,PSA!$A:$A,C4190,PSA!$G:$G,D4190),
IF(AND(A4190="Colorectal Cancer Screening", E4190="Total Expenditure ($USD per 100,000 patients)"),
SUMIFS(COL!$F:$F,COL!$A:$A,C4190,COL!$G:$G,D4190),
IF(AND(A4190="Cervical Cancer Screening", E4190="Total Expenditure ($USD per 100,000 patients)"),
SUMIFS(CERV!$F:$F,CERV!$A:$A,C4190,CERV!$G:$G,D4190),
SUMIFS(CANSCRN!$F:$F,CANSCRN!$A:$A,C4190,CANSCRN!$G:$G,D4190))))))))))))</f>
        <v>3756732.2574669193</v>
      </c>
    </row>
    <row r="4191" spans="1:6" x14ac:dyDescent="0.2">
      <c r="A4191" s="24" t="s">
        <v>107</v>
      </c>
      <c r="B4191" s="24" t="s">
        <v>101</v>
      </c>
      <c r="C4191" s="24" t="s">
        <v>53</v>
      </c>
      <c r="D4191" s="24">
        <v>2018</v>
      </c>
      <c r="E4191" s="24" t="s">
        <v>104</v>
      </c>
      <c r="F4191">
        <f>IF(AND(A4191="PSA Testing", E4191= "Utilization Rate (per 100,000 patients)"),
SUMIFS(PSA!$D:$D,PSA!$A:$A,C4191,PSA!$G:$G,D4191),
IF(AND(A4191="Colorectal Cancer Screening", E4191="Utilization Rate (per 100,000 patients)"),
SUMIFS(COL!$D:$D,COL!$A:$A,C4191,COL!$G:$G, D4191),
IF(AND(A4191="Cervical Cancer Screening", E4191="Utilization Rate (per 100,000 patients)"),
SUMIFS(CERV!$D:$D,CERV!$A:$A,C4191,CERV!$G:$G,D4191),
IF(AND(A4191="Cancer Screening for CKD patients", E4191="Utilization Rate (per 100,000 patients)"),
SUMIFS(CANSCRN!$D:$D,CANSCRN!$A:$A,C4191,CANSCRN!$G:$G,D4191),
IF(AND(A4191="PSA Testing", E4191="Cost per service ($USD)"),
SUMIFS(PSA!$E:$E,PSA!$A:$A,C4191,PSA!$G:$G,D4191),
IF(AND(A4191="Colorectal Cancer Screening", E4191="Cost per service ($USD)"),
SUMIFS(COL!$E:$E,COL!$A:$A,C4191,COL!$G:$G,D4191),
IF(AND(A4191="Cervical Cancer Screening", E4191="Cost per service ($USD)"),
SUMIFS(CERV!$E:$E,CERV!$A:$A,C4191,CERV!$G:$G,D4191),
IF(AND(A4191="Cancer Screening for CKD patients", E4191="Cost per service ($USD)"),
SUMIFS(CANSCRN!$E:$E,CANSCRN!$A:$A,C4191,CANSCRN!$G:$G,D4191),
IF(AND(A4191="PSA Testing", E4191="Total Expenditure ($USD per 100,000 patients)"),
SUMIFS(PSA!$F:$F,PSA!$A:$A,C4191,PSA!$G:$G,D4191),
IF(AND(A4191="Colorectal Cancer Screening", E4191="Total Expenditure ($USD per 100,000 patients)"),
SUMIFS(COL!$F:$F,COL!$A:$A,C4191,COL!$G:$G,D4191),
IF(AND(A4191="Cervical Cancer Screening", E4191="Total Expenditure ($USD per 100,000 patients)"),
SUMIFS(CERV!$F:$F,CERV!$A:$A,C4191,CERV!$G:$G,D4191),
SUMIFS(CANSCRN!$F:$F,CANSCRN!$A:$A,C4191,CANSCRN!$G:$G,D4191))))))))))))</f>
        <v>5068010.9405734763</v>
      </c>
    </row>
    <row r="4192" spans="1:6" x14ac:dyDescent="0.2">
      <c r="A4192" s="24" t="s">
        <v>107</v>
      </c>
      <c r="B4192" s="24" t="s">
        <v>101</v>
      </c>
      <c r="C4192" s="24" t="s">
        <v>53</v>
      </c>
      <c r="D4192" s="24">
        <v>2019</v>
      </c>
      <c r="E4192" s="24" t="s">
        <v>104</v>
      </c>
      <c r="F4192">
        <f>IF(AND(A4192="PSA Testing", E4192= "Utilization Rate (per 100,000 patients)"),
SUMIFS(PSA!$D:$D,PSA!$A:$A,C4192,PSA!$G:$G,D4192),
IF(AND(A4192="Colorectal Cancer Screening", E4192="Utilization Rate (per 100,000 patients)"),
SUMIFS(COL!$D:$D,COL!$A:$A,C4192,COL!$G:$G, D4192),
IF(AND(A4192="Cervical Cancer Screening", E4192="Utilization Rate (per 100,000 patients)"),
SUMIFS(CERV!$D:$D,CERV!$A:$A,C4192,CERV!$G:$G,D4192),
IF(AND(A4192="Cancer Screening for CKD patients", E4192="Utilization Rate (per 100,000 patients)"),
SUMIFS(CANSCRN!$D:$D,CANSCRN!$A:$A,C4192,CANSCRN!$G:$G,D4192),
IF(AND(A4192="PSA Testing", E4192="Cost per service ($USD)"),
SUMIFS(PSA!$E:$E,PSA!$A:$A,C4192,PSA!$G:$G,D4192),
IF(AND(A4192="Colorectal Cancer Screening", E4192="Cost per service ($USD)"),
SUMIFS(COL!$E:$E,COL!$A:$A,C4192,COL!$G:$G,D4192),
IF(AND(A4192="Cervical Cancer Screening", E4192="Cost per service ($USD)"),
SUMIFS(CERV!$E:$E,CERV!$A:$A,C4192,CERV!$G:$G,D4192),
IF(AND(A4192="Cancer Screening for CKD patients", E4192="Cost per service ($USD)"),
SUMIFS(CANSCRN!$E:$E,CANSCRN!$A:$A,C4192,CANSCRN!$G:$G,D4192),
IF(AND(A4192="PSA Testing", E4192="Total Expenditure ($USD per 100,000 patients)"),
SUMIFS(PSA!$F:$F,PSA!$A:$A,C4192,PSA!$G:$G,D4192),
IF(AND(A4192="Colorectal Cancer Screening", E4192="Total Expenditure ($USD per 100,000 patients)"),
SUMIFS(COL!$F:$F,COL!$A:$A,C4192,COL!$G:$G,D4192),
IF(AND(A4192="Cervical Cancer Screening", E4192="Total Expenditure ($USD per 100,000 patients)"),
SUMIFS(CERV!$F:$F,CERV!$A:$A,C4192,CERV!$G:$G,D4192),
SUMIFS(CANSCRN!$F:$F,CANSCRN!$A:$A,C4192,CANSCRN!$G:$G,D4192))))))))))))</f>
        <v>4840090.8165898621</v>
      </c>
    </row>
    <row r="4193" spans="1:6" x14ac:dyDescent="0.2">
      <c r="A4193" s="24" t="s">
        <v>107</v>
      </c>
      <c r="B4193" s="24" t="s">
        <v>101</v>
      </c>
      <c r="C4193" s="24" t="s">
        <v>54</v>
      </c>
      <c r="D4193" s="24">
        <v>2009</v>
      </c>
      <c r="E4193" s="24" t="s">
        <v>104</v>
      </c>
      <c r="F4193">
        <f>IF(AND(A4193="PSA Testing", E4193= "Utilization Rate (per 100,000 patients)"),
SUMIFS(PSA!$D:$D,PSA!$A:$A,C4193,PSA!$G:$G,D4193),
IF(AND(A4193="Colorectal Cancer Screening", E4193="Utilization Rate (per 100,000 patients)"),
SUMIFS(COL!$D:$D,COL!$A:$A,C4193,COL!$G:$G, D4193),
IF(AND(A4193="Cervical Cancer Screening", E4193="Utilization Rate (per 100,000 patients)"),
SUMIFS(CERV!$D:$D,CERV!$A:$A,C4193,CERV!$G:$G,D4193),
IF(AND(A4193="Cancer Screening for CKD patients", E4193="Utilization Rate (per 100,000 patients)"),
SUMIFS(CANSCRN!$D:$D,CANSCRN!$A:$A,C4193,CANSCRN!$G:$G,D4193),
IF(AND(A4193="PSA Testing", E4193="Cost per service ($USD)"),
SUMIFS(PSA!$E:$E,PSA!$A:$A,C4193,PSA!$G:$G,D4193),
IF(AND(A4193="Colorectal Cancer Screening", E4193="Cost per service ($USD)"),
SUMIFS(COL!$E:$E,COL!$A:$A,C4193,COL!$G:$G,D4193),
IF(AND(A4193="Cervical Cancer Screening", E4193="Cost per service ($USD)"),
SUMIFS(CERV!$E:$E,CERV!$A:$A,C4193,CERV!$G:$G,D4193),
IF(AND(A4193="Cancer Screening for CKD patients", E4193="Cost per service ($USD)"),
SUMIFS(CANSCRN!$E:$E,CANSCRN!$A:$A,C4193,CANSCRN!$G:$G,D4193),
IF(AND(A4193="PSA Testing", E4193="Total Expenditure ($USD per 100,000 patients)"),
SUMIFS(PSA!$F:$F,PSA!$A:$A,C4193,PSA!$G:$G,D4193),
IF(AND(A4193="Colorectal Cancer Screening", E4193="Total Expenditure ($USD per 100,000 patients)"),
SUMIFS(COL!$F:$F,COL!$A:$A,C4193,COL!$G:$G,D4193),
IF(AND(A4193="Cervical Cancer Screening", E4193="Total Expenditure ($USD per 100,000 patients)"),
SUMIFS(CERV!$F:$F,CERV!$A:$A,C4193,CERV!$G:$G,D4193),
SUMIFS(CANSCRN!$F:$F,CANSCRN!$A:$A,C4193,CANSCRN!$G:$G,D4193))))))))))))</f>
        <v>3448429.8040159838</v>
      </c>
    </row>
    <row r="4194" spans="1:6" x14ac:dyDescent="0.2">
      <c r="A4194" s="24" t="s">
        <v>107</v>
      </c>
      <c r="B4194" s="24" t="s">
        <v>101</v>
      </c>
      <c r="C4194" s="24" t="s">
        <v>54</v>
      </c>
      <c r="D4194" s="24">
        <v>2010</v>
      </c>
      <c r="E4194" s="24" t="s">
        <v>104</v>
      </c>
      <c r="F4194">
        <f>IF(AND(A4194="PSA Testing", E4194= "Utilization Rate (per 100,000 patients)"),
SUMIFS(PSA!$D:$D,PSA!$A:$A,C4194,PSA!$G:$G,D4194),
IF(AND(A4194="Colorectal Cancer Screening", E4194="Utilization Rate (per 100,000 patients)"),
SUMIFS(COL!$D:$D,COL!$A:$A,C4194,COL!$G:$G, D4194),
IF(AND(A4194="Cervical Cancer Screening", E4194="Utilization Rate (per 100,000 patients)"),
SUMIFS(CERV!$D:$D,CERV!$A:$A,C4194,CERV!$G:$G,D4194),
IF(AND(A4194="Cancer Screening for CKD patients", E4194="Utilization Rate (per 100,000 patients)"),
SUMIFS(CANSCRN!$D:$D,CANSCRN!$A:$A,C4194,CANSCRN!$G:$G,D4194),
IF(AND(A4194="PSA Testing", E4194="Cost per service ($USD)"),
SUMIFS(PSA!$E:$E,PSA!$A:$A,C4194,PSA!$G:$G,D4194),
IF(AND(A4194="Colorectal Cancer Screening", E4194="Cost per service ($USD)"),
SUMIFS(COL!$E:$E,COL!$A:$A,C4194,COL!$G:$G,D4194),
IF(AND(A4194="Cervical Cancer Screening", E4194="Cost per service ($USD)"),
SUMIFS(CERV!$E:$E,CERV!$A:$A,C4194,CERV!$G:$G,D4194),
IF(AND(A4194="Cancer Screening for CKD patients", E4194="Cost per service ($USD)"),
SUMIFS(CANSCRN!$E:$E,CANSCRN!$A:$A,C4194,CANSCRN!$G:$G,D4194),
IF(AND(A4194="PSA Testing", E4194="Total Expenditure ($USD per 100,000 patients)"),
SUMIFS(PSA!$F:$F,PSA!$A:$A,C4194,PSA!$G:$G,D4194),
IF(AND(A4194="Colorectal Cancer Screening", E4194="Total Expenditure ($USD per 100,000 patients)"),
SUMIFS(COL!$F:$F,COL!$A:$A,C4194,COL!$G:$G,D4194),
IF(AND(A4194="Cervical Cancer Screening", E4194="Total Expenditure ($USD per 100,000 patients)"),
SUMIFS(CERV!$F:$F,CERV!$A:$A,C4194,CERV!$G:$G,D4194),
SUMIFS(CANSCRN!$F:$F,CANSCRN!$A:$A,C4194,CANSCRN!$G:$G,D4194))))))))))))</f>
        <v>4256731.4187041568</v>
      </c>
    </row>
    <row r="4195" spans="1:6" x14ac:dyDescent="0.2">
      <c r="A4195" s="24" t="s">
        <v>107</v>
      </c>
      <c r="B4195" s="24" t="s">
        <v>101</v>
      </c>
      <c r="C4195" s="24" t="s">
        <v>54</v>
      </c>
      <c r="D4195" s="24">
        <v>2011</v>
      </c>
      <c r="E4195" s="24" t="s">
        <v>104</v>
      </c>
      <c r="F4195">
        <f>IF(AND(A4195="PSA Testing", E4195= "Utilization Rate (per 100,000 patients)"),
SUMIFS(PSA!$D:$D,PSA!$A:$A,C4195,PSA!$G:$G,D4195),
IF(AND(A4195="Colorectal Cancer Screening", E4195="Utilization Rate (per 100,000 patients)"),
SUMIFS(COL!$D:$D,COL!$A:$A,C4195,COL!$G:$G, D4195),
IF(AND(A4195="Cervical Cancer Screening", E4195="Utilization Rate (per 100,000 patients)"),
SUMIFS(CERV!$D:$D,CERV!$A:$A,C4195,CERV!$G:$G,D4195),
IF(AND(A4195="Cancer Screening for CKD patients", E4195="Utilization Rate (per 100,000 patients)"),
SUMIFS(CANSCRN!$D:$D,CANSCRN!$A:$A,C4195,CANSCRN!$G:$G,D4195),
IF(AND(A4195="PSA Testing", E4195="Cost per service ($USD)"),
SUMIFS(PSA!$E:$E,PSA!$A:$A,C4195,PSA!$G:$G,D4195),
IF(AND(A4195="Colorectal Cancer Screening", E4195="Cost per service ($USD)"),
SUMIFS(COL!$E:$E,COL!$A:$A,C4195,COL!$G:$G,D4195),
IF(AND(A4195="Cervical Cancer Screening", E4195="Cost per service ($USD)"),
SUMIFS(CERV!$E:$E,CERV!$A:$A,C4195,CERV!$G:$G,D4195),
IF(AND(A4195="Cancer Screening for CKD patients", E4195="Cost per service ($USD)"),
SUMIFS(CANSCRN!$E:$E,CANSCRN!$A:$A,C4195,CANSCRN!$G:$G,D4195),
IF(AND(A4195="PSA Testing", E4195="Total Expenditure ($USD per 100,000 patients)"),
SUMIFS(PSA!$F:$F,PSA!$A:$A,C4195,PSA!$G:$G,D4195),
IF(AND(A4195="Colorectal Cancer Screening", E4195="Total Expenditure ($USD per 100,000 patients)"),
SUMIFS(COL!$F:$F,COL!$A:$A,C4195,COL!$G:$G,D4195),
IF(AND(A4195="Cervical Cancer Screening", E4195="Total Expenditure ($USD per 100,000 patients)"),
SUMIFS(CERV!$F:$F,CERV!$A:$A,C4195,CERV!$G:$G,D4195),
SUMIFS(CANSCRN!$F:$F,CANSCRN!$A:$A,C4195,CANSCRN!$G:$G,D4195))))))))))))</f>
        <v>4629096.4437901499</v>
      </c>
    </row>
    <row r="4196" spans="1:6" x14ac:dyDescent="0.2">
      <c r="A4196" s="24" t="s">
        <v>107</v>
      </c>
      <c r="B4196" s="24" t="s">
        <v>101</v>
      </c>
      <c r="C4196" s="24" t="s">
        <v>54</v>
      </c>
      <c r="D4196" s="24">
        <v>2012</v>
      </c>
      <c r="E4196" s="24" t="s">
        <v>104</v>
      </c>
      <c r="F4196">
        <f>IF(AND(A4196="PSA Testing", E4196= "Utilization Rate (per 100,000 patients)"),
SUMIFS(PSA!$D:$D,PSA!$A:$A,C4196,PSA!$G:$G,D4196),
IF(AND(A4196="Colorectal Cancer Screening", E4196="Utilization Rate (per 100,000 patients)"),
SUMIFS(COL!$D:$D,COL!$A:$A,C4196,COL!$G:$G, D4196),
IF(AND(A4196="Cervical Cancer Screening", E4196="Utilization Rate (per 100,000 patients)"),
SUMIFS(CERV!$D:$D,CERV!$A:$A,C4196,CERV!$G:$G,D4196),
IF(AND(A4196="Cancer Screening for CKD patients", E4196="Utilization Rate (per 100,000 patients)"),
SUMIFS(CANSCRN!$D:$D,CANSCRN!$A:$A,C4196,CANSCRN!$G:$G,D4196),
IF(AND(A4196="PSA Testing", E4196="Cost per service ($USD)"),
SUMIFS(PSA!$E:$E,PSA!$A:$A,C4196,PSA!$G:$G,D4196),
IF(AND(A4196="Colorectal Cancer Screening", E4196="Cost per service ($USD)"),
SUMIFS(COL!$E:$E,COL!$A:$A,C4196,COL!$G:$G,D4196),
IF(AND(A4196="Cervical Cancer Screening", E4196="Cost per service ($USD)"),
SUMIFS(CERV!$E:$E,CERV!$A:$A,C4196,CERV!$G:$G,D4196),
IF(AND(A4196="Cancer Screening for CKD patients", E4196="Cost per service ($USD)"),
SUMIFS(CANSCRN!$E:$E,CANSCRN!$A:$A,C4196,CANSCRN!$G:$G,D4196),
IF(AND(A4196="PSA Testing", E4196="Total Expenditure ($USD per 100,000 patients)"),
SUMIFS(PSA!$F:$F,PSA!$A:$A,C4196,PSA!$G:$G,D4196),
IF(AND(A4196="Colorectal Cancer Screening", E4196="Total Expenditure ($USD per 100,000 patients)"),
SUMIFS(COL!$F:$F,COL!$A:$A,C4196,COL!$G:$G,D4196),
IF(AND(A4196="Cervical Cancer Screening", E4196="Total Expenditure ($USD per 100,000 patients)"),
SUMIFS(CERV!$F:$F,CERV!$A:$A,C4196,CERV!$G:$G,D4196),
SUMIFS(CANSCRN!$F:$F,CANSCRN!$A:$A,C4196,CANSCRN!$G:$G,D4196))))))))))))</f>
        <v>3972338.5897133225</v>
      </c>
    </row>
    <row r="4197" spans="1:6" x14ac:dyDescent="0.2">
      <c r="A4197" s="24" t="s">
        <v>107</v>
      </c>
      <c r="B4197" s="24" t="s">
        <v>101</v>
      </c>
      <c r="C4197" s="24" t="s">
        <v>54</v>
      </c>
      <c r="D4197" s="24">
        <v>2013</v>
      </c>
      <c r="E4197" s="24" t="s">
        <v>104</v>
      </c>
      <c r="F4197">
        <f>IF(AND(A4197="PSA Testing", E4197= "Utilization Rate (per 100,000 patients)"),
SUMIFS(PSA!$D:$D,PSA!$A:$A,C4197,PSA!$G:$G,D4197),
IF(AND(A4197="Colorectal Cancer Screening", E4197="Utilization Rate (per 100,000 patients)"),
SUMIFS(COL!$D:$D,COL!$A:$A,C4197,COL!$G:$G, D4197),
IF(AND(A4197="Cervical Cancer Screening", E4197="Utilization Rate (per 100,000 patients)"),
SUMIFS(CERV!$D:$D,CERV!$A:$A,C4197,CERV!$G:$G,D4197),
IF(AND(A4197="Cancer Screening for CKD patients", E4197="Utilization Rate (per 100,000 patients)"),
SUMIFS(CANSCRN!$D:$D,CANSCRN!$A:$A,C4197,CANSCRN!$G:$G,D4197),
IF(AND(A4197="PSA Testing", E4197="Cost per service ($USD)"),
SUMIFS(PSA!$E:$E,PSA!$A:$A,C4197,PSA!$G:$G,D4197),
IF(AND(A4197="Colorectal Cancer Screening", E4197="Cost per service ($USD)"),
SUMIFS(COL!$E:$E,COL!$A:$A,C4197,COL!$G:$G,D4197),
IF(AND(A4197="Cervical Cancer Screening", E4197="Cost per service ($USD)"),
SUMIFS(CERV!$E:$E,CERV!$A:$A,C4197,CERV!$G:$G,D4197),
IF(AND(A4197="Cancer Screening for CKD patients", E4197="Cost per service ($USD)"),
SUMIFS(CANSCRN!$E:$E,CANSCRN!$A:$A,C4197,CANSCRN!$G:$G,D4197),
IF(AND(A4197="PSA Testing", E4197="Total Expenditure ($USD per 100,000 patients)"),
SUMIFS(PSA!$F:$F,PSA!$A:$A,C4197,PSA!$G:$G,D4197),
IF(AND(A4197="Colorectal Cancer Screening", E4197="Total Expenditure ($USD per 100,000 patients)"),
SUMIFS(COL!$F:$F,COL!$A:$A,C4197,COL!$G:$G,D4197),
IF(AND(A4197="Cervical Cancer Screening", E4197="Total Expenditure ($USD per 100,000 patients)"),
SUMIFS(CERV!$F:$F,CERV!$A:$A,C4197,CERV!$G:$G,D4197),
SUMIFS(CANSCRN!$F:$F,CANSCRN!$A:$A,C4197,CANSCRN!$G:$G,D4197))))))))))))</f>
        <v>5107181.4631562727</v>
      </c>
    </row>
    <row r="4198" spans="1:6" x14ac:dyDescent="0.2">
      <c r="A4198" s="24" t="s">
        <v>107</v>
      </c>
      <c r="B4198" s="24" t="s">
        <v>101</v>
      </c>
      <c r="C4198" s="24" t="s">
        <v>54</v>
      </c>
      <c r="D4198" s="24">
        <v>2014</v>
      </c>
      <c r="E4198" s="24" t="s">
        <v>104</v>
      </c>
      <c r="F4198">
        <f>IF(AND(A4198="PSA Testing", E4198= "Utilization Rate (per 100,000 patients)"),
SUMIFS(PSA!$D:$D,PSA!$A:$A,C4198,PSA!$G:$G,D4198),
IF(AND(A4198="Colorectal Cancer Screening", E4198="Utilization Rate (per 100,000 patients)"),
SUMIFS(COL!$D:$D,COL!$A:$A,C4198,COL!$G:$G, D4198),
IF(AND(A4198="Cervical Cancer Screening", E4198="Utilization Rate (per 100,000 patients)"),
SUMIFS(CERV!$D:$D,CERV!$A:$A,C4198,CERV!$G:$G,D4198),
IF(AND(A4198="Cancer Screening for CKD patients", E4198="Utilization Rate (per 100,000 patients)"),
SUMIFS(CANSCRN!$D:$D,CANSCRN!$A:$A,C4198,CANSCRN!$G:$G,D4198),
IF(AND(A4198="PSA Testing", E4198="Cost per service ($USD)"),
SUMIFS(PSA!$E:$E,PSA!$A:$A,C4198,PSA!$G:$G,D4198),
IF(AND(A4198="Colorectal Cancer Screening", E4198="Cost per service ($USD)"),
SUMIFS(COL!$E:$E,COL!$A:$A,C4198,COL!$G:$G,D4198),
IF(AND(A4198="Cervical Cancer Screening", E4198="Cost per service ($USD)"),
SUMIFS(CERV!$E:$E,CERV!$A:$A,C4198,CERV!$G:$G,D4198),
IF(AND(A4198="Cancer Screening for CKD patients", E4198="Cost per service ($USD)"),
SUMIFS(CANSCRN!$E:$E,CANSCRN!$A:$A,C4198,CANSCRN!$G:$G,D4198),
IF(AND(A4198="PSA Testing", E4198="Total Expenditure ($USD per 100,000 patients)"),
SUMIFS(PSA!$F:$F,PSA!$A:$A,C4198,PSA!$G:$G,D4198),
IF(AND(A4198="Colorectal Cancer Screening", E4198="Total Expenditure ($USD per 100,000 patients)"),
SUMIFS(COL!$F:$F,COL!$A:$A,C4198,COL!$G:$G,D4198),
IF(AND(A4198="Cervical Cancer Screening", E4198="Total Expenditure ($USD per 100,000 patients)"),
SUMIFS(CERV!$F:$F,CERV!$A:$A,C4198,CERV!$G:$G,D4198),
SUMIFS(CANSCRN!$F:$F,CANSCRN!$A:$A,C4198,CANSCRN!$G:$G,D4198))))))))))))</f>
        <v>5646332.7213475946</v>
      </c>
    </row>
    <row r="4199" spans="1:6" x14ac:dyDescent="0.2">
      <c r="A4199" s="24" t="s">
        <v>107</v>
      </c>
      <c r="B4199" s="24" t="s">
        <v>101</v>
      </c>
      <c r="C4199" s="24" t="s">
        <v>54</v>
      </c>
      <c r="D4199" s="24">
        <v>2015</v>
      </c>
      <c r="E4199" s="24" t="s">
        <v>104</v>
      </c>
      <c r="F4199">
        <f>IF(AND(A4199="PSA Testing", E4199= "Utilization Rate (per 100,000 patients)"),
SUMIFS(PSA!$D:$D,PSA!$A:$A,C4199,PSA!$G:$G,D4199),
IF(AND(A4199="Colorectal Cancer Screening", E4199="Utilization Rate (per 100,000 patients)"),
SUMIFS(COL!$D:$D,COL!$A:$A,C4199,COL!$G:$G, D4199),
IF(AND(A4199="Cervical Cancer Screening", E4199="Utilization Rate (per 100,000 patients)"),
SUMIFS(CERV!$D:$D,CERV!$A:$A,C4199,CERV!$G:$G,D4199),
IF(AND(A4199="Cancer Screening for CKD patients", E4199="Utilization Rate (per 100,000 patients)"),
SUMIFS(CANSCRN!$D:$D,CANSCRN!$A:$A,C4199,CANSCRN!$G:$G,D4199),
IF(AND(A4199="PSA Testing", E4199="Cost per service ($USD)"),
SUMIFS(PSA!$E:$E,PSA!$A:$A,C4199,PSA!$G:$G,D4199),
IF(AND(A4199="Colorectal Cancer Screening", E4199="Cost per service ($USD)"),
SUMIFS(COL!$E:$E,COL!$A:$A,C4199,COL!$G:$G,D4199),
IF(AND(A4199="Cervical Cancer Screening", E4199="Cost per service ($USD)"),
SUMIFS(CERV!$E:$E,CERV!$A:$A,C4199,CERV!$G:$G,D4199),
IF(AND(A4199="Cancer Screening for CKD patients", E4199="Cost per service ($USD)"),
SUMIFS(CANSCRN!$E:$E,CANSCRN!$A:$A,C4199,CANSCRN!$G:$G,D4199),
IF(AND(A4199="PSA Testing", E4199="Total Expenditure ($USD per 100,000 patients)"),
SUMIFS(PSA!$F:$F,PSA!$A:$A,C4199,PSA!$G:$G,D4199),
IF(AND(A4199="Colorectal Cancer Screening", E4199="Total Expenditure ($USD per 100,000 patients)"),
SUMIFS(COL!$F:$F,COL!$A:$A,C4199,COL!$G:$G,D4199),
IF(AND(A4199="Cervical Cancer Screening", E4199="Total Expenditure ($USD per 100,000 patients)"),
SUMIFS(CERV!$F:$F,CERV!$A:$A,C4199,CERV!$G:$G,D4199),
SUMIFS(CANSCRN!$F:$F,CANSCRN!$A:$A,C4199,CANSCRN!$G:$G,D4199))))))))))))</f>
        <v>5116994.8849797016</v>
      </c>
    </row>
    <row r="4200" spans="1:6" x14ac:dyDescent="0.2">
      <c r="A4200" s="24" t="s">
        <v>107</v>
      </c>
      <c r="B4200" s="24" t="s">
        <v>101</v>
      </c>
      <c r="C4200" s="24" t="s">
        <v>54</v>
      </c>
      <c r="D4200" s="24">
        <v>2016</v>
      </c>
      <c r="E4200" s="24" t="s">
        <v>104</v>
      </c>
      <c r="F4200">
        <f>IF(AND(A4200="PSA Testing", E4200= "Utilization Rate (per 100,000 patients)"),
SUMIFS(PSA!$D:$D,PSA!$A:$A,C4200,PSA!$G:$G,D4200),
IF(AND(A4200="Colorectal Cancer Screening", E4200="Utilization Rate (per 100,000 patients)"),
SUMIFS(COL!$D:$D,COL!$A:$A,C4200,COL!$G:$G, D4200),
IF(AND(A4200="Cervical Cancer Screening", E4200="Utilization Rate (per 100,000 patients)"),
SUMIFS(CERV!$D:$D,CERV!$A:$A,C4200,CERV!$G:$G,D4200),
IF(AND(A4200="Cancer Screening for CKD patients", E4200="Utilization Rate (per 100,000 patients)"),
SUMIFS(CANSCRN!$D:$D,CANSCRN!$A:$A,C4200,CANSCRN!$G:$G,D4200),
IF(AND(A4200="PSA Testing", E4200="Cost per service ($USD)"),
SUMIFS(PSA!$E:$E,PSA!$A:$A,C4200,PSA!$G:$G,D4200),
IF(AND(A4200="Colorectal Cancer Screening", E4200="Cost per service ($USD)"),
SUMIFS(COL!$E:$E,COL!$A:$A,C4200,COL!$G:$G,D4200),
IF(AND(A4200="Cervical Cancer Screening", E4200="Cost per service ($USD)"),
SUMIFS(CERV!$E:$E,CERV!$A:$A,C4200,CERV!$G:$G,D4200),
IF(AND(A4200="Cancer Screening for CKD patients", E4200="Cost per service ($USD)"),
SUMIFS(CANSCRN!$E:$E,CANSCRN!$A:$A,C4200,CANSCRN!$G:$G,D4200),
IF(AND(A4200="PSA Testing", E4200="Total Expenditure ($USD per 100,000 patients)"),
SUMIFS(PSA!$F:$F,PSA!$A:$A,C4200,PSA!$G:$G,D4200),
IF(AND(A4200="Colorectal Cancer Screening", E4200="Total Expenditure ($USD per 100,000 patients)"),
SUMIFS(COL!$F:$F,COL!$A:$A,C4200,COL!$G:$G,D4200),
IF(AND(A4200="Cervical Cancer Screening", E4200="Total Expenditure ($USD per 100,000 patients)"),
SUMIFS(CERV!$F:$F,CERV!$A:$A,C4200,CERV!$G:$G,D4200),
SUMIFS(CANSCRN!$F:$F,CANSCRN!$A:$A,C4200,CANSCRN!$G:$G,D4200))))))))))))</f>
        <v>9464907.8829050288</v>
      </c>
    </row>
    <row r="4201" spans="1:6" x14ac:dyDescent="0.2">
      <c r="A4201" s="24" t="s">
        <v>107</v>
      </c>
      <c r="B4201" s="24" t="s">
        <v>101</v>
      </c>
      <c r="C4201" s="24" t="s">
        <v>54</v>
      </c>
      <c r="D4201" s="24">
        <v>2017</v>
      </c>
      <c r="E4201" s="24" t="s">
        <v>104</v>
      </c>
      <c r="F4201">
        <f>IF(AND(A4201="PSA Testing", E4201= "Utilization Rate (per 100,000 patients)"),
SUMIFS(PSA!$D:$D,PSA!$A:$A,C4201,PSA!$G:$G,D4201),
IF(AND(A4201="Colorectal Cancer Screening", E4201="Utilization Rate (per 100,000 patients)"),
SUMIFS(COL!$D:$D,COL!$A:$A,C4201,COL!$G:$G, D4201),
IF(AND(A4201="Cervical Cancer Screening", E4201="Utilization Rate (per 100,000 patients)"),
SUMIFS(CERV!$D:$D,CERV!$A:$A,C4201,CERV!$G:$G,D4201),
IF(AND(A4201="Cancer Screening for CKD patients", E4201="Utilization Rate (per 100,000 patients)"),
SUMIFS(CANSCRN!$D:$D,CANSCRN!$A:$A,C4201,CANSCRN!$G:$G,D4201),
IF(AND(A4201="PSA Testing", E4201="Cost per service ($USD)"),
SUMIFS(PSA!$E:$E,PSA!$A:$A,C4201,PSA!$G:$G,D4201),
IF(AND(A4201="Colorectal Cancer Screening", E4201="Cost per service ($USD)"),
SUMIFS(COL!$E:$E,COL!$A:$A,C4201,COL!$G:$G,D4201),
IF(AND(A4201="Cervical Cancer Screening", E4201="Cost per service ($USD)"),
SUMIFS(CERV!$E:$E,CERV!$A:$A,C4201,CERV!$G:$G,D4201),
IF(AND(A4201="Cancer Screening for CKD patients", E4201="Cost per service ($USD)"),
SUMIFS(CANSCRN!$E:$E,CANSCRN!$A:$A,C4201,CANSCRN!$G:$G,D4201),
IF(AND(A4201="PSA Testing", E4201="Total Expenditure ($USD per 100,000 patients)"),
SUMIFS(PSA!$F:$F,PSA!$A:$A,C4201,PSA!$G:$G,D4201),
IF(AND(A4201="Colorectal Cancer Screening", E4201="Total Expenditure ($USD per 100,000 patients)"),
SUMIFS(COL!$F:$F,COL!$A:$A,C4201,COL!$G:$G,D4201),
IF(AND(A4201="Cervical Cancer Screening", E4201="Total Expenditure ($USD per 100,000 patients)"),
SUMIFS(CERV!$F:$F,CERV!$A:$A,C4201,CERV!$G:$G,D4201),
SUMIFS(CANSCRN!$F:$F,CANSCRN!$A:$A,C4201,CANSCRN!$G:$G,D4201))))))))))))</f>
        <v>3862661.6567838541</v>
      </c>
    </row>
    <row r="4202" spans="1:6" x14ac:dyDescent="0.2">
      <c r="A4202" s="24" t="s">
        <v>107</v>
      </c>
      <c r="B4202" s="24" t="s">
        <v>101</v>
      </c>
      <c r="C4202" s="24" t="s">
        <v>54</v>
      </c>
      <c r="D4202" s="24">
        <v>2018</v>
      </c>
      <c r="E4202" s="24" t="s">
        <v>104</v>
      </c>
      <c r="F4202">
        <f>IF(AND(A4202="PSA Testing", E4202= "Utilization Rate (per 100,000 patients)"),
SUMIFS(PSA!$D:$D,PSA!$A:$A,C4202,PSA!$G:$G,D4202),
IF(AND(A4202="Colorectal Cancer Screening", E4202="Utilization Rate (per 100,000 patients)"),
SUMIFS(COL!$D:$D,COL!$A:$A,C4202,COL!$G:$G, D4202),
IF(AND(A4202="Cervical Cancer Screening", E4202="Utilization Rate (per 100,000 patients)"),
SUMIFS(CERV!$D:$D,CERV!$A:$A,C4202,CERV!$G:$G,D4202),
IF(AND(A4202="Cancer Screening for CKD patients", E4202="Utilization Rate (per 100,000 patients)"),
SUMIFS(CANSCRN!$D:$D,CANSCRN!$A:$A,C4202,CANSCRN!$G:$G,D4202),
IF(AND(A4202="PSA Testing", E4202="Cost per service ($USD)"),
SUMIFS(PSA!$E:$E,PSA!$A:$A,C4202,PSA!$G:$G,D4202),
IF(AND(A4202="Colorectal Cancer Screening", E4202="Cost per service ($USD)"),
SUMIFS(COL!$E:$E,COL!$A:$A,C4202,COL!$G:$G,D4202),
IF(AND(A4202="Cervical Cancer Screening", E4202="Cost per service ($USD)"),
SUMIFS(CERV!$E:$E,CERV!$A:$A,C4202,CERV!$G:$G,D4202),
IF(AND(A4202="Cancer Screening for CKD patients", E4202="Cost per service ($USD)"),
SUMIFS(CANSCRN!$E:$E,CANSCRN!$A:$A,C4202,CANSCRN!$G:$G,D4202),
IF(AND(A4202="PSA Testing", E4202="Total Expenditure ($USD per 100,000 patients)"),
SUMIFS(PSA!$F:$F,PSA!$A:$A,C4202,PSA!$G:$G,D4202),
IF(AND(A4202="Colorectal Cancer Screening", E4202="Total Expenditure ($USD per 100,000 patients)"),
SUMIFS(COL!$F:$F,COL!$A:$A,C4202,COL!$G:$G,D4202),
IF(AND(A4202="Cervical Cancer Screening", E4202="Total Expenditure ($USD per 100,000 patients)"),
SUMIFS(CERV!$F:$F,CERV!$A:$A,C4202,CERV!$G:$G,D4202),
SUMIFS(CANSCRN!$F:$F,CANSCRN!$A:$A,C4202,CANSCRN!$G:$G,D4202))))))))))))</f>
        <v>2353926.9151962735</v>
      </c>
    </row>
    <row r="4203" spans="1:6" x14ac:dyDescent="0.2">
      <c r="A4203" s="24" t="s">
        <v>107</v>
      </c>
      <c r="B4203" s="24" t="s">
        <v>101</v>
      </c>
      <c r="C4203" s="24" t="s">
        <v>54</v>
      </c>
      <c r="D4203" s="24">
        <v>2019</v>
      </c>
      <c r="E4203" s="24" t="s">
        <v>104</v>
      </c>
      <c r="F4203">
        <f>IF(AND(A4203="PSA Testing", E4203= "Utilization Rate (per 100,000 patients)"),
SUMIFS(PSA!$D:$D,PSA!$A:$A,C4203,PSA!$G:$G,D4203),
IF(AND(A4203="Colorectal Cancer Screening", E4203="Utilization Rate (per 100,000 patients)"),
SUMIFS(COL!$D:$D,COL!$A:$A,C4203,COL!$G:$G, D4203),
IF(AND(A4203="Cervical Cancer Screening", E4203="Utilization Rate (per 100,000 patients)"),
SUMIFS(CERV!$D:$D,CERV!$A:$A,C4203,CERV!$G:$G,D4203),
IF(AND(A4203="Cancer Screening for CKD patients", E4203="Utilization Rate (per 100,000 patients)"),
SUMIFS(CANSCRN!$D:$D,CANSCRN!$A:$A,C4203,CANSCRN!$G:$G,D4203),
IF(AND(A4203="PSA Testing", E4203="Cost per service ($USD)"),
SUMIFS(PSA!$E:$E,PSA!$A:$A,C4203,PSA!$G:$G,D4203),
IF(AND(A4203="Colorectal Cancer Screening", E4203="Cost per service ($USD)"),
SUMIFS(COL!$E:$E,COL!$A:$A,C4203,COL!$G:$G,D4203),
IF(AND(A4203="Cervical Cancer Screening", E4203="Cost per service ($USD)"),
SUMIFS(CERV!$E:$E,CERV!$A:$A,C4203,CERV!$G:$G,D4203),
IF(AND(A4203="Cancer Screening for CKD patients", E4203="Cost per service ($USD)"),
SUMIFS(CANSCRN!$E:$E,CANSCRN!$A:$A,C4203,CANSCRN!$G:$G,D4203),
IF(AND(A4203="PSA Testing", E4203="Total Expenditure ($USD per 100,000 patients)"),
SUMIFS(PSA!$F:$F,PSA!$A:$A,C4203,PSA!$G:$G,D4203),
IF(AND(A4203="Colorectal Cancer Screening", E4203="Total Expenditure ($USD per 100,000 patients)"),
SUMIFS(COL!$F:$F,COL!$A:$A,C4203,COL!$G:$G,D4203),
IF(AND(A4203="Cervical Cancer Screening", E4203="Total Expenditure ($USD per 100,000 patients)"),
SUMIFS(CERV!$F:$F,CERV!$A:$A,C4203,CERV!$G:$G,D4203),
SUMIFS(CANSCRN!$F:$F,CANSCRN!$A:$A,C4203,CANSCRN!$G:$G,D4203))))))))))))</f>
        <v>3107421.0258715595</v>
      </c>
    </row>
    <row r="4204" spans="1:6" x14ac:dyDescent="0.2">
      <c r="A4204" s="24" t="s">
        <v>107</v>
      </c>
      <c r="B4204" s="24" t="s">
        <v>101</v>
      </c>
      <c r="C4204" s="24" t="s">
        <v>55</v>
      </c>
      <c r="D4204" s="24">
        <v>2009</v>
      </c>
      <c r="E4204" s="24" t="s">
        <v>104</v>
      </c>
      <c r="F4204">
        <f>IF(AND(A4204="PSA Testing", E4204= "Utilization Rate (per 100,000 patients)"),
SUMIFS(PSA!$D:$D,PSA!$A:$A,C4204,PSA!$G:$G,D4204),
IF(AND(A4204="Colorectal Cancer Screening", E4204="Utilization Rate (per 100,000 patients)"),
SUMIFS(COL!$D:$D,COL!$A:$A,C4204,COL!$G:$G, D4204),
IF(AND(A4204="Cervical Cancer Screening", E4204="Utilization Rate (per 100,000 patients)"),
SUMIFS(CERV!$D:$D,CERV!$A:$A,C4204,CERV!$G:$G,D4204),
IF(AND(A4204="Cancer Screening for CKD patients", E4204="Utilization Rate (per 100,000 patients)"),
SUMIFS(CANSCRN!$D:$D,CANSCRN!$A:$A,C4204,CANSCRN!$G:$G,D4204),
IF(AND(A4204="PSA Testing", E4204="Cost per service ($USD)"),
SUMIFS(PSA!$E:$E,PSA!$A:$A,C4204,PSA!$G:$G,D4204),
IF(AND(A4204="Colorectal Cancer Screening", E4204="Cost per service ($USD)"),
SUMIFS(COL!$E:$E,COL!$A:$A,C4204,COL!$G:$G,D4204),
IF(AND(A4204="Cervical Cancer Screening", E4204="Cost per service ($USD)"),
SUMIFS(CERV!$E:$E,CERV!$A:$A,C4204,CERV!$G:$G,D4204),
IF(AND(A4204="Cancer Screening for CKD patients", E4204="Cost per service ($USD)"),
SUMIFS(CANSCRN!$E:$E,CANSCRN!$A:$A,C4204,CANSCRN!$G:$G,D4204),
IF(AND(A4204="PSA Testing", E4204="Total Expenditure ($USD per 100,000 patients)"),
SUMIFS(PSA!$F:$F,PSA!$A:$A,C4204,PSA!$G:$G,D4204),
IF(AND(A4204="Colorectal Cancer Screening", E4204="Total Expenditure ($USD per 100,000 patients)"),
SUMIFS(COL!$F:$F,COL!$A:$A,C4204,COL!$G:$G,D4204),
IF(AND(A4204="Cervical Cancer Screening", E4204="Total Expenditure ($USD per 100,000 patients)"),
SUMIFS(CERV!$F:$F,CERV!$A:$A,C4204,CERV!$G:$G,D4204),
SUMIFS(CANSCRN!$F:$F,CANSCRN!$A:$A,C4204,CANSCRN!$G:$G,D4204))))))))))))</f>
        <v>3412960.8382857144</v>
      </c>
    </row>
    <row r="4205" spans="1:6" x14ac:dyDescent="0.2">
      <c r="A4205" s="24" t="s">
        <v>107</v>
      </c>
      <c r="B4205" s="24" t="s">
        <v>101</v>
      </c>
      <c r="C4205" s="24" t="s">
        <v>55</v>
      </c>
      <c r="D4205" s="24">
        <v>2010</v>
      </c>
      <c r="E4205" s="24" t="s">
        <v>104</v>
      </c>
      <c r="F4205">
        <f>IF(AND(A4205="PSA Testing", E4205= "Utilization Rate (per 100,000 patients)"),
SUMIFS(PSA!$D:$D,PSA!$A:$A,C4205,PSA!$G:$G,D4205),
IF(AND(A4205="Colorectal Cancer Screening", E4205="Utilization Rate (per 100,000 patients)"),
SUMIFS(COL!$D:$D,COL!$A:$A,C4205,COL!$G:$G, D4205),
IF(AND(A4205="Cervical Cancer Screening", E4205="Utilization Rate (per 100,000 patients)"),
SUMIFS(CERV!$D:$D,CERV!$A:$A,C4205,CERV!$G:$G,D4205),
IF(AND(A4205="Cancer Screening for CKD patients", E4205="Utilization Rate (per 100,000 patients)"),
SUMIFS(CANSCRN!$D:$D,CANSCRN!$A:$A,C4205,CANSCRN!$G:$G,D4205),
IF(AND(A4205="PSA Testing", E4205="Cost per service ($USD)"),
SUMIFS(PSA!$E:$E,PSA!$A:$A,C4205,PSA!$G:$G,D4205),
IF(AND(A4205="Colorectal Cancer Screening", E4205="Cost per service ($USD)"),
SUMIFS(COL!$E:$E,COL!$A:$A,C4205,COL!$G:$G,D4205),
IF(AND(A4205="Cervical Cancer Screening", E4205="Cost per service ($USD)"),
SUMIFS(CERV!$E:$E,CERV!$A:$A,C4205,CERV!$G:$G,D4205),
IF(AND(A4205="Cancer Screening for CKD patients", E4205="Cost per service ($USD)"),
SUMIFS(CANSCRN!$E:$E,CANSCRN!$A:$A,C4205,CANSCRN!$G:$G,D4205),
IF(AND(A4205="PSA Testing", E4205="Total Expenditure ($USD per 100,000 patients)"),
SUMIFS(PSA!$F:$F,PSA!$A:$A,C4205,PSA!$G:$G,D4205),
IF(AND(A4205="Colorectal Cancer Screening", E4205="Total Expenditure ($USD per 100,000 patients)"),
SUMIFS(COL!$F:$F,COL!$A:$A,C4205,COL!$G:$G,D4205),
IF(AND(A4205="Cervical Cancer Screening", E4205="Total Expenditure ($USD per 100,000 patients)"),
SUMIFS(CERV!$F:$F,CERV!$A:$A,C4205,CERV!$G:$G,D4205),
SUMIFS(CANSCRN!$F:$F,CANSCRN!$A:$A,C4205,CANSCRN!$G:$G,D4205))))))))))))</f>
        <v>2693295.2380952383</v>
      </c>
    </row>
    <row r="4206" spans="1:6" x14ac:dyDescent="0.2">
      <c r="A4206" s="24" t="s">
        <v>107</v>
      </c>
      <c r="B4206" s="24" t="s">
        <v>101</v>
      </c>
      <c r="C4206" s="24" t="s">
        <v>55</v>
      </c>
      <c r="D4206" s="24">
        <v>2011</v>
      </c>
      <c r="E4206" s="24" t="s">
        <v>104</v>
      </c>
      <c r="F4206">
        <f>IF(AND(A4206="PSA Testing", E4206= "Utilization Rate (per 100,000 patients)"),
SUMIFS(PSA!$D:$D,PSA!$A:$A,C4206,PSA!$G:$G,D4206),
IF(AND(A4206="Colorectal Cancer Screening", E4206="Utilization Rate (per 100,000 patients)"),
SUMIFS(COL!$D:$D,COL!$A:$A,C4206,COL!$G:$G, D4206),
IF(AND(A4206="Cervical Cancer Screening", E4206="Utilization Rate (per 100,000 patients)"),
SUMIFS(CERV!$D:$D,CERV!$A:$A,C4206,CERV!$G:$G,D4206),
IF(AND(A4206="Cancer Screening for CKD patients", E4206="Utilization Rate (per 100,000 patients)"),
SUMIFS(CANSCRN!$D:$D,CANSCRN!$A:$A,C4206,CANSCRN!$G:$G,D4206),
IF(AND(A4206="PSA Testing", E4206="Cost per service ($USD)"),
SUMIFS(PSA!$E:$E,PSA!$A:$A,C4206,PSA!$G:$G,D4206),
IF(AND(A4206="Colorectal Cancer Screening", E4206="Cost per service ($USD)"),
SUMIFS(COL!$E:$E,COL!$A:$A,C4206,COL!$G:$G,D4206),
IF(AND(A4206="Cervical Cancer Screening", E4206="Cost per service ($USD)"),
SUMIFS(CERV!$E:$E,CERV!$A:$A,C4206,CERV!$G:$G,D4206),
IF(AND(A4206="Cancer Screening for CKD patients", E4206="Cost per service ($USD)"),
SUMIFS(CANSCRN!$E:$E,CANSCRN!$A:$A,C4206,CANSCRN!$G:$G,D4206),
IF(AND(A4206="PSA Testing", E4206="Total Expenditure ($USD per 100,000 patients)"),
SUMIFS(PSA!$F:$F,PSA!$A:$A,C4206,PSA!$G:$G,D4206),
IF(AND(A4206="Colorectal Cancer Screening", E4206="Total Expenditure ($USD per 100,000 patients)"),
SUMIFS(COL!$F:$F,COL!$A:$A,C4206,COL!$G:$G,D4206),
IF(AND(A4206="Cervical Cancer Screening", E4206="Total Expenditure ($USD per 100,000 patients)"),
SUMIFS(CERV!$F:$F,CERV!$A:$A,C4206,CERV!$G:$G,D4206),
SUMIFS(CANSCRN!$F:$F,CANSCRN!$A:$A,C4206,CANSCRN!$G:$G,D4206))))))))))))</f>
        <v>5564745.7813043483</v>
      </c>
    </row>
    <row r="4207" spans="1:6" x14ac:dyDescent="0.2">
      <c r="A4207" s="24" t="s">
        <v>107</v>
      </c>
      <c r="B4207" s="24" t="s">
        <v>101</v>
      </c>
      <c r="C4207" s="24" t="s">
        <v>55</v>
      </c>
      <c r="D4207" s="24">
        <v>2012</v>
      </c>
      <c r="E4207" s="24" t="s">
        <v>104</v>
      </c>
      <c r="F4207">
        <f>IF(AND(A4207="PSA Testing", E4207= "Utilization Rate (per 100,000 patients)"),
SUMIFS(PSA!$D:$D,PSA!$A:$A,C4207,PSA!$G:$G,D4207),
IF(AND(A4207="Colorectal Cancer Screening", E4207="Utilization Rate (per 100,000 patients)"),
SUMIFS(COL!$D:$D,COL!$A:$A,C4207,COL!$G:$G, D4207),
IF(AND(A4207="Cervical Cancer Screening", E4207="Utilization Rate (per 100,000 patients)"),
SUMIFS(CERV!$D:$D,CERV!$A:$A,C4207,CERV!$G:$G,D4207),
IF(AND(A4207="Cancer Screening for CKD patients", E4207="Utilization Rate (per 100,000 patients)"),
SUMIFS(CANSCRN!$D:$D,CANSCRN!$A:$A,C4207,CANSCRN!$G:$G,D4207),
IF(AND(A4207="PSA Testing", E4207="Cost per service ($USD)"),
SUMIFS(PSA!$E:$E,PSA!$A:$A,C4207,PSA!$G:$G,D4207),
IF(AND(A4207="Colorectal Cancer Screening", E4207="Cost per service ($USD)"),
SUMIFS(COL!$E:$E,COL!$A:$A,C4207,COL!$G:$G,D4207),
IF(AND(A4207="Cervical Cancer Screening", E4207="Cost per service ($USD)"),
SUMIFS(CERV!$E:$E,CERV!$A:$A,C4207,CERV!$G:$G,D4207),
IF(AND(A4207="Cancer Screening for CKD patients", E4207="Cost per service ($USD)"),
SUMIFS(CANSCRN!$E:$E,CANSCRN!$A:$A,C4207,CANSCRN!$G:$G,D4207),
IF(AND(A4207="PSA Testing", E4207="Total Expenditure ($USD per 100,000 patients)"),
SUMIFS(PSA!$F:$F,PSA!$A:$A,C4207,PSA!$G:$G,D4207),
IF(AND(A4207="Colorectal Cancer Screening", E4207="Total Expenditure ($USD per 100,000 patients)"),
SUMIFS(COL!$F:$F,COL!$A:$A,C4207,COL!$G:$G,D4207),
IF(AND(A4207="Cervical Cancer Screening", E4207="Total Expenditure ($USD per 100,000 patients)"),
SUMIFS(CERV!$F:$F,CERV!$A:$A,C4207,CERV!$G:$G,D4207),
SUMIFS(CANSCRN!$F:$F,CANSCRN!$A:$A,C4207,CANSCRN!$G:$G,D4207))))))))))))</f>
        <v>3874683.4366037729</v>
      </c>
    </row>
    <row r="4208" spans="1:6" x14ac:dyDescent="0.2">
      <c r="A4208" s="24" t="s">
        <v>107</v>
      </c>
      <c r="B4208" s="24" t="s">
        <v>101</v>
      </c>
      <c r="C4208" s="24" t="s">
        <v>55</v>
      </c>
      <c r="D4208" s="24">
        <v>2013</v>
      </c>
      <c r="E4208" s="24" t="s">
        <v>104</v>
      </c>
      <c r="F4208">
        <f>IF(AND(A4208="PSA Testing", E4208= "Utilization Rate (per 100,000 patients)"),
SUMIFS(PSA!$D:$D,PSA!$A:$A,C4208,PSA!$G:$G,D4208),
IF(AND(A4208="Colorectal Cancer Screening", E4208="Utilization Rate (per 100,000 patients)"),
SUMIFS(COL!$D:$D,COL!$A:$A,C4208,COL!$G:$G, D4208),
IF(AND(A4208="Cervical Cancer Screening", E4208="Utilization Rate (per 100,000 patients)"),
SUMIFS(CERV!$D:$D,CERV!$A:$A,C4208,CERV!$G:$G,D4208),
IF(AND(A4208="Cancer Screening for CKD patients", E4208="Utilization Rate (per 100,000 patients)"),
SUMIFS(CANSCRN!$D:$D,CANSCRN!$A:$A,C4208,CANSCRN!$G:$G,D4208),
IF(AND(A4208="PSA Testing", E4208="Cost per service ($USD)"),
SUMIFS(PSA!$E:$E,PSA!$A:$A,C4208,PSA!$G:$G,D4208),
IF(AND(A4208="Colorectal Cancer Screening", E4208="Cost per service ($USD)"),
SUMIFS(COL!$E:$E,COL!$A:$A,C4208,COL!$G:$G,D4208),
IF(AND(A4208="Cervical Cancer Screening", E4208="Cost per service ($USD)"),
SUMIFS(CERV!$E:$E,CERV!$A:$A,C4208,CERV!$G:$G,D4208),
IF(AND(A4208="Cancer Screening for CKD patients", E4208="Cost per service ($USD)"),
SUMIFS(CANSCRN!$E:$E,CANSCRN!$A:$A,C4208,CANSCRN!$G:$G,D4208),
IF(AND(A4208="PSA Testing", E4208="Total Expenditure ($USD per 100,000 patients)"),
SUMIFS(PSA!$F:$F,PSA!$A:$A,C4208,PSA!$G:$G,D4208),
IF(AND(A4208="Colorectal Cancer Screening", E4208="Total Expenditure ($USD per 100,000 patients)"),
SUMIFS(COL!$F:$F,COL!$A:$A,C4208,COL!$G:$G,D4208),
IF(AND(A4208="Cervical Cancer Screening", E4208="Total Expenditure ($USD per 100,000 patients)"),
SUMIFS(CERV!$F:$F,CERV!$A:$A,C4208,CERV!$G:$G,D4208),
SUMIFS(CANSCRN!$F:$F,CANSCRN!$A:$A,C4208,CANSCRN!$G:$G,D4208))))))))))))</f>
        <v>3821306.8079245281</v>
      </c>
    </row>
    <row r="4209" spans="1:6" x14ac:dyDescent="0.2">
      <c r="A4209" s="24" t="s">
        <v>107</v>
      </c>
      <c r="B4209" s="24" t="s">
        <v>101</v>
      </c>
      <c r="C4209" s="24" t="s">
        <v>55</v>
      </c>
      <c r="D4209" s="24">
        <v>2014</v>
      </c>
      <c r="E4209" s="24" t="s">
        <v>104</v>
      </c>
      <c r="F4209">
        <f>IF(AND(A4209="PSA Testing", E4209= "Utilization Rate (per 100,000 patients)"),
SUMIFS(PSA!$D:$D,PSA!$A:$A,C4209,PSA!$G:$G,D4209),
IF(AND(A4209="Colorectal Cancer Screening", E4209="Utilization Rate (per 100,000 patients)"),
SUMIFS(COL!$D:$D,COL!$A:$A,C4209,COL!$G:$G, D4209),
IF(AND(A4209="Cervical Cancer Screening", E4209="Utilization Rate (per 100,000 patients)"),
SUMIFS(CERV!$D:$D,CERV!$A:$A,C4209,CERV!$G:$G,D4209),
IF(AND(A4209="Cancer Screening for CKD patients", E4209="Utilization Rate (per 100,000 patients)"),
SUMIFS(CANSCRN!$D:$D,CANSCRN!$A:$A,C4209,CANSCRN!$G:$G,D4209),
IF(AND(A4209="PSA Testing", E4209="Cost per service ($USD)"),
SUMIFS(PSA!$E:$E,PSA!$A:$A,C4209,PSA!$G:$G,D4209),
IF(AND(A4209="Colorectal Cancer Screening", E4209="Cost per service ($USD)"),
SUMIFS(COL!$E:$E,COL!$A:$A,C4209,COL!$G:$G,D4209),
IF(AND(A4209="Cervical Cancer Screening", E4209="Cost per service ($USD)"),
SUMIFS(CERV!$E:$E,CERV!$A:$A,C4209,CERV!$G:$G,D4209),
IF(AND(A4209="Cancer Screening for CKD patients", E4209="Cost per service ($USD)"),
SUMIFS(CANSCRN!$E:$E,CANSCRN!$A:$A,C4209,CANSCRN!$G:$G,D4209),
IF(AND(A4209="PSA Testing", E4209="Total Expenditure ($USD per 100,000 patients)"),
SUMIFS(PSA!$F:$F,PSA!$A:$A,C4209,PSA!$G:$G,D4209),
IF(AND(A4209="Colorectal Cancer Screening", E4209="Total Expenditure ($USD per 100,000 patients)"),
SUMIFS(COL!$F:$F,COL!$A:$A,C4209,COL!$G:$G,D4209),
IF(AND(A4209="Cervical Cancer Screening", E4209="Total Expenditure ($USD per 100,000 patients)"),
SUMIFS(CERV!$F:$F,CERV!$A:$A,C4209,CERV!$G:$G,D4209),
SUMIFS(CANSCRN!$F:$F,CANSCRN!$A:$A,C4209,CANSCRN!$G:$G,D4209))))))))))))</f>
        <v>2193021.5052580647</v>
      </c>
    </row>
    <row r="4210" spans="1:6" x14ac:dyDescent="0.2">
      <c r="A4210" s="24" t="s">
        <v>107</v>
      </c>
      <c r="B4210" s="24" t="s">
        <v>101</v>
      </c>
      <c r="C4210" s="24" t="s">
        <v>55</v>
      </c>
      <c r="D4210" s="24">
        <v>2015</v>
      </c>
      <c r="E4210" s="24" t="s">
        <v>104</v>
      </c>
      <c r="F4210">
        <f>IF(AND(A4210="PSA Testing", E4210= "Utilization Rate (per 100,000 patients)"),
SUMIFS(PSA!$D:$D,PSA!$A:$A,C4210,PSA!$G:$G,D4210),
IF(AND(A4210="Colorectal Cancer Screening", E4210="Utilization Rate (per 100,000 patients)"),
SUMIFS(COL!$D:$D,COL!$A:$A,C4210,COL!$G:$G, D4210),
IF(AND(A4210="Cervical Cancer Screening", E4210="Utilization Rate (per 100,000 patients)"),
SUMIFS(CERV!$D:$D,CERV!$A:$A,C4210,CERV!$G:$G,D4210),
IF(AND(A4210="Cancer Screening for CKD patients", E4210="Utilization Rate (per 100,000 patients)"),
SUMIFS(CANSCRN!$D:$D,CANSCRN!$A:$A,C4210,CANSCRN!$G:$G,D4210),
IF(AND(A4210="PSA Testing", E4210="Cost per service ($USD)"),
SUMIFS(PSA!$E:$E,PSA!$A:$A,C4210,PSA!$G:$G,D4210),
IF(AND(A4210="Colorectal Cancer Screening", E4210="Cost per service ($USD)"),
SUMIFS(COL!$E:$E,COL!$A:$A,C4210,COL!$G:$G,D4210),
IF(AND(A4210="Cervical Cancer Screening", E4210="Cost per service ($USD)"),
SUMIFS(CERV!$E:$E,CERV!$A:$A,C4210,CERV!$G:$G,D4210),
IF(AND(A4210="Cancer Screening for CKD patients", E4210="Cost per service ($USD)"),
SUMIFS(CANSCRN!$E:$E,CANSCRN!$A:$A,C4210,CANSCRN!$G:$G,D4210),
IF(AND(A4210="PSA Testing", E4210="Total Expenditure ($USD per 100,000 patients)"),
SUMIFS(PSA!$F:$F,PSA!$A:$A,C4210,PSA!$G:$G,D4210),
IF(AND(A4210="Colorectal Cancer Screening", E4210="Total Expenditure ($USD per 100,000 patients)"),
SUMIFS(COL!$F:$F,COL!$A:$A,C4210,COL!$G:$G,D4210),
IF(AND(A4210="Cervical Cancer Screening", E4210="Total Expenditure ($USD per 100,000 patients)"),
SUMIFS(CERV!$F:$F,CERV!$A:$A,C4210,CERV!$G:$G,D4210),
SUMIFS(CANSCRN!$F:$F,CANSCRN!$A:$A,C4210,CANSCRN!$G:$G,D4210))))))))))))</f>
        <v>3482233.0729166674</v>
      </c>
    </row>
    <row r="4211" spans="1:6" x14ac:dyDescent="0.2">
      <c r="A4211" s="24" t="s">
        <v>107</v>
      </c>
      <c r="B4211" s="24" t="s">
        <v>101</v>
      </c>
      <c r="C4211" s="24" t="s">
        <v>55</v>
      </c>
      <c r="D4211" s="24">
        <v>2016</v>
      </c>
      <c r="E4211" s="24" t="s">
        <v>104</v>
      </c>
      <c r="F4211">
        <f>IF(AND(A4211="PSA Testing", E4211= "Utilization Rate (per 100,000 patients)"),
SUMIFS(PSA!$D:$D,PSA!$A:$A,C4211,PSA!$G:$G,D4211),
IF(AND(A4211="Colorectal Cancer Screening", E4211="Utilization Rate (per 100,000 patients)"),
SUMIFS(COL!$D:$D,COL!$A:$A,C4211,COL!$G:$G, D4211),
IF(AND(A4211="Cervical Cancer Screening", E4211="Utilization Rate (per 100,000 patients)"),
SUMIFS(CERV!$D:$D,CERV!$A:$A,C4211,CERV!$G:$G,D4211),
IF(AND(A4211="Cancer Screening for CKD patients", E4211="Utilization Rate (per 100,000 patients)"),
SUMIFS(CANSCRN!$D:$D,CANSCRN!$A:$A,C4211,CANSCRN!$G:$G,D4211),
IF(AND(A4211="PSA Testing", E4211="Cost per service ($USD)"),
SUMIFS(PSA!$E:$E,PSA!$A:$A,C4211,PSA!$G:$G,D4211),
IF(AND(A4211="Colorectal Cancer Screening", E4211="Cost per service ($USD)"),
SUMIFS(COL!$E:$E,COL!$A:$A,C4211,COL!$G:$G,D4211),
IF(AND(A4211="Cervical Cancer Screening", E4211="Cost per service ($USD)"),
SUMIFS(CERV!$E:$E,CERV!$A:$A,C4211,CERV!$G:$G,D4211),
IF(AND(A4211="Cancer Screening for CKD patients", E4211="Cost per service ($USD)"),
SUMIFS(CANSCRN!$E:$E,CANSCRN!$A:$A,C4211,CANSCRN!$G:$G,D4211),
IF(AND(A4211="PSA Testing", E4211="Total Expenditure ($USD per 100,000 patients)"),
SUMIFS(PSA!$F:$F,PSA!$A:$A,C4211,PSA!$G:$G,D4211),
IF(AND(A4211="Colorectal Cancer Screening", E4211="Total Expenditure ($USD per 100,000 patients)"),
SUMIFS(COL!$F:$F,COL!$A:$A,C4211,COL!$G:$G,D4211),
IF(AND(A4211="Cervical Cancer Screening", E4211="Total Expenditure ($USD per 100,000 patients)"),
SUMIFS(CERV!$F:$F,CERV!$A:$A,C4211,CERV!$G:$G,D4211),
SUMIFS(CANSCRN!$F:$F,CANSCRN!$A:$A,C4211,CANSCRN!$G:$G,D4211))))))))))))</f>
        <v>5783198.936513762</v>
      </c>
    </row>
    <row r="4212" spans="1:6" x14ac:dyDescent="0.2">
      <c r="A4212" s="24" t="s">
        <v>107</v>
      </c>
      <c r="B4212" s="24" t="s">
        <v>101</v>
      </c>
      <c r="C4212" s="24" t="s">
        <v>55</v>
      </c>
      <c r="D4212" s="24">
        <v>2017</v>
      </c>
      <c r="E4212" s="24" t="s">
        <v>104</v>
      </c>
      <c r="F4212">
        <f>IF(AND(A4212="PSA Testing", E4212= "Utilization Rate (per 100,000 patients)"),
SUMIFS(PSA!$D:$D,PSA!$A:$A,C4212,PSA!$G:$G,D4212),
IF(AND(A4212="Colorectal Cancer Screening", E4212="Utilization Rate (per 100,000 patients)"),
SUMIFS(COL!$D:$D,COL!$A:$A,C4212,COL!$G:$G, D4212),
IF(AND(A4212="Cervical Cancer Screening", E4212="Utilization Rate (per 100,000 patients)"),
SUMIFS(CERV!$D:$D,CERV!$A:$A,C4212,CERV!$G:$G,D4212),
IF(AND(A4212="Cancer Screening for CKD patients", E4212="Utilization Rate (per 100,000 patients)"),
SUMIFS(CANSCRN!$D:$D,CANSCRN!$A:$A,C4212,CANSCRN!$G:$G,D4212),
IF(AND(A4212="PSA Testing", E4212="Cost per service ($USD)"),
SUMIFS(PSA!$E:$E,PSA!$A:$A,C4212,PSA!$G:$G,D4212),
IF(AND(A4212="Colorectal Cancer Screening", E4212="Cost per service ($USD)"),
SUMIFS(COL!$E:$E,COL!$A:$A,C4212,COL!$G:$G,D4212),
IF(AND(A4212="Cervical Cancer Screening", E4212="Cost per service ($USD)"),
SUMIFS(CERV!$E:$E,CERV!$A:$A,C4212,CERV!$G:$G,D4212),
IF(AND(A4212="Cancer Screening for CKD patients", E4212="Cost per service ($USD)"),
SUMIFS(CANSCRN!$E:$E,CANSCRN!$A:$A,C4212,CANSCRN!$G:$G,D4212),
IF(AND(A4212="PSA Testing", E4212="Total Expenditure ($USD per 100,000 patients)"),
SUMIFS(PSA!$F:$F,PSA!$A:$A,C4212,PSA!$G:$G,D4212),
IF(AND(A4212="Colorectal Cancer Screening", E4212="Total Expenditure ($USD per 100,000 patients)"),
SUMIFS(COL!$F:$F,COL!$A:$A,C4212,COL!$G:$G,D4212),
IF(AND(A4212="Cervical Cancer Screening", E4212="Total Expenditure ($USD per 100,000 patients)"),
SUMIFS(CERV!$F:$F,CERV!$A:$A,C4212,CERV!$G:$G,D4212),
SUMIFS(CANSCRN!$F:$F,CANSCRN!$A:$A,C4212,CANSCRN!$G:$G,D4212))))))))))))</f>
        <v>5025627.4499999993</v>
      </c>
    </row>
    <row r="4213" spans="1:6" x14ac:dyDescent="0.2">
      <c r="A4213" s="24" t="s">
        <v>107</v>
      </c>
      <c r="B4213" s="24" t="s">
        <v>101</v>
      </c>
      <c r="C4213" s="24" t="s">
        <v>55</v>
      </c>
      <c r="D4213" s="24">
        <v>2018</v>
      </c>
      <c r="E4213" s="24" t="s">
        <v>104</v>
      </c>
      <c r="F4213">
        <f>IF(AND(A4213="PSA Testing", E4213= "Utilization Rate (per 100,000 patients)"),
SUMIFS(PSA!$D:$D,PSA!$A:$A,C4213,PSA!$G:$G,D4213),
IF(AND(A4213="Colorectal Cancer Screening", E4213="Utilization Rate (per 100,000 patients)"),
SUMIFS(COL!$D:$D,COL!$A:$A,C4213,COL!$G:$G, D4213),
IF(AND(A4213="Cervical Cancer Screening", E4213="Utilization Rate (per 100,000 patients)"),
SUMIFS(CERV!$D:$D,CERV!$A:$A,C4213,CERV!$G:$G,D4213),
IF(AND(A4213="Cancer Screening for CKD patients", E4213="Utilization Rate (per 100,000 patients)"),
SUMIFS(CANSCRN!$D:$D,CANSCRN!$A:$A,C4213,CANSCRN!$G:$G,D4213),
IF(AND(A4213="PSA Testing", E4213="Cost per service ($USD)"),
SUMIFS(PSA!$E:$E,PSA!$A:$A,C4213,PSA!$G:$G,D4213),
IF(AND(A4213="Colorectal Cancer Screening", E4213="Cost per service ($USD)"),
SUMIFS(COL!$E:$E,COL!$A:$A,C4213,COL!$G:$G,D4213),
IF(AND(A4213="Cervical Cancer Screening", E4213="Cost per service ($USD)"),
SUMIFS(CERV!$E:$E,CERV!$A:$A,C4213,CERV!$G:$G,D4213),
IF(AND(A4213="Cancer Screening for CKD patients", E4213="Cost per service ($USD)"),
SUMIFS(CANSCRN!$E:$E,CANSCRN!$A:$A,C4213,CANSCRN!$G:$G,D4213),
IF(AND(A4213="PSA Testing", E4213="Total Expenditure ($USD per 100,000 patients)"),
SUMIFS(PSA!$F:$F,PSA!$A:$A,C4213,PSA!$G:$G,D4213),
IF(AND(A4213="Colorectal Cancer Screening", E4213="Total Expenditure ($USD per 100,000 patients)"),
SUMIFS(COL!$F:$F,COL!$A:$A,C4213,COL!$G:$G,D4213),
IF(AND(A4213="Cervical Cancer Screening", E4213="Total Expenditure ($USD per 100,000 patients)"),
SUMIFS(CERV!$F:$F,CERV!$A:$A,C4213,CERV!$G:$G,D4213),
SUMIFS(CANSCRN!$F:$F,CANSCRN!$A:$A,C4213,CANSCRN!$G:$G,D4213))))))))))))</f>
        <v>3765850.6281132083</v>
      </c>
    </row>
    <row r="4214" spans="1:6" x14ac:dyDescent="0.2">
      <c r="A4214" s="24" t="s">
        <v>107</v>
      </c>
      <c r="B4214" s="24" t="s">
        <v>101</v>
      </c>
      <c r="C4214" s="24" t="s">
        <v>55</v>
      </c>
      <c r="D4214" s="24">
        <v>2019</v>
      </c>
      <c r="E4214" s="24" t="s">
        <v>104</v>
      </c>
      <c r="F4214">
        <f>IF(AND(A4214="PSA Testing", E4214= "Utilization Rate (per 100,000 patients)"),
SUMIFS(PSA!$D:$D,PSA!$A:$A,C4214,PSA!$G:$G,D4214),
IF(AND(A4214="Colorectal Cancer Screening", E4214="Utilization Rate (per 100,000 patients)"),
SUMIFS(COL!$D:$D,COL!$A:$A,C4214,COL!$G:$G, D4214),
IF(AND(A4214="Cervical Cancer Screening", E4214="Utilization Rate (per 100,000 patients)"),
SUMIFS(CERV!$D:$D,CERV!$A:$A,C4214,CERV!$G:$G,D4214),
IF(AND(A4214="Cancer Screening for CKD patients", E4214="Utilization Rate (per 100,000 patients)"),
SUMIFS(CANSCRN!$D:$D,CANSCRN!$A:$A,C4214,CANSCRN!$G:$G,D4214),
IF(AND(A4214="PSA Testing", E4214="Cost per service ($USD)"),
SUMIFS(PSA!$E:$E,PSA!$A:$A,C4214,PSA!$G:$G,D4214),
IF(AND(A4214="Colorectal Cancer Screening", E4214="Cost per service ($USD)"),
SUMIFS(COL!$E:$E,COL!$A:$A,C4214,COL!$G:$G,D4214),
IF(AND(A4214="Cervical Cancer Screening", E4214="Cost per service ($USD)"),
SUMIFS(CERV!$E:$E,CERV!$A:$A,C4214,CERV!$G:$G,D4214),
IF(AND(A4214="Cancer Screening for CKD patients", E4214="Cost per service ($USD)"),
SUMIFS(CANSCRN!$E:$E,CANSCRN!$A:$A,C4214,CANSCRN!$G:$G,D4214),
IF(AND(A4214="PSA Testing", E4214="Total Expenditure ($USD per 100,000 patients)"),
SUMIFS(PSA!$F:$F,PSA!$A:$A,C4214,PSA!$G:$G,D4214),
IF(AND(A4214="Colorectal Cancer Screening", E4214="Total Expenditure ($USD per 100,000 patients)"),
SUMIFS(COL!$F:$F,COL!$A:$A,C4214,COL!$G:$G,D4214),
IF(AND(A4214="Cervical Cancer Screening", E4214="Total Expenditure ($USD per 100,000 patients)"),
SUMIFS(CERV!$F:$F,CERV!$A:$A,C4214,CERV!$G:$G,D4214),
SUMIFS(CANSCRN!$F:$F,CANSCRN!$A:$A,C4214,CANSCRN!$G:$G,D4214))))))))))))</f>
        <v>3523583.4064077674</v>
      </c>
    </row>
    <row r="4215" spans="1:6" x14ac:dyDescent="0.2">
      <c r="A4215" s="24" t="s">
        <v>107</v>
      </c>
      <c r="B4215" s="24" t="s">
        <v>101</v>
      </c>
      <c r="C4215" s="24" t="s">
        <v>56</v>
      </c>
      <c r="D4215" s="24">
        <v>2009</v>
      </c>
      <c r="E4215" s="24" t="s">
        <v>104</v>
      </c>
      <c r="F4215">
        <f>IF(AND(A4215="PSA Testing", E4215= "Utilization Rate (per 100,000 patients)"),
SUMIFS(PSA!$D:$D,PSA!$A:$A,C4215,PSA!$G:$G,D4215),
IF(AND(A4215="Colorectal Cancer Screening", E4215="Utilization Rate (per 100,000 patients)"),
SUMIFS(COL!$D:$D,COL!$A:$A,C4215,COL!$G:$G, D4215),
IF(AND(A4215="Cervical Cancer Screening", E4215="Utilization Rate (per 100,000 patients)"),
SUMIFS(CERV!$D:$D,CERV!$A:$A,C4215,CERV!$G:$G,D4215),
IF(AND(A4215="Cancer Screening for CKD patients", E4215="Utilization Rate (per 100,000 patients)"),
SUMIFS(CANSCRN!$D:$D,CANSCRN!$A:$A,C4215,CANSCRN!$G:$G,D4215),
IF(AND(A4215="PSA Testing", E4215="Cost per service ($USD)"),
SUMIFS(PSA!$E:$E,PSA!$A:$A,C4215,PSA!$G:$G,D4215),
IF(AND(A4215="Colorectal Cancer Screening", E4215="Cost per service ($USD)"),
SUMIFS(COL!$E:$E,COL!$A:$A,C4215,COL!$G:$G,D4215),
IF(AND(A4215="Cervical Cancer Screening", E4215="Cost per service ($USD)"),
SUMIFS(CERV!$E:$E,CERV!$A:$A,C4215,CERV!$G:$G,D4215),
IF(AND(A4215="Cancer Screening for CKD patients", E4215="Cost per service ($USD)"),
SUMIFS(CANSCRN!$E:$E,CANSCRN!$A:$A,C4215,CANSCRN!$G:$G,D4215),
IF(AND(A4215="PSA Testing", E4215="Total Expenditure ($USD per 100,000 patients)"),
SUMIFS(PSA!$F:$F,PSA!$A:$A,C4215,PSA!$G:$G,D4215),
IF(AND(A4215="Colorectal Cancer Screening", E4215="Total Expenditure ($USD per 100,000 patients)"),
SUMIFS(COL!$F:$F,COL!$A:$A,C4215,COL!$G:$G,D4215),
IF(AND(A4215="Cervical Cancer Screening", E4215="Total Expenditure ($USD per 100,000 patients)"),
SUMIFS(CERV!$F:$F,CERV!$A:$A,C4215,CERV!$G:$G,D4215),
SUMIFS(CANSCRN!$F:$F,CANSCRN!$A:$A,C4215,CANSCRN!$G:$G,D4215))))))))))))</f>
        <v>1256950</v>
      </c>
    </row>
    <row r="4216" spans="1:6" x14ac:dyDescent="0.2">
      <c r="A4216" s="24" t="s">
        <v>107</v>
      </c>
      <c r="B4216" s="24" t="s">
        <v>101</v>
      </c>
      <c r="C4216" s="24" t="s">
        <v>56</v>
      </c>
      <c r="D4216" s="24">
        <v>2010</v>
      </c>
      <c r="E4216" s="24" t="s">
        <v>104</v>
      </c>
      <c r="F4216">
        <f>IF(AND(A4216="PSA Testing", E4216= "Utilization Rate (per 100,000 patients)"),
SUMIFS(PSA!$D:$D,PSA!$A:$A,C4216,PSA!$G:$G,D4216),
IF(AND(A4216="Colorectal Cancer Screening", E4216="Utilization Rate (per 100,000 patients)"),
SUMIFS(COL!$D:$D,COL!$A:$A,C4216,COL!$G:$G, D4216),
IF(AND(A4216="Cervical Cancer Screening", E4216="Utilization Rate (per 100,000 patients)"),
SUMIFS(CERV!$D:$D,CERV!$A:$A,C4216,CERV!$G:$G,D4216),
IF(AND(A4216="Cancer Screening for CKD patients", E4216="Utilization Rate (per 100,000 patients)"),
SUMIFS(CANSCRN!$D:$D,CANSCRN!$A:$A,C4216,CANSCRN!$G:$G,D4216),
IF(AND(A4216="PSA Testing", E4216="Cost per service ($USD)"),
SUMIFS(PSA!$E:$E,PSA!$A:$A,C4216,PSA!$G:$G,D4216),
IF(AND(A4216="Colorectal Cancer Screening", E4216="Cost per service ($USD)"),
SUMIFS(COL!$E:$E,COL!$A:$A,C4216,COL!$G:$G,D4216),
IF(AND(A4216="Cervical Cancer Screening", E4216="Cost per service ($USD)"),
SUMIFS(CERV!$E:$E,CERV!$A:$A,C4216,CERV!$G:$G,D4216),
IF(AND(A4216="Cancer Screening for CKD patients", E4216="Cost per service ($USD)"),
SUMIFS(CANSCRN!$E:$E,CANSCRN!$A:$A,C4216,CANSCRN!$G:$G,D4216),
IF(AND(A4216="PSA Testing", E4216="Total Expenditure ($USD per 100,000 patients)"),
SUMIFS(PSA!$F:$F,PSA!$A:$A,C4216,PSA!$G:$G,D4216),
IF(AND(A4216="Colorectal Cancer Screening", E4216="Total Expenditure ($USD per 100,000 patients)"),
SUMIFS(COL!$F:$F,COL!$A:$A,C4216,COL!$G:$G,D4216),
IF(AND(A4216="Cervical Cancer Screening", E4216="Total Expenditure ($USD per 100,000 patients)"),
SUMIFS(CERV!$F:$F,CERV!$A:$A,C4216,CERV!$G:$G,D4216),
SUMIFS(CANSCRN!$F:$F,CANSCRN!$A:$A,C4216,CANSCRN!$G:$G,D4216))))))))))))</f>
        <v>0</v>
      </c>
    </row>
    <row r="4217" spans="1:6" x14ac:dyDescent="0.2">
      <c r="A4217" s="24" t="s">
        <v>107</v>
      </c>
      <c r="B4217" s="24" t="s">
        <v>101</v>
      </c>
      <c r="C4217" s="24" t="s">
        <v>56</v>
      </c>
      <c r="D4217" s="24">
        <v>2011</v>
      </c>
      <c r="E4217" s="24" t="s">
        <v>104</v>
      </c>
      <c r="F4217">
        <f>IF(AND(A4217="PSA Testing", E4217= "Utilization Rate (per 100,000 patients)"),
SUMIFS(PSA!$D:$D,PSA!$A:$A,C4217,PSA!$G:$G,D4217),
IF(AND(A4217="Colorectal Cancer Screening", E4217="Utilization Rate (per 100,000 patients)"),
SUMIFS(COL!$D:$D,COL!$A:$A,C4217,COL!$G:$G, D4217),
IF(AND(A4217="Cervical Cancer Screening", E4217="Utilization Rate (per 100,000 patients)"),
SUMIFS(CERV!$D:$D,CERV!$A:$A,C4217,CERV!$G:$G,D4217),
IF(AND(A4217="Cancer Screening for CKD patients", E4217="Utilization Rate (per 100,000 patients)"),
SUMIFS(CANSCRN!$D:$D,CANSCRN!$A:$A,C4217,CANSCRN!$G:$G,D4217),
IF(AND(A4217="PSA Testing", E4217="Cost per service ($USD)"),
SUMIFS(PSA!$E:$E,PSA!$A:$A,C4217,PSA!$G:$G,D4217),
IF(AND(A4217="Colorectal Cancer Screening", E4217="Cost per service ($USD)"),
SUMIFS(COL!$E:$E,COL!$A:$A,C4217,COL!$G:$G,D4217),
IF(AND(A4217="Cervical Cancer Screening", E4217="Cost per service ($USD)"),
SUMIFS(CERV!$E:$E,CERV!$A:$A,C4217,CERV!$G:$G,D4217),
IF(AND(A4217="Cancer Screening for CKD patients", E4217="Cost per service ($USD)"),
SUMIFS(CANSCRN!$E:$E,CANSCRN!$A:$A,C4217,CANSCRN!$G:$G,D4217),
IF(AND(A4217="PSA Testing", E4217="Total Expenditure ($USD per 100,000 patients)"),
SUMIFS(PSA!$F:$F,PSA!$A:$A,C4217,PSA!$G:$G,D4217),
IF(AND(A4217="Colorectal Cancer Screening", E4217="Total Expenditure ($USD per 100,000 patients)"),
SUMIFS(COL!$F:$F,COL!$A:$A,C4217,COL!$G:$G,D4217),
IF(AND(A4217="Cervical Cancer Screening", E4217="Total Expenditure ($USD per 100,000 patients)"),
SUMIFS(CERV!$F:$F,CERV!$A:$A,C4217,CERV!$G:$G,D4217),
SUMIFS(CANSCRN!$F:$F,CANSCRN!$A:$A,C4217,CANSCRN!$G:$G,D4217))))))))))))</f>
        <v>0</v>
      </c>
    </row>
    <row r="4218" spans="1:6" x14ac:dyDescent="0.2">
      <c r="A4218" s="24" t="s">
        <v>107</v>
      </c>
      <c r="B4218" s="24" t="s">
        <v>101</v>
      </c>
      <c r="C4218" s="24" t="s">
        <v>56</v>
      </c>
      <c r="D4218" s="24">
        <v>2012</v>
      </c>
      <c r="E4218" s="24" t="s">
        <v>104</v>
      </c>
      <c r="F4218">
        <f>IF(AND(A4218="PSA Testing", E4218= "Utilization Rate (per 100,000 patients)"),
SUMIFS(PSA!$D:$D,PSA!$A:$A,C4218,PSA!$G:$G,D4218),
IF(AND(A4218="Colorectal Cancer Screening", E4218="Utilization Rate (per 100,000 patients)"),
SUMIFS(COL!$D:$D,COL!$A:$A,C4218,COL!$G:$G, D4218),
IF(AND(A4218="Cervical Cancer Screening", E4218="Utilization Rate (per 100,000 patients)"),
SUMIFS(CERV!$D:$D,CERV!$A:$A,C4218,CERV!$G:$G,D4218),
IF(AND(A4218="Cancer Screening for CKD patients", E4218="Utilization Rate (per 100,000 patients)"),
SUMIFS(CANSCRN!$D:$D,CANSCRN!$A:$A,C4218,CANSCRN!$G:$G,D4218),
IF(AND(A4218="PSA Testing", E4218="Cost per service ($USD)"),
SUMIFS(PSA!$E:$E,PSA!$A:$A,C4218,PSA!$G:$G,D4218),
IF(AND(A4218="Colorectal Cancer Screening", E4218="Cost per service ($USD)"),
SUMIFS(COL!$E:$E,COL!$A:$A,C4218,COL!$G:$G,D4218),
IF(AND(A4218="Cervical Cancer Screening", E4218="Cost per service ($USD)"),
SUMIFS(CERV!$E:$E,CERV!$A:$A,C4218,CERV!$G:$G,D4218),
IF(AND(A4218="Cancer Screening for CKD patients", E4218="Cost per service ($USD)"),
SUMIFS(CANSCRN!$E:$E,CANSCRN!$A:$A,C4218,CANSCRN!$G:$G,D4218),
IF(AND(A4218="PSA Testing", E4218="Total Expenditure ($USD per 100,000 patients)"),
SUMIFS(PSA!$F:$F,PSA!$A:$A,C4218,PSA!$G:$G,D4218),
IF(AND(A4218="Colorectal Cancer Screening", E4218="Total Expenditure ($USD per 100,000 patients)"),
SUMIFS(COL!$F:$F,COL!$A:$A,C4218,COL!$G:$G,D4218),
IF(AND(A4218="Cervical Cancer Screening", E4218="Total Expenditure ($USD per 100,000 patients)"),
SUMIFS(CERV!$F:$F,CERV!$A:$A,C4218,CERV!$G:$G,D4218),
SUMIFS(CANSCRN!$F:$F,CANSCRN!$A:$A,C4218,CANSCRN!$G:$G,D4218))))))))))))</f>
        <v>0</v>
      </c>
    </row>
    <row r="4219" spans="1:6" x14ac:dyDescent="0.2">
      <c r="A4219" s="24" t="s">
        <v>107</v>
      </c>
      <c r="B4219" s="24" t="s">
        <v>101</v>
      </c>
      <c r="C4219" s="24" t="s">
        <v>56</v>
      </c>
      <c r="D4219" s="24">
        <v>2013</v>
      </c>
      <c r="E4219" s="24" t="s">
        <v>104</v>
      </c>
      <c r="F4219">
        <f>IF(AND(A4219="PSA Testing", E4219= "Utilization Rate (per 100,000 patients)"),
SUMIFS(PSA!$D:$D,PSA!$A:$A,C4219,PSA!$G:$G,D4219),
IF(AND(A4219="Colorectal Cancer Screening", E4219="Utilization Rate (per 100,000 patients)"),
SUMIFS(COL!$D:$D,COL!$A:$A,C4219,COL!$G:$G, D4219),
IF(AND(A4219="Cervical Cancer Screening", E4219="Utilization Rate (per 100,000 patients)"),
SUMIFS(CERV!$D:$D,CERV!$A:$A,C4219,CERV!$G:$G,D4219),
IF(AND(A4219="Cancer Screening for CKD patients", E4219="Utilization Rate (per 100,000 patients)"),
SUMIFS(CANSCRN!$D:$D,CANSCRN!$A:$A,C4219,CANSCRN!$G:$G,D4219),
IF(AND(A4219="PSA Testing", E4219="Cost per service ($USD)"),
SUMIFS(PSA!$E:$E,PSA!$A:$A,C4219,PSA!$G:$G,D4219),
IF(AND(A4219="Colorectal Cancer Screening", E4219="Cost per service ($USD)"),
SUMIFS(COL!$E:$E,COL!$A:$A,C4219,COL!$G:$G,D4219),
IF(AND(A4219="Cervical Cancer Screening", E4219="Cost per service ($USD)"),
SUMIFS(CERV!$E:$E,CERV!$A:$A,C4219,CERV!$G:$G,D4219),
IF(AND(A4219="Cancer Screening for CKD patients", E4219="Cost per service ($USD)"),
SUMIFS(CANSCRN!$E:$E,CANSCRN!$A:$A,C4219,CANSCRN!$G:$G,D4219),
IF(AND(A4219="PSA Testing", E4219="Total Expenditure ($USD per 100,000 patients)"),
SUMIFS(PSA!$F:$F,PSA!$A:$A,C4219,PSA!$G:$G,D4219),
IF(AND(A4219="Colorectal Cancer Screening", E4219="Total Expenditure ($USD per 100,000 patients)"),
SUMIFS(COL!$F:$F,COL!$A:$A,C4219,COL!$G:$G,D4219),
IF(AND(A4219="Cervical Cancer Screening", E4219="Total Expenditure ($USD per 100,000 patients)"),
SUMIFS(CERV!$F:$F,CERV!$A:$A,C4219,CERV!$G:$G,D4219),
SUMIFS(CANSCRN!$F:$F,CANSCRN!$A:$A,C4219,CANSCRN!$G:$G,D4219))))))))))))</f>
        <v>0</v>
      </c>
    </row>
    <row r="4220" spans="1:6" x14ac:dyDescent="0.2">
      <c r="A4220" s="24" t="s">
        <v>107</v>
      </c>
      <c r="B4220" s="24" t="s">
        <v>101</v>
      </c>
      <c r="C4220" s="24" t="s">
        <v>56</v>
      </c>
      <c r="D4220" s="24">
        <v>2014</v>
      </c>
      <c r="E4220" s="24" t="s">
        <v>104</v>
      </c>
      <c r="F4220">
        <f>IF(AND(A4220="PSA Testing", E4220= "Utilization Rate (per 100,000 patients)"),
SUMIFS(PSA!$D:$D,PSA!$A:$A,C4220,PSA!$G:$G,D4220),
IF(AND(A4220="Colorectal Cancer Screening", E4220="Utilization Rate (per 100,000 patients)"),
SUMIFS(COL!$D:$D,COL!$A:$A,C4220,COL!$G:$G, D4220),
IF(AND(A4220="Cervical Cancer Screening", E4220="Utilization Rate (per 100,000 patients)"),
SUMIFS(CERV!$D:$D,CERV!$A:$A,C4220,CERV!$G:$G,D4220),
IF(AND(A4220="Cancer Screening for CKD patients", E4220="Utilization Rate (per 100,000 patients)"),
SUMIFS(CANSCRN!$D:$D,CANSCRN!$A:$A,C4220,CANSCRN!$G:$G,D4220),
IF(AND(A4220="PSA Testing", E4220="Cost per service ($USD)"),
SUMIFS(PSA!$E:$E,PSA!$A:$A,C4220,PSA!$G:$G,D4220),
IF(AND(A4220="Colorectal Cancer Screening", E4220="Cost per service ($USD)"),
SUMIFS(COL!$E:$E,COL!$A:$A,C4220,COL!$G:$G,D4220),
IF(AND(A4220="Cervical Cancer Screening", E4220="Cost per service ($USD)"),
SUMIFS(CERV!$E:$E,CERV!$A:$A,C4220,CERV!$G:$G,D4220),
IF(AND(A4220="Cancer Screening for CKD patients", E4220="Cost per service ($USD)"),
SUMIFS(CANSCRN!$E:$E,CANSCRN!$A:$A,C4220,CANSCRN!$G:$G,D4220),
IF(AND(A4220="PSA Testing", E4220="Total Expenditure ($USD per 100,000 patients)"),
SUMIFS(PSA!$F:$F,PSA!$A:$A,C4220,PSA!$G:$G,D4220),
IF(AND(A4220="Colorectal Cancer Screening", E4220="Total Expenditure ($USD per 100,000 patients)"),
SUMIFS(COL!$F:$F,COL!$A:$A,C4220,COL!$G:$G,D4220),
IF(AND(A4220="Cervical Cancer Screening", E4220="Total Expenditure ($USD per 100,000 patients)"),
SUMIFS(CERV!$F:$F,CERV!$A:$A,C4220,CERV!$G:$G,D4220),
SUMIFS(CANSCRN!$F:$F,CANSCRN!$A:$A,C4220,CANSCRN!$G:$G,D4220))))))))))))</f>
        <v>0</v>
      </c>
    </row>
    <row r="4221" spans="1:6" x14ac:dyDescent="0.2">
      <c r="A4221" s="24" t="s">
        <v>107</v>
      </c>
      <c r="B4221" s="24" t="s">
        <v>101</v>
      </c>
      <c r="C4221" s="24" t="s">
        <v>56</v>
      </c>
      <c r="D4221" s="24">
        <v>2015</v>
      </c>
      <c r="E4221" s="24" t="s">
        <v>104</v>
      </c>
      <c r="F4221">
        <f>IF(AND(A4221="PSA Testing", E4221= "Utilization Rate (per 100,000 patients)"),
SUMIFS(PSA!$D:$D,PSA!$A:$A,C4221,PSA!$G:$G,D4221),
IF(AND(A4221="Colorectal Cancer Screening", E4221="Utilization Rate (per 100,000 patients)"),
SUMIFS(COL!$D:$D,COL!$A:$A,C4221,COL!$G:$G, D4221),
IF(AND(A4221="Cervical Cancer Screening", E4221="Utilization Rate (per 100,000 patients)"),
SUMIFS(CERV!$D:$D,CERV!$A:$A,C4221,CERV!$G:$G,D4221),
IF(AND(A4221="Cancer Screening for CKD patients", E4221="Utilization Rate (per 100,000 patients)"),
SUMIFS(CANSCRN!$D:$D,CANSCRN!$A:$A,C4221,CANSCRN!$G:$G,D4221),
IF(AND(A4221="PSA Testing", E4221="Cost per service ($USD)"),
SUMIFS(PSA!$E:$E,PSA!$A:$A,C4221,PSA!$G:$G,D4221),
IF(AND(A4221="Colorectal Cancer Screening", E4221="Cost per service ($USD)"),
SUMIFS(COL!$E:$E,COL!$A:$A,C4221,COL!$G:$G,D4221),
IF(AND(A4221="Cervical Cancer Screening", E4221="Cost per service ($USD)"),
SUMIFS(CERV!$E:$E,CERV!$A:$A,C4221,CERV!$G:$G,D4221),
IF(AND(A4221="Cancer Screening for CKD patients", E4221="Cost per service ($USD)"),
SUMIFS(CANSCRN!$E:$E,CANSCRN!$A:$A,C4221,CANSCRN!$G:$G,D4221),
IF(AND(A4221="PSA Testing", E4221="Total Expenditure ($USD per 100,000 patients)"),
SUMIFS(PSA!$F:$F,PSA!$A:$A,C4221,PSA!$G:$G,D4221),
IF(AND(A4221="Colorectal Cancer Screening", E4221="Total Expenditure ($USD per 100,000 patients)"),
SUMIFS(COL!$F:$F,COL!$A:$A,C4221,COL!$G:$G,D4221),
IF(AND(A4221="Cervical Cancer Screening", E4221="Total Expenditure ($USD per 100,000 patients)"),
SUMIFS(CERV!$F:$F,CERV!$A:$A,C4221,CERV!$G:$G,D4221),
SUMIFS(CANSCRN!$F:$F,CANSCRN!$A:$A,C4221,CANSCRN!$G:$G,D4221))))))))))))</f>
        <v>0</v>
      </c>
    </row>
    <row r="4222" spans="1:6" x14ac:dyDescent="0.2">
      <c r="A4222" s="24" t="s">
        <v>107</v>
      </c>
      <c r="B4222" s="24" t="s">
        <v>101</v>
      </c>
      <c r="C4222" s="24" t="s">
        <v>56</v>
      </c>
      <c r="D4222" s="24">
        <v>2016</v>
      </c>
      <c r="E4222" s="24" t="s">
        <v>104</v>
      </c>
      <c r="F4222">
        <f>IF(AND(A4222="PSA Testing", E4222= "Utilization Rate (per 100,000 patients)"),
SUMIFS(PSA!$D:$D,PSA!$A:$A,C4222,PSA!$G:$G,D4222),
IF(AND(A4222="Colorectal Cancer Screening", E4222="Utilization Rate (per 100,000 patients)"),
SUMIFS(COL!$D:$D,COL!$A:$A,C4222,COL!$G:$G, D4222),
IF(AND(A4222="Cervical Cancer Screening", E4222="Utilization Rate (per 100,000 patients)"),
SUMIFS(CERV!$D:$D,CERV!$A:$A,C4222,CERV!$G:$G,D4222),
IF(AND(A4222="Cancer Screening for CKD patients", E4222="Utilization Rate (per 100,000 patients)"),
SUMIFS(CANSCRN!$D:$D,CANSCRN!$A:$A,C4222,CANSCRN!$G:$G,D4222),
IF(AND(A4222="PSA Testing", E4222="Cost per service ($USD)"),
SUMIFS(PSA!$E:$E,PSA!$A:$A,C4222,PSA!$G:$G,D4222),
IF(AND(A4222="Colorectal Cancer Screening", E4222="Cost per service ($USD)"),
SUMIFS(COL!$E:$E,COL!$A:$A,C4222,COL!$G:$G,D4222),
IF(AND(A4222="Cervical Cancer Screening", E4222="Cost per service ($USD)"),
SUMIFS(CERV!$E:$E,CERV!$A:$A,C4222,CERV!$G:$G,D4222),
IF(AND(A4222="Cancer Screening for CKD patients", E4222="Cost per service ($USD)"),
SUMIFS(CANSCRN!$E:$E,CANSCRN!$A:$A,C4222,CANSCRN!$G:$G,D4222),
IF(AND(A4222="PSA Testing", E4222="Total Expenditure ($USD per 100,000 patients)"),
SUMIFS(PSA!$F:$F,PSA!$A:$A,C4222,PSA!$G:$G,D4222),
IF(AND(A4222="Colorectal Cancer Screening", E4222="Total Expenditure ($USD per 100,000 patients)"),
SUMIFS(COL!$F:$F,COL!$A:$A,C4222,COL!$G:$G,D4222),
IF(AND(A4222="Cervical Cancer Screening", E4222="Total Expenditure ($USD per 100,000 patients)"),
SUMIFS(CERV!$F:$F,CERV!$A:$A,C4222,CERV!$G:$G,D4222),
SUMIFS(CANSCRN!$F:$F,CANSCRN!$A:$A,C4222,CANSCRN!$G:$G,D4222))))))))))))</f>
        <v>0</v>
      </c>
    </row>
    <row r="4223" spans="1:6" x14ac:dyDescent="0.2">
      <c r="A4223" s="24" t="s">
        <v>107</v>
      </c>
      <c r="B4223" s="24" t="s">
        <v>101</v>
      </c>
      <c r="C4223" s="24" t="s">
        <v>56</v>
      </c>
      <c r="D4223" s="24">
        <v>2017</v>
      </c>
      <c r="E4223" s="24" t="s">
        <v>104</v>
      </c>
      <c r="F4223">
        <f>IF(AND(A4223="PSA Testing", E4223= "Utilization Rate (per 100,000 patients)"),
SUMIFS(PSA!$D:$D,PSA!$A:$A,C4223,PSA!$G:$G,D4223),
IF(AND(A4223="Colorectal Cancer Screening", E4223="Utilization Rate (per 100,000 patients)"),
SUMIFS(COL!$D:$D,COL!$A:$A,C4223,COL!$G:$G, D4223),
IF(AND(A4223="Cervical Cancer Screening", E4223="Utilization Rate (per 100,000 patients)"),
SUMIFS(CERV!$D:$D,CERV!$A:$A,C4223,CERV!$G:$G,D4223),
IF(AND(A4223="Cancer Screening for CKD patients", E4223="Utilization Rate (per 100,000 patients)"),
SUMIFS(CANSCRN!$D:$D,CANSCRN!$A:$A,C4223,CANSCRN!$G:$G,D4223),
IF(AND(A4223="PSA Testing", E4223="Cost per service ($USD)"),
SUMIFS(PSA!$E:$E,PSA!$A:$A,C4223,PSA!$G:$G,D4223),
IF(AND(A4223="Colorectal Cancer Screening", E4223="Cost per service ($USD)"),
SUMIFS(COL!$E:$E,COL!$A:$A,C4223,COL!$G:$G,D4223),
IF(AND(A4223="Cervical Cancer Screening", E4223="Cost per service ($USD)"),
SUMIFS(CERV!$E:$E,CERV!$A:$A,C4223,CERV!$G:$G,D4223),
IF(AND(A4223="Cancer Screening for CKD patients", E4223="Cost per service ($USD)"),
SUMIFS(CANSCRN!$E:$E,CANSCRN!$A:$A,C4223,CANSCRN!$G:$G,D4223),
IF(AND(A4223="PSA Testing", E4223="Total Expenditure ($USD per 100,000 patients)"),
SUMIFS(PSA!$F:$F,PSA!$A:$A,C4223,PSA!$G:$G,D4223),
IF(AND(A4223="Colorectal Cancer Screening", E4223="Total Expenditure ($USD per 100,000 patients)"),
SUMIFS(COL!$F:$F,COL!$A:$A,C4223,COL!$G:$G,D4223),
IF(AND(A4223="Cervical Cancer Screening", E4223="Total Expenditure ($USD per 100,000 patients)"),
SUMIFS(CERV!$F:$F,CERV!$A:$A,C4223,CERV!$G:$G,D4223),
SUMIFS(CANSCRN!$F:$F,CANSCRN!$A:$A,C4223,CANSCRN!$G:$G,D4223))))))))))))</f>
        <v>0</v>
      </c>
    </row>
    <row r="4224" spans="1:6" x14ac:dyDescent="0.2">
      <c r="A4224" s="24" t="s">
        <v>107</v>
      </c>
      <c r="B4224" s="24" t="s">
        <v>101</v>
      </c>
      <c r="C4224" s="24" t="s">
        <v>56</v>
      </c>
      <c r="D4224" s="24">
        <v>2018</v>
      </c>
      <c r="E4224" s="24" t="s">
        <v>104</v>
      </c>
      <c r="F4224">
        <f>IF(AND(A4224="PSA Testing", E4224= "Utilization Rate (per 100,000 patients)"),
SUMIFS(PSA!$D:$D,PSA!$A:$A,C4224,PSA!$G:$G,D4224),
IF(AND(A4224="Colorectal Cancer Screening", E4224="Utilization Rate (per 100,000 patients)"),
SUMIFS(COL!$D:$D,COL!$A:$A,C4224,COL!$G:$G, D4224),
IF(AND(A4224="Cervical Cancer Screening", E4224="Utilization Rate (per 100,000 patients)"),
SUMIFS(CERV!$D:$D,CERV!$A:$A,C4224,CERV!$G:$G,D4224),
IF(AND(A4224="Cancer Screening for CKD patients", E4224="Utilization Rate (per 100,000 patients)"),
SUMIFS(CANSCRN!$D:$D,CANSCRN!$A:$A,C4224,CANSCRN!$G:$G,D4224),
IF(AND(A4224="PSA Testing", E4224="Cost per service ($USD)"),
SUMIFS(PSA!$E:$E,PSA!$A:$A,C4224,PSA!$G:$G,D4224),
IF(AND(A4224="Colorectal Cancer Screening", E4224="Cost per service ($USD)"),
SUMIFS(COL!$E:$E,COL!$A:$A,C4224,COL!$G:$G,D4224),
IF(AND(A4224="Cervical Cancer Screening", E4224="Cost per service ($USD)"),
SUMIFS(CERV!$E:$E,CERV!$A:$A,C4224,CERV!$G:$G,D4224),
IF(AND(A4224="Cancer Screening for CKD patients", E4224="Cost per service ($USD)"),
SUMIFS(CANSCRN!$E:$E,CANSCRN!$A:$A,C4224,CANSCRN!$G:$G,D4224),
IF(AND(A4224="PSA Testing", E4224="Total Expenditure ($USD per 100,000 patients)"),
SUMIFS(PSA!$F:$F,PSA!$A:$A,C4224,PSA!$G:$G,D4224),
IF(AND(A4224="Colorectal Cancer Screening", E4224="Total Expenditure ($USD per 100,000 patients)"),
SUMIFS(COL!$F:$F,COL!$A:$A,C4224,COL!$G:$G,D4224),
IF(AND(A4224="Cervical Cancer Screening", E4224="Total Expenditure ($USD per 100,000 patients)"),
SUMIFS(CERV!$F:$F,CERV!$A:$A,C4224,CERV!$G:$G,D4224),
SUMIFS(CANSCRN!$F:$F,CANSCRN!$A:$A,C4224,CANSCRN!$G:$G,D4224))))))))))))</f>
        <v>0</v>
      </c>
    </row>
    <row r="4225" spans="1:6" x14ac:dyDescent="0.2">
      <c r="A4225" s="24" t="s">
        <v>107</v>
      </c>
      <c r="B4225" s="24" t="s">
        <v>101</v>
      </c>
      <c r="C4225" s="24" t="s">
        <v>56</v>
      </c>
      <c r="D4225" s="24">
        <v>2019</v>
      </c>
      <c r="E4225" s="24" t="s">
        <v>104</v>
      </c>
      <c r="F4225">
        <f>IF(AND(A4225="PSA Testing", E4225= "Utilization Rate (per 100,000 patients)"),
SUMIFS(PSA!$D:$D,PSA!$A:$A,C4225,PSA!$G:$G,D4225),
IF(AND(A4225="Colorectal Cancer Screening", E4225="Utilization Rate (per 100,000 patients)"),
SUMIFS(COL!$D:$D,COL!$A:$A,C4225,COL!$G:$G, D4225),
IF(AND(A4225="Cervical Cancer Screening", E4225="Utilization Rate (per 100,000 patients)"),
SUMIFS(CERV!$D:$D,CERV!$A:$A,C4225,CERV!$G:$G,D4225),
IF(AND(A4225="Cancer Screening for CKD patients", E4225="Utilization Rate (per 100,000 patients)"),
SUMIFS(CANSCRN!$D:$D,CANSCRN!$A:$A,C4225,CANSCRN!$G:$G,D4225),
IF(AND(A4225="PSA Testing", E4225="Cost per service ($USD)"),
SUMIFS(PSA!$E:$E,PSA!$A:$A,C4225,PSA!$G:$G,D4225),
IF(AND(A4225="Colorectal Cancer Screening", E4225="Cost per service ($USD)"),
SUMIFS(COL!$E:$E,COL!$A:$A,C4225,COL!$G:$G,D4225),
IF(AND(A4225="Cervical Cancer Screening", E4225="Cost per service ($USD)"),
SUMIFS(CERV!$E:$E,CERV!$A:$A,C4225,CERV!$G:$G,D4225),
IF(AND(A4225="Cancer Screening for CKD patients", E4225="Cost per service ($USD)"),
SUMIFS(CANSCRN!$E:$E,CANSCRN!$A:$A,C4225,CANSCRN!$G:$G,D4225),
IF(AND(A4225="PSA Testing", E4225="Total Expenditure ($USD per 100,000 patients)"),
SUMIFS(PSA!$F:$F,PSA!$A:$A,C4225,PSA!$G:$G,D4225),
IF(AND(A4225="Colorectal Cancer Screening", E4225="Total Expenditure ($USD per 100,000 patients)"),
SUMIFS(COL!$F:$F,COL!$A:$A,C4225,COL!$G:$G,D4225),
IF(AND(A4225="Cervical Cancer Screening", E4225="Total Expenditure ($USD per 100,000 patients)"),
SUMIFS(CERV!$F:$F,CERV!$A:$A,C4225,CERV!$G:$G,D4225),
SUMIFS(CANSCRN!$F:$F,CANSCRN!$A:$A,C4225,CANSCRN!$G:$G,D4225))))))))))))</f>
        <v>0</v>
      </c>
    </row>
    <row r="4226" spans="1:6" x14ac:dyDescent="0.2">
      <c r="A4226" s="24" t="s">
        <v>107</v>
      </c>
      <c r="B4226" s="24" t="s">
        <v>101</v>
      </c>
      <c r="C4226" s="24" t="s">
        <v>57</v>
      </c>
      <c r="D4226" s="24">
        <v>2009</v>
      </c>
      <c r="E4226" s="24" t="s">
        <v>104</v>
      </c>
      <c r="F4226">
        <f>IF(AND(A4226="PSA Testing", E4226= "Utilization Rate (per 100,000 patients)"),
SUMIFS(PSA!$D:$D,PSA!$A:$A,C4226,PSA!$G:$G,D4226),
IF(AND(A4226="Colorectal Cancer Screening", E4226="Utilization Rate (per 100,000 patients)"),
SUMIFS(COL!$D:$D,COL!$A:$A,C4226,COL!$G:$G, D4226),
IF(AND(A4226="Cervical Cancer Screening", E4226="Utilization Rate (per 100,000 patients)"),
SUMIFS(CERV!$D:$D,CERV!$A:$A,C4226,CERV!$G:$G,D4226),
IF(AND(A4226="Cancer Screening for CKD patients", E4226="Utilization Rate (per 100,000 patients)"),
SUMIFS(CANSCRN!$D:$D,CANSCRN!$A:$A,C4226,CANSCRN!$G:$G,D4226),
IF(AND(A4226="PSA Testing", E4226="Cost per service ($USD)"),
SUMIFS(PSA!$E:$E,PSA!$A:$A,C4226,PSA!$G:$G,D4226),
IF(AND(A4226="Colorectal Cancer Screening", E4226="Cost per service ($USD)"),
SUMIFS(COL!$E:$E,COL!$A:$A,C4226,COL!$G:$G,D4226),
IF(AND(A4226="Cervical Cancer Screening", E4226="Cost per service ($USD)"),
SUMIFS(CERV!$E:$E,CERV!$A:$A,C4226,CERV!$G:$G,D4226),
IF(AND(A4226="Cancer Screening for CKD patients", E4226="Cost per service ($USD)"),
SUMIFS(CANSCRN!$E:$E,CANSCRN!$A:$A,C4226,CANSCRN!$G:$G,D4226),
IF(AND(A4226="PSA Testing", E4226="Total Expenditure ($USD per 100,000 patients)"),
SUMIFS(PSA!$F:$F,PSA!$A:$A,C4226,PSA!$G:$G,D4226),
IF(AND(A4226="Colorectal Cancer Screening", E4226="Total Expenditure ($USD per 100,000 patients)"),
SUMIFS(COL!$F:$F,COL!$A:$A,C4226,COL!$G:$G,D4226),
IF(AND(A4226="Cervical Cancer Screening", E4226="Total Expenditure ($USD per 100,000 patients)"),
SUMIFS(CERV!$F:$F,CERV!$A:$A,C4226,CERV!$G:$G,D4226),
SUMIFS(CANSCRN!$F:$F,CANSCRN!$A:$A,C4226,CANSCRN!$G:$G,D4226))))))))))))</f>
        <v>3851391.9091646774</v>
      </c>
    </row>
    <row r="4227" spans="1:6" x14ac:dyDescent="0.2">
      <c r="A4227" s="24" t="s">
        <v>107</v>
      </c>
      <c r="B4227" s="24" t="s">
        <v>101</v>
      </c>
      <c r="C4227" s="24" t="s">
        <v>57</v>
      </c>
      <c r="D4227" s="24">
        <v>2010</v>
      </c>
      <c r="E4227" s="24" t="s">
        <v>104</v>
      </c>
      <c r="F4227">
        <f>IF(AND(A4227="PSA Testing", E4227= "Utilization Rate (per 100,000 patients)"),
SUMIFS(PSA!$D:$D,PSA!$A:$A,C4227,PSA!$G:$G,D4227),
IF(AND(A4227="Colorectal Cancer Screening", E4227="Utilization Rate (per 100,000 patients)"),
SUMIFS(COL!$D:$D,COL!$A:$A,C4227,COL!$G:$G, D4227),
IF(AND(A4227="Cervical Cancer Screening", E4227="Utilization Rate (per 100,000 patients)"),
SUMIFS(CERV!$D:$D,CERV!$A:$A,C4227,CERV!$G:$G,D4227),
IF(AND(A4227="Cancer Screening for CKD patients", E4227="Utilization Rate (per 100,000 patients)"),
SUMIFS(CANSCRN!$D:$D,CANSCRN!$A:$A,C4227,CANSCRN!$G:$G,D4227),
IF(AND(A4227="PSA Testing", E4227="Cost per service ($USD)"),
SUMIFS(PSA!$E:$E,PSA!$A:$A,C4227,PSA!$G:$G,D4227),
IF(AND(A4227="Colorectal Cancer Screening", E4227="Cost per service ($USD)"),
SUMIFS(COL!$E:$E,COL!$A:$A,C4227,COL!$G:$G,D4227),
IF(AND(A4227="Cervical Cancer Screening", E4227="Cost per service ($USD)"),
SUMIFS(CERV!$E:$E,CERV!$A:$A,C4227,CERV!$G:$G,D4227),
IF(AND(A4227="Cancer Screening for CKD patients", E4227="Cost per service ($USD)"),
SUMIFS(CANSCRN!$E:$E,CANSCRN!$A:$A,C4227,CANSCRN!$G:$G,D4227),
IF(AND(A4227="PSA Testing", E4227="Total Expenditure ($USD per 100,000 patients)"),
SUMIFS(PSA!$F:$F,PSA!$A:$A,C4227,PSA!$G:$G,D4227),
IF(AND(A4227="Colorectal Cancer Screening", E4227="Total Expenditure ($USD per 100,000 patients)"),
SUMIFS(COL!$F:$F,COL!$A:$A,C4227,COL!$G:$G,D4227),
IF(AND(A4227="Cervical Cancer Screening", E4227="Total Expenditure ($USD per 100,000 patients)"),
SUMIFS(CERV!$F:$F,CERV!$A:$A,C4227,CERV!$G:$G,D4227),
SUMIFS(CANSCRN!$F:$F,CANSCRN!$A:$A,C4227,CANSCRN!$G:$G,D4227))))))))))))</f>
        <v>4223258.6952713178</v>
      </c>
    </row>
    <row r="4228" spans="1:6" x14ac:dyDescent="0.2">
      <c r="A4228" s="24" t="s">
        <v>107</v>
      </c>
      <c r="B4228" s="24" t="s">
        <v>101</v>
      </c>
      <c r="C4228" s="24" t="s">
        <v>57</v>
      </c>
      <c r="D4228" s="24">
        <v>2011</v>
      </c>
      <c r="E4228" s="24" t="s">
        <v>104</v>
      </c>
      <c r="F4228">
        <f>IF(AND(A4228="PSA Testing", E4228= "Utilization Rate (per 100,000 patients)"),
SUMIFS(PSA!$D:$D,PSA!$A:$A,C4228,PSA!$G:$G,D4228),
IF(AND(A4228="Colorectal Cancer Screening", E4228="Utilization Rate (per 100,000 patients)"),
SUMIFS(COL!$D:$D,COL!$A:$A,C4228,COL!$G:$G, D4228),
IF(AND(A4228="Cervical Cancer Screening", E4228="Utilization Rate (per 100,000 patients)"),
SUMIFS(CERV!$D:$D,CERV!$A:$A,C4228,CERV!$G:$G,D4228),
IF(AND(A4228="Cancer Screening for CKD patients", E4228="Utilization Rate (per 100,000 patients)"),
SUMIFS(CANSCRN!$D:$D,CANSCRN!$A:$A,C4228,CANSCRN!$G:$G,D4228),
IF(AND(A4228="PSA Testing", E4228="Cost per service ($USD)"),
SUMIFS(PSA!$E:$E,PSA!$A:$A,C4228,PSA!$G:$G,D4228),
IF(AND(A4228="Colorectal Cancer Screening", E4228="Cost per service ($USD)"),
SUMIFS(COL!$E:$E,COL!$A:$A,C4228,COL!$G:$G,D4228),
IF(AND(A4228="Cervical Cancer Screening", E4228="Cost per service ($USD)"),
SUMIFS(CERV!$E:$E,CERV!$A:$A,C4228,CERV!$G:$G,D4228),
IF(AND(A4228="Cancer Screening for CKD patients", E4228="Cost per service ($USD)"),
SUMIFS(CANSCRN!$E:$E,CANSCRN!$A:$A,C4228,CANSCRN!$G:$G,D4228),
IF(AND(A4228="PSA Testing", E4228="Total Expenditure ($USD per 100,000 patients)"),
SUMIFS(PSA!$F:$F,PSA!$A:$A,C4228,PSA!$G:$G,D4228),
IF(AND(A4228="Colorectal Cancer Screening", E4228="Total Expenditure ($USD per 100,000 patients)"),
SUMIFS(COL!$F:$F,COL!$A:$A,C4228,COL!$G:$G,D4228),
IF(AND(A4228="Cervical Cancer Screening", E4228="Total Expenditure ($USD per 100,000 patients)"),
SUMIFS(CERV!$F:$F,CERV!$A:$A,C4228,CERV!$G:$G,D4228),
SUMIFS(CANSCRN!$F:$F,CANSCRN!$A:$A,C4228,CANSCRN!$G:$G,D4228))))))))))))</f>
        <v>3969982.5047434946</v>
      </c>
    </row>
    <row r="4229" spans="1:6" x14ac:dyDescent="0.2">
      <c r="A4229" s="24" t="s">
        <v>107</v>
      </c>
      <c r="B4229" s="24" t="s">
        <v>101</v>
      </c>
      <c r="C4229" s="24" t="s">
        <v>57</v>
      </c>
      <c r="D4229" s="24">
        <v>2012</v>
      </c>
      <c r="E4229" s="24" t="s">
        <v>104</v>
      </c>
      <c r="F4229">
        <f>IF(AND(A4229="PSA Testing", E4229= "Utilization Rate (per 100,000 patients)"),
SUMIFS(PSA!$D:$D,PSA!$A:$A,C4229,PSA!$G:$G,D4229),
IF(AND(A4229="Colorectal Cancer Screening", E4229="Utilization Rate (per 100,000 patients)"),
SUMIFS(COL!$D:$D,COL!$A:$A,C4229,COL!$G:$G, D4229),
IF(AND(A4229="Cervical Cancer Screening", E4229="Utilization Rate (per 100,000 patients)"),
SUMIFS(CERV!$D:$D,CERV!$A:$A,C4229,CERV!$G:$G,D4229),
IF(AND(A4229="Cancer Screening for CKD patients", E4229="Utilization Rate (per 100,000 patients)"),
SUMIFS(CANSCRN!$D:$D,CANSCRN!$A:$A,C4229,CANSCRN!$G:$G,D4229),
IF(AND(A4229="PSA Testing", E4229="Cost per service ($USD)"),
SUMIFS(PSA!$E:$E,PSA!$A:$A,C4229,PSA!$G:$G,D4229),
IF(AND(A4229="Colorectal Cancer Screening", E4229="Cost per service ($USD)"),
SUMIFS(COL!$E:$E,COL!$A:$A,C4229,COL!$G:$G,D4229),
IF(AND(A4229="Cervical Cancer Screening", E4229="Cost per service ($USD)"),
SUMIFS(CERV!$E:$E,CERV!$A:$A,C4229,CERV!$G:$G,D4229),
IF(AND(A4229="Cancer Screening for CKD patients", E4229="Cost per service ($USD)"),
SUMIFS(CANSCRN!$E:$E,CANSCRN!$A:$A,C4229,CANSCRN!$G:$G,D4229),
IF(AND(A4229="PSA Testing", E4229="Total Expenditure ($USD per 100,000 patients)"),
SUMIFS(PSA!$F:$F,PSA!$A:$A,C4229,PSA!$G:$G,D4229),
IF(AND(A4229="Colorectal Cancer Screening", E4229="Total Expenditure ($USD per 100,000 patients)"),
SUMIFS(COL!$F:$F,COL!$A:$A,C4229,COL!$G:$G,D4229),
IF(AND(A4229="Cervical Cancer Screening", E4229="Total Expenditure ($USD per 100,000 patients)"),
SUMIFS(CERV!$F:$F,CERV!$A:$A,C4229,CERV!$G:$G,D4229),
SUMIFS(CANSCRN!$F:$F,CANSCRN!$A:$A,C4229,CANSCRN!$G:$G,D4229))))))))))))</f>
        <v>4009556.6085241558</v>
      </c>
    </row>
    <row r="4230" spans="1:6" x14ac:dyDescent="0.2">
      <c r="A4230" s="24" t="s">
        <v>107</v>
      </c>
      <c r="B4230" s="24" t="s">
        <v>101</v>
      </c>
      <c r="C4230" s="24" t="s">
        <v>57</v>
      </c>
      <c r="D4230" s="24">
        <v>2013</v>
      </c>
      <c r="E4230" s="24" t="s">
        <v>104</v>
      </c>
      <c r="F4230">
        <f>IF(AND(A4230="PSA Testing", E4230= "Utilization Rate (per 100,000 patients)"),
SUMIFS(PSA!$D:$D,PSA!$A:$A,C4230,PSA!$G:$G,D4230),
IF(AND(A4230="Colorectal Cancer Screening", E4230="Utilization Rate (per 100,000 patients)"),
SUMIFS(COL!$D:$D,COL!$A:$A,C4230,COL!$G:$G, D4230),
IF(AND(A4230="Cervical Cancer Screening", E4230="Utilization Rate (per 100,000 patients)"),
SUMIFS(CERV!$D:$D,CERV!$A:$A,C4230,CERV!$G:$G,D4230),
IF(AND(A4230="Cancer Screening for CKD patients", E4230="Utilization Rate (per 100,000 patients)"),
SUMIFS(CANSCRN!$D:$D,CANSCRN!$A:$A,C4230,CANSCRN!$G:$G,D4230),
IF(AND(A4230="PSA Testing", E4230="Cost per service ($USD)"),
SUMIFS(PSA!$E:$E,PSA!$A:$A,C4230,PSA!$G:$G,D4230),
IF(AND(A4230="Colorectal Cancer Screening", E4230="Cost per service ($USD)"),
SUMIFS(COL!$E:$E,COL!$A:$A,C4230,COL!$G:$G,D4230),
IF(AND(A4230="Cervical Cancer Screening", E4230="Cost per service ($USD)"),
SUMIFS(CERV!$E:$E,CERV!$A:$A,C4230,CERV!$G:$G,D4230),
IF(AND(A4230="Cancer Screening for CKD patients", E4230="Cost per service ($USD)"),
SUMIFS(CANSCRN!$E:$E,CANSCRN!$A:$A,C4230,CANSCRN!$G:$G,D4230),
IF(AND(A4230="PSA Testing", E4230="Total Expenditure ($USD per 100,000 patients)"),
SUMIFS(PSA!$F:$F,PSA!$A:$A,C4230,PSA!$G:$G,D4230),
IF(AND(A4230="Colorectal Cancer Screening", E4230="Total Expenditure ($USD per 100,000 patients)"),
SUMIFS(COL!$F:$F,COL!$A:$A,C4230,COL!$G:$G,D4230),
IF(AND(A4230="Cervical Cancer Screening", E4230="Total Expenditure ($USD per 100,000 patients)"),
SUMIFS(CERV!$F:$F,CERV!$A:$A,C4230,CERV!$G:$G,D4230),
SUMIFS(CANSCRN!$F:$F,CANSCRN!$A:$A,C4230,CANSCRN!$G:$G,D4230))))))))))))</f>
        <v>4214007.1587875411</v>
      </c>
    </row>
    <row r="4231" spans="1:6" x14ac:dyDescent="0.2">
      <c r="A4231" s="24" t="s">
        <v>107</v>
      </c>
      <c r="B4231" s="24" t="s">
        <v>101</v>
      </c>
      <c r="C4231" s="24" t="s">
        <v>57</v>
      </c>
      <c r="D4231" s="24">
        <v>2014</v>
      </c>
      <c r="E4231" s="24" t="s">
        <v>104</v>
      </c>
      <c r="F4231">
        <f>IF(AND(A4231="PSA Testing", E4231= "Utilization Rate (per 100,000 patients)"),
SUMIFS(PSA!$D:$D,PSA!$A:$A,C4231,PSA!$G:$G,D4231),
IF(AND(A4231="Colorectal Cancer Screening", E4231="Utilization Rate (per 100,000 patients)"),
SUMIFS(COL!$D:$D,COL!$A:$A,C4231,COL!$G:$G, D4231),
IF(AND(A4231="Cervical Cancer Screening", E4231="Utilization Rate (per 100,000 patients)"),
SUMIFS(CERV!$D:$D,CERV!$A:$A,C4231,CERV!$G:$G,D4231),
IF(AND(A4231="Cancer Screening for CKD patients", E4231="Utilization Rate (per 100,000 patients)"),
SUMIFS(CANSCRN!$D:$D,CANSCRN!$A:$A,C4231,CANSCRN!$G:$G,D4231),
IF(AND(A4231="PSA Testing", E4231="Cost per service ($USD)"),
SUMIFS(PSA!$E:$E,PSA!$A:$A,C4231,PSA!$G:$G,D4231),
IF(AND(A4231="Colorectal Cancer Screening", E4231="Cost per service ($USD)"),
SUMIFS(COL!$E:$E,COL!$A:$A,C4231,COL!$G:$G,D4231),
IF(AND(A4231="Cervical Cancer Screening", E4231="Cost per service ($USD)"),
SUMIFS(CERV!$E:$E,CERV!$A:$A,C4231,CERV!$G:$G,D4231),
IF(AND(A4231="Cancer Screening for CKD patients", E4231="Cost per service ($USD)"),
SUMIFS(CANSCRN!$E:$E,CANSCRN!$A:$A,C4231,CANSCRN!$G:$G,D4231),
IF(AND(A4231="PSA Testing", E4231="Total Expenditure ($USD per 100,000 patients)"),
SUMIFS(PSA!$F:$F,PSA!$A:$A,C4231,PSA!$G:$G,D4231),
IF(AND(A4231="Colorectal Cancer Screening", E4231="Total Expenditure ($USD per 100,000 patients)"),
SUMIFS(COL!$F:$F,COL!$A:$A,C4231,COL!$G:$G,D4231),
IF(AND(A4231="Cervical Cancer Screening", E4231="Total Expenditure ($USD per 100,000 patients)"),
SUMIFS(CERV!$F:$F,CERV!$A:$A,C4231,CERV!$G:$G,D4231),
SUMIFS(CANSCRN!$F:$F,CANSCRN!$A:$A,C4231,CANSCRN!$G:$G,D4231))))))))))))</f>
        <v>4554676.8995391708</v>
      </c>
    </row>
    <row r="4232" spans="1:6" x14ac:dyDescent="0.2">
      <c r="A4232" s="24" t="s">
        <v>107</v>
      </c>
      <c r="B4232" s="24" t="s">
        <v>101</v>
      </c>
      <c r="C4232" s="24" t="s">
        <v>57</v>
      </c>
      <c r="D4232" s="24">
        <v>2015</v>
      </c>
      <c r="E4232" s="24" t="s">
        <v>104</v>
      </c>
      <c r="F4232">
        <f>IF(AND(A4232="PSA Testing", E4232= "Utilization Rate (per 100,000 patients)"),
SUMIFS(PSA!$D:$D,PSA!$A:$A,C4232,PSA!$G:$G,D4232),
IF(AND(A4232="Colorectal Cancer Screening", E4232="Utilization Rate (per 100,000 patients)"),
SUMIFS(COL!$D:$D,COL!$A:$A,C4232,COL!$G:$G, D4232),
IF(AND(A4232="Cervical Cancer Screening", E4232="Utilization Rate (per 100,000 patients)"),
SUMIFS(CERV!$D:$D,CERV!$A:$A,C4232,CERV!$G:$G,D4232),
IF(AND(A4232="Cancer Screening for CKD patients", E4232="Utilization Rate (per 100,000 patients)"),
SUMIFS(CANSCRN!$D:$D,CANSCRN!$A:$A,C4232,CANSCRN!$G:$G,D4232),
IF(AND(A4232="PSA Testing", E4232="Cost per service ($USD)"),
SUMIFS(PSA!$E:$E,PSA!$A:$A,C4232,PSA!$G:$G,D4232),
IF(AND(A4232="Colorectal Cancer Screening", E4232="Cost per service ($USD)"),
SUMIFS(COL!$E:$E,COL!$A:$A,C4232,COL!$G:$G,D4232),
IF(AND(A4232="Cervical Cancer Screening", E4232="Cost per service ($USD)"),
SUMIFS(CERV!$E:$E,CERV!$A:$A,C4232,CERV!$G:$G,D4232),
IF(AND(A4232="Cancer Screening for CKD patients", E4232="Cost per service ($USD)"),
SUMIFS(CANSCRN!$E:$E,CANSCRN!$A:$A,C4232,CANSCRN!$G:$G,D4232),
IF(AND(A4232="PSA Testing", E4232="Total Expenditure ($USD per 100,000 patients)"),
SUMIFS(PSA!$F:$F,PSA!$A:$A,C4232,PSA!$G:$G,D4232),
IF(AND(A4232="Colorectal Cancer Screening", E4232="Total Expenditure ($USD per 100,000 patients)"),
SUMIFS(COL!$F:$F,COL!$A:$A,C4232,COL!$G:$G,D4232),
IF(AND(A4232="Cervical Cancer Screening", E4232="Total Expenditure ($USD per 100,000 patients)"),
SUMIFS(CERV!$F:$F,CERV!$A:$A,C4232,CERV!$G:$G,D4232),
SUMIFS(CANSCRN!$F:$F,CANSCRN!$A:$A,C4232,CANSCRN!$G:$G,D4232))))))))))))</f>
        <v>4573989.1770801963</v>
      </c>
    </row>
    <row r="4233" spans="1:6" x14ac:dyDescent="0.2">
      <c r="A4233" s="24" t="s">
        <v>107</v>
      </c>
      <c r="B4233" s="24" t="s">
        <v>101</v>
      </c>
      <c r="C4233" s="24" t="s">
        <v>57</v>
      </c>
      <c r="D4233" s="24">
        <v>2016</v>
      </c>
      <c r="E4233" s="24" t="s">
        <v>104</v>
      </c>
      <c r="F4233">
        <f>IF(AND(A4233="PSA Testing", E4233= "Utilization Rate (per 100,000 patients)"),
SUMIFS(PSA!$D:$D,PSA!$A:$A,C4233,PSA!$G:$G,D4233),
IF(AND(A4233="Colorectal Cancer Screening", E4233="Utilization Rate (per 100,000 patients)"),
SUMIFS(COL!$D:$D,COL!$A:$A,C4233,COL!$G:$G, D4233),
IF(AND(A4233="Cervical Cancer Screening", E4233="Utilization Rate (per 100,000 patients)"),
SUMIFS(CERV!$D:$D,CERV!$A:$A,C4233,CERV!$G:$G,D4233),
IF(AND(A4233="Cancer Screening for CKD patients", E4233="Utilization Rate (per 100,000 patients)"),
SUMIFS(CANSCRN!$D:$D,CANSCRN!$A:$A,C4233,CANSCRN!$G:$G,D4233),
IF(AND(A4233="PSA Testing", E4233="Cost per service ($USD)"),
SUMIFS(PSA!$E:$E,PSA!$A:$A,C4233,PSA!$G:$G,D4233),
IF(AND(A4233="Colorectal Cancer Screening", E4233="Cost per service ($USD)"),
SUMIFS(COL!$E:$E,COL!$A:$A,C4233,COL!$G:$G,D4233),
IF(AND(A4233="Cervical Cancer Screening", E4233="Cost per service ($USD)"),
SUMIFS(CERV!$E:$E,CERV!$A:$A,C4233,CERV!$G:$G,D4233),
IF(AND(A4233="Cancer Screening for CKD patients", E4233="Cost per service ($USD)"),
SUMIFS(CANSCRN!$E:$E,CANSCRN!$A:$A,C4233,CANSCRN!$G:$G,D4233),
IF(AND(A4233="PSA Testing", E4233="Total Expenditure ($USD per 100,000 patients)"),
SUMIFS(PSA!$F:$F,PSA!$A:$A,C4233,PSA!$G:$G,D4233),
IF(AND(A4233="Colorectal Cancer Screening", E4233="Total Expenditure ($USD per 100,000 patients)"),
SUMIFS(COL!$F:$F,COL!$A:$A,C4233,COL!$G:$G,D4233),
IF(AND(A4233="Cervical Cancer Screening", E4233="Total Expenditure ($USD per 100,000 patients)"),
SUMIFS(CERV!$F:$F,CERV!$A:$A,C4233,CERV!$G:$G,D4233),
SUMIFS(CANSCRN!$F:$F,CANSCRN!$A:$A,C4233,CANSCRN!$G:$G,D4233))))))))))))</f>
        <v>4635218.6349949818</v>
      </c>
    </row>
    <row r="4234" spans="1:6" x14ac:dyDescent="0.2">
      <c r="A4234" s="24" t="s">
        <v>107</v>
      </c>
      <c r="B4234" s="24" t="s">
        <v>101</v>
      </c>
      <c r="C4234" s="24" t="s">
        <v>57</v>
      </c>
      <c r="D4234" s="24">
        <v>2017</v>
      </c>
      <c r="E4234" s="24" t="s">
        <v>104</v>
      </c>
      <c r="F4234">
        <f>IF(AND(A4234="PSA Testing", E4234= "Utilization Rate (per 100,000 patients)"),
SUMIFS(PSA!$D:$D,PSA!$A:$A,C4234,PSA!$G:$G,D4234),
IF(AND(A4234="Colorectal Cancer Screening", E4234="Utilization Rate (per 100,000 patients)"),
SUMIFS(COL!$D:$D,COL!$A:$A,C4234,COL!$G:$G, D4234),
IF(AND(A4234="Cervical Cancer Screening", E4234="Utilization Rate (per 100,000 patients)"),
SUMIFS(CERV!$D:$D,CERV!$A:$A,C4234,CERV!$G:$G,D4234),
IF(AND(A4234="Cancer Screening for CKD patients", E4234="Utilization Rate (per 100,000 patients)"),
SUMIFS(CANSCRN!$D:$D,CANSCRN!$A:$A,C4234,CANSCRN!$G:$G,D4234),
IF(AND(A4234="PSA Testing", E4234="Cost per service ($USD)"),
SUMIFS(PSA!$E:$E,PSA!$A:$A,C4234,PSA!$G:$G,D4234),
IF(AND(A4234="Colorectal Cancer Screening", E4234="Cost per service ($USD)"),
SUMIFS(COL!$E:$E,COL!$A:$A,C4234,COL!$G:$G,D4234),
IF(AND(A4234="Cervical Cancer Screening", E4234="Cost per service ($USD)"),
SUMIFS(CERV!$E:$E,CERV!$A:$A,C4234,CERV!$G:$G,D4234),
IF(AND(A4234="Cancer Screening for CKD patients", E4234="Cost per service ($USD)"),
SUMIFS(CANSCRN!$E:$E,CANSCRN!$A:$A,C4234,CANSCRN!$G:$G,D4234),
IF(AND(A4234="PSA Testing", E4234="Total Expenditure ($USD per 100,000 patients)"),
SUMIFS(PSA!$F:$F,PSA!$A:$A,C4234,PSA!$G:$G,D4234),
IF(AND(A4234="Colorectal Cancer Screening", E4234="Total Expenditure ($USD per 100,000 patients)"),
SUMIFS(COL!$F:$F,COL!$A:$A,C4234,COL!$G:$G,D4234),
IF(AND(A4234="Cervical Cancer Screening", E4234="Total Expenditure ($USD per 100,000 patients)"),
SUMIFS(CERV!$F:$F,CERV!$A:$A,C4234,CERV!$G:$G,D4234),
SUMIFS(CANSCRN!$F:$F,CANSCRN!$A:$A,C4234,CANSCRN!$G:$G,D4234))))))))))))</f>
        <v>4681565.4620553367</v>
      </c>
    </row>
    <row r="4235" spans="1:6" x14ac:dyDescent="0.2">
      <c r="A4235" s="24" t="s">
        <v>107</v>
      </c>
      <c r="B4235" s="24" t="s">
        <v>101</v>
      </c>
      <c r="C4235" s="24" t="s">
        <v>57</v>
      </c>
      <c r="D4235" s="24">
        <v>2018</v>
      </c>
      <c r="E4235" s="24" t="s">
        <v>104</v>
      </c>
      <c r="F4235">
        <f>IF(AND(A4235="PSA Testing", E4235= "Utilization Rate (per 100,000 patients)"),
SUMIFS(PSA!$D:$D,PSA!$A:$A,C4235,PSA!$G:$G,D4235),
IF(AND(A4235="Colorectal Cancer Screening", E4235="Utilization Rate (per 100,000 patients)"),
SUMIFS(COL!$D:$D,COL!$A:$A,C4235,COL!$G:$G, D4235),
IF(AND(A4235="Cervical Cancer Screening", E4235="Utilization Rate (per 100,000 patients)"),
SUMIFS(CERV!$D:$D,CERV!$A:$A,C4235,CERV!$G:$G,D4235),
IF(AND(A4235="Cancer Screening for CKD patients", E4235="Utilization Rate (per 100,000 patients)"),
SUMIFS(CANSCRN!$D:$D,CANSCRN!$A:$A,C4235,CANSCRN!$G:$G,D4235),
IF(AND(A4235="PSA Testing", E4235="Cost per service ($USD)"),
SUMIFS(PSA!$E:$E,PSA!$A:$A,C4235,PSA!$G:$G,D4235),
IF(AND(A4235="Colorectal Cancer Screening", E4235="Cost per service ($USD)"),
SUMIFS(COL!$E:$E,COL!$A:$A,C4235,COL!$G:$G,D4235),
IF(AND(A4235="Cervical Cancer Screening", E4235="Cost per service ($USD)"),
SUMIFS(CERV!$E:$E,CERV!$A:$A,C4235,CERV!$G:$G,D4235),
IF(AND(A4235="Cancer Screening for CKD patients", E4235="Cost per service ($USD)"),
SUMIFS(CANSCRN!$E:$E,CANSCRN!$A:$A,C4235,CANSCRN!$G:$G,D4235),
IF(AND(A4235="PSA Testing", E4235="Total Expenditure ($USD per 100,000 patients)"),
SUMIFS(PSA!$F:$F,PSA!$A:$A,C4235,PSA!$G:$G,D4235),
IF(AND(A4235="Colorectal Cancer Screening", E4235="Total Expenditure ($USD per 100,000 patients)"),
SUMIFS(COL!$F:$F,COL!$A:$A,C4235,COL!$G:$G,D4235),
IF(AND(A4235="Cervical Cancer Screening", E4235="Total Expenditure ($USD per 100,000 patients)"),
SUMIFS(CERV!$F:$F,CERV!$A:$A,C4235,CERV!$G:$G,D4235),
SUMIFS(CANSCRN!$F:$F,CANSCRN!$A:$A,C4235,CANSCRN!$G:$G,D4235))))))))))))</f>
        <v>3227393.3462393885</v>
      </c>
    </row>
    <row r="4236" spans="1:6" x14ac:dyDescent="0.2">
      <c r="A4236" s="24" t="s">
        <v>107</v>
      </c>
      <c r="B4236" s="24" t="s">
        <v>101</v>
      </c>
      <c r="C4236" s="24" t="s">
        <v>57</v>
      </c>
      <c r="D4236" s="24">
        <v>2019</v>
      </c>
      <c r="E4236" s="24" t="s">
        <v>104</v>
      </c>
      <c r="F4236">
        <f>IF(AND(A4236="PSA Testing", E4236= "Utilization Rate (per 100,000 patients)"),
SUMIFS(PSA!$D:$D,PSA!$A:$A,C4236,PSA!$G:$G,D4236),
IF(AND(A4236="Colorectal Cancer Screening", E4236="Utilization Rate (per 100,000 patients)"),
SUMIFS(COL!$D:$D,COL!$A:$A,C4236,COL!$G:$G, D4236),
IF(AND(A4236="Cervical Cancer Screening", E4236="Utilization Rate (per 100,000 patients)"),
SUMIFS(CERV!$D:$D,CERV!$A:$A,C4236,CERV!$G:$G,D4236),
IF(AND(A4236="Cancer Screening for CKD patients", E4236="Utilization Rate (per 100,000 patients)"),
SUMIFS(CANSCRN!$D:$D,CANSCRN!$A:$A,C4236,CANSCRN!$G:$G,D4236),
IF(AND(A4236="PSA Testing", E4236="Cost per service ($USD)"),
SUMIFS(PSA!$E:$E,PSA!$A:$A,C4236,PSA!$G:$G,D4236),
IF(AND(A4236="Colorectal Cancer Screening", E4236="Cost per service ($USD)"),
SUMIFS(COL!$E:$E,COL!$A:$A,C4236,COL!$G:$G,D4236),
IF(AND(A4236="Cervical Cancer Screening", E4236="Cost per service ($USD)"),
SUMIFS(CERV!$E:$E,CERV!$A:$A,C4236,CERV!$G:$G,D4236),
IF(AND(A4236="Cancer Screening for CKD patients", E4236="Cost per service ($USD)"),
SUMIFS(CANSCRN!$E:$E,CANSCRN!$A:$A,C4236,CANSCRN!$G:$G,D4236),
IF(AND(A4236="PSA Testing", E4236="Total Expenditure ($USD per 100,000 patients)"),
SUMIFS(PSA!$F:$F,PSA!$A:$A,C4236,PSA!$G:$G,D4236),
IF(AND(A4236="Colorectal Cancer Screening", E4236="Total Expenditure ($USD per 100,000 patients)"),
SUMIFS(COL!$F:$F,COL!$A:$A,C4236,COL!$G:$G,D4236),
IF(AND(A4236="Cervical Cancer Screening", E4236="Total Expenditure ($USD per 100,000 patients)"),
SUMIFS(CERV!$F:$F,CERV!$A:$A,C4236,CERV!$G:$G,D4236),
SUMIFS(CANSCRN!$F:$F,CANSCRN!$A:$A,C4236,CANSCRN!$G:$G,D4236))))))))))))</f>
        <v>3033410.4788510958</v>
      </c>
    </row>
    <row r="4237" spans="1:6" x14ac:dyDescent="0.2">
      <c r="A4237" s="24" t="s">
        <v>107</v>
      </c>
      <c r="B4237" s="24" t="s">
        <v>101</v>
      </c>
      <c r="C4237" s="24" t="s">
        <v>58</v>
      </c>
      <c r="D4237" s="24">
        <v>2009</v>
      </c>
      <c r="E4237" s="24" t="s">
        <v>104</v>
      </c>
      <c r="F4237">
        <f>IF(AND(A4237="PSA Testing", E4237= "Utilization Rate (per 100,000 patients)"),
SUMIFS(PSA!$D:$D,PSA!$A:$A,C4237,PSA!$G:$G,D4237),
IF(AND(A4237="Colorectal Cancer Screening", E4237="Utilization Rate (per 100,000 patients)"),
SUMIFS(COL!$D:$D,COL!$A:$A,C4237,COL!$G:$G, D4237),
IF(AND(A4237="Cervical Cancer Screening", E4237="Utilization Rate (per 100,000 patients)"),
SUMIFS(CERV!$D:$D,CERV!$A:$A,C4237,CERV!$G:$G,D4237),
IF(AND(A4237="Cancer Screening for CKD patients", E4237="Utilization Rate (per 100,000 patients)"),
SUMIFS(CANSCRN!$D:$D,CANSCRN!$A:$A,C4237,CANSCRN!$G:$G,D4237),
IF(AND(A4237="PSA Testing", E4237="Cost per service ($USD)"),
SUMIFS(PSA!$E:$E,PSA!$A:$A,C4237,PSA!$G:$G,D4237),
IF(AND(A4237="Colorectal Cancer Screening", E4237="Cost per service ($USD)"),
SUMIFS(COL!$E:$E,COL!$A:$A,C4237,COL!$G:$G,D4237),
IF(AND(A4237="Cervical Cancer Screening", E4237="Cost per service ($USD)"),
SUMIFS(CERV!$E:$E,CERV!$A:$A,C4237,CERV!$G:$G,D4237),
IF(AND(A4237="Cancer Screening for CKD patients", E4237="Cost per service ($USD)"),
SUMIFS(CANSCRN!$E:$E,CANSCRN!$A:$A,C4237,CANSCRN!$G:$G,D4237),
IF(AND(A4237="PSA Testing", E4237="Total Expenditure ($USD per 100,000 patients)"),
SUMIFS(PSA!$F:$F,PSA!$A:$A,C4237,PSA!$G:$G,D4237),
IF(AND(A4237="Colorectal Cancer Screening", E4237="Total Expenditure ($USD per 100,000 patients)"),
SUMIFS(COL!$F:$F,COL!$A:$A,C4237,COL!$G:$G,D4237),
IF(AND(A4237="Cervical Cancer Screening", E4237="Total Expenditure ($USD per 100,000 patients)"),
SUMIFS(CERV!$F:$F,CERV!$A:$A,C4237,CERV!$G:$G,D4237),
SUMIFS(CANSCRN!$F:$F,CANSCRN!$A:$A,C4237,CANSCRN!$G:$G,D4237))))))))))))</f>
        <v>0</v>
      </c>
    </row>
    <row r="4238" spans="1:6" x14ac:dyDescent="0.2">
      <c r="A4238" s="24" t="s">
        <v>107</v>
      </c>
      <c r="B4238" s="24" t="s">
        <v>101</v>
      </c>
      <c r="C4238" s="24" t="s">
        <v>58</v>
      </c>
      <c r="D4238" s="24">
        <v>2010</v>
      </c>
      <c r="E4238" s="24" t="s">
        <v>104</v>
      </c>
      <c r="F4238">
        <f>IF(AND(A4238="PSA Testing", E4238= "Utilization Rate (per 100,000 patients)"),
SUMIFS(PSA!$D:$D,PSA!$A:$A,C4238,PSA!$G:$G,D4238),
IF(AND(A4238="Colorectal Cancer Screening", E4238="Utilization Rate (per 100,000 patients)"),
SUMIFS(COL!$D:$D,COL!$A:$A,C4238,COL!$G:$G, D4238),
IF(AND(A4238="Cervical Cancer Screening", E4238="Utilization Rate (per 100,000 patients)"),
SUMIFS(CERV!$D:$D,CERV!$A:$A,C4238,CERV!$G:$G,D4238),
IF(AND(A4238="Cancer Screening for CKD patients", E4238="Utilization Rate (per 100,000 patients)"),
SUMIFS(CANSCRN!$D:$D,CANSCRN!$A:$A,C4238,CANSCRN!$G:$G,D4238),
IF(AND(A4238="PSA Testing", E4238="Cost per service ($USD)"),
SUMIFS(PSA!$E:$E,PSA!$A:$A,C4238,PSA!$G:$G,D4238),
IF(AND(A4238="Colorectal Cancer Screening", E4238="Cost per service ($USD)"),
SUMIFS(COL!$E:$E,COL!$A:$A,C4238,COL!$G:$G,D4238),
IF(AND(A4238="Cervical Cancer Screening", E4238="Cost per service ($USD)"),
SUMIFS(CERV!$E:$E,CERV!$A:$A,C4238,CERV!$G:$G,D4238),
IF(AND(A4238="Cancer Screening for CKD patients", E4238="Cost per service ($USD)"),
SUMIFS(CANSCRN!$E:$E,CANSCRN!$A:$A,C4238,CANSCRN!$G:$G,D4238),
IF(AND(A4238="PSA Testing", E4238="Total Expenditure ($USD per 100,000 patients)"),
SUMIFS(PSA!$F:$F,PSA!$A:$A,C4238,PSA!$G:$G,D4238),
IF(AND(A4238="Colorectal Cancer Screening", E4238="Total Expenditure ($USD per 100,000 patients)"),
SUMIFS(COL!$F:$F,COL!$A:$A,C4238,COL!$G:$G,D4238),
IF(AND(A4238="Cervical Cancer Screening", E4238="Total Expenditure ($USD per 100,000 patients)"),
SUMIFS(CERV!$F:$F,CERV!$A:$A,C4238,CERV!$G:$G,D4238),
SUMIFS(CANSCRN!$F:$F,CANSCRN!$A:$A,C4238,CANSCRN!$G:$G,D4238))))))))))))</f>
        <v>5762809.5257142847</v>
      </c>
    </row>
    <row r="4239" spans="1:6" x14ac:dyDescent="0.2">
      <c r="A4239" s="24" t="s">
        <v>107</v>
      </c>
      <c r="B4239" s="24" t="s">
        <v>101</v>
      </c>
      <c r="C4239" s="24" t="s">
        <v>58</v>
      </c>
      <c r="D4239" s="24">
        <v>2011</v>
      </c>
      <c r="E4239" s="24" t="s">
        <v>104</v>
      </c>
      <c r="F4239">
        <f>IF(AND(A4239="PSA Testing", E4239= "Utilization Rate (per 100,000 patients)"),
SUMIFS(PSA!$D:$D,PSA!$A:$A,C4239,PSA!$G:$G,D4239),
IF(AND(A4239="Colorectal Cancer Screening", E4239="Utilization Rate (per 100,000 patients)"),
SUMIFS(COL!$D:$D,COL!$A:$A,C4239,COL!$G:$G, D4239),
IF(AND(A4239="Cervical Cancer Screening", E4239="Utilization Rate (per 100,000 patients)"),
SUMIFS(CERV!$D:$D,CERV!$A:$A,C4239,CERV!$G:$G,D4239),
IF(AND(A4239="Cancer Screening for CKD patients", E4239="Utilization Rate (per 100,000 patients)"),
SUMIFS(CANSCRN!$D:$D,CANSCRN!$A:$A,C4239,CANSCRN!$G:$G,D4239),
IF(AND(A4239="PSA Testing", E4239="Cost per service ($USD)"),
SUMIFS(PSA!$E:$E,PSA!$A:$A,C4239,PSA!$G:$G,D4239),
IF(AND(A4239="Colorectal Cancer Screening", E4239="Cost per service ($USD)"),
SUMIFS(COL!$E:$E,COL!$A:$A,C4239,COL!$G:$G,D4239),
IF(AND(A4239="Cervical Cancer Screening", E4239="Cost per service ($USD)"),
SUMIFS(CERV!$E:$E,CERV!$A:$A,C4239,CERV!$G:$G,D4239),
IF(AND(A4239="Cancer Screening for CKD patients", E4239="Cost per service ($USD)"),
SUMIFS(CANSCRN!$E:$E,CANSCRN!$A:$A,C4239,CANSCRN!$G:$G,D4239),
IF(AND(A4239="PSA Testing", E4239="Total Expenditure ($USD per 100,000 patients)"),
SUMIFS(PSA!$F:$F,PSA!$A:$A,C4239,PSA!$G:$G,D4239),
IF(AND(A4239="Colorectal Cancer Screening", E4239="Total Expenditure ($USD per 100,000 patients)"),
SUMIFS(COL!$F:$F,COL!$A:$A,C4239,COL!$G:$G,D4239),
IF(AND(A4239="Cervical Cancer Screening", E4239="Total Expenditure ($USD per 100,000 patients)"),
SUMIFS(CERV!$F:$F,CERV!$A:$A,C4239,CERV!$G:$G,D4239),
SUMIFS(CANSCRN!$F:$F,CANSCRN!$A:$A,C4239,CANSCRN!$G:$G,D4239))))))))))))</f>
        <v>0</v>
      </c>
    </row>
    <row r="4240" spans="1:6" x14ac:dyDescent="0.2">
      <c r="A4240" s="24" t="s">
        <v>107</v>
      </c>
      <c r="B4240" s="24" t="s">
        <v>101</v>
      </c>
      <c r="C4240" s="24" t="s">
        <v>58</v>
      </c>
      <c r="D4240" s="24">
        <v>2012</v>
      </c>
      <c r="E4240" s="24" t="s">
        <v>104</v>
      </c>
      <c r="F4240">
        <f>IF(AND(A4240="PSA Testing", E4240= "Utilization Rate (per 100,000 patients)"),
SUMIFS(PSA!$D:$D,PSA!$A:$A,C4240,PSA!$G:$G,D4240),
IF(AND(A4240="Colorectal Cancer Screening", E4240="Utilization Rate (per 100,000 patients)"),
SUMIFS(COL!$D:$D,COL!$A:$A,C4240,COL!$G:$G, D4240),
IF(AND(A4240="Cervical Cancer Screening", E4240="Utilization Rate (per 100,000 patients)"),
SUMIFS(CERV!$D:$D,CERV!$A:$A,C4240,CERV!$G:$G,D4240),
IF(AND(A4240="Cancer Screening for CKD patients", E4240="Utilization Rate (per 100,000 patients)"),
SUMIFS(CANSCRN!$D:$D,CANSCRN!$A:$A,C4240,CANSCRN!$G:$G,D4240),
IF(AND(A4240="PSA Testing", E4240="Cost per service ($USD)"),
SUMIFS(PSA!$E:$E,PSA!$A:$A,C4240,PSA!$G:$G,D4240),
IF(AND(A4240="Colorectal Cancer Screening", E4240="Cost per service ($USD)"),
SUMIFS(COL!$E:$E,COL!$A:$A,C4240,COL!$G:$G,D4240),
IF(AND(A4240="Cervical Cancer Screening", E4240="Cost per service ($USD)"),
SUMIFS(CERV!$E:$E,CERV!$A:$A,C4240,CERV!$G:$G,D4240),
IF(AND(A4240="Cancer Screening for CKD patients", E4240="Cost per service ($USD)"),
SUMIFS(CANSCRN!$E:$E,CANSCRN!$A:$A,C4240,CANSCRN!$G:$G,D4240),
IF(AND(A4240="PSA Testing", E4240="Total Expenditure ($USD per 100,000 patients)"),
SUMIFS(PSA!$F:$F,PSA!$A:$A,C4240,PSA!$G:$G,D4240),
IF(AND(A4240="Colorectal Cancer Screening", E4240="Total Expenditure ($USD per 100,000 patients)"),
SUMIFS(COL!$F:$F,COL!$A:$A,C4240,COL!$G:$G,D4240),
IF(AND(A4240="Cervical Cancer Screening", E4240="Total Expenditure ($USD per 100,000 patients)"),
SUMIFS(CERV!$F:$F,CERV!$A:$A,C4240,CERV!$G:$G,D4240),
SUMIFS(CANSCRN!$F:$F,CANSCRN!$A:$A,C4240,CANSCRN!$G:$G,D4240))))))))))))</f>
        <v>0</v>
      </c>
    </row>
    <row r="4241" spans="1:6" x14ac:dyDescent="0.2">
      <c r="A4241" s="24" t="s">
        <v>107</v>
      </c>
      <c r="B4241" s="24" t="s">
        <v>101</v>
      </c>
      <c r="C4241" s="24" t="s">
        <v>58</v>
      </c>
      <c r="D4241" s="24">
        <v>2013</v>
      </c>
      <c r="E4241" s="24" t="s">
        <v>104</v>
      </c>
      <c r="F4241">
        <f>IF(AND(A4241="PSA Testing", E4241= "Utilization Rate (per 100,000 patients)"),
SUMIFS(PSA!$D:$D,PSA!$A:$A,C4241,PSA!$G:$G,D4241),
IF(AND(A4241="Colorectal Cancer Screening", E4241="Utilization Rate (per 100,000 patients)"),
SUMIFS(COL!$D:$D,COL!$A:$A,C4241,COL!$G:$G, D4241),
IF(AND(A4241="Cervical Cancer Screening", E4241="Utilization Rate (per 100,000 patients)"),
SUMIFS(CERV!$D:$D,CERV!$A:$A,C4241,CERV!$G:$G,D4241),
IF(AND(A4241="Cancer Screening for CKD patients", E4241="Utilization Rate (per 100,000 patients)"),
SUMIFS(CANSCRN!$D:$D,CANSCRN!$A:$A,C4241,CANSCRN!$G:$G,D4241),
IF(AND(A4241="PSA Testing", E4241="Cost per service ($USD)"),
SUMIFS(PSA!$E:$E,PSA!$A:$A,C4241,PSA!$G:$G,D4241),
IF(AND(A4241="Colorectal Cancer Screening", E4241="Cost per service ($USD)"),
SUMIFS(COL!$E:$E,COL!$A:$A,C4241,COL!$G:$G,D4241),
IF(AND(A4241="Cervical Cancer Screening", E4241="Cost per service ($USD)"),
SUMIFS(CERV!$E:$E,CERV!$A:$A,C4241,CERV!$G:$G,D4241),
IF(AND(A4241="Cancer Screening for CKD patients", E4241="Cost per service ($USD)"),
SUMIFS(CANSCRN!$E:$E,CANSCRN!$A:$A,C4241,CANSCRN!$G:$G,D4241),
IF(AND(A4241="PSA Testing", E4241="Total Expenditure ($USD per 100,000 patients)"),
SUMIFS(PSA!$F:$F,PSA!$A:$A,C4241,PSA!$G:$G,D4241),
IF(AND(A4241="Colorectal Cancer Screening", E4241="Total Expenditure ($USD per 100,000 patients)"),
SUMIFS(COL!$F:$F,COL!$A:$A,C4241,COL!$G:$G,D4241),
IF(AND(A4241="Cervical Cancer Screening", E4241="Total Expenditure ($USD per 100,000 patients)"),
SUMIFS(CERV!$F:$F,CERV!$A:$A,C4241,CERV!$G:$G,D4241),
SUMIFS(CANSCRN!$F:$F,CANSCRN!$A:$A,C4241,CANSCRN!$G:$G,D4241))))))))))))</f>
        <v>3932319.444625</v>
      </c>
    </row>
    <row r="4242" spans="1:6" x14ac:dyDescent="0.2">
      <c r="A4242" s="24" t="s">
        <v>107</v>
      </c>
      <c r="B4242" s="24" t="s">
        <v>101</v>
      </c>
      <c r="C4242" s="24" t="s">
        <v>58</v>
      </c>
      <c r="D4242" s="24">
        <v>2014</v>
      </c>
      <c r="E4242" s="24" t="s">
        <v>104</v>
      </c>
      <c r="F4242">
        <f>IF(AND(A4242="PSA Testing", E4242= "Utilization Rate (per 100,000 patients)"),
SUMIFS(PSA!$D:$D,PSA!$A:$A,C4242,PSA!$G:$G,D4242),
IF(AND(A4242="Colorectal Cancer Screening", E4242="Utilization Rate (per 100,000 patients)"),
SUMIFS(COL!$D:$D,COL!$A:$A,C4242,COL!$G:$G, D4242),
IF(AND(A4242="Cervical Cancer Screening", E4242="Utilization Rate (per 100,000 patients)"),
SUMIFS(CERV!$D:$D,CERV!$A:$A,C4242,CERV!$G:$G,D4242),
IF(AND(A4242="Cancer Screening for CKD patients", E4242="Utilization Rate (per 100,000 patients)"),
SUMIFS(CANSCRN!$D:$D,CANSCRN!$A:$A,C4242,CANSCRN!$G:$G,D4242),
IF(AND(A4242="PSA Testing", E4242="Cost per service ($USD)"),
SUMIFS(PSA!$E:$E,PSA!$A:$A,C4242,PSA!$G:$G,D4242),
IF(AND(A4242="Colorectal Cancer Screening", E4242="Cost per service ($USD)"),
SUMIFS(COL!$E:$E,COL!$A:$A,C4242,COL!$G:$G,D4242),
IF(AND(A4242="Cervical Cancer Screening", E4242="Cost per service ($USD)"),
SUMIFS(CERV!$E:$E,CERV!$A:$A,C4242,CERV!$G:$G,D4242),
IF(AND(A4242="Cancer Screening for CKD patients", E4242="Cost per service ($USD)"),
SUMIFS(CANSCRN!$E:$E,CANSCRN!$A:$A,C4242,CANSCRN!$G:$G,D4242),
IF(AND(A4242="PSA Testing", E4242="Total Expenditure ($USD per 100,000 patients)"),
SUMIFS(PSA!$F:$F,PSA!$A:$A,C4242,PSA!$G:$G,D4242),
IF(AND(A4242="Colorectal Cancer Screening", E4242="Total Expenditure ($USD per 100,000 patients)"),
SUMIFS(COL!$F:$F,COL!$A:$A,C4242,COL!$G:$G,D4242),
IF(AND(A4242="Cervical Cancer Screening", E4242="Total Expenditure ($USD per 100,000 patients)"),
SUMIFS(CERV!$F:$F,CERV!$A:$A,C4242,CERV!$G:$G,D4242),
SUMIFS(CANSCRN!$F:$F,CANSCRN!$A:$A,C4242,CANSCRN!$G:$G,D4242))))))))))))</f>
        <v>3258090.9089999995</v>
      </c>
    </row>
    <row r="4243" spans="1:6" x14ac:dyDescent="0.2">
      <c r="A4243" s="24" t="s">
        <v>107</v>
      </c>
      <c r="B4243" s="24" t="s">
        <v>101</v>
      </c>
      <c r="C4243" s="24" t="s">
        <v>58</v>
      </c>
      <c r="D4243" s="24">
        <v>2015</v>
      </c>
      <c r="E4243" s="24" t="s">
        <v>104</v>
      </c>
      <c r="F4243">
        <f>IF(AND(A4243="PSA Testing", E4243= "Utilization Rate (per 100,000 patients)"),
SUMIFS(PSA!$D:$D,PSA!$A:$A,C4243,PSA!$G:$G,D4243),
IF(AND(A4243="Colorectal Cancer Screening", E4243="Utilization Rate (per 100,000 patients)"),
SUMIFS(COL!$D:$D,COL!$A:$A,C4243,COL!$G:$G, D4243),
IF(AND(A4243="Cervical Cancer Screening", E4243="Utilization Rate (per 100,000 patients)"),
SUMIFS(CERV!$D:$D,CERV!$A:$A,C4243,CERV!$G:$G,D4243),
IF(AND(A4243="Cancer Screening for CKD patients", E4243="Utilization Rate (per 100,000 patients)"),
SUMIFS(CANSCRN!$D:$D,CANSCRN!$A:$A,C4243,CANSCRN!$G:$G,D4243),
IF(AND(A4243="PSA Testing", E4243="Cost per service ($USD)"),
SUMIFS(PSA!$E:$E,PSA!$A:$A,C4243,PSA!$G:$G,D4243),
IF(AND(A4243="Colorectal Cancer Screening", E4243="Cost per service ($USD)"),
SUMIFS(COL!$E:$E,COL!$A:$A,C4243,COL!$G:$G,D4243),
IF(AND(A4243="Cervical Cancer Screening", E4243="Cost per service ($USD)"),
SUMIFS(CERV!$E:$E,CERV!$A:$A,C4243,CERV!$G:$G,D4243),
IF(AND(A4243="Cancer Screening for CKD patients", E4243="Cost per service ($USD)"),
SUMIFS(CANSCRN!$E:$E,CANSCRN!$A:$A,C4243,CANSCRN!$G:$G,D4243),
IF(AND(A4243="PSA Testing", E4243="Total Expenditure ($USD per 100,000 patients)"),
SUMIFS(PSA!$F:$F,PSA!$A:$A,C4243,PSA!$G:$G,D4243),
IF(AND(A4243="Colorectal Cancer Screening", E4243="Total Expenditure ($USD per 100,000 patients)"),
SUMIFS(COL!$F:$F,COL!$A:$A,C4243,COL!$G:$G,D4243),
IF(AND(A4243="Cervical Cancer Screening", E4243="Total Expenditure ($USD per 100,000 patients)"),
SUMIFS(CERV!$F:$F,CERV!$A:$A,C4243,CERV!$G:$G,D4243),
SUMIFS(CANSCRN!$F:$F,CANSCRN!$A:$A,C4243,CANSCRN!$G:$G,D4243))))))))))))</f>
        <v>2852676.282051282</v>
      </c>
    </row>
    <row r="4244" spans="1:6" x14ac:dyDescent="0.2">
      <c r="A4244" s="24" t="s">
        <v>107</v>
      </c>
      <c r="B4244" s="24" t="s">
        <v>101</v>
      </c>
      <c r="C4244" s="24" t="s">
        <v>58</v>
      </c>
      <c r="D4244" s="24">
        <v>2016</v>
      </c>
      <c r="E4244" s="24" t="s">
        <v>104</v>
      </c>
      <c r="F4244">
        <f>IF(AND(A4244="PSA Testing", E4244= "Utilization Rate (per 100,000 patients)"),
SUMIFS(PSA!$D:$D,PSA!$A:$A,C4244,PSA!$G:$G,D4244),
IF(AND(A4244="Colorectal Cancer Screening", E4244="Utilization Rate (per 100,000 patients)"),
SUMIFS(COL!$D:$D,COL!$A:$A,C4244,COL!$G:$G, D4244),
IF(AND(A4244="Cervical Cancer Screening", E4244="Utilization Rate (per 100,000 patients)"),
SUMIFS(CERV!$D:$D,CERV!$A:$A,C4244,CERV!$G:$G,D4244),
IF(AND(A4244="Cancer Screening for CKD patients", E4244="Utilization Rate (per 100,000 patients)"),
SUMIFS(CANSCRN!$D:$D,CANSCRN!$A:$A,C4244,CANSCRN!$G:$G,D4244),
IF(AND(A4244="PSA Testing", E4244="Cost per service ($USD)"),
SUMIFS(PSA!$E:$E,PSA!$A:$A,C4244,PSA!$G:$G,D4244),
IF(AND(A4244="Colorectal Cancer Screening", E4244="Cost per service ($USD)"),
SUMIFS(COL!$E:$E,COL!$A:$A,C4244,COL!$G:$G,D4244),
IF(AND(A4244="Cervical Cancer Screening", E4244="Cost per service ($USD)"),
SUMIFS(CERV!$E:$E,CERV!$A:$A,C4244,CERV!$G:$G,D4244),
IF(AND(A4244="Cancer Screening for CKD patients", E4244="Cost per service ($USD)"),
SUMIFS(CANSCRN!$E:$E,CANSCRN!$A:$A,C4244,CANSCRN!$G:$G,D4244),
IF(AND(A4244="PSA Testing", E4244="Total Expenditure ($USD per 100,000 patients)"),
SUMIFS(PSA!$F:$F,PSA!$A:$A,C4244,PSA!$G:$G,D4244),
IF(AND(A4244="Colorectal Cancer Screening", E4244="Total Expenditure ($USD per 100,000 patients)"),
SUMIFS(COL!$F:$F,COL!$A:$A,C4244,COL!$G:$G,D4244),
IF(AND(A4244="Cervical Cancer Screening", E4244="Total Expenditure ($USD per 100,000 patients)"),
SUMIFS(CERV!$F:$F,CERV!$A:$A,C4244,CERV!$G:$G,D4244),
SUMIFS(CANSCRN!$F:$F,CANSCRN!$A:$A,C4244,CANSCRN!$G:$G,D4244))))))))))))</f>
        <v>4842850.2408695659</v>
      </c>
    </row>
    <row r="4245" spans="1:6" x14ac:dyDescent="0.2">
      <c r="A4245" s="24" t="s">
        <v>107</v>
      </c>
      <c r="B4245" s="24" t="s">
        <v>101</v>
      </c>
      <c r="C4245" s="24" t="s">
        <v>58</v>
      </c>
      <c r="D4245" s="24">
        <v>2017</v>
      </c>
      <c r="E4245" s="24" t="s">
        <v>104</v>
      </c>
      <c r="F4245">
        <f>IF(AND(A4245="PSA Testing", E4245= "Utilization Rate (per 100,000 patients)"),
SUMIFS(PSA!$D:$D,PSA!$A:$A,C4245,PSA!$G:$G,D4245),
IF(AND(A4245="Colorectal Cancer Screening", E4245="Utilization Rate (per 100,000 patients)"),
SUMIFS(COL!$D:$D,COL!$A:$A,C4245,COL!$G:$G, D4245),
IF(AND(A4245="Cervical Cancer Screening", E4245="Utilization Rate (per 100,000 patients)"),
SUMIFS(CERV!$D:$D,CERV!$A:$A,C4245,CERV!$G:$G,D4245),
IF(AND(A4245="Cancer Screening for CKD patients", E4245="Utilization Rate (per 100,000 patients)"),
SUMIFS(CANSCRN!$D:$D,CANSCRN!$A:$A,C4245,CANSCRN!$G:$G,D4245),
IF(AND(A4245="PSA Testing", E4245="Cost per service ($USD)"),
SUMIFS(PSA!$E:$E,PSA!$A:$A,C4245,PSA!$G:$G,D4245),
IF(AND(A4245="Colorectal Cancer Screening", E4245="Cost per service ($USD)"),
SUMIFS(COL!$E:$E,COL!$A:$A,C4245,COL!$G:$G,D4245),
IF(AND(A4245="Cervical Cancer Screening", E4245="Cost per service ($USD)"),
SUMIFS(CERV!$E:$E,CERV!$A:$A,C4245,CERV!$G:$G,D4245),
IF(AND(A4245="Cancer Screening for CKD patients", E4245="Cost per service ($USD)"),
SUMIFS(CANSCRN!$E:$E,CANSCRN!$A:$A,C4245,CANSCRN!$G:$G,D4245),
IF(AND(A4245="PSA Testing", E4245="Total Expenditure ($USD per 100,000 patients)"),
SUMIFS(PSA!$F:$F,PSA!$A:$A,C4245,PSA!$G:$G,D4245),
IF(AND(A4245="Colorectal Cancer Screening", E4245="Total Expenditure ($USD per 100,000 patients)"),
SUMIFS(COL!$F:$F,COL!$A:$A,C4245,COL!$G:$G,D4245),
IF(AND(A4245="Cervical Cancer Screening", E4245="Total Expenditure ($USD per 100,000 patients)"),
SUMIFS(CERV!$F:$F,CERV!$A:$A,C4245,CERV!$G:$G,D4245),
SUMIFS(CANSCRN!$F:$F,CANSCRN!$A:$A,C4245,CANSCRN!$G:$G,D4245))))))))))))</f>
        <v>0</v>
      </c>
    </row>
    <row r="4246" spans="1:6" x14ac:dyDescent="0.2">
      <c r="A4246" s="24" t="s">
        <v>107</v>
      </c>
      <c r="B4246" s="24" t="s">
        <v>101</v>
      </c>
      <c r="C4246" s="24" t="s">
        <v>58</v>
      </c>
      <c r="D4246" s="24">
        <v>2018</v>
      </c>
      <c r="E4246" s="24" t="s">
        <v>104</v>
      </c>
      <c r="F4246">
        <f>IF(AND(A4246="PSA Testing", E4246= "Utilization Rate (per 100,000 patients)"),
SUMIFS(PSA!$D:$D,PSA!$A:$A,C4246,PSA!$G:$G,D4246),
IF(AND(A4246="Colorectal Cancer Screening", E4246="Utilization Rate (per 100,000 patients)"),
SUMIFS(COL!$D:$D,COL!$A:$A,C4246,COL!$G:$G, D4246),
IF(AND(A4246="Cervical Cancer Screening", E4246="Utilization Rate (per 100,000 patients)"),
SUMIFS(CERV!$D:$D,CERV!$A:$A,C4246,CERV!$G:$G,D4246),
IF(AND(A4246="Cancer Screening for CKD patients", E4246="Utilization Rate (per 100,000 patients)"),
SUMIFS(CANSCRN!$D:$D,CANSCRN!$A:$A,C4246,CANSCRN!$G:$G,D4246),
IF(AND(A4246="PSA Testing", E4246="Cost per service ($USD)"),
SUMIFS(PSA!$E:$E,PSA!$A:$A,C4246,PSA!$G:$G,D4246),
IF(AND(A4246="Colorectal Cancer Screening", E4246="Cost per service ($USD)"),
SUMIFS(COL!$E:$E,COL!$A:$A,C4246,COL!$G:$G,D4246),
IF(AND(A4246="Cervical Cancer Screening", E4246="Cost per service ($USD)"),
SUMIFS(CERV!$E:$E,CERV!$A:$A,C4246,CERV!$G:$G,D4246),
IF(AND(A4246="Cancer Screening for CKD patients", E4246="Cost per service ($USD)"),
SUMIFS(CANSCRN!$E:$E,CANSCRN!$A:$A,C4246,CANSCRN!$G:$G,D4246),
IF(AND(A4246="PSA Testing", E4246="Total Expenditure ($USD per 100,000 patients)"),
SUMIFS(PSA!$F:$F,PSA!$A:$A,C4246,PSA!$G:$G,D4246),
IF(AND(A4246="Colorectal Cancer Screening", E4246="Total Expenditure ($USD per 100,000 patients)"),
SUMIFS(COL!$F:$F,COL!$A:$A,C4246,COL!$G:$G,D4246),
IF(AND(A4246="Cervical Cancer Screening", E4246="Total Expenditure ($USD per 100,000 patients)"),
SUMIFS(CERV!$F:$F,CERV!$A:$A,C4246,CERV!$G:$G,D4246),
SUMIFS(CANSCRN!$F:$F,CANSCRN!$A:$A,C4246,CANSCRN!$G:$G,D4246))))))))))))</f>
        <v>0</v>
      </c>
    </row>
    <row r="4247" spans="1:6" x14ac:dyDescent="0.2">
      <c r="A4247" s="24" t="s">
        <v>107</v>
      </c>
      <c r="B4247" s="24" t="s">
        <v>101</v>
      </c>
      <c r="C4247" s="24" t="s">
        <v>58</v>
      </c>
      <c r="D4247" s="24">
        <v>2019</v>
      </c>
      <c r="E4247" s="24" t="s">
        <v>104</v>
      </c>
      <c r="F4247">
        <f>IF(AND(A4247="PSA Testing", E4247= "Utilization Rate (per 100,000 patients)"),
SUMIFS(PSA!$D:$D,PSA!$A:$A,C4247,PSA!$G:$G,D4247),
IF(AND(A4247="Colorectal Cancer Screening", E4247="Utilization Rate (per 100,000 patients)"),
SUMIFS(COL!$D:$D,COL!$A:$A,C4247,COL!$G:$G, D4247),
IF(AND(A4247="Cervical Cancer Screening", E4247="Utilization Rate (per 100,000 patients)"),
SUMIFS(CERV!$D:$D,CERV!$A:$A,C4247,CERV!$G:$G,D4247),
IF(AND(A4247="Cancer Screening for CKD patients", E4247="Utilization Rate (per 100,000 patients)"),
SUMIFS(CANSCRN!$D:$D,CANSCRN!$A:$A,C4247,CANSCRN!$G:$G,D4247),
IF(AND(A4247="PSA Testing", E4247="Cost per service ($USD)"),
SUMIFS(PSA!$E:$E,PSA!$A:$A,C4247,PSA!$G:$G,D4247),
IF(AND(A4247="Colorectal Cancer Screening", E4247="Cost per service ($USD)"),
SUMIFS(COL!$E:$E,COL!$A:$A,C4247,COL!$G:$G,D4247),
IF(AND(A4247="Cervical Cancer Screening", E4247="Cost per service ($USD)"),
SUMIFS(CERV!$E:$E,CERV!$A:$A,C4247,CERV!$G:$G,D4247),
IF(AND(A4247="Cancer Screening for CKD patients", E4247="Cost per service ($USD)"),
SUMIFS(CANSCRN!$E:$E,CANSCRN!$A:$A,C4247,CANSCRN!$G:$G,D4247),
IF(AND(A4247="PSA Testing", E4247="Total Expenditure ($USD per 100,000 patients)"),
SUMIFS(PSA!$F:$F,PSA!$A:$A,C4247,PSA!$G:$G,D4247),
IF(AND(A4247="Colorectal Cancer Screening", E4247="Total Expenditure ($USD per 100,000 patients)"),
SUMIFS(COL!$F:$F,COL!$A:$A,C4247,COL!$G:$G,D4247),
IF(AND(A4247="Cervical Cancer Screening", E4247="Total Expenditure ($USD per 100,000 patients)"),
SUMIFS(CERV!$F:$F,CERV!$A:$A,C4247,CERV!$G:$G,D4247),
SUMIFS(CANSCRN!$F:$F,CANSCRN!$A:$A,C4247,CANSCRN!$G:$G,D4247))))))))))))</f>
        <v>3447553.846153846</v>
      </c>
    </row>
    <row r="4248" spans="1:6" x14ac:dyDescent="0.2">
      <c r="A4248" s="24" t="s">
        <v>107</v>
      </c>
      <c r="B4248" s="24" t="s">
        <v>101</v>
      </c>
      <c r="C4248" s="24" t="s">
        <v>59</v>
      </c>
      <c r="D4248" s="24">
        <v>2009</v>
      </c>
      <c r="E4248" s="24" t="s">
        <v>104</v>
      </c>
      <c r="F4248">
        <f>IF(AND(A4248="PSA Testing", E4248= "Utilization Rate (per 100,000 patients)"),
SUMIFS(PSA!$D:$D,PSA!$A:$A,C4248,PSA!$G:$G,D4248),
IF(AND(A4248="Colorectal Cancer Screening", E4248="Utilization Rate (per 100,000 patients)"),
SUMIFS(COL!$D:$D,COL!$A:$A,C4248,COL!$G:$G, D4248),
IF(AND(A4248="Cervical Cancer Screening", E4248="Utilization Rate (per 100,000 patients)"),
SUMIFS(CERV!$D:$D,CERV!$A:$A,C4248,CERV!$G:$G,D4248),
IF(AND(A4248="Cancer Screening for CKD patients", E4248="Utilization Rate (per 100,000 patients)"),
SUMIFS(CANSCRN!$D:$D,CANSCRN!$A:$A,C4248,CANSCRN!$G:$G,D4248),
IF(AND(A4248="PSA Testing", E4248="Cost per service ($USD)"),
SUMIFS(PSA!$E:$E,PSA!$A:$A,C4248,PSA!$G:$G,D4248),
IF(AND(A4248="Colorectal Cancer Screening", E4248="Cost per service ($USD)"),
SUMIFS(COL!$E:$E,COL!$A:$A,C4248,COL!$G:$G,D4248),
IF(AND(A4248="Cervical Cancer Screening", E4248="Cost per service ($USD)"),
SUMIFS(CERV!$E:$E,CERV!$A:$A,C4248,CERV!$G:$G,D4248),
IF(AND(A4248="Cancer Screening for CKD patients", E4248="Cost per service ($USD)"),
SUMIFS(CANSCRN!$E:$E,CANSCRN!$A:$A,C4248,CANSCRN!$G:$G,D4248),
IF(AND(A4248="PSA Testing", E4248="Total Expenditure ($USD per 100,000 patients)"),
SUMIFS(PSA!$F:$F,PSA!$A:$A,C4248,PSA!$G:$G,D4248),
IF(AND(A4248="Colorectal Cancer Screening", E4248="Total Expenditure ($USD per 100,000 patients)"),
SUMIFS(COL!$F:$F,COL!$A:$A,C4248,COL!$G:$G,D4248),
IF(AND(A4248="Cervical Cancer Screening", E4248="Total Expenditure ($USD per 100,000 patients)"),
SUMIFS(CERV!$F:$F,CERV!$A:$A,C4248,CERV!$G:$G,D4248),
SUMIFS(CANSCRN!$F:$F,CANSCRN!$A:$A,C4248,CANSCRN!$G:$G,D4248))))))))))))</f>
        <v>3396483.6120467833</v>
      </c>
    </row>
    <row r="4249" spans="1:6" x14ac:dyDescent="0.2">
      <c r="A4249" s="24" t="s">
        <v>107</v>
      </c>
      <c r="B4249" s="24" t="s">
        <v>101</v>
      </c>
      <c r="C4249" s="24" t="s">
        <v>59</v>
      </c>
      <c r="D4249" s="24">
        <v>2010</v>
      </c>
      <c r="E4249" s="24" t="s">
        <v>104</v>
      </c>
      <c r="F4249">
        <f>IF(AND(A4249="PSA Testing", E4249= "Utilization Rate (per 100,000 patients)"),
SUMIFS(PSA!$D:$D,PSA!$A:$A,C4249,PSA!$G:$G,D4249),
IF(AND(A4249="Colorectal Cancer Screening", E4249="Utilization Rate (per 100,000 patients)"),
SUMIFS(COL!$D:$D,COL!$A:$A,C4249,COL!$G:$G, D4249),
IF(AND(A4249="Cervical Cancer Screening", E4249="Utilization Rate (per 100,000 patients)"),
SUMIFS(CERV!$D:$D,CERV!$A:$A,C4249,CERV!$G:$G,D4249),
IF(AND(A4249="Cancer Screening for CKD patients", E4249="Utilization Rate (per 100,000 patients)"),
SUMIFS(CANSCRN!$D:$D,CANSCRN!$A:$A,C4249,CANSCRN!$G:$G,D4249),
IF(AND(A4249="PSA Testing", E4249="Cost per service ($USD)"),
SUMIFS(PSA!$E:$E,PSA!$A:$A,C4249,PSA!$G:$G,D4249),
IF(AND(A4249="Colorectal Cancer Screening", E4249="Cost per service ($USD)"),
SUMIFS(COL!$E:$E,COL!$A:$A,C4249,COL!$G:$G,D4249),
IF(AND(A4249="Cervical Cancer Screening", E4249="Cost per service ($USD)"),
SUMIFS(CERV!$E:$E,CERV!$A:$A,C4249,CERV!$G:$G,D4249),
IF(AND(A4249="Cancer Screening for CKD patients", E4249="Cost per service ($USD)"),
SUMIFS(CANSCRN!$E:$E,CANSCRN!$A:$A,C4249,CANSCRN!$G:$G,D4249),
IF(AND(A4249="PSA Testing", E4249="Total Expenditure ($USD per 100,000 patients)"),
SUMIFS(PSA!$F:$F,PSA!$A:$A,C4249,PSA!$G:$G,D4249),
IF(AND(A4249="Colorectal Cancer Screening", E4249="Total Expenditure ($USD per 100,000 patients)"),
SUMIFS(COL!$F:$F,COL!$A:$A,C4249,COL!$G:$G,D4249),
IF(AND(A4249="Cervical Cancer Screening", E4249="Total Expenditure ($USD per 100,000 patients)"),
SUMIFS(CERV!$F:$F,CERV!$A:$A,C4249,CERV!$G:$G,D4249),
SUMIFS(CANSCRN!$F:$F,CANSCRN!$A:$A,C4249,CANSCRN!$G:$G,D4249))))))))))))</f>
        <v>2905516.5237763156</v>
      </c>
    </row>
    <row r="4250" spans="1:6" x14ac:dyDescent="0.2">
      <c r="A4250" s="24" t="s">
        <v>107</v>
      </c>
      <c r="B4250" s="24" t="s">
        <v>101</v>
      </c>
      <c r="C4250" s="24" t="s">
        <v>59</v>
      </c>
      <c r="D4250" s="24">
        <v>2011</v>
      </c>
      <c r="E4250" s="24" t="s">
        <v>104</v>
      </c>
      <c r="F4250">
        <f>IF(AND(A4250="PSA Testing", E4250= "Utilization Rate (per 100,000 patients)"),
SUMIFS(PSA!$D:$D,PSA!$A:$A,C4250,PSA!$G:$G,D4250),
IF(AND(A4250="Colorectal Cancer Screening", E4250="Utilization Rate (per 100,000 patients)"),
SUMIFS(COL!$D:$D,COL!$A:$A,C4250,COL!$G:$G, D4250),
IF(AND(A4250="Cervical Cancer Screening", E4250="Utilization Rate (per 100,000 patients)"),
SUMIFS(CERV!$D:$D,CERV!$A:$A,C4250,CERV!$G:$G,D4250),
IF(AND(A4250="Cancer Screening for CKD patients", E4250="Utilization Rate (per 100,000 patients)"),
SUMIFS(CANSCRN!$D:$D,CANSCRN!$A:$A,C4250,CANSCRN!$G:$G,D4250),
IF(AND(A4250="PSA Testing", E4250="Cost per service ($USD)"),
SUMIFS(PSA!$E:$E,PSA!$A:$A,C4250,PSA!$G:$G,D4250),
IF(AND(A4250="Colorectal Cancer Screening", E4250="Cost per service ($USD)"),
SUMIFS(COL!$E:$E,COL!$A:$A,C4250,COL!$G:$G,D4250),
IF(AND(A4250="Cervical Cancer Screening", E4250="Cost per service ($USD)"),
SUMIFS(CERV!$E:$E,CERV!$A:$A,C4250,CERV!$G:$G,D4250),
IF(AND(A4250="Cancer Screening for CKD patients", E4250="Cost per service ($USD)"),
SUMIFS(CANSCRN!$E:$E,CANSCRN!$A:$A,C4250,CANSCRN!$G:$G,D4250),
IF(AND(A4250="PSA Testing", E4250="Total Expenditure ($USD per 100,000 patients)"),
SUMIFS(PSA!$F:$F,PSA!$A:$A,C4250,PSA!$G:$G,D4250),
IF(AND(A4250="Colorectal Cancer Screening", E4250="Total Expenditure ($USD per 100,000 patients)"),
SUMIFS(COL!$F:$F,COL!$A:$A,C4250,COL!$G:$G,D4250),
IF(AND(A4250="Cervical Cancer Screening", E4250="Total Expenditure ($USD per 100,000 patients)"),
SUMIFS(CERV!$F:$F,CERV!$A:$A,C4250,CERV!$G:$G,D4250),
SUMIFS(CANSCRN!$F:$F,CANSCRN!$A:$A,C4250,CANSCRN!$G:$G,D4250))))))))))))</f>
        <v>5653015.3698630137</v>
      </c>
    </row>
    <row r="4251" spans="1:6" x14ac:dyDescent="0.2">
      <c r="A4251" s="24" t="s">
        <v>107</v>
      </c>
      <c r="B4251" s="24" t="s">
        <v>101</v>
      </c>
      <c r="C4251" s="24" t="s">
        <v>59</v>
      </c>
      <c r="D4251" s="24">
        <v>2012</v>
      </c>
      <c r="E4251" s="24" t="s">
        <v>104</v>
      </c>
      <c r="F4251">
        <f>IF(AND(A4251="PSA Testing", E4251= "Utilization Rate (per 100,000 patients)"),
SUMIFS(PSA!$D:$D,PSA!$A:$A,C4251,PSA!$G:$G,D4251),
IF(AND(A4251="Colorectal Cancer Screening", E4251="Utilization Rate (per 100,000 patients)"),
SUMIFS(COL!$D:$D,COL!$A:$A,C4251,COL!$G:$G, D4251),
IF(AND(A4251="Cervical Cancer Screening", E4251="Utilization Rate (per 100,000 patients)"),
SUMIFS(CERV!$D:$D,CERV!$A:$A,C4251,CERV!$G:$G,D4251),
IF(AND(A4251="Cancer Screening for CKD patients", E4251="Utilization Rate (per 100,000 patients)"),
SUMIFS(CANSCRN!$D:$D,CANSCRN!$A:$A,C4251,CANSCRN!$G:$G,D4251),
IF(AND(A4251="PSA Testing", E4251="Cost per service ($USD)"),
SUMIFS(PSA!$E:$E,PSA!$A:$A,C4251,PSA!$G:$G,D4251),
IF(AND(A4251="Colorectal Cancer Screening", E4251="Cost per service ($USD)"),
SUMIFS(COL!$E:$E,COL!$A:$A,C4251,COL!$G:$G,D4251),
IF(AND(A4251="Cervical Cancer Screening", E4251="Cost per service ($USD)"),
SUMIFS(CERV!$E:$E,CERV!$A:$A,C4251,CERV!$G:$G,D4251),
IF(AND(A4251="Cancer Screening for CKD patients", E4251="Cost per service ($USD)"),
SUMIFS(CANSCRN!$E:$E,CANSCRN!$A:$A,C4251,CANSCRN!$G:$G,D4251),
IF(AND(A4251="PSA Testing", E4251="Total Expenditure ($USD per 100,000 patients)"),
SUMIFS(PSA!$F:$F,PSA!$A:$A,C4251,PSA!$G:$G,D4251),
IF(AND(A4251="Colorectal Cancer Screening", E4251="Total Expenditure ($USD per 100,000 patients)"),
SUMIFS(COL!$F:$F,COL!$A:$A,C4251,COL!$G:$G,D4251),
IF(AND(A4251="Cervical Cancer Screening", E4251="Total Expenditure ($USD per 100,000 patients)"),
SUMIFS(CERV!$F:$F,CERV!$A:$A,C4251,CERV!$G:$G,D4251),
SUMIFS(CANSCRN!$F:$F,CANSCRN!$A:$A,C4251,CANSCRN!$G:$G,D4251))))))))))))</f>
        <v>3860231.25</v>
      </c>
    </row>
    <row r="4252" spans="1:6" x14ac:dyDescent="0.2">
      <c r="A4252" s="24" t="s">
        <v>107</v>
      </c>
      <c r="B4252" s="24" t="s">
        <v>101</v>
      </c>
      <c r="C4252" s="24" t="s">
        <v>59</v>
      </c>
      <c r="D4252" s="24">
        <v>2013</v>
      </c>
      <c r="E4252" s="24" t="s">
        <v>104</v>
      </c>
      <c r="F4252">
        <f>IF(AND(A4252="PSA Testing", E4252= "Utilization Rate (per 100,000 patients)"),
SUMIFS(PSA!$D:$D,PSA!$A:$A,C4252,PSA!$G:$G,D4252),
IF(AND(A4252="Colorectal Cancer Screening", E4252="Utilization Rate (per 100,000 patients)"),
SUMIFS(COL!$D:$D,COL!$A:$A,C4252,COL!$G:$G, D4252),
IF(AND(A4252="Cervical Cancer Screening", E4252="Utilization Rate (per 100,000 patients)"),
SUMIFS(CERV!$D:$D,CERV!$A:$A,C4252,CERV!$G:$G,D4252),
IF(AND(A4252="Cancer Screening for CKD patients", E4252="Utilization Rate (per 100,000 patients)"),
SUMIFS(CANSCRN!$D:$D,CANSCRN!$A:$A,C4252,CANSCRN!$G:$G,D4252),
IF(AND(A4252="PSA Testing", E4252="Cost per service ($USD)"),
SUMIFS(PSA!$E:$E,PSA!$A:$A,C4252,PSA!$G:$G,D4252),
IF(AND(A4252="Colorectal Cancer Screening", E4252="Cost per service ($USD)"),
SUMIFS(COL!$E:$E,COL!$A:$A,C4252,COL!$G:$G,D4252),
IF(AND(A4252="Cervical Cancer Screening", E4252="Cost per service ($USD)"),
SUMIFS(CERV!$E:$E,CERV!$A:$A,C4252,CERV!$G:$G,D4252),
IF(AND(A4252="Cancer Screening for CKD patients", E4252="Cost per service ($USD)"),
SUMIFS(CANSCRN!$E:$E,CANSCRN!$A:$A,C4252,CANSCRN!$G:$G,D4252),
IF(AND(A4252="PSA Testing", E4252="Total Expenditure ($USD per 100,000 patients)"),
SUMIFS(PSA!$F:$F,PSA!$A:$A,C4252,PSA!$G:$G,D4252),
IF(AND(A4252="Colorectal Cancer Screening", E4252="Total Expenditure ($USD per 100,000 patients)"),
SUMIFS(COL!$F:$F,COL!$A:$A,C4252,COL!$G:$G,D4252),
IF(AND(A4252="Cervical Cancer Screening", E4252="Total Expenditure ($USD per 100,000 patients)"),
SUMIFS(CERV!$F:$F,CERV!$A:$A,C4252,CERV!$G:$G,D4252),
SUMIFS(CANSCRN!$F:$F,CANSCRN!$A:$A,C4252,CANSCRN!$G:$G,D4252))))))))))))</f>
        <v>2294899.7160529802</v>
      </c>
    </row>
    <row r="4253" spans="1:6" x14ac:dyDescent="0.2">
      <c r="A4253" s="24" t="s">
        <v>107</v>
      </c>
      <c r="B4253" s="24" t="s">
        <v>101</v>
      </c>
      <c r="C4253" s="24" t="s">
        <v>59</v>
      </c>
      <c r="D4253" s="24">
        <v>2014</v>
      </c>
      <c r="E4253" s="24" t="s">
        <v>104</v>
      </c>
      <c r="F4253">
        <f>IF(AND(A4253="PSA Testing", E4253= "Utilization Rate (per 100,000 patients)"),
SUMIFS(PSA!$D:$D,PSA!$A:$A,C4253,PSA!$G:$G,D4253),
IF(AND(A4253="Colorectal Cancer Screening", E4253="Utilization Rate (per 100,000 patients)"),
SUMIFS(COL!$D:$D,COL!$A:$A,C4253,COL!$G:$G, D4253),
IF(AND(A4253="Cervical Cancer Screening", E4253="Utilization Rate (per 100,000 patients)"),
SUMIFS(CERV!$D:$D,CERV!$A:$A,C4253,CERV!$G:$G,D4253),
IF(AND(A4253="Cancer Screening for CKD patients", E4253="Utilization Rate (per 100,000 patients)"),
SUMIFS(CANSCRN!$D:$D,CANSCRN!$A:$A,C4253,CANSCRN!$G:$G,D4253),
IF(AND(A4253="PSA Testing", E4253="Cost per service ($USD)"),
SUMIFS(PSA!$E:$E,PSA!$A:$A,C4253,PSA!$G:$G,D4253),
IF(AND(A4253="Colorectal Cancer Screening", E4253="Cost per service ($USD)"),
SUMIFS(COL!$E:$E,COL!$A:$A,C4253,COL!$G:$G,D4253),
IF(AND(A4253="Cervical Cancer Screening", E4253="Cost per service ($USD)"),
SUMIFS(CERV!$E:$E,CERV!$A:$A,C4253,CERV!$G:$G,D4253),
IF(AND(A4253="Cancer Screening for CKD patients", E4253="Cost per service ($USD)"),
SUMIFS(CANSCRN!$E:$E,CANSCRN!$A:$A,C4253,CANSCRN!$G:$G,D4253),
IF(AND(A4253="PSA Testing", E4253="Total Expenditure ($USD per 100,000 patients)"),
SUMIFS(PSA!$F:$F,PSA!$A:$A,C4253,PSA!$G:$G,D4253),
IF(AND(A4253="Colorectal Cancer Screening", E4253="Total Expenditure ($USD per 100,000 patients)"),
SUMIFS(COL!$F:$F,COL!$A:$A,C4253,COL!$G:$G,D4253),
IF(AND(A4253="Cervical Cancer Screening", E4253="Total Expenditure ($USD per 100,000 patients)"),
SUMIFS(CERV!$F:$F,CERV!$A:$A,C4253,CERV!$G:$G,D4253),
SUMIFS(CANSCRN!$F:$F,CANSCRN!$A:$A,C4253,CANSCRN!$G:$G,D4253))))))))))))</f>
        <v>8210101.2820134228</v>
      </c>
    </row>
    <row r="4254" spans="1:6" x14ac:dyDescent="0.2">
      <c r="A4254" s="24" t="s">
        <v>107</v>
      </c>
      <c r="B4254" s="24" t="s">
        <v>101</v>
      </c>
      <c r="C4254" s="24" t="s">
        <v>59</v>
      </c>
      <c r="D4254" s="24">
        <v>2015</v>
      </c>
      <c r="E4254" s="24" t="s">
        <v>104</v>
      </c>
      <c r="F4254">
        <f>IF(AND(A4254="PSA Testing", E4254= "Utilization Rate (per 100,000 patients)"),
SUMIFS(PSA!$D:$D,PSA!$A:$A,C4254,PSA!$G:$G,D4254),
IF(AND(A4254="Colorectal Cancer Screening", E4254="Utilization Rate (per 100,000 patients)"),
SUMIFS(COL!$D:$D,COL!$A:$A,C4254,COL!$G:$G, D4254),
IF(AND(A4254="Cervical Cancer Screening", E4254="Utilization Rate (per 100,000 patients)"),
SUMIFS(CERV!$D:$D,CERV!$A:$A,C4254,CERV!$G:$G,D4254),
IF(AND(A4254="Cancer Screening for CKD patients", E4254="Utilization Rate (per 100,000 patients)"),
SUMIFS(CANSCRN!$D:$D,CANSCRN!$A:$A,C4254,CANSCRN!$G:$G,D4254),
IF(AND(A4254="PSA Testing", E4254="Cost per service ($USD)"),
SUMIFS(PSA!$E:$E,PSA!$A:$A,C4254,PSA!$G:$G,D4254),
IF(AND(A4254="Colorectal Cancer Screening", E4254="Cost per service ($USD)"),
SUMIFS(COL!$E:$E,COL!$A:$A,C4254,COL!$G:$G,D4254),
IF(AND(A4254="Cervical Cancer Screening", E4254="Cost per service ($USD)"),
SUMIFS(CERV!$E:$E,CERV!$A:$A,C4254,CERV!$G:$G,D4254),
IF(AND(A4254="Cancer Screening for CKD patients", E4254="Cost per service ($USD)"),
SUMIFS(CANSCRN!$E:$E,CANSCRN!$A:$A,C4254,CANSCRN!$G:$G,D4254),
IF(AND(A4254="PSA Testing", E4254="Total Expenditure ($USD per 100,000 patients)"),
SUMIFS(PSA!$F:$F,PSA!$A:$A,C4254,PSA!$G:$G,D4254),
IF(AND(A4254="Colorectal Cancer Screening", E4254="Total Expenditure ($USD per 100,000 patients)"),
SUMIFS(COL!$F:$F,COL!$A:$A,C4254,COL!$G:$G,D4254),
IF(AND(A4254="Cervical Cancer Screening", E4254="Total Expenditure ($USD per 100,000 patients)"),
SUMIFS(CERV!$F:$F,CERV!$A:$A,C4254,CERV!$G:$G,D4254),
SUMIFS(CANSCRN!$F:$F,CANSCRN!$A:$A,C4254,CANSCRN!$G:$G,D4254))))))))))))</f>
        <v>2935345.3168211915</v>
      </c>
    </row>
    <row r="4255" spans="1:6" x14ac:dyDescent="0.2">
      <c r="A4255" s="24" t="s">
        <v>107</v>
      </c>
      <c r="B4255" s="24" t="s">
        <v>101</v>
      </c>
      <c r="C4255" s="24" t="s">
        <v>59</v>
      </c>
      <c r="D4255" s="24">
        <v>2016</v>
      </c>
      <c r="E4255" s="24" t="s">
        <v>104</v>
      </c>
      <c r="F4255">
        <f>IF(AND(A4255="PSA Testing", E4255= "Utilization Rate (per 100,000 patients)"),
SUMIFS(PSA!$D:$D,PSA!$A:$A,C4255,PSA!$G:$G,D4255),
IF(AND(A4255="Colorectal Cancer Screening", E4255="Utilization Rate (per 100,000 patients)"),
SUMIFS(COL!$D:$D,COL!$A:$A,C4255,COL!$G:$G, D4255),
IF(AND(A4255="Cervical Cancer Screening", E4255="Utilization Rate (per 100,000 patients)"),
SUMIFS(CERV!$D:$D,CERV!$A:$A,C4255,CERV!$G:$G,D4255),
IF(AND(A4255="Cancer Screening for CKD patients", E4255="Utilization Rate (per 100,000 patients)"),
SUMIFS(CANSCRN!$D:$D,CANSCRN!$A:$A,C4255,CANSCRN!$G:$G,D4255),
IF(AND(A4255="PSA Testing", E4255="Cost per service ($USD)"),
SUMIFS(PSA!$E:$E,PSA!$A:$A,C4255,PSA!$G:$G,D4255),
IF(AND(A4255="Colorectal Cancer Screening", E4255="Cost per service ($USD)"),
SUMIFS(COL!$E:$E,COL!$A:$A,C4255,COL!$G:$G,D4255),
IF(AND(A4255="Cervical Cancer Screening", E4255="Cost per service ($USD)"),
SUMIFS(CERV!$E:$E,CERV!$A:$A,C4255,CERV!$G:$G,D4255),
IF(AND(A4255="Cancer Screening for CKD patients", E4255="Cost per service ($USD)"),
SUMIFS(CANSCRN!$E:$E,CANSCRN!$A:$A,C4255,CANSCRN!$G:$G,D4255),
IF(AND(A4255="PSA Testing", E4255="Total Expenditure ($USD per 100,000 patients)"),
SUMIFS(PSA!$F:$F,PSA!$A:$A,C4255,PSA!$G:$G,D4255),
IF(AND(A4255="Colorectal Cancer Screening", E4255="Total Expenditure ($USD per 100,000 patients)"),
SUMIFS(COL!$F:$F,COL!$A:$A,C4255,COL!$G:$G,D4255),
IF(AND(A4255="Cervical Cancer Screening", E4255="Total Expenditure ($USD per 100,000 patients)"),
SUMIFS(CERV!$F:$F,CERV!$A:$A,C4255,CERV!$G:$G,D4255),
SUMIFS(CANSCRN!$F:$F,CANSCRN!$A:$A,C4255,CANSCRN!$G:$G,D4255))))))))))))</f>
        <v>3913057.5578494621</v>
      </c>
    </row>
    <row r="4256" spans="1:6" x14ac:dyDescent="0.2">
      <c r="A4256" s="24" t="s">
        <v>107</v>
      </c>
      <c r="B4256" s="24" t="s">
        <v>101</v>
      </c>
      <c r="C4256" s="24" t="s">
        <v>59</v>
      </c>
      <c r="D4256" s="24">
        <v>2017</v>
      </c>
      <c r="E4256" s="24" t="s">
        <v>104</v>
      </c>
      <c r="F4256">
        <f>IF(AND(A4256="PSA Testing", E4256= "Utilization Rate (per 100,000 patients)"),
SUMIFS(PSA!$D:$D,PSA!$A:$A,C4256,PSA!$G:$G,D4256),
IF(AND(A4256="Colorectal Cancer Screening", E4256="Utilization Rate (per 100,000 patients)"),
SUMIFS(COL!$D:$D,COL!$A:$A,C4256,COL!$G:$G, D4256),
IF(AND(A4256="Cervical Cancer Screening", E4256="Utilization Rate (per 100,000 patients)"),
SUMIFS(CERV!$D:$D,CERV!$A:$A,C4256,CERV!$G:$G,D4256),
IF(AND(A4256="Cancer Screening for CKD patients", E4256="Utilization Rate (per 100,000 patients)"),
SUMIFS(CANSCRN!$D:$D,CANSCRN!$A:$A,C4256,CANSCRN!$G:$G,D4256),
IF(AND(A4256="PSA Testing", E4256="Cost per service ($USD)"),
SUMIFS(PSA!$E:$E,PSA!$A:$A,C4256,PSA!$G:$G,D4256),
IF(AND(A4256="Colorectal Cancer Screening", E4256="Cost per service ($USD)"),
SUMIFS(COL!$E:$E,COL!$A:$A,C4256,COL!$G:$G,D4256),
IF(AND(A4256="Cervical Cancer Screening", E4256="Cost per service ($USD)"),
SUMIFS(CERV!$E:$E,CERV!$A:$A,C4256,CERV!$G:$G,D4256),
IF(AND(A4256="Cancer Screening for CKD patients", E4256="Cost per service ($USD)"),
SUMIFS(CANSCRN!$E:$E,CANSCRN!$A:$A,C4256,CANSCRN!$G:$G,D4256),
IF(AND(A4256="PSA Testing", E4256="Total Expenditure ($USD per 100,000 patients)"),
SUMIFS(PSA!$F:$F,PSA!$A:$A,C4256,PSA!$G:$G,D4256),
IF(AND(A4256="Colorectal Cancer Screening", E4256="Total Expenditure ($USD per 100,000 patients)"),
SUMIFS(COL!$F:$F,COL!$A:$A,C4256,COL!$G:$G,D4256),
IF(AND(A4256="Cervical Cancer Screening", E4256="Total Expenditure ($USD per 100,000 patients)"),
SUMIFS(CERV!$F:$F,CERV!$A:$A,C4256,CERV!$G:$G,D4256),
SUMIFS(CANSCRN!$F:$F,CANSCRN!$A:$A,C4256,CANSCRN!$G:$G,D4256))))))))))))</f>
        <v>3972909.3749999995</v>
      </c>
    </row>
    <row r="4257" spans="1:6" x14ac:dyDescent="0.2">
      <c r="A4257" s="24" t="s">
        <v>107</v>
      </c>
      <c r="B4257" s="24" t="s">
        <v>101</v>
      </c>
      <c r="C4257" s="24" t="s">
        <v>59</v>
      </c>
      <c r="D4257" s="24">
        <v>2018</v>
      </c>
      <c r="E4257" s="24" t="s">
        <v>104</v>
      </c>
      <c r="F4257">
        <f>IF(AND(A4257="PSA Testing", E4257= "Utilization Rate (per 100,000 patients)"),
SUMIFS(PSA!$D:$D,PSA!$A:$A,C4257,PSA!$G:$G,D4257),
IF(AND(A4257="Colorectal Cancer Screening", E4257="Utilization Rate (per 100,000 patients)"),
SUMIFS(COL!$D:$D,COL!$A:$A,C4257,COL!$G:$G, D4257),
IF(AND(A4257="Cervical Cancer Screening", E4257="Utilization Rate (per 100,000 patients)"),
SUMIFS(CERV!$D:$D,CERV!$A:$A,C4257,CERV!$G:$G,D4257),
IF(AND(A4257="Cancer Screening for CKD patients", E4257="Utilization Rate (per 100,000 patients)"),
SUMIFS(CANSCRN!$D:$D,CANSCRN!$A:$A,C4257,CANSCRN!$G:$G,D4257),
IF(AND(A4257="PSA Testing", E4257="Cost per service ($USD)"),
SUMIFS(PSA!$E:$E,PSA!$A:$A,C4257,PSA!$G:$G,D4257),
IF(AND(A4257="Colorectal Cancer Screening", E4257="Cost per service ($USD)"),
SUMIFS(COL!$E:$E,COL!$A:$A,C4257,COL!$G:$G,D4257),
IF(AND(A4257="Cervical Cancer Screening", E4257="Cost per service ($USD)"),
SUMIFS(CERV!$E:$E,CERV!$A:$A,C4257,CERV!$G:$G,D4257),
IF(AND(A4257="Cancer Screening for CKD patients", E4257="Cost per service ($USD)"),
SUMIFS(CANSCRN!$E:$E,CANSCRN!$A:$A,C4257,CANSCRN!$G:$G,D4257),
IF(AND(A4257="PSA Testing", E4257="Total Expenditure ($USD per 100,000 patients)"),
SUMIFS(PSA!$F:$F,PSA!$A:$A,C4257,PSA!$G:$G,D4257),
IF(AND(A4257="Colorectal Cancer Screening", E4257="Total Expenditure ($USD per 100,000 patients)"),
SUMIFS(COL!$F:$F,COL!$A:$A,C4257,COL!$G:$G,D4257),
IF(AND(A4257="Cervical Cancer Screening", E4257="Total Expenditure ($USD per 100,000 patients)"),
SUMIFS(CERV!$F:$F,CERV!$A:$A,C4257,CERV!$G:$G,D4257),
SUMIFS(CANSCRN!$F:$F,CANSCRN!$A:$A,C4257,CANSCRN!$G:$G,D4257))))))))))))</f>
        <v>6137944.2861249987</v>
      </c>
    </row>
    <row r="4258" spans="1:6" x14ac:dyDescent="0.2">
      <c r="A4258" s="24" t="s">
        <v>107</v>
      </c>
      <c r="B4258" s="24" t="s">
        <v>101</v>
      </c>
      <c r="C4258" s="24" t="s">
        <v>59</v>
      </c>
      <c r="D4258" s="24">
        <v>2019</v>
      </c>
      <c r="E4258" s="24" t="s">
        <v>104</v>
      </c>
      <c r="F4258">
        <f>IF(AND(A4258="PSA Testing", E4258= "Utilization Rate (per 100,000 patients)"),
SUMIFS(PSA!$D:$D,PSA!$A:$A,C4258,PSA!$G:$G,D4258),
IF(AND(A4258="Colorectal Cancer Screening", E4258="Utilization Rate (per 100,000 patients)"),
SUMIFS(COL!$D:$D,COL!$A:$A,C4258,COL!$G:$G, D4258),
IF(AND(A4258="Cervical Cancer Screening", E4258="Utilization Rate (per 100,000 patients)"),
SUMIFS(CERV!$D:$D,CERV!$A:$A,C4258,CERV!$G:$G,D4258),
IF(AND(A4258="Cancer Screening for CKD patients", E4258="Utilization Rate (per 100,000 patients)"),
SUMIFS(CANSCRN!$D:$D,CANSCRN!$A:$A,C4258,CANSCRN!$G:$G,D4258),
IF(AND(A4258="PSA Testing", E4258="Cost per service ($USD)"),
SUMIFS(PSA!$E:$E,PSA!$A:$A,C4258,PSA!$G:$G,D4258),
IF(AND(A4258="Colorectal Cancer Screening", E4258="Cost per service ($USD)"),
SUMIFS(COL!$E:$E,COL!$A:$A,C4258,COL!$G:$G,D4258),
IF(AND(A4258="Cervical Cancer Screening", E4258="Cost per service ($USD)"),
SUMIFS(CERV!$E:$E,CERV!$A:$A,C4258,CERV!$G:$G,D4258),
IF(AND(A4258="Cancer Screening for CKD patients", E4258="Cost per service ($USD)"),
SUMIFS(CANSCRN!$E:$E,CANSCRN!$A:$A,C4258,CANSCRN!$G:$G,D4258),
IF(AND(A4258="PSA Testing", E4258="Total Expenditure ($USD per 100,000 patients)"),
SUMIFS(PSA!$F:$F,PSA!$A:$A,C4258,PSA!$G:$G,D4258),
IF(AND(A4258="Colorectal Cancer Screening", E4258="Total Expenditure ($USD per 100,000 patients)"),
SUMIFS(COL!$F:$F,COL!$A:$A,C4258,COL!$G:$G,D4258),
IF(AND(A4258="Cervical Cancer Screening", E4258="Total Expenditure ($USD per 100,000 patients)"),
SUMIFS(CERV!$F:$F,CERV!$A:$A,C4258,CERV!$G:$G,D4258),
SUMIFS(CANSCRN!$F:$F,CANSCRN!$A:$A,C4258,CANSCRN!$G:$G,D4258))))))))))))</f>
        <v>4813626.2361421324</v>
      </c>
    </row>
    <row r="4259" spans="1:6" x14ac:dyDescent="0.2">
      <c r="A4259" s="24" t="s">
        <v>107</v>
      </c>
      <c r="B4259" s="24" t="s">
        <v>101</v>
      </c>
      <c r="C4259" s="24" t="s">
        <v>60</v>
      </c>
      <c r="D4259" s="24">
        <v>2009</v>
      </c>
      <c r="E4259" s="24" t="s">
        <v>104</v>
      </c>
      <c r="F4259">
        <f>IF(AND(A4259="PSA Testing", E4259= "Utilization Rate (per 100,000 patients)"),
SUMIFS(PSA!$D:$D,PSA!$A:$A,C4259,PSA!$G:$G,D4259),
IF(AND(A4259="Colorectal Cancer Screening", E4259="Utilization Rate (per 100,000 patients)"),
SUMIFS(COL!$D:$D,COL!$A:$A,C4259,COL!$G:$G, D4259),
IF(AND(A4259="Cervical Cancer Screening", E4259="Utilization Rate (per 100,000 patients)"),
SUMIFS(CERV!$D:$D,CERV!$A:$A,C4259,CERV!$G:$G,D4259),
IF(AND(A4259="Cancer Screening for CKD patients", E4259="Utilization Rate (per 100,000 patients)"),
SUMIFS(CANSCRN!$D:$D,CANSCRN!$A:$A,C4259,CANSCRN!$G:$G,D4259),
IF(AND(A4259="PSA Testing", E4259="Cost per service ($USD)"),
SUMIFS(PSA!$E:$E,PSA!$A:$A,C4259,PSA!$G:$G,D4259),
IF(AND(A4259="Colorectal Cancer Screening", E4259="Cost per service ($USD)"),
SUMIFS(COL!$E:$E,COL!$A:$A,C4259,COL!$G:$G,D4259),
IF(AND(A4259="Cervical Cancer Screening", E4259="Cost per service ($USD)"),
SUMIFS(CERV!$E:$E,CERV!$A:$A,C4259,CERV!$G:$G,D4259),
IF(AND(A4259="Cancer Screening for CKD patients", E4259="Cost per service ($USD)"),
SUMIFS(CANSCRN!$E:$E,CANSCRN!$A:$A,C4259,CANSCRN!$G:$G,D4259),
IF(AND(A4259="PSA Testing", E4259="Total Expenditure ($USD per 100,000 patients)"),
SUMIFS(PSA!$F:$F,PSA!$A:$A,C4259,PSA!$G:$G,D4259),
IF(AND(A4259="Colorectal Cancer Screening", E4259="Total Expenditure ($USD per 100,000 patients)"),
SUMIFS(COL!$F:$F,COL!$A:$A,C4259,COL!$G:$G,D4259),
IF(AND(A4259="Cervical Cancer Screening", E4259="Total Expenditure ($USD per 100,000 patients)"),
SUMIFS(CERV!$F:$F,CERV!$A:$A,C4259,CERV!$G:$G,D4259),
SUMIFS(CANSCRN!$F:$F,CANSCRN!$A:$A,C4259,CANSCRN!$G:$G,D4259))))))))))))</f>
        <v>5076271.5883561643</v>
      </c>
    </row>
    <row r="4260" spans="1:6" x14ac:dyDescent="0.2">
      <c r="A4260" s="24" t="s">
        <v>107</v>
      </c>
      <c r="B4260" s="24" t="s">
        <v>101</v>
      </c>
      <c r="C4260" s="24" t="s">
        <v>60</v>
      </c>
      <c r="D4260" s="24">
        <v>2010</v>
      </c>
      <c r="E4260" s="24" t="s">
        <v>104</v>
      </c>
      <c r="F4260">
        <f>IF(AND(A4260="PSA Testing", E4260= "Utilization Rate (per 100,000 patients)"),
SUMIFS(PSA!$D:$D,PSA!$A:$A,C4260,PSA!$G:$G,D4260),
IF(AND(A4260="Colorectal Cancer Screening", E4260="Utilization Rate (per 100,000 patients)"),
SUMIFS(COL!$D:$D,COL!$A:$A,C4260,COL!$G:$G, D4260),
IF(AND(A4260="Cervical Cancer Screening", E4260="Utilization Rate (per 100,000 patients)"),
SUMIFS(CERV!$D:$D,CERV!$A:$A,C4260,CERV!$G:$G,D4260),
IF(AND(A4260="Cancer Screening for CKD patients", E4260="Utilization Rate (per 100,000 patients)"),
SUMIFS(CANSCRN!$D:$D,CANSCRN!$A:$A,C4260,CANSCRN!$G:$G,D4260),
IF(AND(A4260="PSA Testing", E4260="Cost per service ($USD)"),
SUMIFS(PSA!$E:$E,PSA!$A:$A,C4260,PSA!$G:$G,D4260),
IF(AND(A4260="Colorectal Cancer Screening", E4260="Cost per service ($USD)"),
SUMIFS(COL!$E:$E,COL!$A:$A,C4260,COL!$G:$G,D4260),
IF(AND(A4260="Cervical Cancer Screening", E4260="Cost per service ($USD)"),
SUMIFS(CERV!$E:$E,CERV!$A:$A,C4260,CERV!$G:$G,D4260),
IF(AND(A4260="Cancer Screening for CKD patients", E4260="Cost per service ($USD)"),
SUMIFS(CANSCRN!$E:$E,CANSCRN!$A:$A,C4260,CANSCRN!$G:$G,D4260),
IF(AND(A4260="PSA Testing", E4260="Total Expenditure ($USD per 100,000 patients)"),
SUMIFS(PSA!$F:$F,PSA!$A:$A,C4260,PSA!$G:$G,D4260),
IF(AND(A4260="Colorectal Cancer Screening", E4260="Total Expenditure ($USD per 100,000 patients)"),
SUMIFS(COL!$F:$F,COL!$A:$A,C4260,COL!$G:$G,D4260),
IF(AND(A4260="Cervical Cancer Screening", E4260="Total Expenditure ($USD per 100,000 patients)"),
SUMIFS(CERV!$F:$F,CERV!$A:$A,C4260,CERV!$G:$G,D4260),
SUMIFS(CANSCRN!$F:$F,CANSCRN!$A:$A,C4260,CANSCRN!$G:$G,D4260))))))))))))</f>
        <v>2975686.8688181816</v>
      </c>
    </row>
    <row r="4261" spans="1:6" x14ac:dyDescent="0.2">
      <c r="A4261" s="24" t="s">
        <v>107</v>
      </c>
      <c r="B4261" s="24" t="s">
        <v>101</v>
      </c>
      <c r="C4261" s="24" t="s">
        <v>60</v>
      </c>
      <c r="D4261" s="24">
        <v>2011</v>
      </c>
      <c r="E4261" s="24" t="s">
        <v>104</v>
      </c>
      <c r="F4261">
        <f>IF(AND(A4261="PSA Testing", E4261= "Utilization Rate (per 100,000 patients)"),
SUMIFS(PSA!$D:$D,PSA!$A:$A,C4261,PSA!$G:$G,D4261),
IF(AND(A4261="Colorectal Cancer Screening", E4261="Utilization Rate (per 100,000 patients)"),
SUMIFS(COL!$D:$D,COL!$A:$A,C4261,COL!$G:$G, D4261),
IF(AND(A4261="Cervical Cancer Screening", E4261="Utilization Rate (per 100,000 patients)"),
SUMIFS(CERV!$D:$D,CERV!$A:$A,C4261,CERV!$G:$G,D4261),
IF(AND(A4261="Cancer Screening for CKD patients", E4261="Utilization Rate (per 100,000 patients)"),
SUMIFS(CANSCRN!$D:$D,CANSCRN!$A:$A,C4261,CANSCRN!$G:$G,D4261),
IF(AND(A4261="PSA Testing", E4261="Cost per service ($USD)"),
SUMIFS(PSA!$E:$E,PSA!$A:$A,C4261,PSA!$G:$G,D4261),
IF(AND(A4261="Colorectal Cancer Screening", E4261="Cost per service ($USD)"),
SUMIFS(COL!$E:$E,COL!$A:$A,C4261,COL!$G:$G,D4261),
IF(AND(A4261="Cervical Cancer Screening", E4261="Cost per service ($USD)"),
SUMIFS(CERV!$E:$E,CERV!$A:$A,C4261,CERV!$G:$G,D4261),
IF(AND(A4261="Cancer Screening for CKD patients", E4261="Cost per service ($USD)"),
SUMIFS(CANSCRN!$E:$E,CANSCRN!$A:$A,C4261,CANSCRN!$G:$G,D4261),
IF(AND(A4261="PSA Testing", E4261="Total Expenditure ($USD per 100,000 patients)"),
SUMIFS(PSA!$F:$F,PSA!$A:$A,C4261,PSA!$G:$G,D4261),
IF(AND(A4261="Colorectal Cancer Screening", E4261="Total Expenditure ($USD per 100,000 patients)"),
SUMIFS(COL!$F:$F,COL!$A:$A,C4261,COL!$G:$G,D4261),
IF(AND(A4261="Cervical Cancer Screening", E4261="Total Expenditure ($USD per 100,000 patients)"),
SUMIFS(CERV!$F:$F,CERV!$A:$A,C4261,CERV!$G:$G,D4261),
SUMIFS(CANSCRN!$F:$F,CANSCRN!$A:$A,C4261,CANSCRN!$G:$G,D4261))))))))))))</f>
        <v>6805878.6965384623</v>
      </c>
    </row>
    <row r="4262" spans="1:6" x14ac:dyDescent="0.2">
      <c r="A4262" s="24" t="s">
        <v>107</v>
      </c>
      <c r="B4262" s="24" t="s">
        <v>101</v>
      </c>
      <c r="C4262" s="24" t="s">
        <v>60</v>
      </c>
      <c r="D4262" s="24">
        <v>2012</v>
      </c>
      <c r="E4262" s="24" t="s">
        <v>104</v>
      </c>
      <c r="F4262">
        <f>IF(AND(A4262="PSA Testing", E4262= "Utilization Rate (per 100,000 patients)"),
SUMIFS(PSA!$D:$D,PSA!$A:$A,C4262,PSA!$G:$G,D4262),
IF(AND(A4262="Colorectal Cancer Screening", E4262="Utilization Rate (per 100,000 patients)"),
SUMIFS(COL!$D:$D,COL!$A:$A,C4262,COL!$G:$G, D4262),
IF(AND(A4262="Cervical Cancer Screening", E4262="Utilization Rate (per 100,000 patients)"),
SUMIFS(CERV!$D:$D,CERV!$A:$A,C4262,CERV!$G:$G,D4262),
IF(AND(A4262="Cancer Screening for CKD patients", E4262="Utilization Rate (per 100,000 patients)"),
SUMIFS(CANSCRN!$D:$D,CANSCRN!$A:$A,C4262,CANSCRN!$G:$G,D4262),
IF(AND(A4262="PSA Testing", E4262="Cost per service ($USD)"),
SUMIFS(PSA!$E:$E,PSA!$A:$A,C4262,PSA!$G:$G,D4262),
IF(AND(A4262="Colorectal Cancer Screening", E4262="Cost per service ($USD)"),
SUMIFS(COL!$E:$E,COL!$A:$A,C4262,COL!$G:$G,D4262),
IF(AND(A4262="Cervical Cancer Screening", E4262="Cost per service ($USD)"),
SUMIFS(CERV!$E:$E,CERV!$A:$A,C4262,CERV!$G:$G,D4262),
IF(AND(A4262="Cancer Screening for CKD patients", E4262="Cost per service ($USD)"),
SUMIFS(CANSCRN!$E:$E,CANSCRN!$A:$A,C4262,CANSCRN!$G:$G,D4262),
IF(AND(A4262="PSA Testing", E4262="Total Expenditure ($USD per 100,000 patients)"),
SUMIFS(PSA!$F:$F,PSA!$A:$A,C4262,PSA!$G:$G,D4262),
IF(AND(A4262="Colorectal Cancer Screening", E4262="Total Expenditure ($USD per 100,000 patients)"),
SUMIFS(COL!$F:$F,COL!$A:$A,C4262,COL!$G:$G,D4262),
IF(AND(A4262="Cervical Cancer Screening", E4262="Total Expenditure ($USD per 100,000 patients)"),
SUMIFS(CERV!$F:$F,CERV!$A:$A,C4262,CERV!$G:$G,D4262),
SUMIFS(CANSCRN!$F:$F,CANSCRN!$A:$A,C4262,CANSCRN!$G:$G,D4262))))))))))))</f>
        <v>11353384.615384616</v>
      </c>
    </row>
    <row r="4263" spans="1:6" x14ac:dyDescent="0.2">
      <c r="A4263" s="24" t="s">
        <v>107</v>
      </c>
      <c r="B4263" s="24" t="s">
        <v>101</v>
      </c>
      <c r="C4263" s="24" t="s">
        <v>60</v>
      </c>
      <c r="D4263" s="24">
        <v>2013</v>
      </c>
      <c r="E4263" s="24" t="s">
        <v>104</v>
      </c>
      <c r="F4263">
        <f>IF(AND(A4263="PSA Testing", E4263= "Utilization Rate (per 100,000 patients)"),
SUMIFS(PSA!$D:$D,PSA!$A:$A,C4263,PSA!$G:$G,D4263),
IF(AND(A4263="Colorectal Cancer Screening", E4263="Utilization Rate (per 100,000 patients)"),
SUMIFS(COL!$D:$D,COL!$A:$A,C4263,COL!$G:$G, D4263),
IF(AND(A4263="Cervical Cancer Screening", E4263="Utilization Rate (per 100,000 patients)"),
SUMIFS(CERV!$D:$D,CERV!$A:$A,C4263,CERV!$G:$G,D4263),
IF(AND(A4263="Cancer Screening for CKD patients", E4263="Utilization Rate (per 100,000 patients)"),
SUMIFS(CANSCRN!$D:$D,CANSCRN!$A:$A,C4263,CANSCRN!$G:$G,D4263),
IF(AND(A4263="PSA Testing", E4263="Cost per service ($USD)"),
SUMIFS(PSA!$E:$E,PSA!$A:$A,C4263,PSA!$G:$G,D4263),
IF(AND(A4263="Colorectal Cancer Screening", E4263="Cost per service ($USD)"),
SUMIFS(COL!$E:$E,COL!$A:$A,C4263,COL!$G:$G,D4263),
IF(AND(A4263="Cervical Cancer Screening", E4263="Cost per service ($USD)"),
SUMIFS(CERV!$E:$E,CERV!$A:$A,C4263,CERV!$G:$G,D4263),
IF(AND(A4263="Cancer Screening for CKD patients", E4263="Cost per service ($USD)"),
SUMIFS(CANSCRN!$E:$E,CANSCRN!$A:$A,C4263,CANSCRN!$G:$G,D4263),
IF(AND(A4263="PSA Testing", E4263="Total Expenditure ($USD per 100,000 patients)"),
SUMIFS(PSA!$F:$F,PSA!$A:$A,C4263,PSA!$G:$G,D4263),
IF(AND(A4263="Colorectal Cancer Screening", E4263="Total Expenditure ($USD per 100,000 patients)"),
SUMIFS(COL!$F:$F,COL!$A:$A,C4263,COL!$G:$G,D4263),
IF(AND(A4263="Cervical Cancer Screening", E4263="Total Expenditure ($USD per 100,000 patients)"),
SUMIFS(CERV!$F:$F,CERV!$A:$A,C4263,CERV!$G:$G,D4263),
SUMIFS(CANSCRN!$F:$F,CANSCRN!$A:$A,C4263,CANSCRN!$G:$G,D4263))))))))))))</f>
        <v>13093289.474999998</v>
      </c>
    </row>
    <row r="4264" spans="1:6" x14ac:dyDescent="0.2">
      <c r="A4264" s="24" t="s">
        <v>107</v>
      </c>
      <c r="B4264" s="24" t="s">
        <v>101</v>
      </c>
      <c r="C4264" s="24" t="s">
        <v>60</v>
      </c>
      <c r="D4264" s="24">
        <v>2014</v>
      </c>
      <c r="E4264" s="24" t="s">
        <v>104</v>
      </c>
      <c r="F4264">
        <f>IF(AND(A4264="PSA Testing", E4264= "Utilization Rate (per 100,000 patients)"),
SUMIFS(PSA!$D:$D,PSA!$A:$A,C4264,PSA!$G:$G,D4264),
IF(AND(A4264="Colorectal Cancer Screening", E4264="Utilization Rate (per 100,000 patients)"),
SUMIFS(COL!$D:$D,COL!$A:$A,C4264,COL!$G:$G, D4264),
IF(AND(A4264="Cervical Cancer Screening", E4264="Utilization Rate (per 100,000 patients)"),
SUMIFS(CERV!$D:$D,CERV!$A:$A,C4264,CERV!$G:$G,D4264),
IF(AND(A4264="Cancer Screening for CKD patients", E4264="Utilization Rate (per 100,000 patients)"),
SUMIFS(CANSCRN!$D:$D,CANSCRN!$A:$A,C4264,CANSCRN!$G:$G,D4264),
IF(AND(A4264="PSA Testing", E4264="Cost per service ($USD)"),
SUMIFS(PSA!$E:$E,PSA!$A:$A,C4264,PSA!$G:$G,D4264),
IF(AND(A4264="Colorectal Cancer Screening", E4264="Cost per service ($USD)"),
SUMIFS(COL!$E:$E,COL!$A:$A,C4264,COL!$G:$G,D4264),
IF(AND(A4264="Cervical Cancer Screening", E4264="Cost per service ($USD)"),
SUMIFS(CERV!$E:$E,CERV!$A:$A,C4264,CERV!$G:$G,D4264),
IF(AND(A4264="Cancer Screening for CKD patients", E4264="Cost per service ($USD)"),
SUMIFS(CANSCRN!$E:$E,CANSCRN!$A:$A,C4264,CANSCRN!$G:$G,D4264),
IF(AND(A4264="PSA Testing", E4264="Total Expenditure ($USD per 100,000 patients)"),
SUMIFS(PSA!$F:$F,PSA!$A:$A,C4264,PSA!$G:$G,D4264),
IF(AND(A4264="Colorectal Cancer Screening", E4264="Total Expenditure ($USD per 100,000 patients)"),
SUMIFS(COL!$F:$F,COL!$A:$A,C4264,COL!$G:$G,D4264),
IF(AND(A4264="Cervical Cancer Screening", E4264="Total Expenditure ($USD per 100,000 patients)"),
SUMIFS(CERV!$F:$F,CERV!$A:$A,C4264,CERV!$G:$G,D4264),
SUMIFS(CANSCRN!$F:$F,CANSCRN!$A:$A,C4264,CANSCRN!$G:$G,D4264))))))))))))</f>
        <v>3168717.9488461534</v>
      </c>
    </row>
    <row r="4265" spans="1:6" x14ac:dyDescent="0.2">
      <c r="A4265" s="24" t="s">
        <v>107</v>
      </c>
      <c r="B4265" s="24" t="s">
        <v>101</v>
      </c>
      <c r="C4265" s="24" t="s">
        <v>60</v>
      </c>
      <c r="D4265" s="24">
        <v>2015</v>
      </c>
      <c r="E4265" s="24" t="s">
        <v>104</v>
      </c>
      <c r="F4265">
        <f>IF(AND(A4265="PSA Testing", E4265= "Utilization Rate (per 100,000 patients)"),
SUMIFS(PSA!$D:$D,PSA!$A:$A,C4265,PSA!$G:$G,D4265),
IF(AND(A4265="Colorectal Cancer Screening", E4265="Utilization Rate (per 100,000 patients)"),
SUMIFS(COL!$D:$D,COL!$A:$A,C4265,COL!$G:$G, D4265),
IF(AND(A4265="Cervical Cancer Screening", E4265="Utilization Rate (per 100,000 patients)"),
SUMIFS(CERV!$D:$D,CERV!$A:$A,C4265,CERV!$G:$G,D4265),
IF(AND(A4265="Cancer Screening for CKD patients", E4265="Utilization Rate (per 100,000 patients)"),
SUMIFS(CANSCRN!$D:$D,CANSCRN!$A:$A,C4265,CANSCRN!$G:$G,D4265),
IF(AND(A4265="PSA Testing", E4265="Cost per service ($USD)"),
SUMIFS(PSA!$E:$E,PSA!$A:$A,C4265,PSA!$G:$G,D4265),
IF(AND(A4265="Colorectal Cancer Screening", E4265="Cost per service ($USD)"),
SUMIFS(COL!$E:$E,COL!$A:$A,C4265,COL!$G:$G,D4265),
IF(AND(A4265="Cervical Cancer Screening", E4265="Cost per service ($USD)"),
SUMIFS(CERV!$E:$E,CERV!$A:$A,C4265,CERV!$G:$G,D4265),
IF(AND(A4265="Cancer Screening for CKD patients", E4265="Cost per service ($USD)"),
SUMIFS(CANSCRN!$E:$E,CANSCRN!$A:$A,C4265,CANSCRN!$G:$G,D4265),
IF(AND(A4265="PSA Testing", E4265="Total Expenditure ($USD per 100,000 patients)"),
SUMIFS(PSA!$F:$F,PSA!$A:$A,C4265,PSA!$G:$G,D4265),
IF(AND(A4265="Colorectal Cancer Screening", E4265="Total Expenditure ($USD per 100,000 patients)"),
SUMIFS(COL!$F:$F,COL!$A:$A,C4265,COL!$G:$G,D4265),
IF(AND(A4265="Cervical Cancer Screening", E4265="Total Expenditure ($USD per 100,000 patients)"),
SUMIFS(CERV!$F:$F,CERV!$A:$A,C4265,CERV!$G:$G,D4265),
SUMIFS(CANSCRN!$F:$F,CANSCRN!$A:$A,C4265,CANSCRN!$G:$G,D4265))))))))))))</f>
        <v>7174125</v>
      </c>
    </row>
    <row r="4266" spans="1:6" x14ac:dyDescent="0.2">
      <c r="A4266" s="24" t="s">
        <v>107</v>
      </c>
      <c r="B4266" s="24" t="s">
        <v>101</v>
      </c>
      <c r="C4266" s="24" t="s">
        <v>60</v>
      </c>
      <c r="D4266" s="24">
        <v>2016</v>
      </c>
      <c r="E4266" s="24" t="s">
        <v>104</v>
      </c>
      <c r="F4266">
        <f>IF(AND(A4266="PSA Testing", E4266= "Utilization Rate (per 100,000 patients)"),
SUMIFS(PSA!$D:$D,PSA!$A:$A,C4266,PSA!$G:$G,D4266),
IF(AND(A4266="Colorectal Cancer Screening", E4266="Utilization Rate (per 100,000 patients)"),
SUMIFS(COL!$D:$D,COL!$A:$A,C4266,COL!$G:$G, D4266),
IF(AND(A4266="Cervical Cancer Screening", E4266="Utilization Rate (per 100,000 patients)"),
SUMIFS(CERV!$D:$D,CERV!$A:$A,C4266,CERV!$G:$G,D4266),
IF(AND(A4266="Cancer Screening for CKD patients", E4266="Utilization Rate (per 100,000 patients)"),
SUMIFS(CANSCRN!$D:$D,CANSCRN!$A:$A,C4266,CANSCRN!$G:$G,D4266),
IF(AND(A4266="PSA Testing", E4266="Cost per service ($USD)"),
SUMIFS(PSA!$E:$E,PSA!$A:$A,C4266,PSA!$G:$G,D4266),
IF(AND(A4266="Colorectal Cancer Screening", E4266="Cost per service ($USD)"),
SUMIFS(COL!$E:$E,COL!$A:$A,C4266,COL!$G:$G,D4266),
IF(AND(A4266="Cervical Cancer Screening", E4266="Cost per service ($USD)"),
SUMIFS(CERV!$E:$E,CERV!$A:$A,C4266,CERV!$G:$G,D4266),
IF(AND(A4266="Cancer Screening for CKD patients", E4266="Cost per service ($USD)"),
SUMIFS(CANSCRN!$E:$E,CANSCRN!$A:$A,C4266,CANSCRN!$G:$G,D4266),
IF(AND(A4266="PSA Testing", E4266="Total Expenditure ($USD per 100,000 patients)"),
SUMIFS(PSA!$F:$F,PSA!$A:$A,C4266,PSA!$G:$G,D4266),
IF(AND(A4266="Colorectal Cancer Screening", E4266="Total Expenditure ($USD per 100,000 patients)"),
SUMIFS(COL!$F:$F,COL!$A:$A,C4266,COL!$G:$G,D4266),
IF(AND(A4266="Cervical Cancer Screening", E4266="Total Expenditure ($USD per 100,000 patients)"),
SUMIFS(CERV!$F:$F,CERV!$A:$A,C4266,CERV!$G:$G,D4266),
SUMIFS(CANSCRN!$F:$F,CANSCRN!$A:$A,C4266,CANSCRN!$G:$G,D4266))))))))))))</f>
        <v>0</v>
      </c>
    </row>
    <row r="4267" spans="1:6" x14ac:dyDescent="0.2">
      <c r="A4267" s="24" t="s">
        <v>107</v>
      </c>
      <c r="B4267" s="24" t="s">
        <v>101</v>
      </c>
      <c r="C4267" s="24" t="s">
        <v>60</v>
      </c>
      <c r="D4267" s="24">
        <v>2017</v>
      </c>
      <c r="E4267" s="24" t="s">
        <v>104</v>
      </c>
      <c r="F4267">
        <f>IF(AND(A4267="PSA Testing", E4267= "Utilization Rate (per 100,000 patients)"),
SUMIFS(PSA!$D:$D,PSA!$A:$A,C4267,PSA!$G:$G,D4267),
IF(AND(A4267="Colorectal Cancer Screening", E4267="Utilization Rate (per 100,000 patients)"),
SUMIFS(COL!$D:$D,COL!$A:$A,C4267,COL!$G:$G, D4267),
IF(AND(A4267="Cervical Cancer Screening", E4267="Utilization Rate (per 100,000 patients)"),
SUMIFS(CERV!$D:$D,CERV!$A:$A,C4267,CERV!$G:$G,D4267),
IF(AND(A4267="Cancer Screening for CKD patients", E4267="Utilization Rate (per 100,000 patients)"),
SUMIFS(CANSCRN!$D:$D,CANSCRN!$A:$A,C4267,CANSCRN!$G:$G,D4267),
IF(AND(A4267="PSA Testing", E4267="Cost per service ($USD)"),
SUMIFS(PSA!$E:$E,PSA!$A:$A,C4267,PSA!$G:$G,D4267),
IF(AND(A4267="Colorectal Cancer Screening", E4267="Cost per service ($USD)"),
SUMIFS(COL!$E:$E,COL!$A:$A,C4267,COL!$G:$G,D4267),
IF(AND(A4267="Cervical Cancer Screening", E4267="Cost per service ($USD)"),
SUMIFS(CERV!$E:$E,CERV!$A:$A,C4267,CERV!$G:$G,D4267),
IF(AND(A4267="Cancer Screening for CKD patients", E4267="Cost per service ($USD)"),
SUMIFS(CANSCRN!$E:$E,CANSCRN!$A:$A,C4267,CANSCRN!$G:$G,D4267),
IF(AND(A4267="PSA Testing", E4267="Total Expenditure ($USD per 100,000 patients)"),
SUMIFS(PSA!$F:$F,PSA!$A:$A,C4267,PSA!$G:$G,D4267),
IF(AND(A4267="Colorectal Cancer Screening", E4267="Total Expenditure ($USD per 100,000 patients)"),
SUMIFS(COL!$F:$F,COL!$A:$A,C4267,COL!$G:$G,D4267),
IF(AND(A4267="Cervical Cancer Screening", E4267="Total Expenditure ($USD per 100,000 patients)"),
SUMIFS(CERV!$F:$F,CERV!$A:$A,C4267,CERV!$G:$G,D4267),
SUMIFS(CANSCRN!$F:$F,CANSCRN!$A:$A,C4267,CANSCRN!$G:$G,D4267))))))))))))</f>
        <v>0</v>
      </c>
    </row>
    <row r="4268" spans="1:6" x14ac:dyDescent="0.2">
      <c r="A4268" s="24" t="s">
        <v>107</v>
      </c>
      <c r="B4268" s="24" t="s">
        <v>101</v>
      </c>
      <c r="C4268" s="24" t="s">
        <v>60</v>
      </c>
      <c r="D4268" s="24">
        <v>2018</v>
      </c>
      <c r="E4268" s="24" t="s">
        <v>104</v>
      </c>
      <c r="F4268">
        <f>IF(AND(A4268="PSA Testing", E4268= "Utilization Rate (per 100,000 patients)"),
SUMIFS(PSA!$D:$D,PSA!$A:$A,C4268,PSA!$G:$G,D4268),
IF(AND(A4268="Colorectal Cancer Screening", E4268="Utilization Rate (per 100,000 patients)"),
SUMIFS(COL!$D:$D,COL!$A:$A,C4268,COL!$G:$G, D4268),
IF(AND(A4268="Cervical Cancer Screening", E4268="Utilization Rate (per 100,000 patients)"),
SUMIFS(CERV!$D:$D,CERV!$A:$A,C4268,CERV!$G:$G,D4268),
IF(AND(A4268="Cancer Screening for CKD patients", E4268="Utilization Rate (per 100,000 patients)"),
SUMIFS(CANSCRN!$D:$D,CANSCRN!$A:$A,C4268,CANSCRN!$G:$G,D4268),
IF(AND(A4268="PSA Testing", E4268="Cost per service ($USD)"),
SUMIFS(PSA!$E:$E,PSA!$A:$A,C4268,PSA!$G:$G,D4268),
IF(AND(A4268="Colorectal Cancer Screening", E4268="Cost per service ($USD)"),
SUMIFS(COL!$E:$E,COL!$A:$A,C4268,COL!$G:$G,D4268),
IF(AND(A4268="Cervical Cancer Screening", E4268="Cost per service ($USD)"),
SUMIFS(CERV!$E:$E,CERV!$A:$A,C4268,CERV!$G:$G,D4268),
IF(AND(A4268="Cancer Screening for CKD patients", E4268="Cost per service ($USD)"),
SUMIFS(CANSCRN!$E:$E,CANSCRN!$A:$A,C4268,CANSCRN!$G:$G,D4268),
IF(AND(A4268="PSA Testing", E4268="Total Expenditure ($USD per 100,000 patients)"),
SUMIFS(PSA!$F:$F,PSA!$A:$A,C4268,PSA!$G:$G,D4268),
IF(AND(A4268="Colorectal Cancer Screening", E4268="Total Expenditure ($USD per 100,000 patients)"),
SUMIFS(COL!$F:$F,COL!$A:$A,C4268,COL!$G:$G,D4268),
IF(AND(A4268="Cervical Cancer Screening", E4268="Total Expenditure ($USD per 100,000 patients)"),
SUMIFS(CERV!$F:$F,CERV!$A:$A,C4268,CERV!$G:$G,D4268),
SUMIFS(CANSCRN!$F:$F,CANSCRN!$A:$A,C4268,CANSCRN!$G:$G,D4268))))))))))))</f>
        <v>5238143.7905882355</v>
      </c>
    </row>
    <row r="4269" spans="1:6" x14ac:dyDescent="0.2">
      <c r="A4269" s="24" t="s">
        <v>107</v>
      </c>
      <c r="B4269" s="24" t="s">
        <v>101</v>
      </c>
      <c r="C4269" s="24" t="s">
        <v>60</v>
      </c>
      <c r="D4269" s="24">
        <v>2019</v>
      </c>
      <c r="E4269" s="24" t="s">
        <v>104</v>
      </c>
      <c r="F4269">
        <f>IF(AND(A4269="PSA Testing", E4269= "Utilization Rate (per 100,000 patients)"),
SUMIFS(PSA!$D:$D,PSA!$A:$A,C4269,PSA!$G:$G,D4269),
IF(AND(A4269="Colorectal Cancer Screening", E4269="Utilization Rate (per 100,000 patients)"),
SUMIFS(COL!$D:$D,COL!$A:$A,C4269,COL!$G:$G, D4269),
IF(AND(A4269="Cervical Cancer Screening", E4269="Utilization Rate (per 100,000 patients)"),
SUMIFS(CERV!$D:$D,CERV!$A:$A,C4269,CERV!$G:$G,D4269),
IF(AND(A4269="Cancer Screening for CKD patients", E4269="Utilization Rate (per 100,000 patients)"),
SUMIFS(CANSCRN!$D:$D,CANSCRN!$A:$A,C4269,CANSCRN!$G:$G,D4269),
IF(AND(A4269="PSA Testing", E4269="Cost per service ($USD)"),
SUMIFS(PSA!$E:$E,PSA!$A:$A,C4269,PSA!$G:$G,D4269),
IF(AND(A4269="Colorectal Cancer Screening", E4269="Cost per service ($USD)"),
SUMIFS(COL!$E:$E,COL!$A:$A,C4269,COL!$G:$G,D4269),
IF(AND(A4269="Cervical Cancer Screening", E4269="Cost per service ($USD)"),
SUMIFS(CERV!$E:$E,CERV!$A:$A,C4269,CERV!$G:$G,D4269),
IF(AND(A4269="Cancer Screening for CKD patients", E4269="Cost per service ($USD)"),
SUMIFS(CANSCRN!$E:$E,CANSCRN!$A:$A,C4269,CANSCRN!$G:$G,D4269),
IF(AND(A4269="PSA Testing", E4269="Total Expenditure ($USD per 100,000 patients)"),
SUMIFS(PSA!$F:$F,PSA!$A:$A,C4269,PSA!$G:$G,D4269),
IF(AND(A4269="Colorectal Cancer Screening", E4269="Total Expenditure ($USD per 100,000 patients)"),
SUMIFS(COL!$F:$F,COL!$A:$A,C4269,COL!$G:$G,D4269),
IF(AND(A4269="Cervical Cancer Screening", E4269="Total Expenditure ($USD per 100,000 patients)"),
SUMIFS(CERV!$F:$F,CERV!$A:$A,C4269,CERV!$G:$G,D4269),
SUMIFS(CANSCRN!$F:$F,CANSCRN!$A:$A,C4269,CANSCRN!$G:$G,D4269))))))))))))</f>
        <v>5231852.307692308</v>
      </c>
    </row>
    <row r="4270" spans="1:6" x14ac:dyDescent="0.2">
      <c r="A4270" s="24" t="s">
        <v>107</v>
      </c>
      <c r="B4270" s="24" t="s">
        <v>101</v>
      </c>
      <c r="C4270" s="24" t="s">
        <v>61</v>
      </c>
      <c r="D4270" s="24">
        <v>2009</v>
      </c>
      <c r="E4270" s="24" t="s">
        <v>104</v>
      </c>
      <c r="F4270">
        <f>IF(AND(A4270="PSA Testing", E4270= "Utilization Rate (per 100,000 patients)"),
SUMIFS(PSA!$D:$D,PSA!$A:$A,C4270,PSA!$G:$G,D4270),
IF(AND(A4270="Colorectal Cancer Screening", E4270="Utilization Rate (per 100,000 patients)"),
SUMIFS(COL!$D:$D,COL!$A:$A,C4270,COL!$G:$G, D4270),
IF(AND(A4270="Cervical Cancer Screening", E4270="Utilization Rate (per 100,000 patients)"),
SUMIFS(CERV!$D:$D,CERV!$A:$A,C4270,CERV!$G:$G,D4270),
IF(AND(A4270="Cancer Screening for CKD patients", E4270="Utilization Rate (per 100,000 patients)"),
SUMIFS(CANSCRN!$D:$D,CANSCRN!$A:$A,C4270,CANSCRN!$G:$G,D4270),
IF(AND(A4270="PSA Testing", E4270="Cost per service ($USD)"),
SUMIFS(PSA!$E:$E,PSA!$A:$A,C4270,PSA!$G:$G,D4270),
IF(AND(A4270="Colorectal Cancer Screening", E4270="Cost per service ($USD)"),
SUMIFS(COL!$E:$E,COL!$A:$A,C4270,COL!$G:$G,D4270),
IF(AND(A4270="Cervical Cancer Screening", E4270="Cost per service ($USD)"),
SUMIFS(CERV!$E:$E,CERV!$A:$A,C4270,CERV!$G:$G,D4270),
IF(AND(A4270="Cancer Screening for CKD patients", E4270="Cost per service ($USD)"),
SUMIFS(CANSCRN!$E:$E,CANSCRN!$A:$A,C4270,CANSCRN!$G:$G,D4270),
IF(AND(A4270="PSA Testing", E4270="Total Expenditure ($USD per 100,000 patients)"),
SUMIFS(PSA!$F:$F,PSA!$A:$A,C4270,PSA!$G:$G,D4270),
IF(AND(A4270="Colorectal Cancer Screening", E4270="Total Expenditure ($USD per 100,000 patients)"),
SUMIFS(COL!$F:$F,COL!$A:$A,C4270,COL!$G:$G,D4270),
IF(AND(A4270="Cervical Cancer Screening", E4270="Total Expenditure ($USD per 100,000 patients)"),
SUMIFS(CERV!$F:$F,CERV!$A:$A,C4270,CERV!$G:$G,D4270),
SUMIFS(CANSCRN!$F:$F,CANSCRN!$A:$A,C4270,CANSCRN!$G:$G,D4270))))))))))))</f>
        <v>3609314.8186264634</v>
      </c>
    </row>
    <row r="4271" spans="1:6" x14ac:dyDescent="0.2">
      <c r="A4271" s="24" t="s">
        <v>107</v>
      </c>
      <c r="B4271" s="24" t="s">
        <v>101</v>
      </c>
      <c r="C4271" s="24" t="s">
        <v>61</v>
      </c>
      <c r="D4271" s="24">
        <v>2010</v>
      </c>
      <c r="E4271" s="24" t="s">
        <v>104</v>
      </c>
      <c r="F4271">
        <f>IF(AND(A4271="PSA Testing", E4271= "Utilization Rate (per 100,000 patients)"),
SUMIFS(PSA!$D:$D,PSA!$A:$A,C4271,PSA!$G:$G,D4271),
IF(AND(A4271="Colorectal Cancer Screening", E4271="Utilization Rate (per 100,000 patients)"),
SUMIFS(COL!$D:$D,COL!$A:$A,C4271,COL!$G:$G, D4271),
IF(AND(A4271="Cervical Cancer Screening", E4271="Utilization Rate (per 100,000 patients)"),
SUMIFS(CERV!$D:$D,CERV!$A:$A,C4271,CERV!$G:$G,D4271),
IF(AND(A4271="Cancer Screening for CKD patients", E4271="Utilization Rate (per 100,000 patients)"),
SUMIFS(CANSCRN!$D:$D,CANSCRN!$A:$A,C4271,CANSCRN!$G:$G,D4271),
IF(AND(A4271="PSA Testing", E4271="Cost per service ($USD)"),
SUMIFS(PSA!$E:$E,PSA!$A:$A,C4271,PSA!$G:$G,D4271),
IF(AND(A4271="Colorectal Cancer Screening", E4271="Cost per service ($USD)"),
SUMIFS(COL!$E:$E,COL!$A:$A,C4271,COL!$G:$G,D4271),
IF(AND(A4271="Cervical Cancer Screening", E4271="Cost per service ($USD)"),
SUMIFS(CERV!$E:$E,CERV!$A:$A,C4271,CERV!$G:$G,D4271),
IF(AND(A4271="Cancer Screening for CKD patients", E4271="Cost per service ($USD)"),
SUMIFS(CANSCRN!$E:$E,CANSCRN!$A:$A,C4271,CANSCRN!$G:$G,D4271),
IF(AND(A4271="PSA Testing", E4271="Total Expenditure ($USD per 100,000 patients)"),
SUMIFS(PSA!$F:$F,PSA!$A:$A,C4271,PSA!$G:$G,D4271),
IF(AND(A4271="Colorectal Cancer Screening", E4271="Total Expenditure ($USD per 100,000 patients)"),
SUMIFS(COL!$F:$F,COL!$A:$A,C4271,COL!$G:$G,D4271),
IF(AND(A4271="Cervical Cancer Screening", E4271="Total Expenditure ($USD per 100,000 patients)"),
SUMIFS(CERV!$F:$F,CERV!$A:$A,C4271,CERV!$G:$G,D4271),
SUMIFS(CANSCRN!$F:$F,CANSCRN!$A:$A,C4271,CANSCRN!$G:$G,D4271))))))))))))</f>
        <v>2660238.1473246575</v>
      </c>
    </row>
    <row r="4272" spans="1:6" x14ac:dyDescent="0.2">
      <c r="A4272" s="24" t="s">
        <v>107</v>
      </c>
      <c r="B4272" s="24" t="s">
        <v>101</v>
      </c>
      <c r="C4272" s="24" t="s">
        <v>61</v>
      </c>
      <c r="D4272" s="24">
        <v>2011</v>
      </c>
      <c r="E4272" s="24" t="s">
        <v>104</v>
      </c>
      <c r="F4272">
        <f>IF(AND(A4272="PSA Testing", E4272= "Utilization Rate (per 100,000 patients)"),
SUMIFS(PSA!$D:$D,PSA!$A:$A,C4272,PSA!$G:$G,D4272),
IF(AND(A4272="Colorectal Cancer Screening", E4272="Utilization Rate (per 100,000 patients)"),
SUMIFS(COL!$D:$D,COL!$A:$A,C4272,COL!$G:$G, D4272),
IF(AND(A4272="Cervical Cancer Screening", E4272="Utilization Rate (per 100,000 patients)"),
SUMIFS(CERV!$D:$D,CERV!$A:$A,C4272,CERV!$G:$G,D4272),
IF(AND(A4272="Cancer Screening for CKD patients", E4272="Utilization Rate (per 100,000 patients)"),
SUMIFS(CANSCRN!$D:$D,CANSCRN!$A:$A,C4272,CANSCRN!$G:$G,D4272),
IF(AND(A4272="PSA Testing", E4272="Cost per service ($USD)"),
SUMIFS(PSA!$E:$E,PSA!$A:$A,C4272,PSA!$G:$G,D4272),
IF(AND(A4272="Colorectal Cancer Screening", E4272="Cost per service ($USD)"),
SUMIFS(COL!$E:$E,COL!$A:$A,C4272,COL!$G:$G,D4272),
IF(AND(A4272="Cervical Cancer Screening", E4272="Cost per service ($USD)"),
SUMIFS(CERV!$E:$E,CERV!$A:$A,C4272,CERV!$G:$G,D4272),
IF(AND(A4272="Cancer Screening for CKD patients", E4272="Cost per service ($USD)"),
SUMIFS(CANSCRN!$E:$E,CANSCRN!$A:$A,C4272,CANSCRN!$G:$G,D4272),
IF(AND(A4272="PSA Testing", E4272="Total Expenditure ($USD per 100,000 patients)"),
SUMIFS(PSA!$F:$F,PSA!$A:$A,C4272,PSA!$G:$G,D4272),
IF(AND(A4272="Colorectal Cancer Screening", E4272="Total Expenditure ($USD per 100,000 patients)"),
SUMIFS(COL!$F:$F,COL!$A:$A,C4272,COL!$G:$G,D4272),
IF(AND(A4272="Cervical Cancer Screening", E4272="Total Expenditure ($USD per 100,000 patients)"),
SUMIFS(CERV!$F:$F,CERV!$A:$A,C4272,CERV!$G:$G,D4272),
SUMIFS(CANSCRN!$F:$F,CANSCRN!$A:$A,C4272,CANSCRN!$G:$G,D4272))))))))))))</f>
        <v>3980377.5277007297</v>
      </c>
    </row>
    <row r="4273" spans="1:6" x14ac:dyDescent="0.2">
      <c r="A4273" s="24" t="s">
        <v>107</v>
      </c>
      <c r="B4273" s="24" t="s">
        <v>101</v>
      </c>
      <c r="C4273" s="24" t="s">
        <v>61</v>
      </c>
      <c r="D4273" s="24">
        <v>2012</v>
      </c>
      <c r="E4273" s="24" t="s">
        <v>104</v>
      </c>
      <c r="F4273">
        <f>IF(AND(A4273="PSA Testing", E4273= "Utilization Rate (per 100,000 patients)"),
SUMIFS(PSA!$D:$D,PSA!$A:$A,C4273,PSA!$G:$G,D4273),
IF(AND(A4273="Colorectal Cancer Screening", E4273="Utilization Rate (per 100,000 patients)"),
SUMIFS(COL!$D:$D,COL!$A:$A,C4273,COL!$G:$G, D4273),
IF(AND(A4273="Cervical Cancer Screening", E4273="Utilization Rate (per 100,000 patients)"),
SUMIFS(CERV!$D:$D,CERV!$A:$A,C4273,CERV!$G:$G,D4273),
IF(AND(A4273="Cancer Screening for CKD patients", E4273="Utilization Rate (per 100,000 patients)"),
SUMIFS(CANSCRN!$D:$D,CANSCRN!$A:$A,C4273,CANSCRN!$G:$G,D4273),
IF(AND(A4273="PSA Testing", E4273="Cost per service ($USD)"),
SUMIFS(PSA!$E:$E,PSA!$A:$A,C4273,PSA!$G:$G,D4273),
IF(AND(A4273="Colorectal Cancer Screening", E4273="Cost per service ($USD)"),
SUMIFS(COL!$E:$E,COL!$A:$A,C4273,COL!$G:$G,D4273),
IF(AND(A4273="Cervical Cancer Screening", E4273="Cost per service ($USD)"),
SUMIFS(CERV!$E:$E,CERV!$A:$A,C4273,CERV!$G:$G,D4273),
IF(AND(A4273="Cancer Screening for CKD patients", E4273="Cost per service ($USD)"),
SUMIFS(CANSCRN!$E:$E,CANSCRN!$A:$A,C4273,CANSCRN!$G:$G,D4273),
IF(AND(A4273="PSA Testing", E4273="Total Expenditure ($USD per 100,000 patients)"),
SUMIFS(PSA!$F:$F,PSA!$A:$A,C4273,PSA!$G:$G,D4273),
IF(AND(A4273="Colorectal Cancer Screening", E4273="Total Expenditure ($USD per 100,000 patients)"),
SUMIFS(COL!$F:$F,COL!$A:$A,C4273,COL!$G:$G,D4273),
IF(AND(A4273="Cervical Cancer Screening", E4273="Total Expenditure ($USD per 100,000 patients)"),
SUMIFS(CERV!$F:$F,CERV!$A:$A,C4273,CERV!$G:$G,D4273),
SUMIFS(CANSCRN!$F:$F,CANSCRN!$A:$A,C4273,CANSCRN!$G:$G,D4273))))))))))))</f>
        <v>3517331.1386901871</v>
      </c>
    </row>
    <row r="4274" spans="1:6" x14ac:dyDescent="0.2">
      <c r="A4274" s="24" t="s">
        <v>107</v>
      </c>
      <c r="B4274" s="24" t="s">
        <v>101</v>
      </c>
      <c r="C4274" s="24" t="s">
        <v>61</v>
      </c>
      <c r="D4274" s="24">
        <v>2013</v>
      </c>
      <c r="E4274" s="24" t="s">
        <v>104</v>
      </c>
      <c r="F4274">
        <f>IF(AND(A4274="PSA Testing", E4274= "Utilization Rate (per 100,000 patients)"),
SUMIFS(PSA!$D:$D,PSA!$A:$A,C4274,PSA!$G:$G,D4274),
IF(AND(A4274="Colorectal Cancer Screening", E4274="Utilization Rate (per 100,000 patients)"),
SUMIFS(COL!$D:$D,COL!$A:$A,C4274,COL!$G:$G, D4274),
IF(AND(A4274="Cervical Cancer Screening", E4274="Utilization Rate (per 100,000 patients)"),
SUMIFS(CERV!$D:$D,CERV!$A:$A,C4274,CERV!$G:$G,D4274),
IF(AND(A4274="Cancer Screening for CKD patients", E4274="Utilization Rate (per 100,000 patients)"),
SUMIFS(CANSCRN!$D:$D,CANSCRN!$A:$A,C4274,CANSCRN!$G:$G,D4274),
IF(AND(A4274="PSA Testing", E4274="Cost per service ($USD)"),
SUMIFS(PSA!$E:$E,PSA!$A:$A,C4274,PSA!$G:$G,D4274),
IF(AND(A4274="Colorectal Cancer Screening", E4274="Cost per service ($USD)"),
SUMIFS(COL!$E:$E,COL!$A:$A,C4274,COL!$G:$G,D4274),
IF(AND(A4274="Cervical Cancer Screening", E4274="Cost per service ($USD)"),
SUMIFS(CERV!$E:$E,CERV!$A:$A,C4274,CERV!$G:$G,D4274),
IF(AND(A4274="Cancer Screening for CKD patients", E4274="Cost per service ($USD)"),
SUMIFS(CANSCRN!$E:$E,CANSCRN!$A:$A,C4274,CANSCRN!$G:$G,D4274),
IF(AND(A4274="PSA Testing", E4274="Total Expenditure ($USD per 100,000 patients)"),
SUMIFS(PSA!$F:$F,PSA!$A:$A,C4274,PSA!$G:$G,D4274),
IF(AND(A4274="Colorectal Cancer Screening", E4274="Total Expenditure ($USD per 100,000 patients)"),
SUMIFS(COL!$F:$F,COL!$A:$A,C4274,COL!$G:$G,D4274),
IF(AND(A4274="Cervical Cancer Screening", E4274="Total Expenditure ($USD per 100,000 patients)"),
SUMIFS(CERV!$F:$F,CERV!$A:$A,C4274,CERV!$G:$G,D4274),
SUMIFS(CANSCRN!$F:$F,CANSCRN!$A:$A,C4274,CANSCRN!$G:$G,D4274))))))))))))</f>
        <v>4815424.240020222</v>
      </c>
    </row>
    <row r="4275" spans="1:6" x14ac:dyDescent="0.2">
      <c r="A4275" s="24" t="s">
        <v>107</v>
      </c>
      <c r="B4275" s="24" t="s">
        <v>101</v>
      </c>
      <c r="C4275" s="24" t="s">
        <v>61</v>
      </c>
      <c r="D4275" s="24">
        <v>2014</v>
      </c>
      <c r="E4275" s="24" t="s">
        <v>104</v>
      </c>
      <c r="F4275">
        <f>IF(AND(A4275="PSA Testing", E4275= "Utilization Rate (per 100,000 patients)"),
SUMIFS(PSA!$D:$D,PSA!$A:$A,C4275,PSA!$G:$G,D4275),
IF(AND(A4275="Colorectal Cancer Screening", E4275="Utilization Rate (per 100,000 patients)"),
SUMIFS(COL!$D:$D,COL!$A:$A,C4275,COL!$G:$G, D4275),
IF(AND(A4275="Cervical Cancer Screening", E4275="Utilization Rate (per 100,000 patients)"),
SUMIFS(CERV!$D:$D,CERV!$A:$A,C4275,CERV!$G:$G,D4275),
IF(AND(A4275="Cancer Screening for CKD patients", E4275="Utilization Rate (per 100,000 patients)"),
SUMIFS(CANSCRN!$D:$D,CANSCRN!$A:$A,C4275,CANSCRN!$G:$G,D4275),
IF(AND(A4275="PSA Testing", E4275="Cost per service ($USD)"),
SUMIFS(PSA!$E:$E,PSA!$A:$A,C4275,PSA!$G:$G,D4275),
IF(AND(A4275="Colorectal Cancer Screening", E4275="Cost per service ($USD)"),
SUMIFS(COL!$E:$E,COL!$A:$A,C4275,COL!$G:$G,D4275),
IF(AND(A4275="Cervical Cancer Screening", E4275="Cost per service ($USD)"),
SUMIFS(CERV!$E:$E,CERV!$A:$A,C4275,CERV!$G:$G,D4275),
IF(AND(A4275="Cancer Screening for CKD patients", E4275="Cost per service ($USD)"),
SUMIFS(CANSCRN!$E:$E,CANSCRN!$A:$A,C4275,CANSCRN!$G:$G,D4275),
IF(AND(A4275="PSA Testing", E4275="Total Expenditure ($USD per 100,000 patients)"),
SUMIFS(PSA!$F:$F,PSA!$A:$A,C4275,PSA!$G:$G,D4275),
IF(AND(A4275="Colorectal Cancer Screening", E4275="Total Expenditure ($USD per 100,000 patients)"),
SUMIFS(COL!$F:$F,COL!$A:$A,C4275,COL!$G:$G,D4275),
IF(AND(A4275="Cervical Cancer Screening", E4275="Total Expenditure ($USD per 100,000 patients)"),
SUMIFS(CERV!$F:$F,CERV!$A:$A,C4275,CERV!$G:$G,D4275),
SUMIFS(CANSCRN!$F:$F,CANSCRN!$A:$A,C4275,CANSCRN!$G:$G,D4275))))))))))))</f>
        <v>3847348.6015529414</v>
      </c>
    </row>
    <row r="4276" spans="1:6" x14ac:dyDescent="0.2">
      <c r="A4276" s="24" t="s">
        <v>107</v>
      </c>
      <c r="B4276" s="24" t="s">
        <v>101</v>
      </c>
      <c r="C4276" s="24" t="s">
        <v>61</v>
      </c>
      <c r="D4276" s="24">
        <v>2015</v>
      </c>
      <c r="E4276" s="24" t="s">
        <v>104</v>
      </c>
      <c r="F4276">
        <f>IF(AND(A4276="PSA Testing", E4276= "Utilization Rate (per 100,000 patients)"),
SUMIFS(PSA!$D:$D,PSA!$A:$A,C4276,PSA!$G:$G,D4276),
IF(AND(A4276="Colorectal Cancer Screening", E4276="Utilization Rate (per 100,000 patients)"),
SUMIFS(COL!$D:$D,COL!$A:$A,C4276,COL!$G:$G, D4276),
IF(AND(A4276="Cervical Cancer Screening", E4276="Utilization Rate (per 100,000 patients)"),
SUMIFS(CERV!$D:$D,CERV!$A:$A,C4276,CERV!$G:$G,D4276),
IF(AND(A4276="Cancer Screening for CKD patients", E4276="Utilization Rate (per 100,000 patients)"),
SUMIFS(CANSCRN!$D:$D,CANSCRN!$A:$A,C4276,CANSCRN!$G:$G,D4276),
IF(AND(A4276="PSA Testing", E4276="Cost per service ($USD)"),
SUMIFS(PSA!$E:$E,PSA!$A:$A,C4276,PSA!$G:$G,D4276),
IF(AND(A4276="Colorectal Cancer Screening", E4276="Cost per service ($USD)"),
SUMIFS(COL!$E:$E,COL!$A:$A,C4276,COL!$G:$G,D4276),
IF(AND(A4276="Cervical Cancer Screening", E4276="Cost per service ($USD)"),
SUMIFS(CERV!$E:$E,CERV!$A:$A,C4276,CERV!$G:$G,D4276),
IF(AND(A4276="Cancer Screening for CKD patients", E4276="Cost per service ($USD)"),
SUMIFS(CANSCRN!$E:$E,CANSCRN!$A:$A,C4276,CANSCRN!$G:$G,D4276),
IF(AND(A4276="PSA Testing", E4276="Total Expenditure ($USD per 100,000 patients)"),
SUMIFS(PSA!$F:$F,PSA!$A:$A,C4276,PSA!$G:$G,D4276),
IF(AND(A4276="Colorectal Cancer Screening", E4276="Total Expenditure ($USD per 100,000 patients)"),
SUMIFS(COL!$F:$F,COL!$A:$A,C4276,COL!$G:$G,D4276),
IF(AND(A4276="Cervical Cancer Screening", E4276="Total Expenditure ($USD per 100,000 patients)"),
SUMIFS(CERV!$F:$F,CERV!$A:$A,C4276,CERV!$G:$G,D4276),
SUMIFS(CANSCRN!$F:$F,CANSCRN!$A:$A,C4276,CANSCRN!$G:$G,D4276))))))))))))</f>
        <v>4721022.7804502361</v>
      </c>
    </row>
    <row r="4277" spans="1:6" x14ac:dyDescent="0.2">
      <c r="A4277" s="24" t="s">
        <v>107</v>
      </c>
      <c r="B4277" s="24" t="s">
        <v>101</v>
      </c>
      <c r="C4277" s="24" t="s">
        <v>61</v>
      </c>
      <c r="D4277" s="24">
        <v>2016</v>
      </c>
      <c r="E4277" s="24" t="s">
        <v>104</v>
      </c>
      <c r="F4277">
        <f>IF(AND(A4277="PSA Testing", E4277= "Utilization Rate (per 100,000 patients)"),
SUMIFS(PSA!$D:$D,PSA!$A:$A,C4277,PSA!$G:$G,D4277),
IF(AND(A4277="Colorectal Cancer Screening", E4277="Utilization Rate (per 100,000 patients)"),
SUMIFS(COL!$D:$D,COL!$A:$A,C4277,COL!$G:$G, D4277),
IF(AND(A4277="Cervical Cancer Screening", E4277="Utilization Rate (per 100,000 patients)"),
SUMIFS(CERV!$D:$D,CERV!$A:$A,C4277,CERV!$G:$G,D4277),
IF(AND(A4277="Cancer Screening for CKD patients", E4277="Utilization Rate (per 100,000 patients)"),
SUMIFS(CANSCRN!$D:$D,CANSCRN!$A:$A,C4277,CANSCRN!$G:$G,D4277),
IF(AND(A4277="PSA Testing", E4277="Cost per service ($USD)"),
SUMIFS(PSA!$E:$E,PSA!$A:$A,C4277,PSA!$G:$G,D4277),
IF(AND(A4277="Colorectal Cancer Screening", E4277="Cost per service ($USD)"),
SUMIFS(COL!$E:$E,COL!$A:$A,C4277,COL!$G:$G,D4277),
IF(AND(A4277="Cervical Cancer Screening", E4277="Cost per service ($USD)"),
SUMIFS(CERV!$E:$E,CERV!$A:$A,C4277,CERV!$G:$G,D4277),
IF(AND(A4277="Cancer Screening for CKD patients", E4277="Cost per service ($USD)"),
SUMIFS(CANSCRN!$E:$E,CANSCRN!$A:$A,C4277,CANSCRN!$G:$G,D4277),
IF(AND(A4277="PSA Testing", E4277="Total Expenditure ($USD per 100,000 patients)"),
SUMIFS(PSA!$F:$F,PSA!$A:$A,C4277,PSA!$G:$G,D4277),
IF(AND(A4277="Colorectal Cancer Screening", E4277="Total Expenditure ($USD per 100,000 patients)"),
SUMIFS(COL!$F:$F,COL!$A:$A,C4277,COL!$G:$G,D4277),
IF(AND(A4277="Cervical Cancer Screening", E4277="Total Expenditure ($USD per 100,000 patients)"),
SUMIFS(CERV!$F:$F,CERV!$A:$A,C4277,CERV!$G:$G,D4277),
SUMIFS(CANSCRN!$F:$F,CANSCRN!$A:$A,C4277,CANSCRN!$G:$G,D4277))))))))))))</f>
        <v>6223120.9199999999</v>
      </c>
    </row>
    <row r="4278" spans="1:6" x14ac:dyDescent="0.2">
      <c r="A4278" s="24" t="s">
        <v>107</v>
      </c>
      <c r="B4278" s="24" t="s">
        <v>101</v>
      </c>
      <c r="C4278" s="24" t="s">
        <v>61</v>
      </c>
      <c r="D4278" s="24">
        <v>2017</v>
      </c>
      <c r="E4278" s="24" t="s">
        <v>104</v>
      </c>
      <c r="F4278">
        <f>IF(AND(A4278="PSA Testing", E4278= "Utilization Rate (per 100,000 patients)"),
SUMIFS(PSA!$D:$D,PSA!$A:$A,C4278,PSA!$G:$G,D4278),
IF(AND(A4278="Colorectal Cancer Screening", E4278="Utilization Rate (per 100,000 patients)"),
SUMIFS(COL!$D:$D,COL!$A:$A,C4278,COL!$G:$G, D4278),
IF(AND(A4278="Cervical Cancer Screening", E4278="Utilization Rate (per 100,000 patients)"),
SUMIFS(CERV!$D:$D,CERV!$A:$A,C4278,CERV!$G:$G,D4278),
IF(AND(A4278="Cancer Screening for CKD patients", E4278="Utilization Rate (per 100,000 patients)"),
SUMIFS(CANSCRN!$D:$D,CANSCRN!$A:$A,C4278,CANSCRN!$G:$G,D4278),
IF(AND(A4278="PSA Testing", E4278="Cost per service ($USD)"),
SUMIFS(PSA!$E:$E,PSA!$A:$A,C4278,PSA!$G:$G,D4278),
IF(AND(A4278="Colorectal Cancer Screening", E4278="Cost per service ($USD)"),
SUMIFS(COL!$E:$E,COL!$A:$A,C4278,COL!$G:$G,D4278),
IF(AND(A4278="Cervical Cancer Screening", E4278="Cost per service ($USD)"),
SUMIFS(CERV!$E:$E,CERV!$A:$A,C4278,CERV!$G:$G,D4278),
IF(AND(A4278="Cancer Screening for CKD patients", E4278="Cost per service ($USD)"),
SUMIFS(CANSCRN!$E:$E,CANSCRN!$A:$A,C4278,CANSCRN!$G:$G,D4278),
IF(AND(A4278="PSA Testing", E4278="Total Expenditure ($USD per 100,000 patients)"),
SUMIFS(PSA!$F:$F,PSA!$A:$A,C4278,PSA!$G:$G,D4278),
IF(AND(A4278="Colorectal Cancer Screening", E4278="Total Expenditure ($USD per 100,000 patients)"),
SUMIFS(COL!$F:$F,COL!$A:$A,C4278,COL!$G:$G,D4278),
IF(AND(A4278="Cervical Cancer Screening", E4278="Total Expenditure ($USD per 100,000 patients)"),
SUMIFS(CERV!$F:$F,CERV!$A:$A,C4278,CERV!$G:$G,D4278),
SUMIFS(CANSCRN!$F:$F,CANSCRN!$A:$A,C4278,CANSCRN!$G:$G,D4278))))))))))))</f>
        <v>4775433.5508820293</v>
      </c>
    </row>
    <row r="4279" spans="1:6" x14ac:dyDescent="0.2">
      <c r="A4279" s="24" t="s">
        <v>107</v>
      </c>
      <c r="B4279" s="24" t="s">
        <v>101</v>
      </c>
      <c r="C4279" s="24" t="s">
        <v>61</v>
      </c>
      <c r="D4279" s="24">
        <v>2018</v>
      </c>
      <c r="E4279" s="24" t="s">
        <v>104</v>
      </c>
      <c r="F4279">
        <f>IF(AND(A4279="PSA Testing", E4279= "Utilization Rate (per 100,000 patients)"),
SUMIFS(PSA!$D:$D,PSA!$A:$A,C4279,PSA!$G:$G,D4279),
IF(AND(A4279="Colorectal Cancer Screening", E4279="Utilization Rate (per 100,000 patients)"),
SUMIFS(COL!$D:$D,COL!$A:$A,C4279,COL!$G:$G, D4279),
IF(AND(A4279="Cervical Cancer Screening", E4279="Utilization Rate (per 100,000 patients)"),
SUMIFS(CERV!$D:$D,CERV!$A:$A,C4279,CERV!$G:$G,D4279),
IF(AND(A4279="Cancer Screening for CKD patients", E4279="Utilization Rate (per 100,000 patients)"),
SUMIFS(CANSCRN!$D:$D,CANSCRN!$A:$A,C4279,CANSCRN!$G:$G,D4279),
IF(AND(A4279="PSA Testing", E4279="Cost per service ($USD)"),
SUMIFS(PSA!$E:$E,PSA!$A:$A,C4279,PSA!$G:$G,D4279),
IF(AND(A4279="Colorectal Cancer Screening", E4279="Cost per service ($USD)"),
SUMIFS(COL!$E:$E,COL!$A:$A,C4279,COL!$G:$G,D4279),
IF(AND(A4279="Cervical Cancer Screening", E4279="Cost per service ($USD)"),
SUMIFS(CERV!$E:$E,CERV!$A:$A,C4279,CERV!$G:$G,D4279),
IF(AND(A4279="Cancer Screening for CKD patients", E4279="Cost per service ($USD)"),
SUMIFS(CANSCRN!$E:$E,CANSCRN!$A:$A,C4279,CANSCRN!$G:$G,D4279),
IF(AND(A4279="PSA Testing", E4279="Total Expenditure ($USD per 100,000 patients)"),
SUMIFS(PSA!$F:$F,PSA!$A:$A,C4279,PSA!$G:$G,D4279),
IF(AND(A4279="Colorectal Cancer Screening", E4279="Total Expenditure ($USD per 100,000 patients)"),
SUMIFS(COL!$F:$F,COL!$A:$A,C4279,COL!$G:$G,D4279),
IF(AND(A4279="Cervical Cancer Screening", E4279="Total Expenditure ($USD per 100,000 patients)"),
SUMIFS(CERV!$F:$F,CERV!$A:$A,C4279,CERV!$G:$G,D4279),
SUMIFS(CANSCRN!$F:$F,CANSCRN!$A:$A,C4279,CANSCRN!$G:$G,D4279))))))))))))</f>
        <v>4435408.7968273088</v>
      </c>
    </row>
    <row r="4280" spans="1:6" x14ac:dyDescent="0.2">
      <c r="A4280" s="24" t="s">
        <v>107</v>
      </c>
      <c r="B4280" s="24" t="s">
        <v>101</v>
      </c>
      <c r="C4280" s="24" t="s">
        <v>61</v>
      </c>
      <c r="D4280" s="24">
        <v>2019</v>
      </c>
      <c r="E4280" s="24" t="s">
        <v>104</v>
      </c>
      <c r="F4280">
        <f>IF(AND(A4280="PSA Testing", E4280= "Utilization Rate (per 100,000 patients)"),
SUMIFS(PSA!$D:$D,PSA!$A:$A,C4280,PSA!$G:$G,D4280),
IF(AND(A4280="Colorectal Cancer Screening", E4280="Utilization Rate (per 100,000 patients)"),
SUMIFS(COL!$D:$D,COL!$A:$A,C4280,COL!$G:$G, D4280),
IF(AND(A4280="Cervical Cancer Screening", E4280="Utilization Rate (per 100,000 patients)"),
SUMIFS(CERV!$D:$D,CERV!$A:$A,C4280,CERV!$G:$G,D4280),
IF(AND(A4280="Cancer Screening for CKD patients", E4280="Utilization Rate (per 100,000 patients)"),
SUMIFS(CANSCRN!$D:$D,CANSCRN!$A:$A,C4280,CANSCRN!$G:$G,D4280),
IF(AND(A4280="PSA Testing", E4280="Cost per service ($USD)"),
SUMIFS(PSA!$E:$E,PSA!$A:$A,C4280,PSA!$G:$G,D4280),
IF(AND(A4280="Colorectal Cancer Screening", E4280="Cost per service ($USD)"),
SUMIFS(COL!$E:$E,COL!$A:$A,C4280,COL!$G:$G,D4280),
IF(AND(A4280="Cervical Cancer Screening", E4280="Cost per service ($USD)"),
SUMIFS(CERV!$E:$E,CERV!$A:$A,C4280,CERV!$G:$G,D4280),
IF(AND(A4280="Cancer Screening for CKD patients", E4280="Cost per service ($USD)"),
SUMIFS(CANSCRN!$E:$E,CANSCRN!$A:$A,C4280,CANSCRN!$G:$G,D4280),
IF(AND(A4280="PSA Testing", E4280="Total Expenditure ($USD per 100,000 patients)"),
SUMIFS(PSA!$F:$F,PSA!$A:$A,C4280,PSA!$G:$G,D4280),
IF(AND(A4280="Colorectal Cancer Screening", E4280="Total Expenditure ($USD per 100,000 patients)"),
SUMIFS(COL!$F:$F,COL!$A:$A,C4280,COL!$G:$G,D4280),
IF(AND(A4280="Cervical Cancer Screening", E4280="Total Expenditure ($USD per 100,000 patients)"),
SUMIFS(CERV!$F:$F,CERV!$A:$A,C4280,CERV!$G:$G,D4280),
SUMIFS(CANSCRN!$F:$F,CANSCRN!$A:$A,C4280,CANSCRN!$G:$G,D4280))))))))))))</f>
        <v>2555517.3275897694</v>
      </c>
    </row>
    <row r="4281" spans="1:6" x14ac:dyDescent="0.2">
      <c r="A4281" s="24" t="s">
        <v>107</v>
      </c>
      <c r="B4281" s="24" t="s">
        <v>101</v>
      </c>
      <c r="C4281" s="24" t="s">
        <v>62</v>
      </c>
      <c r="D4281" s="24">
        <v>2009</v>
      </c>
      <c r="E4281" s="24" t="s">
        <v>104</v>
      </c>
      <c r="F4281">
        <f>IF(AND(A4281="PSA Testing", E4281= "Utilization Rate (per 100,000 patients)"),
SUMIFS(PSA!$D:$D,PSA!$A:$A,C4281,PSA!$G:$G,D4281),
IF(AND(A4281="Colorectal Cancer Screening", E4281="Utilization Rate (per 100,000 patients)"),
SUMIFS(COL!$D:$D,COL!$A:$A,C4281,COL!$G:$G, D4281),
IF(AND(A4281="Cervical Cancer Screening", E4281="Utilization Rate (per 100,000 patients)"),
SUMIFS(CERV!$D:$D,CERV!$A:$A,C4281,CERV!$G:$G,D4281),
IF(AND(A4281="Cancer Screening for CKD patients", E4281="Utilization Rate (per 100,000 patients)"),
SUMIFS(CANSCRN!$D:$D,CANSCRN!$A:$A,C4281,CANSCRN!$G:$G,D4281),
IF(AND(A4281="PSA Testing", E4281="Cost per service ($USD)"),
SUMIFS(PSA!$E:$E,PSA!$A:$A,C4281,PSA!$G:$G,D4281),
IF(AND(A4281="Colorectal Cancer Screening", E4281="Cost per service ($USD)"),
SUMIFS(COL!$E:$E,COL!$A:$A,C4281,COL!$G:$G,D4281),
IF(AND(A4281="Cervical Cancer Screening", E4281="Cost per service ($USD)"),
SUMIFS(CERV!$E:$E,CERV!$A:$A,C4281,CERV!$G:$G,D4281),
IF(AND(A4281="Cancer Screening for CKD patients", E4281="Cost per service ($USD)"),
SUMIFS(CANSCRN!$E:$E,CANSCRN!$A:$A,C4281,CANSCRN!$G:$G,D4281),
IF(AND(A4281="PSA Testing", E4281="Total Expenditure ($USD per 100,000 patients)"),
SUMIFS(PSA!$F:$F,PSA!$A:$A,C4281,PSA!$G:$G,D4281),
IF(AND(A4281="Colorectal Cancer Screening", E4281="Total Expenditure ($USD per 100,000 patients)"),
SUMIFS(COL!$F:$F,COL!$A:$A,C4281,COL!$G:$G,D4281),
IF(AND(A4281="Cervical Cancer Screening", E4281="Total Expenditure ($USD per 100,000 patients)"),
SUMIFS(CERV!$F:$F,CERV!$A:$A,C4281,CERV!$G:$G,D4281),
SUMIFS(CANSCRN!$F:$F,CANSCRN!$A:$A,C4281,CANSCRN!$G:$G,D4281))))))))))))</f>
        <v>5910961.538461538</v>
      </c>
    </row>
    <row r="4282" spans="1:6" x14ac:dyDescent="0.2">
      <c r="A4282" s="24" t="s">
        <v>107</v>
      </c>
      <c r="B4282" s="24" t="s">
        <v>101</v>
      </c>
      <c r="C4282" s="24" t="s">
        <v>62</v>
      </c>
      <c r="D4282" s="24">
        <v>2010</v>
      </c>
      <c r="E4282" s="24" t="s">
        <v>104</v>
      </c>
      <c r="F4282">
        <f>IF(AND(A4282="PSA Testing", E4282= "Utilization Rate (per 100,000 patients)"),
SUMIFS(PSA!$D:$D,PSA!$A:$A,C4282,PSA!$G:$G,D4282),
IF(AND(A4282="Colorectal Cancer Screening", E4282="Utilization Rate (per 100,000 patients)"),
SUMIFS(COL!$D:$D,COL!$A:$A,C4282,COL!$G:$G, D4282),
IF(AND(A4282="Cervical Cancer Screening", E4282="Utilization Rate (per 100,000 patients)"),
SUMIFS(CERV!$D:$D,CERV!$A:$A,C4282,CERV!$G:$G,D4282),
IF(AND(A4282="Cancer Screening for CKD patients", E4282="Utilization Rate (per 100,000 patients)"),
SUMIFS(CANSCRN!$D:$D,CANSCRN!$A:$A,C4282,CANSCRN!$G:$G,D4282),
IF(AND(A4282="PSA Testing", E4282="Cost per service ($USD)"),
SUMIFS(PSA!$E:$E,PSA!$A:$A,C4282,PSA!$G:$G,D4282),
IF(AND(A4282="Colorectal Cancer Screening", E4282="Cost per service ($USD)"),
SUMIFS(COL!$E:$E,COL!$A:$A,C4282,COL!$G:$G,D4282),
IF(AND(A4282="Cervical Cancer Screening", E4282="Cost per service ($USD)"),
SUMIFS(CERV!$E:$E,CERV!$A:$A,C4282,CERV!$G:$G,D4282),
IF(AND(A4282="Cancer Screening for CKD patients", E4282="Cost per service ($USD)"),
SUMIFS(CANSCRN!$E:$E,CANSCRN!$A:$A,C4282,CANSCRN!$G:$G,D4282),
IF(AND(A4282="PSA Testing", E4282="Total Expenditure ($USD per 100,000 patients)"),
SUMIFS(PSA!$F:$F,PSA!$A:$A,C4282,PSA!$G:$G,D4282),
IF(AND(A4282="Colorectal Cancer Screening", E4282="Total Expenditure ($USD per 100,000 patients)"),
SUMIFS(COL!$F:$F,COL!$A:$A,C4282,COL!$G:$G,D4282),
IF(AND(A4282="Cervical Cancer Screening", E4282="Total Expenditure ($USD per 100,000 patients)"),
SUMIFS(CERV!$F:$F,CERV!$A:$A,C4282,CERV!$G:$G,D4282),
SUMIFS(CANSCRN!$F:$F,CANSCRN!$A:$A,C4282,CANSCRN!$G:$G,D4282))))))))))))</f>
        <v>3237323.2072953018</v>
      </c>
    </row>
    <row r="4283" spans="1:6" x14ac:dyDescent="0.2">
      <c r="A4283" s="24" t="s">
        <v>107</v>
      </c>
      <c r="B4283" s="24" t="s">
        <v>101</v>
      </c>
      <c r="C4283" s="24" t="s">
        <v>62</v>
      </c>
      <c r="D4283" s="24">
        <v>2011</v>
      </c>
      <c r="E4283" s="24" t="s">
        <v>104</v>
      </c>
      <c r="F4283">
        <f>IF(AND(A4283="PSA Testing", E4283= "Utilization Rate (per 100,000 patients)"),
SUMIFS(PSA!$D:$D,PSA!$A:$A,C4283,PSA!$G:$G,D4283),
IF(AND(A4283="Colorectal Cancer Screening", E4283="Utilization Rate (per 100,000 patients)"),
SUMIFS(COL!$D:$D,COL!$A:$A,C4283,COL!$G:$G, D4283),
IF(AND(A4283="Cervical Cancer Screening", E4283="Utilization Rate (per 100,000 patients)"),
SUMIFS(CERV!$D:$D,CERV!$A:$A,C4283,CERV!$G:$G,D4283),
IF(AND(A4283="Cancer Screening for CKD patients", E4283="Utilization Rate (per 100,000 patients)"),
SUMIFS(CANSCRN!$D:$D,CANSCRN!$A:$A,C4283,CANSCRN!$G:$G,D4283),
IF(AND(A4283="PSA Testing", E4283="Cost per service ($USD)"),
SUMIFS(PSA!$E:$E,PSA!$A:$A,C4283,PSA!$G:$G,D4283),
IF(AND(A4283="Colorectal Cancer Screening", E4283="Cost per service ($USD)"),
SUMIFS(COL!$E:$E,COL!$A:$A,C4283,COL!$G:$G,D4283),
IF(AND(A4283="Cervical Cancer Screening", E4283="Cost per service ($USD)"),
SUMIFS(CERV!$E:$E,CERV!$A:$A,C4283,CERV!$G:$G,D4283),
IF(AND(A4283="Cancer Screening for CKD patients", E4283="Cost per service ($USD)"),
SUMIFS(CANSCRN!$E:$E,CANSCRN!$A:$A,C4283,CANSCRN!$G:$G,D4283),
IF(AND(A4283="PSA Testing", E4283="Total Expenditure ($USD per 100,000 patients)"),
SUMIFS(PSA!$F:$F,PSA!$A:$A,C4283,PSA!$G:$G,D4283),
IF(AND(A4283="Colorectal Cancer Screening", E4283="Total Expenditure ($USD per 100,000 patients)"),
SUMIFS(COL!$F:$F,COL!$A:$A,C4283,COL!$G:$G,D4283),
IF(AND(A4283="Cervical Cancer Screening", E4283="Total Expenditure ($USD per 100,000 patients)"),
SUMIFS(CERV!$F:$F,CERV!$A:$A,C4283,CERV!$G:$G,D4283),
SUMIFS(CANSCRN!$F:$F,CANSCRN!$A:$A,C4283,CANSCRN!$G:$G,D4283))))))))))))</f>
        <v>4922061.940298507</v>
      </c>
    </row>
    <row r="4284" spans="1:6" x14ac:dyDescent="0.2">
      <c r="A4284" s="24" t="s">
        <v>107</v>
      </c>
      <c r="B4284" s="24" t="s">
        <v>101</v>
      </c>
      <c r="C4284" s="24" t="s">
        <v>62</v>
      </c>
      <c r="D4284" s="24">
        <v>2012</v>
      </c>
      <c r="E4284" s="24" t="s">
        <v>104</v>
      </c>
      <c r="F4284">
        <f>IF(AND(A4284="PSA Testing", E4284= "Utilization Rate (per 100,000 patients)"),
SUMIFS(PSA!$D:$D,PSA!$A:$A,C4284,PSA!$G:$G,D4284),
IF(AND(A4284="Colorectal Cancer Screening", E4284="Utilization Rate (per 100,000 patients)"),
SUMIFS(COL!$D:$D,COL!$A:$A,C4284,COL!$G:$G, D4284),
IF(AND(A4284="Cervical Cancer Screening", E4284="Utilization Rate (per 100,000 patients)"),
SUMIFS(CERV!$D:$D,CERV!$A:$A,C4284,CERV!$G:$G,D4284),
IF(AND(A4284="Cancer Screening for CKD patients", E4284="Utilization Rate (per 100,000 patients)"),
SUMIFS(CANSCRN!$D:$D,CANSCRN!$A:$A,C4284,CANSCRN!$G:$G,D4284),
IF(AND(A4284="PSA Testing", E4284="Cost per service ($USD)"),
SUMIFS(PSA!$E:$E,PSA!$A:$A,C4284,PSA!$G:$G,D4284),
IF(AND(A4284="Colorectal Cancer Screening", E4284="Cost per service ($USD)"),
SUMIFS(COL!$E:$E,COL!$A:$A,C4284,COL!$G:$G,D4284),
IF(AND(A4284="Cervical Cancer Screening", E4284="Cost per service ($USD)"),
SUMIFS(CERV!$E:$E,CERV!$A:$A,C4284,CERV!$G:$G,D4284),
IF(AND(A4284="Cancer Screening for CKD patients", E4284="Cost per service ($USD)"),
SUMIFS(CANSCRN!$E:$E,CANSCRN!$A:$A,C4284,CANSCRN!$G:$G,D4284),
IF(AND(A4284="PSA Testing", E4284="Total Expenditure ($USD per 100,000 patients)"),
SUMIFS(PSA!$F:$F,PSA!$A:$A,C4284,PSA!$G:$G,D4284),
IF(AND(A4284="Colorectal Cancer Screening", E4284="Total Expenditure ($USD per 100,000 patients)"),
SUMIFS(COL!$F:$F,COL!$A:$A,C4284,COL!$G:$G,D4284),
IF(AND(A4284="Cervical Cancer Screening", E4284="Total Expenditure ($USD per 100,000 patients)"),
SUMIFS(CERV!$F:$F,CERV!$A:$A,C4284,CERV!$G:$G,D4284),
SUMIFS(CANSCRN!$F:$F,CANSCRN!$A:$A,C4284,CANSCRN!$G:$G,D4284))))))))))))</f>
        <v>4994452.0557534238</v>
      </c>
    </row>
    <row r="4285" spans="1:6" x14ac:dyDescent="0.2">
      <c r="A4285" s="24" t="s">
        <v>107</v>
      </c>
      <c r="B4285" s="24" t="s">
        <v>101</v>
      </c>
      <c r="C4285" s="24" t="s">
        <v>62</v>
      </c>
      <c r="D4285" s="24">
        <v>2013</v>
      </c>
      <c r="E4285" s="24" t="s">
        <v>104</v>
      </c>
      <c r="F4285">
        <f>IF(AND(A4285="PSA Testing", E4285= "Utilization Rate (per 100,000 patients)"),
SUMIFS(PSA!$D:$D,PSA!$A:$A,C4285,PSA!$G:$G,D4285),
IF(AND(A4285="Colorectal Cancer Screening", E4285="Utilization Rate (per 100,000 patients)"),
SUMIFS(COL!$D:$D,COL!$A:$A,C4285,COL!$G:$G, D4285),
IF(AND(A4285="Cervical Cancer Screening", E4285="Utilization Rate (per 100,000 patients)"),
SUMIFS(CERV!$D:$D,CERV!$A:$A,C4285,CERV!$G:$G,D4285),
IF(AND(A4285="Cancer Screening for CKD patients", E4285="Utilization Rate (per 100,000 patients)"),
SUMIFS(CANSCRN!$D:$D,CANSCRN!$A:$A,C4285,CANSCRN!$G:$G,D4285),
IF(AND(A4285="PSA Testing", E4285="Cost per service ($USD)"),
SUMIFS(PSA!$E:$E,PSA!$A:$A,C4285,PSA!$G:$G,D4285),
IF(AND(A4285="Colorectal Cancer Screening", E4285="Cost per service ($USD)"),
SUMIFS(COL!$E:$E,COL!$A:$A,C4285,COL!$G:$G,D4285),
IF(AND(A4285="Cervical Cancer Screening", E4285="Cost per service ($USD)"),
SUMIFS(CERV!$E:$E,CERV!$A:$A,C4285,CERV!$G:$G,D4285),
IF(AND(A4285="Cancer Screening for CKD patients", E4285="Cost per service ($USD)"),
SUMIFS(CANSCRN!$E:$E,CANSCRN!$A:$A,C4285,CANSCRN!$G:$G,D4285),
IF(AND(A4285="PSA Testing", E4285="Total Expenditure ($USD per 100,000 patients)"),
SUMIFS(PSA!$F:$F,PSA!$A:$A,C4285,PSA!$G:$G,D4285),
IF(AND(A4285="Colorectal Cancer Screening", E4285="Total Expenditure ($USD per 100,000 patients)"),
SUMIFS(COL!$F:$F,COL!$A:$A,C4285,COL!$G:$G,D4285),
IF(AND(A4285="Cervical Cancer Screening", E4285="Total Expenditure ($USD per 100,000 patients)"),
SUMIFS(CERV!$F:$F,CERV!$A:$A,C4285,CERV!$G:$G,D4285),
SUMIFS(CANSCRN!$F:$F,CANSCRN!$A:$A,C4285,CANSCRN!$G:$G,D4285))))))))))))</f>
        <v>5428799.1529411757</v>
      </c>
    </row>
    <row r="4286" spans="1:6" x14ac:dyDescent="0.2">
      <c r="A4286" s="24" t="s">
        <v>107</v>
      </c>
      <c r="B4286" s="24" t="s">
        <v>101</v>
      </c>
      <c r="C4286" s="24" t="s">
        <v>62</v>
      </c>
      <c r="D4286" s="24">
        <v>2014</v>
      </c>
      <c r="E4286" s="24" t="s">
        <v>104</v>
      </c>
      <c r="F4286">
        <f>IF(AND(A4286="PSA Testing", E4286= "Utilization Rate (per 100,000 patients)"),
SUMIFS(PSA!$D:$D,PSA!$A:$A,C4286,PSA!$G:$G,D4286),
IF(AND(A4286="Colorectal Cancer Screening", E4286="Utilization Rate (per 100,000 patients)"),
SUMIFS(COL!$D:$D,COL!$A:$A,C4286,COL!$G:$G, D4286),
IF(AND(A4286="Cervical Cancer Screening", E4286="Utilization Rate (per 100,000 patients)"),
SUMIFS(CERV!$D:$D,CERV!$A:$A,C4286,CERV!$G:$G,D4286),
IF(AND(A4286="Cancer Screening for CKD patients", E4286="Utilization Rate (per 100,000 patients)"),
SUMIFS(CANSCRN!$D:$D,CANSCRN!$A:$A,C4286,CANSCRN!$G:$G,D4286),
IF(AND(A4286="PSA Testing", E4286="Cost per service ($USD)"),
SUMIFS(PSA!$E:$E,PSA!$A:$A,C4286,PSA!$G:$G,D4286),
IF(AND(A4286="Colorectal Cancer Screening", E4286="Cost per service ($USD)"),
SUMIFS(COL!$E:$E,COL!$A:$A,C4286,COL!$G:$G,D4286),
IF(AND(A4286="Cervical Cancer Screening", E4286="Cost per service ($USD)"),
SUMIFS(CERV!$E:$E,CERV!$A:$A,C4286,CERV!$G:$G,D4286),
IF(AND(A4286="Cancer Screening for CKD patients", E4286="Cost per service ($USD)"),
SUMIFS(CANSCRN!$E:$E,CANSCRN!$A:$A,C4286,CANSCRN!$G:$G,D4286),
IF(AND(A4286="PSA Testing", E4286="Total Expenditure ($USD per 100,000 patients)"),
SUMIFS(PSA!$F:$F,PSA!$A:$A,C4286,PSA!$G:$G,D4286),
IF(AND(A4286="Colorectal Cancer Screening", E4286="Total Expenditure ($USD per 100,000 patients)"),
SUMIFS(COL!$F:$F,COL!$A:$A,C4286,COL!$G:$G,D4286),
IF(AND(A4286="Cervical Cancer Screening", E4286="Total Expenditure ($USD per 100,000 patients)"),
SUMIFS(CERV!$F:$F,CERV!$A:$A,C4286,CERV!$G:$G,D4286),
SUMIFS(CANSCRN!$F:$F,CANSCRN!$A:$A,C4286,CANSCRN!$G:$G,D4286))))))))))))</f>
        <v>2817247.5644444441</v>
      </c>
    </row>
    <row r="4287" spans="1:6" x14ac:dyDescent="0.2">
      <c r="A4287" s="24" t="s">
        <v>107</v>
      </c>
      <c r="B4287" s="24" t="s">
        <v>101</v>
      </c>
      <c r="C4287" s="24" t="s">
        <v>62</v>
      </c>
      <c r="D4287" s="24">
        <v>2015</v>
      </c>
      <c r="E4287" s="24" t="s">
        <v>104</v>
      </c>
      <c r="F4287">
        <f>IF(AND(A4287="PSA Testing", E4287= "Utilization Rate (per 100,000 patients)"),
SUMIFS(PSA!$D:$D,PSA!$A:$A,C4287,PSA!$G:$G,D4287),
IF(AND(A4287="Colorectal Cancer Screening", E4287="Utilization Rate (per 100,000 patients)"),
SUMIFS(COL!$D:$D,COL!$A:$A,C4287,COL!$G:$G, D4287),
IF(AND(A4287="Cervical Cancer Screening", E4287="Utilization Rate (per 100,000 patients)"),
SUMIFS(CERV!$D:$D,CERV!$A:$A,C4287,CERV!$G:$G,D4287),
IF(AND(A4287="Cancer Screening for CKD patients", E4287="Utilization Rate (per 100,000 patients)"),
SUMIFS(CANSCRN!$D:$D,CANSCRN!$A:$A,C4287,CANSCRN!$G:$G,D4287),
IF(AND(A4287="PSA Testing", E4287="Cost per service ($USD)"),
SUMIFS(PSA!$E:$E,PSA!$A:$A,C4287,PSA!$G:$G,D4287),
IF(AND(A4287="Colorectal Cancer Screening", E4287="Cost per service ($USD)"),
SUMIFS(COL!$E:$E,COL!$A:$A,C4287,COL!$G:$G,D4287),
IF(AND(A4287="Cervical Cancer Screening", E4287="Cost per service ($USD)"),
SUMIFS(CERV!$E:$E,CERV!$A:$A,C4287,CERV!$G:$G,D4287),
IF(AND(A4287="Cancer Screening for CKD patients", E4287="Cost per service ($USD)"),
SUMIFS(CANSCRN!$E:$E,CANSCRN!$A:$A,C4287,CANSCRN!$G:$G,D4287),
IF(AND(A4287="PSA Testing", E4287="Total Expenditure ($USD per 100,000 patients)"),
SUMIFS(PSA!$F:$F,PSA!$A:$A,C4287,PSA!$G:$G,D4287),
IF(AND(A4287="Colorectal Cancer Screening", E4287="Total Expenditure ($USD per 100,000 patients)"),
SUMIFS(COL!$F:$F,COL!$A:$A,C4287,COL!$G:$G,D4287),
IF(AND(A4287="Cervical Cancer Screening", E4287="Total Expenditure ($USD per 100,000 patients)"),
SUMIFS(CERV!$F:$F,CERV!$A:$A,C4287,CERV!$G:$G,D4287),
SUMIFS(CANSCRN!$F:$F,CANSCRN!$A:$A,C4287,CANSCRN!$G:$G,D4287))))))))))))</f>
        <v>2524302.9267615657</v>
      </c>
    </row>
    <row r="4288" spans="1:6" x14ac:dyDescent="0.2">
      <c r="A4288" s="24" t="s">
        <v>107</v>
      </c>
      <c r="B4288" s="24" t="s">
        <v>101</v>
      </c>
      <c r="C4288" s="24" t="s">
        <v>62</v>
      </c>
      <c r="D4288" s="24">
        <v>2016</v>
      </c>
      <c r="E4288" s="24" t="s">
        <v>104</v>
      </c>
      <c r="F4288">
        <f>IF(AND(A4288="PSA Testing", E4288= "Utilization Rate (per 100,000 patients)"),
SUMIFS(PSA!$D:$D,PSA!$A:$A,C4288,PSA!$G:$G,D4288),
IF(AND(A4288="Colorectal Cancer Screening", E4288="Utilization Rate (per 100,000 patients)"),
SUMIFS(COL!$D:$D,COL!$A:$A,C4288,COL!$G:$G, D4288),
IF(AND(A4288="Cervical Cancer Screening", E4288="Utilization Rate (per 100,000 patients)"),
SUMIFS(CERV!$D:$D,CERV!$A:$A,C4288,CERV!$G:$G,D4288),
IF(AND(A4288="Cancer Screening for CKD patients", E4288="Utilization Rate (per 100,000 patients)"),
SUMIFS(CANSCRN!$D:$D,CANSCRN!$A:$A,C4288,CANSCRN!$G:$G,D4288),
IF(AND(A4288="PSA Testing", E4288="Cost per service ($USD)"),
SUMIFS(PSA!$E:$E,PSA!$A:$A,C4288,PSA!$G:$G,D4288),
IF(AND(A4288="Colorectal Cancer Screening", E4288="Cost per service ($USD)"),
SUMIFS(COL!$E:$E,COL!$A:$A,C4288,COL!$G:$G,D4288),
IF(AND(A4288="Cervical Cancer Screening", E4288="Cost per service ($USD)"),
SUMIFS(CERV!$E:$E,CERV!$A:$A,C4288,CERV!$G:$G,D4288),
IF(AND(A4288="Cancer Screening for CKD patients", E4288="Cost per service ($USD)"),
SUMIFS(CANSCRN!$E:$E,CANSCRN!$A:$A,C4288,CANSCRN!$G:$G,D4288),
IF(AND(A4288="PSA Testing", E4288="Total Expenditure ($USD per 100,000 patients)"),
SUMIFS(PSA!$F:$F,PSA!$A:$A,C4288,PSA!$G:$G,D4288),
IF(AND(A4288="Colorectal Cancer Screening", E4288="Total Expenditure ($USD per 100,000 patients)"),
SUMIFS(COL!$F:$F,COL!$A:$A,C4288,COL!$G:$G,D4288),
IF(AND(A4288="Cervical Cancer Screening", E4288="Total Expenditure ($USD per 100,000 patients)"),
SUMIFS(CERV!$F:$F,CERV!$A:$A,C4288,CERV!$G:$G,D4288),
SUMIFS(CANSCRN!$F:$F,CANSCRN!$A:$A,C4288,CANSCRN!$G:$G,D4288))))))))))))</f>
        <v>3038591.2019354841</v>
      </c>
    </row>
    <row r="4289" spans="1:6" x14ac:dyDescent="0.2">
      <c r="A4289" s="24" t="s">
        <v>107</v>
      </c>
      <c r="B4289" s="24" t="s">
        <v>101</v>
      </c>
      <c r="C4289" s="24" t="s">
        <v>62</v>
      </c>
      <c r="D4289" s="24">
        <v>2017</v>
      </c>
      <c r="E4289" s="24" t="s">
        <v>104</v>
      </c>
      <c r="F4289">
        <f>IF(AND(A4289="PSA Testing", E4289= "Utilization Rate (per 100,000 patients)"),
SUMIFS(PSA!$D:$D,PSA!$A:$A,C4289,PSA!$G:$G,D4289),
IF(AND(A4289="Colorectal Cancer Screening", E4289="Utilization Rate (per 100,000 patients)"),
SUMIFS(COL!$D:$D,COL!$A:$A,C4289,COL!$G:$G, D4289),
IF(AND(A4289="Cervical Cancer Screening", E4289="Utilization Rate (per 100,000 patients)"),
SUMIFS(CERV!$D:$D,CERV!$A:$A,C4289,CERV!$G:$G,D4289),
IF(AND(A4289="Cancer Screening for CKD patients", E4289="Utilization Rate (per 100,000 patients)"),
SUMIFS(CANSCRN!$D:$D,CANSCRN!$A:$A,C4289,CANSCRN!$G:$G,D4289),
IF(AND(A4289="PSA Testing", E4289="Cost per service ($USD)"),
SUMIFS(PSA!$E:$E,PSA!$A:$A,C4289,PSA!$G:$G,D4289),
IF(AND(A4289="Colorectal Cancer Screening", E4289="Cost per service ($USD)"),
SUMIFS(COL!$E:$E,COL!$A:$A,C4289,COL!$G:$G,D4289),
IF(AND(A4289="Cervical Cancer Screening", E4289="Cost per service ($USD)"),
SUMIFS(CERV!$E:$E,CERV!$A:$A,C4289,CERV!$G:$G,D4289),
IF(AND(A4289="Cancer Screening for CKD patients", E4289="Cost per service ($USD)"),
SUMIFS(CANSCRN!$E:$E,CANSCRN!$A:$A,C4289,CANSCRN!$G:$G,D4289),
IF(AND(A4289="PSA Testing", E4289="Total Expenditure ($USD per 100,000 patients)"),
SUMIFS(PSA!$F:$F,PSA!$A:$A,C4289,PSA!$G:$G,D4289),
IF(AND(A4289="Colorectal Cancer Screening", E4289="Total Expenditure ($USD per 100,000 patients)"),
SUMIFS(COL!$F:$F,COL!$A:$A,C4289,COL!$G:$G,D4289),
IF(AND(A4289="Cervical Cancer Screening", E4289="Total Expenditure ($USD per 100,000 patients)"),
SUMIFS(CERV!$F:$F,CERV!$A:$A,C4289,CERV!$G:$G,D4289),
SUMIFS(CANSCRN!$F:$F,CANSCRN!$A:$A,C4289,CANSCRN!$G:$G,D4289))))))))))))</f>
        <v>3587578.9485714282</v>
      </c>
    </row>
    <row r="4290" spans="1:6" x14ac:dyDescent="0.2">
      <c r="A4290" s="24" t="s">
        <v>107</v>
      </c>
      <c r="B4290" s="24" t="s">
        <v>101</v>
      </c>
      <c r="C4290" s="24" t="s">
        <v>62</v>
      </c>
      <c r="D4290" s="24">
        <v>2018</v>
      </c>
      <c r="E4290" s="24" t="s">
        <v>104</v>
      </c>
      <c r="F4290">
        <f>IF(AND(A4290="PSA Testing", E4290= "Utilization Rate (per 100,000 patients)"),
SUMIFS(PSA!$D:$D,PSA!$A:$A,C4290,PSA!$G:$G,D4290),
IF(AND(A4290="Colorectal Cancer Screening", E4290="Utilization Rate (per 100,000 patients)"),
SUMIFS(COL!$D:$D,COL!$A:$A,C4290,COL!$G:$G, D4290),
IF(AND(A4290="Cervical Cancer Screening", E4290="Utilization Rate (per 100,000 patients)"),
SUMIFS(CERV!$D:$D,CERV!$A:$A,C4290,CERV!$G:$G,D4290),
IF(AND(A4290="Cancer Screening for CKD patients", E4290="Utilization Rate (per 100,000 patients)"),
SUMIFS(CANSCRN!$D:$D,CANSCRN!$A:$A,C4290,CANSCRN!$G:$G,D4290),
IF(AND(A4290="PSA Testing", E4290="Cost per service ($USD)"),
SUMIFS(PSA!$E:$E,PSA!$A:$A,C4290,PSA!$G:$G,D4290),
IF(AND(A4290="Colorectal Cancer Screening", E4290="Cost per service ($USD)"),
SUMIFS(COL!$E:$E,COL!$A:$A,C4290,COL!$G:$G,D4290),
IF(AND(A4290="Cervical Cancer Screening", E4290="Cost per service ($USD)"),
SUMIFS(CERV!$E:$E,CERV!$A:$A,C4290,CERV!$G:$G,D4290),
IF(AND(A4290="Cancer Screening for CKD patients", E4290="Cost per service ($USD)"),
SUMIFS(CANSCRN!$E:$E,CANSCRN!$A:$A,C4290,CANSCRN!$G:$G,D4290),
IF(AND(A4290="PSA Testing", E4290="Total Expenditure ($USD per 100,000 patients)"),
SUMIFS(PSA!$F:$F,PSA!$A:$A,C4290,PSA!$G:$G,D4290),
IF(AND(A4290="Colorectal Cancer Screening", E4290="Total Expenditure ($USD per 100,000 patients)"),
SUMIFS(COL!$F:$F,COL!$A:$A,C4290,COL!$G:$G,D4290),
IF(AND(A4290="Cervical Cancer Screening", E4290="Total Expenditure ($USD per 100,000 patients)"),
SUMIFS(CERV!$F:$F,CERV!$A:$A,C4290,CERV!$G:$G,D4290),
SUMIFS(CANSCRN!$F:$F,CANSCRN!$A:$A,C4290,CANSCRN!$G:$G,D4290))))))))))))</f>
        <v>5917097.6717355372</v>
      </c>
    </row>
    <row r="4291" spans="1:6" x14ac:dyDescent="0.2">
      <c r="A4291" s="24" t="s">
        <v>107</v>
      </c>
      <c r="B4291" s="24" t="s">
        <v>101</v>
      </c>
      <c r="C4291" s="24" t="s">
        <v>62</v>
      </c>
      <c r="D4291" s="24">
        <v>2019</v>
      </c>
      <c r="E4291" s="24" t="s">
        <v>104</v>
      </c>
      <c r="F4291">
        <f>IF(AND(A4291="PSA Testing", E4291= "Utilization Rate (per 100,000 patients)"),
SUMIFS(PSA!$D:$D,PSA!$A:$A,C4291,PSA!$G:$G,D4291),
IF(AND(A4291="Colorectal Cancer Screening", E4291="Utilization Rate (per 100,000 patients)"),
SUMIFS(COL!$D:$D,COL!$A:$A,C4291,COL!$G:$G, D4291),
IF(AND(A4291="Cervical Cancer Screening", E4291="Utilization Rate (per 100,000 patients)"),
SUMIFS(CERV!$D:$D,CERV!$A:$A,C4291,CERV!$G:$G,D4291),
IF(AND(A4291="Cancer Screening for CKD patients", E4291="Utilization Rate (per 100,000 patients)"),
SUMIFS(CANSCRN!$D:$D,CANSCRN!$A:$A,C4291,CANSCRN!$G:$G,D4291),
IF(AND(A4291="PSA Testing", E4291="Cost per service ($USD)"),
SUMIFS(PSA!$E:$E,PSA!$A:$A,C4291,PSA!$G:$G,D4291),
IF(AND(A4291="Colorectal Cancer Screening", E4291="Cost per service ($USD)"),
SUMIFS(COL!$E:$E,COL!$A:$A,C4291,COL!$G:$G,D4291),
IF(AND(A4291="Cervical Cancer Screening", E4291="Cost per service ($USD)"),
SUMIFS(CERV!$E:$E,CERV!$A:$A,C4291,CERV!$G:$G,D4291),
IF(AND(A4291="Cancer Screening for CKD patients", E4291="Cost per service ($USD)"),
SUMIFS(CANSCRN!$E:$E,CANSCRN!$A:$A,C4291,CANSCRN!$G:$G,D4291),
IF(AND(A4291="PSA Testing", E4291="Total Expenditure ($USD per 100,000 patients)"),
SUMIFS(PSA!$F:$F,PSA!$A:$A,C4291,PSA!$G:$G,D4291),
IF(AND(A4291="Colorectal Cancer Screening", E4291="Total Expenditure ($USD per 100,000 patients)"),
SUMIFS(COL!$F:$F,COL!$A:$A,C4291,COL!$G:$G,D4291),
IF(AND(A4291="Cervical Cancer Screening", E4291="Total Expenditure ($USD per 100,000 patients)"),
SUMIFS(CERV!$F:$F,CERV!$A:$A,C4291,CERV!$G:$G,D4291),
SUMIFS(CANSCRN!$F:$F,CANSCRN!$A:$A,C4291,CANSCRN!$G:$G,D4291))))))))))))</f>
        <v>4100768.0084745768</v>
      </c>
    </row>
    <row r="4292" spans="1:6" x14ac:dyDescent="0.2">
      <c r="A4292" s="24" t="s">
        <v>107</v>
      </c>
      <c r="B4292" s="24" t="s">
        <v>101</v>
      </c>
      <c r="C4292" s="24" t="s">
        <v>63</v>
      </c>
      <c r="D4292" s="24">
        <v>2009</v>
      </c>
      <c r="E4292" s="24" t="s">
        <v>104</v>
      </c>
      <c r="F4292">
        <f>IF(AND(A4292="PSA Testing", E4292= "Utilization Rate (per 100,000 patients)"),
SUMIFS(PSA!$D:$D,PSA!$A:$A,C4292,PSA!$G:$G,D4292),
IF(AND(A4292="Colorectal Cancer Screening", E4292="Utilization Rate (per 100,000 patients)"),
SUMIFS(COL!$D:$D,COL!$A:$A,C4292,COL!$G:$G, D4292),
IF(AND(A4292="Cervical Cancer Screening", E4292="Utilization Rate (per 100,000 patients)"),
SUMIFS(CERV!$D:$D,CERV!$A:$A,C4292,CERV!$G:$G,D4292),
IF(AND(A4292="Cancer Screening for CKD patients", E4292="Utilization Rate (per 100,000 patients)"),
SUMIFS(CANSCRN!$D:$D,CANSCRN!$A:$A,C4292,CANSCRN!$G:$G,D4292),
IF(AND(A4292="PSA Testing", E4292="Cost per service ($USD)"),
SUMIFS(PSA!$E:$E,PSA!$A:$A,C4292,PSA!$G:$G,D4292),
IF(AND(A4292="Colorectal Cancer Screening", E4292="Cost per service ($USD)"),
SUMIFS(COL!$E:$E,COL!$A:$A,C4292,COL!$G:$G,D4292),
IF(AND(A4292="Cervical Cancer Screening", E4292="Cost per service ($USD)"),
SUMIFS(CERV!$E:$E,CERV!$A:$A,C4292,CERV!$G:$G,D4292),
IF(AND(A4292="Cancer Screening for CKD patients", E4292="Cost per service ($USD)"),
SUMIFS(CANSCRN!$E:$E,CANSCRN!$A:$A,C4292,CANSCRN!$G:$G,D4292),
IF(AND(A4292="PSA Testing", E4292="Total Expenditure ($USD per 100,000 patients)"),
SUMIFS(PSA!$F:$F,PSA!$A:$A,C4292,PSA!$G:$G,D4292),
IF(AND(A4292="Colorectal Cancer Screening", E4292="Total Expenditure ($USD per 100,000 patients)"),
SUMIFS(COL!$F:$F,COL!$A:$A,C4292,COL!$G:$G,D4292),
IF(AND(A4292="Cervical Cancer Screening", E4292="Total Expenditure ($USD per 100,000 patients)"),
SUMIFS(CERV!$F:$F,CERV!$A:$A,C4292,CERV!$G:$G,D4292),
SUMIFS(CANSCRN!$F:$F,CANSCRN!$A:$A,C4292,CANSCRN!$G:$G,D4292))))))))))))</f>
        <v>4309063.5215789471</v>
      </c>
    </row>
    <row r="4293" spans="1:6" x14ac:dyDescent="0.2">
      <c r="A4293" s="24" t="s">
        <v>107</v>
      </c>
      <c r="B4293" s="24" t="s">
        <v>101</v>
      </c>
      <c r="C4293" s="24" t="s">
        <v>63</v>
      </c>
      <c r="D4293" s="24">
        <v>2010</v>
      </c>
      <c r="E4293" s="24" t="s">
        <v>104</v>
      </c>
      <c r="F4293">
        <f>IF(AND(A4293="PSA Testing", E4293= "Utilization Rate (per 100,000 patients)"),
SUMIFS(PSA!$D:$D,PSA!$A:$A,C4293,PSA!$G:$G,D4293),
IF(AND(A4293="Colorectal Cancer Screening", E4293="Utilization Rate (per 100,000 patients)"),
SUMIFS(COL!$D:$D,COL!$A:$A,C4293,COL!$G:$G, D4293),
IF(AND(A4293="Cervical Cancer Screening", E4293="Utilization Rate (per 100,000 patients)"),
SUMIFS(CERV!$D:$D,CERV!$A:$A,C4293,CERV!$G:$G,D4293),
IF(AND(A4293="Cancer Screening for CKD patients", E4293="Utilization Rate (per 100,000 patients)"),
SUMIFS(CANSCRN!$D:$D,CANSCRN!$A:$A,C4293,CANSCRN!$G:$G,D4293),
IF(AND(A4293="PSA Testing", E4293="Cost per service ($USD)"),
SUMIFS(PSA!$E:$E,PSA!$A:$A,C4293,PSA!$G:$G,D4293),
IF(AND(A4293="Colorectal Cancer Screening", E4293="Cost per service ($USD)"),
SUMIFS(COL!$E:$E,COL!$A:$A,C4293,COL!$G:$G,D4293),
IF(AND(A4293="Cervical Cancer Screening", E4293="Cost per service ($USD)"),
SUMIFS(CERV!$E:$E,CERV!$A:$A,C4293,CERV!$G:$G,D4293),
IF(AND(A4293="Cancer Screening for CKD patients", E4293="Cost per service ($USD)"),
SUMIFS(CANSCRN!$E:$E,CANSCRN!$A:$A,C4293,CANSCRN!$G:$G,D4293),
IF(AND(A4293="PSA Testing", E4293="Total Expenditure ($USD per 100,000 patients)"),
SUMIFS(PSA!$F:$F,PSA!$A:$A,C4293,PSA!$G:$G,D4293),
IF(AND(A4293="Colorectal Cancer Screening", E4293="Total Expenditure ($USD per 100,000 patients)"),
SUMIFS(COL!$F:$F,COL!$A:$A,C4293,COL!$G:$G,D4293),
IF(AND(A4293="Cervical Cancer Screening", E4293="Total Expenditure ($USD per 100,000 patients)"),
SUMIFS(CERV!$F:$F,CERV!$A:$A,C4293,CERV!$G:$G,D4293),
SUMIFS(CANSCRN!$F:$F,CANSCRN!$A:$A,C4293,CANSCRN!$G:$G,D4293))))))))))))</f>
        <v>2516928.6714545456</v>
      </c>
    </row>
    <row r="4294" spans="1:6" x14ac:dyDescent="0.2">
      <c r="A4294" s="24" t="s">
        <v>107</v>
      </c>
      <c r="B4294" s="24" t="s">
        <v>101</v>
      </c>
      <c r="C4294" s="24" t="s">
        <v>63</v>
      </c>
      <c r="D4294" s="24">
        <v>2011</v>
      </c>
      <c r="E4294" s="24" t="s">
        <v>104</v>
      </c>
      <c r="F4294">
        <f>IF(AND(A4294="PSA Testing", E4294= "Utilization Rate (per 100,000 patients)"),
SUMIFS(PSA!$D:$D,PSA!$A:$A,C4294,PSA!$G:$G,D4294),
IF(AND(A4294="Colorectal Cancer Screening", E4294="Utilization Rate (per 100,000 patients)"),
SUMIFS(COL!$D:$D,COL!$A:$A,C4294,COL!$G:$G, D4294),
IF(AND(A4294="Cervical Cancer Screening", E4294="Utilization Rate (per 100,000 patients)"),
SUMIFS(CERV!$D:$D,CERV!$A:$A,C4294,CERV!$G:$G,D4294),
IF(AND(A4294="Cancer Screening for CKD patients", E4294="Utilization Rate (per 100,000 patients)"),
SUMIFS(CANSCRN!$D:$D,CANSCRN!$A:$A,C4294,CANSCRN!$G:$G,D4294),
IF(AND(A4294="PSA Testing", E4294="Cost per service ($USD)"),
SUMIFS(PSA!$E:$E,PSA!$A:$A,C4294,PSA!$G:$G,D4294),
IF(AND(A4294="Colorectal Cancer Screening", E4294="Cost per service ($USD)"),
SUMIFS(COL!$E:$E,COL!$A:$A,C4294,COL!$G:$G,D4294),
IF(AND(A4294="Cervical Cancer Screening", E4294="Cost per service ($USD)"),
SUMIFS(CERV!$E:$E,CERV!$A:$A,C4294,CERV!$G:$G,D4294),
IF(AND(A4294="Cancer Screening for CKD patients", E4294="Cost per service ($USD)"),
SUMIFS(CANSCRN!$E:$E,CANSCRN!$A:$A,C4294,CANSCRN!$G:$G,D4294),
IF(AND(A4294="PSA Testing", E4294="Total Expenditure ($USD per 100,000 patients)"),
SUMIFS(PSA!$F:$F,PSA!$A:$A,C4294,PSA!$G:$G,D4294),
IF(AND(A4294="Colorectal Cancer Screening", E4294="Total Expenditure ($USD per 100,000 patients)"),
SUMIFS(COL!$F:$F,COL!$A:$A,C4294,COL!$G:$G,D4294),
IF(AND(A4294="Cervical Cancer Screening", E4294="Total Expenditure ($USD per 100,000 patients)"),
SUMIFS(CERV!$F:$F,CERV!$A:$A,C4294,CERV!$G:$G,D4294),
SUMIFS(CANSCRN!$F:$F,CANSCRN!$A:$A,C4294,CANSCRN!$G:$G,D4294))))))))))))</f>
        <v>3708580.5261437912</v>
      </c>
    </row>
    <row r="4295" spans="1:6" x14ac:dyDescent="0.2">
      <c r="A4295" s="24" t="s">
        <v>107</v>
      </c>
      <c r="B4295" s="24" t="s">
        <v>101</v>
      </c>
      <c r="C4295" s="24" t="s">
        <v>63</v>
      </c>
      <c r="D4295" s="24">
        <v>2012</v>
      </c>
      <c r="E4295" s="24" t="s">
        <v>104</v>
      </c>
      <c r="F4295">
        <f>IF(AND(A4295="PSA Testing", E4295= "Utilization Rate (per 100,000 patients)"),
SUMIFS(PSA!$D:$D,PSA!$A:$A,C4295,PSA!$G:$G,D4295),
IF(AND(A4295="Colorectal Cancer Screening", E4295="Utilization Rate (per 100,000 patients)"),
SUMIFS(COL!$D:$D,COL!$A:$A,C4295,COL!$G:$G, D4295),
IF(AND(A4295="Cervical Cancer Screening", E4295="Utilization Rate (per 100,000 patients)"),
SUMIFS(CERV!$D:$D,CERV!$A:$A,C4295,CERV!$G:$G,D4295),
IF(AND(A4295="Cancer Screening for CKD patients", E4295="Utilization Rate (per 100,000 patients)"),
SUMIFS(CANSCRN!$D:$D,CANSCRN!$A:$A,C4295,CANSCRN!$G:$G,D4295),
IF(AND(A4295="PSA Testing", E4295="Cost per service ($USD)"),
SUMIFS(PSA!$E:$E,PSA!$A:$A,C4295,PSA!$G:$G,D4295),
IF(AND(A4295="Colorectal Cancer Screening", E4295="Cost per service ($USD)"),
SUMIFS(COL!$E:$E,COL!$A:$A,C4295,COL!$G:$G,D4295),
IF(AND(A4295="Cervical Cancer Screening", E4295="Cost per service ($USD)"),
SUMIFS(CERV!$E:$E,CERV!$A:$A,C4295,CERV!$G:$G,D4295),
IF(AND(A4295="Cancer Screening for CKD patients", E4295="Cost per service ($USD)"),
SUMIFS(CANSCRN!$E:$E,CANSCRN!$A:$A,C4295,CANSCRN!$G:$G,D4295),
IF(AND(A4295="PSA Testing", E4295="Total Expenditure ($USD per 100,000 patients)"),
SUMIFS(PSA!$F:$F,PSA!$A:$A,C4295,PSA!$G:$G,D4295),
IF(AND(A4295="Colorectal Cancer Screening", E4295="Total Expenditure ($USD per 100,000 patients)"),
SUMIFS(COL!$F:$F,COL!$A:$A,C4295,COL!$G:$G,D4295),
IF(AND(A4295="Cervical Cancer Screening", E4295="Total Expenditure ($USD per 100,000 patients)"),
SUMIFS(CERV!$F:$F,CERV!$A:$A,C4295,CERV!$G:$G,D4295),
SUMIFS(CANSCRN!$F:$F,CANSCRN!$A:$A,C4295,CANSCRN!$G:$G,D4295))))))))))))</f>
        <v>4523914.2331914883</v>
      </c>
    </row>
    <row r="4296" spans="1:6" x14ac:dyDescent="0.2">
      <c r="A4296" s="24" t="s">
        <v>107</v>
      </c>
      <c r="B4296" s="24" t="s">
        <v>101</v>
      </c>
      <c r="C4296" s="24" t="s">
        <v>63</v>
      </c>
      <c r="D4296" s="24">
        <v>2013</v>
      </c>
      <c r="E4296" s="24" t="s">
        <v>104</v>
      </c>
      <c r="F4296">
        <f>IF(AND(A4296="PSA Testing", E4296= "Utilization Rate (per 100,000 patients)"),
SUMIFS(PSA!$D:$D,PSA!$A:$A,C4296,PSA!$G:$G,D4296),
IF(AND(A4296="Colorectal Cancer Screening", E4296="Utilization Rate (per 100,000 patients)"),
SUMIFS(COL!$D:$D,COL!$A:$A,C4296,COL!$G:$G, D4296),
IF(AND(A4296="Cervical Cancer Screening", E4296="Utilization Rate (per 100,000 patients)"),
SUMIFS(CERV!$D:$D,CERV!$A:$A,C4296,CERV!$G:$G,D4296),
IF(AND(A4296="Cancer Screening for CKD patients", E4296="Utilization Rate (per 100,000 patients)"),
SUMIFS(CANSCRN!$D:$D,CANSCRN!$A:$A,C4296,CANSCRN!$G:$G,D4296),
IF(AND(A4296="PSA Testing", E4296="Cost per service ($USD)"),
SUMIFS(PSA!$E:$E,PSA!$A:$A,C4296,PSA!$G:$G,D4296),
IF(AND(A4296="Colorectal Cancer Screening", E4296="Cost per service ($USD)"),
SUMIFS(COL!$E:$E,COL!$A:$A,C4296,COL!$G:$G,D4296),
IF(AND(A4296="Cervical Cancer Screening", E4296="Cost per service ($USD)"),
SUMIFS(CERV!$E:$E,CERV!$A:$A,C4296,CERV!$G:$G,D4296),
IF(AND(A4296="Cancer Screening for CKD patients", E4296="Cost per service ($USD)"),
SUMIFS(CANSCRN!$E:$E,CANSCRN!$A:$A,C4296,CANSCRN!$G:$G,D4296),
IF(AND(A4296="PSA Testing", E4296="Total Expenditure ($USD per 100,000 patients)"),
SUMIFS(PSA!$F:$F,PSA!$A:$A,C4296,PSA!$G:$G,D4296),
IF(AND(A4296="Colorectal Cancer Screening", E4296="Total Expenditure ($USD per 100,000 patients)"),
SUMIFS(COL!$F:$F,COL!$A:$A,C4296,COL!$G:$G,D4296),
IF(AND(A4296="Cervical Cancer Screening", E4296="Total Expenditure ($USD per 100,000 patients)"),
SUMIFS(CERV!$F:$F,CERV!$A:$A,C4296,CERV!$G:$G,D4296),
SUMIFS(CANSCRN!$F:$F,CANSCRN!$A:$A,C4296,CANSCRN!$G:$G,D4296))))))))))))</f>
        <v>3441272.0938701299</v>
      </c>
    </row>
    <row r="4297" spans="1:6" x14ac:dyDescent="0.2">
      <c r="A4297" s="24" t="s">
        <v>107</v>
      </c>
      <c r="B4297" s="24" t="s">
        <v>101</v>
      </c>
      <c r="C4297" s="24" t="s">
        <v>63</v>
      </c>
      <c r="D4297" s="24">
        <v>2014</v>
      </c>
      <c r="E4297" s="24" t="s">
        <v>104</v>
      </c>
      <c r="F4297">
        <f>IF(AND(A4297="PSA Testing", E4297= "Utilization Rate (per 100,000 patients)"),
SUMIFS(PSA!$D:$D,PSA!$A:$A,C4297,PSA!$G:$G,D4297),
IF(AND(A4297="Colorectal Cancer Screening", E4297="Utilization Rate (per 100,000 patients)"),
SUMIFS(COL!$D:$D,COL!$A:$A,C4297,COL!$G:$G, D4297),
IF(AND(A4297="Cervical Cancer Screening", E4297="Utilization Rate (per 100,000 patients)"),
SUMIFS(CERV!$D:$D,CERV!$A:$A,C4297,CERV!$G:$G,D4297),
IF(AND(A4297="Cancer Screening for CKD patients", E4297="Utilization Rate (per 100,000 patients)"),
SUMIFS(CANSCRN!$D:$D,CANSCRN!$A:$A,C4297,CANSCRN!$G:$G,D4297),
IF(AND(A4297="PSA Testing", E4297="Cost per service ($USD)"),
SUMIFS(PSA!$E:$E,PSA!$A:$A,C4297,PSA!$G:$G,D4297),
IF(AND(A4297="Colorectal Cancer Screening", E4297="Cost per service ($USD)"),
SUMIFS(COL!$E:$E,COL!$A:$A,C4297,COL!$G:$G,D4297),
IF(AND(A4297="Cervical Cancer Screening", E4297="Cost per service ($USD)"),
SUMIFS(CERV!$E:$E,CERV!$A:$A,C4297,CERV!$G:$G,D4297),
IF(AND(A4297="Cancer Screening for CKD patients", E4297="Cost per service ($USD)"),
SUMIFS(CANSCRN!$E:$E,CANSCRN!$A:$A,C4297,CANSCRN!$G:$G,D4297),
IF(AND(A4297="PSA Testing", E4297="Total Expenditure ($USD per 100,000 patients)"),
SUMIFS(PSA!$F:$F,PSA!$A:$A,C4297,PSA!$G:$G,D4297),
IF(AND(A4297="Colorectal Cancer Screening", E4297="Total Expenditure ($USD per 100,000 patients)"),
SUMIFS(COL!$F:$F,COL!$A:$A,C4297,COL!$G:$G,D4297),
IF(AND(A4297="Cervical Cancer Screening", E4297="Total Expenditure ($USD per 100,000 patients)"),
SUMIFS(CERV!$F:$F,CERV!$A:$A,C4297,CERV!$G:$G,D4297),
SUMIFS(CANSCRN!$F:$F,CANSCRN!$A:$A,C4297,CANSCRN!$G:$G,D4297))))))))))))</f>
        <v>2849029.2030496453</v>
      </c>
    </row>
    <row r="4298" spans="1:6" x14ac:dyDescent="0.2">
      <c r="A4298" s="24" t="s">
        <v>107</v>
      </c>
      <c r="B4298" s="24" t="s">
        <v>101</v>
      </c>
      <c r="C4298" s="24" t="s">
        <v>63</v>
      </c>
      <c r="D4298" s="24">
        <v>2015</v>
      </c>
      <c r="E4298" s="24" t="s">
        <v>104</v>
      </c>
      <c r="F4298">
        <f>IF(AND(A4298="PSA Testing", E4298= "Utilization Rate (per 100,000 patients)"),
SUMIFS(PSA!$D:$D,PSA!$A:$A,C4298,PSA!$G:$G,D4298),
IF(AND(A4298="Colorectal Cancer Screening", E4298="Utilization Rate (per 100,000 patients)"),
SUMIFS(COL!$D:$D,COL!$A:$A,C4298,COL!$G:$G, D4298),
IF(AND(A4298="Cervical Cancer Screening", E4298="Utilization Rate (per 100,000 patients)"),
SUMIFS(CERV!$D:$D,CERV!$A:$A,C4298,CERV!$G:$G,D4298),
IF(AND(A4298="Cancer Screening for CKD patients", E4298="Utilization Rate (per 100,000 patients)"),
SUMIFS(CANSCRN!$D:$D,CANSCRN!$A:$A,C4298,CANSCRN!$G:$G,D4298),
IF(AND(A4298="PSA Testing", E4298="Cost per service ($USD)"),
SUMIFS(PSA!$E:$E,PSA!$A:$A,C4298,PSA!$G:$G,D4298),
IF(AND(A4298="Colorectal Cancer Screening", E4298="Cost per service ($USD)"),
SUMIFS(COL!$E:$E,COL!$A:$A,C4298,COL!$G:$G,D4298),
IF(AND(A4298="Cervical Cancer Screening", E4298="Cost per service ($USD)"),
SUMIFS(CERV!$E:$E,CERV!$A:$A,C4298,CERV!$G:$G,D4298),
IF(AND(A4298="Cancer Screening for CKD patients", E4298="Cost per service ($USD)"),
SUMIFS(CANSCRN!$E:$E,CANSCRN!$A:$A,C4298,CANSCRN!$G:$G,D4298),
IF(AND(A4298="PSA Testing", E4298="Total Expenditure ($USD per 100,000 patients)"),
SUMIFS(PSA!$F:$F,PSA!$A:$A,C4298,PSA!$G:$G,D4298),
IF(AND(A4298="Colorectal Cancer Screening", E4298="Total Expenditure ($USD per 100,000 patients)"),
SUMIFS(COL!$F:$F,COL!$A:$A,C4298,COL!$G:$G,D4298),
IF(AND(A4298="Cervical Cancer Screening", E4298="Total Expenditure ($USD per 100,000 patients)"),
SUMIFS(CERV!$F:$F,CERV!$A:$A,C4298,CERV!$G:$G,D4298),
SUMIFS(CANSCRN!$F:$F,CANSCRN!$A:$A,C4298,CANSCRN!$G:$G,D4298))))))))))))</f>
        <v>3166491.838</v>
      </c>
    </row>
    <row r="4299" spans="1:6" x14ac:dyDescent="0.2">
      <c r="A4299" s="24" t="s">
        <v>107</v>
      </c>
      <c r="B4299" s="24" t="s">
        <v>101</v>
      </c>
      <c r="C4299" s="24" t="s">
        <v>63</v>
      </c>
      <c r="D4299" s="24">
        <v>2016</v>
      </c>
      <c r="E4299" s="24" t="s">
        <v>104</v>
      </c>
      <c r="F4299">
        <f>IF(AND(A4299="PSA Testing", E4299= "Utilization Rate (per 100,000 patients)"),
SUMIFS(PSA!$D:$D,PSA!$A:$A,C4299,PSA!$G:$G,D4299),
IF(AND(A4299="Colorectal Cancer Screening", E4299="Utilization Rate (per 100,000 patients)"),
SUMIFS(COL!$D:$D,COL!$A:$A,C4299,COL!$G:$G, D4299),
IF(AND(A4299="Cervical Cancer Screening", E4299="Utilization Rate (per 100,000 patients)"),
SUMIFS(CERV!$D:$D,CERV!$A:$A,C4299,CERV!$G:$G,D4299),
IF(AND(A4299="Cancer Screening for CKD patients", E4299="Utilization Rate (per 100,000 patients)"),
SUMIFS(CANSCRN!$D:$D,CANSCRN!$A:$A,C4299,CANSCRN!$G:$G,D4299),
IF(AND(A4299="PSA Testing", E4299="Cost per service ($USD)"),
SUMIFS(PSA!$E:$E,PSA!$A:$A,C4299,PSA!$G:$G,D4299),
IF(AND(A4299="Colorectal Cancer Screening", E4299="Cost per service ($USD)"),
SUMIFS(COL!$E:$E,COL!$A:$A,C4299,COL!$G:$G,D4299),
IF(AND(A4299="Cervical Cancer Screening", E4299="Cost per service ($USD)"),
SUMIFS(CERV!$E:$E,CERV!$A:$A,C4299,CERV!$G:$G,D4299),
IF(AND(A4299="Cancer Screening for CKD patients", E4299="Cost per service ($USD)"),
SUMIFS(CANSCRN!$E:$E,CANSCRN!$A:$A,C4299,CANSCRN!$G:$G,D4299),
IF(AND(A4299="PSA Testing", E4299="Total Expenditure ($USD per 100,000 patients)"),
SUMIFS(PSA!$F:$F,PSA!$A:$A,C4299,PSA!$G:$G,D4299),
IF(AND(A4299="Colorectal Cancer Screening", E4299="Total Expenditure ($USD per 100,000 patients)"),
SUMIFS(COL!$F:$F,COL!$A:$A,C4299,COL!$G:$G,D4299),
IF(AND(A4299="Cervical Cancer Screening", E4299="Total Expenditure ($USD per 100,000 patients)"),
SUMIFS(CERV!$F:$F,CERV!$A:$A,C4299,CERV!$G:$G,D4299),
SUMIFS(CANSCRN!$F:$F,CANSCRN!$A:$A,C4299,CANSCRN!$G:$G,D4299))))))))))))</f>
        <v>4439855.0424264697</v>
      </c>
    </row>
    <row r="4300" spans="1:6" x14ac:dyDescent="0.2">
      <c r="A4300" s="24" t="s">
        <v>107</v>
      </c>
      <c r="B4300" s="24" t="s">
        <v>101</v>
      </c>
      <c r="C4300" s="24" t="s">
        <v>63</v>
      </c>
      <c r="D4300" s="24">
        <v>2017</v>
      </c>
      <c r="E4300" s="24" t="s">
        <v>104</v>
      </c>
      <c r="F4300">
        <f>IF(AND(A4300="PSA Testing", E4300= "Utilization Rate (per 100,000 patients)"),
SUMIFS(PSA!$D:$D,PSA!$A:$A,C4300,PSA!$G:$G,D4300),
IF(AND(A4300="Colorectal Cancer Screening", E4300="Utilization Rate (per 100,000 patients)"),
SUMIFS(COL!$D:$D,COL!$A:$A,C4300,COL!$G:$G, D4300),
IF(AND(A4300="Cervical Cancer Screening", E4300="Utilization Rate (per 100,000 patients)"),
SUMIFS(CERV!$D:$D,CERV!$A:$A,C4300,CERV!$G:$G,D4300),
IF(AND(A4300="Cancer Screening for CKD patients", E4300="Utilization Rate (per 100,000 patients)"),
SUMIFS(CANSCRN!$D:$D,CANSCRN!$A:$A,C4300,CANSCRN!$G:$G,D4300),
IF(AND(A4300="PSA Testing", E4300="Cost per service ($USD)"),
SUMIFS(PSA!$E:$E,PSA!$A:$A,C4300,PSA!$G:$G,D4300),
IF(AND(A4300="Colorectal Cancer Screening", E4300="Cost per service ($USD)"),
SUMIFS(COL!$E:$E,COL!$A:$A,C4300,COL!$G:$G,D4300),
IF(AND(A4300="Cervical Cancer Screening", E4300="Cost per service ($USD)"),
SUMIFS(CERV!$E:$E,CERV!$A:$A,C4300,CERV!$G:$G,D4300),
IF(AND(A4300="Cancer Screening for CKD patients", E4300="Cost per service ($USD)"),
SUMIFS(CANSCRN!$E:$E,CANSCRN!$A:$A,C4300,CANSCRN!$G:$G,D4300),
IF(AND(A4300="PSA Testing", E4300="Total Expenditure ($USD per 100,000 patients)"),
SUMIFS(PSA!$F:$F,PSA!$A:$A,C4300,PSA!$G:$G,D4300),
IF(AND(A4300="Colorectal Cancer Screening", E4300="Total Expenditure ($USD per 100,000 patients)"),
SUMIFS(COL!$F:$F,COL!$A:$A,C4300,COL!$G:$G,D4300),
IF(AND(A4300="Cervical Cancer Screening", E4300="Total Expenditure ($USD per 100,000 patients)"),
SUMIFS(CERV!$F:$F,CERV!$A:$A,C4300,CERV!$G:$G,D4300),
SUMIFS(CANSCRN!$F:$F,CANSCRN!$A:$A,C4300,CANSCRN!$G:$G,D4300))))))))))))</f>
        <v>2655306.1225714283</v>
      </c>
    </row>
    <row r="4301" spans="1:6" x14ac:dyDescent="0.2">
      <c r="A4301" s="24" t="s">
        <v>107</v>
      </c>
      <c r="B4301" s="24" t="s">
        <v>101</v>
      </c>
      <c r="C4301" s="24" t="s">
        <v>63</v>
      </c>
      <c r="D4301" s="24">
        <v>2018</v>
      </c>
      <c r="E4301" s="24" t="s">
        <v>104</v>
      </c>
      <c r="F4301">
        <f>IF(AND(A4301="PSA Testing", E4301= "Utilization Rate (per 100,000 patients)"),
SUMIFS(PSA!$D:$D,PSA!$A:$A,C4301,PSA!$G:$G,D4301),
IF(AND(A4301="Colorectal Cancer Screening", E4301="Utilization Rate (per 100,000 patients)"),
SUMIFS(COL!$D:$D,COL!$A:$A,C4301,COL!$G:$G, D4301),
IF(AND(A4301="Cervical Cancer Screening", E4301="Utilization Rate (per 100,000 patients)"),
SUMIFS(CERV!$D:$D,CERV!$A:$A,C4301,CERV!$G:$G,D4301),
IF(AND(A4301="Cancer Screening for CKD patients", E4301="Utilization Rate (per 100,000 patients)"),
SUMIFS(CANSCRN!$D:$D,CANSCRN!$A:$A,C4301,CANSCRN!$G:$G,D4301),
IF(AND(A4301="PSA Testing", E4301="Cost per service ($USD)"),
SUMIFS(PSA!$E:$E,PSA!$A:$A,C4301,PSA!$G:$G,D4301),
IF(AND(A4301="Colorectal Cancer Screening", E4301="Cost per service ($USD)"),
SUMIFS(COL!$E:$E,COL!$A:$A,C4301,COL!$G:$G,D4301),
IF(AND(A4301="Cervical Cancer Screening", E4301="Cost per service ($USD)"),
SUMIFS(CERV!$E:$E,CERV!$A:$A,C4301,CERV!$G:$G,D4301),
IF(AND(A4301="Cancer Screening for CKD patients", E4301="Cost per service ($USD)"),
SUMIFS(CANSCRN!$E:$E,CANSCRN!$A:$A,C4301,CANSCRN!$G:$G,D4301),
IF(AND(A4301="PSA Testing", E4301="Total Expenditure ($USD per 100,000 patients)"),
SUMIFS(PSA!$F:$F,PSA!$A:$A,C4301,PSA!$G:$G,D4301),
IF(AND(A4301="Colorectal Cancer Screening", E4301="Total Expenditure ($USD per 100,000 patients)"),
SUMIFS(COL!$F:$F,COL!$A:$A,C4301,COL!$G:$G,D4301),
IF(AND(A4301="Cervical Cancer Screening", E4301="Total Expenditure ($USD per 100,000 patients)"),
SUMIFS(CERV!$F:$F,CERV!$A:$A,C4301,CERV!$G:$G,D4301),
SUMIFS(CANSCRN!$F:$F,CANSCRN!$A:$A,C4301,CANSCRN!$G:$G,D4301))))))))))))</f>
        <v>19609728.484848484</v>
      </c>
    </row>
    <row r="4302" spans="1:6" x14ac:dyDescent="0.2">
      <c r="A4302" s="24" t="s">
        <v>107</v>
      </c>
      <c r="B4302" s="24" t="s">
        <v>101</v>
      </c>
      <c r="C4302" s="24" t="s">
        <v>63</v>
      </c>
      <c r="D4302" s="24">
        <v>2019</v>
      </c>
      <c r="E4302" s="24" t="s">
        <v>104</v>
      </c>
      <c r="F4302">
        <f>IF(AND(A4302="PSA Testing", E4302= "Utilization Rate (per 100,000 patients)"),
SUMIFS(PSA!$D:$D,PSA!$A:$A,C4302,PSA!$G:$G,D4302),
IF(AND(A4302="Colorectal Cancer Screening", E4302="Utilization Rate (per 100,000 patients)"),
SUMIFS(COL!$D:$D,COL!$A:$A,C4302,COL!$G:$G, D4302),
IF(AND(A4302="Cervical Cancer Screening", E4302="Utilization Rate (per 100,000 patients)"),
SUMIFS(CERV!$D:$D,CERV!$A:$A,C4302,CERV!$G:$G,D4302),
IF(AND(A4302="Cancer Screening for CKD patients", E4302="Utilization Rate (per 100,000 patients)"),
SUMIFS(CANSCRN!$D:$D,CANSCRN!$A:$A,C4302,CANSCRN!$G:$G,D4302),
IF(AND(A4302="PSA Testing", E4302="Cost per service ($USD)"),
SUMIFS(PSA!$E:$E,PSA!$A:$A,C4302,PSA!$G:$G,D4302),
IF(AND(A4302="Colorectal Cancer Screening", E4302="Cost per service ($USD)"),
SUMIFS(COL!$E:$E,COL!$A:$A,C4302,COL!$G:$G,D4302),
IF(AND(A4302="Cervical Cancer Screening", E4302="Cost per service ($USD)"),
SUMIFS(CERV!$E:$E,CERV!$A:$A,C4302,CERV!$G:$G,D4302),
IF(AND(A4302="Cancer Screening for CKD patients", E4302="Cost per service ($USD)"),
SUMIFS(CANSCRN!$E:$E,CANSCRN!$A:$A,C4302,CANSCRN!$G:$G,D4302),
IF(AND(A4302="PSA Testing", E4302="Total Expenditure ($USD per 100,000 patients)"),
SUMIFS(PSA!$F:$F,PSA!$A:$A,C4302,PSA!$G:$G,D4302),
IF(AND(A4302="Colorectal Cancer Screening", E4302="Total Expenditure ($USD per 100,000 patients)"),
SUMIFS(COL!$F:$F,COL!$A:$A,C4302,COL!$G:$G,D4302),
IF(AND(A4302="Cervical Cancer Screening", E4302="Total Expenditure ($USD per 100,000 patients)"),
SUMIFS(CERV!$F:$F,CERV!$A:$A,C4302,CERV!$G:$G,D4302),
SUMIFS(CANSCRN!$F:$F,CANSCRN!$A:$A,C4302,CANSCRN!$G:$G,D4302))))))))))))</f>
        <v>3843118.0552343749</v>
      </c>
    </row>
    <row r="4303" spans="1:6" x14ac:dyDescent="0.2">
      <c r="A4303" s="24" t="s">
        <v>107</v>
      </c>
      <c r="B4303" s="24" t="s">
        <v>101</v>
      </c>
      <c r="C4303" s="24" t="s">
        <v>64</v>
      </c>
      <c r="D4303" s="24">
        <v>2009</v>
      </c>
      <c r="E4303" s="24" t="s">
        <v>104</v>
      </c>
      <c r="F4303">
        <f>IF(AND(A4303="PSA Testing", E4303= "Utilization Rate (per 100,000 patients)"),
SUMIFS(PSA!$D:$D,PSA!$A:$A,C4303,PSA!$G:$G,D4303),
IF(AND(A4303="Colorectal Cancer Screening", E4303="Utilization Rate (per 100,000 patients)"),
SUMIFS(COL!$D:$D,COL!$A:$A,C4303,COL!$G:$G, D4303),
IF(AND(A4303="Cervical Cancer Screening", E4303="Utilization Rate (per 100,000 patients)"),
SUMIFS(CERV!$D:$D,CERV!$A:$A,C4303,CERV!$G:$G,D4303),
IF(AND(A4303="Cancer Screening for CKD patients", E4303="Utilization Rate (per 100,000 patients)"),
SUMIFS(CANSCRN!$D:$D,CANSCRN!$A:$A,C4303,CANSCRN!$G:$G,D4303),
IF(AND(A4303="PSA Testing", E4303="Cost per service ($USD)"),
SUMIFS(PSA!$E:$E,PSA!$A:$A,C4303,PSA!$G:$G,D4303),
IF(AND(A4303="Colorectal Cancer Screening", E4303="Cost per service ($USD)"),
SUMIFS(COL!$E:$E,COL!$A:$A,C4303,COL!$G:$G,D4303),
IF(AND(A4303="Cervical Cancer Screening", E4303="Cost per service ($USD)"),
SUMIFS(CERV!$E:$E,CERV!$A:$A,C4303,CERV!$G:$G,D4303),
IF(AND(A4303="Cancer Screening for CKD patients", E4303="Cost per service ($USD)"),
SUMIFS(CANSCRN!$E:$E,CANSCRN!$A:$A,C4303,CANSCRN!$G:$G,D4303),
IF(AND(A4303="PSA Testing", E4303="Total Expenditure ($USD per 100,000 patients)"),
SUMIFS(PSA!$F:$F,PSA!$A:$A,C4303,PSA!$G:$G,D4303),
IF(AND(A4303="Colorectal Cancer Screening", E4303="Total Expenditure ($USD per 100,000 patients)"),
SUMIFS(COL!$F:$F,COL!$A:$A,C4303,COL!$G:$G,D4303),
IF(AND(A4303="Cervical Cancer Screening", E4303="Total Expenditure ($USD per 100,000 patients)"),
SUMIFS(CERV!$F:$F,CERV!$A:$A,C4303,CERV!$G:$G,D4303),
SUMIFS(CANSCRN!$F:$F,CANSCRN!$A:$A,C4303,CANSCRN!$G:$G,D4303))))))))))))</f>
        <v>4313952.8514417745</v>
      </c>
    </row>
    <row r="4304" spans="1:6" x14ac:dyDescent="0.2">
      <c r="A4304" s="24" t="s">
        <v>107</v>
      </c>
      <c r="B4304" s="24" t="s">
        <v>101</v>
      </c>
      <c r="C4304" s="24" t="s">
        <v>64</v>
      </c>
      <c r="D4304" s="24">
        <v>2010</v>
      </c>
      <c r="E4304" s="24" t="s">
        <v>104</v>
      </c>
      <c r="F4304">
        <f>IF(AND(A4304="PSA Testing", E4304= "Utilization Rate (per 100,000 patients)"),
SUMIFS(PSA!$D:$D,PSA!$A:$A,C4304,PSA!$G:$G,D4304),
IF(AND(A4304="Colorectal Cancer Screening", E4304="Utilization Rate (per 100,000 patients)"),
SUMIFS(COL!$D:$D,COL!$A:$A,C4304,COL!$G:$G, D4304),
IF(AND(A4304="Cervical Cancer Screening", E4304="Utilization Rate (per 100,000 patients)"),
SUMIFS(CERV!$D:$D,CERV!$A:$A,C4304,CERV!$G:$G,D4304),
IF(AND(A4304="Cancer Screening for CKD patients", E4304="Utilization Rate (per 100,000 patients)"),
SUMIFS(CANSCRN!$D:$D,CANSCRN!$A:$A,C4304,CANSCRN!$G:$G,D4304),
IF(AND(A4304="PSA Testing", E4304="Cost per service ($USD)"),
SUMIFS(PSA!$E:$E,PSA!$A:$A,C4304,PSA!$G:$G,D4304),
IF(AND(A4304="Colorectal Cancer Screening", E4304="Cost per service ($USD)"),
SUMIFS(COL!$E:$E,COL!$A:$A,C4304,COL!$G:$G,D4304),
IF(AND(A4304="Cervical Cancer Screening", E4304="Cost per service ($USD)"),
SUMIFS(CERV!$E:$E,CERV!$A:$A,C4304,CERV!$G:$G,D4304),
IF(AND(A4304="Cancer Screening for CKD patients", E4304="Cost per service ($USD)"),
SUMIFS(CANSCRN!$E:$E,CANSCRN!$A:$A,C4304,CANSCRN!$G:$G,D4304),
IF(AND(A4304="PSA Testing", E4304="Total Expenditure ($USD per 100,000 patients)"),
SUMIFS(PSA!$F:$F,PSA!$A:$A,C4304,PSA!$G:$G,D4304),
IF(AND(A4304="Colorectal Cancer Screening", E4304="Total Expenditure ($USD per 100,000 patients)"),
SUMIFS(COL!$F:$F,COL!$A:$A,C4304,COL!$G:$G,D4304),
IF(AND(A4304="Cervical Cancer Screening", E4304="Total Expenditure ($USD per 100,000 patients)"),
SUMIFS(CERV!$F:$F,CERV!$A:$A,C4304,CERV!$G:$G,D4304),
SUMIFS(CANSCRN!$F:$F,CANSCRN!$A:$A,C4304,CANSCRN!$G:$G,D4304))))))))))))</f>
        <v>4595449.8390029548</v>
      </c>
    </row>
    <row r="4305" spans="1:6" x14ac:dyDescent="0.2">
      <c r="A4305" s="24" t="s">
        <v>107</v>
      </c>
      <c r="B4305" s="24" t="s">
        <v>101</v>
      </c>
      <c r="C4305" s="24" t="s">
        <v>64</v>
      </c>
      <c r="D4305" s="24">
        <v>2011</v>
      </c>
      <c r="E4305" s="24" t="s">
        <v>104</v>
      </c>
      <c r="F4305">
        <f>IF(AND(A4305="PSA Testing", E4305= "Utilization Rate (per 100,000 patients)"),
SUMIFS(PSA!$D:$D,PSA!$A:$A,C4305,PSA!$G:$G,D4305),
IF(AND(A4305="Colorectal Cancer Screening", E4305="Utilization Rate (per 100,000 patients)"),
SUMIFS(COL!$D:$D,COL!$A:$A,C4305,COL!$G:$G, D4305),
IF(AND(A4305="Cervical Cancer Screening", E4305="Utilization Rate (per 100,000 patients)"),
SUMIFS(CERV!$D:$D,CERV!$A:$A,C4305,CERV!$G:$G,D4305),
IF(AND(A4305="Cancer Screening for CKD patients", E4305="Utilization Rate (per 100,000 patients)"),
SUMIFS(CANSCRN!$D:$D,CANSCRN!$A:$A,C4305,CANSCRN!$G:$G,D4305),
IF(AND(A4305="PSA Testing", E4305="Cost per service ($USD)"),
SUMIFS(PSA!$E:$E,PSA!$A:$A,C4305,PSA!$G:$G,D4305),
IF(AND(A4305="Colorectal Cancer Screening", E4305="Cost per service ($USD)"),
SUMIFS(COL!$E:$E,COL!$A:$A,C4305,COL!$G:$G,D4305),
IF(AND(A4305="Cervical Cancer Screening", E4305="Cost per service ($USD)"),
SUMIFS(CERV!$E:$E,CERV!$A:$A,C4305,CERV!$G:$G,D4305),
IF(AND(A4305="Cancer Screening for CKD patients", E4305="Cost per service ($USD)"),
SUMIFS(CANSCRN!$E:$E,CANSCRN!$A:$A,C4305,CANSCRN!$G:$G,D4305),
IF(AND(A4305="PSA Testing", E4305="Total Expenditure ($USD per 100,000 patients)"),
SUMIFS(PSA!$F:$F,PSA!$A:$A,C4305,PSA!$G:$G,D4305),
IF(AND(A4305="Colorectal Cancer Screening", E4305="Total Expenditure ($USD per 100,000 patients)"),
SUMIFS(COL!$F:$F,COL!$A:$A,C4305,COL!$G:$G,D4305),
IF(AND(A4305="Cervical Cancer Screening", E4305="Total Expenditure ($USD per 100,000 patients)"),
SUMIFS(CERV!$F:$F,CERV!$A:$A,C4305,CERV!$G:$G,D4305),
SUMIFS(CANSCRN!$F:$F,CANSCRN!$A:$A,C4305,CANSCRN!$G:$G,D4305))))))))))))</f>
        <v>4679089.4489265978</v>
      </c>
    </row>
    <row r="4306" spans="1:6" x14ac:dyDescent="0.2">
      <c r="A4306" s="24" t="s">
        <v>107</v>
      </c>
      <c r="B4306" s="24" t="s">
        <v>101</v>
      </c>
      <c r="C4306" s="24" t="s">
        <v>64</v>
      </c>
      <c r="D4306" s="24">
        <v>2012</v>
      </c>
      <c r="E4306" s="24" t="s">
        <v>104</v>
      </c>
      <c r="F4306">
        <f>IF(AND(A4306="PSA Testing", E4306= "Utilization Rate (per 100,000 patients)"),
SUMIFS(PSA!$D:$D,PSA!$A:$A,C4306,PSA!$G:$G,D4306),
IF(AND(A4306="Colorectal Cancer Screening", E4306="Utilization Rate (per 100,000 patients)"),
SUMIFS(COL!$D:$D,COL!$A:$A,C4306,COL!$G:$G, D4306),
IF(AND(A4306="Cervical Cancer Screening", E4306="Utilization Rate (per 100,000 patients)"),
SUMIFS(CERV!$D:$D,CERV!$A:$A,C4306,CERV!$G:$G,D4306),
IF(AND(A4306="Cancer Screening for CKD patients", E4306="Utilization Rate (per 100,000 patients)"),
SUMIFS(CANSCRN!$D:$D,CANSCRN!$A:$A,C4306,CANSCRN!$G:$G,D4306),
IF(AND(A4306="PSA Testing", E4306="Cost per service ($USD)"),
SUMIFS(PSA!$E:$E,PSA!$A:$A,C4306,PSA!$G:$G,D4306),
IF(AND(A4306="Colorectal Cancer Screening", E4306="Cost per service ($USD)"),
SUMIFS(COL!$E:$E,COL!$A:$A,C4306,COL!$G:$G,D4306),
IF(AND(A4306="Cervical Cancer Screening", E4306="Cost per service ($USD)"),
SUMIFS(CERV!$E:$E,CERV!$A:$A,C4306,CERV!$G:$G,D4306),
IF(AND(A4306="Cancer Screening for CKD patients", E4306="Cost per service ($USD)"),
SUMIFS(CANSCRN!$E:$E,CANSCRN!$A:$A,C4306,CANSCRN!$G:$G,D4306),
IF(AND(A4306="PSA Testing", E4306="Total Expenditure ($USD per 100,000 patients)"),
SUMIFS(PSA!$F:$F,PSA!$A:$A,C4306,PSA!$G:$G,D4306),
IF(AND(A4306="Colorectal Cancer Screening", E4306="Total Expenditure ($USD per 100,000 patients)"),
SUMIFS(COL!$F:$F,COL!$A:$A,C4306,COL!$G:$G,D4306),
IF(AND(A4306="Cervical Cancer Screening", E4306="Total Expenditure ($USD per 100,000 patients)"),
SUMIFS(CERV!$F:$F,CERV!$A:$A,C4306,CERV!$G:$G,D4306),
SUMIFS(CANSCRN!$F:$F,CANSCRN!$A:$A,C4306,CANSCRN!$G:$G,D4306))))))))))))</f>
        <v>4048517.6703730794</v>
      </c>
    </row>
    <row r="4307" spans="1:6" x14ac:dyDescent="0.2">
      <c r="A4307" s="24" t="s">
        <v>107</v>
      </c>
      <c r="B4307" s="24" t="s">
        <v>101</v>
      </c>
      <c r="C4307" s="24" t="s">
        <v>64</v>
      </c>
      <c r="D4307" s="24">
        <v>2013</v>
      </c>
      <c r="E4307" s="24" t="s">
        <v>104</v>
      </c>
      <c r="F4307">
        <f>IF(AND(A4307="PSA Testing", E4307= "Utilization Rate (per 100,000 patients)"),
SUMIFS(PSA!$D:$D,PSA!$A:$A,C4307,PSA!$G:$G,D4307),
IF(AND(A4307="Colorectal Cancer Screening", E4307="Utilization Rate (per 100,000 patients)"),
SUMIFS(COL!$D:$D,COL!$A:$A,C4307,COL!$G:$G, D4307),
IF(AND(A4307="Cervical Cancer Screening", E4307="Utilization Rate (per 100,000 patients)"),
SUMIFS(CERV!$D:$D,CERV!$A:$A,C4307,CERV!$G:$G,D4307),
IF(AND(A4307="Cancer Screening for CKD patients", E4307="Utilization Rate (per 100,000 patients)"),
SUMIFS(CANSCRN!$D:$D,CANSCRN!$A:$A,C4307,CANSCRN!$G:$G,D4307),
IF(AND(A4307="PSA Testing", E4307="Cost per service ($USD)"),
SUMIFS(PSA!$E:$E,PSA!$A:$A,C4307,PSA!$G:$G,D4307),
IF(AND(A4307="Colorectal Cancer Screening", E4307="Cost per service ($USD)"),
SUMIFS(COL!$E:$E,COL!$A:$A,C4307,COL!$G:$G,D4307),
IF(AND(A4307="Cervical Cancer Screening", E4307="Cost per service ($USD)"),
SUMIFS(CERV!$E:$E,CERV!$A:$A,C4307,CERV!$G:$G,D4307),
IF(AND(A4307="Cancer Screening for CKD patients", E4307="Cost per service ($USD)"),
SUMIFS(CANSCRN!$E:$E,CANSCRN!$A:$A,C4307,CANSCRN!$G:$G,D4307),
IF(AND(A4307="PSA Testing", E4307="Total Expenditure ($USD per 100,000 patients)"),
SUMIFS(PSA!$F:$F,PSA!$A:$A,C4307,PSA!$G:$G,D4307),
IF(AND(A4307="Colorectal Cancer Screening", E4307="Total Expenditure ($USD per 100,000 patients)"),
SUMIFS(COL!$F:$F,COL!$A:$A,C4307,COL!$G:$G,D4307),
IF(AND(A4307="Cervical Cancer Screening", E4307="Total Expenditure ($USD per 100,000 patients)"),
SUMIFS(CERV!$F:$F,CERV!$A:$A,C4307,CERV!$G:$G,D4307),
SUMIFS(CANSCRN!$F:$F,CANSCRN!$A:$A,C4307,CANSCRN!$G:$G,D4307))))))))))))</f>
        <v>5680276.9939999999</v>
      </c>
    </row>
    <row r="4308" spans="1:6" x14ac:dyDescent="0.2">
      <c r="A4308" s="24" t="s">
        <v>107</v>
      </c>
      <c r="B4308" s="24" t="s">
        <v>101</v>
      </c>
      <c r="C4308" s="24" t="s">
        <v>64</v>
      </c>
      <c r="D4308" s="24">
        <v>2014</v>
      </c>
      <c r="E4308" s="24" t="s">
        <v>104</v>
      </c>
      <c r="F4308">
        <f>IF(AND(A4308="PSA Testing", E4308= "Utilization Rate (per 100,000 patients)"),
SUMIFS(PSA!$D:$D,PSA!$A:$A,C4308,PSA!$G:$G,D4308),
IF(AND(A4308="Colorectal Cancer Screening", E4308="Utilization Rate (per 100,000 patients)"),
SUMIFS(COL!$D:$D,COL!$A:$A,C4308,COL!$G:$G, D4308),
IF(AND(A4308="Cervical Cancer Screening", E4308="Utilization Rate (per 100,000 patients)"),
SUMIFS(CERV!$D:$D,CERV!$A:$A,C4308,CERV!$G:$G,D4308),
IF(AND(A4308="Cancer Screening for CKD patients", E4308="Utilization Rate (per 100,000 patients)"),
SUMIFS(CANSCRN!$D:$D,CANSCRN!$A:$A,C4308,CANSCRN!$G:$G,D4308),
IF(AND(A4308="PSA Testing", E4308="Cost per service ($USD)"),
SUMIFS(PSA!$E:$E,PSA!$A:$A,C4308,PSA!$G:$G,D4308),
IF(AND(A4308="Colorectal Cancer Screening", E4308="Cost per service ($USD)"),
SUMIFS(COL!$E:$E,COL!$A:$A,C4308,COL!$G:$G,D4308),
IF(AND(A4308="Cervical Cancer Screening", E4308="Cost per service ($USD)"),
SUMIFS(CERV!$E:$E,CERV!$A:$A,C4308,CERV!$G:$G,D4308),
IF(AND(A4308="Cancer Screening for CKD patients", E4308="Cost per service ($USD)"),
SUMIFS(CANSCRN!$E:$E,CANSCRN!$A:$A,C4308,CANSCRN!$G:$G,D4308),
IF(AND(A4308="PSA Testing", E4308="Total Expenditure ($USD per 100,000 patients)"),
SUMIFS(PSA!$F:$F,PSA!$A:$A,C4308,PSA!$G:$G,D4308),
IF(AND(A4308="Colorectal Cancer Screening", E4308="Total Expenditure ($USD per 100,000 patients)"),
SUMIFS(COL!$F:$F,COL!$A:$A,C4308,COL!$G:$G,D4308),
IF(AND(A4308="Cervical Cancer Screening", E4308="Total Expenditure ($USD per 100,000 patients)"),
SUMIFS(CERV!$F:$F,CERV!$A:$A,C4308,CERV!$G:$G,D4308),
SUMIFS(CANSCRN!$F:$F,CANSCRN!$A:$A,C4308,CANSCRN!$G:$G,D4308))))))))))))</f>
        <v>4168998.5852918848</v>
      </c>
    </row>
    <row r="4309" spans="1:6" x14ac:dyDescent="0.2">
      <c r="A4309" s="24" t="s">
        <v>107</v>
      </c>
      <c r="B4309" s="24" t="s">
        <v>101</v>
      </c>
      <c r="C4309" s="24" t="s">
        <v>64</v>
      </c>
      <c r="D4309" s="24">
        <v>2015</v>
      </c>
      <c r="E4309" s="24" t="s">
        <v>104</v>
      </c>
      <c r="F4309">
        <f>IF(AND(A4309="PSA Testing", E4309= "Utilization Rate (per 100,000 patients)"),
SUMIFS(PSA!$D:$D,PSA!$A:$A,C4309,PSA!$G:$G,D4309),
IF(AND(A4309="Colorectal Cancer Screening", E4309="Utilization Rate (per 100,000 patients)"),
SUMIFS(COL!$D:$D,COL!$A:$A,C4309,COL!$G:$G, D4309),
IF(AND(A4309="Cervical Cancer Screening", E4309="Utilization Rate (per 100,000 patients)"),
SUMIFS(CERV!$D:$D,CERV!$A:$A,C4309,CERV!$G:$G,D4309),
IF(AND(A4309="Cancer Screening for CKD patients", E4309="Utilization Rate (per 100,000 patients)"),
SUMIFS(CANSCRN!$D:$D,CANSCRN!$A:$A,C4309,CANSCRN!$G:$G,D4309),
IF(AND(A4309="PSA Testing", E4309="Cost per service ($USD)"),
SUMIFS(PSA!$E:$E,PSA!$A:$A,C4309,PSA!$G:$G,D4309),
IF(AND(A4309="Colorectal Cancer Screening", E4309="Cost per service ($USD)"),
SUMIFS(COL!$E:$E,COL!$A:$A,C4309,COL!$G:$G,D4309),
IF(AND(A4309="Cervical Cancer Screening", E4309="Cost per service ($USD)"),
SUMIFS(CERV!$E:$E,CERV!$A:$A,C4309,CERV!$G:$G,D4309),
IF(AND(A4309="Cancer Screening for CKD patients", E4309="Cost per service ($USD)"),
SUMIFS(CANSCRN!$E:$E,CANSCRN!$A:$A,C4309,CANSCRN!$G:$G,D4309),
IF(AND(A4309="PSA Testing", E4309="Total Expenditure ($USD per 100,000 patients)"),
SUMIFS(PSA!$F:$F,PSA!$A:$A,C4309,PSA!$G:$G,D4309),
IF(AND(A4309="Colorectal Cancer Screening", E4309="Total Expenditure ($USD per 100,000 patients)"),
SUMIFS(COL!$F:$F,COL!$A:$A,C4309,COL!$G:$G,D4309),
IF(AND(A4309="Cervical Cancer Screening", E4309="Total Expenditure ($USD per 100,000 patients)"),
SUMIFS(CERV!$F:$F,CERV!$A:$A,C4309,CERV!$G:$G,D4309),
SUMIFS(CANSCRN!$F:$F,CANSCRN!$A:$A,C4309,CANSCRN!$G:$G,D4309))))))))))))</f>
        <v>4222653.3287751852</v>
      </c>
    </row>
    <row r="4310" spans="1:6" x14ac:dyDescent="0.2">
      <c r="A4310" s="24" t="s">
        <v>107</v>
      </c>
      <c r="B4310" s="24" t="s">
        <v>101</v>
      </c>
      <c r="C4310" s="24" t="s">
        <v>64</v>
      </c>
      <c r="D4310" s="24">
        <v>2016</v>
      </c>
      <c r="E4310" s="24" t="s">
        <v>104</v>
      </c>
      <c r="F4310">
        <f>IF(AND(A4310="PSA Testing", E4310= "Utilization Rate (per 100,000 patients)"),
SUMIFS(PSA!$D:$D,PSA!$A:$A,C4310,PSA!$G:$G,D4310),
IF(AND(A4310="Colorectal Cancer Screening", E4310="Utilization Rate (per 100,000 patients)"),
SUMIFS(COL!$D:$D,COL!$A:$A,C4310,COL!$G:$G, D4310),
IF(AND(A4310="Cervical Cancer Screening", E4310="Utilization Rate (per 100,000 patients)"),
SUMIFS(CERV!$D:$D,CERV!$A:$A,C4310,CERV!$G:$G,D4310),
IF(AND(A4310="Cancer Screening for CKD patients", E4310="Utilization Rate (per 100,000 patients)"),
SUMIFS(CANSCRN!$D:$D,CANSCRN!$A:$A,C4310,CANSCRN!$G:$G,D4310),
IF(AND(A4310="PSA Testing", E4310="Cost per service ($USD)"),
SUMIFS(PSA!$E:$E,PSA!$A:$A,C4310,PSA!$G:$G,D4310),
IF(AND(A4310="Colorectal Cancer Screening", E4310="Cost per service ($USD)"),
SUMIFS(COL!$E:$E,COL!$A:$A,C4310,COL!$G:$G,D4310),
IF(AND(A4310="Cervical Cancer Screening", E4310="Cost per service ($USD)"),
SUMIFS(CERV!$E:$E,CERV!$A:$A,C4310,CERV!$G:$G,D4310),
IF(AND(A4310="Cancer Screening for CKD patients", E4310="Cost per service ($USD)"),
SUMIFS(CANSCRN!$E:$E,CANSCRN!$A:$A,C4310,CANSCRN!$G:$G,D4310),
IF(AND(A4310="PSA Testing", E4310="Total Expenditure ($USD per 100,000 patients)"),
SUMIFS(PSA!$F:$F,PSA!$A:$A,C4310,PSA!$G:$G,D4310),
IF(AND(A4310="Colorectal Cancer Screening", E4310="Total Expenditure ($USD per 100,000 patients)"),
SUMIFS(COL!$F:$F,COL!$A:$A,C4310,COL!$G:$G,D4310),
IF(AND(A4310="Cervical Cancer Screening", E4310="Total Expenditure ($USD per 100,000 patients)"),
SUMIFS(CERV!$F:$F,CERV!$A:$A,C4310,CERV!$G:$G,D4310),
SUMIFS(CANSCRN!$F:$F,CANSCRN!$A:$A,C4310,CANSCRN!$G:$G,D4310))))))))))))</f>
        <v>3347001.5612708107</v>
      </c>
    </row>
    <row r="4311" spans="1:6" x14ac:dyDescent="0.2">
      <c r="A4311" s="24" t="s">
        <v>107</v>
      </c>
      <c r="B4311" s="24" t="s">
        <v>101</v>
      </c>
      <c r="C4311" s="24" t="s">
        <v>64</v>
      </c>
      <c r="D4311" s="24">
        <v>2017</v>
      </c>
      <c r="E4311" s="24" t="s">
        <v>104</v>
      </c>
      <c r="F4311">
        <f>IF(AND(A4311="PSA Testing", E4311= "Utilization Rate (per 100,000 patients)"),
SUMIFS(PSA!$D:$D,PSA!$A:$A,C4311,PSA!$G:$G,D4311),
IF(AND(A4311="Colorectal Cancer Screening", E4311="Utilization Rate (per 100,000 patients)"),
SUMIFS(COL!$D:$D,COL!$A:$A,C4311,COL!$G:$G, D4311),
IF(AND(A4311="Cervical Cancer Screening", E4311="Utilization Rate (per 100,000 patients)"),
SUMIFS(CERV!$D:$D,CERV!$A:$A,C4311,CERV!$G:$G,D4311),
IF(AND(A4311="Cancer Screening for CKD patients", E4311="Utilization Rate (per 100,000 patients)"),
SUMIFS(CANSCRN!$D:$D,CANSCRN!$A:$A,C4311,CANSCRN!$G:$G,D4311),
IF(AND(A4311="PSA Testing", E4311="Cost per service ($USD)"),
SUMIFS(PSA!$E:$E,PSA!$A:$A,C4311,PSA!$G:$G,D4311),
IF(AND(A4311="Colorectal Cancer Screening", E4311="Cost per service ($USD)"),
SUMIFS(COL!$E:$E,COL!$A:$A,C4311,COL!$G:$G,D4311),
IF(AND(A4311="Cervical Cancer Screening", E4311="Cost per service ($USD)"),
SUMIFS(CERV!$E:$E,CERV!$A:$A,C4311,CERV!$G:$G,D4311),
IF(AND(A4311="Cancer Screening for CKD patients", E4311="Cost per service ($USD)"),
SUMIFS(CANSCRN!$E:$E,CANSCRN!$A:$A,C4311,CANSCRN!$G:$G,D4311),
IF(AND(A4311="PSA Testing", E4311="Total Expenditure ($USD per 100,000 patients)"),
SUMIFS(PSA!$F:$F,PSA!$A:$A,C4311,PSA!$G:$G,D4311),
IF(AND(A4311="Colorectal Cancer Screening", E4311="Total Expenditure ($USD per 100,000 patients)"),
SUMIFS(COL!$F:$F,COL!$A:$A,C4311,COL!$G:$G,D4311),
IF(AND(A4311="Cervical Cancer Screening", E4311="Total Expenditure ($USD per 100,000 patients)"),
SUMIFS(CERV!$F:$F,CERV!$A:$A,C4311,CERV!$G:$G,D4311),
SUMIFS(CANSCRN!$F:$F,CANSCRN!$A:$A,C4311,CANSCRN!$G:$G,D4311))))))))))))</f>
        <v>4623734.57056191</v>
      </c>
    </row>
    <row r="4312" spans="1:6" x14ac:dyDescent="0.2">
      <c r="A4312" s="24" t="s">
        <v>107</v>
      </c>
      <c r="B4312" s="24" t="s">
        <v>101</v>
      </c>
      <c r="C4312" s="24" t="s">
        <v>64</v>
      </c>
      <c r="D4312" s="24">
        <v>2018</v>
      </c>
      <c r="E4312" s="24" t="s">
        <v>104</v>
      </c>
      <c r="F4312">
        <f>IF(AND(A4312="PSA Testing", E4312= "Utilization Rate (per 100,000 patients)"),
SUMIFS(PSA!$D:$D,PSA!$A:$A,C4312,PSA!$G:$G,D4312),
IF(AND(A4312="Colorectal Cancer Screening", E4312="Utilization Rate (per 100,000 patients)"),
SUMIFS(COL!$D:$D,COL!$A:$A,C4312,COL!$G:$G, D4312),
IF(AND(A4312="Cervical Cancer Screening", E4312="Utilization Rate (per 100,000 patients)"),
SUMIFS(CERV!$D:$D,CERV!$A:$A,C4312,CERV!$G:$G,D4312),
IF(AND(A4312="Cancer Screening for CKD patients", E4312="Utilization Rate (per 100,000 patients)"),
SUMIFS(CANSCRN!$D:$D,CANSCRN!$A:$A,C4312,CANSCRN!$G:$G,D4312),
IF(AND(A4312="PSA Testing", E4312="Cost per service ($USD)"),
SUMIFS(PSA!$E:$E,PSA!$A:$A,C4312,PSA!$G:$G,D4312),
IF(AND(A4312="Colorectal Cancer Screening", E4312="Cost per service ($USD)"),
SUMIFS(COL!$E:$E,COL!$A:$A,C4312,COL!$G:$G,D4312),
IF(AND(A4312="Cervical Cancer Screening", E4312="Cost per service ($USD)"),
SUMIFS(CERV!$E:$E,CERV!$A:$A,C4312,CERV!$G:$G,D4312),
IF(AND(A4312="Cancer Screening for CKD patients", E4312="Cost per service ($USD)"),
SUMIFS(CANSCRN!$E:$E,CANSCRN!$A:$A,C4312,CANSCRN!$G:$G,D4312),
IF(AND(A4312="PSA Testing", E4312="Total Expenditure ($USD per 100,000 patients)"),
SUMIFS(PSA!$F:$F,PSA!$A:$A,C4312,PSA!$G:$G,D4312),
IF(AND(A4312="Colorectal Cancer Screening", E4312="Total Expenditure ($USD per 100,000 patients)"),
SUMIFS(COL!$F:$F,COL!$A:$A,C4312,COL!$G:$G,D4312),
IF(AND(A4312="Cervical Cancer Screening", E4312="Total Expenditure ($USD per 100,000 patients)"),
SUMIFS(CERV!$F:$F,CERV!$A:$A,C4312,CERV!$G:$G,D4312),
SUMIFS(CANSCRN!$F:$F,CANSCRN!$A:$A,C4312,CANSCRN!$G:$G,D4312))))))))))))</f>
        <v>3440077.274149254</v>
      </c>
    </row>
    <row r="4313" spans="1:6" x14ac:dyDescent="0.2">
      <c r="A4313" s="24" t="s">
        <v>107</v>
      </c>
      <c r="B4313" s="24" t="s">
        <v>101</v>
      </c>
      <c r="C4313" s="24" t="s">
        <v>64</v>
      </c>
      <c r="D4313" s="24">
        <v>2019</v>
      </c>
      <c r="E4313" s="24" t="s">
        <v>104</v>
      </c>
      <c r="F4313">
        <f>IF(AND(A4313="PSA Testing", E4313= "Utilization Rate (per 100,000 patients)"),
SUMIFS(PSA!$D:$D,PSA!$A:$A,C4313,PSA!$G:$G,D4313),
IF(AND(A4313="Colorectal Cancer Screening", E4313="Utilization Rate (per 100,000 patients)"),
SUMIFS(COL!$D:$D,COL!$A:$A,C4313,COL!$G:$G, D4313),
IF(AND(A4313="Cervical Cancer Screening", E4313="Utilization Rate (per 100,000 patients)"),
SUMIFS(CERV!$D:$D,CERV!$A:$A,C4313,CERV!$G:$G,D4313),
IF(AND(A4313="Cancer Screening for CKD patients", E4313="Utilization Rate (per 100,000 patients)"),
SUMIFS(CANSCRN!$D:$D,CANSCRN!$A:$A,C4313,CANSCRN!$G:$G,D4313),
IF(AND(A4313="PSA Testing", E4313="Cost per service ($USD)"),
SUMIFS(PSA!$E:$E,PSA!$A:$A,C4313,PSA!$G:$G,D4313),
IF(AND(A4313="Colorectal Cancer Screening", E4313="Cost per service ($USD)"),
SUMIFS(COL!$E:$E,COL!$A:$A,C4313,COL!$G:$G,D4313),
IF(AND(A4313="Cervical Cancer Screening", E4313="Cost per service ($USD)"),
SUMIFS(CERV!$E:$E,CERV!$A:$A,C4313,CERV!$G:$G,D4313),
IF(AND(A4313="Cancer Screening for CKD patients", E4313="Cost per service ($USD)"),
SUMIFS(CANSCRN!$E:$E,CANSCRN!$A:$A,C4313,CANSCRN!$G:$G,D4313),
IF(AND(A4313="PSA Testing", E4313="Total Expenditure ($USD per 100,000 patients)"),
SUMIFS(PSA!$F:$F,PSA!$A:$A,C4313,PSA!$G:$G,D4313),
IF(AND(A4313="Colorectal Cancer Screening", E4313="Total Expenditure ($USD per 100,000 patients)"),
SUMIFS(COL!$F:$F,COL!$A:$A,C4313,COL!$G:$G,D4313),
IF(AND(A4313="Cervical Cancer Screening", E4313="Total Expenditure ($USD per 100,000 patients)"),
SUMIFS(CERV!$F:$F,CERV!$A:$A,C4313,CERV!$G:$G,D4313),
SUMIFS(CANSCRN!$F:$F,CANSCRN!$A:$A,C4313,CANSCRN!$G:$G,D4313))))))))))))</f>
        <v>3755786.0623620306</v>
      </c>
    </row>
    <row r="4314" spans="1:6" x14ac:dyDescent="0.2">
      <c r="A4314" s="24" t="s">
        <v>107</v>
      </c>
      <c r="B4314" s="24" t="s">
        <v>101</v>
      </c>
      <c r="C4314" s="24" t="s">
        <v>65</v>
      </c>
      <c r="D4314" s="24">
        <v>2009</v>
      </c>
      <c r="E4314" s="24" t="s">
        <v>104</v>
      </c>
      <c r="F4314">
        <f>IF(AND(A4314="PSA Testing", E4314= "Utilization Rate (per 100,000 patients)"),
SUMIFS(PSA!$D:$D,PSA!$A:$A,C4314,PSA!$G:$G,D4314),
IF(AND(A4314="Colorectal Cancer Screening", E4314="Utilization Rate (per 100,000 patients)"),
SUMIFS(COL!$D:$D,COL!$A:$A,C4314,COL!$G:$G, D4314),
IF(AND(A4314="Cervical Cancer Screening", E4314="Utilization Rate (per 100,000 patients)"),
SUMIFS(CERV!$D:$D,CERV!$A:$A,C4314,CERV!$G:$G,D4314),
IF(AND(A4314="Cancer Screening for CKD patients", E4314="Utilization Rate (per 100,000 patients)"),
SUMIFS(CANSCRN!$D:$D,CANSCRN!$A:$A,C4314,CANSCRN!$G:$G,D4314),
IF(AND(A4314="PSA Testing", E4314="Cost per service ($USD)"),
SUMIFS(PSA!$E:$E,PSA!$A:$A,C4314,PSA!$G:$G,D4314),
IF(AND(A4314="Colorectal Cancer Screening", E4314="Cost per service ($USD)"),
SUMIFS(COL!$E:$E,COL!$A:$A,C4314,COL!$G:$G,D4314),
IF(AND(A4314="Cervical Cancer Screening", E4314="Cost per service ($USD)"),
SUMIFS(CERV!$E:$E,CERV!$A:$A,C4314,CERV!$G:$G,D4314),
IF(AND(A4314="Cancer Screening for CKD patients", E4314="Cost per service ($USD)"),
SUMIFS(CANSCRN!$E:$E,CANSCRN!$A:$A,C4314,CANSCRN!$G:$G,D4314),
IF(AND(A4314="PSA Testing", E4314="Total Expenditure ($USD per 100,000 patients)"),
SUMIFS(PSA!$F:$F,PSA!$A:$A,C4314,PSA!$G:$G,D4314),
IF(AND(A4314="Colorectal Cancer Screening", E4314="Total Expenditure ($USD per 100,000 patients)"),
SUMIFS(COL!$F:$F,COL!$A:$A,C4314,COL!$G:$G,D4314),
IF(AND(A4314="Cervical Cancer Screening", E4314="Total Expenditure ($USD per 100,000 patients)"),
SUMIFS(CERV!$F:$F,CERV!$A:$A,C4314,CERV!$G:$G,D4314),
SUMIFS(CANSCRN!$F:$F,CANSCRN!$A:$A,C4314,CANSCRN!$G:$G,D4314))))))))))))</f>
        <v>3608768.9656406874</v>
      </c>
    </row>
    <row r="4315" spans="1:6" x14ac:dyDescent="0.2">
      <c r="A4315" s="24" t="s">
        <v>107</v>
      </c>
      <c r="B4315" s="24" t="s">
        <v>101</v>
      </c>
      <c r="C4315" s="24" t="s">
        <v>65</v>
      </c>
      <c r="D4315" s="24">
        <v>2010</v>
      </c>
      <c r="E4315" s="24" t="s">
        <v>104</v>
      </c>
      <c r="F4315">
        <f>IF(AND(A4315="PSA Testing", E4315= "Utilization Rate (per 100,000 patients)"),
SUMIFS(PSA!$D:$D,PSA!$A:$A,C4315,PSA!$G:$G,D4315),
IF(AND(A4315="Colorectal Cancer Screening", E4315="Utilization Rate (per 100,000 patients)"),
SUMIFS(COL!$D:$D,COL!$A:$A,C4315,COL!$G:$G, D4315),
IF(AND(A4315="Cervical Cancer Screening", E4315="Utilization Rate (per 100,000 patients)"),
SUMIFS(CERV!$D:$D,CERV!$A:$A,C4315,CERV!$G:$G,D4315),
IF(AND(A4315="Cancer Screening for CKD patients", E4315="Utilization Rate (per 100,000 patients)"),
SUMIFS(CANSCRN!$D:$D,CANSCRN!$A:$A,C4315,CANSCRN!$G:$G,D4315),
IF(AND(A4315="PSA Testing", E4315="Cost per service ($USD)"),
SUMIFS(PSA!$E:$E,PSA!$A:$A,C4315,PSA!$G:$G,D4315),
IF(AND(A4315="Colorectal Cancer Screening", E4315="Cost per service ($USD)"),
SUMIFS(COL!$E:$E,COL!$A:$A,C4315,COL!$G:$G,D4315),
IF(AND(A4315="Cervical Cancer Screening", E4315="Cost per service ($USD)"),
SUMIFS(CERV!$E:$E,CERV!$A:$A,C4315,CERV!$G:$G,D4315),
IF(AND(A4315="Cancer Screening for CKD patients", E4315="Cost per service ($USD)"),
SUMIFS(CANSCRN!$E:$E,CANSCRN!$A:$A,C4315,CANSCRN!$G:$G,D4315),
IF(AND(A4315="PSA Testing", E4315="Total Expenditure ($USD per 100,000 patients)"),
SUMIFS(PSA!$F:$F,PSA!$A:$A,C4315,PSA!$G:$G,D4315),
IF(AND(A4315="Colorectal Cancer Screening", E4315="Total Expenditure ($USD per 100,000 patients)"),
SUMIFS(COL!$F:$F,COL!$A:$A,C4315,COL!$G:$G,D4315),
IF(AND(A4315="Cervical Cancer Screening", E4315="Total Expenditure ($USD per 100,000 patients)"),
SUMIFS(CERV!$F:$F,CERV!$A:$A,C4315,CERV!$G:$G,D4315),
SUMIFS(CANSCRN!$F:$F,CANSCRN!$A:$A,C4315,CANSCRN!$G:$G,D4315))))))))))))</f>
        <v>3039473.7468534969</v>
      </c>
    </row>
    <row r="4316" spans="1:6" x14ac:dyDescent="0.2">
      <c r="A4316" s="24" t="s">
        <v>107</v>
      </c>
      <c r="B4316" s="24" t="s">
        <v>101</v>
      </c>
      <c r="C4316" s="24" t="s">
        <v>65</v>
      </c>
      <c r="D4316" s="24">
        <v>2011</v>
      </c>
      <c r="E4316" s="24" t="s">
        <v>104</v>
      </c>
      <c r="F4316">
        <f>IF(AND(A4316="PSA Testing", E4316= "Utilization Rate (per 100,000 patients)"),
SUMIFS(PSA!$D:$D,PSA!$A:$A,C4316,PSA!$G:$G,D4316),
IF(AND(A4316="Colorectal Cancer Screening", E4316="Utilization Rate (per 100,000 patients)"),
SUMIFS(COL!$D:$D,COL!$A:$A,C4316,COL!$G:$G, D4316),
IF(AND(A4316="Cervical Cancer Screening", E4316="Utilization Rate (per 100,000 patients)"),
SUMIFS(CERV!$D:$D,CERV!$A:$A,C4316,CERV!$G:$G,D4316),
IF(AND(A4316="Cancer Screening for CKD patients", E4316="Utilization Rate (per 100,000 patients)"),
SUMIFS(CANSCRN!$D:$D,CANSCRN!$A:$A,C4316,CANSCRN!$G:$G,D4316),
IF(AND(A4316="PSA Testing", E4316="Cost per service ($USD)"),
SUMIFS(PSA!$E:$E,PSA!$A:$A,C4316,PSA!$G:$G,D4316),
IF(AND(A4316="Colorectal Cancer Screening", E4316="Cost per service ($USD)"),
SUMIFS(COL!$E:$E,COL!$A:$A,C4316,COL!$G:$G,D4316),
IF(AND(A4316="Cervical Cancer Screening", E4316="Cost per service ($USD)"),
SUMIFS(CERV!$E:$E,CERV!$A:$A,C4316,CERV!$G:$G,D4316),
IF(AND(A4316="Cancer Screening for CKD patients", E4316="Cost per service ($USD)"),
SUMIFS(CANSCRN!$E:$E,CANSCRN!$A:$A,C4316,CANSCRN!$G:$G,D4316),
IF(AND(A4316="PSA Testing", E4316="Total Expenditure ($USD per 100,000 patients)"),
SUMIFS(PSA!$F:$F,PSA!$A:$A,C4316,PSA!$G:$G,D4316),
IF(AND(A4316="Colorectal Cancer Screening", E4316="Total Expenditure ($USD per 100,000 patients)"),
SUMIFS(COL!$F:$F,COL!$A:$A,C4316,COL!$G:$G,D4316),
IF(AND(A4316="Cervical Cancer Screening", E4316="Total Expenditure ($USD per 100,000 patients)"),
SUMIFS(CERV!$F:$F,CERV!$A:$A,C4316,CERV!$G:$G,D4316),
SUMIFS(CANSCRN!$F:$F,CANSCRN!$A:$A,C4316,CANSCRN!$G:$G,D4316))))))))))))</f>
        <v>3047256.3461328573</v>
      </c>
    </row>
    <row r="4317" spans="1:6" x14ac:dyDescent="0.2">
      <c r="A4317" s="24" t="s">
        <v>107</v>
      </c>
      <c r="B4317" s="24" t="s">
        <v>101</v>
      </c>
      <c r="C4317" s="24" t="s">
        <v>65</v>
      </c>
      <c r="D4317" s="24">
        <v>2012</v>
      </c>
      <c r="E4317" s="24" t="s">
        <v>104</v>
      </c>
      <c r="F4317">
        <f>IF(AND(A4317="PSA Testing", E4317= "Utilization Rate (per 100,000 patients)"),
SUMIFS(PSA!$D:$D,PSA!$A:$A,C4317,PSA!$G:$G,D4317),
IF(AND(A4317="Colorectal Cancer Screening", E4317="Utilization Rate (per 100,000 patients)"),
SUMIFS(COL!$D:$D,COL!$A:$A,C4317,COL!$G:$G, D4317),
IF(AND(A4317="Cervical Cancer Screening", E4317="Utilization Rate (per 100,000 patients)"),
SUMIFS(CERV!$D:$D,CERV!$A:$A,C4317,CERV!$G:$G,D4317),
IF(AND(A4317="Cancer Screening for CKD patients", E4317="Utilization Rate (per 100,000 patients)"),
SUMIFS(CANSCRN!$D:$D,CANSCRN!$A:$A,C4317,CANSCRN!$G:$G,D4317),
IF(AND(A4317="PSA Testing", E4317="Cost per service ($USD)"),
SUMIFS(PSA!$E:$E,PSA!$A:$A,C4317,PSA!$G:$G,D4317),
IF(AND(A4317="Colorectal Cancer Screening", E4317="Cost per service ($USD)"),
SUMIFS(COL!$E:$E,COL!$A:$A,C4317,COL!$G:$G,D4317),
IF(AND(A4317="Cervical Cancer Screening", E4317="Cost per service ($USD)"),
SUMIFS(CERV!$E:$E,CERV!$A:$A,C4317,CERV!$G:$G,D4317),
IF(AND(A4317="Cancer Screening for CKD patients", E4317="Cost per service ($USD)"),
SUMIFS(CANSCRN!$E:$E,CANSCRN!$A:$A,C4317,CANSCRN!$G:$G,D4317),
IF(AND(A4317="PSA Testing", E4317="Total Expenditure ($USD per 100,000 patients)"),
SUMIFS(PSA!$F:$F,PSA!$A:$A,C4317,PSA!$G:$G,D4317),
IF(AND(A4317="Colorectal Cancer Screening", E4317="Total Expenditure ($USD per 100,000 patients)"),
SUMIFS(COL!$F:$F,COL!$A:$A,C4317,COL!$G:$G,D4317),
IF(AND(A4317="Cervical Cancer Screening", E4317="Total Expenditure ($USD per 100,000 patients)"),
SUMIFS(CERV!$F:$F,CERV!$A:$A,C4317,CERV!$G:$G,D4317),
SUMIFS(CANSCRN!$F:$F,CANSCRN!$A:$A,C4317,CANSCRN!$G:$G,D4317))))))))))))</f>
        <v>2955727.3129823869</v>
      </c>
    </row>
    <row r="4318" spans="1:6" x14ac:dyDescent="0.2">
      <c r="A4318" s="24" t="s">
        <v>107</v>
      </c>
      <c r="B4318" s="24" t="s">
        <v>101</v>
      </c>
      <c r="C4318" s="24" t="s">
        <v>65</v>
      </c>
      <c r="D4318" s="24">
        <v>2013</v>
      </c>
      <c r="E4318" s="24" t="s">
        <v>104</v>
      </c>
      <c r="F4318">
        <f>IF(AND(A4318="PSA Testing", E4318= "Utilization Rate (per 100,000 patients)"),
SUMIFS(PSA!$D:$D,PSA!$A:$A,C4318,PSA!$G:$G,D4318),
IF(AND(A4318="Colorectal Cancer Screening", E4318="Utilization Rate (per 100,000 patients)"),
SUMIFS(COL!$D:$D,COL!$A:$A,C4318,COL!$G:$G, D4318),
IF(AND(A4318="Cervical Cancer Screening", E4318="Utilization Rate (per 100,000 patients)"),
SUMIFS(CERV!$D:$D,CERV!$A:$A,C4318,CERV!$G:$G,D4318),
IF(AND(A4318="Cancer Screening for CKD patients", E4318="Utilization Rate (per 100,000 patients)"),
SUMIFS(CANSCRN!$D:$D,CANSCRN!$A:$A,C4318,CANSCRN!$G:$G,D4318),
IF(AND(A4318="PSA Testing", E4318="Cost per service ($USD)"),
SUMIFS(PSA!$E:$E,PSA!$A:$A,C4318,PSA!$G:$G,D4318),
IF(AND(A4318="Colorectal Cancer Screening", E4318="Cost per service ($USD)"),
SUMIFS(COL!$E:$E,COL!$A:$A,C4318,COL!$G:$G,D4318),
IF(AND(A4318="Cervical Cancer Screening", E4318="Cost per service ($USD)"),
SUMIFS(CERV!$E:$E,CERV!$A:$A,C4318,CERV!$G:$G,D4318),
IF(AND(A4318="Cancer Screening for CKD patients", E4318="Cost per service ($USD)"),
SUMIFS(CANSCRN!$E:$E,CANSCRN!$A:$A,C4318,CANSCRN!$G:$G,D4318),
IF(AND(A4318="PSA Testing", E4318="Total Expenditure ($USD per 100,000 patients)"),
SUMIFS(PSA!$F:$F,PSA!$A:$A,C4318,PSA!$G:$G,D4318),
IF(AND(A4318="Colorectal Cancer Screening", E4318="Total Expenditure ($USD per 100,000 patients)"),
SUMIFS(COL!$F:$F,COL!$A:$A,C4318,COL!$G:$G,D4318),
IF(AND(A4318="Cervical Cancer Screening", E4318="Total Expenditure ($USD per 100,000 patients)"),
SUMIFS(CERV!$F:$F,CERV!$A:$A,C4318,CERV!$G:$G,D4318),
SUMIFS(CANSCRN!$F:$F,CANSCRN!$A:$A,C4318,CANSCRN!$G:$G,D4318))))))))))))</f>
        <v>2781728.3257918251</v>
      </c>
    </row>
    <row r="4319" spans="1:6" x14ac:dyDescent="0.2">
      <c r="A4319" s="24" t="s">
        <v>107</v>
      </c>
      <c r="B4319" s="24" t="s">
        <v>101</v>
      </c>
      <c r="C4319" s="24" t="s">
        <v>65</v>
      </c>
      <c r="D4319" s="24">
        <v>2014</v>
      </c>
      <c r="E4319" s="24" t="s">
        <v>104</v>
      </c>
      <c r="F4319">
        <f>IF(AND(A4319="PSA Testing", E4319= "Utilization Rate (per 100,000 patients)"),
SUMIFS(PSA!$D:$D,PSA!$A:$A,C4319,PSA!$G:$G,D4319),
IF(AND(A4319="Colorectal Cancer Screening", E4319="Utilization Rate (per 100,000 patients)"),
SUMIFS(COL!$D:$D,COL!$A:$A,C4319,COL!$G:$G, D4319),
IF(AND(A4319="Cervical Cancer Screening", E4319="Utilization Rate (per 100,000 patients)"),
SUMIFS(CERV!$D:$D,CERV!$A:$A,C4319,CERV!$G:$G,D4319),
IF(AND(A4319="Cancer Screening for CKD patients", E4319="Utilization Rate (per 100,000 patients)"),
SUMIFS(CANSCRN!$D:$D,CANSCRN!$A:$A,C4319,CANSCRN!$G:$G,D4319),
IF(AND(A4319="PSA Testing", E4319="Cost per service ($USD)"),
SUMIFS(PSA!$E:$E,PSA!$A:$A,C4319,PSA!$G:$G,D4319),
IF(AND(A4319="Colorectal Cancer Screening", E4319="Cost per service ($USD)"),
SUMIFS(COL!$E:$E,COL!$A:$A,C4319,COL!$G:$G,D4319),
IF(AND(A4319="Cervical Cancer Screening", E4319="Cost per service ($USD)"),
SUMIFS(CERV!$E:$E,CERV!$A:$A,C4319,CERV!$G:$G,D4319),
IF(AND(A4319="Cancer Screening for CKD patients", E4319="Cost per service ($USD)"),
SUMIFS(CANSCRN!$E:$E,CANSCRN!$A:$A,C4319,CANSCRN!$G:$G,D4319),
IF(AND(A4319="PSA Testing", E4319="Total Expenditure ($USD per 100,000 patients)"),
SUMIFS(PSA!$F:$F,PSA!$A:$A,C4319,PSA!$G:$G,D4319),
IF(AND(A4319="Colorectal Cancer Screening", E4319="Total Expenditure ($USD per 100,000 patients)"),
SUMIFS(COL!$F:$F,COL!$A:$A,C4319,COL!$G:$G,D4319),
IF(AND(A4319="Cervical Cancer Screening", E4319="Total Expenditure ($USD per 100,000 patients)"),
SUMIFS(CERV!$F:$F,CERV!$A:$A,C4319,CERV!$G:$G,D4319),
SUMIFS(CANSCRN!$F:$F,CANSCRN!$A:$A,C4319,CANSCRN!$G:$G,D4319))))))))))))</f>
        <v>3124062.16020214</v>
      </c>
    </row>
    <row r="4320" spans="1:6" x14ac:dyDescent="0.2">
      <c r="A4320" s="24" t="s">
        <v>107</v>
      </c>
      <c r="B4320" s="24" t="s">
        <v>101</v>
      </c>
      <c r="C4320" s="24" t="s">
        <v>65</v>
      </c>
      <c r="D4320" s="24">
        <v>2015</v>
      </c>
      <c r="E4320" s="24" t="s">
        <v>104</v>
      </c>
      <c r="F4320">
        <f>IF(AND(A4320="PSA Testing", E4320= "Utilization Rate (per 100,000 patients)"),
SUMIFS(PSA!$D:$D,PSA!$A:$A,C4320,PSA!$G:$G,D4320),
IF(AND(A4320="Colorectal Cancer Screening", E4320="Utilization Rate (per 100,000 patients)"),
SUMIFS(COL!$D:$D,COL!$A:$A,C4320,COL!$G:$G, D4320),
IF(AND(A4320="Cervical Cancer Screening", E4320="Utilization Rate (per 100,000 patients)"),
SUMIFS(CERV!$D:$D,CERV!$A:$A,C4320,CERV!$G:$G,D4320),
IF(AND(A4320="Cancer Screening for CKD patients", E4320="Utilization Rate (per 100,000 patients)"),
SUMIFS(CANSCRN!$D:$D,CANSCRN!$A:$A,C4320,CANSCRN!$G:$G,D4320),
IF(AND(A4320="PSA Testing", E4320="Cost per service ($USD)"),
SUMIFS(PSA!$E:$E,PSA!$A:$A,C4320,PSA!$G:$G,D4320),
IF(AND(A4320="Colorectal Cancer Screening", E4320="Cost per service ($USD)"),
SUMIFS(COL!$E:$E,COL!$A:$A,C4320,COL!$G:$G,D4320),
IF(AND(A4320="Cervical Cancer Screening", E4320="Cost per service ($USD)"),
SUMIFS(CERV!$E:$E,CERV!$A:$A,C4320,CERV!$G:$G,D4320),
IF(AND(A4320="Cancer Screening for CKD patients", E4320="Cost per service ($USD)"),
SUMIFS(CANSCRN!$E:$E,CANSCRN!$A:$A,C4320,CANSCRN!$G:$G,D4320),
IF(AND(A4320="PSA Testing", E4320="Total Expenditure ($USD per 100,000 patients)"),
SUMIFS(PSA!$F:$F,PSA!$A:$A,C4320,PSA!$G:$G,D4320),
IF(AND(A4320="Colorectal Cancer Screening", E4320="Total Expenditure ($USD per 100,000 patients)"),
SUMIFS(COL!$F:$F,COL!$A:$A,C4320,COL!$G:$G,D4320),
IF(AND(A4320="Cervical Cancer Screening", E4320="Total Expenditure ($USD per 100,000 patients)"),
SUMIFS(CERV!$F:$F,CERV!$A:$A,C4320,CERV!$G:$G,D4320),
SUMIFS(CANSCRN!$F:$F,CANSCRN!$A:$A,C4320,CANSCRN!$G:$G,D4320))))))))))))</f>
        <v>4380066.8484669812</v>
      </c>
    </row>
    <row r="4321" spans="1:6" x14ac:dyDescent="0.2">
      <c r="A4321" s="24" t="s">
        <v>107</v>
      </c>
      <c r="B4321" s="24" t="s">
        <v>101</v>
      </c>
      <c r="C4321" s="24" t="s">
        <v>65</v>
      </c>
      <c r="D4321" s="24">
        <v>2016</v>
      </c>
      <c r="E4321" s="24" t="s">
        <v>104</v>
      </c>
      <c r="F4321">
        <f>IF(AND(A4321="PSA Testing", E4321= "Utilization Rate (per 100,000 patients)"),
SUMIFS(PSA!$D:$D,PSA!$A:$A,C4321,PSA!$G:$G,D4321),
IF(AND(A4321="Colorectal Cancer Screening", E4321="Utilization Rate (per 100,000 patients)"),
SUMIFS(COL!$D:$D,COL!$A:$A,C4321,COL!$G:$G, D4321),
IF(AND(A4321="Cervical Cancer Screening", E4321="Utilization Rate (per 100,000 patients)"),
SUMIFS(CERV!$D:$D,CERV!$A:$A,C4321,CERV!$G:$G,D4321),
IF(AND(A4321="Cancer Screening for CKD patients", E4321="Utilization Rate (per 100,000 patients)"),
SUMIFS(CANSCRN!$D:$D,CANSCRN!$A:$A,C4321,CANSCRN!$G:$G,D4321),
IF(AND(A4321="PSA Testing", E4321="Cost per service ($USD)"),
SUMIFS(PSA!$E:$E,PSA!$A:$A,C4321,PSA!$G:$G,D4321),
IF(AND(A4321="Colorectal Cancer Screening", E4321="Cost per service ($USD)"),
SUMIFS(COL!$E:$E,COL!$A:$A,C4321,COL!$G:$G,D4321),
IF(AND(A4321="Cervical Cancer Screening", E4321="Cost per service ($USD)"),
SUMIFS(CERV!$E:$E,CERV!$A:$A,C4321,CERV!$G:$G,D4321),
IF(AND(A4321="Cancer Screening for CKD patients", E4321="Cost per service ($USD)"),
SUMIFS(CANSCRN!$E:$E,CANSCRN!$A:$A,C4321,CANSCRN!$G:$G,D4321),
IF(AND(A4321="PSA Testing", E4321="Total Expenditure ($USD per 100,000 patients)"),
SUMIFS(PSA!$F:$F,PSA!$A:$A,C4321,PSA!$G:$G,D4321),
IF(AND(A4321="Colorectal Cancer Screening", E4321="Total Expenditure ($USD per 100,000 patients)"),
SUMIFS(COL!$F:$F,COL!$A:$A,C4321,COL!$G:$G,D4321),
IF(AND(A4321="Cervical Cancer Screening", E4321="Total Expenditure ($USD per 100,000 patients)"),
SUMIFS(CERV!$F:$F,CERV!$A:$A,C4321,CERV!$G:$G,D4321),
SUMIFS(CANSCRN!$F:$F,CANSCRN!$A:$A,C4321,CANSCRN!$G:$G,D4321))))))))))))</f>
        <v>6030263.1568421042</v>
      </c>
    </row>
    <row r="4322" spans="1:6" x14ac:dyDescent="0.2">
      <c r="A4322" s="24" t="s">
        <v>107</v>
      </c>
      <c r="B4322" s="24" t="s">
        <v>101</v>
      </c>
      <c r="C4322" s="24" t="s">
        <v>65</v>
      </c>
      <c r="D4322" s="24">
        <v>2017</v>
      </c>
      <c r="E4322" s="24" t="s">
        <v>104</v>
      </c>
      <c r="F4322">
        <f>IF(AND(A4322="PSA Testing", E4322= "Utilization Rate (per 100,000 patients)"),
SUMIFS(PSA!$D:$D,PSA!$A:$A,C4322,PSA!$G:$G,D4322),
IF(AND(A4322="Colorectal Cancer Screening", E4322="Utilization Rate (per 100,000 patients)"),
SUMIFS(COL!$D:$D,COL!$A:$A,C4322,COL!$G:$G, D4322),
IF(AND(A4322="Cervical Cancer Screening", E4322="Utilization Rate (per 100,000 patients)"),
SUMIFS(CERV!$D:$D,CERV!$A:$A,C4322,CERV!$G:$G,D4322),
IF(AND(A4322="Cancer Screening for CKD patients", E4322="Utilization Rate (per 100,000 patients)"),
SUMIFS(CANSCRN!$D:$D,CANSCRN!$A:$A,C4322,CANSCRN!$G:$G,D4322),
IF(AND(A4322="PSA Testing", E4322="Cost per service ($USD)"),
SUMIFS(PSA!$E:$E,PSA!$A:$A,C4322,PSA!$G:$G,D4322),
IF(AND(A4322="Colorectal Cancer Screening", E4322="Cost per service ($USD)"),
SUMIFS(COL!$E:$E,COL!$A:$A,C4322,COL!$G:$G,D4322),
IF(AND(A4322="Cervical Cancer Screening", E4322="Cost per service ($USD)"),
SUMIFS(CERV!$E:$E,CERV!$A:$A,C4322,CERV!$G:$G,D4322),
IF(AND(A4322="Cancer Screening for CKD patients", E4322="Cost per service ($USD)"),
SUMIFS(CANSCRN!$E:$E,CANSCRN!$A:$A,C4322,CANSCRN!$G:$G,D4322),
IF(AND(A4322="PSA Testing", E4322="Total Expenditure ($USD per 100,000 patients)"),
SUMIFS(PSA!$F:$F,PSA!$A:$A,C4322,PSA!$G:$G,D4322),
IF(AND(A4322="Colorectal Cancer Screening", E4322="Total Expenditure ($USD per 100,000 patients)"),
SUMIFS(COL!$F:$F,COL!$A:$A,C4322,COL!$G:$G,D4322),
IF(AND(A4322="Cervical Cancer Screening", E4322="Total Expenditure ($USD per 100,000 patients)"),
SUMIFS(CERV!$F:$F,CERV!$A:$A,C4322,CERV!$G:$G,D4322),
SUMIFS(CANSCRN!$F:$F,CANSCRN!$A:$A,C4322,CANSCRN!$G:$G,D4322))))))))))))</f>
        <v>3884421.0370370368</v>
      </c>
    </row>
    <row r="4323" spans="1:6" x14ac:dyDescent="0.2">
      <c r="A4323" s="24" t="s">
        <v>107</v>
      </c>
      <c r="B4323" s="24" t="s">
        <v>101</v>
      </c>
      <c r="C4323" s="24" t="s">
        <v>65</v>
      </c>
      <c r="D4323" s="24">
        <v>2018</v>
      </c>
      <c r="E4323" s="24" t="s">
        <v>104</v>
      </c>
      <c r="F4323">
        <f>IF(AND(A4323="PSA Testing", E4323= "Utilization Rate (per 100,000 patients)"),
SUMIFS(PSA!$D:$D,PSA!$A:$A,C4323,PSA!$G:$G,D4323),
IF(AND(A4323="Colorectal Cancer Screening", E4323="Utilization Rate (per 100,000 patients)"),
SUMIFS(COL!$D:$D,COL!$A:$A,C4323,COL!$G:$G, D4323),
IF(AND(A4323="Cervical Cancer Screening", E4323="Utilization Rate (per 100,000 patients)"),
SUMIFS(CERV!$D:$D,CERV!$A:$A,C4323,CERV!$G:$G,D4323),
IF(AND(A4323="Cancer Screening for CKD patients", E4323="Utilization Rate (per 100,000 patients)"),
SUMIFS(CANSCRN!$D:$D,CANSCRN!$A:$A,C4323,CANSCRN!$G:$G,D4323),
IF(AND(A4323="PSA Testing", E4323="Cost per service ($USD)"),
SUMIFS(PSA!$E:$E,PSA!$A:$A,C4323,PSA!$G:$G,D4323),
IF(AND(A4323="Colorectal Cancer Screening", E4323="Cost per service ($USD)"),
SUMIFS(COL!$E:$E,COL!$A:$A,C4323,COL!$G:$G,D4323),
IF(AND(A4323="Cervical Cancer Screening", E4323="Cost per service ($USD)"),
SUMIFS(CERV!$E:$E,CERV!$A:$A,C4323,CERV!$G:$G,D4323),
IF(AND(A4323="Cancer Screening for CKD patients", E4323="Cost per service ($USD)"),
SUMIFS(CANSCRN!$E:$E,CANSCRN!$A:$A,C4323,CANSCRN!$G:$G,D4323),
IF(AND(A4323="PSA Testing", E4323="Total Expenditure ($USD per 100,000 patients)"),
SUMIFS(PSA!$F:$F,PSA!$A:$A,C4323,PSA!$G:$G,D4323),
IF(AND(A4323="Colorectal Cancer Screening", E4323="Total Expenditure ($USD per 100,000 patients)"),
SUMIFS(COL!$F:$F,COL!$A:$A,C4323,COL!$G:$G,D4323),
IF(AND(A4323="Cervical Cancer Screening", E4323="Total Expenditure ($USD per 100,000 patients)"),
SUMIFS(CERV!$F:$F,CERV!$A:$A,C4323,CERV!$G:$G,D4323),
SUMIFS(CANSCRN!$F:$F,CANSCRN!$A:$A,C4323,CANSCRN!$G:$G,D4323))))))))))))</f>
        <v>3995512.2034242954</v>
      </c>
    </row>
    <row r="4324" spans="1:6" x14ac:dyDescent="0.2">
      <c r="A4324" s="24" t="s">
        <v>107</v>
      </c>
      <c r="B4324" s="24" t="s">
        <v>101</v>
      </c>
      <c r="C4324" s="24" t="s">
        <v>65</v>
      </c>
      <c r="D4324" s="24">
        <v>2019</v>
      </c>
      <c r="E4324" s="24" t="s">
        <v>104</v>
      </c>
      <c r="F4324">
        <f>IF(AND(A4324="PSA Testing", E4324= "Utilization Rate (per 100,000 patients)"),
SUMIFS(PSA!$D:$D,PSA!$A:$A,C4324,PSA!$G:$G,D4324),
IF(AND(A4324="Colorectal Cancer Screening", E4324="Utilization Rate (per 100,000 patients)"),
SUMIFS(COL!$D:$D,COL!$A:$A,C4324,COL!$G:$G, D4324),
IF(AND(A4324="Cervical Cancer Screening", E4324="Utilization Rate (per 100,000 patients)"),
SUMIFS(CERV!$D:$D,CERV!$A:$A,C4324,CERV!$G:$G,D4324),
IF(AND(A4324="Cancer Screening for CKD patients", E4324="Utilization Rate (per 100,000 patients)"),
SUMIFS(CANSCRN!$D:$D,CANSCRN!$A:$A,C4324,CANSCRN!$G:$G,D4324),
IF(AND(A4324="PSA Testing", E4324="Cost per service ($USD)"),
SUMIFS(PSA!$E:$E,PSA!$A:$A,C4324,PSA!$G:$G,D4324),
IF(AND(A4324="Colorectal Cancer Screening", E4324="Cost per service ($USD)"),
SUMIFS(COL!$E:$E,COL!$A:$A,C4324,COL!$G:$G,D4324),
IF(AND(A4324="Cervical Cancer Screening", E4324="Cost per service ($USD)"),
SUMIFS(CERV!$E:$E,CERV!$A:$A,C4324,CERV!$G:$G,D4324),
IF(AND(A4324="Cancer Screening for CKD patients", E4324="Cost per service ($USD)"),
SUMIFS(CANSCRN!$E:$E,CANSCRN!$A:$A,C4324,CANSCRN!$G:$G,D4324),
IF(AND(A4324="PSA Testing", E4324="Total Expenditure ($USD per 100,000 patients)"),
SUMIFS(PSA!$F:$F,PSA!$A:$A,C4324,PSA!$G:$G,D4324),
IF(AND(A4324="Colorectal Cancer Screening", E4324="Total Expenditure ($USD per 100,000 patients)"),
SUMIFS(COL!$F:$F,COL!$A:$A,C4324,COL!$G:$G,D4324),
IF(AND(A4324="Cervical Cancer Screening", E4324="Total Expenditure ($USD per 100,000 patients)"),
SUMIFS(CERV!$F:$F,CERV!$A:$A,C4324,CERV!$G:$G,D4324),
SUMIFS(CANSCRN!$F:$F,CANSCRN!$A:$A,C4324,CANSCRN!$G:$G,D4324))))))))))))</f>
        <v>4349668.4006866952</v>
      </c>
    </row>
    <row r="4325" spans="1:6" x14ac:dyDescent="0.2">
      <c r="A4325" s="24" t="s">
        <v>107</v>
      </c>
      <c r="B4325" s="24" t="s">
        <v>101</v>
      </c>
      <c r="C4325" s="24" t="s">
        <v>66</v>
      </c>
      <c r="D4325" s="24">
        <v>2009</v>
      </c>
      <c r="E4325" s="24" t="s">
        <v>104</v>
      </c>
      <c r="F4325">
        <f>IF(AND(A4325="PSA Testing", E4325= "Utilization Rate (per 100,000 patients)"),
SUMIFS(PSA!$D:$D,PSA!$A:$A,C4325,PSA!$G:$G,D4325),
IF(AND(A4325="Colorectal Cancer Screening", E4325="Utilization Rate (per 100,000 patients)"),
SUMIFS(COL!$D:$D,COL!$A:$A,C4325,COL!$G:$G, D4325),
IF(AND(A4325="Cervical Cancer Screening", E4325="Utilization Rate (per 100,000 patients)"),
SUMIFS(CERV!$D:$D,CERV!$A:$A,C4325,CERV!$G:$G,D4325),
IF(AND(A4325="Cancer Screening for CKD patients", E4325="Utilization Rate (per 100,000 patients)"),
SUMIFS(CANSCRN!$D:$D,CANSCRN!$A:$A,C4325,CANSCRN!$G:$G,D4325),
IF(AND(A4325="PSA Testing", E4325="Cost per service ($USD)"),
SUMIFS(PSA!$E:$E,PSA!$A:$A,C4325,PSA!$G:$G,D4325),
IF(AND(A4325="Colorectal Cancer Screening", E4325="Cost per service ($USD)"),
SUMIFS(COL!$E:$E,COL!$A:$A,C4325,COL!$G:$G,D4325),
IF(AND(A4325="Cervical Cancer Screening", E4325="Cost per service ($USD)"),
SUMIFS(CERV!$E:$E,CERV!$A:$A,C4325,CERV!$G:$G,D4325),
IF(AND(A4325="Cancer Screening for CKD patients", E4325="Cost per service ($USD)"),
SUMIFS(CANSCRN!$E:$E,CANSCRN!$A:$A,C4325,CANSCRN!$G:$G,D4325),
IF(AND(A4325="PSA Testing", E4325="Total Expenditure ($USD per 100,000 patients)"),
SUMIFS(PSA!$F:$F,PSA!$A:$A,C4325,PSA!$G:$G,D4325),
IF(AND(A4325="Colorectal Cancer Screening", E4325="Total Expenditure ($USD per 100,000 patients)"),
SUMIFS(COL!$F:$F,COL!$A:$A,C4325,COL!$G:$G,D4325),
IF(AND(A4325="Cervical Cancer Screening", E4325="Total Expenditure ($USD per 100,000 patients)"),
SUMIFS(CERV!$F:$F,CERV!$A:$A,C4325,CERV!$G:$G,D4325),
SUMIFS(CANSCRN!$F:$F,CANSCRN!$A:$A,C4325,CANSCRN!$G:$G,D4325))))))))))))</f>
        <v>2834247.2145915488</v>
      </c>
    </row>
    <row r="4326" spans="1:6" x14ac:dyDescent="0.2">
      <c r="A4326" s="24" t="s">
        <v>107</v>
      </c>
      <c r="B4326" s="24" t="s">
        <v>101</v>
      </c>
      <c r="C4326" s="24" t="s">
        <v>66</v>
      </c>
      <c r="D4326" s="24">
        <v>2010</v>
      </c>
      <c r="E4326" s="24" t="s">
        <v>104</v>
      </c>
      <c r="F4326">
        <f>IF(AND(A4326="PSA Testing", E4326= "Utilization Rate (per 100,000 patients)"),
SUMIFS(PSA!$D:$D,PSA!$A:$A,C4326,PSA!$G:$G,D4326),
IF(AND(A4326="Colorectal Cancer Screening", E4326="Utilization Rate (per 100,000 patients)"),
SUMIFS(COL!$D:$D,COL!$A:$A,C4326,COL!$G:$G, D4326),
IF(AND(A4326="Cervical Cancer Screening", E4326="Utilization Rate (per 100,000 patients)"),
SUMIFS(CERV!$D:$D,CERV!$A:$A,C4326,CERV!$G:$G,D4326),
IF(AND(A4326="Cancer Screening for CKD patients", E4326="Utilization Rate (per 100,000 patients)"),
SUMIFS(CANSCRN!$D:$D,CANSCRN!$A:$A,C4326,CANSCRN!$G:$G,D4326),
IF(AND(A4326="PSA Testing", E4326="Cost per service ($USD)"),
SUMIFS(PSA!$E:$E,PSA!$A:$A,C4326,PSA!$G:$G,D4326),
IF(AND(A4326="Colorectal Cancer Screening", E4326="Cost per service ($USD)"),
SUMIFS(COL!$E:$E,COL!$A:$A,C4326,COL!$G:$G,D4326),
IF(AND(A4326="Cervical Cancer Screening", E4326="Cost per service ($USD)"),
SUMIFS(CERV!$E:$E,CERV!$A:$A,C4326,CERV!$G:$G,D4326),
IF(AND(A4326="Cancer Screening for CKD patients", E4326="Cost per service ($USD)"),
SUMIFS(CANSCRN!$E:$E,CANSCRN!$A:$A,C4326,CANSCRN!$G:$G,D4326),
IF(AND(A4326="PSA Testing", E4326="Total Expenditure ($USD per 100,000 patients)"),
SUMIFS(PSA!$F:$F,PSA!$A:$A,C4326,PSA!$G:$G,D4326),
IF(AND(A4326="Colorectal Cancer Screening", E4326="Total Expenditure ($USD per 100,000 patients)"),
SUMIFS(COL!$F:$F,COL!$A:$A,C4326,COL!$G:$G,D4326),
IF(AND(A4326="Cervical Cancer Screening", E4326="Total Expenditure ($USD per 100,000 patients)"),
SUMIFS(CERV!$F:$F,CERV!$A:$A,C4326,CERV!$G:$G,D4326),
SUMIFS(CANSCRN!$F:$F,CANSCRN!$A:$A,C4326,CANSCRN!$G:$G,D4326))))))))))))</f>
        <v>2833708.7031240873</v>
      </c>
    </row>
    <row r="4327" spans="1:6" x14ac:dyDescent="0.2">
      <c r="A4327" s="24" t="s">
        <v>107</v>
      </c>
      <c r="B4327" s="24" t="s">
        <v>101</v>
      </c>
      <c r="C4327" s="24" t="s">
        <v>66</v>
      </c>
      <c r="D4327" s="24">
        <v>2011</v>
      </c>
      <c r="E4327" s="24" t="s">
        <v>104</v>
      </c>
      <c r="F4327">
        <f>IF(AND(A4327="PSA Testing", E4327= "Utilization Rate (per 100,000 patients)"),
SUMIFS(PSA!$D:$D,PSA!$A:$A,C4327,PSA!$G:$G,D4327),
IF(AND(A4327="Colorectal Cancer Screening", E4327="Utilization Rate (per 100,000 patients)"),
SUMIFS(COL!$D:$D,COL!$A:$A,C4327,COL!$G:$G, D4327),
IF(AND(A4327="Cervical Cancer Screening", E4327="Utilization Rate (per 100,000 patients)"),
SUMIFS(CERV!$D:$D,CERV!$A:$A,C4327,CERV!$G:$G,D4327),
IF(AND(A4327="Cancer Screening for CKD patients", E4327="Utilization Rate (per 100,000 patients)"),
SUMIFS(CANSCRN!$D:$D,CANSCRN!$A:$A,C4327,CANSCRN!$G:$G,D4327),
IF(AND(A4327="PSA Testing", E4327="Cost per service ($USD)"),
SUMIFS(PSA!$E:$E,PSA!$A:$A,C4327,PSA!$G:$G,D4327),
IF(AND(A4327="Colorectal Cancer Screening", E4327="Cost per service ($USD)"),
SUMIFS(COL!$E:$E,COL!$A:$A,C4327,COL!$G:$G,D4327),
IF(AND(A4327="Cervical Cancer Screening", E4327="Cost per service ($USD)"),
SUMIFS(CERV!$E:$E,CERV!$A:$A,C4327,CERV!$G:$G,D4327),
IF(AND(A4327="Cancer Screening for CKD patients", E4327="Cost per service ($USD)"),
SUMIFS(CANSCRN!$E:$E,CANSCRN!$A:$A,C4327,CANSCRN!$G:$G,D4327),
IF(AND(A4327="PSA Testing", E4327="Total Expenditure ($USD per 100,000 patients)"),
SUMIFS(PSA!$F:$F,PSA!$A:$A,C4327,PSA!$G:$G,D4327),
IF(AND(A4327="Colorectal Cancer Screening", E4327="Total Expenditure ($USD per 100,000 patients)"),
SUMIFS(COL!$F:$F,COL!$A:$A,C4327,COL!$G:$G,D4327),
IF(AND(A4327="Cervical Cancer Screening", E4327="Total Expenditure ($USD per 100,000 patients)"),
SUMIFS(CERV!$F:$F,CERV!$A:$A,C4327,CERV!$G:$G,D4327),
SUMIFS(CANSCRN!$F:$F,CANSCRN!$A:$A,C4327,CANSCRN!$G:$G,D4327))))))))))))</f>
        <v>3281437.7268181816</v>
      </c>
    </row>
    <row r="4328" spans="1:6" x14ac:dyDescent="0.2">
      <c r="A4328" s="24" t="s">
        <v>107</v>
      </c>
      <c r="B4328" s="24" t="s">
        <v>101</v>
      </c>
      <c r="C4328" s="24" t="s">
        <v>66</v>
      </c>
      <c r="D4328" s="24">
        <v>2012</v>
      </c>
      <c r="E4328" s="24" t="s">
        <v>104</v>
      </c>
      <c r="F4328">
        <f>IF(AND(A4328="PSA Testing", E4328= "Utilization Rate (per 100,000 patients)"),
SUMIFS(PSA!$D:$D,PSA!$A:$A,C4328,PSA!$G:$G,D4328),
IF(AND(A4328="Colorectal Cancer Screening", E4328="Utilization Rate (per 100,000 patients)"),
SUMIFS(COL!$D:$D,COL!$A:$A,C4328,COL!$G:$G, D4328),
IF(AND(A4328="Cervical Cancer Screening", E4328="Utilization Rate (per 100,000 patients)"),
SUMIFS(CERV!$D:$D,CERV!$A:$A,C4328,CERV!$G:$G,D4328),
IF(AND(A4328="Cancer Screening for CKD patients", E4328="Utilization Rate (per 100,000 patients)"),
SUMIFS(CANSCRN!$D:$D,CANSCRN!$A:$A,C4328,CANSCRN!$G:$G,D4328),
IF(AND(A4328="PSA Testing", E4328="Cost per service ($USD)"),
SUMIFS(PSA!$E:$E,PSA!$A:$A,C4328,PSA!$G:$G,D4328),
IF(AND(A4328="Colorectal Cancer Screening", E4328="Cost per service ($USD)"),
SUMIFS(COL!$E:$E,COL!$A:$A,C4328,COL!$G:$G,D4328),
IF(AND(A4328="Cervical Cancer Screening", E4328="Cost per service ($USD)"),
SUMIFS(CERV!$E:$E,CERV!$A:$A,C4328,CERV!$G:$G,D4328),
IF(AND(A4328="Cancer Screening for CKD patients", E4328="Cost per service ($USD)"),
SUMIFS(CANSCRN!$E:$E,CANSCRN!$A:$A,C4328,CANSCRN!$G:$G,D4328),
IF(AND(A4328="PSA Testing", E4328="Total Expenditure ($USD per 100,000 patients)"),
SUMIFS(PSA!$F:$F,PSA!$A:$A,C4328,PSA!$G:$G,D4328),
IF(AND(A4328="Colorectal Cancer Screening", E4328="Total Expenditure ($USD per 100,000 patients)"),
SUMIFS(COL!$F:$F,COL!$A:$A,C4328,COL!$G:$G,D4328),
IF(AND(A4328="Cervical Cancer Screening", E4328="Total Expenditure ($USD per 100,000 patients)"),
SUMIFS(CERV!$F:$F,CERV!$A:$A,C4328,CERV!$G:$G,D4328),
SUMIFS(CANSCRN!$F:$F,CANSCRN!$A:$A,C4328,CANSCRN!$G:$G,D4328))))))))))))</f>
        <v>2761533.0187499998</v>
      </c>
    </row>
    <row r="4329" spans="1:6" x14ac:dyDescent="0.2">
      <c r="A4329" s="24" t="s">
        <v>107</v>
      </c>
      <c r="B4329" s="24" t="s">
        <v>101</v>
      </c>
      <c r="C4329" s="24" t="s">
        <v>66</v>
      </c>
      <c r="D4329" s="24">
        <v>2013</v>
      </c>
      <c r="E4329" s="24" t="s">
        <v>104</v>
      </c>
      <c r="F4329">
        <f>IF(AND(A4329="PSA Testing", E4329= "Utilization Rate (per 100,000 patients)"),
SUMIFS(PSA!$D:$D,PSA!$A:$A,C4329,PSA!$G:$G,D4329),
IF(AND(A4329="Colorectal Cancer Screening", E4329="Utilization Rate (per 100,000 patients)"),
SUMIFS(COL!$D:$D,COL!$A:$A,C4329,COL!$G:$G, D4329),
IF(AND(A4329="Cervical Cancer Screening", E4329="Utilization Rate (per 100,000 patients)"),
SUMIFS(CERV!$D:$D,CERV!$A:$A,C4329,CERV!$G:$G,D4329),
IF(AND(A4329="Cancer Screening for CKD patients", E4329="Utilization Rate (per 100,000 patients)"),
SUMIFS(CANSCRN!$D:$D,CANSCRN!$A:$A,C4329,CANSCRN!$G:$G,D4329),
IF(AND(A4329="PSA Testing", E4329="Cost per service ($USD)"),
SUMIFS(PSA!$E:$E,PSA!$A:$A,C4329,PSA!$G:$G,D4329),
IF(AND(A4329="Colorectal Cancer Screening", E4329="Cost per service ($USD)"),
SUMIFS(COL!$E:$E,COL!$A:$A,C4329,COL!$G:$G,D4329),
IF(AND(A4329="Cervical Cancer Screening", E4329="Cost per service ($USD)"),
SUMIFS(CERV!$E:$E,CERV!$A:$A,C4329,CERV!$G:$G,D4329),
IF(AND(A4329="Cancer Screening for CKD patients", E4329="Cost per service ($USD)"),
SUMIFS(CANSCRN!$E:$E,CANSCRN!$A:$A,C4329,CANSCRN!$G:$G,D4329),
IF(AND(A4329="PSA Testing", E4329="Total Expenditure ($USD per 100,000 patients)"),
SUMIFS(PSA!$F:$F,PSA!$A:$A,C4329,PSA!$G:$G,D4329),
IF(AND(A4329="Colorectal Cancer Screening", E4329="Total Expenditure ($USD per 100,000 patients)"),
SUMIFS(COL!$F:$F,COL!$A:$A,C4329,COL!$G:$G,D4329),
IF(AND(A4329="Cervical Cancer Screening", E4329="Total Expenditure ($USD per 100,000 patients)"),
SUMIFS(CERV!$F:$F,CERV!$A:$A,C4329,CERV!$G:$G,D4329),
SUMIFS(CANSCRN!$F:$F,CANSCRN!$A:$A,C4329,CANSCRN!$G:$G,D4329))))))))))))</f>
        <v>1234082.2678832684</v>
      </c>
    </row>
    <row r="4330" spans="1:6" x14ac:dyDescent="0.2">
      <c r="A4330" s="24" t="s">
        <v>107</v>
      </c>
      <c r="B4330" s="24" t="s">
        <v>101</v>
      </c>
      <c r="C4330" s="24" t="s">
        <v>66</v>
      </c>
      <c r="D4330" s="24">
        <v>2014</v>
      </c>
      <c r="E4330" s="24" t="s">
        <v>104</v>
      </c>
      <c r="F4330">
        <f>IF(AND(A4330="PSA Testing", E4330= "Utilization Rate (per 100,000 patients)"),
SUMIFS(PSA!$D:$D,PSA!$A:$A,C4330,PSA!$G:$G,D4330),
IF(AND(A4330="Colorectal Cancer Screening", E4330="Utilization Rate (per 100,000 patients)"),
SUMIFS(COL!$D:$D,COL!$A:$A,C4330,COL!$G:$G, D4330),
IF(AND(A4330="Cervical Cancer Screening", E4330="Utilization Rate (per 100,000 patients)"),
SUMIFS(CERV!$D:$D,CERV!$A:$A,C4330,CERV!$G:$G,D4330),
IF(AND(A4330="Cancer Screening for CKD patients", E4330="Utilization Rate (per 100,000 patients)"),
SUMIFS(CANSCRN!$D:$D,CANSCRN!$A:$A,C4330,CANSCRN!$G:$G,D4330),
IF(AND(A4330="PSA Testing", E4330="Cost per service ($USD)"),
SUMIFS(PSA!$E:$E,PSA!$A:$A,C4330,PSA!$G:$G,D4330),
IF(AND(A4330="Colorectal Cancer Screening", E4330="Cost per service ($USD)"),
SUMIFS(COL!$E:$E,COL!$A:$A,C4330,COL!$G:$G,D4330),
IF(AND(A4330="Cervical Cancer Screening", E4330="Cost per service ($USD)"),
SUMIFS(CERV!$E:$E,CERV!$A:$A,C4330,CERV!$G:$G,D4330),
IF(AND(A4330="Cancer Screening for CKD patients", E4330="Cost per service ($USD)"),
SUMIFS(CANSCRN!$E:$E,CANSCRN!$A:$A,C4330,CANSCRN!$G:$G,D4330),
IF(AND(A4330="PSA Testing", E4330="Total Expenditure ($USD per 100,000 patients)"),
SUMIFS(PSA!$F:$F,PSA!$A:$A,C4330,PSA!$G:$G,D4330),
IF(AND(A4330="Colorectal Cancer Screening", E4330="Total Expenditure ($USD per 100,000 patients)"),
SUMIFS(COL!$F:$F,COL!$A:$A,C4330,COL!$G:$G,D4330),
IF(AND(A4330="Cervical Cancer Screening", E4330="Total Expenditure ($USD per 100,000 patients)"),
SUMIFS(CERV!$F:$F,CERV!$A:$A,C4330,CERV!$G:$G,D4330),
SUMIFS(CANSCRN!$F:$F,CANSCRN!$A:$A,C4330,CANSCRN!$G:$G,D4330))))))))))))</f>
        <v>4049560.4321681415</v>
      </c>
    </row>
    <row r="4331" spans="1:6" x14ac:dyDescent="0.2">
      <c r="A4331" s="24" t="s">
        <v>107</v>
      </c>
      <c r="B4331" s="24" t="s">
        <v>101</v>
      </c>
      <c r="C4331" s="24" t="s">
        <v>66</v>
      </c>
      <c r="D4331" s="24">
        <v>2015</v>
      </c>
      <c r="E4331" s="24" t="s">
        <v>104</v>
      </c>
      <c r="F4331">
        <f>IF(AND(A4331="PSA Testing", E4331= "Utilization Rate (per 100,000 patients)"),
SUMIFS(PSA!$D:$D,PSA!$A:$A,C4331,PSA!$G:$G,D4331),
IF(AND(A4331="Colorectal Cancer Screening", E4331="Utilization Rate (per 100,000 patients)"),
SUMIFS(COL!$D:$D,COL!$A:$A,C4331,COL!$G:$G, D4331),
IF(AND(A4331="Cervical Cancer Screening", E4331="Utilization Rate (per 100,000 patients)"),
SUMIFS(CERV!$D:$D,CERV!$A:$A,C4331,CERV!$G:$G,D4331),
IF(AND(A4331="Cancer Screening for CKD patients", E4331="Utilization Rate (per 100,000 patients)"),
SUMIFS(CANSCRN!$D:$D,CANSCRN!$A:$A,C4331,CANSCRN!$G:$G,D4331),
IF(AND(A4331="PSA Testing", E4331="Cost per service ($USD)"),
SUMIFS(PSA!$E:$E,PSA!$A:$A,C4331,PSA!$G:$G,D4331),
IF(AND(A4331="Colorectal Cancer Screening", E4331="Cost per service ($USD)"),
SUMIFS(COL!$E:$E,COL!$A:$A,C4331,COL!$G:$G,D4331),
IF(AND(A4331="Cervical Cancer Screening", E4331="Cost per service ($USD)"),
SUMIFS(CERV!$E:$E,CERV!$A:$A,C4331,CERV!$G:$G,D4331),
IF(AND(A4331="Cancer Screening for CKD patients", E4331="Cost per service ($USD)"),
SUMIFS(CANSCRN!$E:$E,CANSCRN!$A:$A,C4331,CANSCRN!$G:$G,D4331),
IF(AND(A4331="PSA Testing", E4331="Total Expenditure ($USD per 100,000 patients)"),
SUMIFS(PSA!$F:$F,PSA!$A:$A,C4331,PSA!$G:$G,D4331),
IF(AND(A4331="Colorectal Cancer Screening", E4331="Total Expenditure ($USD per 100,000 patients)"),
SUMIFS(COL!$F:$F,COL!$A:$A,C4331,COL!$G:$G,D4331),
IF(AND(A4331="Cervical Cancer Screening", E4331="Total Expenditure ($USD per 100,000 patients)"),
SUMIFS(CERV!$F:$F,CERV!$A:$A,C4331,CERV!$G:$G,D4331),
SUMIFS(CANSCRN!$F:$F,CANSCRN!$A:$A,C4331,CANSCRN!$G:$G,D4331))))))))))))</f>
        <v>2032217.6987486631</v>
      </c>
    </row>
    <row r="4332" spans="1:6" x14ac:dyDescent="0.2">
      <c r="A4332" s="24" t="s">
        <v>107</v>
      </c>
      <c r="B4332" s="24" t="s">
        <v>101</v>
      </c>
      <c r="C4332" s="24" t="s">
        <v>66</v>
      </c>
      <c r="D4332" s="24">
        <v>2016</v>
      </c>
      <c r="E4332" s="24" t="s">
        <v>104</v>
      </c>
      <c r="F4332">
        <f>IF(AND(A4332="PSA Testing", E4332= "Utilization Rate (per 100,000 patients)"),
SUMIFS(PSA!$D:$D,PSA!$A:$A,C4332,PSA!$G:$G,D4332),
IF(AND(A4332="Colorectal Cancer Screening", E4332="Utilization Rate (per 100,000 patients)"),
SUMIFS(COL!$D:$D,COL!$A:$A,C4332,COL!$G:$G, D4332),
IF(AND(A4332="Cervical Cancer Screening", E4332="Utilization Rate (per 100,000 patients)"),
SUMIFS(CERV!$D:$D,CERV!$A:$A,C4332,CERV!$G:$G,D4332),
IF(AND(A4332="Cancer Screening for CKD patients", E4332="Utilization Rate (per 100,000 patients)"),
SUMIFS(CANSCRN!$D:$D,CANSCRN!$A:$A,C4332,CANSCRN!$G:$G,D4332),
IF(AND(A4332="PSA Testing", E4332="Cost per service ($USD)"),
SUMIFS(PSA!$E:$E,PSA!$A:$A,C4332,PSA!$G:$G,D4332),
IF(AND(A4332="Colorectal Cancer Screening", E4332="Cost per service ($USD)"),
SUMIFS(COL!$E:$E,COL!$A:$A,C4332,COL!$G:$G,D4332),
IF(AND(A4332="Cervical Cancer Screening", E4332="Cost per service ($USD)"),
SUMIFS(CERV!$E:$E,CERV!$A:$A,C4332,CERV!$G:$G,D4332),
IF(AND(A4332="Cancer Screening for CKD patients", E4332="Cost per service ($USD)"),
SUMIFS(CANSCRN!$E:$E,CANSCRN!$A:$A,C4332,CANSCRN!$G:$G,D4332),
IF(AND(A4332="PSA Testing", E4332="Total Expenditure ($USD per 100,000 patients)"),
SUMIFS(PSA!$F:$F,PSA!$A:$A,C4332,PSA!$G:$G,D4332),
IF(AND(A4332="Colorectal Cancer Screening", E4332="Total Expenditure ($USD per 100,000 patients)"),
SUMIFS(COL!$F:$F,COL!$A:$A,C4332,COL!$G:$G,D4332),
IF(AND(A4332="Cervical Cancer Screening", E4332="Total Expenditure ($USD per 100,000 patients)"),
SUMIFS(CERV!$F:$F,CERV!$A:$A,C4332,CERV!$G:$G,D4332),
SUMIFS(CANSCRN!$F:$F,CANSCRN!$A:$A,C4332,CANSCRN!$G:$G,D4332))))))))))))</f>
        <v>3084016.6434174753</v>
      </c>
    </row>
    <row r="4333" spans="1:6" x14ac:dyDescent="0.2">
      <c r="A4333" s="24" t="s">
        <v>107</v>
      </c>
      <c r="B4333" s="24" t="s">
        <v>101</v>
      </c>
      <c r="C4333" s="24" t="s">
        <v>66</v>
      </c>
      <c r="D4333" s="24">
        <v>2017</v>
      </c>
      <c r="E4333" s="24" t="s">
        <v>104</v>
      </c>
      <c r="F4333">
        <f>IF(AND(A4333="PSA Testing", E4333= "Utilization Rate (per 100,000 patients)"),
SUMIFS(PSA!$D:$D,PSA!$A:$A,C4333,PSA!$G:$G,D4333),
IF(AND(A4333="Colorectal Cancer Screening", E4333="Utilization Rate (per 100,000 patients)"),
SUMIFS(COL!$D:$D,COL!$A:$A,C4333,COL!$G:$G, D4333),
IF(AND(A4333="Cervical Cancer Screening", E4333="Utilization Rate (per 100,000 patients)"),
SUMIFS(CERV!$D:$D,CERV!$A:$A,C4333,CERV!$G:$G,D4333),
IF(AND(A4333="Cancer Screening for CKD patients", E4333="Utilization Rate (per 100,000 patients)"),
SUMIFS(CANSCRN!$D:$D,CANSCRN!$A:$A,C4333,CANSCRN!$G:$G,D4333),
IF(AND(A4333="PSA Testing", E4333="Cost per service ($USD)"),
SUMIFS(PSA!$E:$E,PSA!$A:$A,C4333,PSA!$G:$G,D4333),
IF(AND(A4333="Colorectal Cancer Screening", E4333="Cost per service ($USD)"),
SUMIFS(COL!$E:$E,COL!$A:$A,C4333,COL!$G:$G,D4333),
IF(AND(A4333="Cervical Cancer Screening", E4333="Cost per service ($USD)"),
SUMIFS(CERV!$E:$E,CERV!$A:$A,C4333,CERV!$G:$G,D4333),
IF(AND(A4333="Cancer Screening for CKD patients", E4333="Cost per service ($USD)"),
SUMIFS(CANSCRN!$E:$E,CANSCRN!$A:$A,C4333,CANSCRN!$G:$G,D4333),
IF(AND(A4333="PSA Testing", E4333="Total Expenditure ($USD per 100,000 patients)"),
SUMIFS(PSA!$F:$F,PSA!$A:$A,C4333,PSA!$G:$G,D4333),
IF(AND(A4333="Colorectal Cancer Screening", E4333="Total Expenditure ($USD per 100,000 patients)"),
SUMIFS(COL!$F:$F,COL!$A:$A,C4333,COL!$G:$G,D4333),
IF(AND(A4333="Cervical Cancer Screening", E4333="Total Expenditure ($USD per 100,000 patients)"),
SUMIFS(CERV!$F:$F,CERV!$A:$A,C4333,CERV!$G:$G,D4333),
SUMIFS(CANSCRN!$F:$F,CANSCRN!$A:$A,C4333,CANSCRN!$G:$G,D4333))))))))))))</f>
        <v>4352735.1964824125</v>
      </c>
    </row>
    <row r="4334" spans="1:6" x14ac:dyDescent="0.2">
      <c r="A4334" s="24" t="s">
        <v>107</v>
      </c>
      <c r="B4334" s="24" t="s">
        <v>101</v>
      </c>
      <c r="C4334" s="24" t="s">
        <v>66</v>
      </c>
      <c r="D4334" s="24">
        <v>2018</v>
      </c>
      <c r="E4334" s="24" t="s">
        <v>104</v>
      </c>
      <c r="F4334">
        <f>IF(AND(A4334="PSA Testing", E4334= "Utilization Rate (per 100,000 patients)"),
SUMIFS(PSA!$D:$D,PSA!$A:$A,C4334,PSA!$G:$G,D4334),
IF(AND(A4334="Colorectal Cancer Screening", E4334="Utilization Rate (per 100,000 patients)"),
SUMIFS(COL!$D:$D,COL!$A:$A,C4334,COL!$G:$G, D4334),
IF(AND(A4334="Cervical Cancer Screening", E4334="Utilization Rate (per 100,000 patients)"),
SUMIFS(CERV!$D:$D,CERV!$A:$A,C4334,CERV!$G:$G,D4334),
IF(AND(A4334="Cancer Screening for CKD patients", E4334="Utilization Rate (per 100,000 patients)"),
SUMIFS(CANSCRN!$D:$D,CANSCRN!$A:$A,C4334,CANSCRN!$G:$G,D4334),
IF(AND(A4334="PSA Testing", E4334="Cost per service ($USD)"),
SUMIFS(PSA!$E:$E,PSA!$A:$A,C4334,PSA!$G:$G,D4334),
IF(AND(A4334="Colorectal Cancer Screening", E4334="Cost per service ($USD)"),
SUMIFS(COL!$E:$E,COL!$A:$A,C4334,COL!$G:$G,D4334),
IF(AND(A4334="Cervical Cancer Screening", E4334="Cost per service ($USD)"),
SUMIFS(CERV!$E:$E,CERV!$A:$A,C4334,CERV!$G:$G,D4334),
IF(AND(A4334="Cancer Screening for CKD patients", E4334="Cost per service ($USD)"),
SUMIFS(CANSCRN!$E:$E,CANSCRN!$A:$A,C4334,CANSCRN!$G:$G,D4334),
IF(AND(A4334="PSA Testing", E4334="Total Expenditure ($USD per 100,000 patients)"),
SUMIFS(PSA!$F:$F,PSA!$A:$A,C4334,PSA!$G:$G,D4334),
IF(AND(A4334="Colorectal Cancer Screening", E4334="Total Expenditure ($USD per 100,000 patients)"),
SUMIFS(COL!$F:$F,COL!$A:$A,C4334,COL!$G:$G,D4334),
IF(AND(A4334="Cervical Cancer Screening", E4334="Total Expenditure ($USD per 100,000 patients)"),
SUMIFS(CERV!$F:$F,CERV!$A:$A,C4334,CERV!$G:$G,D4334),
SUMIFS(CANSCRN!$F:$F,CANSCRN!$A:$A,C4334,CANSCRN!$G:$G,D4334))))))))))))</f>
        <v>5027617.1231168834</v>
      </c>
    </row>
    <row r="4335" spans="1:6" x14ac:dyDescent="0.2">
      <c r="A4335" s="24" t="s">
        <v>107</v>
      </c>
      <c r="B4335" s="24" t="s">
        <v>101</v>
      </c>
      <c r="C4335" s="24" t="s">
        <v>66</v>
      </c>
      <c r="D4335" s="24">
        <v>2019</v>
      </c>
      <c r="E4335" s="24" t="s">
        <v>104</v>
      </c>
      <c r="F4335">
        <f>IF(AND(A4335="PSA Testing", E4335= "Utilization Rate (per 100,000 patients)"),
SUMIFS(PSA!$D:$D,PSA!$A:$A,C4335,PSA!$G:$G,D4335),
IF(AND(A4335="Colorectal Cancer Screening", E4335="Utilization Rate (per 100,000 patients)"),
SUMIFS(COL!$D:$D,COL!$A:$A,C4335,COL!$G:$G, D4335),
IF(AND(A4335="Cervical Cancer Screening", E4335="Utilization Rate (per 100,000 patients)"),
SUMIFS(CERV!$D:$D,CERV!$A:$A,C4335,CERV!$G:$G,D4335),
IF(AND(A4335="Cancer Screening for CKD patients", E4335="Utilization Rate (per 100,000 patients)"),
SUMIFS(CANSCRN!$D:$D,CANSCRN!$A:$A,C4335,CANSCRN!$G:$G,D4335),
IF(AND(A4335="PSA Testing", E4335="Cost per service ($USD)"),
SUMIFS(PSA!$E:$E,PSA!$A:$A,C4335,PSA!$G:$G,D4335),
IF(AND(A4335="Colorectal Cancer Screening", E4335="Cost per service ($USD)"),
SUMIFS(COL!$E:$E,COL!$A:$A,C4335,COL!$G:$G,D4335),
IF(AND(A4335="Cervical Cancer Screening", E4335="Cost per service ($USD)"),
SUMIFS(CERV!$E:$E,CERV!$A:$A,C4335,CERV!$G:$G,D4335),
IF(AND(A4335="Cancer Screening for CKD patients", E4335="Cost per service ($USD)"),
SUMIFS(CANSCRN!$E:$E,CANSCRN!$A:$A,C4335,CANSCRN!$G:$G,D4335),
IF(AND(A4335="PSA Testing", E4335="Total Expenditure ($USD per 100,000 patients)"),
SUMIFS(PSA!$F:$F,PSA!$A:$A,C4335,PSA!$G:$G,D4335),
IF(AND(A4335="Colorectal Cancer Screening", E4335="Total Expenditure ($USD per 100,000 patients)"),
SUMIFS(COL!$F:$F,COL!$A:$A,C4335,COL!$G:$G,D4335),
IF(AND(A4335="Cervical Cancer Screening", E4335="Total Expenditure ($USD per 100,000 patients)"),
SUMIFS(CERV!$F:$F,CERV!$A:$A,C4335,CERV!$G:$G,D4335),
SUMIFS(CANSCRN!$F:$F,CANSCRN!$A:$A,C4335,CANSCRN!$G:$G,D4335))))))))))))</f>
        <v>3451461.2068965514</v>
      </c>
    </row>
    <row r="4336" spans="1:6" x14ac:dyDescent="0.2">
      <c r="A4336" s="24" t="s">
        <v>107</v>
      </c>
      <c r="B4336" s="24" t="s">
        <v>101</v>
      </c>
      <c r="C4336" s="24" t="s">
        <v>67</v>
      </c>
      <c r="D4336" s="24">
        <v>2009</v>
      </c>
      <c r="E4336" s="24" t="s">
        <v>104</v>
      </c>
      <c r="F4336">
        <f>IF(AND(A4336="PSA Testing", E4336= "Utilization Rate (per 100,000 patients)"),
SUMIFS(PSA!$D:$D,PSA!$A:$A,C4336,PSA!$G:$G,D4336),
IF(AND(A4336="Colorectal Cancer Screening", E4336="Utilization Rate (per 100,000 patients)"),
SUMIFS(COL!$D:$D,COL!$A:$A,C4336,COL!$G:$G, D4336),
IF(AND(A4336="Cervical Cancer Screening", E4336="Utilization Rate (per 100,000 patients)"),
SUMIFS(CERV!$D:$D,CERV!$A:$A,C4336,CERV!$G:$G,D4336),
IF(AND(A4336="Cancer Screening for CKD patients", E4336="Utilization Rate (per 100,000 patients)"),
SUMIFS(CANSCRN!$D:$D,CANSCRN!$A:$A,C4336,CANSCRN!$G:$G,D4336),
IF(AND(A4336="PSA Testing", E4336="Cost per service ($USD)"),
SUMIFS(PSA!$E:$E,PSA!$A:$A,C4336,PSA!$G:$G,D4336),
IF(AND(A4336="Colorectal Cancer Screening", E4336="Cost per service ($USD)"),
SUMIFS(COL!$E:$E,COL!$A:$A,C4336,COL!$G:$G,D4336),
IF(AND(A4336="Cervical Cancer Screening", E4336="Cost per service ($USD)"),
SUMIFS(CERV!$E:$E,CERV!$A:$A,C4336,CERV!$G:$G,D4336),
IF(AND(A4336="Cancer Screening for CKD patients", E4336="Cost per service ($USD)"),
SUMIFS(CANSCRN!$E:$E,CANSCRN!$A:$A,C4336,CANSCRN!$G:$G,D4336),
IF(AND(A4336="PSA Testing", E4336="Total Expenditure ($USD per 100,000 patients)"),
SUMIFS(PSA!$F:$F,PSA!$A:$A,C4336,PSA!$G:$G,D4336),
IF(AND(A4336="Colorectal Cancer Screening", E4336="Total Expenditure ($USD per 100,000 patients)"),
SUMIFS(COL!$F:$F,COL!$A:$A,C4336,COL!$G:$G,D4336),
IF(AND(A4336="Cervical Cancer Screening", E4336="Total Expenditure ($USD per 100,000 patients)"),
SUMIFS(CERV!$F:$F,CERV!$A:$A,C4336,CERV!$G:$G,D4336),
SUMIFS(CANSCRN!$F:$F,CANSCRN!$A:$A,C4336,CANSCRN!$G:$G,D4336))))))))))))</f>
        <v>2306591.5559558822</v>
      </c>
    </row>
    <row r="4337" spans="1:6" x14ac:dyDescent="0.2">
      <c r="A4337" s="24" t="s">
        <v>107</v>
      </c>
      <c r="B4337" s="24" t="s">
        <v>101</v>
      </c>
      <c r="C4337" s="24" t="s">
        <v>67</v>
      </c>
      <c r="D4337" s="24">
        <v>2010</v>
      </c>
      <c r="E4337" s="24" t="s">
        <v>104</v>
      </c>
      <c r="F4337">
        <f>IF(AND(A4337="PSA Testing", E4337= "Utilization Rate (per 100,000 patients)"),
SUMIFS(PSA!$D:$D,PSA!$A:$A,C4337,PSA!$G:$G,D4337),
IF(AND(A4337="Colorectal Cancer Screening", E4337="Utilization Rate (per 100,000 patients)"),
SUMIFS(COL!$D:$D,COL!$A:$A,C4337,COL!$G:$G, D4337),
IF(AND(A4337="Cervical Cancer Screening", E4337="Utilization Rate (per 100,000 patients)"),
SUMIFS(CERV!$D:$D,CERV!$A:$A,C4337,CERV!$G:$G,D4337),
IF(AND(A4337="Cancer Screening for CKD patients", E4337="Utilization Rate (per 100,000 patients)"),
SUMIFS(CANSCRN!$D:$D,CANSCRN!$A:$A,C4337,CANSCRN!$G:$G,D4337),
IF(AND(A4337="PSA Testing", E4337="Cost per service ($USD)"),
SUMIFS(PSA!$E:$E,PSA!$A:$A,C4337,PSA!$G:$G,D4337),
IF(AND(A4337="Colorectal Cancer Screening", E4337="Cost per service ($USD)"),
SUMIFS(COL!$E:$E,COL!$A:$A,C4337,COL!$G:$G,D4337),
IF(AND(A4337="Cervical Cancer Screening", E4337="Cost per service ($USD)"),
SUMIFS(CERV!$E:$E,CERV!$A:$A,C4337,CERV!$G:$G,D4337),
IF(AND(A4337="Cancer Screening for CKD patients", E4337="Cost per service ($USD)"),
SUMIFS(CANSCRN!$E:$E,CANSCRN!$A:$A,C4337,CANSCRN!$G:$G,D4337),
IF(AND(A4337="PSA Testing", E4337="Total Expenditure ($USD per 100,000 patients)"),
SUMIFS(PSA!$F:$F,PSA!$A:$A,C4337,PSA!$G:$G,D4337),
IF(AND(A4337="Colorectal Cancer Screening", E4337="Total Expenditure ($USD per 100,000 patients)"),
SUMIFS(COL!$F:$F,COL!$A:$A,C4337,COL!$G:$G,D4337),
IF(AND(A4337="Cervical Cancer Screening", E4337="Total Expenditure ($USD per 100,000 patients)"),
SUMIFS(CERV!$F:$F,CERV!$A:$A,C4337,CERV!$G:$G,D4337),
SUMIFS(CANSCRN!$F:$F,CANSCRN!$A:$A,C4337,CANSCRN!$G:$G,D4337))))))))))))</f>
        <v>4222480.8072727276</v>
      </c>
    </row>
    <row r="4338" spans="1:6" x14ac:dyDescent="0.2">
      <c r="A4338" s="24" t="s">
        <v>107</v>
      </c>
      <c r="B4338" s="24" t="s">
        <v>101</v>
      </c>
      <c r="C4338" s="24" t="s">
        <v>67</v>
      </c>
      <c r="D4338" s="24">
        <v>2011</v>
      </c>
      <c r="E4338" s="24" t="s">
        <v>104</v>
      </c>
      <c r="F4338">
        <f>IF(AND(A4338="PSA Testing", E4338= "Utilization Rate (per 100,000 patients)"),
SUMIFS(PSA!$D:$D,PSA!$A:$A,C4338,PSA!$G:$G,D4338),
IF(AND(A4338="Colorectal Cancer Screening", E4338="Utilization Rate (per 100,000 patients)"),
SUMIFS(COL!$D:$D,COL!$A:$A,C4338,COL!$G:$G, D4338),
IF(AND(A4338="Cervical Cancer Screening", E4338="Utilization Rate (per 100,000 patients)"),
SUMIFS(CERV!$D:$D,CERV!$A:$A,C4338,CERV!$G:$G,D4338),
IF(AND(A4338="Cancer Screening for CKD patients", E4338="Utilization Rate (per 100,000 patients)"),
SUMIFS(CANSCRN!$D:$D,CANSCRN!$A:$A,C4338,CANSCRN!$G:$G,D4338),
IF(AND(A4338="PSA Testing", E4338="Cost per service ($USD)"),
SUMIFS(PSA!$E:$E,PSA!$A:$A,C4338,PSA!$G:$G,D4338),
IF(AND(A4338="Colorectal Cancer Screening", E4338="Cost per service ($USD)"),
SUMIFS(COL!$E:$E,COL!$A:$A,C4338,COL!$G:$G,D4338),
IF(AND(A4338="Cervical Cancer Screening", E4338="Cost per service ($USD)"),
SUMIFS(CERV!$E:$E,CERV!$A:$A,C4338,CERV!$G:$G,D4338),
IF(AND(A4338="Cancer Screening for CKD patients", E4338="Cost per service ($USD)"),
SUMIFS(CANSCRN!$E:$E,CANSCRN!$A:$A,C4338,CANSCRN!$G:$G,D4338),
IF(AND(A4338="PSA Testing", E4338="Total Expenditure ($USD per 100,000 patients)"),
SUMIFS(PSA!$F:$F,PSA!$A:$A,C4338,PSA!$G:$G,D4338),
IF(AND(A4338="Colorectal Cancer Screening", E4338="Total Expenditure ($USD per 100,000 patients)"),
SUMIFS(COL!$F:$F,COL!$A:$A,C4338,COL!$G:$G,D4338),
IF(AND(A4338="Cervical Cancer Screening", E4338="Total Expenditure ($USD per 100,000 patients)"),
SUMIFS(CERV!$F:$F,CERV!$A:$A,C4338,CERV!$G:$G,D4338),
SUMIFS(CANSCRN!$F:$F,CANSCRN!$A:$A,C4338,CANSCRN!$G:$G,D4338))))))))))))</f>
        <v>3328915.1548130834</v>
      </c>
    </row>
    <row r="4339" spans="1:6" x14ac:dyDescent="0.2">
      <c r="A4339" s="24" t="s">
        <v>107</v>
      </c>
      <c r="B4339" s="24" t="s">
        <v>101</v>
      </c>
      <c r="C4339" s="24" t="s">
        <v>67</v>
      </c>
      <c r="D4339" s="24">
        <v>2012</v>
      </c>
      <c r="E4339" s="24" t="s">
        <v>104</v>
      </c>
      <c r="F4339">
        <f>IF(AND(A4339="PSA Testing", E4339= "Utilization Rate (per 100,000 patients)"),
SUMIFS(PSA!$D:$D,PSA!$A:$A,C4339,PSA!$G:$G,D4339),
IF(AND(A4339="Colorectal Cancer Screening", E4339="Utilization Rate (per 100,000 patients)"),
SUMIFS(COL!$D:$D,COL!$A:$A,C4339,COL!$G:$G, D4339),
IF(AND(A4339="Cervical Cancer Screening", E4339="Utilization Rate (per 100,000 patients)"),
SUMIFS(CERV!$D:$D,CERV!$A:$A,C4339,CERV!$G:$G,D4339),
IF(AND(A4339="Cancer Screening for CKD patients", E4339="Utilization Rate (per 100,000 patients)"),
SUMIFS(CANSCRN!$D:$D,CANSCRN!$A:$A,C4339,CANSCRN!$G:$G,D4339),
IF(AND(A4339="PSA Testing", E4339="Cost per service ($USD)"),
SUMIFS(PSA!$E:$E,PSA!$A:$A,C4339,PSA!$G:$G,D4339),
IF(AND(A4339="Colorectal Cancer Screening", E4339="Cost per service ($USD)"),
SUMIFS(COL!$E:$E,COL!$A:$A,C4339,COL!$G:$G,D4339),
IF(AND(A4339="Cervical Cancer Screening", E4339="Cost per service ($USD)"),
SUMIFS(CERV!$E:$E,CERV!$A:$A,C4339,CERV!$G:$G,D4339),
IF(AND(A4339="Cancer Screening for CKD patients", E4339="Cost per service ($USD)"),
SUMIFS(CANSCRN!$E:$E,CANSCRN!$A:$A,C4339,CANSCRN!$G:$G,D4339),
IF(AND(A4339="PSA Testing", E4339="Total Expenditure ($USD per 100,000 patients)"),
SUMIFS(PSA!$F:$F,PSA!$A:$A,C4339,PSA!$G:$G,D4339),
IF(AND(A4339="Colorectal Cancer Screening", E4339="Total Expenditure ($USD per 100,000 patients)"),
SUMIFS(COL!$F:$F,COL!$A:$A,C4339,COL!$G:$G,D4339),
IF(AND(A4339="Cervical Cancer Screening", E4339="Total Expenditure ($USD per 100,000 patients)"),
SUMIFS(CERV!$F:$F,CERV!$A:$A,C4339,CERV!$G:$G,D4339),
SUMIFS(CANSCRN!$F:$F,CANSCRN!$A:$A,C4339,CANSCRN!$G:$G,D4339))))))))))))</f>
        <v>3653291.0269387756</v>
      </c>
    </row>
    <row r="4340" spans="1:6" x14ac:dyDescent="0.2">
      <c r="A4340" s="24" t="s">
        <v>107</v>
      </c>
      <c r="B4340" s="24" t="s">
        <v>101</v>
      </c>
      <c r="C4340" s="24" t="s">
        <v>67</v>
      </c>
      <c r="D4340" s="24">
        <v>2013</v>
      </c>
      <c r="E4340" s="24" t="s">
        <v>104</v>
      </c>
      <c r="F4340">
        <f>IF(AND(A4340="PSA Testing", E4340= "Utilization Rate (per 100,000 patients)"),
SUMIFS(PSA!$D:$D,PSA!$A:$A,C4340,PSA!$G:$G,D4340),
IF(AND(A4340="Colorectal Cancer Screening", E4340="Utilization Rate (per 100,000 patients)"),
SUMIFS(COL!$D:$D,COL!$A:$A,C4340,COL!$G:$G, D4340),
IF(AND(A4340="Cervical Cancer Screening", E4340="Utilization Rate (per 100,000 patients)"),
SUMIFS(CERV!$D:$D,CERV!$A:$A,C4340,CERV!$G:$G,D4340),
IF(AND(A4340="Cancer Screening for CKD patients", E4340="Utilization Rate (per 100,000 patients)"),
SUMIFS(CANSCRN!$D:$D,CANSCRN!$A:$A,C4340,CANSCRN!$G:$G,D4340),
IF(AND(A4340="PSA Testing", E4340="Cost per service ($USD)"),
SUMIFS(PSA!$E:$E,PSA!$A:$A,C4340,PSA!$G:$G,D4340),
IF(AND(A4340="Colorectal Cancer Screening", E4340="Cost per service ($USD)"),
SUMIFS(COL!$E:$E,COL!$A:$A,C4340,COL!$G:$G,D4340),
IF(AND(A4340="Cervical Cancer Screening", E4340="Cost per service ($USD)"),
SUMIFS(CERV!$E:$E,CERV!$A:$A,C4340,CERV!$G:$G,D4340),
IF(AND(A4340="Cancer Screening for CKD patients", E4340="Cost per service ($USD)"),
SUMIFS(CANSCRN!$E:$E,CANSCRN!$A:$A,C4340,CANSCRN!$G:$G,D4340),
IF(AND(A4340="PSA Testing", E4340="Total Expenditure ($USD per 100,000 patients)"),
SUMIFS(PSA!$F:$F,PSA!$A:$A,C4340,PSA!$G:$G,D4340),
IF(AND(A4340="Colorectal Cancer Screening", E4340="Total Expenditure ($USD per 100,000 patients)"),
SUMIFS(COL!$F:$F,COL!$A:$A,C4340,COL!$G:$G,D4340),
IF(AND(A4340="Cervical Cancer Screening", E4340="Total Expenditure ($USD per 100,000 patients)"),
SUMIFS(CERV!$F:$F,CERV!$A:$A,C4340,CERV!$G:$G,D4340),
SUMIFS(CANSCRN!$F:$F,CANSCRN!$A:$A,C4340,CANSCRN!$G:$G,D4340))))))))))))</f>
        <v>4174316.5477338135</v>
      </c>
    </row>
    <row r="4341" spans="1:6" x14ac:dyDescent="0.2">
      <c r="A4341" s="24" t="s">
        <v>107</v>
      </c>
      <c r="B4341" s="24" t="s">
        <v>101</v>
      </c>
      <c r="C4341" s="24" t="s">
        <v>67</v>
      </c>
      <c r="D4341" s="24">
        <v>2014</v>
      </c>
      <c r="E4341" s="24" t="s">
        <v>104</v>
      </c>
      <c r="F4341">
        <f>IF(AND(A4341="PSA Testing", E4341= "Utilization Rate (per 100,000 patients)"),
SUMIFS(PSA!$D:$D,PSA!$A:$A,C4341,PSA!$G:$G,D4341),
IF(AND(A4341="Colorectal Cancer Screening", E4341="Utilization Rate (per 100,000 patients)"),
SUMIFS(COL!$D:$D,COL!$A:$A,C4341,COL!$G:$G, D4341),
IF(AND(A4341="Cervical Cancer Screening", E4341="Utilization Rate (per 100,000 patients)"),
SUMIFS(CERV!$D:$D,CERV!$A:$A,C4341,CERV!$G:$G,D4341),
IF(AND(A4341="Cancer Screening for CKD patients", E4341="Utilization Rate (per 100,000 patients)"),
SUMIFS(CANSCRN!$D:$D,CANSCRN!$A:$A,C4341,CANSCRN!$G:$G,D4341),
IF(AND(A4341="PSA Testing", E4341="Cost per service ($USD)"),
SUMIFS(PSA!$E:$E,PSA!$A:$A,C4341,PSA!$G:$G,D4341),
IF(AND(A4341="Colorectal Cancer Screening", E4341="Cost per service ($USD)"),
SUMIFS(COL!$E:$E,COL!$A:$A,C4341,COL!$G:$G,D4341),
IF(AND(A4341="Cervical Cancer Screening", E4341="Cost per service ($USD)"),
SUMIFS(CERV!$E:$E,CERV!$A:$A,C4341,CERV!$G:$G,D4341),
IF(AND(A4341="Cancer Screening for CKD patients", E4341="Cost per service ($USD)"),
SUMIFS(CANSCRN!$E:$E,CANSCRN!$A:$A,C4341,CANSCRN!$G:$G,D4341),
IF(AND(A4341="PSA Testing", E4341="Total Expenditure ($USD per 100,000 patients)"),
SUMIFS(PSA!$F:$F,PSA!$A:$A,C4341,PSA!$G:$G,D4341),
IF(AND(A4341="Colorectal Cancer Screening", E4341="Total Expenditure ($USD per 100,000 patients)"),
SUMIFS(COL!$F:$F,COL!$A:$A,C4341,COL!$G:$G,D4341),
IF(AND(A4341="Cervical Cancer Screening", E4341="Total Expenditure ($USD per 100,000 patients)"),
SUMIFS(CERV!$F:$F,CERV!$A:$A,C4341,CERV!$G:$G,D4341),
SUMIFS(CANSCRN!$F:$F,CANSCRN!$A:$A,C4341,CANSCRN!$G:$G,D4341))))))))))))</f>
        <v>3394476.0147098978</v>
      </c>
    </row>
    <row r="4342" spans="1:6" x14ac:dyDescent="0.2">
      <c r="A4342" s="24" t="s">
        <v>107</v>
      </c>
      <c r="B4342" s="24" t="s">
        <v>101</v>
      </c>
      <c r="C4342" s="24" t="s">
        <v>67</v>
      </c>
      <c r="D4342" s="24">
        <v>2015</v>
      </c>
      <c r="E4342" s="24" t="s">
        <v>104</v>
      </c>
      <c r="F4342">
        <f>IF(AND(A4342="PSA Testing", E4342= "Utilization Rate (per 100,000 patients)"),
SUMIFS(PSA!$D:$D,PSA!$A:$A,C4342,PSA!$G:$G,D4342),
IF(AND(A4342="Colorectal Cancer Screening", E4342="Utilization Rate (per 100,000 patients)"),
SUMIFS(COL!$D:$D,COL!$A:$A,C4342,COL!$G:$G, D4342),
IF(AND(A4342="Cervical Cancer Screening", E4342="Utilization Rate (per 100,000 patients)"),
SUMIFS(CERV!$D:$D,CERV!$A:$A,C4342,CERV!$G:$G,D4342),
IF(AND(A4342="Cancer Screening for CKD patients", E4342="Utilization Rate (per 100,000 patients)"),
SUMIFS(CANSCRN!$D:$D,CANSCRN!$A:$A,C4342,CANSCRN!$G:$G,D4342),
IF(AND(A4342="PSA Testing", E4342="Cost per service ($USD)"),
SUMIFS(PSA!$E:$E,PSA!$A:$A,C4342,PSA!$G:$G,D4342),
IF(AND(A4342="Colorectal Cancer Screening", E4342="Cost per service ($USD)"),
SUMIFS(COL!$E:$E,COL!$A:$A,C4342,COL!$G:$G,D4342),
IF(AND(A4342="Cervical Cancer Screening", E4342="Cost per service ($USD)"),
SUMIFS(CERV!$E:$E,CERV!$A:$A,C4342,CERV!$G:$G,D4342),
IF(AND(A4342="Cancer Screening for CKD patients", E4342="Cost per service ($USD)"),
SUMIFS(CANSCRN!$E:$E,CANSCRN!$A:$A,C4342,CANSCRN!$G:$G,D4342),
IF(AND(A4342="PSA Testing", E4342="Total Expenditure ($USD per 100,000 patients)"),
SUMIFS(PSA!$F:$F,PSA!$A:$A,C4342,PSA!$G:$G,D4342),
IF(AND(A4342="Colorectal Cancer Screening", E4342="Total Expenditure ($USD per 100,000 patients)"),
SUMIFS(COL!$F:$F,COL!$A:$A,C4342,COL!$G:$G,D4342),
IF(AND(A4342="Cervical Cancer Screening", E4342="Total Expenditure ($USD per 100,000 patients)"),
SUMIFS(CERV!$F:$F,CERV!$A:$A,C4342,CERV!$G:$G,D4342),
SUMIFS(CANSCRN!$F:$F,CANSCRN!$A:$A,C4342,CANSCRN!$G:$G,D4342))))))))))))</f>
        <v>3710877.1084337351</v>
      </c>
    </row>
    <row r="4343" spans="1:6" x14ac:dyDescent="0.2">
      <c r="A4343" s="24" t="s">
        <v>107</v>
      </c>
      <c r="B4343" s="24" t="s">
        <v>101</v>
      </c>
      <c r="C4343" s="24" t="s">
        <v>67</v>
      </c>
      <c r="D4343" s="24">
        <v>2016</v>
      </c>
      <c r="E4343" s="24" t="s">
        <v>104</v>
      </c>
      <c r="F4343">
        <f>IF(AND(A4343="PSA Testing", E4343= "Utilization Rate (per 100,000 patients)"),
SUMIFS(PSA!$D:$D,PSA!$A:$A,C4343,PSA!$G:$G,D4343),
IF(AND(A4343="Colorectal Cancer Screening", E4343="Utilization Rate (per 100,000 patients)"),
SUMIFS(COL!$D:$D,COL!$A:$A,C4343,COL!$G:$G, D4343),
IF(AND(A4343="Cervical Cancer Screening", E4343="Utilization Rate (per 100,000 patients)"),
SUMIFS(CERV!$D:$D,CERV!$A:$A,C4343,CERV!$G:$G,D4343),
IF(AND(A4343="Cancer Screening for CKD patients", E4343="Utilization Rate (per 100,000 patients)"),
SUMIFS(CANSCRN!$D:$D,CANSCRN!$A:$A,C4343,CANSCRN!$G:$G,D4343),
IF(AND(A4343="PSA Testing", E4343="Cost per service ($USD)"),
SUMIFS(PSA!$E:$E,PSA!$A:$A,C4343,PSA!$G:$G,D4343),
IF(AND(A4343="Colorectal Cancer Screening", E4343="Cost per service ($USD)"),
SUMIFS(COL!$E:$E,COL!$A:$A,C4343,COL!$G:$G,D4343),
IF(AND(A4343="Cervical Cancer Screening", E4343="Cost per service ($USD)"),
SUMIFS(CERV!$E:$E,CERV!$A:$A,C4343,CERV!$G:$G,D4343),
IF(AND(A4343="Cancer Screening for CKD patients", E4343="Cost per service ($USD)"),
SUMIFS(CANSCRN!$E:$E,CANSCRN!$A:$A,C4343,CANSCRN!$G:$G,D4343),
IF(AND(A4343="PSA Testing", E4343="Total Expenditure ($USD per 100,000 patients)"),
SUMIFS(PSA!$F:$F,PSA!$A:$A,C4343,PSA!$G:$G,D4343),
IF(AND(A4343="Colorectal Cancer Screening", E4343="Total Expenditure ($USD per 100,000 patients)"),
SUMIFS(COL!$F:$F,COL!$A:$A,C4343,COL!$G:$G,D4343),
IF(AND(A4343="Cervical Cancer Screening", E4343="Total Expenditure ($USD per 100,000 patients)"),
SUMIFS(CERV!$F:$F,CERV!$A:$A,C4343,CERV!$G:$G,D4343),
SUMIFS(CANSCRN!$F:$F,CANSCRN!$A:$A,C4343,CANSCRN!$G:$G,D4343))))))))))))</f>
        <v>2195478.8375103734</v>
      </c>
    </row>
    <row r="4344" spans="1:6" x14ac:dyDescent="0.2">
      <c r="A4344" s="24" t="s">
        <v>107</v>
      </c>
      <c r="B4344" s="24" t="s">
        <v>101</v>
      </c>
      <c r="C4344" s="24" t="s">
        <v>67</v>
      </c>
      <c r="D4344" s="24">
        <v>2017</v>
      </c>
      <c r="E4344" s="24" t="s">
        <v>104</v>
      </c>
      <c r="F4344">
        <f>IF(AND(A4344="PSA Testing", E4344= "Utilization Rate (per 100,000 patients)"),
SUMIFS(PSA!$D:$D,PSA!$A:$A,C4344,PSA!$G:$G,D4344),
IF(AND(A4344="Colorectal Cancer Screening", E4344="Utilization Rate (per 100,000 patients)"),
SUMIFS(COL!$D:$D,COL!$A:$A,C4344,COL!$G:$G, D4344),
IF(AND(A4344="Cervical Cancer Screening", E4344="Utilization Rate (per 100,000 patients)"),
SUMIFS(CERV!$D:$D,CERV!$A:$A,C4344,CERV!$G:$G,D4344),
IF(AND(A4344="Cancer Screening for CKD patients", E4344="Utilization Rate (per 100,000 patients)"),
SUMIFS(CANSCRN!$D:$D,CANSCRN!$A:$A,C4344,CANSCRN!$G:$G,D4344),
IF(AND(A4344="PSA Testing", E4344="Cost per service ($USD)"),
SUMIFS(PSA!$E:$E,PSA!$A:$A,C4344,PSA!$G:$G,D4344),
IF(AND(A4344="Colorectal Cancer Screening", E4344="Cost per service ($USD)"),
SUMIFS(COL!$E:$E,COL!$A:$A,C4344,COL!$G:$G,D4344),
IF(AND(A4344="Cervical Cancer Screening", E4344="Cost per service ($USD)"),
SUMIFS(CERV!$E:$E,CERV!$A:$A,C4344,CERV!$G:$G,D4344),
IF(AND(A4344="Cancer Screening for CKD patients", E4344="Cost per service ($USD)"),
SUMIFS(CANSCRN!$E:$E,CANSCRN!$A:$A,C4344,CANSCRN!$G:$G,D4344),
IF(AND(A4344="PSA Testing", E4344="Total Expenditure ($USD per 100,000 patients)"),
SUMIFS(PSA!$F:$F,PSA!$A:$A,C4344,PSA!$G:$G,D4344),
IF(AND(A4344="Colorectal Cancer Screening", E4344="Total Expenditure ($USD per 100,000 patients)"),
SUMIFS(COL!$F:$F,COL!$A:$A,C4344,COL!$G:$G,D4344),
IF(AND(A4344="Cervical Cancer Screening", E4344="Total Expenditure ($USD per 100,000 patients)"),
SUMIFS(CERV!$F:$F,CERV!$A:$A,C4344,CERV!$G:$G,D4344),
SUMIFS(CANSCRN!$F:$F,CANSCRN!$A:$A,C4344,CANSCRN!$G:$G,D4344))))))))))))</f>
        <v>3534671.3673333335</v>
      </c>
    </row>
    <row r="4345" spans="1:6" x14ac:dyDescent="0.2">
      <c r="A4345" s="24" t="s">
        <v>107</v>
      </c>
      <c r="B4345" s="24" t="s">
        <v>101</v>
      </c>
      <c r="C4345" s="24" t="s">
        <v>67</v>
      </c>
      <c r="D4345" s="24">
        <v>2018</v>
      </c>
      <c r="E4345" s="24" t="s">
        <v>104</v>
      </c>
      <c r="F4345">
        <f>IF(AND(A4345="PSA Testing", E4345= "Utilization Rate (per 100,000 patients)"),
SUMIFS(PSA!$D:$D,PSA!$A:$A,C4345,PSA!$G:$G,D4345),
IF(AND(A4345="Colorectal Cancer Screening", E4345="Utilization Rate (per 100,000 patients)"),
SUMIFS(COL!$D:$D,COL!$A:$A,C4345,COL!$G:$G, D4345),
IF(AND(A4345="Cervical Cancer Screening", E4345="Utilization Rate (per 100,000 patients)"),
SUMIFS(CERV!$D:$D,CERV!$A:$A,C4345,CERV!$G:$G,D4345),
IF(AND(A4345="Cancer Screening for CKD patients", E4345="Utilization Rate (per 100,000 patients)"),
SUMIFS(CANSCRN!$D:$D,CANSCRN!$A:$A,C4345,CANSCRN!$G:$G,D4345),
IF(AND(A4345="PSA Testing", E4345="Cost per service ($USD)"),
SUMIFS(PSA!$E:$E,PSA!$A:$A,C4345,PSA!$G:$G,D4345),
IF(AND(A4345="Colorectal Cancer Screening", E4345="Cost per service ($USD)"),
SUMIFS(COL!$E:$E,COL!$A:$A,C4345,COL!$G:$G,D4345),
IF(AND(A4345="Cervical Cancer Screening", E4345="Cost per service ($USD)"),
SUMIFS(CERV!$E:$E,CERV!$A:$A,C4345,CERV!$G:$G,D4345),
IF(AND(A4345="Cancer Screening for CKD patients", E4345="Cost per service ($USD)"),
SUMIFS(CANSCRN!$E:$E,CANSCRN!$A:$A,C4345,CANSCRN!$G:$G,D4345),
IF(AND(A4345="PSA Testing", E4345="Total Expenditure ($USD per 100,000 patients)"),
SUMIFS(PSA!$F:$F,PSA!$A:$A,C4345,PSA!$G:$G,D4345),
IF(AND(A4345="Colorectal Cancer Screening", E4345="Total Expenditure ($USD per 100,000 patients)"),
SUMIFS(COL!$F:$F,COL!$A:$A,C4345,COL!$G:$G,D4345),
IF(AND(A4345="Cervical Cancer Screening", E4345="Total Expenditure ($USD per 100,000 patients)"),
SUMIFS(CERV!$F:$F,CERV!$A:$A,C4345,CERV!$G:$G,D4345),
SUMIFS(CANSCRN!$F:$F,CANSCRN!$A:$A,C4345,CANSCRN!$G:$G,D4345))))))))))))</f>
        <v>1079755.5757278106</v>
      </c>
    </row>
    <row r="4346" spans="1:6" x14ac:dyDescent="0.2">
      <c r="A4346" s="24" t="s">
        <v>107</v>
      </c>
      <c r="B4346" s="24" t="s">
        <v>101</v>
      </c>
      <c r="C4346" s="24" t="s">
        <v>67</v>
      </c>
      <c r="D4346" s="24">
        <v>2019</v>
      </c>
      <c r="E4346" s="24" t="s">
        <v>104</v>
      </c>
      <c r="F4346">
        <f>IF(AND(A4346="PSA Testing", E4346= "Utilization Rate (per 100,000 patients)"),
SUMIFS(PSA!$D:$D,PSA!$A:$A,C4346,PSA!$G:$G,D4346),
IF(AND(A4346="Colorectal Cancer Screening", E4346="Utilization Rate (per 100,000 patients)"),
SUMIFS(COL!$D:$D,COL!$A:$A,C4346,COL!$G:$G, D4346),
IF(AND(A4346="Cervical Cancer Screening", E4346="Utilization Rate (per 100,000 patients)"),
SUMIFS(CERV!$D:$D,CERV!$A:$A,C4346,CERV!$G:$G,D4346),
IF(AND(A4346="Cancer Screening for CKD patients", E4346="Utilization Rate (per 100,000 patients)"),
SUMIFS(CANSCRN!$D:$D,CANSCRN!$A:$A,C4346,CANSCRN!$G:$G,D4346),
IF(AND(A4346="PSA Testing", E4346="Cost per service ($USD)"),
SUMIFS(PSA!$E:$E,PSA!$A:$A,C4346,PSA!$G:$G,D4346),
IF(AND(A4346="Colorectal Cancer Screening", E4346="Cost per service ($USD)"),
SUMIFS(COL!$E:$E,COL!$A:$A,C4346,COL!$G:$G,D4346),
IF(AND(A4346="Cervical Cancer Screening", E4346="Cost per service ($USD)"),
SUMIFS(CERV!$E:$E,CERV!$A:$A,C4346,CERV!$G:$G,D4346),
IF(AND(A4346="Cancer Screening for CKD patients", E4346="Cost per service ($USD)"),
SUMIFS(CANSCRN!$E:$E,CANSCRN!$A:$A,C4346,CANSCRN!$G:$G,D4346),
IF(AND(A4346="PSA Testing", E4346="Total Expenditure ($USD per 100,000 patients)"),
SUMIFS(PSA!$F:$F,PSA!$A:$A,C4346,PSA!$G:$G,D4346),
IF(AND(A4346="Colorectal Cancer Screening", E4346="Total Expenditure ($USD per 100,000 patients)"),
SUMIFS(COL!$F:$F,COL!$A:$A,C4346,COL!$G:$G,D4346),
IF(AND(A4346="Cervical Cancer Screening", E4346="Total Expenditure ($USD per 100,000 patients)"),
SUMIFS(CERV!$F:$F,CERV!$A:$A,C4346,CERV!$G:$G,D4346),
SUMIFS(CANSCRN!$F:$F,CANSCRN!$A:$A,C4346,CANSCRN!$G:$G,D4346))))))))))))</f>
        <v>1844852.6912074303</v>
      </c>
    </row>
    <row r="4347" spans="1:6" x14ac:dyDescent="0.2">
      <c r="A4347" s="24" t="s">
        <v>107</v>
      </c>
      <c r="B4347" s="24" t="s">
        <v>101</v>
      </c>
      <c r="C4347" s="24" t="s">
        <v>68</v>
      </c>
      <c r="D4347" s="24">
        <v>2009</v>
      </c>
      <c r="E4347" s="24" t="s">
        <v>104</v>
      </c>
      <c r="F4347">
        <f>IF(AND(A4347="PSA Testing", E4347= "Utilization Rate (per 100,000 patients)"),
SUMIFS(PSA!$D:$D,PSA!$A:$A,C4347,PSA!$G:$G,D4347),
IF(AND(A4347="Colorectal Cancer Screening", E4347="Utilization Rate (per 100,000 patients)"),
SUMIFS(COL!$D:$D,COL!$A:$A,C4347,COL!$G:$G, D4347),
IF(AND(A4347="Cervical Cancer Screening", E4347="Utilization Rate (per 100,000 patients)"),
SUMIFS(CERV!$D:$D,CERV!$A:$A,C4347,CERV!$G:$G,D4347),
IF(AND(A4347="Cancer Screening for CKD patients", E4347="Utilization Rate (per 100,000 patients)"),
SUMIFS(CANSCRN!$D:$D,CANSCRN!$A:$A,C4347,CANSCRN!$G:$G,D4347),
IF(AND(A4347="PSA Testing", E4347="Cost per service ($USD)"),
SUMIFS(PSA!$E:$E,PSA!$A:$A,C4347,PSA!$G:$G,D4347),
IF(AND(A4347="Colorectal Cancer Screening", E4347="Cost per service ($USD)"),
SUMIFS(COL!$E:$E,COL!$A:$A,C4347,COL!$G:$G,D4347),
IF(AND(A4347="Cervical Cancer Screening", E4347="Cost per service ($USD)"),
SUMIFS(CERV!$E:$E,CERV!$A:$A,C4347,CERV!$G:$G,D4347),
IF(AND(A4347="Cancer Screening for CKD patients", E4347="Cost per service ($USD)"),
SUMIFS(CANSCRN!$E:$E,CANSCRN!$A:$A,C4347,CANSCRN!$G:$G,D4347),
IF(AND(A4347="PSA Testing", E4347="Total Expenditure ($USD per 100,000 patients)"),
SUMIFS(PSA!$F:$F,PSA!$A:$A,C4347,PSA!$G:$G,D4347),
IF(AND(A4347="Colorectal Cancer Screening", E4347="Total Expenditure ($USD per 100,000 patients)"),
SUMIFS(COL!$F:$F,COL!$A:$A,C4347,COL!$G:$G,D4347),
IF(AND(A4347="Cervical Cancer Screening", E4347="Total Expenditure ($USD per 100,000 patients)"),
SUMIFS(CERV!$F:$F,CERV!$A:$A,C4347,CERV!$G:$G,D4347),
SUMIFS(CANSCRN!$F:$F,CANSCRN!$A:$A,C4347,CANSCRN!$G:$G,D4347))))))))))))</f>
        <v>2958565.4903199999</v>
      </c>
    </row>
    <row r="4348" spans="1:6" x14ac:dyDescent="0.2">
      <c r="A4348" s="24" t="s">
        <v>107</v>
      </c>
      <c r="B4348" s="24" t="s">
        <v>101</v>
      </c>
      <c r="C4348" s="24" t="s">
        <v>68</v>
      </c>
      <c r="D4348" s="24">
        <v>2010</v>
      </c>
      <c r="E4348" s="24" t="s">
        <v>104</v>
      </c>
      <c r="F4348">
        <f>IF(AND(A4348="PSA Testing", E4348= "Utilization Rate (per 100,000 patients)"),
SUMIFS(PSA!$D:$D,PSA!$A:$A,C4348,PSA!$G:$G,D4348),
IF(AND(A4348="Colorectal Cancer Screening", E4348="Utilization Rate (per 100,000 patients)"),
SUMIFS(COL!$D:$D,COL!$A:$A,C4348,COL!$G:$G, D4348),
IF(AND(A4348="Cervical Cancer Screening", E4348="Utilization Rate (per 100,000 patients)"),
SUMIFS(CERV!$D:$D,CERV!$A:$A,C4348,CERV!$G:$G,D4348),
IF(AND(A4348="Cancer Screening for CKD patients", E4348="Utilization Rate (per 100,000 patients)"),
SUMIFS(CANSCRN!$D:$D,CANSCRN!$A:$A,C4348,CANSCRN!$G:$G,D4348),
IF(AND(A4348="PSA Testing", E4348="Cost per service ($USD)"),
SUMIFS(PSA!$E:$E,PSA!$A:$A,C4348,PSA!$G:$G,D4348),
IF(AND(A4348="Colorectal Cancer Screening", E4348="Cost per service ($USD)"),
SUMIFS(COL!$E:$E,COL!$A:$A,C4348,COL!$G:$G,D4348),
IF(AND(A4348="Cervical Cancer Screening", E4348="Cost per service ($USD)"),
SUMIFS(CERV!$E:$E,CERV!$A:$A,C4348,CERV!$G:$G,D4348),
IF(AND(A4348="Cancer Screening for CKD patients", E4348="Cost per service ($USD)"),
SUMIFS(CANSCRN!$E:$E,CANSCRN!$A:$A,C4348,CANSCRN!$G:$G,D4348),
IF(AND(A4348="PSA Testing", E4348="Total Expenditure ($USD per 100,000 patients)"),
SUMIFS(PSA!$F:$F,PSA!$A:$A,C4348,PSA!$G:$G,D4348),
IF(AND(A4348="Colorectal Cancer Screening", E4348="Total Expenditure ($USD per 100,000 patients)"),
SUMIFS(COL!$F:$F,COL!$A:$A,C4348,COL!$G:$G,D4348),
IF(AND(A4348="Cervical Cancer Screening", E4348="Total Expenditure ($USD per 100,000 patients)"),
SUMIFS(CERV!$F:$F,CERV!$A:$A,C4348,CERV!$G:$G,D4348),
SUMIFS(CANSCRN!$F:$F,CANSCRN!$A:$A,C4348,CANSCRN!$G:$G,D4348))))))))))))</f>
        <v>1804983.0462320328</v>
      </c>
    </row>
    <row r="4349" spans="1:6" x14ac:dyDescent="0.2">
      <c r="A4349" s="24" t="s">
        <v>107</v>
      </c>
      <c r="B4349" s="24" t="s">
        <v>101</v>
      </c>
      <c r="C4349" s="24" t="s">
        <v>68</v>
      </c>
      <c r="D4349" s="24">
        <v>2011</v>
      </c>
      <c r="E4349" s="24" t="s">
        <v>104</v>
      </c>
      <c r="F4349">
        <f>IF(AND(A4349="PSA Testing", E4349= "Utilization Rate (per 100,000 patients)"),
SUMIFS(PSA!$D:$D,PSA!$A:$A,C4349,PSA!$G:$G,D4349),
IF(AND(A4349="Colorectal Cancer Screening", E4349="Utilization Rate (per 100,000 patients)"),
SUMIFS(COL!$D:$D,COL!$A:$A,C4349,COL!$G:$G, D4349),
IF(AND(A4349="Cervical Cancer Screening", E4349="Utilization Rate (per 100,000 patients)"),
SUMIFS(CERV!$D:$D,CERV!$A:$A,C4349,CERV!$G:$G,D4349),
IF(AND(A4349="Cancer Screening for CKD patients", E4349="Utilization Rate (per 100,000 patients)"),
SUMIFS(CANSCRN!$D:$D,CANSCRN!$A:$A,C4349,CANSCRN!$G:$G,D4349),
IF(AND(A4349="PSA Testing", E4349="Cost per service ($USD)"),
SUMIFS(PSA!$E:$E,PSA!$A:$A,C4349,PSA!$G:$G,D4349),
IF(AND(A4349="Colorectal Cancer Screening", E4349="Cost per service ($USD)"),
SUMIFS(COL!$E:$E,COL!$A:$A,C4349,COL!$G:$G,D4349),
IF(AND(A4349="Cervical Cancer Screening", E4349="Cost per service ($USD)"),
SUMIFS(CERV!$E:$E,CERV!$A:$A,C4349,CERV!$G:$G,D4349),
IF(AND(A4349="Cancer Screening for CKD patients", E4349="Cost per service ($USD)"),
SUMIFS(CANSCRN!$E:$E,CANSCRN!$A:$A,C4349,CANSCRN!$G:$G,D4349),
IF(AND(A4349="PSA Testing", E4349="Total Expenditure ($USD per 100,000 patients)"),
SUMIFS(PSA!$F:$F,PSA!$A:$A,C4349,PSA!$G:$G,D4349),
IF(AND(A4349="Colorectal Cancer Screening", E4349="Total Expenditure ($USD per 100,000 patients)"),
SUMIFS(COL!$F:$F,COL!$A:$A,C4349,COL!$G:$G,D4349),
IF(AND(A4349="Cervical Cancer Screening", E4349="Total Expenditure ($USD per 100,000 patients)"),
SUMIFS(CERV!$F:$F,CERV!$A:$A,C4349,CERV!$G:$G,D4349),
SUMIFS(CANSCRN!$F:$F,CANSCRN!$A:$A,C4349,CANSCRN!$G:$G,D4349))))))))))))</f>
        <v>3485890.1786250002</v>
      </c>
    </row>
    <row r="4350" spans="1:6" x14ac:dyDescent="0.2">
      <c r="A4350" s="24" t="s">
        <v>107</v>
      </c>
      <c r="B4350" s="24" t="s">
        <v>101</v>
      </c>
      <c r="C4350" s="24" t="s">
        <v>68</v>
      </c>
      <c r="D4350" s="24">
        <v>2012</v>
      </c>
      <c r="E4350" s="24" t="s">
        <v>104</v>
      </c>
      <c r="F4350">
        <f>IF(AND(A4350="PSA Testing", E4350= "Utilization Rate (per 100,000 patients)"),
SUMIFS(PSA!$D:$D,PSA!$A:$A,C4350,PSA!$G:$G,D4350),
IF(AND(A4350="Colorectal Cancer Screening", E4350="Utilization Rate (per 100,000 patients)"),
SUMIFS(COL!$D:$D,COL!$A:$A,C4350,COL!$G:$G, D4350),
IF(AND(A4350="Cervical Cancer Screening", E4350="Utilization Rate (per 100,000 patients)"),
SUMIFS(CERV!$D:$D,CERV!$A:$A,C4350,CERV!$G:$G,D4350),
IF(AND(A4350="Cancer Screening for CKD patients", E4350="Utilization Rate (per 100,000 patients)"),
SUMIFS(CANSCRN!$D:$D,CANSCRN!$A:$A,C4350,CANSCRN!$G:$G,D4350),
IF(AND(A4350="PSA Testing", E4350="Cost per service ($USD)"),
SUMIFS(PSA!$E:$E,PSA!$A:$A,C4350,PSA!$G:$G,D4350),
IF(AND(A4350="Colorectal Cancer Screening", E4350="Cost per service ($USD)"),
SUMIFS(COL!$E:$E,COL!$A:$A,C4350,COL!$G:$G,D4350),
IF(AND(A4350="Cervical Cancer Screening", E4350="Cost per service ($USD)"),
SUMIFS(CERV!$E:$E,CERV!$A:$A,C4350,CERV!$G:$G,D4350),
IF(AND(A4350="Cancer Screening for CKD patients", E4350="Cost per service ($USD)"),
SUMIFS(CANSCRN!$E:$E,CANSCRN!$A:$A,C4350,CANSCRN!$G:$G,D4350),
IF(AND(A4350="PSA Testing", E4350="Total Expenditure ($USD per 100,000 patients)"),
SUMIFS(PSA!$F:$F,PSA!$A:$A,C4350,PSA!$G:$G,D4350),
IF(AND(A4350="Colorectal Cancer Screening", E4350="Total Expenditure ($USD per 100,000 patients)"),
SUMIFS(COL!$F:$F,COL!$A:$A,C4350,COL!$G:$G,D4350),
IF(AND(A4350="Cervical Cancer Screening", E4350="Total Expenditure ($USD per 100,000 patients)"),
SUMIFS(CERV!$F:$F,CERV!$A:$A,C4350,CERV!$G:$G,D4350),
SUMIFS(CANSCRN!$F:$F,CANSCRN!$A:$A,C4350,CANSCRN!$G:$G,D4350))))))))))))</f>
        <v>2499561.766825397</v>
      </c>
    </row>
    <row r="4351" spans="1:6" x14ac:dyDescent="0.2">
      <c r="A4351" s="24" t="s">
        <v>107</v>
      </c>
      <c r="B4351" s="24" t="s">
        <v>101</v>
      </c>
      <c r="C4351" s="24" t="s">
        <v>68</v>
      </c>
      <c r="D4351" s="24">
        <v>2013</v>
      </c>
      <c r="E4351" s="24" t="s">
        <v>104</v>
      </c>
      <c r="F4351">
        <f>IF(AND(A4351="PSA Testing", E4351= "Utilization Rate (per 100,000 patients)"),
SUMIFS(PSA!$D:$D,PSA!$A:$A,C4351,PSA!$G:$G,D4351),
IF(AND(A4351="Colorectal Cancer Screening", E4351="Utilization Rate (per 100,000 patients)"),
SUMIFS(COL!$D:$D,COL!$A:$A,C4351,COL!$G:$G, D4351),
IF(AND(A4351="Cervical Cancer Screening", E4351="Utilization Rate (per 100,000 patients)"),
SUMIFS(CERV!$D:$D,CERV!$A:$A,C4351,CERV!$G:$G,D4351),
IF(AND(A4351="Cancer Screening for CKD patients", E4351="Utilization Rate (per 100,000 patients)"),
SUMIFS(CANSCRN!$D:$D,CANSCRN!$A:$A,C4351,CANSCRN!$G:$G,D4351),
IF(AND(A4351="PSA Testing", E4351="Cost per service ($USD)"),
SUMIFS(PSA!$E:$E,PSA!$A:$A,C4351,PSA!$G:$G,D4351),
IF(AND(A4351="Colorectal Cancer Screening", E4351="Cost per service ($USD)"),
SUMIFS(COL!$E:$E,COL!$A:$A,C4351,COL!$G:$G,D4351),
IF(AND(A4351="Cervical Cancer Screening", E4351="Cost per service ($USD)"),
SUMIFS(CERV!$E:$E,CERV!$A:$A,C4351,CERV!$G:$G,D4351),
IF(AND(A4351="Cancer Screening for CKD patients", E4351="Cost per service ($USD)"),
SUMIFS(CANSCRN!$E:$E,CANSCRN!$A:$A,C4351,CANSCRN!$G:$G,D4351),
IF(AND(A4351="PSA Testing", E4351="Total Expenditure ($USD per 100,000 patients)"),
SUMIFS(PSA!$F:$F,PSA!$A:$A,C4351,PSA!$G:$G,D4351),
IF(AND(A4351="Colorectal Cancer Screening", E4351="Total Expenditure ($USD per 100,000 patients)"),
SUMIFS(COL!$F:$F,COL!$A:$A,C4351,COL!$G:$G,D4351),
IF(AND(A4351="Cervical Cancer Screening", E4351="Total Expenditure ($USD per 100,000 patients)"),
SUMIFS(CERV!$F:$F,CERV!$A:$A,C4351,CERV!$G:$G,D4351),
SUMIFS(CANSCRN!$F:$F,CANSCRN!$A:$A,C4351,CANSCRN!$G:$G,D4351))))))))))))</f>
        <v>1442526.6173333335</v>
      </c>
    </row>
    <row r="4352" spans="1:6" x14ac:dyDescent="0.2">
      <c r="A4352" s="24" t="s">
        <v>107</v>
      </c>
      <c r="B4352" s="24" t="s">
        <v>101</v>
      </c>
      <c r="C4352" s="24" t="s">
        <v>68</v>
      </c>
      <c r="D4352" s="24">
        <v>2014</v>
      </c>
      <c r="E4352" s="24" t="s">
        <v>104</v>
      </c>
      <c r="F4352">
        <f>IF(AND(A4352="PSA Testing", E4352= "Utilization Rate (per 100,000 patients)"),
SUMIFS(PSA!$D:$D,PSA!$A:$A,C4352,PSA!$G:$G,D4352),
IF(AND(A4352="Colorectal Cancer Screening", E4352="Utilization Rate (per 100,000 patients)"),
SUMIFS(COL!$D:$D,COL!$A:$A,C4352,COL!$G:$G, D4352),
IF(AND(A4352="Cervical Cancer Screening", E4352="Utilization Rate (per 100,000 patients)"),
SUMIFS(CERV!$D:$D,CERV!$A:$A,C4352,CERV!$G:$G,D4352),
IF(AND(A4352="Cancer Screening for CKD patients", E4352="Utilization Rate (per 100,000 patients)"),
SUMIFS(CANSCRN!$D:$D,CANSCRN!$A:$A,C4352,CANSCRN!$G:$G,D4352),
IF(AND(A4352="PSA Testing", E4352="Cost per service ($USD)"),
SUMIFS(PSA!$E:$E,PSA!$A:$A,C4352,PSA!$G:$G,D4352),
IF(AND(A4352="Colorectal Cancer Screening", E4352="Cost per service ($USD)"),
SUMIFS(COL!$E:$E,COL!$A:$A,C4352,COL!$G:$G,D4352),
IF(AND(A4352="Cervical Cancer Screening", E4352="Cost per service ($USD)"),
SUMIFS(CERV!$E:$E,CERV!$A:$A,C4352,CERV!$G:$G,D4352),
IF(AND(A4352="Cancer Screening for CKD patients", E4352="Cost per service ($USD)"),
SUMIFS(CANSCRN!$E:$E,CANSCRN!$A:$A,C4352,CANSCRN!$G:$G,D4352),
IF(AND(A4352="PSA Testing", E4352="Total Expenditure ($USD per 100,000 patients)"),
SUMIFS(PSA!$F:$F,PSA!$A:$A,C4352,PSA!$G:$G,D4352),
IF(AND(A4352="Colorectal Cancer Screening", E4352="Total Expenditure ($USD per 100,000 patients)"),
SUMIFS(COL!$F:$F,COL!$A:$A,C4352,COL!$G:$G,D4352),
IF(AND(A4352="Cervical Cancer Screening", E4352="Total Expenditure ($USD per 100,000 patients)"),
SUMIFS(CERV!$F:$F,CERV!$A:$A,C4352,CERV!$G:$G,D4352),
SUMIFS(CANSCRN!$F:$F,CANSCRN!$A:$A,C4352,CANSCRN!$G:$G,D4352))))))))))))</f>
        <v>2534137.5457710274</v>
      </c>
    </row>
    <row r="4353" spans="1:6" x14ac:dyDescent="0.2">
      <c r="A4353" s="24" t="s">
        <v>107</v>
      </c>
      <c r="B4353" s="24" t="s">
        <v>101</v>
      </c>
      <c r="C4353" s="24" t="s">
        <v>68</v>
      </c>
      <c r="D4353" s="24">
        <v>2015</v>
      </c>
      <c r="E4353" s="24" t="s">
        <v>104</v>
      </c>
      <c r="F4353">
        <f>IF(AND(A4353="PSA Testing", E4353= "Utilization Rate (per 100,000 patients)"),
SUMIFS(PSA!$D:$D,PSA!$A:$A,C4353,PSA!$G:$G,D4353),
IF(AND(A4353="Colorectal Cancer Screening", E4353="Utilization Rate (per 100,000 patients)"),
SUMIFS(COL!$D:$D,COL!$A:$A,C4353,COL!$G:$G, D4353),
IF(AND(A4353="Cervical Cancer Screening", E4353="Utilization Rate (per 100,000 patients)"),
SUMIFS(CERV!$D:$D,CERV!$A:$A,C4353,CERV!$G:$G,D4353),
IF(AND(A4353="Cancer Screening for CKD patients", E4353="Utilization Rate (per 100,000 patients)"),
SUMIFS(CANSCRN!$D:$D,CANSCRN!$A:$A,C4353,CANSCRN!$G:$G,D4353),
IF(AND(A4353="PSA Testing", E4353="Cost per service ($USD)"),
SUMIFS(PSA!$E:$E,PSA!$A:$A,C4353,PSA!$G:$G,D4353),
IF(AND(A4353="Colorectal Cancer Screening", E4353="Cost per service ($USD)"),
SUMIFS(COL!$E:$E,COL!$A:$A,C4353,COL!$G:$G,D4353),
IF(AND(A4353="Cervical Cancer Screening", E4353="Cost per service ($USD)"),
SUMIFS(CERV!$E:$E,CERV!$A:$A,C4353,CERV!$G:$G,D4353),
IF(AND(A4353="Cancer Screening for CKD patients", E4353="Cost per service ($USD)"),
SUMIFS(CANSCRN!$E:$E,CANSCRN!$A:$A,C4353,CANSCRN!$G:$G,D4353),
IF(AND(A4353="PSA Testing", E4353="Total Expenditure ($USD per 100,000 patients)"),
SUMIFS(PSA!$F:$F,PSA!$A:$A,C4353,PSA!$G:$G,D4353),
IF(AND(A4353="Colorectal Cancer Screening", E4353="Total Expenditure ($USD per 100,000 patients)"),
SUMIFS(COL!$F:$F,COL!$A:$A,C4353,COL!$G:$G,D4353),
IF(AND(A4353="Cervical Cancer Screening", E4353="Total Expenditure ($USD per 100,000 patients)"),
SUMIFS(CERV!$F:$F,CERV!$A:$A,C4353,CERV!$G:$G,D4353),
SUMIFS(CANSCRN!$F:$F,CANSCRN!$A:$A,C4353,CANSCRN!$G:$G,D4353))))))))))))</f>
        <v>2629721.8762100455</v>
      </c>
    </row>
    <row r="4354" spans="1:6" x14ac:dyDescent="0.2">
      <c r="A4354" s="24" t="s">
        <v>107</v>
      </c>
      <c r="B4354" s="24" t="s">
        <v>101</v>
      </c>
      <c r="C4354" s="24" t="s">
        <v>68</v>
      </c>
      <c r="D4354" s="24">
        <v>2016</v>
      </c>
      <c r="E4354" s="24" t="s">
        <v>104</v>
      </c>
      <c r="F4354">
        <f>IF(AND(A4354="PSA Testing", E4354= "Utilization Rate (per 100,000 patients)"),
SUMIFS(PSA!$D:$D,PSA!$A:$A,C4354,PSA!$G:$G,D4354),
IF(AND(A4354="Colorectal Cancer Screening", E4354="Utilization Rate (per 100,000 patients)"),
SUMIFS(COL!$D:$D,COL!$A:$A,C4354,COL!$G:$G, D4354),
IF(AND(A4354="Cervical Cancer Screening", E4354="Utilization Rate (per 100,000 patients)"),
SUMIFS(CERV!$D:$D,CERV!$A:$A,C4354,CERV!$G:$G,D4354),
IF(AND(A4354="Cancer Screening for CKD patients", E4354="Utilization Rate (per 100,000 patients)"),
SUMIFS(CANSCRN!$D:$D,CANSCRN!$A:$A,C4354,CANSCRN!$G:$G,D4354),
IF(AND(A4354="PSA Testing", E4354="Cost per service ($USD)"),
SUMIFS(PSA!$E:$E,PSA!$A:$A,C4354,PSA!$G:$G,D4354),
IF(AND(A4354="Colorectal Cancer Screening", E4354="Cost per service ($USD)"),
SUMIFS(COL!$E:$E,COL!$A:$A,C4354,COL!$G:$G,D4354),
IF(AND(A4354="Cervical Cancer Screening", E4354="Cost per service ($USD)"),
SUMIFS(CERV!$E:$E,CERV!$A:$A,C4354,CERV!$G:$G,D4354),
IF(AND(A4354="Cancer Screening for CKD patients", E4354="Cost per service ($USD)"),
SUMIFS(CANSCRN!$E:$E,CANSCRN!$A:$A,C4354,CANSCRN!$G:$G,D4354),
IF(AND(A4354="PSA Testing", E4354="Total Expenditure ($USD per 100,000 patients)"),
SUMIFS(PSA!$F:$F,PSA!$A:$A,C4354,PSA!$G:$G,D4354),
IF(AND(A4354="Colorectal Cancer Screening", E4354="Total Expenditure ($USD per 100,000 patients)"),
SUMIFS(COL!$F:$F,COL!$A:$A,C4354,COL!$G:$G,D4354),
IF(AND(A4354="Cervical Cancer Screening", E4354="Total Expenditure ($USD per 100,000 patients)"),
SUMIFS(CERV!$F:$F,CERV!$A:$A,C4354,CERV!$G:$G,D4354),
SUMIFS(CANSCRN!$F:$F,CANSCRN!$A:$A,C4354,CANSCRN!$G:$G,D4354))))))))))))</f>
        <v>3009540.4757360411</v>
      </c>
    </row>
    <row r="4355" spans="1:6" x14ac:dyDescent="0.2">
      <c r="A4355" s="24" t="s">
        <v>107</v>
      </c>
      <c r="B4355" s="24" t="s">
        <v>101</v>
      </c>
      <c r="C4355" s="24" t="s">
        <v>68</v>
      </c>
      <c r="D4355" s="24">
        <v>2017</v>
      </c>
      <c r="E4355" s="24" t="s">
        <v>104</v>
      </c>
      <c r="F4355">
        <f>IF(AND(A4355="PSA Testing", E4355= "Utilization Rate (per 100,000 patients)"),
SUMIFS(PSA!$D:$D,PSA!$A:$A,C4355,PSA!$G:$G,D4355),
IF(AND(A4355="Colorectal Cancer Screening", E4355="Utilization Rate (per 100,000 patients)"),
SUMIFS(COL!$D:$D,COL!$A:$A,C4355,COL!$G:$G, D4355),
IF(AND(A4355="Cervical Cancer Screening", E4355="Utilization Rate (per 100,000 patients)"),
SUMIFS(CERV!$D:$D,CERV!$A:$A,C4355,CERV!$G:$G,D4355),
IF(AND(A4355="Cancer Screening for CKD patients", E4355="Utilization Rate (per 100,000 patients)"),
SUMIFS(CANSCRN!$D:$D,CANSCRN!$A:$A,C4355,CANSCRN!$G:$G,D4355),
IF(AND(A4355="PSA Testing", E4355="Cost per service ($USD)"),
SUMIFS(PSA!$E:$E,PSA!$A:$A,C4355,PSA!$G:$G,D4355),
IF(AND(A4355="Colorectal Cancer Screening", E4355="Cost per service ($USD)"),
SUMIFS(COL!$E:$E,COL!$A:$A,C4355,COL!$G:$G,D4355),
IF(AND(A4355="Cervical Cancer Screening", E4355="Cost per service ($USD)"),
SUMIFS(CERV!$E:$E,CERV!$A:$A,C4355,CERV!$G:$G,D4355),
IF(AND(A4355="Cancer Screening for CKD patients", E4355="Cost per service ($USD)"),
SUMIFS(CANSCRN!$E:$E,CANSCRN!$A:$A,C4355,CANSCRN!$G:$G,D4355),
IF(AND(A4355="PSA Testing", E4355="Total Expenditure ($USD per 100,000 patients)"),
SUMIFS(PSA!$F:$F,PSA!$A:$A,C4355,PSA!$G:$G,D4355),
IF(AND(A4355="Colorectal Cancer Screening", E4355="Total Expenditure ($USD per 100,000 patients)"),
SUMIFS(COL!$F:$F,COL!$A:$A,C4355,COL!$G:$G,D4355),
IF(AND(A4355="Cervical Cancer Screening", E4355="Total Expenditure ($USD per 100,000 patients)"),
SUMIFS(CERV!$F:$F,CERV!$A:$A,C4355,CERV!$G:$G,D4355),
SUMIFS(CANSCRN!$F:$F,CANSCRN!$A:$A,C4355,CANSCRN!$G:$G,D4355))))))))))))</f>
        <v>3871173.7415521061</v>
      </c>
    </row>
    <row r="4356" spans="1:6" x14ac:dyDescent="0.2">
      <c r="A4356" s="24" t="s">
        <v>107</v>
      </c>
      <c r="B4356" s="24" t="s">
        <v>101</v>
      </c>
      <c r="C4356" s="24" t="s">
        <v>68</v>
      </c>
      <c r="D4356" s="24">
        <v>2018</v>
      </c>
      <c r="E4356" s="24" t="s">
        <v>104</v>
      </c>
      <c r="F4356">
        <f>IF(AND(A4356="PSA Testing", E4356= "Utilization Rate (per 100,000 patients)"),
SUMIFS(PSA!$D:$D,PSA!$A:$A,C4356,PSA!$G:$G,D4356),
IF(AND(A4356="Colorectal Cancer Screening", E4356="Utilization Rate (per 100,000 patients)"),
SUMIFS(COL!$D:$D,COL!$A:$A,C4356,COL!$G:$G, D4356),
IF(AND(A4356="Cervical Cancer Screening", E4356="Utilization Rate (per 100,000 patients)"),
SUMIFS(CERV!$D:$D,CERV!$A:$A,C4356,CERV!$G:$G,D4356),
IF(AND(A4356="Cancer Screening for CKD patients", E4356="Utilization Rate (per 100,000 patients)"),
SUMIFS(CANSCRN!$D:$D,CANSCRN!$A:$A,C4356,CANSCRN!$G:$G,D4356),
IF(AND(A4356="PSA Testing", E4356="Cost per service ($USD)"),
SUMIFS(PSA!$E:$E,PSA!$A:$A,C4356,PSA!$G:$G,D4356),
IF(AND(A4356="Colorectal Cancer Screening", E4356="Cost per service ($USD)"),
SUMIFS(COL!$E:$E,COL!$A:$A,C4356,COL!$G:$G,D4356),
IF(AND(A4356="Cervical Cancer Screening", E4356="Cost per service ($USD)"),
SUMIFS(CERV!$E:$E,CERV!$A:$A,C4356,CERV!$G:$G,D4356),
IF(AND(A4356="Cancer Screening for CKD patients", E4356="Cost per service ($USD)"),
SUMIFS(CANSCRN!$E:$E,CANSCRN!$A:$A,C4356,CANSCRN!$G:$G,D4356),
IF(AND(A4356="PSA Testing", E4356="Total Expenditure ($USD per 100,000 patients)"),
SUMIFS(PSA!$F:$F,PSA!$A:$A,C4356,PSA!$G:$G,D4356),
IF(AND(A4356="Colorectal Cancer Screening", E4356="Total Expenditure ($USD per 100,000 patients)"),
SUMIFS(COL!$F:$F,COL!$A:$A,C4356,COL!$G:$G,D4356),
IF(AND(A4356="Cervical Cancer Screening", E4356="Total Expenditure ($USD per 100,000 patients)"),
SUMIFS(CERV!$F:$F,CERV!$A:$A,C4356,CERV!$G:$G,D4356),
SUMIFS(CANSCRN!$F:$F,CANSCRN!$A:$A,C4356,CANSCRN!$G:$G,D4356))))))))))))</f>
        <v>2981726.1937190085</v>
      </c>
    </row>
    <row r="4357" spans="1:6" x14ac:dyDescent="0.2">
      <c r="A4357" s="24" t="s">
        <v>107</v>
      </c>
      <c r="B4357" s="24" t="s">
        <v>101</v>
      </c>
      <c r="C4357" s="24" t="s">
        <v>68</v>
      </c>
      <c r="D4357" s="24">
        <v>2019</v>
      </c>
      <c r="E4357" s="24" t="s">
        <v>104</v>
      </c>
      <c r="F4357">
        <f>IF(AND(A4357="PSA Testing", E4357= "Utilization Rate (per 100,000 patients)"),
SUMIFS(PSA!$D:$D,PSA!$A:$A,C4357,PSA!$G:$G,D4357),
IF(AND(A4357="Colorectal Cancer Screening", E4357="Utilization Rate (per 100,000 patients)"),
SUMIFS(COL!$D:$D,COL!$A:$A,C4357,COL!$G:$G, D4357),
IF(AND(A4357="Cervical Cancer Screening", E4357="Utilization Rate (per 100,000 patients)"),
SUMIFS(CERV!$D:$D,CERV!$A:$A,C4357,CERV!$G:$G,D4357),
IF(AND(A4357="Cancer Screening for CKD patients", E4357="Utilization Rate (per 100,000 patients)"),
SUMIFS(CANSCRN!$D:$D,CANSCRN!$A:$A,C4357,CANSCRN!$G:$G,D4357),
IF(AND(A4357="PSA Testing", E4357="Cost per service ($USD)"),
SUMIFS(PSA!$E:$E,PSA!$A:$A,C4357,PSA!$G:$G,D4357),
IF(AND(A4357="Colorectal Cancer Screening", E4357="Cost per service ($USD)"),
SUMIFS(COL!$E:$E,COL!$A:$A,C4357,COL!$G:$G,D4357),
IF(AND(A4357="Cervical Cancer Screening", E4357="Cost per service ($USD)"),
SUMIFS(CERV!$E:$E,CERV!$A:$A,C4357,CERV!$G:$G,D4357),
IF(AND(A4357="Cancer Screening for CKD patients", E4357="Cost per service ($USD)"),
SUMIFS(CANSCRN!$E:$E,CANSCRN!$A:$A,C4357,CANSCRN!$G:$G,D4357),
IF(AND(A4357="PSA Testing", E4357="Total Expenditure ($USD per 100,000 patients)"),
SUMIFS(PSA!$F:$F,PSA!$A:$A,C4357,PSA!$G:$G,D4357),
IF(AND(A4357="Colorectal Cancer Screening", E4357="Total Expenditure ($USD per 100,000 patients)"),
SUMIFS(COL!$F:$F,COL!$A:$A,C4357,COL!$G:$G,D4357),
IF(AND(A4357="Cervical Cancer Screening", E4357="Total Expenditure ($USD per 100,000 patients)"),
SUMIFS(CERV!$F:$F,CERV!$A:$A,C4357,CERV!$G:$G,D4357),
SUMIFS(CANSCRN!$F:$F,CANSCRN!$A:$A,C4357,CANSCRN!$G:$G,D4357))))))))))))</f>
        <v>3323663.2877001707</v>
      </c>
    </row>
    <row r="4358" spans="1:6" x14ac:dyDescent="0.2">
      <c r="A4358" s="24" t="s">
        <v>107</v>
      </c>
      <c r="B4358" s="24" t="s">
        <v>101</v>
      </c>
      <c r="C4358" s="24" t="s">
        <v>70</v>
      </c>
      <c r="D4358" s="24">
        <v>2009</v>
      </c>
      <c r="E4358" s="24" t="s">
        <v>104</v>
      </c>
      <c r="F4358">
        <f>IF(AND(A4358="PSA Testing", E4358= "Utilization Rate (per 100,000 patients)"),
SUMIFS(PSA!$D:$D,PSA!$A:$A,C4358,PSA!$G:$G,D4358),
IF(AND(A4358="Colorectal Cancer Screening", E4358="Utilization Rate (per 100,000 patients)"),
SUMIFS(COL!$D:$D,COL!$A:$A,C4358,COL!$G:$G, D4358),
IF(AND(A4358="Cervical Cancer Screening", E4358="Utilization Rate (per 100,000 patients)"),
SUMIFS(CERV!$D:$D,CERV!$A:$A,C4358,CERV!$G:$G,D4358),
IF(AND(A4358="Cancer Screening for CKD patients", E4358="Utilization Rate (per 100,000 patients)"),
SUMIFS(CANSCRN!$D:$D,CANSCRN!$A:$A,C4358,CANSCRN!$G:$G,D4358),
IF(AND(A4358="PSA Testing", E4358="Cost per service ($USD)"),
SUMIFS(PSA!$E:$E,PSA!$A:$A,C4358,PSA!$G:$G,D4358),
IF(AND(A4358="Colorectal Cancer Screening", E4358="Cost per service ($USD)"),
SUMIFS(COL!$E:$E,COL!$A:$A,C4358,COL!$G:$G,D4358),
IF(AND(A4358="Cervical Cancer Screening", E4358="Cost per service ($USD)"),
SUMIFS(CERV!$E:$E,CERV!$A:$A,C4358,CERV!$G:$G,D4358),
IF(AND(A4358="Cancer Screening for CKD patients", E4358="Cost per service ($USD)"),
SUMIFS(CANSCRN!$E:$E,CANSCRN!$A:$A,C4358,CANSCRN!$G:$G,D4358),
IF(AND(A4358="PSA Testing", E4358="Total Expenditure ($USD per 100,000 patients)"),
SUMIFS(PSA!$F:$F,PSA!$A:$A,C4358,PSA!$G:$G,D4358),
IF(AND(A4358="Colorectal Cancer Screening", E4358="Total Expenditure ($USD per 100,000 patients)"),
SUMIFS(COL!$F:$F,COL!$A:$A,C4358,COL!$G:$G,D4358),
IF(AND(A4358="Cervical Cancer Screening", E4358="Total Expenditure ($USD per 100,000 patients)"),
SUMIFS(CERV!$F:$F,CERV!$A:$A,C4358,CERV!$G:$G,D4358),
SUMIFS(CANSCRN!$F:$F,CANSCRN!$A:$A,C4358,CANSCRN!$G:$G,D4358))))))))))))</f>
        <v>5504692.9037722414</v>
      </c>
    </row>
    <row r="4359" spans="1:6" x14ac:dyDescent="0.2">
      <c r="A4359" s="24" t="s">
        <v>107</v>
      </c>
      <c r="B4359" s="24" t="s">
        <v>101</v>
      </c>
      <c r="C4359" s="24" t="s">
        <v>70</v>
      </c>
      <c r="D4359" s="24">
        <v>2010</v>
      </c>
      <c r="E4359" s="24" t="s">
        <v>104</v>
      </c>
      <c r="F4359">
        <f>IF(AND(A4359="PSA Testing", E4359= "Utilization Rate (per 100,000 patients)"),
SUMIFS(PSA!$D:$D,PSA!$A:$A,C4359,PSA!$G:$G,D4359),
IF(AND(A4359="Colorectal Cancer Screening", E4359="Utilization Rate (per 100,000 patients)"),
SUMIFS(COL!$D:$D,COL!$A:$A,C4359,COL!$G:$G, D4359),
IF(AND(A4359="Cervical Cancer Screening", E4359="Utilization Rate (per 100,000 patients)"),
SUMIFS(CERV!$D:$D,CERV!$A:$A,C4359,CERV!$G:$G,D4359),
IF(AND(A4359="Cancer Screening for CKD patients", E4359="Utilization Rate (per 100,000 patients)"),
SUMIFS(CANSCRN!$D:$D,CANSCRN!$A:$A,C4359,CANSCRN!$G:$G,D4359),
IF(AND(A4359="PSA Testing", E4359="Cost per service ($USD)"),
SUMIFS(PSA!$E:$E,PSA!$A:$A,C4359,PSA!$G:$G,D4359),
IF(AND(A4359="Colorectal Cancer Screening", E4359="Cost per service ($USD)"),
SUMIFS(COL!$E:$E,COL!$A:$A,C4359,COL!$G:$G,D4359),
IF(AND(A4359="Cervical Cancer Screening", E4359="Cost per service ($USD)"),
SUMIFS(CERV!$E:$E,CERV!$A:$A,C4359,CERV!$G:$G,D4359),
IF(AND(A4359="Cancer Screening for CKD patients", E4359="Cost per service ($USD)"),
SUMIFS(CANSCRN!$E:$E,CANSCRN!$A:$A,C4359,CANSCRN!$G:$G,D4359),
IF(AND(A4359="PSA Testing", E4359="Total Expenditure ($USD per 100,000 patients)"),
SUMIFS(PSA!$F:$F,PSA!$A:$A,C4359,PSA!$G:$G,D4359),
IF(AND(A4359="Colorectal Cancer Screening", E4359="Total Expenditure ($USD per 100,000 patients)"),
SUMIFS(COL!$F:$F,COL!$A:$A,C4359,COL!$G:$G,D4359),
IF(AND(A4359="Cervical Cancer Screening", E4359="Total Expenditure ($USD per 100,000 patients)"),
SUMIFS(CERV!$F:$F,CERV!$A:$A,C4359,CERV!$G:$G,D4359),
SUMIFS(CANSCRN!$F:$F,CANSCRN!$A:$A,C4359,CANSCRN!$G:$G,D4359))))))))))))</f>
        <v>4128099.0848444449</v>
      </c>
    </row>
    <row r="4360" spans="1:6" x14ac:dyDescent="0.2">
      <c r="A4360" s="24" t="s">
        <v>107</v>
      </c>
      <c r="B4360" s="24" t="s">
        <v>101</v>
      </c>
      <c r="C4360" s="24" t="s">
        <v>70</v>
      </c>
      <c r="D4360" s="24">
        <v>2011</v>
      </c>
      <c r="E4360" s="24" t="s">
        <v>104</v>
      </c>
      <c r="F4360">
        <f>IF(AND(A4360="PSA Testing", E4360= "Utilization Rate (per 100,000 patients)"),
SUMIFS(PSA!$D:$D,PSA!$A:$A,C4360,PSA!$G:$G,D4360),
IF(AND(A4360="Colorectal Cancer Screening", E4360="Utilization Rate (per 100,000 patients)"),
SUMIFS(COL!$D:$D,COL!$A:$A,C4360,COL!$G:$G, D4360),
IF(AND(A4360="Cervical Cancer Screening", E4360="Utilization Rate (per 100,000 patients)"),
SUMIFS(CERV!$D:$D,CERV!$A:$A,C4360,CERV!$G:$G,D4360),
IF(AND(A4360="Cancer Screening for CKD patients", E4360="Utilization Rate (per 100,000 patients)"),
SUMIFS(CANSCRN!$D:$D,CANSCRN!$A:$A,C4360,CANSCRN!$G:$G,D4360),
IF(AND(A4360="PSA Testing", E4360="Cost per service ($USD)"),
SUMIFS(PSA!$E:$E,PSA!$A:$A,C4360,PSA!$G:$G,D4360),
IF(AND(A4360="Colorectal Cancer Screening", E4360="Cost per service ($USD)"),
SUMIFS(COL!$E:$E,COL!$A:$A,C4360,COL!$G:$G,D4360),
IF(AND(A4360="Cervical Cancer Screening", E4360="Cost per service ($USD)"),
SUMIFS(CERV!$E:$E,CERV!$A:$A,C4360,CERV!$G:$G,D4360),
IF(AND(A4360="Cancer Screening for CKD patients", E4360="Cost per service ($USD)"),
SUMIFS(CANSCRN!$E:$E,CANSCRN!$A:$A,C4360,CANSCRN!$G:$G,D4360),
IF(AND(A4360="PSA Testing", E4360="Total Expenditure ($USD per 100,000 patients)"),
SUMIFS(PSA!$F:$F,PSA!$A:$A,C4360,PSA!$G:$G,D4360),
IF(AND(A4360="Colorectal Cancer Screening", E4360="Total Expenditure ($USD per 100,000 patients)"),
SUMIFS(COL!$F:$F,COL!$A:$A,C4360,COL!$G:$G,D4360),
IF(AND(A4360="Cervical Cancer Screening", E4360="Total Expenditure ($USD per 100,000 patients)"),
SUMIFS(CERV!$F:$F,CERV!$A:$A,C4360,CERV!$G:$G,D4360),
SUMIFS(CANSCRN!$F:$F,CANSCRN!$A:$A,C4360,CANSCRN!$G:$G,D4360))))))))))))</f>
        <v>7692085.9017991638</v>
      </c>
    </row>
    <row r="4361" spans="1:6" x14ac:dyDescent="0.2">
      <c r="A4361" s="24" t="s">
        <v>107</v>
      </c>
      <c r="B4361" s="24" t="s">
        <v>101</v>
      </c>
      <c r="C4361" s="24" t="s">
        <v>70</v>
      </c>
      <c r="D4361" s="24">
        <v>2012</v>
      </c>
      <c r="E4361" s="24" t="s">
        <v>104</v>
      </c>
      <c r="F4361">
        <f>IF(AND(A4361="PSA Testing", E4361= "Utilization Rate (per 100,000 patients)"),
SUMIFS(PSA!$D:$D,PSA!$A:$A,C4361,PSA!$G:$G,D4361),
IF(AND(A4361="Colorectal Cancer Screening", E4361="Utilization Rate (per 100,000 patients)"),
SUMIFS(COL!$D:$D,COL!$A:$A,C4361,COL!$G:$G, D4361),
IF(AND(A4361="Cervical Cancer Screening", E4361="Utilization Rate (per 100,000 patients)"),
SUMIFS(CERV!$D:$D,CERV!$A:$A,C4361,CERV!$G:$G,D4361),
IF(AND(A4361="Cancer Screening for CKD patients", E4361="Utilization Rate (per 100,000 patients)"),
SUMIFS(CANSCRN!$D:$D,CANSCRN!$A:$A,C4361,CANSCRN!$G:$G,D4361),
IF(AND(A4361="PSA Testing", E4361="Cost per service ($USD)"),
SUMIFS(PSA!$E:$E,PSA!$A:$A,C4361,PSA!$G:$G,D4361),
IF(AND(A4361="Colorectal Cancer Screening", E4361="Cost per service ($USD)"),
SUMIFS(COL!$E:$E,COL!$A:$A,C4361,COL!$G:$G,D4361),
IF(AND(A4361="Cervical Cancer Screening", E4361="Cost per service ($USD)"),
SUMIFS(CERV!$E:$E,CERV!$A:$A,C4361,CERV!$G:$G,D4361),
IF(AND(A4361="Cancer Screening for CKD patients", E4361="Cost per service ($USD)"),
SUMIFS(CANSCRN!$E:$E,CANSCRN!$A:$A,C4361,CANSCRN!$G:$G,D4361),
IF(AND(A4361="PSA Testing", E4361="Total Expenditure ($USD per 100,000 patients)"),
SUMIFS(PSA!$F:$F,PSA!$A:$A,C4361,PSA!$G:$G,D4361),
IF(AND(A4361="Colorectal Cancer Screening", E4361="Total Expenditure ($USD per 100,000 patients)"),
SUMIFS(COL!$F:$F,COL!$A:$A,C4361,COL!$G:$G,D4361),
IF(AND(A4361="Cervical Cancer Screening", E4361="Total Expenditure ($USD per 100,000 patients)"),
SUMIFS(CERV!$F:$F,CERV!$A:$A,C4361,CERV!$G:$G,D4361),
SUMIFS(CANSCRN!$F:$F,CANSCRN!$A:$A,C4361,CANSCRN!$G:$G,D4361))))))))))))</f>
        <v>4331693.2150442479</v>
      </c>
    </row>
    <row r="4362" spans="1:6" x14ac:dyDescent="0.2">
      <c r="A4362" s="24" t="s">
        <v>107</v>
      </c>
      <c r="B4362" s="24" t="s">
        <v>101</v>
      </c>
      <c r="C4362" s="24" t="s">
        <v>70</v>
      </c>
      <c r="D4362" s="24">
        <v>2013</v>
      </c>
      <c r="E4362" s="24" t="s">
        <v>104</v>
      </c>
      <c r="F4362">
        <f>IF(AND(A4362="PSA Testing", E4362= "Utilization Rate (per 100,000 patients)"),
SUMIFS(PSA!$D:$D,PSA!$A:$A,C4362,PSA!$G:$G,D4362),
IF(AND(A4362="Colorectal Cancer Screening", E4362="Utilization Rate (per 100,000 patients)"),
SUMIFS(COL!$D:$D,COL!$A:$A,C4362,COL!$G:$G, D4362),
IF(AND(A4362="Cervical Cancer Screening", E4362="Utilization Rate (per 100,000 patients)"),
SUMIFS(CERV!$D:$D,CERV!$A:$A,C4362,CERV!$G:$G,D4362),
IF(AND(A4362="Cancer Screening for CKD patients", E4362="Utilization Rate (per 100,000 patients)"),
SUMIFS(CANSCRN!$D:$D,CANSCRN!$A:$A,C4362,CANSCRN!$G:$G,D4362),
IF(AND(A4362="PSA Testing", E4362="Cost per service ($USD)"),
SUMIFS(PSA!$E:$E,PSA!$A:$A,C4362,PSA!$G:$G,D4362),
IF(AND(A4362="Colorectal Cancer Screening", E4362="Cost per service ($USD)"),
SUMIFS(COL!$E:$E,COL!$A:$A,C4362,COL!$G:$G,D4362),
IF(AND(A4362="Cervical Cancer Screening", E4362="Cost per service ($USD)"),
SUMIFS(CERV!$E:$E,CERV!$A:$A,C4362,CERV!$G:$G,D4362),
IF(AND(A4362="Cancer Screening for CKD patients", E4362="Cost per service ($USD)"),
SUMIFS(CANSCRN!$E:$E,CANSCRN!$A:$A,C4362,CANSCRN!$G:$G,D4362),
IF(AND(A4362="PSA Testing", E4362="Total Expenditure ($USD per 100,000 patients)"),
SUMIFS(PSA!$F:$F,PSA!$A:$A,C4362,PSA!$G:$G,D4362),
IF(AND(A4362="Colorectal Cancer Screening", E4362="Total Expenditure ($USD per 100,000 patients)"),
SUMIFS(COL!$F:$F,COL!$A:$A,C4362,COL!$G:$G,D4362),
IF(AND(A4362="Cervical Cancer Screening", E4362="Total Expenditure ($USD per 100,000 patients)"),
SUMIFS(CERV!$F:$F,CERV!$A:$A,C4362,CERV!$G:$G,D4362),
SUMIFS(CANSCRN!$F:$F,CANSCRN!$A:$A,C4362,CANSCRN!$G:$G,D4362))))))))))))</f>
        <v>6152562.6002439028</v>
      </c>
    </row>
    <row r="4363" spans="1:6" x14ac:dyDescent="0.2">
      <c r="A4363" s="24" t="s">
        <v>107</v>
      </c>
      <c r="B4363" s="24" t="s">
        <v>101</v>
      </c>
      <c r="C4363" s="24" t="s">
        <v>70</v>
      </c>
      <c r="D4363" s="24">
        <v>2014</v>
      </c>
      <c r="E4363" s="24" t="s">
        <v>104</v>
      </c>
      <c r="F4363">
        <f>IF(AND(A4363="PSA Testing", E4363= "Utilization Rate (per 100,000 patients)"),
SUMIFS(PSA!$D:$D,PSA!$A:$A,C4363,PSA!$G:$G,D4363),
IF(AND(A4363="Colorectal Cancer Screening", E4363="Utilization Rate (per 100,000 patients)"),
SUMIFS(COL!$D:$D,COL!$A:$A,C4363,COL!$G:$G, D4363),
IF(AND(A4363="Cervical Cancer Screening", E4363="Utilization Rate (per 100,000 patients)"),
SUMIFS(CERV!$D:$D,CERV!$A:$A,C4363,CERV!$G:$G,D4363),
IF(AND(A4363="Cancer Screening for CKD patients", E4363="Utilization Rate (per 100,000 patients)"),
SUMIFS(CANSCRN!$D:$D,CANSCRN!$A:$A,C4363,CANSCRN!$G:$G,D4363),
IF(AND(A4363="PSA Testing", E4363="Cost per service ($USD)"),
SUMIFS(PSA!$E:$E,PSA!$A:$A,C4363,PSA!$G:$G,D4363),
IF(AND(A4363="Colorectal Cancer Screening", E4363="Cost per service ($USD)"),
SUMIFS(COL!$E:$E,COL!$A:$A,C4363,COL!$G:$G,D4363),
IF(AND(A4363="Cervical Cancer Screening", E4363="Cost per service ($USD)"),
SUMIFS(CERV!$E:$E,CERV!$A:$A,C4363,CERV!$G:$G,D4363),
IF(AND(A4363="Cancer Screening for CKD patients", E4363="Cost per service ($USD)"),
SUMIFS(CANSCRN!$E:$E,CANSCRN!$A:$A,C4363,CANSCRN!$G:$G,D4363),
IF(AND(A4363="PSA Testing", E4363="Total Expenditure ($USD per 100,000 patients)"),
SUMIFS(PSA!$F:$F,PSA!$A:$A,C4363,PSA!$G:$G,D4363),
IF(AND(A4363="Colorectal Cancer Screening", E4363="Total Expenditure ($USD per 100,000 patients)"),
SUMIFS(COL!$F:$F,COL!$A:$A,C4363,COL!$G:$G,D4363),
IF(AND(A4363="Cervical Cancer Screening", E4363="Total Expenditure ($USD per 100,000 patients)"),
SUMIFS(CERV!$F:$F,CERV!$A:$A,C4363,CERV!$G:$G,D4363),
SUMIFS(CANSCRN!$F:$F,CANSCRN!$A:$A,C4363,CANSCRN!$G:$G,D4363))))))))))))</f>
        <v>2131557.993666667</v>
      </c>
    </row>
    <row r="4364" spans="1:6" x14ac:dyDescent="0.2">
      <c r="A4364" s="24" t="s">
        <v>107</v>
      </c>
      <c r="B4364" s="24" t="s">
        <v>101</v>
      </c>
      <c r="C4364" s="24" t="s">
        <v>70</v>
      </c>
      <c r="D4364" s="24">
        <v>2015</v>
      </c>
      <c r="E4364" s="24" t="s">
        <v>104</v>
      </c>
      <c r="F4364">
        <f>IF(AND(A4364="PSA Testing", E4364= "Utilization Rate (per 100,000 patients)"),
SUMIFS(PSA!$D:$D,PSA!$A:$A,C4364,PSA!$G:$G,D4364),
IF(AND(A4364="Colorectal Cancer Screening", E4364="Utilization Rate (per 100,000 patients)"),
SUMIFS(COL!$D:$D,COL!$A:$A,C4364,COL!$G:$G, D4364),
IF(AND(A4364="Cervical Cancer Screening", E4364="Utilization Rate (per 100,000 patients)"),
SUMIFS(CERV!$D:$D,CERV!$A:$A,C4364,CERV!$G:$G,D4364),
IF(AND(A4364="Cancer Screening for CKD patients", E4364="Utilization Rate (per 100,000 patients)"),
SUMIFS(CANSCRN!$D:$D,CANSCRN!$A:$A,C4364,CANSCRN!$G:$G,D4364),
IF(AND(A4364="PSA Testing", E4364="Cost per service ($USD)"),
SUMIFS(PSA!$E:$E,PSA!$A:$A,C4364,PSA!$G:$G,D4364),
IF(AND(A4364="Colorectal Cancer Screening", E4364="Cost per service ($USD)"),
SUMIFS(COL!$E:$E,COL!$A:$A,C4364,COL!$G:$G,D4364),
IF(AND(A4364="Cervical Cancer Screening", E4364="Cost per service ($USD)"),
SUMIFS(CERV!$E:$E,CERV!$A:$A,C4364,CERV!$G:$G,D4364),
IF(AND(A4364="Cancer Screening for CKD patients", E4364="Cost per service ($USD)"),
SUMIFS(CANSCRN!$E:$E,CANSCRN!$A:$A,C4364,CANSCRN!$G:$G,D4364),
IF(AND(A4364="PSA Testing", E4364="Total Expenditure ($USD per 100,000 patients)"),
SUMIFS(PSA!$F:$F,PSA!$A:$A,C4364,PSA!$G:$G,D4364),
IF(AND(A4364="Colorectal Cancer Screening", E4364="Total Expenditure ($USD per 100,000 patients)"),
SUMIFS(COL!$F:$F,COL!$A:$A,C4364,COL!$G:$G,D4364),
IF(AND(A4364="Cervical Cancer Screening", E4364="Total Expenditure ($USD per 100,000 patients)"),
SUMIFS(CERV!$F:$F,CERV!$A:$A,C4364,CERV!$G:$G,D4364),
SUMIFS(CANSCRN!$F:$F,CANSCRN!$A:$A,C4364,CANSCRN!$G:$G,D4364))))))))))))</f>
        <v>5850312.065972222</v>
      </c>
    </row>
    <row r="4365" spans="1:6" x14ac:dyDescent="0.2">
      <c r="A4365" s="24" t="s">
        <v>107</v>
      </c>
      <c r="B4365" s="24" t="s">
        <v>101</v>
      </c>
      <c r="C4365" s="24" t="s">
        <v>70</v>
      </c>
      <c r="D4365" s="24">
        <v>2016</v>
      </c>
      <c r="E4365" s="24" t="s">
        <v>104</v>
      </c>
      <c r="F4365">
        <f>IF(AND(A4365="PSA Testing", E4365= "Utilization Rate (per 100,000 patients)"),
SUMIFS(PSA!$D:$D,PSA!$A:$A,C4365,PSA!$G:$G,D4365),
IF(AND(A4365="Colorectal Cancer Screening", E4365="Utilization Rate (per 100,000 patients)"),
SUMIFS(COL!$D:$D,COL!$A:$A,C4365,COL!$G:$G, D4365),
IF(AND(A4365="Cervical Cancer Screening", E4365="Utilization Rate (per 100,000 patients)"),
SUMIFS(CERV!$D:$D,CERV!$A:$A,C4365,CERV!$G:$G,D4365),
IF(AND(A4365="Cancer Screening for CKD patients", E4365="Utilization Rate (per 100,000 patients)"),
SUMIFS(CANSCRN!$D:$D,CANSCRN!$A:$A,C4365,CANSCRN!$G:$G,D4365),
IF(AND(A4365="PSA Testing", E4365="Cost per service ($USD)"),
SUMIFS(PSA!$E:$E,PSA!$A:$A,C4365,PSA!$G:$G,D4365),
IF(AND(A4365="Colorectal Cancer Screening", E4365="Cost per service ($USD)"),
SUMIFS(COL!$E:$E,COL!$A:$A,C4365,COL!$G:$G,D4365),
IF(AND(A4365="Cervical Cancer Screening", E4365="Cost per service ($USD)"),
SUMIFS(CERV!$E:$E,CERV!$A:$A,C4365,CERV!$G:$G,D4365),
IF(AND(A4365="Cancer Screening for CKD patients", E4365="Cost per service ($USD)"),
SUMIFS(CANSCRN!$E:$E,CANSCRN!$A:$A,C4365,CANSCRN!$G:$G,D4365),
IF(AND(A4365="PSA Testing", E4365="Total Expenditure ($USD per 100,000 patients)"),
SUMIFS(PSA!$F:$F,PSA!$A:$A,C4365,PSA!$G:$G,D4365),
IF(AND(A4365="Colorectal Cancer Screening", E4365="Total Expenditure ($USD per 100,000 patients)"),
SUMIFS(COL!$F:$F,COL!$A:$A,C4365,COL!$G:$G,D4365),
IF(AND(A4365="Cervical Cancer Screening", E4365="Total Expenditure ($USD per 100,000 patients)"),
SUMIFS(CERV!$F:$F,CERV!$A:$A,C4365,CERV!$G:$G,D4365),
SUMIFS(CANSCRN!$F:$F,CANSCRN!$A:$A,C4365,CANSCRN!$G:$G,D4365))))))))))))</f>
        <v>3827078.4311764706</v>
      </c>
    </row>
    <row r="4366" spans="1:6" x14ac:dyDescent="0.2">
      <c r="A4366" s="24" t="s">
        <v>107</v>
      </c>
      <c r="B4366" s="24" t="s">
        <v>101</v>
      </c>
      <c r="C4366" s="24" t="s">
        <v>70</v>
      </c>
      <c r="D4366" s="24">
        <v>2017</v>
      </c>
      <c r="E4366" s="24" t="s">
        <v>104</v>
      </c>
      <c r="F4366">
        <f>IF(AND(A4366="PSA Testing", E4366= "Utilization Rate (per 100,000 patients)"),
SUMIFS(PSA!$D:$D,PSA!$A:$A,C4366,PSA!$G:$G,D4366),
IF(AND(A4366="Colorectal Cancer Screening", E4366="Utilization Rate (per 100,000 patients)"),
SUMIFS(COL!$D:$D,COL!$A:$A,C4366,COL!$G:$G, D4366),
IF(AND(A4366="Cervical Cancer Screening", E4366="Utilization Rate (per 100,000 patients)"),
SUMIFS(CERV!$D:$D,CERV!$A:$A,C4366,CERV!$G:$G,D4366),
IF(AND(A4366="Cancer Screening for CKD patients", E4366="Utilization Rate (per 100,000 patients)"),
SUMIFS(CANSCRN!$D:$D,CANSCRN!$A:$A,C4366,CANSCRN!$G:$G,D4366),
IF(AND(A4366="PSA Testing", E4366="Cost per service ($USD)"),
SUMIFS(PSA!$E:$E,PSA!$A:$A,C4366,PSA!$G:$G,D4366),
IF(AND(A4366="Colorectal Cancer Screening", E4366="Cost per service ($USD)"),
SUMIFS(COL!$E:$E,COL!$A:$A,C4366,COL!$G:$G,D4366),
IF(AND(A4366="Cervical Cancer Screening", E4366="Cost per service ($USD)"),
SUMIFS(CERV!$E:$E,CERV!$A:$A,C4366,CERV!$G:$G,D4366),
IF(AND(A4366="Cancer Screening for CKD patients", E4366="Cost per service ($USD)"),
SUMIFS(CANSCRN!$E:$E,CANSCRN!$A:$A,C4366,CANSCRN!$G:$G,D4366),
IF(AND(A4366="PSA Testing", E4366="Total Expenditure ($USD per 100,000 patients)"),
SUMIFS(PSA!$F:$F,PSA!$A:$A,C4366,PSA!$G:$G,D4366),
IF(AND(A4366="Colorectal Cancer Screening", E4366="Total Expenditure ($USD per 100,000 patients)"),
SUMIFS(COL!$F:$F,COL!$A:$A,C4366,COL!$G:$G,D4366),
IF(AND(A4366="Cervical Cancer Screening", E4366="Total Expenditure ($USD per 100,000 patients)"),
SUMIFS(CERV!$F:$F,CERV!$A:$A,C4366,CERV!$G:$G,D4366),
SUMIFS(CANSCRN!$F:$F,CANSCRN!$A:$A,C4366,CANSCRN!$G:$G,D4366))))))))))))</f>
        <v>4377965.3941414142</v>
      </c>
    </row>
    <row r="4367" spans="1:6" x14ac:dyDescent="0.2">
      <c r="A4367" s="24" t="s">
        <v>107</v>
      </c>
      <c r="B4367" s="24" t="s">
        <v>101</v>
      </c>
      <c r="C4367" s="24" t="s">
        <v>70</v>
      </c>
      <c r="D4367" s="24">
        <v>2018</v>
      </c>
      <c r="E4367" s="24" t="s">
        <v>104</v>
      </c>
      <c r="F4367">
        <f>IF(AND(A4367="PSA Testing", E4367= "Utilization Rate (per 100,000 patients)"),
SUMIFS(PSA!$D:$D,PSA!$A:$A,C4367,PSA!$G:$G,D4367),
IF(AND(A4367="Colorectal Cancer Screening", E4367="Utilization Rate (per 100,000 patients)"),
SUMIFS(COL!$D:$D,COL!$A:$A,C4367,COL!$G:$G, D4367),
IF(AND(A4367="Cervical Cancer Screening", E4367="Utilization Rate (per 100,000 patients)"),
SUMIFS(CERV!$D:$D,CERV!$A:$A,C4367,CERV!$G:$G,D4367),
IF(AND(A4367="Cancer Screening for CKD patients", E4367="Utilization Rate (per 100,000 patients)"),
SUMIFS(CANSCRN!$D:$D,CANSCRN!$A:$A,C4367,CANSCRN!$G:$G,D4367),
IF(AND(A4367="PSA Testing", E4367="Cost per service ($USD)"),
SUMIFS(PSA!$E:$E,PSA!$A:$A,C4367,PSA!$G:$G,D4367),
IF(AND(A4367="Colorectal Cancer Screening", E4367="Cost per service ($USD)"),
SUMIFS(COL!$E:$E,COL!$A:$A,C4367,COL!$G:$G,D4367),
IF(AND(A4367="Cervical Cancer Screening", E4367="Cost per service ($USD)"),
SUMIFS(CERV!$E:$E,CERV!$A:$A,C4367,CERV!$G:$G,D4367),
IF(AND(A4367="Cancer Screening for CKD patients", E4367="Cost per service ($USD)"),
SUMIFS(CANSCRN!$E:$E,CANSCRN!$A:$A,C4367,CANSCRN!$G:$G,D4367),
IF(AND(A4367="PSA Testing", E4367="Total Expenditure ($USD per 100,000 patients)"),
SUMIFS(PSA!$F:$F,PSA!$A:$A,C4367,PSA!$G:$G,D4367),
IF(AND(A4367="Colorectal Cancer Screening", E4367="Total Expenditure ($USD per 100,000 patients)"),
SUMIFS(COL!$F:$F,COL!$A:$A,C4367,COL!$G:$G,D4367),
IF(AND(A4367="Cervical Cancer Screening", E4367="Total Expenditure ($USD per 100,000 patients)"),
SUMIFS(CERV!$F:$F,CERV!$A:$A,C4367,CERV!$G:$G,D4367),
SUMIFS(CANSCRN!$F:$F,CANSCRN!$A:$A,C4367,CANSCRN!$G:$G,D4367))))))))))))</f>
        <v>1440814.7409090907</v>
      </c>
    </row>
    <row r="4368" spans="1:6" x14ac:dyDescent="0.2">
      <c r="A4368" s="24" t="s">
        <v>107</v>
      </c>
      <c r="B4368" s="24" t="s">
        <v>101</v>
      </c>
      <c r="C4368" s="24" t="s">
        <v>70</v>
      </c>
      <c r="D4368" s="24">
        <v>2019</v>
      </c>
      <c r="E4368" s="24" t="s">
        <v>104</v>
      </c>
      <c r="F4368">
        <f>IF(AND(A4368="PSA Testing", E4368= "Utilization Rate (per 100,000 patients)"),
SUMIFS(PSA!$D:$D,PSA!$A:$A,C4368,PSA!$G:$G,D4368),
IF(AND(A4368="Colorectal Cancer Screening", E4368="Utilization Rate (per 100,000 patients)"),
SUMIFS(COL!$D:$D,COL!$A:$A,C4368,COL!$G:$G, D4368),
IF(AND(A4368="Cervical Cancer Screening", E4368="Utilization Rate (per 100,000 patients)"),
SUMIFS(CERV!$D:$D,CERV!$A:$A,C4368,CERV!$G:$G,D4368),
IF(AND(A4368="Cancer Screening for CKD patients", E4368="Utilization Rate (per 100,000 patients)"),
SUMIFS(CANSCRN!$D:$D,CANSCRN!$A:$A,C4368,CANSCRN!$G:$G,D4368),
IF(AND(A4368="PSA Testing", E4368="Cost per service ($USD)"),
SUMIFS(PSA!$E:$E,PSA!$A:$A,C4368,PSA!$G:$G,D4368),
IF(AND(A4368="Colorectal Cancer Screening", E4368="Cost per service ($USD)"),
SUMIFS(COL!$E:$E,COL!$A:$A,C4368,COL!$G:$G,D4368),
IF(AND(A4368="Cervical Cancer Screening", E4368="Cost per service ($USD)"),
SUMIFS(CERV!$E:$E,CERV!$A:$A,C4368,CERV!$G:$G,D4368),
IF(AND(A4368="Cancer Screening for CKD patients", E4368="Cost per service ($USD)"),
SUMIFS(CANSCRN!$E:$E,CANSCRN!$A:$A,C4368,CANSCRN!$G:$G,D4368),
IF(AND(A4368="PSA Testing", E4368="Total Expenditure ($USD per 100,000 patients)"),
SUMIFS(PSA!$F:$F,PSA!$A:$A,C4368,PSA!$G:$G,D4368),
IF(AND(A4368="Colorectal Cancer Screening", E4368="Total Expenditure ($USD per 100,000 patients)"),
SUMIFS(COL!$F:$F,COL!$A:$A,C4368,COL!$G:$G,D4368),
IF(AND(A4368="Cervical Cancer Screening", E4368="Total Expenditure ($USD per 100,000 patients)"),
SUMIFS(CERV!$F:$F,CERV!$A:$A,C4368,CERV!$G:$G,D4368),
SUMIFS(CANSCRN!$F:$F,CANSCRN!$A:$A,C4368,CANSCRN!$G:$G,D4368))))))))))))</f>
        <v>5233644.9544827584</v>
      </c>
    </row>
    <row r="4369" spans="1:6" x14ac:dyDescent="0.2">
      <c r="A4369" s="24" t="s">
        <v>107</v>
      </c>
      <c r="B4369" s="24" t="s">
        <v>101</v>
      </c>
      <c r="C4369" s="24" t="s">
        <v>71</v>
      </c>
      <c r="D4369" s="24">
        <v>2009</v>
      </c>
      <c r="E4369" s="24" t="s">
        <v>104</v>
      </c>
      <c r="F4369">
        <f>IF(AND(A4369="PSA Testing", E4369= "Utilization Rate (per 100,000 patients)"),
SUMIFS(PSA!$D:$D,PSA!$A:$A,C4369,PSA!$G:$G,D4369),
IF(AND(A4369="Colorectal Cancer Screening", E4369="Utilization Rate (per 100,000 patients)"),
SUMIFS(COL!$D:$D,COL!$A:$A,C4369,COL!$G:$G, D4369),
IF(AND(A4369="Cervical Cancer Screening", E4369="Utilization Rate (per 100,000 patients)"),
SUMIFS(CERV!$D:$D,CERV!$A:$A,C4369,CERV!$G:$G,D4369),
IF(AND(A4369="Cancer Screening for CKD patients", E4369="Utilization Rate (per 100,000 patients)"),
SUMIFS(CANSCRN!$D:$D,CANSCRN!$A:$A,C4369,CANSCRN!$G:$G,D4369),
IF(AND(A4369="PSA Testing", E4369="Cost per service ($USD)"),
SUMIFS(PSA!$E:$E,PSA!$A:$A,C4369,PSA!$G:$G,D4369),
IF(AND(A4369="Colorectal Cancer Screening", E4369="Cost per service ($USD)"),
SUMIFS(COL!$E:$E,COL!$A:$A,C4369,COL!$G:$G,D4369),
IF(AND(A4369="Cervical Cancer Screening", E4369="Cost per service ($USD)"),
SUMIFS(CERV!$E:$E,CERV!$A:$A,C4369,CERV!$G:$G,D4369),
IF(AND(A4369="Cancer Screening for CKD patients", E4369="Cost per service ($USD)"),
SUMIFS(CANSCRN!$E:$E,CANSCRN!$A:$A,C4369,CANSCRN!$G:$G,D4369),
IF(AND(A4369="PSA Testing", E4369="Total Expenditure ($USD per 100,000 patients)"),
SUMIFS(PSA!$F:$F,PSA!$A:$A,C4369,PSA!$G:$G,D4369),
IF(AND(A4369="Colorectal Cancer Screening", E4369="Total Expenditure ($USD per 100,000 patients)"),
SUMIFS(COL!$F:$F,COL!$A:$A,C4369,COL!$G:$G,D4369),
IF(AND(A4369="Cervical Cancer Screening", E4369="Total Expenditure ($USD per 100,000 patients)"),
SUMIFS(CERV!$F:$F,CERV!$A:$A,C4369,CERV!$G:$G,D4369),
SUMIFS(CANSCRN!$F:$F,CANSCRN!$A:$A,C4369,CANSCRN!$G:$G,D4369))))))))))))</f>
        <v>3672327.0736948359</v>
      </c>
    </row>
    <row r="4370" spans="1:6" x14ac:dyDescent="0.2">
      <c r="A4370" s="24" t="s">
        <v>107</v>
      </c>
      <c r="B4370" s="24" t="s">
        <v>101</v>
      </c>
      <c r="C4370" s="24" t="s">
        <v>71</v>
      </c>
      <c r="D4370" s="24">
        <v>2010</v>
      </c>
      <c r="E4370" s="24" t="s">
        <v>104</v>
      </c>
      <c r="F4370">
        <f>IF(AND(A4370="PSA Testing", E4370= "Utilization Rate (per 100,000 patients)"),
SUMIFS(PSA!$D:$D,PSA!$A:$A,C4370,PSA!$G:$G,D4370),
IF(AND(A4370="Colorectal Cancer Screening", E4370="Utilization Rate (per 100,000 patients)"),
SUMIFS(COL!$D:$D,COL!$A:$A,C4370,COL!$G:$G, D4370),
IF(AND(A4370="Cervical Cancer Screening", E4370="Utilization Rate (per 100,000 patients)"),
SUMIFS(CERV!$D:$D,CERV!$A:$A,C4370,CERV!$G:$G,D4370),
IF(AND(A4370="Cancer Screening for CKD patients", E4370="Utilization Rate (per 100,000 patients)"),
SUMIFS(CANSCRN!$D:$D,CANSCRN!$A:$A,C4370,CANSCRN!$G:$G,D4370),
IF(AND(A4370="PSA Testing", E4370="Cost per service ($USD)"),
SUMIFS(PSA!$E:$E,PSA!$A:$A,C4370,PSA!$G:$G,D4370),
IF(AND(A4370="Colorectal Cancer Screening", E4370="Cost per service ($USD)"),
SUMIFS(COL!$E:$E,COL!$A:$A,C4370,COL!$G:$G,D4370),
IF(AND(A4370="Cervical Cancer Screening", E4370="Cost per service ($USD)"),
SUMIFS(CERV!$E:$E,CERV!$A:$A,C4370,CERV!$G:$G,D4370),
IF(AND(A4370="Cancer Screening for CKD patients", E4370="Cost per service ($USD)"),
SUMIFS(CANSCRN!$E:$E,CANSCRN!$A:$A,C4370,CANSCRN!$G:$G,D4370),
IF(AND(A4370="PSA Testing", E4370="Total Expenditure ($USD per 100,000 patients)"),
SUMIFS(PSA!$F:$F,PSA!$A:$A,C4370,PSA!$G:$G,D4370),
IF(AND(A4370="Colorectal Cancer Screening", E4370="Total Expenditure ($USD per 100,000 patients)"),
SUMIFS(COL!$F:$F,COL!$A:$A,C4370,COL!$G:$G,D4370),
IF(AND(A4370="Cervical Cancer Screening", E4370="Total Expenditure ($USD per 100,000 patients)"),
SUMIFS(CERV!$F:$F,CERV!$A:$A,C4370,CERV!$G:$G,D4370),
SUMIFS(CANSCRN!$F:$F,CANSCRN!$A:$A,C4370,CANSCRN!$G:$G,D4370))))))))))))</f>
        <v>5055499.3104657531</v>
      </c>
    </row>
    <row r="4371" spans="1:6" x14ac:dyDescent="0.2">
      <c r="A4371" s="24" t="s">
        <v>107</v>
      </c>
      <c r="B4371" s="24" t="s">
        <v>101</v>
      </c>
      <c r="C4371" s="24" t="s">
        <v>71</v>
      </c>
      <c r="D4371" s="24">
        <v>2011</v>
      </c>
      <c r="E4371" s="24" t="s">
        <v>104</v>
      </c>
      <c r="F4371">
        <f>IF(AND(A4371="PSA Testing", E4371= "Utilization Rate (per 100,000 patients)"),
SUMIFS(PSA!$D:$D,PSA!$A:$A,C4371,PSA!$G:$G,D4371),
IF(AND(A4371="Colorectal Cancer Screening", E4371="Utilization Rate (per 100,000 patients)"),
SUMIFS(COL!$D:$D,COL!$A:$A,C4371,COL!$G:$G, D4371),
IF(AND(A4371="Cervical Cancer Screening", E4371="Utilization Rate (per 100,000 patients)"),
SUMIFS(CERV!$D:$D,CERV!$A:$A,C4371,CERV!$G:$G,D4371),
IF(AND(A4371="Cancer Screening for CKD patients", E4371="Utilization Rate (per 100,000 patients)"),
SUMIFS(CANSCRN!$D:$D,CANSCRN!$A:$A,C4371,CANSCRN!$G:$G,D4371),
IF(AND(A4371="PSA Testing", E4371="Cost per service ($USD)"),
SUMIFS(PSA!$E:$E,PSA!$A:$A,C4371,PSA!$G:$G,D4371),
IF(AND(A4371="Colorectal Cancer Screening", E4371="Cost per service ($USD)"),
SUMIFS(COL!$E:$E,COL!$A:$A,C4371,COL!$G:$G,D4371),
IF(AND(A4371="Cervical Cancer Screening", E4371="Cost per service ($USD)"),
SUMIFS(CERV!$E:$E,CERV!$A:$A,C4371,CERV!$G:$G,D4371),
IF(AND(A4371="Cancer Screening for CKD patients", E4371="Cost per service ($USD)"),
SUMIFS(CANSCRN!$E:$E,CANSCRN!$A:$A,C4371,CANSCRN!$G:$G,D4371),
IF(AND(A4371="PSA Testing", E4371="Total Expenditure ($USD per 100,000 patients)"),
SUMIFS(PSA!$F:$F,PSA!$A:$A,C4371,PSA!$G:$G,D4371),
IF(AND(A4371="Colorectal Cancer Screening", E4371="Total Expenditure ($USD per 100,000 patients)"),
SUMIFS(COL!$F:$F,COL!$A:$A,C4371,COL!$G:$G,D4371),
IF(AND(A4371="Cervical Cancer Screening", E4371="Total Expenditure ($USD per 100,000 patients)"),
SUMIFS(CERV!$F:$F,CERV!$A:$A,C4371,CERV!$G:$G,D4371),
SUMIFS(CANSCRN!$F:$F,CANSCRN!$A:$A,C4371,CANSCRN!$G:$G,D4371))))))))))))</f>
        <v>3352908.5226000003</v>
      </c>
    </row>
    <row r="4372" spans="1:6" x14ac:dyDescent="0.2">
      <c r="A4372" s="24" t="s">
        <v>107</v>
      </c>
      <c r="B4372" s="24" t="s">
        <v>101</v>
      </c>
      <c r="C4372" s="24" t="s">
        <v>71</v>
      </c>
      <c r="D4372" s="24">
        <v>2012</v>
      </c>
      <c r="E4372" s="24" t="s">
        <v>104</v>
      </c>
      <c r="F4372">
        <f>IF(AND(A4372="PSA Testing", E4372= "Utilization Rate (per 100,000 patients)"),
SUMIFS(PSA!$D:$D,PSA!$A:$A,C4372,PSA!$G:$G,D4372),
IF(AND(A4372="Colorectal Cancer Screening", E4372="Utilization Rate (per 100,000 patients)"),
SUMIFS(COL!$D:$D,COL!$A:$A,C4372,COL!$G:$G, D4372),
IF(AND(A4372="Cervical Cancer Screening", E4372="Utilization Rate (per 100,000 patients)"),
SUMIFS(CERV!$D:$D,CERV!$A:$A,C4372,CERV!$G:$G,D4372),
IF(AND(A4372="Cancer Screening for CKD patients", E4372="Utilization Rate (per 100,000 patients)"),
SUMIFS(CANSCRN!$D:$D,CANSCRN!$A:$A,C4372,CANSCRN!$G:$G,D4372),
IF(AND(A4372="PSA Testing", E4372="Cost per service ($USD)"),
SUMIFS(PSA!$E:$E,PSA!$A:$A,C4372,PSA!$G:$G,D4372),
IF(AND(A4372="Colorectal Cancer Screening", E4372="Cost per service ($USD)"),
SUMIFS(COL!$E:$E,COL!$A:$A,C4372,COL!$G:$G,D4372),
IF(AND(A4372="Cervical Cancer Screening", E4372="Cost per service ($USD)"),
SUMIFS(CERV!$E:$E,CERV!$A:$A,C4372,CERV!$G:$G,D4372),
IF(AND(A4372="Cancer Screening for CKD patients", E4372="Cost per service ($USD)"),
SUMIFS(CANSCRN!$E:$E,CANSCRN!$A:$A,C4372,CANSCRN!$G:$G,D4372),
IF(AND(A4372="PSA Testing", E4372="Total Expenditure ($USD per 100,000 patients)"),
SUMIFS(PSA!$F:$F,PSA!$A:$A,C4372,PSA!$G:$G,D4372),
IF(AND(A4372="Colorectal Cancer Screening", E4372="Total Expenditure ($USD per 100,000 patients)"),
SUMIFS(COL!$F:$F,COL!$A:$A,C4372,COL!$G:$G,D4372),
IF(AND(A4372="Cervical Cancer Screening", E4372="Total Expenditure ($USD per 100,000 patients)"),
SUMIFS(CERV!$F:$F,CERV!$A:$A,C4372,CERV!$G:$G,D4372),
SUMIFS(CANSCRN!$F:$F,CANSCRN!$A:$A,C4372,CANSCRN!$G:$G,D4372))))))))))))</f>
        <v>3456321.816355932</v>
      </c>
    </row>
    <row r="4373" spans="1:6" x14ac:dyDescent="0.2">
      <c r="A4373" s="24" t="s">
        <v>107</v>
      </c>
      <c r="B4373" s="24" t="s">
        <v>101</v>
      </c>
      <c r="C4373" s="24" t="s">
        <v>71</v>
      </c>
      <c r="D4373" s="24">
        <v>2013</v>
      </c>
      <c r="E4373" s="24" t="s">
        <v>104</v>
      </c>
      <c r="F4373">
        <f>IF(AND(A4373="PSA Testing", E4373= "Utilization Rate (per 100,000 patients)"),
SUMIFS(PSA!$D:$D,PSA!$A:$A,C4373,PSA!$G:$G,D4373),
IF(AND(A4373="Colorectal Cancer Screening", E4373="Utilization Rate (per 100,000 patients)"),
SUMIFS(COL!$D:$D,COL!$A:$A,C4373,COL!$G:$G, D4373),
IF(AND(A4373="Cervical Cancer Screening", E4373="Utilization Rate (per 100,000 patients)"),
SUMIFS(CERV!$D:$D,CERV!$A:$A,C4373,CERV!$G:$G,D4373),
IF(AND(A4373="Cancer Screening for CKD patients", E4373="Utilization Rate (per 100,000 patients)"),
SUMIFS(CANSCRN!$D:$D,CANSCRN!$A:$A,C4373,CANSCRN!$G:$G,D4373),
IF(AND(A4373="PSA Testing", E4373="Cost per service ($USD)"),
SUMIFS(PSA!$E:$E,PSA!$A:$A,C4373,PSA!$G:$G,D4373),
IF(AND(A4373="Colorectal Cancer Screening", E4373="Cost per service ($USD)"),
SUMIFS(COL!$E:$E,COL!$A:$A,C4373,COL!$G:$G,D4373),
IF(AND(A4373="Cervical Cancer Screening", E4373="Cost per service ($USD)"),
SUMIFS(CERV!$E:$E,CERV!$A:$A,C4373,CERV!$G:$G,D4373),
IF(AND(A4373="Cancer Screening for CKD patients", E4373="Cost per service ($USD)"),
SUMIFS(CANSCRN!$E:$E,CANSCRN!$A:$A,C4373,CANSCRN!$G:$G,D4373),
IF(AND(A4373="PSA Testing", E4373="Total Expenditure ($USD per 100,000 patients)"),
SUMIFS(PSA!$F:$F,PSA!$A:$A,C4373,PSA!$G:$G,D4373),
IF(AND(A4373="Colorectal Cancer Screening", E4373="Total Expenditure ($USD per 100,000 patients)"),
SUMIFS(COL!$F:$F,COL!$A:$A,C4373,COL!$G:$G,D4373),
IF(AND(A4373="Cervical Cancer Screening", E4373="Total Expenditure ($USD per 100,000 patients)"),
SUMIFS(CERV!$F:$F,CERV!$A:$A,C4373,CERV!$G:$G,D4373),
SUMIFS(CANSCRN!$F:$F,CANSCRN!$A:$A,C4373,CANSCRN!$G:$G,D4373))))))))))))</f>
        <v>4278995.0162790697</v>
      </c>
    </row>
    <row r="4374" spans="1:6" x14ac:dyDescent="0.2">
      <c r="A4374" s="24" t="s">
        <v>107</v>
      </c>
      <c r="B4374" s="24" t="s">
        <v>101</v>
      </c>
      <c r="C4374" s="24" t="s">
        <v>71</v>
      </c>
      <c r="D4374" s="24">
        <v>2014</v>
      </c>
      <c r="E4374" s="24" t="s">
        <v>104</v>
      </c>
      <c r="F4374">
        <f>IF(AND(A4374="PSA Testing", E4374= "Utilization Rate (per 100,000 patients)"),
SUMIFS(PSA!$D:$D,PSA!$A:$A,C4374,PSA!$G:$G,D4374),
IF(AND(A4374="Colorectal Cancer Screening", E4374="Utilization Rate (per 100,000 patients)"),
SUMIFS(COL!$D:$D,COL!$A:$A,C4374,COL!$G:$G, D4374),
IF(AND(A4374="Cervical Cancer Screening", E4374="Utilization Rate (per 100,000 patients)"),
SUMIFS(CERV!$D:$D,CERV!$A:$A,C4374,CERV!$G:$G,D4374),
IF(AND(A4374="Cancer Screening for CKD patients", E4374="Utilization Rate (per 100,000 patients)"),
SUMIFS(CANSCRN!$D:$D,CANSCRN!$A:$A,C4374,CANSCRN!$G:$G,D4374),
IF(AND(A4374="PSA Testing", E4374="Cost per service ($USD)"),
SUMIFS(PSA!$E:$E,PSA!$A:$A,C4374,PSA!$G:$G,D4374),
IF(AND(A4374="Colorectal Cancer Screening", E4374="Cost per service ($USD)"),
SUMIFS(COL!$E:$E,COL!$A:$A,C4374,COL!$G:$G,D4374),
IF(AND(A4374="Cervical Cancer Screening", E4374="Cost per service ($USD)"),
SUMIFS(CERV!$E:$E,CERV!$A:$A,C4374,CERV!$G:$G,D4374),
IF(AND(A4374="Cancer Screening for CKD patients", E4374="Cost per service ($USD)"),
SUMIFS(CANSCRN!$E:$E,CANSCRN!$A:$A,C4374,CANSCRN!$G:$G,D4374),
IF(AND(A4374="PSA Testing", E4374="Total Expenditure ($USD per 100,000 patients)"),
SUMIFS(PSA!$F:$F,PSA!$A:$A,C4374,PSA!$G:$G,D4374),
IF(AND(A4374="Colorectal Cancer Screening", E4374="Total Expenditure ($USD per 100,000 patients)"),
SUMIFS(COL!$F:$F,COL!$A:$A,C4374,COL!$G:$G,D4374),
IF(AND(A4374="Cervical Cancer Screening", E4374="Total Expenditure ($USD per 100,000 patients)"),
SUMIFS(CERV!$F:$F,CERV!$A:$A,C4374,CERV!$G:$G,D4374),
SUMIFS(CANSCRN!$F:$F,CANSCRN!$A:$A,C4374,CANSCRN!$G:$G,D4374))))))))))))</f>
        <v>5291956.1326666661</v>
      </c>
    </row>
    <row r="4375" spans="1:6" x14ac:dyDescent="0.2">
      <c r="A4375" s="24" t="s">
        <v>107</v>
      </c>
      <c r="B4375" s="24" t="s">
        <v>101</v>
      </c>
      <c r="C4375" s="24" t="s">
        <v>71</v>
      </c>
      <c r="D4375" s="24">
        <v>2015</v>
      </c>
      <c r="E4375" s="24" t="s">
        <v>104</v>
      </c>
      <c r="F4375">
        <f>IF(AND(A4375="PSA Testing", E4375= "Utilization Rate (per 100,000 patients)"),
SUMIFS(PSA!$D:$D,PSA!$A:$A,C4375,PSA!$G:$G,D4375),
IF(AND(A4375="Colorectal Cancer Screening", E4375="Utilization Rate (per 100,000 patients)"),
SUMIFS(COL!$D:$D,COL!$A:$A,C4375,COL!$G:$G, D4375),
IF(AND(A4375="Cervical Cancer Screening", E4375="Utilization Rate (per 100,000 patients)"),
SUMIFS(CERV!$D:$D,CERV!$A:$A,C4375,CERV!$G:$G,D4375),
IF(AND(A4375="Cancer Screening for CKD patients", E4375="Utilization Rate (per 100,000 patients)"),
SUMIFS(CANSCRN!$D:$D,CANSCRN!$A:$A,C4375,CANSCRN!$G:$G,D4375),
IF(AND(A4375="PSA Testing", E4375="Cost per service ($USD)"),
SUMIFS(PSA!$E:$E,PSA!$A:$A,C4375,PSA!$G:$G,D4375),
IF(AND(A4375="Colorectal Cancer Screening", E4375="Cost per service ($USD)"),
SUMIFS(COL!$E:$E,COL!$A:$A,C4375,COL!$G:$G,D4375),
IF(AND(A4375="Cervical Cancer Screening", E4375="Cost per service ($USD)"),
SUMIFS(CERV!$E:$E,CERV!$A:$A,C4375,CERV!$G:$G,D4375),
IF(AND(A4375="Cancer Screening for CKD patients", E4375="Cost per service ($USD)"),
SUMIFS(CANSCRN!$E:$E,CANSCRN!$A:$A,C4375,CANSCRN!$G:$G,D4375),
IF(AND(A4375="PSA Testing", E4375="Total Expenditure ($USD per 100,000 patients)"),
SUMIFS(PSA!$F:$F,PSA!$A:$A,C4375,PSA!$G:$G,D4375),
IF(AND(A4375="Colorectal Cancer Screening", E4375="Total Expenditure ($USD per 100,000 patients)"),
SUMIFS(COL!$F:$F,COL!$A:$A,C4375,COL!$G:$G,D4375),
IF(AND(A4375="Cervical Cancer Screening", E4375="Total Expenditure ($USD per 100,000 patients)"),
SUMIFS(CERV!$F:$F,CERV!$A:$A,C4375,CERV!$G:$G,D4375),
SUMIFS(CANSCRN!$F:$F,CANSCRN!$A:$A,C4375,CANSCRN!$G:$G,D4375))))))))))))</f>
        <v>4678406.1078571426</v>
      </c>
    </row>
    <row r="4376" spans="1:6" x14ac:dyDescent="0.2">
      <c r="A4376" s="24" t="s">
        <v>107</v>
      </c>
      <c r="B4376" s="24" t="s">
        <v>101</v>
      </c>
      <c r="C4376" s="24" t="s">
        <v>71</v>
      </c>
      <c r="D4376" s="24">
        <v>2016</v>
      </c>
      <c r="E4376" s="24" t="s">
        <v>104</v>
      </c>
      <c r="F4376">
        <f>IF(AND(A4376="PSA Testing", E4376= "Utilization Rate (per 100,000 patients)"),
SUMIFS(PSA!$D:$D,PSA!$A:$A,C4376,PSA!$G:$G,D4376),
IF(AND(A4376="Colorectal Cancer Screening", E4376="Utilization Rate (per 100,000 patients)"),
SUMIFS(COL!$D:$D,COL!$A:$A,C4376,COL!$G:$G, D4376),
IF(AND(A4376="Cervical Cancer Screening", E4376="Utilization Rate (per 100,000 patients)"),
SUMIFS(CERV!$D:$D,CERV!$A:$A,C4376,CERV!$G:$G,D4376),
IF(AND(A4376="Cancer Screening for CKD patients", E4376="Utilization Rate (per 100,000 patients)"),
SUMIFS(CANSCRN!$D:$D,CANSCRN!$A:$A,C4376,CANSCRN!$G:$G,D4376),
IF(AND(A4376="PSA Testing", E4376="Cost per service ($USD)"),
SUMIFS(PSA!$E:$E,PSA!$A:$A,C4376,PSA!$G:$G,D4376),
IF(AND(A4376="Colorectal Cancer Screening", E4376="Cost per service ($USD)"),
SUMIFS(COL!$E:$E,COL!$A:$A,C4376,COL!$G:$G,D4376),
IF(AND(A4376="Cervical Cancer Screening", E4376="Cost per service ($USD)"),
SUMIFS(CERV!$E:$E,CERV!$A:$A,C4376,CERV!$G:$G,D4376),
IF(AND(A4376="Cancer Screening for CKD patients", E4376="Cost per service ($USD)"),
SUMIFS(CANSCRN!$E:$E,CANSCRN!$A:$A,C4376,CANSCRN!$G:$G,D4376),
IF(AND(A4376="PSA Testing", E4376="Total Expenditure ($USD per 100,000 patients)"),
SUMIFS(PSA!$F:$F,PSA!$A:$A,C4376,PSA!$G:$G,D4376),
IF(AND(A4376="Colorectal Cancer Screening", E4376="Total Expenditure ($USD per 100,000 patients)"),
SUMIFS(COL!$F:$F,COL!$A:$A,C4376,COL!$G:$G,D4376),
IF(AND(A4376="Cervical Cancer Screening", E4376="Total Expenditure ($USD per 100,000 patients)"),
SUMIFS(CERV!$F:$F,CERV!$A:$A,C4376,CERV!$G:$G,D4376),
SUMIFS(CANSCRN!$F:$F,CANSCRN!$A:$A,C4376,CANSCRN!$G:$G,D4376))))))))))))</f>
        <v>9412184.3476470578</v>
      </c>
    </row>
    <row r="4377" spans="1:6" x14ac:dyDescent="0.2">
      <c r="A4377" s="24" t="s">
        <v>107</v>
      </c>
      <c r="B4377" s="24" t="s">
        <v>101</v>
      </c>
      <c r="C4377" s="24" t="s">
        <v>71</v>
      </c>
      <c r="D4377" s="24">
        <v>2017</v>
      </c>
      <c r="E4377" s="24" t="s">
        <v>104</v>
      </c>
      <c r="F4377">
        <f>IF(AND(A4377="PSA Testing", E4377= "Utilization Rate (per 100,000 patients)"),
SUMIFS(PSA!$D:$D,PSA!$A:$A,C4377,PSA!$G:$G,D4377),
IF(AND(A4377="Colorectal Cancer Screening", E4377="Utilization Rate (per 100,000 patients)"),
SUMIFS(COL!$D:$D,COL!$A:$A,C4377,COL!$G:$G, D4377),
IF(AND(A4377="Cervical Cancer Screening", E4377="Utilization Rate (per 100,000 patients)"),
SUMIFS(CERV!$D:$D,CERV!$A:$A,C4377,CERV!$G:$G,D4377),
IF(AND(A4377="Cancer Screening for CKD patients", E4377="Utilization Rate (per 100,000 patients)"),
SUMIFS(CANSCRN!$D:$D,CANSCRN!$A:$A,C4377,CANSCRN!$G:$G,D4377),
IF(AND(A4377="PSA Testing", E4377="Cost per service ($USD)"),
SUMIFS(PSA!$E:$E,PSA!$A:$A,C4377,PSA!$G:$G,D4377),
IF(AND(A4377="Colorectal Cancer Screening", E4377="Cost per service ($USD)"),
SUMIFS(COL!$E:$E,COL!$A:$A,C4377,COL!$G:$G,D4377),
IF(AND(A4377="Cervical Cancer Screening", E4377="Cost per service ($USD)"),
SUMIFS(CERV!$E:$E,CERV!$A:$A,C4377,CERV!$G:$G,D4377),
IF(AND(A4377="Cancer Screening for CKD patients", E4377="Cost per service ($USD)"),
SUMIFS(CANSCRN!$E:$E,CANSCRN!$A:$A,C4377,CANSCRN!$G:$G,D4377),
IF(AND(A4377="PSA Testing", E4377="Total Expenditure ($USD per 100,000 patients)"),
SUMIFS(PSA!$F:$F,PSA!$A:$A,C4377,PSA!$G:$G,D4377),
IF(AND(A4377="Colorectal Cancer Screening", E4377="Total Expenditure ($USD per 100,000 patients)"),
SUMIFS(COL!$F:$F,COL!$A:$A,C4377,COL!$G:$G,D4377),
IF(AND(A4377="Cervical Cancer Screening", E4377="Total Expenditure ($USD per 100,000 patients)"),
SUMIFS(CERV!$F:$F,CERV!$A:$A,C4377,CERV!$G:$G,D4377),
SUMIFS(CANSCRN!$F:$F,CANSCRN!$A:$A,C4377,CANSCRN!$G:$G,D4377))))))))))))</f>
        <v>2413605.3021282051</v>
      </c>
    </row>
    <row r="4378" spans="1:6" x14ac:dyDescent="0.2">
      <c r="A4378" s="24" t="s">
        <v>107</v>
      </c>
      <c r="B4378" s="24" t="s">
        <v>101</v>
      </c>
      <c r="C4378" s="24" t="s">
        <v>71</v>
      </c>
      <c r="D4378" s="24">
        <v>2018</v>
      </c>
      <c r="E4378" s="24" t="s">
        <v>104</v>
      </c>
      <c r="F4378">
        <f>IF(AND(A4378="PSA Testing", E4378= "Utilization Rate (per 100,000 patients)"),
SUMIFS(PSA!$D:$D,PSA!$A:$A,C4378,PSA!$G:$G,D4378),
IF(AND(A4378="Colorectal Cancer Screening", E4378="Utilization Rate (per 100,000 patients)"),
SUMIFS(COL!$D:$D,COL!$A:$A,C4378,COL!$G:$G, D4378),
IF(AND(A4378="Cervical Cancer Screening", E4378="Utilization Rate (per 100,000 patients)"),
SUMIFS(CERV!$D:$D,CERV!$A:$A,C4378,CERV!$G:$G,D4378),
IF(AND(A4378="Cancer Screening for CKD patients", E4378="Utilization Rate (per 100,000 patients)"),
SUMIFS(CANSCRN!$D:$D,CANSCRN!$A:$A,C4378,CANSCRN!$G:$G,D4378),
IF(AND(A4378="PSA Testing", E4378="Cost per service ($USD)"),
SUMIFS(PSA!$E:$E,PSA!$A:$A,C4378,PSA!$G:$G,D4378),
IF(AND(A4378="Colorectal Cancer Screening", E4378="Cost per service ($USD)"),
SUMIFS(COL!$E:$E,COL!$A:$A,C4378,COL!$G:$G,D4378),
IF(AND(A4378="Cervical Cancer Screening", E4378="Cost per service ($USD)"),
SUMIFS(CERV!$E:$E,CERV!$A:$A,C4378,CERV!$G:$G,D4378),
IF(AND(A4378="Cancer Screening for CKD patients", E4378="Cost per service ($USD)"),
SUMIFS(CANSCRN!$E:$E,CANSCRN!$A:$A,C4378,CANSCRN!$G:$G,D4378),
IF(AND(A4378="PSA Testing", E4378="Total Expenditure ($USD per 100,000 patients)"),
SUMIFS(PSA!$F:$F,PSA!$A:$A,C4378,PSA!$G:$G,D4378),
IF(AND(A4378="Colorectal Cancer Screening", E4378="Total Expenditure ($USD per 100,000 patients)"),
SUMIFS(COL!$F:$F,COL!$A:$A,C4378,COL!$G:$G,D4378),
IF(AND(A4378="Cervical Cancer Screening", E4378="Total Expenditure ($USD per 100,000 patients)"),
SUMIFS(CERV!$F:$F,CERV!$A:$A,C4378,CERV!$G:$G,D4378),
SUMIFS(CANSCRN!$F:$F,CANSCRN!$A:$A,C4378,CANSCRN!$G:$G,D4378))))))))))))</f>
        <v>2489756.418014551</v>
      </c>
    </row>
    <row r="4379" spans="1:6" x14ac:dyDescent="0.2">
      <c r="A4379" s="24" t="s">
        <v>107</v>
      </c>
      <c r="B4379" s="24" t="s">
        <v>101</v>
      </c>
      <c r="C4379" s="24" t="s">
        <v>71</v>
      </c>
      <c r="D4379" s="24">
        <v>2019</v>
      </c>
      <c r="E4379" s="24" t="s">
        <v>104</v>
      </c>
      <c r="F4379">
        <f>IF(AND(A4379="PSA Testing", E4379= "Utilization Rate (per 100,000 patients)"),
SUMIFS(PSA!$D:$D,PSA!$A:$A,C4379,PSA!$G:$G,D4379),
IF(AND(A4379="Colorectal Cancer Screening", E4379="Utilization Rate (per 100,000 patients)"),
SUMIFS(COL!$D:$D,COL!$A:$A,C4379,COL!$G:$G, D4379),
IF(AND(A4379="Cervical Cancer Screening", E4379="Utilization Rate (per 100,000 patients)"),
SUMIFS(CERV!$D:$D,CERV!$A:$A,C4379,CERV!$G:$G,D4379),
IF(AND(A4379="Cancer Screening for CKD patients", E4379="Utilization Rate (per 100,000 patients)"),
SUMIFS(CANSCRN!$D:$D,CANSCRN!$A:$A,C4379,CANSCRN!$G:$G,D4379),
IF(AND(A4379="PSA Testing", E4379="Cost per service ($USD)"),
SUMIFS(PSA!$E:$E,PSA!$A:$A,C4379,PSA!$G:$G,D4379),
IF(AND(A4379="Colorectal Cancer Screening", E4379="Cost per service ($USD)"),
SUMIFS(COL!$E:$E,COL!$A:$A,C4379,COL!$G:$G,D4379),
IF(AND(A4379="Cervical Cancer Screening", E4379="Cost per service ($USD)"),
SUMIFS(CERV!$E:$E,CERV!$A:$A,C4379,CERV!$G:$G,D4379),
IF(AND(A4379="Cancer Screening for CKD patients", E4379="Cost per service ($USD)"),
SUMIFS(CANSCRN!$E:$E,CANSCRN!$A:$A,C4379,CANSCRN!$G:$G,D4379),
IF(AND(A4379="PSA Testing", E4379="Total Expenditure ($USD per 100,000 patients)"),
SUMIFS(PSA!$F:$F,PSA!$A:$A,C4379,PSA!$G:$G,D4379),
IF(AND(A4379="Colorectal Cancer Screening", E4379="Total Expenditure ($USD per 100,000 patients)"),
SUMIFS(COL!$F:$F,COL!$A:$A,C4379,COL!$G:$G,D4379),
IF(AND(A4379="Cervical Cancer Screening", E4379="Total Expenditure ($USD per 100,000 patients)"),
SUMIFS(CERV!$F:$F,CERV!$A:$A,C4379,CERV!$G:$G,D4379),
SUMIFS(CANSCRN!$F:$F,CANSCRN!$A:$A,C4379,CANSCRN!$G:$G,D4379))))))))))))</f>
        <v>2467331.4470892055</v>
      </c>
    </row>
    <row r="4380" spans="1:6" x14ac:dyDescent="0.2">
      <c r="A4380" s="24" t="s">
        <v>107</v>
      </c>
      <c r="B4380" s="24" t="s">
        <v>101</v>
      </c>
      <c r="C4380" s="24" t="s">
        <v>72</v>
      </c>
      <c r="D4380" s="24">
        <v>2009</v>
      </c>
      <c r="E4380" s="24" t="s">
        <v>104</v>
      </c>
      <c r="F4380">
        <f>IF(AND(A4380="PSA Testing", E4380= "Utilization Rate (per 100,000 patients)"),
SUMIFS(PSA!$D:$D,PSA!$A:$A,C4380,PSA!$G:$G,D4380),
IF(AND(A4380="Colorectal Cancer Screening", E4380="Utilization Rate (per 100,000 patients)"),
SUMIFS(COL!$D:$D,COL!$A:$A,C4380,COL!$G:$G, D4380),
IF(AND(A4380="Cervical Cancer Screening", E4380="Utilization Rate (per 100,000 patients)"),
SUMIFS(CERV!$D:$D,CERV!$A:$A,C4380,CERV!$G:$G,D4380),
IF(AND(A4380="Cancer Screening for CKD patients", E4380="Utilization Rate (per 100,000 patients)"),
SUMIFS(CANSCRN!$D:$D,CANSCRN!$A:$A,C4380,CANSCRN!$G:$G,D4380),
IF(AND(A4380="PSA Testing", E4380="Cost per service ($USD)"),
SUMIFS(PSA!$E:$E,PSA!$A:$A,C4380,PSA!$G:$G,D4380),
IF(AND(A4380="Colorectal Cancer Screening", E4380="Cost per service ($USD)"),
SUMIFS(COL!$E:$E,COL!$A:$A,C4380,COL!$G:$G,D4380),
IF(AND(A4380="Cervical Cancer Screening", E4380="Cost per service ($USD)"),
SUMIFS(CERV!$E:$E,CERV!$A:$A,C4380,CERV!$G:$G,D4380),
IF(AND(A4380="Cancer Screening for CKD patients", E4380="Cost per service ($USD)"),
SUMIFS(CANSCRN!$E:$E,CANSCRN!$A:$A,C4380,CANSCRN!$G:$G,D4380),
IF(AND(A4380="PSA Testing", E4380="Total Expenditure ($USD per 100,000 patients)"),
SUMIFS(PSA!$F:$F,PSA!$A:$A,C4380,PSA!$G:$G,D4380),
IF(AND(A4380="Colorectal Cancer Screening", E4380="Total Expenditure ($USD per 100,000 patients)"),
SUMIFS(COL!$F:$F,COL!$A:$A,C4380,COL!$G:$G,D4380),
IF(AND(A4380="Cervical Cancer Screening", E4380="Total Expenditure ($USD per 100,000 patients)"),
SUMIFS(CERV!$F:$F,CERV!$A:$A,C4380,CERV!$G:$G,D4380),
SUMIFS(CANSCRN!$F:$F,CANSCRN!$A:$A,C4380,CANSCRN!$G:$G,D4380))))))))))))</f>
        <v>0</v>
      </c>
    </row>
    <row r="4381" spans="1:6" x14ac:dyDescent="0.2">
      <c r="A4381" s="24" t="s">
        <v>107</v>
      </c>
      <c r="B4381" s="24" t="s">
        <v>101</v>
      </c>
      <c r="C4381" s="24" t="s">
        <v>72</v>
      </c>
      <c r="D4381" s="24">
        <v>2010</v>
      </c>
      <c r="E4381" s="24" t="s">
        <v>104</v>
      </c>
      <c r="F4381">
        <f>IF(AND(A4381="PSA Testing", E4381= "Utilization Rate (per 100,000 patients)"),
SUMIFS(PSA!$D:$D,PSA!$A:$A,C4381,PSA!$G:$G,D4381),
IF(AND(A4381="Colorectal Cancer Screening", E4381="Utilization Rate (per 100,000 patients)"),
SUMIFS(COL!$D:$D,COL!$A:$A,C4381,COL!$G:$G, D4381),
IF(AND(A4381="Cervical Cancer Screening", E4381="Utilization Rate (per 100,000 patients)"),
SUMIFS(CERV!$D:$D,CERV!$A:$A,C4381,CERV!$G:$G,D4381),
IF(AND(A4381="Cancer Screening for CKD patients", E4381="Utilization Rate (per 100,000 patients)"),
SUMIFS(CANSCRN!$D:$D,CANSCRN!$A:$A,C4381,CANSCRN!$G:$G,D4381),
IF(AND(A4381="PSA Testing", E4381="Cost per service ($USD)"),
SUMIFS(PSA!$E:$E,PSA!$A:$A,C4381,PSA!$G:$G,D4381),
IF(AND(A4381="Colorectal Cancer Screening", E4381="Cost per service ($USD)"),
SUMIFS(COL!$E:$E,COL!$A:$A,C4381,COL!$G:$G,D4381),
IF(AND(A4381="Cervical Cancer Screening", E4381="Cost per service ($USD)"),
SUMIFS(CERV!$E:$E,CERV!$A:$A,C4381,CERV!$G:$G,D4381),
IF(AND(A4381="Cancer Screening for CKD patients", E4381="Cost per service ($USD)"),
SUMIFS(CANSCRN!$E:$E,CANSCRN!$A:$A,C4381,CANSCRN!$G:$G,D4381),
IF(AND(A4381="PSA Testing", E4381="Total Expenditure ($USD per 100,000 patients)"),
SUMIFS(PSA!$F:$F,PSA!$A:$A,C4381,PSA!$G:$G,D4381),
IF(AND(A4381="Colorectal Cancer Screening", E4381="Total Expenditure ($USD per 100,000 patients)"),
SUMIFS(COL!$F:$F,COL!$A:$A,C4381,COL!$G:$G,D4381),
IF(AND(A4381="Cervical Cancer Screening", E4381="Total Expenditure ($USD per 100,000 patients)"),
SUMIFS(CERV!$F:$F,CERV!$A:$A,C4381,CERV!$G:$G,D4381),
SUMIFS(CANSCRN!$F:$F,CANSCRN!$A:$A,C4381,CANSCRN!$G:$G,D4381))))))))))))</f>
        <v>5998551.7241379311</v>
      </c>
    </row>
    <row r="4382" spans="1:6" x14ac:dyDescent="0.2">
      <c r="A4382" s="24" t="s">
        <v>107</v>
      </c>
      <c r="B4382" s="24" t="s">
        <v>101</v>
      </c>
      <c r="C4382" s="24" t="s">
        <v>72</v>
      </c>
      <c r="D4382" s="24">
        <v>2011</v>
      </c>
      <c r="E4382" s="24" t="s">
        <v>104</v>
      </c>
      <c r="F4382">
        <f>IF(AND(A4382="PSA Testing", E4382= "Utilization Rate (per 100,000 patients)"),
SUMIFS(PSA!$D:$D,PSA!$A:$A,C4382,PSA!$G:$G,D4382),
IF(AND(A4382="Colorectal Cancer Screening", E4382="Utilization Rate (per 100,000 patients)"),
SUMIFS(COL!$D:$D,COL!$A:$A,C4382,COL!$G:$G, D4382),
IF(AND(A4382="Cervical Cancer Screening", E4382="Utilization Rate (per 100,000 patients)"),
SUMIFS(CERV!$D:$D,CERV!$A:$A,C4382,CERV!$G:$G,D4382),
IF(AND(A4382="Cancer Screening for CKD patients", E4382="Utilization Rate (per 100,000 patients)"),
SUMIFS(CANSCRN!$D:$D,CANSCRN!$A:$A,C4382,CANSCRN!$G:$G,D4382),
IF(AND(A4382="PSA Testing", E4382="Cost per service ($USD)"),
SUMIFS(PSA!$E:$E,PSA!$A:$A,C4382,PSA!$G:$G,D4382),
IF(AND(A4382="Colorectal Cancer Screening", E4382="Cost per service ($USD)"),
SUMIFS(COL!$E:$E,COL!$A:$A,C4382,COL!$G:$G,D4382),
IF(AND(A4382="Cervical Cancer Screening", E4382="Cost per service ($USD)"),
SUMIFS(CERV!$E:$E,CERV!$A:$A,C4382,CERV!$G:$G,D4382),
IF(AND(A4382="Cancer Screening for CKD patients", E4382="Cost per service ($USD)"),
SUMIFS(CANSCRN!$E:$E,CANSCRN!$A:$A,C4382,CANSCRN!$G:$G,D4382),
IF(AND(A4382="PSA Testing", E4382="Total Expenditure ($USD per 100,000 patients)"),
SUMIFS(PSA!$F:$F,PSA!$A:$A,C4382,PSA!$G:$G,D4382),
IF(AND(A4382="Colorectal Cancer Screening", E4382="Total Expenditure ($USD per 100,000 patients)"),
SUMIFS(COL!$F:$F,COL!$A:$A,C4382,COL!$G:$G,D4382),
IF(AND(A4382="Cervical Cancer Screening", E4382="Total Expenditure ($USD per 100,000 patients)"),
SUMIFS(CERV!$F:$F,CERV!$A:$A,C4382,CERV!$G:$G,D4382),
SUMIFS(CANSCRN!$F:$F,CANSCRN!$A:$A,C4382,CANSCRN!$G:$G,D4382))))))))))))</f>
        <v>0</v>
      </c>
    </row>
    <row r="4383" spans="1:6" x14ac:dyDescent="0.2">
      <c r="A4383" s="24" t="s">
        <v>107</v>
      </c>
      <c r="B4383" s="24" t="s">
        <v>101</v>
      </c>
      <c r="C4383" s="24" t="s">
        <v>72</v>
      </c>
      <c r="D4383" s="24">
        <v>2012</v>
      </c>
      <c r="E4383" s="24" t="s">
        <v>104</v>
      </c>
      <c r="F4383">
        <f>IF(AND(A4383="PSA Testing", E4383= "Utilization Rate (per 100,000 patients)"),
SUMIFS(PSA!$D:$D,PSA!$A:$A,C4383,PSA!$G:$G,D4383),
IF(AND(A4383="Colorectal Cancer Screening", E4383="Utilization Rate (per 100,000 patients)"),
SUMIFS(COL!$D:$D,COL!$A:$A,C4383,COL!$G:$G, D4383),
IF(AND(A4383="Cervical Cancer Screening", E4383="Utilization Rate (per 100,000 patients)"),
SUMIFS(CERV!$D:$D,CERV!$A:$A,C4383,CERV!$G:$G,D4383),
IF(AND(A4383="Cancer Screening for CKD patients", E4383="Utilization Rate (per 100,000 patients)"),
SUMIFS(CANSCRN!$D:$D,CANSCRN!$A:$A,C4383,CANSCRN!$G:$G,D4383),
IF(AND(A4383="PSA Testing", E4383="Cost per service ($USD)"),
SUMIFS(PSA!$E:$E,PSA!$A:$A,C4383,PSA!$G:$G,D4383),
IF(AND(A4383="Colorectal Cancer Screening", E4383="Cost per service ($USD)"),
SUMIFS(COL!$E:$E,COL!$A:$A,C4383,COL!$G:$G,D4383),
IF(AND(A4383="Cervical Cancer Screening", E4383="Cost per service ($USD)"),
SUMIFS(CERV!$E:$E,CERV!$A:$A,C4383,CERV!$G:$G,D4383),
IF(AND(A4383="Cancer Screening for CKD patients", E4383="Cost per service ($USD)"),
SUMIFS(CANSCRN!$E:$E,CANSCRN!$A:$A,C4383,CANSCRN!$G:$G,D4383),
IF(AND(A4383="PSA Testing", E4383="Total Expenditure ($USD per 100,000 patients)"),
SUMIFS(PSA!$F:$F,PSA!$A:$A,C4383,PSA!$G:$G,D4383),
IF(AND(A4383="Colorectal Cancer Screening", E4383="Total Expenditure ($USD per 100,000 patients)"),
SUMIFS(COL!$F:$F,COL!$A:$A,C4383,COL!$G:$G,D4383),
IF(AND(A4383="Cervical Cancer Screening", E4383="Total Expenditure ($USD per 100,000 patients)"),
SUMIFS(CERV!$F:$F,CERV!$A:$A,C4383,CERV!$G:$G,D4383),
SUMIFS(CANSCRN!$F:$F,CANSCRN!$A:$A,C4383,CANSCRN!$G:$G,D4383))))))))))))</f>
        <v>0</v>
      </c>
    </row>
    <row r="4384" spans="1:6" x14ac:dyDescent="0.2">
      <c r="A4384" s="24" t="s">
        <v>107</v>
      </c>
      <c r="B4384" s="24" t="s">
        <v>101</v>
      </c>
      <c r="C4384" s="24" t="s">
        <v>72</v>
      </c>
      <c r="D4384" s="24">
        <v>2013</v>
      </c>
      <c r="E4384" s="24" t="s">
        <v>104</v>
      </c>
      <c r="F4384">
        <f>IF(AND(A4384="PSA Testing", E4384= "Utilization Rate (per 100,000 patients)"),
SUMIFS(PSA!$D:$D,PSA!$A:$A,C4384,PSA!$G:$G,D4384),
IF(AND(A4384="Colorectal Cancer Screening", E4384="Utilization Rate (per 100,000 patients)"),
SUMIFS(COL!$D:$D,COL!$A:$A,C4384,COL!$G:$G, D4384),
IF(AND(A4384="Cervical Cancer Screening", E4384="Utilization Rate (per 100,000 patients)"),
SUMIFS(CERV!$D:$D,CERV!$A:$A,C4384,CERV!$G:$G,D4384),
IF(AND(A4384="Cancer Screening for CKD patients", E4384="Utilization Rate (per 100,000 patients)"),
SUMIFS(CANSCRN!$D:$D,CANSCRN!$A:$A,C4384,CANSCRN!$G:$G,D4384),
IF(AND(A4384="PSA Testing", E4384="Cost per service ($USD)"),
SUMIFS(PSA!$E:$E,PSA!$A:$A,C4384,PSA!$G:$G,D4384),
IF(AND(A4384="Colorectal Cancer Screening", E4384="Cost per service ($USD)"),
SUMIFS(COL!$E:$E,COL!$A:$A,C4384,COL!$G:$G,D4384),
IF(AND(A4384="Cervical Cancer Screening", E4384="Cost per service ($USD)"),
SUMIFS(CERV!$E:$E,CERV!$A:$A,C4384,CERV!$G:$G,D4384),
IF(AND(A4384="Cancer Screening for CKD patients", E4384="Cost per service ($USD)"),
SUMIFS(CANSCRN!$E:$E,CANSCRN!$A:$A,C4384,CANSCRN!$G:$G,D4384),
IF(AND(A4384="PSA Testing", E4384="Total Expenditure ($USD per 100,000 patients)"),
SUMIFS(PSA!$F:$F,PSA!$A:$A,C4384,PSA!$G:$G,D4384),
IF(AND(A4384="Colorectal Cancer Screening", E4384="Total Expenditure ($USD per 100,000 patients)"),
SUMIFS(COL!$F:$F,COL!$A:$A,C4384,COL!$G:$G,D4384),
IF(AND(A4384="Cervical Cancer Screening", E4384="Total Expenditure ($USD per 100,000 patients)"),
SUMIFS(CERV!$F:$F,CERV!$A:$A,C4384,CERV!$G:$G,D4384),
SUMIFS(CANSCRN!$F:$F,CANSCRN!$A:$A,C4384,CANSCRN!$G:$G,D4384))))))))))))</f>
        <v>0</v>
      </c>
    </row>
    <row r="4385" spans="1:6" x14ac:dyDescent="0.2">
      <c r="A4385" s="24" t="s">
        <v>107</v>
      </c>
      <c r="B4385" s="24" t="s">
        <v>101</v>
      </c>
      <c r="C4385" s="24" t="s">
        <v>72</v>
      </c>
      <c r="D4385" s="24">
        <v>2014</v>
      </c>
      <c r="E4385" s="24" t="s">
        <v>104</v>
      </c>
      <c r="F4385">
        <f>IF(AND(A4385="PSA Testing", E4385= "Utilization Rate (per 100,000 patients)"),
SUMIFS(PSA!$D:$D,PSA!$A:$A,C4385,PSA!$G:$G,D4385),
IF(AND(A4385="Colorectal Cancer Screening", E4385="Utilization Rate (per 100,000 patients)"),
SUMIFS(COL!$D:$D,COL!$A:$A,C4385,COL!$G:$G, D4385),
IF(AND(A4385="Cervical Cancer Screening", E4385="Utilization Rate (per 100,000 patients)"),
SUMIFS(CERV!$D:$D,CERV!$A:$A,C4385,CERV!$G:$G,D4385),
IF(AND(A4385="Cancer Screening for CKD patients", E4385="Utilization Rate (per 100,000 patients)"),
SUMIFS(CANSCRN!$D:$D,CANSCRN!$A:$A,C4385,CANSCRN!$G:$G,D4385),
IF(AND(A4385="PSA Testing", E4385="Cost per service ($USD)"),
SUMIFS(PSA!$E:$E,PSA!$A:$A,C4385,PSA!$G:$G,D4385),
IF(AND(A4385="Colorectal Cancer Screening", E4385="Cost per service ($USD)"),
SUMIFS(COL!$E:$E,COL!$A:$A,C4385,COL!$G:$G,D4385),
IF(AND(A4385="Cervical Cancer Screening", E4385="Cost per service ($USD)"),
SUMIFS(CERV!$E:$E,CERV!$A:$A,C4385,CERV!$G:$G,D4385),
IF(AND(A4385="Cancer Screening for CKD patients", E4385="Cost per service ($USD)"),
SUMIFS(CANSCRN!$E:$E,CANSCRN!$A:$A,C4385,CANSCRN!$G:$G,D4385),
IF(AND(A4385="PSA Testing", E4385="Total Expenditure ($USD per 100,000 patients)"),
SUMIFS(PSA!$F:$F,PSA!$A:$A,C4385,PSA!$G:$G,D4385),
IF(AND(A4385="Colorectal Cancer Screening", E4385="Total Expenditure ($USD per 100,000 patients)"),
SUMIFS(COL!$F:$F,COL!$A:$A,C4385,COL!$G:$G,D4385),
IF(AND(A4385="Cervical Cancer Screening", E4385="Total Expenditure ($USD per 100,000 patients)"),
SUMIFS(CERV!$F:$F,CERV!$A:$A,C4385,CERV!$G:$G,D4385),
SUMIFS(CANSCRN!$F:$F,CANSCRN!$A:$A,C4385,CANSCRN!$G:$G,D4385))))))))))))</f>
        <v>0</v>
      </c>
    </row>
    <row r="4386" spans="1:6" x14ac:dyDescent="0.2">
      <c r="A4386" s="24" t="s">
        <v>107</v>
      </c>
      <c r="B4386" s="24" t="s">
        <v>101</v>
      </c>
      <c r="C4386" s="24" t="s">
        <v>72</v>
      </c>
      <c r="D4386" s="24">
        <v>2015</v>
      </c>
      <c r="E4386" s="24" t="s">
        <v>104</v>
      </c>
      <c r="F4386">
        <f>IF(AND(A4386="PSA Testing", E4386= "Utilization Rate (per 100,000 patients)"),
SUMIFS(PSA!$D:$D,PSA!$A:$A,C4386,PSA!$G:$G,D4386),
IF(AND(A4386="Colorectal Cancer Screening", E4386="Utilization Rate (per 100,000 patients)"),
SUMIFS(COL!$D:$D,COL!$A:$A,C4386,COL!$G:$G, D4386),
IF(AND(A4386="Cervical Cancer Screening", E4386="Utilization Rate (per 100,000 patients)"),
SUMIFS(CERV!$D:$D,CERV!$A:$A,C4386,CERV!$G:$G,D4386),
IF(AND(A4386="Cancer Screening for CKD patients", E4386="Utilization Rate (per 100,000 patients)"),
SUMIFS(CANSCRN!$D:$D,CANSCRN!$A:$A,C4386,CANSCRN!$G:$G,D4386),
IF(AND(A4386="PSA Testing", E4386="Cost per service ($USD)"),
SUMIFS(PSA!$E:$E,PSA!$A:$A,C4386,PSA!$G:$G,D4386),
IF(AND(A4386="Colorectal Cancer Screening", E4386="Cost per service ($USD)"),
SUMIFS(COL!$E:$E,COL!$A:$A,C4386,COL!$G:$G,D4386),
IF(AND(A4386="Cervical Cancer Screening", E4386="Cost per service ($USD)"),
SUMIFS(CERV!$E:$E,CERV!$A:$A,C4386,CERV!$G:$G,D4386),
IF(AND(A4386="Cancer Screening for CKD patients", E4386="Cost per service ($USD)"),
SUMIFS(CANSCRN!$E:$E,CANSCRN!$A:$A,C4386,CANSCRN!$G:$G,D4386),
IF(AND(A4386="PSA Testing", E4386="Total Expenditure ($USD per 100,000 patients)"),
SUMIFS(PSA!$F:$F,PSA!$A:$A,C4386,PSA!$G:$G,D4386),
IF(AND(A4386="Colorectal Cancer Screening", E4386="Total Expenditure ($USD per 100,000 patients)"),
SUMIFS(COL!$F:$F,COL!$A:$A,C4386,COL!$G:$G,D4386),
IF(AND(A4386="Cervical Cancer Screening", E4386="Total Expenditure ($USD per 100,000 patients)"),
SUMIFS(CERV!$F:$F,CERV!$A:$A,C4386,CERV!$G:$G,D4386),
SUMIFS(CANSCRN!$F:$F,CANSCRN!$A:$A,C4386,CANSCRN!$G:$G,D4386))))))))))))</f>
        <v>0</v>
      </c>
    </row>
    <row r="4387" spans="1:6" x14ac:dyDescent="0.2">
      <c r="A4387" s="24" t="s">
        <v>107</v>
      </c>
      <c r="B4387" s="24" t="s">
        <v>101</v>
      </c>
      <c r="C4387" s="24" t="s">
        <v>72</v>
      </c>
      <c r="D4387" s="24">
        <v>2016</v>
      </c>
      <c r="E4387" s="24" t="s">
        <v>104</v>
      </c>
      <c r="F4387">
        <f>IF(AND(A4387="PSA Testing", E4387= "Utilization Rate (per 100,000 patients)"),
SUMIFS(PSA!$D:$D,PSA!$A:$A,C4387,PSA!$G:$G,D4387),
IF(AND(A4387="Colorectal Cancer Screening", E4387="Utilization Rate (per 100,000 patients)"),
SUMIFS(COL!$D:$D,COL!$A:$A,C4387,COL!$G:$G, D4387),
IF(AND(A4387="Cervical Cancer Screening", E4387="Utilization Rate (per 100,000 patients)"),
SUMIFS(CERV!$D:$D,CERV!$A:$A,C4387,CERV!$G:$G,D4387),
IF(AND(A4387="Cancer Screening for CKD patients", E4387="Utilization Rate (per 100,000 patients)"),
SUMIFS(CANSCRN!$D:$D,CANSCRN!$A:$A,C4387,CANSCRN!$G:$G,D4387),
IF(AND(A4387="PSA Testing", E4387="Cost per service ($USD)"),
SUMIFS(PSA!$E:$E,PSA!$A:$A,C4387,PSA!$G:$G,D4387),
IF(AND(A4387="Colorectal Cancer Screening", E4387="Cost per service ($USD)"),
SUMIFS(COL!$E:$E,COL!$A:$A,C4387,COL!$G:$G,D4387),
IF(AND(A4387="Cervical Cancer Screening", E4387="Cost per service ($USD)"),
SUMIFS(CERV!$E:$E,CERV!$A:$A,C4387,CERV!$G:$G,D4387),
IF(AND(A4387="Cancer Screening for CKD patients", E4387="Cost per service ($USD)"),
SUMIFS(CANSCRN!$E:$E,CANSCRN!$A:$A,C4387,CANSCRN!$G:$G,D4387),
IF(AND(A4387="PSA Testing", E4387="Total Expenditure ($USD per 100,000 patients)"),
SUMIFS(PSA!$F:$F,PSA!$A:$A,C4387,PSA!$G:$G,D4387),
IF(AND(A4387="Colorectal Cancer Screening", E4387="Total Expenditure ($USD per 100,000 patients)"),
SUMIFS(COL!$F:$F,COL!$A:$A,C4387,COL!$G:$G,D4387),
IF(AND(A4387="Cervical Cancer Screening", E4387="Total Expenditure ($USD per 100,000 patients)"),
SUMIFS(CERV!$F:$F,CERV!$A:$A,C4387,CERV!$G:$G,D4387),
SUMIFS(CANSCRN!$F:$F,CANSCRN!$A:$A,C4387,CANSCRN!$G:$G,D4387))))))))))))</f>
        <v>6479382.3520588242</v>
      </c>
    </row>
    <row r="4388" spans="1:6" x14ac:dyDescent="0.2">
      <c r="A4388" s="24" t="s">
        <v>107</v>
      </c>
      <c r="B4388" s="24" t="s">
        <v>101</v>
      </c>
      <c r="C4388" s="24" t="s">
        <v>72</v>
      </c>
      <c r="D4388" s="24">
        <v>2017</v>
      </c>
      <c r="E4388" s="24" t="s">
        <v>104</v>
      </c>
      <c r="F4388">
        <f>IF(AND(A4388="PSA Testing", E4388= "Utilization Rate (per 100,000 patients)"),
SUMIFS(PSA!$D:$D,PSA!$A:$A,C4388,PSA!$G:$G,D4388),
IF(AND(A4388="Colorectal Cancer Screening", E4388="Utilization Rate (per 100,000 patients)"),
SUMIFS(COL!$D:$D,COL!$A:$A,C4388,COL!$G:$G, D4388),
IF(AND(A4388="Cervical Cancer Screening", E4388="Utilization Rate (per 100,000 patients)"),
SUMIFS(CERV!$D:$D,CERV!$A:$A,C4388,CERV!$G:$G,D4388),
IF(AND(A4388="Cancer Screening for CKD patients", E4388="Utilization Rate (per 100,000 patients)"),
SUMIFS(CANSCRN!$D:$D,CANSCRN!$A:$A,C4388,CANSCRN!$G:$G,D4388),
IF(AND(A4388="PSA Testing", E4388="Cost per service ($USD)"),
SUMIFS(PSA!$E:$E,PSA!$A:$A,C4388,PSA!$G:$G,D4388),
IF(AND(A4388="Colorectal Cancer Screening", E4388="Cost per service ($USD)"),
SUMIFS(COL!$E:$E,COL!$A:$A,C4388,COL!$G:$G,D4388),
IF(AND(A4388="Cervical Cancer Screening", E4388="Cost per service ($USD)"),
SUMIFS(CERV!$E:$E,CERV!$A:$A,C4388,CERV!$G:$G,D4388),
IF(AND(A4388="Cancer Screening for CKD patients", E4388="Cost per service ($USD)"),
SUMIFS(CANSCRN!$E:$E,CANSCRN!$A:$A,C4388,CANSCRN!$G:$G,D4388),
IF(AND(A4388="PSA Testing", E4388="Total Expenditure ($USD per 100,000 patients)"),
SUMIFS(PSA!$F:$F,PSA!$A:$A,C4388,PSA!$G:$G,D4388),
IF(AND(A4388="Colorectal Cancer Screening", E4388="Total Expenditure ($USD per 100,000 patients)"),
SUMIFS(COL!$F:$F,COL!$A:$A,C4388,COL!$G:$G,D4388),
IF(AND(A4388="Cervical Cancer Screening", E4388="Total Expenditure ($USD per 100,000 patients)"),
SUMIFS(CERV!$F:$F,CERV!$A:$A,C4388,CERV!$G:$G,D4388),
SUMIFS(CANSCRN!$F:$F,CANSCRN!$A:$A,C4388,CANSCRN!$G:$G,D4388))))))))))))</f>
        <v>11643333.333333332</v>
      </c>
    </row>
    <row r="4389" spans="1:6" x14ac:dyDescent="0.2">
      <c r="A4389" s="24" t="s">
        <v>107</v>
      </c>
      <c r="B4389" s="24" t="s">
        <v>101</v>
      </c>
      <c r="C4389" s="24" t="s">
        <v>72</v>
      </c>
      <c r="D4389" s="24">
        <v>2018</v>
      </c>
      <c r="E4389" s="24" t="s">
        <v>104</v>
      </c>
      <c r="F4389">
        <f>IF(AND(A4389="PSA Testing", E4389= "Utilization Rate (per 100,000 patients)"),
SUMIFS(PSA!$D:$D,PSA!$A:$A,C4389,PSA!$G:$G,D4389),
IF(AND(A4389="Colorectal Cancer Screening", E4389="Utilization Rate (per 100,000 patients)"),
SUMIFS(COL!$D:$D,COL!$A:$A,C4389,COL!$G:$G, D4389),
IF(AND(A4389="Cervical Cancer Screening", E4389="Utilization Rate (per 100,000 patients)"),
SUMIFS(CERV!$D:$D,CERV!$A:$A,C4389,CERV!$G:$G,D4389),
IF(AND(A4389="Cancer Screening for CKD patients", E4389="Utilization Rate (per 100,000 patients)"),
SUMIFS(CANSCRN!$D:$D,CANSCRN!$A:$A,C4389,CANSCRN!$G:$G,D4389),
IF(AND(A4389="PSA Testing", E4389="Cost per service ($USD)"),
SUMIFS(PSA!$E:$E,PSA!$A:$A,C4389,PSA!$G:$G,D4389),
IF(AND(A4389="Colorectal Cancer Screening", E4389="Cost per service ($USD)"),
SUMIFS(COL!$E:$E,COL!$A:$A,C4389,COL!$G:$G,D4389),
IF(AND(A4389="Cervical Cancer Screening", E4389="Cost per service ($USD)"),
SUMIFS(CERV!$E:$E,CERV!$A:$A,C4389,CERV!$G:$G,D4389),
IF(AND(A4389="Cancer Screening for CKD patients", E4389="Cost per service ($USD)"),
SUMIFS(CANSCRN!$E:$E,CANSCRN!$A:$A,C4389,CANSCRN!$G:$G,D4389),
IF(AND(A4389="PSA Testing", E4389="Total Expenditure ($USD per 100,000 patients)"),
SUMIFS(PSA!$F:$F,PSA!$A:$A,C4389,PSA!$G:$G,D4389),
IF(AND(A4389="Colorectal Cancer Screening", E4389="Total Expenditure ($USD per 100,000 patients)"),
SUMIFS(COL!$F:$F,COL!$A:$A,C4389,COL!$G:$G,D4389),
IF(AND(A4389="Cervical Cancer Screening", E4389="Total Expenditure ($USD per 100,000 patients)"),
SUMIFS(CERV!$F:$F,CERV!$A:$A,C4389,CERV!$G:$G,D4389),
SUMIFS(CANSCRN!$F:$F,CANSCRN!$A:$A,C4389,CANSCRN!$G:$G,D4389))))))))))))</f>
        <v>0</v>
      </c>
    </row>
    <row r="4390" spans="1:6" x14ac:dyDescent="0.2">
      <c r="A4390" s="24" t="s">
        <v>107</v>
      </c>
      <c r="B4390" s="24" t="s">
        <v>101</v>
      </c>
      <c r="C4390" s="24" t="s">
        <v>72</v>
      </c>
      <c r="D4390" s="24">
        <v>2019</v>
      </c>
      <c r="E4390" s="24" t="s">
        <v>104</v>
      </c>
      <c r="F4390">
        <f>IF(AND(A4390="PSA Testing", E4390= "Utilization Rate (per 100,000 patients)"),
SUMIFS(PSA!$D:$D,PSA!$A:$A,C4390,PSA!$G:$G,D4390),
IF(AND(A4390="Colorectal Cancer Screening", E4390="Utilization Rate (per 100,000 patients)"),
SUMIFS(COL!$D:$D,COL!$A:$A,C4390,COL!$G:$G, D4390),
IF(AND(A4390="Cervical Cancer Screening", E4390="Utilization Rate (per 100,000 patients)"),
SUMIFS(CERV!$D:$D,CERV!$A:$A,C4390,CERV!$G:$G,D4390),
IF(AND(A4390="Cancer Screening for CKD patients", E4390="Utilization Rate (per 100,000 patients)"),
SUMIFS(CANSCRN!$D:$D,CANSCRN!$A:$A,C4390,CANSCRN!$G:$G,D4390),
IF(AND(A4390="PSA Testing", E4390="Cost per service ($USD)"),
SUMIFS(PSA!$E:$E,PSA!$A:$A,C4390,PSA!$G:$G,D4390),
IF(AND(A4390="Colorectal Cancer Screening", E4390="Cost per service ($USD)"),
SUMIFS(COL!$E:$E,COL!$A:$A,C4390,COL!$G:$G,D4390),
IF(AND(A4390="Cervical Cancer Screening", E4390="Cost per service ($USD)"),
SUMIFS(CERV!$E:$E,CERV!$A:$A,C4390,CERV!$G:$G,D4390),
IF(AND(A4390="Cancer Screening for CKD patients", E4390="Cost per service ($USD)"),
SUMIFS(CANSCRN!$E:$E,CANSCRN!$A:$A,C4390,CANSCRN!$G:$G,D4390),
IF(AND(A4390="PSA Testing", E4390="Total Expenditure ($USD per 100,000 patients)"),
SUMIFS(PSA!$F:$F,PSA!$A:$A,C4390,PSA!$G:$G,D4390),
IF(AND(A4390="Colorectal Cancer Screening", E4390="Total Expenditure ($USD per 100,000 patients)"),
SUMIFS(COL!$F:$F,COL!$A:$A,C4390,COL!$G:$G,D4390),
IF(AND(A4390="Cervical Cancer Screening", E4390="Total Expenditure ($USD per 100,000 patients)"),
SUMIFS(CERV!$F:$F,CERV!$A:$A,C4390,CERV!$G:$G,D4390),
SUMIFS(CANSCRN!$F:$F,CANSCRN!$A:$A,C4390,CANSCRN!$G:$G,D4390))))))))))))</f>
        <v>0</v>
      </c>
    </row>
    <row r="4391" spans="1:6" x14ac:dyDescent="0.2">
      <c r="A4391" s="24" t="s">
        <v>107</v>
      </c>
      <c r="B4391" s="24" t="s">
        <v>101</v>
      </c>
      <c r="C4391" s="24" t="s">
        <v>73</v>
      </c>
      <c r="D4391" s="24">
        <v>2009</v>
      </c>
      <c r="E4391" s="24" t="s">
        <v>104</v>
      </c>
      <c r="F4391">
        <f>IF(AND(A4391="PSA Testing", E4391= "Utilization Rate (per 100,000 patients)"),
SUMIFS(PSA!$D:$D,PSA!$A:$A,C4391,PSA!$G:$G,D4391),
IF(AND(A4391="Colorectal Cancer Screening", E4391="Utilization Rate (per 100,000 patients)"),
SUMIFS(COL!$D:$D,COL!$A:$A,C4391,COL!$G:$G, D4391),
IF(AND(A4391="Cervical Cancer Screening", E4391="Utilization Rate (per 100,000 patients)"),
SUMIFS(CERV!$D:$D,CERV!$A:$A,C4391,CERV!$G:$G,D4391),
IF(AND(A4391="Cancer Screening for CKD patients", E4391="Utilization Rate (per 100,000 patients)"),
SUMIFS(CANSCRN!$D:$D,CANSCRN!$A:$A,C4391,CANSCRN!$G:$G,D4391),
IF(AND(A4391="PSA Testing", E4391="Cost per service ($USD)"),
SUMIFS(PSA!$E:$E,PSA!$A:$A,C4391,PSA!$G:$G,D4391),
IF(AND(A4391="Colorectal Cancer Screening", E4391="Cost per service ($USD)"),
SUMIFS(COL!$E:$E,COL!$A:$A,C4391,COL!$G:$G,D4391),
IF(AND(A4391="Cervical Cancer Screening", E4391="Cost per service ($USD)"),
SUMIFS(CERV!$E:$E,CERV!$A:$A,C4391,CERV!$G:$G,D4391),
IF(AND(A4391="Cancer Screening for CKD patients", E4391="Cost per service ($USD)"),
SUMIFS(CANSCRN!$E:$E,CANSCRN!$A:$A,C4391,CANSCRN!$G:$G,D4391),
IF(AND(A4391="PSA Testing", E4391="Total Expenditure ($USD per 100,000 patients)"),
SUMIFS(PSA!$F:$F,PSA!$A:$A,C4391,PSA!$G:$G,D4391),
IF(AND(A4391="Colorectal Cancer Screening", E4391="Total Expenditure ($USD per 100,000 patients)"),
SUMIFS(COL!$F:$F,COL!$A:$A,C4391,COL!$G:$G,D4391),
IF(AND(A4391="Cervical Cancer Screening", E4391="Total Expenditure ($USD per 100,000 patients)"),
SUMIFS(CERV!$F:$F,CERV!$A:$A,C4391,CERV!$G:$G,D4391),
SUMIFS(CANSCRN!$F:$F,CANSCRN!$A:$A,C4391,CANSCRN!$G:$G,D4391))))))))))))</f>
        <v>3548870.7490354334</v>
      </c>
    </row>
    <row r="4392" spans="1:6" x14ac:dyDescent="0.2">
      <c r="A4392" s="24" t="s">
        <v>107</v>
      </c>
      <c r="B4392" s="24" t="s">
        <v>101</v>
      </c>
      <c r="C4392" s="24" t="s">
        <v>73</v>
      </c>
      <c r="D4392" s="24">
        <v>2010</v>
      </c>
      <c r="E4392" s="24" t="s">
        <v>104</v>
      </c>
      <c r="F4392">
        <f>IF(AND(A4392="PSA Testing", E4392= "Utilization Rate (per 100,000 patients)"),
SUMIFS(PSA!$D:$D,PSA!$A:$A,C4392,PSA!$G:$G,D4392),
IF(AND(A4392="Colorectal Cancer Screening", E4392="Utilization Rate (per 100,000 patients)"),
SUMIFS(COL!$D:$D,COL!$A:$A,C4392,COL!$G:$G, D4392),
IF(AND(A4392="Cervical Cancer Screening", E4392="Utilization Rate (per 100,000 patients)"),
SUMIFS(CERV!$D:$D,CERV!$A:$A,C4392,CERV!$G:$G,D4392),
IF(AND(A4392="Cancer Screening for CKD patients", E4392="Utilization Rate (per 100,000 patients)"),
SUMIFS(CANSCRN!$D:$D,CANSCRN!$A:$A,C4392,CANSCRN!$G:$G,D4392),
IF(AND(A4392="PSA Testing", E4392="Cost per service ($USD)"),
SUMIFS(PSA!$E:$E,PSA!$A:$A,C4392,PSA!$G:$G,D4392),
IF(AND(A4392="Colorectal Cancer Screening", E4392="Cost per service ($USD)"),
SUMIFS(COL!$E:$E,COL!$A:$A,C4392,COL!$G:$G,D4392),
IF(AND(A4392="Cervical Cancer Screening", E4392="Cost per service ($USD)"),
SUMIFS(CERV!$E:$E,CERV!$A:$A,C4392,CERV!$G:$G,D4392),
IF(AND(A4392="Cancer Screening for CKD patients", E4392="Cost per service ($USD)"),
SUMIFS(CANSCRN!$E:$E,CANSCRN!$A:$A,C4392,CANSCRN!$G:$G,D4392),
IF(AND(A4392="PSA Testing", E4392="Total Expenditure ($USD per 100,000 patients)"),
SUMIFS(PSA!$F:$F,PSA!$A:$A,C4392,PSA!$G:$G,D4392),
IF(AND(A4392="Colorectal Cancer Screening", E4392="Total Expenditure ($USD per 100,000 patients)"),
SUMIFS(COL!$F:$F,COL!$A:$A,C4392,COL!$G:$G,D4392),
IF(AND(A4392="Cervical Cancer Screening", E4392="Total Expenditure ($USD per 100,000 patients)"),
SUMIFS(CERV!$F:$F,CERV!$A:$A,C4392,CERV!$G:$G,D4392),
SUMIFS(CANSCRN!$F:$F,CANSCRN!$A:$A,C4392,CANSCRN!$G:$G,D4392))))))))))))</f>
        <v>4061474.0036225491</v>
      </c>
    </row>
    <row r="4393" spans="1:6" x14ac:dyDescent="0.2">
      <c r="A4393" s="24" t="s">
        <v>107</v>
      </c>
      <c r="B4393" s="24" t="s">
        <v>101</v>
      </c>
      <c r="C4393" s="24" t="s">
        <v>73</v>
      </c>
      <c r="D4393" s="24">
        <v>2011</v>
      </c>
      <c r="E4393" s="24" t="s">
        <v>104</v>
      </c>
      <c r="F4393">
        <f>IF(AND(A4393="PSA Testing", E4393= "Utilization Rate (per 100,000 patients)"),
SUMIFS(PSA!$D:$D,PSA!$A:$A,C4393,PSA!$G:$G,D4393),
IF(AND(A4393="Colorectal Cancer Screening", E4393="Utilization Rate (per 100,000 patients)"),
SUMIFS(COL!$D:$D,COL!$A:$A,C4393,COL!$G:$G, D4393),
IF(AND(A4393="Cervical Cancer Screening", E4393="Utilization Rate (per 100,000 patients)"),
SUMIFS(CERV!$D:$D,CERV!$A:$A,C4393,CERV!$G:$G,D4393),
IF(AND(A4393="Cancer Screening for CKD patients", E4393="Utilization Rate (per 100,000 patients)"),
SUMIFS(CANSCRN!$D:$D,CANSCRN!$A:$A,C4393,CANSCRN!$G:$G,D4393),
IF(AND(A4393="PSA Testing", E4393="Cost per service ($USD)"),
SUMIFS(PSA!$E:$E,PSA!$A:$A,C4393,PSA!$G:$G,D4393),
IF(AND(A4393="Colorectal Cancer Screening", E4393="Cost per service ($USD)"),
SUMIFS(COL!$E:$E,COL!$A:$A,C4393,COL!$G:$G,D4393),
IF(AND(A4393="Cervical Cancer Screening", E4393="Cost per service ($USD)"),
SUMIFS(CERV!$E:$E,CERV!$A:$A,C4393,CERV!$G:$G,D4393),
IF(AND(A4393="Cancer Screening for CKD patients", E4393="Cost per service ($USD)"),
SUMIFS(CANSCRN!$E:$E,CANSCRN!$A:$A,C4393,CANSCRN!$G:$G,D4393),
IF(AND(A4393="PSA Testing", E4393="Total Expenditure ($USD per 100,000 patients)"),
SUMIFS(PSA!$F:$F,PSA!$A:$A,C4393,PSA!$G:$G,D4393),
IF(AND(A4393="Colorectal Cancer Screening", E4393="Total Expenditure ($USD per 100,000 patients)"),
SUMIFS(COL!$F:$F,COL!$A:$A,C4393,COL!$G:$G,D4393),
IF(AND(A4393="Cervical Cancer Screening", E4393="Total Expenditure ($USD per 100,000 patients)"),
SUMIFS(CERV!$F:$F,CERV!$A:$A,C4393,CERV!$G:$G,D4393),
SUMIFS(CANSCRN!$F:$F,CANSCRN!$A:$A,C4393,CANSCRN!$G:$G,D4393))))))))))))</f>
        <v>3126816.9844879513</v>
      </c>
    </row>
    <row r="4394" spans="1:6" x14ac:dyDescent="0.2">
      <c r="A4394" s="24" t="s">
        <v>107</v>
      </c>
      <c r="B4394" s="24" t="s">
        <v>101</v>
      </c>
      <c r="C4394" s="24" t="s">
        <v>73</v>
      </c>
      <c r="D4394" s="24">
        <v>2012</v>
      </c>
      <c r="E4394" s="24" t="s">
        <v>104</v>
      </c>
      <c r="F4394">
        <f>IF(AND(A4394="PSA Testing", E4394= "Utilization Rate (per 100,000 patients)"),
SUMIFS(PSA!$D:$D,PSA!$A:$A,C4394,PSA!$G:$G,D4394),
IF(AND(A4394="Colorectal Cancer Screening", E4394="Utilization Rate (per 100,000 patients)"),
SUMIFS(COL!$D:$D,COL!$A:$A,C4394,COL!$G:$G, D4394),
IF(AND(A4394="Cervical Cancer Screening", E4394="Utilization Rate (per 100,000 patients)"),
SUMIFS(CERV!$D:$D,CERV!$A:$A,C4394,CERV!$G:$G,D4394),
IF(AND(A4394="Cancer Screening for CKD patients", E4394="Utilization Rate (per 100,000 patients)"),
SUMIFS(CANSCRN!$D:$D,CANSCRN!$A:$A,C4394,CANSCRN!$G:$G,D4394),
IF(AND(A4394="PSA Testing", E4394="Cost per service ($USD)"),
SUMIFS(PSA!$E:$E,PSA!$A:$A,C4394,PSA!$G:$G,D4394),
IF(AND(A4394="Colorectal Cancer Screening", E4394="Cost per service ($USD)"),
SUMIFS(COL!$E:$E,COL!$A:$A,C4394,COL!$G:$G,D4394),
IF(AND(A4394="Cervical Cancer Screening", E4394="Cost per service ($USD)"),
SUMIFS(CERV!$E:$E,CERV!$A:$A,C4394,CERV!$G:$G,D4394),
IF(AND(A4394="Cancer Screening for CKD patients", E4394="Cost per service ($USD)"),
SUMIFS(CANSCRN!$E:$E,CANSCRN!$A:$A,C4394,CANSCRN!$G:$G,D4394),
IF(AND(A4394="PSA Testing", E4394="Total Expenditure ($USD per 100,000 patients)"),
SUMIFS(PSA!$F:$F,PSA!$A:$A,C4394,PSA!$G:$G,D4394),
IF(AND(A4394="Colorectal Cancer Screening", E4394="Total Expenditure ($USD per 100,000 patients)"),
SUMIFS(COL!$F:$F,COL!$A:$A,C4394,COL!$G:$G,D4394),
IF(AND(A4394="Cervical Cancer Screening", E4394="Total Expenditure ($USD per 100,000 patients)"),
SUMIFS(CERV!$F:$F,CERV!$A:$A,C4394,CERV!$G:$G,D4394),
SUMIFS(CANSCRN!$F:$F,CANSCRN!$A:$A,C4394,CANSCRN!$G:$G,D4394))))))))))))</f>
        <v>2672599.5446424871</v>
      </c>
    </row>
    <row r="4395" spans="1:6" x14ac:dyDescent="0.2">
      <c r="A4395" s="24" t="s">
        <v>107</v>
      </c>
      <c r="B4395" s="24" t="s">
        <v>101</v>
      </c>
      <c r="C4395" s="24" t="s">
        <v>73</v>
      </c>
      <c r="D4395" s="24">
        <v>2013</v>
      </c>
      <c r="E4395" s="24" t="s">
        <v>104</v>
      </c>
      <c r="F4395">
        <f>IF(AND(A4395="PSA Testing", E4395= "Utilization Rate (per 100,000 patients)"),
SUMIFS(PSA!$D:$D,PSA!$A:$A,C4395,PSA!$G:$G,D4395),
IF(AND(A4395="Colorectal Cancer Screening", E4395="Utilization Rate (per 100,000 patients)"),
SUMIFS(COL!$D:$D,COL!$A:$A,C4395,COL!$G:$G, D4395),
IF(AND(A4395="Cervical Cancer Screening", E4395="Utilization Rate (per 100,000 patients)"),
SUMIFS(CERV!$D:$D,CERV!$A:$A,C4395,CERV!$G:$G,D4395),
IF(AND(A4395="Cancer Screening for CKD patients", E4395="Utilization Rate (per 100,000 patients)"),
SUMIFS(CANSCRN!$D:$D,CANSCRN!$A:$A,C4395,CANSCRN!$G:$G,D4395),
IF(AND(A4395="PSA Testing", E4395="Cost per service ($USD)"),
SUMIFS(PSA!$E:$E,PSA!$A:$A,C4395,PSA!$G:$G,D4395),
IF(AND(A4395="Colorectal Cancer Screening", E4395="Cost per service ($USD)"),
SUMIFS(COL!$E:$E,COL!$A:$A,C4395,COL!$G:$G,D4395),
IF(AND(A4395="Cervical Cancer Screening", E4395="Cost per service ($USD)"),
SUMIFS(CERV!$E:$E,CERV!$A:$A,C4395,CERV!$G:$G,D4395),
IF(AND(A4395="Cancer Screening for CKD patients", E4395="Cost per service ($USD)"),
SUMIFS(CANSCRN!$E:$E,CANSCRN!$A:$A,C4395,CANSCRN!$G:$G,D4395),
IF(AND(A4395="PSA Testing", E4395="Total Expenditure ($USD per 100,000 patients)"),
SUMIFS(PSA!$F:$F,PSA!$A:$A,C4395,PSA!$G:$G,D4395),
IF(AND(A4395="Colorectal Cancer Screening", E4395="Total Expenditure ($USD per 100,000 patients)"),
SUMIFS(COL!$F:$F,COL!$A:$A,C4395,COL!$G:$G,D4395),
IF(AND(A4395="Cervical Cancer Screening", E4395="Total Expenditure ($USD per 100,000 patients)"),
SUMIFS(CERV!$F:$F,CERV!$A:$A,C4395,CERV!$G:$G,D4395),
SUMIFS(CANSCRN!$F:$F,CANSCRN!$A:$A,C4395,CANSCRN!$G:$G,D4395))))))))))))</f>
        <v>2636872.7941176468</v>
      </c>
    </row>
    <row r="4396" spans="1:6" x14ac:dyDescent="0.2">
      <c r="A4396" s="24" t="s">
        <v>107</v>
      </c>
      <c r="B4396" s="24" t="s">
        <v>101</v>
      </c>
      <c r="C4396" s="24" t="s">
        <v>73</v>
      </c>
      <c r="D4396" s="24">
        <v>2014</v>
      </c>
      <c r="E4396" s="24" t="s">
        <v>104</v>
      </c>
      <c r="F4396">
        <f>IF(AND(A4396="PSA Testing", E4396= "Utilization Rate (per 100,000 patients)"),
SUMIFS(PSA!$D:$D,PSA!$A:$A,C4396,PSA!$G:$G,D4396),
IF(AND(A4396="Colorectal Cancer Screening", E4396="Utilization Rate (per 100,000 patients)"),
SUMIFS(COL!$D:$D,COL!$A:$A,C4396,COL!$G:$G, D4396),
IF(AND(A4396="Cervical Cancer Screening", E4396="Utilization Rate (per 100,000 patients)"),
SUMIFS(CERV!$D:$D,CERV!$A:$A,C4396,CERV!$G:$G,D4396),
IF(AND(A4396="Cancer Screening for CKD patients", E4396="Utilization Rate (per 100,000 patients)"),
SUMIFS(CANSCRN!$D:$D,CANSCRN!$A:$A,C4396,CANSCRN!$G:$G,D4396),
IF(AND(A4396="PSA Testing", E4396="Cost per service ($USD)"),
SUMIFS(PSA!$E:$E,PSA!$A:$A,C4396,PSA!$G:$G,D4396),
IF(AND(A4396="Colorectal Cancer Screening", E4396="Cost per service ($USD)"),
SUMIFS(COL!$E:$E,COL!$A:$A,C4396,COL!$G:$G,D4396),
IF(AND(A4396="Cervical Cancer Screening", E4396="Cost per service ($USD)"),
SUMIFS(CERV!$E:$E,CERV!$A:$A,C4396,CERV!$G:$G,D4396),
IF(AND(A4396="Cancer Screening for CKD patients", E4396="Cost per service ($USD)"),
SUMIFS(CANSCRN!$E:$E,CANSCRN!$A:$A,C4396,CANSCRN!$G:$G,D4396),
IF(AND(A4396="PSA Testing", E4396="Total Expenditure ($USD per 100,000 patients)"),
SUMIFS(PSA!$F:$F,PSA!$A:$A,C4396,PSA!$G:$G,D4396),
IF(AND(A4396="Colorectal Cancer Screening", E4396="Total Expenditure ($USD per 100,000 patients)"),
SUMIFS(COL!$F:$F,COL!$A:$A,C4396,COL!$G:$G,D4396),
IF(AND(A4396="Cervical Cancer Screening", E4396="Total Expenditure ($USD per 100,000 patients)"),
SUMIFS(CERV!$F:$F,CERV!$A:$A,C4396,CERV!$G:$G,D4396),
SUMIFS(CANSCRN!$F:$F,CANSCRN!$A:$A,C4396,CANSCRN!$G:$G,D4396))))))))))))</f>
        <v>3315506.3548753462</v>
      </c>
    </row>
    <row r="4397" spans="1:6" x14ac:dyDescent="0.2">
      <c r="A4397" s="24" t="s">
        <v>107</v>
      </c>
      <c r="B4397" s="24" t="s">
        <v>101</v>
      </c>
      <c r="C4397" s="24" t="s">
        <v>73</v>
      </c>
      <c r="D4397" s="24">
        <v>2015</v>
      </c>
      <c r="E4397" s="24" t="s">
        <v>104</v>
      </c>
      <c r="F4397">
        <f>IF(AND(A4397="PSA Testing", E4397= "Utilization Rate (per 100,000 patients)"),
SUMIFS(PSA!$D:$D,PSA!$A:$A,C4397,PSA!$G:$G,D4397),
IF(AND(A4397="Colorectal Cancer Screening", E4397="Utilization Rate (per 100,000 patients)"),
SUMIFS(COL!$D:$D,COL!$A:$A,C4397,COL!$G:$G, D4397),
IF(AND(A4397="Cervical Cancer Screening", E4397="Utilization Rate (per 100,000 patients)"),
SUMIFS(CERV!$D:$D,CERV!$A:$A,C4397,CERV!$G:$G,D4397),
IF(AND(A4397="Cancer Screening for CKD patients", E4397="Utilization Rate (per 100,000 patients)"),
SUMIFS(CANSCRN!$D:$D,CANSCRN!$A:$A,C4397,CANSCRN!$G:$G,D4397),
IF(AND(A4397="PSA Testing", E4397="Cost per service ($USD)"),
SUMIFS(PSA!$E:$E,PSA!$A:$A,C4397,PSA!$G:$G,D4397),
IF(AND(A4397="Colorectal Cancer Screening", E4397="Cost per service ($USD)"),
SUMIFS(COL!$E:$E,COL!$A:$A,C4397,COL!$G:$G,D4397),
IF(AND(A4397="Cervical Cancer Screening", E4397="Cost per service ($USD)"),
SUMIFS(CERV!$E:$E,CERV!$A:$A,C4397,CERV!$G:$G,D4397),
IF(AND(A4397="Cancer Screening for CKD patients", E4397="Cost per service ($USD)"),
SUMIFS(CANSCRN!$E:$E,CANSCRN!$A:$A,C4397,CANSCRN!$G:$G,D4397),
IF(AND(A4397="PSA Testing", E4397="Total Expenditure ($USD per 100,000 patients)"),
SUMIFS(PSA!$F:$F,PSA!$A:$A,C4397,PSA!$G:$G,D4397),
IF(AND(A4397="Colorectal Cancer Screening", E4397="Total Expenditure ($USD per 100,000 patients)"),
SUMIFS(COL!$F:$F,COL!$A:$A,C4397,COL!$G:$G,D4397),
IF(AND(A4397="Cervical Cancer Screening", E4397="Total Expenditure ($USD per 100,000 patients)"),
SUMIFS(CERV!$F:$F,CERV!$A:$A,C4397,CERV!$G:$G,D4397),
SUMIFS(CANSCRN!$F:$F,CANSCRN!$A:$A,C4397,CANSCRN!$G:$G,D4397))))))))))))</f>
        <v>5356170.8907011058</v>
      </c>
    </row>
    <row r="4398" spans="1:6" x14ac:dyDescent="0.2">
      <c r="A4398" s="24" t="s">
        <v>107</v>
      </c>
      <c r="B4398" s="24" t="s">
        <v>101</v>
      </c>
      <c r="C4398" s="24" t="s">
        <v>73</v>
      </c>
      <c r="D4398" s="24">
        <v>2016</v>
      </c>
      <c r="E4398" s="24" t="s">
        <v>104</v>
      </c>
      <c r="F4398">
        <f>IF(AND(A4398="PSA Testing", E4398= "Utilization Rate (per 100,000 patients)"),
SUMIFS(PSA!$D:$D,PSA!$A:$A,C4398,PSA!$G:$G,D4398),
IF(AND(A4398="Colorectal Cancer Screening", E4398="Utilization Rate (per 100,000 patients)"),
SUMIFS(COL!$D:$D,COL!$A:$A,C4398,COL!$G:$G, D4398),
IF(AND(A4398="Cervical Cancer Screening", E4398="Utilization Rate (per 100,000 patients)"),
SUMIFS(CERV!$D:$D,CERV!$A:$A,C4398,CERV!$G:$G,D4398),
IF(AND(A4398="Cancer Screening for CKD patients", E4398="Utilization Rate (per 100,000 patients)"),
SUMIFS(CANSCRN!$D:$D,CANSCRN!$A:$A,C4398,CANSCRN!$G:$G,D4398),
IF(AND(A4398="PSA Testing", E4398="Cost per service ($USD)"),
SUMIFS(PSA!$E:$E,PSA!$A:$A,C4398,PSA!$G:$G,D4398),
IF(AND(A4398="Colorectal Cancer Screening", E4398="Cost per service ($USD)"),
SUMIFS(COL!$E:$E,COL!$A:$A,C4398,COL!$G:$G,D4398),
IF(AND(A4398="Cervical Cancer Screening", E4398="Cost per service ($USD)"),
SUMIFS(CERV!$E:$E,CERV!$A:$A,C4398,CERV!$G:$G,D4398),
IF(AND(A4398="Cancer Screening for CKD patients", E4398="Cost per service ($USD)"),
SUMIFS(CANSCRN!$E:$E,CANSCRN!$A:$A,C4398,CANSCRN!$G:$G,D4398),
IF(AND(A4398="PSA Testing", E4398="Total Expenditure ($USD per 100,000 patients)"),
SUMIFS(PSA!$F:$F,PSA!$A:$A,C4398,PSA!$G:$G,D4398),
IF(AND(A4398="Colorectal Cancer Screening", E4398="Total Expenditure ($USD per 100,000 patients)"),
SUMIFS(COL!$F:$F,COL!$A:$A,C4398,COL!$G:$G,D4398),
IF(AND(A4398="Cervical Cancer Screening", E4398="Total Expenditure ($USD per 100,000 patients)"),
SUMIFS(CERV!$F:$F,CERV!$A:$A,C4398,CERV!$G:$G,D4398),
SUMIFS(CANSCRN!$F:$F,CANSCRN!$A:$A,C4398,CANSCRN!$G:$G,D4398))))))))))))</f>
        <v>2033627.4614261605</v>
      </c>
    </row>
    <row r="4399" spans="1:6" x14ac:dyDescent="0.2">
      <c r="A4399" s="24" t="s">
        <v>107</v>
      </c>
      <c r="B4399" s="24" t="s">
        <v>101</v>
      </c>
      <c r="C4399" s="24" t="s">
        <v>73</v>
      </c>
      <c r="D4399" s="24">
        <v>2017</v>
      </c>
      <c r="E4399" s="24" t="s">
        <v>104</v>
      </c>
      <c r="F4399">
        <f>IF(AND(A4399="PSA Testing", E4399= "Utilization Rate (per 100,000 patients)"),
SUMIFS(PSA!$D:$D,PSA!$A:$A,C4399,PSA!$G:$G,D4399),
IF(AND(A4399="Colorectal Cancer Screening", E4399="Utilization Rate (per 100,000 patients)"),
SUMIFS(COL!$D:$D,COL!$A:$A,C4399,COL!$G:$G, D4399),
IF(AND(A4399="Cervical Cancer Screening", E4399="Utilization Rate (per 100,000 patients)"),
SUMIFS(CERV!$D:$D,CERV!$A:$A,C4399,CERV!$G:$G,D4399),
IF(AND(A4399="Cancer Screening for CKD patients", E4399="Utilization Rate (per 100,000 patients)"),
SUMIFS(CANSCRN!$D:$D,CANSCRN!$A:$A,C4399,CANSCRN!$G:$G,D4399),
IF(AND(A4399="PSA Testing", E4399="Cost per service ($USD)"),
SUMIFS(PSA!$E:$E,PSA!$A:$A,C4399,PSA!$G:$G,D4399),
IF(AND(A4399="Colorectal Cancer Screening", E4399="Cost per service ($USD)"),
SUMIFS(COL!$E:$E,COL!$A:$A,C4399,COL!$G:$G,D4399),
IF(AND(A4399="Cervical Cancer Screening", E4399="Cost per service ($USD)"),
SUMIFS(CERV!$E:$E,CERV!$A:$A,C4399,CERV!$G:$G,D4399),
IF(AND(A4399="Cancer Screening for CKD patients", E4399="Cost per service ($USD)"),
SUMIFS(CANSCRN!$E:$E,CANSCRN!$A:$A,C4399,CANSCRN!$G:$G,D4399),
IF(AND(A4399="PSA Testing", E4399="Total Expenditure ($USD per 100,000 patients)"),
SUMIFS(PSA!$F:$F,PSA!$A:$A,C4399,PSA!$G:$G,D4399),
IF(AND(A4399="Colorectal Cancer Screening", E4399="Total Expenditure ($USD per 100,000 patients)"),
SUMIFS(COL!$F:$F,COL!$A:$A,C4399,COL!$G:$G,D4399),
IF(AND(A4399="Cervical Cancer Screening", E4399="Total Expenditure ($USD per 100,000 patients)"),
SUMIFS(CERV!$F:$F,CERV!$A:$A,C4399,CERV!$G:$G,D4399),
SUMIFS(CANSCRN!$F:$F,CANSCRN!$A:$A,C4399,CANSCRN!$G:$G,D4399))))))))))))</f>
        <v>4694833.8482078845</v>
      </c>
    </row>
    <row r="4400" spans="1:6" x14ac:dyDescent="0.2">
      <c r="A4400" s="24" t="s">
        <v>107</v>
      </c>
      <c r="B4400" s="24" t="s">
        <v>101</v>
      </c>
      <c r="C4400" s="24" t="s">
        <v>73</v>
      </c>
      <c r="D4400" s="24">
        <v>2018</v>
      </c>
      <c r="E4400" s="24" t="s">
        <v>104</v>
      </c>
      <c r="F4400">
        <f>IF(AND(A4400="PSA Testing", E4400= "Utilization Rate (per 100,000 patients)"),
SUMIFS(PSA!$D:$D,PSA!$A:$A,C4400,PSA!$G:$G,D4400),
IF(AND(A4400="Colorectal Cancer Screening", E4400="Utilization Rate (per 100,000 patients)"),
SUMIFS(COL!$D:$D,COL!$A:$A,C4400,COL!$G:$G, D4400),
IF(AND(A4400="Cervical Cancer Screening", E4400="Utilization Rate (per 100,000 patients)"),
SUMIFS(CERV!$D:$D,CERV!$A:$A,C4400,CERV!$G:$G,D4400),
IF(AND(A4400="Cancer Screening for CKD patients", E4400="Utilization Rate (per 100,000 patients)"),
SUMIFS(CANSCRN!$D:$D,CANSCRN!$A:$A,C4400,CANSCRN!$G:$G,D4400),
IF(AND(A4400="PSA Testing", E4400="Cost per service ($USD)"),
SUMIFS(PSA!$E:$E,PSA!$A:$A,C4400,PSA!$G:$G,D4400),
IF(AND(A4400="Colorectal Cancer Screening", E4400="Cost per service ($USD)"),
SUMIFS(COL!$E:$E,COL!$A:$A,C4400,COL!$G:$G,D4400),
IF(AND(A4400="Cervical Cancer Screening", E4400="Cost per service ($USD)"),
SUMIFS(CERV!$E:$E,CERV!$A:$A,C4400,CERV!$G:$G,D4400),
IF(AND(A4400="Cancer Screening for CKD patients", E4400="Cost per service ($USD)"),
SUMIFS(CANSCRN!$E:$E,CANSCRN!$A:$A,C4400,CANSCRN!$G:$G,D4400),
IF(AND(A4400="PSA Testing", E4400="Total Expenditure ($USD per 100,000 patients)"),
SUMIFS(PSA!$F:$F,PSA!$A:$A,C4400,PSA!$G:$G,D4400),
IF(AND(A4400="Colorectal Cancer Screening", E4400="Total Expenditure ($USD per 100,000 patients)"),
SUMIFS(COL!$F:$F,COL!$A:$A,C4400,COL!$G:$G,D4400),
IF(AND(A4400="Cervical Cancer Screening", E4400="Total Expenditure ($USD per 100,000 patients)"),
SUMIFS(CERV!$F:$F,CERV!$A:$A,C4400,CERV!$G:$G,D4400),
SUMIFS(CANSCRN!$F:$F,CANSCRN!$A:$A,C4400,CANSCRN!$G:$G,D4400))))))))))))</f>
        <v>4148659.1639871388</v>
      </c>
    </row>
    <row r="4401" spans="1:6" x14ac:dyDescent="0.2">
      <c r="A4401" s="24" t="s">
        <v>107</v>
      </c>
      <c r="B4401" s="24" t="s">
        <v>101</v>
      </c>
      <c r="C4401" s="24" t="s">
        <v>73</v>
      </c>
      <c r="D4401" s="24">
        <v>2019</v>
      </c>
      <c r="E4401" s="24" t="s">
        <v>104</v>
      </c>
      <c r="F4401">
        <f>IF(AND(A4401="PSA Testing", E4401= "Utilization Rate (per 100,000 patients)"),
SUMIFS(PSA!$D:$D,PSA!$A:$A,C4401,PSA!$G:$G,D4401),
IF(AND(A4401="Colorectal Cancer Screening", E4401="Utilization Rate (per 100,000 patients)"),
SUMIFS(COL!$D:$D,COL!$A:$A,C4401,COL!$G:$G, D4401),
IF(AND(A4401="Cervical Cancer Screening", E4401="Utilization Rate (per 100,000 patients)"),
SUMIFS(CERV!$D:$D,CERV!$A:$A,C4401,CERV!$G:$G,D4401),
IF(AND(A4401="Cancer Screening for CKD patients", E4401="Utilization Rate (per 100,000 patients)"),
SUMIFS(CANSCRN!$D:$D,CANSCRN!$A:$A,C4401,CANSCRN!$G:$G,D4401),
IF(AND(A4401="PSA Testing", E4401="Cost per service ($USD)"),
SUMIFS(PSA!$E:$E,PSA!$A:$A,C4401,PSA!$G:$G,D4401),
IF(AND(A4401="Colorectal Cancer Screening", E4401="Cost per service ($USD)"),
SUMIFS(COL!$E:$E,COL!$A:$A,C4401,COL!$G:$G,D4401),
IF(AND(A4401="Cervical Cancer Screening", E4401="Cost per service ($USD)"),
SUMIFS(CERV!$E:$E,CERV!$A:$A,C4401,CERV!$G:$G,D4401),
IF(AND(A4401="Cancer Screening for CKD patients", E4401="Cost per service ($USD)"),
SUMIFS(CANSCRN!$E:$E,CANSCRN!$A:$A,C4401,CANSCRN!$G:$G,D4401),
IF(AND(A4401="PSA Testing", E4401="Total Expenditure ($USD per 100,000 patients)"),
SUMIFS(PSA!$F:$F,PSA!$A:$A,C4401,PSA!$G:$G,D4401),
IF(AND(A4401="Colorectal Cancer Screening", E4401="Total Expenditure ($USD per 100,000 patients)"),
SUMIFS(COL!$F:$F,COL!$A:$A,C4401,COL!$G:$G,D4401),
IF(AND(A4401="Cervical Cancer Screening", E4401="Total Expenditure ($USD per 100,000 patients)"),
SUMIFS(CERV!$F:$F,CERV!$A:$A,C4401,CERV!$G:$G,D4401),
SUMIFS(CANSCRN!$F:$F,CANSCRN!$A:$A,C4401,CANSCRN!$G:$G,D4401))))))))))))</f>
        <v>3594169.7297112863</v>
      </c>
    </row>
    <row r="4402" spans="1:6" x14ac:dyDescent="0.2">
      <c r="A4402" s="24" t="s">
        <v>107</v>
      </c>
      <c r="B4402" s="24" t="s">
        <v>101</v>
      </c>
      <c r="C4402" s="24" t="s">
        <v>74</v>
      </c>
      <c r="D4402" s="24">
        <v>2009</v>
      </c>
      <c r="E4402" s="24" t="s">
        <v>104</v>
      </c>
      <c r="F4402">
        <f>IF(AND(A4402="PSA Testing", E4402= "Utilization Rate (per 100,000 patients)"),
SUMIFS(PSA!$D:$D,PSA!$A:$A,C4402,PSA!$G:$G,D4402),
IF(AND(A4402="Colorectal Cancer Screening", E4402="Utilization Rate (per 100,000 patients)"),
SUMIFS(COL!$D:$D,COL!$A:$A,C4402,COL!$G:$G, D4402),
IF(AND(A4402="Cervical Cancer Screening", E4402="Utilization Rate (per 100,000 patients)"),
SUMIFS(CERV!$D:$D,CERV!$A:$A,C4402,CERV!$G:$G,D4402),
IF(AND(A4402="Cancer Screening for CKD patients", E4402="Utilization Rate (per 100,000 patients)"),
SUMIFS(CANSCRN!$D:$D,CANSCRN!$A:$A,C4402,CANSCRN!$G:$G,D4402),
IF(AND(A4402="PSA Testing", E4402="Cost per service ($USD)"),
SUMIFS(PSA!$E:$E,PSA!$A:$A,C4402,PSA!$G:$G,D4402),
IF(AND(A4402="Colorectal Cancer Screening", E4402="Cost per service ($USD)"),
SUMIFS(COL!$E:$E,COL!$A:$A,C4402,COL!$G:$G,D4402),
IF(AND(A4402="Cervical Cancer Screening", E4402="Cost per service ($USD)"),
SUMIFS(CERV!$E:$E,CERV!$A:$A,C4402,CERV!$G:$G,D4402),
IF(AND(A4402="Cancer Screening for CKD patients", E4402="Cost per service ($USD)"),
SUMIFS(CANSCRN!$E:$E,CANSCRN!$A:$A,C4402,CANSCRN!$G:$G,D4402),
IF(AND(A4402="PSA Testing", E4402="Total Expenditure ($USD per 100,000 patients)"),
SUMIFS(PSA!$F:$F,PSA!$A:$A,C4402,PSA!$G:$G,D4402),
IF(AND(A4402="Colorectal Cancer Screening", E4402="Total Expenditure ($USD per 100,000 patients)"),
SUMIFS(COL!$F:$F,COL!$A:$A,C4402,COL!$G:$G,D4402),
IF(AND(A4402="Cervical Cancer Screening", E4402="Total Expenditure ($USD per 100,000 patients)"),
SUMIFS(CERV!$F:$F,CERV!$A:$A,C4402,CERV!$G:$G,D4402),
SUMIFS(CANSCRN!$F:$F,CANSCRN!$A:$A,C4402,CANSCRN!$G:$G,D4402))))))))))))</f>
        <v>3741142.5509891068</v>
      </c>
    </row>
    <row r="4403" spans="1:6" x14ac:dyDescent="0.2">
      <c r="A4403" s="24" t="s">
        <v>107</v>
      </c>
      <c r="B4403" s="24" t="s">
        <v>101</v>
      </c>
      <c r="C4403" s="24" t="s">
        <v>74</v>
      </c>
      <c r="D4403" s="24">
        <v>2010</v>
      </c>
      <c r="E4403" s="24" t="s">
        <v>104</v>
      </c>
      <c r="F4403">
        <f>IF(AND(A4403="PSA Testing", E4403= "Utilization Rate (per 100,000 patients)"),
SUMIFS(PSA!$D:$D,PSA!$A:$A,C4403,PSA!$G:$G,D4403),
IF(AND(A4403="Colorectal Cancer Screening", E4403="Utilization Rate (per 100,000 patients)"),
SUMIFS(COL!$D:$D,COL!$A:$A,C4403,COL!$G:$G, D4403),
IF(AND(A4403="Cervical Cancer Screening", E4403="Utilization Rate (per 100,000 patients)"),
SUMIFS(CERV!$D:$D,CERV!$A:$A,C4403,CERV!$G:$G,D4403),
IF(AND(A4403="Cancer Screening for CKD patients", E4403="Utilization Rate (per 100,000 patients)"),
SUMIFS(CANSCRN!$D:$D,CANSCRN!$A:$A,C4403,CANSCRN!$G:$G,D4403),
IF(AND(A4403="PSA Testing", E4403="Cost per service ($USD)"),
SUMIFS(PSA!$E:$E,PSA!$A:$A,C4403,PSA!$G:$G,D4403),
IF(AND(A4403="Colorectal Cancer Screening", E4403="Cost per service ($USD)"),
SUMIFS(COL!$E:$E,COL!$A:$A,C4403,COL!$G:$G,D4403),
IF(AND(A4403="Cervical Cancer Screening", E4403="Cost per service ($USD)"),
SUMIFS(CERV!$E:$E,CERV!$A:$A,C4403,CERV!$G:$G,D4403),
IF(AND(A4403="Cancer Screening for CKD patients", E4403="Cost per service ($USD)"),
SUMIFS(CANSCRN!$E:$E,CANSCRN!$A:$A,C4403,CANSCRN!$G:$G,D4403),
IF(AND(A4403="PSA Testing", E4403="Total Expenditure ($USD per 100,000 patients)"),
SUMIFS(PSA!$F:$F,PSA!$A:$A,C4403,PSA!$G:$G,D4403),
IF(AND(A4403="Colorectal Cancer Screening", E4403="Total Expenditure ($USD per 100,000 patients)"),
SUMIFS(COL!$F:$F,COL!$A:$A,C4403,COL!$G:$G,D4403),
IF(AND(A4403="Cervical Cancer Screening", E4403="Total Expenditure ($USD per 100,000 patients)"),
SUMIFS(CERV!$F:$F,CERV!$A:$A,C4403,CERV!$G:$G,D4403),
SUMIFS(CANSCRN!$F:$F,CANSCRN!$A:$A,C4403,CANSCRN!$G:$G,D4403))))))))))))</f>
        <v>3742547.7803160269</v>
      </c>
    </row>
    <row r="4404" spans="1:6" x14ac:dyDescent="0.2">
      <c r="A4404" s="24" t="s">
        <v>107</v>
      </c>
      <c r="B4404" s="24" t="s">
        <v>101</v>
      </c>
      <c r="C4404" s="24" t="s">
        <v>74</v>
      </c>
      <c r="D4404" s="24">
        <v>2011</v>
      </c>
      <c r="E4404" s="24" t="s">
        <v>104</v>
      </c>
      <c r="F4404">
        <f>IF(AND(A4404="PSA Testing", E4404= "Utilization Rate (per 100,000 patients)"),
SUMIFS(PSA!$D:$D,PSA!$A:$A,C4404,PSA!$G:$G,D4404),
IF(AND(A4404="Colorectal Cancer Screening", E4404="Utilization Rate (per 100,000 patients)"),
SUMIFS(COL!$D:$D,COL!$A:$A,C4404,COL!$G:$G, D4404),
IF(AND(A4404="Cervical Cancer Screening", E4404="Utilization Rate (per 100,000 patients)"),
SUMIFS(CERV!$D:$D,CERV!$A:$A,C4404,CERV!$G:$G,D4404),
IF(AND(A4404="Cancer Screening for CKD patients", E4404="Utilization Rate (per 100,000 patients)"),
SUMIFS(CANSCRN!$D:$D,CANSCRN!$A:$A,C4404,CANSCRN!$G:$G,D4404),
IF(AND(A4404="PSA Testing", E4404="Cost per service ($USD)"),
SUMIFS(PSA!$E:$E,PSA!$A:$A,C4404,PSA!$G:$G,D4404),
IF(AND(A4404="Colorectal Cancer Screening", E4404="Cost per service ($USD)"),
SUMIFS(COL!$E:$E,COL!$A:$A,C4404,COL!$G:$G,D4404),
IF(AND(A4404="Cervical Cancer Screening", E4404="Cost per service ($USD)"),
SUMIFS(CERV!$E:$E,CERV!$A:$A,C4404,CERV!$G:$G,D4404),
IF(AND(A4404="Cancer Screening for CKD patients", E4404="Cost per service ($USD)"),
SUMIFS(CANSCRN!$E:$E,CANSCRN!$A:$A,C4404,CANSCRN!$G:$G,D4404),
IF(AND(A4404="PSA Testing", E4404="Total Expenditure ($USD per 100,000 patients)"),
SUMIFS(PSA!$F:$F,PSA!$A:$A,C4404,PSA!$G:$G,D4404),
IF(AND(A4404="Colorectal Cancer Screening", E4404="Total Expenditure ($USD per 100,000 patients)"),
SUMIFS(COL!$F:$F,COL!$A:$A,C4404,COL!$G:$G,D4404),
IF(AND(A4404="Cervical Cancer Screening", E4404="Total Expenditure ($USD per 100,000 patients)"),
SUMIFS(CERV!$F:$F,CERV!$A:$A,C4404,CERV!$G:$G,D4404),
SUMIFS(CANSCRN!$F:$F,CANSCRN!$A:$A,C4404,CANSCRN!$G:$G,D4404))))))))))))</f>
        <v>3956407.1647415613</v>
      </c>
    </row>
    <row r="4405" spans="1:6" x14ac:dyDescent="0.2">
      <c r="A4405" s="24" t="s">
        <v>107</v>
      </c>
      <c r="B4405" s="24" t="s">
        <v>101</v>
      </c>
      <c r="C4405" s="24" t="s">
        <v>74</v>
      </c>
      <c r="D4405" s="24">
        <v>2012</v>
      </c>
      <c r="E4405" s="24" t="s">
        <v>104</v>
      </c>
      <c r="F4405">
        <f>IF(AND(A4405="PSA Testing", E4405= "Utilization Rate (per 100,000 patients)"),
SUMIFS(PSA!$D:$D,PSA!$A:$A,C4405,PSA!$G:$G,D4405),
IF(AND(A4405="Colorectal Cancer Screening", E4405="Utilization Rate (per 100,000 patients)"),
SUMIFS(COL!$D:$D,COL!$A:$A,C4405,COL!$G:$G, D4405),
IF(AND(A4405="Cervical Cancer Screening", E4405="Utilization Rate (per 100,000 patients)"),
SUMIFS(CERV!$D:$D,CERV!$A:$A,C4405,CERV!$G:$G,D4405),
IF(AND(A4405="Cancer Screening for CKD patients", E4405="Utilization Rate (per 100,000 patients)"),
SUMIFS(CANSCRN!$D:$D,CANSCRN!$A:$A,C4405,CANSCRN!$G:$G,D4405),
IF(AND(A4405="PSA Testing", E4405="Cost per service ($USD)"),
SUMIFS(PSA!$E:$E,PSA!$A:$A,C4405,PSA!$G:$G,D4405),
IF(AND(A4405="Colorectal Cancer Screening", E4405="Cost per service ($USD)"),
SUMIFS(COL!$E:$E,COL!$A:$A,C4405,COL!$G:$G,D4405),
IF(AND(A4405="Cervical Cancer Screening", E4405="Cost per service ($USD)"),
SUMIFS(CERV!$E:$E,CERV!$A:$A,C4405,CERV!$G:$G,D4405),
IF(AND(A4405="Cancer Screening for CKD patients", E4405="Cost per service ($USD)"),
SUMIFS(CANSCRN!$E:$E,CANSCRN!$A:$A,C4405,CANSCRN!$G:$G,D4405),
IF(AND(A4405="PSA Testing", E4405="Total Expenditure ($USD per 100,000 patients)"),
SUMIFS(PSA!$F:$F,PSA!$A:$A,C4405,PSA!$G:$G,D4405),
IF(AND(A4405="Colorectal Cancer Screening", E4405="Total Expenditure ($USD per 100,000 patients)"),
SUMIFS(COL!$F:$F,COL!$A:$A,C4405,COL!$G:$G,D4405),
IF(AND(A4405="Cervical Cancer Screening", E4405="Total Expenditure ($USD per 100,000 patients)"),
SUMIFS(CERV!$F:$F,CERV!$A:$A,C4405,CERV!$G:$G,D4405),
SUMIFS(CANSCRN!$F:$F,CANSCRN!$A:$A,C4405,CANSCRN!$G:$G,D4405))))))))))))</f>
        <v>4044474.1018172191</v>
      </c>
    </row>
    <row r="4406" spans="1:6" x14ac:dyDescent="0.2">
      <c r="A4406" s="24" t="s">
        <v>107</v>
      </c>
      <c r="B4406" s="24" t="s">
        <v>101</v>
      </c>
      <c r="C4406" s="24" t="s">
        <v>74</v>
      </c>
      <c r="D4406" s="24">
        <v>2013</v>
      </c>
      <c r="E4406" s="24" t="s">
        <v>104</v>
      </c>
      <c r="F4406">
        <f>IF(AND(A4406="PSA Testing", E4406= "Utilization Rate (per 100,000 patients)"),
SUMIFS(PSA!$D:$D,PSA!$A:$A,C4406,PSA!$G:$G,D4406),
IF(AND(A4406="Colorectal Cancer Screening", E4406="Utilization Rate (per 100,000 patients)"),
SUMIFS(COL!$D:$D,COL!$A:$A,C4406,COL!$G:$G, D4406),
IF(AND(A4406="Cervical Cancer Screening", E4406="Utilization Rate (per 100,000 patients)"),
SUMIFS(CERV!$D:$D,CERV!$A:$A,C4406,CERV!$G:$G,D4406),
IF(AND(A4406="Cancer Screening for CKD patients", E4406="Utilization Rate (per 100,000 patients)"),
SUMIFS(CANSCRN!$D:$D,CANSCRN!$A:$A,C4406,CANSCRN!$G:$G,D4406),
IF(AND(A4406="PSA Testing", E4406="Cost per service ($USD)"),
SUMIFS(PSA!$E:$E,PSA!$A:$A,C4406,PSA!$G:$G,D4406),
IF(AND(A4406="Colorectal Cancer Screening", E4406="Cost per service ($USD)"),
SUMIFS(COL!$E:$E,COL!$A:$A,C4406,COL!$G:$G,D4406),
IF(AND(A4406="Cervical Cancer Screening", E4406="Cost per service ($USD)"),
SUMIFS(CERV!$E:$E,CERV!$A:$A,C4406,CERV!$G:$G,D4406),
IF(AND(A4406="Cancer Screening for CKD patients", E4406="Cost per service ($USD)"),
SUMIFS(CANSCRN!$E:$E,CANSCRN!$A:$A,C4406,CANSCRN!$G:$G,D4406),
IF(AND(A4406="PSA Testing", E4406="Total Expenditure ($USD per 100,000 patients)"),
SUMIFS(PSA!$F:$F,PSA!$A:$A,C4406,PSA!$G:$G,D4406),
IF(AND(A4406="Colorectal Cancer Screening", E4406="Total Expenditure ($USD per 100,000 patients)"),
SUMIFS(COL!$F:$F,COL!$A:$A,C4406,COL!$G:$G,D4406),
IF(AND(A4406="Cervical Cancer Screening", E4406="Total Expenditure ($USD per 100,000 patients)"),
SUMIFS(CERV!$F:$F,CERV!$A:$A,C4406,CERV!$G:$G,D4406),
SUMIFS(CANSCRN!$F:$F,CANSCRN!$A:$A,C4406,CANSCRN!$G:$G,D4406))))))))))))</f>
        <v>5700156.4166229395</v>
      </c>
    </row>
    <row r="4407" spans="1:6" x14ac:dyDescent="0.2">
      <c r="A4407" s="24" t="s">
        <v>107</v>
      </c>
      <c r="B4407" s="24" t="s">
        <v>101</v>
      </c>
      <c r="C4407" s="24" t="s">
        <v>74</v>
      </c>
      <c r="D4407" s="24">
        <v>2014</v>
      </c>
      <c r="E4407" s="24" t="s">
        <v>104</v>
      </c>
      <c r="F4407">
        <f>IF(AND(A4407="PSA Testing", E4407= "Utilization Rate (per 100,000 patients)"),
SUMIFS(PSA!$D:$D,PSA!$A:$A,C4407,PSA!$G:$G,D4407),
IF(AND(A4407="Colorectal Cancer Screening", E4407="Utilization Rate (per 100,000 patients)"),
SUMIFS(COL!$D:$D,COL!$A:$A,C4407,COL!$G:$G, D4407),
IF(AND(A4407="Cervical Cancer Screening", E4407="Utilization Rate (per 100,000 patients)"),
SUMIFS(CERV!$D:$D,CERV!$A:$A,C4407,CERV!$G:$G,D4407),
IF(AND(A4407="Cancer Screening for CKD patients", E4407="Utilization Rate (per 100,000 patients)"),
SUMIFS(CANSCRN!$D:$D,CANSCRN!$A:$A,C4407,CANSCRN!$G:$G,D4407),
IF(AND(A4407="PSA Testing", E4407="Cost per service ($USD)"),
SUMIFS(PSA!$E:$E,PSA!$A:$A,C4407,PSA!$G:$G,D4407),
IF(AND(A4407="Colorectal Cancer Screening", E4407="Cost per service ($USD)"),
SUMIFS(COL!$E:$E,COL!$A:$A,C4407,COL!$G:$G,D4407),
IF(AND(A4407="Cervical Cancer Screening", E4407="Cost per service ($USD)"),
SUMIFS(CERV!$E:$E,CERV!$A:$A,C4407,CERV!$G:$G,D4407),
IF(AND(A4407="Cancer Screening for CKD patients", E4407="Cost per service ($USD)"),
SUMIFS(CANSCRN!$E:$E,CANSCRN!$A:$A,C4407,CANSCRN!$G:$G,D4407),
IF(AND(A4407="PSA Testing", E4407="Total Expenditure ($USD per 100,000 patients)"),
SUMIFS(PSA!$F:$F,PSA!$A:$A,C4407,PSA!$G:$G,D4407),
IF(AND(A4407="Colorectal Cancer Screening", E4407="Total Expenditure ($USD per 100,000 patients)"),
SUMIFS(COL!$F:$F,COL!$A:$A,C4407,COL!$G:$G,D4407),
IF(AND(A4407="Cervical Cancer Screening", E4407="Total Expenditure ($USD per 100,000 patients)"),
SUMIFS(CERV!$F:$F,CERV!$A:$A,C4407,CERV!$G:$G,D4407),
SUMIFS(CANSCRN!$F:$F,CANSCRN!$A:$A,C4407,CANSCRN!$G:$G,D4407))))))))))))</f>
        <v>5793485.9852851704</v>
      </c>
    </row>
    <row r="4408" spans="1:6" x14ac:dyDescent="0.2">
      <c r="A4408" s="24" t="s">
        <v>107</v>
      </c>
      <c r="B4408" s="24" t="s">
        <v>101</v>
      </c>
      <c r="C4408" s="24" t="s">
        <v>74</v>
      </c>
      <c r="D4408" s="24">
        <v>2015</v>
      </c>
      <c r="E4408" s="24" t="s">
        <v>104</v>
      </c>
      <c r="F4408">
        <f>IF(AND(A4408="PSA Testing", E4408= "Utilization Rate (per 100,000 patients)"),
SUMIFS(PSA!$D:$D,PSA!$A:$A,C4408,PSA!$G:$G,D4408),
IF(AND(A4408="Colorectal Cancer Screening", E4408="Utilization Rate (per 100,000 patients)"),
SUMIFS(COL!$D:$D,COL!$A:$A,C4408,COL!$G:$G, D4408),
IF(AND(A4408="Cervical Cancer Screening", E4408="Utilization Rate (per 100,000 patients)"),
SUMIFS(CERV!$D:$D,CERV!$A:$A,C4408,CERV!$G:$G,D4408),
IF(AND(A4408="Cancer Screening for CKD patients", E4408="Utilization Rate (per 100,000 patients)"),
SUMIFS(CANSCRN!$D:$D,CANSCRN!$A:$A,C4408,CANSCRN!$G:$G,D4408),
IF(AND(A4408="PSA Testing", E4408="Cost per service ($USD)"),
SUMIFS(PSA!$E:$E,PSA!$A:$A,C4408,PSA!$G:$G,D4408),
IF(AND(A4408="Colorectal Cancer Screening", E4408="Cost per service ($USD)"),
SUMIFS(COL!$E:$E,COL!$A:$A,C4408,COL!$G:$G,D4408),
IF(AND(A4408="Cervical Cancer Screening", E4408="Cost per service ($USD)"),
SUMIFS(CERV!$E:$E,CERV!$A:$A,C4408,CERV!$G:$G,D4408),
IF(AND(A4408="Cancer Screening for CKD patients", E4408="Cost per service ($USD)"),
SUMIFS(CANSCRN!$E:$E,CANSCRN!$A:$A,C4408,CANSCRN!$G:$G,D4408),
IF(AND(A4408="PSA Testing", E4408="Total Expenditure ($USD per 100,000 patients)"),
SUMIFS(PSA!$F:$F,PSA!$A:$A,C4408,PSA!$G:$G,D4408),
IF(AND(A4408="Colorectal Cancer Screening", E4408="Total Expenditure ($USD per 100,000 patients)"),
SUMIFS(COL!$F:$F,COL!$A:$A,C4408,COL!$G:$G,D4408),
IF(AND(A4408="Cervical Cancer Screening", E4408="Total Expenditure ($USD per 100,000 patients)"),
SUMIFS(CERV!$F:$F,CERV!$A:$A,C4408,CERV!$G:$G,D4408),
SUMIFS(CANSCRN!$F:$F,CANSCRN!$A:$A,C4408,CANSCRN!$G:$G,D4408))))))))))))</f>
        <v>5870821.2875959091</v>
      </c>
    </row>
    <row r="4409" spans="1:6" x14ac:dyDescent="0.2">
      <c r="A4409" s="24" t="s">
        <v>107</v>
      </c>
      <c r="B4409" s="24" t="s">
        <v>101</v>
      </c>
      <c r="C4409" s="24" t="s">
        <v>74</v>
      </c>
      <c r="D4409" s="24">
        <v>2016</v>
      </c>
      <c r="E4409" s="24" t="s">
        <v>104</v>
      </c>
      <c r="F4409">
        <f>IF(AND(A4409="PSA Testing", E4409= "Utilization Rate (per 100,000 patients)"),
SUMIFS(PSA!$D:$D,PSA!$A:$A,C4409,PSA!$G:$G,D4409),
IF(AND(A4409="Colorectal Cancer Screening", E4409="Utilization Rate (per 100,000 patients)"),
SUMIFS(COL!$D:$D,COL!$A:$A,C4409,COL!$G:$G, D4409),
IF(AND(A4409="Cervical Cancer Screening", E4409="Utilization Rate (per 100,000 patients)"),
SUMIFS(CERV!$D:$D,CERV!$A:$A,C4409,CERV!$G:$G,D4409),
IF(AND(A4409="Cancer Screening for CKD patients", E4409="Utilization Rate (per 100,000 patients)"),
SUMIFS(CANSCRN!$D:$D,CANSCRN!$A:$A,C4409,CANSCRN!$G:$G,D4409),
IF(AND(A4409="PSA Testing", E4409="Cost per service ($USD)"),
SUMIFS(PSA!$E:$E,PSA!$A:$A,C4409,PSA!$G:$G,D4409),
IF(AND(A4409="Colorectal Cancer Screening", E4409="Cost per service ($USD)"),
SUMIFS(COL!$E:$E,COL!$A:$A,C4409,COL!$G:$G,D4409),
IF(AND(A4409="Cervical Cancer Screening", E4409="Cost per service ($USD)"),
SUMIFS(CERV!$E:$E,CERV!$A:$A,C4409,CERV!$G:$G,D4409),
IF(AND(A4409="Cancer Screening for CKD patients", E4409="Cost per service ($USD)"),
SUMIFS(CANSCRN!$E:$E,CANSCRN!$A:$A,C4409,CANSCRN!$G:$G,D4409),
IF(AND(A4409="PSA Testing", E4409="Total Expenditure ($USD per 100,000 patients)"),
SUMIFS(PSA!$F:$F,PSA!$A:$A,C4409,PSA!$G:$G,D4409),
IF(AND(A4409="Colorectal Cancer Screening", E4409="Total Expenditure ($USD per 100,000 patients)"),
SUMIFS(COL!$F:$F,COL!$A:$A,C4409,COL!$G:$G,D4409),
IF(AND(A4409="Cervical Cancer Screening", E4409="Total Expenditure ($USD per 100,000 patients)"),
SUMIFS(CERV!$F:$F,CERV!$A:$A,C4409,CERV!$G:$G,D4409),
SUMIFS(CANSCRN!$F:$F,CANSCRN!$A:$A,C4409,CANSCRN!$G:$G,D4409))))))))))))</f>
        <v>6420092.9774349518</v>
      </c>
    </row>
    <row r="4410" spans="1:6" x14ac:dyDescent="0.2">
      <c r="A4410" s="24" t="s">
        <v>107</v>
      </c>
      <c r="B4410" s="24" t="s">
        <v>101</v>
      </c>
      <c r="C4410" s="24" t="s">
        <v>74</v>
      </c>
      <c r="D4410" s="24">
        <v>2017</v>
      </c>
      <c r="E4410" s="24" t="s">
        <v>104</v>
      </c>
      <c r="F4410">
        <f>IF(AND(A4410="PSA Testing", E4410= "Utilization Rate (per 100,000 patients)"),
SUMIFS(PSA!$D:$D,PSA!$A:$A,C4410,PSA!$G:$G,D4410),
IF(AND(A4410="Colorectal Cancer Screening", E4410="Utilization Rate (per 100,000 patients)"),
SUMIFS(COL!$D:$D,COL!$A:$A,C4410,COL!$G:$G, D4410),
IF(AND(A4410="Cervical Cancer Screening", E4410="Utilization Rate (per 100,000 patients)"),
SUMIFS(CERV!$D:$D,CERV!$A:$A,C4410,CERV!$G:$G,D4410),
IF(AND(A4410="Cancer Screening for CKD patients", E4410="Utilization Rate (per 100,000 patients)"),
SUMIFS(CANSCRN!$D:$D,CANSCRN!$A:$A,C4410,CANSCRN!$G:$G,D4410),
IF(AND(A4410="PSA Testing", E4410="Cost per service ($USD)"),
SUMIFS(PSA!$E:$E,PSA!$A:$A,C4410,PSA!$G:$G,D4410),
IF(AND(A4410="Colorectal Cancer Screening", E4410="Cost per service ($USD)"),
SUMIFS(COL!$E:$E,COL!$A:$A,C4410,COL!$G:$G,D4410),
IF(AND(A4410="Cervical Cancer Screening", E4410="Cost per service ($USD)"),
SUMIFS(CERV!$E:$E,CERV!$A:$A,C4410,CERV!$G:$G,D4410),
IF(AND(A4410="Cancer Screening for CKD patients", E4410="Cost per service ($USD)"),
SUMIFS(CANSCRN!$E:$E,CANSCRN!$A:$A,C4410,CANSCRN!$G:$G,D4410),
IF(AND(A4410="PSA Testing", E4410="Total Expenditure ($USD per 100,000 patients)"),
SUMIFS(PSA!$F:$F,PSA!$A:$A,C4410,PSA!$G:$G,D4410),
IF(AND(A4410="Colorectal Cancer Screening", E4410="Total Expenditure ($USD per 100,000 patients)"),
SUMIFS(COL!$F:$F,COL!$A:$A,C4410,COL!$G:$G,D4410),
IF(AND(A4410="Cervical Cancer Screening", E4410="Total Expenditure ($USD per 100,000 patients)"),
SUMIFS(CERV!$F:$F,CERV!$A:$A,C4410,CERV!$G:$G,D4410),
SUMIFS(CANSCRN!$F:$F,CANSCRN!$A:$A,C4410,CANSCRN!$G:$G,D4410))))))))))))</f>
        <v>5483746.266996637</v>
      </c>
    </row>
    <row r="4411" spans="1:6" x14ac:dyDescent="0.2">
      <c r="A4411" s="24" t="s">
        <v>107</v>
      </c>
      <c r="B4411" s="24" t="s">
        <v>101</v>
      </c>
      <c r="C4411" s="24" t="s">
        <v>74</v>
      </c>
      <c r="D4411" s="24">
        <v>2018</v>
      </c>
      <c r="E4411" s="24" t="s">
        <v>104</v>
      </c>
      <c r="F4411">
        <f>IF(AND(A4411="PSA Testing", E4411= "Utilization Rate (per 100,000 patients)"),
SUMIFS(PSA!$D:$D,PSA!$A:$A,C4411,PSA!$G:$G,D4411),
IF(AND(A4411="Colorectal Cancer Screening", E4411="Utilization Rate (per 100,000 patients)"),
SUMIFS(COL!$D:$D,COL!$A:$A,C4411,COL!$G:$G, D4411),
IF(AND(A4411="Cervical Cancer Screening", E4411="Utilization Rate (per 100,000 patients)"),
SUMIFS(CERV!$D:$D,CERV!$A:$A,C4411,CERV!$G:$G,D4411),
IF(AND(A4411="Cancer Screening for CKD patients", E4411="Utilization Rate (per 100,000 patients)"),
SUMIFS(CANSCRN!$D:$D,CANSCRN!$A:$A,C4411,CANSCRN!$G:$G,D4411),
IF(AND(A4411="PSA Testing", E4411="Cost per service ($USD)"),
SUMIFS(PSA!$E:$E,PSA!$A:$A,C4411,PSA!$G:$G,D4411),
IF(AND(A4411="Colorectal Cancer Screening", E4411="Cost per service ($USD)"),
SUMIFS(COL!$E:$E,COL!$A:$A,C4411,COL!$G:$G,D4411),
IF(AND(A4411="Cervical Cancer Screening", E4411="Cost per service ($USD)"),
SUMIFS(CERV!$E:$E,CERV!$A:$A,C4411,CERV!$G:$G,D4411),
IF(AND(A4411="Cancer Screening for CKD patients", E4411="Cost per service ($USD)"),
SUMIFS(CANSCRN!$E:$E,CANSCRN!$A:$A,C4411,CANSCRN!$G:$G,D4411),
IF(AND(A4411="PSA Testing", E4411="Total Expenditure ($USD per 100,000 patients)"),
SUMIFS(PSA!$F:$F,PSA!$A:$A,C4411,PSA!$G:$G,D4411),
IF(AND(A4411="Colorectal Cancer Screening", E4411="Total Expenditure ($USD per 100,000 patients)"),
SUMIFS(COL!$F:$F,COL!$A:$A,C4411,COL!$G:$G,D4411),
IF(AND(A4411="Cervical Cancer Screening", E4411="Total Expenditure ($USD per 100,000 patients)"),
SUMIFS(CERV!$F:$F,CERV!$A:$A,C4411,CERV!$G:$G,D4411),
SUMIFS(CANSCRN!$F:$F,CANSCRN!$A:$A,C4411,CANSCRN!$G:$G,D4411))))))))))))</f>
        <v>4080462.2163732233</v>
      </c>
    </row>
    <row r="4412" spans="1:6" x14ac:dyDescent="0.2">
      <c r="A4412" s="24" t="s">
        <v>107</v>
      </c>
      <c r="B4412" s="24" t="s">
        <v>101</v>
      </c>
      <c r="C4412" s="24" t="s">
        <v>74</v>
      </c>
      <c r="D4412" s="24">
        <v>2019</v>
      </c>
      <c r="E4412" s="24" t="s">
        <v>104</v>
      </c>
      <c r="F4412">
        <f>IF(AND(A4412="PSA Testing", E4412= "Utilization Rate (per 100,000 patients)"),
SUMIFS(PSA!$D:$D,PSA!$A:$A,C4412,PSA!$G:$G,D4412),
IF(AND(A4412="Colorectal Cancer Screening", E4412="Utilization Rate (per 100,000 patients)"),
SUMIFS(COL!$D:$D,COL!$A:$A,C4412,COL!$G:$G, D4412),
IF(AND(A4412="Cervical Cancer Screening", E4412="Utilization Rate (per 100,000 patients)"),
SUMIFS(CERV!$D:$D,CERV!$A:$A,C4412,CERV!$G:$G,D4412),
IF(AND(A4412="Cancer Screening for CKD patients", E4412="Utilization Rate (per 100,000 patients)"),
SUMIFS(CANSCRN!$D:$D,CANSCRN!$A:$A,C4412,CANSCRN!$G:$G,D4412),
IF(AND(A4412="PSA Testing", E4412="Cost per service ($USD)"),
SUMIFS(PSA!$E:$E,PSA!$A:$A,C4412,PSA!$G:$G,D4412),
IF(AND(A4412="Colorectal Cancer Screening", E4412="Cost per service ($USD)"),
SUMIFS(COL!$E:$E,COL!$A:$A,C4412,COL!$G:$G,D4412),
IF(AND(A4412="Cervical Cancer Screening", E4412="Cost per service ($USD)"),
SUMIFS(CERV!$E:$E,CERV!$A:$A,C4412,CERV!$G:$G,D4412),
IF(AND(A4412="Cancer Screening for CKD patients", E4412="Cost per service ($USD)"),
SUMIFS(CANSCRN!$E:$E,CANSCRN!$A:$A,C4412,CANSCRN!$G:$G,D4412),
IF(AND(A4412="PSA Testing", E4412="Total Expenditure ($USD per 100,000 patients)"),
SUMIFS(PSA!$F:$F,PSA!$A:$A,C4412,PSA!$G:$G,D4412),
IF(AND(A4412="Colorectal Cancer Screening", E4412="Total Expenditure ($USD per 100,000 patients)"),
SUMIFS(COL!$F:$F,COL!$A:$A,C4412,COL!$G:$G,D4412),
IF(AND(A4412="Cervical Cancer Screening", E4412="Total Expenditure ($USD per 100,000 patients)"),
SUMIFS(CERV!$F:$F,CERV!$A:$A,C4412,CERV!$G:$G,D4412),
SUMIFS(CANSCRN!$F:$F,CANSCRN!$A:$A,C4412,CANSCRN!$G:$G,D4412))))))))))))</f>
        <v>4203901.119460173</v>
      </c>
    </row>
    <row r="4413" spans="1:6" x14ac:dyDescent="0.2">
      <c r="A4413" s="24" t="s">
        <v>107</v>
      </c>
      <c r="B4413" s="24" t="s">
        <v>101</v>
      </c>
      <c r="C4413" s="24" t="s">
        <v>75</v>
      </c>
      <c r="D4413" s="24">
        <v>2009</v>
      </c>
      <c r="E4413" s="24" t="s">
        <v>104</v>
      </c>
      <c r="F4413">
        <f>IF(AND(A4413="PSA Testing", E4413= "Utilization Rate (per 100,000 patients)"),
SUMIFS(PSA!$D:$D,PSA!$A:$A,C4413,PSA!$G:$G,D4413),
IF(AND(A4413="Colorectal Cancer Screening", E4413="Utilization Rate (per 100,000 patients)"),
SUMIFS(COL!$D:$D,COL!$A:$A,C4413,COL!$G:$G, D4413),
IF(AND(A4413="Cervical Cancer Screening", E4413="Utilization Rate (per 100,000 patients)"),
SUMIFS(CERV!$D:$D,CERV!$A:$A,C4413,CERV!$G:$G,D4413),
IF(AND(A4413="Cancer Screening for CKD patients", E4413="Utilization Rate (per 100,000 patients)"),
SUMIFS(CANSCRN!$D:$D,CANSCRN!$A:$A,C4413,CANSCRN!$G:$G,D4413),
IF(AND(A4413="PSA Testing", E4413="Cost per service ($USD)"),
SUMIFS(PSA!$E:$E,PSA!$A:$A,C4413,PSA!$G:$G,D4413),
IF(AND(A4413="Colorectal Cancer Screening", E4413="Cost per service ($USD)"),
SUMIFS(COL!$E:$E,COL!$A:$A,C4413,COL!$G:$G,D4413),
IF(AND(A4413="Cervical Cancer Screening", E4413="Cost per service ($USD)"),
SUMIFS(CERV!$E:$E,CERV!$A:$A,C4413,CERV!$G:$G,D4413),
IF(AND(A4413="Cancer Screening for CKD patients", E4413="Cost per service ($USD)"),
SUMIFS(CANSCRN!$E:$E,CANSCRN!$A:$A,C4413,CANSCRN!$G:$G,D4413),
IF(AND(A4413="PSA Testing", E4413="Total Expenditure ($USD per 100,000 patients)"),
SUMIFS(PSA!$F:$F,PSA!$A:$A,C4413,PSA!$G:$G,D4413),
IF(AND(A4413="Colorectal Cancer Screening", E4413="Total Expenditure ($USD per 100,000 patients)"),
SUMIFS(COL!$F:$F,COL!$A:$A,C4413,COL!$G:$G,D4413),
IF(AND(A4413="Cervical Cancer Screening", E4413="Total Expenditure ($USD per 100,000 patients)"),
SUMIFS(CERV!$F:$F,CERV!$A:$A,C4413,CERV!$G:$G,D4413),
SUMIFS(CANSCRN!$F:$F,CANSCRN!$A:$A,C4413,CANSCRN!$G:$G,D4413))))))))))))</f>
        <v>3139076.1669324324</v>
      </c>
    </row>
    <row r="4414" spans="1:6" x14ac:dyDescent="0.2">
      <c r="A4414" s="24" t="s">
        <v>107</v>
      </c>
      <c r="B4414" s="24" t="s">
        <v>101</v>
      </c>
      <c r="C4414" s="24" t="s">
        <v>75</v>
      </c>
      <c r="D4414" s="24">
        <v>2010</v>
      </c>
      <c r="E4414" s="24" t="s">
        <v>104</v>
      </c>
      <c r="F4414">
        <f>IF(AND(A4414="PSA Testing", E4414= "Utilization Rate (per 100,000 patients)"),
SUMIFS(PSA!$D:$D,PSA!$A:$A,C4414,PSA!$G:$G,D4414),
IF(AND(A4414="Colorectal Cancer Screening", E4414="Utilization Rate (per 100,000 patients)"),
SUMIFS(COL!$D:$D,COL!$A:$A,C4414,COL!$G:$G, D4414),
IF(AND(A4414="Cervical Cancer Screening", E4414="Utilization Rate (per 100,000 patients)"),
SUMIFS(CERV!$D:$D,CERV!$A:$A,C4414,CERV!$G:$G,D4414),
IF(AND(A4414="Cancer Screening for CKD patients", E4414="Utilization Rate (per 100,000 patients)"),
SUMIFS(CANSCRN!$D:$D,CANSCRN!$A:$A,C4414,CANSCRN!$G:$G,D4414),
IF(AND(A4414="PSA Testing", E4414="Cost per service ($USD)"),
SUMIFS(PSA!$E:$E,PSA!$A:$A,C4414,PSA!$G:$G,D4414),
IF(AND(A4414="Colorectal Cancer Screening", E4414="Cost per service ($USD)"),
SUMIFS(COL!$E:$E,COL!$A:$A,C4414,COL!$G:$G,D4414),
IF(AND(A4414="Cervical Cancer Screening", E4414="Cost per service ($USD)"),
SUMIFS(CERV!$E:$E,CERV!$A:$A,C4414,CERV!$G:$G,D4414),
IF(AND(A4414="Cancer Screening for CKD patients", E4414="Cost per service ($USD)"),
SUMIFS(CANSCRN!$E:$E,CANSCRN!$A:$A,C4414,CANSCRN!$G:$G,D4414),
IF(AND(A4414="PSA Testing", E4414="Total Expenditure ($USD per 100,000 patients)"),
SUMIFS(PSA!$F:$F,PSA!$A:$A,C4414,PSA!$G:$G,D4414),
IF(AND(A4414="Colorectal Cancer Screening", E4414="Total Expenditure ($USD per 100,000 patients)"),
SUMIFS(COL!$F:$F,COL!$A:$A,C4414,COL!$G:$G,D4414),
IF(AND(A4414="Cervical Cancer Screening", E4414="Total Expenditure ($USD per 100,000 patients)"),
SUMIFS(CERV!$F:$F,CERV!$A:$A,C4414,CERV!$G:$G,D4414),
SUMIFS(CANSCRN!$F:$F,CANSCRN!$A:$A,C4414,CANSCRN!$G:$G,D4414))))))))))))</f>
        <v>2499767.5286280992</v>
      </c>
    </row>
    <row r="4415" spans="1:6" x14ac:dyDescent="0.2">
      <c r="A4415" s="24" t="s">
        <v>107</v>
      </c>
      <c r="B4415" s="24" t="s">
        <v>101</v>
      </c>
      <c r="C4415" s="24" t="s">
        <v>75</v>
      </c>
      <c r="D4415" s="24">
        <v>2011</v>
      </c>
      <c r="E4415" s="24" t="s">
        <v>104</v>
      </c>
      <c r="F4415">
        <f>IF(AND(A4415="PSA Testing", E4415= "Utilization Rate (per 100,000 patients)"),
SUMIFS(PSA!$D:$D,PSA!$A:$A,C4415,PSA!$G:$G,D4415),
IF(AND(A4415="Colorectal Cancer Screening", E4415="Utilization Rate (per 100,000 patients)"),
SUMIFS(COL!$D:$D,COL!$A:$A,C4415,COL!$G:$G, D4415),
IF(AND(A4415="Cervical Cancer Screening", E4415="Utilization Rate (per 100,000 patients)"),
SUMIFS(CERV!$D:$D,CERV!$A:$A,C4415,CERV!$G:$G,D4415),
IF(AND(A4415="Cancer Screening for CKD patients", E4415="Utilization Rate (per 100,000 patients)"),
SUMIFS(CANSCRN!$D:$D,CANSCRN!$A:$A,C4415,CANSCRN!$G:$G,D4415),
IF(AND(A4415="PSA Testing", E4415="Cost per service ($USD)"),
SUMIFS(PSA!$E:$E,PSA!$A:$A,C4415,PSA!$G:$G,D4415),
IF(AND(A4415="Colorectal Cancer Screening", E4415="Cost per service ($USD)"),
SUMIFS(COL!$E:$E,COL!$A:$A,C4415,COL!$G:$G,D4415),
IF(AND(A4415="Cervical Cancer Screening", E4415="Cost per service ($USD)"),
SUMIFS(CERV!$E:$E,CERV!$A:$A,C4415,CERV!$G:$G,D4415),
IF(AND(A4415="Cancer Screening for CKD patients", E4415="Cost per service ($USD)"),
SUMIFS(CANSCRN!$E:$E,CANSCRN!$A:$A,C4415,CANSCRN!$G:$G,D4415),
IF(AND(A4415="PSA Testing", E4415="Total Expenditure ($USD per 100,000 patients)"),
SUMIFS(PSA!$F:$F,PSA!$A:$A,C4415,PSA!$G:$G,D4415),
IF(AND(A4415="Colorectal Cancer Screening", E4415="Total Expenditure ($USD per 100,000 patients)"),
SUMIFS(COL!$F:$F,COL!$A:$A,C4415,COL!$G:$G,D4415),
IF(AND(A4415="Cervical Cancer Screening", E4415="Total Expenditure ($USD per 100,000 patients)"),
SUMIFS(CERV!$F:$F,CERV!$A:$A,C4415,CERV!$G:$G,D4415),
SUMIFS(CANSCRN!$F:$F,CANSCRN!$A:$A,C4415,CANSCRN!$G:$G,D4415))))))))))))</f>
        <v>4688881.5730188685</v>
      </c>
    </row>
    <row r="4416" spans="1:6" x14ac:dyDescent="0.2">
      <c r="A4416" s="24" t="s">
        <v>107</v>
      </c>
      <c r="B4416" s="24" t="s">
        <v>101</v>
      </c>
      <c r="C4416" s="24" t="s">
        <v>75</v>
      </c>
      <c r="D4416" s="24">
        <v>2012</v>
      </c>
      <c r="E4416" s="24" t="s">
        <v>104</v>
      </c>
      <c r="F4416">
        <f>IF(AND(A4416="PSA Testing", E4416= "Utilization Rate (per 100,000 patients)"),
SUMIFS(PSA!$D:$D,PSA!$A:$A,C4416,PSA!$G:$G,D4416),
IF(AND(A4416="Colorectal Cancer Screening", E4416="Utilization Rate (per 100,000 patients)"),
SUMIFS(COL!$D:$D,COL!$A:$A,C4416,COL!$G:$G, D4416),
IF(AND(A4416="Cervical Cancer Screening", E4416="Utilization Rate (per 100,000 patients)"),
SUMIFS(CERV!$D:$D,CERV!$A:$A,C4416,CERV!$G:$G,D4416),
IF(AND(A4416="Cancer Screening for CKD patients", E4416="Utilization Rate (per 100,000 patients)"),
SUMIFS(CANSCRN!$D:$D,CANSCRN!$A:$A,C4416,CANSCRN!$G:$G,D4416),
IF(AND(A4416="PSA Testing", E4416="Cost per service ($USD)"),
SUMIFS(PSA!$E:$E,PSA!$A:$A,C4416,PSA!$G:$G,D4416),
IF(AND(A4416="Colorectal Cancer Screening", E4416="Cost per service ($USD)"),
SUMIFS(COL!$E:$E,COL!$A:$A,C4416,COL!$G:$G,D4416),
IF(AND(A4416="Cervical Cancer Screening", E4416="Cost per service ($USD)"),
SUMIFS(CERV!$E:$E,CERV!$A:$A,C4416,CERV!$G:$G,D4416),
IF(AND(A4416="Cancer Screening for CKD patients", E4416="Cost per service ($USD)"),
SUMIFS(CANSCRN!$E:$E,CANSCRN!$A:$A,C4416,CANSCRN!$G:$G,D4416),
IF(AND(A4416="PSA Testing", E4416="Total Expenditure ($USD per 100,000 patients)"),
SUMIFS(PSA!$F:$F,PSA!$A:$A,C4416,PSA!$G:$G,D4416),
IF(AND(A4416="Colorectal Cancer Screening", E4416="Total Expenditure ($USD per 100,000 patients)"),
SUMIFS(COL!$F:$F,COL!$A:$A,C4416,COL!$G:$G,D4416),
IF(AND(A4416="Cervical Cancer Screening", E4416="Total Expenditure ($USD per 100,000 patients)"),
SUMIFS(CERV!$F:$F,CERV!$A:$A,C4416,CERV!$G:$G,D4416),
SUMIFS(CANSCRN!$F:$F,CANSCRN!$A:$A,C4416,CANSCRN!$G:$G,D4416))))))))))))</f>
        <v>3726922.6745539904</v>
      </c>
    </row>
    <row r="4417" spans="1:6" x14ac:dyDescent="0.2">
      <c r="A4417" s="24" t="s">
        <v>107</v>
      </c>
      <c r="B4417" s="24" t="s">
        <v>101</v>
      </c>
      <c r="C4417" s="24" t="s">
        <v>75</v>
      </c>
      <c r="D4417" s="24">
        <v>2013</v>
      </c>
      <c r="E4417" s="24" t="s">
        <v>104</v>
      </c>
      <c r="F4417">
        <f>IF(AND(A4417="PSA Testing", E4417= "Utilization Rate (per 100,000 patients)"),
SUMIFS(PSA!$D:$D,PSA!$A:$A,C4417,PSA!$G:$G,D4417),
IF(AND(A4417="Colorectal Cancer Screening", E4417="Utilization Rate (per 100,000 patients)"),
SUMIFS(COL!$D:$D,COL!$A:$A,C4417,COL!$G:$G, D4417),
IF(AND(A4417="Cervical Cancer Screening", E4417="Utilization Rate (per 100,000 patients)"),
SUMIFS(CERV!$D:$D,CERV!$A:$A,C4417,CERV!$G:$G,D4417),
IF(AND(A4417="Cancer Screening for CKD patients", E4417="Utilization Rate (per 100,000 patients)"),
SUMIFS(CANSCRN!$D:$D,CANSCRN!$A:$A,C4417,CANSCRN!$G:$G,D4417),
IF(AND(A4417="PSA Testing", E4417="Cost per service ($USD)"),
SUMIFS(PSA!$E:$E,PSA!$A:$A,C4417,PSA!$G:$G,D4417),
IF(AND(A4417="Colorectal Cancer Screening", E4417="Cost per service ($USD)"),
SUMIFS(COL!$E:$E,COL!$A:$A,C4417,COL!$G:$G,D4417),
IF(AND(A4417="Cervical Cancer Screening", E4417="Cost per service ($USD)"),
SUMIFS(CERV!$E:$E,CERV!$A:$A,C4417,CERV!$G:$G,D4417),
IF(AND(A4417="Cancer Screening for CKD patients", E4417="Cost per service ($USD)"),
SUMIFS(CANSCRN!$E:$E,CANSCRN!$A:$A,C4417,CANSCRN!$G:$G,D4417),
IF(AND(A4417="PSA Testing", E4417="Total Expenditure ($USD per 100,000 patients)"),
SUMIFS(PSA!$F:$F,PSA!$A:$A,C4417,PSA!$G:$G,D4417),
IF(AND(A4417="Colorectal Cancer Screening", E4417="Total Expenditure ($USD per 100,000 patients)"),
SUMIFS(COL!$F:$F,COL!$A:$A,C4417,COL!$G:$G,D4417),
IF(AND(A4417="Cervical Cancer Screening", E4417="Total Expenditure ($USD per 100,000 patients)"),
SUMIFS(CERV!$F:$F,CERV!$A:$A,C4417,CERV!$G:$G,D4417),
SUMIFS(CANSCRN!$F:$F,CANSCRN!$A:$A,C4417,CANSCRN!$G:$G,D4417))))))))))))</f>
        <v>3037349.6928640781</v>
      </c>
    </row>
    <row r="4418" spans="1:6" x14ac:dyDescent="0.2">
      <c r="A4418" s="24" t="s">
        <v>107</v>
      </c>
      <c r="B4418" s="24" t="s">
        <v>101</v>
      </c>
      <c r="C4418" s="24" t="s">
        <v>75</v>
      </c>
      <c r="D4418" s="24">
        <v>2014</v>
      </c>
      <c r="E4418" s="24" t="s">
        <v>104</v>
      </c>
      <c r="F4418">
        <f>IF(AND(A4418="PSA Testing", E4418= "Utilization Rate (per 100,000 patients)"),
SUMIFS(PSA!$D:$D,PSA!$A:$A,C4418,PSA!$G:$G,D4418),
IF(AND(A4418="Colorectal Cancer Screening", E4418="Utilization Rate (per 100,000 patients)"),
SUMIFS(COL!$D:$D,COL!$A:$A,C4418,COL!$G:$G, D4418),
IF(AND(A4418="Cervical Cancer Screening", E4418="Utilization Rate (per 100,000 patients)"),
SUMIFS(CERV!$D:$D,CERV!$A:$A,C4418,CERV!$G:$G,D4418),
IF(AND(A4418="Cancer Screening for CKD patients", E4418="Utilization Rate (per 100,000 patients)"),
SUMIFS(CANSCRN!$D:$D,CANSCRN!$A:$A,C4418,CANSCRN!$G:$G,D4418),
IF(AND(A4418="PSA Testing", E4418="Cost per service ($USD)"),
SUMIFS(PSA!$E:$E,PSA!$A:$A,C4418,PSA!$G:$G,D4418),
IF(AND(A4418="Colorectal Cancer Screening", E4418="Cost per service ($USD)"),
SUMIFS(COL!$E:$E,COL!$A:$A,C4418,COL!$G:$G,D4418),
IF(AND(A4418="Cervical Cancer Screening", E4418="Cost per service ($USD)"),
SUMIFS(CERV!$E:$E,CERV!$A:$A,C4418,CERV!$G:$G,D4418),
IF(AND(A4418="Cancer Screening for CKD patients", E4418="Cost per service ($USD)"),
SUMIFS(CANSCRN!$E:$E,CANSCRN!$A:$A,C4418,CANSCRN!$G:$G,D4418),
IF(AND(A4418="PSA Testing", E4418="Total Expenditure ($USD per 100,000 patients)"),
SUMIFS(PSA!$F:$F,PSA!$A:$A,C4418,PSA!$G:$G,D4418),
IF(AND(A4418="Colorectal Cancer Screening", E4418="Total Expenditure ($USD per 100,000 patients)"),
SUMIFS(COL!$F:$F,COL!$A:$A,C4418,COL!$G:$G,D4418),
IF(AND(A4418="Cervical Cancer Screening", E4418="Total Expenditure ($USD per 100,000 patients)"),
SUMIFS(CERV!$F:$F,CERV!$A:$A,C4418,CERV!$G:$G,D4418),
SUMIFS(CANSCRN!$F:$F,CANSCRN!$A:$A,C4418,CANSCRN!$G:$G,D4418))))))))))))</f>
        <v>4243686.8988281256</v>
      </c>
    </row>
    <row r="4419" spans="1:6" x14ac:dyDescent="0.2">
      <c r="A4419" s="24" t="s">
        <v>107</v>
      </c>
      <c r="B4419" s="24" t="s">
        <v>101</v>
      </c>
      <c r="C4419" s="24" t="s">
        <v>75</v>
      </c>
      <c r="D4419" s="24">
        <v>2015</v>
      </c>
      <c r="E4419" s="24" t="s">
        <v>104</v>
      </c>
      <c r="F4419">
        <f>IF(AND(A4419="PSA Testing", E4419= "Utilization Rate (per 100,000 patients)"),
SUMIFS(PSA!$D:$D,PSA!$A:$A,C4419,PSA!$G:$G,D4419),
IF(AND(A4419="Colorectal Cancer Screening", E4419="Utilization Rate (per 100,000 patients)"),
SUMIFS(COL!$D:$D,COL!$A:$A,C4419,COL!$G:$G, D4419),
IF(AND(A4419="Cervical Cancer Screening", E4419="Utilization Rate (per 100,000 patients)"),
SUMIFS(CERV!$D:$D,CERV!$A:$A,C4419,CERV!$G:$G,D4419),
IF(AND(A4419="Cancer Screening for CKD patients", E4419="Utilization Rate (per 100,000 patients)"),
SUMIFS(CANSCRN!$D:$D,CANSCRN!$A:$A,C4419,CANSCRN!$G:$G,D4419),
IF(AND(A4419="PSA Testing", E4419="Cost per service ($USD)"),
SUMIFS(PSA!$E:$E,PSA!$A:$A,C4419,PSA!$G:$G,D4419),
IF(AND(A4419="Colorectal Cancer Screening", E4419="Cost per service ($USD)"),
SUMIFS(COL!$E:$E,COL!$A:$A,C4419,COL!$G:$G,D4419),
IF(AND(A4419="Cervical Cancer Screening", E4419="Cost per service ($USD)"),
SUMIFS(CERV!$E:$E,CERV!$A:$A,C4419,CERV!$G:$G,D4419),
IF(AND(A4419="Cancer Screening for CKD patients", E4419="Cost per service ($USD)"),
SUMIFS(CANSCRN!$E:$E,CANSCRN!$A:$A,C4419,CANSCRN!$G:$G,D4419),
IF(AND(A4419="PSA Testing", E4419="Total Expenditure ($USD per 100,000 patients)"),
SUMIFS(PSA!$F:$F,PSA!$A:$A,C4419,PSA!$G:$G,D4419),
IF(AND(A4419="Colorectal Cancer Screening", E4419="Total Expenditure ($USD per 100,000 patients)"),
SUMIFS(COL!$F:$F,COL!$A:$A,C4419,COL!$G:$G,D4419),
IF(AND(A4419="Cervical Cancer Screening", E4419="Total Expenditure ($USD per 100,000 patients)"),
SUMIFS(CERV!$F:$F,CERV!$A:$A,C4419,CERV!$G:$G,D4419),
SUMIFS(CANSCRN!$F:$F,CANSCRN!$A:$A,C4419,CANSCRN!$G:$G,D4419))))))))))))</f>
        <v>3941112.4369696965</v>
      </c>
    </row>
    <row r="4420" spans="1:6" x14ac:dyDescent="0.2">
      <c r="A4420" s="24" t="s">
        <v>107</v>
      </c>
      <c r="B4420" s="24" t="s">
        <v>101</v>
      </c>
      <c r="C4420" s="24" t="s">
        <v>75</v>
      </c>
      <c r="D4420" s="24">
        <v>2016</v>
      </c>
      <c r="E4420" s="24" t="s">
        <v>104</v>
      </c>
      <c r="F4420">
        <f>IF(AND(A4420="PSA Testing", E4420= "Utilization Rate (per 100,000 patients)"),
SUMIFS(PSA!$D:$D,PSA!$A:$A,C4420,PSA!$G:$G,D4420),
IF(AND(A4420="Colorectal Cancer Screening", E4420="Utilization Rate (per 100,000 patients)"),
SUMIFS(COL!$D:$D,COL!$A:$A,C4420,COL!$G:$G, D4420),
IF(AND(A4420="Cervical Cancer Screening", E4420="Utilization Rate (per 100,000 patients)"),
SUMIFS(CERV!$D:$D,CERV!$A:$A,C4420,CERV!$G:$G,D4420),
IF(AND(A4420="Cancer Screening for CKD patients", E4420="Utilization Rate (per 100,000 patients)"),
SUMIFS(CANSCRN!$D:$D,CANSCRN!$A:$A,C4420,CANSCRN!$G:$G,D4420),
IF(AND(A4420="PSA Testing", E4420="Cost per service ($USD)"),
SUMIFS(PSA!$E:$E,PSA!$A:$A,C4420,PSA!$G:$G,D4420),
IF(AND(A4420="Colorectal Cancer Screening", E4420="Cost per service ($USD)"),
SUMIFS(COL!$E:$E,COL!$A:$A,C4420,COL!$G:$G,D4420),
IF(AND(A4420="Cervical Cancer Screening", E4420="Cost per service ($USD)"),
SUMIFS(CERV!$E:$E,CERV!$A:$A,C4420,CERV!$G:$G,D4420),
IF(AND(A4420="Cancer Screening for CKD patients", E4420="Cost per service ($USD)"),
SUMIFS(CANSCRN!$E:$E,CANSCRN!$A:$A,C4420,CANSCRN!$G:$G,D4420),
IF(AND(A4420="PSA Testing", E4420="Total Expenditure ($USD per 100,000 patients)"),
SUMIFS(PSA!$F:$F,PSA!$A:$A,C4420,PSA!$G:$G,D4420),
IF(AND(A4420="Colorectal Cancer Screening", E4420="Total Expenditure ($USD per 100,000 patients)"),
SUMIFS(COL!$F:$F,COL!$A:$A,C4420,COL!$G:$G,D4420),
IF(AND(A4420="Cervical Cancer Screening", E4420="Total Expenditure ($USD per 100,000 patients)"),
SUMIFS(CERV!$F:$F,CERV!$A:$A,C4420,CERV!$G:$G,D4420),
SUMIFS(CANSCRN!$F:$F,CANSCRN!$A:$A,C4420,CANSCRN!$G:$G,D4420))))))))))))</f>
        <v>1755605.1245551601</v>
      </c>
    </row>
    <row r="4421" spans="1:6" x14ac:dyDescent="0.2">
      <c r="A4421" s="24" t="s">
        <v>107</v>
      </c>
      <c r="B4421" s="24" t="s">
        <v>101</v>
      </c>
      <c r="C4421" s="24" t="s">
        <v>75</v>
      </c>
      <c r="D4421" s="24">
        <v>2017</v>
      </c>
      <c r="E4421" s="24" t="s">
        <v>104</v>
      </c>
      <c r="F4421">
        <f>IF(AND(A4421="PSA Testing", E4421= "Utilization Rate (per 100,000 patients)"),
SUMIFS(PSA!$D:$D,PSA!$A:$A,C4421,PSA!$G:$G,D4421),
IF(AND(A4421="Colorectal Cancer Screening", E4421="Utilization Rate (per 100,000 patients)"),
SUMIFS(COL!$D:$D,COL!$A:$A,C4421,COL!$G:$G, D4421),
IF(AND(A4421="Cervical Cancer Screening", E4421="Utilization Rate (per 100,000 patients)"),
SUMIFS(CERV!$D:$D,CERV!$A:$A,C4421,CERV!$G:$G,D4421),
IF(AND(A4421="Cancer Screening for CKD patients", E4421="Utilization Rate (per 100,000 patients)"),
SUMIFS(CANSCRN!$D:$D,CANSCRN!$A:$A,C4421,CANSCRN!$G:$G,D4421),
IF(AND(A4421="PSA Testing", E4421="Cost per service ($USD)"),
SUMIFS(PSA!$E:$E,PSA!$A:$A,C4421,PSA!$G:$G,D4421),
IF(AND(A4421="Colorectal Cancer Screening", E4421="Cost per service ($USD)"),
SUMIFS(COL!$E:$E,COL!$A:$A,C4421,COL!$G:$G,D4421),
IF(AND(A4421="Cervical Cancer Screening", E4421="Cost per service ($USD)"),
SUMIFS(CERV!$E:$E,CERV!$A:$A,C4421,CERV!$G:$G,D4421),
IF(AND(A4421="Cancer Screening for CKD patients", E4421="Cost per service ($USD)"),
SUMIFS(CANSCRN!$E:$E,CANSCRN!$A:$A,C4421,CANSCRN!$G:$G,D4421),
IF(AND(A4421="PSA Testing", E4421="Total Expenditure ($USD per 100,000 patients)"),
SUMIFS(PSA!$F:$F,PSA!$A:$A,C4421,PSA!$G:$G,D4421),
IF(AND(A4421="Colorectal Cancer Screening", E4421="Total Expenditure ($USD per 100,000 patients)"),
SUMIFS(COL!$F:$F,COL!$A:$A,C4421,COL!$G:$G,D4421),
IF(AND(A4421="Cervical Cancer Screening", E4421="Total Expenditure ($USD per 100,000 patients)"),
SUMIFS(CERV!$F:$F,CERV!$A:$A,C4421,CERV!$G:$G,D4421),
SUMIFS(CANSCRN!$F:$F,CANSCRN!$A:$A,C4421,CANSCRN!$G:$G,D4421))))))))))))</f>
        <v>1766168.5761241135</v>
      </c>
    </row>
    <row r="4422" spans="1:6" x14ac:dyDescent="0.2">
      <c r="A4422" s="24" t="s">
        <v>107</v>
      </c>
      <c r="B4422" s="24" t="s">
        <v>101</v>
      </c>
      <c r="C4422" s="24" t="s">
        <v>75</v>
      </c>
      <c r="D4422" s="24">
        <v>2018</v>
      </c>
      <c r="E4422" s="24" t="s">
        <v>104</v>
      </c>
      <c r="F4422">
        <f>IF(AND(A4422="PSA Testing", E4422= "Utilization Rate (per 100,000 patients)"),
SUMIFS(PSA!$D:$D,PSA!$A:$A,C4422,PSA!$G:$G,D4422),
IF(AND(A4422="Colorectal Cancer Screening", E4422="Utilization Rate (per 100,000 patients)"),
SUMIFS(COL!$D:$D,COL!$A:$A,C4422,COL!$G:$G, D4422),
IF(AND(A4422="Cervical Cancer Screening", E4422="Utilization Rate (per 100,000 patients)"),
SUMIFS(CERV!$D:$D,CERV!$A:$A,C4422,CERV!$G:$G,D4422),
IF(AND(A4422="Cancer Screening for CKD patients", E4422="Utilization Rate (per 100,000 patients)"),
SUMIFS(CANSCRN!$D:$D,CANSCRN!$A:$A,C4422,CANSCRN!$G:$G,D4422),
IF(AND(A4422="PSA Testing", E4422="Cost per service ($USD)"),
SUMIFS(PSA!$E:$E,PSA!$A:$A,C4422,PSA!$G:$G,D4422),
IF(AND(A4422="Colorectal Cancer Screening", E4422="Cost per service ($USD)"),
SUMIFS(COL!$E:$E,COL!$A:$A,C4422,COL!$G:$G,D4422),
IF(AND(A4422="Cervical Cancer Screening", E4422="Cost per service ($USD)"),
SUMIFS(CERV!$E:$E,CERV!$A:$A,C4422,CERV!$G:$G,D4422),
IF(AND(A4422="Cancer Screening for CKD patients", E4422="Cost per service ($USD)"),
SUMIFS(CANSCRN!$E:$E,CANSCRN!$A:$A,C4422,CANSCRN!$G:$G,D4422),
IF(AND(A4422="PSA Testing", E4422="Total Expenditure ($USD per 100,000 patients)"),
SUMIFS(PSA!$F:$F,PSA!$A:$A,C4422,PSA!$G:$G,D4422),
IF(AND(A4422="Colorectal Cancer Screening", E4422="Total Expenditure ($USD per 100,000 patients)"),
SUMIFS(COL!$F:$F,COL!$A:$A,C4422,COL!$G:$G,D4422),
IF(AND(A4422="Cervical Cancer Screening", E4422="Total Expenditure ($USD per 100,000 patients)"),
SUMIFS(CERV!$F:$F,CERV!$A:$A,C4422,CERV!$G:$G,D4422),
SUMIFS(CANSCRN!$F:$F,CANSCRN!$A:$A,C4422,CANSCRN!$G:$G,D4422))))))))))))</f>
        <v>2334329.5560135134</v>
      </c>
    </row>
    <row r="4423" spans="1:6" x14ac:dyDescent="0.2">
      <c r="A4423" s="24" t="s">
        <v>107</v>
      </c>
      <c r="B4423" s="24" t="s">
        <v>101</v>
      </c>
      <c r="C4423" s="24" t="s">
        <v>75</v>
      </c>
      <c r="D4423" s="24">
        <v>2019</v>
      </c>
      <c r="E4423" s="24" t="s">
        <v>104</v>
      </c>
      <c r="F4423">
        <f>IF(AND(A4423="PSA Testing", E4423= "Utilization Rate (per 100,000 patients)"),
SUMIFS(PSA!$D:$D,PSA!$A:$A,C4423,PSA!$G:$G,D4423),
IF(AND(A4423="Colorectal Cancer Screening", E4423="Utilization Rate (per 100,000 patients)"),
SUMIFS(COL!$D:$D,COL!$A:$A,C4423,COL!$G:$G, D4423),
IF(AND(A4423="Cervical Cancer Screening", E4423="Utilization Rate (per 100,000 patients)"),
SUMIFS(CERV!$D:$D,CERV!$A:$A,C4423,CERV!$G:$G,D4423),
IF(AND(A4423="Cancer Screening for CKD patients", E4423="Utilization Rate (per 100,000 patients)"),
SUMIFS(CANSCRN!$D:$D,CANSCRN!$A:$A,C4423,CANSCRN!$G:$G,D4423),
IF(AND(A4423="PSA Testing", E4423="Cost per service ($USD)"),
SUMIFS(PSA!$E:$E,PSA!$A:$A,C4423,PSA!$G:$G,D4423),
IF(AND(A4423="Colorectal Cancer Screening", E4423="Cost per service ($USD)"),
SUMIFS(COL!$E:$E,COL!$A:$A,C4423,COL!$G:$G,D4423),
IF(AND(A4423="Cervical Cancer Screening", E4423="Cost per service ($USD)"),
SUMIFS(CERV!$E:$E,CERV!$A:$A,C4423,CERV!$G:$G,D4423),
IF(AND(A4423="Cancer Screening for CKD patients", E4423="Cost per service ($USD)"),
SUMIFS(CANSCRN!$E:$E,CANSCRN!$A:$A,C4423,CANSCRN!$G:$G,D4423),
IF(AND(A4423="PSA Testing", E4423="Total Expenditure ($USD per 100,000 patients)"),
SUMIFS(PSA!$F:$F,PSA!$A:$A,C4423,PSA!$G:$G,D4423),
IF(AND(A4423="Colorectal Cancer Screening", E4423="Total Expenditure ($USD per 100,000 patients)"),
SUMIFS(COL!$F:$F,COL!$A:$A,C4423,COL!$G:$G,D4423),
IF(AND(A4423="Cervical Cancer Screening", E4423="Total Expenditure ($USD per 100,000 patients)"),
SUMIFS(CERV!$F:$F,CERV!$A:$A,C4423,CERV!$G:$G,D4423),
SUMIFS(CANSCRN!$F:$F,CANSCRN!$A:$A,C4423,CANSCRN!$G:$G,D4423))))))))))))</f>
        <v>3889022.7253824356</v>
      </c>
    </row>
    <row r="4424" spans="1:6" x14ac:dyDescent="0.2">
      <c r="A4424" s="24" t="s">
        <v>107</v>
      </c>
      <c r="B4424" s="24" t="s">
        <v>101</v>
      </c>
      <c r="C4424" s="24" t="s">
        <v>76</v>
      </c>
      <c r="D4424" s="24">
        <v>2009</v>
      </c>
      <c r="E4424" s="24" t="s">
        <v>104</v>
      </c>
      <c r="F4424">
        <f>IF(AND(A4424="PSA Testing", E4424= "Utilization Rate (per 100,000 patients)"),
SUMIFS(PSA!$D:$D,PSA!$A:$A,C4424,PSA!$G:$G,D4424),
IF(AND(A4424="Colorectal Cancer Screening", E4424="Utilization Rate (per 100,000 patients)"),
SUMIFS(COL!$D:$D,COL!$A:$A,C4424,COL!$G:$G, D4424),
IF(AND(A4424="Cervical Cancer Screening", E4424="Utilization Rate (per 100,000 patients)"),
SUMIFS(CERV!$D:$D,CERV!$A:$A,C4424,CERV!$G:$G,D4424),
IF(AND(A4424="Cancer Screening for CKD patients", E4424="Utilization Rate (per 100,000 patients)"),
SUMIFS(CANSCRN!$D:$D,CANSCRN!$A:$A,C4424,CANSCRN!$G:$G,D4424),
IF(AND(A4424="PSA Testing", E4424="Cost per service ($USD)"),
SUMIFS(PSA!$E:$E,PSA!$A:$A,C4424,PSA!$G:$G,D4424),
IF(AND(A4424="Colorectal Cancer Screening", E4424="Cost per service ($USD)"),
SUMIFS(COL!$E:$E,COL!$A:$A,C4424,COL!$G:$G,D4424),
IF(AND(A4424="Cervical Cancer Screening", E4424="Cost per service ($USD)"),
SUMIFS(CERV!$E:$E,CERV!$A:$A,C4424,CERV!$G:$G,D4424),
IF(AND(A4424="Cancer Screening for CKD patients", E4424="Cost per service ($USD)"),
SUMIFS(CANSCRN!$E:$E,CANSCRN!$A:$A,C4424,CANSCRN!$G:$G,D4424),
IF(AND(A4424="PSA Testing", E4424="Total Expenditure ($USD per 100,000 patients)"),
SUMIFS(PSA!$F:$F,PSA!$A:$A,C4424,PSA!$G:$G,D4424),
IF(AND(A4424="Colorectal Cancer Screening", E4424="Total Expenditure ($USD per 100,000 patients)"),
SUMIFS(COL!$F:$F,COL!$A:$A,C4424,COL!$G:$G,D4424),
IF(AND(A4424="Cervical Cancer Screening", E4424="Total Expenditure ($USD per 100,000 patients)"),
SUMIFS(CERV!$F:$F,CERV!$A:$A,C4424,CERV!$G:$G,D4424),
SUMIFS(CANSCRN!$F:$F,CANSCRN!$A:$A,C4424,CANSCRN!$G:$G,D4424))))))))))))</f>
        <v>3556223.8454362415</v>
      </c>
    </row>
    <row r="4425" spans="1:6" x14ac:dyDescent="0.2">
      <c r="A4425" s="24" t="s">
        <v>107</v>
      </c>
      <c r="B4425" s="24" t="s">
        <v>101</v>
      </c>
      <c r="C4425" s="24" t="s">
        <v>76</v>
      </c>
      <c r="D4425" s="24">
        <v>2010</v>
      </c>
      <c r="E4425" s="24" t="s">
        <v>104</v>
      </c>
      <c r="F4425">
        <f>IF(AND(A4425="PSA Testing", E4425= "Utilization Rate (per 100,000 patients)"),
SUMIFS(PSA!$D:$D,PSA!$A:$A,C4425,PSA!$G:$G,D4425),
IF(AND(A4425="Colorectal Cancer Screening", E4425="Utilization Rate (per 100,000 patients)"),
SUMIFS(COL!$D:$D,COL!$A:$A,C4425,COL!$G:$G, D4425),
IF(AND(A4425="Cervical Cancer Screening", E4425="Utilization Rate (per 100,000 patients)"),
SUMIFS(CERV!$D:$D,CERV!$A:$A,C4425,CERV!$G:$G,D4425),
IF(AND(A4425="Cancer Screening for CKD patients", E4425="Utilization Rate (per 100,000 patients)"),
SUMIFS(CANSCRN!$D:$D,CANSCRN!$A:$A,C4425,CANSCRN!$G:$G,D4425),
IF(AND(A4425="PSA Testing", E4425="Cost per service ($USD)"),
SUMIFS(PSA!$E:$E,PSA!$A:$A,C4425,PSA!$G:$G,D4425),
IF(AND(A4425="Colorectal Cancer Screening", E4425="Cost per service ($USD)"),
SUMIFS(COL!$E:$E,COL!$A:$A,C4425,COL!$G:$G,D4425),
IF(AND(A4425="Cervical Cancer Screening", E4425="Cost per service ($USD)"),
SUMIFS(CERV!$E:$E,CERV!$A:$A,C4425,CERV!$G:$G,D4425),
IF(AND(A4425="Cancer Screening for CKD patients", E4425="Cost per service ($USD)"),
SUMIFS(CANSCRN!$E:$E,CANSCRN!$A:$A,C4425,CANSCRN!$G:$G,D4425),
IF(AND(A4425="PSA Testing", E4425="Total Expenditure ($USD per 100,000 patients)"),
SUMIFS(PSA!$F:$F,PSA!$A:$A,C4425,PSA!$G:$G,D4425),
IF(AND(A4425="Colorectal Cancer Screening", E4425="Total Expenditure ($USD per 100,000 patients)"),
SUMIFS(COL!$F:$F,COL!$A:$A,C4425,COL!$G:$G,D4425),
IF(AND(A4425="Cervical Cancer Screening", E4425="Total Expenditure ($USD per 100,000 patients)"),
SUMIFS(CERV!$F:$F,CERV!$A:$A,C4425,CERV!$G:$G,D4425),
SUMIFS(CANSCRN!$F:$F,CANSCRN!$A:$A,C4425,CANSCRN!$G:$G,D4425))))))))))))</f>
        <v>2750880.6549857822</v>
      </c>
    </row>
    <row r="4426" spans="1:6" x14ac:dyDescent="0.2">
      <c r="A4426" s="24" t="s">
        <v>107</v>
      </c>
      <c r="B4426" s="24" t="s">
        <v>101</v>
      </c>
      <c r="C4426" s="24" t="s">
        <v>76</v>
      </c>
      <c r="D4426" s="24">
        <v>2011</v>
      </c>
      <c r="E4426" s="24" t="s">
        <v>104</v>
      </c>
      <c r="F4426">
        <f>IF(AND(A4426="PSA Testing", E4426= "Utilization Rate (per 100,000 patients)"),
SUMIFS(PSA!$D:$D,PSA!$A:$A,C4426,PSA!$G:$G,D4426),
IF(AND(A4426="Colorectal Cancer Screening", E4426="Utilization Rate (per 100,000 patients)"),
SUMIFS(COL!$D:$D,COL!$A:$A,C4426,COL!$G:$G, D4426),
IF(AND(A4426="Cervical Cancer Screening", E4426="Utilization Rate (per 100,000 patients)"),
SUMIFS(CERV!$D:$D,CERV!$A:$A,C4426,CERV!$G:$G,D4426),
IF(AND(A4426="Cancer Screening for CKD patients", E4426="Utilization Rate (per 100,000 patients)"),
SUMIFS(CANSCRN!$D:$D,CANSCRN!$A:$A,C4426,CANSCRN!$G:$G,D4426),
IF(AND(A4426="PSA Testing", E4426="Cost per service ($USD)"),
SUMIFS(PSA!$E:$E,PSA!$A:$A,C4426,PSA!$G:$G,D4426),
IF(AND(A4426="Colorectal Cancer Screening", E4426="Cost per service ($USD)"),
SUMIFS(COL!$E:$E,COL!$A:$A,C4426,COL!$G:$G,D4426),
IF(AND(A4426="Cervical Cancer Screening", E4426="Cost per service ($USD)"),
SUMIFS(CERV!$E:$E,CERV!$A:$A,C4426,CERV!$G:$G,D4426),
IF(AND(A4426="Cancer Screening for CKD patients", E4426="Cost per service ($USD)"),
SUMIFS(CANSCRN!$E:$E,CANSCRN!$A:$A,C4426,CANSCRN!$G:$G,D4426),
IF(AND(A4426="PSA Testing", E4426="Total Expenditure ($USD per 100,000 patients)"),
SUMIFS(PSA!$F:$F,PSA!$A:$A,C4426,PSA!$G:$G,D4426),
IF(AND(A4426="Colorectal Cancer Screening", E4426="Total Expenditure ($USD per 100,000 patients)"),
SUMIFS(COL!$F:$F,COL!$A:$A,C4426,COL!$G:$G,D4426),
IF(AND(A4426="Cervical Cancer Screening", E4426="Total Expenditure ($USD per 100,000 patients)"),
SUMIFS(CERV!$F:$F,CERV!$A:$A,C4426,CERV!$G:$G,D4426),
SUMIFS(CANSCRN!$F:$F,CANSCRN!$A:$A,C4426,CANSCRN!$G:$G,D4426))))))))))))</f>
        <v>2597205.9794793925</v>
      </c>
    </row>
    <row r="4427" spans="1:6" x14ac:dyDescent="0.2">
      <c r="A4427" s="24" t="s">
        <v>107</v>
      </c>
      <c r="B4427" s="24" t="s">
        <v>101</v>
      </c>
      <c r="C4427" s="24" t="s">
        <v>76</v>
      </c>
      <c r="D4427" s="24">
        <v>2012</v>
      </c>
      <c r="E4427" s="24" t="s">
        <v>104</v>
      </c>
      <c r="F4427">
        <f>IF(AND(A4427="PSA Testing", E4427= "Utilization Rate (per 100,000 patients)"),
SUMIFS(PSA!$D:$D,PSA!$A:$A,C4427,PSA!$G:$G,D4427),
IF(AND(A4427="Colorectal Cancer Screening", E4427="Utilization Rate (per 100,000 patients)"),
SUMIFS(COL!$D:$D,COL!$A:$A,C4427,COL!$G:$G, D4427),
IF(AND(A4427="Cervical Cancer Screening", E4427="Utilization Rate (per 100,000 patients)"),
SUMIFS(CERV!$D:$D,CERV!$A:$A,C4427,CERV!$G:$G,D4427),
IF(AND(A4427="Cancer Screening for CKD patients", E4427="Utilization Rate (per 100,000 patients)"),
SUMIFS(CANSCRN!$D:$D,CANSCRN!$A:$A,C4427,CANSCRN!$G:$G,D4427),
IF(AND(A4427="PSA Testing", E4427="Cost per service ($USD)"),
SUMIFS(PSA!$E:$E,PSA!$A:$A,C4427,PSA!$G:$G,D4427),
IF(AND(A4427="Colorectal Cancer Screening", E4427="Cost per service ($USD)"),
SUMIFS(COL!$E:$E,COL!$A:$A,C4427,COL!$G:$G,D4427),
IF(AND(A4427="Cervical Cancer Screening", E4427="Cost per service ($USD)"),
SUMIFS(CERV!$E:$E,CERV!$A:$A,C4427,CERV!$G:$G,D4427),
IF(AND(A4427="Cancer Screening for CKD patients", E4427="Cost per service ($USD)"),
SUMIFS(CANSCRN!$E:$E,CANSCRN!$A:$A,C4427,CANSCRN!$G:$G,D4427),
IF(AND(A4427="PSA Testing", E4427="Total Expenditure ($USD per 100,000 patients)"),
SUMIFS(PSA!$F:$F,PSA!$A:$A,C4427,PSA!$G:$G,D4427),
IF(AND(A4427="Colorectal Cancer Screening", E4427="Total Expenditure ($USD per 100,000 patients)"),
SUMIFS(COL!$F:$F,COL!$A:$A,C4427,COL!$G:$G,D4427),
IF(AND(A4427="Cervical Cancer Screening", E4427="Total Expenditure ($USD per 100,000 patients)"),
SUMIFS(CERV!$F:$F,CERV!$A:$A,C4427,CERV!$G:$G,D4427),
SUMIFS(CANSCRN!$F:$F,CANSCRN!$A:$A,C4427,CANSCRN!$G:$G,D4427))))))))))))</f>
        <v>3957937.1070563672</v>
      </c>
    </row>
    <row r="4428" spans="1:6" x14ac:dyDescent="0.2">
      <c r="A4428" s="24" t="s">
        <v>107</v>
      </c>
      <c r="B4428" s="24" t="s">
        <v>101</v>
      </c>
      <c r="C4428" s="24" t="s">
        <v>76</v>
      </c>
      <c r="D4428" s="24">
        <v>2013</v>
      </c>
      <c r="E4428" s="24" t="s">
        <v>104</v>
      </c>
      <c r="F4428">
        <f>IF(AND(A4428="PSA Testing", E4428= "Utilization Rate (per 100,000 patients)"),
SUMIFS(PSA!$D:$D,PSA!$A:$A,C4428,PSA!$G:$G,D4428),
IF(AND(A4428="Colorectal Cancer Screening", E4428="Utilization Rate (per 100,000 patients)"),
SUMIFS(COL!$D:$D,COL!$A:$A,C4428,COL!$G:$G, D4428),
IF(AND(A4428="Cervical Cancer Screening", E4428="Utilization Rate (per 100,000 patients)"),
SUMIFS(CERV!$D:$D,CERV!$A:$A,C4428,CERV!$G:$G,D4428),
IF(AND(A4428="Cancer Screening for CKD patients", E4428="Utilization Rate (per 100,000 patients)"),
SUMIFS(CANSCRN!$D:$D,CANSCRN!$A:$A,C4428,CANSCRN!$G:$G,D4428),
IF(AND(A4428="PSA Testing", E4428="Cost per service ($USD)"),
SUMIFS(PSA!$E:$E,PSA!$A:$A,C4428,PSA!$G:$G,D4428),
IF(AND(A4428="Colorectal Cancer Screening", E4428="Cost per service ($USD)"),
SUMIFS(COL!$E:$E,COL!$A:$A,C4428,COL!$G:$G,D4428),
IF(AND(A4428="Cervical Cancer Screening", E4428="Cost per service ($USD)"),
SUMIFS(CERV!$E:$E,CERV!$A:$A,C4428,CERV!$G:$G,D4428),
IF(AND(A4428="Cancer Screening for CKD patients", E4428="Cost per service ($USD)"),
SUMIFS(CANSCRN!$E:$E,CANSCRN!$A:$A,C4428,CANSCRN!$G:$G,D4428),
IF(AND(A4428="PSA Testing", E4428="Total Expenditure ($USD per 100,000 patients)"),
SUMIFS(PSA!$F:$F,PSA!$A:$A,C4428,PSA!$G:$G,D4428),
IF(AND(A4428="Colorectal Cancer Screening", E4428="Total Expenditure ($USD per 100,000 patients)"),
SUMIFS(COL!$F:$F,COL!$A:$A,C4428,COL!$G:$G,D4428),
IF(AND(A4428="Cervical Cancer Screening", E4428="Total Expenditure ($USD per 100,000 patients)"),
SUMIFS(CERV!$F:$F,CERV!$A:$A,C4428,CERV!$G:$G,D4428),
SUMIFS(CANSCRN!$F:$F,CANSCRN!$A:$A,C4428,CANSCRN!$G:$G,D4428))))))))))))</f>
        <v>2938127.0463654227</v>
      </c>
    </row>
    <row r="4429" spans="1:6" x14ac:dyDescent="0.2">
      <c r="A4429" s="24" t="s">
        <v>107</v>
      </c>
      <c r="B4429" s="24" t="s">
        <v>101</v>
      </c>
      <c r="C4429" s="24" t="s">
        <v>76</v>
      </c>
      <c r="D4429" s="24">
        <v>2014</v>
      </c>
      <c r="E4429" s="24" t="s">
        <v>104</v>
      </c>
      <c r="F4429">
        <f>IF(AND(A4429="PSA Testing", E4429= "Utilization Rate (per 100,000 patients)"),
SUMIFS(PSA!$D:$D,PSA!$A:$A,C4429,PSA!$G:$G,D4429),
IF(AND(A4429="Colorectal Cancer Screening", E4429="Utilization Rate (per 100,000 patients)"),
SUMIFS(COL!$D:$D,COL!$A:$A,C4429,COL!$G:$G, D4429),
IF(AND(A4429="Cervical Cancer Screening", E4429="Utilization Rate (per 100,000 patients)"),
SUMIFS(CERV!$D:$D,CERV!$A:$A,C4429,CERV!$G:$G,D4429),
IF(AND(A4429="Cancer Screening for CKD patients", E4429="Utilization Rate (per 100,000 patients)"),
SUMIFS(CANSCRN!$D:$D,CANSCRN!$A:$A,C4429,CANSCRN!$G:$G,D4429),
IF(AND(A4429="PSA Testing", E4429="Cost per service ($USD)"),
SUMIFS(PSA!$E:$E,PSA!$A:$A,C4429,PSA!$G:$G,D4429),
IF(AND(A4429="Colorectal Cancer Screening", E4429="Cost per service ($USD)"),
SUMIFS(COL!$E:$E,COL!$A:$A,C4429,COL!$G:$G,D4429),
IF(AND(A4429="Cervical Cancer Screening", E4429="Cost per service ($USD)"),
SUMIFS(CERV!$E:$E,CERV!$A:$A,C4429,CERV!$G:$G,D4429),
IF(AND(A4429="Cancer Screening for CKD patients", E4429="Cost per service ($USD)"),
SUMIFS(CANSCRN!$E:$E,CANSCRN!$A:$A,C4429,CANSCRN!$G:$G,D4429),
IF(AND(A4429="PSA Testing", E4429="Total Expenditure ($USD per 100,000 patients)"),
SUMIFS(PSA!$F:$F,PSA!$A:$A,C4429,PSA!$G:$G,D4429),
IF(AND(A4429="Colorectal Cancer Screening", E4429="Total Expenditure ($USD per 100,000 patients)"),
SUMIFS(COL!$F:$F,COL!$A:$A,C4429,COL!$G:$G,D4429),
IF(AND(A4429="Cervical Cancer Screening", E4429="Total Expenditure ($USD per 100,000 patients)"),
SUMIFS(CERV!$F:$F,CERV!$A:$A,C4429,CERV!$G:$G,D4429),
SUMIFS(CANSCRN!$F:$F,CANSCRN!$A:$A,C4429,CANSCRN!$G:$G,D4429))))))))))))</f>
        <v>3843097.5516635156</v>
      </c>
    </row>
    <row r="4430" spans="1:6" x14ac:dyDescent="0.2">
      <c r="A4430" s="24" t="s">
        <v>107</v>
      </c>
      <c r="B4430" s="24" t="s">
        <v>101</v>
      </c>
      <c r="C4430" s="24" t="s">
        <v>76</v>
      </c>
      <c r="D4430" s="24">
        <v>2015</v>
      </c>
      <c r="E4430" s="24" t="s">
        <v>104</v>
      </c>
      <c r="F4430">
        <f>IF(AND(A4430="PSA Testing", E4430= "Utilization Rate (per 100,000 patients)"),
SUMIFS(PSA!$D:$D,PSA!$A:$A,C4430,PSA!$G:$G,D4430),
IF(AND(A4430="Colorectal Cancer Screening", E4430="Utilization Rate (per 100,000 patients)"),
SUMIFS(COL!$D:$D,COL!$A:$A,C4430,COL!$G:$G, D4430),
IF(AND(A4430="Cervical Cancer Screening", E4430="Utilization Rate (per 100,000 patients)"),
SUMIFS(CERV!$D:$D,CERV!$A:$A,C4430,CERV!$G:$G,D4430),
IF(AND(A4430="Cancer Screening for CKD patients", E4430="Utilization Rate (per 100,000 patients)"),
SUMIFS(CANSCRN!$D:$D,CANSCRN!$A:$A,C4430,CANSCRN!$G:$G,D4430),
IF(AND(A4430="PSA Testing", E4430="Cost per service ($USD)"),
SUMIFS(PSA!$E:$E,PSA!$A:$A,C4430,PSA!$G:$G,D4430),
IF(AND(A4430="Colorectal Cancer Screening", E4430="Cost per service ($USD)"),
SUMIFS(COL!$E:$E,COL!$A:$A,C4430,COL!$G:$G,D4430),
IF(AND(A4430="Cervical Cancer Screening", E4430="Cost per service ($USD)"),
SUMIFS(CERV!$E:$E,CERV!$A:$A,C4430,CERV!$G:$G,D4430),
IF(AND(A4430="Cancer Screening for CKD patients", E4430="Cost per service ($USD)"),
SUMIFS(CANSCRN!$E:$E,CANSCRN!$A:$A,C4430,CANSCRN!$G:$G,D4430),
IF(AND(A4430="PSA Testing", E4430="Total Expenditure ($USD per 100,000 patients)"),
SUMIFS(PSA!$F:$F,PSA!$A:$A,C4430,PSA!$G:$G,D4430),
IF(AND(A4430="Colorectal Cancer Screening", E4430="Total Expenditure ($USD per 100,000 patients)"),
SUMIFS(COL!$F:$F,COL!$A:$A,C4430,COL!$G:$G,D4430),
IF(AND(A4430="Cervical Cancer Screening", E4430="Total Expenditure ($USD per 100,000 patients)"),
SUMIFS(CERV!$F:$F,CERV!$A:$A,C4430,CERV!$G:$G,D4430),
SUMIFS(CANSCRN!$F:$F,CANSCRN!$A:$A,C4430,CANSCRN!$G:$G,D4430))))))))))))</f>
        <v>4333647.7259875266</v>
      </c>
    </row>
    <row r="4431" spans="1:6" x14ac:dyDescent="0.2">
      <c r="A4431" s="24" t="s">
        <v>107</v>
      </c>
      <c r="B4431" s="24" t="s">
        <v>101</v>
      </c>
      <c r="C4431" s="24" t="s">
        <v>76</v>
      </c>
      <c r="D4431" s="24">
        <v>2016</v>
      </c>
      <c r="E4431" s="24" t="s">
        <v>104</v>
      </c>
      <c r="F4431">
        <f>IF(AND(A4431="PSA Testing", E4431= "Utilization Rate (per 100,000 patients)"),
SUMIFS(PSA!$D:$D,PSA!$A:$A,C4431,PSA!$G:$G,D4431),
IF(AND(A4431="Colorectal Cancer Screening", E4431="Utilization Rate (per 100,000 patients)"),
SUMIFS(COL!$D:$D,COL!$A:$A,C4431,COL!$G:$G, D4431),
IF(AND(A4431="Cervical Cancer Screening", E4431="Utilization Rate (per 100,000 patients)"),
SUMIFS(CERV!$D:$D,CERV!$A:$A,C4431,CERV!$G:$G,D4431),
IF(AND(A4431="Cancer Screening for CKD patients", E4431="Utilization Rate (per 100,000 patients)"),
SUMIFS(CANSCRN!$D:$D,CANSCRN!$A:$A,C4431,CANSCRN!$G:$G,D4431),
IF(AND(A4431="PSA Testing", E4431="Cost per service ($USD)"),
SUMIFS(PSA!$E:$E,PSA!$A:$A,C4431,PSA!$G:$G,D4431),
IF(AND(A4431="Colorectal Cancer Screening", E4431="Cost per service ($USD)"),
SUMIFS(COL!$E:$E,COL!$A:$A,C4431,COL!$G:$G,D4431),
IF(AND(A4431="Cervical Cancer Screening", E4431="Cost per service ($USD)"),
SUMIFS(CERV!$E:$E,CERV!$A:$A,C4431,CERV!$G:$G,D4431),
IF(AND(A4431="Cancer Screening for CKD patients", E4431="Cost per service ($USD)"),
SUMIFS(CANSCRN!$E:$E,CANSCRN!$A:$A,C4431,CANSCRN!$G:$G,D4431),
IF(AND(A4431="PSA Testing", E4431="Total Expenditure ($USD per 100,000 patients)"),
SUMIFS(PSA!$F:$F,PSA!$A:$A,C4431,PSA!$G:$G,D4431),
IF(AND(A4431="Colorectal Cancer Screening", E4431="Total Expenditure ($USD per 100,000 patients)"),
SUMIFS(COL!$F:$F,COL!$A:$A,C4431,COL!$G:$G,D4431),
IF(AND(A4431="Cervical Cancer Screening", E4431="Total Expenditure ($USD per 100,000 patients)"),
SUMIFS(CERV!$F:$F,CERV!$A:$A,C4431,CERV!$G:$G,D4431),
SUMIFS(CANSCRN!$F:$F,CANSCRN!$A:$A,C4431,CANSCRN!$G:$G,D4431))))))))))))</f>
        <v>3456136.1876283614</v>
      </c>
    </row>
    <row r="4432" spans="1:6" x14ac:dyDescent="0.2">
      <c r="A4432" s="24" t="s">
        <v>107</v>
      </c>
      <c r="B4432" s="24" t="s">
        <v>101</v>
      </c>
      <c r="C4432" s="24" t="s">
        <v>76</v>
      </c>
      <c r="D4432" s="24">
        <v>2017</v>
      </c>
      <c r="E4432" s="24" t="s">
        <v>104</v>
      </c>
      <c r="F4432">
        <f>IF(AND(A4432="PSA Testing", E4432= "Utilization Rate (per 100,000 patients)"),
SUMIFS(PSA!$D:$D,PSA!$A:$A,C4432,PSA!$G:$G,D4432),
IF(AND(A4432="Colorectal Cancer Screening", E4432="Utilization Rate (per 100,000 patients)"),
SUMIFS(COL!$D:$D,COL!$A:$A,C4432,COL!$G:$G, D4432),
IF(AND(A4432="Cervical Cancer Screening", E4432="Utilization Rate (per 100,000 patients)"),
SUMIFS(CERV!$D:$D,CERV!$A:$A,C4432,CERV!$G:$G,D4432),
IF(AND(A4432="Cancer Screening for CKD patients", E4432="Utilization Rate (per 100,000 patients)"),
SUMIFS(CANSCRN!$D:$D,CANSCRN!$A:$A,C4432,CANSCRN!$G:$G,D4432),
IF(AND(A4432="PSA Testing", E4432="Cost per service ($USD)"),
SUMIFS(PSA!$E:$E,PSA!$A:$A,C4432,PSA!$G:$G,D4432),
IF(AND(A4432="Colorectal Cancer Screening", E4432="Cost per service ($USD)"),
SUMIFS(COL!$E:$E,COL!$A:$A,C4432,COL!$G:$G,D4432),
IF(AND(A4432="Cervical Cancer Screening", E4432="Cost per service ($USD)"),
SUMIFS(CERV!$E:$E,CERV!$A:$A,C4432,CERV!$G:$G,D4432),
IF(AND(A4432="Cancer Screening for CKD patients", E4432="Cost per service ($USD)"),
SUMIFS(CANSCRN!$E:$E,CANSCRN!$A:$A,C4432,CANSCRN!$G:$G,D4432),
IF(AND(A4432="PSA Testing", E4432="Total Expenditure ($USD per 100,000 patients)"),
SUMIFS(PSA!$F:$F,PSA!$A:$A,C4432,PSA!$G:$G,D4432),
IF(AND(A4432="Colorectal Cancer Screening", E4432="Total Expenditure ($USD per 100,000 patients)"),
SUMIFS(COL!$F:$F,COL!$A:$A,C4432,COL!$G:$G,D4432),
IF(AND(A4432="Cervical Cancer Screening", E4432="Total Expenditure ($USD per 100,000 patients)"),
SUMIFS(CERV!$F:$F,CERV!$A:$A,C4432,CERV!$G:$G,D4432),
SUMIFS(CANSCRN!$F:$F,CANSCRN!$A:$A,C4432,CANSCRN!$G:$G,D4432))))))))))))</f>
        <v>5624125</v>
      </c>
    </row>
    <row r="4433" spans="1:6" x14ac:dyDescent="0.2">
      <c r="A4433" s="24" t="s">
        <v>107</v>
      </c>
      <c r="B4433" s="24" t="s">
        <v>101</v>
      </c>
      <c r="C4433" s="24" t="s">
        <v>76</v>
      </c>
      <c r="D4433" s="24">
        <v>2018</v>
      </c>
      <c r="E4433" s="24" t="s">
        <v>104</v>
      </c>
      <c r="F4433">
        <f>IF(AND(A4433="PSA Testing", E4433= "Utilization Rate (per 100,000 patients)"),
SUMIFS(PSA!$D:$D,PSA!$A:$A,C4433,PSA!$G:$G,D4433),
IF(AND(A4433="Colorectal Cancer Screening", E4433="Utilization Rate (per 100,000 patients)"),
SUMIFS(COL!$D:$D,COL!$A:$A,C4433,COL!$G:$G, D4433),
IF(AND(A4433="Cervical Cancer Screening", E4433="Utilization Rate (per 100,000 patients)"),
SUMIFS(CERV!$D:$D,CERV!$A:$A,C4433,CERV!$G:$G,D4433),
IF(AND(A4433="Cancer Screening for CKD patients", E4433="Utilization Rate (per 100,000 patients)"),
SUMIFS(CANSCRN!$D:$D,CANSCRN!$A:$A,C4433,CANSCRN!$G:$G,D4433),
IF(AND(A4433="PSA Testing", E4433="Cost per service ($USD)"),
SUMIFS(PSA!$E:$E,PSA!$A:$A,C4433,PSA!$G:$G,D4433),
IF(AND(A4433="Colorectal Cancer Screening", E4433="Cost per service ($USD)"),
SUMIFS(COL!$E:$E,COL!$A:$A,C4433,COL!$G:$G,D4433),
IF(AND(A4433="Cervical Cancer Screening", E4433="Cost per service ($USD)"),
SUMIFS(CERV!$E:$E,CERV!$A:$A,C4433,CERV!$G:$G,D4433),
IF(AND(A4433="Cancer Screening for CKD patients", E4433="Cost per service ($USD)"),
SUMIFS(CANSCRN!$E:$E,CANSCRN!$A:$A,C4433,CANSCRN!$G:$G,D4433),
IF(AND(A4433="PSA Testing", E4433="Total Expenditure ($USD per 100,000 patients)"),
SUMIFS(PSA!$F:$F,PSA!$A:$A,C4433,PSA!$G:$G,D4433),
IF(AND(A4433="Colorectal Cancer Screening", E4433="Total Expenditure ($USD per 100,000 patients)"),
SUMIFS(COL!$F:$F,COL!$A:$A,C4433,COL!$G:$G,D4433),
IF(AND(A4433="Cervical Cancer Screening", E4433="Total Expenditure ($USD per 100,000 patients)"),
SUMIFS(CERV!$F:$F,CERV!$A:$A,C4433,CERV!$G:$G,D4433),
SUMIFS(CANSCRN!$F:$F,CANSCRN!$A:$A,C4433,CANSCRN!$G:$G,D4433))))))))))))</f>
        <v>3868839.1047348483</v>
      </c>
    </row>
    <row r="4434" spans="1:6" x14ac:dyDescent="0.2">
      <c r="A4434" s="24" t="s">
        <v>107</v>
      </c>
      <c r="B4434" s="24" t="s">
        <v>101</v>
      </c>
      <c r="C4434" s="24" t="s">
        <v>76</v>
      </c>
      <c r="D4434" s="24">
        <v>2019</v>
      </c>
      <c r="E4434" s="24" t="s">
        <v>104</v>
      </c>
      <c r="F4434">
        <f>IF(AND(A4434="PSA Testing", E4434= "Utilization Rate (per 100,000 patients)"),
SUMIFS(PSA!$D:$D,PSA!$A:$A,C4434,PSA!$G:$G,D4434),
IF(AND(A4434="Colorectal Cancer Screening", E4434="Utilization Rate (per 100,000 patients)"),
SUMIFS(COL!$D:$D,COL!$A:$A,C4434,COL!$G:$G, D4434),
IF(AND(A4434="Cervical Cancer Screening", E4434="Utilization Rate (per 100,000 patients)"),
SUMIFS(CERV!$D:$D,CERV!$A:$A,C4434,CERV!$G:$G,D4434),
IF(AND(A4434="Cancer Screening for CKD patients", E4434="Utilization Rate (per 100,000 patients)"),
SUMIFS(CANSCRN!$D:$D,CANSCRN!$A:$A,C4434,CANSCRN!$G:$G,D4434),
IF(AND(A4434="PSA Testing", E4434="Cost per service ($USD)"),
SUMIFS(PSA!$E:$E,PSA!$A:$A,C4434,PSA!$G:$G,D4434),
IF(AND(A4434="Colorectal Cancer Screening", E4434="Cost per service ($USD)"),
SUMIFS(COL!$E:$E,COL!$A:$A,C4434,COL!$G:$G,D4434),
IF(AND(A4434="Cervical Cancer Screening", E4434="Cost per service ($USD)"),
SUMIFS(CERV!$E:$E,CERV!$A:$A,C4434,CERV!$G:$G,D4434),
IF(AND(A4434="Cancer Screening for CKD patients", E4434="Cost per service ($USD)"),
SUMIFS(CANSCRN!$E:$E,CANSCRN!$A:$A,C4434,CANSCRN!$G:$G,D4434),
IF(AND(A4434="PSA Testing", E4434="Total Expenditure ($USD per 100,000 patients)"),
SUMIFS(PSA!$F:$F,PSA!$A:$A,C4434,PSA!$G:$G,D4434),
IF(AND(A4434="Colorectal Cancer Screening", E4434="Total Expenditure ($USD per 100,000 patients)"),
SUMIFS(COL!$F:$F,COL!$A:$A,C4434,COL!$G:$G,D4434),
IF(AND(A4434="Cervical Cancer Screening", E4434="Total Expenditure ($USD per 100,000 patients)"),
SUMIFS(CERV!$F:$F,CERV!$A:$A,C4434,CERV!$G:$G,D4434),
SUMIFS(CANSCRN!$F:$F,CANSCRN!$A:$A,C4434,CANSCRN!$G:$G,D4434))))))))))))</f>
        <v>4744650.7172727268</v>
      </c>
    </row>
    <row r="4435" spans="1:6" x14ac:dyDescent="0.2">
      <c r="A4435" s="24" t="s">
        <v>107</v>
      </c>
      <c r="B4435" s="24" t="s">
        <v>101</v>
      </c>
      <c r="C4435" s="24" t="s">
        <v>77</v>
      </c>
      <c r="D4435" s="24">
        <v>2009</v>
      </c>
      <c r="E4435" s="24" t="s">
        <v>104</v>
      </c>
      <c r="F4435">
        <f>IF(AND(A4435="PSA Testing", E4435= "Utilization Rate (per 100,000 patients)"),
SUMIFS(PSA!$D:$D,PSA!$A:$A,C4435,PSA!$G:$G,D4435),
IF(AND(A4435="Colorectal Cancer Screening", E4435="Utilization Rate (per 100,000 patients)"),
SUMIFS(COL!$D:$D,COL!$A:$A,C4435,COL!$G:$G, D4435),
IF(AND(A4435="Cervical Cancer Screening", E4435="Utilization Rate (per 100,000 patients)"),
SUMIFS(CERV!$D:$D,CERV!$A:$A,C4435,CERV!$G:$G,D4435),
IF(AND(A4435="Cancer Screening for CKD patients", E4435="Utilization Rate (per 100,000 patients)"),
SUMIFS(CANSCRN!$D:$D,CANSCRN!$A:$A,C4435,CANSCRN!$G:$G,D4435),
IF(AND(A4435="PSA Testing", E4435="Cost per service ($USD)"),
SUMIFS(PSA!$E:$E,PSA!$A:$A,C4435,PSA!$G:$G,D4435),
IF(AND(A4435="Colorectal Cancer Screening", E4435="Cost per service ($USD)"),
SUMIFS(COL!$E:$E,COL!$A:$A,C4435,COL!$G:$G,D4435),
IF(AND(A4435="Cervical Cancer Screening", E4435="Cost per service ($USD)"),
SUMIFS(CERV!$E:$E,CERV!$A:$A,C4435,CERV!$G:$G,D4435),
IF(AND(A4435="Cancer Screening for CKD patients", E4435="Cost per service ($USD)"),
SUMIFS(CANSCRN!$E:$E,CANSCRN!$A:$A,C4435,CANSCRN!$G:$G,D4435),
IF(AND(A4435="PSA Testing", E4435="Total Expenditure ($USD per 100,000 patients)"),
SUMIFS(PSA!$F:$F,PSA!$A:$A,C4435,PSA!$G:$G,D4435),
IF(AND(A4435="Colorectal Cancer Screening", E4435="Total Expenditure ($USD per 100,000 patients)"),
SUMIFS(COL!$F:$F,COL!$A:$A,C4435,COL!$G:$G,D4435),
IF(AND(A4435="Cervical Cancer Screening", E4435="Total Expenditure ($USD per 100,000 patients)"),
SUMIFS(CERV!$F:$F,CERV!$A:$A,C4435,CERV!$G:$G,D4435),
SUMIFS(CANSCRN!$F:$F,CANSCRN!$A:$A,C4435,CANSCRN!$G:$G,D4435))))))))))))</f>
        <v>0</v>
      </c>
    </row>
    <row r="4436" spans="1:6" x14ac:dyDescent="0.2">
      <c r="A4436" s="24" t="s">
        <v>107</v>
      </c>
      <c r="B4436" s="24" t="s">
        <v>101</v>
      </c>
      <c r="C4436" s="24" t="s">
        <v>77</v>
      </c>
      <c r="D4436" s="24">
        <v>2010</v>
      </c>
      <c r="E4436" s="24" t="s">
        <v>104</v>
      </c>
      <c r="F4436">
        <f>IF(AND(A4436="PSA Testing", E4436= "Utilization Rate (per 100,000 patients)"),
SUMIFS(PSA!$D:$D,PSA!$A:$A,C4436,PSA!$G:$G,D4436),
IF(AND(A4436="Colorectal Cancer Screening", E4436="Utilization Rate (per 100,000 patients)"),
SUMIFS(COL!$D:$D,COL!$A:$A,C4436,COL!$G:$G, D4436),
IF(AND(A4436="Cervical Cancer Screening", E4436="Utilization Rate (per 100,000 patients)"),
SUMIFS(CERV!$D:$D,CERV!$A:$A,C4436,CERV!$G:$G,D4436),
IF(AND(A4436="Cancer Screening for CKD patients", E4436="Utilization Rate (per 100,000 patients)"),
SUMIFS(CANSCRN!$D:$D,CANSCRN!$A:$A,C4436,CANSCRN!$G:$G,D4436),
IF(AND(A4436="PSA Testing", E4436="Cost per service ($USD)"),
SUMIFS(PSA!$E:$E,PSA!$A:$A,C4436,PSA!$G:$G,D4436),
IF(AND(A4436="Colorectal Cancer Screening", E4436="Cost per service ($USD)"),
SUMIFS(COL!$E:$E,COL!$A:$A,C4436,COL!$G:$G,D4436),
IF(AND(A4436="Cervical Cancer Screening", E4436="Cost per service ($USD)"),
SUMIFS(CERV!$E:$E,CERV!$A:$A,C4436,CERV!$G:$G,D4436),
IF(AND(A4436="Cancer Screening for CKD patients", E4436="Cost per service ($USD)"),
SUMIFS(CANSCRN!$E:$E,CANSCRN!$A:$A,C4436,CANSCRN!$G:$G,D4436),
IF(AND(A4436="PSA Testing", E4436="Total Expenditure ($USD per 100,000 patients)"),
SUMIFS(PSA!$F:$F,PSA!$A:$A,C4436,PSA!$G:$G,D4436),
IF(AND(A4436="Colorectal Cancer Screening", E4436="Total Expenditure ($USD per 100,000 patients)"),
SUMIFS(COL!$F:$F,COL!$A:$A,C4436,COL!$G:$G,D4436),
IF(AND(A4436="Cervical Cancer Screening", E4436="Total Expenditure ($USD per 100,000 patients)"),
SUMIFS(CERV!$F:$F,CERV!$A:$A,C4436,CERV!$G:$G,D4436),
SUMIFS(CANSCRN!$F:$F,CANSCRN!$A:$A,C4436,CANSCRN!$G:$G,D4436))))))))))))</f>
        <v>0</v>
      </c>
    </row>
    <row r="4437" spans="1:6" x14ac:dyDescent="0.2">
      <c r="A4437" s="24" t="s">
        <v>107</v>
      </c>
      <c r="B4437" s="24" t="s">
        <v>101</v>
      </c>
      <c r="C4437" s="24" t="s">
        <v>77</v>
      </c>
      <c r="D4437" s="24">
        <v>2011</v>
      </c>
      <c r="E4437" s="24" t="s">
        <v>104</v>
      </c>
      <c r="F4437">
        <f>IF(AND(A4437="PSA Testing", E4437= "Utilization Rate (per 100,000 patients)"),
SUMIFS(PSA!$D:$D,PSA!$A:$A,C4437,PSA!$G:$G,D4437),
IF(AND(A4437="Colorectal Cancer Screening", E4437="Utilization Rate (per 100,000 patients)"),
SUMIFS(COL!$D:$D,COL!$A:$A,C4437,COL!$G:$G, D4437),
IF(AND(A4437="Cervical Cancer Screening", E4437="Utilization Rate (per 100,000 patients)"),
SUMIFS(CERV!$D:$D,CERV!$A:$A,C4437,CERV!$G:$G,D4437),
IF(AND(A4437="Cancer Screening for CKD patients", E4437="Utilization Rate (per 100,000 patients)"),
SUMIFS(CANSCRN!$D:$D,CANSCRN!$A:$A,C4437,CANSCRN!$G:$G,D4437),
IF(AND(A4437="PSA Testing", E4437="Cost per service ($USD)"),
SUMIFS(PSA!$E:$E,PSA!$A:$A,C4437,PSA!$G:$G,D4437),
IF(AND(A4437="Colorectal Cancer Screening", E4437="Cost per service ($USD)"),
SUMIFS(COL!$E:$E,COL!$A:$A,C4437,COL!$G:$G,D4437),
IF(AND(A4437="Cervical Cancer Screening", E4437="Cost per service ($USD)"),
SUMIFS(CERV!$E:$E,CERV!$A:$A,C4437,CERV!$G:$G,D4437),
IF(AND(A4437="Cancer Screening for CKD patients", E4437="Cost per service ($USD)"),
SUMIFS(CANSCRN!$E:$E,CANSCRN!$A:$A,C4437,CANSCRN!$G:$G,D4437),
IF(AND(A4437="PSA Testing", E4437="Total Expenditure ($USD per 100,000 patients)"),
SUMIFS(PSA!$F:$F,PSA!$A:$A,C4437,PSA!$G:$G,D4437),
IF(AND(A4437="Colorectal Cancer Screening", E4437="Total Expenditure ($USD per 100,000 patients)"),
SUMIFS(COL!$F:$F,COL!$A:$A,C4437,COL!$G:$G,D4437),
IF(AND(A4437="Cervical Cancer Screening", E4437="Total Expenditure ($USD per 100,000 patients)"),
SUMIFS(CERV!$F:$F,CERV!$A:$A,C4437,CERV!$G:$G,D4437),
SUMIFS(CANSCRN!$F:$F,CANSCRN!$A:$A,C4437,CANSCRN!$G:$G,D4437))))))))))))</f>
        <v>0</v>
      </c>
    </row>
    <row r="4438" spans="1:6" x14ac:dyDescent="0.2">
      <c r="A4438" s="24" t="s">
        <v>107</v>
      </c>
      <c r="B4438" s="24" t="s">
        <v>101</v>
      </c>
      <c r="C4438" s="24" t="s">
        <v>77</v>
      </c>
      <c r="D4438" s="24">
        <v>2012</v>
      </c>
      <c r="E4438" s="24" t="s">
        <v>104</v>
      </c>
      <c r="F4438">
        <f>IF(AND(A4438="PSA Testing", E4438= "Utilization Rate (per 100,000 patients)"),
SUMIFS(PSA!$D:$D,PSA!$A:$A,C4438,PSA!$G:$G,D4438),
IF(AND(A4438="Colorectal Cancer Screening", E4438="Utilization Rate (per 100,000 patients)"),
SUMIFS(COL!$D:$D,COL!$A:$A,C4438,COL!$G:$G, D4438),
IF(AND(A4438="Cervical Cancer Screening", E4438="Utilization Rate (per 100,000 patients)"),
SUMIFS(CERV!$D:$D,CERV!$A:$A,C4438,CERV!$G:$G,D4438),
IF(AND(A4438="Cancer Screening for CKD patients", E4438="Utilization Rate (per 100,000 patients)"),
SUMIFS(CANSCRN!$D:$D,CANSCRN!$A:$A,C4438,CANSCRN!$G:$G,D4438),
IF(AND(A4438="PSA Testing", E4438="Cost per service ($USD)"),
SUMIFS(PSA!$E:$E,PSA!$A:$A,C4438,PSA!$G:$G,D4438),
IF(AND(A4438="Colorectal Cancer Screening", E4438="Cost per service ($USD)"),
SUMIFS(COL!$E:$E,COL!$A:$A,C4438,COL!$G:$G,D4438),
IF(AND(A4438="Cervical Cancer Screening", E4438="Cost per service ($USD)"),
SUMIFS(CERV!$E:$E,CERV!$A:$A,C4438,CERV!$G:$G,D4438),
IF(AND(A4438="Cancer Screening for CKD patients", E4438="Cost per service ($USD)"),
SUMIFS(CANSCRN!$E:$E,CANSCRN!$A:$A,C4438,CANSCRN!$G:$G,D4438),
IF(AND(A4438="PSA Testing", E4438="Total Expenditure ($USD per 100,000 patients)"),
SUMIFS(PSA!$F:$F,PSA!$A:$A,C4438,PSA!$G:$G,D4438),
IF(AND(A4438="Colorectal Cancer Screening", E4438="Total Expenditure ($USD per 100,000 patients)"),
SUMIFS(COL!$F:$F,COL!$A:$A,C4438,COL!$G:$G,D4438),
IF(AND(A4438="Cervical Cancer Screening", E4438="Total Expenditure ($USD per 100,000 patients)"),
SUMIFS(CERV!$F:$F,CERV!$A:$A,C4438,CERV!$G:$G,D4438),
SUMIFS(CANSCRN!$F:$F,CANSCRN!$A:$A,C4438,CANSCRN!$G:$G,D4438))))))))))))</f>
        <v>0</v>
      </c>
    </row>
    <row r="4439" spans="1:6" x14ac:dyDescent="0.2">
      <c r="A4439" s="24" t="s">
        <v>107</v>
      </c>
      <c r="B4439" s="24" t="s">
        <v>101</v>
      </c>
      <c r="C4439" s="24" t="s">
        <v>77</v>
      </c>
      <c r="D4439" s="24">
        <v>2013</v>
      </c>
      <c r="E4439" s="24" t="s">
        <v>104</v>
      </c>
      <c r="F4439">
        <f>IF(AND(A4439="PSA Testing", E4439= "Utilization Rate (per 100,000 patients)"),
SUMIFS(PSA!$D:$D,PSA!$A:$A,C4439,PSA!$G:$G,D4439),
IF(AND(A4439="Colorectal Cancer Screening", E4439="Utilization Rate (per 100,000 patients)"),
SUMIFS(COL!$D:$D,COL!$A:$A,C4439,COL!$G:$G, D4439),
IF(AND(A4439="Cervical Cancer Screening", E4439="Utilization Rate (per 100,000 patients)"),
SUMIFS(CERV!$D:$D,CERV!$A:$A,C4439,CERV!$G:$G,D4439),
IF(AND(A4439="Cancer Screening for CKD patients", E4439="Utilization Rate (per 100,000 patients)"),
SUMIFS(CANSCRN!$D:$D,CANSCRN!$A:$A,C4439,CANSCRN!$G:$G,D4439),
IF(AND(A4439="PSA Testing", E4439="Cost per service ($USD)"),
SUMIFS(PSA!$E:$E,PSA!$A:$A,C4439,PSA!$G:$G,D4439),
IF(AND(A4439="Colorectal Cancer Screening", E4439="Cost per service ($USD)"),
SUMIFS(COL!$E:$E,COL!$A:$A,C4439,COL!$G:$G,D4439),
IF(AND(A4439="Cervical Cancer Screening", E4439="Cost per service ($USD)"),
SUMIFS(CERV!$E:$E,CERV!$A:$A,C4439,CERV!$G:$G,D4439),
IF(AND(A4439="Cancer Screening for CKD patients", E4439="Cost per service ($USD)"),
SUMIFS(CANSCRN!$E:$E,CANSCRN!$A:$A,C4439,CANSCRN!$G:$G,D4439),
IF(AND(A4439="PSA Testing", E4439="Total Expenditure ($USD per 100,000 patients)"),
SUMIFS(PSA!$F:$F,PSA!$A:$A,C4439,PSA!$G:$G,D4439),
IF(AND(A4439="Colorectal Cancer Screening", E4439="Total Expenditure ($USD per 100,000 patients)"),
SUMIFS(COL!$F:$F,COL!$A:$A,C4439,COL!$G:$G,D4439),
IF(AND(A4439="Cervical Cancer Screening", E4439="Total Expenditure ($USD per 100,000 patients)"),
SUMIFS(CERV!$F:$F,CERV!$A:$A,C4439,CERV!$G:$G,D4439),
SUMIFS(CANSCRN!$F:$F,CANSCRN!$A:$A,C4439,CANSCRN!$G:$G,D4439))))))))))))</f>
        <v>0</v>
      </c>
    </row>
    <row r="4440" spans="1:6" x14ac:dyDescent="0.2">
      <c r="A4440" s="24" t="s">
        <v>107</v>
      </c>
      <c r="B4440" s="24" t="s">
        <v>101</v>
      </c>
      <c r="C4440" s="24" t="s">
        <v>77</v>
      </c>
      <c r="D4440" s="24">
        <v>2014</v>
      </c>
      <c r="E4440" s="24" t="s">
        <v>104</v>
      </c>
      <c r="F4440">
        <f>IF(AND(A4440="PSA Testing", E4440= "Utilization Rate (per 100,000 patients)"),
SUMIFS(PSA!$D:$D,PSA!$A:$A,C4440,PSA!$G:$G,D4440),
IF(AND(A4440="Colorectal Cancer Screening", E4440="Utilization Rate (per 100,000 patients)"),
SUMIFS(COL!$D:$D,COL!$A:$A,C4440,COL!$G:$G, D4440),
IF(AND(A4440="Cervical Cancer Screening", E4440="Utilization Rate (per 100,000 patients)"),
SUMIFS(CERV!$D:$D,CERV!$A:$A,C4440,CERV!$G:$G,D4440),
IF(AND(A4440="Cancer Screening for CKD patients", E4440="Utilization Rate (per 100,000 patients)"),
SUMIFS(CANSCRN!$D:$D,CANSCRN!$A:$A,C4440,CANSCRN!$G:$G,D4440),
IF(AND(A4440="PSA Testing", E4440="Cost per service ($USD)"),
SUMIFS(PSA!$E:$E,PSA!$A:$A,C4440,PSA!$G:$G,D4440),
IF(AND(A4440="Colorectal Cancer Screening", E4440="Cost per service ($USD)"),
SUMIFS(COL!$E:$E,COL!$A:$A,C4440,COL!$G:$G,D4440),
IF(AND(A4440="Cervical Cancer Screening", E4440="Cost per service ($USD)"),
SUMIFS(CERV!$E:$E,CERV!$A:$A,C4440,CERV!$G:$G,D4440),
IF(AND(A4440="Cancer Screening for CKD patients", E4440="Cost per service ($USD)"),
SUMIFS(CANSCRN!$E:$E,CANSCRN!$A:$A,C4440,CANSCRN!$G:$G,D4440),
IF(AND(A4440="PSA Testing", E4440="Total Expenditure ($USD per 100,000 patients)"),
SUMIFS(PSA!$F:$F,PSA!$A:$A,C4440,PSA!$G:$G,D4440),
IF(AND(A4440="Colorectal Cancer Screening", E4440="Total Expenditure ($USD per 100,000 patients)"),
SUMIFS(COL!$F:$F,COL!$A:$A,C4440,COL!$G:$G,D4440),
IF(AND(A4440="Cervical Cancer Screening", E4440="Total Expenditure ($USD per 100,000 patients)"),
SUMIFS(CERV!$F:$F,CERV!$A:$A,C4440,CERV!$G:$G,D4440),
SUMIFS(CANSCRN!$F:$F,CANSCRN!$A:$A,C4440,CANSCRN!$G:$G,D4440))))))))))))</f>
        <v>0</v>
      </c>
    </row>
    <row r="4441" spans="1:6" x14ac:dyDescent="0.2">
      <c r="A4441" s="24" t="s">
        <v>107</v>
      </c>
      <c r="B4441" s="24" t="s">
        <v>101</v>
      </c>
      <c r="C4441" s="24" t="s">
        <v>77</v>
      </c>
      <c r="D4441" s="24">
        <v>2015</v>
      </c>
      <c r="E4441" s="24" t="s">
        <v>104</v>
      </c>
      <c r="F4441">
        <f>IF(AND(A4441="PSA Testing", E4441= "Utilization Rate (per 100,000 patients)"),
SUMIFS(PSA!$D:$D,PSA!$A:$A,C4441,PSA!$G:$G,D4441),
IF(AND(A4441="Colorectal Cancer Screening", E4441="Utilization Rate (per 100,000 patients)"),
SUMIFS(COL!$D:$D,COL!$A:$A,C4441,COL!$G:$G, D4441),
IF(AND(A4441="Cervical Cancer Screening", E4441="Utilization Rate (per 100,000 patients)"),
SUMIFS(CERV!$D:$D,CERV!$A:$A,C4441,CERV!$G:$G,D4441),
IF(AND(A4441="Cancer Screening for CKD patients", E4441="Utilization Rate (per 100,000 patients)"),
SUMIFS(CANSCRN!$D:$D,CANSCRN!$A:$A,C4441,CANSCRN!$G:$G,D4441),
IF(AND(A4441="PSA Testing", E4441="Cost per service ($USD)"),
SUMIFS(PSA!$E:$E,PSA!$A:$A,C4441,PSA!$G:$G,D4441),
IF(AND(A4441="Colorectal Cancer Screening", E4441="Cost per service ($USD)"),
SUMIFS(COL!$E:$E,COL!$A:$A,C4441,COL!$G:$G,D4441),
IF(AND(A4441="Cervical Cancer Screening", E4441="Cost per service ($USD)"),
SUMIFS(CERV!$E:$E,CERV!$A:$A,C4441,CERV!$G:$G,D4441),
IF(AND(A4441="Cancer Screening for CKD patients", E4441="Cost per service ($USD)"),
SUMIFS(CANSCRN!$E:$E,CANSCRN!$A:$A,C4441,CANSCRN!$G:$G,D4441),
IF(AND(A4441="PSA Testing", E4441="Total Expenditure ($USD per 100,000 patients)"),
SUMIFS(PSA!$F:$F,PSA!$A:$A,C4441,PSA!$G:$G,D4441),
IF(AND(A4441="Colorectal Cancer Screening", E4441="Total Expenditure ($USD per 100,000 patients)"),
SUMIFS(COL!$F:$F,COL!$A:$A,C4441,COL!$G:$G,D4441),
IF(AND(A4441="Cervical Cancer Screening", E4441="Total Expenditure ($USD per 100,000 patients)"),
SUMIFS(CERV!$F:$F,CERV!$A:$A,C4441,CERV!$G:$G,D4441),
SUMIFS(CANSCRN!$F:$F,CANSCRN!$A:$A,C4441,CANSCRN!$G:$G,D4441))))))))))))</f>
        <v>0</v>
      </c>
    </row>
    <row r="4442" spans="1:6" x14ac:dyDescent="0.2">
      <c r="A4442" s="24" t="s">
        <v>107</v>
      </c>
      <c r="B4442" s="24" t="s">
        <v>101</v>
      </c>
      <c r="C4442" s="24" t="s">
        <v>77</v>
      </c>
      <c r="D4442" s="24">
        <v>2016</v>
      </c>
      <c r="E4442" s="24" t="s">
        <v>104</v>
      </c>
      <c r="F4442">
        <f>IF(AND(A4442="PSA Testing", E4442= "Utilization Rate (per 100,000 patients)"),
SUMIFS(PSA!$D:$D,PSA!$A:$A,C4442,PSA!$G:$G,D4442),
IF(AND(A4442="Colorectal Cancer Screening", E4442="Utilization Rate (per 100,000 patients)"),
SUMIFS(COL!$D:$D,COL!$A:$A,C4442,COL!$G:$G, D4442),
IF(AND(A4442="Cervical Cancer Screening", E4442="Utilization Rate (per 100,000 patients)"),
SUMIFS(CERV!$D:$D,CERV!$A:$A,C4442,CERV!$G:$G,D4442),
IF(AND(A4442="Cancer Screening for CKD patients", E4442="Utilization Rate (per 100,000 patients)"),
SUMIFS(CANSCRN!$D:$D,CANSCRN!$A:$A,C4442,CANSCRN!$G:$G,D4442),
IF(AND(A4442="PSA Testing", E4442="Cost per service ($USD)"),
SUMIFS(PSA!$E:$E,PSA!$A:$A,C4442,PSA!$G:$G,D4442),
IF(AND(A4442="Colorectal Cancer Screening", E4442="Cost per service ($USD)"),
SUMIFS(COL!$E:$E,COL!$A:$A,C4442,COL!$G:$G,D4442),
IF(AND(A4442="Cervical Cancer Screening", E4442="Cost per service ($USD)"),
SUMIFS(CERV!$E:$E,CERV!$A:$A,C4442,CERV!$G:$G,D4442),
IF(AND(A4442="Cancer Screening for CKD patients", E4442="Cost per service ($USD)"),
SUMIFS(CANSCRN!$E:$E,CANSCRN!$A:$A,C4442,CANSCRN!$G:$G,D4442),
IF(AND(A4442="PSA Testing", E4442="Total Expenditure ($USD per 100,000 patients)"),
SUMIFS(PSA!$F:$F,PSA!$A:$A,C4442,PSA!$G:$G,D4442),
IF(AND(A4442="Colorectal Cancer Screening", E4442="Total Expenditure ($USD per 100,000 patients)"),
SUMIFS(COL!$F:$F,COL!$A:$A,C4442,COL!$G:$G,D4442),
IF(AND(A4442="Cervical Cancer Screening", E4442="Total Expenditure ($USD per 100,000 patients)"),
SUMIFS(CERV!$F:$F,CERV!$A:$A,C4442,CERV!$G:$G,D4442),
SUMIFS(CANSCRN!$F:$F,CANSCRN!$A:$A,C4442,CANSCRN!$G:$G,D4442))))))))))))</f>
        <v>0</v>
      </c>
    </row>
    <row r="4443" spans="1:6" x14ac:dyDescent="0.2">
      <c r="A4443" s="24" t="s">
        <v>107</v>
      </c>
      <c r="B4443" s="24" t="s">
        <v>101</v>
      </c>
      <c r="C4443" s="24" t="s">
        <v>77</v>
      </c>
      <c r="D4443" s="24">
        <v>2017</v>
      </c>
      <c r="E4443" s="24" t="s">
        <v>104</v>
      </c>
      <c r="F4443">
        <f>IF(AND(A4443="PSA Testing", E4443= "Utilization Rate (per 100,000 patients)"),
SUMIFS(PSA!$D:$D,PSA!$A:$A,C4443,PSA!$G:$G,D4443),
IF(AND(A4443="Colorectal Cancer Screening", E4443="Utilization Rate (per 100,000 patients)"),
SUMIFS(COL!$D:$D,COL!$A:$A,C4443,COL!$G:$G, D4443),
IF(AND(A4443="Cervical Cancer Screening", E4443="Utilization Rate (per 100,000 patients)"),
SUMIFS(CERV!$D:$D,CERV!$A:$A,C4443,CERV!$G:$G,D4443),
IF(AND(A4443="Cancer Screening for CKD patients", E4443="Utilization Rate (per 100,000 patients)"),
SUMIFS(CANSCRN!$D:$D,CANSCRN!$A:$A,C4443,CANSCRN!$G:$G,D4443),
IF(AND(A4443="PSA Testing", E4443="Cost per service ($USD)"),
SUMIFS(PSA!$E:$E,PSA!$A:$A,C4443,PSA!$G:$G,D4443),
IF(AND(A4443="Colorectal Cancer Screening", E4443="Cost per service ($USD)"),
SUMIFS(COL!$E:$E,COL!$A:$A,C4443,COL!$G:$G,D4443),
IF(AND(A4443="Cervical Cancer Screening", E4443="Cost per service ($USD)"),
SUMIFS(CERV!$E:$E,CERV!$A:$A,C4443,CERV!$G:$G,D4443),
IF(AND(A4443="Cancer Screening for CKD patients", E4443="Cost per service ($USD)"),
SUMIFS(CANSCRN!$E:$E,CANSCRN!$A:$A,C4443,CANSCRN!$G:$G,D4443),
IF(AND(A4443="PSA Testing", E4443="Total Expenditure ($USD per 100,000 patients)"),
SUMIFS(PSA!$F:$F,PSA!$A:$A,C4443,PSA!$G:$G,D4443),
IF(AND(A4443="Colorectal Cancer Screening", E4443="Total Expenditure ($USD per 100,000 patients)"),
SUMIFS(COL!$F:$F,COL!$A:$A,C4443,COL!$G:$G,D4443),
IF(AND(A4443="Cervical Cancer Screening", E4443="Total Expenditure ($USD per 100,000 patients)"),
SUMIFS(CERV!$F:$F,CERV!$A:$A,C4443,CERV!$G:$G,D4443),
SUMIFS(CANSCRN!$F:$F,CANSCRN!$A:$A,C4443,CANSCRN!$G:$G,D4443))))))))))))</f>
        <v>0</v>
      </c>
    </row>
    <row r="4444" spans="1:6" x14ac:dyDescent="0.2">
      <c r="A4444" s="24" t="s">
        <v>107</v>
      </c>
      <c r="B4444" s="24" t="s">
        <v>101</v>
      </c>
      <c r="C4444" s="24" t="s">
        <v>77</v>
      </c>
      <c r="D4444" s="24">
        <v>2018</v>
      </c>
      <c r="E4444" s="24" t="s">
        <v>104</v>
      </c>
      <c r="F4444">
        <f>IF(AND(A4444="PSA Testing", E4444= "Utilization Rate (per 100,000 patients)"),
SUMIFS(PSA!$D:$D,PSA!$A:$A,C4444,PSA!$G:$G,D4444),
IF(AND(A4444="Colorectal Cancer Screening", E4444="Utilization Rate (per 100,000 patients)"),
SUMIFS(COL!$D:$D,COL!$A:$A,C4444,COL!$G:$G, D4444),
IF(AND(A4444="Cervical Cancer Screening", E4444="Utilization Rate (per 100,000 patients)"),
SUMIFS(CERV!$D:$D,CERV!$A:$A,C4444,CERV!$G:$G,D4444),
IF(AND(A4444="Cancer Screening for CKD patients", E4444="Utilization Rate (per 100,000 patients)"),
SUMIFS(CANSCRN!$D:$D,CANSCRN!$A:$A,C4444,CANSCRN!$G:$G,D4444),
IF(AND(A4444="PSA Testing", E4444="Cost per service ($USD)"),
SUMIFS(PSA!$E:$E,PSA!$A:$A,C4444,PSA!$G:$G,D4444),
IF(AND(A4444="Colorectal Cancer Screening", E4444="Cost per service ($USD)"),
SUMIFS(COL!$E:$E,COL!$A:$A,C4444,COL!$G:$G,D4444),
IF(AND(A4444="Cervical Cancer Screening", E4444="Cost per service ($USD)"),
SUMIFS(CERV!$E:$E,CERV!$A:$A,C4444,CERV!$G:$G,D4444),
IF(AND(A4444="Cancer Screening for CKD patients", E4444="Cost per service ($USD)"),
SUMIFS(CANSCRN!$E:$E,CANSCRN!$A:$A,C4444,CANSCRN!$G:$G,D4444),
IF(AND(A4444="PSA Testing", E4444="Total Expenditure ($USD per 100,000 patients)"),
SUMIFS(PSA!$F:$F,PSA!$A:$A,C4444,PSA!$G:$G,D4444),
IF(AND(A4444="Colorectal Cancer Screening", E4444="Total Expenditure ($USD per 100,000 patients)"),
SUMIFS(COL!$F:$F,COL!$A:$A,C4444,COL!$G:$G,D4444),
IF(AND(A4444="Cervical Cancer Screening", E4444="Total Expenditure ($USD per 100,000 patients)"),
SUMIFS(CERV!$F:$F,CERV!$A:$A,C4444,CERV!$G:$G,D4444),
SUMIFS(CANSCRN!$F:$F,CANSCRN!$A:$A,C4444,CANSCRN!$G:$G,D4444))))))))))))</f>
        <v>0</v>
      </c>
    </row>
    <row r="4445" spans="1:6" x14ac:dyDescent="0.2">
      <c r="A4445" s="24" t="s">
        <v>107</v>
      </c>
      <c r="B4445" s="24" t="s">
        <v>101</v>
      </c>
      <c r="C4445" s="24" t="s">
        <v>77</v>
      </c>
      <c r="D4445" s="24">
        <v>2019</v>
      </c>
      <c r="E4445" s="24" t="s">
        <v>104</v>
      </c>
      <c r="F4445">
        <f>IF(AND(A4445="PSA Testing", E4445= "Utilization Rate (per 100,000 patients)"),
SUMIFS(PSA!$D:$D,PSA!$A:$A,C4445,PSA!$G:$G,D4445),
IF(AND(A4445="Colorectal Cancer Screening", E4445="Utilization Rate (per 100,000 patients)"),
SUMIFS(COL!$D:$D,COL!$A:$A,C4445,COL!$G:$G, D4445),
IF(AND(A4445="Cervical Cancer Screening", E4445="Utilization Rate (per 100,000 patients)"),
SUMIFS(CERV!$D:$D,CERV!$A:$A,C4445,CERV!$G:$G,D4445),
IF(AND(A4445="Cancer Screening for CKD patients", E4445="Utilization Rate (per 100,000 patients)"),
SUMIFS(CANSCRN!$D:$D,CANSCRN!$A:$A,C4445,CANSCRN!$G:$G,D4445),
IF(AND(A4445="PSA Testing", E4445="Cost per service ($USD)"),
SUMIFS(PSA!$E:$E,PSA!$A:$A,C4445,PSA!$G:$G,D4445),
IF(AND(A4445="Colorectal Cancer Screening", E4445="Cost per service ($USD)"),
SUMIFS(COL!$E:$E,COL!$A:$A,C4445,COL!$G:$G,D4445),
IF(AND(A4445="Cervical Cancer Screening", E4445="Cost per service ($USD)"),
SUMIFS(CERV!$E:$E,CERV!$A:$A,C4445,CERV!$G:$G,D4445),
IF(AND(A4445="Cancer Screening for CKD patients", E4445="Cost per service ($USD)"),
SUMIFS(CANSCRN!$E:$E,CANSCRN!$A:$A,C4445,CANSCRN!$G:$G,D4445),
IF(AND(A4445="PSA Testing", E4445="Total Expenditure ($USD per 100,000 patients)"),
SUMIFS(PSA!$F:$F,PSA!$A:$A,C4445,PSA!$G:$G,D4445),
IF(AND(A4445="Colorectal Cancer Screening", E4445="Total Expenditure ($USD per 100,000 patients)"),
SUMIFS(COL!$F:$F,COL!$A:$A,C4445,COL!$G:$G,D4445),
IF(AND(A4445="Cervical Cancer Screening", E4445="Total Expenditure ($USD per 100,000 patients)"),
SUMIFS(CERV!$F:$F,CERV!$A:$A,C4445,CERV!$G:$G,D4445),
SUMIFS(CANSCRN!$F:$F,CANSCRN!$A:$A,C4445,CANSCRN!$G:$G,D4445))))))))))))</f>
        <v>0</v>
      </c>
    </row>
    <row r="4446" spans="1:6" x14ac:dyDescent="0.2">
      <c r="A4446" s="24" t="s">
        <v>107</v>
      </c>
      <c r="B4446" s="24" t="s">
        <v>101</v>
      </c>
      <c r="C4446" s="24" t="s">
        <v>78</v>
      </c>
      <c r="D4446" s="24">
        <v>2009</v>
      </c>
      <c r="E4446" s="24" t="s">
        <v>104</v>
      </c>
      <c r="F4446">
        <f>IF(AND(A4446="PSA Testing", E4446= "Utilization Rate (per 100,000 patients)"),
SUMIFS(PSA!$D:$D,PSA!$A:$A,C4446,PSA!$G:$G,D4446),
IF(AND(A4446="Colorectal Cancer Screening", E4446="Utilization Rate (per 100,000 patients)"),
SUMIFS(COL!$D:$D,COL!$A:$A,C4446,COL!$G:$G, D4446),
IF(AND(A4446="Cervical Cancer Screening", E4446="Utilization Rate (per 100,000 patients)"),
SUMIFS(CERV!$D:$D,CERV!$A:$A,C4446,CERV!$G:$G,D4446),
IF(AND(A4446="Cancer Screening for CKD patients", E4446="Utilization Rate (per 100,000 patients)"),
SUMIFS(CANSCRN!$D:$D,CANSCRN!$A:$A,C4446,CANSCRN!$G:$G,D4446),
IF(AND(A4446="PSA Testing", E4446="Cost per service ($USD)"),
SUMIFS(PSA!$E:$E,PSA!$A:$A,C4446,PSA!$G:$G,D4446),
IF(AND(A4446="Colorectal Cancer Screening", E4446="Cost per service ($USD)"),
SUMIFS(COL!$E:$E,COL!$A:$A,C4446,COL!$G:$G,D4446),
IF(AND(A4446="Cervical Cancer Screening", E4446="Cost per service ($USD)"),
SUMIFS(CERV!$E:$E,CERV!$A:$A,C4446,CERV!$G:$G,D4446),
IF(AND(A4446="Cancer Screening for CKD patients", E4446="Cost per service ($USD)"),
SUMIFS(CANSCRN!$E:$E,CANSCRN!$A:$A,C4446,CANSCRN!$G:$G,D4446),
IF(AND(A4446="PSA Testing", E4446="Total Expenditure ($USD per 100,000 patients)"),
SUMIFS(PSA!$F:$F,PSA!$A:$A,C4446,PSA!$G:$G,D4446),
IF(AND(A4446="Colorectal Cancer Screening", E4446="Total Expenditure ($USD per 100,000 patients)"),
SUMIFS(COL!$F:$F,COL!$A:$A,C4446,COL!$G:$G,D4446),
IF(AND(A4446="Cervical Cancer Screening", E4446="Total Expenditure ($USD per 100,000 patients)"),
SUMIFS(CERV!$F:$F,CERV!$A:$A,C4446,CERV!$G:$G,D4446),
SUMIFS(CANSCRN!$F:$F,CANSCRN!$A:$A,C4446,CANSCRN!$G:$G,D4446))))))))))))</f>
        <v>4839487.0468181809</v>
      </c>
    </row>
    <row r="4447" spans="1:6" x14ac:dyDescent="0.2">
      <c r="A4447" s="24" t="s">
        <v>107</v>
      </c>
      <c r="B4447" s="24" t="s">
        <v>101</v>
      </c>
      <c r="C4447" s="24" t="s">
        <v>78</v>
      </c>
      <c r="D4447" s="24">
        <v>2010</v>
      </c>
      <c r="E4447" s="24" t="s">
        <v>104</v>
      </c>
      <c r="F4447">
        <f>IF(AND(A4447="PSA Testing", E4447= "Utilization Rate (per 100,000 patients)"),
SUMIFS(PSA!$D:$D,PSA!$A:$A,C4447,PSA!$G:$G,D4447),
IF(AND(A4447="Colorectal Cancer Screening", E4447="Utilization Rate (per 100,000 patients)"),
SUMIFS(COL!$D:$D,COL!$A:$A,C4447,COL!$G:$G, D4447),
IF(AND(A4447="Cervical Cancer Screening", E4447="Utilization Rate (per 100,000 patients)"),
SUMIFS(CERV!$D:$D,CERV!$A:$A,C4447,CERV!$G:$G,D4447),
IF(AND(A4447="Cancer Screening for CKD patients", E4447="Utilization Rate (per 100,000 patients)"),
SUMIFS(CANSCRN!$D:$D,CANSCRN!$A:$A,C4447,CANSCRN!$G:$G,D4447),
IF(AND(A4447="PSA Testing", E4447="Cost per service ($USD)"),
SUMIFS(PSA!$E:$E,PSA!$A:$A,C4447,PSA!$G:$G,D4447),
IF(AND(A4447="Colorectal Cancer Screening", E4447="Cost per service ($USD)"),
SUMIFS(COL!$E:$E,COL!$A:$A,C4447,COL!$G:$G,D4447),
IF(AND(A4447="Cervical Cancer Screening", E4447="Cost per service ($USD)"),
SUMIFS(CERV!$E:$E,CERV!$A:$A,C4447,CERV!$G:$G,D4447),
IF(AND(A4447="Cancer Screening for CKD patients", E4447="Cost per service ($USD)"),
SUMIFS(CANSCRN!$E:$E,CANSCRN!$A:$A,C4447,CANSCRN!$G:$G,D4447),
IF(AND(A4447="PSA Testing", E4447="Total Expenditure ($USD per 100,000 patients)"),
SUMIFS(PSA!$F:$F,PSA!$A:$A,C4447,PSA!$G:$G,D4447),
IF(AND(A4447="Colorectal Cancer Screening", E4447="Total Expenditure ($USD per 100,000 patients)"),
SUMIFS(COL!$F:$F,COL!$A:$A,C4447,COL!$G:$G,D4447),
IF(AND(A4447="Cervical Cancer Screening", E4447="Total Expenditure ($USD per 100,000 patients)"),
SUMIFS(CERV!$F:$F,CERV!$A:$A,C4447,CERV!$G:$G,D4447),
SUMIFS(CANSCRN!$F:$F,CANSCRN!$A:$A,C4447,CANSCRN!$G:$G,D4447))))))))))))</f>
        <v>4783408.3620222211</v>
      </c>
    </row>
    <row r="4448" spans="1:6" x14ac:dyDescent="0.2">
      <c r="A4448" s="24" t="s">
        <v>107</v>
      </c>
      <c r="B4448" s="24" t="s">
        <v>101</v>
      </c>
      <c r="C4448" s="24" t="s">
        <v>78</v>
      </c>
      <c r="D4448" s="24">
        <v>2011</v>
      </c>
      <c r="E4448" s="24" t="s">
        <v>104</v>
      </c>
      <c r="F4448">
        <f>IF(AND(A4448="PSA Testing", E4448= "Utilization Rate (per 100,000 patients)"),
SUMIFS(PSA!$D:$D,PSA!$A:$A,C4448,PSA!$G:$G,D4448),
IF(AND(A4448="Colorectal Cancer Screening", E4448="Utilization Rate (per 100,000 patients)"),
SUMIFS(COL!$D:$D,COL!$A:$A,C4448,COL!$G:$G, D4448),
IF(AND(A4448="Cervical Cancer Screening", E4448="Utilization Rate (per 100,000 patients)"),
SUMIFS(CERV!$D:$D,CERV!$A:$A,C4448,CERV!$G:$G,D4448),
IF(AND(A4448="Cancer Screening for CKD patients", E4448="Utilization Rate (per 100,000 patients)"),
SUMIFS(CANSCRN!$D:$D,CANSCRN!$A:$A,C4448,CANSCRN!$G:$G,D4448),
IF(AND(A4448="PSA Testing", E4448="Cost per service ($USD)"),
SUMIFS(PSA!$E:$E,PSA!$A:$A,C4448,PSA!$G:$G,D4448),
IF(AND(A4448="Colorectal Cancer Screening", E4448="Cost per service ($USD)"),
SUMIFS(COL!$E:$E,COL!$A:$A,C4448,COL!$G:$G,D4448),
IF(AND(A4448="Cervical Cancer Screening", E4448="Cost per service ($USD)"),
SUMIFS(CERV!$E:$E,CERV!$A:$A,C4448,CERV!$G:$G,D4448),
IF(AND(A4448="Cancer Screening for CKD patients", E4448="Cost per service ($USD)"),
SUMIFS(CANSCRN!$E:$E,CANSCRN!$A:$A,C4448,CANSCRN!$G:$G,D4448),
IF(AND(A4448="PSA Testing", E4448="Total Expenditure ($USD per 100,000 patients)"),
SUMIFS(PSA!$F:$F,PSA!$A:$A,C4448,PSA!$G:$G,D4448),
IF(AND(A4448="Colorectal Cancer Screening", E4448="Total Expenditure ($USD per 100,000 patients)"),
SUMIFS(COL!$F:$F,COL!$A:$A,C4448,COL!$G:$G,D4448),
IF(AND(A4448="Cervical Cancer Screening", E4448="Total Expenditure ($USD per 100,000 patients)"),
SUMIFS(CERV!$F:$F,CERV!$A:$A,C4448,CERV!$G:$G,D4448),
SUMIFS(CANSCRN!$F:$F,CANSCRN!$A:$A,C4448,CANSCRN!$G:$G,D4448))))))))))))</f>
        <v>4374359.5122016463</v>
      </c>
    </row>
    <row r="4449" spans="1:6" x14ac:dyDescent="0.2">
      <c r="A4449" s="24" t="s">
        <v>107</v>
      </c>
      <c r="B4449" s="24" t="s">
        <v>101</v>
      </c>
      <c r="C4449" s="24" t="s">
        <v>78</v>
      </c>
      <c r="D4449" s="24">
        <v>2012</v>
      </c>
      <c r="E4449" s="24" t="s">
        <v>104</v>
      </c>
      <c r="F4449">
        <f>IF(AND(A4449="PSA Testing", E4449= "Utilization Rate (per 100,000 patients)"),
SUMIFS(PSA!$D:$D,PSA!$A:$A,C4449,PSA!$G:$G,D4449),
IF(AND(A4449="Colorectal Cancer Screening", E4449="Utilization Rate (per 100,000 patients)"),
SUMIFS(COL!$D:$D,COL!$A:$A,C4449,COL!$G:$G, D4449),
IF(AND(A4449="Cervical Cancer Screening", E4449="Utilization Rate (per 100,000 patients)"),
SUMIFS(CERV!$D:$D,CERV!$A:$A,C4449,CERV!$G:$G,D4449),
IF(AND(A4449="Cancer Screening for CKD patients", E4449="Utilization Rate (per 100,000 patients)"),
SUMIFS(CANSCRN!$D:$D,CANSCRN!$A:$A,C4449,CANSCRN!$G:$G,D4449),
IF(AND(A4449="PSA Testing", E4449="Cost per service ($USD)"),
SUMIFS(PSA!$E:$E,PSA!$A:$A,C4449,PSA!$G:$G,D4449),
IF(AND(A4449="Colorectal Cancer Screening", E4449="Cost per service ($USD)"),
SUMIFS(COL!$E:$E,COL!$A:$A,C4449,COL!$G:$G,D4449),
IF(AND(A4449="Cervical Cancer Screening", E4449="Cost per service ($USD)"),
SUMIFS(CERV!$E:$E,CERV!$A:$A,C4449,CERV!$G:$G,D4449),
IF(AND(A4449="Cancer Screening for CKD patients", E4449="Cost per service ($USD)"),
SUMIFS(CANSCRN!$E:$E,CANSCRN!$A:$A,C4449,CANSCRN!$G:$G,D4449),
IF(AND(A4449="PSA Testing", E4449="Total Expenditure ($USD per 100,000 patients)"),
SUMIFS(PSA!$F:$F,PSA!$A:$A,C4449,PSA!$G:$G,D4449),
IF(AND(A4449="Colorectal Cancer Screening", E4449="Total Expenditure ($USD per 100,000 patients)"),
SUMIFS(COL!$F:$F,COL!$A:$A,C4449,COL!$G:$G,D4449),
IF(AND(A4449="Cervical Cancer Screening", E4449="Total Expenditure ($USD per 100,000 patients)"),
SUMIFS(CERV!$F:$F,CERV!$A:$A,C4449,CERV!$G:$G,D4449),
SUMIFS(CANSCRN!$F:$F,CANSCRN!$A:$A,C4449,CANSCRN!$G:$G,D4449))))))))))))</f>
        <v>3659758.2885828349</v>
      </c>
    </row>
    <row r="4450" spans="1:6" x14ac:dyDescent="0.2">
      <c r="A4450" s="24" t="s">
        <v>107</v>
      </c>
      <c r="B4450" s="24" t="s">
        <v>101</v>
      </c>
      <c r="C4450" s="24" t="s">
        <v>78</v>
      </c>
      <c r="D4450" s="24">
        <v>2013</v>
      </c>
      <c r="E4450" s="24" t="s">
        <v>104</v>
      </c>
      <c r="F4450">
        <f>IF(AND(A4450="PSA Testing", E4450= "Utilization Rate (per 100,000 patients)"),
SUMIFS(PSA!$D:$D,PSA!$A:$A,C4450,PSA!$G:$G,D4450),
IF(AND(A4450="Colorectal Cancer Screening", E4450="Utilization Rate (per 100,000 patients)"),
SUMIFS(COL!$D:$D,COL!$A:$A,C4450,COL!$G:$G, D4450),
IF(AND(A4450="Cervical Cancer Screening", E4450="Utilization Rate (per 100,000 patients)"),
SUMIFS(CERV!$D:$D,CERV!$A:$A,C4450,CERV!$G:$G,D4450),
IF(AND(A4450="Cancer Screening for CKD patients", E4450="Utilization Rate (per 100,000 patients)"),
SUMIFS(CANSCRN!$D:$D,CANSCRN!$A:$A,C4450,CANSCRN!$G:$G,D4450),
IF(AND(A4450="PSA Testing", E4450="Cost per service ($USD)"),
SUMIFS(PSA!$E:$E,PSA!$A:$A,C4450,PSA!$G:$G,D4450),
IF(AND(A4450="Colorectal Cancer Screening", E4450="Cost per service ($USD)"),
SUMIFS(COL!$E:$E,COL!$A:$A,C4450,COL!$G:$G,D4450),
IF(AND(A4450="Cervical Cancer Screening", E4450="Cost per service ($USD)"),
SUMIFS(CERV!$E:$E,CERV!$A:$A,C4450,CERV!$G:$G,D4450),
IF(AND(A4450="Cancer Screening for CKD patients", E4450="Cost per service ($USD)"),
SUMIFS(CANSCRN!$E:$E,CANSCRN!$A:$A,C4450,CANSCRN!$G:$G,D4450),
IF(AND(A4450="PSA Testing", E4450="Total Expenditure ($USD per 100,000 patients)"),
SUMIFS(PSA!$F:$F,PSA!$A:$A,C4450,PSA!$G:$G,D4450),
IF(AND(A4450="Colorectal Cancer Screening", E4450="Total Expenditure ($USD per 100,000 patients)"),
SUMIFS(COL!$F:$F,COL!$A:$A,C4450,COL!$G:$G,D4450),
IF(AND(A4450="Cervical Cancer Screening", E4450="Total Expenditure ($USD per 100,000 patients)"),
SUMIFS(CERV!$F:$F,CERV!$A:$A,C4450,CERV!$G:$G,D4450),
SUMIFS(CANSCRN!$F:$F,CANSCRN!$A:$A,C4450,CANSCRN!$G:$G,D4450))))))))))))</f>
        <v>3879790.3100628927</v>
      </c>
    </row>
    <row r="4451" spans="1:6" x14ac:dyDescent="0.2">
      <c r="A4451" s="24" t="s">
        <v>107</v>
      </c>
      <c r="B4451" s="24" t="s">
        <v>101</v>
      </c>
      <c r="C4451" s="24" t="s">
        <v>78</v>
      </c>
      <c r="D4451" s="24">
        <v>2014</v>
      </c>
      <c r="E4451" s="24" t="s">
        <v>104</v>
      </c>
      <c r="F4451">
        <f>IF(AND(A4451="PSA Testing", E4451= "Utilization Rate (per 100,000 patients)"),
SUMIFS(PSA!$D:$D,PSA!$A:$A,C4451,PSA!$G:$G,D4451),
IF(AND(A4451="Colorectal Cancer Screening", E4451="Utilization Rate (per 100,000 patients)"),
SUMIFS(COL!$D:$D,COL!$A:$A,C4451,COL!$G:$G, D4451),
IF(AND(A4451="Cervical Cancer Screening", E4451="Utilization Rate (per 100,000 patients)"),
SUMIFS(CERV!$D:$D,CERV!$A:$A,C4451,CERV!$G:$G,D4451),
IF(AND(A4451="Cancer Screening for CKD patients", E4451="Utilization Rate (per 100,000 patients)"),
SUMIFS(CANSCRN!$D:$D,CANSCRN!$A:$A,C4451,CANSCRN!$G:$G,D4451),
IF(AND(A4451="PSA Testing", E4451="Cost per service ($USD)"),
SUMIFS(PSA!$E:$E,PSA!$A:$A,C4451,PSA!$G:$G,D4451),
IF(AND(A4451="Colorectal Cancer Screening", E4451="Cost per service ($USD)"),
SUMIFS(COL!$E:$E,COL!$A:$A,C4451,COL!$G:$G,D4451),
IF(AND(A4451="Cervical Cancer Screening", E4451="Cost per service ($USD)"),
SUMIFS(CERV!$E:$E,CERV!$A:$A,C4451,CERV!$G:$G,D4451),
IF(AND(A4451="Cancer Screening for CKD patients", E4451="Cost per service ($USD)"),
SUMIFS(CANSCRN!$E:$E,CANSCRN!$A:$A,C4451,CANSCRN!$G:$G,D4451),
IF(AND(A4451="PSA Testing", E4451="Total Expenditure ($USD per 100,000 patients)"),
SUMIFS(PSA!$F:$F,PSA!$A:$A,C4451,PSA!$G:$G,D4451),
IF(AND(A4451="Colorectal Cancer Screening", E4451="Total Expenditure ($USD per 100,000 patients)"),
SUMIFS(COL!$F:$F,COL!$A:$A,C4451,COL!$G:$G,D4451),
IF(AND(A4451="Cervical Cancer Screening", E4451="Total Expenditure ($USD per 100,000 patients)"),
SUMIFS(CERV!$F:$F,CERV!$A:$A,C4451,CERV!$G:$G,D4451),
SUMIFS(CANSCRN!$F:$F,CANSCRN!$A:$A,C4451,CANSCRN!$G:$G,D4451))))))))))))</f>
        <v>4398790.4680851065</v>
      </c>
    </row>
    <row r="4452" spans="1:6" x14ac:dyDescent="0.2">
      <c r="A4452" s="24" t="s">
        <v>107</v>
      </c>
      <c r="B4452" s="24" t="s">
        <v>101</v>
      </c>
      <c r="C4452" s="24" t="s">
        <v>78</v>
      </c>
      <c r="D4452" s="24">
        <v>2015</v>
      </c>
      <c r="E4452" s="24" t="s">
        <v>104</v>
      </c>
      <c r="F4452">
        <f>IF(AND(A4452="PSA Testing", E4452= "Utilization Rate (per 100,000 patients)"),
SUMIFS(PSA!$D:$D,PSA!$A:$A,C4452,PSA!$G:$G,D4452),
IF(AND(A4452="Colorectal Cancer Screening", E4452="Utilization Rate (per 100,000 patients)"),
SUMIFS(COL!$D:$D,COL!$A:$A,C4452,COL!$G:$G, D4452),
IF(AND(A4452="Cervical Cancer Screening", E4452="Utilization Rate (per 100,000 patients)"),
SUMIFS(CERV!$D:$D,CERV!$A:$A,C4452,CERV!$G:$G,D4452),
IF(AND(A4452="Cancer Screening for CKD patients", E4452="Utilization Rate (per 100,000 patients)"),
SUMIFS(CANSCRN!$D:$D,CANSCRN!$A:$A,C4452,CANSCRN!$G:$G,D4452),
IF(AND(A4452="PSA Testing", E4452="Cost per service ($USD)"),
SUMIFS(PSA!$E:$E,PSA!$A:$A,C4452,PSA!$G:$G,D4452),
IF(AND(A4452="Colorectal Cancer Screening", E4452="Cost per service ($USD)"),
SUMIFS(COL!$E:$E,COL!$A:$A,C4452,COL!$G:$G,D4452),
IF(AND(A4452="Cervical Cancer Screening", E4452="Cost per service ($USD)"),
SUMIFS(CERV!$E:$E,CERV!$A:$A,C4452,CERV!$G:$G,D4452),
IF(AND(A4452="Cancer Screening for CKD patients", E4452="Cost per service ($USD)"),
SUMIFS(CANSCRN!$E:$E,CANSCRN!$A:$A,C4452,CANSCRN!$G:$G,D4452),
IF(AND(A4452="PSA Testing", E4452="Total Expenditure ($USD per 100,000 patients)"),
SUMIFS(PSA!$F:$F,PSA!$A:$A,C4452,PSA!$G:$G,D4452),
IF(AND(A4452="Colorectal Cancer Screening", E4452="Total Expenditure ($USD per 100,000 patients)"),
SUMIFS(COL!$F:$F,COL!$A:$A,C4452,COL!$G:$G,D4452),
IF(AND(A4452="Cervical Cancer Screening", E4452="Total Expenditure ($USD per 100,000 patients)"),
SUMIFS(CERV!$F:$F,CERV!$A:$A,C4452,CERV!$G:$G,D4452),
SUMIFS(CANSCRN!$F:$F,CANSCRN!$A:$A,C4452,CANSCRN!$G:$G,D4452))))))))))))</f>
        <v>5276174.6249163877</v>
      </c>
    </row>
    <row r="4453" spans="1:6" x14ac:dyDescent="0.2">
      <c r="A4453" s="24" t="s">
        <v>107</v>
      </c>
      <c r="B4453" s="24" t="s">
        <v>101</v>
      </c>
      <c r="C4453" s="24" t="s">
        <v>78</v>
      </c>
      <c r="D4453" s="24">
        <v>2016</v>
      </c>
      <c r="E4453" s="24" t="s">
        <v>104</v>
      </c>
      <c r="F4453">
        <f>IF(AND(A4453="PSA Testing", E4453= "Utilization Rate (per 100,000 patients)"),
SUMIFS(PSA!$D:$D,PSA!$A:$A,C4453,PSA!$G:$G,D4453),
IF(AND(A4453="Colorectal Cancer Screening", E4453="Utilization Rate (per 100,000 patients)"),
SUMIFS(COL!$D:$D,COL!$A:$A,C4453,COL!$G:$G, D4453),
IF(AND(A4453="Cervical Cancer Screening", E4453="Utilization Rate (per 100,000 patients)"),
SUMIFS(CERV!$D:$D,CERV!$A:$A,C4453,CERV!$G:$G,D4453),
IF(AND(A4453="Cancer Screening for CKD patients", E4453="Utilization Rate (per 100,000 patients)"),
SUMIFS(CANSCRN!$D:$D,CANSCRN!$A:$A,C4453,CANSCRN!$G:$G,D4453),
IF(AND(A4453="PSA Testing", E4453="Cost per service ($USD)"),
SUMIFS(PSA!$E:$E,PSA!$A:$A,C4453,PSA!$G:$G,D4453),
IF(AND(A4453="Colorectal Cancer Screening", E4453="Cost per service ($USD)"),
SUMIFS(COL!$E:$E,COL!$A:$A,C4453,COL!$G:$G,D4453),
IF(AND(A4453="Cervical Cancer Screening", E4453="Cost per service ($USD)"),
SUMIFS(CERV!$E:$E,CERV!$A:$A,C4453,CERV!$G:$G,D4453),
IF(AND(A4453="Cancer Screening for CKD patients", E4453="Cost per service ($USD)"),
SUMIFS(CANSCRN!$E:$E,CANSCRN!$A:$A,C4453,CANSCRN!$G:$G,D4453),
IF(AND(A4453="PSA Testing", E4453="Total Expenditure ($USD per 100,000 patients)"),
SUMIFS(PSA!$F:$F,PSA!$A:$A,C4453,PSA!$G:$G,D4453),
IF(AND(A4453="Colorectal Cancer Screening", E4453="Total Expenditure ($USD per 100,000 patients)"),
SUMIFS(COL!$F:$F,COL!$A:$A,C4453,COL!$G:$G,D4453),
IF(AND(A4453="Cervical Cancer Screening", E4453="Total Expenditure ($USD per 100,000 patients)"),
SUMIFS(CERV!$F:$F,CERV!$A:$A,C4453,CERV!$G:$G,D4453),
SUMIFS(CANSCRN!$F:$F,CANSCRN!$A:$A,C4453,CANSCRN!$G:$G,D4453))))))))))))</f>
        <v>5612627.0716014234</v>
      </c>
    </row>
    <row r="4454" spans="1:6" x14ac:dyDescent="0.2">
      <c r="A4454" s="24" t="s">
        <v>107</v>
      </c>
      <c r="B4454" s="24" t="s">
        <v>101</v>
      </c>
      <c r="C4454" s="24" t="s">
        <v>78</v>
      </c>
      <c r="D4454" s="24">
        <v>2017</v>
      </c>
      <c r="E4454" s="24" t="s">
        <v>104</v>
      </c>
      <c r="F4454">
        <f>IF(AND(A4454="PSA Testing", E4454= "Utilization Rate (per 100,000 patients)"),
SUMIFS(PSA!$D:$D,PSA!$A:$A,C4454,PSA!$G:$G,D4454),
IF(AND(A4454="Colorectal Cancer Screening", E4454="Utilization Rate (per 100,000 patients)"),
SUMIFS(COL!$D:$D,COL!$A:$A,C4454,COL!$G:$G, D4454),
IF(AND(A4454="Cervical Cancer Screening", E4454="Utilization Rate (per 100,000 patients)"),
SUMIFS(CERV!$D:$D,CERV!$A:$A,C4454,CERV!$G:$G,D4454),
IF(AND(A4454="Cancer Screening for CKD patients", E4454="Utilization Rate (per 100,000 patients)"),
SUMIFS(CANSCRN!$D:$D,CANSCRN!$A:$A,C4454,CANSCRN!$G:$G,D4454),
IF(AND(A4454="PSA Testing", E4454="Cost per service ($USD)"),
SUMIFS(PSA!$E:$E,PSA!$A:$A,C4454,PSA!$G:$G,D4454),
IF(AND(A4454="Colorectal Cancer Screening", E4454="Cost per service ($USD)"),
SUMIFS(COL!$E:$E,COL!$A:$A,C4454,COL!$G:$G,D4454),
IF(AND(A4454="Cervical Cancer Screening", E4454="Cost per service ($USD)"),
SUMIFS(CERV!$E:$E,CERV!$A:$A,C4454,CERV!$G:$G,D4454),
IF(AND(A4454="Cancer Screening for CKD patients", E4454="Cost per service ($USD)"),
SUMIFS(CANSCRN!$E:$E,CANSCRN!$A:$A,C4454,CANSCRN!$G:$G,D4454),
IF(AND(A4454="PSA Testing", E4454="Total Expenditure ($USD per 100,000 patients)"),
SUMIFS(PSA!$F:$F,PSA!$A:$A,C4454,PSA!$G:$G,D4454),
IF(AND(A4454="Colorectal Cancer Screening", E4454="Total Expenditure ($USD per 100,000 patients)"),
SUMIFS(COL!$F:$F,COL!$A:$A,C4454,COL!$G:$G,D4454),
IF(AND(A4454="Cervical Cancer Screening", E4454="Total Expenditure ($USD per 100,000 patients)"),
SUMIFS(CERV!$F:$F,CERV!$A:$A,C4454,CERV!$G:$G,D4454),
SUMIFS(CANSCRN!$F:$F,CANSCRN!$A:$A,C4454,CANSCRN!$G:$G,D4454))))))))))))</f>
        <v>5569787.2136222906</v>
      </c>
    </row>
    <row r="4455" spans="1:6" x14ac:dyDescent="0.2">
      <c r="A4455" s="24" t="s">
        <v>107</v>
      </c>
      <c r="B4455" s="24" t="s">
        <v>101</v>
      </c>
      <c r="C4455" s="24" t="s">
        <v>78</v>
      </c>
      <c r="D4455" s="24">
        <v>2018</v>
      </c>
      <c r="E4455" s="24" t="s">
        <v>104</v>
      </c>
      <c r="F4455">
        <f>IF(AND(A4455="PSA Testing", E4455= "Utilization Rate (per 100,000 patients)"),
SUMIFS(PSA!$D:$D,PSA!$A:$A,C4455,PSA!$G:$G,D4455),
IF(AND(A4455="Colorectal Cancer Screening", E4455="Utilization Rate (per 100,000 patients)"),
SUMIFS(COL!$D:$D,COL!$A:$A,C4455,COL!$G:$G, D4455),
IF(AND(A4455="Cervical Cancer Screening", E4455="Utilization Rate (per 100,000 patients)"),
SUMIFS(CERV!$D:$D,CERV!$A:$A,C4455,CERV!$G:$G,D4455),
IF(AND(A4455="Cancer Screening for CKD patients", E4455="Utilization Rate (per 100,000 patients)"),
SUMIFS(CANSCRN!$D:$D,CANSCRN!$A:$A,C4455,CANSCRN!$G:$G,D4455),
IF(AND(A4455="PSA Testing", E4455="Cost per service ($USD)"),
SUMIFS(PSA!$E:$E,PSA!$A:$A,C4455,PSA!$G:$G,D4455),
IF(AND(A4455="Colorectal Cancer Screening", E4455="Cost per service ($USD)"),
SUMIFS(COL!$E:$E,COL!$A:$A,C4455,COL!$G:$G,D4455),
IF(AND(A4455="Cervical Cancer Screening", E4455="Cost per service ($USD)"),
SUMIFS(CERV!$E:$E,CERV!$A:$A,C4455,CERV!$G:$G,D4455),
IF(AND(A4455="Cancer Screening for CKD patients", E4455="Cost per service ($USD)"),
SUMIFS(CANSCRN!$E:$E,CANSCRN!$A:$A,C4455,CANSCRN!$G:$G,D4455),
IF(AND(A4455="PSA Testing", E4455="Total Expenditure ($USD per 100,000 patients)"),
SUMIFS(PSA!$F:$F,PSA!$A:$A,C4455,PSA!$G:$G,D4455),
IF(AND(A4455="Colorectal Cancer Screening", E4455="Total Expenditure ($USD per 100,000 patients)"),
SUMIFS(COL!$F:$F,COL!$A:$A,C4455,COL!$G:$G,D4455),
IF(AND(A4455="Cervical Cancer Screening", E4455="Total Expenditure ($USD per 100,000 patients)"),
SUMIFS(CERV!$F:$F,CERV!$A:$A,C4455,CERV!$G:$G,D4455),
SUMIFS(CANSCRN!$F:$F,CANSCRN!$A:$A,C4455,CANSCRN!$G:$G,D4455))))))))))))</f>
        <v>1940303.2558793973</v>
      </c>
    </row>
    <row r="4456" spans="1:6" x14ac:dyDescent="0.2">
      <c r="A4456" s="24" t="s">
        <v>107</v>
      </c>
      <c r="B4456" s="24" t="s">
        <v>101</v>
      </c>
      <c r="C4456" s="24" t="s">
        <v>78</v>
      </c>
      <c r="D4456" s="24">
        <v>2019</v>
      </c>
      <c r="E4456" s="24" t="s">
        <v>104</v>
      </c>
      <c r="F4456">
        <f>IF(AND(A4456="PSA Testing", E4456= "Utilization Rate (per 100,000 patients)"),
SUMIFS(PSA!$D:$D,PSA!$A:$A,C4456,PSA!$G:$G,D4456),
IF(AND(A4456="Colorectal Cancer Screening", E4456="Utilization Rate (per 100,000 patients)"),
SUMIFS(COL!$D:$D,COL!$A:$A,C4456,COL!$G:$G, D4456),
IF(AND(A4456="Cervical Cancer Screening", E4456="Utilization Rate (per 100,000 patients)"),
SUMIFS(CERV!$D:$D,CERV!$A:$A,C4456,CERV!$G:$G,D4456),
IF(AND(A4456="Cancer Screening for CKD patients", E4456="Utilization Rate (per 100,000 patients)"),
SUMIFS(CANSCRN!$D:$D,CANSCRN!$A:$A,C4456,CANSCRN!$G:$G,D4456),
IF(AND(A4456="PSA Testing", E4456="Cost per service ($USD)"),
SUMIFS(PSA!$E:$E,PSA!$A:$A,C4456,PSA!$G:$G,D4456),
IF(AND(A4456="Colorectal Cancer Screening", E4456="Cost per service ($USD)"),
SUMIFS(COL!$E:$E,COL!$A:$A,C4456,COL!$G:$G,D4456),
IF(AND(A4456="Cervical Cancer Screening", E4456="Cost per service ($USD)"),
SUMIFS(CERV!$E:$E,CERV!$A:$A,C4456,CERV!$G:$G,D4456),
IF(AND(A4456="Cancer Screening for CKD patients", E4456="Cost per service ($USD)"),
SUMIFS(CANSCRN!$E:$E,CANSCRN!$A:$A,C4456,CANSCRN!$G:$G,D4456),
IF(AND(A4456="PSA Testing", E4456="Total Expenditure ($USD per 100,000 patients)"),
SUMIFS(PSA!$F:$F,PSA!$A:$A,C4456,PSA!$G:$G,D4456),
IF(AND(A4456="Colorectal Cancer Screening", E4456="Total Expenditure ($USD per 100,000 patients)"),
SUMIFS(COL!$F:$F,COL!$A:$A,C4456,COL!$G:$G,D4456),
IF(AND(A4456="Cervical Cancer Screening", E4456="Total Expenditure ($USD per 100,000 patients)"),
SUMIFS(CERV!$F:$F,CERV!$A:$A,C4456,CERV!$G:$G,D4456),
SUMIFS(CANSCRN!$F:$F,CANSCRN!$A:$A,C4456,CANSCRN!$G:$G,D4456))))))))))))</f>
        <v>3788326.5306122457</v>
      </c>
    </row>
    <row r="4457" spans="1:6" x14ac:dyDescent="0.2">
      <c r="A4457" s="24" t="s">
        <v>107</v>
      </c>
      <c r="B4457" s="24" t="s">
        <v>101</v>
      </c>
      <c r="C4457" s="24" t="s">
        <v>79</v>
      </c>
      <c r="D4457" s="24">
        <v>2009</v>
      </c>
      <c r="E4457" s="24" t="s">
        <v>104</v>
      </c>
      <c r="F4457">
        <f>IF(AND(A4457="PSA Testing", E4457= "Utilization Rate (per 100,000 patients)"),
SUMIFS(PSA!$D:$D,PSA!$A:$A,C4457,PSA!$G:$G,D4457),
IF(AND(A4457="Colorectal Cancer Screening", E4457="Utilization Rate (per 100,000 patients)"),
SUMIFS(COL!$D:$D,COL!$A:$A,C4457,COL!$G:$G, D4457),
IF(AND(A4457="Cervical Cancer Screening", E4457="Utilization Rate (per 100,000 patients)"),
SUMIFS(CERV!$D:$D,CERV!$A:$A,C4457,CERV!$G:$G,D4457),
IF(AND(A4457="Cancer Screening for CKD patients", E4457="Utilization Rate (per 100,000 patients)"),
SUMIFS(CANSCRN!$D:$D,CANSCRN!$A:$A,C4457,CANSCRN!$G:$G,D4457),
IF(AND(A4457="PSA Testing", E4457="Cost per service ($USD)"),
SUMIFS(PSA!$E:$E,PSA!$A:$A,C4457,PSA!$G:$G,D4457),
IF(AND(A4457="Colorectal Cancer Screening", E4457="Cost per service ($USD)"),
SUMIFS(COL!$E:$E,COL!$A:$A,C4457,COL!$G:$G,D4457),
IF(AND(A4457="Cervical Cancer Screening", E4457="Cost per service ($USD)"),
SUMIFS(CERV!$E:$E,CERV!$A:$A,C4457,CERV!$G:$G,D4457),
IF(AND(A4457="Cancer Screening for CKD patients", E4457="Cost per service ($USD)"),
SUMIFS(CANSCRN!$E:$E,CANSCRN!$A:$A,C4457,CANSCRN!$G:$G,D4457),
IF(AND(A4457="PSA Testing", E4457="Total Expenditure ($USD per 100,000 patients)"),
SUMIFS(PSA!$F:$F,PSA!$A:$A,C4457,PSA!$G:$G,D4457),
IF(AND(A4457="Colorectal Cancer Screening", E4457="Total Expenditure ($USD per 100,000 patients)"),
SUMIFS(COL!$F:$F,COL!$A:$A,C4457,COL!$G:$G,D4457),
IF(AND(A4457="Cervical Cancer Screening", E4457="Total Expenditure ($USD per 100,000 patients)"),
SUMIFS(CERV!$F:$F,CERV!$A:$A,C4457,CERV!$G:$G,D4457),
SUMIFS(CANSCRN!$F:$F,CANSCRN!$A:$A,C4457,CANSCRN!$G:$G,D4457))))))))))))</f>
        <v>6886769.612683706</v>
      </c>
    </row>
    <row r="4458" spans="1:6" x14ac:dyDescent="0.2">
      <c r="A4458" s="24" t="s">
        <v>107</v>
      </c>
      <c r="B4458" s="24" t="s">
        <v>101</v>
      </c>
      <c r="C4458" s="24" t="s">
        <v>79</v>
      </c>
      <c r="D4458" s="24">
        <v>2010</v>
      </c>
      <c r="E4458" s="24" t="s">
        <v>104</v>
      </c>
      <c r="F4458">
        <f>IF(AND(A4458="PSA Testing", E4458= "Utilization Rate (per 100,000 patients)"),
SUMIFS(PSA!$D:$D,PSA!$A:$A,C4458,PSA!$G:$G,D4458),
IF(AND(A4458="Colorectal Cancer Screening", E4458="Utilization Rate (per 100,000 patients)"),
SUMIFS(COL!$D:$D,COL!$A:$A,C4458,COL!$G:$G, D4458),
IF(AND(A4458="Cervical Cancer Screening", E4458="Utilization Rate (per 100,000 patients)"),
SUMIFS(CERV!$D:$D,CERV!$A:$A,C4458,CERV!$G:$G,D4458),
IF(AND(A4458="Cancer Screening for CKD patients", E4458="Utilization Rate (per 100,000 patients)"),
SUMIFS(CANSCRN!$D:$D,CANSCRN!$A:$A,C4458,CANSCRN!$G:$G,D4458),
IF(AND(A4458="PSA Testing", E4458="Cost per service ($USD)"),
SUMIFS(PSA!$E:$E,PSA!$A:$A,C4458,PSA!$G:$G,D4458),
IF(AND(A4458="Colorectal Cancer Screening", E4458="Cost per service ($USD)"),
SUMIFS(COL!$E:$E,COL!$A:$A,C4458,COL!$G:$G,D4458),
IF(AND(A4458="Cervical Cancer Screening", E4458="Cost per service ($USD)"),
SUMIFS(CERV!$E:$E,CERV!$A:$A,C4458,CERV!$G:$G,D4458),
IF(AND(A4458="Cancer Screening for CKD patients", E4458="Cost per service ($USD)"),
SUMIFS(CANSCRN!$E:$E,CANSCRN!$A:$A,C4458,CANSCRN!$G:$G,D4458),
IF(AND(A4458="PSA Testing", E4458="Total Expenditure ($USD per 100,000 patients)"),
SUMIFS(PSA!$F:$F,PSA!$A:$A,C4458,PSA!$G:$G,D4458),
IF(AND(A4458="Colorectal Cancer Screening", E4458="Total Expenditure ($USD per 100,000 patients)"),
SUMIFS(COL!$F:$F,COL!$A:$A,C4458,COL!$G:$G,D4458),
IF(AND(A4458="Cervical Cancer Screening", E4458="Total Expenditure ($USD per 100,000 patients)"),
SUMIFS(CERV!$F:$F,CERV!$A:$A,C4458,CERV!$G:$G,D4458),
SUMIFS(CANSCRN!$F:$F,CANSCRN!$A:$A,C4458,CANSCRN!$G:$G,D4458))))))))))))</f>
        <v>5620577.3926372835</v>
      </c>
    </row>
    <row r="4459" spans="1:6" x14ac:dyDescent="0.2">
      <c r="A4459" s="24" t="s">
        <v>107</v>
      </c>
      <c r="B4459" s="24" t="s">
        <v>101</v>
      </c>
      <c r="C4459" s="24" t="s">
        <v>79</v>
      </c>
      <c r="D4459" s="24">
        <v>2011</v>
      </c>
      <c r="E4459" s="24" t="s">
        <v>104</v>
      </c>
      <c r="F4459">
        <f>IF(AND(A4459="PSA Testing", E4459= "Utilization Rate (per 100,000 patients)"),
SUMIFS(PSA!$D:$D,PSA!$A:$A,C4459,PSA!$G:$G,D4459),
IF(AND(A4459="Colorectal Cancer Screening", E4459="Utilization Rate (per 100,000 patients)"),
SUMIFS(COL!$D:$D,COL!$A:$A,C4459,COL!$G:$G, D4459),
IF(AND(A4459="Cervical Cancer Screening", E4459="Utilization Rate (per 100,000 patients)"),
SUMIFS(CERV!$D:$D,CERV!$A:$A,C4459,CERV!$G:$G,D4459),
IF(AND(A4459="Cancer Screening for CKD patients", E4459="Utilization Rate (per 100,000 patients)"),
SUMIFS(CANSCRN!$D:$D,CANSCRN!$A:$A,C4459,CANSCRN!$G:$G,D4459),
IF(AND(A4459="PSA Testing", E4459="Cost per service ($USD)"),
SUMIFS(PSA!$E:$E,PSA!$A:$A,C4459,PSA!$G:$G,D4459),
IF(AND(A4459="Colorectal Cancer Screening", E4459="Cost per service ($USD)"),
SUMIFS(COL!$E:$E,COL!$A:$A,C4459,COL!$G:$G,D4459),
IF(AND(A4459="Cervical Cancer Screening", E4459="Cost per service ($USD)"),
SUMIFS(CERV!$E:$E,CERV!$A:$A,C4459,CERV!$G:$G,D4459),
IF(AND(A4459="Cancer Screening for CKD patients", E4459="Cost per service ($USD)"),
SUMIFS(CANSCRN!$E:$E,CANSCRN!$A:$A,C4459,CANSCRN!$G:$G,D4459),
IF(AND(A4459="PSA Testing", E4459="Total Expenditure ($USD per 100,000 patients)"),
SUMIFS(PSA!$F:$F,PSA!$A:$A,C4459,PSA!$G:$G,D4459),
IF(AND(A4459="Colorectal Cancer Screening", E4459="Total Expenditure ($USD per 100,000 patients)"),
SUMIFS(COL!$F:$F,COL!$A:$A,C4459,COL!$G:$G,D4459),
IF(AND(A4459="Cervical Cancer Screening", E4459="Total Expenditure ($USD per 100,000 patients)"),
SUMIFS(CERV!$F:$F,CERV!$A:$A,C4459,CERV!$G:$G,D4459),
SUMIFS(CANSCRN!$F:$F,CANSCRN!$A:$A,C4459,CANSCRN!$G:$G,D4459))))))))))))</f>
        <v>6060448.0443625636</v>
      </c>
    </row>
    <row r="4460" spans="1:6" x14ac:dyDescent="0.2">
      <c r="A4460" s="24" t="s">
        <v>107</v>
      </c>
      <c r="B4460" s="24" t="s">
        <v>101</v>
      </c>
      <c r="C4460" s="24" t="s">
        <v>79</v>
      </c>
      <c r="D4460" s="24">
        <v>2012</v>
      </c>
      <c r="E4460" s="24" t="s">
        <v>104</v>
      </c>
      <c r="F4460">
        <f>IF(AND(A4460="PSA Testing", E4460= "Utilization Rate (per 100,000 patients)"),
SUMIFS(PSA!$D:$D,PSA!$A:$A,C4460,PSA!$G:$G,D4460),
IF(AND(A4460="Colorectal Cancer Screening", E4460="Utilization Rate (per 100,000 patients)"),
SUMIFS(COL!$D:$D,COL!$A:$A,C4460,COL!$G:$G, D4460),
IF(AND(A4460="Cervical Cancer Screening", E4460="Utilization Rate (per 100,000 patients)"),
SUMIFS(CERV!$D:$D,CERV!$A:$A,C4460,CERV!$G:$G,D4460),
IF(AND(A4460="Cancer Screening for CKD patients", E4460="Utilization Rate (per 100,000 patients)"),
SUMIFS(CANSCRN!$D:$D,CANSCRN!$A:$A,C4460,CANSCRN!$G:$G,D4460),
IF(AND(A4460="PSA Testing", E4460="Cost per service ($USD)"),
SUMIFS(PSA!$E:$E,PSA!$A:$A,C4460,PSA!$G:$G,D4460),
IF(AND(A4460="Colorectal Cancer Screening", E4460="Cost per service ($USD)"),
SUMIFS(COL!$E:$E,COL!$A:$A,C4460,COL!$G:$G,D4460),
IF(AND(A4460="Cervical Cancer Screening", E4460="Cost per service ($USD)"),
SUMIFS(CERV!$E:$E,CERV!$A:$A,C4460,CERV!$G:$G,D4460),
IF(AND(A4460="Cancer Screening for CKD patients", E4460="Cost per service ($USD)"),
SUMIFS(CANSCRN!$E:$E,CANSCRN!$A:$A,C4460,CANSCRN!$G:$G,D4460),
IF(AND(A4460="PSA Testing", E4460="Total Expenditure ($USD per 100,000 patients)"),
SUMIFS(PSA!$F:$F,PSA!$A:$A,C4460,PSA!$G:$G,D4460),
IF(AND(A4460="Colorectal Cancer Screening", E4460="Total Expenditure ($USD per 100,000 patients)"),
SUMIFS(COL!$F:$F,COL!$A:$A,C4460,COL!$G:$G,D4460),
IF(AND(A4460="Cervical Cancer Screening", E4460="Total Expenditure ($USD per 100,000 patients)"),
SUMIFS(CERV!$F:$F,CERV!$A:$A,C4460,CERV!$G:$G,D4460),
SUMIFS(CANSCRN!$F:$F,CANSCRN!$A:$A,C4460,CANSCRN!$G:$G,D4460))))))))))))</f>
        <v>5319395.1371121872</v>
      </c>
    </row>
    <row r="4461" spans="1:6" x14ac:dyDescent="0.2">
      <c r="A4461" s="24" t="s">
        <v>107</v>
      </c>
      <c r="B4461" s="24" t="s">
        <v>101</v>
      </c>
      <c r="C4461" s="24" t="s">
        <v>79</v>
      </c>
      <c r="D4461" s="24">
        <v>2013</v>
      </c>
      <c r="E4461" s="24" t="s">
        <v>104</v>
      </c>
      <c r="F4461">
        <f>IF(AND(A4461="PSA Testing", E4461= "Utilization Rate (per 100,000 patients)"),
SUMIFS(PSA!$D:$D,PSA!$A:$A,C4461,PSA!$G:$G,D4461),
IF(AND(A4461="Colorectal Cancer Screening", E4461="Utilization Rate (per 100,000 patients)"),
SUMIFS(COL!$D:$D,COL!$A:$A,C4461,COL!$G:$G, D4461),
IF(AND(A4461="Cervical Cancer Screening", E4461="Utilization Rate (per 100,000 patients)"),
SUMIFS(CERV!$D:$D,CERV!$A:$A,C4461,CERV!$G:$G,D4461),
IF(AND(A4461="Cancer Screening for CKD patients", E4461="Utilization Rate (per 100,000 patients)"),
SUMIFS(CANSCRN!$D:$D,CANSCRN!$A:$A,C4461,CANSCRN!$G:$G,D4461),
IF(AND(A4461="PSA Testing", E4461="Cost per service ($USD)"),
SUMIFS(PSA!$E:$E,PSA!$A:$A,C4461,PSA!$G:$G,D4461),
IF(AND(A4461="Colorectal Cancer Screening", E4461="Cost per service ($USD)"),
SUMIFS(COL!$E:$E,COL!$A:$A,C4461,COL!$G:$G,D4461),
IF(AND(A4461="Cervical Cancer Screening", E4461="Cost per service ($USD)"),
SUMIFS(CERV!$E:$E,CERV!$A:$A,C4461,CERV!$G:$G,D4461),
IF(AND(A4461="Cancer Screening for CKD patients", E4461="Cost per service ($USD)"),
SUMIFS(CANSCRN!$E:$E,CANSCRN!$A:$A,C4461,CANSCRN!$G:$G,D4461),
IF(AND(A4461="PSA Testing", E4461="Total Expenditure ($USD per 100,000 patients)"),
SUMIFS(PSA!$F:$F,PSA!$A:$A,C4461,PSA!$G:$G,D4461),
IF(AND(A4461="Colorectal Cancer Screening", E4461="Total Expenditure ($USD per 100,000 patients)"),
SUMIFS(COL!$F:$F,COL!$A:$A,C4461,COL!$G:$G,D4461),
IF(AND(A4461="Cervical Cancer Screening", E4461="Total Expenditure ($USD per 100,000 patients)"),
SUMIFS(CERV!$F:$F,CERV!$A:$A,C4461,CERV!$G:$G,D4461),
SUMIFS(CANSCRN!$F:$F,CANSCRN!$A:$A,C4461,CANSCRN!$G:$G,D4461))))))))))))</f>
        <v>4344404.2995683029</v>
      </c>
    </row>
    <row r="4462" spans="1:6" x14ac:dyDescent="0.2">
      <c r="A4462" s="24" t="s">
        <v>107</v>
      </c>
      <c r="B4462" s="24" t="s">
        <v>101</v>
      </c>
      <c r="C4462" s="24" t="s">
        <v>79</v>
      </c>
      <c r="D4462" s="24">
        <v>2014</v>
      </c>
      <c r="E4462" s="24" t="s">
        <v>104</v>
      </c>
      <c r="F4462">
        <f>IF(AND(A4462="PSA Testing", E4462= "Utilization Rate (per 100,000 patients)"),
SUMIFS(PSA!$D:$D,PSA!$A:$A,C4462,PSA!$G:$G,D4462),
IF(AND(A4462="Colorectal Cancer Screening", E4462="Utilization Rate (per 100,000 patients)"),
SUMIFS(COL!$D:$D,COL!$A:$A,C4462,COL!$G:$G, D4462),
IF(AND(A4462="Cervical Cancer Screening", E4462="Utilization Rate (per 100,000 patients)"),
SUMIFS(CERV!$D:$D,CERV!$A:$A,C4462,CERV!$G:$G,D4462),
IF(AND(A4462="Cancer Screening for CKD patients", E4462="Utilization Rate (per 100,000 patients)"),
SUMIFS(CANSCRN!$D:$D,CANSCRN!$A:$A,C4462,CANSCRN!$G:$G,D4462),
IF(AND(A4462="PSA Testing", E4462="Cost per service ($USD)"),
SUMIFS(PSA!$E:$E,PSA!$A:$A,C4462,PSA!$G:$G,D4462),
IF(AND(A4462="Colorectal Cancer Screening", E4462="Cost per service ($USD)"),
SUMIFS(COL!$E:$E,COL!$A:$A,C4462,COL!$G:$G,D4462),
IF(AND(A4462="Cervical Cancer Screening", E4462="Cost per service ($USD)"),
SUMIFS(CERV!$E:$E,CERV!$A:$A,C4462,CERV!$G:$G,D4462),
IF(AND(A4462="Cancer Screening for CKD patients", E4462="Cost per service ($USD)"),
SUMIFS(CANSCRN!$E:$E,CANSCRN!$A:$A,C4462,CANSCRN!$G:$G,D4462),
IF(AND(A4462="PSA Testing", E4462="Total Expenditure ($USD per 100,000 patients)"),
SUMIFS(PSA!$F:$F,PSA!$A:$A,C4462,PSA!$G:$G,D4462),
IF(AND(A4462="Colorectal Cancer Screening", E4462="Total Expenditure ($USD per 100,000 patients)"),
SUMIFS(COL!$F:$F,COL!$A:$A,C4462,COL!$G:$G,D4462),
IF(AND(A4462="Cervical Cancer Screening", E4462="Total Expenditure ($USD per 100,000 patients)"),
SUMIFS(CERV!$F:$F,CERV!$A:$A,C4462,CERV!$G:$G,D4462),
SUMIFS(CANSCRN!$F:$F,CANSCRN!$A:$A,C4462,CANSCRN!$G:$G,D4462))))))))))))</f>
        <v>4671500.90942029</v>
      </c>
    </row>
    <row r="4463" spans="1:6" x14ac:dyDescent="0.2">
      <c r="A4463" s="24" t="s">
        <v>107</v>
      </c>
      <c r="B4463" s="24" t="s">
        <v>101</v>
      </c>
      <c r="C4463" s="24" t="s">
        <v>79</v>
      </c>
      <c r="D4463" s="24">
        <v>2015</v>
      </c>
      <c r="E4463" s="24" t="s">
        <v>104</v>
      </c>
      <c r="F4463">
        <f>IF(AND(A4463="PSA Testing", E4463= "Utilization Rate (per 100,000 patients)"),
SUMIFS(PSA!$D:$D,PSA!$A:$A,C4463,PSA!$G:$G,D4463),
IF(AND(A4463="Colorectal Cancer Screening", E4463="Utilization Rate (per 100,000 patients)"),
SUMIFS(COL!$D:$D,COL!$A:$A,C4463,COL!$G:$G, D4463),
IF(AND(A4463="Cervical Cancer Screening", E4463="Utilization Rate (per 100,000 patients)"),
SUMIFS(CERV!$D:$D,CERV!$A:$A,C4463,CERV!$G:$G,D4463),
IF(AND(A4463="Cancer Screening for CKD patients", E4463="Utilization Rate (per 100,000 patients)"),
SUMIFS(CANSCRN!$D:$D,CANSCRN!$A:$A,C4463,CANSCRN!$G:$G,D4463),
IF(AND(A4463="PSA Testing", E4463="Cost per service ($USD)"),
SUMIFS(PSA!$E:$E,PSA!$A:$A,C4463,PSA!$G:$G,D4463),
IF(AND(A4463="Colorectal Cancer Screening", E4463="Cost per service ($USD)"),
SUMIFS(COL!$E:$E,COL!$A:$A,C4463,COL!$G:$G,D4463),
IF(AND(A4463="Cervical Cancer Screening", E4463="Cost per service ($USD)"),
SUMIFS(CERV!$E:$E,CERV!$A:$A,C4463,CERV!$G:$G,D4463),
IF(AND(A4463="Cancer Screening for CKD patients", E4463="Cost per service ($USD)"),
SUMIFS(CANSCRN!$E:$E,CANSCRN!$A:$A,C4463,CANSCRN!$G:$G,D4463),
IF(AND(A4463="PSA Testing", E4463="Total Expenditure ($USD per 100,000 patients)"),
SUMIFS(PSA!$F:$F,PSA!$A:$A,C4463,PSA!$G:$G,D4463),
IF(AND(A4463="Colorectal Cancer Screening", E4463="Total Expenditure ($USD per 100,000 patients)"),
SUMIFS(COL!$F:$F,COL!$A:$A,C4463,COL!$G:$G,D4463),
IF(AND(A4463="Cervical Cancer Screening", E4463="Total Expenditure ($USD per 100,000 patients)"),
SUMIFS(CERV!$F:$F,CERV!$A:$A,C4463,CERV!$G:$G,D4463),
SUMIFS(CANSCRN!$F:$F,CANSCRN!$A:$A,C4463,CANSCRN!$G:$G,D4463))))))))))))</f>
        <v>5064970.8257596372</v>
      </c>
    </row>
    <row r="4464" spans="1:6" x14ac:dyDescent="0.2">
      <c r="A4464" s="24" t="s">
        <v>107</v>
      </c>
      <c r="B4464" s="24" t="s">
        <v>101</v>
      </c>
      <c r="C4464" s="24" t="s">
        <v>79</v>
      </c>
      <c r="D4464" s="24">
        <v>2016</v>
      </c>
      <c r="E4464" s="24" t="s">
        <v>104</v>
      </c>
      <c r="F4464">
        <f>IF(AND(A4464="PSA Testing", E4464= "Utilization Rate (per 100,000 patients)"),
SUMIFS(PSA!$D:$D,PSA!$A:$A,C4464,PSA!$G:$G,D4464),
IF(AND(A4464="Colorectal Cancer Screening", E4464="Utilization Rate (per 100,000 patients)"),
SUMIFS(COL!$D:$D,COL!$A:$A,C4464,COL!$G:$G, D4464),
IF(AND(A4464="Cervical Cancer Screening", E4464="Utilization Rate (per 100,000 patients)"),
SUMIFS(CERV!$D:$D,CERV!$A:$A,C4464,CERV!$G:$G,D4464),
IF(AND(A4464="Cancer Screening for CKD patients", E4464="Utilization Rate (per 100,000 patients)"),
SUMIFS(CANSCRN!$D:$D,CANSCRN!$A:$A,C4464,CANSCRN!$G:$G,D4464),
IF(AND(A4464="PSA Testing", E4464="Cost per service ($USD)"),
SUMIFS(PSA!$E:$E,PSA!$A:$A,C4464,PSA!$G:$G,D4464),
IF(AND(A4464="Colorectal Cancer Screening", E4464="Cost per service ($USD)"),
SUMIFS(COL!$E:$E,COL!$A:$A,C4464,COL!$G:$G,D4464),
IF(AND(A4464="Cervical Cancer Screening", E4464="Cost per service ($USD)"),
SUMIFS(CERV!$E:$E,CERV!$A:$A,C4464,CERV!$G:$G,D4464),
IF(AND(A4464="Cancer Screening for CKD patients", E4464="Cost per service ($USD)"),
SUMIFS(CANSCRN!$E:$E,CANSCRN!$A:$A,C4464,CANSCRN!$G:$G,D4464),
IF(AND(A4464="PSA Testing", E4464="Total Expenditure ($USD per 100,000 patients)"),
SUMIFS(PSA!$F:$F,PSA!$A:$A,C4464,PSA!$G:$G,D4464),
IF(AND(A4464="Colorectal Cancer Screening", E4464="Total Expenditure ($USD per 100,000 patients)"),
SUMIFS(COL!$F:$F,COL!$A:$A,C4464,COL!$G:$G,D4464),
IF(AND(A4464="Cervical Cancer Screening", E4464="Total Expenditure ($USD per 100,000 patients)"),
SUMIFS(CERV!$F:$F,CERV!$A:$A,C4464,CERV!$G:$G,D4464),
SUMIFS(CANSCRN!$F:$F,CANSCRN!$A:$A,C4464,CANSCRN!$G:$G,D4464))))))))))))</f>
        <v>3697247.7653162531</v>
      </c>
    </row>
    <row r="4465" spans="1:6" x14ac:dyDescent="0.2">
      <c r="A4465" s="24" t="s">
        <v>107</v>
      </c>
      <c r="B4465" s="24" t="s">
        <v>101</v>
      </c>
      <c r="C4465" s="24" t="s">
        <v>79</v>
      </c>
      <c r="D4465" s="24">
        <v>2017</v>
      </c>
      <c r="E4465" s="24" t="s">
        <v>104</v>
      </c>
      <c r="F4465">
        <f>IF(AND(A4465="PSA Testing", E4465= "Utilization Rate (per 100,000 patients)"),
SUMIFS(PSA!$D:$D,PSA!$A:$A,C4465,PSA!$G:$G,D4465),
IF(AND(A4465="Colorectal Cancer Screening", E4465="Utilization Rate (per 100,000 patients)"),
SUMIFS(COL!$D:$D,COL!$A:$A,C4465,COL!$G:$G, D4465),
IF(AND(A4465="Cervical Cancer Screening", E4465="Utilization Rate (per 100,000 patients)"),
SUMIFS(CERV!$D:$D,CERV!$A:$A,C4465,CERV!$G:$G,D4465),
IF(AND(A4465="Cancer Screening for CKD patients", E4465="Utilization Rate (per 100,000 patients)"),
SUMIFS(CANSCRN!$D:$D,CANSCRN!$A:$A,C4465,CANSCRN!$G:$G,D4465),
IF(AND(A4465="PSA Testing", E4465="Cost per service ($USD)"),
SUMIFS(PSA!$E:$E,PSA!$A:$A,C4465,PSA!$G:$G,D4465),
IF(AND(A4465="Colorectal Cancer Screening", E4465="Cost per service ($USD)"),
SUMIFS(COL!$E:$E,COL!$A:$A,C4465,COL!$G:$G,D4465),
IF(AND(A4465="Cervical Cancer Screening", E4465="Cost per service ($USD)"),
SUMIFS(CERV!$E:$E,CERV!$A:$A,C4465,CERV!$G:$G,D4465),
IF(AND(A4465="Cancer Screening for CKD patients", E4465="Cost per service ($USD)"),
SUMIFS(CANSCRN!$E:$E,CANSCRN!$A:$A,C4465,CANSCRN!$G:$G,D4465),
IF(AND(A4465="PSA Testing", E4465="Total Expenditure ($USD per 100,000 patients)"),
SUMIFS(PSA!$F:$F,PSA!$A:$A,C4465,PSA!$G:$G,D4465),
IF(AND(A4465="Colorectal Cancer Screening", E4465="Total Expenditure ($USD per 100,000 patients)"),
SUMIFS(COL!$F:$F,COL!$A:$A,C4465,COL!$G:$G,D4465),
IF(AND(A4465="Cervical Cancer Screening", E4465="Total Expenditure ($USD per 100,000 patients)"),
SUMIFS(CERV!$F:$F,CERV!$A:$A,C4465,CERV!$G:$G,D4465),
SUMIFS(CANSCRN!$F:$F,CANSCRN!$A:$A,C4465,CANSCRN!$G:$G,D4465))))))))))))</f>
        <v>4069832.4512361884</v>
      </c>
    </row>
    <row r="4466" spans="1:6" x14ac:dyDescent="0.2">
      <c r="A4466" s="24" t="s">
        <v>107</v>
      </c>
      <c r="B4466" s="24" t="s">
        <v>101</v>
      </c>
      <c r="C4466" s="24" t="s">
        <v>79</v>
      </c>
      <c r="D4466" s="24">
        <v>2018</v>
      </c>
      <c r="E4466" s="24" t="s">
        <v>104</v>
      </c>
      <c r="F4466">
        <f>IF(AND(A4466="PSA Testing", E4466= "Utilization Rate (per 100,000 patients)"),
SUMIFS(PSA!$D:$D,PSA!$A:$A,C4466,PSA!$G:$G,D4466),
IF(AND(A4466="Colorectal Cancer Screening", E4466="Utilization Rate (per 100,000 patients)"),
SUMIFS(COL!$D:$D,COL!$A:$A,C4466,COL!$G:$G, D4466),
IF(AND(A4466="Cervical Cancer Screening", E4466="Utilization Rate (per 100,000 patients)"),
SUMIFS(CERV!$D:$D,CERV!$A:$A,C4466,CERV!$G:$G,D4466),
IF(AND(A4466="Cancer Screening for CKD patients", E4466="Utilization Rate (per 100,000 patients)"),
SUMIFS(CANSCRN!$D:$D,CANSCRN!$A:$A,C4466,CANSCRN!$G:$G,D4466),
IF(AND(A4466="PSA Testing", E4466="Cost per service ($USD)"),
SUMIFS(PSA!$E:$E,PSA!$A:$A,C4466,PSA!$G:$G,D4466),
IF(AND(A4466="Colorectal Cancer Screening", E4466="Cost per service ($USD)"),
SUMIFS(COL!$E:$E,COL!$A:$A,C4466,COL!$G:$G,D4466),
IF(AND(A4466="Cervical Cancer Screening", E4466="Cost per service ($USD)"),
SUMIFS(CERV!$E:$E,CERV!$A:$A,C4466,CERV!$G:$G,D4466),
IF(AND(A4466="Cancer Screening for CKD patients", E4466="Cost per service ($USD)"),
SUMIFS(CANSCRN!$E:$E,CANSCRN!$A:$A,C4466,CANSCRN!$G:$G,D4466),
IF(AND(A4466="PSA Testing", E4466="Total Expenditure ($USD per 100,000 patients)"),
SUMIFS(PSA!$F:$F,PSA!$A:$A,C4466,PSA!$G:$G,D4466),
IF(AND(A4466="Colorectal Cancer Screening", E4466="Total Expenditure ($USD per 100,000 patients)"),
SUMIFS(COL!$F:$F,COL!$A:$A,C4466,COL!$G:$G,D4466),
IF(AND(A4466="Cervical Cancer Screening", E4466="Total Expenditure ($USD per 100,000 patients)"),
SUMIFS(CERV!$F:$F,CERV!$A:$A,C4466,CERV!$G:$G,D4466),
SUMIFS(CANSCRN!$F:$F,CANSCRN!$A:$A,C4466,CANSCRN!$G:$G,D4466))))))))))))</f>
        <v>3767366.2613981762</v>
      </c>
    </row>
    <row r="4467" spans="1:6" x14ac:dyDescent="0.2">
      <c r="A4467" s="24" t="s">
        <v>107</v>
      </c>
      <c r="B4467" s="24" t="s">
        <v>101</v>
      </c>
      <c r="C4467" s="24" t="s">
        <v>79</v>
      </c>
      <c r="D4467" s="24">
        <v>2019</v>
      </c>
      <c r="E4467" s="24" t="s">
        <v>104</v>
      </c>
      <c r="F4467">
        <f>IF(AND(A4467="PSA Testing", E4467= "Utilization Rate (per 100,000 patients)"),
SUMIFS(PSA!$D:$D,PSA!$A:$A,C4467,PSA!$G:$G,D4467),
IF(AND(A4467="Colorectal Cancer Screening", E4467="Utilization Rate (per 100,000 patients)"),
SUMIFS(COL!$D:$D,COL!$A:$A,C4467,COL!$G:$G, D4467),
IF(AND(A4467="Cervical Cancer Screening", E4467="Utilization Rate (per 100,000 patients)"),
SUMIFS(CERV!$D:$D,CERV!$A:$A,C4467,CERV!$G:$G,D4467),
IF(AND(A4467="Cancer Screening for CKD patients", E4467="Utilization Rate (per 100,000 patients)"),
SUMIFS(CANSCRN!$D:$D,CANSCRN!$A:$A,C4467,CANSCRN!$G:$G,D4467),
IF(AND(A4467="PSA Testing", E4467="Cost per service ($USD)"),
SUMIFS(PSA!$E:$E,PSA!$A:$A,C4467,PSA!$G:$G,D4467),
IF(AND(A4467="Colorectal Cancer Screening", E4467="Cost per service ($USD)"),
SUMIFS(COL!$E:$E,COL!$A:$A,C4467,COL!$G:$G,D4467),
IF(AND(A4467="Cervical Cancer Screening", E4467="Cost per service ($USD)"),
SUMIFS(CERV!$E:$E,CERV!$A:$A,C4467,CERV!$G:$G,D4467),
IF(AND(A4467="Cancer Screening for CKD patients", E4467="Cost per service ($USD)"),
SUMIFS(CANSCRN!$E:$E,CANSCRN!$A:$A,C4467,CANSCRN!$G:$G,D4467),
IF(AND(A4467="PSA Testing", E4467="Total Expenditure ($USD per 100,000 patients)"),
SUMIFS(PSA!$F:$F,PSA!$A:$A,C4467,PSA!$G:$G,D4467),
IF(AND(A4467="Colorectal Cancer Screening", E4467="Total Expenditure ($USD per 100,000 patients)"),
SUMIFS(COL!$F:$F,COL!$A:$A,C4467,COL!$G:$G,D4467),
IF(AND(A4467="Cervical Cancer Screening", E4467="Total Expenditure ($USD per 100,000 patients)"),
SUMIFS(CERV!$F:$F,CERV!$A:$A,C4467,CERV!$G:$G,D4467),
SUMIFS(CANSCRN!$F:$F,CANSCRN!$A:$A,C4467,CANSCRN!$G:$G,D4467))))))))))))</f>
        <v>3406997.0269337445</v>
      </c>
    </row>
    <row r="4468" spans="1:6" x14ac:dyDescent="0.2">
      <c r="A4468" s="24" t="s">
        <v>107</v>
      </c>
      <c r="B4468" s="24" t="s">
        <v>101</v>
      </c>
      <c r="C4468" s="24" t="s">
        <v>80</v>
      </c>
      <c r="D4468" s="24">
        <v>2009</v>
      </c>
      <c r="E4468" s="24" t="s">
        <v>104</v>
      </c>
      <c r="F4468">
        <f>IF(AND(A4468="PSA Testing", E4468= "Utilization Rate (per 100,000 patients)"),
SUMIFS(PSA!$D:$D,PSA!$A:$A,C4468,PSA!$G:$G,D4468),
IF(AND(A4468="Colorectal Cancer Screening", E4468="Utilization Rate (per 100,000 patients)"),
SUMIFS(COL!$D:$D,COL!$A:$A,C4468,COL!$G:$G, D4468),
IF(AND(A4468="Cervical Cancer Screening", E4468="Utilization Rate (per 100,000 patients)"),
SUMIFS(CERV!$D:$D,CERV!$A:$A,C4468,CERV!$G:$G,D4468),
IF(AND(A4468="Cancer Screening for CKD patients", E4468="Utilization Rate (per 100,000 patients)"),
SUMIFS(CANSCRN!$D:$D,CANSCRN!$A:$A,C4468,CANSCRN!$G:$G,D4468),
IF(AND(A4468="PSA Testing", E4468="Cost per service ($USD)"),
SUMIFS(PSA!$E:$E,PSA!$A:$A,C4468,PSA!$G:$G,D4468),
IF(AND(A4468="Colorectal Cancer Screening", E4468="Cost per service ($USD)"),
SUMIFS(COL!$E:$E,COL!$A:$A,C4468,COL!$G:$G,D4468),
IF(AND(A4468="Cervical Cancer Screening", E4468="Cost per service ($USD)"),
SUMIFS(CERV!$E:$E,CERV!$A:$A,C4468,CERV!$G:$G,D4468),
IF(AND(A4468="Cancer Screening for CKD patients", E4468="Cost per service ($USD)"),
SUMIFS(CANSCRN!$E:$E,CANSCRN!$A:$A,C4468,CANSCRN!$G:$G,D4468),
IF(AND(A4468="PSA Testing", E4468="Total Expenditure ($USD per 100,000 patients)"),
SUMIFS(PSA!$F:$F,PSA!$A:$A,C4468,PSA!$G:$G,D4468),
IF(AND(A4468="Colorectal Cancer Screening", E4468="Total Expenditure ($USD per 100,000 patients)"),
SUMIFS(COL!$F:$F,COL!$A:$A,C4468,COL!$G:$G,D4468),
IF(AND(A4468="Cervical Cancer Screening", E4468="Total Expenditure ($USD per 100,000 patients)"),
SUMIFS(CERV!$F:$F,CERV!$A:$A,C4468,CERV!$G:$G,D4468),
SUMIFS(CANSCRN!$F:$F,CANSCRN!$A:$A,C4468,CANSCRN!$G:$G,D4468))))))))))))</f>
        <v>3855541.1098333336</v>
      </c>
    </row>
    <row r="4469" spans="1:6" x14ac:dyDescent="0.2">
      <c r="A4469" s="24" t="s">
        <v>107</v>
      </c>
      <c r="B4469" s="24" t="s">
        <v>101</v>
      </c>
      <c r="C4469" s="24" t="s">
        <v>80</v>
      </c>
      <c r="D4469" s="24">
        <v>2010</v>
      </c>
      <c r="E4469" s="24" t="s">
        <v>104</v>
      </c>
      <c r="F4469">
        <f>IF(AND(A4469="PSA Testing", E4469= "Utilization Rate (per 100,000 patients)"),
SUMIFS(PSA!$D:$D,PSA!$A:$A,C4469,PSA!$G:$G,D4469),
IF(AND(A4469="Colorectal Cancer Screening", E4469="Utilization Rate (per 100,000 patients)"),
SUMIFS(COL!$D:$D,COL!$A:$A,C4469,COL!$G:$G, D4469),
IF(AND(A4469="Cervical Cancer Screening", E4469="Utilization Rate (per 100,000 patients)"),
SUMIFS(CERV!$D:$D,CERV!$A:$A,C4469,CERV!$G:$G,D4469),
IF(AND(A4469="Cancer Screening for CKD patients", E4469="Utilization Rate (per 100,000 patients)"),
SUMIFS(CANSCRN!$D:$D,CANSCRN!$A:$A,C4469,CANSCRN!$G:$G,D4469),
IF(AND(A4469="PSA Testing", E4469="Cost per service ($USD)"),
SUMIFS(PSA!$E:$E,PSA!$A:$A,C4469,PSA!$G:$G,D4469),
IF(AND(A4469="Colorectal Cancer Screening", E4469="Cost per service ($USD)"),
SUMIFS(COL!$E:$E,COL!$A:$A,C4469,COL!$G:$G,D4469),
IF(AND(A4469="Cervical Cancer Screening", E4469="Cost per service ($USD)"),
SUMIFS(CERV!$E:$E,CERV!$A:$A,C4469,CERV!$G:$G,D4469),
IF(AND(A4469="Cancer Screening for CKD patients", E4469="Cost per service ($USD)"),
SUMIFS(CANSCRN!$E:$E,CANSCRN!$A:$A,C4469,CANSCRN!$G:$G,D4469),
IF(AND(A4469="PSA Testing", E4469="Total Expenditure ($USD per 100,000 patients)"),
SUMIFS(PSA!$F:$F,PSA!$A:$A,C4469,PSA!$G:$G,D4469),
IF(AND(A4469="Colorectal Cancer Screening", E4469="Total Expenditure ($USD per 100,000 patients)"),
SUMIFS(COL!$F:$F,COL!$A:$A,C4469,COL!$G:$G,D4469),
IF(AND(A4469="Cervical Cancer Screening", E4469="Total Expenditure ($USD per 100,000 patients)"),
SUMIFS(CERV!$F:$F,CERV!$A:$A,C4469,CERV!$G:$G,D4469),
SUMIFS(CANSCRN!$F:$F,CANSCRN!$A:$A,C4469,CANSCRN!$G:$G,D4469))))))))))))</f>
        <v>1694211.2068965517</v>
      </c>
    </row>
    <row r="4470" spans="1:6" x14ac:dyDescent="0.2">
      <c r="A4470" s="24" t="s">
        <v>107</v>
      </c>
      <c r="B4470" s="24" t="s">
        <v>101</v>
      </c>
      <c r="C4470" s="24" t="s">
        <v>80</v>
      </c>
      <c r="D4470" s="24">
        <v>2011</v>
      </c>
      <c r="E4470" s="24" t="s">
        <v>104</v>
      </c>
      <c r="F4470">
        <f>IF(AND(A4470="PSA Testing", E4470= "Utilization Rate (per 100,000 patients)"),
SUMIFS(PSA!$D:$D,PSA!$A:$A,C4470,PSA!$G:$G,D4470),
IF(AND(A4470="Colorectal Cancer Screening", E4470="Utilization Rate (per 100,000 patients)"),
SUMIFS(COL!$D:$D,COL!$A:$A,C4470,COL!$G:$G, D4470),
IF(AND(A4470="Cervical Cancer Screening", E4470="Utilization Rate (per 100,000 patients)"),
SUMIFS(CERV!$D:$D,CERV!$A:$A,C4470,CERV!$G:$G,D4470),
IF(AND(A4470="Cancer Screening for CKD patients", E4470="Utilization Rate (per 100,000 patients)"),
SUMIFS(CANSCRN!$D:$D,CANSCRN!$A:$A,C4470,CANSCRN!$G:$G,D4470),
IF(AND(A4470="PSA Testing", E4470="Cost per service ($USD)"),
SUMIFS(PSA!$E:$E,PSA!$A:$A,C4470,PSA!$G:$G,D4470),
IF(AND(A4470="Colorectal Cancer Screening", E4470="Cost per service ($USD)"),
SUMIFS(COL!$E:$E,COL!$A:$A,C4470,COL!$G:$G,D4470),
IF(AND(A4470="Cervical Cancer Screening", E4470="Cost per service ($USD)"),
SUMIFS(CERV!$E:$E,CERV!$A:$A,C4470,CERV!$G:$G,D4470),
IF(AND(A4470="Cancer Screening for CKD patients", E4470="Cost per service ($USD)"),
SUMIFS(CANSCRN!$E:$E,CANSCRN!$A:$A,C4470,CANSCRN!$G:$G,D4470),
IF(AND(A4470="PSA Testing", E4470="Total Expenditure ($USD per 100,000 patients)"),
SUMIFS(PSA!$F:$F,PSA!$A:$A,C4470,PSA!$G:$G,D4470),
IF(AND(A4470="Colorectal Cancer Screening", E4470="Total Expenditure ($USD per 100,000 patients)"),
SUMIFS(COL!$F:$F,COL!$A:$A,C4470,COL!$G:$G,D4470),
IF(AND(A4470="Cervical Cancer Screening", E4470="Total Expenditure ($USD per 100,000 patients)"),
SUMIFS(CERV!$F:$F,CERV!$A:$A,C4470,CERV!$G:$G,D4470),
SUMIFS(CANSCRN!$F:$F,CANSCRN!$A:$A,C4470,CANSCRN!$G:$G,D4470))))))))))))</f>
        <v>3444857.1428</v>
      </c>
    </row>
    <row r="4471" spans="1:6" x14ac:dyDescent="0.2">
      <c r="A4471" s="24" t="s">
        <v>107</v>
      </c>
      <c r="B4471" s="24" t="s">
        <v>101</v>
      </c>
      <c r="C4471" s="24" t="s">
        <v>80</v>
      </c>
      <c r="D4471" s="24">
        <v>2012</v>
      </c>
      <c r="E4471" s="24" t="s">
        <v>104</v>
      </c>
      <c r="F4471">
        <f>IF(AND(A4471="PSA Testing", E4471= "Utilization Rate (per 100,000 patients)"),
SUMIFS(PSA!$D:$D,PSA!$A:$A,C4471,PSA!$G:$G,D4471),
IF(AND(A4471="Colorectal Cancer Screening", E4471="Utilization Rate (per 100,000 patients)"),
SUMIFS(COL!$D:$D,COL!$A:$A,C4471,COL!$G:$G, D4471),
IF(AND(A4471="Cervical Cancer Screening", E4471="Utilization Rate (per 100,000 patients)"),
SUMIFS(CERV!$D:$D,CERV!$A:$A,C4471,CERV!$G:$G,D4471),
IF(AND(A4471="Cancer Screening for CKD patients", E4471="Utilization Rate (per 100,000 patients)"),
SUMIFS(CANSCRN!$D:$D,CANSCRN!$A:$A,C4471,CANSCRN!$G:$G,D4471),
IF(AND(A4471="PSA Testing", E4471="Cost per service ($USD)"),
SUMIFS(PSA!$E:$E,PSA!$A:$A,C4471,PSA!$G:$G,D4471),
IF(AND(A4471="Colorectal Cancer Screening", E4471="Cost per service ($USD)"),
SUMIFS(COL!$E:$E,COL!$A:$A,C4471,COL!$G:$G,D4471),
IF(AND(A4471="Cervical Cancer Screening", E4471="Cost per service ($USD)"),
SUMIFS(CERV!$E:$E,CERV!$A:$A,C4471,CERV!$G:$G,D4471),
IF(AND(A4471="Cancer Screening for CKD patients", E4471="Cost per service ($USD)"),
SUMIFS(CANSCRN!$E:$E,CANSCRN!$A:$A,C4471,CANSCRN!$G:$G,D4471),
IF(AND(A4471="PSA Testing", E4471="Total Expenditure ($USD per 100,000 patients)"),
SUMIFS(PSA!$F:$F,PSA!$A:$A,C4471,PSA!$G:$G,D4471),
IF(AND(A4471="Colorectal Cancer Screening", E4471="Total Expenditure ($USD per 100,000 patients)"),
SUMIFS(COL!$F:$F,COL!$A:$A,C4471,COL!$G:$G,D4471),
IF(AND(A4471="Cervical Cancer Screening", E4471="Total Expenditure ($USD per 100,000 patients)"),
SUMIFS(CERV!$F:$F,CERV!$A:$A,C4471,CERV!$G:$G,D4471),
SUMIFS(CANSCRN!$F:$F,CANSCRN!$A:$A,C4471,CANSCRN!$G:$G,D4471))))))))))))</f>
        <v>2142953.1914893617</v>
      </c>
    </row>
    <row r="4472" spans="1:6" x14ac:dyDescent="0.2">
      <c r="A4472" s="24" t="s">
        <v>107</v>
      </c>
      <c r="B4472" s="24" t="s">
        <v>101</v>
      </c>
      <c r="C4472" s="24" t="s">
        <v>80</v>
      </c>
      <c r="D4472" s="24">
        <v>2013</v>
      </c>
      <c r="E4472" s="24" t="s">
        <v>104</v>
      </c>
      <c r="F4472">
        <f>IF(AND(A4472="PSA Testing", E4472= "Utilization Rate (per 100,000 patients)"),
SUMIFS(PSA!$D:$D,PSA!$A:$A,C4472,PSA!$G:$G,D4472),
IF(AND(A4472="Colorectal Cancer Screening", E4472="Utilization Rate (per 100,000 patients)"),
SUMIFS(COL!$D:$D,COL!$A:$A,C4472,COL!$G:$G, D4472),
IF(AND(A4472="Cervical Cancer Screening", E4472="Utilization Rate (per 100,000 patients)"),
SUMIFS(CERV!$D:$D,CERV!$A:$A,C4472,CERV!$G:$G,D4472),
IF(AND(A4472="Cancer Screening for CKD patients", E4472="Utilization Rate (per 100,000 patients)"),
SUMIFS(CANSCRN!$D:$D,CANSCRN!$A:$A,C4472,CANSCRN!$G:$G,D4472),
IF(AND(A4472="PSA Testing", E4472="Cost per service ($USD)"),
SUMIFS(PSA!$E:$E,PSA!$A:$A,C4472,PSA!$G:$G,D4472),
IF(AND(A4472="Colorectal Cancer Screening", E4472="Cost per service ($USD)"),
SUMIFS(COL!$E:$E,COL!$A:$A,C4472,COL!$G:$G,D4472),
IF(AND(A4472="Cervical Cancer Screening", E4472="Cost per service ($USD)"),
SUMIFS(CERV!$E:$E,CERV!$A:$A,C4472,CERV!$G:$G,D4472),
IF(AND(A4472="Cancer Screening for CKD patients", E4472="Cost per service ($USD)"),
SUMIFS(CANSCRN!$E:$E,CANSCRN!$A:$A,C4472,CANSCRN!$G:$G,D4472),
IF(AND(A4472="PSA Testing", E4472="Total Expenditure ($USD per 100,000 patients)"),
SUMIFS(PSA!$F:$F,PSA!$A:$A,C4472,PSA!$G:$G,D4472),
IF(AND(A4472="Colorectal Cancer Screening", E4472="Total Expenditure ($USD per 100,000 patients)"),
SUMIFS(COL!$F:$F,COL!$A:$A,C4472,COL!$G:$G,D4472),
IF(AND(A4472="Cervical Cancer Screening", E4472="Total Expenditure ($USD per 100,000 patients)"),
SUMIFS(CERV!$F:$F,CERV!$A:$A,C4472,CERV!$G:$G,D4472),
SUMIFS(CANSCRN!$F:$F,CANSCRN!$A:$A,C4472,CANSCRN!$G:$G,D4472))))))))))))</f>
        <v>2433162.5873461543</v>
      </c>
    </row>
    <row r="4473" spans="1:6" x14ac:dyDescent="0.2">
      <c r="A4473" s="24" t="s">
        <v>107</v>
      </c>
      <c r="B4473" s="24" t="s">
        <v>101</v>
      </c>
      <c r="C4473" s="24" t="s">
        <v>80</v>
      </c>
      <c r="D4473" s="24">
        <v>2014</v>
      </c>
      <c r="E4473" s="24" t="s">
        <v>104</v>
      </c>
      <c r="F4473">
        <f>IF(AND(A4473="PSA Testing", E4473= "Utilization Rate (per 100,000 patients)"),
SUMIFS(PSA!$D:$D,PSA!$A:$A,C4473,PSA!$G:$G,D4473),
IF(AND(A4473="Colorectal Cancer Screening", E4473="Utilization Rate (per 100,000 patients)"),
SUMIFS(COL!$D:$D,COL!$A:$A,C4473,COL!$G:$G, D4473),
IF(AND(A4473="Cervical Cancer Screening", E4473="Utilization Rate (per 100,000 patients)"),
SUMIFS(CERV!$D:$D,CERV!$A:$A,C4473,CERV!$G:$G,D4473),
IF(AND(A4473="Cancer Screening for CKD patients", E4473="Utilization Rate (per 100,000 patients)"),
SUMIFS(CANSCRN!$D:$D,CANSCRN!$A:$A,C4473,CANSCRN!$G:$G,D4473),
IF(AND(A4473="PSA Testing", E4473="Cost per service ($USD)"),
SUMIFS(PSA!$E:$E,PSA!$A:$A,C4473,PSA!$G:$G,D4473),
IF(AND(A4473="Colorectal Cancer Screening", E4473="Cost per service ($USD)"),
SUMIFS(COL!$E:$E,COL!$A:$A,C4473,COL!$G:$G,D4473),
IF(AND(A4473="Cervical Cancer Screening", E4473="Cost per service ($USD)"),
SUMIFS(CERV!$E:$E,CERV!$A:$A,C4473,CERV!$G:$G,D4473),
IF(AND(A4473="Cancer Screening for CKD patients", E4473="Cost per service ($USD)"),
SUMIFS(CANSCRN!$E:$E,CANSCRN!$A:$A,C4473,CANSCRN!$G:$G,D4473),
IF(AND(A4473="PSA Testing", E4473="Total Expenditure ($USD per 100,000 patients)"),
SUMIFS(PSA!$F:$F,PSA!$A:$A,C4473,PSA!$G:$G,D4473),
IF(AND(A4473="Colorectal Cancer Screening", E4473="Total Expenditure ($USD per 100,000 patients)"),
SUMIFS(COL!$F:$F,COL!$A:$A,C4473,COL!$G:$G,D4473),
IF(AND(A4473="Cervical Cancer Screening", E4473="Total Expenditure ($USD per 100,000 patients)"),
SUMIFS(CERV!$F:$F,CERV!$A:$A,C4473,CERV!$G:$G,D4473),
SUMIFS(CANSCRN!$F:$F,CANSCRN!$A:$A,C4473,CANSCRN!$G:$G,D4473))))))))))))</f>
        <v>0</v>
      </c>
    </row>
    <row r="4474" spans="1:6" x14ac:dyDescent="0.2">
      <c r="A4474" s="24" t="s">
        <v>107</v>
      </c>
      <c r="B4474" s="24" t="s">
        <v>101</v>
      </c>
      <c r="C4474" s="24" t="s">
        <v>80</v>
      </c>
      <c r="D4474" s="24">
        <v>2015</v>
      </c>
      <c r="E4474" s="24" t="s">
        <v>104</v>
      </c>
      <c r="F4474">
        <f>IF(AND(A4474="PSA Testing", E4474= "Utilization Rate (per 100,000 patients)"),
SUMIFS(PSA!$D:$D,PSA!$A:$A,C4474,PSA!$G:$G,D4474),
IF(AND(A4474="Colorectal Cancer Screening", E4474="Utilization Rate (per 100,000 patients)"),
SUMIFS(COL!$D:$D,COL!$A:$A,C4474,COL!$G:$G, D4474),
IF(AND(A4474="Cervical Cancer Screening", E4474="Utilization Rate (per 100,000 patients)"),
SUMIFS(CERV!$D:$D,CERV!$A:$A,C4474,CERV!$G:$G,D4474),
IF(AND(A4474="Cancer Screening for CKD patients", E4474="Utilization Rate (per 100,000 patients)"),
SUMIFS(CANSCRN!$D:$D,CANSCRN!$A:$A,C4474,CANSCRN!$G:$G,D4474),
IF(AND(A4474="PSA Testing", E4474="Cost per service ($USD)"),
SUMIFS(PSA!$E:$E,PSA!$A:$A,C4474,PSA!$G:$G,D4474),
IF(AND(A4474="Colorectal Cancer Screening", E4474="Cost per service ($USD)"),
SUMIFS(COL!$E:$E,COL!$A:$A,C4474,COL!$G:$G,D4474),
IF(AND(A4474="Cervical Cancer Screening", E4474="Cost per service ($USD)"),
SUMIFS(CERV!$E:$E,CERV!$A:$A,C4474,CERV!$G:$G,D4474),
IF(AND(A4474="Cancer Screening for CKD patients", E4474="Cost per service ($USD)"),
SUMIFS(CANSCRN!$E:$E,CANSCRN!$A:$A,C4474,CANSCRN!$G:$G,D4474),
IF(AND(A4474="PSA Testing", E4474="Total Expenditure ($USD per 100,000 patients)"),
SUMIFS(PSA!$F:$F,PSA!$A:$A,C4474,PSA!$G:$G,D4474),
IF(AND(A4474="Colorectal Cancer Screening", E4474="Total Expenditure ($USD per 100,000 patients)"),
SUMIFS(COL!$F:$F,COL!$A:$A,C4474,COL!$G:$G,D4474),
IF(AND(A4474="Cervical Cancer Screening", E4474="Total Expenditure ($USD per 100,000 patients)"),
SUMIFS(CERV!$F:$F,CERV!$A:$A,C4474,CERV!$G:$G,D4474),
SUMIFS(CANSCRN!$F:$F,CANSCRN!$A:$A,C4474,CANSCRN!$G:$G,D4474))))))))))))</f>
        <v>0</v>
      </c>
    </row>
    <row r="4475" spans="1:6" x14ac:dyDescent="0.2">
      <c r="A4475" s="24" t="s">
        <v>107</v>
      </c>
      <c r="B4475" s="24" t="s">
        <v>101</v>
      </c>
      <c r="C4475" s="24" t="s">
        <v>80</v>
      </c>
      <c r="D4475" s="24">
        <v>2016</v>
      </c>
      <c r="E4475" s="24" t="s">
        <v>104</v>
      </c>
      <c r="F4475">
        <f>IF(AND(A4475="PSA Testing", E4475= "Utilization Rate (per 100,000 patients)"),
SUMIFS(PSA!$D:$D,PSA!$A:$A,C4475,PSA!$G:$G,D4475),
IF(AND(A4475="Colorectal Cancer Screening", E4475="Utilization Rate (per 100,000 patients)"),
SUMIFS(COL!$D:$D,COL!$A:$A,C4475,COL!$G:$G, D4475),
IF(AND(A4475="Cervical Cancer Screening", E4475="Utilization Rate (per 100,000 patients)"),
SUMIFS(CERV!$D:$D,CERV!$A:$A,C4475,CERV!$G:$G,D4475),
IF(AND(A4475="Cancer Screening for CKD patients", E4475="Utilization Rate (per 100,000 patients)"),
SUMIFS(CANSCRN!$D:$D,CANSCRN!$A:$A,C4475,CANSCRN!$G:$G,D4475),
IF(AND(A4475="PSA Testing", E4475="Cost per service ($USD)"),
SUMIFS(PSA!$E:$E,PSA!$A:$A,C4475,PSA!$G:$G,D4475),
IF(AND(A4475="Colorectal Cancer Screening", E4475="Cost per service ($USD)"),
SUMIFS(COL!$E:$E,COL!$A:$A,C4475,COL!$G:$G,D4475),
IF(AND(A4475="Cervical Cancer Screening", E4475="Cost per service ($USD)"),
SUMIFS(CERV!$E:$E,CERV!$A:$A,C4475,CERV!$G:$G,D4475),
IF(AND(A4475="Cancer Screening for CKD patients", E4475="Cost per service ($USD)"),
SUMIFS(CANSCRN!$E:$E,CANSCRN!$A:$A,C4475,CANSCRN!$G:$G,D4475),
IF(AND(A4475="PSA Testing", E4475="Total Expenditure ($USD per 100,000 patients)"),
SUMIFS(PSA!$F:$F,PSA!$A:$A,C4475,PSA!$G:$G,D4475),
IF(AND(A4475="Colorectal Cancer Screening", E4475="Total Expenditure ($USD per 100,000 patients)"),
SUMIFS(COL!$F:$F,COL!$A:$A,C4475,COL!$G:$G,D4475),
IF(AND(A4475="Cervical Cancer Screening", E4475="Total Expenditure ($USD per 100,000 patients)"),
SUMIFS(CERV!$F:$F,CERV!$A:$A,C4475,CERV!$G:$G,D4475),
SUMIFS(CANSCRN!$F:$F,CANSCRN!$A:$A,C4475,CANSCRN!$G:$G,D4475))))))))))))</f>
        <v>0</v>
      </c>
    </row>
    <row r="4476" spans="1:6" x14ac:dyDescent="0.2">
      <c r="A4476" s="24" t="s">
        <v>107</v>
      </c>
      <c r="B4476" s="24" t="s">
        <v>101</v>
      </c>
      <c r="C4476" s="24" t="s">
        <v>80</v>
      </c>
      <c r="D4476" s="24">
        <v>2017</v>
      </c>
      <c r="E4476" s="24" t="s">
        <v>104</v>
      </c>
      <c r="F4476">
        <f>IF(AND(A4476="PSA Testing", E4476= "Utilization Rate (per 100,000 patients)"),
SUMIFS(PSA!$D:$D,PSA!$A:$A,C4476,PSA!$G:$G,D4476),
IF(AND(A4476="Colorectal Cancer Screening", E4476="Utilization Rate (per 100,000 patients)"),
SUMIFS(COL!$D:$D,COL!$A:$A,C4476,COL!$G:$G, D4476),
IF(AND(A4476="Cervical Cancer Screening", E4476="Utilization Rate (per 100,000 patients)"),
SUMIFS(CERV!$D:$D,CERV!$A:$A,C4476,CERV!$G:$G,D4476),
IF(AND(A4476="Cancer Screening for CKD patients", E4476="Utilization Rate (per 100,000 patients)"),
SUMIFS(CANSCRN!$D:$D,CANSCRN!$A:$A,C4476,CANSCRN!$G:$G,D4476),
IF(AND(A4476="PSA Testing", E4476="Cost per service ($USD)"),
SUMIFS(PSA!$E:$E,PSA!$A:$A,C4476,PSA!$G:$G,D4476),
IF(AND(A4476="Colorectal Cancer Screening", E4476="Cost per service ($USD)"),
SUMIFS(COL!$E:$E,COL!$A:$A,C4476,COL!$G:$G,D4476),
IF(AND(A4476="Cervical Cancer Screening", E4476="Cost per service ($USD)"),
SUMIFS(CERV!$E:$E,CERV!$A:$A,C4476,CERV!$G:$G,D4476),
IF(AND(A4476="Cancer Screening for CKD patients", E4476="Cost per service ($USD)"),
SUMIFS(CANSCRN!$E:$E,CANSCRN!$A:$A,C4476,CANSCRN!$G:$G,D4476),
IF(AND(A4476="PSA Testing", E4476="Total Expenditure ($USD per 100,000 patients)"),
SUMIFS(PSA!$F:$F,PSA!$A:$A,C4476,PSA!$G:$G,D4476),
IF(AND(A4476="Colorectal Cancer Screening", E4476="Total Expenditure ($USD per 100,000 patients)"),
SUMIFS(COL!$F:$F,COL!$A:$A,C4476,COL!$G:$G,D4476),
IF(AND(A4476="Cervical Cancer Screening", E4476="Total Expenditure ($USD per 100,000 patients)"),
SUMIFS(CERV!$F:$F,CERV!$A:$A,C4476,CERV!$G:$G,D4476),
SUMIFS(CANSCRN!$F:$F,CANSCRN!$A:$A,C4476,CANSCRN!$G:$G,D4476))))))))))))</f>
        <v>15766479.592499999</v>
      </c>
    </row>
    <row r="4477" spans="1:6" x14ac:dyDescent="0.2">
      <c r="A4477" s="24" t="s">
        <v>107</v>
      </c>
      <c r="B4477" s="24" t="s">
        <v>101</v>
      </c>
      <c r="C4477" s="24" t="s">
        <v>80</v>
      </c>
      <c r="D4477" s="24">
        <v>2018</v>
      </c>
      <c r="E4477" s="24" t="s">
        <v>104</v>
      </c>
      <c r="F4477">
        <f>IF(AND(A4477="PSA Testing", E4477= "Utilization Rate (per 100,000 patients)"),
SUMIFS(PSA!$D:$D,PSA!$A:$A,C4477,PSA!$G:$G,D4477),
IF(AND(A4477="Colorectal Cancer Screening", E4477="Utilization Rate (per 100,000 patients)"),
SUMIFS(COL!$D:$D,COL!$A:$A,C4477,COL!$G:$G, D4477),
IF(AND(A4477="Cervical Cancer Screening", E4477="Utilization Rate (per 100,000 patients)"),
SUMIFS(CERV!$D:$D,CERV!$A:$A,C4477,CERV!$G:$G,D4477),
IF(AND(A4477="Cancer Screening for CKD patients", E4477="Utilization Rate (per 100,000 patients)"),
SUMIFS(CANSCRN!$D:$D,CANSCRN!$A:$A,C4477,CANSCRN!$G:$G,D4477),
IF(AND(A4477="PSA Testing", E4477="Cost per service ($USD)"),
SUMIFS(PSA!$E:$E,PSA!$A:$A,C4477,PSA!$G:$G,D4477),
IF(AND(A4477="Colorectal Cancer Screening", E4477="Cost per service ($USD)"),
SUMIFS(COL!$E:$E,COL!$A:$A,C4477,COL!$G:$G,D4477),
IF(AND(A4477="Cervical Cancer Screening", E4477="Cost per service ($USD)"),
SUMIFS(CERV!$E:$E,CERV!$A:$A,C4477,CERV!$G:$G,D4477),
IF(AND(A4477="Cancer Screening for CKD patients", E4477="Cost per service ($USD)"),
SUMIFS(CANSCRN!$E:$E,CANSCRN!$A:$A,C4477,CANSCRN!$G:$G,D4477),
IF(AND(A4477="PSA Testing", E4477="Total Expenditure ($USD per 100,000 patients)"),
SUMIFS(PSA!$F:$F,PSA!$A:$A,C4477,PSA!$G:$G,D4477),
IF(AND(A4477="Colorectal Cancer Screening", E4477="Total Expenditure ($USD per 100,000 patients)"),
SUMIFS(COL!$F:$F,COL!$A:$A,C4477,COL!$G:$G,D4477),
IF(AND(A4477="Cervical Cancer Screening", E4477="Total Expenditure ($USD per 100,000 patients)"),
SUMIFS(CERV!$F:$F,CERV!$A:$A,C4477,CERV!$G:$G,D4477),
SUMIFS(CANSCRN!$F:$F,CANSCRN!$A:$A,C4477,CANSCRN!$G:$G,D4477))))))))))))</f>
        <v>0</v>
      </c>
    </row>
    <row r="4478" spans="1:6" x14ac:dyDescent="0.2">
      <c r="A4478" s="24" t="s">
        <v>107</v>
      </c>
      <c r="B4478" s="24" t="s">
        <v>101</v>
      </c>
      <c r="C4478" s="24" t="s">
        <v>80</v>
      </c>
      <c r="D4478" s="24">
        <v>2019</v>
      </c>
      <c r="E4478" s="24" t="s">
        <v>104</v>
      </c>
      <c r="F4478">
        <f>IF(AND(A4478="PSA Testing", E4478= "Utilization Rate (per 100,000 patients)"),
SUMIFS(PSA!$D:$D,PSA!$A:$A,C4478,PSA!$G:$G,D4478),
IF(AND(A4478="Colorectal Cancer Screening", E4478="Utilization Rate (per 100,000 patients)"),
SUMIFS(COL!$D:$D,COL!$A:$A,C4478,COL!$G:$G, D4478),
IF(AND(A4478="Cervical Cancer Screening", E4478="Utilization Rate (per 100,000 patients)"),
SUMIFS(CERV!$D:$D,CERV!$A:$A,C4478,CERV!$G:$G,D4478),
IF(AND(A4478="Cancer Screening for CKD patients", E4478="Utilization Rate (per 100,000 patients)"),
SUMIFS(CANSCRN!$D:$D,CANSCRN!$A:$A,C4478,CANSCRN!$G:$G,D4478),
IF(AND(A4478="PSA Testing", E4478="Cost per service ($USD)"),
SUMIFS(PSA!$E:$E,PSA!$A:$A,C4478,PSA!$G:$G,D4478),
IF(AND(A4478="Colorectal Cancer Screening", E4478="Cost per service ($USD)"),
SUMIFS(COL!$E:$E,COL!$A:$A,C4478,COL!$G:$G,D4478),
IF(AND(A4478="Cervical Cancer Screening", E4478="Cost per service ($USD)"),
SUMIFS(CERV!$E:$E,CERV!$A:$A,C4478,CERV!$G:$G,D4478),
IF(AND(A4478="Cancer Screening for CKD patients", E4478="Cost per service ($USD)"),
SUMIFS(CANSCRN!$E:$E,CANSCRN!$A:$A,C4478,CANSCRN!$G:$G,D4478),
IF(AND(A4478="PSA Testing", E4478="Total Expenditure ($USD per 100,000 patients)"),
SUMIFS(PSA!$F:$F,PSA!$A:$A,C4478,PSA!$G:$G,D4478),
IF(AND(A4478="Colorectal Cancer Screening", E4478="Total Expenditure ($USD per 100,000 patients)"),
SUMIFS(COL!$F:$F,COL!$A:$A,C4478,COL!$G:$G,D4478),
IF(AND(A4478="Cervical Cancer Screening", E4478="Total Expenditure ($USD per 100,000 patients)"),
SUMIFS(CERV!$F:$F,CERV!$A:$A,C4478,CERV!$G:$G,D4478),
SUMIFS(CANSCRN!$F:$F,CANSCRN!$A:$A,C4478,CANSCRN!$G:$G,D4478))))))))))))</f>
        <v>1328496.3767173912</v>
      </c>
    </row>
    <row r="4479" spans="1:6" x14ac:dyDescent="0.2">
      <c r="A4479" s="24" t="s">
        <v>107</v>
      </c>
      <c r="B4479" s="24" t="s">
        <v>101</v>
      </c>
      <c r="C4479" s="24" t="s">
        <v>81</v>
      </c>
      <c r="D4479" s="24">
        <v>2009</v>
      </c>
      <c r="E4479" s="24" t="s">
        <v>104</v>
      </c>
      <c r="F4479">
        <f>IF(AND(A4479="PSA Testing", E4479= "Utilization Rate (per 100,000 patients)"),
SUMIFS(PSA!$D:$D,PSA!$A:$A,C4479,PSA!$G:$G,D4479),
IF(AND(A4479="Colorectal Cancer Screening", E4479="Utilization Rate (per 100,000 patients)"),
SUMIFS(COL!$D:$D,COL!$A:$A,C4479,COL!$G:$G, D4479),
IF(AND(A4479="Cervical Cancer Screening", E4479="Utilization Rate (per 100,000 patients)"),
SUMIFS(CERV!$D:$D,CERV!$A:$A,C4479,CERV!$G:$G,D4479),
IF(AND(A4479="Cancer Screening for CKD patients", E4479="Utilization Rate (per 100,000 patients)"),
SUMIFS(CANSCRN!$D:$D,CANSCRN!$A:$A,C4479,CANSCRN!$G:$G,D4479),
IF(AND(A4479="PSA Testing", E4479="Cost per service ($USD)"),
SUMIFS(PSA!$E:$E,PSA!$A:$A,C4479,PSA!$G:$G,D4479),
IF(AND(A4479="Colorectal Cancer Screening", E4479="Cost per service ($USD)"),
SUMIFS(COL!$E:$E,COL!$A:$A,C4479,COL!$G:$G,D4479),
IF(AND(A4479="Cervical Cancer Screening", E4479="Cost per service ($USD)"),
SUMIFS(CERV!$E:$E,CERV!$A:$A,C4479,CERV!$G:$G,D4479),
IF(AND(A4479="Cancer Screening for CKD patients", E4479="Cost per service ($USD)"),
SUMIFS(CANSCRN!$E:$E,CANSCRN!$A:$A,C4479,CANSCRN!$G:$G,D4479),
IF(AND(A4479="PSA Testing", E4479="Total Expenditure ($USD per 100,000 patients)"),
SUMIFS(PSA!$F:$F,PSA!$A:$A,C4479,PSA!$G:$G,D4479),
IF(AND(A4479="Colorectal Cancer Screening", E4479="Total Expenditure ($USD per 100,000 patients)"),
SUMIFS(COL!$F:$F,COL!$A:$A,C4479,COL!$G:$G,D4479),
IF(AND(A4479="Cervical Cancer Screening", E4479="Total Expenditure ($USD per 100,000 patients)"),
SUMIFS(CERV!$F:$F,CERV!$A:$A,C4479,CERV!$G:$G,D4479),
SUMIFS(CANSCRN!$F:$F,CANSCRN!$A:$A,C4479,CANSCRN!$G:$G,D4479))))))))))))</f>
        <v>5457741.176470588</v>
      </c>
    </row>
    <row r="4480" spans="1:6" x14ac:dyDescent="0.2">
      <c r="A4480" s="24" t="s">
        <v>107</v>
      </c>
      <c r="B4480" s="24" t="s">
        <v>101</v>
      </c>
      <c r="C4480" s="24" t="s">
        <v>81</v>
      </c>
      <c r="D4480" s="24">
        <v>2010</v>
      </c>
      <c r="E4480" s="24" t="s">
        <v>104</v>
      </c>
      <c r="F4480">
        <f>IF(AND(A4480="PSA Testing", E4480= "Utilization Rate (per 100,000 patients)"),
SUMIFS(PSA!$D:$D,PSA!$A:$A,C4480,PSA!$G:$G,D4480),
IF(AND(A4480="Colorectal Cancer Screening", E4480="Utilization Rate (per 100,000 patients)"),
SUMIFS(COL!$D:$D,COL!$A:$A,C4480,COL!$G:$G, D4480),
IF(AND(A4480="Cervical Cancer Screening", E4480="Utilization Rate (per 100,000 patients)"),
SUMIFS(CERV!$D:$D,CERV!$A:$A,C4480,CERV!$G:$G,D4480),
IF(AND(A4480="Cancer Screening for CKD patients", E4480="Utilization Rate (per 100,000 patients)"),
SUMIFS(CANSCRN!$D:$D,CANSCRN!$A:$A,C4480,CANSCRN!$G:$G,D4480),
IF(AND(A4480="PSA Testing", E4480="Cost per service ($USD)"),
SUMIFS(PSA!$E:$E,PSA!$A:$A,C4480,PSA!$G:$G,D4480),
IF(AND(A4480="Colorectal Cancer Screening", E4480="Cost per service ($USD)"),
SUMIFS(COL!$E:$E,COL!$A:$A,C4480,COL!$G:$G,D4480),
IF(AND(A4480="Cervical Cancer Screening", E4480="Cost per service ($USD)"),
SUMIFS(CERV!$E:$E,CERV!$A:$A,C4480,CERV!$G:$G,D4480),
IF(AND(A4480="Cancer Screening for CKD patients", E4480="Cost per service ($USD)"),
SUMIFS(CANSCRN!$E:$E,CANSCRN!$A:$A,C4480,CANSCRN!$G:$G,D4480),
IF(AND(A4480="PSA Testing", E4480="Total Expenditure ($USD per 100,000 patients)"),
SUMIFS(PSA!$F:$F,PSA!$A:$A,C4480,PSA!$G:$G,D4480),
IF(AND(A4480="Colorectal Cancer Screening", E4480="Total Expenditure ($USD per 100,000 patients)"),
SUMIFS(COL!$F:$F,COL!$A:$A,C4480,COL!$G:$G,D4480),
IF(AND(A4480="Cervical Cancer Screening", E4480="Total Expenditure ($USD per 100,000 patients)"),
SUMIFS(CERV!$F:$F,CERV!$A:$A,C4480,CERV!$G:$G,D4480),
SUMIFS(CANSCRN!$F:$F,CANSCRN!$A:$A,C4480,CANSCRN!$G:$G,D4480))))))))))))</f>
        <v>0</v>
      </c>
    </row>
    <row r="4481" spans="1:6" x14ac:dyDescent="0.2">
      <c r="A4481" s="24" t="s">
        <v>107</v>
      </c>
      <c r="B4481" s="24" t="s">
        <v>101</v>
      </c>
      <c r="C4481" s="24" t="s">
        <v>81</v>
      </c>
      <c r="D4481" s="24">
        <v>2011</v>
      </c>
      <c r="E4481" s="24" t="s">
        <v>104</v>
      </c>
      <c r="F4481">
        <f>IF(AND(A4481="PSA Testing", E4481= "Utilization Rate (per 100,000 patients)"),
SUMIFS(PSA!$D:$D,PSA!$A:$A,C4481,PSA!$G:$G,D4481),
IF(AND(A4481="Colorectal Cancer Screening", E4481="Utilization Rate (per 100,000 patients)"),
SUMIFS(COL!$D:$D,COL!$A:$A,C4481,COL!$G:$G, D4481),
IF(AND(A4481="Cervical Cancer Screening", E4481="Utilization Rate (per 100,000 patients)"),
SUMIFS(CERV!$D:$D,CERV!$A:$A,C4481,CERV!$G:$G,D4481),
IF(AND(A4481="Cancer Screening for CKD patients", E4481="Utilization Rate (per 100,000 patients)"),
SUMIFS(CANSCRN!$D:$D,CANSCRN!$A:$A,C4481,CANSCRN!$G:$G,D4481),
IF(AND(A4481="PSA Testing", E4481="Cost per service ($USD)"),
SUMIFS(PSA!$E:$E,PSA!$A:$A,C4481,PSA!$G:$G,D4481),
IF(AND(A4481="Colorectal Cancer Screening", E4481="Cost per service ($USD)"),
SUMIFS(COL!$E:$E,COL!$A:$A,C4481,COL!$G:$G,D4481),
IF(AND(A4481="Cervical Cancer Screening", E4481="Cost per service ($USD)"),
SUMIFS(CERV!$E:$E,CERV!$A:$A,C4481,CERV!$G:$G,D4481),
IF(AND(A4481="Cancer Screening for CKD patients", E4481="Cost per service ($USD)"),
SUMIFS(CANSCRN!$E:$E,CANSCRN!$A:$A,C4481,CANSCRN!$G:$G,D4481),
IF(AND(A4481="PSA Testing", E4481="Total Expenditure ($USD per 100,000 patients)"),
SUMIFS(PSA!$F:$F,PSA!$A:$A,C4481,PSA!$G:$G,D4481),
IF(AND(A4481="Colorectal Cancer Screening", E4481="Total Expenditure ($USD per 100,000 patients)"),
SUMIFS(COL!$F:$F,COL!$A:$A,C4481,COL!$G:$G,D4481),
IF(AND(A4481="Cervical Cancer Screening", E4481="Total Expenditure ($USD per 100,000 patients)"),
SUMIFS(CERV!$F:$F,CERV!$A:$A,C4481,CERV!$G:$G,D4481),
SUMIFS(CANSCRN!$F:$F,CANSCRN!$A:$A,C4481,CANSCRN!$G:$G,D4481))))))))))))</f>
        <v>0</v>
      </c>
    </row>
    <row r="4482" spans="1:6" x14ac:dyDescent="0.2">
      <c r="A4482" s="24" t="s">
        <v>107</v>
      </c>
      <c r="B4482" s="24" t="s">
        <v>101</v>
      </c>
      <c r="C4482" s="24" t="s">
        <v>81</v>
      </c>
      <c r="D4482" s="24">
        <v>2012</v>
      </c>
      <c r="E4482" s="24" t="s">
        <v>104</v>
      </c>
      <c r="F4482">
        <f>IF(AND(A4482="PSA Testing", E4482= "Utilization Rate (per 100,000 patients)"),
SUMIFS(PSA!$D:$D,PSA!$A:$A,C4482,PSA!$G:$G,D4482),
IF(AND(A4482="Colorectal Cancer Screening", E4482="Utilization Rate (per 100,000 patients)"),
SUMIFS(COL!$D:$D,COL!$A:$A,C4482,COL!$G:$G, D4482),
IF(AND(A4482="Cervical Cancer Screening", E4482="Utilization Rate (per 100,000 patients)"),
SUMIFS(CERV!$D:$D,CERV!$A:$A,C4482,CERV!$G:$G,D4482),
IF(AND(A4482="Cancer Screening for CKD patients", E4482="Utilization Rate (per 100,000 patients)"),
SUMIFS(CANSCRN!$D:$D,CANSCRN!$A:$A,C4482,CANSCRN!$G:$G,D4482),
IF(AND(A4482="PSA Testing", E4482="Cost per service ($USD)"),
SUMIFS(PSA!$E:$E,PSA!$A:$A,C4482,PSA!$G:$G,D4482),
IF(AND(A4482="Colorectal Cancer Screening", E4482="Cost per service ($USD)"),
SUMIFS(COL!$E:$E,COL!$A:$A,C4482,COL!$G:$G,D4482),
IF(AND(A4482="Cervical Cancer Screening", E4482="Cost per service ($USD)"),
SUMIFS(CERV!$E:$E,CERV!$A:$A,C4482,CERV!$G:$G,D4482),
IF(AND(A4482="Cancer Screening for CKD patients", E4482="Cost per service ($USD)"),
SUMIFS(CANSCRN!$E:$E,CANSCRN!$A:$A,C4482,CANSCRN!$G:$G,D4482),
IF(AND(A4482="PSA Testing", E4482="Total Expenditure ($USD per 100,000 patients)"),
SUMIFS(PSA!$F:$F,PSA!$A:$A,C4482,PSA!$G:$G,D4482),
IF(AND(A4482="Colorectal Cancer Screening", E4482="Total Expenditure ($USD per 100,000 patients)"),
SUMIFS(COL!$F:$F,COL!$A:$A,C4482,COL!$G:$G,D4482),
IF(AND(A4482="Cervical Cancer Screening", E4482="Total Expenditure ($USD per 100,000 patients)"),
SUMIFS(CERV!$F:$F,CERV!$A:$A,C4482,CERV!$G:$G,D4482),
SUMIFS(CANSCRN!$F:$F,CANSCRN!$A:$A,C4482,CANSCRN!$G:$G,D4482))))))))))))</f>
        <v>0</v>
      </c>
    </row>
    <row r="4483" spans="1:6" x14ac:dyDescent="0.2">
      <c r="A4483" s="24" t="s">
        <v>107</v>
      </c>
      <c r="B4483" s="24" t="s">
        <v>101</v>
      </c>
      <c r="C4483" s="24" t="s">
        <v>81</v>
      </c>
      <c r="D4483" s="24">
        <v>2013</v>
      </c>
      <c r="E4483" s="24" t="s">
        <v>104</v>
      </c>
      <c r="F4483">
        <f>IF(AND(A4483="PSA Testing", E4483= "Utilization Rate (per 100,000 patients)"),
SUMIFS(PSA!$D:$D,PSA!$A:$A,C4483,PSA!$G:$G,D4483),
IF(AND(A4483="Colorectal Cancer Screening", E4483="Utilization Rate (per 100,000 patients)"),
SUMIFS(COL!$D:$D,COL!$A:$A,C4483,COL!$G:$G, D4483),
IF(AND(A4483="Cervical Cancer Screening", E4483="Utilization Rate (per 100,000 patients)"),
SUMIFS(CERV!$D:$D,CERV!$A:$A,C4483,CERV!$G:$G,D4483),
IF(AND(A4483="Cancer Screening for CKD patients", E4483="Utilization Rate (per 100,000 patients)"),
SUMIFS(CANSCRN!$D:$D,CANSCRN!$A:$A,C4483,CANSCRN!$G:$G,D4483),
IF(AND(A4483="PSA Testing", E4483="Cost per service ($USD)"),
SUMIFS(PSA!$E:$E,PSA!$A:$A,C4483,PSA!$G:$G,D4483),
IF(AND(A4483="Colorectal Cancer Screening", E4483="Cost per service ($USD)"),
SUMIFS(COL!$E:$E,COL!$A:$A,C4483,COL!$G:$G,D4483),
IF(AND(A4483="Cervical Cancer Screening", E4483="Cost per service ($USD)"),
SUMIFS(CERV!$E:$E,CERV!$A:$A,C4483,CERV!$G:$G,D4483),
IF(AND(A4483="Cancer Screening for CKD patients", E4483="Cost per service ($USD)"),
SUMIFS(CANSCRN!$E:$E,CANSCRN!$A:$A,C4483,CANSCRN!$G:$G,D4483),
IF(AND(A4483="PSA Testing", E4483="Total Expenditure ($USD per 100,000 patients)"),
SUMIFS(PSA!$F:$F,PSA!$A:$A,C4483,PSA!$G:$G,D4483),
IF(AND(A4483="Colorectal Cancer Screening", E4483="Total Expenditure ($USD per 100,000 patients)"),
SUMIFS(COL!$F:$F,COL!$A:$A,C4483,COL!$G:$G,D4483),
IF(AND(A4483="Cervical Cancer Screening", E4483="Total Expenditure ($USD per 100,000 patients)"),
SUMIFS(CERV!$F:$F,CERV!$A:$A,C4483,CERV!$G:$G,D4483),
SUMIFS(CANSCRN!$F:$F,CANSCRN!$A:$A,C4483,CANSCRN!$G:$G,D4483))))))))))))</f>
        <v>0</v>
      </c>
    </row>
    <row r="4484" spans="1:6" x14ac:dyDescent="0.2">
      <c r="A4484" s="24" t="s">
        <v>107</v>
      </c>
      <c r="B4484" s="24" t="s">
        <v>101</v>
      </c>
      <c r="C4484" s="24" t="s">
        <v>81</v>
      </c>
      <c r="D4484" s="24">
        <v>2014</v>
      </c>
      <c r="E4484" s="24" t="s">
        <v>104</v>
      </c>
      <c r="F4484">
        <f>IF(AND(A4484="PSA Testing", E4484= "Utilization Rate (per 100,000 patients)"),
SUMIFS(PSA!$D:$D,PSA!$A:$A,C4484,PSA!$G:$G,D4484),
IF(AND(A4484="Colorectal Cancer Screening", E4484="Utilization Rate (per 100,000 patients)"),
SUMIFS(COL!$D:$D,COL!$A:$A,C4484,COL!$G:$G, D4484),
IF(AND(A4484="Cervical Cancer Screening", E4484="Utilization Rate (per 100,000 patients)"),
SUMIFS(CERV!$D:$D,CERV!$A:$A,C4484,CERV!$G:$G,D4484),
IF(AND(A4484="Cancer Screening for CKD patients", E4484="Utilization Rate (per 100,000 patients)"),
SUMIFS(CANSCRN!$D:$D,CANSCRN!$A:$A,C4484,CANSCRN!$G:$G,D4484),
IF(AND(A4484="PSA Testing", E4484="Cost per service ($USD)"),
SUMIFS(PSA!$E:$E,PSA!$A:$A,C4484,PSA!$G:$G,D4484),
IF(AND(A4484="Colorectal Cancer Screening", E4484="Cost per service ($USD)"),
SUMIFS(COL!$E:$E,COL!$A:$A,C4484,COL!$G:$G,D4484),
IF(AND(A4484="Cervical Cancer Screening", E4484="Cost per service ($USD)"),
SUMIFS(CERV!$E:$E,CERV!$A:$A,C4484,CERV!$G:$G,D4484),
IF(AND(A4484="Cancer Screening for CKD patients", E4484="Cost per service ($USD)"),
SUMIFS(CANSCRN!$E:$E,CANSCRN!$A:$A,C4484,CANSCRN!$G:$G,D4484),
IF(AND(A4484="PSA Testing", E4484="Total Expenditure ($USD per 100,000 patients)"),
SUMIFS(PSA!$F:$F,PSA!$A:$A,C4484,PSA!$G:$G,D4484),
IF(AND(A4484="Colorectal Cancer Screening", E4484="Total Expenditure ($USD per 100,000 patients)"),
SUMIFS(COL!$F:$F,COL!$A:$A,C4484,COL!$G:$G,D4484),
IF(AND(A4484="Cervical Cancer Screening", E4484="Total Expenditure ($USD per 100,000 patients)"),
SUMIFS(CERV!$F:$F,CERV!$A:$A,C4484,CERV!$G:$G,D4484),
SUMIFS(CANSCRN!$F:$F,CANSCRN!$A:$A,C4484,CANSCRN!$G:$G,D4484))))))))))))</f>
        <v>0</v>
      </c>
    </row>
    <row r="4485" spans="1:6" x14ac:dyDescent="0.2">
      <c r="A4485" s="24" t="s">
        <v>107</v>
      </c>
      <c r="B4485" s="24" t="s">
        <v>101</v>
      </c>
      <c r="C4485" s="24" t="s">
        <v>81</v>
      </c>
      <c r="D4485" s="24">
        <v>2015</v>
      </c>
      <c r="E4485" s="24" t="s">
        <v>104</v>
      </c>
      <c r="F4485">
        <f>IF(AND(A4485="PSA Testing", E4485= "Utilization Rate (per 100,000 patients)"),
SUMIFS(PSA!$D:$D,PSA!$A:$A,C4485,PSA!$G:$G,D4485),
IF(AND(A4485="Colorectal Cancer Screening", E4485="Utilization Rate (per 100,000 patients)"),
SUMIFS(COL!$D:$D,COL!$A:$A,C4485,COL!$G:$G, D4485),
IF(AND(A4485="Cervical Cancer Screening", E4485="Utilization Rate (per 100,000 patients)"),
SUMIFS(CERV!$D:$D,CERV!$A:$A,C4485,CERV!$G:$G,D4485),
IF(AND(A4485="Cancer Screening for CKD patients", E4485="Utilization Rate (per 100,000 patients)"),
SUMIFS(CANSCRN!$D:$D,CANSCRN!$A:$A,C4485,CANSCRN!$G:$G,D4485),
IF(AND(A4485="PSA Testing", E4485="Cost per service ($USD)"),
SUMIFS(PSA!$E:$E,PSA!$A:$A,C4485,PSA!$G:$G,D4485),
IF(AND(A4485="Colorectal Cancer Screening", E4485="Cost per service ($USD)"),
SUMIFS(COL!$E:$E,COL!$A:$A,C4485,COL!$G:$G,D4485),
IF(AND(A4485="Cervical Cancer Screening", E4485="Cost per service ($USD)"),
SUMIFS(CERV!$E:$E,CERV!$A:$A,C4485,CERV!$G:$G,D4485),
IF(AND(A4485="Cancer Screening for CKD patients", E4485="Cost per service ($USD)"),
SUMIFS(CANSCRN!$E:$E,CANSCRN!$A:$A,C4485,CANSCRN!$G:$G,D4485),
IF(AND(A4485="PSA Testing", E4485="Total Expenditure ($USD per 100,000 patients)"),
SUMIFS(PSA!$F:$F,PSA!$A:$A,C4485,PSA!$G:$G,D4485),
IF(AND(A4485="Colorectal Cancer Screening", E4485="Total Expenditure ($USD per 100,000 patients)"),
SUMIFS(COL!$F:$F,COL!$A:$A,C4485,COL!$G:$G,D4485),
IF(AND(A4485="Cervical Cancer Screening", E4485="Total Expenditure ($USD per 100,000 patients)"),
SUMIFS(CERV!$F:$F,CERV!$A:$A,C4485,CERV!$G:$G,D4485),
SUMIFS(CANSCRN!$F:$F,CANSCRN!$A:$A,C4485,CANSCRN!$G:$G,D4485))))))))))))</f>
        <v>0</v>
      </c>
    </row>
    <row r="4486" spans="1:6" x14ac:dyDescent="0.2">
      <c r="A4486" s="24" t="s">
        <v>107</v>
      </c>
      <c r="B4486" s="24" t="s">
        <v>101</v>
      </c>
      <c r="C4486" s="24" t="s">
        <v>81</v>
      </c>
      <c r="D4486" s="24">
        <v>2016</v>
      </c>
      <c r="E4486" s="24" t="s">
        <v>104</v>
      </c>
      <c r="F4486">
        <f>IF(AND(A4486="PSA Testing", E4486= "Utilization Rate (per 100,000 patients)"),
SUMIFS(PSA!$D:$D,PSA!$A:$A,C4486,PSA!$G:$G,D4486),
IF(AND(A4486="Colorectal Cancer Screening", E4486="Utilization Rate (per 100,000 patients)"),
SUMIFS(COL!$D:$D,COL!$A:$A,C4486,COL!$G:$G, D4486),
IF(AND(A4486="Cervical Cancer Screening", E4486="Utilization Rate (per 100,000 patients)"),
SUMIFS(CERV!$D:$D,CERV!$A:$A,C4486,CERV!$G:$G,D4486),
IF(AND(A4486="Cancer Screening for CKD patients", E4486="Utilization Rate (per 100,000 patients)"),
SUMIFS(CANSCRN!$D:$D,CANSCRN!$A:$A,C4486,CANSCRN!$G:$G,D4486),
IF(AND(A4486="PSA Testing", E4486="Cost per service ($USD)"),
SUMIFS(PSA!$E:$E,PSA!$A:$A,C4486,PSA!$G:$G,D4486),
IF(AND(A4486="Colorectal Cancer Screening", E4486="Cost per service ($USD)"),
SUMIFS(COL!$E:$E,COL!$A:$A,C4486,COL!$G:$G,D4486),
IF(AND(A4486="Cervical Cancer Screening", E4486="Cost per service ($USD)"),
SUMIFS(CERV!$E:$E,CERV!$A:$A,C4486,CERV!$G:$G,D4486),
IF(AND(A4486="Cancer Screening for CKD patients", E4486="Cost per service ($USD)"),
SUMIFS(CANSCRN!$E:$E,CANSCRN!$A:$A,C4486,CANSCRN!$G:$G,D4486),
IF(AND(A4486="PSA Testing", E4486="Total Expenditure ($USD per 100,000 patients)"),
SUMIFS(PSA!$F:$F,PSA!$A:$A,C4486,PSA!$G:$G,D4486),
IF(AND(A4486="Colorectal Cancer Screening", E4486="Total Expenditure ($USD per 100,000 patients)"),
SUMIFS(COL!$F:$F,COL!$A:$A,C4486,COL!$G:$G,D4486),
IF(AND(A4486="Cervical Cancer Screening", E4486="Total Expenditure ($USD per 100,000 patients)"),
SUMIFS(CERV!$F:$F,CERV!$A:$A,C4486,CERV!$G:$G,D4486),
SUMIFS(CANSCRN!$F:$F,CANSCRN!$A:$A,C4486,CANSCRN!$G:$G,D4486))))))))))))</f>
        <v>0</v>
      </c>
    </row>
    <row r="4487" spans="1:6" x14ac:dyDescent="0.2">
      <c r="A4487" s="24" t="s">
        <v>107</v>
      </c>
      <c r="B4487" s="24" t="s">
        <v>101</v>
      </c>
      <c r="C4487" s="24" t="s">
        <v>81</v>
      </c>
      <c r="D4487" s="24">
        <v>2017</v>
      </c>
      <c r="E4487" s="24" t="s">
        <v>104</v>
      </c>
      <c r="F4487">
        <f>IF(AND(A4487="PSA Testing", E4487= "Utilization Rate (per 100,000 patients)"),
SUMIFS(PSA!$D:$D,PSA!$A:$A,C4487,PSA!$G:$G,D4487),
IF(AND(A4487="Colorectal Cancer Screening", E4487="Utilization Rate (per 100,000 patients)"),
SUMIFS(COL!$D:$D,COL!$A:$A,C4487,COL!$G:$G, D4487),
IF(AND(A4487="Cervical Cancer Screening", E4487="Utilization Rate (per 100,000 patients)"),
SUMIFS(CERV!$D:$D,CERV!$A:$A,C4487,CERV!$G:$G,D4487),
IF(AND(A4487="Cancer Screening for CKD patients", E4487="Utilization Rate (per 100,000 patients)"),
SUMIFS(CANSCRN!$D:$D,CANSCRN!$A:$A,C4487,CANSCRN!$G:$G,D4487),
IF(AND(A4487="PSA Testing", E4487="Cost per service ($USD)"),
SUMIFS(PSA!$E:$E,PSA!$A:$A,C4487,PSA!$G:$G,D4487),
IF(AND(A4487="Colorectal Cancer Screening", E4487="Cost per service ($USD)"),
SUMIFS(COL!$E:$E,COL!$A:$A,C4487,COL!$G:$G,D4487),
IF(AND(A4487="Cervical Cancer Screening", E4487="Cost per service ($USD)"),
SUMIFS(CERV!$E:$E,CERV!$A:$A,C4487,CERV!$G:$G,D4487),
IF(AND(A4487="Cancer Screening for CKD patients", E4487="Cost per service ($USD)"),
SUMIFS(CANSCRN!$E:$E,CANSCRN!$A:$A,C4487,CANSCRN!$G:$G,D4487),
IF(AND(A4487="PSA Testing", E4487="Total Expenditure ($USD per 100,000 patients)"),
SUMIFS(PSA!$F:$F,PSA!$A:$A,C4487,PSA!$G:$G,D4487),
IF(AND(A4487="Colorectal Cancer Screening", E4487="Total Expenditure ($USD per 100,000 patients)"),
SUMIFS(COL!$F:$F,COL!$A:$A,C4487,COL!$G:$G,D4487),
IF(AND(A4487="Cervical Cancer Screening", E4487="Total Expenditure ($USD per 100,000 patients)"),
SUMIFS(CERV!$F:$F,CERV!$A:$A,C4487,CERV!$G:$G,D4487),
SUMIFS(CANSCRN!$F:$F,CANSCRN!$A:$A,C4487,CANSCRN!$G:$G,D4487))))))))))))</f>
        <v>0</v>
      </c>
    </row>
    <row r="4488" spans="1:6" x14ac:dyDescent="0.2">
      <c r="A4488" s="24" t="s">
        <v>107</v>
      </c>
      <c r="B4488" s="24" t="s">
        <v>101</v>
      </c>
      <c r="C4488" s="24" t="s">
        <v>81</v>
      </c>
      <c r="D4488" s="24">
        <v>2018</v>
      </c>
      <c r="E4488" s="24" t="s">
        <v>104</v>
      </c>
      <c r="F4488">
        <f>IF(AND(A4488="PSA Testing", E4488= "Utilization Rate (per 100,000 patients)"),
SUMIFS(PSA!$D:$D,PSA!$A:$A,C4488,PSA!$G:$G,D4488),
IF(AND(A4488="Colorectal Cancer Screening", E4488="Utilization Rate (per 100,000 patients)"),
SUMIFS(COL!$D:$D,COL!$A:$A,C4488,COL!$G:$G, D4488),
IF(AND(A4488="Cervical Cancer Screening", E4488="Utilization Rate (per 100,000 patients)"),
SUMIFS(CERV!$D:$D,CERV!$A:$A,C4488,CERV!$G:$G,D4488),
IF(AND(A4488="Cancer Screening for CKD patients", E4488="Utilization Rate (per 100,000 patients)"),
SUMIFS(CANSCRN!$D:$D,CANSCRN!$A:$A,C4488,CANSCRN!$G:$G,D4488),
IF(AND(A4488="PSA Testing", E4488="Cost per service ($USD)"),
SUMIFS(PSA!$E:$E,PSA!$A:$A,C4488,PSA!$G:$G,D4488),
IF(AND(A4488="Colorectal Cancer Screening", E4488="Cost per service ($USD)"),
SUMIFS(COL!$E:$E,COL!$A:$A,C4488,COL!$G:$G,D4488),
IF(AND(A4488="Cervical Cancer Screening", E4488="Cost per service ($USD)"),
SUMIFS(CERV!$E:$E,CERV!$A:$A,C4488,CERV!$G:$G,D4488),
IF(AND(A4488="Cancer Screening for CKD patients", E4488="Cost per service ($USD)"),
SUMIFS(CANSCRN!$E:$E,CANSCRN!$A:$A,C4488,CANSCRN!$G:$G,D4488),
IF(AND(A4488="PSA Testing", E4488="Total Expenditure ($USD per 100,000 patients)"),
SUMIFS(PSA!$F:$F,PSA!$A:$A,C4488,PSA!$G:$G,D4488),
IF(AND(A4488="Colorectal Cancer Screening", E4488="Total Expenditure ($USD per 100,000 patients)"),
SUMIFS(COL!$F:$F,COL!$A:$A,C4488,COL!$G:$G,D4488),
IF(AND(A4488="Cervical Cancer Screening", E4488="Total Expenditure ($USD per 100,000 patients)"),
SUMIFS(CERV!$F:$F,CERV!$A:$A,C4488,CERV!$G:$G,D4488),
SUMIFS(CANSCRN!$F:$F,CANSCRN!$A:$A,C4488,CANSCRN!$G:$G,D4488))))))))))))</f>
        <v>0</v>
      </c>
    </row>
    <row r="4489" spans="1:6" x14ac:dyDescent="0.2">
      <c r="A4489" s="24" t="s">
        <v>107</v>
      </c>
      <c r="B4489" s="24" t="s">
        <v>101</v>
      </c>
      <c r="C4489" s="24" t="s">
        <v>81</v>
      </c>
      <c r="D4489" s="24">
        <v>2019</v>
      </c>
      <c r="E4489" s="24" t="s">
        <v>104</v>
      </c>
      <c r="F4489">
        <f>IF(AND(A4489="PSA Testing", E4489= "Utilization Rate (per 100,000 patients)"),
SUMIFS(PSA!$D:$D,PSA!$A:$A,C4489,PSA!$G:$G,D4489),
IF(AND(A4489="Colorectal Cancer Screening", E4489="Utilization Rate (per 100,000 patients)"),
SUMIFS(COL!$D:$D,COL!$A:$A,C4489,COL!$G:$G, D4489),
IF(AND(A4489="Cervical Cancer Screening", E4489="Utilization Rate (per 100,000 patients)"),
SUMIFS(CERV!$D:$D,CERV!$A:$A,C4489,CERV!$G:$G,D4489),
IF(AND(A4489="Cancer Screening for CKD patients", E4489="Utilization Rate (per 100,000 patients)"),
SUMIFS(CANSCRN!$D:$D,CANSCRN!$A:$A,C4489,CANSCRN!$G:$G,D4489),
IF(AND(A4489="PSA Testing", E4489="Cost per service ($USD)"),
SUMIFS(PSA!$E:$E,PSA!$A:$A,C4489,PSA!$G:$G,D4489),
IF(AND(A4489="Colorectal Cancer Screening", E4489="Cost per service ($USD)"),
SUMIFS(COL!$E:$E,COL!$A:$A,C4489,COL!$G:$G,D4489),
IF(AND(A4489="Cervical Cancer Screening", E4489="Cost per service ($USD)"),
SUMIFS(CERV!$E:$E,CERV!$A:$A,C4489,CERV!$G:$G,D4489),
IF(AND(A4489="Cancer Screening for CKD patients", E4489="Cost per service ($USD)"),
SUMIFS(CANSCRN!$E:$E,CANSCRN!$A:$A,C4489,CANSCRN!$G:$G,D4489),
IF(AND(A4489="PSA Testing", E4489="Total Expenditure ($USD per 100,000 patients)"),
SUMIFS(PSA!$F:$F,PSA!$A:$A,C4489,PSA!$G:$G,D4489),
IF(AND(A4489="Colorectal Cancer Screening", E4489="Total Expenditure ($USD per 100,000 patients)"),
SUMIFS(COL!$F:$F,COL!$A:$A,C4489,COL!$G:$G,D4489),
IF(AND(A4489="Cervical Cancer Screening", E4489="Total Expenditure ($USD per 100,000 patients)"),
SUMIFS(CERV!$F:$F,CERV!$A:$A,C4489,CERV!$G:$G,D4489),
SUMIFS(CANSCRN!$F:$F,CANSCRN!$A:$A,C4489,CANSCRN!$G:$G,D4489))))))))))))</f>
        <v>0</v>
      </c>
    </row>
    <row r="4490" spans="1:6" x14ac:dyDescent="0.2">
      <c r="A4490" s="24" t="s">
        <v>100</v>
      </c>
      <c r="B4490" s="24" t="s">
        <v>101</v>
      </c>
      <c r="C4490" s="24" t="s">
        <v>30</v>
      </c>
      <c r="D4490" s="24">
        <v>2009</v>
      </c>
      <c r="E4490" s="24" t="s">
        <v>106</v>
      </c>
      <c r="F4490" s="3">
        <f>IF(AND(A4490="PSA Testing", E4490= "Utilization Rate (per 100,000 patients)"),
SUMIFS(PSA!$D:$D,PSA!$A:$A,C4490,PSA!$G:$G,D4490),
IF(AND(A4490="Colorectal Cancer Screening", E4490="Utilization Rate (per 100,000 patients)"),
SUMIFS(COL!$D:$D,COL!$A:$A,C4490,COL!$G:$G, D4490),
IF(AND(A4490="Cervical Cancer Screening", E4490="Utilization Rate (per 100,000 patients)"),
SUMIFS(CERV!$D:$D,CERV!$A:$A,C4490,CERV!$G:$G,D4490),
IF(AND(A4490="Cancer Screening for CKD patients", E4490="Utilization Rate (per 100,000 patients)"),
SUMIFS(CANSCRN!$D:$D,CANSCRN!$A:$A,C4490,CANSCRN!$G:$G,D4490),
IF(AND(A4490="PSA Testing", E4490="Cost per service ($USD)"),
SUMIFS(PSA!$E:$E,PSA!$A:$A,C4490,PSA!$G:$G,D4490),
IF(AND(A4490="Colorectal Cancer Screening", E4490="Cost per service ($USD)"),
SUMIFS(COL!$E:$E,COL!$A:$A,C4490,COL!$G:$G,D4490),
IF(AND(A4490="Cervical Cancer Screening", E4490="Cost per service ($USD)"),
SUMIFS(CERV!$E:$E,CERV!$A:$A,C4490,CERV!$G:$G,D4490),
IF(AND(A4490="Cancer Screening for CKD patients", E4490="Cost per service ($USD)"),
SUMIFS(CANSCRN!$E:$E,CANSCRN!$A:$A,C4490,CANSCRN!$G:$G,D4490),
IF(AND(A4490="PSA Testing", E4490="Total Expenditure ($USD per 100,000 patients)"),
SUMIFS(PSA!$F:$F,PSA!$A:$A,C4490,PSA!$G:$G,D4490),
IF(AND(A4490="Colorectal Cancer Screening", E4490="Total Expenditure ($USD per 100,000 patients)"),
SUMIFS(COL!$F:$F,COL!$A:$A,C4490,COL!$G:$G,D4490),
IF(AND(A4490="Cervical Cancer Screening", E4490="Total Expenditure ($USD per 100,000 patients)"),
SUMIFS(CERV!$F:$F,CERV!$A:$A,C4490,CERV!$G:$G,D4490),
SUMIFS(CANSCRN!$F:$F,CANSCRN!$A:$A,C4490,CANSCRN!$G:$G,D4490))))))))))))</f>
        <v>34.163333299999998</v>
      </c>
    </row>
    <row r="4491" spans="1:6" x14ac:dyDescent="0.2">
      <c r="A4491" s="24" t="s">
        <v>100</v>
      </c>
      <c r="B4491" s="24" t="s">
        <v>101</v>
      </c>
      <c r="C4491" s="24" t="s">
        <v>30</v>
      </c>
      <c r="D4491" s="24">
        <v>2010</v>
      </c>
      <c r="E4491" s="24" t="s">
        <v>106</v>
      </c>
      <c r="F4491" s="3">
        <f>IF(AND(A4491="PSA Testing", E4491= "Utilization Rate (per 100,000 patients)"),
SUMIFS(PSA!$D:$D,PSA!$A:$A,C4491,PSA!$G:$G,D4491),
IF(AND(A4491="Colorectal Cancer Screening", E4491="Utilization Rate (per 100,000 patients)"),
SUMIFS(COL!$D:$D,COL!$A:$A,C4491,COL!$G:$G, D4491),
IF(AND(A4491="Cervical Cancer Screening", E4491="Utilization Rate (per 100,000 patients)"),
SUMIFS(CERV!$D:$D,CERV!$A:$A,C4491,CERV!$G:$G,D4491),
IF(AND(A4491="Cancer Screening for CKD patients", E4491="Utilization Rate (per 100,000 patients)"),
SUMIFS(CANSCRN!$D:$D,CANSCRN!$A:$A,C4491,CANSCRN!$G:$G,D4491),
IF(AND(A4491="PSA Testing", E4491="Cost per service ($USD)"),
SUMIFS(PSA!$E:$E,PSA!$A:$A,C4491,PSA!$G:$G,D4491),
IF(AND(A4491="Colorectal Cancer Screening", E4491="Cost per service ($USD)"),
SUMIFS(COL!$E:$E,COL!$A:$A,C4491,COL!$G:$G,D4491),
IF(AND(A4491="Cervical Cancer Screening", E4491="Cost per service ($USD)"),
SUMIFS(CERV!$E:$E,CERV!$A:$A,C4491,CERV!$G:$G,D4491),
IF(AND(A4491="Cancer Screening for CKD patients", E4491="Cost per service ($USD)"),
SUMIFS(CANSCRN!$E:$E,CANSCRN!$A:$A,C4491,CANSCRN!$G:$G,D4491),
IF(AND(A4491="PSA Testing", E4491="Total Expenditure ($USD per 100,000 patients)"),
SUMIFS(PSA!$F:$F,PSA!$A:$A,C4491,PSA!$G:$G,D4491),
IF(AND(A4491="Colorectal Cancer Screening", E4491="Total Expenditure ($USD per 100,000 patients)"),
SUMIFS(COL!$F:$F,COL!$A:$A,C4491,COL!$G:$G,D4491),
IF(AND(A4491="Cervical Cancer Screening", E4491="Total Expenditure ($USD per 100,000 patients)"),
SUMIFS(CERV!$F:$F,CERV!$A:$A,C4491,CERV!$G:$G,D4491),
SUMIFS(CANSCRN!$F:$F,CANSCRN!$A:$A,C4491,CANSCRN!$G:$G,D4491))))))))))))</f>
        <v>0</v>
      </c>
    </row>
    <row r="4492" spans="1:6" x14ac:dyDescent="0.2">
      <c r="A4492" s="24" t="s">
        <v>100</v>
      </c>
      <c r="B4492" s="24" t="s">
        <v>101</v>
      </c>
      <c r="C4492" s="24" t="s">
        <v>30</v>
      </c>
      <c r="D4492" s="24">
        <v>2011</v>
      </c>
      <c r="E4492" s="24" t="s">
        <v>106</v>
      </c>
      <c r="F4492" s="3">
        <f>IF(AND(A4492="PSA Testing", E4492= "Utilization Rate (per 100,000 patients)"),
SUMIFS(PSA!$D:$D,PSA!$A:$A,C4492,PSA!$G:$G,D4492),
IF(AND(A4492="Colorectal Cancer Screening", E4492="Utilization Rate (per 100,000 patients)"),
SUMIFS(COL!$D:$D,COL!$A:$A,C4492,COL!$G:$G, D4492),
IF(AND(A4492="Cervical Cancer Screening", E4492="Utilization Rate (per 100,000 patients)"),
SUMIFS(CERV!$D:$D,CERV!$A:$A,C4492,CERV!$G:$G,D4492),
IF(AND(A4492="Cancer Screening for CKD patients", E4492="Utilization Rate (per 100,000 patients)"),
SUMIFS(CANSCRN!$D:$D,CANSCRN!$A:$A,C4492,CANSCRN!$G:$G,D4492),
IF(AND(A4492="PSA Testing", E4492="Cost per service ($USD)"),
SUMIFS(PSA!$E:$E,PSA!$A:$A,C4492,PSA!$G:$G,D4492),
IF(AND(A4492="Colorectal Cancer Screening", E4492="Cost per service ($USD)"),
SUMIFS(COL!$E:$E,COL!$A:$A,C4492,COL!$G:$G,D4492),
IF(AND(A4492="Cervical Cancer Screening", E4492="Cost per service ($USD)"),
SUMIFS(CERV!$E:$E,CERV!$A:$A,C4492,CERV!$G:$G,D4492),
IF(AND(A4492="Cancer Screening for CKD patients", E4492="Cost per service ($USD)"),
SUMIFS(CANSCRN!$E:$E,CANSCRN!$A:$A,C4492,CANSCRN!$G:$G,D4492),
IF(AND(A4492="PSA Testing", E4492="Total Expenditure ($USD per 100,000 patients)"),
SUMIFS(PSA!$F:$F,PSA!$A:$A,C4492,PSA!$G:$G,D4492),
IF(AND(A4492="Colorectal Cancer Screening", E4492="Total Expenditure ($USD per 100,000 patients)"),
SUMIFS(COL!$F:$F,COL!$A:$A,C4492,COL!$G:$G,D4492),
IF(AND(A4492="Cervical Cancer Screening", E4492="Total Expenditure ($USD per 100,000 patients)"),
SUMIFS(CERV!$F:$F,CERV!$A:$A,C4492,CERV!$G:$G,D4492),
SUMIFS(CANSCRN!$F:$F,CANSCRN!$A:$A,C4492,CANSCRN!$G:$G,D4492))))))))))))</f>
        <v>0</v>
      </c>
    </row>
    <row r="4493" spans="1:6" x14ac:dyDescent="0.2">
      <c r="A4493" s="24" t="s">
        <v>100</v>
      </c>
      <c r="B4493" s="24" t="s">
        <v>101</v>
      </c>
      <c r="C4493" s="24" t="s">
        <v>30</v>
      </c>
      <c r="D4493" s="24">
        <v>2012</v>
      </c>
      <c r="E4493" s="24" t="s">
        <v>106</v>
      </c>
      <c r="F4493" s="3">
        <f>IF(AND(A4493="PSA Testing", E4493= "Utilization Rate (per 100,000 patients)"),
SUMIFS(PSA!$D:$D,PSA!$A:$A,C4493,PSA!$G:$G,D4493),
IF(AND(A4493="Colorectal Cancer Screening", E4493="Utilization Rate (per 100,000 patients)"),
SUMIFS(COL!$D:$D,COL!$A:$A,C4493,COL!$G:$G, D4493),
IF(AND(A4493="Cervical Cancer Screening", E4493="Utilization Rate (per 100,000 patients)"),
SUMIFS(CERV!$D:$D,CERV!$A:$A,C4493,CERV!$G:$G,D4493),
IF(AND(A4493="Cancer Screening for CKD patients", E4493="Utilization Rate (per 100,000 patients)"),
SUMIFS(CANSCRN!$D:$D,CANSCRN!$A:$A,C4493,CANSCRN!$G:$G,D4493),
IF(AND(A4493="PSA Testing", E4493="Cost per service ($USD)"),
SUMIFS(PSA!$E:$E,PSA!$A:$A,C4493,PSA!$G:$G,D4493),
IF(AND(A4493="Colorectal Cancer Screening", E4493="Cost per service ($USD)"),
SUMIFS(COL!$E:$E,COL!$A:$A,C4493,COL!$G:$G,D4493),
IF(AND(A4493="Cervical Cancer Screening", E4493="Cost per service ($USD)"),
SUMIFS(CERV!$E:$E,CERV!$A:$A,C4493,CERV!$G:$G,D4493),
IF(AND(A4493="Cancer Screening for CKD patients", E4493="Cost per service ($USD)"),
SUMIFS(CANSCRN!$E:$E,CANSCRN!$A:$A,C4493,CANSCRN!$G:$G,D4493),
IF(AND(A4493="PSA Testing", E4493="Total Expenditure ($USD per 100,000 patients)"),
SUMIFS(PSA!$F:$F,PSA!$A:$A,C4493,PSA!$G:$G,D4493),
IF(AND(A4493="Colorectal Cancer Screening", E4493="Total Expenditure ($USD per 100,000 patients)"),
SUMIFS(COL!$F:$F,COL!$A:$A,C4493,COL!$G:$G,D4493),
IF(AND(A4493="Cervical Cancer Screening", E4493="Total Expenditure ($USD per 100,000 patients)"),
SUMIFS(CERV!$F:$F,CERV!$A:$A,C4493,CERV!$G:$G,D4493),
SUMIFS(CANSCRN!$F:$F,CANSCRN!$A:$A,C4493,CANSCRN!$G:$G,D4493))))))))))))</f>
        <v>0</v>
      </c>
    </row>
    <row r="4494" spans="1:6" x14ac:dyDescent="0.2">
      <c r="A4494" s="24" t="s">
        <v>100</v>
      </c>
      <c r="B4494" s="24" t="s">
        <v>101</v>
      </c>
      <c r="C4494" s="24" t="s">
        <v>30</v>
      </c>
      <c r="D4494" s="24">
        <v>2013</v>
      </c>
      <c r="E4494" s="24" t="s">
        <v>106</v>
      </c>
      <c r="F4494" s="3">
        <f>IF(AND(A4494="PSA Testing", E4494= "Utilization Rate (per 100,000 patients)"),
SUMIFS(PSA!$D:$D,PSA!$A:$A,C4494,PSA!$G:$G,D4494),
IF(AND(A4494="Colorectal Cancer Screening", E4494="Utilization Rate (per 100,000 patients)"),
SUMIFS(COL!$D:$D,COL!$A:$A,C4494,COL!$G:$G, D4494),
IF(AND(A4494="Cervical Cancer Screening", E4494="Utilization Rate (per 100,000 patients)"),
SUMIFS(CERV!$D:$D,CERV!$A:$A,C4494,CERV!$G:$G,D4494),
IF(AND(A4494="Cancer Screening for CKD patients", E4494="Utilization Rate (per 100,000 patients)"),
SUMIFS(CANSCRN!$D:$D,CANSCRN!$A:$A,C4494,CANSCRN!$G:$G,D4494),
IF(AND(A4494="PSA Testing", E4494="Cost per service ($USD)"),
SUMIFS(PSA!$E:$E,PSA!$A:$A,C4494,PSA!$G:$G,D4494),
IF(AND(A4494="Colorectal Cancer Screening", E4494="Cost per service ($USD)"),
SUMIFS(COL!$E:$E,COL!$A:$A,C4494,COL!$G:$G,D4494),
IF(AND(A4494="Cervical Cancer Screening", E4494="Cost per service ($USD)"),
SUMIFS(CERV!$E:$E,CERV!$A:$A,C4494,CERV!$G:$G,D4494),
IF(AND(A4494="Cancer Screening for CKD patients", E4494="Cost per service ($USD)"),
SUMIFS(CANSCRN!$E:$E,CANSCRN!$A:$A,C4494,CANSCRN!$G:$G,D4494),
IF(AND(A4494="PSA Testing", E4494="Total Expenditure ($USD per 100,000 patients)"),
SUMIFS(PSA!$F:$F,PSA!$A:$A,C4494,PSA!$G:$G,D4494),
IF(AND(A4494="Colorectal Cancer Screening", E4494="Total Expenditure ($USD per 100,000 patients)"),
SUMIFS(COL!$F:$F,COL!$A:$A,C4494,COL!$G:$G,D4494),
IF(AND(A4494="Cervical Cancer Screening", E4494="Total Expenditure ($USD per 100,000 patients)"),
SUMIFS(CERV!$F:$F,CERV!$A:$A,C4494,CERV!$G:$G,D4494),
SUMIFS(CANSCRN!$F:$F,CANSCRN!$A:$A,C4494,CANSCRN!$G:$G,D4494))))))))))))</f>
        <v>0</v>
      </c>
    </row>
    <row r="4495" spans="1:6" x14ac:dyDescent="0.2">
      <c r="A4495" s="24" t="s">
        <v>100</v>
      </c>
      <c r="B4495" s="24" t="s">
        <v>101</v>
      </c>
      <c r="C4495" s="24" t="s">
        <v>30</v>
      </c>
      <c r="D4495" s="24">
        <v>2014</v>
      </c>
      <c r="E4495" s="24" t="s">
        <v>106</v>
      </c>
      <c r="F4495" s="3">
        <f>IF(AND(A4495="PSA Testing", E4495= "Utilization Rate (per 100,000 patients)"),
SUMIFS(PSA!$D:$D,PSA!$A:$A,C4495,PSA!$G:$G,D4495),
IF(AND(A4495="Colorectal Cancer Screening", E4495="Utilization Rate (per 100,000 patients)"),
SUMIFS(COL!$D:$D,COL!$A:$A,C4495,COL!$G:$G, D4495),
IF(AND(A4495="Cervical Cancer Screening", E4495="Utilization Rate (per 100,000 patients)"),
SUMIFS(CERV!$D:$D,CERV!$A:$A,C4495,CERV!$G:$G,D4495),
IF(AND(A4495="Cancer Screening for CKD patients", E4495="Utilization Rate (per 100,000 patients)"),
SUMIFS(CANSCRN!$D:$D,CANSCRN!$A:$A,C4495,CANSCRN!$G:$G,D4495),
IF(AND(A4495="PSA Testing", E4495="Cost per service ($USD)"),
SUMIFS(PSA!$E:$E,PSA!$A:$A,C4495,PSA!$G:$G,D4495),
IF(AND(A4495="Colorectal Cancer Screening", E4495="Cost per service ($USD)"),
SUMIFS(COL!$E:$E,COL!$A:$A,C4495,COL!$G:$G,D4495),
IF(AND(A4495="Cervical Cancer Screening", E4495="Cost per service ($USD)"),
SUMIFS(CERV!$E:$E,CERV!$A:$A,C4495,CERV!$G:$G,D4495),
IF(AND(A4495="Cancer Screening for CKD patients", E4495="Cost per service ($USD)"),
SUMIFS(CANSCRN!$E:$E,CANSCRN!$A:$A,C4495,CANSCRN!$G:$G,D4495),
IF(AND(A4495="PSA Testing", E4495="Total Expenditure ($USD per 100,000 patients)"),
SUMIFS(PSA!$F:$F,PSA!$A:$A,C4495,PSA!$G:$G,D4495),
IF(AND(A4495="Colorectal Cancer Screening", E4495="Total Expenditure ($USD per 100,000 patients)"),
SUMIFS(COL!$F:$F,COL!$A:$A,C4495,COL!$G:$G,D4495),
IF(AND(A4495="Cervical Cancer Screening", E4495="Total Expenditure ($USD per 100,000 patients)"),
SUMIFS(CERV!$F:$F,CERV!$A:$A,C4495,CERV!$G:$G,D4495),
SUMIFS(CANSCRN!$F:$F,CANSCRN!$A:$A,C4495,CANSCRN!$G:$G,D4495))))))))))))</f>
        <v>0</v>
      </c>
    </row>
    <row r="4496" spans="1:6" x14ac:dyDescent="0.2">
      <c r="A4496" s="24" t="s">
        <v>100</v>
      </c>
      <c r="B4496" s="24" t="s">
        <v>101</v>
      </c>
      <c r="C4496" s="24" t="s">
        <v>30</v>
      </c>
      <c r="D4496" s="24">
        <v>2015</v>
      </c>
      <c r="E4496" s="24" t="s">
        <v>106</v>
      </c>
      <c r="F4496" s="3">
        <f>IF(AND(A4496="PSA Testing", E4496= "Utilization Rate (per 100,000 patients)"),
SUMIFS(PSA!$D:$D,PSA!$A:$A,C4496,PSA!$G:$G,D4496),
IF(AND(A4496="Colorectal Cancer Screening", E4496="Utilization Rate (per 100,000 patients)"),
SUMIFS(COL!$D:$D,COL!$A:$A,C4496,COL!$G:$G, D4496),
IF(AND(A4496="Cervical Cancer Screening", E4496="Utilization Rate (per 100,000 patients)"),
SUMIFS(CERV!$D:$D,CERV!$A:$A,C4496,CERV!$G:$G,D4496),
IF(AND(A4496="Cancer Screening for CKD patients", E4496="Utilization Rate (per 100,000 patients)"),
SUMIFS(CANSCRN!$D:$D,CANSCRN!$A:$A,C4496,CANSCRN!$G:$G,D4496),
IF(AND(A4496="PSA Testing", E4496="Cost per service ($USD)"),
SUMIFS(PSA!$E:$E,PSA!$A:$A,C4496,PSA!$G:$G,D4496),
IF(AND(A4496="Colorectal Cancer Screening", E4496="Cost per service ($USD)"),
SUMIFS(COL!$E:$E,COL!$A:$A,C4496,COL!$G:$G,D4496),
IF(AND(A4496="Cervical Cancer Screening", E4496="Cost per service ($USD)"),
SUMIFS(CERV!$E:$E,CERV!$A:$A,C4496,CERV!$G:$G,D4496),
IF(AND(A4496="Cancer Screening for CKD patients", E4496="Cost per service ($USD)"),
SUMIFS(CANSCRN!$E:$E,CANSCRN!$A:$A,C4496,CANSCRN!$G:$G,D4496),
IF(AND(A4496="PSA Testing", E4496="Total Expenditure ($USD per 100,000 patients)"),
SUMIFS(PSA!$F:$F,PSA!$A:$A,C4496,PSA!$G:$G,D4496),
IF(AND(A4496="Colorectal Cancer Screening", E4496="Total Expenditure ($USD per 100,000 patients)"),
SUMIFS(COL!$F:$F,COL!$A:$A,C4496,COL!$G:$G,D4496),
IF(AND(A4496="Cervical Cancer Screening", E4496="Total Expenditure ($USD per 100,000 patients)"),
SUMIFS(CERV!$F:$F,CERV!$A:$A,C4496,CERV!$G:$G,D4496),
SUMIFS(CANSCRN!$F:$F,CANSCRN!$A:$A,C4496,CANSCRN!$G:$G,D4496))))))))))))</f>
        <v>0</v>
      </c>
    </row>
    <row r="4497" spans="1:6" x14ac:dyDescent="0.2">
      <c r="A4497" s="24" t="s">
        <v>100</v>
      </c>
      <c r="B4497" s="24" t="s">
        <v>101</v>
      </c>
      <c r="C4497" s="24" t="s">
        <v>30</v>
      </c>
      <c r="D4497" s="24">
        <v>2016</v>
      </c>
      <c r="E4497" s="24" t="s">
        <v>106</v>
      </c>
      <c r="F4497" s="3">
        <f>IF(AND(A4497="PSA Testing", E4497= "Utilization Rate (per 100,000 patients)"),
SUMIFS(PSA!$D:$D,PSA!$A:$A,C4497,PSA!$G:$G,D4497),
IF(AND(A4497="Colorectal Cancer Screening", E4497="Utilization Rate (per 100,000 patients)"),
SUMIFS(COL!$D:$D,COL!$A:$A,C4497,COL!$G:$G, D4497),
IF(AND(A4497="Cervical Cancer Screening", E4497="Utilization Rate (per 100,000 patients)"),
SUMIFS(CERV!$D:$D,CERV!$A:$A,C4497,CERV!$G:$G,D4497),
IF(AND(A4497="Cancer Screening for CKD patients", E4497="Utilization Rate (per 100,000 patients)"),
SUMIFS(CANSCRN!$D:$D,CANSCRN!$A:$A,C4497,CANSCRN!$G:$G,D4497),
IF(AND(A4497="PSA Testing", E4497="Cost per service ($USD)"),
SUMIFS(PSA!$E:$E,PSA!$A:$A,C4497,PSA!$G:$G,D4497),
IF(AND(A4497="Colorectal Cancer Screening", E4497="Cost per service ($USD)"),
SUMIFS(COL!$E:$E,COL!$A:$A,C4497,COL!$G:$G,D4497),
IF(AND(A4497="Cervical Cancer Screening", E4497="Cost per service ($USD)"),
SUMIFS(CERV!$E:$E,CERV!$A:$A,C4497,CERV!$G:$G,D4497),
IF(AND(A4497="Cancer Screening for CKD patients", E4497="Cost per service ($USD)"),
SUMIFS(CANSCRN!$E:$E,CANSCRN!$A:$A,C4497,CANSCRN!$G:$G,D4497),
IF(AND(A4497="PSA Testing", E4497="Total Expenditure ($USD per 100,000 patients)"),
SUMIFS(PSA!$F:$F,PSA!$A:$A,C4497,PSA!$G:$G,D4497),
IF(AND(A4497="Colorectal Cancer Screening", E4497="Total Expenditure ($USD per 100,000 patients)"),
SUMIFS(COL!$F:$F,COL!$A:$A,C4497,COL!$G:$G,D4497),
IF(AND(A4497="Cervical Cancer Screening", E4497="Total Expenditure ($USD per 100,000 patients)"),
SUMIFS(CERV!$F:$F,CERV!$A:$A,C4497,CERV!$G:$G,D4497),
SUMIFS(CANSCRN!$F:$F,CANSCRN!$A:$A,C4497,CANSCRN!$G:$G,D4497))))))))))))</f>
        <v>0</v>
      </c>
    </row>
    <row r="4498" spans="1:6" x14ac:dyDescent="0.2">
      <c r="A4498" s="24" t="s">
        <v>100</v>
      </c>
      <c r="B4498" s="24" t="s">
        <v>101</v>
      </c>
      <c r="C4498" s="24" t="s">
        <v>30</v>
      </c>
      <c r="D4498" s="24">
        <v>2017</v>
      </c>
      <c r="E4498" s="24" t="s">
        <v>106</v>
      </c>
      <c r="F4498" s="3">
        <f>IF(AND(A4498="PSA Testing", E4498= "Utilization Rate (per 100,000 patients)"),
SUMIFS(PSA!$D:$D,PSA!$A:$A,C4498,PSA!$G:$G,D4498),
IF(AND(A4498="Colorectal Cancer Screening", E4498="Utilization Rate (per 100,000 patients)"),
SUMIFS(COL!$D:$D,COL!$A:$A,C4498,COL!$G:$G, D4498),
IF(AND(A4498="Cervical Cancer Screening", E4498="Utilization Rate (per 100,000 patients)"),
SUMIFS(CERV!$D:$D,CERV!$A:$A,C4498,CERV!$G:$G,D4498),
IF(AND(A4498="Cancer Screening for CKD patients", E4498="Utilization Rate (per 100,000 patients)"),
SUMIFS(CANSCRN!$D:$D,CANSCRN!$A:$A,C4498,CANSCRN!$G:$G,D4498),
IF(AND(A4498="PSA Testing", E4498="Cost per service ($USD)"),
SUMIFS(PSA!$E:$E,PSA!$A:$A,C4498,PSA!$G:$G,D4498),
IF(AND(A4498="Colorectal Cancer Screening", E4498="Cost per service ($USD)"),
SUMIFS(COL!$E:$E,COL!$A:$A,C4498,COL!$G:$G,D4498),
IF(AND(A4498="Cervical Cancer Screening", E4498="Cost per service ($USD)"),
SUMIFS(CERV!$E:$E,CERV!$A:$A,C4498,CERV!$G:$G,D4498),
IF(AND(A4498="Cancer Screening for CKD patients", E4498="Cost per service ($USD)"),
SUMIFS(CANSCRN!$E:$E,CANSCRN!$A:$A,C4498,CANSCRN!$G:$G,D4498),
IF(AND(A4498="PSA Testing", E4498="Total Expenditure ($USD per 100,000 patients)"),
SUMIFS(PSA!$F:$F,PSA!$A:$A,C4498,PSA!$G:$G,D4498),
IF(AND(A4498="Colorectal Cancer Screening", E4498="Total Expenditure ($USD per 100,000 patients)"),
SUMIFS(COL!$F:$F,COL!$A:$A,C4498,COL!$G:$G,D4498),
IF(AND(A4498="Cervical Cancer Screening", E4498="Total Expenditure ($USD per 100,000 patients)"),
SUMIFS(CERV!$F:$F,CERV!$A:$A,C4498,CERV!$G:$G,D4498),
SUMIFS(CANSCRN!$F:$F,CANSCRN!$A:$A,C4498,CANSCRN!$G:$G,D4498))))))))))))</f>
        <v>0</v>
      </c>
    </row>
    <row r="4499" spans="1:6" x14ac:dyDescent="0.2">
      <c r="A4499" s="24" t="s">
        <v>100</v>
      </c>
      <c r="B4499" s="24" t="s">
        <v>101</v>
      </c>
      <c r="C4499" s="24" t="s">
        <v>30</v>
      </c>
      <c r="D4499" s="24">
        <v>2018</v>
      </c>
      <c r="E4499" s="24" t="s">
        <v>106</v>
      </c>
      <c r="F4499" s="3">
        <f>IF(AND(A4499="PSA Testing", E4499= "Utilization Rate (per 100,000 patients)"),
SUMIFS(PSA!$D:$D,PSA!$A:$A,C4499,PSA!$G:$G,D4499),
IF(AND(A4499="Colorectal Cancer Screening", E4499="Utilization Rate (per 100,000 patients)"),
SUMIFS(COL!$D:$D,COL!$A:$A,C4499,COL!$G:$G, D4499),
IF(AND(A4499="Cervical Cancer Screening", E4499="Utilization Rate (per 100,000 patients)"),
SUMIFS(CERV!$D:$D,CERV!$A:$A,C4499,CERV!$G:$G,D4499),
IF(AND(A4499="Cancer Screening for CKD patients", E4499="Utilization Rate (per 100,000 patients)"),
SUMIFS(CANSCRN!$D:$D,CANSCRN!$A:$A,C4499,CANSCRN!$G:$G,D4499),
IF(AND(A4499="PSA Testing", E4499="Cost per service ($USD)"),
SUMIFS(PSA!$E:$E,PSA!$A:$A,C4499,PSA!$G:$G,D4499),
IF(AND(A4499="Colorectal Cancer Screening", E4499="Cost per service ($USD)"),
SUMIFS(COL!$E:$E,COL!$A:$A,C4499,COL!$G:$G,D4499),
IF(AND(A4499="Cervical Cancer Screening", E4499="Cost per service ($USD)"),
SUMIFS(CERV!$E:$E,CERV!$A:$A,C4499,CERV!$G:$G,D4499),
IF(AND(A4499="Cancer Screening for CKD patients", E4499="Cost per service ($USD)"),
SUMIFS(CANSCRN!$E:$E,CANSCRN!$A:$A,C4499,CANSCRN!$G:$G,D4499),
IF(AND(A4499="PSA Testing", E4499="Total Expenditure ($USD per 100,000 patients)"),
SUMIFS(PSA!$F:$F,PSA!$A:$A,C4499,PSA!$G:$G,D4499),
IF(AND(A4499="Colorectal Cancer Screening", E4499="Total Expenditure ($USD per 100,000 patients)"),
SUMIFS(COL!$F:$F,COL!$A:$A,C4499,COL!$G:$G,D4499),
IF(AND(A4499="Cervical Cancer Screening", E4499="Total Expenditure ($USD per 100,000 patients)"),
SUMIFS(CERV!$F:$F,CERV!$A:$A,C4499,CERV!$G:$G,D4499),
SUMIFS(CANSCRN!$F:$F,CANSCRN!$A:$A,C4499,CANSCRN!$G:$G,D4499))))))))))))</f>
        <v>0</v>
      </c>
    </row>
    <row r="4500" spans="1:6" x14ac:dyDescent="0.2">
      <c r="A4500" s="24" t="s">
        <v>100</v>
      </c>
      <c r="B4500" s="24" t="s">
        <v>101</v>
      </c>
      <c r="C4500" s="24" t="s">
        <v>30</v>
      </c>
      <c r="D4500" s="24">
        <v>2019</v>
      </c>
      <c r="E4500" s="24" t="s">
        <v>106</v>
      </c>
      <c r="F4500" s="3">
        <f>IF(AND(A4500="PSA Testing", E4500= "Utilization Rate (per 100,000 patients)"),
SUMIFS(PSA!$D:$D,PSA!$A:$A,C4500,PSA!$G:$G,D4500),
IF(AND(A4500="Colorectal Cancer Screening", E4500="Utilization Rate (per 100,000 patients)"),
SUMIFS(COL!$D:$D,COL!$A:$A,C4500,COL!$G:$G, D4500),
IF(AND(A4500="Cervical Cancer Screening", E4500="Utilization Rate (per 100,000 patients)"),
SUMIFS(CERV!$D:$D,CERV!$A:$A,C4500,CERV!$G:$G,D4500),
IF(AND(A4500="Cancer Screening for CKD patients", E4500="Utilization Rate (per 100,000 patients)"),
SUMIFS(CANSCRN!$D:$D,CANSCRN!$A:$A,C4500,CANSCRN!$G:$G,D4500),
IF(AND(A4500="PSA Testing", E4500="Cost per service ($USD)"),
SUMIFS(PSA!$E:$E,PSA!$A:$A,C4500,PSA!$G:$G,D4500),
IF(AND(A4500="Colorectal Cancer Screening", E4500="Cost per service ($USD)"),
SUMIFS(COL!$E:$E,COL!$A:$A,C4500,COL!$G:$G,D4500),
IF(AND(A4500="Cervical Cancer Screening", E4500="Cost per service ($USD)"),
SUMIFS(CERV!$E:$E,CERV!$A:$A,C4500,CERV!$G:$G,D4500),
IF(AND(A4500="Cancer Screening for CKD patients", E4500="Cost per service ($USD)"),
SUMIFS(CANSCRN!$E:$E,CANSCRN!$A:$A,C4500,CANSCRN!$G:$G,D4500),
IF(AND(A4500="PSA Testing", E4500="Total Expenditure ($USD per 100,000 patients)"),
SUMIFS(PSA!$F:$F,PSA!$A:$A,C4500,PSA!$G:$G,D4500),
IF(AND(A4500="Colorectal Cancer Screening", E4500="Total Expenditure ($USD per 100,000 patients)"),
SUMIFS(COL!$F:$F,COL!$A:$A,C4500,COL!$G:$G,D4500),
IF(AND(A4500="Cervical Cancer Screening", E4500="Total Expenditure ($USD per 100,000 patients)"),
SUMIFS(CERV!$F:$F,CERV!$A:$A,C4500,CERV!$G:$G,D4500),
SUMIFS(CANSCRN!$F:$F,CANSCRN!$A:$A,C4500,CANSCRN!$G:$G,D4500))))))))))))</f>
        <v>0</v>
      </c>
    </row>
    <row r="4501" spans="1:6" x14ac:dyDescent="0.2">
      <c r="A4501" s="24" t="s">
        <v>100</v>
      </c>
      <c r="B4501" s="24" t="s">
        <v>101</v>
      </c>
      <c r="C4501" s="24" t="s">
        <v>31</v>
      </c>
      <c r="D4501" s="24">
        <v>2009</v>
      </c>
      <c r="E4501" s="24" t="s">
        <v>106</v>
      </c>
      <c r="F4501" s="3">
        <f>IF(AND(A4501="PSA Testing", E4501= "Utilization Rate (per 100,000 patients)"),
SUMIFS(PSA!$D:$D,PSA!$A:$A,C4501,PSA!$G:$G,D4501),
IF(AND(A4501="Colorectal Cancer Screening", E4501="Utilization Rate (per 100,000 patients)"),
SUMIFS(COL!$D:$D,COL!$A:$A,C4501,COL!$G:$G, D4501),
IF(AND(A4501="Cervical Cancer Screening", E4501="Utilization Rate (per 100,000 patients)"),
SUMIFS(CERV!$D:$D,CERV!$A:$A,C4501,CERV!$G:$G,D4501),
IF(AND(A4501="Cancer Screening for CKD patients", E4501="Utilization Rate (per 100,000 patients)"),
SUMIFS(CANSCRN!$D:$D,CANSCRN!$A:$A,C4501,CANSCRN!$G:$G,D4501),
IF(AND(A4501="PSA Testing", E4501="Cost per service ($USD)"),
SUMIFS(PSA!$E:$E,PSA!$A:$A,C4501,PSA!$G:$G,D4501),
IF(AND(A4501="Colorectal Cancer Screening", E4501="Cost per service ($USD)"),
SUMIFS(COL!$E:$E,COL!$A:$A,C4501,COL!$G:$G,D4501),
IF(AND(A4501="Cervical Cancer Screening", E4501="Cost per service ($USD)"),
SUMIFS(CERV!$E:$E,CERV!$A:$A,C4501,CERV!$G:$G,D4501),
IF(AND(A4501="Cancer Screening for CKD patients", E4501="Cost per service ($USD)"),
SUMIFS(CANSCRN!$E:$E,CANSCRN!$A:$A,C4501,CANSCRN!$G:$G,D4501),
IF(AND(A4501="PSA Testing", E4501="Total Expenditure ($USD per 100,000 patients)"),
SUMIFS(PSA!$F:$F,PSA!$A:$A,C4501,PSA!$G:$G,D4501),
IF(AND(A4501="Colorectal Cancer Screening", E4501="Total Expenditure ($USD per 100,000 patients)"),
SUMIFS(COL!$F:$F,COL!$A:$A,C4501,COL!$G:$G,D4501),
IF(AND(A4501="Cervical Cancer Screening", E4501="Total Expenditure ($USD per 100,000 patients)"),
SUMIFS(CERV!$F:$F,CERV!$A:$A,C4501,CERV!$G:$G,D4501),
SUMIFS(CANSCRN!$F:$F,CANSCRN!$A:$A,C4501,CANSCRN!$G:$G,D4501))))))))))))</f>
        <v>18.354096699999999</v>
      </c>
    </row>
    <row r="4502" spans="1:6" x14ac:dyDescent="0.2">
      <c r="A4502" s="24" t="s">
        <v>100</v>
      </c>
      <c r="B4502" s="24" t="s">
        <v>101</v>
      </c>
      <c r="C4502" s="24" t="s">
        <v>31</v>
      </c>
      <c r="D4502" s="24">
        <v>2010</v>
      </c>
      <c r="E4502" s="24" t="s">
        <v>106</v>
      </c>
      <c r="F4502" s="3">
        <f>IF(AND(A4502="PSA Testing", E4502= "Utilization Rate (per 100,000 patients)"),
SUMIFS(PSA!$D:$D,PSA!$A:$A,C4502,PSA!$G:$G,D4502),
IF(AND(A4502="Colorectal Cancer Screening", E4502="Utilization Rate (per 100,000 patients)"),
SUMIFS(COL!$D:$D,COL!$A:$A,C4502,COL!$G:$G, D4502),
IF(AND(A4502="Cervical Cancer Screening", E4502="Utilization Rate (per 100,000 patients)"),
SUMIFS(CERV!$D:$D,CERV!$A:$A,C4502,CERV!$G:$G,D4502),
IF(AND(A4502="Cancer Screening for CKD patients", E4502="Utilization Rate (per 100,000 patients)"),
SUMIFS(CANSCRN!$D:$D,CANSCRN!$A:$A,C4502,CANSCRN!$G:$G,D4502),
IF(AND(A4502="PSA Testing", E4502="Cost per service ($USD)"),
SUMIFS(PSA!$E:$E,PSA!$A:$A,C4502,PSA!$G:$G,D4502),
IF(AND(A4502="Colorectal Cancer Screening", E4502="Cost per service ($USD)"),
SUMIFS(COL!$E:$E,COL!$A:$A,C4502,COL!$G:$G,D4502),
IF(AND(A4502="Cervical Cancer Screening", E4502="Cost per service ($USD)"),
SUMIFS(CERV!$E:$E,CERV!$A:$A,C4502,CERV!$G:$G,D4502),
IF(AND(A4502="Cancer Screening for CKD patients", E4502="Cost per service ($USD)"),
SUMIFS(CANSCRN!$E:$E,CANSCRN!$A:$A,C4502,CANSCRN!$G:$G,D4502),
IF(AND(A4502="PSA Testing", E4502="Total Expenditure ($USD per 100,000 patients)"),
SUMIFS(PSA!$F:$F,PSA!$A:$A,C4502,PSA!$G:$G,D4502),
IF(AND(A4502="Colorectal Cancer Screening", E4502="Total Expenditure ($USD per 100,000 patients)"),
SUMIFS(COL!$F:$F,COL!$A:$A,C4502,COL!$G:$G,D4502),
IF(AND(A4502="Cervical Cancer Screening", E4502="Total Expenditure ($USD per 100,000 patients)"),
SUMIFS(CERV!$F:$F,CERV!$A:$A,C4502,CERV!$G:$G,D4502),
SUMIFS(CANSCRN!$F:$F,CANSCRN!$A:$A,C4502,CANSCRN!$G:$G,D4502))))))))))))</f>
        <v>18.283505399999999</v>
      </c>
    </row>
    <row r="4503" spans="1:6" x14ac:dyDescent="0.2">
      <c r="A4503" s="24" t="s">
        <v>100</v>
      </c>
      <c r="B4503" s="24" t="s">
        <v>101</v>
      </c>
      <c r="C4503" s="24" t="s">
        <v>31</v>
      </c>
      <c r="D4503" s="24">
        <v>2011</v>
      </c>
      <c r="E4503" s="24" t="s">
        <v>106</v>
      </c>
      <c r="F4503" s="3">
        <f>IF(AND(A4503="PSA Testing", E4503= "Utilization Rate (per 100,000 patients)"),
SUMIFS(PSA!$D:$D,PSA!$A:$A,C4503,PSA!$G:$G,D4503),
IF(AND(A4503="Colorectal Cancer Screening", E4503="Utilization Rate (per 100,000 patients)"),
SUMIFS(COL!$D:$D,COL!$A:$A,C4503,COL!$G:$G, D4503),
IF(AND(A4503="Cervical Cancer Screening", E4503="Utilization Rate (per 100,000 patients)"),
SUMIFS(CERV!$D:$D,CERV!$A:$A,C4503,CERV!$G:$G,D4503),
IF(AND(A4503="Cancer Screening for CKD patients", E4503="Utilization Rate (per 100,000 patients)"),
SUMIFS(CANSCRN!$D:$D,CANSCRN!$A:$A,C4503,CANSCRN!$G:$G,D4503),
IF(AND(A4503="PSA Testing", E4503="Cost per service ($USD)"),
SUMIFS(PSA!$E:$E,PSA!$A:$A,C4503,PSA!$G:$G,D4503),
IF(AND(A4503="Colorectal Cancer Screening", E4503="Cost per service ($USD)"),
SUMIFS(COL!$E:$E,COL!$A:$A,C4503,COL!$G:$G,D4503),
IF(AND(A4503="Cervical Cancer Screening", E4503="Cost per service ($USD)"),
SUMIFS(CERV!$E:$E,CERV!$A:$A,C4503,CERV!$G:$G,D4503),
IF(AND(A4503="Cancer Screening for CKD patients", E4503="Cost per service ($USD)"),
SUMIFS(CANSCRN!$E:$E,CANSCRN!$A:$A,C4503,CANSCRN!$G:$G,D4503),
IF(AND(A4503="PSA Testing", E4503="Total Expenditure ($USD per 100,000 patients)"),
SUMIFS(PSA!$F:$F,PSA!$A:$A,C4503,PSA!$G:$G,D4503),
IF(AND(A4503="Colorectal Cancer Screening", E4503="Total Expenditure ($USD per 100,000 patients)"),
SUMIFS(COL!$F:$F,COL!$A:$A,C4503,COL!$G:$G,D4503),
IF(AND(A4503="Cervical Cancer Screening", E4503="Total Expenditure ($USD per 100,000 patients)"),
SUMIFS(CERV!$F:$F,CERV!$A:$A,C4503,CERV!$G:$G,D4503),
SUMIFS(CANSCRN!$F:$F,CANSCRN!$A:$A,C4503,CANSCRN!$G:$G,D4503))))))))))))</f>
        <v>18.265217400000001</v>
      </c>
    </row>
    <row r="4504" spans="1:6" x14ac:dyDescent="0.2">
      <c r="A4504" s="24" t="s">
        <v>100</v>
      </c>
      <c r="B4504" s="24" t="s">
        <v>101</v>
      </c>
      <c r="C4504" s="24" t="s">
        <v>31</v>
      </c>
      <c r="D4504" s="24">
        <v>2012</v>
      </c>
      <c r="E4504" s="24" t="s">
        <v>106</v>
      </c>
      <c r="F4504" s="3">
        <f>IF(AND(A4504="PSA Testing", E4504= "Utilization Rate (per 100,000 patients)"),
SUMIFS(PSA!$D:$D,PSA!$A:$A,C4504,PSA!$G:$G,D4504),
IF(AND(A4504="Colorectal Cancer Screening", E4504="Utilization Rate (per 100,000 patients)"),
SUMIFS(COL!$D:$D,COL!$A:$A,C4504,COL!$G:$G, D4504),
IF(AND(A4504="Cervical Cancer Screening", E4504="Utilization Rate (per 100,000 patients)"),
SUMIFS(CERV!$D:$D,CERV!$A:$A,C4504,CERV!$G:$G,D4504),
IF(AND(A4504="Cancer Screening for CKD patients", E4504="Utilization Rate (per 100,000 patients)"),
SUMIFS(CANSCRN!$D:$D,CANSCRN!$A:$A,C4504,CANSCRN!$G:$G,D4504),
IF(AND(A4504="PSA Testing", E4504="Cost per service ($USD)"),
SUMIFS(PSA!$E:$E,PSA!$A:$A,C4504,PSA!$G:$G,D4504),
IF(AND(A4504="Colorectal Cancer Screening", E4504="Cost per service ($USD)"),
SUMIFS(COL!$E:$E,COL!$A:$A,C4504,COL!$G:$G,D4504),
IF(AND(A4504="Cervical Cancer Screening", E4504="Cost per service ($USD)"),
SUMIFS(CERV!$E:$E,CERV!$A:$A,C4504,CERV!$G:$G,D4504),
IF(AND(A4504="Cancer Screening for CKD patients", E4504="Cost per service ($USD)"),
SUMIFS(CANSCRN!$E:$E,CANSCRN!$A:$A,C4504,CANSCRN!$G:$G,D4504),
IF(AND(A4504="PSA Testing", E4504="Total Expenditure ($USD per 100,000 patients)"),
SUMIFS(PSA!$F:$F,PSA!$A:$A,C4504,PSA!$G:$G,D4504),
IF(AND(A4504="Colorectal Cancer Screening", E4504="Total Expenditure ($USD per 100,000 patients)"),
SUMIFS(COL!$F:$F,COL!$A:$A,C4504,COL!$G:$G,D4504),
IF(AND(A4504="Cervical Cancer Screening", E4504="Total Expenditure ($USD per 100,000 patients)"),
SUMIFS(CERV!$F:$F,CERV!$A:$A,C4504,CERV!$G:$G,D4504),
SUMIFS(CANSCRN!$F:$F,CANSCRN!$A:$A,C4504,CANSCRN!$G:$G,D4504))))))))))))</f>
        <v>19.0356573</v>
      </c>
    </row>
    <row r="4505" spans="1:6" x14ac:dyDescent="0.2">
      <c r="A4505" s="24" t="s">
        <v>100</v>
      </c>
      <c r="B4505" s="24" t="s">
        <v>101</v>
      </c>
      <c r="C4505" s="24" t="s">
        <v>31</v>
      </c>
      <c r="D4505" s="24">
        <v>2013</v>
      </c>
      <c r="E4505" s="24" t="s">
        <v>106</v>
      </c>
      <c r="F4505" s="3">
        <f>IF(AND(A4505="PSA Testing", E4505= "Utilization Rate (per 100,000 patients)"),
SUMIFS(PSA!$D:$D,PSA!$A:$A,C4505,PSA!$G:$G,D4505),
IF(AND(A4505="Colorectal Cancer Screening", E4505="Utilization Rate (per 100,000 patients)"),
SUMIFS(COL!$D:$D,COL!$A:$A,C4505,COL!$G:$G, D4505),
IF(AND(A4505="Cervical Cancer Screening", E4505="Utilization Rate (per 100,000 patients)"),
SUMIFS(CERV!$D:$D,CERV!$A:$A,C4505,CERV!$G:$G,D4505),
IF(AND(A4505="Cancer Screening for CKD patients", E4505="Utilization Rate (per 100,000 patients)"),
SUMIFS(CANSCRN!$D:$D,CANSCRN!$A:$A,C4505,CANSCRN!$G:$G,D4505),
IF(AND(A4505="PSA Testing", E4505="Cost per service ($USD)"),
SUMIFS(PSA!$E:$E,PSA!$A:$A,C4505,PSA!$G:$G,D4505),
IF(AND(A4505="Colorectal Cancer Screening", E4505="Cost per service ($USD)"),
SUMIFS(COL!$E:$E,COL!$A:$A,C4505,COL!$G:$G,D4505),
IF(AND(A4505="Cervical Cancer Screening", E4505="Cost per service ($USD)"),
SUMIFS(CERV!$E:$E,CERV!$A:$A,C4505,CERV!$G:$G,D4505),
IF(AND(A4505="Cancer Screening for CKD patients", E4505="Cost per service ($USD)"),
SUMIFS(CANSCRN!$E:$E,CANSCRN!$A:$A,C4505,CANSCRN!$G:$G,D4505),
IF(AND(A4505="PSA Testing", E4505="Total Expenditure ($USD per 100,000 patients)"),
SUMIFS(PSA!$F:$F,PSA!$A:$A,C4505,PSA!$G:$G,D4505),
IF(AND(A4505="Colorectal Cancer Screening", E4505="Total Expenditure ($USD per 100,000 patients)"),
SUMIFS(COL!$F:$F,COL!$A:$A,C4505,COL!$G:$G,D4505),
IF(AND(A4505="Cervical Cancer Screening", E4505="Total Expenditure ($USD per 100,000 patients)"),
SUMIFS(CERV!$F:$F,CERV!$A:$A,C4505,CERV!$G:$G,D4505),
SUMIFS(CANSCRN!$F:$F,CANSCRN!$A:$A,C4505,CANSCRN!$G:$G,D4505))))))))))))</f>
        <v>17.641882599999999</v>
      </c>
    </row>
    <row r="4506" spans="1:6" x14ac:dyDescent="0.2">
      <c r="A4506" s="24" t="s">
        <v>100</v>
      </c>
      <c r="B4506" s="24" t="s">
        <v>101</v>
      </c>
      <c r="C4506" s="24" t="s">
        <v>31</v>
      </c>
      <c r="D4506" s="24">
        <v>2014</v>
      </c>
      <c r="E4506" s="24" t="s">
        <v>106</v>
      </c>
      <c r="F4506" s="3">
        <f>IF(AND(A4506="PSA Testing", E4506= "Utilization Rate (per 100,000 patients)"),
SUMIFS(PSA!$D:$D,PSA!$A:$A,C4506,PSA!$G:$G,D4506),
IF(AND(A4506="Colorectal Cancer Screening", E4506="Utilization Rate (per 100,000 patients)"),
SUMIFS(COL!$D:$D,COL!$A:$A,C4506,COL!$G:$G, D4506),
IF(AND(A4506="Cervical Cancer Screening", E4506="Utilization Rate (per 100,000 patients)"),
SUMIFS(CERV!$D:$D,CERV!$A:$A,C4506,CERV!$G:$G,D4506),
IF(AND(A4506="Cancer Screening for CKD patients", E4506="Utilization Rate (per 100,000 patients)"),
SUMIFS(CANSCRN!$D:$D,CANSCRN!$A:$A,C4506,CANSCRN!$G:$G,D4506),
IF(AND(A4506="PSA Testing", E4506="Cost per service ($USD)"),
SUMIFS(PSA!$E:$E,PSA!$A:$A,C4506,PSA!$G:$G,D4506),
IF(AND(A4506="Colorectal Cancer Screening", E4506="Cost per service ($USD)"),
SUMIFS(COL!$E:$E,COL!$A:$A,C4506,COL!$G:$G,D4506),
IF(AND(A4506="Cervical Cancer Screening", E4506="Cost per service ($USD)"),
SUMIFS(CERV!$E:$E,CERV!$A:$A,C4506,CERV!$G:$G,D4506),
IF(AND(A4506="Cancer Screening for CKD patients", E4506="Cost per service ($USD)"),
SUMIFS(CANSCRN!$E:$E,CANSCRN!$A:$A,C4506,CANSCRN!$G:$G,D4506),
IF(AND(A4506="PSA Testing", E4506="Total Expenditure ($USD per 100,000 patients)"),
SUMIFS(PSA!$F:$F,PSA!$A:$A,C4506,PSA!$G:$G,D4506),
IF(AND(A4506="Colorectal Cancer Screening", E4506="Total Expenditure ($USD per 100,000 patients)"),
SUMIFS(COL!$F:$F,COL!$A:$A,C4506,COL!$G:$G,D4506),
IF(AND(A4506="Cervical Cancer Screening", E4506="Total Expenditure ($USD per 100,000 patients)"),
SUMIFS(CERV!$F:$F,CERV!$A:$A,C4506,CERV!$G:$G,D4506),
SUMIFS(CANSCRN!$F:$F,CANSCRN!$A:$A,C4506,CANSCRN!$G:$G,D4506))))))))))))</f>
        <v>17.888897799999999</v>
      </c>
    </row>
    <row r="4507" spans="1:6" x14ac:dyDescent="0.2">
      <c r="A4507" s="24" t="s">
        <v>100</v>
      </c>
      <c r="B4507" s="24" t="s">
        <v>101</v>
      </c>
      <c r="C4507" s="24" t="s">
        <v>31</v>
      </c>
      <c r="D4507" s="24">
        <v>2015</v>
      </c>
      <c r="E4507" s="24" t="s">
        <v>106</v>
      </c>
      <c r="F4507" s="3">
        <f>IF(AND(A4507="PSA Testing", E4507= "Utilization Rate (per 100,000 patients)"),
SUMIFS(PSA!$D:$D,PSA!$A:$A,C4507,PSA!$G:$G,D4507),
IF(AND(A4507="Colorectal Cancer Screening", E4507="Utilization Rate (per 100,000 patients)"),
SUMIFS(COL!$D:$D,COL!$A:$A,C4507,COL!$G:$G, D4507),
IF(AND(A4507="Cervical Cancer Screening", E4507="Utilization Rate (per 100,000 patients)"),
SUMIFS(CERV!$D:$D,CERV!$A:$A,C4507,CERV!$G:$G,D4507),
IF(AND(A4507="Cancer Screening for CKD patients", E4507="Utilization Rate (per 100,000 patients)"),
SUMIFS(CANSCRN!$D:$D,CANSCRN!$A:$A,C4507,CANSCRN!$G:$G,D4507),
IF(AND(A4507="PSA Testing", E4507="Cost per service ($USD)"),
SUMIFS(PSA!$E:$E,PSA!$A:$A,C4507,PSA!$G:$G,D4507),
IF(AND(A4507="Colorectal Cancer Screening", E4507="Cost per service ($USD)"),
SUMIFS(COL!$E:$E,COL!$A:$A,C4507,COL!$G:$G,D4507),
IF(AND(A4507="Cervical Cancer Screening", E4507="Cost per service ($USD)"),
SUMIFS(CERV!$E:$E,CERV!$A:$A,C4507,CERV!$G:$G,D4507),
IF(AND(A4507="Cancer Screening for CKD patients", E4507="Cost per service ($USD)"),
SUMIFS(CANSCRN!$E:$E,CANSCRN!$A:$A,C4507,CANSCRN!$G:$G,D4507),
IF(AND(A4507="PSA Testing", E4507="Total Expenditure ($USD per 100,000 patients)"),
SUMIFS(PSA!$F:$F,PSA!$A:$A,C4507,PSA!$G:$G,D4507),
IF(AND(A4507="Colorectal Cancer Screening", E4507="Total Expenditure ($USD per 100,000 patients)"),
SUMIFS(COL!$F:$F,COL!$A:$A,C4507,COL!$G:$G,D4507),
IF(AND(A4507="Cervical Cancer Screening", E4507="Total Expenditure ($USD per 100,000 patients)"),
SUMIFS(CERV!$F:$F,CERV!$A:$A,C4507,CERV!$G:$G,D4507),
SUMIFS(CANSCRN!$F:$F,CANSCRN!$A:$A,C4507,CANSCRN!$G:$G,D4507))))))))))))</f>
        <v>16.2824198</v>
      </c>
    </row>
    <row r="4508" spans="1:6" x14ac:dyDescent="0.2">
      <c r="A4508" s="24" t="s">
        <v>100</v>
      </c>
      <c r="B4508" s="24" t="s">
        <v>101</v>
      </c>
      <c r="C4508" s="24" t="s">
        <v>31</v>
      </c>
      <c r="D4508" s="24">
        <v>2016</v>
      </c>
      <c r="E4508" s="24" t="s">
        <v>106</v>
      </c>
      <c r="F4508" s="3">
        <f>IF(AND(A4508="PSA Testing", E4508= "Utilization Rate (per 100,000 patients)"),
SUMIFS(PSA!$D:$D,PSA!$A:$A,C4508,PSA!$G:$G,D4508),
IF(AND(A4508="Colorectal Cancer Screening", E4508="Utilization Rate (per 100,000 patients)"),
SUMIFS(COL!$D:$D,COL!$A:$A,C4508,COL!$G:$G, D4508),
IF(AND(A4508="Cervical Cancer Screening", E4508="Utilization Rate (per 100,000 patients)"),
SUMIFS(CERV!$D:$D,CERV!$A:$A,C4508,CERV!$G:$G,D4508),
IF(AND(A4508="Cancer Screening for CKD patients", E4508="Utilization Rate (per 100,000 patients)"),
SUMIFS(CANSCRN!$D:$D,CANSCRN!$A:$A,C4508,CANSCRN!$G:$G,D4508),
IF(AND(A4508="PSA Testing", E4508="Cost per service ($USD)"),
SUMIFS(PSA!$E:$E,PSA!$A:$A,C4508,PSA!$G:$G,D4508),
IF(AND(A4508="Colorectal Cancer Screening", E4508="Cost per service ($USD)"),
SUMIFS(COL!$E:$E,COL!$A:$A,C4508,COL!$G:$G,D4508),
IF(AND(A4508="Cervical Cancer Screening", E4508="Cost per service ($USD)"),
SUMIFS(CERV!$E:$E,CERV!$A:$A,C4508,CERV!$G:$G,D4508),
IF(AND(A4508="Cancer Screening for CKD patients", E4508="Cost per service ($USD)"),
SUMIFS(CANSCRN!$E:$E,CANSCRN!$A:$A,C4508,CANSCRN!$G:$G,D4508),
IF(AND(A4508="PSA Testing", E4508="Total Expenditure ($USD per 100,000 patients)"),
SUMIFS(PSA!$F:$F,PSA!$A:$A,C4508,PSA!$G:$G,D4508),
IF(AND(A4508="Colorectal Cancer Screening", E4508="Total Expenditure ($USD per 100,000 patients)"),
SUMIFS(COL!$F:$F,COL!$A:$A,C4508,COL!$G:$G,D4508),
IF(AND(A4508="Cervical Cancer Screening", E4508="Total Expenditure ($USD per 100,000 patients)"),
SUMIFS(CERV!$F:$F,CERV!$A:$A,C4508,CERV!$G:$G,D4508),
SUMIFS(CANSCRN!$F:$F,CANSCRN!$A:$A,C4508,CANSCRN!$G:$G,D4508))))))))))))</f>
        <v>16.965399999999999</v>
      </c>
    </row>
    <row r="4509" spans="1:6" x14ac:dyDescent="0.2">
      <c r="A4509" s="24" t="s">
        <v>100</v>
      </c>
      <c r="B4509" s="24" t="s">
        <v>101</v>
      </c>
      <c r="C4509" s="24" t="s">
        <v>31</v>
      </c>
      <c r="D4509" s="24">
        <v>2017</v>
      </c>
      <c r="E4509" s="24" t="s">
        <v>106</v>
      </c>
      <c r="F4509" s="3">
        <f>IF(AND(A4509="PSA Testing", E4509= "Utilization Rate (per 100,000 patients)"),
SUMIFS(PSA!$D:$D,PSA!$A:$A,C4509,PSA!$G:$G,D4509),
IF(AND(A4509="Colorectal Cancer Screening", E4509="Utilization Rate (per 100,000 patients)"),
SUMIFS(COL!$D:$D,COL!$A:$A,C4509,COL!$G:$G, D4509),
IF(AND(A4509="Cervical Cancer Screening", E4509="Utilization Rate (per 100,000 patients)"),
SUMIFS(CERV!$D:$D,CERV!$A:$A,C4509,CERV!$G:$G,D4509),
IF(AND(A4509="Cancer Screening for CKD patients", E4509="Utilization Rate (per 100,000 patients)"),
SUMIFS(CANSCRN!$D:$D,CANSCRN!$A:$A,C4509,CANSCRN!$G:$G,D4509),
IF(AND(A4509="PSA Testing", E4509="Cost per service ($USD)"),
SUMIFS(PSA!$E:$E,PSA!$A:$A,C4509,PSA!$G:$G,D4509),
IF(AND(A4509="Colorectal Cancer Screening", E4509="Cost per service ($USD)"),
SUMIFS(COL!$E:$E,COL!$A:$A,C4509,COL!$G:$G,D4509),
IF(AND(A4509="Cervical Cancer Screening", E4509="Cost per service ($USD)"),
SUMIFS(CERV!$E:$E,CERV!$A:$A,C4509,CERV!$G:$G,D4509),
IF(AND(A4509="Cancer Screening for CKD patients", E4509="Cost per service ($USD)"),
SUMIFS(CANSCRN!$E:$E,CANSCRN!$A:$A,C4509,CANSCRN!$G:$G,D4509),
IF(AND(A4509="PSA Testing", E4509="Total Expenditure ($USD per 100,000 patients)"),
SUMIFS(PSA!$F:$F,PSA!$A:$A,C4509,PSA!$G:$G,D4509),
IF(AND(A4509="Colorectal Cancer Screening", E4509="Total Expenditure ($USD per 100,000 patients)"),
SUMIFS(COL!$F:$F,COL!$A:$A,C4509,COL!$G:$G,D4509),
IF(AND(A4509="Cervical Cancer Screening", E4509="Total Expenditure ($USD per 100,000 patients)"),
SUMIFS(CERV!$F:$F,CERV!$A:$A,C4509,CERV!$G:$G,D4509),
SUMIFS(CANSCRN!$F:$F,CANSCRN!$A:$A,C4509,CANSCRN!$G:$G,D4509))))))))))))</f>
        <v>17.7721287</v>
      </c>
    </row>
    <row r="4510" spans="1:6" x14ac:dyDescent="0.2">
      <c r="A4510" s="24" t="s">
        <v>100</v>
      </c>
      <c r="B4510" s="24" t="s">
        <v>101</v>
      </c>
      <c r="C4510" s="24" t="s">
        <v>31</v>
      </c>
      <c r="D4510" s="24">
        <v>2018</v>
      </c>
      <c r="E4510" s="24" t="s">
        <v>106</v>
      </c>
      <c r="F4510" s="3">
        <f>IF(AND(A4510="PSA Testing", E4510= "Utilization Rate (per 100,000 patients)"),
SUMIFS(PSA!$D:$D,PSA!$A:$A,C4510,PSA!$G:$G,D4510),
IF(AND(A4510="Colorectal Cancer Screening", E4510="Utilization Rate (per 100,000 patients)"),
SUMIFS(COL!$D:$D,COL!$A:$A,C4510,COL!$G:$G, D4510),
IF(AND(A4510="Cervical Cancer Screening", E4510="Utilization Rate (per 100,000 patients)"),
SUMIFS(CERV!$D:$D,CERV!$A:$A,C4510,CERV!$G:$G,D4510),
IF(AND(A4510="Cancer Screening for CKD patients", E4510="Utilization Rate (per 100,000 patients)"),
SUMIFS(CANSCRN!$D:$D,CANSCRN!$A:$A,C4510,CANSCRN!$G:$G,D4510),
IF(AND(A4510="PSA Testing", E4510="Cost per service ($USD)"),
SUMIFS(PSA!$E:$E,PSA!$A:$A,C4510,PSA!$G:$G,D4510),
IF(AND(A4510="Colorectal Cancer Screening", E4510="Cost per service ($USD)"),
SUMIFS(COL!$E:$E,COL!$A:$A,C4510,COL!$G:$G,D4510),
IF(AND(A4510="Cervical Cancer Screening", E4510="Cost per service ($USD)"),
SUMIFS(CERV!$E:$E,CERV!$A:$A,C4510,CERV!$G:$G,D4510),
IF(AND(A4510="Cancer Screening for CKD patients", E4510="Cost per service ($USD)"),
SUMIFS(CANSCRN!$E:$E,CANSCRN!$A:$A,C4510,CANSCRN!$G:$G,D4510),
IF(AND(A4510="PSA Testing", E4510="Total Expenditure ($USD per 100,000 patients)"),
SUMIFS(PSA!$F:$F,PSA!$A:$A,C4510,PSA!$G:$G,D4510),
IF(AND(A4510="Colorectal Cancer Screening", E4510="Total Expenditure ($USD per 100,000 patients)"),
SUMIFS(COL!$F:$F,COL!$A:$A,C4510,COL!$G:$G,D4510),
IF(AND(A4510="Cervical Cancer Screening", E4510="Total Expenditure ($USD per 100,000 patients)"),
SUMIFS(CERV!$F:$F,CERV!$A:$A,C4510,CERV!$G:$G,D4510),
SUMIFS(CANSCRN!$F:$F,CANSCRN!$A:$A,C4510,CANSCRN!$G:$G,D4510))))))))))))</f>
        <v>16.9951328</v>
      </c>
    </row>
    <row r="4511" spans="1:6" x14ac:dyDescent="0.2">
      <c r="A4511" s="24" t="s">
        <v>100</v>
      </c>
      <c r="B4511" s="24" t="s">
        <v>101</v>
      </c>
      <c r="C4511" s="24" t="s">
        <v>31</v>
      </c>
      <c r="D4511" s="24">
        <v>2019</v>
      </c>
      <c r="E4511" s="24" t="s">
        <v>106</v>
      </c>
      <c r="F4511" s="3">
        <f>IF(AND(A4511="PSA Testing", E4511= "Utilization Rate (per 100,000 patients)"),
SUMIFS(PSA!$D:$D,PSA!$A:$A,C4511,PSA!$G:$G,D4511),
IF(AND(A4511="Colorectal Cancer Screening", E4511="Utilization Rate (per 100,000 patients)"),
SUMIFS(COL!$D:$D,COL!$A:$A,C4511,COL!$G:$G, D4511),
IF(AND(A4511="Cervical Cancer Screening", E4511="Utilization Rate (per 100,000 patients)"),
SUMIFS(CERV!$D:$D,CERV!$A:$A,C4511,CERV!$G:$G,D4511),
IF(AND(A4511="Cancer Screening for CKD patients", E4511="Utilization Rate (per 100,000 patients)"),
SUMIFS(CANSCRN!$D:$D,CANSCRN!$A:$A,C4511,CANSCRN!$G:$G,D4511),
IF(AND(A4511="PSA Testing", E4511="Cost per service ($USD)"),
SUMIFS(PSA!$E:$E,PSA!$A:$A,C4511,PSA!$G:$G,D4511),
IF(AND(A4511="Colorectal Cancer Screening", E4511="Cost per service ($USD)"),
SUMIFS(COL!$E:$E,COL!$A:$A,C4511,COL!$G:$G,D4511),
IF(AND(A4511="Cervical Cancer Screening", E4511="Cost per service ($USD)"),
SUMIFS(CERV!$E:$E,CERV!$A:$A,C4511,CERV!$G:$G,D4511),
IF(AND(A4511="Cancer Screening for CKD patients", E4511="Cost per service ($USD)"),
SUMIFS(CANSCRN!$E:$E,CANSCRN!$A:$A,C4511,CANSCRN!$G:$G,D4511),
IF(AND(A4511="PSA Testing", E4511="Total Expenditure ($USD per 100,000 patients)"),
SUMIFS(PSA!$F:$F,PSA!$A:$A,C4511,PSA!$G:$G,D4511),
IF(AND(A4511="Colorectal Cancer Screening", E4511="Total Expenditure ($USD per 100,000 patients)"),
SUMIFS(COL!$F:$F,COL!$A:$A,C4511,COL!$G:$G,D4511),
IF(AND(A4511="Cervical Cancer Screening", E4511="Total Expenditure ($USD per 100,000 patients)"),
SUMIFS(CERV!$F:$F,CERV!$A:$A,C4511,CERV!$G:$G,D4511),
SUMIFS(CANSCRN!$F:$F,CANSCRN!$A:$A,C4511,CANSCRN!$G:$G,D4511))))))))))))</f>
        <v>15.5785803</v>
      </c>
    </row>
    <row r="4512" spans="1:6" x14ac:dyDescent="0.2">
      <c r="A4512" s="24" t="s">
        <v>100</v>
      </c>
      <c r="B4512" s="24" t="s">
        <v>101</v>
      </c>
      <c r="C4512" s="24" t="s">
        <v>32</v>
      </c>
      <c r="D4512" s="24">
        <v>2009</v>
      </c>
      <c r="E4512" s="24" t="s">
        <v>106</v>
      </c>
      <c r="F4512" s="3">
        <f>IF(AND(A4512="PSA Testing", E4512= "Utilization Rate (per 100,000 patients)"),
SUMIFS(PSA!$D:$D,PSA!$A:$A,C4512,PSA!$G:$G,D4512),
IF(AND(A4512="Colorectal Cancer Screening", E4512="Utilization Rate (per 100,000 patients)"),
SUMIFS(COL!$D:$D,COL!$A:$A,C4512,COL!$G:$G, D4512),
IF(AND(A4512="Cervical Cancer Screening", E4512="Utilization Rate (per 100,000 patients)"),
SUMIFS(CERV!$D:$D,CERV!$A:$A,C4512,CERV!$G:$G,D4512),
IF(AND(A4512="Cancer Screening for CKD patients", E4512="Utilization Rate (per 100,000 patients)"),
SUMIFS(CANSCRN!$D:$D,CANSCRN!$A:$A,C4512,CANSCRN!$G:$G,D4512),
IF(AND(A4512="PSA Testing", E4512="Cost per service ($USD)"),
SUMIFS(PSA!$E:$E,PSA!$A:$A,C4512,PSA!$G:$G,D4512),
IF(AND(A4512="Colorectal Cancer Screening", E4512="Cost per service ($USD)"),
SUMIFS(COL!$E:$E,COL!$A:$A,C4512,COL!$G:$G,D4512),
IF(AND(A4512="Cervical Cancer Screening", E4512="Cost per service ($USD)"),
SUMIFS(CERV!$E:$E,CERV!$A:$A,C4512,CERV!$G:$G,D4512),
IF(AND(A4512="Cancer Screening for CKD patients", E4512="Cost per service ($USD)"),
SUMIFS(CANSCRN!$E:$E,CANSCRN!$A:$A,C4512,CANSCRN!$G:$G,D4512),
IF(AND(A4512="PSA Testing", E4512="Total Expenditure ($USD per 100,000 patients)"),
SUMIFS(PSA!$F:$F,PSA!$A:$A,C4512,PSA!$G:$G,D4512),
IF(AND(A4512="Colorectal Cancer Screening", E4512="Total Expenditure ($USD per 100,000 patients)"),
SUMIFS(COL!$F:$F,COL!$A:$A,C4512,COL!$G:$G,D4512),
IF(AND(A4512="Cervical Cancer Screening", E4512="Total Expenditure ($USD per 100,000 patients)"),
SUMIFS(CERV!$F:$F,CERV!$A:$A,C4512,CERV!$G:$G,D4512),
SUMIFS(CANSCRN!$F:$F,CANSCRN!$A:$A,C4512,CANSCRN!$G:$G,D4512))))))))))))</f>
        <v>22.9438298</v>
      </c>
    </row>
    <row r="4513" spans="1:6" x14ac:dyDescent="0.2">
      <c r="A4513" s="24" t="s">
        <v>100</v>
      </c>
      <c r="B4513" s="24" t="s">
        <v>101</v>
      </c>
      <c r="C4513" s="24" t="s">
        <v>32</v>
      </c>
      <c r="D4513" s="24">
        <v>2010</v>
      </c>
      <c r="E4513" s="24" t="s">
        <v>106</v>
      </c>
      <c r="F4513" s="3">
        <f>IF(AND(A4513="PSA Testing", E4513= "Utilization Rate (per 100,000 patients)"),
SUMIFS(PSA!$D:$D,PSA!$A:$A,C4513,PSA!$G:$G,D4513),
IF(AND(A4513="Colorectal Cancer Screening", E4513="Utilization Rate (per 100,000 patients)"),
SUMIFS(COL!$D:$D,COL!$A:$A,C4513,COL!$G:$G, D4513),
IF(AND(A4513="Cervical Cancer Screening", E4513="Utilization Rate (per 100,000 patients)"),
SUMIFS(CERV!$D:$D,CERV!$A:$A,C4513,CERV!$G:$G,D4513),
IF(AND(A4513="Cancer Screening for CKD patients", E4513="Utilization Rate (per 100,000 patients)"),
SUMIFS(CANSCRN!$D:$D,CANSCRN!$A:$A,C4513,CANSCRN!$G:$G,D4513),
IF(AND(A4513="PSA Testing", E4513="Cost per service ($USD)"),
SUMIFS(PSA!$E:$E,PSA!$A:$A,C4513,PSA!$G:$G,D4513),
IF(AND(A4513="Colorectal Cancer Screening", E4513="Cost per service ($USD)"),
SUMIFS(COL!$E:$E,COL!$A:$A,C4513,COL!$G:$G,D4513),
IF(AND(A4513="Cervical Cancer Screening", E4513="Cost per service ($USD)"),
SUMIFS(CERV!$E:$E,CERV!$A:$A,C4513,CERV!$G:$G,D4513),
IF(AND(A4513="Cancer Screening for CKD patients", E4513="Cost per service ($USD)"),
SUMIFS(CANSCRN!$E:$E,CANSCRN!$A:$A,C4513,CANSCRN!$G:$G,D4513),
IF(AND(A4513="PSA Testing", E4513="Total Expenditure ($USD per 100,000 patients)"),
SUMIFS(PSA!$F:$F,PSA!$A:$A,C4513,PSA!$G:$G,D4513),
IF(AND(A4513="Colorectal Cancer Screening", E4513="Total Expenditure ($USD per 100,000 patients)"),
SUMIFS(COL!$F:$F,COL!$A:$A,C4513,COL!$G:$G,D4513),
IF(AND(A4513="Cervical Cancer Screening", E4513="Total Expenditure ($USD per 100,000 patients)"),
SUMIFS(CERV!$F:$F,CERV!$A:$A,C4513,CERV!$G:$G,D4513),
SUMIFS(CANSCRN!$F:$F,CANSCRN!$A:$A,C4513,CANSCRN!$G:$G,D4513))))))))))))</f>
        <v>23.9577551</v>
      </c>
    </row>
    <row r="4514" spans="1:6" x14ac:dyDescent="0.2">
      <c r="A4514" s="24" t="s">
        <v>100</v>
      </c>
      <c r="B4514" s="24" t="s">
        <v>101</v>
      </c>
      <c r="C4514" s="24" t="s">
        <v>32</v>
      </c>
      <c r="D4514" s="24">
        <v>2011</v>
      </c>
      <c r="E4514" s="24" t="s">
        <v>106</v>
      </c>
      <c r="F4514" s="3">
        <f>IF(AND(A4514="PSA Testing", E4514= "Utilization Rate (per 100,000 patients)"),
SUMIFS(PSA!$D:$D,PSA!$A:$A,C4514,PSA!$G:$G,D4514),
IF(AND(A4514="Colorectal Cancer Screening", E4514="Utilization Rate (per 100,000 patients)"),
SUMIFS(COL!$D:$D,COL!$A:$A,C4514,COL!$G:$G, D4514),
IF(AND(A4514="Cervical Cancer Screening", E4514="Utilization Rate (per 100,000 patients)"),
SUMIFS(CERV!$D:$D,CERV!$A:$A,C4514,CERV!$G:$G,D4514),
IF(AND(A4514="Cancer Screening for CKD patients", E4514="Utilization Rate (per 100,000 patients)"),
SUMIFS(CANSCRN!$D:$D,CANSCRN!$A:$A,C4514,CANSCRN!$G:$G,D4514),
IF(AND(A4514="PSA Testing", E4514="Cost per service ($USD)"),
SUMIFS(PSA!$E:$E,PSA!$A:$A,C4514,PSA!$G:$G,D4514),
IF(AND(A4514="Colorectal Cancer Screening", E4514="Cost per service ($USD)"),
SUMIFS(COL!$E:$E,COL!$A:$A,C4514,COL!$G:$G,D4514),
IF(AND(A4514="Cervical Cancer Screening", E4514="Cost per service ($USD)"),
SUMIFS(CERV!$E:$E,CERV!$A:$A,C4514,CERV!$G:$G,D4514),
IF(AND(A4514="Cancer Screening for CKD patients", E4514="Cost per service ($USD)"),
SUMIFS(CANSCRN!$E:$E,CANSCRN!$A:$A,C4514,CANSCRN!$G:$G,D4514),
IF(AND(A4514="PSA Testing", E4514="Total Expenditure ($USD per 100,000 patients)"),
SUMIFS(PSA!$F:$F,PSA!$A:$A,C4514,PSA!$G:$G,D4514),
IF(AND(A4514="Colorectal Cancer Screening", E4514="Total Expenditure ($USD per 100,000 patients)"),
SUMIFS(COL!$F:$F,COL!$A:$A,C4514,COL!$G:$G,D4514),
IF(AND(A4514="Cervical Cancer Screening", E4514="Total Expenditure ($USD per 100,000 patients)"),
SUMIFS(CERV!$F:$F,CERV!$A:$A,C4514,CERV!$G:$G,D4514),
SUMIFS(CANSCRN!$F:$F,CANSCRN!$A:$A,C4514,CANSCRN!$G:$G,D4514))))))))))))</f>
        <v>23.520499999999998</v>
      </c>
    </row>
    <row r="4515" spans="1:6" x14ac:dyDescent="0.2">
      <c r="A4515" s="24" t="s">
        <v>100</v>
      </c>
      <c r="B4515" s="24" t="s">
        <v>101</v>
      </c>
      <c r="C4515" s="24" t="s">
        <v>32</v>
      </c>
      <c r="D4515" s="24">
        <v>2012</v>
      </c>
      <c r="E4515" s="24" t="s">
        <v>106</v>
      </c>
      <c r="F4515" s="3">
        <f>IF(AND(A4515="PSA Testing", E4515= "Utilization Rate (per 100,000 patients)"),
SUMIFS(PSA!$D:$D,PSA!$A:$A,C4515,PSA!$G:$G,D4515),
IF(AND(A4515="Colorectal Cancer Screening", E4515="Utilization Rate (per 100,000 patients)"),
SUMIFS(COL!$D:$D,COL!$A:$A,C4515,COL!$G:$G, D4515),
IF(AND(A4515="Cervical Cancer Screening", E4515="Utilization Rate (per 100,000 patients)"),
SUMIFS(CERV!$D:$D,CERV!$A:$A,C4515,CERV!$G:$G,D4515),
IF(AND(A4515="Cancer Screening for CKD patients", E4515="Utilization Rate (per 100,000 patients)"),
SUMIFS(CANSCRN!$D:$D,CANSCRN!$A:$A,C4515,CANSCRN!$G:$G,D4515),
IF(AND(A4515="PSA Testing", E4515="Cost per service ($USD)"),
SUMIFS(PSA!$E:$E,PSA!$A:$A,C4515,PSA!$G:$G,D4515),
IF(AND(A4515="Colorectal Cancer Screening", E4515="Cost per service ($USD)"),
SUMIFS(COL!$E:$E,COL!$A:$A,C4515,COL!$G:$G,D4515),
IF(AND(A4515="Cervical Cancer Screening", E4515="Cost per service ($USD)"),
SUMIFS(CERV!$E:$E,CERV!$A:$A,C4515,CERV!$G:$G,D4515),
IF(AND(A4515="Cancer Screening for CKD patients", E4515="Cost per service ($USD)"),
SUMIFS(CANSCRN!$E:$E,CANSCRN!$A:$A,C4515,CANSCRN!$G:$G,D4515),
IF(AND(A4515="PSA Testing", E4515="Total Expenditure ($USD per 100,000 patients)"),
SUMIFS(PSA!$F:$F,PSA!$A:$A,C4515,PSA!$G:$G,D4515),
IF(AND(A4515="Colorectal Cancer Screening", E4515="Total Expenditure ($USD per 100,000 patients)"),
SUMIFS(COL!$F:$F,COL!$A:$A,C4515,COL!$G:$G,D4515),
IF(AND(A4515="Cervical Cancer Screening", E4515="Total Expenditure ($USD per 100,000 patients)"),
SUMIFS(CERV!$F:$F,CERV!$A:$A,C4515,CERV!$G:$G,D4515),
SUMIFS(CANSCRN!$F:$F,CANSCRN!$A:$A,C4515,CANSCRN!$G:$G,D4515))))))))))))</f>
        <v>23.443584900000001</v>
      </c>
    </row>
    <row r="4516" spans="1:6" x14ac:dyDescent="0.2">
      <c r="A4516" s="24" t="s">
        <v>100</v>
      </c>
      <c r="B4516" s="24" t="s">
        <v>101</v>
      </c>
      <c r="C4516" s="24" t="s">
        <v>32</v>
      </c>
      <c r="D4516" s="24">
        <v>2013</v>
      </c>
      <c r="E4516" s="24" t="s">
        <v>106</v>
      </c>
      <c r="F4516" s="3">
        <f>IF(AND(A4516="PSA Testing", E4516= "Utilization Rate (per 100,000 patients)"),
SUMIFS(PSA!$D:$D,PSA!$A:$A,C4516,PSA!$G:$G,D4516),
IF(AND(A4516="Colorectal Cancer Screening", E4516="Utilization Rate (per 100,000 patients)"),
SUMIFS(COL!$D:$D,COL!$A:$A,C4516,COL!$G:$G, D4516),
IF(AND(A4516="Cervical Cancer Screening", E4516="Utilization Rate (per 100,000 patients)"),
SUMIFS(CERV!$D:$D,CERV!$A:$A,C4516,CERV!$G:$G,D4516),
IF(AND(A4516="Cancer Screening for CKD patients", E4516="Utilization Rate (per 100,000 patients)"),
SUMIFS(CANSCRN!$D:$D,CANSCRN!$A:$A,C4516,CANSCRN!$G:$G,D4516),
IF(AND(A4516="PSA Testing", E4516="Cost per service ($USD)"),
SUMIFS(PSA!$E:$E,PSA!$A:$A,C4516,PSA!$G:$G,D4516),
IF(AND(A4516="Colorectal Cancer Screening", E4516="Cost per service ($USD)"),
SUMIFS(COL!$E:$E,COL!$A:$A,C4516,COL!$G:$G,D4516),
IF(AND(A4516="Cervical Cancer Screening", E4516="Cost per service ($USD)"),
SUMIFS(CERV!$E:$E,CERV!$A:$A,C4516,CERV!$G:$G,D4516),
IF(AND(A4516="Cancer Screening for CKD patients", E4516="Cost per service ($USD)"),
SUMIFS(CANSCRN!$E:$E,CANSCRN!$A:$A,C4516,CANSCRN!$G:$G,D4516),
IF(AND(A4516="PSA Testing", E4516="Total Expenditure ($USD per 100,000 patients)"),
SUMIFS(PSA!$F:$F,PSA!$A:$A,C4516,PSA!$G:$G,D4516),
IF(AND(A4516="Colorectal Cancer Screening", E4516="Total Expenditure ($USD per 100,000 patients)"),
SUMIFS(COL!$F:$F,COL!$A:$A,C4516,COL!$G:$G,D4516),
IF(AND(A4516="Cervical Cancer Screening", E4516="Total Expenditure ($USD per 100,000 patients)"),
SUMIFS(CERV!$F:$F,CERV!$A:$A,C4516,CERV!$G:$G,D4516),
SUMIFS(CANSCRN!$F:$F,CANSCRN!$A:$A,C4516,CANSCRN!$G:$G,D4516))))))))))))</f>
        <v>20.8156897</v>
      </c>
    </row>
    <row r="4517" spans="1:6" x14ac:dyDescent="0.2">
      <c r="A4517" s="24" t="s">
        <v>100</v>
      </c>
      <c r="B4517" s="24" t="s">
        <v>101</v>
      </c>
      <c r="C4517" s="24" t="s">
        <v>32</v>
      </c>
      <c r="D4517" s="24">
        <v>2014</v>
      </c>
      <c r="E4517" s="24" t="s">
        <v>106</v>
      </c>
      <c r="F4517" s="3">
        <f>IF(AND(A4517="PSA Testing", E4517= "Utilization Rate (per 100,000 patients)"),
SUMIFS(PSA!$D:$D,PSA!$A:$A,C4517,PSA!$G:$G,D4517),
IF(AND(A4517="Colorectal Cancer Screening", E4517="Utilization Rate (per 100,000 patients)"),
SUMIFS(COL!$D:$D,COL!$A:$A,C4517,COL!$G:$G, D4517),
IF(AND(A4517="Cervical Cancer Screening", E4517="Utilization Rate (per 100,000 patients)"),
SUMIFS(CERV!$D:$D,CERV!$A:$A,C4517,CERV!$G:$G,D4517),
IF(AND(A4517="Cancer Screening for CKD patients", E4517="Utilization Rate (per 100,000 patients)"),
SUMIFS(CANSCRN!$D:$D,CANSCRN!$A:$A,C4517,CANSCRN!$G:$G,D4517),
IF(AND(A4517="PSA Testing", E4517="Cost per service ($USD)"),
SUMIFS(PSA!$E:$E,PSA!$A:$A,C4517,PSA!$G:$G,D4517),
IF(AND(A4517="Colorectal Cancer Screening", E4517="Cost per service ($USD)"),
SUMIFS(COL!$E:$E,COL!$A:$A,C4517,COL!$G:$G,D4517),
IF(AND(A4517="Cervical Cancer Screening", E4517="Cost per service ($USD)"),
SUMIFS(CERV!$E:$E,CERV!$A:$A,C4517,CERV!$G:$G,D4517),
IF(AND(A4517="Cancer Screening for CKD patients", E4517="Cost per service ($USD)"),
SUMIFS(CANSCRN!$E:$E,CANSCRN!$A:$A,C4517,CANSCRN!$G:$G,D4517),
IF(AND(A4517="PSA Testing", E4517="Total Expenditure ($USD per 100,000 patients)"),
SUMIFS(PSA!$F:$F,PSA!$A:$A,C4517,PSA!$G:$G,D4517),
IF(AND(A4517="Colorectal Cancer Screening", E4517="Total Expenditure ($USD per 100,000 patients)"),
SUMIFS(COL!$F:$F,COL!$A:$A,C4517,COL!$G:$G,D4517),
IF(AND(A4517="Cervical Cancer Screening", E4517="Total Expenditure ($USD per 100,000 patients)"),
SUMIFS(CERV!$F:$F,CERV!$A:$A,C4517,CERV!$G:$G,D4517),
SUMIFS(CANSCRN!$F:$F,CANSCRN!$A:$A,C4517,CANSCRN!$G:$G,D4517))))))))))))</f>
        <v>20.012857100000002</v>
      </c>
    </row>
    <row r="4518" spans="1:6" x14ac:dyDescent="0.2">
      <c r="A4518" s="24" t="s">
        <v>100</v>
      </c>
      <c r="B4518" s="24" t="s">
        <v>101</v>
      </c>
      <c r="C4518" s="24" t="s">
        <v>32</v>
      </c>
      <c r="D4518" s="24">
        <v>2015</v>
      </c>
      <c r="E4518" s="24" t="s">
        <v>106</v>
      </c>
      <c r="F4518" s="3">
        <f>IF(AND(A4518="PSA Testing", E4518= "Utilization Rate (per 100,000 patients)"),
SUMIFS(PSA!$D:$D,PSA!$A:$A,C4518,PSA!$G:$G,D4518),
IF(AND(A4518="Colorectal Cancer Screening", E4518="Utilization Rate (per 100,000 patients)"),
SUMIFS(COL!$D:$D,COL!$A:$A,C4518,COL!$G:$G, D4518),
IF(AND(A4518="Cervical Cancer Screening", E4518="Utilization Rate (per 100,000 patients)"),
SUMIFS(CERV!$D:$D,CERV!$A:$A,C4518,CERV!$G:$G,D4518),
IF(AND(A4518="Cancer Screening for CKD patients", E4518="Utilization Rate (per 100,000 patients)"),
SUMIFS(CANSCRN!$D:$D,CANSCRN!$A:$A,C4518,CANSCRN!$G:$G,D4518),
IF(AND(A4518="PSA Testing", E4518="Cost per service ($USD)"),
SUMIFS(PSA!$E:$E,PSA!$A:$A,C4518,PSA!$G:$G,D4518),
IF(AND(A4518="Colorectal Cancer Screening", E4518="Cost per service ($USD)"),
SUMIFS(COL!$E:$E,COL!$A:$A,C4518,COL!$G:$G,D4518),
IF(AND(A4518="Cervical Cancer Screening", E4518="Cost per service ($USD)"),
SUMIFS(CERV!$E:$E,CERV!$A:$A,C4518,CERV!$G:$G,D4518),
IF(AND(A4518="Cancer Screening for CKD patients", E4518="Cost per service ($USD)"),
SUMIFS(CANSCRN!$E:$E,CANSCRN!$A:$A,C4518,CANSCRN!$G:$G,D4518),
IF(AND(A4518="PSA Testing", E4518="Total Expenditure ($USD per 100,000 patients)"),
SUMIFS(PSA!$F:$F,PSA!$A:$A,C4518,PSA!$G:$G,D4518),
IF(AND(A4518="Colorectal Cancer Screening", E4518="Total Expenditure ($USD per 100,000 patients)"),
SUMIFS(COL!$F:$F,COL!$A:$A,C4518,COL!$G:$G,D4518),
IF(AND(A4518="Cervical Cancer Screening", E4518="Total Expenditure ($USD per 100,000 patients)"),
SUMIFS(CERV!$F:$F,CERV!$A:$A,C4518,CERV!$G:$G,D4518),
SUMIFS(CANSCRN!$F:$F,CANSCRN!$A:$A,C4518,CANSCRN!$G:$G,D4518))))))))))))</f>
        <v>21.026</v>
      </c>
    </row>
    <row r="4519" spans="1:6" x14ac:dyDescent="0.2">
      <c r="A4519" s="24" t="s">
        <v>100</v>
      </c>
      <c r="B4519" s="24" t="s">
        <v>101</v>
      </c>
      <c r="C4519" s="24" t="s">
        <v>32</v>
      </c>
      <c r="D4519" s="24">
        <v>2016</v>
      </c>
      <c r="E4519" s="24" t="s">
        <v>106</v>
      </c>
      <c r="F4519" s="3">
        <f>IF(AND(A4519="PSA Testing", E4519= "Utilization Rate (per 100,000 patients)"),
SUMIFS(PSA!$D:$D,PSA!$A:$A,C4519,PSA!$G:$G,D4519),
IF(AND(A4519="Colorectal Cancer Screening", E4519="Utilization Rate (per 100,000 patients)"),
SUMIFS(COL!$D:$D,COL!$A:$A,C4519,COL!$G:$G, D4519),
IF(AND(A4519="Cervical Cancer Screening", E4519="Utilization Rate (per 100,000 patients)"),
SUMIFS(CERV!$D:$D,CERV!$A:$A,C4519,CERV!$G:$G,D4519),
IF(AND(A4519="Cancer Screening for CKD patients", E4519="Utilization Rate (per 100,000 patients)"),
SUMIFS(CANSCRN!$D:$D,CANSCRN!$A:$A,C4519,CANSCRN!$G:$G,D4519),
IF(AND(A4519="PSA Testing", E4519="Cost per service ($USD)"),
SUMIFS(PSA!$E:$E,PSA!$A:$A,C4519,PSA!$G:$G,D4519),
IF(AND(A4519="Colorectal Cancer Screening", E4519="Cost per service ($USD)"),
SUMIFS(COL!$E:$E,COL!$A:$A,C4519,COL!$G:$G,D4519),
IF(AND(A4519="Cervical Cancer Screening", E4519="Cost per service ($USD)"),
SUMIFS(CERV!$E:$E,CERV!$A:$A,C4519,CERV!$G:$G,D4519),
IF(AND(A4519="Cancer Screening for CKD patients", E4519="Cost per service ($USD)"),
SUMIFS(CANSCRN!$E:$E,CANSCRN!$A:$A,C4519,CANSCRN!$G:$G,D4519),
IF(AND(A4519="PSA Testing", E4519="Total Expenditure ($USD per 100,000 patients)"),
SUMIFS(PSA!$F:$F,PSA!$A:$A,C4519,PSA!$G:$G,D4519),
IF(AND(A4519="Colorectal Cancer Screening", E4519="Total Expenditure ($USD per 100,000 patients)"),
SUMIFS(COL!$F:$F,COL!$A:$A,C4519,COL!$G:$G,D4519),
IF(AND(A4519="Cervical Cancer Screening", E4519="Total Expenditure ($USD per 100,000 patients)"),
SUMIFS(CERV!$F:$F,CERV!$A:$A,C4519,CERV!$G:$G,D4519),
SUMIFS(CANSCRN!$F:$F,CANSCRN!$A:$A,C4519,CANSCRN!$G:$G,D4519))))))))))))</f>
        <v>23.768723399999999</v>
      </c>
    </row>
    <row r="4520" spans="1:6" x14ac:dyDescent="0.2">
      <c r="A4520" s="24" t="s">
        <v>100</v>
      </c>
      <c r="B4520" s="24" t="s">
        <v>101</v>
      </c>
      <c r="C4520" s="24" t="s">
        <v>32</v>
      </c>
      <c r="D4520" s="24">
        <v>2017</v>
      </c>
      <c r="E4520" s="24" t="s">
        <v>106</v>
      </c>
      <c r="F4520" s="3">
        <f>IF(AND(A4520="PSA Testing", E4520= "Utilization Rate (per 100,000 patients)"),
SUMIFS(PSA!$D:$D,PSA!$A:$A,C4520,PSA!$G:$G,D4520),
IF(AND(A4520="Colorectal Cancer Screening", E4520="Utilization Rate (per 100,000 patients)"),
SUMIFS(COL!$D:$D,COL!$A:$A,C4520,COL!$G:$G, D4520),
IF(AND(A4520="Cervical Cancer Screening", E4520="Utilization Rate (per 100,000 patients)"),
SUMIFS(CERV!$D:$D,CERV!$A:$A,C4520,CERV!$G:$G,D4520),
IF(AND(A4520="Cancer Screening for CKD patients", E4520="Utilization Rate (per 100,000 patients)"),
SUMIFS(CANSCRN!$D:$D,CANSCRN!$A:$A,C4520,CANSCRN!$G:$G,D4520),
IF(AND(A4520="PSA Testing", E4520="Cost per service ($USD)"),
SUMIFS(PSA!$E:$E,PSA!$A:$A,C4520,PSA!$G:$G,D4520),
IF(AND(A4520="Colorectal Cancer Screening", E4520="Cost per service ($USD)"),
SUMIFS(COL!$E:$E,COL!$A:$A,C4520,COL!$G:$G,D4520),
IF(AND(A4520="Cervical Cancer Screening", E4520="Cost per service ($USD)"),
SUMIFS(CERV!$E:$E,CERV!$A:$A,C4520,CERV!$G:$G,D4520),
IF(AND(A4520="Cancer Screening for CKD patients", E4520="Cost per service ($USD)"),
SUMIFS(CANSCRN!$E:$E,CANSCRN!$A:$A,C4520,CANSCRN!$G:$G,D4520),
IF(AND(A4520="PSA Testing", E4520="Total Expenditure ($USD per 100,000 patients)"),
SUMIFS(PSA!$F:$F,PSA!$A:$A,C4520,PSA!$G:$G,D4520),
IF(AND(A4520="Colorectal Cancer Screening", E4520="Total Expenditure ($USD per 100,000 patients)"),
SUMIFS(COL!$F:$F,COL!$A:$A,C4520,COL!$G:$G,D4520),
IF(AND(A4520="Cervical Cancer Screening", E4520="Total Expenditure ($USD per 100,000 patients)"),
SUMIFS(CERV!$F:$F,CERV!$A:$A,C4520,CERV!$G:$G,D4520),
SUMIFS(CANSCRN!$F:$F,CANSCRN!$A:$A,C4520,CANSCRN!$G:$G,D4520))))))))))))</f>
        <v>21.7844351</v>
      </c>
    </row>
    <row r="4521" spans="1:6" x14ac:dyDescent="0.2">
      <c r="A4521" s="24" t="s">
        <v>100</v>
      </c>
      <c r="B4521" s="24" t="s">
        <v>101</v>
      </c>
      <c r="C4521" s="24" t="s">
        <v>32</v>
      </c>
      <c r="D4521" s="24">
        <v>2018</v>
      </c>
      <c r="E4521" s="24" t="s">
        <v>106</v>
      </c>
      <c r="F4521" s="3">
        <f>IF(AND(A4521="PSA Testing", E4521= "Utilization Rate (per 100,000 patients)"),
SUMIFS(PSA!$D:$D,PSA!$A:$A,C4521,PSA!$G:$G,D4521),
IF(AND(A4521="Colorectal Cancer Screening", E4521="Utilization Rate (per 100,000 patients)"),
SUMIFS(COL!$D:$D,COL!$A:$A,C4521,COL!$G:$G, D4521),
IF(AND(A4521="Cervical Cancer Screening", E4521="Utilization Rate (per 100,000 patients)"),
SUMIFS(CERV!$D:$D,CERV!$A:$A,C4521,CERV!$G:$G,D4521),
IF(AND(A4521="Cancer Screening for CKD patients", E4521="Utilization Rate (per 100,000 patients)"),
SUMIFS(CANSCRN!$D:$D,CANSCRN!$A:$A,C4521,CANSCRN!$G:$G,D4521),
IF(AND(A4521="PSA Testing", E4521="Cost per service ($USD)"),
SUMIFS(PSA!$E:$E,PSA!$A:$A,C4521,PSA!$G:$G,D4521),
IF(AND(A4521="Colorectal Cancer Screening", E4521="Cost per service ($USD)"),
SUMIFS(COL!$E:$E,COL!$A:$A,C4521,COL!$G:$G,D4521),
IF(AND(A4521="Cervical Cancer Screening", E4521="Cost per service ($USD)"),
SUMIFS(CERV!$E:$E,CERV!$A:$A,C4521,CERV!$G:$G,D4521),
IF(AND(A4521="Cancer Screening for CKD patients", E4521="Cost per service ($USD)"),
SUMIFS(CANSCRN!$E:$E,CANSCRN!$A:$A,C4521,CANSCRN!$G:$G,D4521),
IF(AND(A4521="PSA Testing", E4521="Total Expenditure ($USD per 100,000 patients)"),
SUMIFS(PSA!$F:$F,PSA!$A:$A,C4521,PSA!$G:$G,D4521),
IF(AND(A4521="Colorectal Cancer Screening", E4521="Total Expenditure ($USD per 100,000 patients)"),
SUMIFS(COL!$F:$F,COL!$A:$A,C4521,COL!$G:$G,D4521),
IF(AND(A4521="Cervical Cancer Screening", E4521="Total Expenditure ($USD per 100,000 patients)"),
SUMIFS(CERV!$F:$F,CERV!$A:$A,C4521,CERV!$G:$G,D4521),
SUMIFS(CANSCRN!$F:$F,CANSCRN!$A:$A,C4521,CANSCRN!$G:$G,D4521))))))))))))</f>
        <v>20.006027</v>
      </c>
    </row>
    <row r="4522" spans="1:6" x14ac:dyDescent="0.2">
      <c r="A4522" s="24" t="s">
        <v>100</v>
      </c>
      <c r="B4522" s="24" t="s">
        <v>101</v>
      </c>
      <c r="C4522" s="24" t="s">
        <v>32</v>
      </c>
      <c r="D4522" s="24">
        <v>2019</v>
      </c>
      <c r="E4522" s="24" t="s">
        <v>106</v>
      </c>
      <c r="F4522" s="3">
        <f>IF(AND(A4522="PSA Testing", E4522= "Utilization Rate (per 100,000 patients)"),
SUMIFS(PSA!$D:$D,PSA!$A:$A,C4522,PSA!$G:$G,D4522),
IF(AND(A4522="Colorectal Cancer Screening", E4522="Utilization Rate (per 100,000 patients)"),
SUMIFS(COL!$D:$D,COL!$A:$A,C4522,COL!$G:$G, D4522),
IF(AND(A4522="Cervical Cancer Screening", E4522="Utilization Rate (per 100,000 patients)"),
SUMIFS(CERV!$D:$D,CERV!$A:$A,C4522,CERV!$G:$G,D4522),
IF(AND(A4522="Cancer Screening for CKD patients", E4522="Utilization Rate (per 100,000 patients)"),
SUMIFS(CANSCRN!$D:$D,CANSCRN!$A:$A,C4522,CANSCRN!$G:$G,D4522),
IF(AND(A4522="PSA Testing", E4522="Cost per service ($USD)"),
SUMIFS(PSA!$E:$E,PSA!$A:$A,C4522,PSA!$G:$G,D4522),
IF(AND(A4522="Colorectal Cancer Screening", E4522="Cost per service ($USD)"),
SUMIFS(COL!$E:$E,COL!$A:$A,C4522,COL!$G:$G,D4522),
IF(AND(A4522="Cervical Cancer Screening", E4522="Cost per service ($USD)"),
SUMIFS(CERV!$E:$E,CERV!$A:$A,C4522,CERV!$G:$G,D4522),
IF(AND(A4522="Cancer Screening for CKD patients", E4522="Cost per service ($USD)"),
SUMIFS(CANSCRN!$E:$E,CANSCRN!$A:$A,C4522,CANSCRN!$G:$G,D4522),
IF(AND(A4522="PSA Testing", E4522="Total Expenditure ($USD per 100,000 patients)"),
SUMIFS(PSA!$F:$F,PSA!$A:$A,C4522,PSA!$G:$G,D4522),
IF(AND(A4522="Colorectal Cancer Screening", E4522="Total Expenditure ($USD per 100,000 patients)"),
SUMIFS(COL!$F:$F,COL!$A:$A,C4522,COL!$G:$G,D4522),
IF(AND(A4522="Cervical Cancer Screening", E4522="Total Expenditure ($USD per 100,000 patients)"),
SUMIFS(CERV!$F:$F,CERV!$A:$A,C4522,CERV!$G:$G,D4522),
SUMIFS(CANSCRN!$F:$F,CANSCRN!$A:$A,C4522,CANSCRN!$G:$G,D4522))))))))))))</f>
        <v>18.044153099999999</v>
      </c>
    </row>
    <row r="4523" spans="1:6" x14ac:dyDescent="0.2">
      <c r="A4523" s="24" t="s">
        <v>100</v>
      </c>
      <c r="B4523" s="24" t="s">
        <v>101</v>
      </c>
      <c r="C4523" s="24" t="s">
        <v>33</v>
      </c>
      <c r="D4523" s="24">
        <v>2009</v>
      </c>
      <c r="E4523" s="24" t="s">
        <v>106</v>
      </c>
      <c r="F4523" s="3">
        <f>IF(AND(A4523="PSA Testing", E4523= "Utilization Rate (per 100,000 patients)"),
SUMIFS(PSA!$D:$D,PSA!$A:$A,C4523,PSA!$G:$G,D4523),
IF(AND(A4523="Colorectal Cancer Screening", E4523="Utilization Rate (per 100,000 patients)"),
SUMIFS(COL!$D:$D,COL!$A:$A,C4523,COL!$G:$G, D4523),
IF(AND(A4523="Cervical Cancer Screening", E4523="Utilization Rate (per 100,000 patients)"),
SUMIFS(CERV!$D:$D,CERV!$A:$A,C4523,CERV!$G:$G,D4523),
IF(AND(A4523="Cancer Screening for CKD patients", E4523="Utilization Rate (per 100,000 patients)"),
SUMIFS(CANSCRN!$D:$D,CANSCRN!$A:$A,C4523,CANSCRN!$G:$G,D4523),
IF(AND(A4523="PSA Testing", E4523="Cost per service ($USD)"),
SUMIFS(PSA!$E:$E,PSA!$A:$A,C4523,PSA!$G:$G,D4523),
IF(AND(A4523="Colorectal Cancer Screening", E4523="Cost per service ($USD)"),
SUMIFS(COL!$E:$E,COL!$A:$A,C4523,COL!$G:$G,D4523),
IF(AND(A4523="Cervical Cancer Screening", E4523="Cost per service ($USD)"),
SUMIFS(CERV!$E:$E,CERV!$A:$A,C4523,CERV!$G:$G,D4523),
IF(AND(A4523="Cancer Screening for CKD patients", E4523="Cost per service ($USD)"),
SUMIFS(CANSCRN!$E:$E,CANSCRN!$A:$A,C4523,CANSCRN!$G:$G,D4523),
IF(AND(A4523="PSA Testing", E4523="Total Expenditure ($USD per 100,000 patients)"),
SUMIFS(PSA!$F:$F,PSA!$A:$A,C4523,PSA!$G:$G,D4523),
IF(AND(A4523="Colorectal Cancer Screening", E4523="Total Expenditure ($USD per 100,000 patients)"),
SUMIFS(COL!$F:$F,COL!$A:$A,C4523,COL!$G:$G,D4523),
IF(AND(A4523="Cervical Cancer Screening", E4523="Total Expenditure ($USD per 100,000 patients)"),
SUMIFS(CERV!$F:$F,CERV!$A:$A,C4523,CERV!$G:$G,D4523),
SUMIFS(CANSCRN!$F:$F,CANSCRN!$A:$A,C4523,CANSCRN!$G:$G,D4523))))))))))))</f>
        <v>30.9556863</v>
      </c>
    </row>
    <row r="4524" spans="1:6" x14ac:dyDescent="0.2">
      <c r="A4524" s="24" t="s">
        <v>100</v>
      </c>
      <c r="B4524" s="24" t="s">
        <v>101</v>
      </c>
      <c r="C4524" s="24" t="s">
        <v>33</v>
      </c>
      <c r="D4524" s="24">
        <v>2010</v>
      </c>
      <c r="E4524" s="24" t="s">
        <v>106</v>
      </c>
      <c r="F4524" s="3">
        <f>IF(AND(A4524="PSA Testing", E4524= "Utilization Rate (per 100,000 patients)"),
SUMIFS(PSA!$D:$D,PSA!$A:$A,C4524,PSA!$G:$G,D4524),
IF(AND(A4524="Colorectal Cancer Screening", E4524="Utilization Rate (per 100,000 patients)"),
SUMIFS(COL!$D:$D,COL!$A:$A,C4524,COL!$G:$G, D4524),
IF(AND(A4524="Cervical Cancer Screening", E4524="Utilization Rate (per 100,000 patients)"),
SUMIFS(CERV!$D:$D,CERV!$A:$A,C4524,CERV!$G:$G,D4524),
IF(AND(A4524="Cancer Screening for CKD patients", E4524="Utilization Rate (per 100,000 patients)"),
SUMIFS(CANSCRN!$D:$D,CANSCRN!$A:$A,C4524,CANSCRN!$G:$G,D4524),
IF(AND(A4524="PSA Testing", E4524="Cost per service ($USD)"),
SUMIFS(PSA!$E:$E,PSA!$A:$A,C4524,PSA!$G:$G,D4524),
IF(AND(A4524="Colorectal Cancer Screening", E4524="Cost per service ($USD)"),
SUMIFS(COL!$E:$E,COL!$A:$A,C4524,COL!$G:$G,D4524),
IF(AND(A4524="Cervical Cancer Screening", E4524="Cost per service ($USD)"),
SUMIFS(CERV!$E:$E,CERV!$A:$A,C4524,CERV!$G:$G,D4524),
IF(AND(A4524="Cancer Screening for CKD patients", E4524="Cost per service ($USD)"),
SUMIFS(CANSCRN!$E:$E,CANSCRN!$A:$A,C4524,CANSCRN!$G:$G,D4524),
IF(AND(A4524="PSA Testing", E4524="Total Expenditure ($USD per 100,000 patients)"),
SUMIFS(PSA!$F:$F,PSA!$A:$A,C4524,PSA!$G:$G,D4524),
IF(AND(A4524="Colorectal Cancer Screening", E4524="Total Expenditure ($USD per 100,000 patients)"),
SUMIFS(COL!$F:$F,COL!$A:$A,C4524,COL!$G:$G,D4524),
IF(AND(A4524="Cervical Cancer Screening", E4524="Total Expenditure ($USD per 100,000 patients)"),
SUMIFS(CERV!$F:$F,CERV!$A:$A,C4524,CERV!$G:$G,D4524),
SUMIFS(CANSCRN!$F:$F,CANSCRN!$A:$A,C4524,CANSCRN!$G:$G,D4524))))))))))))</f>
        <v>35.251143900000002</v>
      </c>
    </row>
    <row r="4525" spans="1:6" x14ac:dyDescent="0.2">
      <c r="A4525" s="24" t="s">
        <v>100</v>
      </c>
      <c r="B4525" s="24" t="s">
        <v>101</v>
      </c>
      <c r="C4525" s="24" t="s">
        <v>33</v>
      </c>
      <c r="D4525" s="24">
        <v>2011</v>
      </c>
      <c r="E4525" s="24" t="s">
        <v>106</v>
      </c>
      <c r="F4525" s="3">
        <f>IF(AND(A4525="PSA Testing", E4525= "Utilization Rate (per 100,000 patients)"),
SUMIFS(PSA!$D:$D,PSA!$A:$A,C4525,PSA!$G:$G,D4525),
IF(AND(A4525="Colorectal Cancer Screening", E4525="Utilization Rate (per 100,000 patients)"),
SUMIFS(COL!$D:$D,COL!$A:$A,C4525,COL!$G:$G, D4525),
IF(AND(A4525="Cervical Cancer Screening", E4525="Utilization Rate (per 100,000 patients)"),
SUMIFS(CERV!$D:$D,CERV!$A:$A,C4525,CERV!$G:$G,D4525),
IF(AND(A4525="Cancer Screening for CKD patients", E4525="Utilization Rate (per 100,000 patients)"),
SUMIFS(CANSCRN!$D:$D,CANSCRN!$A:$A,C4525,CANSCRN!$G:$G,D4525),
IF(AND(A4525="PSA Testing", E4525="Cost per service ($USD)"),
SUMIFS(PSA!$E:$E,PSA!$A:$A,C4525,PSA!$G:$G,D4525),
IF(AND(A4525="Colorectal Cancer Screening", E4525="Cost per service ($USD)"),
SUMIFS(COL!$E:$E,COL!$A:$A,C4525,COL!$G:$G,D4525),
IF(AND(A4525="Cervical Cancer Screening", E4525="Cost per service ($USD)"),
SUMIFS(CERV!$E:$E,CERV!$A:$A,C4525,CERV!$G:$G,D4525),
IF(AND(A4525="Cancer Screening for CKD patients", E4525="Cost per service ($USD)"),
SUMIFS(CANSCRN!$E:$E,CANSCRN!$A:$A,C4525,CANSCRN!$G:$G,D4525),
IF(AND(A4525="PSA Testing", E4525="Total Expenditure ($USD per 100,000 patients)"),
SUMIFS(PSA!$F:$F,PSA!$A:$A,C4525,PSA!$G:$G,D4525),
IF(AND(A4525="Colorectal Cancer Screening", E4525="Total Expenditure ($USD per 100,000 patients)"),
SUMIFS(COL!$F:$F,COL!$A:$A,C4525,COL!$G:$G,D4525),
IF(AND(A4525="Cervical Cancer Screening", E4525="Total Expenditure ($USD per 100,000 patients)"),
SUMIFS(CERV!$F:$F,CERV!$A:$A,C4525,CERV!$G:$G,D4525),
SUMIFS(CANSCRN!$F:$F,CANSCRN!$A:$A,C4525,CANSCRN!$G:$G,D4525))))))))))))</f>
        <v>25.683059100000001</v>
      </c>
    </row>
    <row r="4526" spans="1:6" x14ac:dyDescent="0.2">
      <c r="A4526" s="24" t="s">
        <v>100</v>
      </c>
      <c r="B4526" s="24" t="s">
        <v>101</v>
      </c>
      <c r="C4526" s="24" t="s">
        <v>33</v>
      </c>
      <c r="D4526" s="24">
        <v>2012</v>
      </c>
      <c r="E4526" s="24" t="s">
        <v>106</v>
      </c>
      <c r="F4526" s="3">
        <f>IF(AND(A4526="PSA Testing", E4526= "Utilization Rate (per 100,000 patients)"),
SUMIFS(PSA!$D:$D,PSA!$A:$A,C4526,PSA!$G:$G,D4526),
IF(AND(A4526="Colorectal Cancer Screening", E4526="Utilization Rate (per 100,000 patients)"),
SUMIFS(COL!$D:$D,COL!$A:$A,C4526,COL!$G:$G, D4526),
IF(AND(A4526="Cervical Cancer Screening", E4526="Utilization Rate (per 100,000 patients)"),
SUMIFS(CERV!$D:$D,CERV!$A:$A,C4526,CERV!$G:$G,D4526),
IF(AND(A4526="Cancer Screening for CKD patients", E4526="Utilization Rate (per 100,000 patients)"),
SUMIFS(CANSCRN!$D:$D,CANSCRN!$A:$A,C4526,CANSCRN!$G:$G,D4526),
IF(AND(A4526="PSA Testing", E4526="Cost per service ($USD)"),
SUMIFS(PSA!$E:$E,PSA!$A:$A,C4526,PSA!$G:$G,D4526),
IF(AND(A4526="Colorectal Cancer Screening", E4526="Cost per service ($USD)"),
SUMIFS(COL!$E:$E,COL!$A:$A,C4526,COL!$G:$G,D4526),
IF(AND(A4526="Cervical Cancer Screening", E4526="Cost per service ($USD)"),
SUMIFS(CERV!$E:$E,CERV!$A:$A,C4526,CERV!$G:$G,D4526),
IF(AND(A4526="Cancer Screening for CKD patients", E4526="Cost per service ($USD)"),
SUMIFS(CANSCRN!$E:$E,CANSCRN!$A:$A,C4526,CANSCRN!$G:$G,D4526),
IF(AND(A4526="PSA Testing", E4526="Total Expenditure ($USD per 100,000 patients)"),
SUMIFS(PSA!$F:$F,PSA!$A:$A,C4526,PSA!$G:$G,D4526),
IF(AND(A4526="Colorectal Cancer Screening", E4526="Total Expenditure ($USD per 100,000 patients)"),
SUMIFS(COL!$F:$F,COL!$A:$A,C4526,COL!$G:$G,D4526),
IF(AND(A4526="Cervical Cancer Screening", E4526="Total Expenditure ($USD per 100,000 patients)"),
SUMIFS(CERV!$F:$F,CERV!$A:$A,C4526,CERV!$G:$G,D4526),
SUMIFS(CANSCRN!$F:$F,CANSCRN!$A:$A,C4526,CANSCRN!$G:$G,D4526))))))))))))</f>
        <v>23.789392599999999</v>
      </c>
    </row>
    <row r="4527" spans="1:6" x14ac:dyDescent="0.2">
      <c r="A4527" s="24" t="s">
        <v>100</v>
      </c>
      <c r="B4527" s="24" t="s">
        <v>101</v>
      </c>
      <c r="C4527" s="24" t="s">
        <v>33</v>
      </c>
      <c r="D4527" s="24">
        <v>2013</v>
      </c>
      <c r="E4527" s="24" t="s">
        <v>106</v>
      </c>
      <c r="F4527" s="3">
        <f>IF(AND(A4527="PSA Testing", E4527= "Utilization Rate (per 100,000 patients)"),
SUMIFS(PSA!$D:$D,PSA!$A:$A,C4527,PSA!$G:$G,D4527),
IF(AND(A4527="Colorectal Cancer Screening", E4527="Utilization Rate (per 100,000 patients)"),
SUMIFS(COL!$D:$D,COL!$A:$A,C4527,COL!$G:$G, D4527),
IF(AND(A4527="Cervical Cancer Screening", E4527="Utilization Rate (per 100,000 patients)"),
SUMIFS(CERV!$D:$D,CERV!$A:$A,C4527,CERV!$G:$G,D4527),
IF(AND(A4527="Cancer Screening for CKD patients", E4527="Utilization Rate (per 100,000 patients)"),
SUMIFS(CANSCRN!$D:$D,CANSCRN!$A:$A,C4527,CANSCRN!$G:$G,D4527),
IF(AND(A4527="PSA Testing", E4527="Cost per service ($USD)"),
SUMIFS(PSA!$E:$E,PSA!$A:$A,C4527,PSA!$G:$G,D4527),
IF(AND(A4527="Colorectal Cancer Screening", E4527="Cost per service ($USD)"),
SUMIFS(COL!$E:$E,COL!$A:$A,C4527,COL!$G:$G,D4527),
IF(AND(A4527="Cervical Cancer Screening", E4527="Cost per service ($USD)"),
SUMIFS(CERV!$E:$E,CERV!$A:$A,C4527,CERV!$G:$G,D4527),
IF(AND(A4527="Cancer Screening for CKD patients", E4527="Cost per service ($USD)"),
SUMIFS(CANSCRN!$E:$E,CANSCRN!$A:$A,C4527,CANSCRN!$G:$G,D4527),
IF(AND(A4527="PSA Testing", E4527="Total Expenditure ($USD per 100,000 patients)"),
SUMIFS(PSA!$F:$F,PSA!$A:$A,C4527,PSA!$G:$G,D4527),
IF(AND(A4527="Colorectal Cancer Screening", E4527="Total Expenditure ($USD per 100,000 patients)"),
SUMIFS(COL!$F:$F,COL!$A:$A,C4527,COL!$G:$G,D4527),
IF(AND(A4527="Cervical Cancer Screening", E4527="Total Expenditure ($USD per 100,000 patients)"),
SUMIFS(CERV!$F:$F,CERV!$A:$A,C4527,CERV!$G:$G,D4527),
SUMIFS(CANSCRN!$F:$F,CANSCRN!$A:$A,C4527,CANSCRN!$G:$G,D4527))))))))))))</f>
        <v>21.5333547</v>
      </c>
    </row>
    <row r="4528" spans="1:6" x14ac:dyDescent="0.2">
      <c r="A4528" s="24" t="s">
        <v>100</v>
      </c>
      <c r="B4528" s="24" t="s">
        <v>101</v>
      </c>
      <c r="C4528" s="24" t="s">
        <v>33</v>
      </c>
      <c r="D4528" s="24">
        <v>2014</v>
      </c>
      <c r="E4528" s="24" t="s">
        <v>106</v>
      </c>
      <c r="F4528" s="3">
        <f>IF(AND(A4528="PSA Testing", E4528= "Utilization Rate (per 100,000 patients)"),
SUMIFS(PSA!$D:$D,PSA!$A:$A,C4528,PSA!$G:$G,D4528),
IF(AND(A4528="Colorectal Cancer Screening", E4528="Utilization Rate (per 100,000 patients)"),
SUMIFS(COL!$D:$D,COL!$A:$A,C4528,COL!$G:$G, D4528),
IF(AND(A4528="Cervical Cancer Screening", E4528="Utilization Rate (per 100,000 patients)"),
SUMIFS(CERV!$D:$D,CERV!$A:$A,C4528,CERV!$G:$G,D4528),
IF(AND(A4528="Cancer Screening for CKD patients", E4528="Utilization Rate (per 100,000 patients)"),
SUMIFS(CANSCRN!$D:$D,CANSCRN!$A:$A,C4528,CANSCRN!$G:$G,D4528),
IF(AND(A4528="PSA Testing", E4528="Cost per service ($USD)"),
SUMIFS(PSA!$E:$E,PSA!$A:$A,C4528,PSA!$G:$G,D4528),
IF(AND(A4528="Colorectal Cancer Screening", E4528="Cost per service ($USD)"),
SUMIFS(COL!$E:$E,COL!$A:$A,C4528,COL!$G:$G,D4528),
IF(AND(A4528="Cervical Cancer Screening", E4528="Cost per service ($USD)"),
SUMIFS(CERV!$E:$E,CERV!$A:$A,C4528,CERV!$G:$G,D4528),
IF(AND(A4528="Cancer Screening for CKD patients", E4528="Cost per service ($USD)"),
SUMIFS(CANSCRN!$E:$E,CANSCRN!$A:$A,C4528,CANSCRN!$G:$G,D4528),
IF(AND(A4528="PSA Testing", E4528="Total Expenditure ($USD per 100,000 patients)"),
SUMIFS(PSA!$F:$F,PSA!$A:$A,C4528,PSA!$G:$G,D4528),
IF(AND(A4528="Colorectal Cancer Screening", E4528="Total Expenditure ($USD per 100,000 patients)"),
SUMIFS(COL!$F:$F,COL!$A:$A,C4528,COL!$G:$G,D4528),
IF(AND(A4528="Cervical Cancer Screening", E4528="Total Expenditure ($USD per 100,000 patients)"),
SUMIFS(CERV!$F:$F,CERV!$A:$A,C4528,CERV!$G:$G,D4528),
SUMIFS(CANSCRN!$F:$F,CANSCRN!$A:$A,C4528,CANSCRN!$G:$G,D4528))))))))))))</f>
        <v>24.383891899999998</v>
      </c>
    </row>
    <row r="4529" spans="1:6" x14ac:dyDescent="0.2">
      <c r="A4529" s="24" t="s">
        <v>100</v>
      </c>
      <c r="B4529" s="24" t="s">
        <v>101</v>
      </c>
      <c r="C4529" s="24" t="s">
        <v>33</v>
      </c>
      <c r="D4529" s="24">
        <v>2015</v>
      </c>
      <c r="E4529" s="24" t="s">
        <v>106</v>
      </c>
      <c r="F4529" s="3">
        <f>IF(AND(A4529="PSA Testing", E4529= "Utilization Rate (per 100,000 patients)"),
SUMIFS(PSA!$D:$D,PSA!$A:$A,C4529,PSA!$G:$G,D4529),
IF(AND(A4529="Colorectal Cancer Screening", E4529="Utilization Rate (per 100,000 patients)"),
SUMIFS(COL!$D:$D,COL!$A:$A,C4529,COL!$G:$G, D4529),
IF(AND(A4529="Cervical Cancer Screening", E4529="Utilization Rate (per 100,000 patients)"),
SUMIFS(CERV!$D:$D,CERV!$A:$A,C4529,CERV!$G:$G,D4529),
IF(AND(A4529="Cancer Screening for CKD patients", E4529="Utilization Rate (per 100,000 patients)"),
SUMIFS(CANSCRN!$D:$D,CANSCRN!$A:$A,C4529,CANSCRN!$G:$G,D4529),
IF(AND(A4529="PSA Testing", E4529="Cost per service ($USD)"),
SUMIFS(PSA!$E:$E,PSA!$A:$A,C4529,PSA!$G:$G,D4529),
IF(AND(A4529="Colorectal Cancer Screening", E4529="Cost per service ($USD)"),
SUMIFS(COL!$E:$E,COL!$A:$A,C4529,COL!$G:$G,D4529),
IF(AND(A4529="Cervical Cancer Screening", E4529="Cost per service ($USD)"),
SUMIFS(CERV!$E:$E,CERV!$A:$A,C4529,CERV!$G:$G,D4529),
IF(AND(A4529="Cancer Screening for CKD patients", E4529="Cost per service ($USD)"),
SUMIFS(CANSCRN!$E:$E,CANSCRN!$A:$A,C4529,CANSCRN!$G:$G,D4529),
IF(AND(A4529="PSA Testing", E4529="Total Expenditure ($USD per 100,000 patients)"),
SUMIFS(PSA!$F:$F,PSA!$A:$A,C4529,PSA!$G:$G,D4529),
IF(AND(A4529="Colorectal Cancer Screening", E4529="Total Expenditure ($USD per 100,000 patients)"),
SUMIFS(COL!$F:$F,COL!$A:$A,C4529,COL!$G:$G,D4529),
IF(AND(A4529="Cervical Cancer Screening", E4529="Total Expenditure ($USD per 100,000 patients)"),
SUMIFS(CERV!$F:$F,CERV!$A:$A,C4529,CERV!$G:$G,D4529),
SUMIFS(CANSCRN!$F:$F,CANSCRN!$A:$A,C4529,CANSCRN!$G:$G,D4529))))))))))))</f>
        <v>24.073413899999998</v>
      </c>
    </row>
    <row r="4530" spans="1:6" x14ac:dyDescent="0.2">
      <c r="A4530" s="24" t="s">
        <v>100</v>
      </c>
      <c r="B4530" s="24" t="s">
        <v>101</v>
      </c>
      <c r="C4530" s="24" t="s">
        <v>33</v>
      </c>
      <c r="D4530" s="24">
        <v>2016</v>
      </c>
      <c r="E4530" s="24" t="s">
        <v>106</v>
      </c>
      <c r="F4530" s="3">
        <f>IF(AND(A4530="PSA Testing", E4530= "Utilization Rate (per 100,000 patients)"),
SUMIFS(PSA!$D:$D,PSA!$A:$A,C4530,PSA!$G:$G,D4530),
IF(AND(A4530="Colorectal Cancer Screening", E4530="Utilization Rate (per 100,000 patients)"),
SUMIFS(COL!$D:$D,COL!$A:$A,C4530,COL!$G:$G, D4530),
IF(AND(A4530="Cervical Cancer Screening", E4530="Utilization Rate (per 100,000 patients)"),
SUMIFS(CERV!$D:$D,CERV!$A:$A,C4530,CERV!$G:$G,D4530),
IF(AND(A4530="Cancer Screening for CKD patients", E4530="Utilization Rate (per 100,000 patients)"),
SUMIFS(CANSCRN!$D:$D,CANSCRN!$A:$A,C4530,CANSCRN!$G:$G,D4530),
IF(AND(A4530="PSA Testing", E4530="Cost per service ($USD)"),
SUMIFS(PSA!$E:$E,PSA!$A:$A,C4530,PSA!$G:$G,D4530),
IF(AND(A4530="Colorectal Cancer Screening", E4530="Cost per service ($USD)"),
SUMIFS(COL!$E:$E,COL!$A:$A,C4530,COL!$G:$G,D4530),
IF(AND(A4530="Cervical Cancer Screening", E4530="Cost per service ($USD)"),
SUMIFS(CERV!$E:$E,CERV!$A:$A,C4530,CERV!$G:$G,D4530),
IF(AND(A4530="Cancer Screening for CKD patients", E4530="Cost per service ($USD)"),
SUMIFS(CANSCRN!$E:$E,CANSCRN!$A:$A,C4530,CANSCRN!$G:$G,D4530),
IF(AND(A4530="PSA Testing", E4530="Total Expenditure ($USD per 100,000 patients)"),
SUMIFS(PSA!$F:$F,PSA!$A:$A,C4530,PSA!$G:$G,D4530),
IF(AND(A4530="Colorectal Cancer Screening", E4530="Total Expenditure ($USD per 100,000 patients)"),
SUMIFS(COL!$F:$F,COL!$A:$A,C4530,COL!$G:$G,D4530),
IF(AND(A4530="Cervical Cancer Screening", E4530="Total Expenditure ($USD per 100,000 patients)"),
SUMIFS(CERV!$F:$F,CERV!$A:$A,C4530,CERV!$G:$G,D4530),
SUMIFS(CANSCRN!$F:$F,CANSCRN!$A:$A,C4530,CANSCRN!$G:$G,D4530))))))))))))</f>
        <v>19.4586595</v>
      </c>
    </row>
    <row r="4531" spans="1:6" x14ac:dyDescent="0.2">
      <c r="A4531" s="24" t="s">
        <v>100</v>
      </c>
      <c r="B4531" s="24" t="s">
        <v>101</v>
      </c>
      <c r="C4531" s="24" t="s">
        <v>33</v>
      </c>
      <c r="D4531" s="24">
        <v>2017</v>
      </c>
      <c r="E4531" s="24" t="s">
        <v>106</v>
      </c>
      <c r="F4531" s="3">
        <f>IF(AND(A4531="PSA Testing", E4531= "Utilization Rate (per 100,000 patients)"),
SUMIFS(PSA!$D:$D,PSA!$A:$A,C4531,PSA!$G:$G,D4531),
IF(AND(A4531="Colorectal Cancer Screening", E4531="Utilization Rate (per 100,000 patients)"),
SUMIFS(COL!$D:$D,COL!$A:$A,C4531,COL!$G:$G, D4531),
IF(AND(A4531="Cervical Cancer Screening", E4531="Utilization Rate (per 100,000 patients)"),
SUMIFS(CERV!$D:$D,CERV!$A:$A,C4531,CERV!$G:$G,D4531),
IF(AND(A4531="Cancer Screening for CKD patients", E4531="Utilization Rate (per 100,000 patients)"),
SUMIFS(CANSCRN!$D:$D,CANSCRN!$A:$A,C4531,CANSCRN!$G:$G,D4531),
IF(AND(A4531="PSA Testing", E4531="Cost per service ($USD)"),
SUMIFS(PSA!$E:$E,PSA!$A:$A,C4531,PSA!$G:$G,D4531),
IF(AND(A4531="Colorectal Cancer Screening", E4531="Cost per service ($USD)"),
SUMIFS(COL!$E:$E,COL!$A:$A,C4531,COL!$G:$G,D4531),
IF(AND(A4531="Cervical Cancer Screening", E4531="Cost per service ($USD)"),
SUMIFS(CERV!$E:$E,CERV!$A:$A,C4531,CERV!$G:$G,D4531),
IF(AND(A4531="Cancer Screening for CKD patients", E4531="Cost per service ($USD)"),
SUMIFS(CANSCRN!$E:$E,CANSCRN!$A:$A,C4531,CANSCRN!$G:$G,D4531),
IF(AND(A4531="PSA Testing", E4531="Total Expenditure ($USD per 100,000 patients)"),
SUMIFS(PSA!$F:$F,PSA!$A:$A,C4531,PSA!$G:$G,D4531),
IF(AND(A4531="Colorectal Cancer Screening", E4531="Total Expenditure ($USD per 100,000 patients)"),
SUMIFS(COL!$F:$F,COL!$A:$A,C4531,COL!$G:$G,D4531),
IF(AND(A4531="Cervical Cancer Screening", E4531="Total Expenditure ($USD per 100,000 patients)"),
SUMIFS(CERV!$F:$F,CERV!$A:$A,C4531,CERV!$G:$G,D4531),
SUMIFS(CANSCRN!$F:$F,CANSCRN!$A:$A,C4531,CANSCRN!$G:$G,D4531))))))))))))</f>
        <v>19.9068127</v>
      </c>
    </row>
    <row r="4532" spans="1:6" x14ac:dyDescent="0.2">
      <c r="A4532" s="24" t="s">
        <v>100</v>
      </c>
      <c r="B4532" s="24" t="s">
        <v>101</v>
      </c>
      <c r="C4532" s="24" t="s">
        <v>33</v>
      </c>
      <c r="D4532" s="24">
        <v>2018</v>
      </c>
      <c r="E4532" s="24" t="s">
        <v>106</v>
      </c>
      <c r="F4532" s="3">
        <f>IF(AND(A4532="PSA Testing", E4532= "Utilization Rate (per 100,000 patients)"),
SUMIFS(PSA!$D:$D,PSA!$A:$A,C4532,PSA!$G:$G,D4532),
IF(AND(A4532="Colorectal Cancer Screening", E4532="Utilization Rate (per 100,000 patients)"),
SUMIFS(COL!$D:$D,COL!$A:$A,C4532,COL!$G:$G, D4532),
IF(AND(A4532="Cervical Cancer Screening", E4532="Utilization Rate (per 100,000 patients)"),
SUMIFS(CERV!$D:$D,CERV!$A:$A,C4532,CERV!$G:$G,D4532),
IF(AND(A4532="Cancer Screening for CKD patients", E4532="Utilization Rate (per 100,000 patients)"),
SUMIFS(CANSCRN!$D:$D,CANSCRN!$A:$A,C4532,CANSCRN!$G:$G,D4532),
IF(AND(A4532="PSA Testing", E4532="Cost per service ($USD)"),
SUMIFS(PSA!$E:$E,PSA!$A:$A,C4532,PSA!$G:$G,D4532),
IF(AND(A4532="Colorectal Cancer Screening", E4532="Cost per service ($USD)"),
SUMIFS(COL!$E:$E,COL!$A:$A,C4532,COL!$G:$G,D4532),
IF(AND(A4532="Cervical Cancer Screening", E4532="Cost per service ($USD)"),
SUMIFS(CERV!$E:$E,CERV!$A:$A,C4532,CERV!$G:$G,D4532),
IF(AND(A4532="Cancer Screening for CKD patients", E4532="Cost per service ($USD)"),
SUMIFS(CANSCRN!$E:$E,CANSCRN!$A:$A,C4532,CANSCRN!$G:$G,D4532),
IF(AND(A4532="PSA Testing", E4532="Total Expenditure ($USD per 100,000 patients)"),
SUMIFS(PSA!$F:$F,PSA!$A:$A,C4532,PSA!$G:$G,D4532),
IF(AND(A4532="Colorectal Cancer Screening", E4532="Total Expenditure ($USD per 100,000 patients)"),
SUMIFS(COL!$F:$F,COL!$A:$A,C4532,COL!$G:$G,D4532),
IF(AND(A4532="Cervical Cancer Screening", E4532="Total Expenditure ($USD per 100,000 patients)"),
SUMIFS(CERV!$F:$F,CERV!$A:$A,C4532,CERV!$G:$G,D4532),
SUMIFS(CANSCRN!$F:$F,CANSCRN!$A:$A,C4532,CANSCRN!$G:$G,D4532))))))))))))</f>
        <v>18.011022499999999</v>
      </c>
    </row>
    <row r="4533" spans="1:6" x14ac:dyDescent="0.2">
      <c r="A4533" s="24" t="s">
        <v>100</v>
      </c>
      <c r="B4533" s="24" t="s">
        <v>101</v>
      </c>
      <c r="C4533" s="24" t="s">
        <v>33</v>
      </c>
      <c r="D4533" s="24">
        <v>2019</v>
      </c>
      <c r="E4533" s="24" t="s">
        <v>106</v>
      </c>
      <c r="F4533" s="3">
        <f>IF(AND(A4533="PSA Testing", E4533= "Utilization Rate (per 100,000 patients)"),
SUMIFS(PSA!$D:$D,PSA!$A:$A,C4533,PSA!$G:$G,D4533),
IF(AND(A4533="Colorectal Cancer Screening", E4533="Utilization Rate (per 100,000 patients)"),
SUMIFS(COL!$D:$D,COL!$A:$A,C4533,COL!$G:$G, D4533),
IF(AND(A4533="Cervical Cancer Screening", E4533="Utilization Rate (per 100,000 patients)"),
SUMIFS(CERV!$D:$D,CERV!$A:$A,C4533,CERV!$G:$G,D4533),
IF(AND(A4533="Cancer Screening for CKD patients", E4533="Utilization Rate (per 100,000 patients)"),
SUMIFS(CANSCRN!$D:$D,CANSCRN!$A:$A,C4533,CANSCRN!$G:$G,D4533),
IF(AND(A4533="PSA Testing", E4533="Cost per service ($USD)"),
SUMIFS(PSA!$E:$E,PSA!$A:$A,C4533,PSA!$G:$G,D4533),
IF(AND(A4533="Colorectal Cancer Screening", E4533="Cost per service ($USD)"),
SUMIFS(COL!$E:$E,COL!$A:$A,C4533,COL!$G:$G,D4533),
IF(AND(A4533="Cervical Cancer Screening", E4533="Cost per service ($USD)"),
SUMIFS(CERV!$E:$E,CERV!$A:$A,C4533,CERV!$G:$G,D4533),
IF(AND(A4533="Cancer Screening for CKD patients", E4533="Cost per service ($USD)"),
SUMIFS(CANSCRN!$E:$E,CANSCRN!$A:$A,C4533,CANSCRN!$G:$G,D4533),
IF(AND(A4533="PSA Testing", E4533="Total Expenditure ($USD per 100,000 patients)"),
SUMIFS(PSA!$F:$F,PSA!$A:$A,C4533,PSA!$G:$G,D4533),
IF(AND(A4533="Colorectal Cancer Screening", E4533="Total Expenditure ($USD per 100,000 patients)"),
SUMIFS(COL!$F:$F,COL!$A:$A,C4533,COL!$G:$G,D4533),
IF(AND(A4533="Cervical Cancer Screening", E4533="Total Expenditure ($USD per 100,000 patients)"),
SUMIFS(CERV!$F:$F,CERV!$A:$A,C4533,CERV!$G:$G,D4533),
SUMIFS(CANSCRN!$F:$F,CANSCRN!$A:$A,C4533,CANSCRN!$G:$G,D4533))))))))))))</f>
        <v>19.542210600000001</v>
      </c>
    </row>
    <row r="4534" spans="1:6" x14ac:dyDescent="0.2">
      <c r="A4534" s="24" t="s">
        <v>100</v>
      </c>
      <c r="B4534" s="24" t="s">
        <v>101</v>
      </c>
      <c r="C4534" s="24" t="s">
        <v>34</v>
      </c>
      <c r="D4534" s="24">
        <v>2009</v>
      </c>
      <c r="E4534" s="24" t="s">
        <v>106</v>
      </c>
      <c r="F4534" s="3">
        <f>IF(AND(A4534="PSA Testing", E4534= "Utilization Rate (per 100,000 patients)"),
SUMIFS(PSA!$D:$D,PSA!$A:$A,C4534,PSA!$G:$G,D4534),
IF(AND(A4534="Colorectal Cancer Screening", E4534="Utilization Rate (per 100,000 patients)"),
SUMIFS(COL!$D:$D,COL!$A:$A,C4534,COL!$G:$G, D4534),
IF(AND(A4534="Cervical Cancer Screening", E4534="Utilization Rate (per 100,000 patients)"),
SUMIFS(CERV!$D:$D,CERV!$A:$A,C4534,CERV!$G:$G,D4534),
IF(AND(A4534="Cancer Screening for CKD patients", E4534="Utilization Rate (per 100,000 patients)"),
SUMIFS(CANSCRN!$D:$D,CANSCRN!$A:$A,C4534,CANSCRN!$G:$G,D4534),
IF(AND(A4534="PSA Testing", E4534="Cost per service ($USD)"),
SUMIFS(PSA!$E:$E,PSA!$A:$A,C4534,PSA!$G:$G,D4534),
IF(AND(A4534="Colorectal Cancer Screening", E4534="Cost per service ($USD)"),
SUMIFS(COL!$E:$E,COL!$A:$A,C4534,COL!$G:$G,D4534),
IF(AND(A4534="Cervical Cancer Screening", E4534="Cost per service ($USD)"),
SUMIFS(CERV!$E:$E,CERV!$A:$A,C4534,CERV!$G:$G,D4534),
IF(AND(A4534="Cancer Screening for CKD patients", E4534="Cost per service ($USD)"),
SUMIFS(CANSCRN!$E:$E,CANSCRN!$A:$A,C4534,CANSCRN!$G:$G,D4534),
IF(AND(A4534="PSA Testing", E4534="Total Expenditure ($USD per 100,000 patients)"),
SUMIFS(PSA!$F:$F,PSA!$A:$A,C4534,PSA!$G:$G,D4534),
IF(AND(A4534="Colorectal Cancer Screening", E4534="Total Expenditure ($USD per 100,000 patients)"),
SUMIFS(COL!$F:$F,COL!$A:$A,C4534,COL!$G:$G,D4534),
IF(AND(A4534="Cervical Cancer Screening", E4534="Total Expenditure ($USD per 100,000 patients)"),
SUMIFS(CERV!$F:$F,CERV!$A:$A,C4534,CERV!$G:$G,D4534),
SUMIFS(CANSCRN!$F:$F,CANSCRN!$A:$A,C4534,CANSCRN!$G:$G,D4534))))))))))))</f>
        <v>37.7957885</v>
      </c>
    </row>
    <row r="4535" spans="1:6" x14ac:dyDescent="0.2">
      <c r="A4535" s="24" t="s">
        <v>100</v>
      </c>
      <c r="B4535" s="24" t="s">
        <v>101</v>
      </c>
      <c r="C4535" s="24" t="s">
        <v>34</v>
      </c>
      <c r="D4535" s="24">
        <v>2010</v>
      </c>
      <c r="E4535" s="24" t="s">
        <v>106</v>
      </c>
      <c r="F4535" s="3">
        <f>IF(AND(A4535="PSA Testing", E4535= "Utilization Rate (per 100,000 patients)"),
SUMIFS(PSA!$D:$D,PSA!$A:$A,C4535,PSA!$G:$G,D4535),
IF(AND(A4535="Colorectal Cancer Screening", E4535="Utilization Rate (per 100,000 patients)"),
SUMIFS(COL!$D:$D,COL!$A:$A,C4535,COL!$G:$G, D4535),
IF(AND(A4535="Cervical Cancer Screening", E4535="Utilization Rate (per 100,000 patients)"),
SUMIFS(CERV!$D:$D,CERV!$A:$A,C4535,CERV!$G:$G,D4535),
IF(AND(A4535="Cancer Screening for CKD patients", E4535="Utilization Rate (per 100,000 patients)"),
SUMIFS(CANSCRN!$D:$D,CANSCRN!$A:$A,C4535,CANSCRN!$G:$G,D4535),
IF(AND(A4535="PSA Testing", E4535="Cost per service ($USD)"),
SUMIFS(PSA!$E:$E,PSA!$A:$A,C4535,PSA!$G:$G,D4535),
IF(AND(A4535="Colorectal Cancer Screening", E4535="Cost per service ($USD)"),
SUMIFS(COL!$E:$E,COL!$A:$A,C4535,COL!$G:$G,D4535),
IF(AND(A4535="Cervical Cancer Screening", E4535="Cost per service ($USD)"),
SUMIFS(CERV!$E:$E,CERV!$A:$A,C4535,CERV!$G:$G,D4535),
IF(AND(A4535="Cancer Screening for CKD patients", E4535="Cost per service ($USD)"),
SUMIFS(CANSCRN!$E:$E,CANSCRN!$A:$A,C4535,CANSCRN!$G:$G,D4535),
IF(AND(A4535="PSA Testing", E4535="Total Expenditure ($USD per 100,000 patients)"),
SUMIFS(PSA!$F:$F,PSA!$A:$A,C4535,PSA!$G:$G,D4535),
IF(AND(A4535="Colorectal Cancer Screening", E4535="Total Expenditure ($USD per 100,000 patients)"),
SUMIFS(COL!$F:$F,COL!$A:$A,C4535,COL!$G:$G,D4535),
IF(AND(A4535="Cervical Cancer Screening", E4535="Total Expenditure ($USD per 100,000 patients)"),
SUMIFS(CERV!$F:$F,CERV!$A:$A,C4535,CERV!$G:$G,D4535),
SUMIFS(CANSCRN!$F:$F,CANSCRN!$A:$A,C4535,CANSCRN!$G:$G,D4535))))))))))))</f>
        <v>43.614013800000002</v>
      </c>
    </row>
    <row r="4536" spans="1:6" x14ac:dyDescent="0.2">
      <c r="A4536" s="24" t="s">
        <v>100</v>
      </c>
      <c r="B4536" s="24" t="s">
        <v>101</v>
      </c>
      <c r="C4536" s="24" t="s">
        <v>34</v>
      </c>
      <c r="D4536" s="24">
        <v>2011</v>
      </c>
      <c r="E4536" s="24" t="s">
        <v>106</v>
      </c>
      <c r="F4536" s="3">
        <f>IF(AND(A4536="PSA Testing", E4536= "Utilization Rate (per 100,000 patients)"),
SUMIFS(PSA!$D:$D,PSA!$A:$A,C4536,PSA!$G:$G,D4536),
IF(AND(A4536="Colorectal Cancer Screening", E4536="Utilization Rate (per 100,000 patients)"),
SUMIFS(COL!$D:$D,COL!$A:$A,C4536,COL!$G:$G, D4536),
IF(AND(A4536="Cervical Cancer Screening", E4536="Utilization Rate (per 100,000 patients)"),
SUMIFS(CERV!$D:$D,CERV!$A:$A,C4536,CERV!$G:$G,D4536),
IF(AND(A4536="Cancer Screening for CKD patients", E4536="Utilization Rate (per 100,000 patients)"),
SUMIFS(CANSCRN!$D:$D,CANSCRN!$A:$A,C4536,CANSCRN!$G:$G,D4536),
IF(AND(A4536="PSA Testing", E4536="Cost per service ($USD)"),
SUMIFS(PSA!$E:$E,PSA!$A:$A,C4536,PSA!$G:$G,D4536),
IF(AND(A4536="Colorectal Cancer Screening", E4536="Cost per service ($USD)"),
SUMIFS(COL!$E:$E,COL!$A:$A,C4536,COL!$G:$G,D4536),
IF(AND(A4536="Cervical Cancer Screening", E4536="Cost per service ($USD)"),
SUMIFS(CERV!$E:$E,CERV!$A:$A,C4536,CERV!$G:$G,D4536),
IF(AND(A4536="Cancer Screening for CKD patients", E4536="Cost per service ($USD)"),
SUMIFS(CANSCRN!$E:$E,CANSCRN!$A:$A,C4536,CANSCRN!$G:$G,D4536),
IF(AND(A4536="PSA Testing", E4536="Total Expenditure ($USD per 100,000 patients)"),
SUMIFS(PSA!$F:$F,PSA!$A:$A,C4536,PSA!$G:$G,D4536),
IF(AND(A4536="Colorectal Cancer Screening", E4536="Total Expenditure ($USD per 100,000 patients)"),
SUMIFS(COL!$F:$F,COL!$A:$A,C4536,COL!$G:$G,D4536),
IF(AND(A4536="Cervical Cancer Screening", E4536="Total Expenditure ($USD per 100,000 patients)"),
SUMIFS(CERV!$F:$F,CERV!$A:$A,C4536,CERV!$G:$G,D4536),
SUMIFS(CANSCRN!$F:$F,CANSCRN!$A:$A,C4536,CANSCRN!$G:$G,D4536))))))))))))</f>
        <v>46.000402700000002</v>
      </c>
    </row>
    <row r="4537" spans="1:6" x14ac:dyDescent="0.2">
      <c r="A4537" s="24" t="s">
        <v>100</v>
      </c>
      <c r="B4537" s="24" t="s">
        <v>101</v>
      </c>
      <c r="C4537" s="24" t="s">
        <v>34</v>
      </c>
      <c r="D4537" s="24">
        <v>2012</v>
      </c>
      <c r="E4537" s="24" t="s">
        <v>106</v>
      </c>
      <c r="F4537" s="3">
        <f>IF(AND(A4537="PSA Testing", E4537= "Utilization Rate (per 100,000 patients)"),
SUMIFS(PSA!$D:$D,PSA!$A:$A,C4537,PSA!$G:$G,D4537),
IF(AND(A4537="Colorectal Cancer Screening", E4537="Utilization Rate (per 100,000 patients)"),
SUMIFS(COL!$D:$D,COL!$A:$A,C4537,COL!$G:$G, D4537),
IF(AND(A4537="Cervical Cancer Screening", E4537="Utilization Rate (per 100,000 patients)"),
SUMIFS(CERV!$D:$D,CERV!$A:$A,C4537,CERV!$G:$G,D4537),
IF(AND(A4537="Cancer Screening for CKD patients", E4537="Utilization Rate (per 100,000 patients)"),
SUMIFS(CANSCRN!$D:$D,CANSCRN!$A:$A,C4537,CANSCRN!$G:$G,D4537),
IF(AND(A4537="PSA Testing", E4537="Cost per service ($USD)"),
SUMIFS(PSA!$E:$E,PSA!$A:$A,C4537,PSA!$G:$G,D4537),
IF(AND(A4537="Colorectal Cancer Screening", E4537="Cost per service ($USD)"),
SUMIFS(COL!$E:$E,COL!$A:$A,C4537,COL!$G:$G,D4537),
IF(AND(A4537="Cervical Cancer Screening", E4537="Cost per service ($USD)"),
SUMIFS(CERV!$E:$E,CERV!$A:$A,C4537,CERV!$G:$G,D4537),
IF(AND(A4537="Cancer Screening for CKD patients", E4537="Cost per service ($USD)"),
SUMIFS(CANSCRN!$E:$E,CANSCRN!$A:$A,C4537,CANSCRN!$G:$G,D4537),
IF(AND(A4537="PSA Testing", E4537="Total Expenditure ($USD per 100,000 patients)"),
SUMIFS(PSA!$F:$F,PSA!$A:$A,C4537,PSA!$G:$G,D4537),
IF(AND(A4537="Colorectal Cancer Screening", E4537="Total Expenditure ($USD per 100,000 patients)"),
SUMIFS(COL!$F:$F,COL!$A:$A,C4537,COL!$G:$G,D4537),
IF(AND(A4537="Cervical Cancer Screening", E4537="Total Expenditure ($USD per 100,000 patients)"),
SUMIFS(CERV!$F:$F,CERV!$A:$A,C4537,CERV!$G:$G,D4537),
SUMIFS(CANSCRN!$F:$F,CANSCRN!$A:$A,C4537,CANSCRN!$G:$G,D4537))))))))))))</f>
        <v>43.869025499999999</v>
      </c>
    </row>
    <row r="4538" spans="1:6" x14ac:dyDescent="0.2">
      <c r="A4538" s="24" t="s">
        <v>100</v>
      </c>
      <c r="B4538" s="24" t="s">
        <v>101</v>
      </c>
      <c r="C4538" s="24" t="s">
        <v>34</v>
      </c>
      <c r="D4538" s="24">
        <v>2013</v>
      </c>
      <c r="E4538" s="24" t="s">
        <v>106</v>
      </c>
      <c r="F4538" s="3">
        <f>IF(AND(A4538="PSA Testing", E4538= "Utilization Rate (per 100,000 patients)"),
SUMIFS(PSA!$D:$D,PSA!$A:$A,C4538,PSA!$G:$G,D4538),
IF(AND(A4538="Colorectal Cancer Screening", E4538="Utilization Rate (per 100,000 patients)"),
SUMIFS(COL!$D:$D,COL!$A:$A,C4538,COL!$G:$G, D4538),
IF(AND(A4538="Cervical Cancer Screening", E4538="Utilization Rate (per 100,000 patients)"),
SUMIFS(CERV!$D:$D,CERV!$A:$A,C4538,CERV!$G:$G,D4538),
IF(AND(A4538="Cancer Screening for CKD patients", E4538="Utilization Rate (per 100,000 patients)"),
SUMIFS(CANSCRN!$D:$D,CANSCRN!$A:$A,C4538,CANSCRN!$G:$G,D4538),
IF(AND(A4538="PSA Testing", E4538="Cost per service ($USD)"),
SUMIFS(PSA!$E:$E,PSA!$A:$A,C4538,PSA!$G:$G,D4538),
IF(AND(A4538="Colorectal Cancer Screening", E4538="Cost per service ($USD)"),
SUMIFS(COL!$E:$E,COL!$A:$A,C4538,COL!$G:$G,D4538),
IF(AND(A4538="Cervical Cancer Screening", E4538="Cost per service ($USD)"),
SUMIFS(CERV!$E:$E,CERV!$A:$A,C4538,CERV!$G:$G,D4538),
IF(AND(A4538="Cancer Screening for CKD patients", E4538="Cost per service ($USD)"),
SUMIFS(CANSCRN!$E:$E,CANSCRN!$A:$A,C4538,CANSCRN!$G:$G,D4538),
IF(AND(A4538="PSA Testing", E4538="Total Expenditure ($USD per 100,000 patients)"),
SUMIFS(PSA!$F:$F,PSA!$A:$A,C4538,PSA!$G:$G,D4538),
IF(AND(A4538="Colorectal Cancer Screening", E4538="Total Expenditure ($USD per 100,000 patients)"),
SUMIFS(COL!$F:$F,COL!$A:$A,C4538,COL!$G:$G,D4538),
IF(AND(A4538="Cervical Cancer Screening", E4538="Total Expenditure ($USD per 100,000 patients)"),
SUMIFS(CERV!$F:$F,CERV!$A:$A,C4538,CERV!$G:$G,D4538),
SUMIFS(CANSCRN!$F:$F,CANSCRN!$A:$A,C4538,CANSCRN!$G:$G,D4538))))))))))))</f>
        <v>36.7842135</v>
      </c>
    </row>
    <row r="4539" spans="1:6" x14ac:dyDescent="0.2">
      <c r="A4539" s="24" t="s">
        <v>100</v>
      </c>
      <c r="B4539" s="24" t="s">
        <v>101</v>
      </c>
      <c r="C4539" s="24" t="s">
        <v>34</v>
      </c>
      <c r="D4539" s="24">
        <v>2014</v>
      </c>
      <c r="E4539" s="24" t="s">
        <v>106</v>
      </c>
      <c r="F4539" s="3">
        <f>IF(AND(A4539="PSA Testing", E4539= "Utilization Rate (per 100,000 patients)"),
SUMIFS(PSA!$D:$D,PSA!$A:$A,C4539,PSA!$G:$G,D4539),
IF(AND(A4539="Colorectal Cancer Screening", E4539="Utilization Rate (per 100,000 patients)"),
SUMIFS(COL!$D:$D,COL!$A:$A,C4539,COL!$G:$G, D4539),
IF(AND(A4539="Cervical Cancer Screening", E4539="Utilization Rate (per 100,000 patients)"),
SUMIFS(CERV!$D:$D,CERV!$A:$A,C4539,CERV!$G:$G,D4539),
IF(AND(A4539="Cancer Screening for CKD patients", E4539="Utilization Rate (per 100,000 patients)"),
SUMIFS(CANSCRN!$D:$D,CANSCRN!$A:$A,C4539,CANSCRN!$G:$G,D4539),
IF(AND(A4539="PSA Testing", E4539="Cost per service ($USD)"),
SUMIFS(PSA!$E:$E,PSA!$A:$A,C4539,PSA!$G:$G,D4539),
IF(AND(A4539="Colorectal Cancer Screening", E4539="Cost per service ($USD)"),
SUMIFS(COL!$E:$E,COL!$A:$A,C4539,COL!$G:$G,D4539),
IF(AND(A4539="Cervical Cancer Screening", E4539="Cost per service ($USD)"),
SUMIFS(CERV!$E:$E,CERV!$A:$A,C4539,CERV!$G:$G,D4539),
IF(AND(A4539="Cancer Screening for CKD patients", E4539="Cost per service ($USD)"),
SUMIFS(CANSCRN!$E:$E,CANSCRN!$A:$A,C4539,CANSCRN!$G:$G,D4539),
IF(AND(A4539="PSA Testing", E4539="Total Expenditure ($USD per 100,000 patients)"),
SUMIFS(PSA!$F:$F,PSA!$A:$A,C4539,PSA!$G:$G,D4539),
IF(AND(A4539="Colorectal Cancer Screening", E4539="Total Expenditure ($USD per 100,000 patients)"),
SUMIFS(COL!$F:$F,COL!$A:$A,C4539,COL!$G:$G,D4539),
IF(AND(A4539="Cervical Cancer Screening", E4539="Total Expenditure ($USD per 100,000 patients)"),
SUMIFS(CERV!$F:$F,CERV!$A:$A,C4539,CERV!$G:$G,D4539),
SUMIFS(CANSCRN!$F:$F,CANSCRN!$A:$A,C4539,CANSCRN!$G:$G,D4539))))))))))))</f>
        <v>28.749291299999999</v>
      </c>
    </row>
    <row r="4540" spans="1:6" x14ac:dyDescent="0.2">
      <c r="A4540" s="24" t="s">
        <v>100</v>
      </c>
      <c r="B4540" s="24" t="s">
        <v>101</v>
      </c>
      <c r="C4540" s="24" t="s">
        <v>34</v>
      </c>
      <c r="D4540" s="24">
        <v>2015</v>
      </c>
      <c r="E4540" s="24" t="s">
        <v>106</v>
      </c>
      <c r="F4540" s="3">
        <f>IF(AND(A4540="PSA Testing", E4540= "Utilization Rate (per 100,000 patients)"),
SUMIFS(PSA!$D:$D,PSA!$A:$A,C4540,PSA!$G:$G,D4540),
IF(AND(A4540="Colorectal Cancer Screening", E4540="Utilization Rate (per 100,000 patients)"),
SUMIFS(COL!$D:$D,COL!$A:$A,C4540,COL!$G:$G, D4540),
IF(AND(A4540="Cervical Cancer Screening", E4540="Utilization Rate (per 100,000 patients)"),
SUMIFS(CERV!$D:$D,CERV!$A:$A,C4540,CERV!$G:$G,D4540),
IF(AND(A4540="Cancer Screening for CKD patients", E4540="Utilization Rate (per 100,000 patients)"),
SUMIFS(CANSCRN!$D:$D,CANSCRN!$A:$A,C4540,CANSCRN!$G:$G,D4540),
IF(AND(A4540="PSA Testing", E4540="Cost per service ($USD)"),
SUMIFS(PSA!$E:$E,PSA!$A:$A,C4540,PSA!$G:$G,D4540),
IF(AND(A4540="Colorectal Cancer Screening", E4540="Cost per service ($USD)"),
SUMIFS(COL!$E:$E,COL!$A:$A,C4540,COL!$G:$G,D4540),
IF(AND(A4540="Cervical Cancer Screening", E4540="Cost per service ($USD)"),
SUMIFS(CERV!$E:$E,CERV!$A:$A,C4540,CERV!$G:$G,D4540),
IF(AND(A4540="Cancer Screening for CKD patients", E4540="Cost per service ($USD)"),
SUMIFS(CANSCRN!$E:$E,CANSCRN!$A:$A,C4540,CANSCRN!$G:$G,D4540),
IF(AND(A4540="PSA Testing", E4540="Total Expenditure ($USD per 100,000 patients)"),
SUMIFS(PSA!$F:$F,PSA!$A:$A,C4540,PSA!$G:$G,D4540),
IF(AND(A4540="Colorectal Cancer Screening", E4540="Total Expenditure ($USD per 100,000 patients)"),
SUMIFS(COL!$F:$F,COL!$A:$A,C4540,COL!$G:$G,D4540),
IF(AND(A4540="Cervical Cancer Screening", E4540="Total Expenditure ($USD per 100,000 patients)"),
SUMIFS(CERV!$F:$F,CERV!$A:$A,C4540,CERV!$G:$G,D4540),
SUMIFS(CANSCRN!$F:$F,CANSCRN!$A:$A,C4540,CANSCRN!$G:$G,D4540))))))))))))</f>
        <v>27.776857100000001</v>
      </c>
    </row>
    <row r="4541" spans="1:6" x14ac:dyDescent="0.2">
      <c r="A4541" s="24" t="s">
        <v>100</v>
      </c>
      <c r="B4541" s="24" t="s">
        <v>101</v>
      </c>
      <c r="C4541" s="24" t="s">
        <v>34</v>
      </c>
      <c r="D4541" s="24">
        <v>2016</v>
      </c>
      <c r="E4541" s="24" t="s">
        <v>106</v>
      </c>
      <c r="F4541" s="3">
        <f>IF(AND(A4541="PSA Testing", E4541= "Utilization Rate (per 100,000 patients)"),
SUMIFS(PSA!$D:$D,PSA!$A:$A,C4541,PSA!$G:$G,D4541),
IF(AND(A4541="Colorectal Cancer Screening", E4541="Utilization Rate (per 100,000 patients)"),
SUMIFS(COL!$D:$D,COL!$A:$A,C4541,COL!$G:$G, D4541),
IF(AND(A4541="Cervical Cancer Screening", E4541="Utilization Rate (per 100,000 patients)"),
SUMIFS(CERV!$D:$D,CERV!$A:$A,C4541,CERV!$G:$G,D4541),
IF(AND(A4541="Cancer Screening for CKD patients", E4541="Utilization Rate (per 100,000 patients)"),
SUMIFS(CANSCRN!$D:$D,CANSCRN!$A:$A,C4541,CANSCRN!$G:$G,D4541),
IF(AND(A4541="PSA Testing", E4541="Cost per service ($USD)"),
SUMIFS(PSA!$E:$E,PSA!$A:$A,C4541,PSA!$G:$G,D4541),
IF(AND(A4541="Colorectal Cancer Screening", E4541="Cost per service ($USD)"),
SUMIFS(COL!$E:$E,COL!$A:$A,C4541,COL!$G:$G,D4541),
IF(AND(A4541="Cervical Cancer Screening", E4541="Cost per service ($USD)"),
SUMIFS(CERV!$E:$E,CERV!$A:$A,C4541,CERV!$G:$G,D4541),
IF(AND(A4541="Cancer Screening for CKD patients", E4541="Cost per service ($USD)"),
SUMIFS(CANSCRN!$E:$E,CANSCRN!$A:$A,C4541,CANSCRN!$G:$G,D4541),
IF(AND(A4541="PSA Testing", E4541="Total Expenditure ($USD per 100,000 patients)"),
SUMIFS(PSA!$F:$F,PSA!$A:$A,C4541,PSA!$G:$G,D4541),
IF(AND(A4541="Colorectal Cancer Screening", E4541="Total Expenditure ($USD per 100,000 patients)"),
SUMIFS(COL!$F:$F,COL!$A:$A,C4541,COL!$G:$G,D4541),
IF(AND(A4541="Cervical Cancer Screening", E4541="Total Expenditure ($USD per 100,000 patients)"),
SUMIFS(CERV!$F:$F,CERV!$A:$A,C4541,CERV!$G:$G,D4541),
SUMIFS(CANSCRN!$F:$F,CANSCRN!$A:$A,C4541,CANSCRN!$G:$G,D4541))))))))))))</f>
        <v>33.729251699999999</v>
      </c>
    </row>
    <row r="4542" spans="1:6" x14ac:dyDescent="0.2">
      <c r="A4542" s="24" t="s">
        <v>100</v>
      </c>
      <c r="B4542" s="24" t="s">
        <v>101</v>
      </c>
      <c r="C4542" s="24" t="s">
        <v>34</v>
      </c>
      <c r="D4542" s="24">
        <v>2017</v>
      </c>
      <c r="E4542" s="24" t="s">
        <v>106</v>
      </c>
      <c r="F4542" s="3">
        <f>IF(AND(A4542="PSA Testing", E4542= "Utilization Rate (per 100,000 patients)"),
SUMIFS(PSA!$D:$D,PSA!$A:$A,C4542,PSA!$G:$G,D4542),
IF(AND(A4542="Colorectal Cancer Screening", E4542="Utilization Rate (per 100,000 patients)"),
SUMIFS(COL!$D:$D,COL!$A:$A,C4542,COL!$G:$G, D4542),
IF(AND(A4542="Cervical Cancer Screening", E4542="Utilization Rate (per 100,000 patients)"),
SUMIFS(CERV!$D:$D,CERV!$A:$A,C4542,CERV!$G:$G,D4542),
IF(AND(A4542="Cancer Screening for CKD patients", E4542="Utilization Rate (per 100,000 patients)"),
SUMIFS(CANSCRN!$D:$D,CANSCRN!$A:$A,C4542,CANSCRN!$G:$G,D4542),
IF(AND(A4542="PSA Testing", E4542="Cost per service ($USD)"),
SUMIFS(PSA!$E:$E,PSA!$A:$A,C4542,PSA!$G:$G,D4542),
IF(AND(A4542="Colorectal Cancer Screening", E4542="Cost per service ($USD)"),
SUMIFS(COL!$E:$E,COL!$A:$A,C4542,COL!$G:$G,D4542),
IF(AND(A4542="Cervical Cancer Screening", E4542="Cost per service ($USD)"),
SUMIFS(CERV!$E:$E,CERV!$A:$A,C4542,CERV!$G:$G,D4542),
IF(AND(A4542="Cancer Screening for CKD patients", E4542="Cost per service ($USD)"),
SUMIFS(CANSCRN!$E:$E,CANSCRN!$A:$A,C4542,CANSCRN!$G:$G,D4542),
IF(AND(A4542="PSA Testing", E4542="Total Expenditure ($USD per 100,000 patients)"),
SUMIFS(PSA!$F:$F,PSA!$A:$A,C4542,PSA!$G:$G,D4542),
IF(AND(A4542="Colorectal Cancer Screening", E4542="Total Expenditure ($USD per 100,000 patients)"),
SUMIFS(COL!$F:$F,COL!$A:$A,C4542,COL!$G:$G,D4542),
IF(AND(A4542="Cervical Cancer Screening", E4542="Total Expenditure ($USD per 100,000 patients)"),
SUMIFS(CERV!$F:$F,CERV!$A:$A,C4542,CERV!$G:$G,D4542),
SUMIFS(CANSCRN!$F:$F,CANSCRN!$A:$A,C4542,CANSCRN!$G:$G,D4542))))))))))))</f>
        <v>25.2799209</v>
      </c>
    </row>
    <row r="4543" spans="1:6" x14ac:dyDescent="0.2">
      <c r="A4543" s="24" t="s">
        <v>100</v>
      </c>
      <c r="B4543" s="24" t="s">
        <v>101</v>
      </c>
      <c r="C4543" s="24" t="s">
        <v>34</v>
      </c>
      <c r="D4543" s="24">
        <v>2018</v>
      </c>
      <c r="E4543" s="24" t="s">
        <v>106</v>
      </c>
      <c r="F4543" s="3">
        <f>IF(AND(A4543="PSA Testing", E4543= "Utilization Rate (per 100,000 patients)"),
SUMIFS(PSA!$D:$D,PSA!$A:$A,C4543,PSA!$G:$G,D4543),
IF(AND(A4543="Colorectal Cancer Screening", E4543="Utilization Rate (per 100,000 patients)"),
SUMIFS(COL!$D:$D,COL!$A:$A,C4543,COL!$G:$G, D4543),
IF(AND(A4543="Cervical Cancer Screening", E4543="Utilization Rate (per 100,000 patients)"),
SUMIFS(CERV!$D:$D,CERV!$A:$A,C4543,CERV!$G:$G,D4543),
IF(AND(A4543="Cancer Screening for CKD patients", E4543="Utilization Rate (per 100,000 patients)"),
SUMIFS(CANSCRN!$D:$D,CANSCRN!$A:$A,C4543,CANSCRN!$G:$G,D4543),
IF(AND(A4543="PSA Testing", E4543="Cost per service ($USD)"),
SUMIFS(PSA!$E:$E,PSA!$A:$A,C4543,PSA!$G:$G,D4543),
IF(AND(A4543="Colorectal Cancer Screening", E4543="Cost per service ($USD)"),
SUMIFS(COL!$E:$E,COL!$A:$A,C4543,COL!$G:$G,D4543),
IF(AND(A4543="Cervical Cancer Screening", E4543="Cost per service ($USD)"),
SUMIFS(CERV!$E:$E,CERV!$A:$A,C4543,CERV!$G:$G,D4543),
IF(AND(A4543="Cancer Screening for CKD patients", E4543="Cost per service ($USD)"),
SUMIFS(CANSCRN!$E:$E,CANSCRN!$A:$A,C4543,CANSCRN!$G:$G,D4543),
IF(AND(A4543="PSA Testing", E4543="Total Expenditure ($USD per 100,000 patients)"),
SUMIFS(PSA!$F:$F,PSA!$A:$A,C4543,PSA!$G:$G,D4543),
IF(AND(A4543="Colorectal Cancer Screening", E4543="Total Expenditure ($USD per 100,000 patients)"),
SUMIFS(COL!$F:$F,COL!$A:$A,C4543,COL!$G:$G,D4543),
IF(AND(A4543="Cervical Cancer Screening", E4543="Total Expenditure ($USD per 100,000 patients)"),
SUMIFS(CERV!$F:$F,CERV!$A:$A,C4543,CERV!$G:$G,D4543),
SUMIFS(CANSCRN!$F:$F,CANSCRN!$A:$A,C4543,CANSCRN!$G:$G,D4543))))))))))))</f>
        <v>22.242234100000001</v>
      </c>
    </row>
    <row r="4544" spans="1:6" x14ac:dyDescent="0.2">
      <c r="A4544" s="24" t="s">
        <v>100</v>
      </c>
      <c r="B4544" s="24" t="s">
        <v>101</v>
      </c>
      <c r="C4544" s="24" t="s">
        <v>34</v>
      </c>
      <c r="D4544" s="24">
        <v>2019</v>
      </c>
      <c r="E4544" s="24" t="s">
        <v>106</v>
      </c>
      <c r="F4544" s="3">
        <f>IF(AND(A4544="PSA Testing", E4544= "Utilization Rate (per 100,000 patients)"),
SUMIFS(PSA!$D:$D,PSA!$A:$A,C4544,PSA!$G:$G,D4544),
IF(AND(A4544="Colorectal Cancer Screening", E4544="Utilization Rate (per 100,000 patients)"),
SUMIFS(COL!$D:$D,COL!$A:$A,C4544,COL!$G:$G, D4544),
IF(AND(A4544="Cervical Cancer Screening", E4544="Utilization Rate (per 100,000 patients)"),
SUMIFS(CERV!$D:$D,CERV!$A:$A,C4544,CERV!$G:$G,D4544),
IF(AND(A4544="Cancer Screening for CKD patients", E4544="Utilization Rate (per 100,000 patients)"),
SUMIFS(CANSCRN!$D:$D,CANSCRN!$A:$A,C4544,CANSCRN!$G:$G,D4544),
IF(AND(A4544="PSA Testing", E4544="Cost per service ($USD)"),
SUMIFS(PSA!$E:$E,PSA!$A:$A,C4544,PSA!$G:$G,D4544),
IF(AND(A4544="Colorectal Cancer Screening", E4544="Cost per service ($USD)"),
SUMIFS(COL!$E:$E,COL!$A:$A,C4544,COL!$G:$G,D4544),
IF(AND(A4544="Cervical Cancer Screening", E4544="Cost per service ($USD)"),
SUMIFS(CERV!$E:$E,CERV!$A:$A,C4544,CERV!$G:$G,D4544),
IF(AND(A4544="Cancer Screening for CKD patients", E4544="Cost per service ($USD)"),
SUMIFS(CANSCRN!$E:$E,CANSCRN!$A:$A,C4544,CANSCRN!$G:$G,D4544),
IF(AND(A4544="PSA Testing", E4544="Total Expenditure ($USD per 100,000 patients)"),
SUMIFS(PSA!$F:$F,PSA!$A:$A,C4544,PSA!$G:$G,D4544),
IF(AND(A4544="Colorectal Cancer Screening", E4544="Total Expenditure ($USD per 100,000 patients)"),
SUMIFS(COL!$F:$F,COL!$A:$A,C4544,COL!$G:$G,D4544),
IF(AND(A4544="Cervical Cancer Screening", E4544="Total Expenditure ($USD per 100,000 patients)"),
SUMIFS(CERV!$F:$F,CERV!$A:$A,C4544,CERV!$G:$G,D4544),
SUMIFS(CANSCRN!$F:$F,CANSCRN!$A:$A,C4544,CANSCRN!$G:$G,D4544))))))))))))</f>
        <v>19.138233899999999</v>
      </c>
    </row>
    <row r="4545" spans="1:6" x14ac:dyDescent="0.2">
      <c r="A4545" s="24" t="s">
        <v>100</v>
      </c>
      <c r="B4545" s="24" t="s">
        <v>101</v>
      </c>
      <c r="C4545" s="24" t="s">
        <v>35</v>
      </c>
      <c r="D4545" s="24">
        <v>2009</v>
      </c>
      <c r="E4545" s="24" t="s">
        <v>106</v>
      </c>
      <c r="F4545" s="3">
        <f>IF(AND(A4545="PSA Testing", E4545= "Utilization Rate (per 100,000 patients)"),
SUMIFS(PSA!$D:$D,PSA!$A:$A,C4545,PSA!$G:$G,D4545),
IF(AND(A4545="Colorectal Cancer Screening", E4545="Utilization Rate (per 100,000 patients)"),
SUMIFS(COL!$D:$D,COL!$A:$A,C4545,COL!$G:$G, D4545),
IF(AND(A4545="Cervical Cancer Screening", E4545="Utilization Rate (per 100,000 patients)"),
SUMIFS(CERV!$D:$D,CERV!$A:$A,C4545,CERV!$G:$G,D4545),
IF(AND(A4545="Cancer Screening for CKD patients", E4545="Utilization Rate (per 100,000 patients)"),
SUMIFS(CANSCRN!$D:$D,CANSCRN!$A:$A,C4545,CANSCRN!$G:$G,D4545),
IF(AND(A4545="PSA Testing", E4545="Cost per service ($USD)"),
SUMIFS(PSA!$E:$E,PSA!$A:$A,C4545,PSA!$G:$G,D4545),
IF(AND(A4545="Colorectal Cancer Screening", E4545="Cost per service ($USD)"),
SUMIFS(COL!$E:$E,COL!$A:$A,C4545,COL!$G:$G,D4545),
IF(AND(A4545="Cervical Cancer Screening", E4545="Cost per service ($USD)"),
SUMIFS(CERV!$E:$E,CERV!$A:$A,C4545,CERV!$G:$G,D4545),
IF(AND(A4545="Cancer Screening for CKD patients", E4545="Cost per service ($USD)"),
SUMIFS(CANSCRN!$E:$E,CANSCRN!$A:$A,C4545,CANSCRN!$G:$G,D4545),
IF(AND(A4545="PSA Testing", E4545="Total Expenditure ($USD per 100,000 patients)"),
SUMIFS(PSA!$F:$F,PSA!$A:$A,C4545,PSA!$G:$G,D4545),
IF(AND(A4545="Colorectal Cancer Screening", E4545="Total Expenditure ($USD per 100,000 patients)"),
SUMIFS(COL!$F:$F,COL!$A:$A,C4545,COL!$G:$G,D4545),
IF(AND(A4545="Cervical Cancer Screening", E4545="Total Expenditure ($USD per 100,000 patients)"),
SUMIFS(CERV!$F:$F,CERV!$A:$A,C4545,CERV!$G:$G,D4545),
SUMIFS(CANSCRN!$F:$F,CANSCRN!$A:$A,C4545,CANSCRN!$G:$G,D4545))))))))))))</f>
        <v>40.043793100000002</v>
      </c>
    </row>
    <row r="4546" spans="1:6" x14ac:dyDescent="0.2">
      <c r="A4546" s="24" t="s">
        <v>100</v>
      </c>
      <c r="B4546" s="24" t="s">
        <v>101</v>
      </c>
      <c r="C4546" s="24" t="s">
        <v>35</v>
      </c>
      <c r="D4546" s="24">
        <v>2010</v>
      </c>
      <c r="E4546" s="24" t="s">
        <v>106</v>
      </c>
      <c r="F4546" s="3">
        <f>IF(AND(A4546="PSA Testing", E4546= "Utilization Rate (per 100,000 patients)"),
SUMIFS(PSA!$D:$D,PSA!$A:$A,C4546,PSA!$G:$G,D4546),
IF(AND(A4546="Colorectal Cancer Screening", E4546="Utilization Rate (per 100,000 patients)"),
SUMIFS(COL!$D:$D,COL!$A:$A,C4546,COL!$G:$G, D4546),
IF(AND(A4546="Cervical Cancer Screening", E4546="Utilization Rate (per 100,000 patients)"),
SUMIFS(CERV!$D:$D,CERV!$A:$A,C4546,CERV!$G:$G,D4546),
IF(AND(A4546="Cancer Screening for CKD patients", E4546="Utilization Rate (per 100,000 patients)"),
SUMIFS(CANSCRN!$D:$D,CANSCRN!$A:$A,C4546,CANSCRN!$G:$G,D4546),
IF(AND(A4546="PSA Testing", E4546="Cost per service ($USD)"),
SUMIFS(PSA!$E:$E,PSA!$A:$A,C4546,PSA!$G:$G,D4546),
IF(AND(A4546="Colorectal Cancer Screening", E4546="Cost per service ($USD)"),
SUMIFS(COL!$E:$E,COL!$A:$A,C4546,COL!$G:$G,D4546),
IF(AND(A4546="Cervical Cancer Screening", E4546="Cost per service ($USD)"),
SUMIFS(CERV!$E:$E,CERV!$A:$A,C4546,CERV!$G:$G,D4546),
IF(AND(A4546="Cancer Screening for CKD patients", E4546="Cost per service ($USD)"),
SUMIFS(CANSCRN!$E:$E,CANSCRN!$A:$A,C4546,CANSCRN!$G:$G,D4546),
IF(AND(A4546="PSA Testing", E4546="Total Expenditure ($USD per 100,000 patients)"),
SUMIFS(PSA!$F:$F,PSA!$A:$A,C4546,PSA!$G:$G,D4546),
IF(AND(A4546="Colorectal Cancer Screening", E4546="Total Expenditure ($USD per 100,000 patients)"),
SUMIFS(COL!$F:$F,COL!$A:$A,C4546,COL!$G:$G,D4546),
IF(AND(A4546="Cervical Cancer Screening", E4546="Total Expenditure ($USD per 100,000 patients)"),
SUMIFS(CERV!$F:$F,CERV!$A:$A,C4546,CERV!$G:$G,D4546),
SUMIFS(CANSCRN!$F:$F,CANSCRN!$A:$A,C4546,CANSCRN!$G:$G,D4546))))))))))))</f>
        <v>45.928901099999997</v>
      </c>
    </row>
    <row r="4547" spans="1:6" x14ac:dyDescent="0.2">
      <c r="A4547" s="24" t="s">
        <v>100</v>
      </c>
      <c r="B4547" s="24" t="s">
        <v>101</v>
      </c>
      <c r="C4547" s="24" t="s">
        <v>35</v>
      </c>
      <c r="D4547" s="24">
        <v>2011</v>
      </c>
      <c r="E4547" s="24" t="s">
        <v>106</v>
      </c>
      <c r="F4547" s="3">
        <f>IF(AND(A4547="PSA Testing", E4547= "Utilization Rate (per 100,000 patients)"),
SUMIFS(PSA!$D:$D,PSA!$A:$A,C4547,PSA!$G:$G,D4547),
IF(AND(A4547="Colorectal Cancer Screening", E4547="Utilization Rate (per 100,000 patients)"),
SUMIFS(COL!$D:$D,COL!$A:$A,C4547,COL!$G:$G, D4547),
IF(AND(A4547="Cervical Cancer Screening", E4547="Utilization Rate (per 100,000 patients)"),
SUMIFS(CERV!$D:$D,CERV!$A:$A,C4547,CERV!$G:$G,D4547),
IF(AND(A4547="Cancer Screening for CKD patients", E4547="Utilization Rate (per 100,000 patients)"),
SUMIFS(CANSCRN!$D:$D,CANSCRN!$A:$A,C4547,CANSCRN!$G:$G,D4547),
IF(AND(A4547="PSA Testing", E4547="Cost per service ($USD)"),
SUMIFS(PSA!$E:$E,PSA!$A:$A,C4547,PSA!$G:$G,D4547),
IF(AND(A4547="Colorectal Cancer Screening", E4547="Cost per service ($USD)"),
SUMIFS(COL!$E:$E,COL!$A:$A,C4547,COL!$G:$G,D4547),
IF(AND(A4547="Cervical Cancer Screening", E4547="Cost per service ($USD)"),
SUMIFS(CERV!$E:$E,CERV!$A:$A,C4547,CERV!$G:$G,D4547),
IF(AND(A4547="Cancer Screening for CKD patients", E4547="Cost per service ($USD)"),
SUMIFS(CANSCRN!$E:$E,CANSCRN!$A:$A,C4547,CANSCRN!$G:$G,D4547),
IF(AND(A4547="PSA Testing", E4547="Total Expenditure ($USD per 100,000 patients)"),
SUMIFS(PSA!$F:$F,PSA!$A:$A,C4547,PSA!$G:$G,D4547),
IF(AND(A4547="Colorectal Cancer Screening", E4547="Total Expenditure ($USD per 100,000 patients)"),
SUMIFS(COL!$F:$F,COL!$A:$A,C4547,COL!$G:$G,D4547),
IF(AND(A4547="Cervical Cancer Screening", E4547="Total Expenditure ($USD per 100,000 patients)"),
SUMIFS(CERV!$F:$F,CERV!$A:$A,C4547,CERV!$G:$G,D4547),
SUMIFS(CANSCRN!$F:$F,CANSCRN!$A:$A,C4547,CANSCRN!$G:$G,D4547))))))))))))</f>
        <v>33.7165909</v>
      </c>
    </row>
    <row r="4548" spans="1:6" x14ac:dyDescent="0.2">
      <c r="A4548" s="24" t="s">
        <v>100</v>
      </c>
      <c r="B4548" s="24" t="s">
        <v>101</v>
      </c>
      <c r="C4548" s="24" t="s">
        <v>35</v>
      </c>
      <c r="D4548" s="24">
        <v>2012</v>
      </c>
      <c r="E4548" s="24" t="s">
        <v>106</v>
      </c>
      <c r="F4548" s="3">
        <f>IF(AND(A4548="PSA Testing", E4548= "Utilization Rate (per 100,000 patients)"),
SUMIFS(PSA!$D:$D,PSA!$A:$A,C4548,PSA!$G:$G,D4548),
IF(AND(A4548="Colorectal Cancer Screening", E4548="Utilization Rate (per 100,000 patients)"),
SUMIFS(COL!$D:$D,COL!$A:$A,C4548,COL!$G:$G, D4548),
IF(AND(A4548="Cervical Cancer Screening", E4548="Utilization Rate (per 100,000 patients)"),
SUMIFS(CERV!$D:$D,CERV!$A:$A,C4548,CERV!$G:$G,D4548),
IF(AND(A4548="Cancer Screening for CKD patients", E4548="Utilization Rate (per 100,000 patients)"),
SUMIFS(CANSCRN!$D:$D,CANSCRN!$A:$A,C4548,CANSCRN!$G:$G,D4548),
IF(AND(A4548="PSA Testing", E4548="Cost per service ($USD)"),
SUMIFS(PSA!$E:$E,PSA!$A:$A,C4548,PSA!$G:$G,D4548),
IF(AND(A4548="Colorectal Cancer Screening", E4548="Cost per service ($USD)"),
SUMIFS(COL!$E:$E,COL!$A:$A,C4548,COL!$G:$G,D4548),
IF(AND(A4548="Cervical Cancer Screening", E4548="Cost per service ($USD)"),
SUMIFS(CERV!$E:$E,CERV!$A:$A,C4548,CERV!$G:$G,D4548),
IF(AND(A4548="Cancer Screening for CKD patients", E4548="Cost per service ($USD)"),
SUMIFS(CANSCRN!$E:$E,CANSCRN!$A:$A,C4548,CANSCRN!$G:$G,D4548),
IF(AND(A4548="PSA Testing", E4548="Total Expenditure ($USD per 100,000 patients)"),
SUMIFS(PSA!$F:$F,PSA!$A:$A,C4548,PSA!$G:$G,D4548),
IF(AND(A4548="Colorectal Cancer Screening", E4548="Total Expenditure ($USD per 100,000 patients)"),
SUMIFS(COL!$F:$F,COL!$A:$A,C4548,COL!$G:$G,D4548),
IF(AND(A4548="Cervical Cancer Screening", E4548="Total Expenditure ($USD per 100,000 patients)"),
SUMIFS(CERV!$F:$F,CERV!$A:$A,C4548,CERV!$G:$G,D4548),
SUMIFS(CANSCRN!$F:$F,CANSCRN!$A:$A,C4548,CANSCRN!$G:$G,D4548))))))))))))</f>
        <v>42.108918899999999</v>
      </c>
    </row>
    <row r="4549" spans="1:6" x14ac:dyDescent="0.2">
      <c r="A4549" s="24" t="s">
        <v>100</v>
      </c>
      <c r="B4549" s="24" t="s">
        <v>101</v>
      </c>
      <c r="C4549" s="24" t="s">
        <v>35</v>
      </c>
      <c r="D4549" s="24">
        <v>2013</v>
      </c>
      <c r="E4549" s="24" t="s">
        <v>106</v>
      </c>
      <c r="F4549" s="3">
        <f>IF(AND(A4549="PSA Testing", E4549= "Utilization Rate (per 100,000 patients)"),
SUMIFS(PSA!$D:$D,PSA!$A:$A,C4549,PSA!$G:$G,D4549),
IF(AND(A4549="Colorectal Cancer Screening", E4549="Utilization Rate (per 100,000 patients)"),
SUMIFS(COL!$D:$D,COL!$A:$A,C4549,COL!$G:$G, D4549),
IF(AND(A4549="Cervical Cancer Screening", E4549="Utilization Rate (per 100,000 patients)"),
SUMIFS(CERV!$D:$D,CERV!$A:$A,C4549,CERV!$G:$G,D4549),
IF(AND(A4549="Cancer Screening for CKD patients", E4549="Utilization Rate (per 100,000 patients)"),
SUMIFS(CANSCRN!$D:$D,CANSCRN!$A:$A,C4549,CANSCRN!$G:$G,D4549),
IF(AND(A4549="PSA Testing", E4549="Cost per service ($USD)"),
SUMIFS(PSA!$E:$E,PSA!$A:$A,C4549,PSA!$G:$G,D4549),
IF(AND(A4549="Colorectal Cancer Screening", E4549="Cost per service ($USD)"),
SUMIFS(COL!$E:$E,COL!$A:$A,C4549,COL!$G:$G,D4549),
IF(AND(A4549="Cervical Cancer Screening", E4549="Cost per service ($USD)"),
SUMIFS(CERV!$E:$E,CERV!$A:$A,C4549,CERV!$G:$G,D4549),
IF(AND(A4549="Cancer Screening for CKD patients", E4549="Cost per service ($USD)"),
SUMIFS(CANSCRN!$E:$E,CANSCRN!$A:$A,C4549,CANSCRN!$G:$G,D4549),
IF(AND(A4549="PSA Testing", E4549="Total Expenditure ($USD per 100,000 patients)"),
SUMIFS(PSA!$F:$F,PSA!$A:$A,C4549,PSA!$G:$G,D4549),
IF(AND(A4549="Colorectal Cancer Screening", E4549="Total Expenditure ($USD per 100,000 patients)"),
SUMIFS(COL!$F:$F,COL!$A:$A,C4549,COL!$G:$G,D4549),
IF(AND(A4549="Cervical Cancer Screening", E4549="Total Expenditure ($USD per 100,000 patients)"),
SUMIFS(CERV!$F:$F,CERV!$A:$A,C4549,CERV!$G:$G,D4549),
SUMIFS(CANSCRN!$F:$F,CANSCRN!$A:$A,C4549,CANSCRN!$G:$G,D4549))))))))))))</f>
        <v>40.045211299999998</v>
      </c>
    </row>
    <row r="4550" spans="1:6" x14ac:dyDescent="0.2">
      <c r="A4550" s="24" t="s">
        <v>100</v>
      </c>
      <c r="B4550" s="24" t="s">
        <v>101</v>
      </c>
      <c r="C4550" s="24" t="s">
        <v>35</v>
      </c>
      <c r="D4550" s="24">
        <v>2014</v>
      </c>
      <c r="E4550" s="24" t="s">
        <v>106</v>
      </c>
      <c r="F4550" s="3">
        <f>IF(AND(A4550="PSA Testing", E4550= "Utilization Rate (per 100,000 patients)"),
SUMIFS(PSA!$D:$D,PSA!$A:$A,C4550,PSA!$G:$G,D4550),
IF(AND(A4550="Colorectal Cancer Screening", E4550="Utilization Rate (per 100,000 patients)"),
SUMIFS(COL!$D:$D,COL!$A:$A,C4550,COL!$G:$G, D4550),
IF(AND(A4550="Cervical Cancer Screening", E4550="Utilization Rate (per 100,000 patients)"),
SUMIFS(CERV!$D:$D,CERV!$A:$A,C4550,CERV!$G:$G,D4550),
IF(AND(A4550="Cancer Screening for CKD patients", E4550="Utilization Rate (per 100,000 patients)"),
SUMIFS(CANSCRN!$D:$D,CANSCRN!$A:$A,C4550,CANSCRN!$G:$G,D4550),
IF(AND(A4550="PSA Testing", E4550="Cost per service ($USD)"),
SUMIFS(PSA!$E:$E,PSA!$A:$A,C4550,PSA!$G:$G,D4550),
IF(AND(A4550="Colorectal Cancer Screening", E4550="Cost per service ($USD)"),
SUMIFS(COL!$E:$E,COL!$A:$A,C4550,COL!$G:$G,D4550),
IF(AND(A4550="Cervical Cancer Screening", E4550="Cost per service ($USD)"),
SUMIFS(CERV!$E:$E,CERV!$A:$A,C4550,CERV!$G:$G,D4550),
IF(AND(A4550="Cancer Screening for CKD patients", E4550="Cost per service ($USD)"),
SUMIFS(CANSCRN!$E:$E,CANSCRN!$A:$A,C4550,CANSCRN!$G:$G,D4550),
IF(AND(A4550="PSA Testing", E4550="Total Expenditure ($USD per 100,000 patients)"),
SUMIFS(PSA!$F:$F,PSA!$A:$A,C4550,PSA!$G:$G,D4550),
IF(AND(A4550="Colorectal Cancer Screening", E4550="Total Expenditure ($USD per 100,000 patients)"),
SUMIFS(COL!$F:$F,COL!$A:$A,C4550,COL!$G:$G,D4550),
IF(AND(A4550="Cervical Cancer Screening", E4550="Total Expenditure ($USD per 100,000 patients)"),
SUMIFS(CERV!$F:$F,CERV!$A:$A,C4550,CERV!$G:$G,D4550),
SUMIFS(CANSCRN!$F:$F,CANSCRN!$A:$A,C4550,CANSCRN!$G:$G,D4550))))))))))))</f>
        <v>22.804615399999999</v>
      </c>
    </row>
    <row r="4551" spans="1:6" x14ac:dyDescent="0.2">
      <c r="A4551" s="24" t="s">
        <v>100</v>
      </c>
      <c r="B4551" s="24" t="s">
        <v>101</v>
      </c>
      <c r="C4551" s="24" t="s">
        <v>35</v>
      </c>
      <c r="D4551" s="24">
        <v>2015</v>
      </c>
      <c r="E4551" s="24" t="s">
        <v>106</v>
      </c>
      <c r="F4551" s="3">
        <f>IF(AND(A4551="PSA Testing", E4551= "Utilization Rate (per 100,000 patients)"),
SUMIFS(PSA!$D:$D,PSA!$A:$A,C4551,PSA!$G:$G,D4551),
IF(AND(A4551="Colorectal Cancer Screening", E4551="Utilization Rate (per 100,000 patients)"),
SUMIFS(COL!$D:$D,COL!$A:$A,C4551,COL!$G:$G, D4551),
IF(AND(A4551="Cervical Cancer Screening", E4551="Utilization Rate (per 100,000 patients)"),
SUMIFS(CERV!$D:$D,CERV!$A:$A,C4551,CERV!$G:$G,D4551),
IF(AND(A4551="Cancer Screening for CKD patients", E4551="Utilization Rate (per 100,000 patients)"),
SUMIFS(CANSCRN!$D:$D,CANSCRN!$A:$A,C4551,CANSCRN!$G:$G,D4551),
IF(AND(A4551="PSA Testing", E4551="Cost per service ($USD)"),
SUMIFS(PSA!$E:$E,PSA!$A:$A,C4551,PSA!$G:$G,D4551),
IF(AND(A4551="Colorectal Cancer Screening", E4551="Cost per service ($USD)"),
SUMIFS(COL!$E:$E,COL!$A:$A,C4551,COL!$G:$G,D4551),
IF(AND(A4551="Cervical Cancer Screening", E4551="Cost per service ($USD)"),
SUMIFS(CERV!$E:$E,CERV!$A:$A,C4551,CERV!$G:$G,D4551),
IF(AND(A4551="Cancer Screening for CKD patients", E4551="Cost per service ($USD)"),
SUMIFS(CANSCRN!$E:$E,CANSCRN!$A:$A,C4551,CANSCRN!$G:$G,D4551),
IF(AND(A4551="PSA Testing", E4551="Total Expenditure ($USD per 100,000 patients)"),
SUMIFS(PSA!$F:$F,PSA!$A:$A,C4551,PSA!$G:$G,D4551),
IF(AND(A4551="Colorectal Cancer Screening", E4551="Total Expenditure ($USD per 100,000 patients)"),
SUMIFS(COL!$F:$F,COL!$A:$A,C4551,COL!$G:$G,D4551),
IF(AND(A4551="Cervical Cancer Screening", E4551="Total Expenditure ($USD per 100,000 patients)"),
SUMIFS(CERV!$F:$F,CERV!$A:$A,C4551,CERV!$G:$G,D4551),
SUMIFS(CANSCRN!$F:$F,CANSCRN!$A:$A,C4551,CANSCRN!$G:$G,D4551))))))))))))</f>
        <v>21.411730800000001</v>
      </c>
    </row>
    <row r="4552" spans="1:6" x14ac:dyDescent="0.2">
      <c r="A4552" s="24" t="s">
        <v>100</v>
      </c>
      <c r="B4552" s="24" t="s">
        <v>101</v>
      </c>
      <c r="C4552" s="24" t="s">
        <v>35</v>
      </c>
      <c r="D4552" s="24">
        <v>2016</v>
      </c>
      <c r="E4552" s="24" t="s">
        <v>106</v>
      </c>
      <c r="F4552" s="3">
        <f>IF(AND(A4552="PSA Testing", E4552= "Utilization Rate (per 100,000 patients)"),
SUMIFS(PSA!$D:$D,PSA!$A:$A,C4552,PSA!$G:$G,D4552),
IF(AND(A4552="Colorectal Cancer Screening", E4552="Utilization Rate (per 100,000 patients)"),
SUMIFS(COL!$D:$D,COL!$A:$A,C4552,COL!$G:$G, D4552),
IF(AND(A4552="Cervical Cancer Screening", E4552="Utilization Rate (per 100,000 patients)"),
SUMIFS(CERV!$D:$D,CERV!$A:$A,C4552,CERV!$G:$G,D4552),
IF(AND(A4552="Cancer Screening for CKD patients", E4552="Utilization Rate (per 100,000 patients)"),
SUMIFS(CANSCRN!$D:$D,CANSCRN!$A:$A,C4552,CANSCRN!$G:$G,D4552),
IF(AND(A4552="PSA Testing", E4552="Cost per service ($USD)"),
SUMIFS(PSA!$E:$E,PSA!$A:$A,C4552,PSA!$G:$G,D4552),
IF(AND(A4552="Colorectal Cancer Screening", E4552="Cost per service ($USD)"),
SUMIFS(COL!$E:$E,COL!$A:$A,C4552,COL!$G:$G,D4552),
IF(AND(A4552="Cervical Cancer Screening", E4552="Cost per service ($USD)"),
SUMIFS(CERV!$E:$E,CERV!$A:$A,C4552,CERV!$G:$G,D4552),
IF(AND(A4552="Cancer Screening for CKD patients", E4552="Cost per service ($USD)"),
SUMIFS(CANSCRN!$E:$E,CANSCRN!$A:$A,C4552,CANSCRN!$G:$G,D4552),
IF(AND(A4552="PSA Testing", E4552="Total Expenditure ($USD per 100,000 patients)"),
SUMIFS(PSA!$F:$F,PSA!$A:$A,C4552,PSA!$G:$G,D4552),
IF(AND(A4552="Colorectal Cancer Screening", E4552="Total Expenditure ($USD per 100,000 patients)"),
SUMIFS(COL!$F:$F,COL!$A:$A,C4552,COL!$G:$G,D4552),
IF(AND(A4552="Cervical Cancer Screening", E4552="Total Expenditure ($USD per 100,000 patients)"),
SUMIFS(CERV!$F:$F,CERV!$A:$A,C4552,CERV!$G:$G,D4552),
SUMIFS(CANSCRN!$F:$F,CANSCRN!$A:$A,C4552,CANSCRN!$G:$G,D4552))))))))))))</f>
        <v>19.193636399999999</v>
      </c>
    </row>
    <row r="4553" spans="1:6" x14ac:dyDescent="0.2">
      <c r="A4553" s="24" t="s">
        <v>100</v>
      </c>
      <c r="B4553" s="24" t="s">
        <v>101</v>
      </c>
      <c r="C4553" s="24" t="s">
        <v>35</v>
      </c>
      <c r="D4553" s="24">
        <v>2017</v>
      </c>
      <c r="E4553" s="24" t="s">
        <v>106</v>
      </c>
      <c r="F4553" s="3">
        <f>IF(AND(A4553="PSA Testing", E4553= "Utilization Rate (per 100,000 patients)"),
SUMIFS(PSA!$D:$D,PSA!$A:$A,C4553,PSA!$G:$G,D4553),
IF(AND(A4553="Colorectal Cancer Screening", E4553="Utilization Rate (per 100,000 patients)"),
SUMIFS(COL!$D:$D,COL!$A:$A,C4553,COL!$G:$G, D4553),
IF(AND(A4553="Cervical Cancer Screening", E4553="Utilization Rate (per 100,000 patients)"),
SUMIFS(CERV!$D:$D,CERV!$A:$A,C4553,CERV!$G:$G,D4553),
IF(AND(A4553="Cancer Screening for CKD patients", E4553="Utilization Rate (per 100,000 patients)"),
SUMIFS(CANSCRN!$D:$D,CANSCRN!$A:$A,C4553,CANSCRN!$G:$G,D4553),
IF(AND(A4553="PSA Testing", E4553="Cost per service ($USD)"),
SUMIFS(PSA!$E:$E,PSA!$A:$A,C4553,PSA!$G:$G,D4553),
IF(AND(A4553="Colorectal Cancer Screening", E4553="Cost per service ($USD)"),
SUMIFS(COL!$E:$E,COL!$A:$A,C4553,COL!$G:$G,D4553),
IF(AND(A4553="Cervical Cancer Screening", E4553="Cost per service ($USD)"),
SUMIFS(CERV!$E:$E,CERV!$A:$A,C4553,CERV!$G:$G,D4553),
IF(AND(A4553="Cancer Screening for CKD patients", E4553="Cost per service ($USD)"),
SUMIFS(CANSCRN!$E:$E,CANSCRN!$A:$A,C4553,CANSCRN!$G:$G,D4553),
IF(AND(A4553="PSA Testing", E4553="Total Expenditure ($USD per 100,000 patients)"),
SUMIFS(PSA!$F:$F,PSA!$A:$A,C4553,PSA!$G:$G,D4553),
IF(AND(A4553="Colorectal Cancer Screening", E4553="Total Expenditure ($USD per 100,000 patients)"),
SUMIFS(COL!$F:$F,COL!$A:$A,C4553,COL!$G:$G,D4553),
IF(AND(A4553="Cervical Cancer Screening", E4553="Total Expenditure ($USD per 100,000 patients)"),
SUMIFS(CERV!$F:$F,CERV!$A:$A,C4553,CERV!$G:$G,D4553),
SUMIFS(CANSCRN!$F:$F,CANSCRN!$A:$A,C4553,CANSCRN!$G:$G,D4553))))))))))))</f>
        <v>20.6101508</v>
      </c>
    </row>
    <row r="4554" spans="1:6" x14ac:dyDescent="0.2">
      <c r="A4554" s="24" t="s">
        <v>100</v>
      </c>
      <c r="B4554" s="24" t="s">
        <v>101</v>
      </c>
      <c r="C4554" s="24" t="s">
        <v>35</v>
      </c>
      <c r="D4554" s="24">
        <v>2018</v>
      </c>
      <c r="E4554" s="24" t="s">
        <v>106</v>
      </c>
      <c r="F4554" s="3">
        <f>IF(AND(A4554="PSA Testing", E4554= "Utilization Rate (per 100,000 patients)"),
SUMIFS(PSA!$D:$D,PSA!$A:$A,C4554,PSA!$G:$G,D4554),
IF(AND(A4554="Colorectal Cancer Screening", E4554="Utilization Rate (per 100,000 patients)"),
SUMIFS(COL!$D:$D,COL!$A:$A,C4554,COL!$G:$G, D4554),
IF(AND(A4554="Cervical Cancer Screening", E4554="Utilization Rate (per 100,000 patients)"),
SUMIFS(CERV!$D:$D,CERV!$A:$A,C4554,CERV!$G:$G,D4554),
IF(AND(A4554="Cancer Screening for CKD patients", E4554="Utilization Rate (per 100,000 patients)"),
SUMIFS(CANSCRN!$D:$D,CANSCRN!$A:$A,C4554,CANSCRN!$G:$G,D4554),
IF(AND(A4554="PSA Testing", E4554="Cost per service ($USD)"),
SUMIFS(PSA!$E:$E,PSA!$A:$A,C4554,PSA!$G:$G,D4554),
IF(AND(A4554="Colorectal Cancer Screening", E4554="Cost per service ($USD)"),
SUMIFS(COL!$E:$E,COL!$A:$A,C4554,COL!$G:$G,D4554),
IF(AND(A4554="Cervical Cancer Screening", E4554="Cost per service ($USD)"),
SUMIFS(CERV!$E:$E,CERV!$A:$A,C4554,CERV!$G:$G,D4554),
IF(AND(A4554="Cancer Screening for CKD patients", E4554="Cost per service ($USD)"),
SUMIFS(CANSCRN!$E:$E,CANSCRN!$A:$A,C4554,CANSCRN!$G:$G,D4554),
IF(AND(A4554="PSA Testing", E4554="Total Expenditure ($USD per 100,000 patients)"),
SUMIFS(PSA!$F:$F,PSA!$A:$A,C4554,PSA!$G:$G,D4554),
IF(AND(A4554="Colorectal Cancer Screening", E4554="Total Expenditure ($USD per 100,000 patients)"),
SUMIFS(COL!$F:$F,COL!$A:$A,C4554,COL!$G:$G,D4554),
IF(AND(A4554="Cervical Cancer Screening", E4554="Total Expenditure ($USD per 100,000 patients)"),
SUMIFS(CERV!$F:$F,CERV!$A:$A,C4554,CERV!$G:$G,D4554),
SUMIFS(CANSCRN!$F:$F,CANSCRN!$A:$A,C4554,CANSCRN!$G:$G,D4554))))))))))))</f>
        <v>20.564524599999999</v>
      </c>
    </row>
    <row r="4555" spans="1:6" x14ac:dyDescent="0.2">
      <c r="A4555" s="24" t="s">
        <v>100</v>
      </c>
      <c r="B4555" s="24" t="s">
        <v>101</v>
      </c>
      <c r="C4555" s="24" t="s">
        <v>35</v>
      </c>
      <c r="D4555" s="24">
        <v>2019</v>
      </c>
      <c r="E4555" s="24" t="s">
        <v>106</v>
      </c>
      <c r="F4555" s="3">
        <f>IF(AND(A4555="PSA Testing", E4555= "Utilization Rate (per 100,000 patients)"),
SUMIFS(PSA!$D:$D,PSA!$A:$A,C4555,PSA!$G:$G,D4555),
IF(AND(A4555="Colorectal Cancer Screening", E4555="Utilization Rate (per 100,000 patients)"),
SUMIFS(COL!$D:$D,COL!$A:$A,C4555,COL!$G:$G, D4555),
IF(AND(A4555="Cervical Cancer Screening", E4555="Utilization Rate (per 100,000 patients)"),
SUMIFS(CERV!$D:$D,CERV!$A:$A,C4555,CERV!$G:$G,D4555),
IF(AND(A4555="Cancer Screening for CKD patients", E4555="Utilization Rate (per 100,000 patients)"),
SUMIFS(CANSCRN!$D:$D,CANSCRN!$A:$A,C4555,CANSCRN!$G:$G,D4555),
IF(AND(A4555="PSA Testing", E4555="Cost per service ($USD)"),
SUMIFS(PSA!$E:$E,PSA!$A:$A,C4555,PSA!$G:$G,D4555),
IF(AND(A4555="Colorectal Cancer Screening", E4555="Cost per service ($USD)"),
SUMIFS(COL!$E:$E,COL!$A:$A,C4555,COL!$G:$G,D4555),
IF(AND(A4555="Cervical Cancer Screening", E4555="Cost per service ($USD)"),
SUMIFS(CERV!$E:$E,CERV!$A:$A,C4555,CERV!$G:$G,D4555),
IF(AND(A4555="Cancer Screening for CKD patients", E4555="Cost per service ($USD)"),
SUMIFS(CANSCRN!$E:$E,CANSCRN!$A:$A,C4555,CANSCRN!$G:$G,D4555),
IF(AND(A4555="PSA Testing", E4555="Total Expenditure ($USD per 100,000 patients)"),
SUMIFS(PSA!$F:$F,PSA!$A:$A,C4555,PSA!$G:$G,D4555),
IF(AND(A4555="Colorectal Cancer Screening", E4555="Total Expenditure ($USD per 100,000 patients)"),
SUMIFS(COL!$F:$F,COL!$A:$A,C4555,COL!$G:$G,D4555),
IF(AND(A4555="Cervical Cancer Screening", E4555="Total Expenditure ($USD per 100,000 patients)"),
SUMIFS(CERV!$F:$F,CERV!$A:$A,C4555,CERV!$G:$G,D4555),
SUMIFS(CANSCRN!$F:$F,CANSCRN!$A:$A,C4555,CANSCRN!$G:$G,D4555))))))))))))</f>
        <v>18.934051400000001</v>
      </c>
    </row>
    <row r="4556" spans="1:6" x14ac:dyDescent="0.2">
      <c r="A4556" s="24" t="s">
        <v>100</v>
      </c>
      <c r="B4556" s="24" t="s">
        <v>101</v>
      </c>
      <c r="C4556" s="24" t="s">
        <v>36</v>
      </c>
      <c r="D4556" s="24">
        <v>2009</v>
      </c>
      <c r="E4556" s="24" t="s">
        <v>106</v>
      </c>
      <c r="F4556" s="3">
        <f>IF(AND(A4556="PSA Testing", E4556= "Utilization Rate (per 100,000 patients)"),
SUMIFS(PSA!$D:$D,PSA!$A:$A,C4556,PSA!$G:$G,D4556),
IF(AND(A4556="Colorectal Cancer Screening", E4556="Utilization Rate (per 100,000 patients)"),
SUMIFS(COL!$D:$D,COL!$A:$A,C4556,COL!$G:$G, D4556),
IF(AND(A4556="Cervical Cancer Screening", E4556="Utilization Rate (per 100,000 patients)"),
SUMIFS(CERV!$D:$D,CERV!$A:$A,C4556,CERV!$G:$G,D4556),
IF(AND(A4556="Cancer Screening for CKD patients", E4556="Utilization Rate (per 100,000 patients)"),
SUMIFS(CANSCRN!$D:$D,CANSCRN!$A:$A,C4556,CANSCRN!$G:$G,D4556),
IF(AND(A4556="PSA Testing", E4556="Cost per service ($USD)"),
SUMIFS(PSA!$E:$E,PSA!$A:$A,C4556,PSA!$G:$G,D4556),
IF(AND(A4556="Colorectal Cancer Screening", E4556="Cost per service ($USD)"),
SUMIFS(COL!$E:$E,COL!$A:$A,C4556,COL!$G:$G,D4556),
IF(AND(A4556="Cervical Cancer Screening", E4556="Cost per service ($USD)"),
SUMIFS(CERV!$E:$E,CERV!$A:$A,C4556,CERV!$G:$G,D4556),
IF(AND(A4556="Cancer Screening for CKD patients", E4556="Cost per service ($USD)"),
SUMIFS(CANSCRN!$E:$E,CANSCRN!$A:$A,C4556,CANSCRN!$G:$G,D4556),
IF(AND(A4556="PSA Testing", E4556="Total Expenditure ($USD per 100,000 patients)"),
SUMIFS(PSA!$F:$F,PSA!$A:$A,C4556,PSA!$G:$G,D4556),
IF(AND(A4556="Colorectal Cancer Screening", E4556="Total Expenditure ($USD per 100,000 patients)"),
SUMIFS(COL!$F:$F,COL!$A:$A,C4556,COL!$G:$G,D4556),
IF(AND(A4556="Cervical Cancer Screening", E4556="Total Expenditure ($USD per 100,000 patients)"),
SUMIFS(CERV!$F:$F,CERV!$A:$A,C4556,CERV!$G:$G,D4556),
SUMIFS(CANSCRN!$F:$F,CANSCRN!$A:$A,C4556,CANSCRN!$G:$G,D4556))))))))))))</f>
        <v>52.705175400000002</v>
      </c>
    </row>
    <row r="4557" spans="1:6" x14ac:dyDescent="0.2">
      <c r="A4557" s="24" t="s">
        <v>100</v>
      </c>
      <c r="B4557" s="24" t="s">
        <v>101</v>
      </c>
      <c r="C4557" s="24" t="s">
        <v>36</v>
      </c>
      <c r="D4557" s="24">
        <v>2010</v>
      </c>
      <c r="E4557" s="24" t="s">
        <v>106</v>
      </c>
      <c r="F4557" s="3">
        <f>IF(AND(A4557="PSA Testing", E4557= "Utilization Rate (per 100,000 patients)"),
SUMIFS(PSA!$D:$D,PSA!$A:$A,C4557,PSA!$G:$G,D4557),
IF(AND(A4557="Colorectal Cancer Screening", E4557="Utilization Rate (per 100,000 patients)"),
SUMIFS(COL!$D:$D,COL!$A:$A,C4557,COL!$G:$G, D4557),
IF(AND(A4557="Cervical Cancer Screening", E4557="Utilization Rate (per 100,000 patients)"),
SUMIFS(CERV!$D:$D,CERV!$A:$A,C4557,CERV!$G:$G,D4557),
IF(AND(A4557="Cancer Screening for CKD patients", E4557="Utilization Rate (per 100,000 patients)"),
SUMIFS(CANSCRN!$D:$D,CANSCRN!$A:$A,C4557,CANSCRN!$G:$G,D4557),
IF(AND(A4557="PSA Testing", E4557="Cost per service ($USD)"),
SUMIFS(PSA!$E:$E,PSA!$A:$A,C4557,PSA!$G:$G,D4557),
IF(AND(A4557="Colorectal Cancer Screening", E4557="Cost per service ($USD)"),
SUMIFS(COL!$E:$E,COL!$A:$A,C4557,COL!$G:$G,D4557),
IF(AND(A4557="Cervical Cancer Screening", E4557="Cost per service ($USD)"),
SUMIFS(CERV!$E:$E,CERV!$A:$A,C4557,CERV!$G:$G,D4557),
IF(AND(A4557="Cancer Screening for CKD patients", E4557="Cost per service ($USD)"),
SUMIFS(CANSCRN!$E:$E,CANSCRN!$A:$A,C4557,CANSCRN!$G:$G,D4557),
IF(AND(A4557="PSA Testing", E4557="Total Expenditure ($USD per 100,000 patients)"),
SUMIFS(PSA!$F:$F,PSA!$A:$A,C4557,PSA!$G:$G,D4557),
IF(AND(A4557="Colorectal Cancer Screening", E4557="Total Expenditure ($USD per 100,000 patients)"),
SUMIFS(COL!$F:$F,COL!$A:$A,C4557,COL!$G:$G,D4557),
IF(AND(A4557="Cervical Cancer Screening", E4557="Total Expenditure ($USD per 100,000 patients)"),
SUMIFS(CERV!$F:$F,CERV!$A:$A,C4557,CERV!$G:$G,D4557),
SUMIFS(CANSCRN!$F:$F,CANSCRN!$A:$A,C4557,CANSCRN!$G:$G,D4557))))))))))))</f>
        <v>63.2253191</v>
      </c>
    </row>
    <row r="4558" spans="1:6" x14ac:dyDescent="0.2">
      <c r="A4558" s="24" t="s">
        <v>100</v>
      </c>
      <c r="B4558" s="24" t="s">
        <v>101</v>
      </c>
      <c r="C4558" s="24" t="s">
        <v>36</v>
      </c>
      <c r="D4558" s="24">
        <v>2011</v>
      </c>
      <c r="E4558" s="24" t="s">
        <v>106</v>
      </c>
      <c r="F4558" s="3">
        <f>IF(AND(A4558="PSA Testing", E4558= "Utilization Rate (per 100,000 patients)"),
SUMIFS(PSA!$D:$D,PSA!$A:$A,C4558,PSA!$G:$G,D4558),
IF(AND(A4558="Colorectal Cancer Screening", E4558="Utilization Rate (per 100,000 patients)"),
SUMIFS(COL!$D:$D,COL!$A:$A,C4558,COL!$G:$G, D4558),
IF(AND(A4558="Cervical Cancer Screening", E4558="Utilization Rate (per 100,000 patients)"),
SUMIFS(CERV!$D:$D,CERV!$A:$A,C4558,CERV!$G:$G,D4558),
IF(AND(A4558="Cancer Screening for CKD patients", E4558="Utilization Rate (per 100,000 patients)"),
SUMIFS(CANSCRN!$D:$D,CANSCRN!$A:$A,C4558,CANSCRN!$G:$G,D4558),
IF(AND(A4558="PSA Testing", E4558="Cost per service ($USD)"),
SUMIFS(PSA!$E:$E,PSA!$A:$A,C4558,PSA!$G:$G,D4558),
IF(AND(A4558="Colorectal Cancer Screening", E4558="Cost per service ($USD)"),
SUMIFS(COL!$E:$E,COL!$A:$A,C4558,COL!$G:$G,D4558),
IF(AND(A4558="Cervical Cancer Screening", E4558="Cost per service ($USD)"),
SUMIFS(CERV!$E:$E,CERV!$A:$A,C4558,CERV!$G:$G,D4558),
IF(AND(A4558="Cancer Screening for CKD patients", E4558="Cost per service ($USD)"),
SUMIFS(CANSCRN!$E:$E,CANSCRN!$A:$A,C4558,CANSCRN!$G:$G,D4558),
IF(AND(A4558="PSA Testing", E4558="Total Expenditure ($USD per 100,000 patients)"),
SUMIFS(PSA!$F:$F,PSA!$A:$A,C4558,PSA!$G:$G,D4558),
IF(AND(A4558="Colorectal Cancer Screening", E4558="Total Expenditure ($USD per 100,000 patients)"),
SUMIFS(COL!$F:$F,COL!$A:$A,C4558,COL!$G:$G,D4558),
IF(AND(A4558="Cervical Cancer Screening", E4558="Total Expenditure ($USD per 100,000 patients)"),
SUMIFS(CERV!$F:$F,CERV!$A:$A,C4558,CERV!$G:$G,D4558),
SUMIFS(CANSCRN!$F:$F,CANSCRN!$A:$A,C4558,CANSCRN!$G:$G,D4558))))))))))))</f>
        <v>42.567596899999998</v>
      </c>
    </row>
    <row r="4559" spans="1:6" x14ac:dyDescent="0.2">
      <c r="A4559" s="24" t="s">
        <v>100</v>
      </c>
      <c r="B4559" s="24" t="s">
        <v>101</v>
      </c>
      <c r="C4559" s="24" t="s">
        <v>36</v>
      </c>
      <c r="D4559" s="24">
        <v>2012</v>
      </c>
      <c r="E4559" s="24" t="s">
        <v>106</v>
      </c>
      <c r="F4559" s="3">
        <f>IF(AND(A4559="PSA Testing", E4559= "Utilization Rate (per 100,000 patients)"),
SUMIFS(PSA!$D:$D,PSA!$A:$A,C4559,PSA!$G:$G,D4559),
IF(AND(A4559="Colorectal Cancer Screening", E4559="Utilization Rate (per 100,000 patients)"),
SUMIFS(COL!$D:$D,COL!$A:$A,C4559,COL!$G:$G, D4559),
IF(AND(A4559="Cervical Cancer Screening", E4559="Utilization Rate (per 100,000 patients)"),
SUMIFS(CERV!$D:$D,CERV!$A:$A,C4559,CERV!$G:$G,D4559),
IF(AND(A4559="Cancer Screening for CKD patients", E4559="Utilization Rate (per 100,000 patients)"),
SUMIFS(CANSCRN!$D:$D,CANSCRN!$A:$A,C4559,CANSCRN!$G:$G,D4559),
IF(AND(A4559="PSA Testing", E4559="Cost per service ($USD)"),
SUMIFS(PSA!$E:$E,PSA!$A:$A,C4559,PSA!$G:$G,D4559),
IF(AND(A4559="Colorectal Cancer Screening", E4559="Cost per service ($USD)"),
SUMIFS(COL!$E:$E,COL!$A:$A,C4559,COL!$G:$G,D4559),
IF(AND(A4559="Cervical Cancer Screening", E4559="Cost per service ($USD)"),
SUMIFS(CERV!$E:$E,CERV!$A:$A,C4559,CERV!$G:$G,D4559),
IF(AND(A4559="Cancer Screening for CKD patients", E4559="Cost per service ($USD)"),
SUMIFS(CANSCRN!$E:$E,CANSCRN!$A:$A,C4559,CANSCRN!$G:$G,D4559),
IF(AND(A4559="PSA Testing", E4559="Total Expenditure ($USD per 100,000 patients)"),
SUMIFS(PSA!$F:$F,PSA!$A:$A,C4559,PSA!$G:$G,D4559),
IF(AND(A4559="Colorectal Cancer Screening", E4559="Total Expenditure ($USD per 100,000 patients)"),
SUMIFS(COL!$F:$F,COL!$A:$A,C4559,COL!$G:$G,D4559),
IF(AND(A4559="Cervical Cancer Screening", E4559="Total Expenditure ($USD per 100,000 patients)"),
SUMIFS(CERV!$F:$F,CERV!$A:$A,C4559,CERV!$G:$G,D4559),
SUMIFS(CANSCRN!$F:$F,CANSCRN!$A:$A,C4559,CANSCRN!$G:$G,D4559))))))))))))</f>
        <v>26.757823699999999</v>
      </c>
    </row>
    <row r="4560" spans="1:6" x14ac:dyDescent="0.2">
      <c r="A4560" s="24" t="s">
        <v>100</v>
      </c>
      <c r="B4560" s="24" t="s">
        <v>101</v>
      </c>
      <c r="C4560" s="24" t="s">
        <v>36</v>
      </c>
      <c r="D4560" s="24">
        <v>2013</v>
      </c>
      <c r="E4560" s="24" t="s">
        <v>106</v>
      </c>
      <c r="F4560" s="3">
        <f>IF(AND(A4560="PSA Testing", E4560= "Utilization Rate (per 100,000 patients)"),
SUMIFS(PSA!$D:$D,PSA!$A:$A,C4560,PSA!$G:$G,D4560),
IF(AND(A4560="Colorectal Cancer Screening", E4560="Utilization Rate (per 100,000 patients)"),
SUMIFS(COL!$D:$D,COL!$A:$A,C4560,COL!$G:$G, D4560),
IF(AND(A4560="Cervical Cancer Screening", E4560="Utilization Rate (per 100,000 patients)"),
SUMIFS(CERV!$D:$D,CERV!$A:$A,C4560,CERV!$G:$G,D4560),
IF(AND(A4560="Cancer Screening for CKD patients", E4560="Utilization Rate (per 100,000 patients)"),
SUMIFS(CANSCRN!$D:$D,CANSCRN!$A:$A,C4560,CANSCRN!$G:$G,D4560),
IF(AND(A4560="PSA Testing", E4560="Cost per service ($USD)"),
SUMIFS(PSA!$E:$E,PSA!$A:$A,C4560,PSA!$G:$G,D4560),
IF(AND(A4560="Colorectal Cancer Screening", E4560="Cost per service ($USD)"),
SUMIFS(COL!$E:$E,COL!$A:$A,C4560,COL!$G:$G,D4560),
IF(AND(A4560="Cervical Cancer Screening", E4560="Cost per service ($USD)"),
SUMIFS(CERV!$E:$E,CERV!$A:$A,C4560,CERV!$G:$G,D4560),
IF(AND(A4560="Cancer Screening for CKD patients", E4560="Cost per service ($USD)"),
SUMIFS(CANSCRN!$E:$E,CANSCRN!$A:$A,C4560,CANSCRN!$G:$G,D4560),
IF(AND(A4560="PSA Testing", E4560="Total Expenditure ($USD per 100,000 patients)"),
SUMIFS(PSA!$F:$F,PSA!$A:$A,C4560,PSA!$G:$G,D4560),
IF(AND(A4560="Colorectal Cancer Screening", E4560="Total Expenditure ($USD per 100,000 patients)"),
SUMIFS(COL!$F:$F,COL!$A:$A,C4560,COL!$G:$G,D4560),
IF(AND(A4560="Cervical Cancer Screening", E4560="Total Expenditure ($USD per 100,000 patients)"),
SUMIFS(CERV!$F:$F,CERV!$A:$A,C4560,CERV!$G:$G,D4560),
SUMIFS(CANSCRN!$F:$F,CANSCRN!$A:$A,C4560,CANSCRN!$G:$G,D4560))))))))))))</f>
        <v>24.9253167</v>
      </c>
    </row>
    <row r="4561" spans="1:6" x14ac:dyDescent="0.2">
      <c r="A4561" s="24" t="s">
        <v>100</v>
      </c>
      <c r="B4561" s="24" t="s">
        <v>101</v>
      </c>
      <c r="C4561" s="24" t="s">
        <v>36</v>
      </c>
      <c r="D4561" s="24">
        <v>2014</v>
      </c>
      <c r="E4561" s="24" t="s">
        <v>106</v>
      </c>
      <c r="F4561" s="3">
        <f>IF(AND(A4561="PSA Testing", E4561= "Utilization Rate (per 100,000 patients)"),
SUMIFS(PSA!$D:$D,PSA!$A:$A,C4561,PSA!$G:$G,D4561),
IF(AND(A4561="Colorectal Cancer Screening", E4561="Utilization Rate (per 100,000 patients)"),
SUMIFS(COL!$D:$D,COL!$A:$A,C4561,COL!$G:$G, D4561),
IF(AND(A4561="Cervical Cancer Screening", E4561="Utilization Rate (per 100,000 patients)"),
SUMIFS(CERV!$D:$D,CERV!$A:$A,C4561,CERV!$G:$G,D4561),
IF(AND(A4561="Cancer Screening for CKD patients", E4561="Utilization Rate (per 100,000 patients)"),
SUMIFS(CANSCRN!$D:$D,CANSCRN!$A:$A,C4561,CANSCRN!$G:$G,D4561),
IF(AND(A4561="PSA Testing", E4561="Cost per service ($USD)"),
SUMIFS(PSA!$E:$E,PSA!$A:$A,C4561,PSA!$G:$G,D4561),
IF(AND(A4561="Colorectal Cancer Screening", E4561="Cost per service ($USD)"),
SUMIFS(COL!$E:$E,COL!$A:$A,C4561,COL!$G:$G,D4561),
IF(AND(A4561="Cervical Cancer Screening", E4561="Cost per service ($USD)"),
SUMIFS(CERV!$E:$E,CERV!$A:$A,C4561,CERV!$G:$G,D4561),
IF(AND(A4561="Cancer Screening for CKD patients", E4561="Cost per service ($USD)"),
SUMIFS(CANSCRN!$E:$E,CANSCRN!$A:$A,C4561,CANSCRN!$G:$G,D4561),
IF(AND(A4561="PSA Testing", E4561="Total Expenditure ($USD per 100,000 patients)"),
SUMIFS(PSA!$F:$F,PSA!$A:$A,C4561,PSA!$G:$G,D4561),
IF(AND(A4561="Colorectal Cancer Screening", E4561="Total Expenditure ($USD per 100,000 patients)"),
SUMIFS(COL!$F:$F,COL!$A:$A,C4561,COL!$G:$G,D4561),
IF(AND(A4561="Cervical Cancer Screening", E4561="Total Expenditure ($USD per 100,000 patients)"),
SUMIFS(CERV!$F:$F,CERV!$A:$A,C4561,CERV!$G:$G,D4561),
SUMIFS(CANSCRN!$F:$F,CANSCRN!$A:$A,C4561,CANSCRN!$G:$G,D4561))))))))))))</f>
        <v>24.6975166</v>
      </c>
    </row>
    <row r="4562" spans="1:6" x14ac:dyDescent="0.2">
      <c r="A4562" s="24" t="s">
        <v>100</v>
      </c>
      <c r="B4562" s="24" t="s">
        <v>101</v>
      </c>
      <c r="C4562" s="24" t="s">
        <v>36</v>
      </c>
      <c r="D4562" s="24">
        <v>2015</v>
      </c>
      <c r="E4562" s="24" t="s">
        <v>106</v>
      </c>
      <c r="F4562" s="3">
        <f>IF(AND(A4562="PSA Testing", E4562= "Utilization Rate (per 100,000 patients)"),
SUMIFS(PSA!$D:$D,PSA!$A:$A,C4562,PSA!$G:$G,D4562),
IF(AND(A4562="Colorectal Cancer Screening", E4562="Utilization Rate (per 100,000 patients)"),
SUMIFS(COL!$D:$D,COL!$A:$A,C4562,COL!$G:$G, D4562),
IF(AND(A4562="Cervical Cancer Screening", E4562="Utilization Rate (per 100,000 patients)"),
SUMIFS(CERV!$D:$D,CERV!$A:$A,C4562,CERV!$G:$G,D4562),
IF(AND(A4562="Cancer Screening for CKD patients", E4562="Utilization Rate (per 100,000 patients)"),
SUMIFS(CANSCRN!$D:$D,CANSCRN!$A:$A,C4562,CANSCRN!$G:$G,D4562),
IF(AND(A4562="PSA Testing", E4562="Cost per service ($USD)"),
SUMIFS(PSA!$E:$E,PSA!$A:$A,C4562,PSA!$G:$G,D4562),
IF(AND(A4562="Colorectal Cancer Screening", E4562="Cost per service ($USD)"),
SUMIFS(COL!$E:$E,COL!$A:$A,C4562,COL!$G:$G,D4562),
IF(AND(A4562="Cervical Cancer Screening", E4562="Cost per service ($USD)"),
SUMIFS(CERV!$E:$E,CERV!$A:$A,C4562,CERV!$G:$G,D4562),
IF(AND(A4562="Cancer Screening for CKD patients", E4562="Cost per service ($USD)"),
SUMIFS(CANSCRN!$E:$E,CANSCRN!$A:$A,C4562,CANSCRN!$G:$G,D4562),
IF(AND(A4562="PSA Testing", E4562="Total Expenditure ($USD per 100,000 patients)"),
SUMIFS(PSA!$F:$F,PSA!$A:$A,C4562,PSA!$G:$G,D4562),
IF(AND(A4562="Colorectal Cancer Screening", E4562="Total Expenditure ($USD per 100,000 patients)"),
SUMIFS(COL!$F:$F,COL!$A:$A,C4562,COL!$G:$G,D4562),
IF(AND(A4562="Cervical Cancer Screening", E4562="Total Expenditure ($USD per 100,000 patients)"),
SUMIFS(CERV!$F:$F,CERV!$A:$A,C4562,CERV!$G:$G,D4562),
SUMIFS(CANSCRN!$F:$F,CANSCRN!$A:$A,C4562,CANSCRN!$G:$G,D4562))))))))))))</f>
        <v>24.912828600000001</v>
      </c>
    </row>
    <row r="4563" spans="1:6" x14ac:dyDescent="0.2">
      <c r="A4563" s="24" t="s">
        <v>100</v>
      </c>
      <c r="B4563" s="24" t="s">
        <v>101</v>
      </c>
      <c r="C4563" s="24" t="s">
        <v>36</v>
      </c>
      <c r="D4563" s="24">
        <v>2016</v>
      </c>
      <c r="E4563" s="24" t="s">
        <v>106</v>
      </c>
      <c r="F4563" s="3">
        <f>IF(AND(A4563="PSA Testing", E4563= "Utilization Rate (per 100,000 patients)"),
SUMIFS(PSA!$D:$D,PSA!$A:$A,C4563,PSA!$G:$G,D4563),
IF(AND(A4563="Colorectal Cancer Screening", E4563="Utilization Rate (per 100,000 patients)"),
SUMIFS(COL!$D:$D,COL!$A:$A,C4563,COL!$G:$G, D4563),
IF(AND(A4563="Cervical Cancer Screening", E4563="Utilization Rate (per 100,000 patients)"),
SUMIFS(CERV!$D:$D,CERV!$A:$A,C4563,CERV!$G:$G,D4563),
IF(AND(A4563="Cancer Screening for CKD patients", E4563="Utilization Rate (per 100,000 patients)"),
SUMIFS(CANSCRN!$D:$D,CANSCRN!$A:$A,C4563,CANSCRN!$G:$G,D4563),
IF(AND(A4563="PSA Testing", E4563="Cost per service ($USD)"),
SUMIFS(PSA!$E:$E,PSA!$A:$A,C4563,PSA!$G:$G,D4563),
IF(AND(A4563="Colorectal Cancer Screening", E4563="Cost per service ($USD)"),
SUMIFS(COL!$E:$E,COL!$A:$A,C4563,COL!$G:$G,D4563),
IF(AND(A4563="Cervical Cancer Screening", E4563="Cost per service ($USD)"),
SUMIFS(CERV!$E:$E,CERV!$A:$A,C4563,CERV!$G:$G,D4563),
IF(AND(A4563="Cancer Screening for CKD patients", E4563="Cost per service ($USD)"),
SUMIFS(CANSCRN!$E:$E,CANSCRN!$A:$A,C4563,CANSCRN!$G:$G,D4563),
IF(AND(A4563="PSA Testing", E4563="Total Expenditure ($USD per 100,000 patients)"),
SUMIFS(PSA!$F:$F,PSA!$A:$A,C4563,PSA!$G:$G,D4563),
IF(AND(A4563="Colorectal Cancer Screening", E4563="Total Expenditure ($USD per 100,000 patients)"),
SUMIFS(COL!$F:$F,COL!$A:$A,C4563,COL!$G:$G,D4563),
IF(AND(A4563="Cervical Cancer Screening", E4563="Total Expenditure ($USD per 100,000 patients)"),
SUMIFS(CERV!$F:$F,CERV!$A:$A,C4563,CERV!$G:$G,D4563),
SUMIFS(CANSCRN!$F:$F,CANSCRN!$A:$A,C4563,CANSCRN!$G:$G,D4563))))))))))))</f>
        <v>23.365920200000001</v>
      </c>
    </row>
    <row r="4564" spans="1:6" x14ac:dyDescent="0.2">
      <c r="A4564" s="24" t="s">
        <v>100</v>
      </c>
      <c r="B4564" s="24" t="s">
        <v>101</v>
      </c>
      <c r="C4564" s="24" t="s">
        <v>36</v>
      </c>
      <c r="D4564" s="24">
        <v>2017</v>
      </c>
      <c r="E4564" s="24" t="s">
        <v>106</v>
      </c>
      <c r="F4564" s="3">
        <f>IF(AND(A4564="PSA Testing", E4564= "Utilization Rate (per 100,000 patients)"),
SUMIFS(PSA!$D:$D,PSA!$A:$A,C4564,PSA!$G:$G,D4564),
IF(AND(A4564="Colorectal Cancer Screening", E4564="Utilization Rate (per 100,000 patients)"),
SUMIFS(COL!$D:$D,COL!$A:$A,C4564,COL!$G:$G, D4564),
IF(AND(A4564="Cervical Cancer Screening", E4564="Utilization Rate (per 100,000 patients)"),
SUMIFS(CERV!$D:$D,CERV!$A:$A,C4564,CERV!$G:$G,D4564),
IF(AND(A4564="Cancer Screening for CKD patients", E4564="Utilization Rate (per 100,000 patients)"),
SUMIFS(CANSCRN!$D:$D,CANSCRN!$A:$A,C4564,CANSCRN!$G:$G,D4564),
IF(AND(A4564="PSA Testing", E4564="Cost per service ($USD)"),
SUMIFS(PSA!$E:$E,PSA!$A:$A,C4564,PSA!$G:$G,D4564),
IF(AND(A4564="Colorectal Cancer Screening", E4564="Cost per service ($USD)"),
SUMIFS(COL!$E:$E,COL!$A:$A,C4564,COL!$G:$G,D4564),
IF(AND(A4564="Cervical Cancer Screening", E4564="Cost per service ($USD)"),
SUMIFS(CERV!$E:$E,CERV!$A:$A,C4564,CERV!$G:$G,D4564),
IF(AND(A4564="Cancer Screening for CKD patients", E4564="Cost per service ($USD)"),
SUMIFS(CANSCRN!$E:$E,CANSCRN!$A:$A,C4564,CANSCRN!$G:$G,D4564),
IF(AND(A4564="PSA Testing", E4564="Total Expenditure ($USD per 100,000 patients)"),
SUMIFS(PSA!$F:$F,PSA!$A:$A,C4564,PSA!$G:$G,D4564),
IF(AND(A4564="Colorectal Cancer Screening", E4564="Total Expenditure ($USD per 100,000 patients)"),
SUMIFS(COL!$F:$F,COL!$A:$A,C4564,COL!$G:$G,D4564),
IF(AND(A4564="Cervical Cancer Screening", E4564="Total Expenditure ($USD per 100,000 patients)"),
SUMIFS(CERV!$F:$F,CERV!$A:$A,C4564,CERV!$G:$G,D4564),
SUMIFS(CANSCRN!$F:$F,CANSCRN!$A:$A,C4564,CANSCRN!$G:$G,D4564))))))))))))</f>
        <v>21.920812399999999</v>
      </c>
    </row>
    <row r="4565" spans="1:6" x14ac:dyDescent="0.2">
      <c r="A4565" s="24" t="s">
        <v>100</v>
      </c>
      <c r="B4565" s="24" t="s">
        <v>101</v>
      </c>
      <c r="C4565" s="24" t="s">
        <v>36</v>
      </c>
      <c r="D4565" s="24">
        <v>2018</v>
      </c>
      <c r="E4565" s="24" t="s">
        <v>106</v>
      </c>
      <c r="F4565" s="3">
        <f>IF(AND(A4565="PSA Testing", E4565= "Utilization Rate (per 100,000 patients)"),
SUMIFS(PSA!$D:$D,PSA!$A:$A,C4565,PSA!$G:$G,D4565),
IF(AND(A4565="Colorectal Cancer Screening", E4565="Utilization Rate (per 100,000 patients)"),
SUMIFS(COL!$D:$D,COL!$A:$A,C4565,COL!$G:$G, D4565),
IF(AND(A4565="Cervical Cancer Screening", E4565="Utilization Rate (per 100,000 patients)"),
SUMIFS(CERV!$D:$D,CERV!$A:$A,C4565,CERV!$G:$G,D4565),
IF(AND(A4565="Cancer Screening for CKD patients", E4565="Utilization Rate (per 100,000 patients)"),
SUMIFS(CANSCRN!$D:$D,CANSCRN!$A:$A,C4565,CANSCRN!$G:$G,D4565),
IF(AND(A4565="PSA Testing", E4565="Cost per service ($USD)"),
SUMIFS(PSA!$E:$E,PSA!$A:$A,C4565,PSA!$G:$G,D4565),
IF(AND(A4565="Colorectal Cancer Screening", E4565="Cost per service ($USD)"),
SUMIFS(COL!$E:$E,COL!$A:$A,C4565,COL!$G:$G,D4565),
IF(AND(A4565="Cervical Cancer Screening", E4565="Cost per service ($USD)"),
SUMIFS(CERV!$E:$E,CERV!$A:$A,C4565,CERV!$G:$G,D4565),
IF(AND(A4565="Cancer Screening for CKD patients", E4565="Cost per service ($USD)"),
SUMIFS(CANSCRN!$E:$E,CANSCRN!$A:$A,C4565,CANSCRN!$G:$G,D4565),
IF(AND(A4565="PSA Testing", E4565="Total Expenditure ($USD per 100,000 patients)"),
SUMIFS(PSA!$F:$F,PSA!$A:$A,C4565,PSA!$G:$G,D4565),
IF(AND(A4565="Colorectal Cancer Screening", E4565="Total Expenditure ($USD per 100,000 patients)"),
SUMIFS(COL!$F:$F,COL!$A:$A,C4565,COL!$G:$G,D4565),
IF(AND(A4565="Cervical Cancer Screening", E4565="Total Expenditure ($USD per 100,000 patients)"),
SUMIFS(CERV!$F:$F,CERV!$A:$A,C4565,CERV!$G:$G,D4565),
SUMIFS(CANSCRN!$F:$F,CANSCRN!$A:$A,C4565,CANSCRN!$G:$G,D4565))))))))))))</f>
        <v>20.3732969</v>
      </c>
    </row>
    <row r="4566" spans="1:6" x14ac:dyDescent="0.2">
      <c r="A4566" s="24" t="s">
        <v>100</v>
      </c>
      <c r="B4566" s="24" t="s">
        <v>101</v>
      </c>
      <c r="C4566" s="24" t="s">
        <v>36</v>
      </c>
      <c r="D4566" s="24">
        <v>2019</v>
      </c>
      <c r="E4566" s="24" t="s">
        <v>106</v>
      </c>
      <c r="F4566" s="3">
        <f>IF(AND(A4566="PSA Testing", E4566= "Utilization Rate (per 100,000 patients)"),
SUMIFS(PSA!$D:$D,PSA!$A:$A,C4566,PSA!$G:$G,D4566),
IF(AND(A4566="Colorectal Cancer Screening", E4566="Utilization Rate (per 100,000 patients)"),
SUMIFS(COL!$D:$D,COL!$A:$A,C4566,COL!$G:$G, D4566),
IF(AND(A4566="Cervical Cancer Screening", E4566="Utilization Rate (per 100,000 patients)"),
SUMIFS(CERV!$D:$D,CERV!$A:$A,C4566,CERV!$G:$G,D4566),
IF(AND(A4566="Cancer Screening for CKD patients", E4566="Utilization Rate (per 100,000 patients)"),
SUMIFS(CANSCRN!$D:$D,CANSCRN!$A:$A,C4566,CANSCRN!$G:$G,D4566),
IF(AND(A4566="PSA Testing", E4566="Cost per service ($USD)"),
SUMIFS(PSA!$E:$E,PSA!$A:$A,C4566,PSA!$G:$G,D4566),
IF(AND(A4566="Colorectal Cancer Screening", E4566="Cost per service ($USD)"),
SUMIFS(COL!$E:$E,COL!$A:$A,C4566,COL!$G:$G,D4566),
IF(AND(A4566="Cervical Cancer Screening", E4566="Cost per service ($USD)"),
SUMIFS(CERV!$E:$E,CERV!$A:$A,C4566,CERV!$G:$G,D4566),
IF(AND(A4566="Cancer Screening for CKD patients", E4566="Cost per service ($USD)"),
SUMIFS(CANSCRN!$E:$E,CANSCRN!$A:$A,C4566,CANSCRN!$G:$G,D4566),
IF(AND(A4566="PSA Testing", E4566="Total Expenditure ($USD per 100,000 patients)"),
SUMIFS(PSA!$F:$F,PSA!$A:$A,C4566,PSA!$G:$G,D4566),
IF(AND(A4566="Colorectal Cancer Screening", E4566="Total Expenditure ($USD per 100,000 patients)"),
SUMIFS(COL!$F:$F,COL!$A:$A,C4566,COL!$G:$G,D4566),
IF(AND(A4566="Cervical Cancer Screening", E4566="Total Expenditure ($USD per 100,000 patients)"),
SUMIFS(CERV!$F:$F,CERV!$A:$A,C4566,CERV!$G:$G,D4566),
SUMIFS(CANSCRN!$F:$F,CANSCRN!$A:$A,C4566,CANSCRN!$G:$G,D4566))))))))))))</f>
        <v>18.755520600000001</v>
      </c>
    </row>
    <row r="4567" spans="1:6" x14ac:dyDescent="0.2">
      <c r="A4567" s="24" t="s">
        <v>100</v>
      </c>
      <c r="B4567" s="24" t="s">
        <v>101</v>
      </c>
      <c r="C4567" s="24" t="s">
        <v>37</v>
      </c>
      <c r="D4567" s="24">
        <v>2009</v>
      </c>
      <c r="E4567" s="24" t="s">
        <v>106</v>
      </c>
      <c r="F4567" s="3">
        <f>IF(AND(A4567="PSA Testing", E4567= "Utilization Rate (per 100,000 patients)"),
SUMIFS(PSA!$D:$D,PSA!$A:$A,C4567,PSA!$G:$G,D4567),
IF(AND(A4567="Colorectal Cancer Screening", E4567="Utilization Rate (per 100,000 patients)"),
SUMIFS(COL!$D:$D,COL!$A:$A,C4567,COL!$G:$G, D4567),
IF(AND(A4567="Cervical Cancer Screening", E4567="Utilization Rate (per 100,000 patients)"),
SUMIFS(CERV!$D:$D,CERV!$A:$A,C4567,CERV!$G:$G,D4567),
IF(AND(A4567="Cancer Screening for CKD patients", E4567="Utilization Rate (per 100,000 patients)"),
SUMIFS(CANSCRN!$D:$D,CANSCRN!$A:$A,C4567,CANSCRN!$G:$G,D4567),
IF(AND(A4567="PSA Testing", E4567="Cost per service ($USD)"),
SUMIFS(PSA!$E:$E,PSA!$A:$A,C4567,PSA!$G:$G,D4567),
IF(AND(A4567="Colorectal Cancer Screening", E4567="Cost per service ($USD)"),
SUMIFS(COL!$E:$E,COL!$A:$A,C4567,COL!$G:$G,D4567),
IF(AND(A4567="Cervical Cancer Screening", E4567="Cost per service ($USD)"),
SUMIFS(CERV!$E:$E,CERV!$A:$A,C4567,CERV!$G:$G,D4567),
IF(AND(A4567="Cancer Screening for CKD patients", E4567="Cost per service ($USD)"),
SUMIFS(CANSCRN!$E:$E,CANSCRN!$A:$A,C4567,CANSCRN!$G:$G,D4567),
IF(AND(A4567="PSA Testing", E4567="Total Expenditure ($USD per 100,000 patients)"),
SUMIFS(PSA!$F:$F,PSA!$A:$A,C4567,PSA!$G:$G,D4567),
IF(AND(A4567="Colorectal Cancer Screening", E4567="Total Expenditure ($USD per 100,000 patients)"),
SUMIFS(COL!$F:$F,COL!$A:$A,C4567,COL!$G:$G,D4567),
IF(AND(A4567="Cervical Cancer Screening", E4567="Total Expenditure ($USD per 100,000 patients)"),
SUMIFS(CERV!$F:$F,CERV!$A:$A,C4567,CERV!$G:$G,D4567),
SUMIFS(CANSCRN!$F:$F,CANSCRN!$A:$A,C4567,CANSCRN!$G:$G,D4567))))))))))))</f>
        <v>31.225333299999999</v>
      </c>
    </row>
    <row r="4568" spans="1:6" x14ac:dyDescent="0.2">
      <c r="A4568" s="24" t="s">
        <v>100</v>
      </c>
      <c r="B4568" s="24" t="s">
        <v>101</v>
      </c>
      <c r="C4568" s="24" t="s">
        <v>37</v>
      </c>
      <c r="D4568" s="24">
        <v>2010</v>
      </c>
      <c r="E4568" s="24" t="s">
        <v>106</v>
      </c>
      <c r="F4568" s="3">
        <f>IF(AND(A4568="PSA Testing", E4568= "Utilization Rate (per 100,000 patients)"),
SUMIFS(PSA!$D:$D,PSA!$A:$A,C4568,PSA!$G:$G,D4568),
IF(AND(A4568="Colorectal Cancer Screening", E4568="Utilization Rate (per 100,000 patients)"),
SUMIFS(COL!$D:$D,COL!$A:$A,C4568,COL!$G:$G, D4568),
IF(AND(A4568="Cervical Cancer Screening", E4568="Utilization Rate (per 100,000 patients)"),
SUMIFS(CERV!$D:$D,CERV!$A:$A,C4568,CERV!$G:$G,D4568),
IF(AND(A4568="Cancer Screening for CKD patients", E4568="Utilization Rate (per 100,000 patients)"),
SUMIFS(CANSCRN!$D:$D,CANSCRN!$A:$A,C4568,CANSCRN!$G:$G,D4568),
IF(AND(A4568="PSA Testing", E4568="Cost per service ($USD)"),
SUMIFS(PSA!$E:$E,PSA!$A:$A,C4568,PSA!$G:$G,D4568),
IF(AND(A4568="Colorectal Cancer Screening", E4568="Cost per service ($USD)"),
SUMIFS(COL!$E:$E,COL!$A:$A,C4568,COL!$G:$G,D4568),
IF(AND(A4568="Cervical Cancer Screening", E4568="Cost per service ($USD)"),
SUMIFS(CERV!$E:$E,CERV!$A:$A,C4568,CERV!$G:$G,D4568),
IF(AND(A4568="Cancer Screening for CKD patients", E4568="Cost per service ($USD)"),
SUMIFS(CANSCRN!$E:$E,CANSCRN!$A:$A,C4568,CANSCRN!$G:$G,D4568),
IF(AND(A4568="PSA Testing", E4568="Total Expenditure ($USD per 100,000 patients)"),
SUMIFS(PSA!$F:$F,PSA!$A:$A,C4568,PSA!$G:$G,D4568),
IF(AND(A4568="Colorectal Cancer Screening", E4568="Total Expenditure ($USD per 100,000 patients)"),
SUMIFS(COL!$F:$F,COL!$A:$A,C4568,COL!$G:$G,D4568),
IF(AND(A4568="Cervical Cancer Screening", E4568="Total Expenditure ($USD per 100,000 patients)"),
SUMIFS(CERV!$F:$F,CERV!$A:$A,C4568,CERV!$G:$G,D4568),
SUMIFS(CANSCRN!$F:$F,CANSCRN!$A:$A,C4568,CANSCRN!$G:$G,D4568))))))))))))</f>
        <v>39.178666700000001</v>
      </c>
    </row>
    <row r="4569" spans="1:6" x14ac:dyDescent="0.2">
      <c r="A4569" s="24" t="s">
        <v>100</v>
      </c>
      <c r="B4569" s="24" t="s">
        <v>101</v>
      </c>
      <c r="C4569" s="24" t="s">
        <v>37</v>
      </c>
      <c r="D4569" s="24">
        <v>2011</v>
      </c>
      <c r="E4569" s="24" t="s">
        <v>106</v>
      </c>
      <c r="F4569" s="3">
        <f>IF(AND(A4569="PSA Testing", E4569= "Utilization Rate (per 100,000 patients)"),
SUMIFS(PSA!$D:$D,PSA!$A:$A,C4569,PSA!$G:$G,D4569),
IF(AND(A4569="Colorectal Cancer Screening", E4569="Utilization Rate (per 100,000 patients)"),
SUMIFS(COL!$D:$D,COL!$A:$A,C4569,COL!$G:$G, D4569),
IF(AND(A4569="Cervical Cancer Screening", E4569="Utilization Rate (per 100,000 patients)"),
SUMIFS(CERV!$D:$D,CERV!$A:$A,C4569,CERV!$G:$G,D4569),
IF(AND(A4569="Cancer Screening for CKD patients", E4569="Utilization Rate (per 100,000 patients)"),
SUMIFS(CANSCRN!$D:$D,CANSCRN!$A:$A,C4569,CANSCRN!$G:$G,D4569),
IF(AND(A4569="PSA Testing", E4569="Cost per service ($USD)"),
SUMIFS(PSA!$E:$E,PSA!$A:$A,C4569,PSA!$G:$G,D4569),
IF(AND(A4569="Colorectal Cancer Screening", E4569="Cost per service ($USD)"),
SUMIFS(COL!$E:$E,COL!$A:$A,C4569,COL!$G:$G,D4569),
IF(AND(A4569="Cervical Cancer Screening", E4569="Cost per service ($USD)"),
SUMIFS(CERV!$E:$E,CERV!$A:$A,C4569,CERV!$G:$G,D4569),
IF(AND(A4569="Cancer Screening for CKD patients", E4569="Cost per service ($USD)"),
SUMIFS(CANSCRN!$E:$E,CANSCRN!$A:$A,C4569,CANSCRN!$G:$G,D4569),
IF(AND(A4569="PSA Testing", E4569="Total Expenditure ($USD per 100,000 patients)"),
SUMIFS(PSA!$F:$F,PSA!$A:$A,C4569,PSA!$G:$G,D4569),
IF(AND(A4569="Colorectal Cancer Screening", E4569="Total Expenditure ($USD per 100,000 patients)"),
SUMIFS(COL!$F:$F,COL!$A:$A,C4569,COL!$G:$G,D4569),
IF(AND(A4569="Cervical Cancer Screening", E4569="Total Expenditure ($USD per 100,000 patients)"),
SUMIFS(CERV!$F:$F,CERV!$A:$A,C4569,CERV!$G:$G,D4569),
SUMIFS(CANSCRN!$F:$F,CANSCRN!$A:$A,C4569,CANSCRN!$G:$G,D4569))))))))))))</f>
        <v>51.1981818</v>
      </c>
    </row>
    <row r="4570" spans="1:6" x14ac:dyDescent="0.2">
      <c r="A4570" s="24" t="s">
        <v>100</v>
      </c>
      <c r="B4570" s="24" t="s">
        <v>101</v>
      </c>
      <c r="C4570" s="24" t="s">
        <v>37</v>
      </c>
      <c r="D4570" s="24">
        <v>2012</v>
      </c>
      <c r="E4570" s="24" t="s">
        <v>106</v>
      </c>
      <c r="F4570" s="3">
        <f>IF(AND(A4570="PSA Testing", E4570= "Utilization Rate (per 100,000 patients)"),
SUMIFS(PSA!$D:$D,PSA!$A:$A,C4570,PSA!$G:$G,D4570),
IF(AND(A4570="Colorectal Cancer Screening", E4570="Utilization Rate (per 100,000 patients)"),
SUMIFS(COL!$D:$D,COL!$A:$A,C4570,COL!$G:$G, D4570),
IF(AND(A4570="Cervical Cancer Screening", E4570="Utilization Rate (per 100,000 patients)"),
SUMIFS(CERV!$D:$D,CERV!$A:$A,C4570,CERV!$G:$G,D4570),
IF(AND(A4570="Cancer Screening for CKD patients", E4570="Utilization Rate (per 100,000 patients)"),
SUMIFS(CANSCRN!$D:$D,CANSCRN!$A:$A,C4570,CANSCRN!$G:$G,D4570),
IF(AND(A4570="PSA Testing", E4570="Cost per service ($USD)"),
SUMIFS(PSA!$E:$E,PSA!$A:$A,C4570,PSA!$G:$G,D4570),
IF(AND(A4570="Colorectal Cancer Screening", E4570="Cost per service ($USD)"),
SUMIFS(COL!$E:$E,COL!$A:$A,C4570,COL!$G:$G,D4570),
IF(AND(A4570="Cervical Cancer Screening", E4570="Cost per service ($USD)"),
SUMIFS(CERV!$E:$E,CERV!$A:$A,C4570,CERV!$G:$G,D4570),
IF(AND(A4570="Cancer Screening for CKD patients", E4570="Cost per service ($USD)"),
SUMIFS(CANSCRN!$E:$E,CANSCRN!$A:$A,C4570,CANSCRN!$G:$G,D4570),
IF(AND(A4570="PSA Testing", E4570="Total Expenditure ($USD per 100,000 patients)"),
SUMIFS(PSA!$F:$F,PSA!$A:$A,C4570,PSA!$G:$G,D4570),
IF(AND(A4570="Colorectal Cancer Screening", E4570="Total Expenditure ($USD per 100,000 patients)"),
SUMIFS(COL!$F:$F,COL!$A:$A,C4570,COL!$G:$G,D4570),
IF(AND(A4570="Cervical Cancer Screening", E4570="Total Expenditure ($USD per 100,000 patients)"),
SUMIFS(CERV!$F:$F,CERV!$A:$A,C4570,CERV!$G:$G,D4570),
SUMIFS(CANSCRN!$F:$F,CANSCRN!$A:$A,C4570,CANSCRN!$G:$G,D4570))))))))))))</f>
        <v>31.5203846</v>
      </c>
    </row>
    <row r="4571" spans="1:6" x14ac:dyDescent="0.2">
      <c r="A4571" s="24" t="s">
        <v>100</v>
      </c>
      <c r="B4571" s="24" t="s">
        <v>101</v>
      </c>
      <c r="C4571" s="24" t="s">
        <v>37</v>
      </c>
      <c r="D4571" s="24">
        <v>2013</v>
      </c>
      <c r="E4571" s="24" t="s">
        <v>106</v>
      </c>
      <c r="F4571" s="3">
        <f>IF(AND(A4571="PSA Testing", E4571= "Utilization Rate (per 100,000 patients)"),
SUMIFS(PSA!$D:$D,PSA!$A:$A,C4571,PSA!$G:$G,D4571),
IF(AND(A4571="Colorectal Cancer Screening", E4571="Utilization Rate (per 100,000 patients)"),
SUMIFS(COL!$D:$D,COL!$A:$A,C4571,COL!$G:$G, D4571),
IF(AND(A4571="Cervical Cancer Screening", E4571="Utilization Rate (per 100,000 patients)"),
SUMIFS(CERV!$D:$D,CERV!$A:$A,C4571,CERV!$G:$G,D4571),
IF(AND(A4571="Cancer Screening for CKD patients", E4571="Utilization Rate (per 100,000 patients)"),
SUMIFS(CANSCRN!$D:$D,CANSCRN!$A:$A,C4571,CANSCRN!$G:$G,D4571),
IF(AND(A4571="PSA Testing", E4571="Cost per service ($USD)"),
SUMIFS(PSA!$E:$E,PSA!$A:$A,C4571,PSA!$G:$G,D4571),
IF(AND(A4571="Colorectal Cancer Screening", E4571="Cost per service ($USD)"),
SUMIFS(COL!$E:$E,COL!$A:$A,C4571,COL!$G:$G,D4571),
IF(AND(A4571="Cervical Cancer Screening", E4571="Cost per service ($USD)"),
SUMIFS(CERV!$E:$E,CERV!$A:$A,C4571,CERV!$G:$G,D4571),
IF(AND(A4571="Cancer Screening for CKD patients", E4571="Cost per service ($USD)"),
SUMIFS(CANSCRN!$E:$E,CANSCRN!$A:$A,C4571,CANSCRN!$G:$G,D4571),
IF(AND(A4571="PSA Testing", E4571="Total Expenditure ($USD per 100,000 patients)"),
SUMIFS(PSA!$F:$F,PSA!$A:$A,C4571,PSA!$G:$G,D4571),
IF(AND(A4571="Colorectal Cancer Screening", E4571="Total Expenditure ($USD per 100,000 patients)"),
SUMIFS(COL!$F:$F,COL!$A:$A,C4571,COL!$G:$G,D4571),
IF(AND(A4571="Cervical Cancer Screening", E4571="Total Expenditure ($USD per 100,000 patients)"),
SUMIFS(CERV!$F:$F,CERV!$A:$A,C4571,CERV!$G:$G,D4571),
SUMIFS(CANSCRN!$F:$F,CANSCRN!$A:$A,C4571,CANSCRN!$G:$G,D4571))))))))))))</f>
        <v>20.467222199999998</v>
      </c>
    </row>
    <row r="4572" spans="1:6" x14ac:dyDescent="0.2">
      <c r="A4572" s="24" t="s">
        <v>100</v>
      </c>
      <c r="B4572" s="24" t="s">
        <v>101</v>
      </c>
      <c r="C4572" s="24" t="s">
        <v>37</v>
      </c>
      <c r="D4572" s="24">
        <v>2014</v>
      </c>
      <c r="E4572" s="24" t="s">
        <v>106</v>
      </c>
      <c r="F4572" s="3">
        <f>IF(AND(A4572="PSA Testing", E4572= "Utilization Rate (per 100,000 patients)"),
SUMIFS(PSA!$D:$D,PSA!$A:$A,C4572,PSA!$G:$G,D4572),
IF(AND(A4572="Colorectal Cancer Screening", E4572="Utilization Rate (per 100,000 patients)"),
SUMIFS(COL!$D:$D,COL!$A:$A,C4572,COL!$G:$G, D4572),
IF(AND(A4572="Cervical Cancer Screening", E4572="Utilization Rate (per 100,000 patients)"),
SUMIFS(CERV!$D:$D,CERV!$A:$A,C4572,CERV!$G:$G,D4572),
IF(AND(A4572="Cancer Screening for CKD patients", E4572="Utilization Rate (per 100,000 patients)"),
SUMIFS(CANSCRN!$D:$D,CANSCRN!$A:$A,C4572,CANSCRN!$G:$G,D4572),
IF(AND(A4572="PSA Testing", E4572="Cost per service ($USD)"),
SUMIFS(PSA!$E:$E,PSA!$A:$A,C4572,PSA!$G:$G,D4572),
IF(AND(A4572="Colorectal Cancer Screening", E4572="Cost per service ($USD)"),
SUMIFS(COL!$E:$E,COL!$A:$A,C4572,COL!$G:$G,D4572),
IF(AND(A4572="Cervical Cancer Screening", E4572="Cost per service ($USD)"),
SUMIFS(CERV!$E:$E,CERV!$A:$A,C4572,CERV!$G:$G,D4572),
IF(AND(A4572="Cancer Screening for CKD patients", E4572="Cost per service ($USD)"),
SUMIFS(CANSCRN!$E:$E,CANSCRN!$A:$A,C4572,CANSCRN!$G:$G,D4572),
IF(AND(A4572="PSA Testing", E4572="Total Expenditure ($USD per 100,000 patients)"),
SUMIFS(PSA!$F:$F,PSA!$A:$A,C4572,PSA!$G:$G,D4572),
IF(AND(A4572="Colorectal Cancer Screening", E4572="Total Expenditure ($USD per 100,000 patients)"),
SUMIFS(COL!$F:$F,COL!$A:$A,C4572,COL!$G:$G,D4572),
IF(AND(A4572="Cervical Cancer Screening", E4572="Total Expenditure ($USD per 100,000 patients)"),
SUMIFS(CERV!$F:$F,CERV!$A:$A,C4572,CERV!$G:$G,D4572),
SUMIFS(CANSCRN!$F:$F,CANSCRN!$A:$A,C4572,CANSCRN!$G:$G,D4572))))))))))))</f>
        <v>35.085000000000001</v>
      </c>
    </row>
    <row r="4573" spans="1:6" x14ac:dyDescent="0.2">
      <c r="A4573" s="24" t="s">
        <v>100</v>
      </c>
      <c r="B4573" s="24" t="s">
        <v>101</v>
      </c>
      <c r="C4573" s="24" t="s">
        <v>37</v>
      </c>
      <c r="D4573" s="24">
        <v>2015</v>
      </c>
      <c r="E4573" s="24" t="s">
        <v>106</v>
      </c>
      <c r="F4573" s="3">
        <f>IF(AND(A4573="PSA Testing", E4573= "Utilization Rate (per 100,000 patients)"),
SUMIFS(PSA!$D:$D,PSA!$A:$A,C4573,PSA!$G:$G,D4573),
IF(AND(A4573="Colorectal Cancer Screening", E4573="Utilization Rate (per 100,000 patients)"),
SUMIFS(COL!$D:$D,COL!$A:$A,C4573,COL!$G:$G, D4573),
IF(AND(A4573="Cervical Cancer Screening", E4573="Utilization Rate (per 100,000 patients)"),
SUMIFS(CERV!$D:$D,CERV!$A:$A,C4573,CERV!$G:$G,D4573),
IF(AND(A4573="Cancer Screening for CKD patients", E4573="Utilization Rate (per 100,000 patients)"),
SUMIFS(CANSCRN!$D:$D,CANSCRN!$A:$A,C4573,CANSCRN!$G:$G,D4573),
IF(AND(A4573="PSA Testing", E4573="Cost per service ($USD)"),
SUMIFS(PSA!$E:$E,PSA!$A:$A,C4573,PSA!$G:$G,D4573),
IF(AND(A4573="Colorectal Cancer Screening", E4573="Cost per service ($USD)"),
SUMIFS(COL!$E:$E,COL!$A:$A,C4573,COL!$G:$G,D4573),
IF(AND(A4573="Cervical Cancer Screening", E4573="Cost per service ($USD)"),
SUMIFS(CERV!$E:$E,CERV!$A:$A,C4573,CERV!$G:$G,D4573),
IF(AND(A4573="Cancer Screening for CKD patients", E4573="Cost per service ($USD)"),
SUMIFS(CANSCRN!$E:$E,CANSCRN!$A:$A,C4573,CANSCRN!$G:$G,D4573),
IF(AND(A4573="PSA Testing", E4573="Total Expenditure ($USD per 100,000 patients)"),
SUMIFS(PSA!$F:$F,PSA!$A:$A,C4573,PSA!$G:$G,D4573),
IF(AND(A4573="Colorectal Cancer Screening", E4573="Total Expenditure ($USD per 100,000 patients)"),
SUMIFS(COL!$F:$F,COL!$A:$A,C4573,COL!$G:$G,D4573),
IF(AND(A4573="Cervical Cancer Screening", E4573="Total Expenditure ($USD per 100,000 patients)"),
SUMIFS(CERV!$F:$F,CERV!$A:$A,C4573,CERV!$G:$G,D4573),
SUMIFS(CANSCRN!$F:$F,CANSCRN!$A:$A,C4573,CANSCRN!$G:$G,D4573))))))))))))</f>
        <v>17.689444399999999</v>
      </c>
    </row>
    <row r="4574" spans="1:6" x14ac:dyDescent="0.2">
      <c r="A4574" s="24" t="s">
        <v>100</v>
      </c>
      <c r="B4574" s="24" t="s">
        <v>101</v>
      </c>
      <c r="C4574" s="24" t="s">
        <v>37</v>
      </c>
      <c r="D4574" s="24">
        <v>2016</v>
      </c>
      <c r="E4574" s="24" t="s">
        <v>106</v>
      </c>
      <c r="F4574" s="3">
        <f>IF(AND(A4574="PSA Testing", E4574= "Utilization Rate (per 100,000 patients)"),
SUMIFS(PSA!$D:$D,PSA!$A:$A,C4574,PSA!$G:$G,D4574),
IF(AND(A4574="Colorectal Cancer Screening", E4574="Utilization Rate (per 100,000 patients)"),
SUMIFS(COL!$D:$D,COL!$A:$A,C4574,COL!$G:$G, D4574),
IF(AND(A4574="Cervical Cancer Screening", E4574="Utilization Rate (per 100,000 patients)"),
SUMIFS(CERV!$D:$D,CERV!$A:$A,C4574,CERV!$G:$G,D4574),
IF(AND(A4574="Cancer Screening for CKD patients", E4574="Utilization Rate (per 100,000 patients)"),
SUMIFS(CANSCRN!$D:$D,CANSCRN!$A:$A,C4574,CANSCRN!$G:$G,D4574),
IF(AND(A4574="PSA Testing", E4574="Cost per service ($USD)"),
SUMIFS(PSA!$E:$E,PSA!$A:$A,C4574,PSA!$G:$G,D4574),
IF(AND(A4574="Colorectal Cancer Screening", E4574="Cost per service ($USD)"),
SUMIFS(COL!$E:$E,COL!$A:$A,C4574,COL!$G:$G,D4574),
IF(AND(A4574="Cervical Cancer Screening", E4574="Cost per service ($USD)"),
SUMIFS(CERV!$E:$E,CERV!$A:$A,C4574,CERV!$G:$G,D4574),
IF(AND(A4574="Cancer Screening for CKD patients", E4574="Cost per service ($USD)"),
SUMIFS(CANSCRN!$E:$E,CANSCRN!$A:$A,C4574,CANSCRN!$G:$G,D4574),
IF(AND(A4574="PSA Testing", E4574="Total Expenditure ($USD per 100,000 patients)"),
SUMIFS(PSA!$F:$F,PSA!$A:$A,C4574,PSA!$G:$G,D4574),
IF(AND(A4574="Colorectal Cancer Screening", E4574="Total Expenditure ($USD per 100,000 patients)"),
SUMIFS(COL!$F:$F,COL!$A:$A,C4574,COL!$G:$G,D4574),
IF(AND(A4574="Cervical Cancer Screening", E4574="Total Expenditure ($USD per 100,000 patients)"),
SUMIFS(CERV!$F:$F,CERV!$A:$A,C4574,CERV!$G:$G,D4574),
SUMIFS(CANSCRN!$F:$F,CANSCRN!$A:$A,C4574,CANSCRN!$G:$G,D4574))))))))))))</f>
        <v>20.995999999999999</v>
      </c>
    </row>
    <row r="4575" spans="1:6" x14ac:dyDescent="0.2">
      <c r="A4575" s="24" t="s">
        <v>100</v>
      </c>
      <c r="B4575" s="24" t="s">
        <v>101</v>
      </c>
      <c r="C4575" s="24" t="s">
        <v>37</v>
      </c>
      <c r="D4575" s="24">
        <v>2017</v>
      </c>
      <c r="E4575" s="24" t="s">
        <v>106</v>
      </c>
      <c r="F4575" s="3">
        <f>IF(AND(A4575="PSA Testing", E4575= "Utilization Rate (per 100,000 patients)"),
SUMIFS(PSA!$D:$D,PSA!$A:$A,C4575,PSA!$G:$G,D4575),
IF(AND(A4575="Colorectal Cancer Screening", E4575="Utilization Rate (per 100,000 patients)"),
SUMIFS(COL!$D:$D,COL!$A:$A,C4575,COL!$G:$G, D4575),
IF(AND(A4575="Cervical Cancer Screening", E4575="Utilization Rate (per 100,000 patients)"),
SUMIFS(CERV!$D:$D,CERV!$A:$A,C4575,CERV!$G:$G,D4575),
IF(AND(A4575="Cancer Screening for CKD patients", E4575="Utilization Rate (per 100,000 patients)"),
SUMIFS(CANSCRN!$D:$D,CANSCRN!$A:$A,C4575,CANSCRN!$G:$G,D4575),
IF(AND(A4575="PSA Testing", E4575="Cost per service ($USD)"),
SUMIFS(PSA!$E:$E,PSA!$A:$A,C4575,PSA!$G:$G,D4575),
IF(AND(A4575="Colorectal Cancer Screening", E4575="Cost per service ($USD)"),
SUMIFS(COL!$E:$E,COL!$A:$A,C4575,COL!$G:$G,D4575),
IF(AND(A4575="Cervical Cancer Screening", E4575="Cost per service ($USD)"),
SUMIFS(CERV!$E:$E,CERV!$A:$A,C4575,CERV!$G:$G,D4575),
IF(AND(A4575="Cancer Screening for CKD patients", E4575="Cost per service ($USD)"),
SUMIFS(CANSCRN!$E:$E,CANSCRN!$A:$A,C4575,CANSCRN!$G:$G,D4575),
IF(AND(A4575="PSA Testing", E4575="Total Expenditure ($USD per 100,000 patients)"),
SUMIFS(PSA!$F:$F,PSA!$A:$A,C4575,PSA!$G:$G,D4575),
IF(AND(A4575="Colorectal Cancer Screening", E4575="Total Expenditure ($USD per 100,000 patients)"),
SUMIFS(COL!$F:$F,COL!$A:$A,C4575,COL!$G:$G,D4575),
IF(AND(A4575="Cervical Cancer Screening", E4575="Total Expenditure ($USD per 100,000 patients)"),
SUMIFS(CERV!$F:$F,CERV!$A:$A,C4575,CERV!$G:$G,D4575),
SUMIFS(CANSCRN!$F:$F,CANSCRN!$A:$A,C4575,CANSCRN!$G:$G,D4575))))))))))))</f>
        <v>18.220142899999999</v>
      </c>
    </row>
    <row r="4576" spans="1:6" x14ac:dyDescent="0.2">
      <c r="A4576" s="24" t="s">
        <v>100</v>
      </c>
      <c r="B4576" s="24" t="s">
        <v>101</v>
      </c>
      <c r="C4576" s="24" t="s">
        <v>37</v>
      </c>
      <c r="D4576" s="24">
        <v>2018</v>
      </c>
      <c r="E4576" s="24" t="s">
        <v>106</v>
      </c>
      <c r="F4576" s="3">
        <f>IF(AND(A4576="PSA Testing", E4576= "Utilization Rate (per 100,000 patients)"),
SUMIFS(PSA!$D:$D,PSA!$A:$A,C4576,PSA!$G:$G,D4576),
IF(AND(A4576="Colorectal Cancer Screening", E4576="Utilization Rate (per 100,000 patients)"),
SUMIFS(COL!$D:$D,COL!$A:$A,C4576,COL!$G:$G, D4576),
IF(AND(A4576="Cervical Cancer Screening", E4576="Utilization Rate (per 100,000 patients)"),
SUMIFS(CERV!$D:$D,CERV!$A:$A,C4576,CERV!$G:$G,D4576),
IF(AND(A4576="Cancer Screening for CKD patients", E4576="Utilization Rate (per 100,000 patients)"),
SUMIFS(CANSCRN!$D:$D,CANSCRN!$A:$A,C4576,CANSCRN!$G:$G,D4576),
IF(AND(A4576="PSA Testing", E4576="Cost per service ($USD)"),
SUMIFS(PSA!$E:$E,PSA!$A:$A,C4576,PSA!$G:$G,D4576),
IF(AND(A4576="Colorectal Cancer Screening", E4576="Cost per service ($USD)"),
SUMIFS(COL!$E:$E,COL!$A:$A,C4576,COL!$G:$G,D4576),
IF(AND(A4576="Cervical Cancer Screening", E4576="Cost per service ($USD)"),
SUMIFS(CERV!$E:$E,CERV!$A:$A,C4576,CERV!$G:$G,D4576),
IF(AND(A4576="Cancer Screening for CKD patients", E4576="Cost per service ($USD)"),
SUMIFS(CANSCRN!$E:$E,CANSCRN!$A:$A,C4576,CANSCRN!$G:$G,D4576),
IF(AND(A4576="PSA Testing", E4576="Total Expenditure ($USD per 100,000 patients)"),
SUMIFS(PSA!$F:$F,PSA!$A:$A,C4576,PSA!$G:$G,D4576),
IF(AND(A4576="Colorectal Cancer Screening", E4576="Total Expenditure ($USD per 100,000 patients)"),
SUMIFS(COL!$F:$F,COL!$A:$A,C4576,COL!$G:$G,D4576),
IF(AND(A4576="Cervical Cancer Screening", E4576="Total Expenditure ($USD per 100,000 patients)"),
SUMIFS(CERV!$F:$F,CERV!$A:$A,C4576,CERV!$G:$G,D4576),
SUMIFS(CANSCRN!$F:$F,CANSCRN!$A:$A,C4576,CANSCRN!$G:$G,D4576))))))))))))</f>
        <v>20.249223300000001</v>
      </c>
    </row>
    <row r="4577" spans="1:6" x14ac:dyDescent="0.2">
      <c r="A4577" s="24" t="s">
        <v>100</v>
      </c>
      <c r="B4577" s="24" t="s">
        <v>101</v>
      </c>
      <c r="C4577" s="24" t="s">
        <v>37</v>
      </c>
      <c r="D4577" s="24">
        <v>2019</v>
      </c>
      <c r="E4577" s="24" t="s">
        <v>106</v>
      </c>
      <c r="F4577" s="3">
        <f>IF(AND(A4577="PSA Testing", E4577= "Utilization Rate (per 100,000 patients)"),
SUMIFS(PSA!$D:$D,PSA!$A:$A,C4577,PSA!$G:$G,D4577),
IF(AND(A4577="Colorectal Cancer Screening", E4577="Utilization Rate (per 100,000 patients)"),
SUMIFS(COL!$D:$D,COL!$A:$A,C4577,COL!$G:$G, D4577),
IF(AND(A4577="Cervical Cancer Screening", E4577="Utilization Rate (per 100,000 patients)"),
SUMIFS(CERV!$D:$D,CERV!$A:$A,C4577,CERV!$G:$G,D4577),
IF(AND(A4577="Cancer Screening for CKD patients", E4577="Utilization Rate (per 100,000 patients)"),
SUMIFS(CANSCRN!$D:$D,CANSCRN!$A:$A,C4577,CANSCRN!$G:$G,D4577),
IF(AND(A4577="PSA Testing", E4577="Cost per service ($USD)"),
SUMIFS(PSA!$E:$E,PSA!$A:$A,C4577,PSA!$G:$G,D4577),
IF(AND(A4577="Colorectal Cancer Screening", E4577="Cost per service ($USD)"),
SUMIFS(COL!$E:$E,COL!$A:$A,C4577,COL!$G:$G,D4577),
IF(AND(A4577="Cervical Cancer Screening", E4577="Cost per service ($USD)"),
SUMIFS(CERV!$E:$E,CERV!$A:$A,C4577,CERV!$G:$G,D4577),
IF(AND(A4577="Cancer Screening for CKD patients", E4577="Cost per service ($USD)"),
SUMIFS(CANSCRN!$E:$E,CANSCRN!$A:$A,C4577,CANSCRN!$G:$G,D4577),
IF(AND(A4577="PSA Testing", E4577="Total Expenditure ($USD per 100,000 patients)"),
SUMIFS(PSA!$F:$F,PSA!$A:$A,C4577,PSA!$G:$G,D4577),
IF(AND(A4577="Colorectal Cancer Screening", E4577="Total Expenditure ($USD per 100,000 patients)"),
SUMIFS(COL!$F:$F,COL!$A:$A,C4577,COL!$G:$G,D4577),
IF(AND(A4577="Cervical Cancer Screening", E4577="Total Expenditure ($USD per 100,000 patients)"),
SUMIFS(CERV!$F:$F,CERV!$A:$A,C4577,CERV!$G:$G,D4577),
SUMIFS(CANSCRN!$F:$F,CANSCRN!$A:$A,C4577,CANSCRN!$G:$G,D4577))))))))))))</f>
        <v>19.3093878</v>
      </c>
    </row>
    <row r="4578" spans="1:6" x14ac:dyDescent="0.2">
      <c r="A4578" s="24" t="s">
        <v>100</v>
      </c>
      <c r="B4578" s="24" t="s">
        <v>101</v>
      </c>
      <c r="C4578" s="24" t="s">
        <v>38</v>
      </c>
      <c r="D4578" s="24">
        <v>2009</v>
      </c>
      <c r="E4578" s="24" t="s">
        <v>106</v>
      </c>
      <c r="F4578" s="3">
        <f>IF(AND(A4578="PSA Testing", E4578= "Utilization Rate (per 100,000 patients)"),
SUMIFS(PSA!$D:$D,PSA!$A:$A,C4578,PSA!$G:$G,D4578),
IF(AND(A4578="Colorectal Cancer Screening", E4578="Utilization Rate (per 100,000 patients)"),
SUMIFS(COL!$D:$D,COL!$A:$A,C4578,COL!$G:$G, D4578),
IF(AND(A4578="Cervical Cancer Screening", E4578="Utilization Rate (per 100,000 patients)"),
SUMIFS(CERV!$D:$D,CERV!$A:$A,C4578,CERV!$G:$G,D4578),
IF(AND(A4578="Cancer Screening for CKD patients", E4578="Utilization Rate (per 100,000 patients)"),
SUMIFS(CANSCRN!$D:$D,CANSCRN!$A:$A,C4578,CANSCRN!$G:$G,D4578),
IF(AND(A4578="PSA Testing", E4578="Cost per service ($USD)"),
SUMIFS(PSA!$E:$E,PSA!$A:$A,C4578,PSA!$G:$G,D4578),
IF(AND(A4578="Colorectal Cancer Screening", E4578="Cost per service ($USD)"),
SUMIFS(COL!$E:$E,COL!$A:$A,C4578,COL!$G:$G,D4578),
IF(AND(A4578="Cervical Cancer Screening", E4578="Cost per service ($USD)"),
SUMIFS(CERV!$E:$E,CERV!$A:$A,C4578,CERV!$G:$G,D4578),
IF(AND(A4578="Cancer Screening for CKD patients", E4578="Cost per service ($USD)"),
SUMIFS(CANSCRN!$E:$E,CANSCRN!$A:$A,C4578,CANSCRN!$G:$G,D4578),
IF(AND(A4578="PSA Testing", E4578="Total Expenditure ($USD per 100,000 patients)"),
SUMIFS(PSA!$F:$F,PSA!$A:$A,C4578,PSA!$G:$G,D4578),
IF(AND(A4578="Colorectal Cancer Screening", E4578="Total Expenditure ($USD per 100,000 patients)"),
SUMIFS(COL!$F:$F,COL!$A:$A,C4578,COL!$G:$G,D4578),
IF(AND(A4578="Cervical Cancer Screening", E4578="Total Expenditure ($USD per 100,000 patients)"),
SUMIFS(CERV!$F:$F,CERV!$A:$A,C4578,CERV!$G:$G,D4578),
SUMIFS(CANSCRN!$F:$F,CANSCRN!$A:$A,C4578,CANSCRN!$G:$G,D4578))))))))))))</f>
        <v>32.69</v>
      </c>
    </row>
    <row r="4579" spans="1:6" x14ac:dyDescent="0.2">
      <c r="A4579" s="24" t="s">
        <v>100</v>
      </c>
      <c r="B4579" s="24" t="s">
        <v>101</v>
      </c>
      <c r="C4579" s="24" t="s">
        <v>38</v>
      </c>
      <c r="D4579" s="24">
        <v>2010</v>
      </c>
      <c r="E4579" s="24" t="s">
        <v>106</v>
      </c>
      <c r="F4579" s="3">
        <f>IF(AND(A4579="PSA Testing", E4579= "Utilization Rate (per 100,000 patients)"),
SUMIFS(PSA!$D:$D,PSA!$A:$A,C4579,PSA!$G:$G,D4579),
IF(AND(A4579="Colorectal Cancer Screening", E4579="Utilization Rate (per 100,000 patients)"),
SUMIFS(COL!$D:$D,COL!$A:$A,C4579,COL!$G:$G, D4579),
IF(AND(A4579="Cervical Cancer Screening", E4579="Utilization Rate (per 100,000 patients)"),
SUMIFS(CERV!$D:$D,CERV!$A:$A,C4579,CERV!$G:$G,D4579),
IF(AND(A4579="Cancer Screening for CKD patients", E4579="Utilization Rate (per 100,000 patients)"),
SUMIFS(CANSCRN!$D:$D,CANSCRN!$A:$A,C4579,CANSCRN!$G:$G,D4579),
IF(AND(A4579="PSA Testing", E4579="Cost per service ($USD)"),
SUMIFS(PSA!$E:$E,PSA!$A:$A,C4579,PSA!$G:$G,D4579),
IF(AND(A4579="Colorectal Cancer Screening", E4579="Cost per service ($USD)"),
SUMIFS(COL!$E:$E,COL!$A:$A,C4579,COL!$G:$G,D4579),
IF(AND(A4579="Cervical Cancer Screening", E4579="Cost per service ($USD)"),
SUMIFS(CERV!$E:$E,CERV!$A:$A,C4579,CERV!$G:$G,D4579),
IF(AND(A4579="Cancer Screening for CKD patients", E4579="Cost per service ($USD)"),
SUMIFS(CANSCRN!$E:$E,CANSCRN!$A:$A,C4579,CANSCRN!$G:$G,D4579),
IF(AND(A4579="PSA Testing", E4579="Total Expenditure ($USD per 100,000 patients)"),
SUMIFS(PSA!$F:$F,PSA!$A:$A,C4579,PSA!$G:$G,D4579),
IF(AND(A4579="Colorectal Cancer Screening", E4579="Total Expenditure ($USD per 100,000 patients)"),
SUMIFS(COL!$F:$F,COL!$A:$A,C4579,COL!$G:$G,D4579),
IF(AND(A4579="Cervical Cancer Screening", E4579="Total Expenditure ($USD per 100,000 patients)"),
SUMIFS(CERV!$F:$F,CERV!$A:$A,C4579,CERV!$G:$G,D4579),
SUMIFS(CANSCRN!$F:$F,CANSCRN!$A:$A,C4579,CANSCRN!$G:$G,D4579))))))))))))</f>
        <v>29.505555600000001</v>
      </c>
    </row>
    <row r="4580" spans="1:6" x14ac:dyDescent="0.2">
      <c r="A4580" s="24" t="s">
        <v>100</v>
      </c>
      <c r="B4580" s="24" t="s">
        <v>101</v>
      </c>
      <c r="C4580" s="24" t="s">
        <v>38</v>
      </c>
      <c r="D4580" s="24">
        <v>2011</v>
      </c>
      <c r="E4580" s="24" t="s">
        <v>106</v>
      </c>
      <c r="F4580" s="3">
        <f>IF(AND(A4580="PSA Testing", E4580= "Utilization Rate (per 100,000 patients)"),
SUMIFS(PSA!$D:$D,PSA!$A:$A,C4580,PSA!$G:$G,D4580),
IF(AND(A4580="Colorectal Cancer Screening", E4580="Utilization Rate (per 100,000 patients)"),
SUMIFS(COL!$D:$D,COL!$A:$A,C4580,COL!$G:$G, D4580),
IF(AND(A4580="Cervical Cancer Screening", E4580="Utilization Rate (per 100,000 patients)"),
SUMIFS(CERV!$D:$D,CERV!$A:$A,C4580,CERV!$G:$G,D4580),
IF(AND(A4580="Cancer Screening for CKD patients", E4580="Utilization Rate (per 100,000 patients)"),
SUMIFS(CANSCRN!$D:$D,CANSCRN!$A:$A,C4580,CANSCRN!$G:$G,D4580),
IF(AND(A4580="PSA Testing", E4580="Cost per service ($USD)"),
SUMIFS(PSA!$E:$E,PSA!$A:$A,C4580,PSA!$G:$G,D4580),
IF(AND(A4580="Colorectal Cancer Screening", E4580="Cost per service ($USD)"),
SUMIFS(COL!$E:$E,COL!$A:$A,C4580,COL!$G:$G,D4580),
IF(AND(A4580="Cervical Cancer Screening", E4580="Cost per service ($USD)"),
SUMIFS(CERV!$E:$E,CERV!$A:$A,C4580,CERV!$G:$G,D4580),
IF(AND(A4580="Cancer Screening for CKD patients", E4580="Cost per service ($USD)"),
SUMIFS(CANSCRN!$E:$E,CANSCRN!$A:$A,C4580,CANSCRN!$G:$G,D4580),
IF(AND(A4580="PSA Testing", E4580="Total Expenditure ($USD per 100,000 patients)"),
SUMIFS(PSA!$F:$F,PSA!$A:$A,C4580,PSA!$G:$G,D4580),
IF(AND(A4580="Colorectal Cancer Screening", E4580="Total Expenditure ($USD per 100,000 patients)"),
SUMIFS(COL!$F:$F,COL!$A:$A,C4580,COL!$G:$G,D4580),
IF(AND(A4580="Cervical Cancer Screening", E4580="Total Expenditure ($USD per 100,000 patients)"),
SUMIFS(CERV!$F:$F,CERV!$A:$A,C4580,CERV!$G:$G,D4580),
SUMIFS(CANSCRN!$F:$F,CANSCRN!$A:$A,C4580,CANSCRN!$G:$G,D4580))))))))))))</f>
        <v>32.8264286</v>
      </c>
    </row>
    <row r="4581" spans="1:6" x14ac:dyDescent="0.2">
      <c r="A4581" s="24" t="s">
        <v>100</v>
      </c>
      <c r="B4581" s="24" t="s">
        <v>101</v>
      </c>
      <c r="C4581" s="24" t="s">
        <v>38</v>
      </c>
      <c r="D4581" s="24">
        <v>2012</v>
      </c>
      <c r="E4581" s="24" t="s">
        <v>106</v>
      </c>
      <c r="F4581" s="3">
        <f>IF(AND(A4581="PSA Testing", E4581= "Utilization Rate (per 100,000 patients)"),
SUMIFS(PSA!$D:$D,PSA!$A:$A,C4581,PSA!$G:$G,D4581),
IF(AND(A4581="Colorectal Cancer Screening", E4581="Utilization Rate (per 100,000 patients)"),
SUMIFS(COL!$D:$D,COL!$A:$A,C4581,COL!$G:$G, D4581),
IF(AND(A4581="Cervical Cancer Screening", E4581="Utilization Rate (per 100,000 patients)"),
SUMIFS(CERV!$D:$D,CERV!$A:$A,C4581,CERV!$G:$G,D4581),
IF(AND(A4581="Cancer Screening for CKD patients", E4581="Utilization Rate (per 100,000 patients)"),
SUMIFS(CANSCRN!$D:$D,CANSCRN!$A:$A,C4581,CANSCRN!$G:$G,D4581),
IF(AND(A4581="PSA Testing", E4581="Cost per service ($USD)"),
SUMIFS(PSA!$E:$E,PSA!$A:$A,C4581,PSA!$G:$G,D4581),
IF(AND(A4581="Colorectal Cancer Screening", E4581="Cost per service ($USD)"),
SUMIFS(COL!$E:$E,COL!$A:$A,C4581,COL!$G:$G,D4581),
IF(AND(A4581="Cervical Cancer Screening", E4581="Cost per service ($USD)"),
SUMIFS(CERV!$E:$E,CERV!$A:$A,C4581,CERV!$G:$G,D4581),
IF(AND(A4581="Cancer Screening for CKD patients", E4581="Cost per service ($USD)"),
SUMIFS(CANSCRN!$E:$E,CANSCRN!$A:$A,C4581,CANSCRN!$G:$G,D4581),
IF(AND(A4581="PSA Testing", E4581="Total Expenditure ($USD per 100,000 patients)"),
SUMIFS(PSA!$F:$F,PSA!$A:$A,C4581,PSA!$G:$G,D4581),
IF(AND(A4581="Colorectal Cancer Screening", E4581="Total Expenditure ($USD per 100,000 patients)"),
SUMIFS(COL!$F:$F,COL!$A:$A,C4581,COL!$G:$G,D4581),
IF(AND(A4581="Cervical Cancer Screening", E4581="Total Expenditure ($USD per 100,000 patients)"),
SUMIFS(CERV!$F:$F,CERV!$A:$A,C4581,CERV!$G:$G,D4581),
SUMIFS(CANSCRN!$F:$F,CANSCRN!$A:$A,C4581,CANSCRN!$G:$G,D4581))))))))))))</f>
        <v>31.809473700000002</v>
      </c>
    </row>
    <row r="4582" spans="1:6" x14ac:dyDescent="0.2">
      <c r="A4582" s="24" t="s">
        <v>100</v>
      </c>
      <c r="B4582" s="24" t="s">
        <v>101</v>
      </c>
      <c r="C4582" s="24" t="s">
        <v>38</v>
      </c>
      <c r="D4582" s="24">
        <v>2013</v>
      </c>
      <c r="E4582" s="24" t="s">
        <v>106</v>
      </c>
      <c r="F4582" s="3">
        <f>IF(AND(A4582="PSA Testing", E4582= "Utilization Rate (per 100,000 patients)"),
SUMIFS(PSA!$D:$D,PSA!$A:$A,C4582,PSA!$G:$G,D4582),
IF(AND(A4582="Colorectal Cancer Screening", E4582="Utilization Rate (per 100,000 patients)"),
SUMIFS(COL!$D:$D,COL!$A:$A,C4582,COL!$G:$G, D4582),
IF(AND(A4582="Cervical Cancer Screening", E4582="Utilization Rate (per 100,000 patients)"),
SUMIFS(CERV!$D:$D,CERV!$A:$A,C4582,CERV!$G:$G,D4582),
IF(AND(A4582="Cancer Screening for CKD patients", E4582="Utilization Rate (per 100,000 patients)"),
SUMIFS(CANSCRN!$D:$D,CANSCRN!$A:$A,C4582,CANSCRN!$G:$G,D4582),
IF(AND(A4582="PSA Testing", E4582="Cost per service ($USD)"),
SUMIFS(PSA!$E:$E,PSA!$A:$A,C4582,PSA!$G:$G,D4582),
IF(AND(A4582="Colorectal Cancer Screening", E4582="Cost per service ($USD)"),
SUMIFS(COL!$E:$E,COL!$A:$A,C4582,COL!$G:$G,D4582),
IF(AND(A4582="Cervical Cancer Screening", E4582="Cost per service ($USD)"),
SUMIFS(CERV!$E:$E,CERV!$A:$A,C4582,CERV!$G:$G,D4582),
IF(AND(A4582="Cancer Screening for CKD patients", E4582="Cost per service ($USD)"),
SUMIFS(CANSCRN!$E:$E,CANSCRN!$A:$A,C4582,CANSCRN!$G:$G,D4582),
IF(AND(A4582="PSA Testing", E4582="Total Expenditure ($USD per 100,000 patients)"),
SUMIFS(PSA!$F:$F,PSA!$A:$A,C4582,PSA!$G:$G,D4582),
IF(AND(A4582="Colorectal Cancer Screening", E4582="Total Expenditure ($USD per 100,000 patients)"),
SUMIFS(COL!$F:$F,COL!$A:$A,C4582,COL!$G:$G,D4582),
IF(AND(A4582="Cervical Cancer Screening", E4582="Total Expenditure ($USD per 100,000 patients)"),
SUMIFS(CERV!$F:$F,CERV!$A:$A,C4582,CERV!$G:$G,D4582),
SUMIFS(CANSCRN!$F:$F,CANSCRN!$A:$A,C4582,CANSCRN!$G:$G,D4582))))))))))))</f>
        <v>34.2907692</v>
      </c>
    </row>
    <row r="4583" spans="1:6" x14ac:dyDescent="0.2">
      <c r="A4583" s="24" t="s">
        <v>100</v>
      </c>
      <c r="B4583" s="24" t="s">
        <v>101</v>
      </c>
      <c r="C4583" s="24" t="s">
        <v>38</v>
      </c>
      <c r="D4583" s="24">
        <v>2014</v>
      </c>
      <c r="E4583" s="24" t="s">
        <v>106</v>
      </c>
      <c r="F4583" s="3">
        <f>IF(AND(A4583="PSA Testing", E4583= "Utilization Rate (per 100,000 patients)"),
SUMIFS(PSA!$D:$D,PSA!$A:$A,C4583,PSA!$G:$G,D4583),
IF(AND(A4583="Colorectal Cancer Screening", E4583="Utilization Rate (per 100,000 patients)"),
SUMIFS(COL!$D:$D,COL!$A:$A,C4583,COL!$G:$G, D4583),
IF(AND(A4583="Cervical Cancer Screening", E4583="Utilization Rate (per 100,000 patients)"),
SUMIFS(CERV!$D:$D,CERV!$A:$A,C4583,CERV!$G:$G,D4583),
IF(AND(A4583="Cancer Screening for CKD patients", E4583="Utilization Rate (per 100,000 patients)"),
SUMIFS(CANSCRN!$D:$D,CANSCRN!$A:$A,C4583,CANSCRN!$G:$G,D4583),
IF(AND(A4583="PSA Testing", E4583="Cost per service ($USD)"),
SUMIFS(PSA!$E:$E,PSA!$A:$A,C4583,PSA!$G:$G,D4583),
IF(AND(A4583="Colorectal Cancer Screening", E4583="Cost per service ($USD)"),
SUMIFS(COL!$E:$E,COL!$A:$A,C4583,COL!$G:$G,D4583),
IF(AND(A4583="Cervical Cancer Screening", E4583="Cost per service ($USD)"),
SUMIFS(CERV!$E:$E,CERV!$A:$A,C4583,CERV!$G:$G,D4583),
IF(AND(A4583="Cancer Screening for CKD patients", E4583="Cost per service ($USD)"),
SUMIFS(CANSCRN!$E:$E,CANSCRN!$A:$A,C4583,CANSCRN!$G:$G,D4583),
IF(AND(A4583="PSA Testing", E4583="Total Expenditure ($USD per 100,000 patients)"),
SUMIFS(PSA!$F:$F,PSA!$A:$A,C4583,PSA!$G:$G,D4583),
IF(AND(A4583="Colorectal Cancer Screening", E4583="Total Expenditure ($USD per 100,000 patients)"),
SUMIFS(COL!$F:$F,COL!$A:$A,C4583,COL!$G:$G,D4583),
IF(AND(A4583="Cervical Cancer Screening", E4583="Total Expenditure ($USD per 100,000 patients)"),
SUMIFS(CERV!$F:$F,CERV!$A:$A,C4583,CERV!$G:$G,D4583),
SUMIFS(CANSCRN!$F:$F,CANSCRN!$A:$A,C4583,CANSCRN!$G:$G,D4583))))))))))))</f>
        <v>16.569500000000001</v>
      </c>
    </row>
    <row r="4584" spans="1:6" x14ac:dyDescent="0.2">
      <c r="A4584" s="24" t="s">
        <v>100</v>
      </c>
      <c r="B4584" s="24" t="s">
        <v>101</v>
      </c>
      <c r="C4584" s="24" t="s">
        <v>38</v>
      </c>
      <c r="D4584" s="24">
        <v>2015</v>
      </c>
      <c r="E4584" s="24" t="s">
        <v>106</v>
      </c>
      <c r="F4584" s="3">
        <f>IF(AND(A4584="PSA Testing", E4584= "Utilization Rate (per 100,000 patients)"),
SUMIFS(PSA!$D:$D,PSA!$A:$A,C4584,PSA!$G:$G,D4584),
IF(AND(A4584="Colorectal Cancer Screening", E4584="Utilization Rate (per 100,000 patients)"),
SUMIFS(COL!$D:$D,COL!$A:$A,C4584,COL!$G:$G, D4584),
IF(AND(A4584="Cervical Cancer Screening", E4584="Utilization Rate (per 100,000 patients)"),
SUMIFS(CERV!$D:$D,CERV!$A:$A,C4584,CERV!$G:$G,D4584),
IF(AND(A4584="Cancer Screening for CKD patients", E4584="Utilization Rate (per 100,000 patients)"),
SUMIFS(CANSCRN!$D:$D,CANSCRN!$A:$A,C4584,CANSCRN!$G:$G,D4584),
IF(AND(A4584="PSA Testing", E4584="Cost per service ($USD)"),
SUMIFS(PSA!$E:$E,PSA!$A:$A,C4584,PSA!$G:$G,D4584),
IF(AND(A4584="Colorectal Cancer Screening", E4584="Cost per service ($USD)"),
SUMIFS(COL!$E:$E,COL!$A:$A,C4584,COL!$G:$G,D4584),
IF(AND(A4584="Cervical Cancer Screening", E4584="Cost per service ($USD)"),
SUMIFS(CERV!$E:$E,CERV!$A:$A,C4584,CERV!$G:$G,D4584),
IF(AND(A4584="Cancer Screening for CKD patients", E4584="Cost per service ($USD)"),
SUMIFS(CANSCRN!$E:$E,CANSCRN!$A:$A,C4584,CANSCRN!$G:$G,D4584),
IF(AND(A4584="PSA Testing", E4584="Total Expenditure ($USD per 100,000 patients)"),
SUMIFS(PSA!$F:$F,PSA!$A:$A,C4584,PSA!$G:$G,D4584),
IF(AND(A4584="Colorectal Cancer Screening", E4584="Total Expenditure ($USD per 100,000 patients)"),
SUMIFS(COL!$F:$F,COL!$A:$A,C4584,COL!$G:$G,D4584),
IF(AND(A4584="Cervical Cancer Screening", E4584="Total Expenditure ($USD per 100,000 patients)"),
SUMIFS(CERV!$F:$F,CERV!$A:$A,C4584,CERV!$G:$G,D4584),
SUMIFS(CANSCRN!$F:$F,CANSCRN!$A:$A,C4584,CANSCRN!$G:$G,D4584))))))))))))</f>
        <v>23.685789499999998</v>
      </c>
    </row>
    <row r="4585" spans="1:6" x14ac:dyDescent="0.2">
      <c r="A4585" s="24" t="s">
        <v>100</v>
      </c>
      <c r="B4585" s="24" t="s">
        <v>101</v>
      </c>
      <c r="C4585" s="24" t="s">
        <v>38</v>
      </c>
      <c r="D4585" s="24">
        <v>2016</v>
      </c>
      <c r="E4585" s="24" t="s">
        <v>106</v>
      </c>
      <c r="F4585" s="3">
        <f>IF(AND(A4585="PSA Testing", E4585= "Utilization Rate (per 100,000 patients)"),
SUMIFS(PSA!$D:$D,PSA!$A:$A,C4585,PSA!$G:$G,D4585),
IF(AND(A4585="Colorectal Cancer Screening", E4585="Utilization Rate (per 100,000 patients)"),
SUMIFS(COL!$D:$D,COL!$A:$A,C4585,COL!$G:$G, D4585),
IF(AND(A4585="Cervical Cancer Screening", E4585="Utilization Rate (per 100,000 patients)"),
SUMIFS(CERV!$D:$D,CERV!$A:$A,C4585,CERV!$G:$G,D4585),
IF(AND(A4585="Cancer Screening for CKD patients", E4585="Utilization Rate (per 100,000 patients)"),
SUMIFS(CANSCRN!$D:$D,CANSCRN!$A:$A,C4585,CANSCRN!$G:$G,D4585),
IF(AND(A4585="PSA Testing", E4585="Cost per service ($USD)"),
SUMIFS(PSA!$E:$E,PSA!$A:$A,C4585,PSA!$G:$G,D4585),
IF(AND(A4585="Colorectal Cancer Screening", E4585="Cost per service ($USD)"),
SUMIFS(COL!$E:$E,COL!$A:$A,C4585,COL!$G:$G,D4585),
IF(AND(A4585="Cervical Cancer Screening", E4585="Cost per service ($USD)"),
SUMIFS(CERV!$E:$E,CERV!$A:$A,C4585,CERV!$G:$G,D4585),
IF(AND(A4585="Cancer Screening for CKD patients", E4585="Cost per service ($USD)"),
SUMIFS(CANSCRN!$E:$E,CANSCRN!$A:$A,C4585,CANSCRN!$G:$G,D4585),
IF(AND(A4585="PSA Testing", E4585="Total Expenditure ($USD per 100,000 patients)"),
SUMIFS(PSA!$F:$F,PSA!$A:$A,C4585,PSA!$G:$G,D4585),
IF(AND(A4585="Colorectal Cancer Screening", E4585="Total Expenditure ($USD per 100,000 patients)"),
SUMIFS(COL!$F:$F,COL!$A:$A,C4585,COL!$G:$G,D4585),
IF(AND(A4585="Cervical Cancer Screening", E4585="Total Expenditure ($USD per 100,000 patients)"),
SUMIFS(CERV!$F:$F,CERV!$A:$A,C4585,CERV!$G:$G,D4585),
SUMIFS(CANSCRN!$F:$F,CANSCRN!$A:$A,C4585,CANSCRN!$G:$G,D4585))))))))))))</f>
        <v>17.688148099999999</v>
      </c>
    </row>
    <row r="4586" spans="1:6" x14ac:dyDescent="0.2">
      <c r="A4586" s="24" t="s">
        <v>100</v>
      </c>
      <c r="B4586" s="24" t="s">
        <v>101</v>
      </c>
      <c r="C4586" s="24" t="s">
        <v>38</v>
      </c>
      <c r="D4586" s="24">
        <v>2017</v>
      </c>
      <c r="E4586" s="24" t="s">
        <v>106</v>
      </c>
      <c r="F4586" s="3">
        <f>IF(AND(A4586="PSA Testing", E4586= "Utilization Rate (per 100,000 patients)"),
SUMIFS(PSA!$D:$D,PSA!$A:$A,C4586,PSA!$G:$G,D4586),
IF(AND(A4586="Colorectal Cancer Screening", E4586="Utilization Rate (per 100,000 patients)"),
SUMIFS(COL!$D:$D,COL!$A:$A,C4586,COL!$G:$G, D4586),
IF(AND(A4586="Cervical Cancer Screening", E4586="Utilization Rate (per 100,000 patients)"),
SUMIFS(CERV!$D:$D,CERV!$A:$A,C4586,CERV!$G:$G,D4586),
IF(AND(A4586="Cancer Screening for CKD patients", E4586="Utilization Rate (per 100,000 patients)"),
SUMIFS(CANSCRN!$D:$D,CANSCRN!$A:$A,C4586,CANSCRN!$G:$G,D4586),
IF(AND(A4586="PSA Testing", E4586="Cost per service ($USD)"),
SUMIFS(PSA!$E:$E,PSA!$A:$A,C4586,PSA!$G:$G,D4586),
IF(AND(A4586="Colorectal Cancer Screening", E4586="Cost per service ($USD)"),
SUMIFS(COL!$E:$E,COL!$A:$A,C4586,COL!$G:$G,D4586),
IF(AND(A4586="Cervical Cancer Screening", E4586="Cost per service ($USD)"),
SUMIFS(CERV!$E:$E,CERV!$A:$A,C4586,CERV!$G:$G,D4586),
IF(AND(A4586="Cancer Screening for CKD patients", E4586="Cost per service ($USD)"),
SUMIFS(CANSCRN!$E:$E,CANSCRN!$A:$A,C4586,CANSCRN!$G:$G,D4586),
IF(AND(A4586="PSA Testing", E4586="Total Expenditure ($USD per 100,000 patients)"),
SUMIFS(PSA!$F:$F,PSA!$A:$A,C4586,PSA!$G:$G,D4586),
IF(AND(A4586="Colorectal Cancer Screening", E4586="Total Expenditure ($USD per 100,000 patients)"),
SUMIFS(COL!$F:$F,COL!$A:$A,C4586,COL!$G:$G,D4586),
IF(AND(A4586="Cervical Cancer Screening", E4586="Total Expenditure ($USD per 100,000 patients)"),
SUMIFS(CERV!$F:$F,CERV!$A:$A,C4586,CERV!$G:$G,D4586),
SUMIFS(CANSCRN!$F:$F,CANSCRN!$A:$A,C4586,CANSCRN!$G:$G,D4586))))))))))))</f>
        <v>20.1901613</v>
      </c>
    </row>
    <row r="4587" spans="1:6" x14ac:dyDescent="0.2">
      <c r="A4587" s="24" t="s">
        <v>100</v>
      </c>
      <c r="B4587" s="24" t="s">
        <v>101</v>
      </c>
      <c r="C4587" s="24" t="s">
        <v>38</v>
      </c>
      <c r="D4587" s="24">
        <v>2018</v>
      </c>
      <c r="E4587" s="24" t="s">
        <v>106</v>
      </c>
      <c r="F4587" s="3">
        <f>IF(AND(A4587="PSA Testing", E4587= "Utilization Rate (per 100,000 patients)"),
SUMIFS(PSA!$D:$D,PSA!$A:$A,C4587,PSA!$G:$G,D4587),
IF(AND(A4587="Colorectal Cancer Screening", E4587="Utilization Rate (per 100,000 patients)"),
SUMIFS(COL!$D:$D,COL!$A:$A,C4587,COL!$G:$G, D4587),
IF(AND(A4587="Cervical Cancer Screening", E4587="Utilization Rate (per 100,000 patients)"),
SUMIFS(CERV!$D:$D,CERV!$A:$A,C4587,CERV!$G:$G,D4587),
IF(AND(A4587="Cancer Screening for CKD patients", E4587="Utilization Rate (per 100,000 patients)"),
SUMIFS(CANSCRN!$D:$D,CANSCRN!$A:$A,C4587,CANSCRN!$G:$G,D4587),
IF(AND(A4587="PSA Testing", E4587="Cost per service ($USD)"),
SUMIFS(PSA!$E:$E,PSA!$A:$A,C4587,PSA!$G:$G,D4587),
IF(AND(A4587="Colorectal Cancer Screening", E4587="Cost per service ($USD)"),
SUMIFS(COL!$E:$E,COL!$A:$A,C4587,COL!$G:$G,D4587),
IF(AND(A4587="Cervical Cancer Screening", E4587="Cost per service ($USD)"),
SUMIFS(CERV!$E:$E,CERV!$A:$A,C4587,CERV!$G:$G,D4587),
IF(AND(A4587="Cancer Screening for CKD patients", E4587="Cost per service ($USD)"),
SUMIFS(CANSCRN!$E:$E,CANSCRN!$A:$A,C4587,CANSCRN!$G:$G,D4587),
IF(AND(A4587="PSA Testing", E4587="Total Expenditure ($USD per 100,000 patients)"),
SUMIFS(PSA!$F:$F,PSA!$A:$A,C4587,PSA!$G:$G,D4587),
IF(AND(A4587="Colorectal Cancer Screening", E4587="Total Expenditure ($USD per 100,000 patients)"),
SUMIFS(COL!$F:$F,COL!$A:$A,C4587,COL!$G:$G,D4587),
IF(AND(A4587="Cervical Cancer Screening", E4587="Total Expenditure ($USD per 100,000 patients)"),
SUMIFS(CERV!$F:$F,CERV!$A:$A,C4587,CERV!$G:$G,D4587),
SUMIFS(CANSCRN!$F:$F,CANSCRN!$A:$A,C4587,CANSCRN!$G:$G,D4587))))))))))))</f>
        <v>19.691323499999999</v>
      </c>
    </row>
    <row r="4588" spans="1:6" x14ac:dyDescent="0.2">
      <c r="A4588" s="24" t="s">
        <v>100</v>
      </c>
      <c r="B4588" s="24" t="s">
        <v>101</v>
      </c>
      <c r="C4588" s="24" t="s">
        <v>38</v>
      </c>
      <c r="D4588" s="24">
        <v>2019</v>
      </c>
      <c r="E4588" s="24" t="s">
        <v>106</v>
      </c>
      <c r="F4588" s="3">
        <f>IF(AND(A4588="PSA Testing", E4588= "Utilization Rate (per 100,000 patients)"),
SUMIFS(PSA!$D:$D,PSA!$A:$A,C4588,PSA!$G:$G,D4588),
IF(AND(A4588="Colorectal Cancer Screening", E4588="Utilization Rate (per 100,000 patients)"),
SUMIFS(COL!$D:$D,COL!$A:$A,C4588,COL!$G:$G, D4588),
IF(AND(A4588="Cervical Cancer Screening", E4588="Utilization Rate (per 100,000 patients)"),
SUMIFS(CERV!$D:$D,CERV!$A:$A,C4588,CERV!$G:$G,D4588),
IF(AND(A4588="Cancer Screening for CKD patients", E4588="Utilization Rate (per 100,000 patients)"),
SUMIFS(CANSCRN!$D:$D,CANSCRN!$A:$A,C4588,CANSCRN!$G:$G,D4588),
IF(AND(A4588="PSA Testing", E4588="Cost per service ($USD)"),
SUMIFS(PSA!$E:$E,PSA!$A:$A,C4588,PSA!$G:$G,D4588),
IF(AND(A4588="Colorectal Cancer Screening", E4588="Cost per service ($USD)"),
SUMIFS(COL!$E:$E,COL!$A:$A,C4588,COL!$G:$G,D4588),
IF(AND(A4588="Cervical Cancer Screening", E4588="Cost per service ($USD)"),
SUMIFS(CERV!$E:$E,CERV!$A:$A,C4588,CERV!$G:$G,D4588),
IF(AND(A4588="Cancer Screening for CKD patients", E4588="Cost per service ($USD)"),
SUMIFS(CANSCRN!$E:$E,CANSCRN!$A:$A,C4588,CANSCRN!$G:$G,D4588),
IF(AND(A4588="PSA Testing", E4588="Total Expenditure ($USD per 100,000 patients)"),
SUMIFS(PSA!$F:$F,PSA!$A:$A,C4588,PSA!$G:$G,D4588),
IF(AND(A4588="Colorectal Cancer Screening", E4588="Total Expenditure ($USD per 100,000 patients)"),
SUMIFS(COL!$F:$F,COL!$A:$A,C4588,COL!$G:$G,D4588),
IF(AND(A4588="Cervical Cancer Screening", E4588="Total Expenditure ($USD per 100,000 patients)"),
SUMIFS(CERV!$F:$F,CERV!$A:$A,C4588,CERV!$G:$G,D4588),
SUMIFS(CANSCRN!$F:$F,CANSCRN!$A:$A,C4588,CANSCRN!$G:$G,D4588))))))))))))</f>
        <v>18.229245299999999</v>
      </c>
    </row>
    <row r="4589" spans="1:6" x14ac:dyDescent="0.2">
      <c r="A4589" s="24" t="s">
        <v>100</v>
      </c>
      <c r="B4589" s="24" t="s">
        <v>101</v>
      </c>
      <c r="C4589" s="24" t="s">
        <v>39</v>
      </c>
      <c r="D4589" s="24">
        <v>2009</v>
      </c>
      <c r="E4589" s="24" t="s">
        <v>106</v>
      </c>
      <c r="F4589" s="3">
        <f>IF(AND(A4589="PSA Testing", E4589= "Utilization Rate (per 100,000 patients)"),
SUMIFS(PSA!$D:$D,PSA!$A:$A,C4589,PSA!$G:$G,D4589),
IF(AND(A4589="Colorectal Cancer Screening", E4589="Utilization Rate (per 100,000 patients)"),
SUMIFS(COL!$D:$D,COL!$A:$A,C4589,COL!$G:$G, D4589),
IF(AND(A4589="Cervical Cancer Screening", E4589="Utilization Rate (per 100,000 patients)"),
SUMIFS(CERV!$D:$D,CERV!$A:$A,C4589,CERV!$G:$G,D4589),
IF(AND(A4589="Cancer Screening for CKD patients", E4589="Utilization Rate (per 100,000 patients)"),
SUMIFS(CANSCRN!$D:$D,CANSCRN!$A:$A,C4589,CANSCRN!$G:$G,D4589),
IF(AND(A4589="PSA Testing", E4589="Cost per service ($USD)"),
SUMIFS(PSA!$E:$E,PSA!$A:$A,C4589,PSA!$G:$G,D4589),
IF(AND(A4589="Colorectal Cancer Screening", E4589="Cost per service ($USD)"),
SUMIFS(COL!$E:$E,COL!$A:$A,C4589,COL!$G:$G,D4589),
IF(AND(A4589="Cervical Cancer Screening", E4589="Cost per service ($USD)"),
SUMIFS(CERV!$E:$E,CERV!$A:$A,C4589,CERV!$G:$G,D4589),
IF(AND(A4589="Cancer Screening for CKD patients", E4589="Cost per service ($USD)"),
SUMIFS(CANSCRN!$E:$E,CANSCRN!$A:$A,C4589,CANSCRN!$G:$G,D4589),
IF(AND(A4589="PSA Testing", E4589="Total Expenditure ($USD per 100,000 patients)"),
SUMIFS(PSA!$F:$F,PSA!$A:$A,C4589,PSA!$G:$G,D4589),
IF(AND(A4589="Colorectal Cancer Screening", E4589="Total Expenditure ($USD per 100,000 patients)"),
SUMIFS(COL!$F:$F,COL!$A:$A,C4589,COL!$G:$G,D4589),
IF(AND(A4589="Cervical Cancer Screening", E4589="Total Expenditure ($USD per 100,000 patients)"),
SUMIFS(CERV!$F:$F,CERV!$A:$A,C4589,CERV!$G:$G,D4589),
SUMIFS(CANSCRN!$F:$F,CANSCRN!$A:$A,C4589,CANSCRN!$G:$G,D4589))))))))))))</f>
        <v>19.715066100000001</v>
      </c>
    </row>
    <row r="4590" spans="1:6" x14ac:dyDescent="0.2">
      <c r="A4590" s="24" t="s">
        <v>100</v>
      </c>
      <c r="B4590" s="24" t="s">
        <v>101</v>
      </c>
      <c r="C4590" s="24" t="s">
        <v>39</v>
      </c>
      <c r="D4590" s="24">
        <v>2010</v>
      </c>
      <c r="E4590" s="24" t="s">
        <v>106</v>
      </c>
      <c r="F4590" s="3">
        <f>IF(AND(A4590="PSA Testing", E4590= "Utilization Rate (per 100,000 patients)"),
SUMIFS(PSA!$D:$D,PSA!$A:$A,C4590,PSA!$G:$G,D4590),
IF(AND(A4590="Colorectal Cancer Screening", E4590="Utilization Rate (per 100,000 patients)"),
SUMIFS(COL!$D:$D,COL!$A:$A,C4590,COL!$G:$G, D4590),
IF(AND(A4590="Cervical Cancer Screening", E4590="Utilization Rate (per 100,000 patients)"),
SUMIFS(CERV!$D:$D,CERV!$A:$A,C4590,CERV!$G:$G,D4590),
IF(AND(A4590="Cancer Screening for CKD patients", E4590="Utilization Rate (per 100,000 patients)"),
SUMIFS(CANSCRN!$D:$D,CANSCRN!$A:$A,C4590,CANSCRN!$G:$G,D4590),
IF(AND(A4590="PSA Testing", E4590="Cost per service ($USD)"),
SUMIFS(PSA!$E:$E,PSA!$A:$A,C4590,PSA!$G:$G,D4590),
IF(AND(A4590="Colorectal Cancer Screening", E4590="Cost per service ($USD)"),
SUMIFS(COL!$E:$E,COL!$A:$A,C4590,COL!$G:$G,D4590),
IF(AND(A4590="Cervical Cancer Screening", E4590="Cost per service ($USD)"),
SUMIFS(CERV!$E:$E,CERV!$A:$A,C4590,CERV!$G:$G,D4590),
IF(AND(A4590="Cancer Screening for CKD patients", E4590="Cost per service ($USD)"),
SUMIFS(CANSCRN!$E:$E,CANSCRN!$A:$A,C4590,CANSCRN!$G:$G,D4590),
IF(AND(A4590="PSA Testing", E4590="Total Expenditure ($USD per 100,000 patients)"),
SUMIFS(PSA!$F:$F,PSA!$A:$A,C4590,PSA!$G:$G,D4590),
IF(AND(A4590="Colorectal Cancer Screening", E4590="Total Expenditure ($USD per 100,000 patients)"),
SUMIFS(COL!$F:$F,COL!$A:$A,C4590,COL!$G:$G,D4590),
IF(AND(A4590="Cervical Cancer Screening", E4590="Total Expenditure ($USD per 100,000 patients)"),
SUMIFS(CERV!$F:$F,CERV!$A:$A,C4590,CERV!$G:$G,D4590),
SUMIFS(CANSCRN!$F:$F,CANSCRN!$A:$A,C4590,CANSCRN!$G:$G,D4590))))))))))))</f>
        <v>20.0841317</v>
      </c>
    </row>
    <row r="4591" spans="1:6" x14ac:dyDescent="0.2">
      <c r="A4591" s="24" t="s">
        <v>100</v>
      </c>
      <c r="B4591" s="24" t="s">
        <v>101</v>
      </c>
      <c r="C4591" s="24" t="s">
        <v>39</v>
      </c>
      <c r="D4591" s="24">
        <v>2011</v>
      </c>
      <c r="E4591" s="24" t="s">
        <v>106</v>
      </c>
      <c r="F4591" s="3">
        <f>IF(AND(A4591="PSA Testing", E4591= "Utilization Rate (per 100,000 patients)"),
SUMIFS(PSA!$D:$D,PSA!$A:$A,C4591,PSA!$G:$G,D4591),
IF(AND(A4591="Colorectal Cancer Screening", E4591="Utilization Rate (per 100,000 patients)"),
SUMIFS(COL!$D:$D,COL!$A:$A,C4591,COL!$G:$G, D4591),
IF(AND(A4591="Cervical Cancer Screening", E4591="Utilization Rate (per 100,000 patients)"),
SUMIFS(CERV!$D:$D,CERV!$A:$A,C4591,CERV!$G:$G,D4591),
IF(AND(A4591="Cancer Screening for CKD patients", E4591="Utilization Rate (per 100,000 patients)"),
SUMIFS(CANSCRN!$D:$D,CANSCRN!$A:$A,C4591,CANSCRN!$G:$G,D4591),
IF(AND(A4591="PSA Testing", E4591="Cost per service ($USD)"),
SUMIFS(PSA!$E:$E,PSA!$A:$A,C4591,PSA!$G:$G,D4591),
IF(AND(A4591="Colorectal Cancer Screening", E4591="Cost per service ($USD)"),
SUMIFS(COL!$E:$E,COL!$A:$A,C4591,COL!$G:$G,D4591),
IF(AND(A4591="Cervical Cancer Screening", E4591="Cost per service ($USD)"),
SUMIFS(CERV!$E:$E,CERV!$A:$A,C4591,CERV!$G:$G,D4591),
IF(AND(A4591="Cancer Screening for CKD patients", E4591="Cost per service ($USD)"),
SUMIFS(CANSCRN!$E:$E,CANSCRN!$A:$A,C4591,CANSCRN!$G:$G,D4591),
IF(AND(A4591="PSA Testing", E4591="Total Expenditure ($USD per 100,000 patients)"),
SUMIFS(PSA!$F:$F,PSA!$A:$A,C4591,PSA!$G:$G,D4591),
IF(AND(A4591="Colorectal Cancer Screening", E4591="Total Expenditure ($USD per 100,000 patients)"),
SUMIFS(COL!$F:$F,COL!$A:$A,C4591,COL!$G:$G,D4591),
IF(AND(A4591="Cervical Cancer Screening", E4591="Total Expenditure ($USD per 100,000 patients)"),
SUMIFS(CERV!$F:$F,CERV!$A:$A,C4591,CERV!$G:$G,D4591),
SUMIFS(CANSCRN!$F:$F,CANSCRN!$A:$A,C4591,CANSCRN!$G:$G,D4591))))))))))))</f>
        <v>18.4487852</v>
      </c>
    </row>
    <row r="4592" spans="1:6" x14ac:dyDescent="0.2">
      <c r="A4592" s="24" t="s">
        <v>100</v>
      </c>
      <c r="B4592" s="24" t="s">
        <v>101</v>
      </c>
      <c r="C4592" s="24" t="s">
        <v>39</v>
      </c>
      <c r="D4592" s="24">
        <v>2012</v>
      </c>
      <c r="E4592" s="24" t="s">
        <v>106</v>
      </c>
      <c r="F4592" s="3">
        <f>IF(AND(A4592="PSA Testing", E4592= "Utilization Rate (per 100,000 patients)"),
SUMIFS(PSA!$D:$D,PSA!$A:$A,C4592,PSA!$G:$G,D4592),
IF(AND(A4592="Colorectal Cancer Screening", E4592="Utilization Rate (per 100,000 patients)"),
SUMIFS(COL!$D:$D,COL!$A:$A,C4592,COL!$G:$G, D4592),
IF(AND(A4592="Cervical Cancer Screening", E4592="Utilization Rate (per 100,000 patients)"),
SUMIFS(CERV!$D:$D,CERV!$A:$A,C4592,CERV!$G:$G,D4592),
IF(AND(A4592="Cancer Screening for CKD patients", E4592="Utilization Rate (per 100,000 patients)"),
SUMIFS(CANSCRN!$D:$D,CANSCRN!$A:$A,C4592,CANSCRN!$G:$G,D4592),
IF(AND(A4592="PSA Testing", E4592="Cost per service ($USD)"),
SUMIFS(PSA!$E:$E,PSA!$A:$A,C4592,PSA!$G:$G,D4592),
IF(AND(A4592="Colorectal Cancer Screening", E4592="Cost per service ($USD)"),
SUMIFS(COL!$E:$E,COL!$A:$A,C4592,COL!$G:$G,D4592),
IF(AND(A4592="Cervical Cancer Screening", E4592="Cost per service ($USD)"),
SUMIFS(CERV!$E:$E,CERV!$A:$A,C4592,CERV!$G:$G,D4592),
IF(AND(A4592="Cancer Screening for CKD patients", E4592="Cost per service ($USD)"),
SUMIFS(CANSCRN!$E:$E,CANSCRN!$A:$A,C4592,CANSCRN!$G:$G,D4592),
IF(AND(A4592="PSA Testing", E4592="Total Expenditure ($USD per 100,000 patients)"),
SUMIFS(PSA!$F:$F,PSA!$A:$A,C4592,PSA!$G:$G,D4592),
IF(AND(A4592="Colorectal Cancer Screening", E4592="Total Expenditure ($USD per 100,000 patients)"),
SUMIFS(COL!$F:$F,COL!$A:$A,C4592,COL!$G:$G,D4592),
IF(AND(A4592="Cervical Cancer Screening", E4592="Total Expenditure ($USD per 100,000 patients)"),
SUMIFS(CERV!$F:$F,CERV!$A:$A,C4592,CERV!$G:$G,D4592),
SUMIFS(CANSCRN!$F:$F,CANSCRN!$A:$A,C4592,CANSCRN!$G:$G,D4592))))))))))))</f>
        <v>19.0326849</v>
      </c>
    </row>
    <row r="4593" spans="1:6" x14ac:dyDescent="0.2">
      <c r="A4593" s="24" t="s">
        <v>100</v>
      </c>
      <c r="B4593" s="24" t="s">
        <v>101</v>
      </c>
      <c r="C4593" s="24" t="s">
        <v>39</v>
      </c>
      <c r="D4593" s="24">
        <v>2013</v>
      </c>
      <c r="E4593" s="24" t="s">
        <v>106</v>
      </c>
      <c r="F4593" s="3">
        <f>IF(AND(A4593="PSA Testing", E4593= "Utilization Rate (per 100,000 patients)"),
SUMIFS(PSA!$D:$D,PSA!$A:$A,C4593,PSA!$G:$G,D4593),
IF(AND(A4593="Colorectal Cancer Screening", E4593="Utilization Rate (per 100,000 patients)"),
SUMIFS(COL!$D:$D,COL!$A:$A,C4593,COL!$G:$G, D4593),
IF(AND(A4593="Cervical Cancer Screening", E4593="Utilization Rate (per 100,000 patients)"),
SUMIFS(CERV!$D:$D,CERV!$A:$A,C4593,CERV!$G:$G,D4593),
IF(AND(A4593="Cancer Screening for CKD patients", E4593="Utilization Rate (per 100,000 patients)"),
SUMIFS(CANSCRN!$D:$D,CANSCRN!$A:$A,C4593,CANSCRN!$G:$G,D4593),
IF(AND(A4593="PSA Testing", E4593="Cost per service ($USD)"),
SUMIFS(PSA!$E:$E,PSA!$A:$A,C4593,PSA!$G:$G,D4593),
IF(AND(A4593="Colorectal Cancer Screening", E4593="Cost per service ($USD)"),
SUMIFS(COL!$E:$E,COL!$A:$A,C4593,COL!$G:$G,D4593),
IF(AND(A4593="Cervical Cancer Screening", E4593="Cost per service ($USD)"),
SUMIFS(CERV!$E:$E,CERV!$A:$A,C4593,CERV!$G:$G,D4593),
IF(AND(A4593="Cancer Screening for CKD patients", E4593="Cost per service ($USD)"),
SUMIFS(CANSCRN!$E:$E,CANSCRN!$A:$A,C4593,CANSCRN!$G:$G,D4593),
IF(AND(A4593="PSA Testing", E4593="Total Expenditure ($USD per 100,000 patients)"),
SUMIFS(PSA!$F:$F,PSA!$A:$A,C4593,PSA!$G:$G,D4593),
IF(AND(A4593="Colorectal Cancer Screening", E4593="Total Expenditure ($USD per 100,000 patients)"),
SUMIFS(COL!$F:$F,COL!$A:$A,C4593,COL!$G:$G,D4593),
IF(AND(A4593="Cervical Cancer Screening", E4593="Total Expenditure ($USD per 100,000 patients)"),
SUMIFS(CERV!$F:$F,CERV!$A:$A,C4593,CERV!$G:$G,D4593),
SUMIFS(CANSCRN!$F:$F,CANSCRN!$A:$A,C4593,CANSCRN!$G:$G,D4593))))))))))))</f>
        <v>17.002720100000001</v>
      </c>
    </row>
    <row r="4594" spans="1:6" x14ac:dyDescent="0.2">
      <c r="A4594" s="24" t="s">
        <v>100</v>
      </c>
      <c r="B4594" s="24" t="s">
        <v>101</v>
      </c>
      <c r="C4594" s="24" t="s">
        <v>39</v>
      </c>
      <c r="D4594" s="24">
        <v>2014</v>
      </c>
      <c r="E4594" s="24" t="s">
        <v>106</v>
      </c>
      <c r="F4594" s="3">
        <f>IF(AND(A4594="PSA Testing", E4594= "Utilization Rate (per 100,000 patients)"),
SUMIFS(PSA!$D:$D,PSA!$A:$A,C4594,PSA!$G:$G,D4594),
IF(AND(A4594="Colorectal Cancer Screening", E4594="Utilization Rate (per 100,000 patients)"),
SUMIFS(COL!$D:$D,COL!$A:$A,C4594,COL!$G:$G, D4594),
IF(AND(A4594="Cervical Cancer Screening", E4594="Utilization Rate (per 100,000 patients)"),
SUMIFS(CERV!$D:$D,CERV!$A:$A,C4594,CERV!$G:$G,D4594),
IF(AND(A4594="Cancer Screening for CKD patients", E4594="Utilization Rate (per 100,000 patients)"),
SUMIFS(CANSCRN!$D:$D,CANSCRN!$A:$A,C4594,CANSCRN!$G:$G,D4594),
IF(AND(A4594="PSA Testing", E4594="Cost per service ($USD)"),
SUMIFS(PSA!$E:$E,PSA!$A:$A,C4594,PSA!$G:$G,D4594),
IF(AND(A4594="Colorectal Cancer Screening", E4594="Cost per service ($USD)"),
SUMIFS(COL!$E:$E,COL!$A:$A,C4594,COL!$G:$G,D4594),
IF(AND(A4594="Cervical Cancer Screening", E4594="Cost per service ($USD)"),
SUMIFS(CERV!$E:$E,CERV!$A:$A,C4594,CERV!$G:$G,D4594),
IF(AND(A4594="Cancer Screening for CKD patients", E4594="Cost per service ($USD)"),
SUMIFS(CANSCRN!$E:$E,CANSCRN!$A:$A,C4594,CANSCRN!$G:$G,D4594),
IF(AND(A4594="PSA Testing", E4594="Total Expenditure ($USD per 100,000 patients)"),
SUMIFS(PSA!$F:$F,PSA!$A:$A,C4594,PSA!$G:$G,D4594),
IF(AND(A4594="Colorectal Cancer Screening", E4594="Total Expenditure ($USD per 100,000 patients)"),
SUMIFS(COL!$F:$F,COL!$A:$A,C4594,COL!$G:$G,D4594),
IF(AND(A4594="Cervical Cancer Screening", E4594="Total Expenditure ($USD per 100,000 patients)"),
SUMIFS(CERV!$F:$F,CERV!$A:$A,C4594,CERV!$G:$G,D4594),
SUMIFS(CANSCRN!$F:$F,CANSCRN!$A:$A,C4594,CANSCRN!$G:$G,D4594))))))))))))</f>
        <v>16.919550399999999</v>
      </c>
    </row>
    <row r="4595" spans="1:6" x14ac:dyDescent="0.2">
      <c r="A4595" s="24" t="s">
        <v>100</v>
      </c>
      <c r="B4595" s="24" t="s">
        <v>101</v>
      </c>
      <c r="C4595" s="24" t="s">
        <v>39</v>
      </c>
      <c r="D4595" s="24">
        <v>2015</v>
      </c>
      <c r="E4595" s="24" t="s">
        <v>106</v>
      </c>
      <c r="F4595" s="3">
        <f>IF(AND(A4595="PSA Testing", E4595= "Utilization Rate (per 100,000 patients)"),
SUMIFS(PSA!$D:$D,PSA!$A:$A,C4595,PSA!$G:$G,D4595),
IF(AND(A4595="Colorectal Cancer Screening", E4595="Utilization Rate (per 100,000 patients)"),
SUMIFS(COL!$D:$D,COL!$A:$A,C4595,COL!$G:$G, D4595),
IF(AND(A4595="Cervical Cancer Screening", E4595="Utilization Rate (per 100,000 patients)"),
SUMIFS(CERV!$D:$D,CERV!$A:$A,C4595,CERV!$G:$G,D4595),
IF(AND(A4595="Cancer Screening for CKD patients", E4595="Utilization Rate (per 100,000 patients)"),
SUMIFS(CANSCRN!$D:$D,CANSCRN!$A:$A,C4595,CANSCRN!$G:$G,D4595),
IF(AND(A4595="PSA Testing", E4595="Cost per service ($USD)"),
SUMIFS(PSA!$E:$E,PSA!$A:$A,C4595,PSA!$G:$G,D4595),
IF(AND(A4595="Colorectal Cancer Screening", E4595="Cost per service ($USD)"),
SUMIFS(COL!$E:$E,COL!$A:$A,C4595,COL!$G:$G,D4595),
IF(AND(A4595="Cervical Cancer Screening", E4595="Cost per service ($USD)"),
SUMIFS(CERV!$E:$E,CERV!$A:$A,C4595,CERV!$G:$G,D4595),
IF(AND(A4595="Cancer Screening for CKD patients", E4595="Cost per service ($USD)"),
SUMIFS(CANSCRN!$E:$E,CANSCRN!$A:$A,C4595,CANSCRN!$G:$G,D4595),
IF(AND(A4595="PSA Testing", E4595="Total Expenditure ($USD per 100,000 patients)"),
SUMIFS(PSA!$F:$F,PSA!$A:$A,C4595,PSA!$G:$G,D4595),
IF(AND(A4595="Colorectal Cancer Screening", E4595="Total Expenditure ($USD per 100,000 patients)"),
SUMIFS(COL!$F:$F,COL!$A:$A,C4595,COL!$G:$G,D4595),
IF(AND(A4595="Cervical Cancer Screening", E4595="Total Expenditure ($USD per 100,000 patients)"),
SUMIFS(CERV!$F:$F,CERV!$A:$A,C4595,CERV!$G:$G,D4595),
SUMIFS(CANSCRN!$F:$F,CANSCRN!$A:$A,C4595,CANSCRN!$G:$G,D4595))))))))))))</f>
        <v>17.218223099999999</v>
      </c>
    </row>
    <row r="4596" spans="1:6" x14ac:dyDescent="0.2">
      <c r="A4596" s="24" t="s">
        <v>100</v>
      </c>
      <c r="B4596" s="24" t="s">
        <v>101</v>
      </c>
      <c r="C4596" s="24" t="s">
        <v>39</v>
      </c>
      <c r="D4596" s="24">
        <v>2016</v>
      </c>
      <c r="E4596" s="24" t="s">
        <v>106</v>
      </c>
      <c r="F4596" s="3">
        <f>IF(AND(A4596="PSA Testing", E4596= "Utilization Rate (per 100,000 patients)"),
SUMIFS(PSA!$D:$D,PSA!$A:$A,C4596,PSA!$G:$G,D4596),
IF(AND(A4596="Colorectal Cancer Screening", E4596="Utilization Rate (per 100,000 patients)"),
SUMIFS(COL!$D:$D,COL!$A:$A,C4596,COL!$G:$G, D4596),
IF(AND(A4596="Cervical Cancer Screening", E4596="Utilization Rate (per 100,000 patients)"),
SUMIFS(CERV!$D:$D,CERV!$A:$A,C4596,CERV!$G:$G,D4596),
IF(AND(A4596="Cancer Screening for CKD patients", E4596="Utilization Rate (per 100,000 patients)"),
SUMIFS(CANSCRN!$D:$D,CANSCRN!$A:$A,C4596,CANSCRN!$G:$G,D4596),
IF(AND(A4596="PSA Testing", E4596="Cost per service ($USD)"),
SUMIFS(PSA!$E:$E,PSA!$A:$A,C4596,PSA!$G:$G,D4596),
IF(AND(A4596="Colorectal Cancer Screening", E4596="Cost per service ($USD)"),
SUMIFS(COL!$E:$E,COL!$A:$A,C4596,COL!$G:$G,D4596),
IF(AND(A4596="Cervical Cancer Screening", E4596="Cost per service ($USD)"),
SUMIFS(CERV!$E:$E,CERV!$A:$A,C4596,CERV!$G:$G,D4596),
IF(AND(A4596="Cancer Screening for CKD patients", E4596="Cost per service ($USD)"),
SUMIFS(CANSCRN!$E:$E,CANSCRN!$A:$A,C4596,CANSCRN!$G:$G,D4596),
IF(AND(A4596="PSA Testing", E4596="Total Expenditure ($USD per 100,000 patients)"),
SUMIFS(PSA!$F:$F,PSA!$A:$A,C4596,PSA!$G:$G,D4596),
IF(AND(A4596="Colorectal Cancer Screening", E4596="Total Expenditure ($USD per 100,000 patients)"),
SUMIFS(COL!$F:$F,COL!$A:$A,C4596,COL!$G:$G,D4596),
IF(AND(A4596="Cervical Cancer Screening", E4596="Total Expenditure ($USD per 100,000 patients)"),
SUMIFS(CERV!$F:$F,CERV!$A:$A,C4596,CERV!$G:$G,D4596),
SUMIFS(CANSCRN!$F:$F,CANSCRN!$A:$A,C4596,CANSCRN!$G:$G,D4596))))))))))))</f>
        <v>18.300035099999999</v>
      </c>
    </row>
    <row r="4597" spans="1:6" x14ac:dyDescent="0.2">
      <c r="A4597" s="24" t="s">
        <v>100</v>
      </c>
      <c r="B4597" s="24" t="s">
        <v>101</v>
      </c>
      <c r="C4597" s="24" t="s">
        <v>39</v>
      </c>
      <c r="D4597" s="24">
        <v>2017</v>
      </c>
      <c r="E4597" s="24" t="s">
        <v>106</v>
      </c>
      <c r="F4597" s="3">
        <f>IF(AND(A4597="PSA Testing", E4597= "Utilization Rate (per 100,000 patients)"),
SUMIFS(PSA!$D:$D,PSA!$A:$A,C4597,PSA!$G:$G,D4597),
IF(AND(A4597="Colorectal Cancer Screening", E4597="Utilization Rate (per 100,000 patients)"),
SUMIFS(COL!$D:$D,COL!$A:$A,C4597,COL!$G:$G, D4597),
IF(AND(A4597="Cervical Cancer Screening", E4597="Utilization Rate (per 100,000 patients)"),
SUMIFS(CERV!$D:$D,CERV!$A:$A,C4597,CERV!$G:$G,D4597),
IF(AND(A4597="Cancer Screening for CKD patients", E4597="Utilization Rate (per 100,000 patients)"),
SUMIFS(CANSCRN!$D:$D,CANSCRN!$A:$A,C4597,CANSCRN!$G:$G,D4597),
IF(AND(A4597="PSA Testing", E4597="Cost per service ($USD)"),
SUMIFS(PSA!$E:$E,PSA!$A:$A,C4597,PSA!$G:$G,D4597),
IF(AND(A4597="Colorectal Cancer Screening", E4597="Cost per service ($USD)"),
SUMIFS(COL!$E:$E,COL!$A:$A,C4597,COL!$G:$G,D4597),
IF(AND(A4597="Cervical Cancer Screening", E4597="Cost per service ($USD)"),
SUMIFS(CERV!$E:$E,CERV!$A:$A,C4597,CERV!$G:$G,D4597),
IF(AND(A4597="Cancer Screening for CKD patients", E4597="Cost per service ($USD)"),
SUMIFS(CANSCRN!$E:$E,CANSCRN!$A:$A,C4597,CANSCRN!$G:$G,D4597),
IF(AND(A4597="PSA Testing", E4597="Total Expenditure ($USD per 100,000 patients)"),
SUMIFS(PSA!$F:$F,PSA!$A:$A,C4597,PSA!$G:$G,D4597),
IF(AND(A4597="Colorectal Cancer Screening", E4597="Total Expenditure ($USD per 100,000 patients)"),
SUMIFS(COL!$F:$F,COL!$A:$A,C4597,COL!$G:$G,D4597),
IF(AND(A4597="Cervical Cancer Screening", E4597="Total Expenditure ($USD per 100,000 patients)"),
SUMIFS(CERV!$F:$F,CERV!$A:$A,C4597,CERV!$G:$G,D4597),
SUMIFS(CANSCRN!$F:$F,CANSCRN!$A:$A,C4597,CANSCRN!$G:$G,D4597))))))))))))</f>
        <v>19.230969900000002</v>
      </c>
    </row>
    <row r="4598" spans="1:6" x14ac:dyDescent="0.2">
      <c r="A4598" s="24" t="s">
        <v>100</v>
      </c>
      <c r="B4598" s="24" t="s">
        <v>101</v>
      </c>
      <c r="C4598" s="24" t="s">
        <v>39</v>
      </c>
      <c r="D4598" s="24">
        <v>2018</v>
      </c>
      <c r="E4598" s="24" t="s">
        <v>106</v>
      </c>
      <c r="F4598" s="3">
        <f>IF(AND(A4598="PSA Testing", E4598= "Utilization Rate (per 100,000 patients)"),
SUMIFS(PSA!$D:$D,PSA!$A:$A,C4598,PSA!$G:$G,D4598),
IF(AND(A4598="Colorectal Cancer Screening", E4598="Utilization Rate (per 100,000 patients)"),
SUMIFS(COL!$D:$D,COL!$A:$A,C4598,COL!$G:$G, D4598),
IF(AND(A4598="Cervical Cancer Screening", E4598="Utilization Rate (per 100,000 patients)"),
SUMIFS(CERV!$D:$D,CERV!$A:$A,C4598,CERV!$G:$G,D4598),
IF(AND(A4598="Cancer Screening for CKD patients", E4598="Utilization Rate (per 100,000 patients)"),
SUMIFS(CANSCRN!$D:$D,CANSCRN!$A:$A,C4598,CANSCRN!$G:$G,D4598),
IF(AND(A4598="PSA Testing", E4598="Cost per service ($USD)"),
SUMIFS(PSA!$E:$E,PSA!$A:$A,C4598,PSA!$G:$G,D4598),
IF(AND(A4598="Colorectal Cancer Screening", E4598="Cost per service ($USD)"),
SUMIFS(COL!$E:$E,COL!$A:$A,C4598,COL!$G:$G,D4598),
IF(AND(A4598="Cervical Cancer Screening", E4598="Cost per service ($USD)"),
SUMIFS(CERV!$E:$E,CERV!$A:$A,C4598,CERV!$G:$G,D4598),
IF(AND(A4598="Cancer Screening for CKD patients", E4598="Cost per service ($USD)"),
SUMIFS(CANSCRN!$E:$E,CANSCRN!$A:$A,C4598,CANSCRN!$G:$G,D4598),
IF(AND(A4598="PSA Testing", E4598="Total Expenditure ($USD per 100,000 patients)"),
SUMIFS(PSA!$F:$F,PSA!$A:$A,C4598,PSA!$G:$G,D4598),
IF(AND(A4598="Colorectal Cancer Screening", E4598="Total Expenditure ($USD per 100,000 patients)"),
SUMIFS(COL!$F:$F,COL!$A:$A,C4598,COL!$G:$G,D4598),
IF(AND(A4598="Cervical Cancer Screening", E4598="Total Expenditure ($USD per 100,000 patients)"),
SUMIFS(CERV!$F:$F,CERV!$A:$A,C4598,CERV!$G:$G,D4598),
SUMIFS(CANSCRN!$F:$F,CANSCRN!$A:$A,C4598,CANSCRN!$G:$G,D4598))))))))))))</f>
        <v>18.221226900000001</v>
      </c>
    </row>
    <row r="4599" spans="1:6" x14ac:dyDescent="0.2">
      <c r="A4599" s="24" t="s">
        <v>100</v>
      </c>
      <c r="B4599" s="24" t="s">
        <v>101</v>
      </c>
      <c r="C4599" s="24" t="s">
        <v>39</v>
      </c>
      <c r="D4599" s="24">
        <v>2019</v>
      </c>
      <c r="E4599" s="24" t="s">
        <v>106</v>
      </c>
      <c r="F4599" s="3">
        <f>IF(AND(A4599="PSA Testing", E4599= "Utilization Rate (per 100,000 patients)"),
SUMIFS(PSA!$D:$D,PSA!$A:$A,C4599,PSA!$G:$G,D4599),
IF(AND(A4599="Colorectal Cancer Screening", E4599="Utilization Rate (per 100,000 patients)"),
SUMIFS(COL!$D:$D,COL!$A:$A,C4599,COL!$G:$G, D4599),
IF(AND(A4599="Cervical Cancer Screening", E4599="Utilization Rate (per 100,000 patients)"),
SUMIFS(CERV!$D:$D,CERV!$A:$A,C4599,CERV!$G:$G,D4599),
IF(AND(A4599="Cancer Screening for CKD patients", E4599="Utilization Rate (per 100,000 patients)"),
SUMIFS(CANSCRN!$D:$D,CANSCRN!$A:$A,C4599,CANSCRN!$G:$G,D4599),
IF(AND(A4599="PSA Testing", E4599="Cost per service ($USD)"),
SUMIFS(PSA!$E:$E,PSA!$A:$A,C4599,PSA!$G:$G,D4599),
IF(AND(A4599="Colorectal Cancer Screening", E4599="Cost per service ($USD)"),
SUMIFS(COL!$E:$E,COL!$A:$A,C4599,COL!$G:$G,D4599),
IF(AND(A4599="Cervical Cancer Screening", E4599="Cost per service ($USD)"),
SUMIFS(CERV!$E:$E,CERV!$A:$A,C4599,CERV!$G:$G,D4599),
IF(AND(A4599="Cancer Screening for CKD patients", E4599="Cost per service ($USD)"),
SUMIFS(CANSCRN!$E:$E,CANSCRN!$A:$A,C4599,CANSCRN!$G:$G,D4599),
IF(AND(A4599="PSA Testing", E4599="Total Expenditure ($USD per 100,000 patients)"),
SUMIFS(PSA!$F:$F,PSA!$A:$A,C4599,PSA!$G:$G,D4599),
IF(AND(A4599="Colorectal Cancer Screening", E4599="Total Expenditure ($USD per 100,000 patients)"),
SUMIFS(COL!$F:$F,COL!$A:$A,C4599,COL!$G:$G,D4599),
IF(AND(A4599="Cervical Cancer Screening", E4599="Total Expenditure ($USD per 100,000 patients)"),
SUMIFS(CERV!$F:$F,CERV!$A:$A,C4599,CERV!$G:$G,D4599),
SUMIFS(CANSCRN!$F:$F,CANSCRN!$A:$A,C4599,CANSCRN!$G:$G,D4599))))))))))))</f>
        <v>16.7977326</v>
      </c>
    </row>
    <row r="4600" spans="1:6" x14ac:dyDescent="0.2">
      <c r="A4600" s="24" t="s">
        <v>100</v>
      </c>
      <c r="B4600" s="24" t="s">
        <v>101</v>
      </c>
      <c r="C4600" s="24" t="s">
        <v>40</v>
      </c>
      <c r="D4600" s="24">
        <v>2009</v>
      </c>
      <c r="E4600" s="24" t="s">
        <v>106</v>
      </c>
      <c r="F4600" s="3">
        <f>IF(AND(A4600="PSA Testing", E4600= "Utilization Rate (per 100,000 patients)"),
SUMIFS(PSA!$D:$D,PSA!$A:$A,C4600,PSA!$G:$G,D4600),
IF(AND(A4600="Colorectal Cancer Screening", E4600="Utilization Rate (per 100,000 patients)"),
SUMIFS(COL!$D:$D,COL!$A:$A,C4600,COL!$G:$G, D4600),
IF(AND(A4600="Cervical Cancer Screening", E4600="Utilization Rate (per 100,000 patients)"),
SUMIFS(CERV!$D:$D,CERV!$A:$A,C4600,CERV!$G:$G,D4600),
IF(AND(A4600="Cancer Screening for CKD patients", E4600="Utilization Rate (per 100,000 patients)"),
SUMIFS(CANSCRN!$D:$D,CANSCRN!$A:$A,C4600,CANSCRN!$G:$G,D4600),
IF(AND(A4600="PSA Testing", E4600="Cost per service ($USD)"),
SUMIFS(PSA!$E:$E,PSA!$A:$A,C4600,PSA!$G:$G,D4600),
IF(AND(A4600="Colorectal Cancer Screening", E4600="Cost per service ($USD)"),
SUMIFS(COL!$E:$E,COL!$A:$A,C4600,COL!$G:$G,D4600),
IF(AND(A4600="Cervical Cancer Screening", E4600="Cost per service ($USD)"),
SUMIFS(CERV!$E:$E,CERV!$A:$A,C4600,CERV!$G:$G,D4600),
IF(AND(A4600="Cancer Screening for CKD patients", E4600="Cost per service ($USD)"),
SUMIFS(CANSCRN!$E:$E,CANSCRN!$A:$A,C4600,CANSCRN!$G:$G,D4600),
IF(AND(A4600="PSA Testing", E4600="Total Expenditure ($USD per 100,000 patients)"),
SUMIFS(PSA!$F:$F,PSA!$A:$A,C4600,PSA!$G:$G,D4600),
IF(AND(A4600="Colorectal Cancer Screening", E4600="Total Expenditure ($USD per 100,000 patients)"),
SUMIFS(COL!$F:$F,COL!$A:$A,C4600,COL!$G:$G,D4600),
IF(AND(A4600="Cervical Cancer Screening", E4600="Total Expenditure ($USD per 100,000 patients)"),
SUMIFS(CERV!$F:$F,CERV!$A:$A,C4600,CERV!$G:$G,D4600),
SUMIFS(CANSCRN!$F:$F,CANSCRN!$A:$A,C4600,CANSCRN!$G:$G,D4600))))))))))))</f>
        <v>24.438652000000001</v>
      </c>
    </row>
    <row r="4601" spans="1:6" x14ac:dyDescent="0.2">
      <c r="A4601" s="24" t="s">
        <v>100</v>
      </c>
      <c r="B4601" s="24" t="s">
        <v>101</v>
      </c>
      <c r="C4601" s="24" t="s">
        <v>40</v>
      </c>
      <c r="D4601" s="24">
        <v>2010</v>
      </c>
      <c r="E4601" s="24" t="s">
        <v>106</v>
      </c>
      <c r="F4601" s="3">
        <f>IF(AND(A4601="PSA Testing", E4601= "Utilization Rate (per 100,000 patients)"),
SUMIFS(PSA!$D:$D,PSA!$A:$A,C4601,PSA!$G:$G,D4601),
IF(AND(A4601="Colorectal Cancer Screening", E4601="Utilization Rate (per 100,000 patients)"),
SUMIFS(COL!$D:$D,COL!$A:$A,C4601,COL!$G:$G, D4601),
IF(AND(A4601="Cervical Cancer Screening", E4601="Utilization Rate (per 100,000 patients)"),
SUMIFS(CERV!$D:$D,CERV!$A:$A,C4601,CERV!$G:$G,D4601),
IF(AND(A4601="Cancer Screening for CKD patients", E4601="Utilization Rate (per 100,000 patients)"),
SUMIFS(CANSCRN!$D:$D,CANSCRN!$A:$A,C4601,CANSCRN!$G:$G,D4601),
IF(AND(A4601="PSA Testing", E4601="Cost per service ($USD)"),
SUMIFS(PSA!$E:$E,PSA!$A:$A,C4601,PSA!$G:$G,D4601),
IF(AND(A4601="Colorectal Cancer Screening", E4601="Cost per service ($USD)"),
SUMIFS(COL!$E:$E,COL!$A:$A,C4601,COL!$G:$G,D4601),
IF(AND(A4601="Cervical Cancer Screening", E4601="Cost per service ($USD)"),
SUMIFS(CERV!$E:$E,CERV!$A:$A,C4601,CERV!$G:$G,D4601),
IF(AND(A4601="Cancer Screening for CKD patients", E4601="Cost per service ($USD)"),
SUMIFS(CANSCRN!$E:$E,CANSCRN!$A:$A,C4601,CANSCRN!$G:$G,D4601),
IF(AND(A4601="PSA Testing", E4601="Total Expenditure ($USD per 100,000 patients)"),
SUMIFS(PSA!$F:$F,PSA!$A:$A,C4601,PSA!$G:$G,D4601),
IF(AND(A4601="Colorectal Cancer Screening", E4601="Total Expenditure ($USD per 100,000 patients)"),
SUMIFS(COL!$F:$F,COL!$A:$A,C4601,COL!$G:$G,D4601),
IF(AND(A4601="Cervical Cancer Screening", E4601="Total Expenditure ($USD per 100,000 patients)"),
SUMIFS(CERV!$F:$F,CERV!$A:$A,C4601,CERV!$G:$G,D4601),
SUMIFS(CANSCRN!$F:$F,CANSCRN!$A:$A,C4601,CANSCRN!$G:$G,D4601))))))))))))</f>
        <v>28.128246099999998</v>
      </c>
    </row>
    <row r="4602" spans="1:6" x14ac:dyDescent="0.2">
      <c r="A4602" s="24" t="s">
        <v>100</v>
      </c>
      <c r="B4602" s="24" t="s">
        <v>101</v>
      </c>
      <c r="C4602" s="24" t="s">
        <v>40</v>
      </c>
      <c r="D4602" s="24">
        <v>2011</v>
      </c>
      <c r="E4602" s="24" t="s">
        <v>106</v>
      </c>
      <c r="F4602" s="3">
        <f>IF(AND(A4602="PSA Testing", E4602= "Utilization Rate (per 100,000 patients)"),
SUMIFS(PSA!$D:$D,PSA!$A:$A,C4602,PSA!$G:$G,D4602),
IF(AND(A4602="Colorectal Cancer Screening", E4602="Utilization Rate (per 100,000 patients)"),
SUMIFS(COL!$D:$D,COL!$A:$A,C4602,COL!$G:$G, D4602),
IF(AND(A4602="Cervical Cancer Screening", E4602="Utilization Rate (per 100,000 patients)"),
SUMIFS(CERV!$D:$D,CERV!$A:$A,C4602,CERV!$G:$G,D4602),
IF(AND(A4602="Cancer Screening for CKD patients", E4602="Utilization Rate (per 100,000 patients)"),
SUMIFS(CANSCRN!$D:$D,CANSCRN!$A:$A,C4602,CANSCRN!$G:$G,D4602),
IF(AND(A4602="PSA Testing", E4602="Cost per service ($USD)"),
SUMIFS(PSA!$E:$E,PSA!$A:$A,C4602,PSA!$G:$G,D4602),
IF(AND(A4602="Colorectal Cancer Screening", E4602="Cost per service ($USD)"),
SUMIFS(COL!$E:$E,COL!$A:$A,C4602,COL!$G:$G,D4602),
IF(AND(A4602="Cervical Cancer Screening", E4602="Cost per service ($USD)"),
SUMIFS(CERV!$E:$E,CERV!$A:$A,C4602,CERV!$G:$G,D4602),
IF(AND(A4602="Cancer Screening for CKD patients", E4602="Cost per service ($USD)"),
SUMIFS(CANSCRN!$E:$E,CANSCRN!$A:$A,C4602,CANSCRN!$G:$G,D4602),
IF(AND(A4602="PSA Testing", E4602="Total Expenditure ($USD per 100,000 patients)"),
SUMIFS(PSA!$F:$F,PSA!$A:$A,C4602,PSA!$G:$G,D4602),
IF(AND(A4602="Colorectal Cancer Screening", E4602="Total Expenditure ($USD per 100,000 patients)"),
SUMIFS(COL!$F:$F,COL!$A:$A,C4602,COL!$G:$G,D4602),
IF(AND(A4602="Cervical Cancer Screening", E4602="Total Expenditure ($USD per 100,000 patients)"),
SUMIFS(CERV!$F:$F,CERV!$A:$A,C4602,CERV!$G:$G,D4602),
SUMIFS(CANSCRN!$F:$F,CANSCRN!$A:$A,C4602,CANSCRN!$G:$G,D4602))))))))))))</f>
        <v>22.033377300000001</v>
      </c>
    </row>
    <row r="4603" spans="1:6" x14ac:dyDescent="0.2">
      <c r="A4603" s="24" t="s">
        <v>100</v>
      </c>
      <c r="B4603" s="24" t="s">
        <v>101</v>
      </c>
      <c r="C4603" s="24" t="s">
        <v>40</v>
      </c>
      <c r="D4603" s="24">
        <v>2012</v>
      </c>
      <c r="E4603" s="24" t="s">
        <v>106</v>
      </c>
      <c r="F4603" s="3">
        <f>IF(AND(A4603="PSA Testing", E4603= "Utilization Rate (per 100,000 patients)"),
SUMIFS(PSA!$D:$D,PSA!$A:$A,C4603,PSA!$G:$G,D4603),
IF(AND(A4603="Colorectal Cancer Screening", E4603="Utilization Rate (per 100,000 patients)"),
SUMIFS(COL!$D:$D,COL!$A:$A,C4603,COL!$G:$G, D4603),
IF(AND(A4603="Cervical Cancer Screening", E4603="Utilization Rate (per 100,000 patients)"),
SUMIFS(CERV!$D:$D,CERV!$A:$A,C4603,CERV!$G:$G,D4603),
IF(AND(A4603="Cancer Screening for CKD patients", E4603="Utilization Rate (per 100,000 patients)"),
SUMIFS(CANSCRN!$D:$D,CANSCRN!$A:$A,C4603,CANSCRN!$G:$G,D4603),
IF(AND(A4603="PSA Testing", E4603="Cost per service ($USD)"),
SUMIFS(PSA!$E:$E,PSA!$A:$A,C4603,PSA!$G:$G,D4603),
IF(AND(A4603="Colorectal Cancer Screening", E4603="Cost per service ($USD)"),
SUMIFS(COL!$E:$E,COL!$A:$A,C4603,COL!$G:$G,D4603),
IF(AND(A4603="Cervical Cancer Screening", E4603="Cost per service ($USD)"),
SUMIFS(CERV!$E:$E,CERV!$A:$A,C4603,CERV!$G:$G,D4603),
IF(AND(A4603="Cancer Screening for CKD patients", E4603="Cost per service ($USD)"),
SUMIFS(CANSCRN!$E:$E,CANSCRN!$A:$A,C4603,CANSCRN!$G:$G,D4603),
IF(AND(A4603="PSA Testing", E4603="Total Expenditure ($USD per 100,000 patients)"),
SUMIFS(PSA!$F:$F,PSA!$A:$A,C4603,PSA!$G:$G,D4603),
IF(AND(A4603="Colorectal Cancer Screening", E4603="Total Expenditure ($USD per 100,000 patients)"),
SUMIFS(COL!$F:$F,COL!$A:$A,C4603,COL!$G:$G,D4603),
IF(AND(A4603="Cervical Cancer Screening", E4603="Total Expenditure ($USD per 100,000 patients)"),
SUMIFS(CERV!$F:$F,CERV!$A:$A,C4603,CERV!$G:$G,D4603),
SUMIFS(CANSCRN!$F:$F,CANSCRN!$A:$A,C4603,CANSCRN!$G:$G,D4603))))))))))))</f>
        <v>21.099603500000001</v>
      </c>
    </row>
    <row r="4604" spans="1:6" x14ac:dyDescent="0.2">
      <c r="A4604" s="24" t="s">
        <v>100</v>
      </c>
      <c r="B4604" s="24" t="s">
        <v>101</v>
      </c>
      <c r="C4604" s="24" t="s">
        <v>40</v>
      </c>
      <c r="D4604" s="24">
        <v>2013</v>
      </c>
      <c r="E4604" s="24" t="s">
        <v>106</v>
      </c>
      <c r="F4604" s="3">
        <f>IF(AND(A4604="PSA Testing", E4604= "Utilization Rate (per 100,000 patients)"),
SUMIFS(PSA!$D:$D,PSA!$A:$A,C4604,PSA!$G:$G,D4604),
IF(AND(A4604="Colorectal Cancer Screening", E4604="Utilization Rate (per 100,000 patients)"),
SUMIFS(COL!$D:$D,COL!$A:$A,C4604,COL!$G:$G, D4604),
IF(AND(A4604="Cervical Cancer Screening", E4604="Utilization Rate (per 100,000 patients)"),
SUMIFS(CERV!$D:$D,CERV!$A:$A,C4604,CERV!$G:$G,D4604),
IF(AND(A4604="Cancer Screening for CKD patients", E4604="Utilization Rate (per 100,000 patients)"),
SUMIFS(CANSCRN!$D:$D,CANSCRN!$A:$A,C4604,CANSCRN!$G:$G,D4604),
IF(AND(A4604="PSA Testing", E4604="Cost per service ($USD)"),
SUMIFS(PSA!$E:$E,PSA!$A:$A,C4604,PSA!$G:$G,D4604),
IF(AND(A4604="Colorectal Cancer Screening", E4604="Cost per service ($USD)"),
SUMIFS(COL!$E:$E,COL!$A:$A,C4604,COL!$G:$G,D4604),
IF(AND(A4604="Cervical Cancer Screening", E4604="Cost per service ($USD)"),
SUMIFS(CERV!$E:$E,CERV!$A:$A,C4604,CERV!$G:$G,D4604),
IF(AND(A4604="Cancer Screening for CKD patients", E4604="Cost per service ($USD)"),
SUMIFS(CANSCRN!$E:$E,CANSCRN!$A:$A,C4604,CANSCRN!$G:$G,D4604),
IF(AND(A4604="PSA Testing", E4604="Total Expenditure ($USD per 100,000 patients)"),
SUMIFS(PSA!$F:$F,PSA!$A:$A,C4604,PSA!$G:$G,D4604),
IF(AND(A4604="Colorectal Cancer Screening", E4604="Total Expenditure ($USD per 100,000 patients)"),
SUMIFS(COL!$F:$F,COL!$A:$A,C4604,COL!$G:$G,D4604),
IF(AND(A4604="Cervical Cancer Screening", E4604="Total Expenditure ($USD per 100,000 patients)"),
SUMIFS(CERV!$F:$F,CERV!$A:$A,C4604,CERV!$G:$G,D4604),
SUMIFS(CANSCRN!$F:$F,CANSCRN!$A:$A,C4604,CANSCRN!$G:$G,D4604))))))))))))</f>
        <v>21.277290799999999</v>
      </c>
    </row>
    <row r="4605" spans="1:6" x14ac:dyDescent="0.2">
      <c r="A4605" s="24" t="s">
        <v>100</v>
      </c>
      <c r="B4605" s="24" t="s">
        <v>101</v>
      </c>
      <c r="C4605" s="24" t="s">
        <v>40</v>
      </c>
      <c r="D4605" s="24">
        <v>2014</v>
      </c>
      <c r="E4605" s="24" t="s">
        <v>106</v>
      </c>
      <c r="F4605" s="3">
        <f>IF(AND(A4605="PSA Testing", E4605= "Utilization Rate (per 100,000 patients)"),
SUMIFS(PSA!$D:$D,PSA!$A:$A,C4605,PSA!$G:$G,D4605),
IF(AND(A4605="Colorectal Cancer Screening", E4605="Utilization Rate (per 100,000 patients)"),
SUMIFS(COL!$D:$D,COL!$A:$A,C4605,COL!$G:$G, D4605),
IF(AND(A4605="Cervical Cancer Screening", E4605="Utilization Rate (per 100,000 patients)"),
SUMIFS(CERV!$D:$D,CERV!$A:$A,C4605,CERV!$G:$G,D4605),
IF(AND(A4605="Cancer Screening for CKD patients", E4605="Utilization Rate (per 100,000 patients)"),
SUMIFS(CANSCRN!$D:$D,CANSCRN!$A:$A,C4605,CANSCRN!$G:$G,D4605),
IF(AND(A4605="PSA Testing", E4605="Cost per service ($USD)"),
SUMIFS(PSA!$E:$E,PSA!$A:$A,C4605,PSA!$G:$G,D4605),
IF(AND(A4605="Colorectal Cancer Screening", E4605="Cost per service ($USD)"),
SUMIFS(COL!$E:$E,COL!$A:$A,C4605,COL!$G:$G,D4605),
IF(AND(A4605="Cervical Cancer Screening", E4605="Cost per service ($USD)"),
SUMIFS(CERV!$E:$E,CERV!$A:$A,C4605,CERV!$G:$G,D4605),
IF(AND(A4605="Cancer Screening for CKD patients", E4605="Cost per service ($USD)"),
SUMIFS(CANSCRN!$E:$E,CANSCRN!$A:$A,C4605,CANSCRN!$G:$G,D4605),
IF(AND(A4605="PSA Testing", E4605="Total Expenditure ($USD per 100,000 patients)"),
SUMIFS(PSA!$F:$F,PSA!$A:$A,C4605,PSA!$G:$G,D4605),
IF(AND(A4605="Colorectal Cancer Screening", E4605="Total Expenditure ($USD per 100,000 patients)"),
SUMIFS(COL!$F:$F,COL!$A:$A,C4605,COL!$G:$G,D4605),
IF(AND(A4605="Cervical Cancer Screening", E4605="Total Expenditure ($USD per 100,000 patients)"),
SUMIFS(CERV!$F:$F,CERV!$A:$A,C4605,CERV!$G:$G,D4605),
SUMIFS(CANSCRN!$F:$F,CANSCRN!$A:$A,C4605,CANSCRN!$G:$G,D4605))))))))))))</f>
        <v>20.684692299999998</v>
      </c>
    </row>
    <row r="4606" spans="1:6" x14ac:dyDescent="0.2">
      <c r="A4606" s="24" t="s">
        <v>100</v>
      </c>
      <c r="B4606" s="24" t="s">
        <v>101</v>
      </c>
      <c r="C4606" s="24" t="s">
        <v>40</v>
      </c>
      <c r="D4606" s="24">
        <v>2015</v>
      </c>
      <c r="E4606" s="24" t="s">
        <v>106</v>
      </c>
      <c r="F4606" s="3">
        <f>IF(AND(A4606="PSA Testing", E4606= "Utilization Rate (per 100,000 patients)"),
SUMIFS(PSA!$D:$D,PSA!$A:$A,C4606,PSA!$G:$G,D4606),
IF(AND(A4606="Colorectal Cancer Screening", E4606="Utilization Rate (per 100,000 patients)"),
SUMIFS(COL!$D:$D,COL!$A:$A,C4606,COL!$G:$G, D4606),
IF(AND(A4606="Cervical Cancer Screening", E4606="Utilization Rate (per 100,000 patients)"),
SUMIFS(CERV!$D:$D,CERV!$A:$A,C4606,CERV!$G:$G,D4606),
IF(AND(A4606="Cancer Screening for CKD patients", E4606="Utilization Rate (per 100,000 patients)"),
SUMIFS(CANSCRN!$D:$D,CANSCRN!$A:$A,C4606,CANSCRN!$G:$G,D4606),
IF(AND(A4606="PSA Testing", E4606="Cost per service ($USD)"),
SUMIFS(PSA!$E:$E,PSA!$A:$A,C4606,PSA!$G:$G,D4606),
IF(AND(A4606="Colorectal Cancer Screening", E4606="Cost per service ($USD)"),
SUMIFS(COL!$E:$E,COL!$A:$A,C4606,COL!$G:$G,D4606),
IF(AND(A4606="Cervical Cancer Screening", E4606="Cost per service ($USD)"),
SUMIFS(CERV!$E:$E,CERV!$A:$A,C4606,CERV!$G:$G,D4606),
IF(AND(A4606="Cancer Screening for CKD patients", E4606="Cost per service ($USD)"),
SUMIFS(CANSCRN!$E:$E,CANSCRN!$A:$A,C4606,CANSCRN!$G:$G,D4606),
IF(AND(A4606="PSA Testing", E4606="Total Expenditure ($USD per 100,000 patients)"),
SUMIFS(PSA!$F:$F,PSA!$A:$A,C4606,PSA!$G:$G,D4606),
IF(AND(A4606="Colorectal Cancer Screening", E4606="Total Expenditure ($USD per 100,000 patients)"),
SUMIFS(COL!$F:$F,COL!$A:$A,C4606,COL!$G:$G,D4606),
IF(AND(A4606="Cervical Cancer Screening", E4606="Total Expenditure ($USD per 100,000 patients)"),
SUMIFS(CERV!$F:$F,CERV!$A:$A,C4606,CERV!$G:$G,D4606),
SUMIFS(CANSCRN!$F:$F,CANSCRN!$A:$A,C4606,CANSCRN!$G:$G,D4606))))))))))))</f>
        <v>21.864686599999999</v>
      </c>
    </row>
    <row r="4607" spans="1:6" x14ac:dyDescent="0.2">
      <c r="A4607" s="24" t="s">
        <v>100</v>
      </c>
      <c r="B4607" s="24" t="s">
        <v>101</v>
      </c>
      <c r="C4607" s="24" t="s">
        <v>40</v>
      </c>
      <c r="D4607" s="24">
        <v>2016</v>
      </c>
      <c r="E4607" s="24" t="s">
        <v>106</v>
      </c>
      <c r="F4607" s="3">
        <f>IF(AND(A4607="PSA Testing", E4607= "Utilization Rate (per 100,000 patients)"),
SUMIFS(PSA!$D:$D,PSA!$A:$A,C4607,PSA!$G:$G,D4607),
IF(AND(A4607="Colorectal Cancer Screening", E4607="Utilization Rate (per 100,000 patients)"),
SUMIFS(COL!$D:$D,COL!$A:$A,C4607,COL!$G:$G, D4607),
IF(AND(A4607="Cervical Cancer Screening", E4607="Utilization Rate (per 100,000 patients)"),
SUMIFS(CERV!$D:$D,CERV!$A:$A,C4607,CERV!$G:$G,D4607),
IF(AND(A4607="Cancer Screening for CKD patients", E4607="Utilization Rate (per 100,000 patients)"),
SUMIFS(CANSCRN!$D:$D,CANSCRN!$A:$A,C4607,CANSCRN!$G:$G,D4607),
IF(AND(A4607="PSA Testing", E4607="Cost per service ($USD)"),
SUMIFS(PSA!$E:$E,PSA!$A:$A,C4607,PSA!$G:$G,D4607),
IF(AND(A4607="Colorectal Cancer Screening", E4607="Cost per service ($USD)"),
SUMIFS(COL!$E:$E,COL!$A:$A,C4607,COL!$G:$G,D4607),
IF(AND(A4607="Cervical Cancer Screening", E4607="Cost per service ($USD)"),
SUMIFS(CERV!$E:$E,CERV!$A:$A,C4607,CERV!$G:$G,D4607),
IF(AND(A4607="Cancer Screening for CKD patients", E4607="Cost per service ($USD)"),
SUMIFS(CANSCRN!$E:$E,CANSCRN!$A:$A,C4607,CANSCRN!$G:$G,D4607),
IF(AND(A4607="PSA Testing", E4607="Total Expenditure ($USD per 100,000 patients)"),
SUMIFS(PSA!$F:$F,PSA!$A:$A,C4607,PSA!$G:$G,D4607),
IF(AND(A4607="Colorectal Cancer Screening", E4607="Total Expenditure ($USD per 100,000 patients)"),
SUMIFS(COL!$F:$F,COL!$A:$A,C4607,COL!$G:$G,D4607),
IF(AND(A4607="Cervical Cancer Screening", E4607="Total Expenditure ($USD per 100,000 patients)"),
SUMIFS(CERV!$F:$F,CERV!$A:$A,C4607,CERV!$G:$G,D4607),
SUMIFS(CANSCRN!$F:$F,CANSCRN!$A:$A,C4607,CANSCRN!$G:$G,D4607))))))))))))</f>
        <v>20.5027878</v>
      </c>
    </row>
    <row r="4608" spans="1:6" x14ac:dyDescent="0.2">
      <c r="A4608" s="24" t="s">
        <v>100</v>
      </c>
      <c r="B4608" s="24" t="s">
        <v>101</v>
      </c>
      <c r="C4608" s="24" t="s">
        <v>40</v>
      </c>
      <c r="D4608" s="24">
        <v>2017</v>
      </c>
      <c r="E4608" s="24" t="s">
        <v>106</v>
      </c>
      <c r="F4608" s="3">
        <f>IF(AND(A4608="PSA Testing", E4608= "Utilization Rate (per 100,000 patients)"),
SUMIFS(PSA!$D:$D,PSA!$A:$A,C4608,PSA!$G:$G,D4608),
IF(AND(A4608="Colorectal Cancer Screening", E4608="Utilization Rate (per 100,000 patients)"),
SUMIFS(COL!$D:$D,COL!$A:$A,C4608,COL!$G:$G, D4608),
IF(AND(A4608="Cervical Cancer Screening", E4608="Utilization Rate (per 100,000 patients)"),
SUMIFS(CERV!$D:$D,CERV!$A:$A,C4608,CERV!$G:$G,D4608),
IF(AND(A4608="Cancer Screening for CKD patients", E4608="Utilization Rate (per 100,000 patients)"),
SUMIFS(CANSCRN!$D:$D,CANSCRN!$A:$A,C4608,CANSCRN!$G:$G,D4608),
IF(AND(A4608="PSA Testing", E4608="Cost per service ($USD)"),
SUMIFS(PSA!$E:$E,PSA!$A:$A,C4608,PSA!$G:$G,D4608),
IF(AND(A4608="Colorectal Cancer Screening", E4608="Cost per service ($USD)"),
SUMIFS(COL!$E:$E,COL!$A:$A,C4608,COL!$G:$G,D4608),
IF(AND(A4608="Cervical Cancer Screening", E4608="Cost per service ($USD)"),
SUMIFS(CERV!$E:$E,CERV!$A:$A,C4608,CERV!$G:$G,D4608),
IF(AND(A4608="Cancer Screening for CKD patients", E4608="Cost per service ($USD)"),
SUMIFS(CANSCRN!$E:$E,CANSCRN!$A:$A,C4608,CANSCRN!$G:$G,D4608),
IF(AND(A4608="PSA Testing", E4608="Total Expenditure ($USD per 100,000 patients)"),
SUMIFS(PSA!$F:$F,PSA!$A:$A,C4608,PSA!$G:$G,D4608),
IF(AND(A4608="Colorectal Cancer Screening", E4608="Total Expenditure ($USD per 100,000 patients)"),
SUMIFS(COL!$F:$F,COL!$A:$A,C4608,COL!$G:$G,D4608),
IF(AND(A4608="Cervical Cancer Screening", E4608="Total Expenditure ($USD per 100,000 patients)"),
SUMIFS(CERV!$F:$F,CERV!$A:$A,C4608,CERV!$G:$G,D4608),
SUMIFS(CANSCRN!$F:$F,CANSCRN!$A:$A,C4608,CANSCRN!$G:$G,D4608))))))))))))</f>
        <v>20.9349256</v>
      </c>
    </row>
    <row r="4609" spans="1:6" x14ac:dyDescent="0.2">
      <c r="A4609" s="24" t="s">
        <v>100</v>
      </c>
      <c r="B4609" s="24" t="s">
        <v>101</v>
      </c>
      <c r="C4609" s="24" t="s">
        <v>40</v>
      </c>
      <c r="D4609" s="24">
        <v>2018</v>
      </c>
      <c r="E4609" s="24" t="s">
        <v>106</v>
      </c>
      <c r="F4609" s="3">
        <f>IF(AND(A4609="PSA Testing", E4609= "Utilization Rate (per 100,000 patients)"),
SUMIFS(PSA!$D:$D,PSA!$A:$A,C4609,PSA!$G:$G,D4609),
IF(AND(A4609="Colorectal Cancer Screening", E4609="Utilization Rate (per 100,000 patients)"),
SUMIFS(COL!$D:$D,COL!$A:$A,C4609,COL!$G:$G, D4609),
IF(AND(A4609="Cervical Cancer Screening", E4609="Utilization Rate (per 100,000 patients)"),
SUMIFS(CERV!$D:$D,CERV!$A:$A,C4609,CERV!$G:$G,D4609),
IF(AND(A4609="Cancer Screening for CKD patients", E4609="Utilization Rate (per 100,000 patients)"),
SUMIFS(CANSCRN!$D:$D,CANSCRN!$A:$A,C4609,CANSCRN!$G:$G,D4609),
IF(AND(A4609="PSA Testing", E4609="Cost per service ($USD)"),
SUMIFS(PSA!$E:$E,PSA!$A:$A,C4609,PSA!$G:$G,D4609),
IF(AND(A4609="Colorectal Cancer Screening", E4609="Cost per service ($USD)"),
SUMIFS(COL!$E:$E,COL!$A:$A,C4609,COL!$G:$G,D4609),
IF(AND(A4609="Cervical Cancer Screening", E4609="Cost per service ($USD)"),
SUMIFS(CERV!$E:$E,CERV!$A:$A,C4609,CERV!$G:$G,D4609),
IF(AND(A4609="Cancer Screening for CKD patients", E4609="Cost per service ($USD)"),
SUMIFS(CANSCRN!$E:$E,CANSCRN!$A:$A,C4609,CANSCRN!$G:$G,D4609),
IF(AND(A4609="PSA Testing", E4609="Total Expenditure ($USD per 100,000 patients)"),
SUMIFS(PSA!$F:$F,PSA!$A:$A,C4609,PSA!$G:$G,D4609),
IF(AND(A4609="Colorectal Cancer Screening", E4609="Total Expenditure ($USD per 100,000 patients)"),
SUMIFS(COL!$F:$F,COL!$A:$A,C4609,COL!$G:$G,D4609),
IF(AND(A4609="Cervical Cancer Screening", E4609="Total Expenditure ($USD per 100,000 patients)"),
SUMIFS(CERV!$F:$F,CERV!$A:$A,C4609,CERV!$G:$G,D4609),
SUMIFS(CANSCRN!$F:$F,CANSCRN!$A:$A,C4609,CANSCRN!$G:$G,D4609))))))))))))</f>
        <v>19.089092699999998</v>
      </c>
    </row>
    <row r="4610" spans="1:6" x14ac:dyDescent="0.2">
      <c r="A4610" s="24" t="s">
        <v>100</v>
      </c>
      <c r="B4610" s="24" t="s">
        <v>101</v>
      </c>
      <c r="C4610" s="24" t="s">
        <v>40</v>
      </c>
      <c r="D4610" s="24">
        <v>2019</v>
      </c>
      <c r="E4610" s="24" t="s">
        <v>106</v>
      </c>
      <c r="F4610" s="3">
        <f>IF(AND(A4610="PSA Testing", E4610= "Utilization Rate (per 100,000 patients)"),
SUMIFS(PSA!$D:$D,PSA!$A:$A,C4610,PSA!$G:$G,D4610),
IF(AND(A4610="Colorectal Cancer Screening", E4610="Utilization Rate (per 100,000 patients)"),
SUMIFS(COL!$D:$D,COL!$A:$A,C4610,COL!$G:$G, D4610),
IF(AND(A4610="Cervical Cancer Screening", E4610="Utilization Rate (per 100,000 patients)"),
SUMIFS(CERV!$D:$D,CERV!$A:$A,C4610,CERV!$G:$G,D4610),
IF(AND(A4610="Cancer Screening for CKD patients", E4610="Utilization Rate (per 100,000 patients)"),
SUMIFS(CANSCRN!$D:$D,CANSCRN!$A:$A,C4610,CANSCRN!$G:$G,D4610),
IF(AND(A4610="PSA Testing", E4610="Cost per service ($USD)"),
SUMIFS(PSA!$E:$E,PSA!$A:$A,C4610,PSA!$G:$G,D4610),
IF(AND(A4610="Colorectal Cancer Screening", E4610="Cost per service ($USD)"),
SUMIFS(COL!$E:$E,COL!$A:$A,C4610,COL!$G:$G,D4610),
IF(AND(A4610="Cervical Cancer Screening", E4610="Cost per service ($USD)"),
SUMIFS(CERV!$E:$E,CERV!$A:$A,C4610,CERV!$G:$G,D4610),
IF(AND(A4610="Cancer Screening for CKD patients", E4610="Cost per service ($USD)"),
SUMIFS(CANSCRN!$E:$E,CANSCRN!$A:$A,C4610,CANSCRN!$G:$G,D4610),
IF(AND(A4610="PSA Testing", E4610="Total Expenditure ($USD per 100,000 patients)"),
SUMIFS(PSA!$F:$F,PSA!$A:$A,C4610,PSA!$G:$G,D4610),
IF(AND(A4610="Colorectal Cancer Screening", E4610="Total Expenditure ($USD per 100,000 patients)"),
SUMIFS(COL!$F:$F,COL!$A:$A,C4610,COL!$G:$G,D4610),
IF(AND(A4610="Cervical Cancer Screening", E4610="Total Expenditure ($USD per 100,000 patients)"),
SUMIFS(CERV!$F:$F,CERV!$A:$A,C4610,CERV!$G:$G,D4610),
SUMIFS(CANSCRN!$F:$F,CANSCRN!$A:$A,C4610,CANSCRN!$G:$G,D4610))))))))))))</f>
        <v>18.1672653</v>
      </c>
    </row>
    <row r="4611" spans="1:6" x14ac:dyDescent="0.2">
      <c r="A4611" s="24" t="s">
        <v>100</v>
      </c>
      <c r="B4611" s="24" t="s">
        <v>101</v>
      </c>
      <c r="C4611" s="24" t="s">
        <v>41</v>
      </c>
      <c r="D4611" s="24">
        <v>2009</v>
      </c>
      <c r="E4611" s="24" t="s">
        <v>106</v>
      </c>
      <c r="F4611" s="3">
        <f>IF(AND(A4611="PSA Testing", E4611= "Utilization Rate (per 100,000 patients)"),
SUMIFS(PSA!$D:$D,PSA!$A:$A,C4611,PSA!$G:$G,D4611),
IF(AND(A4611="Colorectal Cancer Screening", E4611="Utilization Rate (per 100,000 patients)"),
SUMIFS(COL!$D:$D,COL!$A:$A,C4611,COL!$G:$G, D4611),
IF(AND(A4611="Cervical Cancer Screening", E4611="Utilization Rate (per 100,000 patients)"),
SUMIFS(CERV!$D:$D,CERV!$A:$A,C4611,CERV!$G:$G,D4611),
IF(AND(A4611="Cancer Screening for CKD patients", E4611="Utilization Rate (per 100,000 patients)"),
SUMIFS(CANSCRN!$D:$D,CANSCRN!$A:$A,C4611,CANSCRN!$G:$G,D4611),
IF(AND(A4611="PSA Testing", E4611="Cost per service ($USD)"),
SUMIFS(PSA!$E:$E,PSA!$A:$A,C4611,PSA!$G:$G,D4611),
IF(AND(A4611="Colorectal Cancer Screening", E4611="Cost per service ($USD)"),
SUMIFS(COL!$E:$E,COL!$A:$A,C4611,COL!$G:$G,D4611),
IF(AND(A4611="Cervical Cancer Screening", E4611="Cost per service ($USD)"),
SUMIFS(CERV!$E:$E,CERV!$A:$A,C4611,CERV!$G:$G,D4611),
IF(AND(A4611="Cancer Screening for CKD patients", E4611="Cost per service ($USD)"),
SUMIFS(CANSCRN!$E:$E,CANSCRN!$A:$A,C4611,CANSCRN!$G:$G,D4611),
IF(AND(A4611="PSA Testing", E4611="Total Expenditure ($USD per 100,000 patients)"),
SUMIFS(PSA!$F:$F,PSA!$A:$A,C4611,PSA!$G:$G,D4611),
IF(AND(A4611="Colorectal Cancer Screening", E4611="Total Expenditure ($USD per 100,000 patients)"),
SUMIFS(COL!$F:$F,COL!$A:$A,C4611,COL!$G:$G,D4611),
IF(AND(A4611="Cervical Cancer Screening", E4611="Total Expenditure ($USD per 100,000 patients)"),
SUMIFS(CERV!$F:$F,CERV!$A:$A,C4611,CERV!$G:$G,D4611),
SUMIFS(CANSCRN!$F:$F,CANSCRN!$A:$A,C4611,CANSCRN!$G:$G,D4611))))))))))))</f>
        <v>26.85</v>
      </c>
    </row>
    <row r="4612" spans="1:6" x14ac:dyDescent="0.2">
      <c r="A4612" s="24" t="s">
        <v>100</v>
      </c>
      <c r="B4612" s="24" t="s">
        <v>101</v>
      </c>
      <c r="C4612" s="24" t="s">
        <v>41</v>
      </c>
      <c r="D4612" s="24">
        <v>2010</v>
      </c>
      <c r="E4612" s="24" t="s">
        <v>106</v>
      </c>
      <c r="F4612" s="3">
        <f>IF(AND(A4612="PSA Testing", E4612= "Utilization Rate (per 100,000 patients)"),
SUMIFS(PSA!$D:$D,PSA!$A:$A,C4612,PSA!$G:$G,D4612),
IF(AND(A4612="Colorectal Cancer Screening", E4612="Utilization Rate (per 100,000 patients)"),
SUMIFS(COL!$D:$D,COL!$A:$A,C4612,COL!$G:$G, D4612),
IF(AND(A4612="Cervical Cancer Screening", E4612="Utilization Rate (per 100,000 patients)"),
SUMIFS(CERV!$D:$D,CERV!$A:$A,C4612,CERV!$G:$G,D4612),
IF(AND(A4612="Cancer Screening for CKD patients", E4612="Utilization Rate (per 100,000 patients)"),
SUMIFS(CANSCRN!$D:$D,CANSCRN!$A:$A,C4612,CANSCRN!$G:$G,D4612),
IF(AND(A4612="PSA Testing", E4612="Cost per service ($USD)"),
SUMIFS(PSA!$E:$E,PSA!$A:$A,C4612,PSA!$G:$G,D4612),
IF(AND(A4612="Colorectal Cancer Screening", E4612="Cost per service ($USD)"),
SUMIFS(COL!$E:$E,COL!$A:$A,C4612,COL!$G:$G,D4612),
IF(AND(A4612="Cervical Cancer Screening", E4612="Cost per service ($USD)"),
SUMIFS(CERV!$E:$E,CERV!$A:$A,C4612,CERV!$G:$G,D4612),
IF(AND(A4612="Cancer Screening for CKD patients", E4612="Cost per service ($USD)"),
SUMIFS(CANSCRN!$E:$E,CANSCRN!$A:$A,C4612,CANSCRN!$G:$G,D4612),
IF(AND(A4612="PSA Testing", E4612="Total Expenditure ($USD per 100,000 patients)"),
SUMIFS(PSA!$F:$F,PSA!$A:$A,C4612,PSA!$G:$G,D4612),
IF(AND(A4612="Colorectal Cancer Screening", E4612="Total Expenditure ($USD per 100,000 patients)"),
SUMIFS(COL!$F:$F,COL!$A:$A,C4612,COL!$G:$G,D4612),
IF(AND(A4612="Cervical Cancer Screening", E4612="Total Expenditure ($USD per 100,000 patients)"),
SUMIFS(CERV!$F:$F,CERV!$A:$A,C4612,CERV!$G:$G,D4612),
SUMIFS(CANSCRN!$F:$F,CANSCRN!$A:$A,C4612,CANSCRN!$G:$G,D4612))))))))))))</f>
        <v>26.906763000000002</v>
      </c>
    </row>
    <row r="4613" spans="1:6" x14ac:dyDescent="0.2">
      <c r="A4613" s="24" t="s">
        <v>100</v>
      </c>
      <c r="B4613" s="24" t="s">
        <v>101</v>
      </c>
      <c r="C4613" s="24" t="s">
        <v>41</v>
      </c>
      <c r="D4613" s="24">
        <v>2011</v>
      </c>
      <c r="E4613" s="24" t="s">
        <v>106</v>
      </c>
      <c r="F4613" s="3">
        <f>IF(AND(A4613="PSA Testing", E4613= "Utilization Rate (per 100,000 patients)"),
SUMIFS(PSA!$D:$D,PSA!$A:$A,C4613,PSA!$G:$G,D4613),
IF(AND(A4613="Colorectal Cancer Screening", E4613="Utilization Rate (per 100,000 patients)"),
SUMIFS(COL!$D:$D,COL!$A:$A,C4613,COL!$G:$G, D4613),
IF(AND(A4613="Cervical Cancer Screening", E4613="Utilization Rate (per 100,000 patients)"),
SUMIFS(CERV!$D:$D,CERV!$A:$A,C4613,CERV!$G:$G,D4613),
IF(AND(A4613="Cancer Screening for CKD patients", E4613="Utilization Rate (per 100,000 patients)"),
SUMIFS(CANSCRN!$D:$D,CANSCRN!$A:$A,C4613,CANSCRN!$G:$G,D4613),
IF(AND(A4613="PSA Testing", E4613="Cost per service ($USD)"),
SUMIFS(PSA!$E:$E,PSA!$A:$A,C4613,PSA!$G:$G,D4613),
IF(AND(A4613="Colorectal Cancer Screening", E4613="Cost per service ($USD)"),
SUMIFS(COL!$E:$E,COL!$A:$A,C4613,COL!$G:$G,D4613),
IF(AND(A4613="Cervical Cancer Screening", E4613="Cost per service ($USD)"),
SUMIFS(CERV!$E:$E,CERV!$A:$A,C4613,CERV!$G:$G,D4613),
IF(AND(A4613="Cancer Screening for CKD patients", E4613="Cost per service ($USD)"),
SUMIFS(CANSCRN!$E:$E,CANSCRN!$A:$A,C4613,CANSCRN!$G:$G,D4613),
IF(AND(A4613="PSA Testing", E4613="Total Expenditure ($USD per 100,000 patients)"),
SUMIFS(PSA!$F:$F,PSA!$A:$A,C4613,PSA!$G:$G,D4613),
IF(AND(A4613="Colorectal Cancer Screening", E4613="Total Expenditure ($USD per 100,000 patients)"),
SUMIFS(COL!$F:$F,COL!$A:$A,C4613,COL!$G:$G,D4613),
IF(AND(A4613="Cervical Cancer Screening", E4613="Total Expenditure ($USD per 100,000 patients)"),
SUMIFS(CERV!$F:$F,CERV!$A:$A,C4613,CERV!$G:$G,D4613),
SUMIFS(CANSCRN!$F:$F,CANSCRN!$A:$A,C4613,CANSCRN!$G:$G,D4613))))))))))))</f>
        <v>26.6205319</v>
      </c>
    </row>
    <row r="4614" spans="1:6" x14ac:dyDescent="0.2">
      <c r="A4614" s="24" t="s">
        <v>100</v>
      </c>
      <c r="B4614" s="24" t="s">
        <v>101</v>
      </c>
      <c r="C4614" s="24" t="s">
        <v>41</v>
      </c>
      <c r="D4614" s="24">
        <v>2012</v>
      </c>
      <c r="E4614" s="24" t="s">
        <v>106</v>
      </c>
      <c r="F4614" s="3">
        <f>IF(AND(A4614="PSA Testing", E4614= "Utilization Rate (per 100,000 patients)"),
SUMIFS(PSA!$D:$D,PSA!$A:$A,C4614,PSA!$G:$G,D4614),
IF(AND(A4614="Colorectal Cancer Screening", E4614="Utilization Rate (per 100,000 patients)"),
SUMIFS(COL!$D:$D,COL!$A:$A,C4614,COL!$G:$G, D4614),
IF(AND(A4614="Cervical Cancer Screening", E4614="Utilization Rate (per 100,000 patients)"),
SUMIFS(CERV!$D:$D,CERV!$A:$A,C4614,CERV!$G:$G,D4614),
IF(AND(A4614="Cancer Screening for CKD patients", E4614="Utilization Rate (per 100,000 patients)"),
SUMIFS(CANSCRN!$D:$D,CANSCRN!$A:$A,C4614,CANSCRN!$G:$G,D4614),
IF(AND(A4614="PSA Testing", E4614="Cost per service ($USD)"),
SUMIFS(PSA!$E:$E,PSA!$A:$A,C4614,PSA!$G:$G,D4614),
IF(AND(A4614="Colorectal Cancer Screening", E4614="Cost per service ($USD)"),
SUMIFS(COL!$E:$E,COL!$A:$A,C4614,COL!$G:$G,D4614),
IF(AND(A4614="Cervical Cancer Screening", E4614="Cost per service ($USD)"),
SUMIFS(CERV!$E:$E,CERV!$A:$A,C4614,CERV!$G:$G,D4614),
IF(AND(A4614="Cancer Screening for CKD patients", E4614="Cost per service ($USD)"),
SUMIFS(CANSCRN!$E:$E,CANSCRN!$A:$A,C4614,CANSCRN!$G:$G,D4614),
IF(AND(A4614="PSA Testing", E4614="Total Expenditure ($USD per 100,000 patients)"),
SUMIFS(PSA!$F:$F,PSA!$A:$A,C4614,PSA!$G:$G,D4614),
IF(AND(A4614="Colorectal Cancer Screening", E4614="Total Expenditure ($USD per 100,000 patients)"),
SUMIFS(COL!$F:$F,COL!$A:$A,C4614,COL!$G:$G,D4614),
IF(AND(A4614="Cervical Cancer Screening", E4614="Total Expenditure ($USD per 100,000 patients)"),
SUMIFS(CERV!$F:$F,CERV!$A:$A,C4614,CERV!$G:$G,D4614),
SUMIFS(CANSCRN!$F:$F,CANSCRN!$A:$A,C4614,CANSCRN!$G:$G,D4614))))))))))))</f>
        <v>25.974872900000001</v>
      </c>
    </row>
    <row r="4615" spans="1:6" x14ac:dyDescent="0.2">
      <c r="A4615" s="24" t="s">
        <v>100</v>
      </c>
      <c r="B4615" s="24" t="s">
        <v>101</v>
      </c>
      <c r="C4615" s="24" t="s">
        <v>41</v>
      </c>
      <c r="D4615" s="24">
        <v>2013</v>
      </c>
      <c r="E4615" s="24" t="s">
        <v>106</v>
      </c>
      <c r="F4615" s="3">
        <f>IF(AND(A4615="PSA Testing", E4615= "Utilization Rate (per 100,000 patients)"),
SUMIFS(PSA!$D:$D,PSA!$A:$A,C4615,PSA!$G:$G,D4615),
IF(AND(A4615="Colorectal Cancer Screening", E4615="Utilization Rate (per 100,000 patients)"),
SUMIFS(COL!$D:$D,COL!$A:$A,C4615,COL!$G:$G, D4615),
IF(AND(A4615="Cervical Cancer Screening", E4615="Utilization Rate (per 100,000 patients)"),
SUMIFS(CERV!$D:$D,CERV!$A:$A,C4615,CERV!$G:$G,D4615),
IF(AND(A4615="Cancer Screening for CKD patients", E4615="Utilization Rate (per 100,000 patients)"),
SUMIFS(CANSCRN!$D:$D,CANSCRN!$A:$A,C4615,CANSCRN!$G:$G,D4615),
IF(AND(A4615="PSA Testing", E4615="Cost per service ($USD)"),
SUMIFS(PSA!$E:$E,PSA!$A:$A,C4615,PSA!$G:$G,D4615),
IF(AND(A4615="Colorectal Cancer Screening", E4615="Cost per service ($USD)"),
SUMIFS(COL!$E:$E,COL!$A:$A,C4615,COL!$G:$G,D4615),
IF(AND(A4615="Cervical Cancer Screening", E4615="Cost per service ($USD)"),
SUMIFS(CERV!$E:$E,CERV!$A:$A,C4615,CERV!$G:$G,D4615),
IF(AND(A4615="Cancer Screening for CKD patients", E4615="Cost per service ($USD)"),
SUMIFS(CANSCRN!$E:$E,CANSCRN!$A:$A,C4615,CANSCRN!$G:$G,D4615),
IF(AND(A4615="PSA Testing", E4615="Total Expenditure ($USD per 100,000 patients)"),
SUMIFS(PSA!$F:$F,PSA!$A:$A,C4615,PSA!$G:$G,D4615),
IF(AND(A4615="Colorectal Cancer Screening", E4615="Total Expenditure ($USD per 100,000 patients)"),
SUMIFS(COL!$F:$F,COL!$A:$A,C4615,COL!$G:$G,D4615),
IF(AND(A4615="Cervical Cancer Screening", E4615="Total Expenditure ($USD per 100,000 patients)"),
SUMIFS(CERV!$F:$F,CERV!$A:$A,C4615,CERV!$G:$G,D4615),
SUMIFS(CANSCRN!$F:$F,CANSCRN!$A:$A,C4615,CANSCRN!$G:$G,D4615))))))))))))</f>
        <v>25.2347863</v>
      </c>
    </row>
    <row r="4616" spans="1:6" x14ac:dyDescent="0.2">
      <c r="A4616" s="24" t="s">
        <v>100</v>
      </c>
      <c r="B4616" s="24" t="s">
        <v>101</v>
      </c>
      <c r="C4616" s="24" t="s">
        <v>41</v>
      </c>
      <c r="D4616" s="24">
        <v>2014</v>
      </c>
      <c r="E4616" s="24" t="s">
        <v>106</v>
      </c>
      <c r="F4616" s="3">
        <f>IF(AND(A4616="PSA Testing", E4616= "Utilization Rate (per 100,000 patients)"),
SUMIFS(PSA!$D:$D,PSA!$A:$A,C4616,PSA!$G:$G,D4616),
IF(AND(A4616="Colorectal Cancer Screening", E4616="Utilization Rate (per 100,000 patients)"),
SUMIFS(COL!$D:$D,COL!$A:$A,C4616,COL!$G:$G, D4616),
IF(AND(A4616="Cervical Cancer Screening", E4616="Utilization Rate (per 100,000 patients)"),
SUMIFS(CERV!$D:$D,CERV!$A:$A,C4616,CERV!$G:$G,D4616),
IF(AND(A4616="Cancer Screening for CKD patients", E4616="Utilization Rate (per 100,000 patients)"),
SUMIFS(CANSCRN!$D:$D,CANSCRN!$A:$A,C4616,CANSCRN!$G:$G,D4616),
IF(AND(A4616="PSA Testing", E4616="Cost per service ($USD)"),
SUMIFS(PSA!$E:$E,PSA!$A:$A,C4616,PSA!$G:$G,D4616),
IF(AND(A4616="Colorectal Cancer Screening", E4616="Cost per service ($USD)"),
SUMIFS(COL!$E:$E,COL!$A:$A,C4616,COL!$G:$G,D4616),
IF(AND(A4616="Cervical Cancer Screening", E4616="Cost per service ($USD)"),
SUMIFS(CERV!$E:$E,CERV!$A:$A,C4616,CERV!$G:$G,D4616),
IF(AND(A4616="Cancer Screening for CKD patients", E4616="Cost per service ($USD)"),
SUMIFS(CANSCRN!$E:$E,CANSCRN!$A:$A,C4616,CANSCRN!$G:$G,D4616),
IF(AND(A4616="PSA Testing", E4616="Total Expenditure ($USD per 100,000 patients)"),
SUMIFS(PSA!$F:$F,PSA!$A:$A,C4616,PSA!$G:$G,D4616),
IF(AND(A4616="Colorectal Cancer Screening", E4616="Total Expenditure ($USD per 100,000 patients)"),
SUMIFS(COL!$F:$F,COL!$A:$A,C4616,COL!$G:$G,D4616),
IF(AND(A4616="Cervical Cancer Screening", E4616="Total Expenditure ($USD per 100,000 patients)"),
SUMIFS(CERV!$F:$F,CERV!$A:$A,C4616,CERV!$G:$G,D4616),
SUMIFS(CANSCRN!$F:$F,CANSCRN!$A:$A,C4616,CANSCRN!$G:$G,D4616))))))))))))</f>
        <v>26.217922099999999</v>
      </c>
    </row>
    <row r="4617" spans="1:6" x14ac:dyDescent="0.2">
      <c r="A4617" s="24" t="s">
        <v>100</v>
      </c>
      <c r="B4617" s="24" t="s">
        <v>101</v>
      </c>
      <c r="C4617" s="24" t="s">
        <v>41</v>
      </c>
      <c r="D4617" s="24">
        <v>2015</v>
      </c>
      <c r="E4617" s="24" t="s">
        <v>106</v>
      </c>
      <c r="F4617" s="3">
        <f>IF(AND(A4617="PSA Testing", E4617= "Utilization Rate (per 100,000 patients)"),
SUMIFS(PSA!$D:$D,PSA!$A:$A,C4617,PSA!$G:$G,D4617),
IF(AND(A4617="Colorectal Cancer Screening", E4617="Utilization Rate (per 100,000 patients)"),
SUMIFS(COL!$D:$D,COL!$A:$A,C4617,COL!$G:$G, D4617),
IF(AND(A4617="Cervical Cancer Screening", E4617="Utilization Rate (per 100,000 patients)"),
SUMIFS(CERV!$D:$D,CERV!$A:$A,C4617,CERV!$G:$G,D4617),
IF(AND(A4617="Cancer Screening for CKD patients", E4617="Utilization Rate (per 100,000 patients)"),
SUMIFS(CANSCRN!$D:$D,CANSCRN!$A:$A,C4617,CANSCRN!$G:$G,D4617),
IF(AND(A4617="PSA Testing", E4617="Cost per service ($USD)"),
SUMIFS(PSA!$E:$E,PSA!$A:$A,C4617,PSA!$G:$G,D4617),
IF(AND(A4617="Colorectal Cancer Screening", E4617="Cost per service ($USD)"),
SUMIFS(COL!$E:$E,COL!$A:$A,C4617,COL!$G:$G,D4617),
IF(AND(A4617="Cervical Cancer Screening", E4617="Cost per service ($USD)"),
SUMIFS(CERV!$E:$E,CERV!$A:$A,C4617,CERV!$G:$G,D4617),
IF(AND(A4617="Cancer Screening for CKD patients", E4617="Cost per service ($USD)"),
SUMIFS(CANSCRN!$E:$E,CANSCRN!$A:$A,C4617,CANSCRN!$G:$G,D4617),
IF(AND(A4617="PSA Testing", E4617="Total Expenditure ($USD per 100,000 patients)"),
SUMIFS(PSA!$F:$F,PSA!$A:$A,C4617,PSA!$G:$G,D4617),
IF(AND(A4617="Colorectal Cancer Screening", E4617="Total Expenditure ($USD per 100,000 patients)"),
SUMIFS(COL!$F:$F,COL!$A:$A,C4617,COL!$G:$G,D4617),
IF(AND(A4617="Cervical Cancer Screening", E4617="Total Expenditure ($USD per 100,000 patients)"),
SUMIFS(CERV!$F:$F,CERV!$A:$A,C4617,CERV!$G:$G,D4617),
SUMIFS(CANSCRN!$F:$F,CANSCRN!$A:$A,C4617,CANSCRN!$G:$G,D4617))))))))))))</f>
        <v>24.978947399999999</v>
      </c>
    </row>
    <row r="4618" spans="1:6" x14ac:dyDescent="0.2">
      <c r="A4618" s="24" t="s">
        <v>100</v>
      </c>
      <c r="B4618" s="24" t="s">
        <v>101</v>
      </c>
      <c r="C4618" s="24" t="s">
        <v>41</v>
      </c>
      <c r="D4618" s="24">
        <v>2016</v>
      </c>
      <c r="E4618" s="24" t="s">
        <v>106</v>
      </c>
      <c r="F4618" s="3">
        <f>IF(AND(A4618="PSA Testing", E4618= "Utilization Rate (per 100,000 patients)"),
SUMIFS(PSA!$D:$D,PSA!$A:$A,C4618,PSA!$G:$G,D4618),
IF(AND(A4618="Colorectal Cancer Screening", E4618="Utilization Rate (per 100,000 patients)"),
SUMIFS(COL!$D:$D,COL!$A:$A,C4618,COL!$G:$G, D4618),
IF(AND(A4618="Cervical Cancer Screening", E4618="Utilization Rate (per 100,000 patients)"),
SUMIFS(CERV!$D:$D,CERV!$A:$A,C4618,CERV!$G:$G,D4618),
IF(AND(A4618="Cancer Screening for CKD patients", E4618="Utilization Rate (per 100,000 patients)"),
SUMIFS(CANSCRN!$D:$D,CANSCRN!$A:$A,C4618,CANSCRN!$G:$G,D4618),
IF(AND(A4618="PSA Testing", E4618="Cost per service ($USD)"),
SUMIFS(PSA!$E:$E,PSA!$A:$A,C4618,PSA!$G:$G,D4618),
IF(AND(A4618="Colorectal Cancer Screening", E4618="Cost per service ($USD)"),
SUMIFS(COL!$E:$E,COL!$A:$A,C4618,COL!$G:$G,D4618),
IF(AND(A4618="Cervical Cancer Screening", E4618="Cost per service ($USD)"),
SUMIFS(CERV!$E:$E,CERV!$A:$A,C4618,CERV!$G:$G,D4618),
IF(AND(A4618="Cancer Screening for CKD patients", E4618="Cost per service ($USD)"),
SUMIFS(CANSCRN!$E:$E,CANSCRN!$A:$A,C4618,CANSCRN!$G:$G,D4618),
IF(AND(A4618="PSA Testing", E4618="Total Expenditure ($USD per 100,000 patients)"),
SUMIFS(PSA!$F:$F,PSA!$A:$A,C4618,PSA!$G:$G,D4618),
IF(AND(A4618="Colorectal Cancer Screening", E4618="Total Expenditure ($USD per 100,000 patients)"),
SUMIFS(COL!$F:$F,COL!$A:$A,C4618,COL!$G:$G,D4618),
IF(AND(A4618="Cervical Cancer Screening", E4618="Total Expenditure ($USD per 100,000 patients)"),
SUMIFS(CERV!$F:$F,CERV!$A:$A,C4618,CERV!$G:$G,D4618),
SUMIFS(CANSCRN!$F:$F,CANSCRN!$A:$A,C4618,CANSCRN!$G:$G,D4618))))))))))))</f>
        <v>24.918931300000001</v>
      </c>
    </row>
    <row r="4619" spans="1:6" x14ac:dyDescent="0.2">
      <c r="A4619" s="24" t="s">
        <v>100</v>
      </c>
      <c r="B4619" s="24" t="s">
        <v>101</v>
      </c>
      <c r="C4619" s="24" t="s">
        <v>41</v>
      </c>
      <c r="D4619" s="24">
        <v>2017</v>
      </c>
      <c r="E4619" s="24" t="s">
        <v>106</v>
      </c>
      <c r="F4619" s="3">
        <f>IF(AND(A4619="PSA Testing", E4619= "Utilization Rate (per 100,000 patients)"),
SUMIFS(PSA!$D:$D,PSA!$A:$A,C4619,PSA!$G:$G,D4619),
IF(AND(A4619="Colorectal Cancer Screening", E4619="Utilization Rate (per 100,000 patients)"),
SUMIFS(COL!$D:$D,COL!$A:$A,C4619,COL!$G:$G, D4619),
IF(AND(A4619="Cervical Cancer Screening", E4619="Utilization Rate (per 100,000 patients)"),
SUMIFS(CERV!$D:$D,CERV!$A:$A,C4619,CERV!$G:$G,D4619),
IF(AND(A4619="Cancer Screening for CKD patients", E4619="Utilization Rate (per 100,000 patients)"),
SUMIFS(CANSCRN!$D:$D,CANSCRN!$A:$A,C4619,CANSCRN!$G:$G,D4619),
IF(AND(A4619="PSA Testing", E4619="Cost per service ($USD)"),
SUMIFS(PSA!$E:$E,PSA!$A:$A,C4619,PSA!$G:$G,D4619),
IF(AND(A4619="Colorectal Cancer Screening", E4619="Cost per service ($USD)"),
SUMIFS(COL!$E:$E,COL!$A:$A,C4619,COL!$G:$G,D4619),
IF(AND(A4619="Cervical Cancer Screening", E4619="Cost per service ($USD)"),
SUMIFS(CERV!$E:$E,CERV!$A:$A,C4619,CERV!$G:$G,D4619),
IF(AND(A4619="Cancer Screening for CKD patients", E4619="Cost per service ($USD)"),
SUMIFS(CANSCRN!$E:$E,CANSCRN!$A:$A,C4619,CANSCRN!$G:$G,D4619),
IF(AND(A4619="PSA Testing", E4619="Total Expenditure ($USD per 100,000 patients)"),
SUMIFS(PSA!$F:$F,PSA!$A:$A,C4619,PSA!$G:$G,D4619),
IF(AND(A4619="Colorectal Cancer Screening", E4619="Total Expenditure ($USD per 100,000 patients)"),
SUMIFS(COL!$F:$F,COL!$A:$A,C4619,COL!$G:$G,D4619),
IF(AND(A4619="Cervical Cancer Screening", E4619="Total Expenditure ($USD per 100,000 patients)"),
SUMIFS(CERV!$F:$F,CERV!$A:$A,C4619,CERV!$G:$G,D4619),
SUMIFS(CANSCRN!$F:$F,CANSCRN!$A:$A,C4619,CANSCRN!$G:$G,D4619))))))))))))</f>
        <v>25.254557299999998</v>
      </c>
    </row>
    <row r="4620" spans="1:6" x14ac:dyDescent="0.2">
      <c r="A4620" s="24" t="s">
        <v>100</v>
      </c>
      <c r="B4620" s="24" t="s">
        <v>101</v>
      </c>
      <c r="C4620" s="24" t="s">
        <v>41</v>
      </c>
      <c r="D4620" s="24">
        <v>2018</v>
      </c>
      <c r="E4620" s="24" t="s">
        <v>106</v>
      </c>
      <c r="F4620" s="3">
        <f>IF(AND(A4620="PSA Testing", E4620= "Utilization Rate (per 100,000 patients)"),
SUMIFS(PSA!$D:$D,PSA!$A:$A,C4620,PSA!$G:$G,D4620),
IF(AND(A4620="Colorectal Cancer Screening", E4620="Utilization Rate (per 100,000 patients)"),
SUMIFS(COL!$D:$D,COL!$A:$A,C4620,COL!$G:$G, D4620),
IF(AND(A4620="Cervical Cancer Screening", E4620="Utilization Rate (per 100,000 patients)"),
SUMIFS(CERV!$D:$D,CERV!$A:$A,C4620,CERV!$G:$G,D4620),
IF(AND(A4620="Cancer Screening for CKD patients", E4620="Utilization Rate (per 100,000 patients)"),
SUMIFS(CANSCRN!$D:$D,CANSCRN!$A:$A,C4620,CANSCRN!$G:$G,D4620),
IF(AND(A4620="PSA Testing", E4620="Cost per service ($USD)"),
SUMIFS(PSA!$E:$E,PSA!$A:$A,C4620,PSA!$G:$G,D4620),
IF(AND(A4620="Colorectal Cancer Screening", E4620="Cost per service ($USD)"),
SUMIFS(COL!$E:$E,COL!$A:$A,C4620,COL!$G:$G,D4620),
IF(AND(A4620="Cervical Cancer Screening", E4620="Cost per service ($USD)"),
SUMIFS(CERV!$E:$E,CERV!$A:$A,C4620,CERV!$G:$G,D4620),
IF(AND(A4620="Cancer Screening for CKD patients", E4620="Cost per service ($USD)"),
SUMIFS(CANSCRN!$E:$E,CANSCRN!$A:$A,C4620,CANSCRN!$G:$G,D4620),
IF(AND(A4620="PSA Testing", E4620="Total Expenditure ($USD per 100,000 patients)"),
SUMIFS(PSA!$F:$F,PSA!$A:$A,C4620,PSA!$G:$G,D4620),
IF(AND(A4620="Colorectal Cancer Screening", E4620="Total Expenditure ($USD per 100,000 patients)"),
SUMIFS(COL!$F:$F,COL!$A:$A,C4620,COL!$G:$G,D4620),
IF(AND(A4620="Cervical Cancer Screening", E4620="Total Expenditure ($USD per 100,000 patients)"),
SUMIFS(CERV!$F:$F,CERV!$A:$A,C4620,CERV!$G:$G,D4620),
SUMIFS(CANSCRN!$F:$F,CANSCRN!$A:$A,C4620,CANSCRN!$G:$G,D4620))))))))))))</f>
        <v>23.353821100000001</v>
      </c>
    </row>
    <row r="4621" spans="1:6" x14ac:dyDescent="0.2">
      <c r="A4621" s="24" t="s">
        <v>100</v>
      </c>
      <c r="B4621" s="24" t="s">
        <v>101</v>
      </c>
      <c r="C4621" s="24" t="s">
        <v>41</v>
      </c>
      <c r="D4621" s="24">
        <v>2019</v>
      </c>
      <c r="E4621" s="24" t="s">
        <v>106</v>
      </c>
      <c r="F4621" s="3">
        <f>IF(AND(A4621="PSA Testing", E4621= "Utilization Rate (per 100,000 patients)"),
SUMIFS(PSA!$D:$D,PSA!$A:$A,C4621,PSA!$G:$G,D4621),
IF(AND(A4621="Colorectal Cancer Screening", E4621="Utilization Rate (per 100,000 patients)"),
SUMIFS(COL!$D:$D,COL!$A:$A,C4621,COL!$G:$G, D4621),
IF(AND(A4621="Cervical Cancer Screening", E4621="Utilization Rate (per 100,000 patients)"),
SUMIFS(CERV!$D:$D,CERV!$A:$A,C4621,CERV!$G:$G,D4621),
IF(AND(A4621="Cancer Screening for CKD patients", E4621="Utilization Rate (per 100,000 patients)"),
SUMIFS(CANSCRN!$D:$D,CANSCRN!$A:$A,C4621,CANSCRN!$G:$G,D4621),
IF(AND(A4621="PSA Testing", E4621="Cost per service ($USD)"),
SUMIFS(PSA!$E:$E,PSA!$A:$A,C4621,PSA!$G:$G,D4621),
IF(AND(A4621="Colorectal Cancer Screening", E4621="Cost per service ($USD)"),
SUMIFS(COL!$E:$E,COL!$A:$A,C4621,COL!$G:$G,D4621),
IF(AND(A4621="Cervical Cancer Screening", E4621="Cost per service ($USD)"),
SUMIFS(CERV!$E:$E,CERV!$A:$A,C4621,CERV!$G:$G,D4621),
IF(AND(A4621="Cancer Screening for CKD patients", E4621="Cost per service ($USD)"),
SUMIFS(CANSCRN!$E:$E,CANSCRN!$A:$A,C4621,CANSCRN!$G:$G,D4621),
IF(AND(A4621="PSA Testing", E4621="Total Expenditure ($USD per 100,000 patients)"),
SUMIFS(PSA!$F:$F,PSA!$A:$A,C4621,PSA!$G:$G,D4621),
IF(AND(A4621="Colorectal Cancer Screening", E4621="Total Expenditure ($USD per 100,000 patients)"),
SUMIFS(COL!$F:$F,COL!$A:$A,C4621,COL!$G:$G,D4621),
IF(AND(A4621="Cervical Cancer Screening", E4621="Total Expenditure ($USD per 100,000 patients)"),
SUMIFS(CERV!$F:$F,CERV!$A:$A,C4621,CERV!$G:$G,D4621),
SUMIFS(CANSCRN!$F:$F,CANSCRN!$A:$A,C4621,CANSCRN!$G:$G,D4621))))))))))))</f>
        <v>20.314495000000001</v>
      </c>
    </row>
    <row r="4622" spans="1:6" x14ac:dyDescent="0.2">
      <c r="A4622" s="24" t="s">
        <v>100</v>
      </c>
      <c r="B4622" s="24" t="s">
        <v>101</v>
      </c>
      <c r="C4622" s="24" t="s">
        <v>42</v>
      </c>
      <c r="D4622" s="24">
        <v>2009</v>
      </c>
      <c r="E4622" s="24" t="s">
        <v>106</v>
      </c>
      <c r="F4622" s="3">
        <f>IF(AND(A4622="PSA Testing", E4622= "Utilization Rate (per 100,000 patients)"),
SUMIFS(PSA!$D:$D,PSA!$A:$A,C4622,PSA!$G:$G,D4622),
IF(AND(A4622="Colorectal Cancer Screening", E4622="Utilization Rate (per 100,000 patients)"),
SUMIFS(COL!$D:$D,COL!$A:$A,C4622,COL!$G:$G, D4622),
IF(AND(A4622="Cervical Cancer Screening", E4622="Utilization Rate (per 100,000 patients)"),
SUMIFS(CERV!$D:$D,CERV!$A:$A,C4622,CERV!$G:$G,D4622),
IF(AND(A4622="Cancer Screening for CKD patients", E4622="Utilization Rate (per 100,000 patients)"),
SUMIFS(CANSCRN!$D:$D,CANSCRN!$A:$A,C4622,CANSCRN!$G:$G,D4622),
IF(AND(A4622="PSA Testing", E4622="Cost per service ($USD)"),
SUMIFS(PSA!$E:$E,PSA!$A:$A,C4622,PSA!$G:$G,D4622),
IF(AND(A4622="Colorectal Cancer Screening", E4622="Cost per service ($USD)"),
SUMIFS(COL!$E:$E,COL!$A:$A,C4622,COL!$G:$G,D4622),
IF(AND(A4622="Cervical Cancer Screening", E4622="Cost per service ($USD)"),
SUMIFS(CERV!$E:$E,CERV!$A:$A,C4622,CERV!$G:$G,D4622),
IF(AND(A4622="Cancer Screening for CKD patients", E4622="Cost per service ($USD)"),
SUMIFS(CANSCRN!$E:$E,CANSCRN!$A:$A,C4622,CANSCRN!$G:$G,D4622),
IF(AND(A4622="PSA Testing", E4622="Total Expenditure ($USD per 100,000 patients)"),
SUMIFS(PSA!$F:$F,PSA!$A:$A,C4622,PSA!$G:$G,D4622),
IF(AND(A4622="Colorectal Cancer Screening", E4622="Total Expenditure ($USD per 100,000 patients)"),
SUMIFS(COL!$F:$F,COL!$A:$A,C4622,COL!$G:$G,D4622),
IF(AND(A4622="Cervical Cancer Screening", E4622="Total Expenditure ($USD per 100,000 patients)"),
SUMIFS(CERV!$F:$F,CERV!$A:$A,C4622,CERV!$G:$G,D4622),
SUMIFS(CANSCRN!$F:$F,CANSCRN!$A:$A,C4622,CANSCRN!$G:$G,D4622))))))))))))</f>
        <v>37.870090900000001</v>
      </c>
    </row>
    <row r="4623" spans="1:6" x14ac:dyDescent="0.2">
      <c r="A4623" s="24" t="s">
        <v>100</v>
      </c>
      <c r="B4623" s="24" t="s">
        <v>101</v>
      </c>
      <c r="C4623" s="24" t="s">
        <v>42</v>
      </c>
      <c r="D4623" s="24">
        <v>2010</v>
      </c>
      <c r="E4623" s="24" t="s">
        <v>106</v>
      </c>
      <c r="F4623" s="3">
        <f>IF(AND(A4623="PSA Testing", E4623= "Utilization Rate (per 100,000 patients)"),
SUMIFS(PSA!$D:$D,PSA!$A:$A,C4623,PSA!$G:$G,D4623),
IF(AND(A4623="Colorectal Cancer Screening", E4623="Utilization Rate (per 100,000 patients)"),
SUMIFS(COL!$D:$D,COL!$A:$A,C4623,COL!$G:$G, D4623),
IF(AND(A4623="Cervical Cancer Screening", E4623="Utilization Rate (per 100,000 patients)"),
SUMIFS(CERV!$D:$D,CERV!$A:$A,C4623,CERV!$G:$G,D4623),
IF(AND(A4623="Cancer Screening for CKD patients", E4623="Utilization Rate (per 100,000 patients)"),
SUMIFS(CANSCRN!$D:$D,CANSCRN!$A:$A,C4623,CANSCRN!$G:$G,D4623),
IF(AND(A4623="PSA Testing", E4623="Cost per service ($USD)"),
SUMIFS(PSA!$E:$E,PSA!$A:$A,C4623,PSA!$G:$G,D4623),
IF(AND(A4623="Colorectal Cancer Screening", E4623="Cost per service ($USD)"),
SUMIFS(COL!$E:$E,COL!$A:$A,C4623,COL!$G:$G,D4623),
IF(AND(A4623="Cervical Cancer Screening", E4623="Cost per service ($USD)"),
SUMIFS(CERV!$E:$E,CERV!$A:$A,C4623,CERV!$G:$G,D4623),
IF(AND(A4623="Cancer Screening for CKD patients", E4623="Cost per service ($USD)"),
SUMIFS(CANSCRN!$E:$E,CANSCRN!$A:$A,C4623,CANSCRN!$G:$G,D4623),
IF(AND(A4623="PSA Testing", E4623="Total Expenditure ($USD per 100,000 patients)"),
SUMIFS(PSA!$F:$F,PSA!$A:$A,C4623,PSA!$G:$G,D4623),
IF(AND(A4623="Colorectal Cancer Screening", E4623="Total Expenditure ($USD per 100,000 patients)"),
SUMIFS(COL!$F:$F,COL!$A:$A,C4623,COL!$G:$G,D4623),
IF(AND(A4623="Cervical Cancer Screening", E4623="Total Expenditure ($USD per 100,000 patients)"),
SUMIFS(CERV!$F:$F,CERV!$A:$A,C4623,CERV!$G:$G,D4623),
SUMIFS(CANSCRN!$F:$F,CANSCRN!$A:$A,C4623,CANSCRN!$G:$G,D4623))))))))))))</f>
        <v>31.394886899999999</v>
      </c>
    </row>
    <row r="4624" spans="1:6" x14ac:dyDescent="0.2">
      <c r="A4624" s="24" t="s">
        <v>100</v>
      </c>
      <c r="B4624" s="24" t="s">
        <v>101</v>
      </c>
      <c r="C4624" s="24" t="s">
        <v>42</v>
      </c>
      <c r="D4624" s="24">
        <v>2011</v>
      </c>
      <c r="E4624" s="24" t="s">
        <v>106</v>
      </c>
      <c r="F4624" s="3">
        <f>IF(AND(A4624="PSA Testing", E4624= "Utilization Rate (per 100,000 patients)"),
SUMIFS(PSA!$D:$D,PSA!$A:$A,C4624,PSA!$G:$G,D4624),
IF(AND(A4624="Colorectal Cancer Screening", E4624="Utilization Rate (per 100,000 patients)"),
SUMIFS(COL!$D:$D,COL!$A:$A,C4624,COL!$G:$G, D4624),
IF(AND(A4624="Cervical Cancer Screening", E4624="Utilization Rate (per 100,000 patients)"),
SUMIFS(CERV!$D:$D,CERV!$A:$A,C4624,CERV!$G:$G,D4624),
IF(AND(A4624="Cancer Screening for CKD patients", E4624="Utilization Rate (per 100,000 patients)"),
SUMIFS(CANSCRN!$D:$D,CANSCRN!$A:$A,C4624,CANSCRN!$G:$G,D4624),
IF(AND(A4624="PSA Testing", E4624="Cost per service ($USD)"),
SUMIFS(PSA!$E:$E,PSA!$A:$A,C4624,PSA!$G:$G,D4624),
IF(AND(A4624="Colorectal Cancer Screening", E4624="Cost per service ($USD)"),
SUMIFS(COL!$E:$E,COL!$A:$A,C4624,COL!$G:$G,D4624),
IF(AND(A4624="Cervical Cancer Screening", E4624="Cost per service ($USD)"),
SUMIFS(CERV!$E:$E,CERV!$A:$A,C4624,CERV!$G:$G,D4624),
IF(AND(A4624="Cancer Screening for CKD patients", E4624="Cost per service ($USD)"),
SUMIFS(CANSCRN!$E:$E,CANSCRN!$A:$A,C4624,CANSCRN!$G:$G,D4624),
IF(AND(A4624="PSA Testing", E4624="Total Expenditure ($USD per 100,000 patients)"),
SUMIFS(PSA!$F:$F,PSA!$A:$A,C4624,PSA!$G:$G,D4624),
IF(AND(A4624="Colorectal Cancer Screening", E4624="Total Expenditure ($USD per 100,000 patients)"),
SUMIFS(COL!$F:$F,COL!$A:$A,C4624,COL!$G:$G,D4624),
IF(AND(A4624="Cervical Cancer Screening", E4624="Total Expenditure ($USD per 100,000 patients)"),
SUMIFS(CERV!$F:$F,CERV!$A:$A,C4624,CERV!$G:$G,D4624),
SUMIFS(CANSCRN!$F:$F,CANSCRN!$A:$A,C4624,CANSCRN!$G:$G,D4624))))))))))))</f>
        <v>31.5225306</v>
      </c>
    </row>
    <row r="4625" spans="1:6" x14ac:dyDescent="0.2">
      <c r="A4625" s="24" t="s">
        <v>100</v>
      </c>
      <c r="B4625" s="24" t="s">
        <v>101</v>
      </c>
      <c r="C4625" s="24" t="s">
        <v>42</v>
      </c>
      <c r="D4625" s="24">
        <v>2012</v>
      </c>
      <c r="E4625" s="24" t="s">
        <v>106</v>
      </c>
      <c r="F4625" s="3">
        <f>IF(AND(A4625="PSA Testing", E4625= "Utilization Rate (per 100,000 patients)"),
SUMIFS(PSA!$D:$D,PSA!$A:$A,C4625,PSA!$G:$G,D4625),
IF(AND(A4625="Colorectal Cancer Screening", E4625="Utilization Rate (per 100,000 patients)"),
SUMIFS(COL!$D:$D,COL!$A:$A,C4625,COL!$G:$G, D4625),
IF(AND(A4625="Cervical Cancer Screening", E4625="Utilization Rate (per 100,000 patients)"),
SUMIFS(CERV!$D:$D,CERV!$A:$A,C4625,CERV!$G:$G,D4625),
IF(AND(A4625="Cancer Screening for CKD patients", E4625="Utilization Rate (per 100,000 patients)"),
SUMIFS(CANSCRN!$D:$D,CANSCRN!$A:$A,C4625,CANSCRN!$G:$G,D4625),
IF(AND(A4625="PSA Testing", E4625="Cost per service ($USD)"),
SUMIFS(PSA!$E:$E,PSA!$A:$A,C4625,PSA!$G:$G,D4625),
IF(AND(A4625="Colorectal Cancer Screening", E4625="Cost per service ($USD)"),
SUMIFS(COL!$E:$E,COL!$A:$A,C4625,COL!$G:$G,D4625),
IF(AND(A4625="Cervical Cancer Screening", E4625="Cost per service ($USD)"),
SUMIFS(CERV!$E:$E,CERV!$A:$A,C4625,CERV!$G:$G,D4625),
IF(AND(A4625="Cancer Screening for CKD patients", E4625="Cost per service ($USD)"),
SUMIFS(CANSCRN!$E:$E,CANSCRN!$A:$A,C4625,CANSCRN!$G:$G,D4625),
IF(AND(A4625="PSA Testing", E4625="Total Expenditure ($USD per 100,000 patients)"),
SUMIFS(PSA!$F:$F,PSA!$A:$A,C4625,PSA!$G:$G,D4625),
IF(AND(A4625="Colorectal Cancer Screening", E4625="Total Expenditure ($USD per 100,000 patients)"),
SUMIFS(COL!$F:$F,COL!$A:$A,C4625,COL!$G:$G,D4625),
IF(AND(A4625="Cervical Cancer Screening", E4625="Total Expenditure ($USD per 100,000 patients)"),
SUMIFS(CERV!$F:$F,CERV!$A:$A,C4625,CERV!$G:$G,D4625),
SUMIFS(CANSCRN!$F:$F,CANSCRN!$A:$A,C4625,CANSCRN!$G:$G,D4625))))))))))))</f>
        <v>28.901080100000001</v>
      </c>
    </row>
    <row r="4626" spans="1:6" x14ac:dyDescent="0.2">
      <c r="A4626" s="24" t="s">
        <v>100</v>
      </c>
      <c r="B4626" s="24" t="s">
        <v>101</v>
      </c>
      <c r="C4626" s="24" t="s">
        <v>42</v>
      </c>
      <c r="D4626" s="24">
        <v>2013</v>
      </c>
      <c r="E4626" s="24" t="s">
        <v>106</v>
      </c>
      <c r="F4626" s="3">
        <f>IF(AND(A4626="PSA Testing", E4626= "Utilization Rate (per 100,000 patients)"),
SUMIFS(PSA!$D:$D,PSA!$A:$A,C4626,PSA!$G:$G,D4626),
IF(AND(A4626="Colorectal Cancer Screening", E4626="Utilization Rate (per 100,000 patients)"),
SUMIFS(COL!$D:$D,COL!$A:$A,C4626,COL!$G:$G, D4626),
IF(AND(A4626="Cervical Cancer Screening", E4626="Utilization Rate (per 100,000 patients)"),
SUMIFS(CERV!$D:$D,CERV!$A:$A,C4626,CERV!$G:$G,D4626),
IF(AND(A4626="Cancer Screening for CKD patients", E4626="Utilization Rate (per 100,000 patients)"),
SUMIFS(CANSCRN!$D:$D,CANSCRN!$A:$A,C4626,CANSCRN!$G:$G,D4626),
IF(AND(A4626="PSA Testing", E4626="Cost per service ($USD)"),
SUMIFS(PSA!$E:$E,PSA!$A:$A,C4626,PSA!$G:$G,D4626),
IF(AND(A4626="Colorectal Cancer Screening", E4626="Cost per service ($USD)"),
SUMIFS(COL!$E:$E,COL!$A:$A,C4626,COL!$G:$G,D4626),
IF(AND(A4626="Cervical Cancer Screening", E4626="Cost per service ($USD)"),
SUMIFS(CERV!$E:$E,CERV!$A:$A,C4626,CERV!$G:$G,D4626),
IF(AND(A4626="Cancer Screening for CKD patients", E4626="Cost per service ($USD)"),
SUMIFS(CANSCRN!$E:$E,CANSCRN!$A:$A,C4626,CANSCRN!$G:$G,D4626),
IF(AND(A4626="PSA Testing", E4626="Total Expenditure ($USD per 100,000 patients)"),
SUMIFS(PSA!$F:$F,PSA!$A:$A,C4626,PSA!$G:$G,D4626),
IF(AND(A4626="Colorectal Cancer Screening", E4626="Total Expenditure ($USD per 100,000 patients)"),
SUMIFS(COL!$F:$F,COL!$A:$A,C4626,COL!$G:$G,D4626),
IF(AND(A4626="Cervical Cancer Screening", E4626="Total Expenditure ($USD per 100,000 patients)"),
SUMIFS(CERV!$F:$F,CERV!$A:$A,C4626,CERV!$G:$G,D4626),
SUMIFS(CANSCRN!$F:$F,CANSCRN!$A:$A,C4626,CANSCRN!$G:$G,D4626))))))))))))</f>
        <v>32.662723399999997</v>
      </c>
    </row>
    <row r="4627" spans="1:6" x14ac:dyDescent="0.2">
      <c r="A4627" s="24" t="s">
        <v>100</v>
      </c>
      <c r="B4627" s="24" t="s">
        <v>101</v>
      </c>
      <c r="C4627" s="24" t="s">
        <v>42</v>
      </c>
      <c r="D4627" s="24">
        <v>2014</v>
      </c>
      <c r="E4627" s="24" t="s">
        <v>106</v>
      </c>
      <c r="F4627" s="3">
        <f>IF(AND(A4627="PSA Testing", E4627= "Utilization Rate (per 100,000 patients)"),
SUMIFS(PSA!$D:$D,PSA!$A:$A,C4627,PSA!$G:$G,D4627),
IF(AND(A4627="Colorectal Cancer Screening", E4627="Utilization Rate (per 100,000 patients)"),
SUMIFS(COL!$D:$D,COL!$A:$A,C4627,COL!$G:$G, D4627),
IF(AND(A4627="Cervical Cancer Screening", E4627="Utilization Rate (per 100,000 patients)"),
SUMIFS(CERV!$D:$D,CERV!$A:$A,C4627,CERV!$G:$G,D4627),
IF(AND(A4627="Cancer Screening for CKD patients", E4627="Utilization Rate (per 100,000 patients)"),
SUMIFS(CANSCRN!$D:$D,CANSCRN!$A:$A,C4627,CANSCRN!$G:$G,D4627),
IF(AND(A4627="PSA Testing", E4627="Cost per service ($USD)"),
SUMIFS(PSA!$E:$E,PSA!$A:$A,C4627,PSA!$G:$G,D4627),
IF(AND(A4627="Colorectal Cancer Screening", E4627="Cost per service ($USD)"),
SUMIFS(COL!$E:$E,COL!$A:$A,C4627,COL!$G:$G,D4627),
IF(AND(A4627="Cervical Cancer Screening", E4627="Cost per service ($USD)"),
SUMIFS(CERV!$E:$E,CERV!$A:$A,C4627,CERV!$G:$G,D4627),
IF(AND(A4627="Cancer Screening for CKD patients", E4627="Cost per service ($USD)"),
SUMIFS(CANSCRN!$E:$E,CANSCRN!$A:$A,C4627,CANSCRN!$G:$G,D4627),
IF(AND(A4627="PSA Testing", E4627="Total Expenditure ($USD per 100,000 patients)"),
SUMIFS(PSA!$F:$F,PSA!$A:$A,C4627,PSA!$G:$G,D4627),
IF(AND(A4627="Colorectal Cancer Screening", E4627="Total Expenditure ($USD per 100,000 patients)"),
SUMIFS(COL!$F:$F,COL!$A:$A,C4627,COL!$G:$G,D4627),
IF(AND(A4627="Cervical Cancer Screening", E4627="Total Expenditure ($USD per 100,000 patients)"),
SUMIFS(CERV!$F:$F,CERV!$A:$A,C4627,CERV!$G:$G,D4627),
SUMIFS(CANSCRN!$F:$F,CANSCRN!$A:$A,C4627,CANSCRN!$G:$G,D4627))))))))))))</f>
        <v>36.452989100000003</v>
      </c>
    </row>
    <row r="4628" spans="1:6" x14ac:dyDescent="0.2">
      <c r="A4628" s="24" t="s">
        <v>100</v>
      </c>
      <c r="B4628" s="24" t="s">
        <v>101</v>
      </c>
      <c r="C4628" s="24" t="s">
        <v>42</v>
      </c>
      <c r="D4628" s="24">
        <v>2015</v>
      </c>
      <c r="E4628" s="24" t="s">
        <v>106</v>
      </c>
      <c r="F4628" s="3">
        <f>IF(AND(A4628="PSA Testing", E4628= "Utilization Rate (per 100,000 patients)"),
SUMIFS(PSA!$D:$D,PSA!$A:$A,C4628,PSA!$G:$G,D4628),
IF(AND(A4628="Colorectal Cancer Screening", E4628="Utilization Rate (per 100,000 patients)"),
SUMIFS(COL!$D:$D,COL!$A:$A,C4628,COL!$G:$G, D4628),
IF(AND(A4628="Cervical Cancer Screening", E4628="Utilization Rate (per 100,000 patients)"),
SUMIFS(CERV!$D:$D,CERV!$A:$A,C4628,CERV!$G:$G,D4628),
IF(AND(A4628="Cancer Screening for CKD patients", E4628="Utilization Rate (per 100,000 patients)"),
SUMIFS(CANSCRN!$D:$D,CANSCRN!$A:$A,C4628,CANSCRN!$G:$G,D4628),
IF(AND(A4628="PSA Testing", E4628="Cost per service ($USD)"),
SUMIFS(PSA!$E:$E,PSA!$A:$A,C4628,PSA!$G:$G,D4628),
IF(AND(A4628="Colorectal Cancer Screening", E4628="Cost per service ($USD)"),
SUMIFS(COL!$E:$E,COL!$A:$A,C4628,COL!$G:$G,D4628),
IF(AND(A4628="Cervical Cancer Screening", E4628="Cost per service ($USD)"),
SUMIFS(CERV!$E:$E,CERV!$A:$A,C4628,CERV!$G:$G,D4628),
IF(AND(A4628="Cancer Screening for CKD patients", E4628="Cost per service ($USD)"),
SUMIFS(CANSCRN!$E:$E,CANSCRN!$A:$A,C4628,CANSCRN!$G:$G,D4628),
IF(AND(A4628="PSA Testing", E4628="Total Expenditure ($USD per 100,000 patients)"),
SUMIFS(PSA!$F:$F,PSA!$A:$A,C4628,PSA!$G:$G,D4628),
IF(AND(A4628="Colorectal Cancer Screening", E4628="Total Expenditure ($USD per 100,000 patients)"),
SUMIFS(COL!$F:$F,COL!$A:$A,C4628,COL!$G:$G,D4628),
IF(AND(A4628="Cervical Cancer Screening", E4628="Total Expenditure ($USD per 100,000 patients)"),
SUMIFS(CERV!$F:$F,CERV!$A:$A,C4628,CERV!$G:$G,D4628),
SUMIFS(CANSCRN!$F:$F,CANSCRN!$A:$A,C4628,CANSCRN!$G:$G,D4628))))))))))))</f>
        <v>29.734303000000001</v>
      </c>
    </row>
    <row r="4629" spans="1:6" x14ac:dyDescent="0.2">
      <c r="A4629" s="24" t="s">
        <v>100</v>
      </c>
      <c r="B4629" s="24" t="s">
        <v>101</v>
      </c>
      <c r="C4629" s="24" t="s">
        <v>42</v>
      </c>
      <c r="D4629" s="24">
        <v>2016</v>
      </c>
      <c r="E4629" s="24" t="s">
        <v>106</v>
      </c>
      <c r="F4629" s="3">
        <f>IF(AND(A4629="PSA Testing", E4629= "Utilization Rate (per 100,000 patients)"),
SUMIFS(PSA!$D:$D,PSA!$A:$A,C4629,PSA!$G:$G,D4629),
IF(AND(A4629="Colorectal Cancer Screening", E4629="Utilization Rate (per 100,000 patients)"),
SUMIFS(COL!$D:$D,COL!$A:$A,C4629,COL!$G:$G, D4629),
IF(AND(A4629="Cervical Cancer Screening", E4629="Utilization Rate (per 100,000 patients)"),
SUMIFS(CERV!$D:$D,CERV!$A:$A,C4629,CERV!$G:$G,D4629),
IF(AND(A4629="Cancer Screening for CKD patients", E4629="Utilization Rate (per 100,000 patients)"),
SUMIFS(CANSCRN!$D:$D,CANSCRN!$A:$A,C4629,CANSCRN!$G:$G,D4629),
IF(AND(A4629="PSA Testing", E4629="Cost per service ($USD)"),
SUMIFS(PSA!$E:$E,PSA!$A:$A,C4629,PSA!$G:$G,D4629),
IF(AND(A4629="Colorectal Cancer Screening", E4629="Cost per service ($USD)"),
SUMIFS(COL!$E:$E,COL!$A:$A,C4629,COL!$G:$G,D4629),
IF(AND(A4629="Cervical Cancer Screening", E4629="Cost per service ($USD)"),
SUMIFS(CERV!$E:$E,CERV!$A:$A,C4629,CERV!$G:$G,D4629),
IF(AND(A4629="Cancer Screening for CKD patients", E4629="Cost per service ($USD)"),
SUMIFS(CANSCRN!$E:$E,CANSCRN!$A:$A,C4629,CANSCRN!$G:$G,D4629),
IF(AND(A4629="PSA Testing", E4629="Total Expenditure ($USD per 100,000 patients)"),
SUMIFS(PSA!$F:$F,PSA!$A:$A,C4629,PSA!$G:$G,D4629),
IF(AND(A4629="Colorectal Cancer Screening", E4629="Total Expenditure ($USD per 100,000 patients)"),
SUMIFS(COL!$F:$F,COL!$A:$A,C4629,COL!$G:$G,D4629),
IF(AND(A4629="Cervical Cancer Screening", E4629="Total Expenditure ($USD per 100,000 patients)"),
SUMIFS(CERV!$F:$F,CERV!$A:$A,C4629,CERV!$G:$G,D4629),
SUMIFS(CANSCRN!$F:$F,CANSCRN!$A:$A,C4629,CANSCRN!$G:$G,D4629))))))))))))</f>
        <v>28.3664348</v>
      </c>
    </row>
    <row r="4630" spans="1:6" x14ac:dyDescent="0.2">
      <c r="A4630" s="24" t="s">
        <v>100</v>
      </c>
      <c r="B4630" s="24" t="s">
        <v>101</v>
      </c>
      <c r="C4630" s="24" t="s">
        <v>42</v>
      </c>
      <c r="D4630" s="24">
        <v>2017</v>
      </c>
      <c r="E4630" s="24" t="s">
        <v>106</v>
      </c>
      <c r="F4630" s="3">
        <f>IF(AND(A4630="PSA Testing", E4630= "Utilization Rate (per 100,000 patients)"),
SUMIFS(PSA!$D:$D,PSA!$A:$A,C4630,PSA!$G:$G,D4630),
IF(AND(A4630="Colorectal Cancer Screening", E4630="Utilization Rate (per 100,000 patients)"),
SUMIFS(COL!$D:$D,COL!$A:$A,C4630,COL!$G:$G, D4630),
IF(AND(A4630="Cervical Cancer Screening", E4630="Utilization Rate (per 100,000 patients)"),
SUMIFS(CERV!$D:$D,CERV!$A:$A,C4630,CERV!$G:$G,D4630),
IF(AND(A4630="Cancer Screening for CKD patients", E4630="Utilization Rate (per 100,000 patients)"),
SUMIFS(CANSCRN!$D:$D,CANSCRN!$A:$A,C4630,CANSCRN!$G:$G,D4630),
IF(AND(A4630="PSA Testing", E4630="Cost per service ($USD)"),
SUMIFS(PSA!$E:$E,PSA!$A:$A,C4630,PSA!$G:$G,D4630),
IF(AND(A4630="Colorectal Cancer Screening", E4630="Cost per service ($USD)"),
SUMIFS(COL!$E:$E,COL!$A:$A,C4630,COL!$G:$G,D4630),
IF(AND(A4630="Cervical Cancer Screening", E4630="Cost per service ($USD)"),
SUMIFS(CERV!$E:$E,CERV!$A:$A,C4630,CERV!$G:$G,D4630),
IF(AND(A4630="Cancer Screening for CKD patients", E4630="Cost per service ($USD)"),
SUMIFS(CANSCRN!$E:$E,CANSCRN!$A:$A,C4630,CANSCRN!$G:$G,D4630),
IF(AND(A4630="PSA Testing", E4630="Total Expenditure ($USD per 100,000 patients)"),
SUMIFS(PSA!$F:$F,PSA!$A:$A,C4630,PSA!$G:$G,D4630),
IF(AND(A4630="Colorectal Cancer Screening", E4630="Total Expenditure ($USD per 100,000 patients)"),
SUMIFS(COL!$F:$F,COL!$A:$A,C4630,COL!$G:$G,D4630),
IF(AND(A4630="Cervical Cancer Screening", E4630="Total Expenditure ($USD per 100,000 patients)"),
SUMIFS(CERV!$F:$F,CERV!$A:$A,C4630,CERV!$G:$G,D4630),
SUMIFS(CANSCRN!$F:$F,CANSCRN!$A:$A,C4630,CANSCRN!$G:$G,D4630))))))))))))</f>
        <v>30.0628484</v>
      </c>
    </row>
    <row r="4631" spans="1:6" x14ac:dyDescent="0.2">
      <c r="A4631" s="24" t="s">
        <v>100</v>
      </c>
      <c r="B4631" s="24" t="s">
        <v>101</v>
      </c>
      <c r="C4631" s="24" t="s">
        <v>42</v>
      </c>
      <c r="D4631" s="24">
        <v>2018</v>
      </c>
      <c r="E4631" s="24" t="s">
        <v>106</v>
      </c>
      <c r="F4631" s="3">
        <f>IF(AND(A4631="PSA Testing", E4631= "Utilization Rate (per 100,000 patients)"),
SUMIFS(PSA!$D:$D,PSA!$A:$A,C4631,PSA!$G:$G,D4631),
IF(AND(A4631="Colorectal Cancer Screening", E4631="Utilization Rate (per 100,000 patients)"),
SUMIFS(COL!$D:$D,COL!$A:$A,C4631,COL!$G:$G, D4631),
IF(AND(A4631="Cervical Cancer Screening", E4631="Utilization Rate (per 100,000 patients)"),
SUMIFS(CERV!$D:$D,CERV!$A:$A,C4631,CERV!$G:$G,D4631),
IF(AND(A4631="Cancer Screening for CKD patients", E4631="Utilization Rate (per 100,000 patients)"),
SUMIFS(CANSCRN!$D:$D,CANSCRN!$A:$A,C4631,CANSCRN!$G:$G,D4631),
IF(AND(A4631="PSA Testing", E4631="Cost per service ($USD)"),
SUMIFS(PSA!$E:$E,PSA!$A:$A,C4631,PSA!$G:$G,D4631),
IF(AND(A4631="Colorectal Cancer Screening", E4631="Cost per service ($USD)"),
SUMIFS(COL!$E:$E,COL!$A:$A,C4631,COL!$G:$G,D4631),
IF(AND(A4631="Cervical Cancer Screening", E4631="Cost per service ($USD)"),
SUMIFS(CERV!$E:$E,CERV!$A:$A,C4631,CERV!$G:$G,D4631),
IF(AND(A4631="Cancer Screening for CKD patients", E4631="Cost per service ($USD)"),
SUMIFS(CANSCRN!$E:$E,CANSCRN!$A:$A,C4631,CANSCRN!$G:$G,D4631),
IF(AND(A4631="PSA Testing", E4631="Total Expenditure ($USD per 100,000 patients)"),
SUMIFS(PSA!$F:$F,PSA!$A:$A,C4631,PSA!$G:$G,D4631),
IF(AND(A4631="Colorectal Cancer Screening", E4631="Total Expenditure ($USD per 100,000 patients)"),
SUMIFS(COL!$F:$F,COL!$A:$A,C4631,COL!$G:$G,D4631),
IF(AND(A4631="Cervical Cancer Screening", E4631="Total Expenditure ($USD per 100,000 patients)"),
SUMIFS(CERV!$F:$F,CERV!$A:$A,C4631,CERV!$G:$G,D4631),
SUMIFS(CANSCRN!$F:$F,CANSCRN!$A:$A,C4631,CANSCRN!$G:$G,D4631))))))))))))</f>
        <v>29.2986234</v>
      </c>
    </row>
    <row r="4632" spans="1:6" x14ac:dyDescent="0.2">
      <c r="A4632" s="24" t="s">
        <v>100</v>
      </c>
      <c r="B4632" s="24" t="s">
        <v>101</v>
      </c>
      <c r="C4632" s="24" t="s">
        <v>42</v>
      </c>
      <c r="D4632" s="24">
        <v>2019</v>
      </c>
      <c r="E4632" s="24" t="s">
        <v>106</v>
      </c>
      <c r="F4632" s="3">
        <f>IF(AND(A4632="PSA Testing", E4632= "Utilization Rate (per 100,000 patients)"),
SUMIFS(PSA!$D:$D,PSA!$A:$A,C4632,PSA!$G:$G,D4632),
IF(AND(A4632="Colorectal Cancer Screening", E4632="Utilization Rate (per 100,000 patients)"),
SUMIFS(COL!$D:$D,COL!$A:$A,C4632,COL!$G:$G, D4632),
IF(AND(A4632="Cervical Cancer Screening", E4632="Utilization Rate (per 100,000 patients)"),
SUMIFS(CERV!$D:$D,CERV!$A:$A,C4632,CERV!$G:$G,D4632),
IF(AND(A4632="Cancer Screening for CKD patients", E4632="Utilization Rate (per 100,000 patients)"),
SUMIFS(CANSCRN!$D:$D,CANSCRN!$A:$A,C4632,CANSCRN!$G:$G,D4632),
IF(AND(A4632="PSA Testing", E4632="Cost per service ($USD)"),
SUMIFS(PSA!$E:$E,PSA!$A:$A,C4632,PSA!$G:$G,D4632),
IF(AND(A4632="Colorectal Cancer Screening", E4632="Cost per service ($USD)"),
SUMIFS(COL!$E:$E,COL!$A:$A,C4632,COL!$G:$G,D4632),
IF(AND(A4632="Cervical Cancer Screening", E4632="Cost per service ($USD)"),
SUMIFS(CERV!$E:$E,CERV!$A:$A,C4632,CERV!$G:$G,D4632),
IF(AND(A4632="Cancer Screening for CKD patients", E4632="Cost per service ($USD)"),
SUMIFS(CANSCRN!$E:$E,CANSCRN!$A:$A,C4632,CANSCRN!$G:$G,D4632),
IF(AND(A4632="PSA Testing", E4632="Total Expenditure ($USD per 100,000 patients)"),
SUMIFS(PSA!$F:$F,PSA!$A:$A,C4632,PSA!$G:$G,D4632),
IF(AND(A4632="Colorectal Cancer Screening", E4632="Total Expenditure ($USD per 100,000 patients)"),
SUMIFS(COL!$F:$F,COL!$A:$A,C4632,COL!$G:$G,D4632),
IF(AND(A4632="Cervical Cancer Screening", E4632="Total Expenditure ($USD per 100,000 patients)"),
SUMIFS(CERV!$F:$F,CERV!$A:$A,C4632,CERV!$G:$G,D4632),
SUMIFS(CANSCRN!$F:$F,CANSCRN!$A:$A,C4632,CANSCRN!$G:$G,D4632))))))))))))</f>
        <v>27.400714300000001</v>
      </c>
    </row>
    <row r="4633" spans="1:6" x14ac:dyDescent="0.2">
      <c r="A4633" s="24" t="s">
        <v>100</v>
      </c>
      <c r="B4633" s="24" t="s">
        <v>101</v>
      </c>
      <c r="C4633" s="24" t="s">
        <v>43</v>
      </c>
      <c r="D4633" s="24">
        <v>2009</v>
      </c>
      <c r="E4633" s="24" t="s">
        <v>106</v>
      </c>
      <c r="F4633" s="3">
        <f>IF(AND(A4633="PSA Testing", E4633= "Utilization Rate (per 100,000 patients)"),
SUMIFS(PSA!$D:$D,PSA!$A:$A,C4633,PSA!$G:$G,D4633),
IF(AND(A4633="Colorectal Cancer Screening", E4633="Utilization Rate (per 100,000 patients)"),
SUMIFS(COL!$D:$D,COL!$A:$A,C4633,COL!$G:$G, D4633),
IF(AND(A4633="Cervical Cancer Screening", E4633="Utilization Rate (per 100,000 patients)"),
SUMIFS(CERV!$D:$D,CERV!$A:$A,C4633,CERV!$G:$G,D4633),
IF(AND(A4633="Cancer Screening for CKD patients", E4633="Utilization Rate (per 100,000 patients)"),
SUMIFS(CANSCRN!$D:$D,CANSCRN!$A:$A,C4633,CANSCRN!$G:$G,D4633),
IF(AND(A4633="PSA Testing", E4633="Cost per service ($USD)"),
SUMIFS(PSA!$E:$E,PSA!$A:$A,C4633,PSA!$G:$G,D4633),
IF(AND(A4633="Colorectal Cancer Screening", E4633="Cost per service ($USD)"),
SUMIFS(COL!$E:$E,COL!$A:$A,C4633,COL!$G:$G,D4633),
IF(AND(A4633="Cervical Cancer Screening", E4633="Cost per service ($USD)"),
SUMIFS(CERV!$E:$E,CERV!$A:$A,C4633,CERV!$G:$G,D4633),
IF(AND(A4633="Cancer Screening for CKD patients", E4633="Cost per service ($USD)"),
SUMIFS(CANSCRN!$E:$E,CANSCRN!$A:$A,C4633,CANSCRN!$G:$G,D4633),
IF(AND(A4633="PSA Testing", E4633="Total Expenditure ($USD per 100,000 patients)"),
SUMIFS(PSA!$F:$F,PSA!$A:$A,C4633,PSA!$G:$G,D4633),
IF(AND(A4633="Colorectal Cancer Screening", E4633="Total Expenditure ($USD per 100,000 patients)"),
SUMIFS(COL!$F:$F,COL!$A:$A,C4633,COL!$G:$G,D4633),
IF(AND(A4633="Cervical Cancer Screening", E4633="Total Expenditure ($USD per 100,000 patients)"),
SUMIFS(CERV!$F:$F,CERV!$A:$A,C4633,CERV!$G:$G,D4633),
SUMIFS(CANSCRN!$F:$F,CANSCRN!$A:$A,C4633,CANSCRN!$G:$G,D4633))))))))))))</f>
        <v>35.390999999999998</v>
      </c>
    </row>
    <row r="4634" spans="1:6" x14ac:dyDescent="0.2">
      <c r="A4634" s="24" t="s">
        <v>100</v>
      </c>
      <c r="B4634" s="24" t="s">
        <v>101</v>
      </c>
      <c r="C4634" s="24" t="s">
        <v>43</v>
      </c>
      <c r="D4634" s="24">
        <v>2010</v>
      </c>
      <c r="E4634" s="24" t="s">
        <v>106</v>
      </c>
      <c r="F4634" s="3">
        <f>IF(AND(A4634="PSA Testing", E4634= "Utilization Rate (per 100,000 patients)"),
SUMIFS(PSA!$D:$D,PSA!$A:$A,C4634,PSA!$G:$G,D4634),
IF(AND(A4634="Colorectal Cancer Screening", E4634="Utilization Rate (per 100,000 patients)"),
SUMIFS(COL!$D:$D,COL!$A:$A,C4634,COL!$G:$G, D4634),
IF(AND(A4634="Cervical Cancer Screening", E4634="Utilization Rate (per 100,000 patients)"),
SUMIFS(CERV!$D:$D,CERV!$A:$A,C4634,CERV!$G:$G,D4634),
IF(AND(A4634="Cancer Screening for CKD patients", E4634="Utilization Rate (per 100,000 patients)"),
SUMIFS(CANSCRN!$D:$D,CANSCRN!$A:$A,C4634,CANSCRN!$G:$G,D4634),
IF(AND(A4634="PSA Testing", E4634="Cost per service ($USD)"),
SUMIFS(PSA!$E:$E,PSA!$A:$A,C4634,PSA!$G:$G,D4634),
IF(AND(A4634="Colorectal Cancer Screening", E4634="Cost per service ($USD)"),
SUMIFS(COL!$E:$E,COL!$A:$A,C4634,COL!$G:$G,D4634),
IF(AND(A4634="Cervical Cancer Screening", E4634="Cost per service ($USD)"),
SUMIFS(CERV!$E:$E,CERV!$A:$A,C4634,CERV!$G:$G,D4634),
IF(AND(A4634="Cancer Screening for CKD patients", E4634="Cost per service ($USD)"),
SUMIFS(CANSCRN!$E:$E,CANSCRN!$A:$A,C4634,CANSCRN!$G:$G,D4634),
IF(AND(A4634="PSA Testing", E4634="Total Expenditure ($USD per 100,000 patients)"),
SUMIFS(PSA!$F:$F,PSA!$A:$A,C4634,PSA!$G:$G,D4634),
IF(AND(A4634="Colorectal Cancer Screening", E4634="Total Expenditure ($USD per 100,000 patients)"),
SUMIFS(COL!$F:$F,COL!$A:$A,C4634,COL!$G:$G,D4634),
IF(AND(A4634="Cervical Cancer Screening", E4634="Total Expenditure ($USD per 100,000 patients)"),
SUMIFS(CERV!$F:$F,CERV!$A:$A,C4634,CERV!$G:$G,D4634),
SUMIFS(CANSCRN!$F:$F,CANSCRN!$A:$A,C4634,CANSCRN!$G:$G,D4634))))))))))))</f>
        <v>29.807222199999998</v>
      </c>
    </row>
    <row r="4635" spans="1:6" x14ac:dyDescent="0.2">
      <c r="A4635" s="24" t="s">
        <v>100</v>
      </c>
      <c r="B4635" s="24" t="s">
        <v>101</v>
      </c>
      <c r="C4635" s="24" t="s">
        <v>43</v>
      </c>
      <c r="D4635" s="24">
        <v>2011</v>
      </c>
      <c r="E4635" s="24" t="s">
        <v>106</v>
      </c>
      <c r="F4635" s="3">
        <f>IF(AND(A4635="PSA Testing", E4635= "Utilization Rate (per 100,000 patients)"),
SUMIFS(PSA!$D:$D,PSA!$A:$A,C4635,PSA!$G:$G,D4635),
IF(AND(A4635="Colorectal Cancer Screening", E4635="Utilization Rate (per 100,000 patients)"),
SUMIFS(COL!$D:$D,COL!$A:$A,C4635,COL!$G:$G, D4635),
IF(AND(A4635="Cervical Cancer Screening", E4635="Utilization Rate (per 100,000 patients)"),
SUMIFS(CERV!$D:$D,CERV!$A:$A,C4635,CERV!$G:$G,D4635),
IF(AND(A4635="Cancer Screening for CKD patients", E4635="Utilization Rate (per 100,000 patients)"),
SUMIFS(CANSCRN!$D:$D,CANSCRN!$A:$A,C4635,CANSCRN!$G:$G,D4635),
IF(AND(A4635="PSA Testing", E4635="Cost per service ($USD)"),
SUMIFS(PSA!$E:$E,PSA!$A:$A,C4635,PSA!$G:$G,D4635),
IF(AND(A4635="Colorectal Cancer Screening", E4635="Cost per service ($USD)"),
SUMIFS(COL!$E:$E,COL!$A:$A,C4635,COL!$G:$G,D4635),
IF(AND(A4635="Cervical Cancer Screening", E4635="Cost per service ($USD)"),
SUMIFS(CERV!$E:$E,CERV!$A:$A,C4635,CERV!$G:$G,D4635),
IF(AND(A4635="Cancer Screening for CKD patients", E4635="Cost per service ($USD)"),
SUMIFS(CANSCRN!$E:$E,CANSCRN!$A:$A,C4635,CANSCRN!$G:$G,D4635),
IF(AND(A4635="PSA Testing", E4635="Total Expenditure ($USD per 100,000 patients)"),
SUMIFS(PSA!$F:$F,PSA!$A:$A,C4635,PSA!$G:$G,D4635),
IF(AND(A4635="Colorectal Cancer Screening", E4635="Total Expenditure ($USD per 100,000 patients)"),
SUMIFS(COL!$F:$F,COL!$A:$A,C4635,COL!$G:$G,D4635),
IF(AND(A4635="Cervical Cancer Screening", E4635="Total Expenditure ($USD per 100,000 patients)"),
SUMIFS(CERV!$F:$F,CERV!$A:$A,C4635,CERV!$G:$G,D4635),
SUMIFS(CANSCRN!$F:$F,CANSCRN!$A:$A,C4635,CANSCRN!$G:$G,D4635))))))))))))</f>
        <v>31.5467105</v>
      </c>
    </row>
    <row r="4636" spans="1:6" x14ac:dyDescent="0.2">
      <c r="A4636" s="24" t="s">
        <v>100</v>
      </c>
      <c r="B4636" s="24" t="s">
        <v>101</v>
      </c>
      <c r="C4636" s="24" t="s">
        <v>43</v>
      </c>
      <c r="D4636" s="24">
        <v>2012</v>
      </c>
      <c r="E4636" s="24" t="s">
        <v>106</v>
      </c>
      <c r="F4636" s="3">
        <f>IF(AND(A4636="PSA Testing", E4636= "Utilization Rate (per 100,000 patients)"),
SUMIFS(PSA!$D:$D,PSA!$A:$A,C4636,PSA!$G:$G,D4636),
IF(AND(A4636="Colorectal Cancer Screening", E4636="Utilization Rate (per 100,000 patients)"),
SUMIFS(COL!$D:$D,COL!$A:$A,C4636,COL!$G:$G, D4636),
IF(AND(A4636="Cervical Cancer Screening", E4636="Utilization Rate (per 100,000 patients)"),
SUMIFS(CERV!$D:$D,CERV!$A:$A,C4636,CERV!$G:$G,D4636),
IF(AND(A4636="Cancer Screening for CKD patients", E4636="Utilization Rate (per 100,000 patients)"),
SUMIFS(CANSCRN!$D:$D,CANSCRN!$A:$A,C4636,CANSCRN!$G:$G,D4636),
IF(AND(A4636="PSA Testing", E4636="Cost per service ($USD)"),
SUMIFS(PSA!$E:$E,PSA!$A:$A,C4636,PSA!$G:$G,D4636),
IF(AND(A4636="Colorectal Cancer Screening", E4636="Cost per service ($USD)"),
SUMIFS(COL!$E:$E,COL!$A:$A,C4636,COL!$G:$G,D4636),
IF(AND(A4636="Cervical Cancer Screening", E4636="Cost per service ($USD)"),
SUMIFS(CERV!$E:$E,CERV!$A:$A,C4636,CERV!$G:$G,D4636),
IF(AND(A4636="Cancer Screening for CKD patients", E4636="Cost per service ($USD)"),
SUMIFS(CANSCRN!$E:$E,CANSCRN!$A:$A,C4636,CANSCRN!$G:$G,D4636),
IF(AND(A4636="PSA Testing", E4636="Total Expenditure ($USD per 100,000 patients)"),
SUMIFS(PSA!$F:$F,PSA!$A:$A,C4636,PSA!$G:$G,D4636),
IF(AND(A4636="Colorectal Cancer Screening", E4636="Total Expenditure ($USD per 100,000 patients)"),
SUMIFS(COL!$F:$F,COL!$A:$A,C4636,COL!$G:$G,D4636),
IF(AND(A4636="Cervical Cancer Screening", E4636="Total Expenditure ($USD per 100,000 patients)"),
SUMIFS(CERV!$F:$F,CERV!$A:$A,C4636,CERV!$G:$G,D4636),
SUMIFS(CANSCRN!$F:$F,CANSCRN!$A:$A,C4636,CANSCRN!$G:$G,D4636))))))))))))</f>
        <v>26.364875000000001</v>
      </c>
    </row>
    <row r="4637" spans="1:6" x14ac:dyDescent="0.2">
      <c r="A4637" s="24" t="s">
        <v>100</v>
      </c>
      <c r="B4637" s="24" t="s">
        <v>101</v>
      </c>
      <c r="C4637" s="24" t="s">
        <v>43</v>
      </c>
      <c r="D4637" s="24">
        <v>2013</v>
      </c>
      <c r="E4637" s="24" t="s">
        <v>106</v>
      </c>
      <c r="F4637" s="3">
        <f>IF(AND(A4637="PSA Testing", E4637= "Utilization Rate (per 100,000 patients)"),
SUMIFS(PSA!$D:$D,PSA!$A:$A,C4637,PSA!$G:$G,D4637),
IF(AND(A4637="Colorectal Cancer Screening", E4637="Utilization Rate (per 100,000 patients)"),
SUMIFS(COL!$D:$D,COL!$A:$A,C4637,COL!$G:$G, D4637),
IF(AND(A4637="Cervical Cancer Screening", E4637="Utilization Rate (per 100,000 patients)"),
SUMIFS(CERV!$D:$D,CERV!$A:$A,C4637,CERV!$G:$G,D4637),
IF(AND(A4637="Cancer Screening for CKD patients", E4637="Utilization Rate (per 100,000 patients)"),
SUMIFS(CANSCRN!$D:$D,CANSCRN!$A:$A,C4637,CANSCRN!$G:$G,D4637),
IF(AND(A4637="PSA Testing", E4637="Cost per service ($USD)"),
SUMIFS(PSA!$E:$E,PSA!$A:$A,C4637,PSA!$G:$G,D4637),
IF(AND(A4637="Colorectal Cancer Screening", E4637="Cost per service ($USD)"),
SUMIFS(COL!$E:$E,COL!$A:$A,C4637,COL!$G:$G,D4637),
IF(AND(A4637="Cervical Cancer Screening", E4637="Cost per service ($USD)"),
SUMIFS(CERV!$E:$E,CERV!$A:$A,C4637,CERV!$G:$G,D4637),
IF(AND(A4637="Cancer Screening for CKD patients", E4637="Cost per service ($USD)"),
SUMIFS(CANSCRN!$E:$E,CANSCRN!$A:$A,C4637,CANSCRN!$G:$G,D4637),
IF(AND(A4637="PSA Testing", E4637="Total Expenditure ($USD per 100,000 patients)"),
SUMIFS(PSA!$F:$F,PSA!$A:$A,C4637,PSA!$G:$G,D4637),
IF(AND(A4637="Colorectal Cancer Screening", E4637="Total Expenditure ($USD per 100,000 patients)"),
SUMIFS(COL!$F:$F,COL!$A:$A,C4637,COL!$G:$G,D4637),
IF(AND(A4637="Cervical Cancer Screening", E4637="Total Expenditure ($USD per 100,000 patients)"),
SUMIFS(CERV!$F:$F,CERV!$A:$A,C4637,CERV!$G:$G,D4637),
SUMIFS(CANSCRN!$F:$F,CANSCRN!$A:$A,C4637,CANSCRN!$G:$G,D4637))))))))))))</f>
        <v>27.695072499999998</v>
      </c>
    </row>
    <row r="4638" spans="1:6" x14ac:dyDescent="0.2">
      <c r="A4638" s="24" t="s">
        <v>100</v>
      </c>
      <c r="B4638" s="24" t="s">
        <v>101</v>
      </c>
      <c r="C4638" s="24" t="s">
        <v>43</v>
      </c>
      <c r="D4638" s="24">
        <v>2014</v>
      </c>
      <c r="E4638" s="24" t="s">
        <v>106</v>
      </c>
      <c r="F4638" s="3">
        <f>IF(AND(A4638="PSA Testing", E4638= "Utilization Rate (per 100,000 patients)"),
SUMIFS(PSA!$D:$D,PSA!$A:$A,C4638,PSA!$G:$G,D4638),
IF(AND(A4638="Colorectal Cancer Screening", E4638="Utilization Rate (per 100,000 patients)"),
SUMIFS(COL!$D:$D,COL!$A:$A,C4638,COL!$G:$G, D4638),
IF(AND(A4638="Cervical Cancer Screening", E4638="Utilization Rate (per 100,000 patients)"),
SUMIFS(CERV!$D:$D,CERV!$A:$A,C4638,CERV!$G:$G,D4638),
IF(AND(A4638="Cancer Screening for CKD patients", E4638="Utilization Rate (per 100,000 patients)"),
SUMIFS(CANSCRN!$D:$D,CANSCRN!$A:$A,C4638,CANSCRN!$G:$G,D4638),
IF(AND(A4638="PSA Testing", E4638="Cost per service ($USD)"),
SUMIFS(PSA!$E:$E,PSA!$A:$A,C4638,PSA!$G:$G,D4638),
IF(AND(A4638="Colorectal Cancer Screening", E4638="Cost per service ($USD)"),
SUMIFS(COL!$E:$E,COL!$A:$A,C4638,COL!$G:$G,D4638),
IF(AND(A4638="Cervical Cancer Screening", E4638="Cost per service ($USD)"),
SUMIFS(CERV!$E:$E,CERV!$A:$A,C4638,CERV!$G:$G,D4638),
IF(AND(A4638="Cancer Screening for CKD patients", E4638="Cost per service ($USD)"),
SUMIFS(CANSCRN!$E:$E,CANSCRN!$A:$A,C4638,CANSCRN!$G:$G,D4638),
IF(AND(A4638="PSA Testing", E4638="Total Expenditure ($USD per 100,000 patients)"),
SUMIFS(PSA!$F:$F,PSA!$A:$A,C4638,PSA!$G:$G,D4638),
IF(AND(A4638="Colorectal Cancer Screening", E4638="Total Expenditure ($USD per 100,000 patients)"),
SUMIFS(COL!$F:$F,COL!$A:$A,C4638,COL!$G:$G,D4638),
IF(AND(A4638="Cervical Cancer Screening", E4638="Total Expenditure ($USD per 100,000 patients)"),
SUMIFS(CERV!$F:$F,CERV!$A:$A,C4638,CERV!$G:$G,D4638),
SUMIFS(CANSCRN!$F:$F,CANSCRN!$A:$A,C4638,CANSCRN!$G:$G,D4638))))))))))))</f>
        <v>29.771403500000002</v>
      </c>
    </row>
    <row r="4639" spans="1:6" x14ac:dyDescent="0.2">
      <c r="A4639" s="24" t="s">
        <v>100</v>
      </c>
      <c r="B4639" s="24" t="s">
        <v>101</v>
      </c>
      <c r="C4639" s="24" t="s">
        <v>43</v>
      </c>
      <c r="D4639" s="24">
        <v>2015</v>
      </c>
      <c r="E4639" s="24" t="s">
        <v>106</v>
      </c>
      <c r="F4639" s="3">
        <f>IF(AND(A4639="PSA Testing", E4639= "Utilization Rate (per 100,000 patients)"),
SUMIFS(PSA!$D:$D,PSA!$A:$A,C4639,PSA!$G:$G,D4639),
IF(AND(A4639="Colorectal Cancer Screening", E4639="Utilization Rate (per 100,000 patients)"),
SUMIFS(COL!$D:$D,COL!$A:$A,C4639,COL!$G:$G, D4639),
IF(AND(A4639="Cervical Cancer Screening", E4639="Utilization Rate (per 100,000 patients)"),
SUMIFS(CERV!$D:$D,CERV!$A:$A,C4639,CERV!$G:$G,D4639),
IF(AND(A4639="Cancer Screening for CKD patients", E4639="Utilization Rate (per 100,000 patients)"),
SUMIFS(CANSCRN!$D:$D,CANSCRN!$A:$A,C4639,CANSCRN!$G:$G,D4639),
IF(AND(A4639="PSA Testing", E4639="Cost per service ($USD)"),
SUMIFS(PSA!$E:$E,PSA!$A:$A,C4639,PSA!$G:$G,D4639),
IF(AND(A4639="Colorectal Cancer Screening", E4639="Cost per service ($USD)"),
SUMIFS(COL!$E:$E,COL!$A:$A,C4639,COL!$G:$G,D4639),
IF(AND(A4639="Cervical Cancer Screening", E4639="Cost per service ($USD)"),
SUMIFS(CERV!$E:$E,CERV!$A:$A,C4639,CERV!$G:$G,D4639),
IF(AND(A4639="Cancer Screening for CKD patients", E4639="Cost per service ($USD)"),
SUMIFS(CANSCRN!$E:$E,CANSCRN!$A:$A,C4639,CANSCRN!$G:$G,D4639),
IF(AND(A4639="PSA Testing", E4639="Total Expenditure ($USD per 100,000 patients)"),
SUMIFS(PSA!$F:$F,PSA!$A:$A,C4639,PSA!$G:$G,D4639),
IF(AND(A4639="Colorectal Cancer Screening", E4639="Total Expenditure ($USD per 100,000 patients)"),
SUMIFS(COL!$F:$F,COL!$A:$A,C4639,COL!$G:$G,D4639),
IF(AND(A4639="Cervical Cancer Screening", E4639="Total Expenditure ($USD per 100,000 patients)"),
SUMIFS(CERV!$F:$F,CERV!$A:$A,C4639,CERV!$G:$G,D4639),
SUMIFS(CANSCRN!$F:$F,CANSCRN!$A:$A,C4639,CANSCRN!$G:$G,D4639))))))))))))</f>
        <v>24.250845099999999</v>
      </c>
    </row>
    <row r="4640" spans="1:6" x14ac:dyDescent="0.2">
      <c r="A4640" s="24" t="s">
        <v>100</v>
      </c>
      <c r="B4640" s="24" t="s">
        <v>101</v>
      </c>
      <c r="C4640" s="24" t="s">
        <v>43</v>
      </c>
      <c r="D4640" s="24">
        <v>2016</v>
      </c>
      <c r="E4640" s="24" t="s">
        <v>106</v>
      </c>
      <c r="F4640" s="3">
        <f>IF(AND(A4640="PSA Testing", E4640= "Utilization Rate (per 100,000 patients)"),
SUMIFS(PSA!$D:$D,PSA!$A:$A,C4640,PSA!$G:$G,D4640),
IF(AND(A4640="Colorectal Cancer Screening", E4640="Utilization Rate (per 100,000 patients)"),
SUMIFS(COL!$D:$D,COL!$A:$A,C4640,COL!$G:$G, D4640),
IF(AND(A4640="Cervical Cancer Screening", E4640="Utilization Rate (per 100,000 patients)"),
SUMIFS(CERV!$D:$D,CERV!$A:$A,C4640,CERV!$G:$G,D4640),
IF(AND(A4640="Cancer Screening for CKD patients", E4640="Utilization Rate (per 100,000 patients)"),
SUMIFS(CANSCRN!$D:$D,CANSCRN!$A:$A,C4640,CANSCRN!$G:$G,D4640),
IF(AND(A4640="PSA Testing", E4640="Cost per service ($USD)"),
SUMIFS(PSA!$E:$E,PSA!$A:$A,C4640,PSA!$G:$G,D4640),
IF(AND(A4640="Colorectal Cancer Screening", E4640="Cost per service ($USD)"),
SUMIFS(COL!$E:$E,COL!$A:$A,C4640,COL!$G:$G,D4640),
IF(AND(A4640="Cervical Cancer Screening", E4640="Cost per service ($USD)"),
SUMIFS(CERV!$E:$E,CERV!$A:$A,C4640,CERV!$G:$G,D4640),
IF(AND(A4640="Cancer Screening for CKD patients", E4640="Cost per service ($USD)"),
SUMIFS(CANSCRN!$E:$E,CANSCRN!$A:$A,C4640,CANSCRN!$G:$G,D4640),
IF(AND(A4640="PSA Testing", E4640="Total Expenditure ($USD per 100,000 patients)"),
SUMIFS(PSA!$F:$F,PSA!$A:$A,C4640,PSA!$G:$G,D4640),
IF(AND(A4640="Colorectal Cancer Screening", E4640="Total Expenditure ($USD per 100,000 patients)"),
SUMIFS(COL!$F:$F,COL!$A:$A,C4640,COL!$G:$G,D4640),
IF(AND(A4640="Cervical Cancer Screening", E4640="Total Expenditure ($USD per 100,000 patients)"),
SUMIFS(CERV!$F:$F,CERV!$A:$A,C4640,CERV!$G:$G,D4640),
SUMIFS(CANSCRN!$F:$F,CANSCRN!$A:$A,C4640,CANSCRN!$G:$G,D4640))))))))))))</f>
        <v>25.206057699999999</v>
      </c>
    </row>
    <row r="4641" spans="1:6" x14ac:dyDescent="0.2">
      <c r="A4641" s="24" t="s">
        <v>100</v>
      </c>
      <c r="B4641" s="24" t="s">
        <v>101</v>
      </c>
      <c r="C4641" s="24" t="s">
        <v>43</v>
      </c>
      <c r="D4641" s="24">
        <v>2017</v>
      </c>
      <c r="E4641" s="24" t="s">
        <v>106</v>
      </c>
      <c r="F4641" s="3">
        <f>IF(AND(A4641="PSA Testing", E4641= "Utilization Rate (per 100,000 patients)"),
SUMIFS(PSA!$D:$D,PSA!$A:$A,C4641,PSA!$G:$G,D4641),
IF(AND(A4641="Colorectal Cancer Screening", E4641="Utilization Rate (per 100,000 patients)"),
SUMIFS(COL!$D:$D,COL!$A:$A,C4641,COL!$G:$G, D4641),
IF(AND(A4641="Cervical Cancer Screening", E4641="Utilization Rate (per 100,000 patients)"),
SUMIFS(CERV!$D:$D,CERV!$A:$A,C4641,CERV!$G:$G,D4641),
IF(AND(A4641="Cancer Screening for CKD patients", E4641="Utilization Rate (per 100,000 patients)"),
SUMIFS(CANSCRN!$D:$D,CANSCRN!$A:$A,C4641,CANSCRN!$G:$G,D4641),
IF(AND(A4641="PSA Testing", E4641="Cost per service ($USD)"),
SUMIFS(PSA!$E:$E,PSA!$A:$A,C4641,PSA!$G:$G,D4641),
IF(AND(A4641="Colorectal Cancer Screening", E4641="Cost per service ($USD)"),
SUMIFS(COL!$E:$E,COL!$A:$A,C4641,COL!$G:$G,D4641),
IF(AND(A4641="Cervical Cancer Screening", E4641="Cost per service ($USD)"),
SUMIFS(CERV!$E:$E,CERV!$A:$A,C4641,CERV!$G:$G,D4641),
IF(AND(A4641="Cancer Screening for CKD patients", E4641="Cost per service ($USD)"),
SUMIFS(CANSCRN!$E:$E,CANSCRN!$A:$A,C4641,CANSCRN!$G:$G,D4641),
IF(AND(A4641="PSA Testing", E4641="Total Expenditure ($USD per 100,000 patients)"),
SUMIFS(PSA!$F:$F,PSA!$A:$A,C4641,PSA!$G:$G,D4641),
IF(AND(A4641="Colorectal Cancer Screening", E4641="Total Expenditure ($USD per 100,000 patients)"),
SUMIFS(COL!$F:$F,COL!$A:$A,C4641,COL!$G:$G,D4641),
IF(AND(A4641="Cervical Cancer Screening", E4641="Total Expenditure ($USD per 100,000 patients)"),
SUMIFS(CERV!$F:$F,CERV!$A:$A,C4641,CERV!$G:$G,D4641),
SUMIFS(CANSCRN!$F:$F,CANSCRN!$A:$A,C4641,CANSCRN!$G:$G,D4641))))))))))))</f>
        <v>25.262041499999999</v>
      </c>
    </row>
    <row r="4642" spans="1:6" x14ac:dyDescent="0.2">
      <c r="A4642" s="24" t="s">
        <v>100</v>
      </c>
      <c r="B4642" s="24" t="s">
        <v>101</v>
      </c>
      <c r="C4642" s="24" t="s">
        <v>43</v>
      </c>
      <c r="D4642" s="24">
        <v>2018</v>
      </c>
      <c r="E4642" s="24" t="s">
        <v>106</v>
      </c>
      <c r="F4642" s="3">
        <f>IF(AND(A4642="PSA Testing", E4642= "Utilization Rate (per 100,000 patients)"),
SUMIFS(PSA!$D:$D,PSA!$A:$A,C4642,PSA!$G:$G,D4642),
IF(AND(A4642="Colorectal Cancer Screening", E4642="Utilization Rate (per 100,000 patients)"),
SUMIFS(COL!$D:$D,COL!$A:$A,C4642,COL!$G:$G, D4642),
IF(AND(A4642="Cervical Cancer Screening", E4642="Utilization Rate (per 100,000 patients)"),
SUMIFS(CERV!$D:$D,CERV!$A:$A,C4642,CERV!$G:$G,D4642),
IF(AND(A4642="Cancer Screening for CKD patients", E4642="Utilization Rate (per 100,000 patients)"),
SUMIFS(CANSCRN!$D:$D,CANSCRN!$A:$A,C4642,CANSCRN!$G:$G,D4642),
IF(AND(A4642="PSA Testing", E4642="Cost per service ($USD)"),
SUMIFS(PSA!$E:$E,PSA!$A:$A,C4642,PSA!$G:$G,D4642),
IF(AND(A4642="Colorectal Cancer Screening", E4642="Cost per service ($USD)"),
SUMIFS(COL!$E:$E,COL!$A:$A,C4642,COL!$G:$G,D4642),
IF(AND(A4642="Cervical Cancer Screening", E4642="Cost per service ($USD)"),
SUMIFS(CERV!$E:$E,CERV!$A:$A,C4642,CERV!$G:$G,D4642),
IF(AND(A4642="Cancer Screening for CKD patients", E4642="Cost per service ($USD)"),
SUMIFS(CANSCRN!$E:$E,CANSCRN!$A:$A,C4642,CANSCRN!$G:$G,D4642),
IF(AND(A4642="PSA Testing", E4642="Total Expenditure ($USD per 100,000 patients)"),
SUMIFS(PSA!$F:$F,PSA!$A:$A,C4642,PSA!$G:$G,D4642),
IF(AND(A4642="Colorectal Cancer Screening", E4642="Total Expenditure ($USD per 100,000 patients)"),
SUMIFS(COL!$F:$F,COL!$A:$A,C4642,COL!$G:$G,D4642),
IF(AND(A4642="Cervical Cancer Screening", E4642="Total Expenditure ($USD per 100,000 patients)"),
SUMIFS(CERV!$F:$F,CERV!$A:$A,C4642,CERV!$G:$G,D4642),
SUMIFS(CANSCRN!$F:$F,CANSCRN!$A:$A,C4642,CANSCRN!$G:$G,D4642))))))))))))</f>
        <v>21.7751661</v>
      </c>
    </row>
    <row r="4643" spans="1:6" x14ac:dyDescent="0.2">
      <c r="A4643" s="24" t="s">
        <v>100</v>
      </c>
      <c r="B4643" s="24" t="s">
        <v>101</v>
      </c>
      <c r="C4643" s="24" t="s">
        <v>43</v>
      </c>
      <c r="D4643" s="24">
        <v>2019</v>
      </c>
      <c r="E4643" s="24" t="s">
        <v>106</v>
      </c>
      <c r="F4643" s="3">
        <f>IF(AND(A4643="PSA Testing", E4643= "Utilization Rate (per 100,000 patients)"),
SUMIFS(PSA!$D:$D,PSA!$A:$A,C4643,PSA!$G:$G,D4643),
IF(AND(A4643="Colorectal Cancer Screening", E4643="Utilization Rate (per 100,000 patients)"),
SUMIFS(COL!$D:$D,COL!$A:$A,C4643,COL!$G:$G, D4643),
IF(AND(A4643="Cervical Cancer Screening", E4643="Utilization Rate (per 100,000 patients)"),
SUMIFS(CERV!$D:$D,CERV!$A:$A,C4643,CERV!$G:$G,D4643),
IF(AND(A4643="Cancer Screening for CKD patients", E4643="Utilization Rate (per 100,000 patients)"),
SUMIFS(CANSCRN!$D:$D,CANSCRN!$A:$A,C4643,CANSCRN!$G:$G,D4643),
IF(AND(A4643="PSA Testing", E4643="Cost per service ($USD)"),
SUMIFS(PSA!$E:$E,PSA!$A:$A,C4643,PSA!$G:$G,D4643),
IF(AND(A4643="Colorectal Cancer Screening", E4643="Cost per service ($USD)"),
SUMIFS(COL!$E:$E,COL!$A:$A,C4643,COL!$G:$G,D4643),
IF(AND(A4643="Cervical Cancer Screening", E4643="Cost per service ($USD)"),
SUMIFS(CERV!$E:$E,CERV!$A:$A,C4643,CERV!$G:$G,D4643),
IF(AND(A4643="Cancer Screening for CKD patients", E4643="Cost per service ($USD)"),
SUMIFS(CANSCRN!$E:$E,CANSCRN!$A:$A,C4643,CANSCRN!$G:$G,D4643),
IF(AND(A4643="PSA Testing", E4643="Total Expenditure ($USD per 100,000 patients)"),
SUMIFS(PSA!$F:$F,PSA!$A:$A,C4643,PSA!$G:$G,D4643),
IF(AND(A4643="Colorectal Cancer Screening", E4643="Total Expenditure ($USD per 100,000 patients)"),
SUMIFS(COL!$F:$F,COL!$A:$A,C4643,COL!$G:$G,D4643),
IF(AND(A4643="Cervical Cancer Screening", E4643="Total Expenditure ($USD per 100,000 patients)"),
SUMIFS(CERV!$F:$F,CERV!$A:$A,C4643,CERV!$G:$G,D4643),
SUMIFS(CANSCRN!$F:$F,CANSCRN!$A:$A,C4643,CANSCRN!$G:$G,D4643))))))))))))</f>
        <v>20.211086600000002</v>
      </c>
    </row>
    <row r="4644" spans="1:6" x14ac:dyDescent="0.2">
      <c r="A4644" s="24" t="s">
        <v>100</v>
      </c>
      <c r="B4644" s="24" t="s">
        <v>101</v>
      </c>
      <c r="C4644" s="24" t="s">
        <v>44</v>
      </c>
      <c r="D4644" s="24">
        <v>2009</v>
      </c>
      <c r="E4644" s="24" t="s">
        <v>106</v>
      </c>
      <c r="F4644" s="3">
        <f>IF(AND(A4644="PSA Testing", E4644= "Utilization Rate (per 100,000 patients)"),
SUMIFS(PSA!$D:$D,PSA!$A:$A,C4644,PSA!$G:$G,D4644),
IF(AND(A4644="Colorectal Cancer Screening", E4644="Utilization Rate (per 100,000 patients)"),
SUMIFS(COL!$D:$D,COL!$A:$A,C4644,COL!$G:$G, D4644),
IF(AND(A4644="Cervical Cancer Screening", E4644="Utilization Rate (per 100,000 patients)"),
SUMIFS(CERV!$D:$D,CERV!$A:$A,C4644,CERV!$G:$G,D4644),
IF(AND(A4644="Cancer Screening for CKD patients", E4644="Utilization Rate (per 100,000 patients)"),
SUMIFS(CANSCRN!$D:$D,CANSCRN!$A:$A,C4644,CANSCRN!$G:$G,D4644),
IF(AND(A4644="PSA Testing", E4644="Cost per service ($USD)"),
SUMIFS(PSA!$E:$E,PSA!$A:$A,C4644,PSA!$G:$G,D4644),
IF(AND(A4644="Colorectal Cancer Screening", E4644="Cost per service ($USD)"),
SUMIFS(COL!$E:$E,COL!$A:$A,C4644,COL!$G:$G,D4644),
IF(AND(A4644="Cervical Cancer Screening", E4644="Cost per service ($USD)"),
SUMIFS(CERV!$E:$E,CERV!$A:$A,C4644,CERV!$G:$G,D4644),
IF(AND(A4644="Cancer Screening for CKD patients", E4644="Cost per service ($USD)"),
SUMIFS(CANSCRN!$E:$E,CANSCRN!$A:$A,C4644,CANSCRN!$G:$G,D4644),
IF(AND(A4644="PSA Testing", E4644="Total Expenditure ($USD per 100,000 patients)"),
SUMIFS(PSA!$F:$F,PSA!$A:$A,C4644,PSA!$G:$G,D4644),
IF(AND(A4644="Colorectal Cancer Screening", E4644="Total Expenditure ($USD per 100,000 patients)"),
SUMIFS(COL!$F:$F,COL!$A:$A,C4644,COL!$G:$G,D4644),
IF(AND(A4644="Cervical Cancer Screening", E4644="Total Expenditure ($USD per 100,000 patients)"),
SUMIFS(CERV!$F:$F,CERV!$A:$A,C4644,CERV!$G:$G,D4644),
SUMIFS(CANSCRN!$F:$F,CANSCRN!$A:$A,C4644,CANSCRN!$G:$G,D4644))))))))))))</f>
        <v>31.8981748</v>
      </c>
    </row>
    <row r="4645" spans="1:6" x14ac:dyDescent="0.2">
      <c r="A4645" s="24" t="s">
        <v>100</v>
      </c>
      <c r="B4645" s="24" t="s">
        <v>101</v>
      </c>
      <c r="C4645" s="24" t="s">
        <v>44</v>
      </c>
      <c r="D4645" s="24">
        <v>2010</v>
      </c>
      <c r="E4645" s="24" t="s">
        <v>106</v>
      </c>
      <c r="F4645" s="3">
        <f>IF(AND(A4645="PSA Testing", E4645= "Utilization Rate (per 100,000 patients)"),
SUMIFS(PSA!$D:$D,PSA!$A:$A,C4645,PSA!$G:$G,D4645),
IF(AND(A4645="Colorectal Cancer Screening", E4645="Utilization Rate (per 100,000 patients)"),
SUMIFS(COL!$D:$D,COL!$A:$A,C4645,COL!$G:$G, D4645),
IF(AND(A4645="Cervical Cancer Screening", E4645="Utilization Rate (per 100,000 patients)"),
SUMIFS(CERV!$D:$D,CERV!$A:$A,C4645,CERV!$G:$G,D4645),
IF(AND(A4645="Cancer Screening for CKD patients", E4645="Utilization Rate (per 100,000 patients)"),
SUMIFS(CANSCRN!$D:$D,CANSCRN!$A:$A,C4645,CANSCRN!$G:$G,D4645),
IF(AND(A4645="PSA Testing", E4645="Cost per service ($USD)"),
SUMIFS(PSA!$E:$E,PSA!$A:$A,C4645,PSA!$G:$G,D4645),
IF(AND(A4645="Colorectal Cancer Screening", E4645="Cost per service ($USD)"),
SUMIFS(COL!$E:$E,COL!$A:$A,C4645,COL!$G:$G,D4645),
IF(AND(A4645="Cervical Cancer Screening", E4645="Cost per service ($USD)"),
SUMIFS(CERV!$E:$E,CERV!$A:$A,C4645,CERV!$G:$G,D4645),
IF(AND(A4645="Cancer Screening for CKD patients", E4645="Cost per service ($USD)"),
SUMIFS(CANSCRN!$E:$E,CANSCRN!$A:$A,C4645,CANSCRN!$G:$G,D4645),
IF(AND(A4645="PSA Testing", E4645="Total Expenditure ($USD per 100,000 patients)"),
SUMIFS(PSA!$F:$F,PSA!$A:$A,C4645,PSA!$G:$G,D4645),
IF(AND(A4645="Colorectal Cancer Screening", E4645="Total Expenditure ($USD per 100,000 patients)"),
SUMIFS(COL!$F:$F,COL!$A:$A,C4645,COL!$G:$G,D4645),
IF(AND(A4645="Cervical Cancer Screening", E4645="Total Expenditure ($USD per 100,000 patients)"),
SUMIFS(CERV!$F:$F,CERV!$A:$A,C4645,CERV!$G:$G,D4645),
SUMIFS(CANSCRN!$F:$F,CANSCRN!$A:$A,C4645,CANSCRN!$G:$G,D4645))))))))))))</f>
        <v>32.617265600000003</v>
      </c>
    </row>
    <row r="4646" spans="1:6" x14ac:dyDescent="0.2">
      <c r="A4646" s="24" t="s">
        <v>100</v>
      </c>
      <c r="B4646" s="24" t="s">
        <v>101</v>
      </c>
      <c r="C4646" s="24" t="s">
        <v>44</v>
      </c>
      <c r="D4646" s="24">
        <v>2011</v>
      </c>
      <c r="E4646" s="24" t="s">
        <v>106</v>
      </c>
      <c r="F4646" s="3">
        <f>IF(AND(A4646="PSA Testing", E4646= "Utilization Rate (per 100,000 patients)"),
SUMIFS(PSA!$D:$D,PSA!$A:$A,C4646,PSA!$G:$G,D4646),
IF(AND(A4646="Colorectal Cancer Screening", E4646="Utilization Rate (per 100,000 patients)"),
SUMIFS(COL!$D:$D,COL!$A:$A,C4646,COL!$G:$G, D4646),
IF(AND(A4646="Cervical Cancer Screening", E4646="Utilization Rate (per 100,000 patients)"),
SUMIFS(CERV!$D:$D,CERV!$A:$A,C4646,CERV!$G:$G,D4646),
IF(AND(A4646="Cancer Screening for CKD patients", E4646="Utilization Rate (per 100,000 patients)"),
SUMIFS(CANSCRN!$D:$D,CANSCRN!$A:$A,C4646,CANSCRN!$G:$G,D4646),
IF(AND(A4646="PSA Testing", E4646="Cost per service ($USD)"),
SUMIFS(PSA!$E:$E,PSA!$A:$A,C4646,PSA!$G:$G,D4646),
IF(AND(A4646="Colorectal Cancer Screening", E4646="Cost per service ($USD)"),
SUMIFS(COL!$E:$E,COL!$A:$A,C4646,COL!$G:$G,D4646),
IF(AND(A4646="Cervical Cancer Screening", E4646="Cost per service ($USD)"),
SUMIFS(CERV!$E:$E,CERV!$A:$A,C4646,CERV!$G:$G,D4646),
IF(AND(A4646="Cancer Screening for CKD patients", E4646="Cost per service ($USD)"),
SUMIFS(CANSCRN!$E:$E,CANSCRN!$A:$A,C4646,CANSCRN!$G:$G,D4646),
IF(AND(A4646="PSA Testing", E4646="Total Expenditure ($USD per 100,000 patients)"),
SUMIFS(PSA!$F:$F,PSA!$A:$A,C4646,PSA!$G:$G,D4646),
IF(AND(A4646="Colorectal Cancer Screening", E4646="Total Expenditure ($USD per 100,000 patients)"),
SUMIFS(COL!$F:$F,COL!$A:$A,C4646,COL!$G:$G,D4646),
IF(AND(A4646="Cervical Cancer Screening", E4646="Total Expenditure ($USD per 100,000 patients)"),
SUMIFS(CERV!$F:$F,CERV!$A:$A,C4646,CERV!$G:$G,D4646),
SUMIFS(CANSCRN!$F:$F,CANSCRN!$A:$A,C4646,CANSCRN!$G:$G,D4646))))))))))))</f>
        <v>28.283366099999999</v>
      </c>
    </row>
    <row r="4647" spans="1:6" x14ac:dyDescent="0.2">
      <c r="A4647" s="24" t="s">
        <v>100</v>
      </c>
      <c r="B4647" s="24" t="s">
        <v>101</v>
      </c>
      <c r="C4647" s="24" t="s">
        <v>44</v>
      </c>
      <c r="D4647" s="24">
        <v>2012</v>
      </c>
      <c r="E4647" s="24" t="s">
        <v>106</v>
      </c>
      <c r="F4647" s="3">
        <f>IF(AND(A4647="PSA Testing", E4647= "Utilization Rate (per 100,000 patients)"),
SUMIFS(PSA!$D:$D,PSA!$A:$A,C4647,PSA!$G:$G,D4647),
IF(AND(A4647="Colorectal Cancer Screening", E4647="Utilization Rate (per 100,000 patients)"),
SUMIFS(COL!$D:$D,COL!$A:$A,C4647,COL!$G:$G, D4647),
IF(AND(A4647="Cervical Cancer Screening", E4647="Utilization Rate (per 100,000 patients)"),
SUMIFS(CERV!$D:$D,CERV!$A:$A,C4647,CERV!$G:$G,D4647),
IF(AND(A4647="Cancer Screening for CKD patients", E4647="Utilization Rate (per 100,000 patients)"),
SUMIFS(CANSCRN!$D:$D,CANSCRN!$A:$A,C4647,CANSCRN!$G:$G,D4647),
IF(AND(A4647="PSA Testing", E4647="Cost per service ($USD)"),
SUMIFS(PSA!$E:$E,PSA!$A:$A,C4647,PSA!$G:$G,D4647),
IF(AND(A4647="Colorectal Cancer Screening", E4647="Cost per service ($USD)"),
SUMIFS(COL!$E:$E,COL!$A:$A,C4647,COL!$G:$G,D4647),
IF(AND(A4647="Cervical Cancer Screening", E4647="Cost per service ($USD)"),
SUMIFS(CERV!$E:$E,CERV!$A:$A,C4647,CERV!$G:$G,D4647),
IF(AND(A4647="Cancer Screening for CKD patients", E4647="Cost per service ($USD)"),
SUMIFS(CANSCRN!$E:$E,CANSCRN!$A:$A,C4647,CANSCRN!$G:$G,D4647),
IF(AND(A4647="PSA Testing", E4647="Total Expenditure ($USD per 100,000 patients)"),
SUMIFS(PSA!$F:$F,PSA!$A:$A,C4647,PSA!$G:$G,D4647),
IF(AND(A4647="Colorectal Cancer Screening", E4647="Total Expenditure ($USD per 100,000 patients)"),
SUMIFS(COL!$F:$F,COL!$A:$A,C4647,COL!$G:$G,D4647),
IF(AND(A4647="Cervical Cancer Screening", E4647="Total Expenditure ($USD per 100,000 patients)"),
SUMIFS(CERV!$F:$F,CERV!$A:$A,C4647,CERV!$G:$G,D4647),
SUMIFS(CANSCRN!$F:$F,CANSCRN!$A:$A,C4647,CANSCRN!$G:$G,D4647))))))))))))</f>
        <v>25.220795500000001</v>
      </c>
    </row>
    <row r="4648" spans="1:6" x14ac:dyDescent="0.2">
      <c r="A4648" s="24" t="s">
        <v>100</v>
      </c>
      <c r="B4648" s="24" t="s">
        <v>101</v>
      </c>
      <c r="C4648" s="24" t="s">
        <v>44</v>
      </c>
      <c r="D4648" s="24">
        <v>2013</v>
      </c>
      <c r="E4648" s="24" t="s">
        <v>106</v>
      </c>
      <c r="F4648" s="3">
        <f>IF(AND(A4648="PSA Testing", E4648= "Utilization Rate (per 100,000 patients)"),
SUMIFS(PSA!$D:$D,PSA!$A:$A,C4648,PSA!$G:$G,D4648),
IF(AND(A4648="Colorectal Cancer Screening", E4648="Utilization Rate (per 100,000 patients)"),
SUMIFS(COL!$D:$D,COL!$A:$A,C4648,COL!$G:$G, D4648),
IF(AND(A4648="Cervical Cancer Screening", E4648="Utilization Rate (per 100,000 patients)"),
SUMIFS(CERV!$D:$D,CERV!$A:$A,C4648,CERV!$G:$G,D4648),
IF(AND(A4648="Cancer Screening for CKD patients", E4648="Utilization Rate (per 100,000 patients)"),
SUMIFS(CANSCRN!$D:$D,CANSCRN!$A:$A,C4648,CANSCRN!$G:$G,D4648),
IF(AND(A4648="PSA Testing", E4648="Cost per service ($USD)"),
SUMIFS(PSA!$E:$E,PSA!$A:$A,C4648,PSA!$G:$G,D4648),
IF(AND(A4648="Colorectal Cancer Screening", E4648="Cost per service ($USD)"),
SUMIFS(COL!$E:$E,COL!$A:$A,C4648,COL!$G:$G,D4648),
IF(AND(A4648="Cervical Cancer Screening", E4648="Cost per service ($USD)"),
SUMIFS(CERV!$E:$E,CERV!$A:$A,C4648,CERV!$G:$G,D4648),
IF(AND(A4648="Cancer Screening for CKD patients", E4648="Cost per service ($USD)"),
SUMIFS(CANSCRN!$E:$E,CANSCRN!$A:$A,C4648,CANSCRN!$G:$G,D4648),
IF(AND(A4648="PSA Testing", E4648="Total Expenditure ($USD per 100,000 patients)"),
SUMIFS(PSA!$F:$F,PSA!$A:$A,C4648,PSA!$G:$G,D4648),
IF(AND(A4648="Colorectal Cancer Screening", E4648="Total Expenditure ($USD per 100,000 patients)"),
SUMIFS(COL!$F:$F,COL!$A:$A,C4648,COL!$G:$G,D4648),
IF(AND(A4648="Cervical Cancer Screening", E4648="Total Expenditure ($USD per 100,000 patients)"),
SUMIFS(CERV!$F:$F,CERV!$A:$A,C4648,CERV!$G:$G,D4648),
SUMIFS(CANSCRN!$F:$F,CANSCRN!$A:$A,C4648,CANSCRN!$G:$G,D4648))))))))))))</f>
        <v>25.4657895</v>
      </c>
    </row>
    <row r="4649" spans="1:6" x14ac:dyDescent="0.2">
      <c r="A4649" s="24" t="s">
        <v>100</v>
      </c>
      <c r="B4649" s="24" t="s">
        <v>101</v>
      </c>
      <c r="C4649" s="24" t="s">
        <v>44</v>
      </c>
      <c r="D4649" s="24">
        <v>2014</v>
      </c>
      <c r="E4649" s="24" t="s">
        <v>106</v>
      </c>
      <c r="F4649" s="3">
        <f>IF(AND(A4649="PSA Testing", E4649= "Utilization Rate (per 100,000 patients)"),
SUMIFS(PSA!$D:$D,PSA!$A:$A,C4649,PSA!$G:$G,D4649),
IF(AND(A4649="Colorectal Cancer Screening", E4649="Utilization Rate (per 100,000 patients)"),
SUMIFS(COL!$D:$D,COL!$A:$A,C4649,COL!$G:$G, D4649),
IF(AND(A4649="Cervical Cancer Screening", E4649="Utilization Rate (per 100,000 patients)"),
SUMIFS(CERV!$D:$D,CERV!$A:$A,C4649,CERV!$G:$G,D4649),
IF(AND(A4649="Cancer Screening for CKD patients", E4649="Utilization Rate (per 100,000 patients)"),
SUMIFS(CANSCRN!$D:$D,CANSCRN!$A:$A,C4649,CANSCRN!$G:$G,D4649),
IF(AND(A4649="PSA Testing", E4649="Cost per service ($USD)"),
SUMIFS(PSA!$E:$E,PSA!$A:$A,C4649,PSA!$G:$G,D4649),
IF(AND(A4649="Colorectal Cancer Screening", E4649="Cost per service ($USD)"),
SUMIFS(COL!$E:$E,COL!$A:$A,C4649,COL!$G:$G,D4649),
IF(AND(A4649="Cervical Cancer Screening", E4649="Cost per service ($USD)"),
SUMIFS(CERV!$E:$E,CERV!$A:$A,C4649,CERV!$G:$G,D4649),
IF(AND(A4649="Cancer Screening for CKD patients", E4649="Cost per service ($USD)"),
SUMIFS(CANSCRN!$E:$E,CANSCRN!$A:$A,C4649,CANSCRN!$G:$G,D4649),
IF(AND(A4649="PSA Testing", E4649="Total Expenditure ($USD per 100,000 patients)"),
SUMIFS(PSA!$F:$F,PSA!$A:$A,C4649,PSA!$G:$G,D4649),
IF(AND(A4649="Colorectal Cancer Screening", E4649="Total Expenditure ($USD per 100,000 patients)"),
SUMIFS(COL!$F:$F,COL!$A:$A,C4649,COL!$G:$G,D4649),
IF(AND(A4649="Cervical Cancer Screening", E4649="Total Expenditure ($USD per 100,000 patients)"),
SUMIFS(CERV!$F:$F,CERV!$A:$A,C4649,CERV!$G:$G,D4649),
SUMIFS(CANSCRN!$F:$F,CANSCRN!$A:$A,C4649,CANSCRN!$G:$G,D4649))))))))))))</f>
        <v>22.570490199999998</v>
      </c>
    </row>
    <row r="4650" spans="1:6" x14ac:dyDescent="0.2">
      <c r="A4650" s="24" t="s">
        <v>100</v>
      </c>
      <c r="B4650" s="24" t="s">
        <v>101</v>
      </c>
      <c r="C4650" s="24" t="s">
        <v>44</v>
      </c>
      <c r="D4650" s="24">
        <v>2015</v>
      </c>
      <c r="E4650" s="24" t="s">
        <v>106</v>
      </c>
      <c r="F4650" s="3">
        <f>IF(AND(A4650="PSA Testing", E4650= "Utilization Rate (per 100,000 patients)"),
SUMIFS(PSA!$D:$D,PSA!$A:$A,C4650,PSA!$G:$G,D4650),
IF(AND(A4650="Colorectal Cancer Screening", E4650="Utilization Rate (per 100,000 patients)"),
SUMIFS(COL!$D:$D,COL!$A:$A,C4650,COL!$G:$G, D4650),
IF(AND(A4650="Cervical Cancer Screening", E4650="Utilization Rate (per 100,000 patients)"),
SUMIFS(CERV!$D:$D,CERV!$A:$A,C4650,CERV!$G:$G,D4650),
IF(AND(A4650="Cancer Screening for CKD patients", E4650="Utilization Rate (per 100,000 patients)"),
SUMIFS(CANSCRN!$D:$D,CANSCRN!$A:$A,C4650,CANSCRN!$G:$G,D4650),
IF(AND(A4650="PSA Testing", E4650="Cost per service ($USD)"),
SUMIFS(PSA!$E:$E,PSA!$A:$A,C4650,PSA!$G:$G,D4650),
IF(AND(A4650="Colorectal Cancer Screening", E4650="Cost per service ($USD)"),
SUMIFS(COL!$E:$E,COL!$A:$A,C4650,COL!$G:$G,D4650),
IF(AND(A4650="Cervical Cancer Screening", E4650="Cost per service ($USD)"),
SUMIFS(CERV!$E:$E,CERV!$A:$A,C4650,CERV!$G:$G,D4650),
IF(AND(A4650="Cancer Screening for CKD patients", E4650="Cost per service ($USD)"),
SUMIFS(CANSCRN!$E:$E,CANSCRN!$A:$A,C4650,CANSCRN!$G:$G,D4650),
IF(AND(A4650="PSA Testing", E4650="Total Expenditure ($USD per 100,000 patients)"),
SUMIFS(PSA!$F:$F,PSA!$A:$A,C4650,PSA!$G:$G,D4650),
IF(AND(A4650="Colorectal Cancer Screening", E4650="Total Expenditure ($USD per 100,000 patients)"),
SUMIFS(COL!$F:$F,COL!$A:$A,C4650,COL!$G:$G,D4650),
IF(AND(A4650="Cervical Cancer Screening", E4650="Total Expenditure ($USD per 100,000 patients)"),
SUMIFS(CERV!$F:$F,CERV!$A:$A,C4650,CERV!$G:$G,D4650),
SUMIFS(CANSCRN!$F:$F,CANSCRN!$A:$A,C4650,CANSCRN!$G:$G,D4650))))))))))))</f>
        <v>21.661677699999998</v>
      </c>
    </row>
    <row r="4651" spans="1:6" x14ac:dyDescent="0.2">
      <c r="A4651" s="24" t="s">
        <v>100</v>
      </c>
      <c r="B4651" s="24" t="s">
        <v>101</v>
      </c>
      <c r="C4651" s="24" t="s">
        <v>44</v>
      </c>
      <c r="D4651" s="24">
        <v>2016</v>
      </c>
      <c r="E4651" s="24" t="s">
        <v>106</v>
      </c>
      <c r="F4651" s="3">
        <f>IF(AND(A4651="PSA Testing", E4651= "Utilization Rate (per 100,000 patients)"),
SUMIFS(PSA!$D:$D,PSA!$A:$A,C4651,PSA!$G:$G,D4651),
IF(AND(A4651="Colorectal Cancer Screening", E4651="Utilization Rate (per 100,000 patients)"),
SUMIFS(COL!$D:$D,COL!$A:$A,C4651,COL!$G:$G, D4651),
IF(AND(A4651="Cervical Cancer Screening", E4651="Utilization Rate (per 100,000 patients)"),
SUMIFS(CERV!$D:$D,CERV!$A:$A,C4651,CERV!$G:$G,D4651),
IF(AND(A4651="Cancer Screening for CKD patients", E4651="Utilization Rate (per 100,000 patients)"),
SUMIFS(CANSCRN!$D:$D,CANSCRN!$A:$A,C4651,CANSCRN!$G:$G,D4651),
IF(AND(A4651="PSA Testing", E4651="Cost per service ($USD)"),
SUMIFS(PSA!$E:$E,PSA!$A:$A,C4651,PSA!$G:$G,D4651),
IF(AND(A4651="Colorectal Cancer Screening", E4651="Cost per service ($USD)"),
SUMIFS(COL!$E:$E,COL!$A:$A,C4651,COL!$G:$G,D4651),
IF(AND(A4651="Cervical Cancer Screening", E4651="Cost per service ($USD)"),
SUMIFS(CERV!$E:$E,CERV!$A:$A,C4651,CERV!$G:$G,D4651),
IF(AND(A4651="Cancer Screening for CKD patients", E4651="Cost per service ($USD)"),
SUMIFS(CANSCRN!$E:$E,CANSCRN!$A:$A,C4651,CANSCRN!$G:$G,D4651),
IF(AND(A4651="PSA Testing", E4651="Total Expenditure ($USD per 100,000 patients)"),
SUMIFS(PSA!$F:$F,PSA!$A:$A,C4651,PSA!$G:$G,D4651),
IF(AND(A4651="Colorectal Cancer Screening", E4651="Total Expenditure ($USD per 100,000 patients)"),
SUMIFS(COL!$F:$F,COL!$A:$A,C4651,COL!$G:$G,D4651),
IF(AND(A4651="Cervical Cancer Screening", E4651="Total Expenditure ($USD per 100,000 patients)"),
SUMIFS(CERV!$F:$F,CERV!$A:$A,C4651,CERV!$G:$G,D4651),
SUMIFS(CANSCRN!$F:$F,CANSCRN!$A:$A,C4651,CANSCRN!$G:$G,D4651))))))))))))</f>
        <v>23.768335799999999</v>
      </c>
    </row>
    <row r="4652" spans="1:6" x14ac:dyDescent="0.2">
      <c r="A4652" s="24" t="s">
        <v>100</v>
      </c>
      <c r="B4652" s="24" t="s">
        <v>101</v>
      </c>
      <c r="C4652" s="24" t="s">
        <v>44</v>
      </c>
      <c r="D4652" s="24">
        <v>2017</v>
      </c>
      <c r="E4652" s="24" t="s">
        <v>106</v>
      </c>
      <c r="F4652" s="3">
        <f>IF(AND(A4652="PSA Testing", E4652= "Utilization Rate (per 100,000 patients)"),
SUMIFS(PSA!$D:$D,PSA!$A:$A,C4652,PSA!$G:$G,D4652),
IF(AND(A4652="Colorectal Cancer Screening", E4652="Utilization Rate (per 100,000 patients)"),
SUMIFS(COL!$D:$D,COL!$A:$A,C4652,COL!$G:$G, D4652),
IF(AND(A4652="Cervical Cancer Screening", E4652="Utilization Rate (per 100,000 patients)"),
SUMIFS(CERV!$D:$D,CERV!$A:$A,C4652,CERV!$G:$G,D4652),
IF(AND(A4652="Cancer Screening for CKD patients", E4652="Utilization Rate (per 100,000 patients)"),
SUMIFS(CANSCRN!$D:$D,CANSCRN!$A:$A,C4652,CANSCRN!$G:$G,D4652),
IF(AND(A4652="PSA Testing", E4652="Cost per service ($USD)"),
SUMIFS(PSA!$E:$E,PSA!$A:$A,C4652,PSA!$G:$G,D4652),
IF(AND(A4652="Colorectal Cancer Screening", E4652="Cost per service ($USD)"),
SUMIFS(COL!$E:$E,COL!$A:$A,C4652,COL!$G:$G,D4652),
IF(AND(A4652="Cervical Cancer Screening", E4652="Cost per service ($USD)"),
SUMIFS(CERV!$E:$E,CERV!$A:$A,C4652,CERV!$G:$G,D4652),
IF(AND(A4652="Cancer Screening for CKD patients", E4652="Cost per service ($USD)"),
SUMIFS(CANSCRN!$E:$E,CANSCRN!$A:$A,C4652,CANSCRN!$G:$G,D4652),
IF(AND(A4652="PSA Testing", E4652="Total Expenditure ($USD per 100,000 patients)"),
SUMIFS(PSA!$F:$F,PSA!$A:$A,C4652,PSA!$G:$G,D4652),
IF(AND(A4652="Colorectal Cancer Screening", E4652="Total Expenditure ($USD per 100,000 patients)"),
SUMIFS(COL!$F:$F,COL!$A:$A,C4652,COL!$G:$G,D4652),
IF(AND(A4652="Cervical Cancer Screening", E4652="Total Expenditure ($USD per 100,000 patients)"),
SUMIFS(CERV!$F:$F,CERV!$A:$A,C4652,CERV!$G:$G,D4652),
SUMIFS(CANSCRN!$F:$F,CANSCRN!$A:$A,C4652,CANSCRN!$G:$G,D4652))))))))))))</f>
        <v>22.9412512</v>
      </c>
    </row>
    <row r="4653" spans="1:6" x14ac:dyDescent="0.2">
      <c r="A4653" s="24" t="s">
        <v>100</v>
      </c>
      <c r="B4653" s="24" t="s">
        <v>101</v>
      </c>
      <c r="C4653" s="24" t="s">
        <v>44</v>
      </c>
      <c r="D4653" s="24">
        <v>2018</v>
      </c>
      <c r="E4653" s="24" t="s">
        <v>106</v>
      </c>
      <c r="F4653" s="3">
        <f>IF(AND(A4653="PSA Testing", E4653= "Utilization Rate (per 100,000 patients)"),
SUMIFS(PSA!$D:$D,PSA!$A:$A,C4653,PSA!$G:$G,D4653),
IF(AND(A4653="Colorectal Cancer Screening", E4653="Utilization Rate (per 100,000 patients)"),
SUMIFS(COL!$D:$D,COL!$A:$A,C4653,COL!$G:$G, D4653),
IF(AND(A4653="Cervical Cancer Screening", E4653="Utilization Rate (per 100,000 patients)"),
SUMIFS(CERV!$D:$D,CERV!$A:$A,C4653,CERV!$G:$G,D4653),
IF(AND(A4653="Cancer Screening for CKD patients", E4653="Utilization Rate (per 100,000 patients)"),
SUMIFS(CANSCRN!$D:$D,CANSCRN!$A:$A,C4653,CANSCRN!$G:$G,D4653),
IF(AND(A4653="PSA Testing", E4653="Cost per service ($USD)"),
SUMIFS(PSA!$E:$E,PSA!$A:$A,C4653,PSA!$G:$G,D4653),
IF(AND(A4653="Colorectal Cancer Screening", E4653="Cost per service ($USD)"),
SUMIFS(COL!$E:$E,COL!$A:$A,C4653,COL!$G:$G,D4653),
IF(AND(A4653="Cervical Cancer Screening", E4653="Cost per service ($USD)"),
SUMIFS(CERV!$E:$E,CERV!$A:$A,C4653,CERV!$G:$G,D4653),
IF(AND(A4653="Cancer Screening for CKD patients", E4653="Cost per service ($USD)"),
SUMIFS(CANSCRN!$E:$E,CANSCRN!$A:$A,C4653,CANSCRN!$G:$G,D4653),
IF(AND(A4653="PSA Testing", E4653="Total Expenditure ($USD per 100,000 patients)"),
SUMIFS(PSA!$F:$F,PSA!$A:$A,C4653,PSA!$G:$G,D4653),
IF(AND(A4653="Colorectal Cancer Screening", E4653="Total Expenditure ($USD per 100,000 patients)"),
SUMIFS(COL!$F:$F,COL!$A:$A,C4653,COL!$G:$G,D4653),
IF(AND(A4653="Cervical Cancer Screening", E4653="Total Expenditure ($USD per 100,000 patients)"),
SUMIFS(CERV!$F:$F,CERV!$A:$A,C4653,CERV!$G:$G,D4653),
SUMIFS(CANSCRN!$F:$F,CANSCRN!$A:$A,C4653,CANSCRN!$G:$G,D4653))))))))))))</f>
        <v>20.907251800000001</v>
      </c>
    </row>
    <row r="4654" spans="1:6" x14ac:dyDescent="0.2">
      <c r="A4654" s="24" t="s">
        <v>100</v>
      </c>
      <c r="B4654" s="24" t="s">
        <v>101</v>
      </c>
      <c r="C4654" s="24" t="s">
        <v>44</v>
      </c>
      <c r="D4654" s="24">
        <v>2019</v>
      </c>
      <c r="E4654" s="24" t="s">
        <v>106</v>
      </c>
      <c r="F4654" s="3">
        <f>IF(AND(A4654="PSA Testing", E4654= "Utilization Rate (per 100,000 patients)"),
SUMIFS(PSA!$D:$D,PSA!$A:$A,C4654,PSA!$G:$G,D4654),
IF(AND(A4654="Colorectal Cancer Screening", E4654="Utilization Rate (per 100,000 patients)"),
SUMIFS(COL!$D:$D,COL!$A:$A,C4654,COL!$G:$G, D4654),
IF(AND(A4654="Cervical Cancer Screening", E4654="Utilization Rate (per 100,000 patients)"),
SUMIFS(CERV!$D:$D,CERV!$A:$A,C4654,CERV!$G:$G,D4654),
IF(AND(A4654="Cancer Screening for CKD patients", E4654="Utilization Rate (per 100,000 patients)"),
SUMIFS(CANSCRN!$D:$D,CANSCRN!$A:$A,C4654,CANSCRN!$G:$G,D4654),
IF(AND(A4654="PSA Testing", E4654="Cost per service ($USD)"),
SUMIFS(PSA!$E:$E,PSA!$A:$A,C4654,PSA!$G:$G,D4654),
IF(AND(A4654="Colorectal Cancer Screening", E4654="Cost per service ($USD)"),
SUMIFS(COL!$E:$E,COL!$A:$A,C4654,COL!$G:$G,D4654),
IF(AND(A4654="Cervical Cancer Screening", E4654="Cost per service ($USD)"),
SUMIFS(CERV!$E:$E,CERV!$A:$A,C4654,CERV!$G:$G,D4654),
IF(AND(A4654="Cancer Screening for CKD patients", E4654="Cost per service ($USD)"),
SUMIFS(CANSCRN!$E:$E,CANSCRN!$A:$A,C4654,CANSCRN!$G:$G,D4654),
IF(AND(A4654="PSA Testing", E4654="Total Expenditure ($USD per 100,000 patients)"),
SUMIFS(PSA!$F:$F,PSA!$A:$A,C4654,PSA!$G:$G,D4654),
IF(AND(A4654="Colorectal Cancer Screening", E4654="Total Expenditure ($USD per 100,000 patients)"),
SUMIFS(COL!$F:$F,COL!$A:$A,C4654,COL!$G:$G,D4654),
IF(AND(A4654="Cervical Cancer Screening", E4654="Total Expenditure ($USD per 100,000 patients)"),
SUMIFS(CERV!$F:$F,CERV!$A:$A,C4654,CERV!$G:$G,D4654),
SUMIFS(CANSCRN!$F:$F,CANSCRN!$A:$A,C4654,CANSCRN!$G:$G,D4654))))))))))))</f>
        <v>18.971361000000002</v>
      </c>
    </row>
    <row r="4655" spans="1:6" x14ac:dyDescent="0.2">
      <c r="A4655" s="24" t="s">
        <v>100</v>
      </c>
      <c r="B4655" s="24" t="s">
        <v>101</v>
      </c>
      <c r="C4655" s="24" t="s">
        <v>45</v>
      </c>
      <c r="D4655" s="24">
        <v>2009</v>
      </c>
      <c r="E4655" s="24" t="s">
        <v>106</v>
      </c>
      <c r="F4655" s="3">
        <f>IF(AND(A4655="PSA Testing", E4655= "Utilization Rate (per 100,000 patients)"),
SUMIFS(PSA!$D:$D,PSA!$A:$A,C4655,PSA!$G:$G,D4655),
IF(AND(A4655="Colorectal Cancer Screening", E4655="Utilization Rate (per 100,000 patients)"),
SUMIFS(COL!$D:$D,COL!$A:$A,C4655,COL!$G:$G, D4655),
IF(AND(A4655="Cervical Cancer Screening", E4655="Utilization Rate (per 100,000 patients)"),
SUMIFS(CERV!$D:$D,CERV!$A:$A,C4655,CERV!$G:$G,D4655),
IF(AND(A4655="Cancer Screening for CKD patients", E4655="Utilization Rate (per 100,000 patients)"),
SUMIFS(CANSCRN!$D:$D,CANSCRN!$A:$A,C4655,CANSCRN!$G:$G,D4655),
IF(AND(A4655="PSA Testing", E4655="Cost per service ($USD)"),
SUMIFS(PSA!$E:$E,PSA!$A:$A,C4655,PSA!$G:$G,D4655),
IF(AND(A4655="Colorectal Cancer Screening", E4655="Cost per service ($USD)"),
SUMIFS(COL!$E:$E,COL!$A:$A,C4655,COL!$G:$G,D4655),
IF(AND(A4655="Cervical Cancer Screening", E4655="Cost per service ($USD)"),
SUMIFS(CERV!$E:$E,CERV!$A:$A,C4655,CERV!$G:$G,D4655),
IF(AND(A4655="Cancer Screening for CKD patients", E4655="Cost per service ($USD)"),
SUMIFS(CANSCRN!$E:$E,CANSCRN!$A:$A,C4655,CANSCRN!$G:$G,D4655),
IF(AND(A4655="PSA Testing", E4655="Total Expenditure ($USD per 100,000 patients)"),
SUMIFS(PSA!$F:$F,PSA!$A:$A,C4655,PSA!$G:$G,D4655),
IF(AND(A4655="Colorectal Cancer Screening", E4655="Total Expenditure ($USD per 100,000 patients)"),
SUMIFS(COL!$F:$F,COL!$A:$A,C4655,COL!$G:$G,D4655),
IF(AND(A4655="Cervical Cancer Screening", E4655="Total Expenditure ($USD per 100,000 patients)"),
SUMIFS(CERV!$F:$F,CERV!$A:$A,C4655,CERV!$G:$G,D4655),
SUMIFS(CANSCRN!$F:$F,CANSCRN!$A:$A,C4655,CANSCRN!$G:$G,D4655))))))))))))</f>
        <v>25.0825</v>
      </c>
    </row>
    <row r="4656" spans="1:6" x14ac:dyDescent="0.2">
      <c r="A4656" s="24" t="s">
        <v>100</v>
      </c>
      <c r="B4656" s="24" t="s">
        <v>101</v>
      </c>
      <c r="C4656" s="24" t="s">
        <v>45</v>
      </c>
      <c r="D4656" s="24">
        <v>2010</v>
      </c>
      <c r="E4656" s="24" t="s">
        <v>106</v>
      </c>
      <c r="F4656" s="3">
        <f>IF(AND(A4656="PSA Testing", E4656= "Utilization Rate (per 100,000 patients)"),
SUMIFS(PSA!$D:$D,PSA!$A:$A,C4656,PSA!$G:$G,D4656),
IF(AND(A4656="Colorectal Cancer Screening", E4656="Utilization Rate (per 100,000 patients)"),
SUMIFS(COL!$D:$D,COL!$A:$A,C4656,COL!$G:$G, D4656),
IF(AND(A4656="Cervical Cancer Screening", E4656="Utilization Rate (per 100,000 patients)"),
SUMIFS(CERV!$D:$D,CERV!$A:$A,C4656,CERV!$G:$G,D4656),
IF(AND(A4656="Cancer Screening for CKD patients", E4656="Utilization Rate (per 100,000 patients)"),
SUMIFS(CANSCRN!$D:$D,CANSCRN!$A:$A,C4656,CANSCRN!$G:$G,D4656),
IF(AND(A4656="PSA Testing", E4656="Cost per service ($USD)"),
SUMIFS(PSA!$E:$E,PSA!$A:$A,C4656,PSA!$G:$G,D4656),
IF(AND(A4656="Colorectal Cancer Screening", E4656="Cost per service ($USD)"),
SUMIFS(COL!$E:$E,COL!$A:$A,C4656,COL!$G:$G,D4656),
IF(AND(A4656="Cervical Cancer Screening", E4656="Cost per service ($USD)"),
SUMIFS(CERV!$E:$E,CERV!$A:$A,C4656,CERV!$G:$G,D4656),
IF(AND(A4656="Cancer Screening for CKD patients", E4656="Cost per service ($USD)"),
SUMIFS(CANSCRN!$E:$E,CANSCRN!$A:$A,C4656,CANSCRN!$G:$G,D4656),
IF(AND(A4656="PSA Testing", E4656="Total Expenditure ($USD per 100,000 patients)"),
SUMIFS(PSA!$F:$F,PSA!$A:$A,C4656,PSA!$G:$G,D4656),
IF(AND(A4656="Colorectal Cancer Screening", E4656="Total Expenditure ($USD per 100,000 patients)"),
SUMIFS(COL!$F:$F,COL!$A:$A,C4656,COL!$G:$G,D4656),
IF(AND(A4656="Cervical Cancer Screening", E4656="Total Expenditure ($USD per 100,000 patients)"),
SUMIFS(CERV!$F:$F,CERV!$A:$A,C4656,CERV!$G:$G,D4656),
SUMIFS(CANSCRN!$F:$F,CANSCRN!$A:$A,C4656,CANSCRN!$G:$G,D4656))))))))))))</f>
        <v>26.313555600000001</v>
      </c>
    </row>
    <row r="4657" spans="1:6" x14ac:dyDescent="0.2">
      <c r="A4657" s="24" t="s">
        <v>100</v>
      </c>
      <c r="B4657" s="24" t="s">
        <v>101</v>
      </c>
      <c r="C4657" s="24" t="s">
        <v>45</v>
      </c>
      <c r="D4657" s="24">
        <v>2011</v>
      </c>
      <c r="E4657" s="24" t="s">
        <v>106</v>
      </c>
      <c r="F4657" s="3">
        <f>IF(AND(A4657="PSA Testing", E4657= "Utilization Rate (per 100,000 patients)"),
SUMIFS(PSA!$D:$D,PSA!$A:$A,C4657,PSA!$G:$G,D4657),
IF(AND(A4657="Colorectal Cancer Screening", E4657="Utilization Rate (per 100,000 patients)"),
SUMIFS(COL!$D:$D,COL!$A:$A,C4657,COL!$G:$G, D4657),
IF(AND(A4657="Cervical Cancer Screening", E4657="Utilization Rate (per 100,000 patients)"),
SUMIFS(CERV!$D:$D,CERV!$A:$A,C4657,CERV!$G:$G,D4657),
IF(AND(A4657="Cancer Screening for CKD patients", E4657="Utilization Rate (per 100,000 patients)"),
SUMIFS(CANSCRN!$D:$D,CANSCRN!$A:$A,C4657,CANSCRN!$G:$G,D4657),
IF(AND(A4657="PSA Testing", E4657="Cost per service ($USD)"),
SUMIFS(PSA!$E:$E,PSA!$A:$A,C4657,PSA!$G:$G,D4657),
IF(AND(A4657="Colorectal Cancer Screening", E4657="Cost per service ($USD)"),
SUMIFS(COL!$E:$E,COL!$A:$A,C4657,COL!$G:$G,D4657),
IF(AND(A4657="Cervical Cancer Screening", E4657="Cost per service ($USD)"),
SUMIFS(CERV!$E:$E,CERV!$A:$A,C4657,CERV!$G:$G,D4657),
IF(AND(A4657="Cancer Screening for CKD patients", E4657="Cost per service ($USD)"),
SUMIFS(CANSCRN!$E:$E,CANSCRN!$A:$A,C4657,CANSCRN!$G:$G,D4657),
IF(AND(A4657="PSA Testing", E4657="Total Expenditure ($USD per 100,000 patients)"),
SUMIFS(PSA!$F:$F,PSA!$A:$A,C4657,PSA!$G:$G,D4657),
IF(AND(A4657="Colorectal Cancer Screening", E4657="Total Expenditure ($USD per 100,000 patients)"),
SUMIFS(COL!$F:$F,COL!$A:$A,C4657,COL!$G:$G,D4657),
IF(AND(A4657="Cervical Cancer Screening", E4657="Total Expenditure ($USD per 100,000 patients)"),
SUMIFS(CERV!$F:$F,CERV!$A:$A,C4657,CERV!$G:$G,D4657),
SUMIFS(CANSCRN!$F:$F,CANSCRN!$A:$A,C4657,CANSCRN!$G:$G,D4657))))))))))))</f>
        <v>23.732808200000001</v>
      </c>
    </row>
    <row r="4658" spans="1:6" x14ac:dyDescent="0.2">
      <c r="A4658" s="24" t="s">
        <v>100</v>
      </c>
      <c r="B4658" s="24" t="s">
        <v>101</v>
      </c>
      <c r="C4658" s="24" t="s">
        <v>45</v>
      </c>
      <c r="D4658" s="24">
        <v>2012</v>
      </c>
      <c r="E4658" s="24" t="s">
        <v>106</v>
      </c>
      <c r="F4658" s="3">
        <f>IF(AND(A4658="PSA Testing", E4658= "Utilization Rate (per 100,000 patients)"),
SUMIFS(PSA!$D:$D,PSA!$A:$A,C4658,PSA!$G:$G,D4658),
IF(AND(A4658="Colorectal Cancer Screening", E4658="Utilization Rate (per 100,000 patients)"),
SUMIFS(COL!$D:$D,COL!$A:$A,C4658,COL!$G:$G, D4658),
IF(AND(A4658="Cervical Cancer Screening", E4658="Utilization Rate (per 100,000 patients)"),
SUMIFS(CERV!$D:$D,CERV!$A:$A,C4658,CERV!$G:$G,D4658),
IF(AND(A4658="Cancer Screening for CKD patients", E4658="Utilization Rate (per 100,000 patients)"),
SUMIFS(CANSCRN!$D:$D,CANSCRN!$A:$A,C4658,CANSCRN!$G:$G,D4658),
IF(AND(A4658="PSA Testing", E4658="Cost per service ($USD)"),
SUMIFS(PSA!$E:$E,PSA!$A:$A,C4658,PSA!$G:$G,D4658),
IF(AND(A4658="Colorectal Cancer Screening", E4658="Cost per service ($USD)"),
SUMIFS(COL!$E:$E,COL!$A:$A,C4658,COL!$G:$G,D4658),
IF(AND(A4658="Cervical Cancer Screening", E4658="Cost per service ($USD)"),
SUMIFS(CERV!$E:$E,CERV!$A:$A,C4658,CERV!$G:$G,D4658),
IF(AND(A4658="Cancer Screening for CKD patients", E4658="Cost per service ($USD)"),
SUMIFS(CANSCRN!$E:$E,CANSCRN!$A:$A,C4658,CANSCRN!$G:$G,D4658),
IF(AND(A4658="PSA Testing", E4658="Total Expenditure ($USD per 100,000 patients)"),
SUMIFS(PSA!$F:$F,PSA!$A:$A,C4658,PSA!$G:$G,D4658),
IF(AND(A4658="Colorectal Cancer Screening", E4658="Total Expenditure ($USD per 100,000 patients)"),
SUMIFS(COL!$F:$F,COL!$A:$A,C4658,COL!$G:$G,D4658),
IF(AND(A4658="Cervical Cancer Screening", E4658="Total Expenditure ($USD per 100,000 patients)"),
SUMIFS(CERV!$F:$F,CERV!$A:$A,C4658,CERV!$G:$G,D4658),
SUMIFS(CANSCRN!$F:$F,CANSCRN!$A:$A,C4658,CANSCRN!$G:$G,D4658))))))))))))</f>
        <v>22.3351057</v>
      </c>
    </row>
    <row r="4659" spans="1:6" x14ac:dyDescent="0.2">
      <c r="A4659" s="24" t="s">
        <v>100</v>
      </c>
      <c r="B4659" s="24" t="s">
        <v>101</v>
      </c>
      <c r="C4659" s="24" t="s">
        <v>45</v>
      </c>
      <c r="D4659" s="24">
        <v>2013</v>
      </c>
      <c r="E4659" s="24" t="s">
        <v>106</v>
      </c>
      <c r="F4659" s="3">
        <f>IF(AND(A4659="PSA Testing", E4659= "Utilization Rate (per 100,000 patients)"),
SUMIFS(PSA!$D:$D,PSA!$A:$A,C4659,PSA!$G:$G,D4659),
IF(AND(A4659="Colorectal Cancer Screening", E4659="Utilization Rate (per 100,000 patients)"),
SUMIFS(COL!$D:$D,COL!$A:$A,C4659,COL!$G:$G, D4659),
IF(AND(A4659="Cervical Cancer Screening", E4659="Utilization Rate (per 100,000 patients)"),
SUMIFS(CERV!$D:$D,CERV!$A:$A,C4659,CERV!$G:$G,D4659),
IF(AND(A4659="Cancer Screening for CKD patients", E4659="Utilization Rate (per 100,000 patients)"),
SUMIFS(CANSCRN!$D:$D,CANSCRN!$A:$A,C4659,CANSCRN!$G:$G,D4659),
IF(AND(A4659="PSA Testing", E4659="Cost per service ($USD)"),
SUMIFS(PSA!$E:$E,PSA!$A:$A,C4659,PSA!$G:$G,D4659),
IF(AND(A4659="Colorectal Cancer Screening", E4659="Cost per service ($USD)"),
SUMIFS(COL!$E:$E,COL!$A:$A,C4659,COL!$G:$G,D4659),
IF(AND(A4659="Cervical Cancer Screening", E4659="Cost per service ($USD)"),
SUMIFS(CERV!$E:$E,CERV!$A:$A,C4659,CERV!$G:$G,D4659),
IF(AND(A4659="Cancer Screening for CKD patients", E4659="Cost per service ($USD)"),
SUMIFS(CANSCRN!$E:$E,CANSCRN!$A:$A,C4659,CANSCRN!$G:$G,D4659),
IF(AND(A4659="PSA Testing", E4659="Total Expenditure ($USD per 100,000 patients)"),
SUMIFS(PSA!$F:$F,PSA!$A:$A,C4659,PSA!$G:$G,D4659),
IF(AND(A4659="Colorectal Cancer Screening", E4659="Total Expenditure ($USD per 100,000 patients)"),
SUMIFS(COL!$F:$F,COL!$A:$A,C4659,COL!$G:$G,D4659),
IF(AND(A4659="Cervical Cancer Screening", E4659="Total Expenditure ($USD per 100,000 patients)"),
SUMIFS(CERV!$F:$F,CERV!$A:$A,C4659,CERV!$G:$G,D4659),
SUMIFS(CANSCRN!$F:$F,CANSCRN!$A:$A,C4659,CANSCRN!$G:$G,D4659))))))))))))</f>
        <v>23.499784200000001</v>
      </c>
    </row>
    <row r="4660" spans="1:6" x14ac:dyDescent="0.2">
      <c r="A4660" s="24" t="s">
        <v>100</v>
      </c>
      <c r="B4660" s="24" t="s">
        <v>101</v>
      </c>
      <c r="C4660" s="24" t="s">
        <v>45</v>
      </c>
      <c r="D4660" s="24">
        <v>2014</v>
      </c>
      <c r="E4660" s="24" t="s">
        <v>106</v>
      </c>
      <c r="F4660" s="3">
        <f>IF(AND(A4660="PSA Testing", E4660= "Utilization Rate (per 100,000 patients)"),
SUMIFS(PSA!$D:$D,PSA!$A:$A,C4660,PSA!$G:$G,D4660),
IF(AND(A4660="Colorectal Cancer Screening", E4660="Utilization Rate (per 100,000 patients)"),
SUMIFS(COL!$D:$D,COL!$A:$A,C4660,COL!$G:$G, D4660),
IF(AND(A4660="Cervical Cancer Screening", E4660="Utilization Rate (per 100,000 patients)"),
SUMIFS(CERV!$D:$D,CERV!$A:$A,C4660,CERV!$G:$G,D4660),
IF(AND(A4660="Cancer Screening for CKD patients", E4660="Utilization Rate (per 100,000 patients)"),
SUMIFS(CANSCRN!$D:$D,CANSCRN!$A:$A,C4660,CANSCRN!$G:$G,D4660),
IF(AND(A4660="PSA Testing", E4660="Cost per service ($USD)"),
SUMIFS(PSA!$E:$E,PSA!$A:$A,C4660,PSA!$G:$G,D4660),
IF(AND(A4660="Colorectal Cancer Screening", E4660="Cost per service ($USD)"),
SUMIFS(COL!$E:$E,COL!$A:$A,C4660,COL!$G:$G,D4660),
IF(AND(A4660="Cervical Cancer Screening", E4660="Cost per service ($USD)"),
SUMIFS(CERV!$E:$E,CERV!$A:$A,C4660,CERV!$G:$G,D4660),
IF(AND(A4660="Cancer Screening for CKD patients", E4660="Cost per service ($USD)"),
SUMIFS(CANSCRN!$E:$E,CANSCRN!$A:$A,C4660,CANSCRN!$G:$G,D4660),
IF(AND(A4660="PSA Testing", E4660="Total Expenditure ($USD per 100,000 patients)"),
SUMIFS(PSA!$F:$F,PSA!$A:$A,C4660,PSA!$G:$G,D4660),
IF(AND(A4660="Colorectal Cancer Screening", E4660="Total Expenditure ($USD per 100,000 patients)"),
SUMIFS(COL!$F:$F,COL!$A:$A,C4660,COL!$G:$G,D4660),
IF(AND(A4660="Cervical Cancer Screening", E4660="Total Expenditure ($USD per 100,000 patients)"),
SUMIFS(CERV!$F:$F,CERV!$A:$A,C4660,CERV!$G:$G,D4660),
SUMIFS(CANSCRN!$F:$F,CANSCRN!$A:$A,C4660,CANSCRN!$G:$G,D4660))))))))))))</f>
        <v>19.6681673</v>
      </c>
    </row>
    <row r="4661" spans="1:6" x14ac:dyDescent="0.2">
      <c r="A4661" s="24" t="s">
        <v>100</v>
      </c>
      <c r="B4661" s="24" t="s">
        <v>101</v>
      </c>
      <c r="C4661" s="24" t="s">
        <v>45</v>
      </c>
      <c r="D4661" s="24">
        <v>2015</v>
      </c>
      <c r="E4661" s="24" t="s">
        <v>106</v>
      </c>
      <c r="F4661" s="3">
        <f>IF(AND(A4661="PSA Testing", E4661= "Utilization Rate (per 100,000 patients)"),
SUMIFS(PSA!$D:$D,PSA!$A:$A,C4661,PSA!$G:$G,D4661),
IF(AND(A4661="Colorectal Cancer Screening", E4661="Utilization Rate (per 100,000 patients)"),
SUMIFS(COL!$D:$D,COL!$A:$A,C4661,COL!$G:$G, D4661),
IF(AND(A4661="Cervical Cancer Screening", E4661="Utilization Rate (per 100,000 patients)"),
SUMIFS(CERV!$D:$D,CERV!$A:$A,C4661,CERV!$G:$G,D4661),
IF(AND(A4661="Cancer Screening for CKD patients", E4661="Utilization Rate (per 100,000 patients)"),
SUMIFS(CANSCRN!$D:$D,CANSCRN!$A:$A,C4661,CANSCRN!$G:$G,D4661),
IF(AND(A4661="PSA Testing", E4661="Cost per service ($USD)"),
SUMIFS(PSA!$E:$E,PSA!$A:$A,C4661,PSA!$G:$G,D4661),
IF(AND(A4661="Colorectal Cancer Screening", E4661="Cost per service ($USD)"),
SUMIFS(COL!$E:$E,COL!$A:$A,C4661,COL!$G:$G,D4661),
IF(AND(A4661="Cervical Cancer Screening", E4661="Cost per service ($USD)"),
SUMIFS(CERV!$E:$E,CERV!$A:$A,C4661,CERV!$G:$G,D4661),
IF(AND(A4661="Cancer Screening for CKD patients", E4661="Cost per service ($USD)"),
SUMIFS(CANSCRN!$E:$E,CANSCRN!$A:$A,C4661,CANSCRN!$G:$G,D4661),
IF(AND(A4661="PSA Testing", E4661="Total Expenditure ($USD per 100,000 patients)"),
SUMIFS(PSA!$F:$F,PSA!$A:$A,C4661,PSA!$G:$G,D4661),
IF(AND(A4661="Colorectal Cancer Screening", E4661="Total Expenditure ($USD per 100,000 patients)"),
SUMIFS(COL!$F:$F,COL!$A:$A,C4661,COL!$G:$G,D4661),
IF(AND(A4661="Cervical Cancer Screening", E4661="Total Expenditure ($USD per 100,000 patients)"),
SUMIFS(CERV!$F:$F,CERV!$A:$A,C4661,CERV!$G:$G,D4661),
SUMIFS(CANSCRN!$F:$F,CANSCRN!$A:$A,C4661,CANSCRN!$G:$G,D4661))))))))))))</f>
        <v>20.432022799999999</v>
      </c>
    </row>
    <row r="4662" spans="1:6" x14ac:dyDescent="0.2">
      <c r="A4662" s="24" t="s">
        <v>100</v>
      </c>
      <c r="B4662" s="24" t="s">
        <v>101</v>
      </c>
      <c r="C4662" s="24" t="s">
        <v>45</v>
      </c>
      <c r="D4662" s="24">
        <v>2016</v>
      </c>
      <c r="E4662" s="24" t="s">
        <v>106</v>
      </c>
      <c r="F4662" s="3">
        <f>IF(AND(A4662="PSA Testing", E4662= "Utilization Rate (per 100,000 patients)"),
SUMIFS(PSA!$D:$D,PSA!$A:$A,C4662,PSA!$G:$G,D4662),
IF(AND(A4662="Colorectal Cancer Screening", E4662="Utilization Rate (per 100,000 patients)"),
SUMIFS(COL!$D:$D,COL!$A:$A,C4662,COL!$G:$G, D4662),
IF(AND(A4662="Cervical Cancer Screening", E4662="Utilization Rate (per 100,000 patients)"),
SUMIFS(CERV!$D:$D,CERV!$A:$A,C4662,CERV!$G:$G,D4662),
IF(AND(A4662="Cancer Screening for CKD patients", E4662="Utilization Rate (per 100,000 patients)"),
SUMIFS(CANSCRN!$D:$D,CANSCRN!$A:$A,C4662,CANSCRN!$G:$G,D4662),
IF(AND(A4662="PSA Testing", E4662="Cost per service ($USD)"),
SUMIFS(PSA!$E:$E,PSA!$A:$A,C4662,PSA!$G:$G,D4662),
IF(AND(A4662="Colorectal Cancer Screening", E4662="Cost per service ($USD)"),
SUMIFS(COL!$E:$E,COL!$A:$A,C4662,COL!$G:$G,D4662),
IF(AND(A4662="Cervical Cancer Screening", E4662="Cost per service ($USD)"),
SUMIFS(CERV!$E:$E,CERV!$A:$A,C4662,CERV!$G:$G,D4662),
IF(AND(A4662="Cancer Screening for CKD patients", E4662="Cost per service ($USD)"),
SUMIFS(CANSCRN!$E:$E,CANSCRN!$A:$A,C4662,CANSCRN!$G:$G,D4662),
IF(AND(A4662="PSA Testing", E4662="Total Expenditure ($USD per 100,000 patients)"),
SUMIFS(PSA!$F:$F,PSA!$A:$A,C4662,PSA!$G:$G,D4662),
IF(AND(A4662="Colorectal Cancer Screening", E4662="Total Expenditure ($USD per 100,000 patients)"),
SUMIFS(COL!$F:$F,COL!$A:$A,C4662,COL!$G:$G,D4662),
IF(AND(A4662="Cervical Cancer Screening", E4662="Total Expenditure ($USD per 100,000 patients)"),
SUMIFS(CERV!$F:$F,CERV!$A:$A,C4662,CERV!$G:$G,D4662),
SUMIFS(CANSCRN!$F:$F,CANSCRN!$A:$A,C4662,CANSCRN!$G:$G,D4662))))))))))))</f>
        <v>21.080929099999999</v>
      </c>
    </row>
    <row r="4663" spans="1:6" x14ac:dyDescent="0.2">
      <c r="A4663" s="24" t="s">
        <v>100</v>
      </c>
      <c r="B4663" s="24" t="s">
        <v>101</v>
      </c>
      <c r="C4663" s="24" t="s">
        <v>45</v>
      </c>
      <c r="D4663" s="24">
        <v>2017</v>
      </c>
      <c r="E4663" s="24" t="s">
        <v>106</v>
      </c>
      <c r="F4663" s="3">
        <f>IF(AND(A4663="PSA Testing", E4663= "Utilization Rate (per 100,000 patients)"),
SUMIFS(PSA!$D:$D,PSA!$A:$A,C4663,PSA!$G:$G,D4663),
IF(AND(A4663="Colorectal Cancer Screening", E4663="Utilization Rate (per 100,000 patients)"),
SUMIFS(COL!$D:$D,COL!$A:$A,C4663,COL!$G:$G, D4663),
IF(AND(A4663="Cervical Cancer Screening", E4663="Utilization Rate (per 100,000 patients)"),
SUMIFS(CERV!$D:$D,CERV!$A:$A,C4663,CERV!$G:$G,D4663),
IF(AND(A4663="Cancer Screening for CKD patients", E4663="Utilization Rate (per 100,000 patients)"),
SUMIFS(CANSCRN!$D:$D,CANSCRN!$A:$A,C4663,CANSCRN!$G:$G,D4663),
IF(AND(A4663="PSA Testing", E4663="Cost per service ($USD)"),
SUMIFS(PSA!$E:$E,PSA!$A:$A,C4663,PSA!$G:$G,D4663),
IF(AND(A4663="Colorectal Cancer Screening", E4663="Cost per service ($USD)"),
SUMIFS(COL!$E:$E,COL!$A:$A,C4663,COL!$G:$G,D4663),
IF(AND(A4663="Cervical Cancer Screening", E4663="Cost per service ($USD)"),
SUMIFS(CERV!$E:$E,CERV!$A:$A,C4663,CERV!$G:$G,D4663),
IF(AND(A4663="Cancer Screening for CKD patients", E4663="Cost per service ($USD)"),
SUMIFS(CANSCRN!$E:$E,CANSCRN!$A:$A,C4663,CANSCRN!$G:$G,D4663),
IF(AND(A4663="PSA Testing", E4663="Total Expenditure ($USD per 100,000 patients)"),
SUMIFS(PSA!$F:$F,PSA!$A:$A,C4663,PSA!$G:$G,D4663),
IF(AND(A4663="Colorectal Cancer Screening", E4663="Total Expenditure ($USD per 100,000 patients)"),
SUMIFS(COL!$F:$F,COL!$A:$A,C4663,COL!$G:$G,D4663),
IF(AND(A4663="Cervical Cancer Screening", E4663="Total Expenditure ($USD per 100,000 patients)"),
SUMIFS(CERV!$F:$F,CERV!$A:$A,C4663,CERV!$G:$G,D4663),
SUMIFS(CANSCRN!$F:$F,CANSCRN!$A:$A,C4663,CANSCRN!$G:$G,D4663))))))))))))</f>
        <v>21.273636400000001</v>
      </c>
    </row>
    <row r="4664" spans="1:6" x14ac:dyDescent="0.2">
      <c r="A4664" s="24" t="s">
        <v>100</v>
      </c>
      <c r="B4664" s="24" t="s">
        <v>101</v>
      </c>
      <c r="C4664" s="24" t="s">
        <v>45</v>
      </c>
      <c r="D4664" s="24">
        <v>2018</v>
      </c>
      <c r="E4664" s="24" t="s">
        <v>106</v>
      </c>
      <c r="F4664" s="3">
        <f>IF(AND(A4664="PSA Testing", E4664= "Utilization Rate (per 100,000 patients)"),
SUMIFS(PSA!$D:$D,PSA!$A:$A,C4664,PSA!$G:$G,D4664),
IF(AND(A4664="Colorectal Cancer Screening", E4664="Utilization Rate (per 100,000 patients)"),
SUMIFS(COL!$D:$D,COL!$A:$A,C4664,COL!$G:$G, D4664),
IF(AND(A4664="Cervical Cancer Screening", E4664="Utilization Rate (per 100,000 patients)"),
SUMIFS(CERV!$D:$D,CERV!$A:$A,C4664,CERV!$G:$G,D4664),
IF(AND(A4664="Cancer Screening for CKD patients", E4664="Utilization Rate (per 100,000 patients)"),
SUMIFS(CANSCRN!$D:$D,CANSCRN!$A:$A,C4664,CANSCRN!$G:$G,D4664),
IF(AND(A4664="PSA Testing", E4664="Cost per service ($USD)"),
SUMIFS(PSA!$E:$E,PSA!$A:$A,C4664,PSA!$G:$G,D4664),
IF(AND(A4664="Colorectal Cancer Screening", E4664="Cost per service ($USD)"),
SUMIFS(COL!$E:$E,COL!$A:$A,C4664,COL!$G:$G,D4664),
IF(AND(A4664="Cervical Cancer Screening", E4664="Cost per service ($USD)"),
SUMIFS(CERV!$E:$E,CERV!$A:$A,C4664,CERV!$G:$G,D4664),
IF(AND(A4664="Cancer Screening for CKD patients", E4664="Cost per service ($USD)"),
SUMIFS(CANSCRN!$E:$E,CANSCRN!$A:$A,C4664,CANSCRN!$G:$G,D4664),
IF(AND(A4664="PSA Testing", E4664="Total Expenditure ($USD per 100,000 patients)"),
SUMIFS(PSA!$F:$F,PSA!$A:$A,C4664,PSA!$G:$G,D4664),
IF(AND(A4664="Colorectal Cancer Screening", E4664="Total Expenditure ($USD per 100,000 patients)"),
SUMIFS(COL!$F:$F,COL!$A:$A,C4664,COL!$G:$G,D4664),
IF(AND(A4664="Cervical Cancer Screening", E4664="Total Expenditure ($USD per 100,000 patients)"),
SUMIFS(CERV!$F:$F,CERV!$A:$A,C4664,CERV!$G:$G,D4664),
SUMIFS(CANSCRN!$F:$F,CANSCRN!$A:$A,C4664,CANSCRN!$G:$G,D4664))))))))))))</f>
        <v>20.031783000000001</v>
      </c>
    </row>
    <row r="4665" spans="1:6" x14ac:dyDescent="0.2">
      <c r="A4665" s="24" t="s">
        <v>100</v>
      </c>
      <c r="B4665" s="24" t="s">
        <v>101</v>
      </c>
      <c r="C4665" s="24" t="s">
        <v>45</v>
      </c>
      <c r="D4665" s="24">
        <v>2019</v>
      </c>
      <c r="E4665" s="24" t="s">
        <v>106</v>
      </c>
      <c r="F4665" s="3">
        <f>IF(AND(A4665="PSA Testing", E4665= "Utilization Rate (per 100,000 patients)"),
SUMIFS(PSA!$D:$D,PSA!$A:$A,C4665,PSA!$G:$G,D4665),
IF(AND(A4665="Colorectal Cancer Screening", E4665="Utilization Rate (per 100,000 patients)"),
SUMIFS(COL!$D:$D,COL!$A:$A,C4665,COL!$G:$G, D4665),
IF(AND(A4665="Cervical Cancer Screening", E4665="Utilization Rate (per 100,000 patients)"),
SUMIFS(CERV!$D:$D,CERV!$A:$A,C4665,CERV!$G:$G,D4665),
IF(AND(A4665="Cancer Screening for CKD patients", E4665="Utilization Rate (per 100,000 patients)"),
SUMIFS(CANSCRN!$D:$D,CANSCRN!$A:$A,C4665,CANSCRN!$G:$G,D4665),
IF(AND(A4665="PSA Testing", E4665="Cost per service ($USD)"),
SUMIFS(PSA!$E:$E,PSA!$A:$A,C4665,PSA!$G:$G,D4665),
IF(AND(A4665="Colorectal Cancer Screening", E4665="Cost per service ($USD)"),
SUMIFS(COL!$E:$E,COL!$A:$A,C4665,COL!$G:$G,D4665),
IF(AND(A4665="Cervical Cancer Screening", E4665="Cost per service ($USD)"),
SUMIFS(CERV!$E:$E,CERV!$A:$A,C4665,CERV!$G:$G,D4665),
IF(AND(A4665="Cancer Screening for CKD patients", E4665="Cost per service ($USD)"),
SUMIFS(CANSCRN!$E:$E,CANSCRN!$A:$A,C4665,CANSCRN!$G:$G,D4665),
IF(AND(A4665="PSA Testing", E4665="Total Expenditure ($USD per 100,000 patients)"),
SUMIFS(PSA!$F:$F,PSA!$A:$A,C4665,PSA!$G:$G,D4665),
IF(AND(A4665="Colorectal Cancer Screening", E4665="Total Expenditure ($USD per 100,000 patients)"),
SUMIFS(COL!$F:$F,COL!$A:$A,C4665,COL!$G:$G,D4665),
IF(AND(A4665="Cervical Cancer Screening", E4665="Total Expenditure ($USD per 100,000 patients)"),
SUMIFS(CERV!$F:$F,CERV!$A:$A,C4665,CERV!$G:$G,D4665),
SUMIFS(CANSCRN!$F:$F,CANSCRN!$A:$A,C4665,CANSCRN!$G:$G,D4665))))))))))))</f>
        <v>18.913679500000001</v>
      </c>
    </row>
    <row r="4666" spans="1:6" x14ac:dyDescent="0.2">
      <c r="A4666" s="24" t="s">
        <v>100</v>
      </c>
      <c r="B4666" s="24" t="s">
        <v>101</v>
      </c>
      <c r="C4666" s="24" t="s">
        <v>46</v>
      </c>
      <c r="D4666" s="24">
        <v>2009</v>
      </c>
      <c r="E4666" s="24" t="s">
        <v>106</v>
      </c>
      <c r="F4666" s="3">
        <f>IF(AND(A4666="PSA Testing", E4666= "Utilization Rate (per 100,000 patients)"),
SUMIFS(PSA!$D:$D,PSA!$A:$A,C4666,PSA!$G:$G,D4666),
IF(AND(A4666="Colorectal Cancer Screening", E4666="Utilization Rate (per 100,000 patients)"),
SUMIFS(COL!$D:$D,COL!$A:$A,C4666,COL!$G:$G, D4666),
IF(AND(A4666="Cervical Cancer Screening", E4666="Utilization Rate (per 100,000 patients)"),
SUMIFS(CERV!$D:$D,CERV!$A:$A,C4666,CERV!$G:$G,D4666),
IF(AND(A4666="Cancer Screening for CKD patients", E4666="Utilization Rate (per 100,000 patients)"),
SUMIFS(CANSCRN!$D:$D,CANSCRN!$A:$A,C4666,CANSCRN!$G:$G,D4666),
IF(AND(A4666="PSA Testing", E4666="Cost per service ($USD)"),
SUMIFS(PSA!$E:$E,PSA!$A:$A,C4666,PSA!$G:$G,D4666),
IF(AND(A4666="Colorectal Cancer Screening", E4666="Cost per service ($USD)"),
SUMIFS(COL!$E:$E,COL!$A:$A,C4666,COL!$G:$G,D4666),
IF(AND(A4666="Cervical Cancer Screening", E4666="Cost per service ($USD)"),
SUMIFS(CERV!$E:$E,CERV!$A:$A,C4666,CERV!$G:$G,D4666),
IF(AND(A4666="Cancer Screening for CKD patients", E4666="Cost per service ($USD)"),
SUMIFS(CANSCRN!$E:$E,CANSCRN!$A:$A,C4666,CANSCRN!$G:$G,D4666),
IF(AND(A4666="PSA Testing", E4666="Total Expenditure ($USD per 100,000 patients)"),
SUMIFS(PSA!$F:$F,PSA!$A:$A,C4666,PSA!$G:$G,D4666),
IF(AND(A4666="Colorectal Cancer Screening", E4666="Total Expenditure ($USD per 100,000 patients)"),
SUMIFS(COL!$F:$F,COL!$A:$A,C4666,COL!$G:$G,D4666),
IF(AND(A4666="Cervical Cancer Screening", E4666="Total Expenditure ($USD per 100,000 patients)"),
SUMIFS(CERV!$F:$F,CERV!$A:$A,C4666,CERV!$G:$G,D4666),
SUMIFS(CANSCRN!$F:$F,CANSCRN!$A:$A,C4666,CANSCRN!$G:$G,D4666))))))))))))</f>
        <v>24.729705899999999</v>
      </c>
    </row>
    <row r="4667" spans="1:6" x14ac:dyDescent="0.2">
      <c r="A4667" s="24" t="s">
        <v>100</v>
      </c>
      <c r="B4667" s="24" t="s">
        <v>101</v>
      </c>
      <c r="C4667" s="24" t="s">
        <v>46</v>
      </c>
      <c r="D4667" s="24">
        <v>2010</v>
      </c>
      <c r="E4667" s="24" t="s">
        <v>106</v>
      </c>
      <c r="F4667" s="3">
        <f>IF(AND(A4667="PSA Testing", E4667= "Utilization Rate (per 100,000 patients)"),
SUMIFS(PSA!$D:$D,PSA!$A:$A,C4667,PSA!$G:$G,D4667),
IF(AND(A4667="Colorectal Cancer Screening", E4667="Utilization Rate (per 100,000 patients)"),
SUMIFS(COL!$D:$D,COL!$A:$A,C4667,COL!$G:$G, D4667),
IF(AND(A4667="Cervical Cancer Screening", E4667="Utilization Rate (per 100,000 patients)"),
SUMIFS(CERV!$D:$D,CERV!$A:$A,C4667,CERV!$G:$G,D4667),
IF(AND(A4667="Cancer Screening for CKD patients", E4667="Utilization Rate (per 100,000 patients)"),
SUMIFS(CANSCRN!$D:$D,CANSCRN!$A:$A,C4667,CANSCRN!$G:$G,D4667),
IF(AND(A4667="PSA Testing", E4667="Cost per service ($USD)"),
SUMIFS(PSA!$E:$E,PSA!$A:$A,C4667,PSA!$G:$G,D4667),
IF(AND(A4667="Colorectal Cancer Screening", E4667="Cost per service ($USD)"),
SUMIFS(COL!$E:$E,COL!$A:$A,C4667,COL!$G:$G,D4667),
IF(AND(A4667="Cervical Cancer Screening", E4667="Cost per service ($USD)"),
SUMIFS(CERV!$E:$E,CERV!$A:$A,C4667,CERV!$G:$G,D4667),
IF(AND(A4667="Cancer Screening for CKD patients", E4667="Cost per service ($USD)"),
SUMIFS(CANSCRN!$E:$E,CANSCRN!$A:$A,C4667,CANSCRN!$G:$G,D4667),
IF(AND(A4667="PSA Testing", E4667="Total Expenditure ($USD per 100,000 patients)"),
SUMIFS(PSA!$F:$F,PSA!$A:$A,C4667,PSA!$G:$G,D4667),
IF(AND(A4667="Colorectal Cancer Screening", E4667="Total Expenditure ($USD per 100,000 patients)"),
SUMIFS(COL!$F:$F,COL!$A:$A,C4667,COL!$G:$G,D4667),
IF(AND(A4667="Cervical Cancer Screening", E4667="Total Expenditure ($USD per 100,000 patients)"),
SUMIFS(CERV!$F:$F,CERV!$A:$A,C4667,CERV!$G:$G,D4667),
SUMIFS(CANSCRN!$F:$F,CANSCRN!$A:$A,C4667,CANSCRN!$G:$G,D4667))))))))))))</f>
        <v>25.455428600000001</v>
      </c>
    </row>
    <row r="4668" spans="1:6" x14ac:dyDescent="0.2">
      <c r="A4668" s="24" t="s">
        <v>100</v>
      </c>
      <c r="B4668" s="24" t="s">
        <v>101</v>
      </c>
      <c r="C4668" s="24" t="s">
        <v>46</v>
      </c>
      <c r="D4668" s="24">
        <v>2011</v>
      </c>
      <c r="E4668" s="24" t="s">
        <v>106</v>
      </c>
      <c r="F4668" s="3">
        <f>IF(AND(A4668="PSA Testing", E4668= "Utilization Rate (per 100,000 patients)"),
SUMIFS(PSA!$D:$D,PSA!$A:$A,C4668,PSA!$G:$G,D4668),
IF(AND(A4668="Colorectal Cancer Screening", E4668="Utilization Rate (per 100,000 patients)"),
SUMIFS(COL!$D:$D,COL!$A:$A,C4668,COL!$G:$G, D4668),
IF(AND(A4668="Cervical Cancer Screening", E4668="Utilization Rate (per 100,000 patients)"),
SUMIFS(CERV!$D:$D,CERV!$A:$A,C4668,CERV!$G:$G,D4668),
IF(AND(A4668="Cancer Screening for CKD patients", E4668="Utilization Rate (per 100,000 patients)"),
SUMIFS(CANSCRN!$D:$D,CANSCRN!$A:$A,C4668,CANSCRN!$G:$G,D4668),
IF(AND(A4668="PSA Testing", E4668="Cost per service ($USD)"),
SUMIFS(PSA!$E:$E,PSA!$A:$A,C4668,PSA!$G:$G,D4668),
IF(AND(A4668="Colorectal Cancer Screening", E4668="Cost per service ($USD)"),
SUMIFS(COL!$E:$E,COL!$A:$A,C4668,COL!$G:$G,D4668),
IF(AND(A4668="Cervical Cancer Screening", E4668="Cost per service ($USD)"),
SUMIFS(CERV!$E:$E,CERV!$A:$A,C4668,CERV!$G:$G,D4668),
IF(AND(A4668="Cancer Screening for CKD patients", E4668="Cost per service ($USD)"),
SUMIFS(CANSCRN!$E:$E,CANSCRN!$A:$A,C4668,CANSCRN!$G:$G,D4668),
IF(AND(A4668="PSA Testing", E4668="Total Expenditure ($USD per 100,000 patients)"),
SUMIFS(PSA!$F:$F,PSA!$A:$A,C4668,PSA!$G:$G,D4668),
IF(AND(A4668="Colorectal Cancer Screening", E4668="Total Expenditure ($USD per 100,000 patients)"),
SUMIFS(COL!$F:$F,COL!$A:$A,C4668,COL!$G:$G,D4668),
IF(AND(A4668="Cervical Cancer Screening", E4668="Total Expenditure ($USD per 100,000 patients)"),
SUMIFS(CERV!$F:$F,CERV!$A:$A,C4668,CERV!$G:$G,D4668),
SUMIFS(CANSCRN!$F:$F,CANSCRN!$A:$A,C4668,CANSCRN!$G:$G,D4668))))))))))))</f>
        <v>27.928387099999998</v>
      </c>
    </row>
    <row r="4669" spans="1:6" x14ac:dyDescent="0.2">
      <c r="A4669" s="24" t="s">
        <v>100</v>
      </c>
      <c r="B4669" s="24" t="s">
        <v>101</v>
      </c>
      <c r="C4669" s="24" t="s">
        <v>46</v>
      </c>
      <c r="D4669" s="24">
        <v>2012</v>
      </c>
      <c r="E4669" s="24" t="s">
        <v>106</v>
      </c>
      <c r="F4669" s="3">
        <f>IF(AND(A4669="PSA Testing", E4669= "Utilization Rate (per 100,000 patients)"),
SUMIFS(PSA!$D:$D,PSA!$A:$A,C4669,PSA!$G:$G,D4669),
IF(AND(A4669="Colorectal Cancer Screening", E4669="Utilization Rate (per 100,000 patients)"),
SUMIFS(COL!$D:$D,COL!$A:$A,C4669,COL!$G:$G, D4669),
IF(AND(A4669="Cervical Cancer Screening", E4669="Utilization Rate (per 100,000 patients)"),
SUMIFS(CERV!$D:$D,CERV!$A:$A,C4669,CERV!$G:$G,D4669),
IF(AND(A4669="Cancer Screening for CKD patients", E4669="Utilization Rate (per 100,000 patients)"),
SUMIFS(CANSCRN!$D:$D,CANSCRN!$A:$A,C4669,CANSCRN!$G:$G,D4669),
IF(AND(A4669="PSA Testing", E4669="Cost per service ($USD)"),
SUMIFS(PSA!$E:$E,PSA!$A:$A,C4669,PSA!$G:$G,D4669),
IF(AND(A4669="Colorectal Cancer Screening", E4669="Cost per service ($USD)"),
SUMIFS(COL!$E:$E,COL!$A:$A,C4669,COL!$G:$G,D4669),
IF(AND(A4669="Cervical Cancer Screening", E4669="Cost per service ($USD)"),
SUMIFS(CERV!$E:$E,CERV!$A:$A,C4669,CERV!$G:$G,D4669),
IF(AND(A4669="Cancer Screening for CKD patients", E4669="Cost per service ($USD)"),
SUMIFS(CANSCRN!$E:$E,CANSCRN!$A:$A,C4669,CANSCRN!$G:$G,D4669),
IF(AND(A4669="PSA Testing", E4669="Total Expenditure ($USD per 100,000 patients)"),
SUMIFS(PSA!$F:$F,PSA!$A:$A,C4669,PSA!$G:$G,D4669),
IF(AND(A4669="Colorectal Cancer Screening", E4669="Total Expenditure ($USD per 100,000 patients)"),
SUMIFS(COL!$F:$F,COL!$A:$A,C4669,COL!$G:$G,D4669),
IF(AND(A4669="Cervical Cancer Screening", E4669="Total Expenditure ($USD per 100,000 patients)"),
SUMIFS(CERV!$F:$F,CERV!$A:$A,C4669,CERV!$G:$G,D4669),
SUMIFS(CANSCRN!$F:$F,CANSCRN!$A:$A,C4669,CANSCRN!$G:$G,D4669))))))))))))</f>
        <v>24.5269318</v>
      </c>
    </row>
    <row r="4670" spans="1:6" x14ac:dyDescent="0.2">
      <c r="A4670" s="24" t="s">
        <v>100</v>
      </c>
      <c r="B4670" s="24" t="s">
        <v>101</v>
      </c>
      <c r="C4670" s="24" t="s">
        <v>46</v>
      </c>
      <c r="D4670" s="24">
        <v>2013</v>
      </c>
      <c r="E4670" s="24" t="s">
        <v>106</v>
      </c>
      <c r="F4670" s="3">
        <f>IF(AND(A4670="PSA Testing", E4670= "Utilization Rate (per 100,000 patients)"),
SUMIFS(PSA!$D:$D,PSA!$A:$A,C4670,PSA!$G:$G,D4670),
IF(AND(A4670="Colorectal Cancer Screening", E4670="Utilization Rate (per 100,000 patients)"),
SUMIFS(COL!$D:$D,COL!$A:$A,C4670,COL!$G:$G, D4670),
IF(AND(A4670="Cervical Cancer Screening", E4670="Utilization Rate (per 100,000 patients)"),
SUMIFS(CERV!$D:$D,CERV!$A:$A,C4670,CERV!$G:$G,D4670),
IF(AND(A4670="Cancer Screening for CKD patients", E4670="Utilization Rate (per 100,000 patients)"),
SUMIFS(CANSCRN!$D:$D,CANSCRN!$A:$A,C4670,CANSCRN!$G:$G,D4670),
IF(AND(A4670="PSA Testing", E4670="Cost per service ($USD)"),
SUMIFS(PSA!$E:$E,PSA!$A:$A,C4670,PSA!$G:$G,D4670),
IF(AND(A4670="Colorectal Cancer Screening", E4670="Cost per service ($USD)"),
SUMIFS(COL!$E:$E,COL!$A:$A,C4670,COL!$G:$G,D4670),
IF(AND(A4670="Cervical Cancer Screening", E4670="Cost per service ($USD)"),
SUMIFS(CERV!$E:$E,CERV!$A:$A,C4670,CERV!$G:$G,D4670),
IF(AND(A4670="Cancer Screening for CKD patients", E4670="Cost per service ($USD)"),
SUMIFS(CANSCRN!$E:$E,CANSCRN!$A:$A,C4670,CANSCRN!$G:$G,D4670),
IF(AND(A4670="PSA Testing", E4670="Total Expenditure ($USD per 100,000 patients)"),
SUMIFS(PSA!$F:$F,PSA!$A:$A,C4670,PSA!$G:$G,D4670),
IF(AND(A4670="Colorectal Cancer Screening", E4670="Total Expenditure ($USD per 100,000 patients)"),
SUMIFS(COL!$F:$F,COL!$A:$A,C4670,COL!$G:$G,D4670),
IF(AND(A4670="Cervical Cancer Screening", E4670="Total Expenditure ($USD per 100,000 patients)"),
SUMIFS(CERV!$F:$F,CERV!$A:$A,C4670,CERV!$G:$G,D4670),
SUMIFS(CANSCRN!$F:$F,CANSCRN!$A:$A,C4670,CANSCRN!$G:$G,D4670))))))))))))</f>
        <v>25.218674700000001</v>
      </c>
    </row>
    <row r="4671" spans="1:6" x14ac:dyDescent="0.2">
      <c r="A4671" s="24" t="s">
        <v>100</v>
      </c>
      <c r="B4671" s="24" t="s">
        <v>101</v>
      </c>
      <c r="C4671" s="24" t="s">
        <v>46</v>
      </c>
      <c r="D4671" s="24">
        <v>2014</v>
      </c>
      <c r="E4671" s="24" t="s">
        <v>106</v>
      </c>
      <c r="F4671" s="3">
        <f>IF(AND(A4671="PSA Testing", E4671= "Utilization Rate (per 100,000 patients)"),
SUMIFS(PSA!$D:$D,PSA!$A:$A,C4671,PSA!$G:$G,D4671),
IF(AND(A4671="Colorectal Cancer Screening", E4671="Utilization Rate (per 100,000 patients)"),
SUMIFS(COL!$D:$D,COL!$A:$A,C4671,COL!$G:$G, D4671),
IF(AND(A4671="Cervical Cancer Screening", E4671="Utilization Rate (per 100,000 patients)"),
SUMIFS(CERV!$D:$D,CERV!$A:$A,C4671,CERV!$G:$G,D4671),
IF(AND(A4671="Cancer Screening for CKD patients", E4671="Utilization Rate (per 100,000 patients)"),
SUMIFS(CANSCRN!$D:$D,CANSCRN!$A:$A,C4671,CANSCRN!$G:$G,D4671),
IF(AND(A4671="PSA Testing", E4671="Cost per service ($USD)"),
SUMIFS(PSA!$E:$E,PSA!$A:$A,C4671,PSA!$G:$G,D4671),
IF(AND(A4671="Colorectal Cancer Screening", E4671="Cost per service ($USD)"),
SUMIFS(COL!$E:$E,COL!$A:$A,C4671,COL!$G:$G,D4671),
IF(AND(A4671="Cervical Cancer Screening", E4671="Cost per service ($USD)"),
SUMIFS(CERV!$E:$E,CERV!$A:$A,C4671,CERV!$G:$G,D4671),
IF(AND(A4671="Cancer Screening for CKD patients", E4671="Cost per service ($USD)"),
SUMIFS(CANSCRN!$E:$E,CANSCRN!$A:$A,C4671,CANSCRN!$G:$G,D4671),
IF(AND(A4671="PSA Testing", E4671="Total Expenditure ($USD per 100,000 patients)"),
SUMIFS(PSA!$F:$F,PSA!$A:$A,C4671,PSA!$G:$G,D4671),
IF(AND(A4671="Colorectal Cancer Screening", E4671="Total Expenditure ($USD per 100,000 patients)"),
SUMIFS(COL!$F:$F,COL!$A:$A,C4671,COL!$G:$G,D4671),
IF(AND(A4671="Cervical Cancer Screening", E4671="Total Expenditure ($USD per 100,000 patients)"),
SUMIFS(CERV!$F:$F,CERV!$A:$A,C4671,CERV!$G:$G,D4671),
SUMIFS(CANSCRN!$F:$F,CANSCRN!$A:$A,C4671,CANSCRN!$G:$G,D4671))))))))))))</f>
        <v>22.903934400000001</v>
      </c>
    </row>
    <row r="4672" spans="1:6" x14ac:dyDescent="0.2">
      <c r="A4672" s="24" t="s">
        <v>100</v>
      </c>
      <c r="B4672" s="24" t="s">
        <v>101</v>
      </c>
      <c r="C4672" s="24" t="s">
        <v>46</v>
      </c>
      <c r="D4672" s="24">
        <v>2015</v>
      </c>
      <c r="E4672" s="24" t="s">
        <v>106</v>
      </c>
      <c r="F4672" s="3">
        <f>IF(AND(A4672="PSA Testing", E4672= "Utilization Rate (per 100,000 patients)"),
SUMIFS(PSA!$D:$D,PSA!$A:$A,C4672,PSA!$G:$G,D4672),
IF(AND(A4672="Colorectal Cancer Screening", E4672="Utilization Rate (per 100,000 patients)"),
SUMIFS(COL!$D:$D,COL!$A:$A,C4672,COL!$G:$G, D4672),
IF(AND(A4672="Cervical Cancer Screening", E4672="Utilization Rate (per 100,000 patients)"),
SUMIFS(CERV!$D:$D,CERV!$A:$A,C4672,CERV!$G:$G,D4672),
IF(AND(A4672="Cancer Screening for CKD patients", E4672="Utilization Rate (per 100,000 patients)"),
SUMIFS(CANSCRN!$D:$D,CANSCRN!$A:$A,C4672,CANSCRN!$G:$G,D4672),
IF(AND(A4672="PSA Testing", E4672="Cost per service ($USD)"),
SUMIFS(PSA!$E:$E,PSA!$A:$A,C4672,PSA!$G:$G,D4672),
IF(AND(A4672="Colorectal Cancer Screening", E4672="Cost per service ($USD)"),
SUMIFS(COL!$E:$E,COL!$A:$A,C4672,COL!$G:$G,D4672),
IF(AND(A4672="Cervical Cancer Screening", E4672="Cost per service ($USD)"),
SUMIFS(CERV!$E:$E,CERV!$A:$A,C4672,CERV!$G:$G,D4672),
IF(AND(A4672="Cancer Screening for CKD patients", E4672="Cost per service ($USD)"),
SUMIFS(CANSCRN!$E:$E,CANSCRN!$A:$A,C4672,CANSCRN!$G:$G,D4672),
IF(AND(A4672="PSA Testing", E4672="Total Expenditure ($USD per 100,000 patients)"),
SUMIFS(PSA!$F:$F,PSA!$A:$A,C4672,PSA!$G:$G,D4672),
IF(AND(A4672="Colorectal Cancer Screening", E4672="Total Expenditure ($USD per 100,000 patients)"),
SUMIFS(COL!$F:$F,COL!$A:$A,C4672,COL!$G:$G,D4672),
IF(AND(A4672="Cervical Cancer Screening", E4672="Total Expenditure ($USD per 100,000 patients)"),
SUMIFS(CERV!$F:$F,CERV!$A:$A,C4672,CERV!$G:$G,D4672),
SUMIFS(CANSCRN!$F:$F,CANSCRN!$A:$A,C4672,CANSCRN!$G:$G,D4672))))))))))))</f>
        <v>20.3761765</v>
      </c>
    </row>
    <row r="4673" spans="1:6" x14ac:dyDescent="0.2">
      <c r="A4673" s="24" t="s">
        <v>100</v>
      </c>
      <c r="B4673" s="24" t="s">
        <v>101</v>
      </c>
      <c r="C4673" s="24" t="s">
        <v>46</v>
      </c>
      <c r="D4673" s="24">
        <v>2016</v>
      </c>
      <c r="E4673" s="24" t="s">
        <v>106</v>
      </c>
      <c r="F4673" s="3">
        <f>IF(AND(A4673="PSA Testing", E4673= "Utilization Rate (per 100,000 patients)"),
SUMIFS(PSA!$D:$D,PSA!$A:$A,C4673,PSA!$G:$G,D4673),
IF(AND(A4673="Colorectal Cancer Screening", E4673="Utilization Rate (per 100,000 patients)"),
SUMIFS(COL!$D:$D,COL!$A:$A,C4673,COL!$G:$G, D4673),
IF(AND(A4673="Cervical Cancer Screening", E4673="Utilization Rate (per 100,000 patients)"),
SUMIFS(CERV!$D:$D,CERV!$A:$A,C4673,CERV!$G:$G,D4673),
IF(AND(A4673="Cancer Screening for CKD patients", E4673="Utilization Rate (per 100,000 patients)"),
SUMIFS(CANSCRN!$D:$D,CANSCRN!$A:$A,C4673,CANSCRN!$G:$G,D4673),
IF(AND(A4673="PSA Testing", E4673="Cost per service ($USD)"),
SUMIFS(PSA!$E:$E,PSA!$A:$A,C4673,PSA!$G:$G,D4673),
IF(AND(A4673="Colorectal Cancer Screening", E4673="Cost per service ($USD)"),
SUMIFS(COL!$E:$E,COL!$A:$A,C4673,COL!$G:$G,D4673),
IF(AND(A4673="Cervical Cancer Screening", E4673="Cost per service ($USD)"),
SUMIFS(CERV!$E:$E,CERV!$A:$A,C4673,CERV!$G:$G,D4673),
IF(AND(A4673="Cancer Screening for CKD patients", E4673="Cost per service ($USD)"),
SUMIFS(CANSCRN!$E:$E,CANSCRN!$A:$A,C4673,CANSCRN!$G:$G,D4673),
IF(AND(A4673="PSA Testing", E4673="Total Expenditure ($USD per 100,000 patients)"),
SUMIFS(PSA!$F:$F,PSA!$A:$A,C4673,PSA!$G:$G,D4673),
IF(AND(A4673="Colorectal Cancer Screening", E4673="Total Expenditure ($USD per 100,000 patients)"),
SUMIFS(COL!$F:$F,COL!$A:$A,C4673,COL!$G:$G,D4673),
IF(AND(A4673="Cervical Cancer Screening", E4673="Total Expenditure ($USD per 100,000 patients)"),
SUMIFS(CERV!$F:$F,CERV!$A:$A,C4673,CERV!$G:$G,D4673),
SUMIFS(CANSCRN!$F:$F,CANSCRN!$A:$A,C4673,CANSCRN!$G:$G,D4673))))))))))))</f>
        <v>22.886785700000001</v>
      </c>
    </row>
    <row r="4674" spans="1:6" x14ac:dyDescent="0.2">
      <c r="A4674" s="24" t="s">
        <v>100</v>
      </c>
      <c r="B4674" s="24" t="s">
        <v>101</v>
      </c>
      <c r="C4674" s="24" t="s">
        <v>46</v>
      </c>
      <c r="D4674" s="24">
        <v>2017</v>
      </c>
      <c r="E4674" s="24" t="s">
        <v>106</v>
      </c>
      <c r="F4674" s="3">
        <f>IF(AND(A4674="PSA Testing", E4674= "Utilization Rate (per 100,000 patients)"),
SUMIFS(PSA!$D:$D,PSA!$A:$A,C4674,PSA!$G:$G,D4674),
IF(AND(A4674="Colorectal Cancer Screening", E4674="Utilization Rate (per 100,000 patients)"),
SUMIFS(COL!$D:$D,COL!$A:$A,C4674,COL!$G:$G, D4674),
IF(AND(A4674="Cervical Cancer Screening", E4674="Utilization Rate (per 100,000 patients)"),
SUMIFS(CERV!$D:$D,CERV!$A:$A,C4674,CERV!$G:$G,D4674),
IF(AND(A4674="Cancer Screening for CKD patients", E4674="Utilization Rate (per 100,000 patients)"),
SUMIFS(CANSCRN!$D:$D,CANSCRN!$A:$A,C4674,CANSCRN!$G:$G,D4674),
IF(AND(A4674="PSA Testing", E4674="Cost per service ($USD)"),
SUMIFS(PSA!$E:$E,PSA!$A:$A,C4674,PSA!$G:$G,D4674),
IF(AND(A4674="Colorectal Cancer Screening", E4674="Cost per service ($USD)"),
SUMIFS(COL!$E:$E,COL!$A:$A,C4674,COL!$G:$G,D4674),
IF(AND(A4674="Cervical Cancer Screening", E4674="Cost per service ($USD)"),
SUMIFS(CERV!$E:$E,CERV!$A:$A,C4674,CERV!$G:$G,D4674),
IF(AND(A4674="Cancer Screening for CKD patients", E4674="Cost per service ($USD)"),
SUMIFS(CANSCRN!$E:$E,CANSCRN!$A:$A,C4674,CANSCRN!$G:$G,D4674),
IF(AND(A4674="PSA Testing", E4674="Total Expenditure ($USD per 100,000 patients)"),
SUMIFS(PSA!$F:$F,PSA!$A:$A,C4674,PSA!$G:$G,D4674),
IF(AND(A4674="Colorectal Cancer Screening", E4674="Total Expenditure ($USD per 100,000 patients)"),
SUMIFS(COL!$F:$F,COL!$A:$A,C4674,COL!$G:$G,D4674),
IF(AND(A4674="Cervical Cancer Screening", E4674="Total Expenditure ($USD per 100,000 patients)"),
SUMIFS(CERV!$F:$F,CERV!$A:$A,C4674,CERV!$G:$G,D4674),
SUMIFS(CANSCRN!$F:$F,CANSCRN!$A:$A,C4674,CANSCRN!$G:$G,D4674))))))))))))</f>
        <v>21.606831700000001</v>
      </c>
    </row>
    <row r="4675" spans="1:6" x14ac:dyDescent="0.2">
      <c r="A4675" s="24" t="s">
        <v>100</v>
      </c>
      <c r="B4675" s="24" t="s">
        <v>101</v>
      </c>
      <c r="C4675" s="24" t="s">
        <v>46</v>
      </c>
      <c r="D4675" s="24">
        <v>2018</v>
      </c>
      <c r="E4675" s="24" t="s">
        <v>106</v>
      </c>
      <c r="F4675" s="3">
        <f>IF(AND(A4675="PSA Testing", E4675= "Utilization Rate (per 100,000 patients)"),
SUMIFS(PSA!$D:$D,PSA!$A:$A,C4675,PSA!$G:$G,D4675),
IF(AND(A4675="Colorectal Cancer Screening", E4675="Utilization Rate (per 100,000 patients)"),
SUMIFS(COL!$D:$D,COL!$A:$A,C4675,COL!$G:$G, D4675),
IF(AND(A4675="Cervical Cancer Screening", E4675="Utilization Rate (per 100,000 patients)"),
SUMIFS(CERV!$D:$D,CERV!$A:$A,C4675,CERV!$G:$G,D4675),
IF(AND(A4675="Cancer Screening for CKD patients", E4675="Utilization Rate (per 100,000 patients)"),
SUMIFS(CANSCRN!$D:$D,CANSCRN!$A:$A,C4675,CANSCRN!$G:$G,D4675),
IF(AND(A4675="PSA Testing", E4675="Cost per service ($USD)"),
SUMIFS(PSA!$E:$E,PSA!$A:$A,C4675,PSA!$G:$G,D4675),
IF(AND(A4675="Colorectal Cancer Screening", E4675="Cost per service ($USD)"),
SUMIFS(COL!$E:$E,COL!$A:$A,C4675,COL!$G:$G,D4675),
IF(AND(A4675="Cervical Cancer Screening", E4675="Cost per service ($USD)"),
SUMIFS(CERV!$E:$E,CERV!$A:$A,C4675,CERV!$G:$G,D4675),
IF(AND(A4675="Cancer Screening for CKD patients", E4675="Cost per service ($USD)"),
SUMIFS(CANSCRN!$E:$E,CANSCRN!$A:$A,C4675,CANSCRN!$G:$G,D4675),
IF(AND(A4675="PSA Testing", E4675="Total Expenditure ($USD per 100,000 patients)"),
SUMIFS(PSA!$F:$F,PSA!$A:$A,C4675,PSA!$G:$G,D4675),
IF(AND(A4675="Colorectal Cancer Screening", E4675="Total Expenditure ($USD per 100,000 patients)"),
SUMIFS(COL!$F:$F,COL!$A:$A,C4675,COL!$G:$G,D4675),
IF(AND(A4675="Cervical Cancer Screening", E4675="Total Expenditure ($USD per 100,000 patients)"),
SUMIFS(CERV!$F:$F,CERV!$A:$A,C4675,CERV!$G:$G,D4675),
SUMIFS(CANSCRN!$F:$F,CANSCRN!$A:$A,C4675,CANSCRN!$G:$G,D4675))))))))))))</f>
        <v>20.891798399999999</v>
      </c>
    </row>
    <row r="4676" spans="1:6" x14ac:dyDescent="0.2">
      <c r="A4676" s="24" t="s">
        <v>100</v>
      </c>
      <c r="B4676" s="24" t="s">
        <v>101</v>
      </c>
      <c r="C4676" s="24" t="s">
        <v>46</v>
      </c>
      <c r="D4676" s="24">
        <v>2019</v>
      </c>
      <c r="E4676" s="24" t="s">
        <v>106</v>
      </c>
      <c r="F4676" s="3">
        <f>IF(AND(A4676="PSA Testing", E4676= "Utilization Rate (per 100,000 patients)"),
SUMIFS(PSA!$D:$D,PSA!$A:$A,C4676,PSA!$G:$G,D4676),
IF(AND(A4676="Colorectal Cancer Screening", E4676="Utilization Rate (per 100,000 patients)"),
SUMIFS(COL!$D:$D,COL!$A:$A,C4676,COL!$G:$G, D4676),
IF(AND(A4676="Cervical Cancer Screening", E4676="Utilization Rate (per 100,000 patients)"),
SUMIFS(CERV!$D:$D,CERV!$A:$A,C4676,CERV!$G:$G,D4676),
IF(AND(A4676="Cancer Screening for CKD patients", E4676="Utilization Rate (per 100,000 patients)"),
SUMIFS(CANSCRN!$D:$D,CANSCRN!$A:$A,C4676,CANSCRN!$G:$G,D4676),
IF(AND(A4676="PSA Testing", E4676="Cost per service ($USD)"),
SUMIFS(PSA!$E:$E,PSA!$A:$A,C4676,PSA!$G:$G,D4676),
IF(AND(A4676="Colorectal Cancer Screening", E4676="Cost per service ($USD)"),
SUMIFS(COL!$E:$E,COL!$A:$A,C4676,COL!$G:$G,D4676),
IF(AND(A4676="Cervical Cancer Screening", E4676="Cost per service ($USD)"),
SUMIFS(CERV!$E:$E,CERV!$A:$A,C4676,CERV!$G:$G,D4676),
IF(AND(A4676="Cancer Screening for CKD patients", E4676="Cost per service ($USD)"),
SUMIFS(CANSCRN!$E:$E,CANSCRN!$A:$A,C4676,CANSCRN!$G:$G,D4676),
IF(AND(A4676="PSA Testing", E4676="Total Expenditure ($USD per 100,000 patients)"),
SUMIFS(PSA!$F:$F,PSA!$A:$A,C4676,PSA!$G:$G,D4676),
IF(AND(A4676="Colorectal Cancer Screening", E4676="Total Expenditure ($USD per 100,000 patients)"),
SUMIFS(COL!$F:$F,COL!$A:$A,C4676,COL!$G:$G,D4676),
IF(AND(A4676="Cervical Cancer Screening", E4676="Total Expenditure ($USD per 100,000 patients)"),
SUMIFS(CERV!$F:$F,CERV!$A:$A,C4676,CERV!$G:$G,D4676),
SUMIFS(CANSCRN!$F:$F,CANSCRN!$A:$A,C4676,CANSCRN!$G:$G,D4676))))))))))))</f>
        <v>19.864146300000002</v>
      </c>
    </row>
    <row r="4677" spans="1:6" x14ac:dyDescent="0.2">
      <c r="A4677" s="24" t="s">
        <v>100</v>
      </c>
      <c r="B4677" s="24" t="s">
        <v>101</v>
      </c>
      <c r="C4677" s="24" t="s">
        <v>47</v>
      </c>
      <c r="D4677" s="24">
        <v>2009</v>
      </c>
      <c r="E4677" s="24" t="s">
        <v>106</v>
      </c>
      <c r="F4677" s="3">
        <f>IF(AND(A4677="PSA Testing", E4677= "Utilization Rate (per 100,000 patients)"),
SUMIFS(PSA!$D:$D,PSA!$A:$A,C4677,PSA!$G:$G,D4677),
IF(AND(A4677="Colorectal Cancer Screening", E4677="Utilization Rate (per 100,000 patients)"),
SUMIFS(COL!$D:$D,COL!$A:$A,C4677,COL!$G:$G, D4677),
IF(AND(A4677="Cervical Cancer Screening", E4677="Utilization Rate (per 100,000 patients)"),
SUMIFS(CERV!$D:$D,CERV!$A:$A,C4677,CERV!$G:$G,D4677),
IF(AND(A4677="Cancer Screening for CKD patients", E4677="Utilization Rate (per 100,000 patients)"),
SUMIFS(CANSCRN!$D:$D,CANSCRN!$A:$A,C4677,CANSCRN!$G:$G,D4677),
IF(AND(A4677="PSA Testing", E4677="Cost per service ($USD)"),
SUMIFS(PSA!$E:$E,PSA!$A:$A,C4677,PSA!$G:$G,D4677),
IF(AND(A4677="Colorectal Cancer Screening", E4677="Cost per service ($USD)"),
SUMIFS(COL!$E:$E,COL!$A:$A,C4677,COL!$G:$G,D4677),
IF(AND(A4677="Cervical Cancer Screening", E4677="Cost per service ($USD)"),
SUMIFS(CERV!$E:$E,CERV!$A:$A,C4677,CERV!$G:$G,D4677),
IF(AND(A4677="Cancer Screening for CKD patients", E4677="Cost per service ($USD)"),
SUMIFS(CANSCRN!$E:$E,CANSCRN!$A:$A,C4677,CANSCRN!$G:$G,D4677),
IF(AND(A4677="PSA Testing", E4677="Total Expenditure ($USD per 100,000 patients)"),
SUMIFS(PSA!$F:$F,PSA!$A:$A,C4677,PSA!$G:$G,D4677),
IF(AND(A4677="Colorectal Cancer Screening", E4677="Total Expenditure ($USD per 100,000 patients)"),
SUMIFS(COL!$F:$F,COL!$A:$A,C4677,COL!$G:$G,D4677),
IF(AND(A4677="Cervical Cancer Screening", E4677="Total Expenditure ($USD per 100,000 patients)"),
SUMIFS(CERV!$F:$F,CERV!$A:$A,C4677,CERV!$G:$G,D4677),
SUMIFS(CANSCRN!$F:$F,CANSCRN!$A:$A,C4677,CANSCRN!$G:$G,D4677))))))))))))</f>
        <v>23.716000000000001</v>
      </c>
    </row>
    <row r="4678" spans="1:6" x14ac:dyDescent="0.2">
      <c r="A4678" s="24" t="s">
        <v>100</v>
      </c>
      <c r="B4678" s="24" t="s">
        <v>101</v>
      </c>
      <c r="C4678" s="24" t="s">
        <v>47</v>
      </c>
      <c r="D4678" s="24">
        <v>2010</v>
      </c>
      <c r="E4678" s="24" t="s">
        <v>106</v>
      </c>
      <c r="F4678" s="3">
        <f>IF(AND(A4678="PSA Testing", E4678= "Utilization Rate (per 100,000 patients)"),
SUMIFS(PSA!$D:$D,PSA!$A:$A,C4678,PSA!$G:$G,D4678),
IF(AND(A4678="Colorectal Cancer Screening", E4678="Utilization Rate (per 100,000 patients)"),
SUMIFS(COL!$D:$D,COL!$A:$A,C4678,COL!$G:$G, D4678),
IF(AND(A4678="Cervical Cancer Screening", E4678="Utilization Rate (per 100,000 patients)"),
SUMIFS(CERV!$D:$D,CERV!$A:$A,C4678,CERV!$G:$G,D4678),
IF(AND(A4678="Cancer Screening for CKD patients", E4678="Utilization Rate (per 100,000 patients)"),
SUMIFS(CANSCRN!$D:$D,CANSCRN!$A:$A,C4678,CANSCRN!$G:$G,D4678),
IF(AND(A4678="PSA Testing", E4678="Cost per service ($USD)"),
SUMIFS(PSA!$E:$E,PSA!$A:$A,C4678,PSA!$G:$G,D4678),
IF(AND(A4678="Colorectal Cancer Screening", E4678="Cost per service ($USD)"),
SUMIFS(COL!$E:$E,COL!$A:$A,C4678,COL!$G:$G,D4678),
IF(AND(A4678="Cervical Cancer Screening", E4678="Cost per service ($USD)"),
SUMIFS(CERV!$E:$E,CERV!$A:$A,C4678,CERV!$G:$G,D4678),
IF(AND(A4678="Cancer Screening for CKD patients", E4678="Cost per service ($USD)"),
SUMIFS(CANSCRN!$E:$E,CANSCRN!$A:$A,C4678,CANSCRN!$G:$G,D4678),
IF(AND(A4678="PSA Testing", E4678="Total Expenditure ($USD per 100,000 patients)"),
SUMIFS(PSA!$F:$F,PSA!$A:$A,C4678,PSA!$G:$G,D4678),
IF(AND(A4678="Colorectal Cancer Screening", E4678="Total Expenditure ($USD per 100,000 patients)"),
SUMIFS(COL!$F:$F,COL!$A:$A,C4678,COL!$G:$G,D4678),
IF(AND(A4678="Cervical Cancer Screening", E4678="Total Expenditure ($USD per 100,000 patients)"),
SUMIFS(CERV!$F:$F,CERV!$A:$A,C4678,CERV!$G:$G,D4678),
SUMIFS(CANSCRN!$F:$F,CANSCRN!$A:$A,C4678,CANSCRN!$G:$G,D4678))))))))))))</f>
        <v>24.003871</v>
      </c>
    </row>
    <row r="4679" spans="1:6" x14ac:dyDescent="0.2">
      <c r="A4679" s="24" t="s">
        <v>100</v>
      </c>
      <c r="B4679" s="24" t="s">
        <v>101</v>
      </c>
      <c r="C4679" s="24" t="s">
        <v>47</v>
      </c>
      <c r="D4679" s="24">
        <v>2011</v>
      </c>
      <c r="E4679" s="24" t="s">
        <v>106</v>
      </c>
      <c r="F4679" s="3">
        <f>IF(AND(A4679="PSA Testing", E4679= "Utilization Rate (per 100,000 patients)"),
SUMIFS(PSA!$D:$D,PSA!$A:$A,C4679,PSA!$G:$G,D4679),
IF(AND(A4679="Colorectal Cancer Screening", E4679="Utilization Rate (per 100,000 patients)"),
SUMIFS(COL!$D:$D,COL!$A:$A,C4679,COL!$G:$G, D4679),
IF(AND(A4679="Cervical Cancer Screening", E4679="Utilization Rate (per 100,000 patients)"),
SUMIFS(CERV!$D:$D,CERV!$A:$A,C4679,CERV!$G:$G,D4679),
IF(AND(A4679="Cancer Screening for CKD patients", E4679="Utilization Rate (per 100,000 patients)"),
SUMIFS(CANSCRN!$D:$D,CANSCRN!$A:$A,C4679,CANSCRN!$G:$G,D4679),
IF(AND(A4679="PSA Testing", E4679="Cost per service ($USD)"),
SUMIFS(PSA!$E:$E,PSA!$A:$A,C4679,PSA!$G:$G,D4679),
IF(AND(A4679="Colorectal Cancer Screening", E4679="Cost per service ($USD)"),
SUMIFS(COL!$E:$E,COL!$A:$A,C4679,COL!$G:$G,D4679),
IF(AND(A4679="Cervical Cancer Screening", E4679="Cost per service ($USD)"),
SUMIFS(CERV!$E:$E,CERV!$A:$A,C4679,CERV!$G:$G,D4679),
IF(AND(A4679="Cancer Screening for CKD patients", E4679="Cost per service ($USD)"),
SUMIFS(CANSCRN!$E:$E,CANSCRN!$A:$A,C4679,CANSCRN!$G:$G,D4679),
IF(AND(A4679="PSA Testing", E4679="Total Expenditure ($USD per 100,000 patients)"),
SUMIFS(PSA!$F:$F,PSA!$A:$A,C4679,PSA!$G:$G,D4679),
IF(AND(A4679="Colorectal Cancer Screening", E4679="Total Expenditure ($USD per 100,000 patients)"),
SUMIFS(COL!$F:$F,COL!$A:$A,C4679,COL!$G:$G,D4679),
IF(AND(A4679="Cervical Cancer Screening", E4679="Total Expenditure ($USD per 100,000 patients)"),
SUMIFS(CERV!$F:$F,CERV!$A:$A,C4679,CERV!$G:$G,D4679),
SUMIFS(CANSCRN!$F:$F,CANSCRN!$A:$A,C4679,CANSCRN!$G:$G,D4679))))))))))))</f>
        <v>22.887659599999999</v>
      </c>
    </row>
    <row r="4680" spans="1:6" x14ac:dyDescent="0.2">
      <c r="A4680" s="24" t="s">
        <v>100</v>
      </c>
      <c r="B4680" s="24" t="s">
        <v>101</v>
      </c>
      <c r="C4680" s="24" t="s">
        <v>47</v>
      </c>
      <c r="D4680" s="24">
        <v>2012</v>
      </c>
      <c r="E4680" s="24" t="s">
        <v>106</v>
      </c>
      <c r="F4680" s="3">
        <f>IF(AND(A4680="PSA Testing", E4680= "Utilization Rate (per 100,000 patients)"),
SUMIFS(PSA!$D:$D,PSA!$A:$A,C4680,PSA!$G:$G,D4680),
IF(AND(A4680="Colorectal Cancer Screening", E4680="Utilization Rate (per 100,000 patients)"),
SUMIFS(COL!$D:$D,COL!$A:$A,C4680,COL!$G:$G, D4680),
IF(AND(A4680="Cervical Cancer Screening", E4680="Utilization Rate (per 100,000 patients)"),
SUMIFS(CERV!$D:$D,CERV!$A:$A,C4680,CERV!$G:$G,D4680),
IF(AND(A4680="Cancer Screening for CKD patients", E4680="Utilization Rate (per 100,000 patients)"),
SUMIFS(CANSCRN!$D:$D,CANSCRN!$A:$A,C4680,CANSCRN!$G:$G,D4680),
IF(AND(A4680="PSA Testing", E4680="Cost per service ($USD)"),
SUMIFS(PSA!$E:$E,PSA!$A:$A,C4680,PSA!$G:$G,D4680),
IF(AND(A4680="Colorectal Cancer Screening", E4680="Cost per service ($USD)"),
SUMIFS(COL!$E:$E,COL!$A:$A,C4680,COL!$G:$G,D4680),
IF(AND(A4680="Cervical Cancer Screening", E4680="Cost per service ($USD)"),
SUMIFS(CERV!$E:$E,CERV!$A:$A,C4680,CERV!$G:$G,D4680),
IF(AND(A4680="Cancer Screening for CKD patients", E4680="Cost per service ($USD)"),
SUMIFS(CANSCRN!$E:$E,CANSCRN!$A:$A,C4680,CANSCRN!$G:$G,D4680),
IF(AND(A4680="PSA Testing", E4680="Total Expenditure ($USD per 100,000 patients)"),
SUMIFS(PSA!$F:$F,PSA!$A:$A,C4680,PSA!$G:$G,D4680),
IF(AND(A4680="Colorectal Cancer Screening", E4680="Total Expenditure ($USD per 100,000 patients)"),
SUMIFS(COL!$F:$F,COL!$A:$A,C4680,COL!$G:$G,D4680),
IF(AND(A4680="Cervical Cancer Screening", E4680="Total Expenditure ($USD per 100,000 patients)"),
SUMIFS(CERV!$F:$F,CERV!$A:$A,C4680,CERV!$G:$G,D4680),
SUMIFS(CANSCRN!$F:$F,CANSCRN!$A:$A,C4680,CANSCRN!$G:$G,D4680))))))))))))</f>
        <v>23.126612900000001</v>
      </c>
    </row>
    <row r="4681" spans="1:6" x14ac:dyDescent="0.2">
      <c r="A4681" s="24" t="s">
        <v>100</v>
      </c>
      <c r="B4681" s="24" t="s">
        <v>101</v>
      </c>
      <c r="C4681" s="24" t="s">
        <v>47</v>
      </c>
      <c r="D4681" s="24">
        <v>2013</v>
      </c>
      <c r="E4681" s="24" t="s">
        <v>106</v>
      </c>
      <c r="F4681" s="3">
        <f>IF(AND(A4681="PSA Testing", E4681= "Utilization Rate (per 100,000 patients)"),
SUMIFS(PSA!$D:$D,PSA!$A:$A,C4681,PSA!$G:$G,D4681),
IF(AND(A4681="Colorectal Cancer Screening", E4681="Utilization Rate (per 100,000 patients)"),
SUMIFS(COL!$D:$D,COL!$A:$A,C4681,COL!$G:$G, D4681),
IF(AND(A4681="Cervical Cancer Screening", E4681="Utilization Rate (per 100,000 patients)"),
SUMIFS(CERV!$D:$D,CERV!$A:$A,C4681,CERV!$G:$G,D4681),
IF(AND(A4681="Cancer Screening for CKD patients", E4681="Utilization Rate (per 100,000 patients)"),
SUMIFS(CANSCRN!$D:$D,CANSCRN!$A:$A,C4681,CANSCRN!$G:$G,D4681),
IF(AND(A4681="PSA Testing", E4681="Cost per service ($USD)"),
SUMIFS(PSA!$E:$E,PSA!$A:$A,C4681,PSA!$G:$G,D4681),
IF(AND(A4681="Colorectal Cancer Screening", E4681="Cost per service ($USD)"),
SUMIFS(COL!$E:$E,COL!$A:$A,C4681,COL!$G:$G,D4681),
IF(AND(A4681="Cervical Cancer Screening", E4681="Cost per service ($USD)"),
SUMIFS(CERV!$E:$E,CERV!$A:$A,C4681,CERV!$G:$G,D4681),
IF(AND(A4681="Cancer Screening for CKD patients", E4681="Cost per service ($USD)"),
SUMIFS(CANSCRN!$E:$E,CANSCRN!$A:$A,C4681,CANSCRN!$G:$G,D4681),
IF(AND(A4681="PSA Testing", E4681="Total Expenditure ($USD per 100,000 patients)"),
SUMIFS(PSA!$F:$F,PSA!$A:$A,C4681,PSA!$G:$G,D4681),
IF(AND(A4681="Colorectal Cancer Screening", E4681="Total Expenditure ($USD per 100,000 patients)"),
SUMIFS(COL!$F:$F,COL!$A:$A,C4681,COL!$G:$G,D4681),
IF(AND(A4681="Cervical Cancer Screening", E4681="Total Expenditure ($USD per 100,000 patients)"),
SUMIFS(CERV!$F:$F,CERV!$A:$A,C4681,CERV!$G:$G,D4681),
SUMIFS(CANSCRN!$F:$F,CANSCRN!$A:$A,C4681,CANSCRN!$G:$G,D4681))))))))))))</f>
        <v>18.8109459</v>
      </c>
    </row>
    <row r="4682" spans="1:6" x14ac:dyDescent="0.2">
      <c r="A4682" s="24" t="s">
        <v>100</v>
      </c>
      <c r="B4682" s="24" t="s">
        <v>101</v>
      </c>
      <c r="C4682" s="24" t="s">
        <v>47</v>
      </c>
      <c r="D4682" s="24">
        <v>2014</v>
      </c>
      <c r="E4682" s="24" t="s">
        <v>106</v>
      </c>
      <c r="F4682" s="3">
        <f>IF(AND(A4682="PSA Testing", E4682= "Utilization Rate (per 100,000 patients)"),
SUMIFS(PSA!$D:$D,PSA!$A:$A,C4682,PSA!$G:$G,D4682),
IF(AND(A4682="Colorectal Cancer Screening", E4682="Utilization Rate (per 100,000 patients)"),
SUMIFS(COL!$D:$D,COL!$A:$A,C4682,COL!$G:$G, D4682),
IF(AND(A4682="Cervical Cancer Screening", E4682="Utilization Rate (per 100,000 patients)"),
SUMIFS(CERV!$D:$D,CERV!$A:$A,C4682,CERV!$G:$G,D4682),
IF(AND(A4682="Cancer Screening for CKD patients", E4682="Utilization Rate (per 100,000 patients)"),
SUMIFS(CANSCRN!$D:$D,CANSCRN!$A:$A,C4682,CANSCRN!$G:$G,D4682),
IF(AND(A4682="PSA Testing", E4682="Cost per service ($USD)"),
SUMIFS(PSA!$E:$E,PSA!$A:$A,C4682,PSA!$G:$G,D4682),
IF(AND(A4682="Colorectal Cancer Screening", E4682="Cost per service ($USD)"),
SUMIFS(COL!$E:$E,COL!$A:$A,C4682,COL!$G:$G,D4682),
IF(AND(A4682="Cervical Cancer Screening", E4682="Cost per service ($USD)"),
SUMIFS(CERV!$E:$E,CERV!$A:$A,C4682,CERV!$G:$G,D4682),
IF(AND(A4682="Cancer Screening for CKD patients", E4682="Cost per service ($USD)"),
SUMIFS(CANSCRN!$E:$E,CANSCRN!$A:$A,C4682,CANSCRN!$G:$G,D4682),
IF(AND(A4682="PSA Testing", E4682="Total Expenditure ($USD per 100,000 patients)"),
SUMIFS(PSA!$F:$F,PSA!$A:$A,C4682,PSA!$G:$G,D4682),
IF(AND(A4682="Colorectal Cancer Screening", E4682="Total Expenditure ($USD per 100,000 patients)"),
SUMIFS(COL!$F:$F,COL!$A:$A,C4682,COL!$G:$G,D4682),
IF(AND(A4682="Cervical Cancer Screening", E4682="Total Expenditure ($USD per 100,000 patients)"),
SUMIFS(CERV!$F:$F,CERV!$A:$A,C4682,CERV!$G:$G,D4682),
SUMIFS(CANSCRN!$F:$F,CANSCRN!$A:$A,C4682,CANSCRN!$G:$G,D4682))))))))))))</f>
        <v>33.578260899999997</v>
      </c>
    </row>
    <row r="4683" spans="1:6" x14ac:dyDescent="0.2">
      <c r="A4683" s="24" t="s">
        <v>100</v>
      </c>
      <c r="B4683" s="24" t="s">
        <v>101</v>
      </c>
      <c r="C4683" s="24" t="s">
        <v>47</v>
      </c>
      <c r="D4683" s="24">
        <v>2015</v>
      </c>
      <c r="E4683" s="24" t="s">
        <v>106</v>
      </c>
      <c r="F4683" s="3">
        <f>IF(AND(A4683="PSA Testing", E4683= "Utilization Rate (per 100,000 patients)"),
SUMIFS(PSA!$D:$D,PSA!$A:$A,C4683,PSA!$G:$G,D4683),
IF(AND(A4683="Colorectal Cancer Screening", E4683="Utilization Rate (per 100,000 patients)"),
SUMIFS(COL!$D:$D,COL!$A:$A,C4683,COL!$G:$G, D4683),
IF(AND(A4683="Cervical Cancer Screening", E4683="Utilization Rate (per 100,000 patients)"),
SUMIFS(CERV!$D:$D,CERV!$A:$A,C4683,CERV!$G:$G,D4683),
IF(AND(A4683="Cancer Screening for CKD patients", E4683="Utilization Rate (per 100,000 patients)"),
SUMIFS(CANSCRN!$D:$D,CANSCRN!$A:$A,C4683,CANSCRN!$G:$G,D4683),
IF(AND(A4683="PSA Testing", E4683="Cost per service ($USD)"),
SUMIFS(PSA!$E:$E,PSA!$A:$A,C4683,PSA!$G:$G,D4683),
IF(AND(A4683="Colorectal Cancer Screening", E4683="Cost per service ($USD)"),
SUMIFS(COL!$E:$E,COL!$A:$A,C4683,COL!$G:$G,D4683),
IF(AND(A4683="Cervical Cancer Screening", E4683="Cost per service ($USD)"),
SUMIFS(CERV!$E:$E,CERV!$A:$A,C4683,CERV!$G:$G,D4683),
IF(AND(A4683="Cancer Screening for CKD patients", E4683="Cost per service ($USD)"),
SUMIFS(CANSCRN!$E:$E,CANSCRN!$A:$A,C4683,CANSCRN!$G:$G,D4683),
IF(AND(A4683="PSA Testing", E4683="Total Expenditure ($USD per 100,000 patients)"),
SUMIFS(PSA!$F:$F,PSA!$A:$A,C4683,PSA!$G:$G,D4683),
IF(AND(A4683="Colorectal Cancer Screening", E4683="Total Expenditure ($USD per 100,000 patients)"),
SUMIFS(COL!$F:$F,COL!$A:$A,C4683,COL!$G:$G,D4683),
IF(AND(A4683="Cervical Cancer Screening", E4683="Total Expenditure ($USD per 100,000 patients)"),
SUMIFS(CERV!$F:$F,CERV!$A:$A,C4683,CERV!$G:$G,D4683),
SUMIFS(CANSCRN!$F:$F,CANSCRN!$A:$A,C4683,CANSCRN!$G:$G,D4683))))))))))))</f>
        <v>32.505384599999999</v>
      </c>
    </row>
    <row r="4684" spans="1:6" x14ac:dyDescent="0.2">
      <c r="A4684" s="24" t="s">
        <v>100</v>
      </c>
      <c r="B4684" s="24" t="s">
        <v>101</v>
      </c>
      <c r="C4684" s="24" t="s">
        <v>47</v>
      </c>
      <c r="D4684" s="24">
        <v>2016</v>
      </c>
      <c r="E4684" s="24" t="s">
        <v>106</v>
      </c>
      <c r="F4684" s="3">
        <f>IF(AND(A4684="PSA Testing", E4684= "Utilization Rate (per 100,000 patients)"),
SUMIFS(PSA!$D:$D,PSA!$A:$A,C4684,PSA!$G:$G,D4684),
IF(AND(A4684="Colorectal Cancer Screening", E4684="Utilization Rate (per 100,000 patients)"),
SUMIFS(COL!$D:$D,COL!$A:$A,C4684,COL!$G:$G, D4684),
IF(AND(A4684="Cervical Cancer Screening", E4684="Utilization Rate (per 100,000 patients)"),
SUMIFS(CERV!$D:$D,CERV!$A:$A,C4684,CERV!$G:$G,D4684),
IF(AND(A4684="Cancer Screening for CKD patients", E4684="Utilization Rate (per 100,000 patients)"),
SUMIFS(CANSCRN!$D:$D,CANSCRN!$A:$A,C4684,CANSCRN!$G:$G,D4684),
IF(AND(A4684="PSA Testing", E4684="Cost per service ($USD)"),
SUMIFS(PSA!$E:$E,PSA!$A:$A,C4684,PSA!$G:$G,D4684),
IF(AND(A4684="Colorectal Cancer Screening", E4684="Cost per service ($USD)"),
SUMIFS(COL!$E:$E,COL!$A:$A,C4684,COL!$G:$G,D4684),
IF(AND(A4684="Cervical Cancer Screening", E4684="Cost per service ($USD)"),
SUMIFS(CERV!$E:$E,CERV!$A:$A,C4684,CERV!$G:$G,D4684),
IF(AND(A4684="Cancer Screening for CKD patients", E4684="Cost per service ($USD)"),
SUMIFS(CANSCRN!$E:$E,CANSCRN!$A:$A,C4684,CANSCRN!$G:$G,D4684),
IF(AND(A4684="PSA Testing", E4684="Total Expenditure ($USD per 100,000 patients)"),
SUMIFS(PSA!$F:$F,PSA!$A:$A,C4684,PSA!$G:$G,D4684),
IF(AND(A4684="Colorectal Cancer Screening", E4684="Total Expenditure ($USD per 100,000 patients)"),
SUMIFS(COL!$F:$F,COL!$A:$A,C4684,COL!$G:$G,D4684),
IF(AND(A4684="Cervical Cancer Screening", E4684="Total Expenditure ($USD per 100,000 patients)"),
SUMIFS(CERV!$F:$F,CERV!$A:$A,C4684,CERV!$G:$G,D4684),
SUMIFS(CANSCRN!$F:$F,CANSCRN!$A:$A,C4684,CANSCRN!$G:$G,D4684))))))))))))</f>
        <v>20.373261899999999</v>
      </c>
    </row>
    <row r="4685" spans="1:6" x14ac:dyDescent="0.2">
      <c r="A4685" s="24" t="s">
        <v>100</v>
      </c>
      <c r="B4685" s="24" t="s">
        <v>101</v>
      </c>
      <c r="C4685" s="24" t="s">
        <v>47</v>
      </c>
      <c r="D4685" s="24">
        <v>2017</v>
      </c>
      <c r="E4685" s="24" t="s">
        <v>106</v>
      </c>
      <c r="F4685" s="3">
        <f>IF(AND(A4685="PSA Testing", E4685= "Utilization Rate (per 100,000 patients)"),
SUMIFS(PSA!$D:$D,PSA!$A:$A,C4685,PSA!$G:$G,D4685),
IF(AND(A4685="Colorectal Cancer Screening", E4685="Utilization Rate (per 100,000 patients)"),
SUMIFS(COL!$D:$D,COL!$A:$A,C4685,COL!$G:$G, D4685),
IF(AND(A4685="Cervical Cancer Screening", E4685="Utilization Rate (per 100,000 patients)"),
SUMIFS(CERV!$D:$D,CERV!$A:$A,C4685,CERV!$G:$G,D4685),
IF(AND(A4685="Cancer Screening for CKD patients", E4685="Utilization Rate (per 100,000 patients)"),
SUMIFS(CANSCRN!$D:$D,CANSCRN!$A:$A,C4685,CANSCRN!$G:$G,D4685),
IF(AND(A4685="PSA Testing", E4685="Cost per service ($USD)"),
SUMIFS(PSA!$E:$E,PSA!$A:$A,C4685,PSA!$G:$G,D4685),
IF(AND(A4685="Colorectal Cancer Screening", E4685="Cost per service ($USD)"),
SUMIFS(COL!$E:$E,COL!$A:$A,C4685,COL!$G:$G,D4685),
IF(AND(A4685="Cervical Cancer Screening", E4685="Cost per service ($USD)"),
SUMIFS(CERV!$E:$E,CERV!$A:$A,C4685,CERV!$G:$G,D4685),
IF(AND(A4685="Cancer Screening for CKD patients", E4685="Cost per service ($USD)"),
SUMIFS(CANSCRN!$E:$E,CANSCRN!$A:$A,C4685,CANSCRN!$G:$G,D4685),
IF(AND(A4685="PSA Testing", E4685="Total Expenditure ($USD per 100,000 patients)"),
SUMIFS(PSA!$F:$F,PSA!$A:$A,C4685,PSA!$G:$G,D4685),
IF(AND(A4685="Colorectal Cancer Screening", E4685="Total Expenditure ($USD per 100,000 patients)"),
SUMIFS(COL!$F:$F,COL!$A:$A,C4685,COL!$G:$G,D4685),
IF(AND(A4685="Cervical Cancer Screening", E4685="Total Expenditure ($USD per 100,000 patients)"),
SUMIFS(CERV!$F:$F,CERV!$A:$A,C4685,CERV!$G:$G,D4685),
SUMIFS(CANSCRN!$F:$F,CANSCRN!$A:$A,C4685,CANSCRN!$G:$G,D4685))))))))))))</f>
        <v>20.953247900000001</v>
      </c>
    </row>
    <row r="4686" spans="1:6" x14ac:dyDescent="0.2">
      <c r="A4686" s="24" t="s">
        <v>100</v>
      </c>
      <c r="B4686" s="24" t="s">
        <v>101</v>
      </c>
      <c r="C4686" s="24" t="s">
        <v>47</v>
      </c>
      <c r="D4686" s="24">
        <v>2018</v>
      </c>
      <c r="E4686" s="24" t="s">
        <v>106</v>
      </c>
      <c r="F4686" s="3">
        <f>IF(AND(A4686="PSA Testing", E4686= "Utilization Rate (per 100,000 patients)"),
SUMIFS(PSA!$D:$D,PSA!$A:$A,C4686,PSA!$G:$G,D4686),
IF(AND(A4686="Colorectal Cancer Screening", E4686="Utilization Rate (per 100,000 patients)"),
SUMIFS(COL!$D:$D,COL!$A:$A,C4686,COL!$G:$G, D4686),
IF(AND(A4686="Cervical Cancer Screening", E4686="Utilization Rate (per 100,000 patients)"),
SUMIFS(CERV!$D:$D,CERV!$A:$A,C4686,CERV!$G:$G,D4686),
IF(AND(A4686="Cancer Screening for CKD patients", E4686="Utilization Rate (per 100,000 patients)"),
SUMIFS(CANSCRN!$D:$D,CANSCRN!$A:$A,C4686,CANSCRN!$G:$G,D4686),
IF(AND(A4686="PSA Testing", E4686="Cost per service ($USD)"),
SUMIFS(PSA!$E:$E,PSA!$A:$A,C4686,PSA!$G:$G,D4686),
IF(AND(A4686="Colorectal Cancer Screening", E4686="Cost per service ($USD)"),
SUMIFS(COL!$E:$E,COL!$A:$A,C4686,COL!$G:$G,D4686),
IF(AND(A4686="Cervical Cancer Screening", E4686="Cost per service ($USD)"),
SUMIFS(CERV!$E:$E,CERV!$A:$A,C4686,CERV!$G:$G,D4686),
IF(AND(A4686="Cancer Screening for CKD patients", E4686="Cost per service ($USD)"),
SUMIFS(CANSCRN!$E:$E,CANSCRN!$A:$A,C4686,CANSCRN!$G:$G,D4686),
IF(AND(A4686="PSA Testing", E4686="Total Expenditure ($USD per 100,000 patients)"),
SUMIFS(PSA!$F:$F,PSA!$A:$A,C4686,PSA!$G:$G,D4686),
IF(AND(A4686="Colorectal Cancer Screening", E4686="Total Expenditure ($USD per 100,000 patients)"),
SUMIFS(COL!$F:$F,COL!$A:$A,C4686,COL!$G:$G,D4686),
IF(AND(A4686="Cervical Cancer Screening", E4686="Total Expenditure ($USD per 100,000 patients)"),
SUMIFS(CERV!$F:$F,CERV!$A:$A,C4686,CERV!$G:$G,D4686),
SUMIFS(CANSCRN!$F:$F,CANSCRN!$A:$A,C4686,CANSCRN!$G:$G,D4686))))))))))))</f>
        <v>19.231808399999998</v>
      </c>
    </row>
    <row r="4687" spans="1:6" x14ac:dyDescent="0.2">
      <c r="A4687" s="24" t="s">
        <v>100</v>
      </c>
      <c r="B4687" s="24" t="s">
        <v>101</v>
      </c>
      <c r="C4687" s="24" t="s">
        <v>47</v>
      </c>
      <c r="D4687" s="24">
        <v>2019</v>
      </c>
      <c r="E4687" s="24" t="s">
        <v>106</v>
      </c>
      <c r="F4687" s="3">
        <f>IF(AND(A4687="PSA Testing", E4687= "Utilization Rate (per 100,000 patients)"),
SUMIFS(PSA!$D:$D,PSA!$A:$A,C4687,PSA!$G:$G,D4687),
IF(AND(A4687="Colorectal Cancer Screening", E4687="Utilization Rate (per 100,000 patients)"),
SUMIFS(COL!$D:$D,COL!$A:$A,C4687,COL!$G:$G, D4687),
IF(AND(A4687="Cervical Cancer Screening", E4687="Utilization Rate (per 100,000 patients)"),
SUMIFS(CERV!$D:$D,CERV!$A:$A,C4687,CERV!$G:$G,D4687),
IF(AND(A4687="Cancer Screening for CKD patients", E4687="Utilization Rate (per 100,000 patients)"),
SUMIFS(CANSCRN!$D:$D,CANSCRN!$A:$A,C4687,CANSCRN!$G:$G,D4687),
IF(AND(A4687="PSA Testing", E4687="Cost per service ($USD)"),
SUMIFS(PSA!$E:$E,PSA!$A:$A,C4687,PSA!$G:$G,D4687),
IF(AND(A4687="Colorectal Cancer Screening", E4687="Cost per service ($USD)"),
SUMIFS(COL!$E:$E,COL!$A:$A,C4687,COL!$G:$G,D4687),
IF(AND(A4687="Cervical Cancer Screening", E4687="Cost per service ($USD)"),
SUMIFS(CERV!$E:$E,CERV!$A:$A,C4687,CERV!$G:$G,D4687),
IF(AND(A4687="Cancer Screening for CKD patients", E4687="Cost per service ($USD)"),
SUMIFS(CANSCRN!$E:$E,CANSCRN!$A:$A,C4687,CANSCRN!$G:$G,D4687),
IF(AND(A4687="PSA Testing", E4687="Total Expenditure ($USD per 100,000 patients)"),
SUMIFS(PSA!$F:$F,PSA!$A:$A,C4687,PSA!$G:$G,D4687),
IF(AND(A4687="Colorectal Cancer Screening", E4687="Total Expenditure ($USD per 100,000 patients)"),
SUMIFS(COL!$F:$F,COL!$A:$A,C4687,COL!$G:$G,D4687),
IF(AND(A4687="Cervical Cancer Screening", E4687="Total Expenditure ($USD per 100,000 patients)"),
SUMIFS(CERV!$F:$F,CERV!$A:$A,C4687,CERV!$G:$G,D4687),
SUMIFS(CANSCRN!$F:$F,CANSCRN!$A:$A,C4687,CANSCRN!$G:$G,D4687))))))))))))</f>
        <v>17.701024700000001</v>
      </c>
    </row>
    <row r="4688" spans="1:6" x14ac:dyDescent="0.2">
      <c r="A4688" s="24" t="s">
        <v>100</v>
      </c>
      <c r="B4688" s="24" t="s">
        <v>101</v>
      </c>
      <c r="C4688" s="24" t="s">
        <v>48</v>
      </c>
      <c r="D4688" s="24">
        <v>2009</v>
      </c>
      <c r="E4688" s="24" t="s">
        <v>106</v>
      </c>
      <c r="F4688" s="3">
        <f>IF(AND(A4688="PSA Testing", E4688= "Utilization Rate (per 100,000 patients)"),
SUMIFS(PSA!$D:$D,PSA!$A:$A,C4688,PSA!$G:$G,D4688),
IF(AND(A4688="Colorectal Cancer Screening", E4688="Utilization Rate (per 100,000 patients)"),
SUMIFS(COL!$D:$D,COL!$A:$A,C4688,COL!$G:$G, D4688),
IF(AND(A4688="Cervical Cancer Screening", E4688="Utilization Rate (per 100,000 patients)"),
SUMIFS(CERV!$D:$D,CERV!$A:$A,C4688,CERV!$G:$G,D4688),
IF(AND(A4688="Cancer Screening for CKD patients", E4688="Utilization Rate (per 100,000 patients)"),
SUMIFS(CANSCRN!$D:$D,CANSCRN!$A:$A,C4688,CANSCRN!$G:$G,D4688),
IF(AND(A4688="PSA Testing", E4688="Cost per service ($USD)"),
SUMIFS(PSA!$E:$E,PSA!$A:$A,C4688,PSA!$G:$G,D4688),
IF(AND(A4688="Colorectal Cancer Screening", E4688="Cost per service ($USD)"),
SUMIFS(COL!$E:$E,COL!$A:$A,C4688,COL!$G:$G,D4688),
IF(AND(A4688="Cervical Cancer Screening", E4688="Cost per service ($USD)"),
SUMIFS(CERV!$E:$E,CERV!$A:$A,C4688,CERV!$G:$G,D4688),
IF(AND(A4688="Cancer Screening for CKD patients", E4688="Cost per service ($USD)"),
SUMIFS(CANSCRN!$E:$E,CANSCRN!$A:$A,C4688,CANSCRN!$G:$G,D4688),
IF(AND(A4688="PSA Testing", E4688="Total Expenditure ($USD per 100,000 patients)"),
SUMIFS(PSA!$F:$F,PSA!$A:$A,C4688,PSA!$G:$G,D4688),
IF(AND(A4688="Colorectal Cancer Screening", E4688="Total Expenditure ($USD per 100,000 patients)"),
SUMIFS(COL!$F:$F,COL!$A:$A,C4688,COL!$G:$G,D4688),
IF(AND(A4688="Cervical Cancer Screening", E4688="Total Expenditure ($USD per 100,000 patients)"),
SUMIFS(CERV!$F:$F,CERV!$A:$A,C4688,CERV!$G:$G,D4688),
SUMIFS(CANSCRN!$F:$F,CANSCRN!$A:$A,C4688,CANSCRN!$G:$G,D4688))))))))))))</f>
        <v>28.401831000000001</v>
      </c>
    </row>
    <row r="4689" spans="1:6" x14ac:dyDescent="0.2">
      <c r="A4689" s="24" t="s">
        <v>100</v>
      </c>
      <c r="B4689" s="24" t="s">
        <v>101</v>
      </c>
      <c r="C4689" s="24" t="s">
        <v>48</v>
      </c>
      <c r="D4689" s="24">
        <v>2010</v>
      </c>
      <c r="E4689" s="24" t="s">
        <v>106</v>
      </c>
      <c r="F4689" s="3">
        <f>IF(AND(A4689="PSA Testing", E4689= "Utilization Rate (per 100,000 patients)"),
SUMIFS(PSA!$D:$D,PSA!$A:$A,C4689,PSA!$G:$G,D4689),
IF(AND(A4689="Colorectal Cancer Screening", E4689="Utilization Rate (per 100,000 patients)"),
SUMIFS(COL!$D:$D,COL!$A:$A,C4689,COL!$G:$G, D4689),
IF(AND(A4689="Cervical Cancer Screening", E4689="Utilization Rate (per 100,000 patients)"),
SUMIFS(CERV!$D:$D,CERV!$A:$A,C4689,CERV!$G:$G,D4689),
IF(AND(A4689="Cancer Screening for CKD patients", E4689="Utilization Rate (per 100,000 patients)"),
SUMIFS(CANSCRN!$D:$D,CANSCRN!$A:$A,C4689,CANSCRN!$G:$G,D4689),
IF(AND(A4689="PSA Testing", E4689="Cost per service ($USD)"),
SUMIFS(PSA!$E:$E,PSA!$A:$A,C4689,PSA!$G:$G,D4689),
IF(AND(A4689="Colorectal Cancer Screening", E4689="Cost per service ($USD)"),
SUMIFS(COL!$E:$E,COL!$A:$A,C4689,COL!$G:$G,D4689),
IF(AND(A4689="Cervical Cancer Screening", E4689="Cost per service ($USD)"),
SUMIFS(CERV!$E:$E,CERV!$A:$A,C4689,CERV!$G:$G,D4689),
IF(AND(A4689="Cancer Screening for CKD patients", E4689="Cost per service ($USD)"),
SUMIFS(CANSCRN!$E:$E,CANSCRN!$A:$A,C4689,CANSCRN!$G:$G,D4689),
IF(AND(A4689="PSA Testing", E4689="Total Expenditure ($USD per 100,000 patients)"),
SUMIFS(PSA!$F:$F,PSA!$A:$A,C4689,PSA!$G:$G,D4689),
IF(AND(A4689="Colorectal Cancer Screening", E4689="Total Expenditure ($USD per 100,000 patients)"),
SUMIFS(COL!$F:$F,COL!$A:$A,C4689,COL!$G:$G,D4689),
IF(AND(A4689="Cervical Cancer Screening", E4689="Total Expenditure ($USD per 100,000 patients)"),
SUMIFS(CERV!$F:$F,CERV!$A:$A,C4689,CERV!$G:$G,D4689),
SUMIFS(CANSCRN!$F:$F,CANSCRN!$A:$A,C4689,CANSCRN!$G:$G,D4689))))))))))))</f>
        <v>32.142711900000002</v>
      </c>
    </row>
    <row r="4690" spans="1:6" x14ac:dyDescent="0.2">
      <c r="A4690" s="24" t="s">
        <v>100</v>
      </c>
      <c r="B4690" s="24" t="s">
        <v>101</v>
      </c>
      <c r="C4690" s="24" t="s">
        <v>48</v>
      </c>
      <c r="D4690" s="24">
        <v>2011</v>
      </c>
      <c r="E4690" s="24" t="s">
        <v>106</v>
      </c>
      <c r="F4690" s="3">
        <f>IF(AND(A4690="PSA Testing", E4690= "Utilization Rate (per 100,000 patients)"),
SUMIFS(PSA!$D:$D,PSA!$A:$A,C4690,PSA!$G:$G,D4690),
IF(AND(A4690="Colorectal Cancer Screening", E4690="Utilization Rate (per 100,000 patients)"),
SUMIFS(COL!$D:$D,COL!$A:$A,C4690,COL!$G:$G, D4690),
IF(AND(A4690="Cervical Cancer Screening", E4690="Utilization Rate (per 100,000 patients)"),
SUMIFS(CERV!$D:$D,CERV!$A:$A,C4690,CERV!$G:$G,D4690),
IF(AND(A4690="Cancer Screening for CKD patients", E4690="Utilization Rate (per 100,000 patients)"),
SUMIFS(CANSCRN!$D:$D,CANSCRN!$A:$A,C4690,CANSCRN!$G:$G,D4690),
IF(AND(A4690="PSA Testing", E4690="Cost per service ($USD)"),
SUMIFS(PSA!$E:$E,PSA!$A:$A,C4690,PSA!$G:$G,D4690),
IF(AND(A4690="Colorectal Cancer Screening", E4690="Cost per service ($USD)"),
SUMIFS(COL!$E:$E,COL!$A:$A,C4690,COL!$G:$G,D4690),
IF(AND(A4690="Cervical Cancer Screening", E4690="Cost per service ($USD)"),
SUMIFS(CERV!$E:$E,CERV!$A:$A,C4690,CERV!$G:$G,D4690),
IF(AND(A4690="Cancer Screening for CKD patients", E4690="Cost per service ($USD)"),
SUMIFS(CANSCRN!$E:$E,CANSCRN!$A:$A,C4690,CANSCRN!$G:$G,D4690),
IF(AND(A4690="PSA Testing", E4690="Total Expenditure ($USD per 100,000 patients)"),
SUMIFS(PSA!$F:$F,PSA!$A:$A,C4690,PSA!$G:$G,D4690),
IF(AND(A4690="Colorectal Cancer Screening", E4690="Total Expenditure ($USD per 100,000 patients)"),
SUMIFS(COL!$F:$F,COL!$A:$A,C4690,COL!$G:$G,D4690),
IF(AND(A4690="Cervical Cancer Screening", E4690="Total Expenditure ($USD per 100,000 patients)"),
SUMIFS(CERV!$F:$F,CERV!$A:$A,C4690,CERV!$G:$G,D4690),
SUMIFS(CANSCRN!$F:$F,CANSCRN!$A:$A,C4690,CANSCRN!$G:$G,D4690))))))))))))</f>
        <v>35.81</v>
      </c>
    </row>
    <row r="4691" spans="1:6" x14ac:dyDescent="0.2">
      <c r="A4691" s="24" t="s">
        <v>100</v>
      </c>
      <c r="B4691" s="24" t="s">
        <v>101</v>
      </c>
      <c r="C4691" s="24" t="s">
        <v>48</v>
      </c>
      <c r="D4691" s="24">
        <v>2012</v>
      </c>
      <c r="E4691" s="24" t="s">
        <v>106</v>
      </c>
      <c r="F4691" s="3">
        <f>IF(AND(A4691="PSA Testing", E4691= "Utilization Rate (per 100,000 patients)"),
SUMIFS(PSA!$D:$D,PSA!$A:$A,C4691,PSA!$G:$G,D4691),
IF(AND(A4691="Colorectal Cancer Screening", E4691="Utilization Rate (per 100,000 patients)"),
SUMIFS(COL!$D:$D,COL!$A:$A,C4691,COL!$G:$G, D4691),
IF(AND(A4691="Cervical Cancer Screening", E4691="Utilization Rate (per 100,000 patients)"),
SUMIFS(CERV!$D:$D,CERV!$A:$A,C4691,CERV!$G:$G,D4691),
IF(AND(A4691="Cancer Screening for CKD patients", E4691="Utilization Rate (per 100,000 patients)"),
SUMIFS(CANSCRN!$D:$D,CANSCRN!$A:$A,C4691,CANSCRN!$G:$G,D4691),
IF(AND(A4691="PSA Testing", E4691="Cost per service ($USD)"),
SUMIFS(PSA!$E:$E,PSA!$A:$A,C4691,PSA!$G:$G,D4691),
IF(AND(A4691="Colorectal Cancer Screening", E4691="Cost per service ($USD)"),
SUMIFS(COL!$E:$E,COL!$A:$A,C4691,COL!$G:$G,D4691),
IF(AND(A4691="Cervical Cancer Screening", E4691="Cost per service ($USD)"),
SUMIFS(CERV!$E:$E,CERV!$A:$A,C4691,CERV!$G:$G,D4691),
IF(AND(A4691="Cancer Screening for CKD patients", E4691="Cost per service ($USD)"),
SUMIFS(CANSCRN!$E:$E,CANSCRN!$A:$A,C4691,CANSCRN!$G:$G,D4691),
IF(AND(A4691="PSA Testing", E4691="Total Expenditure ($USD per 100,000 patients)"),
SUMIFS(PSA!$F:$F,PSA!$A:$A,C4691,PSA!$G:$G,D4691),
IF(AND(A4691="Colorectal Cancer Screening", E4691="Total Expenditure ($USD per 100,000 patients)"),
SUMIFS(COL!$F:$F,COL!$A:$A,C4691,COL!$G:$G,D4691),
IF(AND(A4691="Cervical Cancer Screening", E4691="Total Expenditure ($USD per 100,000 patients)"),
SUMIFS(CERV!$F:$F,CERV!$A:$A,C4691,CERV!$G:$G,D4691),
SUMIFS(CANSCRN!$F:$F,CANSCRN!$A:$A,C4691,CANSCRN!$G:$G,D4691))))))))))))</f>
        <v>31.791647099999999</v>
      </c>
    </row>
    <row r="4692" spans="1:6" x14ac:dyDescent="0.2">
      <c r="A4692" s="24" t="s">
        <v>100</v>
      </c>
      <c r="B4692" s="24" t="s">
        <v>101</v>
      </c>
      <c r="C4692" s="24" t="s">
        <v>48</v>
      </c>
      <c r="D4692" s="24">
        <v>2013</v>
      </c>
      <c r="E4692" s="24" t="s">
        <v>106</v>
      </c>
      <c r="F4692" s="3">
        <f>IF(AND(A4692="PSA Testing", E4692= "Utilization Rate (per 100,000 patients)"),
SUMIFS(PSA!$D:$D,PSA!$A:$A,C4692,PSA!$G:$G,D4692),
IF(AND(A4692="Colorectal Cancer Screening", E4692="Utilization Rate (per 100,000 patients)"),
SUMIFS(COL!$D:$D,COL!$A:$A,C4692,COL!$G:$G, D4692),
IF(AND(A4692="Cervical Cancer Screening", E4692="Utilization Rate (per 100,000 patients)"),
SUMIFS(CERV!$D:$D,CERV!$A:$A,C4692,CERV!$G:$G,D4692),
IF(AND(A4692="Cancer Screening for CKD patients", E4692="Utilization Rate (per 100,000 patients)"),
SUMIFS(CANSCRN!$D:$D,CANSCRN!$A:$A,C4692,CANSCRN!$G:$G,D4692),
IF(AND(A4692="PSA Testing", E4692="Cost per service ($USD)"),
SUMIFS(PSA!$E:$E,PSA!$A:$A,C4692,PSA!$G:$G,D4692),
IF(AND(A4692="Colorectal Cancer Screening", E4692="Cost per service ($USD)"),
SUMIFS(COL!$E:$E,COL!$A:$A,C4692,COL!$G:$G,D4692),
IF(AND(A4692="Cervical Cancer Screening", E4692="Cost per service ($USD)"),
SUMIFS(CERV!$E:$E,CERV!$A:$A,C4692,CERV!$G:$G,D4692),
IF(AND(A4692="Cancer Screening for CKD patients", E4692="Cost per service ($USD)"),
SUMIFS(CANSCRN!$E:$E,CANSCRN!$A:$A,C4692,CANSCRN!$G:$G,D4692),
IF(AND(A4692="PSA Testing", E4692="Total Expenditure ($USD per 100,000 patients)"),
SUMIFS(PSA!$F:$F,PSA!$A:$A,C4692,PSA!$G:$G,D4692),
IF(AND(A4692="Colorectal Cancer Screening", E4692="Total Expenditure ($USD per 100,000 patients)"),
SUMIFS(COL!$F:$F,COL!$A:$A,C4692,COL!$G:$G,D4692),
IF(AND(A4692="Cervical Cancer Screening", E4692="Total Expenditure ($USD per 100,000 patients)"),
SUMIFS(CERV!$F:$F,CERV!$A:$A,C4692,CERV!$G:$G,D4692),
SUMIFS(CANSCRN!$F:$F,CANSCRN!$A:$A,C4692,CANSCRN!$G:$G,D4692))))))))))))</f>
        <v>29.060555600000001</v>
      </c>
    </row>
    <row r="4693" spans="1:6" x14ac:dyDescent="0.2">
      <c r="A4693" s="24" t="s">
        <v>100</v>
      </c>
      <c r="B4693" s="24" t="s">
        <v>101</v>
      </c>
      <c r="C4693" s="24" t="s">
        <v>48</v>
      </c>
      <c r="D4693" s="24">
        <v>2014</v>
      </c>
      <c r="E4693" s="24" t="s">
        <v>106</v>
      </c>
      <c r="F4693" s="3">
        <f>IF(AND(A4693="PSA Testing", E4693= "Utilization Rate (per 100,000 patients)"),
SUMIFS(PSA!$D:$D,PSA!$A:$A,C4693,PSA!$G:$G,D4693),
IF(AND(A4693="Colorectal Cancer Screening", E4693="Utilization Rate (per 100,000 patients)"),
SUMIFS(COL!$D:$D,COL!$A:$A,C4693,COL!$G:$G, D4693),
IF(AND(A4693="Cervical Cancer Screening", E4693="Utilization Rate (per 100,000 patients)"),
SUMIFS(CERV!$D:$D,CERV!$A:$A,C4693,CERV!$G:$G,D4693),
IF(AND(A4693="Cancer Screening for CKD patients", E4693="Utilization Rate (per 100,000 patients)"),
SUMIFS(CANSCRN!$D:$D,CANSCRN!$A:$A,C4693,CANSCRN!$G:$G,D4693),
IF(AND(A4693="PSA Testing", E4693="Cost per service ($USD)"),
SUMIFS(PSA!$E:$E,PSA!$A:$A,C4693,PSA!$G:$G,D4693),
IF(AND(A4693="Colorectal Cancer Screening", E4693="Cost per service ($USD)"),
SUMIFS(COL!$E:$E,COL!$A:$A,C4693,COL!$G:$G,D4693),
IF(AND(A4693="Cervical Cancer Screening", E4693="Cost per service ($USD)"),
SUMIFS(CERV!$E:$E,CERV!$A:$A,C4693,CERV!$G:$G,D4693),
IF(AND(A4693="Cancer Screening for CKD patients", E4693="Cost per service ($USD)"),
SUMIFS(CANSCRN!$E:$E,CANSCRN!$A:$A,C4693,CANSCRN!$G:$G,D4693),
IF(AND(A4693="PSA Testing", E4693="Total Expenditure ($USD per 100,000 patients)"),
SUMIFS(PSA!$F:$F,PSA!$A:$A,C4693,PSA!$G:$G,D4693),
IF(AND(A4693="Colorectal Cancer Screening", E4693="Total Expenditure ($USD per 100,000 patients)"),
SUMIFS(COL!$F:$F,COL!$A:$A,C4693,COL!$G:$G,D4693),
IF(AND(A4693="Cervical Cancer Screening", E4693="Total Expenditure ($USD per 100,000 patients)"),
SUMIFS(CERV!$F:$F,CERV!$A:$A,C4693,CERV!$G:$G,D4693),
SUMIFS(CANSCRN!$F:$F,CANSCRN!$A:$A,C4693,CANSCRN!$G:$G,D4693))))))))))))</f>
        <v>30.573384600000001</v>
      </c>
    </row>
    <row r="4694" spans="1:6" x14ac:dyDescent="0.2">
      <c r="A4694" s="24" t="s">
        <v>100</v>
      </c>
      <c r="B4694" s="24" t="s">
        <v>101</v>
      </c>
      <c r="C4694" s="24" t="s">
        <v>48</v>
      </c>
      <c r="D4694" s="24">
        <v>2015</v>
      </c>
      <c r="E4694" s="24" t="s">
        <v>106</v>
      </c>
      <c r="F4694" s="3">
        <f>IF(AND(A4694="PSA Testing", E4694= "Utilization Rate (per 100,000 patients)"),
SUMIFS(PSA!$D:$D,PSA!$A:$A,C4694,PSA!$G:$G,D4694),
IF(AND(A4694="Colorectal Cancer Screening", E4694="Utilization Rate (per 100,000 patients)"),
SUMIFS(COL!$D:$D,COL!$A:$A,C4694,COL!$G:$G, D4694),
IF(AND(A4694="Cervical Cancer Screening", E4694="Utilization Rate (per 100,000 patients)"),
SUMIFS(CERV!$D:$D,CERV!$A:$A,C4694,CERV!$G:$G,D4694),
IF(AND(A4694="Cancer Screening for CKD patients", E4694="Utilization Rate (per 100,000 patients)"),
SUMIFS(CANSCRN!$D:$D,CANSCRN!$A:$A,C4694,CANSCRN!$G:$G,D4694),
IF(AND(A4694="PSA Testing", E4694="Cost per service ($USD)"),
SUMIFS(PSA!$E:$E,PSA!$A:$A,C4694,PSA!$G:$G,D4694),
IF(AND(A4694="Colorectal Cancer Screening", E4694="Cost per service ($USD)"),
SUMIFS(COL!$E:$E,COL!$A:$A,C4694,COL!$G:$G,D4694),
IF(AND(A4694="Cervical Cancer Screening", E4694="Cost per service ($USD)"),
SUMIFS(CERV!$E:$E,CERV!$A:$A,C4694,CERV!$G:$G,D4694),
IF(AND(A4694="Cancer Screening for CKD patients", E4694="Cost per service ($USD)"),
SUMIFS(CANSCRN!$E:$E,CANSCRN!$A:$A,C4694,CANSCRN!$G:$G,D4694),
IF(AND(A4694="PSA Testing", E4694="Total Expenditure ($USD per 100,000 patients)"),
SUMIFS(PSA!$F:$F,PSA!$A:$A,C4694,PSA!$G:$G,D4694),
IF(AND(A4694="Colorectal Cancer Screening", E4694="Total Expenditure ($USD per 100,000 patients)"),
SUMIFS(COL!$F:$F,COL!$A:$A,C4694,COL!$G:$G,D4694),
IF(AND(A4694="Cervical Cancer Screening", E4694="Total Expenditure ($USD per 100,000 patients)"),
SUMIFS(CERV!$F:$F,CERV!$A:$A,C4694,CERV!$G:$G,D4694),
SUMIFS(CANSCRN!$F:$F,CANSCRN!$A:$A,C4694,CANSCRN!$G:$G,D4694))))))))))))</f>
        <v>27.5068254</v>
      </c>
    </row>
    <row r="4695" spans="1:6" x14ac:dyDescent="0.2">
      <c r="A4695" s="24" t="s">
        <v>100</v>
      </c>
      <c r="B4695" s="24" t="s">
        <v>101</v>
      </c>
      <c r="C4695" s="24" t="s">
        <v>48</v>
      </c>
      <c r="D4695" s="24">
        <v>2016</v>
      </c>
      <c r="E4695" s="24" t="s">
        <v>106</v>
      </c>
      <c r="F4695" s="3">
        <f>IF(AND(A4695="PSA Testing", E4695= "Utilization Rate (per 100,000 patients)"),
SUMIFS(PSA!$D:$D,PSA!$A:$A,C4695,PSA!$G:$G,D4695),
IF(AND(A4695="Colorectal Cancer Screening", E4695="Utilization Rate (per 100,000 patients)"),
SUMIFS(COL!$D:$D,COL!$A:$A,C4695,COL!$G:$G, D4695),
IF(AND(A4695="Cervical Cancer Screening", E4695="Utilization Rate (per 100,000 patients)"),
SUMIFS(CERV!$D:$D,CERV!$A:$A,C4695,CERV!$G:$G,D4695),
IF(AND(A4695="Cancer Screening for CKD patients", E4695="Utilization Rate (per 100,000 patients)"),
SUMIFS(CANSCRN!$D:$D,CANSCRN!$A:$A,C4695,CANSCRN!$G:$G,D4695),
IF(AND(A4695="PSA Testing", E4695="Cost per service ($USD)"),
SUMIFS(PSA!$E:$E,PSA!$A:$A,C4695,PSA!$G:$G,D4695),
IF(AND(A4695="Colorectal Cancer Screening", E4695="Cost per service ($USD)"),
SUMIFS(COL!$E:$E,COL!$A:$A,C4695,COL!$G:$G,D4695),
IF(AND(A4695="Cervical Cancer Screening", E4695="Cost per service ($USD)"),
SUMIFS(CERV!$E:$E,CERV!$A:$A,C4695,CERV!$G:$G,D4695),
IF(AND(A4695="Cancer Screening for CKD patients", E4695="Cost per service ($USD)"),
SUMIFS(CANSCRN!$E:$E,CANSCRN!$A:$A,C4695,CANSCRN!$G:$G,D4695),
IF(AND(A4695="PSA Testing", E4695="Total Expenditure ($USD per 100,000 patients)"),
SUMIFS(PSA!$F:$F,PSA!$A:$A,C4695,PSA!$G:$G,D4695),
IF(AND(A4695="Colorectal Cancer Screening", E4695="Total Expenditure ($USD per 100,000 patients)"),
SUMIFS(COL!$F:$F,COL!$A:$A,C4695,COL!$G:$G,D4695),
IF(AND(A4695="Cervical Cancer Screening", E4695="Total Expenditure ($USD per 100,000 patients)"),
SUMIFS(CERV!$F:$F,CERV!$A:$A,C4695,CERV!$G:$G,D4695),
SUMIFS(CANSCRN!$F:$F,CANSCRN!$A:$A,C4695,CANSCRN!$G:$G,D4695))))))))))))</f>
        <v>22.907624999999999</v>
      </c>
    </row>
    <row r="4696" spans="1:6" x14ac:dyDescent="0.2">
      <c r="A4696" s="24" t="s">
        <v>100</v>
      </c>
      <c r="B4696" s="24" t="s">
        <v>101</v>
      </c>
      <c r="C4696" s="24" t="s">
        <v>48</v>
      </c>
      <c r="D4696" s="24">
        <v>2017</v>
      </c>
      <c r="E4696" s="24" t="s">
        <v>106</v>
      </c>
      <c r="F4696" s="3">
        <f>IF(AND(A4696="PSA Testing", E4696= "Utilization Rate (per 100,000 patients)"),
SUMIFS(PSA!$D:$D,PSA!$A:$A,C4696,PSA!$G:$G,D4696),
IF(AND(A4696="Colorectal Cancer Screening", E4696="Utilization Rate (per 100,000 patients)"),
SUMIFS(COL!$D:$D,COL!$A:$A,C4696,COL!$G:$G, D4696),
IF(AND(A4696="Cervical Cancer Screening", E4696="Utilization Rate (per 100,000 patients)"),
SUMIFS(CERV!$D:$D,CERV!$A:$A,C4696,CERV!$G:$G,D4696),
IF(AND(A4696="Cancer Screening for CKD patients", E4696="Utilization Rate (per 100,000 patients)"),
SUMIFS(CANSCRN!$D:$D,CANSCRN!$A:$A,C4696,CANSCRN!$G:$G,D4696),
IF(AND(A4696="PSA Testing", E4696="Cost per service ($USD)"),
SUMIFS(PSA!$E:$E,PSA!$A:$A,C4696,PSA!$G:$G,D4696),
IF(AND(A4696="Colorectal Cancer Screening", E4696="Cost per service ($USD)"),
SUMIFS(COL!$E:$E,COL!$A:$A,C4696,COL!$G:$G,D4696),
IF(AND(A4696="Cervical Cancer Screening", E4696="Cost per service ($USD)"),
SUMIFS(CERV!$E:$E,CERV!$A:$A,C4696,CERV!$G:$G,D4696),
IF(AND(A4696="Cancer Screening for CKD patients", E4696="Cost per service ($USD)"),
SUMIFS(CANSCRN!$E:$E,CANSCRN!$A:$A,C4696,CANSCRN!$G:$G,D4696),
IF(AND(A4696="PSA Testing", E4696="Total Expenditure ($USD per 100,000 patients)"),
SUMIFS(PSA!$F:$F,PSA!$A:$A,C4696,PSA!$G:$G,D4696),
IF(AND(A4696="Colorectal Cancer Screening", E4696="Total Expenditure ($USD per 100,000 patients)"),
SUMIFS(COL!$F:$F,COL!$A:$A,C4696,COL!$G:$G,D4696),
IF(AND(A4696="Cervical Cancer Screening", E4696="Total Expenditure ($USD per 100,000 patients)"),
SUMIFS(CERV!$F:$F,CERV!$A:$A,C4696,CERV!$G:$G,D4696),
SUMIFS(CANSCRN!$F:$F,CANSCRN!$A:$A,C4696,CANSCRN!$G:$G,D4696))))))))))))</f>
        <v>22.6669068</v>
      </c>
    </row>
    <row r="4697" spans="1:6" x14ac:dyDescent="0.2">
      <c r="A4697" s="24" t="s">
        <v>100</v>
      </c>
      <c r="B4697" s="24" t="s">
        <v>101</v>
      </c>
      <c r="C4697" s="24" t="s">
        <v>48</v>
      </c>
      <c r="D4697" s="24">
        <v>2018</v>
      </c>
      <c r="E4697" s="24" t="s">
        <v>106</v>
      </c>
      <c r="F4697" s="3">
        <f>IF(AND(A4697="PSA Testing", E4697= "Utilization Rate (per 100,000 patients)"),
SUMIFS(PSA!$D:$D,PSA!$A:$A,C4697,PSA!$G:$G,D4697),
IF(AND(A4697="Colorectal Cancer Screening", E4697="Utilization Rate (per 100,000 patients)"),
SUMIFS(COL!$D:$D,COL!$A:$A,C4697,COL!$G:$G, D4697),
IF(AND(A4697="Cervical Cancer Screening", E4697="Utilization Rate (per 100,000 patients)"),
SUMIFS(CERV!$D:$D,CERV!$A:$A,C4697,CERV!$G:$G,D4697),
IF(AND(A4697="Cancer Screening for CKD patients", E4697="Utilization Rate (per 100,000 patients)"),
SUMIFS(CANSCRN!$D:$D,CANSCRN!$A:$A,C4697,CANSCRN!$G:$G,D4697),
IF(AND(A4697="PSA Testing", E4697="Cost per service ($USD)"),
SUMIFS(PSA!$E:$E,PSA!$A:$A,C4697,PSA!$G:$G,D4697),
IF(AND(A4697="Colorectal Cancer Screening", E4697="Cost per service ($USD)"),
SUMIFS(COL!$E:$E,COL!$A:$A,C4697,COL!$G:$G,D4697),
IF(AND(A4697="Cervical Cancer Screening", E4697="Cost per service ($USD)"),
SUMIFS(CERV!$E:$E,CERV!$A:$A,C4697,CERV!$G:$G,D4697),
IF(AND(A4697="Cancer Screening for CKD patients", E4697="Cost per service ($USD)"),
SUMIFS(CANSCRN!$E:$E,CANSCRN!$A:$A,C4697,CANSCRN!$G:$G,D4697),
IF(AND(A4697="PSA Testing", E4697="Total Expenditure ($USD per 100,000 patients)"),
SUMIFS(PSA!$F:$F,PSA!$A:$A,C4697,PSA!$G:$G,D4697),
IF(AND(A4697="Colorectal Cancer Screening", E4697="Total Expenditure ($USD per 100,000 patients)"),
SUMIFS(COL!$F:$F,COL!$A:$A,C4697,COL!$G:$G,D4697),
IF(AND(A4697="Cervical Cancer Screening", E4697="Total Expenditure ($USD per 100,000 patients)"),
SUMIFS(CERV!$F:$F,CERV!$A:$A,C4697,CERV!$G:$G,D4697),
SUMIFS(CANSCRN!$F:$F,CANSCRN!$A:$A,C4697,CANSCRN!$G:$G,D4697))))))))))))</f>
        <v>17.850736000000001</v>
      </c>
    </row>
    <row r="4698" spans="1:6" x14ac:dyDescent="0.2">
      <c r="A4698" s="24" t="s">
        <v>100</v>
      </c>
      <c r="B4698" s="24" t="s">
        <v>101</v>
      </c>
      <c r="C4698" s="24" t="s">
        <v>48</v>
      </c>
      <c r="D4698" s="24">
        <v>2019</v>
      </c>
      <c r="E4698" s="24" t="s">
        <v>106</v>
      </c>
      <c r="F4698" s="3">
        <f>IF(AND(A4698="PSA Testing", E4698= "Utilization Rate (per 100,000 patients)"),
SUMIFS(PSA!$D:$D,PSA!$A:$A,C4698,PSA!$G:$G,D4698),
IF(AND(A4698="Colorectal Cancer Screening", E4698="Utilization Rate (per 100,000 patients)"),
SUMIFS(COL!$D:$D,COL!$A:$A,C4698,COL!$G:$G, D4698),
IF(AND(A4698="Cervical Cancer Screening", E4698="Utilization Rate (per 100,000 patients)"),
SUMIFS(CERV!$D:$D,CERV!$A:$A,C4698,CERV!$G:$G,D4698),
IF(AND(A4698="Cancer Screening for CKD patients", E4698="Utilization Rate (per 100,000 patients)"),
SUMIFS(CANSCRN!$D:$D,CANSCRN!$A:$A,C4698,CANSCRN!$G:$G,D4698),
IF(AND(A4698="PSA Testing", E4698="Cost per service ($USD)"),
SUMIFS(PSA!$E:$E,PSA!$A:$A,C4698,PSA!$G:$G,D4698),
IF(AND(A4698="Colorectal Cancer Screening", E4698="Cost per service ($USD)"),
SUMIFS(COL!$E:$E,COL!$A:$A,C4698,COL!$G:$G,D4698),
IF(AND(A4698="Cervical Cancer Screening", E4698="Cost per service ($USD)"),
SUMIFS(CERV!$E:$E,CERV!$A:$A,C4698,CERV!$G:$G,D4698),
IF(AND(A4698="Cancer Screening for CKD patients", E4698="Cost per service ($USD)"),
SUMIFS(CANSCRN!$E:$E,CANSCRN!$A:$A,C4698,CANSCRN!$G:$G,D4698),
IF(AND(A4698="PSA Testing", E4698="Total Expenditure ($USD per 100,000 patients)"),
SUMIFS(PSA!$F:$F,PSA!$A:$A,C4698,PSA!$G:$G,D4698),
IF(AND(A4698="Colorectal Cancer Screening", E4698="Total Expenditure ($USD per 100,000 patients)"),
SUMIFS(COL!$F:$F,COL!$A:$A,C4698,COL!$G:$G,D4698),
IF(AND(A4698="Cervical Cancer Screening", E4698="Total Expenditure ($USD per 100,000 patients)"),
SUMIFS(CERV!$F:$F,CERV!$A:$A,C4698,CERV!$G:$G,D4698),
SUMIFS(CANSCRN!$F:$F,CANSCRN!$A:$A,C4698,CANSCRN!$G:$G,D4698))))))))))))</f>
        <v>16.780915</v>
      </c>
    </row>
    <row r="4699" spans="1:6" x14ac:dyDescent="0.2">
      <c r="A4699" s="24" t="s">
        <v>100</v>
      </c>
      <c r="B4699" s="24" t="s">
        <v>101</v>
      </c>
      <c r="C4699" s="24" t="s">
        <v>49</v>
      </c>
      <c r="D4699" s="24">
        <v>2009</v>
      </c>
      <c r="E4699" s="24" t="s">
        <v>106</v>
      </c>
      <c r="F4699" s="3">
        <f>IF(AND(A4699="PSA Testing", E4699= "Utilization Rate (per 100,000 patients)"),
SUMIFS(PSA!$D:$D,PSA!$A:$A,C4699,PSA!$G:$G,D4699),
IF(AND(A4699="Colorectal Cancer Screening", E4699="Utilization Rate (per 100,000 patients)"),
SUMIFS(COL!$D:$D,COL!$A:$A,C4699,COL!$G:$G, D4699),
IF(AND(A4699="Cervical Cancer Screening", E4699="Utilization Rate (per 100,000 patients)"),
SUMIFS(CERV!$D:$D,CERV!$A:$A,C4699,CERV!$G:$G,D4699),
IF(AND(A4699="Cancer Screening for CKD patients", E4699="Utilization Rate (per 100,000 patients)"),
SUMIFS(CANSCRN!$D:$D,CANSCRN!$A:$A,C4699,CANSCRN!$G:$G,D4699),
IF(AND(A4699="PSA Testing", E4699="Cost per service ($USD)"),
SUMIFS(PSA!$E:$E,PSA!$A:$A,C4699,PSA!$G:$G,D4699),
IF(AND(A4699="Colorectal Cancer Screening", E4699="Cost per service ($USD)"),
SUMIFS(COL!$E:$E,COL!$A:$A,C4699,COL!$G:$G,D4699),
IF(AND(A4699="Cervical Cancer Screening", E4699="Cost per service ($USD)"),
SUMIFS(CERV!$E:$E,CERV!$A:$A,C4699,CERV!$G:$G,D4699),
IF(AND(A4699="Cancer Screening for CKD patients", E4699="Cost per service ($USD)"),
SUMIFS(CANSCRN!$E:$E,CANSCRN!$A:$A,C4699,CANSCRN!$G:$G,D4699),
IF(AND(A4699="PSA Testing", E4699="Total Expenditure ($USD per 100,000 patients)"),
SUMIFS(PSA!$F:$F,PSA!$A:$A,C4699,PSA!$G:$G,D4699),
IF(AND(A4699="Colorectal Cancer Screening", E4699="Total Expenditure ($USD per 100,000 patients)"),
SUMIFS(COL!$F:$F,COL!$A:$A,C4699,COL!$G:$G,D4699),
IF(AND(A4699="Cervical Cancer Screening", E4699="Total Expenditure ($USD per 100,000 patients)"),
SUMIFS(CERV!$F:$F,CERV!$A:$A,C4699,CERV!$G:$G,D4699),
SUMIFS(CANSCRN!$F:$F,CANSCRN!$A:$A,C4699,CANSCRN!$G:$G,D4699))))))))))))</f>
        <v>27.946747899999998</v>
      </c>
    </row>
    <row r="4700" spans="1:6" x14ac:dyDescent="0.2">
      <c r="A4700" s="24" t="s">
        <v>100</v>
      </c>
      <c r="B4700" s="24" t="s">
        <v>101</v>
      </c>
      <c r="C4700" s="24" t="s">
        <v>49</v>
      </c>
      <c r="D4700" s="24">
        <v>2010</v>
      </c>
      <c r="E4700" s="24" t="s">
        <v>106</v>
      </c>
      <c r="F4700" s="3">
        <f>IF(AND(A4700="PSA Testing", E4700= "Utilization Rate (per 100,000 patients)"),
SUMIFS(PSA!$D:$D,PSA!$A:$A,C4700,PSA!$G:$G,D4700),
IF(AND(A4700="Colorectal Cancer Screening", E4700="Utilization Rate (per 100,000 patients)"),
SUMIFS(COL!$D:$D,COL!$A:$A,C4700,COL!$G:$G, D4700),
IF(AND(A4700="Cervical Cancer Screening", E4700="Utilization Rate (per 100,000 patients)"),
SUMIFS(CERV!$D:$D,CERV!$A:$A,C4700,CERV!$G:$G,D4700),
IF(AND(A4700="Cancer Screening for CKD patients", E4700="Utilization Rate (per 100,000 patients)"),
SUMIFS(CANSCRN!$D:$D,CANSCRN!$A:$A,C4700,CANSCRN!$G:$G,D4700),
IF(AND(A4700="PSA Testing", E4700="Cost per service ($USD)"),
SUMIFS(PSA!$E:$E,PSA!$A:$A,C4700,PSA!$G:$G,D4700),
IF(AND(A4700="Colorectal Cancer Screening", E4700="Cost per service ($USD)"),
SUMIFS(COL!$E:$E,COL!$A:$A,C4700,COL!$G:$G,D4700),
IF(AND(A4700="Cervical Cancer Screening", E4700="Cost per service ($USD)"),
SUMIFS(CERV!$E:$E,CERV!$A:$A,C4700,CERV!$G:$G,D4700),
IF(AND(A4700="Cancer Screening for CKD patients", E4700="Cost per service ($USD)"),
SUMIFS(CANSCRN!$E:$E,CANSCRN!$A:$A,C4700,CANSCRN!$G:$G,D4700),
IF(AND(A4700="PSA Testing", E4700="Total Expenditure ($USD per 100,000 patients)"),
SUMIFS(PSA!$F:$F,PSA!$A:$A,C4700,PSA!$G:$G,D4700),
IF(AND(A4700="Colorectal Cancer Screening", E4700="Total Expenditure ($USD per 100,000 patients)"),
SUMIFS(COL!$F:$F,COL!$A:$A,C4700,COL!$G:$G,D4700),
IF(AND(A4700="Cervical Cancer Screening", E4700="Total Expenditure ($USD per 100,000 patients)"),
SUMIFS(CERV!$F:$F,CERV!$A:$A,C4700,CERV!$G:$G,D4700),
SUMIFS(CANSCRN!$F:$F,CANSCRN!$A:$A,C4700,CANSCRN!$G:$G,D4700))))))))))))</f>
        <v>27.438398599999999</v>
      </c>
    </row>
    <row r="4701" spans="1:6" x14ac:dyDescent="0.2">
      <c r="A4701" s="24" t="s">
        <v>100</v>
      </c>
      <c r="B4701" s="24" t="s">
        <v>101</v>
      </c>
      <c r="C4701" s="24" t="s">
        <v>49</v>
      </c>
      <c r="D4701" s="24">
        <v>2011</v>
      </c>
      <c r="E4701" s="24" t="s">
        <v>106</v>
      </c>
      <c r="F4701" s="3">
        <f>IF(AND(A4701="PSA Testing", E4701= "Utilization Rate (per 100,000 patients)"),
SUMIFS(PSA!$D:$D,PSA!$A:$A,C4701,PSA!$G:$G,D4701),
IF(AND(A4701="Colorectal Cancer Screening", E4701="Utilization Rate (per 100,000 patients)"),
SUMIFS(COL!$D:$D,COL!$A:$A,C4701,COL!$G:$G, D4701),
IF(AND(A4701="Cervical Cancer Screening", E4701="Utilization Rate (per 100,000 patients)"),
SUMIFS(CERV!$D:$D,CERV!$A:$A,C4701,CERV!$G:$G,D4701),
IF(AND(A4701="Cancer Screening for CKD patients", E4701="Utilization Rate (per 100,000 patients)"),
SUMIFS(CANSCRN!$D:$D,CANSCRN!$A:$A,C4701,CANSCRN!$G:$G,D4701),
IF(AND(A4701="PSA Testing", E4701="Cost per service ($USD)"),
SUMIFS(PSA!$E:$E,PSA!$A:$A,C4701,PSA!$G:$G,D4701),
IF(AND(A4701="Colorectal Cancer Screening", E4701="Cost per service ($USD)"),
SUMIFS(COL!$E:$E,COL!$A:$A,C4701,COL!$G:$G,D4701),
IF(AND(A4701="Cervical Cancer Screening", E4701="Cost per service ($USD)"),
SUMIFS(CERV!$E:$E,CERV!$A:$A,C4701,CERV!$G:$G,D4701),
IF(AND(A4701="Cancer Screening for CKD patients", E4701="Cost per service ($USD)"),
SUMIFS(CANSCRN!$E:$E,CANSCRN!$A:$A,C4701,CANSCRN!$G:$G,D4701),
IF(AND(A4701="PSA Testing", E4701="Total Expenditure ($USD per 100,000 patients)"),
SUMIFS(PSA!$F:$F,PSA!$A:$A,C4701,PSA!$G:$G,D4701),
IF(AND(A4701="Colorectal Cancer Screening", E4701="Total Expenditure ($USD per 100,000 patients)"),
SUMIFS(COL!$F:$F,COL!$A:$A,C4701,COL!$G:$G,D4701),
IF(AND(A4701="Cervical Cancer Screening", E4701="Total Expenditure ($USD per 100,000 patients)"),
SUMIFS(CERV!$F:$F,CERV!$A:$A,C4701,CERV!$G:$G,D4701),
SUMIFS(CANSCRN!$F:$F,CANSCRN!$A:$A,C4701,CANSCRN!$G:$G,D4701))))))))))))</f>
        <v>28.505229400000001</v>
      </c>
    </row>
    <row r="4702" spans="1:6" x14ac:dyDescent="0.2">
      <c r="A4702" s="24" t="s">
        <v>100</v>
      </c>
      <c r="B4702" s="24" t="s">
        <v>101</v>
      </c>
      <c r="C4702" s="24" t="s">
        <v>49</v>
      </c>
      <c r="D4702" s="24">
        <v>2012</v>
      </c>
      <c r="E4702" s="24" t="s">
        <v>106</v>
      </c>
      <c r="F4702" s="3">
        <f>IF(AND(A4702="PSA Testing", E4702= "Utilization Rate (per 100,000 patients)"),
SUMIFS(PSA!$D:$D,PSA!$A:$A,C4702,PSA!$G:$G,D4702),
IF(AND(A4702="Colorectal Cancer Screening", E4702="Utilization Rate (per 100,000 patients)"),
SUMIFS(COL!$D:$D,COL!$A:$A,C4702,COL!$G:$G, D4702),
IF(AND(A4702="Cervical Cancer Screening", E4702="Utilization Rate (per 100,000 patients)"),
SUMIFS(CERV!$D:$D,CERV!$A:$A,C4702,CERV!$G:$G,D4702),
IF(AND(A4702="Cancer Screening for CKD patients", E4702="Utilization Rate (per 100,000 patients)"),
SUMIFS(CANSCRN!$D:$D,CANSCRN!$A:$A,C4702,CANSCRN!$G:$G,D4702),
IF(AND(A4702="PSA Testing", E4702="Cost per service ($USD)"),
SUMIFS(PSA!$E:$E,PSA!$A:$A,C4702,PSA!$G:$G,D4702),
IF(AND(A4702="Colorectal Cancer Screening", E4702="Cost per service ($USD)"),
SUMIFS(COL!$E:$E,COL!$A:$A,C4702,COL!$G:$G,D4702),
IF(AND(A4702="Cervical Cancer Screening", E4702="Cost per service ($USD)"),
SUMIFS(CERV!$E:$E,CERV!$A:$A,C4702,CERV!$G:$G,D4702),
IF(AND(A4702="Cancer Screening for CKD patients", E4702="Cost per service ($USD)"),
SUMIFS(CANSCRN!$E:$E,CANSCRN!$A:$A,C4702,CANSCRN!$G:$G,D4702),
IF(AND(A4702="PSA Testing", E4702="Total Expenditure ($USD per 100,000 patients)"),
SUMIFS(PSA!$F:$F,PSA!$A:$A,C4702,PSA!$G:$G,D4702),
IF(AND(A4702="Colorectal Cancer Screening", E4702="Total Expenditure ($USD per 100,000 patients)"),
SUMIFS(COL!$F:$F,COL!$A:$A,C4702,COL!$G:$G,D4702),
IF(AND(A4702="Cervical Cancer Screening", E4702="Total Expenditure ($USD per 100,000 patients)"),
SUMIFS(CERV!$F:$F,CERV!$A:$A,C4702,CERV!$G:$G,D4702),
SUMIFS(CANSCRN!$F:$F,CANSCRN!$A:$A,C4702,CANSCRN!$G:$G,D4702))))))))))))</f>
        <v>24.836896599999999</v>
      </c>
    </row>
    <row r="4703" spans="1:6" x14ac:dyDescent="0.2">
      <c r="A4703" s="24" t="s">
        <v>100</v>
      </c>
      <c r="B4703" s="24" t="s">
        <v>101</v>
      </c>
      <c r="C4703" s="24" t="s">
        <v>49</v>
      </c>
      <c r="D4703" s="24">
        <v>2013</v>
      </c>
      <c r="E4703" s="24" t="s">
        <v>106</v>
      </c>
      <c r="F4703" s="3">
        <f>IF(AND(A4703="PSA Testing", E4703= "Utilization Rate (per 100,000 patients)"),
SUMIFS(PSA!$D:$D,PSA!$A:$A,C4703,PSA!$G:$G,D4703),
IF(AND(A4703="Colorectal Cancer Screening", E4703="Utilization Rate (per 100,000 patients)"),
SUMIFS(COL!$D:$D,COL!$A:$A,C4703,COL!$G:$G, D4703),
IF(AND(A4703="Cervical Cancer Screening", E4703="Utilization Rate (per 100,000 patients)"),
SUMIFS(CERV!$D:$D,CERV!$A:$A,C4703,CERV!$G:$G,D4703),
IF(AND(A4703="Cancer Screening for CKD patients", E4703="Utilization Rate (per 100,000 patients)"),
SUMIFS(CANSCRN!$D:$D,CANSCRN!$A:$A,C4703,CANSCRN!$G:$G,D4703),
IF(AND(A4703="PSA Testing", E4703="Cost per service ($USD)"),
SUMIFS(PSA!$E:$E,PSA!$A:$A,C4703,PSA!$G:$G,D4703),
IF(AND(A4703="Colorectal Cancer Screening", E4703="Cost per service ($USD)"),
SUMIFS(COL!$E:$E,COL!$A:$A,C4703,COL!$G:$G,D4703),
IF(AND(A4703="Cervical Cancer Screening", E4703="Cost per service ($USD)"),
SUMIFS(CERV!$E:$E,CERV!$A:$A,C4703,CERV!$G:$G,D4703),
IF(AND(A4703="Cancer Screening for CKD patients", E4703="Cost per service ($USD)"),
SUMIFS(CANSCRN!$E:$E,CANSCRN!$A:$A,C4703,CANSCRN!$G:$G,D4703),
IF(AND(A4703="PSA Testing", E4703="Total Expenditure ($USD per 100,000 patients)"),
SUMIFS(PSA!$F:$F,PSA!$A:$A,C4703,PSA!$G:$G,D4703),
IF(AND(A4703="Colorectal Cancer Screening", E4703="Total Expenditure ($USD per 100,000 patients)"),
SUMIFS(COL!$F:$F,COL!$A:$A,C4703,COL!$G:$G,D4703),
IF(AND(A4703="Cervical Cancer Screening", E4703="Total Expenditure ($USD per 100,000 patients)"),
SUMIFS(CERV!$F:$F,CERV!$A:$A,C4703,CERV!$G:$G,D4703),
SUMIFS(CANSCRN!$F:$F,CANSCRN!$A:$A,C4703,CANSCRN!$G:$G,D4703))))))))))))</f>
        <v>22.1587192</v>
      </c>
    </row>
    <row r="4704" spans="1:6" x14ac:dyDescent="0.2">
      <c r="A4704" s="24" t="s">
        <v>100</v>
      </c>
      <c r="B4704" s="24" t="s">
        <v>101</v>
      </c>
      <c r="C4704" s="24" t="s">
        <v>49</v>
      </c>
      <c r="D4704" s="24">
        <v>2014</v>
      </c>
      <c r="E4704" s="24" t="s">
        <v>106</v>
      </c>
      <c r="F4704" s="3">
        <f>IF(AND(A4704="PSA Testing", E4704= "Utilization Rate (per 100,000 patients)"),
SUMIFS(PSA!$D:$D,PSA!$A:$A,C4704,PSA!$G:$G,D4704),
IF(AND(A4704="Colorectal Cancer Screening", E4704="Utilization Rate (per 100,000 patients)"),
SUMIFS(COL!$D:$D,COL!$A:$A,C4704,COL!$G:$G, D4704),
IF(AND(A4704="Cervical Cancer Screening", E4704="Utilization Rate (per 100,000 patients)"),
SUMIFS(CERV!$D:$D,CERV!$A:$A,C4704,CERV!$G:$G,D4704),
IF(AND(A4704="Cancer Screening for CKD patients", E4704="Utilization Rate (per 100,000 patients)"),
SUMIFS(CANSCRN!$D:$D,CANSCRN!$A:$A,C4704,CANSCRN!$G:$G,D4704),
IF(AND(A4704="PSA Testing", E4704="Cost per service ($USD)"),
SUMIFS(PSA!$E:$E,PSA!$A:$A,C4704,PSA!$G:$G,D4704),
IF(AND(A4704="Colorectal Cancer Screening", E4704="Cost per service ($USD)"),
SUMIFS(COL!$E:$E,COL!$A:$A,C4704,COL!$G:$G,D4704),
IF(AND(A4704="Cervical Cancer Screening", E4704="Cost per service ($USD)"),
SUMIFS(CERV!$E:$E,CERV!$A:$A,C4704,CERV!$G:$G,D4704),
IF(AND(A4704="Cancer Screening for CKD patients", E4704="Cost per service ($USD)"),
SUMIFS(CANSCRN!$E:$E,CANSCRN!$A:$A,C4704,CANSCRN!$G:$G,D4704),
IF(AND(A4704="PSA Testing", E4704="Total Expenditure ($USD per 100,000 patients)"),
SUMIFS(PSA!$F:$F,PSA!$A:$A,C4704,PSA!$G:$G,D4704),
IF(AND(A4704="Colorectal Cancer Screening", E4704="Total Expenditure ($USD per 100,000 patients)"),
SUMIFS(COL!$F:$F,COL!$A:$A,C4704,COL!$G:$G,D4704),
IF(AND(A4704="Cervical Cancer Screening", E4704="Total Expenditure ($USD per 100,000 patients)"),
SUMIFS(CERV!$F:$F,CERV!$A:$A,C4704,CERV!$G:$G,D4704),
SUMIFS(CANSCRN!$F:$F,CANSCRN!$A:$A,C4704,CANSCRN!$G:$G,D4704))))))))))))</f>
        <v>21.097604799999999</v>
      </c>
    </row>
    <row r="4705" spans="1:6" x14ac:dyDescent="0.2">
      <c r="A4705" s="24" t="s">
        <v>100</v>
      </c>
      <c r="B4705" s="24" t="s">
        <v>101</v>
      </c>
      <c r="C4705" s="24" t="s">
        <v>49</v>
      </c>
      <c r="D4705" s="24">
        <v>2015</v>
      </c>
      <c r="E4705" s="24" t="s">
        <v>106</v>
      </c>
      <c r="F4705" s="3">
        <f>IF(AND(A4705="PSA Testing", E4705= "Utilization Rate (per 100,000 patients)"),
SUMIFS(PSA!$D:$D,PSA!$A:$A,C4705,PSA!$G:$G,D4705),
IF(AND(A4705="Colorectal Cancer Screening", E4705="Utilization Rate (per 100,000 patients)"),
SUMIFS(COL!$D:$D,COL!$A:$A,C4705,COL!$G:$G, D4705),
IF(AND(A4705="Cervical Cancer Screening", E4705="Utilization Rate (per 100,000 patients)"),
SUMIFS(CERV!$D:$D,CERV!$A:$A,C4705,CERV!$G:$G,D4705),
IF(AND(A4705="Cancer Screening for CKD patients", E4705="Utilization Rate (per 100,000 patients)"),
SUMIFS(CANSCRN!$D:$D,CANSCRN!$A:$A,C4705,CANSCRN!$G:$G,D4705),
IF(AND(A4705="PSA Testing", E4705="Cost per service ($USD)"),
SUMIFS(PSA!$E:$E,PSA!$A:$A,C4705,PSA!$G:$G,D4705),
IF(AND(A4705="Colorectal Cancer Screening", E4705="Cost per service ($USD)"),
SUMIFS(COL!$E:$E,COL!$A:$A,C4705,COL!$G:$G,D4705),
IF(AND(A4705="Cervical Cancer Screening", E4705="Cost per service ($USD)"),
SUMIFS(CERV!$E:$E,CERV!$A:$A,C4705,CERV!$G:$G,D4705),
IF(AND(A4705="Cancer Screening for CKD patients", E4705="Cost per service ($USD)"),
SUMIFS(CANSCRN!$E:$E,CANSCRN!$A:$A,C4705,CANSCRN!$G:$G,D4705),
IF(AND(A4705="PSA Testing", E4705="Total Expenditure ($USD per 100,000 patients)"),
SUMIFS(PSA!$F:$F,PSA!$A:$A,C4705,PSA!$G:$G,D4705),
IF(AND(A4705="Colorectal Cancer Screening", E4705="Total Expenditure ($USD per 100,000 patients)"),
SUMIFS(COL!$F:$F,COL!$A:$A,C4705,COL!$G:$G,D4705),
IF(AND(A4705="Cervical Cancer Screening", E4705="Total Expenditure ($USD per 100,000 patients)"),
SUMIFS(CERV!$F:$F,CERV!$A:$A,C4705,CERV!$G:$G,D4705),
SUMIFS(CANSCRN!$F:$F,CANSCRN!$A:$A,C4705,CANSCRN!$G:$G,D4705))))))))))))</f>
        <v>23.005273599999999</v>
      </c>
    </row>
    <row r="4706" spans="1:6" x14ac:dyDescent="0.2">
      <c r="A4706" s="24" t="s">
        <v>100</v>
      </c>
      <c r="B4706" s="24" t="s">
        <v>101</v>
      </c>
      <c r="C4706" s="24" t="s">
        <v>49</v>
      </c>
      <c r="D4706" s="24">
        <v>2016</v>
      </c>
      <c r="E4706" s="24" t="s">
        <v>106</v>
      </c>
      <c r="F4706" s="3">
        <f>IF(AND(A4706="PSA Testing", E4706= "Utilization Rate (per 100,000 patients)"),
SUMIFS(PSA!$D:$D,PSA!$A:$A,C4706,PSA!$G:$G,D4706),
IF(AND(A4706="Colorectal Cancer Screening", E4706="Utilization Rate (per 100,000 patients)"),
SUMIFS(COL!$D:$D,COL!$A:$A,C4706,COL!$G:$G, D4706),
IF(AND(A4706="Cervical Cancer Screening", E4706="Utilization Rate (per 100,000 patients)"),
SUMIFS(CERV!$D:$D,CERV!$A:$A,C4706,CERV!$G:$G,D4706),
IF(AND(A4706="Cancer Screening for CKD patients", E4706="Utilization Rate (per 100,000 patients)"),
SUMIFS(CANSCRN!$D:$D,CANSCRN!$A:$A,C4706,CANSCRN!$G:$G,D4706),
IF(AND(A4706="PSA Testing", E4706="Cost per service ($USD)"),
SUMIFS(PSA!$E:$E,PSA!$A:$A,C4706,PSA!$G:$G,D4706),
IF(AND(A4706="Colorectal Cancer Screening", E4706="Cost per service ($USD)"),
SUMIFS(COL!$E:$E,COL!$A:$A,C4706,COL!$G:$G,D4706),
IF(AND(A4706="Cervical Cancer Screening", E4706="Cost per service ($USD)"),
SUMIFS(CERV!$E:$E,CERV!$A:$A,C4706,CERV!$G:$G,D4706),
IF(AND(A4706="Cancer Screening for CKD patients", E4706="Cost per service ($USD)"),
SUMIFS(CANSCRN!$E:$E,CANSCRN!$A:$A,C4706,CANSCRN!$G:$G,D4706),
IF(AND(A4706="PSA Testing", E4706="Total Expenditure ($USD per 100,000 patients)"),
SUMIFS(PSA!$F:$F,PSA!$A:$A,C4706,PSA!$G:$G,D4706),
IF(AND(A4706="Colorectal Cancer Screening", E4706="Total Expenditure ($USD per 100,000 patients)"),
SUMIFS(COL!$F:$F,COL!$A:$A,C4706,COL!$G:$G,D4706),
IF(AND(A4706="Cervical Cancer Screening", E4706="Total Expenditure ($USD per 100,000 patients)"),
SUMIFS(CERV!$F:$F,CERV!$A:$A,C4706,CERV!$G:$G,D4706),
SUMIFS(CANSCRN!$F:$F,CANSCRN!$A:$A,C4706,CANSCRN!$G:$G,D4706))))))))))))</f>
        <v>27.318285700000001</v>
      </c>
    </row>
    <row r="4707" spans="1:6" x14ac:dyDescent="0.2">
      <c r="A4707" s="24" t="s">
        <v>100</v>
      </c>
      <c r="B4707" s="24" t="s">
        <v>101</v>
      </c>
      <c r="C4707" s="24" t="s">
        <v>49</v>
      </c>
      <c r="D4707" s="24">
        <v>2017</v>
      </c>
      <c r="E4707" s="24" t="s">
        <v>106</v>
      </c>
      <c r="F4707" s="3">
        <f>IF(AND(A4707="PSA Testing", E4707= "Utilization Rate (per 100,000 patients)"),
SUMIFS(PSA!$D:$D,PSA!$A:$A,C4707,PSA!$G:$G,D4707),
IF(AND(A4707="Colorectal Cancer Screening", E4707="Utilization Rate (per 100,000 patients)"),
SUMIFS(COL!$D:$D,COL!$A:$A,C4707,COL!$G:$G, D4707),
IF(AND(A4707="Cervical Cancer Screening", E4707="Utilization Rate (per 100,000 patients)"),
SUMIFS(CERV!$D:$D,CERV!$A:$A,C4707,CERV!$G:$G,D4707),
IF(AND(A4707="Cancer Screening for CKD patients", E4707="Utilization Rate (per 100,000 patients)"),
SUMIFS(CANSCRN!$D:$D,CANSCRN!$A:$A,C4707,CANSCRN!$G:$G,D4707),
IF(AND(A4707="PSA Testing", E4707="Cost per service ($USD)"),
SUMIFS(PSA!$E:$E,PSA!$A:$A,C4707,PSA!$G:$G,D4707),
IF(AND(A4707="Colorectal Cancer Screening", E4707="Cost per service ($USD)"),
SUMIFS(COL!$E:$E,COL!$A:$A,C4707,COL!$G:$G,D4707),
IF(AND(A4707="Cervical Cancer Screening", E4707="Cost per service ($USD)"),
SUMIFS(CERV!$E:$E,CERV!$A:$A,C4707,CERV!$G:$G,D4707),
IF(AND(A4707="Cancer Screening for CKD patients", E4707="Cost per service ($USD)"),
SUMIFS(CANSCRN!$E:$E,CANSCRN!$A:$A,C4707,CANSCRN!$G:$G,D4707),
IF(AND(A4707="PSA Testing", E4707="Total Expenditure ($USD per 100,000 patients)"),
SUMIFS(PSA!$F:$F,PSA!$A:$A,C4707,PSA!$G:$G,D4707),
IF(AND(A4707="Colorectal Cancer Screening", E4707="Total Expenditure ($USD per 100,000 patients)"),
SUMIFS(COL!$F:$F,COL!$A:$A,C4707,COL!$G:$G,D4707),
IF(AND(A4707="Cervical Cancer Screening", E4707="Total Expenditure ($USD per 100,000 patients)"),
SUMIFS(CERV!$F:$F,CERV!$A:$A,C4707,CERV!$G:$G,D4707),
SUMIFS(CANSCRN!$F:$F,CANSCRN!$A:$A,C4707,CANSCRN!$G:$G,D4707))))))))))))</f>
        <v>23.494675699999998</v>
      </c>
    </row>
    <row r="4708" spans="1:6" x14ac:dyDescent="0.2">
      <c r="A4708" s="24" t="s">
        <v>100</v>
      </c>
      <c r="B4708" s="24" t="s">
        <v>101</v>
      </c>
      <c r="C4708" s="24" t="s">
        <v>49</v>
      </c>
      <c r="D4708" s="24">
        <v>2018</v>
      </c>
      <c r="E4708" s="24" t="s">
        <v>106</v>
      </c>
      <c r="F4708" s="3">
        <f>IF(AND(A4708="PSA Testing", E4708= "Utilization Rate (per 100,000 patients)"),
SUMIFS(PSA!$D:$D,PSA!$A:$A,C4708,PSA!$G:$G,D4708),
IF(AND(A4708="Colorectal Cancer Screening", E4708="Utilization Rate (per 100,000 patients)"),
SUMIFS(COL!$D:$D,COL!$A:$A,C4708,COL!$G:$G, D4708),
IF(AND(A4708="Cervical Cancer Screening", E4708="Utilization Rate (per 100,000 patients)"),
SUMIFS(CERV!$D:$D,CERV!$A:$A,C4708,CERV!$G:$G,D4708),
IF(AND(A4708="Cancer Screening for CKD patients", E4708="Utilization Rate (per 100,000 patients)"),
SUMIFS(CANSCRN!$D:$D,CANSCRN!$A:$A,C4708,CANSCRN!$G:$G,D4708),
IF(AND(A4708="PSA Testing", E4708="Cost per service ($USD)"),
SUMIFS(PSA!$E:$E,PSA!$A:$A,C4708,PSA!$G:$G,D4708),
IF(AND(A4708="Colorectal Cancer Screening", E4708="Cost per service ($USD)"),
SUMIFS(COL!$E:$E,COL!$A:$A,C4708,COL!$G:$G,D4708),
IF(AND(A4708="Cervical Cancer Screening", E4708="Cost per service ($USD)"),
SUMIFS(CERV!$E:$E,CERV!$A:$A,C4708,CERV!$G:$G,D4708),
IF(AND(A4708="Cancer Screening for CKD patients", E4708="Cost per service ($USD)"),
SUMIFS(CANSCRN!$E:$E,CANSCRN!$A:$A,C4708,CANSCRN!$G:$G,D4708),
IF(AND(A4708="PSA Testing", E4708="Total Expenditure ($USD per 100,000 patients)"),
SUMIFS(PSA!$F:$F,PSA!$A:$A,C4708,PSA!$G:$G,D4708),
IF(AND(A4708="Colorectal Cancer Screening", E4708="Total Expenditure ($USD per 100,000 patients)"),
SUMIFS(COL!$F:$F,COL!$A:$A,C4708,COL!$G:$G,D4708),
IF(AND(A4708="Cervical Cancer Screening", E4708="Total Expenditure ($USD per 100,000 patients)"),
SUMIFS(CERV!$F:$F,CERV!$A:$A,C4708,CERV!$G:$G,D4708),
SUMIFS(CANSCRN!$F:$F,CANSCRN!$A:$A,C4708,CANSCRN!$G:$G,D4708))))))))))))</f>
        <v>21.6773205</v>
      </c>
    </row>
    <row r="4709" spans="1:6" x14ac:dyDescent="0.2">
      <c r="A4709" s="24" t="s">
        <v>100</v>
      </c>
      <c r="B4709" s="24" t="s">
        <v>101</v>
      </c>
      <c r="C4709" s="24" t="s">
        <v>49</v>
      </c>
      <c r="D4709" s="24">
        <v>2019</v>
      </c>
      <c r="E4709" s="24" t="s">
        <v>106</v>
      </c>
      <c r="F4709" s="3">
        <f>IF(AND(A4709="PSA Testing", E4709= "Utilization Rate (per 100,000 patients)"),
SUMIFS(PSA!$D:$D,PSA!$A:$A,C4709,PSA!$G:$G,D4709),
IF(AND(A4709="Colorectal Cancer Screening", E4709="Utilization Rate (per 100,000 patients)"),
SUMIFS(COL!$D:$D,COL!$A:$A,C4709,COL!$G:$G, D4709),
IF(AND(A4709="Cervical Cancer Screening", E4709="Utilization Rate (per 100,000 patients)"),
SUMIFS(CERV!$D:$D,CERV!$A:$A,C4709,CERV!$G:$G,D4709),
IF(AND(A4709="Cancer Screening for CKD patients", E4709="Utilization Rate (per 100,000 patients)"),
SUMIFS(CANSCRN!$D:$D,CANSCRN!$A:$A,C4709,CANSCRN!$G:$G,D4709),
IF(AND(A4709="PSA Testing", E4709="Cost per service ($USD)"),
SUMIFS(PSA!$E:$E,PSA!$A:$A,C4709,PSA!$G:$G,D4709),
IF(AND(A4709="Colorectal Cancer Screening", E4709="Cost per service ($USD)"),
SUMIFS(COL!$E:$E,COL!$A:$A,C4709,COL!$G:$G,D4709),
IF(AND(A4709="Cervical Cancer Screening", E4709="Cost per service ($USD)"),
SUMIFS(CERV!$E:$E,CERV!$A:$A,C4709,CERV!$G:$G,D4709),
IF(AND(A4709="Cancer Screening for CKD patients", E4709="Cost per service ($USD)"),
SUMIFS(CANSCRN!$E:$E,CANSCRN!$A:$A,C4709,CANSCRN!$G:$G,D4709),
IF(AND(A4709="PSA Testing", E4709="Total Expenditure ($USD per 100,000 patients)"),
SUMIFS(PSA!$F:$F,PSA!$A:$A,C4709,PSA!$G:$G,D4709),
IF(AND(A4709="Colorectal Cancer Screening", E4709="Total Expenditure ($USD per 100,000 patients)"),
SUMIFS(COL!$F:$F,COL!$A:$A,C4709,COL!$G:$G,D4709),
IF(AND(A4709="Cervical Cancer Screening", E4709="Total Expenditure ($USD per 100,000 patients)"),
SUMIFS(CERV!$F:$F,CERV!$A:$A,C4709,CERV!$G:$G,D4709),
SUMIFS(CANSCRN!$F:$F,CANSCRN!$A:$A,C4709,CANSCRN!$G:$G,D4709))))))))))))</f>
        <v>20.654511200000002</v>
      </c>
    </row>
    <row r="4710" spans="1:6" x14ac:dyDescent="0.2">
      <c r="A4710" s="24" t="s">
        <v>100</v>
      </c>
      <c r="B4710" s="24" t="s">
        <v>101</v>
      </c>
      <c r="C4710" s="24" t="s">
        <v>108</v>
      </c>
      <c r="D4710" s="24">
        <v>2009</v>
      </c>
      <c r="E4710" s="24" t="s">
        <v>106</v>
      </c>
      <c r="F4710" s="3">
        <f>IF(AND(A4710="PSA Testing", E4710= "Utilization Rate (per 100,000 patients)"),
SUMIFS(PSA!$D:$D,PSA!$A:$A,C4710,PSA!$G:$G,D4710),
IF(AND(A4710="Colorectal Cancer Screening", E4710="Utilization Rate (per 100,000 patients)"),
SUMIFS(COL!$D:$D,COL!$A:$A,C4710,COL!$G:$G, D4710),
IF(AND(A4710="Cervical Cancer Screening", E4710="Utilization Rate (per 100,000 patients)"),
SUMIFS(CERV!$D:$D,CERV!$A:$A,C4710,CERV!$G:$G,D4710),
IF(AND(A4710="Cancer Screening for CKD patients", E4710="Utilization Rate (per 100,000 patients)"),
SUMIFS(CANSCRN!$D:$D,CANSCRN!$A:$A,C4710,CANSCRN!$G:$G,D4710),
IF(AND(A4710="PSA Testing", E4710="Cost per service ($USD)"),
SUMIFS(PSA!$E:$E,PSA!$A:$A,C4710,PSA!$G:$G,D4710),
IF(AND(A4710="Colorectal Cancer Screening", E4710="Cost per service ($USD)"),
SUMIFS(COL!$E:$E,COL!$A:$A,C4710,COL!$G:$G,D4710),
IF(AND(A4710="Cervical Cancer Screening", E4710="Cost per service ($USD)"),
SUMIFS(CERV!$E:$E,CERV!$A:$A,C4710,CERV!$G:$G,D4710),
IF(AND(A4710="Cancer Screening for CKD patients", E4710="Cost per service ($USD)"),
SUMIFS(CANSCRN!$E:$E,CANSCRN!$A:$A,C4710,CANSCRN!$G:$G,D4710),
IF(AND(A4710="PSA Testing", E4710="Total Expenditure ($USD per 100,000 patients)"),
SUMIFS(PSA!$F:$F,PSA!$A:$A,C4710,PSA!$G:$G,D4710),
IF(AND(A4710="Colorectal Cancer Screening", E4710="Total Expenditure ($USD per 100,000 patients)"),
SUMIFS(COL!$F:$F,COL!$A:$A,C4710,COL!$G:$G,D4710),
IF(AND(A4710="Cervical Cancer Screening", E4710="Total Expenditure ($USD per 100,000 patients)"),
SUMIFS(CERV!$F:$F,CERV!$A:$A,C4710,CERV!$G:$G,D4710),
SUMIFS(CANSCRN!$F:$F,CANSCRN!$A:$A,C4710,CANSCRN!$G:$G,D4710))))))))))))</f>
        <v>0</v>
      </c>
    </row>
    <row r="4711" spans="1:6" x14ac:dyDescent="0.2">
      <c r="A4711" s="24" t="s">
        <v>100</v>
      </c>
      <c r="B4711" s="24" t="s">
        <v>101</v>
      </c>
      <c r="C4711" s="24" t="s">
        <v>108</v>
      </c>
      <c r="D4711" s="24">
        <v>2010</v>
      </c>
      <c r="E4711" s="24" t="s">
        <v>106</v>
      </c>
      <c r="F4711" s="3">
        <f>IF(AND(A4711="PSA Testing", E4711= "Utilization Rate (per 100,000 patients)"),
SUMIFS(PSA!$D:$D,PSA!$A:$A,C4711,PSA!$G:$G,D4711),
IF(AND(A4711="Colorectal Cancer Screening", E4711="Utilization Rate (per 100,000 patients)"),
SUMIFS(COL!$D:$D,COL!$A:$A,C4711,COL!$G:$G, D4711),
IF(AND(A4711="Cervical Cancer Screening", E4711="Utilization Rate (per 100,000 patients)"),
SUMIFS(CERV!$D:$D,CERV!$A:$A,C4711,CERV!$G:$G,D4711),
IF(AND(A4711="Cancer Screening for CKD patients", E4711="Utilization Rate (per 100,000 patients)"),
SUMIFS(CANSCRN!$D:$D,CANSCRN!$A:$A,C4711,CANSCRN!$G:$G,D4711),
IF(AND(A4711="PSA Testing", E4711="Cost per service ($USD)"),
SUMIFS(PSA!$E:$E,PSA!$A:$A,C4711,PSA!$G:$G,D4711),
IF(AND(A4711="Colorectal Cancer Screening", E4711="Cost per service ($USD)"),
SUMIFS(COL!$E:$E,COL!$A:$A,C4711,COL!$G:$G,D4711),
IF(AND(A4711="Cervical Cancer Screening", E4711="Cost per service ($USD)"),
SUMIFS(CERV!$E:$E,CERV!$A:$A,C4711,CERV!$G:$G,D4711),
IF(AND(A4711="Cancer Screening for CKD patients", E4711="Cost per service ($USD)"),
SUMIFS(CANSCRN!$E:$E,CANSCRN!$A:$A,C4711,CANSCRN!$G:$G,D4711),
IF(AND(A4711="PSA Testing", E4711="Total Expenditure ($USD per 100,000 patients)"),
SUMIFS(PSA!$F:$F,PSA!$A:$A,C4711,PSA!$G:$G,D4711),
IF(AND(A4711="Colorectal Cancer Screening", E4711="Total Expenditure ($USD per 100,000 patients)"),
SUMIFS(COL!$F:$F,COL!$A:$A,C4711,COL!$G:$G,D4711),
IF(AND(A4711="Cervical Cancer Screening", E4711="Total Expenditure ($USD per 100,000 patients)"),
SUMIFS(CERV!$F:$F,CERV!$A:$A,C4711,CERV!$G:$G,D4711),
SUMIFS(CANSCRN!$F:$F,CANSCRN!$A:$A,C4711,CANSCRN!$G:$G,D4711))))))))))))</f>
        <v>0</v>
      </c>
    </row>
    <row r="4712" spans="1:6" x14ac:dyDescent="0.2">
      <c r="A4712" s="24" t="s">
        <v>100</v>
      </c>
      <c r="B4712" s="24" t="s">
        <v>101</v>
      </c>
      <c r="C4712" s="24" t="s">
        <v>108</v>
      </c>
      <c r="D4712" s="24">
        <v>2011</v>
      </c>
      <c r="E4712" s="24" t="s">
        <v>106</v>
      </c>
      <c r="F4712" s="3">
        <f>IF(AND(A4712="PSA Testing", E4712= "Utilization Rate (per 100,000 patients)"),
SUMIFS(PSA!$D:$D,PSA!$A:$A,C4712,PSA!$G:$G,D4712),
IF(AND(A4712="Colorectal Cancer Screening", E4712="Utilization Rate (per 100,000 patients)"),
SUMIFS(COL!$D:$D,COL!$A:$A,C4712,COL!$G:$G, D4712),
IF(AND(A4712="Cervical Cancer Screening", E4712="Utilization Rate (per 100,000 patients)"),
SUMIFS(CERV!$D:$D,CERV!$A:$A,C4712,CERV!$G:$G,D4712),
IF(AND(A4712="Cancer Screening for CKD patients", E4712="Utilization Rate (per 100,000 patients)"),
SUMIFS(CANSCRN!$D:$D,CANSCRN!$A:$A,C4712,CANSCRN!$G:$G,D4712),
IF(AND(A4712="PSA Testing", E4712="Cost per service ($USD)"),
SUMIFS(PSA!$E:$E,PSA!$A:$A,C4712,PSA!$G:$G,D4712),
IF(AND(A4712="Colorectal Cancer Screening", E4712="Cost per service ($USD)"),
SUMIFS(COL!$E:$E,COL!$A:$A,C4712,COL!$G:$G,D4712),
IF(AND(A4712="Cervical Cancer Screening", E4712="Cost per service ($USD)"),
SUMIFS(CERV!$E:$E,CERV!$A:$A,C4712,CERV!$G:$G,D4712),
IF(AND(A4712="Cancer Screening for CKD patients", E4712="Cost per service ($USD)"),
SUMIFS(CANSCRN!$E:$E,CANSCRN!$A:$A,C4712,CANSCRN!$G:$G,D4712),
IF(AND(A4712="PSA Testing", E4712="Total Expenditure ($USD per 100,000 patients)"),
SUMIFS(PSA!$F:$F,PSA!$A:$A,C4712,PSA!$G:$G,D4712),
IF(AND(A4712="Colorectal Cancer Screening", E4712="Total Expenditure ($USD per 100,000 patients)"),
SUMIFS(COL!$F:$F,COL!$A:$A,C4712,COL!$G:$G,D4712),
IF(AND(A4712="Cervical Cancer Screening", E4712="Total Expenditure ($USD per 100,000 patients)"),
SUMIFS(CERV!$F:$F,CERV!$A:$A,C4712,CERV!$G:$G,D4712),
SUMIFS(CANSCRN!$F:$F,CANSCRN!$A:$A,C4712,CANSCRN!$G:$G,D4712))))))))))))</f>
        <v>0</v>
      </c>
    </row>
    <row r="4713" spans="1:6" x14ac:dyDescent="0.2">
      <c r="A4713" s="24" t="s">
        <v>100</v>
      </c>
      <c r="B4713" s="24" t="s">
        <v>101</v>
      </c>
      <c r="C4713" s="24" t="s">
        <v>108</v>
      </c>
      <c r="D4713" s="24">
        <v>2012</v>
      </c>
      <c r="E4713" s="24" t="s">
        <v>106</v>
      </c>
      <c r="F4713" s="3">
        <f>IF(AND(A4713="PSA Testing", E4713= "Utilization Rate (per 100,000 patients)"),
SUMIFS(PSA!$D:$D,PSA!$A:$A,C4713,PSA!$G:$G,D4713),
IF(AND(A4713="Colorectal Cancer Screening", E4713="Utilization Rate (per 100,000 patients)"),
SUMIFS(COL!$D:$D,COL!$A:$A,C4713,COL!$G:$G, D4713),
IF(AND(A4713="Cervical Cancer Screening", E4713="Utilization Rate (per 100,000 patients)"),
SUMIFS(CERV!$D:$D,CERV!$A:$A,C4713,CERV!$G:$G,D4713),
IF(AND(A4713="Cancer Screening for CKD patients", E4713="Utilization Rate (per 100,000 patients)"),
SUMIFS(CANSCRN!$D:$D,CANSCRN!$A:$A,C4713,CANSCRN!$G:$G,D4713),
IF(AND(A4713="PSA Testing", E4713="Cost per service ($USD)"),
SUMIFS(PSA!$E:$E,PSA!$A:$A,C4713,PSA!$G:$G,D4713),
IF(AND(A4713="Colorectal Cancer Screening", E4713="Cost per service ($USD)"),
SUMIFS(COL!$E:$E,COL!$A:$A,C4713,COL!$G:$G,D4713),
IF(AND(A4713="Cervical Cancer Screening", E4713="Cost per service ($USD)"),
SUMIFS(CERV!$E:$E,CERV!$A:$A,C4713,CERV!$G:$G,D4713),
IF(AND(A4713="Cancer Screening for CKD patients", E4713="Cost per service ($USD)"),
SUMIFS(CANSCRN!$E:$E,CANSCRN!$A:$A,C4713,CANSCRN!$G:$G,D4713),
IF(AND(A4713="PSA Testing", E4713="Total Expenditure ($USD per 100,000 patients)"),
SUMIFS(PSA!$F:$F,PSA!$A:$A,C4713,PSA!$G:$G,D4713),
IF(AND(A4713="Colorectal Cancer Screening", E4713="Total Expenditure ($USD per 100,000 patients)"),
SUMIFS(COL!$F:$F,COL!$A:$A,C4713,COL!$G:$G,D4713),
IF(AND(A4713="Cervical Cancer Screening", E4713="Total Expenditure ($USD per 100,000 patients)"),
SUMIFS(CERV!$F:$F,CERV!$A:$A,C4713,CERV!$G:$G,D4713),
SUMIFS(CANSCRN!$F:$F,CANSCRN!$A:$A,C4713,CANSCRN!$G:$G,D4713))))))))))))</f>
        <v>0</v>
      </c>
    </row>
    <row r="4714" spans="1:6" x14ac:dyDescent="0.2">
      <c r="A4714" s="24" t="s">
        <v>100</v>
      </c>
      <c r="B4714" s="24" t="s">
        <v>101</v>
      </c>
      <c r="C4714" s="24" t="s">
        <v>108</v>
      </c>
      <c r="D4714" s="24">
        <v>2013</v>
      </c>
      <c r="E4714" s="24" t="s">
        <v>106</v>
      </c>
      <c r="F4714" s="3">
        <f>IF(AND(A4714="PSA Testing", E4714= "Utilization Rate (per 100,000 patients)"),
SUMIFS(PSA!$D:$D,PSA!$A:$A,C4714,PSA!$G:$G,D4714),
IF(AND(A4714="Colorectal Cancer Screening", E4714="Utilization Rate (per 100,000 patients)"),
SUMIFS(COL!$D:$D,COL!$A:$A,C4714,COL!$G:$G, D4714),
IF(AND(A4714="Cervical Cancer Screening", E4714="Utilization Rate (per 100,000 patients)"),
SUMIFS(CERV!$D:$D,CERV!$A:$A,C4714,CERV!$G:$G,D4714),
IF(AND(A4714="Cancer Screening for CKD patients", E4714="Utilization Rate (per 100,000 patients)"),
SUMIFS(CANSCRN!$D:$D,CANSCRN!$A:$A,C4714,CANSCRN!$G:$G,D4714),
IF(AND(A4714="PSA Testing", E4714="Cost per service ($USD)"),
SUMIFS(PSA!$E:$E,PSA!$A:$A,C4714,PSA!$G:$G,D4714),
IF(AND(A4714="Colorectal Cancer Screening", E4714="Cost per service ($USD)"),
SUMIFS(COL!$E:$E,COL!$A:$A,C4714,COL!$G:$G,D4714),
IF(AND(A4714="Cervical Cancer Screening", E4714="Cost per service ($USD)"),
SUMIFS(CERV!$E:$E,CERV!$A:$A,C4714,CERV!$G:$G,D4714),
IF(AND(A4714="Cancer Screening for CKD patients", E4714="Cost per service ($USD)"),
SUMIFS(CANSCRN!$E:$E,CANSCRN!$A:$A,C4714,CANSCRN!$G:$G,D4714),
IF(AND(A4714="PSA Testing", E4714="Total Expenditure ($USD per 100,000 patients)"),
SUMIFS(PSA!$F:$F,PSA!$A:$A,C4714,PSA!$G:$G,D4714),
IF(AND(A4714="Colorectal Cancer Screening", E4714="Total Expenditure ($USD per 100,000 patients)"),
SUMIFS(COL!$F:$F,COL!$A:$A,C4714,COL!$G:$G,D4714),
IF(AND(A4714="Cervical Cancer Screening", E4714="Total Expenditure ($USD per 100,000 patients)"),
SUMIFS(CERV!$F:$F,CERV!$A:$A,C4714,CERV!$G:$G,D4714),
SUMIFS(CANSCRN!$F:$F,CANSCRN!$A:$A,C4714,CANSCRN!$G:$G,D4714))))))))))))</f>
        <v>0</v>
      </c>
    </row>
    <row r="4715" spans="1:6" x14ac:dyDescent="0.2">
      <c r="A4715" s="24" t="s">
        <v>100</v>
      </c>
      <c r="B4715" s="24" t="s">
        <v>101</v>
      </c>
      <c r="C4715" s="24" t="s">
        <v>108</v>
      </c>
      <c r="D4715" s="24">
        <v>2014</v>
      </c>
      <c r="E4715" s="24" t="s">
        <v>106</v>
      </c>
      <c r="F4715" s="3">
        <f>IF(AND(A4715="PSA Testing", E4715= "Utilization Rate (per 100,000 patients)"),
SUMIFS(PSA!$D:$D,PSA!$A:$A,C4715,PSA!$G:$G,D4715),
IF(AND(A4715="Colorectal Cancer Screening", E4715="Utilization Rate (per 100,000 patients)"),
SUMIFS(COL!$D:$D,COL!$A:$A,C4715,COL!$G:$G, D4715),
IF(AND(A4715="Cervical Cancer Screening", E4715="Utilization Rate (per 100,000 patients)"),
SUMIFS(CERV!$D:$D,CERV!$A:$A,C4715,CERV!$G:$G,D4715),
IF(AND(A4715="Cancer Screening for CKD patients", E4715="Utilization Rate (per 100,000 patients)"),
SUMIFS(CANSCRN!$D:$D,CANSCRN!$A:$A,C4715,CANSCRN!$G:$G,D4715),
IF(AND(A4715="PSA Testing", E4715="Cost per service ($USD)"),
SUMIFS(PSA!$E:$E,PSA!$A:$A,C4715,PSA!$G:$G,D4715),
IF(AND(A4715="Colorectal Cancer Screening", E4715="Cost per service ($USD)"),
SUMIFS(COL!$E:$E,COL!$A:$A,C4715,COL!$G:$G,D4715),
IF(AND(A4715="Cervical Cancer Screening", E4715="Cost per service ($USD)"),
SUMIFS(CERV!$E:$E,CERV!$A:$A,C4715,CERV!$G:$G,D4715),
IF(AND(A4715="Cancer Screening for CKD patients", E4715="Cost per service ($USD)"),
SUMIFS(CANSCRN!$E:$E,CANSCRN!$A:$A,C4715,CANSCRN!$G:$G,D4715),
IF(AND(A4715="PSA Testing", E4715="Total Expenditure ($USD per 100,000 patients)"),
SUMIFS(PSA!$F:$F,PSA!$A:$A,C4715,PSA!$G:$G,D4715),
IF(AND(A4715="Colorectal Cancer Screening", E4715="Total Expenditure ($USD per 100,000 patients)"),
SUMIFS(COL!$F:$F,COL!$A:$A,C4715,COL!$G:$G,D4715),
IF(AND(A4715="Cervical Cancer Screening", E4715="Total Expenditure ($USD per 100,000 patients)"),
SUMIFS(CERV!$F:$F,CERV!$A:$A,C4715,CERV!$G:$G,D4715),
SUMIFS(CANSCRN!$F:$F,CANSCRN!$A:$A,C4715,CANSCRN!$G:$G,D4715))))))))))))</f>
        <v>0</v>
      </c>
    </row>
    <row r="4716" spans="1:6" x14ac:dyDescent="0.2">
      <c r="A4716" s="24" t="s">
        <v>100</v>
      </c>
      <c r="B4716" s="24" t="s">
        <v>101</v>
      </c>
      <c r="C4716" s="24" t="s">
        <v>108</v>
      </c>
      <c r="D4716" s="24">
        <v>2015</v>
      </c>
      <c r="E4716" s="24" t="s">
        <v>106</v>
      </c>
      <c r="F4716" s="3">
        <f>IF(AND(A4716="PSA Testing", E4716= "Utilization Rate (per 100,000 patients)"),
SUMIFS(PSA!$D:$D,PSA!$A:$A,C4716,PSA!$G:$G,D4716),
IF(AND(A4716="Colorectal Cancer Screening", E4716="Utilization Rate (per 100,000 patients)"),
SUMIFS(COL!$D:$D,COL!$A:$A,C4716,COL!$G:$G, D4716),
IF(AND(A4716="Cervical Cancer Screening", E4716="Utilization Rate (per 100,000 patients)"),
SUMIFS(CERV!$D:$D,CERV!$A:$A,C4716,CERV!$G:$G,D4716),
IF(AND(A4716="Cancer Screening for CKD patients", E4716="Utilization Rate (per 100,000 patients)"),
SUMIFS(CANSCRN!$D:$D,CANSCRN!$A:$A,C4716,CANSCRN!$G:$G,D4716),
IF(AND(A4716="PSA Testing", E4716="Cost per service ($USD)"),
SUMIFS(PSA!$E:$E,PSA!$A:$A,C4716,PSA!$G:$G,D4716),
IF(AND(A4716="Colorectal Cancer Screening", E4716="Cost per service ($USD)"),
SUMIFS(COL!$E:$E,COL!$A:$A,C4716,COL!$G:$G,D4716),
IF(AND(A4716="Cervical Cancer Screening", E4716="Cost per service ($USD)"),
SUMIFS(CERV!$E:$E,CERV!$A:$A,C4716,CERV!$G:$G,D4716),
IF(AND(A4716="Cancer Screening for CKD patients", E4716="Cost per service ($USD)"),
SUMIFS(CANSCRN!$E:$E,CANSCRN!$A:$A,C4716,CANSCRN!$G:$G,D4716),
IF(AND(A4716="PSA Testing", E4716="Total Expenditure ($USD per 100,000 patients)"),
SUMIFS(PSA!$F:$F,PSA!$A:$A,C4716,PSA!$G:$G,D4716),
IF(AND(A4716="Colorectal Cancer Screening", E4716="Total Expenditure ($USD per 100,000 patients)"),
SUMIFS(COL!$F:$F,COL!$A:$A,C4716,COL!$G:$G,D4716),
IF(AND(A4716="Cervical Cancer Screening", E4716="Total Expenditure ($USD per 100,000 patients)"),
SUMIFS(CERV!$F:$F,CERV!$A:$A,C4716,CERV!$G:$G,D4716),
SUMIFS(CANSCRN!$F:$F,CANSCRN!$A:$A,C4716,CANSCRN!$G:$G,D4716))))))))))))</f>
        <v>0</v>
      </c>
    </row>
    <row r="4717" spans="1:6" x14ac:dyDescent="0.2">
      <c r="A4717" s="24" t="s">
        <v>100</v>
      </c>
      <c r="B4717" s="24" t="s">
        <v>101</v>
      </c>
      <c r="C4717" s="24" t="s">
        <v>108</v>
      </c>
      <c r="D4717" s="24">
        <v>2016</v>
      </c>
      <c r="E4717" s="24" t="s">
        <v>106</v>
      </c>
      <c r="F4717" s="3">
        <f>IF(AND(A4717="PSA Testing", E4717= "Utilization Rate (per 100,000 patients)"),
SUMIFS(PSA!$D:$D,PSA!$A:$A,C4717,PSA!$G:$G,D4717),
IF(AND(A4717="Colorectal Cancer Screening", E4717="Utilization Rate (per 100,000 patients)"),
SUMIFS(COL!$D:$D,COL!$A:$A,C4717,COL!$G:$G, D4717),
IF(AND(A4717="Cervical Cancer Screening", E4717="Utilization Rate (per 100,000 patients)"),
SUMIFS(CERV!$D:$D,CERV!$A:$A,C4717,CERV!$G:$G,D4717),
IF(AND(A4717="Cancer Screening for CKD patients", E4717="Utilization Rate (per 100,000 patients)"),
SUMIFS(CANSCRN!$D:$D,CANSCRN!$A:$A,C4717,CANSCRN!$G:$G,D4717),
IF(AND(A4717="PSA Testing", E4717="Cost per service ($USD)"),
SUMIFS(PSA!$E:$E,PSA!$A:$A,C4717,PSA!$G:$G,D4717),
IF(AND(A4717="Colorectal Cancer Screening", E4717="Cost per service ($USD)"),
SUMIFS(COL!$E:$E,COL!$A:$A,C4717,COL!$G:$G,D4717),
IF(AND(A4717="Cervical Cancer Screening", E4717="Cost per service ($USD)"),
SUMIFS(CERV!$E:$E,CERV!$A:$A,C4717,CERV!$G:$G,D4717),
IF(AND(A4717="Cancer Screening for CKD patients", E4717="Cost per service ($USD)"),
SUMIFS(CANSCRN!$E:$E,CANSCRN!$A:$A,C4717,CANSCRN!$G:$G,D4717),
IF(AND(A4717="PSA Testing", E4717="Total Expenditure ($USD per 100,000 patients)"),
SUMIFS(PSA!$F:$F,PSA!$A:$A,C4717,PSA!$G:$G,D4717),
IF(AND(A4717="Colorectal Cancer Screening", E4717="Total Expenditure ($USD per 100,000 patients)"),
SUMIFS(COL!$F:$F,COL!$A:$A,C4717,COL!$G:$G,D4717),
IF(AND(A4717="Cervical Cancer Screening", E4717="Total Expenditure ($USD per 100,000 patients)"),
SUMIFS(CERV!$F:$F,CERV!$A:$A,C4717,CERV!$G:$G,D4717),
SUMIFS(CANSCRN!$F:$F,CANSCRN!$A:$A,C4717,CANSCRN!$G:$G,D4717))))))))))))</f>
        <v>0</v>
      </c>
    </row>
    <row r="4718" spans="1:6" x14ac:dyDescent="0.2">
      <c r="A4718" s="24" t="s">
        <v>100</v>
      </c>
      <c r="B4718" s="24" t="s">
        <v>101</v>
      </c>
      <c r="C4718" s="24" t="s">
        <v>108</v>
      </c>
      <c r="D4718" s="24">
        <v>2017</v>
      </c>
      <c r="E4718" s="24" t="s">
        <v>106</v>
      </c>
      <c r="F4718" s="3">
        <f>IF(AND(A4718="PSA Testing", E4718= "Utilization Rate (per 100,000 patients)"),
SUMIFS(PSA!$D:$D,PSA!$A:$A,C4718,PSA!$G:$G,D4718),
IF(AND(A4718="Colorectal Cancer Screening", E4718="Utilization Rate (per 100,000 patients)"),
SUMIFS(COL!$D:$D,COL!$A:$A,C4718,COL!$G:$G, D4718),
IF(AND(A4718="Cervical Cancer Screening", E4718="Utilization Rate (per 100,000 patients)"),
SUMIFS(CERV!$D:$D,CERV!$A:$A,C4718,CERV!$G:$G,D4718),
IF(AND(A4718="Cancer Screening for CKD patients", E4718="Utilization Rate (per 100,000 patients)"),
SUMIFS(CANSCRN!$D:$D,CANSCRN!$A:$A,C4718,CANSCRN!$G:$G,D4718),
IF(AND(A4718="PSA Testing", E4718="Cost per service ($USD)"),
SUMIFS(PSA!$E:$E,PSA!$A:$A,C4718,PSA!$G:$G,D4718),
IF(AND(A4718="Colorectal Cancer Screening", E4718="Cost per service ($USD)"),
SUMIFS(COL!$E:$E,COL!$A:$A,C4718,COL!$G:$G,D4718),
IF(AND(A4718="Cervical Cancer Screening", E4718="Cost per service ($USD)"),
SUMIFS(CERV!$E:$E,CERV!$A:$A,C4718,CERV!$G:$G,D4718),
IF(AND(A4718="Cancer Screening for CKD patients", E4718="Cost per service ($USD)"),
SUMIFS(CANSCRN!$E:$E,CANSCRN!$A:$A,C4718,CANSCRN!$G:$G,D4718),
IF(AND(A4718="PSA Testing", E4718="Total Expenditure ($USD per 100,000 patients)"),
SUMIFS(PSA!$F:$F,PSA!$A:$A,C4718,PSA!$G:$G,D4718),
IF(AND(A4718="Colorectal Cancer Screening", E4718="Total Expenditure ($USD per 100,000 patients)"),
SUMIFS(COL!$F:$F,COL!$A:$A,C4718,COL!$G:$G,D4718),
IF(AND(A4718="Cervical Cancer Screening", E4718="Total Expenditure ($USD per 100,000 patients)"),
SUMIFS(CERV!$F:$F,CERV!$A:$A,C4718,CERV!$G:$G,D4718),
SUMIFS(CANSCRN!$F:$F,CANSCRN!$A:$A,C4718,CANSCRN!$G:$G,D4718))))))))))))</f>
        <v>0</v>
      </c>
    </row>
    <row r="4719" spans="1:6" x14ac:dyDescent="0.2">
      <c r="A4719" s="24" t="s">
        <v>100</v>
      </c>
      <c r="B4719" s="24" t="s">
        <v>101</v>
      </c>
      <c r="C4719" s="24" t="s">
        <v>108</v>
      </c>
      <c r="D4719" s="24">
        <v>2018</v>
      </c>
      <c r="E4719" s="24" t="s">
        <v>106</v>
      </c>
      <c r="F4719" s="3">
        <f>IF(AND(A4719="PSA Testing", E4719= "Utilization Rate (per 100,000 patients)"),
SUMIFS(PSA!$D:$D,PSA!$A:$A,C4719,PSA!$G:$G,D4719),
IF(AND(A4719="Colorectal Cancer Screening", E4719="Utilization Rate (per 100,000 patients)"),
SUMIFS(COL!$D:$D,COL!$A:$A,C4719,COL!$G:$G, D4719),
IF(AND(A4719="Cervical Cancer Screening", E4719="Utilization Rate (per 100,000 patients)"),
SUMIFS(CERV!$D:$D,CERV!$A:$A,C4719,CERV!$G:$G,D4719),
IF(AND(A4719="Cancer Screening for CKD patients", E4719="Utilization Rate (per 100,000 patients)"),
SUMIFS(CANSCRN!$D:$D,CANSCRN!$A:$A,C4719,CANSCRN!$G:$G,D4719),
IF(AND(A4719="PSA Testing", E4719="Cost per service ($USD)"),
SUMIFS(PSA!$E:$E,PSA!$A:$A,C4719,PSA!$G:$G,D4719),
IF(AND(A4719="Colorectal Cancer Screening", E4719="Cost per service ($USD)"),
SUMIFS(COL!$E:$E,COL!$A:$A,C4719,COL!$G:$G,D4719),
IF(AND(A4719="Cervical Cancer Screening", E4719="Cost per service ($USD)"),
SUMIFS(CERV!$E:$E,CERV!$A:$A,C4719,CERV!$G:$G,D4719),
IF(AND(A4719="Cancer Screening for CKD patients", E4719="Cost per service ($USD)"),
SUMIFS(CANSCRN!$E:$E,CANSCRN!$A:$A,C4719,CANSCRN!$G:$G,D4719),
IF(AND(A4719="PSA Testing", E4719="Total Expenditure ($USD per 100,000 patients)"),
SUMIFS(PSA!$F:$F,PSA!$A:$A,C4719,PSA!$G:$G,D4719),
IF(AND(A4719="Colorectal Cancer Screening", E4719="Total Expenditure ($USD per 100,000 patients)"),
SUMIFS(COL!$F:$F,COL!$A:$A,C4719,COL!$G:$G,D4719),
IF(AND(A4719="Cervical Cancer Screening", E4719="Total Expenditure ($USD per 100,000 patients)"),
SUMIFS(CERV!$F:$F,CERV!$A:$A,C4719,CERV!$G:$G,D4719),
SUMIFS(CANSCRN!$F:$F,CANSCRN!$A:$A,C4719,CANSCRN!$G:$G,D4719))))))))))))</f>
        <v>0</v>
      </c>
    </row>
    <row r="4720" spans="1:6" x14ac:dyDescent="0.2">
      <c r="A4720" s="24" t="s">
        <v>100</v>
      </c>
      <c r="B4720" s="24" t="s">
        <v>101</v>
      </c>
      <c r="C4720" s="24" t="s">
        <v>108</v>
      </c>
      <c r="D4720" s="24">
        <v>2019</v>
      </c>
      <c r="E4720" s="24" t="s">
        <v>106</v>
      </c>
      <c r="F4720" s="3">
        <f>IF(AND(A4720="PSA Testing", E4720= "Utilization Rate (per 100,000 patients)"),
SUMIFS(PSA!$D:$D,PSA!$A:$A,C4720,PSA!$G:$G,D4720),
IF(AND(A4720="Colorectal Cancer Screening", E4720="Utilization Rate (per 100,000 patients)"),
SUMIFS(COL!$D:$D,COL!$A:$A,C4720,COL!$G:$G, D4720),
IF(AND(A4720="Cervical Cancer Screening", E4720="Utilization Rate (per 100,000 patients)"),
SUMIFS(CERV!$D:$D,CERV!$A:$A,C4720,CERV!$G:$G,D4720),
IF(AND(A4720="Cancer Screening for CKD patients", E4720="Utilization Rate (per 100,000 patients)"),
SUMIFS(CANSCRN!$D:$D,CANSCRN!$A:$A,C4720,CANSCRN!$G:$G,D4720),
IF(AND(A4720="PSA Testing", E4720="Cost per service ($USD)"),
SUMIFS(PSA!$E:$E,PSA!$A:$A,C4720,PSA!$G:$G,D4720),
IF(AND(A4720="Colorectal Cancer Screening", E4720="Cost per service ($USD)"),
SUMIFS(COL!$E:$E,COL!$A:$A,C4720,COL!$G:$G,D4720),
IF(AND(A4720="Cervical Cancer Screening", E4720="Cost per service ($USD)"),
SUMIFS(CERV!$E:$E,CERV!$A:$A,C4720,CERV!$G:$G,D4720),
IF(AND(A4720="Cancer Screening for CKD patients", E4720="Cost per service ($USD)"),
SUMIFS(CANSCRN!$E:$E,CANSCRN!$A:$A,C4720,CANSCRN!$G:$G,D4720),
IF(AND(A4720="PSA Testing", E4720="Total Expenditure ($USD per 100,000 patients)"),
SUMIFS(PSA!$F:$F,PSA!$A:$A,C4720,PSA!$G:$G,D4720),
IF(AND(A4720="Colorectal Cancer Screening", E4720="Total Expenditure ($USD per 100,000 patients)"),
SUMIFS(COL!$F:$F,COL!$A:$A,C4720,COL!$G:$G,D4720),
IF(AND(A4720="Cervical Cancer Screening", E4720="Total Expenditure ($USD per 100,000 patients)"),
SUMIFS(CERV!$F:$F,CERV!$A:$A,C4720,CERV!$G:$G,D4720),
SUMIFS(CANSCRN!$F:$F,CANSCRN!$A:$A,C4720,CANSCRN!$G:$G,D4720))))))))))))</f>
        <v>0</v>
      </c>
    </row>
    <row r="4721" spans="1:6" x14ac:dyDescent="0.2">
      <c r="A4721" s="24" t="s">
        <v>100</v>
      </c>
      <c r="B4721" s="24" t="s">
        <v>101</v>
      </c>
      <c r="C4721" s="24" t="s">
        <v>50</v>
      </c>
      <c r="D4721" s="24">
        <v>2009</v>
      </c>
      <c r="E4721" s="24" t="s">
        <v>106</v>
      </c>
      <c r="F4721" s="3">
        <f>IF(AND(A4721="PSA Testing", E4721= "Utilization Rate (per 100,000 patients)"),
SUMIFS(PSA!$D:$D,PSA!$A:$A,C4721,PSA!$G:$G,D4721),
IF(AND(A4721="Colorectal Cancer Screening", E4721="Utilization Rate (per 100,000 patients)"),
SUMIFS(COL!$D:$D,COL!$A:$A,C4721,COL!$G:$G, D4721),
IF(AND(A4721="Cervical Cancer Screening", E4721="Utilization Rate (per 100,000 patients)"),
SUMIFS(CERV!$D:$D,CERV!$A:$A,C4721,CERV!$G:$G,D4721),
IF(AND(A4721="Cancer Screening for CKD patients", E4721="Utilization Rate (per 100,000 patients)"),
SUMIFS(CANSCRN!$D:$D,CANSCRN!$A:$A,C4721,CANSCRN!$G:$G,D4721),
IF(AND(A4721="PSA Testing", E4721="Cost per service ($USD)"),
SUMIFS(PSA!$E:$E,PSA!$A:$A,C4721,PSA!$G:$G,D4721),
IF(AND(A4721="Colorectal Cancer Screening", E4721="Cost per service ($USD)"),
SUMIFS(COL!$E:$E,COL!$A:$A,C4721,COL!$G:$G,D4721),
IF(AND(A4721="Cervical Cancer Screening", E4721="Cost per service ($USD)"),
SUMIFS(CERV!$E:$E,CERV!$A:$A,C4721,CERV!$G:$G,D4721),
IF(AND(A4721="Cancer Screening for CKD patients", E4721="Cost per service ($USD)"),
SUMIFS(CANSCRN!$E:$E,CANSCRN!$A:$A,C4721,CANSCRN!$G:$G,D4721),
IF(AND(A4721="PSA Testing", E4721="Total Expenditure ($USD per 100,000 patients)"),
SUMIFS(PSA!$F:$F,PSA!$A:$A,C4721,PSA!$G:$G,D4721),
IF(AND(A4721="Colorectal Cancer Screening", E4721="Total Expenditure ($USD per 100,000 patients)"),
SUMIFS(COL!$F:$F,COL!$A:$A,C4721,COL!$G:$G,D4721),
IF(AND(A4721="Cervical Cancer Screening", E4721="Total Expenditure ($USD per 100,000 patients)"),
SUMIFS(CERV!$F:$F,CERV!$A:$A,C4721,CERV!$G:$G,D4721),
SUMIFS(CANSCRN!$F:$F,CANSCRN!$A:$A,C4721,CANSCRN!$G:$G,D4721))))))))))))</f>
        <v>25.4639655</v>
      </c>
    </row>
    <row r="4722" spans="1:6" x14ac:dyDescent="0.2">
      <c r="A4722" s="24" t="s">
        <v>100</v>
      </c>
      <c r="B4722" s="24" t="s">
        <v>101</v>
      </c>
      <c r="C4722" s="24" t="s">
        <v>50</v>
      </c>
      <c r="D4722" s="24">
        <v>2010</v>
      </c>
      <c r="E4722" s="24" t="s">
        <v>106</v>
      </c>
      <c r="F4722" s="3">
        <f>IF(AND(A4722="PSA Testing", E4722= "Utilization Rate (per 100,000 patients)"),
SUMIFS(PSA!$D:$D,PSA!$A:$A,C4722,PSA!$G:$G,D4722),
IF(AND(A4722="Colorectal Cancer Screening", E4722="Utilization Rate (per 100,000 patients)"),
SUMIFS(COL!$D:$D,COL!$A:$A,C4722,COL!$G:$G, D4722),
IF(AND(A4722="Cervical Cancer Screening", E4722="Utilization Rate (per 100,000 patients)"),
SUMIFS(CERV!$D:$D,CERV!$A:$A,C4722,CERV!$G:$G,D4722),
IF(AND(A4722="Cancer Screening for CKD patients", E4722="Utilization Rate (per 100,000 patients)"),
SUMIFS(CANSCRN!$D:$D,CANSCRN!$A:$A,C4722,CANSCRN!$G:$G,D4722),
IF(AND(A4722="PSA Testing", E4722="Cost per service ($USD)"),
SUMIFS(PSA!$E:$E,PSA!$A:$A,C4722,PSA!$G:$G,D4722),
IF(AND(A4722="Colorectal Cancer Screening", E4722="Cost per service ($USD)"),
SUMIFS(COL!$E:$E,COL!$A:$A,C4722,COL!$G:$G,D4722),
IF(AND(A4722="Cervical Cancer Screening", E4722="Cost per service ($USD)"),
SUMIFS(CERV!$E:$E,CERV!$A:$A,C4722,CERV!$G:$G,D4722),
IF(AND(A4722="Cancer Screening for CKD patients", E4722="Cost per service ($USD)"),
SUMIFS(CANSCRN!$E:$E,CANSCRN!$A:$A,C4722,CANSCRN!$G:$G,D4722),
IF(AND(A4722="PSA Testing", E4722="Total Expenditure ($USD per 100,000 patients)"),
SUMIFS(PSA!$F:$F,PSA!$A:$A,C4722,PSA!$G:$G,D4722),
IF(AND(A4722="Colorectal Cancer Screening", E4722="Total Expenditure ($USD per 100,000 patients)"),
SUMIFS(COL!$F:$F,COL!$A:$A,C4722,COL!$G:$G,D4722),
IF(AND(A4722="Cervical Cancer Screening", E4722="Total Expenditure ($USD per 100,000 patients)"),
SUMIFS(CERV!$F:$F,CERV!$A:$A,C4722,CERV!$G:$G,D4722),
SUMIFS(CANSCRN!$F:$F,CANSCRN!$A:$A,C4722,CANSCRN!$G:$G,D4722))))))))))))</f>
        <v>22.393434299999999</v>
      </c>
    </row>
    <row r="4723" spans="1:6" x14ac:dyDescent="0.2">
      <c r="A4723" s="24" t="s">
        <v>100</v>
      </c>
      <c r="B4723" s="24" t="s">
        <v>101</v>
      </c>
      <c r="C4723" s="24" t="s">
        <v>50</v>
      </c>
      <c r="D4723" s="24">
        <v>2011</v>
      </c>
      <c r="E4723" s="24" t="s">
        <v>106</v>
      </c>
      <c r="F4723" s="3">
        <f>IF(AND(A4723="PSA Testing", E4723= "Utilization Rate (per 100,000 patients)"),
SUMIFS(PSA!$D:$D,PSA!$A:$A,C4723,PSA!$G:$G,D4723),
IF(AND(A4723="Colorectal Cancer Screening", E4723="Utilization Rate (per 100,000 patients)"),
SUMIFS(COL!$D:$D,COL!$A:$A,C4723,COL!$G:$G, D4723),
IF(AND(A4723="Cervical Cancer Screening", E4723="Utilization Rate (per 100,000 patients)"),
SUMIFS(CERV!$D:$D,CERV!$A:$A,C4723,CERV!$G:$G,D4723),
IF(AND(A4723="Cancer Screening for CKD patients", E4723="Utilization Rate (per 100,000 patients)"),
SUMIFS(CANSCRN!$D:$D,CANSCRN!$A:$A,C4723,CANSCRN!$G:$G,D4723),
IF(AND(A4723="PSA Testing", E4723="Cost per service ($USD)"),
SUMIFS(PSA!$E:$E,PSA!$A:$A,C4723,PSA!$G:$G,D4723),
IF(AND(A4723="Colorectal Cancer Screening", E4723="Cost per service ($USD)"),
SUMIFS(COL!$E:$E,COL!$A:$A,C4723,COL!$G:$G,D4723),
IF(AND(A4723="Cervical Cancer Screening", E4723="Cost per service ($USD)"),
SUMIFS(CERV!$E:$E,CERV!$A:$A,C4723,CERV!$G:$G,D4723),
IF(AND(A4723="Cancer Screening for CKD patients", E4723="Cost per service ($USD)"),
SUMIFS(CANSCRN!$E:$E,CANSCRN!$A:$A,C4723,CANSCRN!$G:$G,D4723),
IF(AND(A4723="PSA Testing", E4723="Total Expenditure ($USD per 100,000 patients)"),
SUMIFS(PSA!$F:$F,PSA!$A:$A,C4723,PSA!$G:$G,D4723),
IF(AND(A4723="Colorectal Cancer Screening", E4723="Total Expenditure ($USD per 100,000 patients)"),
SUMIFS(COL!$F:$F,COL!$A:$A,C4723,COL!$G:$G,D4723),
IF(AND(A4723="Cervical Cancer Screening", E4723="Total Expenditure ($USD per 100,000 patients)"),
SUMIFS(CERV!$F:$F,CERV!$A:$A,C4723,CERV!$G:$G,D4723),
SUMIFS(CANSCRN!$F:$F,CANSCRN!$A:$A,C4723,CANSCRN!$G:$G,D4723))))))))))))</f>
        <v>25.216083300000001</v>
      </c>
    </row>
    <row r="4724" spans="1:6" x14ac:dyDescent="0.2">
      <c r="A4724" s="24" t="s">
        <v>100</v>
      </c>
      <c r="B4724" s="24" t="s">
        <v>101</v>
      </c>
      <c r="C4724" s="24" t="s">
        <v>50</v>
      </c>
      <c r="D4724" s="24">
        <v>2012</v>
      </c>
      <c r="E4724" s="24" t="s">
        <v>106</v>
      </c>
      <c r="F4724" s="3">
        <f>IF(AND(A4724="PSA Testing", E4724= "Utilization Rate (per 100,000 patients)"),
SUMIFS(PSA!$D:$D,PSA!$A:$A,C4724,PSA!$G:$G,D4724),
IF(AND(A4724="Colorectal Cancer Screening", E4724="Utilization Rate (per 100,000 patients)"),
SUMIFS(COL!$D:$D,COL!$A:$A,C4724,COL!$G:$G, D4724),
IF(AND(A4724="Cervical Cancer Screening", E4724="Utilization Rate (per 100,000 patients)"),
SUMIFS(CERV!$D:$D,CERV!$A:$A,C4724,CERV!$G:$G,D4724),
IF(AND(A4724="Cancer Screening for CKD patients", E4724="Utilization Rate (per 100,000 patients)"),
SUMIFS(CANSCRN!$D:$D,CANSCRN!$A:$A,C4724,CANSCRN!$G:$G,D4724),
IF(AND(A4724="PSA Testing", E4724="Cost per service ($USD)"),
SUMIFS(PSA!$E:$E,PSA!$A:$A,C4724,PSA!$G:$G,D4724),
IF(AND(A4724="Colorectal Cancer Screening", E4724="Cost per service ($USD)"),
SUMIFS(COL!$E:$E,COL!$A:$A,C4724,COL!$G:$G,D4724),
IF(AND(A4724="Cervical Cancer Screening", E4724="Cost per service ($USD)"),
SUMIFS(CERV!$E:$E,CERV!$A:$A,C4724,CERV!$G:$G,D4724),
IF(AND(A4724="Cancer Screening for CKD patients", E4724="Cost per service ($USD)"),
SUMIFS(CANSCRN!$E:$E,CANSCRN!$A:$A,C4724,CANSCRN!$G:$G,D4724),
IF(AND(A4724="PSA Testing", E4724="Total Expenditure ($USD per 100,000 patients)"),
SUMIFS(PSA!$F:$F,PSA!$A:$A,C4724,PSA!$G:$G,D4724),
IF(AND(A4724="Colorectal Cancer Screening", E4724="Total Expenditure ($USD per 100,000 patients)"),
SUMIFS(COL!$F:$F,COL!$A:$A,C4724,COL!$G:$G,D4724),
IF(AND(A4724="Cervical Cancer Screening", E4724="Total Expenditure ($USD per 100,000 patients)"),
SUMIFS(CERV!$F:$F,CERV!$A:$A,C4724,CERV!$G:$G,D4724),
SUMIFS(CANSCRN!$F:$F,CANSCRN!$A:$A,C4724,CANSCRN!$G:$G,D4724))))))))))))</f>
        <v>27.942089599999999</v>
      </c>
    </row>
    <row r="4725" spans="1:6" x14ac:dyDescent="0.2">
      <c r="A4725" s="24" t="s">
        <v>100</v>
      </c>
      <c r="B4725" s="24" t="s">
        <v>101</v>
      </c>
      <c r="C4725" s="24" t="s">
        <v>50</v>
      </c>
      <c r="D4725" s="24">
        <v>2013</v>
      </c>
      <c r="E4725" s="24" t="s">
        <v>106</v>
      </c>
      <c r="F4725" s="3">
        <f>IF(AND(A4725="PSA Testing", E4725= "Utilization Rate (per 100,000 patients)"),
SUMIFS(PSA!$D:$D,PSA!$A:$A,C4725,PSA!$G:$G,D4725),
IF(AND(A4725="Colorectal Cancer Screening", E4725="Utilization Rate (per 100,000 patients)"),
SUMIFS(COL!$D:$D,COL!$A:$A,C4725,COL!$G:$G, D4725),
IF(AND(A4725="Cervical Cancer Screening", E4725="Utilization Rate (per 100,000 patients)"),
SUMIFS(CERV!$D:$D,CERV!$A:$A,C4725,CERV!$G:$G,D4725),
IF(AND(A4725="Cancer Screening for CKD patients", E4725="Utilization Rate (per 100,000 patients)"),
SUMIFS(CANSCRN!$D:$D,CANSCRN!$A:$A,C4725,CANSCRN!$G:$G,D4725),
IF(AND(A4725="PSA Testing", E4725="Cost per service ($USD)"),
SUMIFS(PSA!$E:$E,PSA!$A:$A,C4725,PSA!$G:$G,D4725),
IF(AND(A4725="Colorectal Cancer Screening", E4725="Cost per service ($USD)"),
SUMIFS(COL!$E:$E,COL!$A:$A,C4725,COL!$G:$G,D4725),
IF(AND(A4725="Cervical Cancer Screening", E4725="Cost per service ($USD)"),
SUMIFS(CERV!$E:$E,CERV!$A:$A,C4725,CERV!$G:$G,D4725),
IF(AND(A4725="Cancer Screening for CKD patients", E4725="Cost per service ($USD)"),
SUMIFS(CANSCRN!$E:$E,CANSCRN!$A:$A,C4725,CANSCRN!$G:$G,D4725),
IF(AND(A4725="PSA Testing", E4725="Total Expenditure ($USD per 100,000 patients)"),
SUMIFS(PSA!$F:$F,PSA!$A:$A,C4725,PSA!$G:$G,D4725),
IF(AND(A4725="Colorectal Cancer Screening", E4725="Total Expenditure ($USD per 100,000 patients)"),
SUMIFS(COL!$F:$F,COL!$A:$A,C4725,COL!$G:$G,D4725),
IF(AND(A4725="Cervical Cancer Screening", E4725="Total Expenditure ($USD per 100,000 patients)"),
SUMIFS(CERV!$F:$F,CERV!$A:$A,C4725,CERV!$G:$G,D4725),
SUMIFS(CANSCRN!$F:$F,CANSCRN!$A:$A,C4725,CANSCRN!$G:$G,D4725))))))))))))</f>
        <v>20.793222199999999</v>
      </c>
    </row>
    <row r="4726" spans="1:6" x14ac:dyDescent="0.2">
      <c r="A4726" s="24" t="s">
        <v>100</v>
      </c>
      <c r="B4726" s="24" t="s">
        <v>101</v>
      </c>
      <c r="C4726" s="24" t="s">
        <v>50</v>
      </c>
      <c r="D4726" s="24">
        <v>2014</v>
      </c>
      <c r="E4726" s="24" t="s">
        <v>106</v>
      </c>
      <c r="F4726" s="3">
        <f>IF(AND(A4726="PSA Testing", E4726= "Utilization Rate (per 100,000 patients)"),
SUMIFS(PSA!$D:$D,PSA!$A:$A,C4726,PSA!$G:$G,D4726),
IF(AND(A4726="Colorectal Cancer Screening", E4726="Utilization Rate (per 100,000 patients)"),
SUMIFS(COL!$D:$D,COL!$A:$A,C4726,COL!$G:$G, D4726),
IF(AND(A4726="Cervical Cancer Screening", E4726="Utilization Rate (per 100,000 patients)"),
SUMIFS(CERV!$D:$D,CERV!$A:$A,C4726,CERV!$G:$G,D4726),
IF(AND(A4726="Cancer Screening for CKD patients", E4726="Utilization Rate (per 100,000 patients)"),
SUMIFS(CANSCRN!$D:$D,CANSCRN!$A:$A,C4726,CANSCRN!$G:$G,D4726),
IF(AND(A4726="PSA Testing", E4726="Cost per service ($USD)"),
SUMIFS(PSA!$E:$E,PSA!$A:$A,C4726,PSA!$G:$G,D4726),
IF(AND(A4726="Colorectal Cancer Screening", E4726="Cost per service ($USD)"),
SUMIFS(COL!$E:$E,COL!$A:$A,C4726,COL!$G:$G,D4726),
IF(AND(A4726="Cervical Cancer Screening", E4726="Cost per service ($USD)"),
SUMIFS(CERV!$E:$E,CERV!$A:$A,C4726,CERV!$G:$G,D4726),
IF(AND(A4726="Cancer Screening for CKD patients", E4726="Cost per service ($USD)"),
SUMIFS(CANSCRN!$E:$E,CANSCRN!$A:$A,C4726,CANSCRN!$G:$G,D4726),
IF(AND(A4726="PSA Testing", E4726="Total Expenditure ($USD per 100,000 patients)"),
SUMIFS(PSA!$F:$F,PSA!$A:$A,C4726,PSA!$G:$G,D4726),
IF(AND(A4726="Colorectal Cancer Screening", E4726="Total Expenditure ($USD per 100,000 patients)"),
SUMIFS(COL!$F:$F,COL!$A:$A,C4726,COL!$G:$G,D4726),
IF(AND(A4726="Cervical Cancer Screening", E4726="Total Expenditure ($USD per 100,000 patients)"),
SUMIFS(CERV!$F:$F,CERV!$A:$A,C4726,CERV!$G:$G,D4726),
SUMIFS(CANSCRN!$F:$F,CANSCRN!$A:$A,C4726,CANSCRN!$G:$G,D4726))))))))))))</f>
        <v>18.995191500000001</v>
      </c>
    </row>
    <row r="4727" spans="1:6" x14ac:dyDescent="0.2">
      <c r="A4727" s="24" t="s">
        <v>100</v>
      </c>
      <c r="B4727" s="24" t="s">
        <v>101</v>
      </c>
      <c r="C4727" s="24" t="s">
        <v>50</v>
      </c>
      <c r="D4727" s="24">
        <v>2015</v>
      </c>
      <c r="E4727" s="24" t="s">
        <v>106</v>
      </c>
      <c r="F4727" s="3">
        <f>IF(AND(A4727="PSA Testing", E4727= "Utilization Rate (per 100,000 patients)"),
SUMIFS(PSA!$D:$D,PSA!$A:$A,C4727,PSA!$G:$G,D4727),
IF(AND(A4727="Colorectal Cancer Screening", E4727="Utilization Rate (per 100,000 patients)"),
SUMIFS(COL!$D:$D,COL!$A:$A,C4727,COL!$G:$G, D4727),
IF(AND(A4727="Cervical Cancer Screening", E4727="Utilization Rate (per 100,000 patients)"),
SUMIFS(CERV!$D:$D,CERV!$A:$A,C4727,CERV!$G:$G,D4727),
IF(AND(A4727="Cancer Screening for CKD patients", E4727="Utilization Rate (per 100,000 patients)"),
SUMIFS(CANSCRN!$D:$D,CANSCRN!$A:$A,C4727,CANSCRN!$G:$G,D4727),
IF(AND(A4727="PSA Testing", E4727="Cost per service ($USD)"),
SUMIFS(PSA!$E:$E,PSA!$A:$A,C4727,PSA!$G:$G,D4727),
IF(AND(A4727="Colorectal Cancer Screening", E4727="Cost per service ($USD)"),
SUMIFS(COL!$E:$E,COL!$A:$A,C4727,COL!$G:$G,D4727),
IF(AND(A4727="Cervical Cancer Screening", E4727="Cost per service ($USD)"),
SUMIFS(CERV!$E:$E,CERV!$A:$A,C4727,CERV!$G:$G,D4727),
IF(AND(A4727="Cancer Screening for CKD patients", E4727="Cost per service ($USD)"),
SUMIFS(CANSCRN!$E:$E,CANSCRN!$A:$A,C4727,CANSCRN!$G:$G,D4727),
IF(AND(A4727="PSA Testing", E4727="Total Expenditure ($USD per 100,000 patients)"),
SUMIFS(PSA!$F:$F,PSA!$A:$A,C4727,PSA!$G:$G,D4727),
IF(AND(A4727="Colorectal Cancer Screening", E4727="Total Expenditure ($USD per 100,000 patients)"),
SUMIFS(COL!$F:$F,COL!$A:$A,C4727,COL!$G:$G,D4727),
IF(AND(A4727="Cervical Cancer Screening", E4727="Total Expenditure ($USD per 100,000 patients)"),
SUMIFS(CERV!$F:$F,CERV!$A:$A,C4727,CERV!$G:$G,D4727),
SUMIFS(CANSCRN!$F:$F,CANSCRN!$A:$A,C4727,CANSCRN!$G:$G,D4727))))))))))))</f>
        <v>19.800197000000001</v>
      </c>
    </row>
    <row r="4728" spans="1:6" x14ac:dyDescent="0.2">
      <c r="A4728" s="24" t="s">
        <v>100</v>
      </c>
      <c r="B4728" s="24" t="s">
        <v>101</v>
      </c>
      <c r="C4728" s="24" t="s">
        <v>50</v>
      </c>
      <c r="D4728" s="24">
        <v>2016</v>
      </c>
      <c r="E4728" s="24" t="s">
        <v>106</v>
      </c>
      <c r="F4728" s="3">
        <f>IF(AND(A4728="PSA Testing", E4728= "Utilization Rate (per 100,000 patients)"),
SUMIFS(PSA!$D:$D,PSA!$A:$A,C4728,PSA!$G:$G,D4728),
IF(AND(A4728="Colorectal Cancer Screening", E4728="Utilization Rate (per 100,000 patients)"),
SUMIFS(COL!$D:$D,COL!$A:$A,C4728,COL!$G:$G, D4728),
IF(AND(A4728="Cervical Cancer Screening", E4728="Utilization Rate (per 100,000 patients)"),
SUMIFS(CERV!$D:$D,CERV!$A:$A,C4728,CERV!$G:$G,D4728),
IF(AND(A4728="Cancer Screening for CKD patients", E4728="Utilization Rate (per 100,000 patients)"),
SUMIFS(CANSCRN!$D:$D,CANSCRN!$A:$A,C4728,CANSCRN!$G:$G,D4728),
IF(AND(A4728="PSA Testing", E4728="Cost per service ($USD)"),
SUMIFS(PSA!$E:$E,PSA!$A:$A,C4728,PSA!$G:$G,D4728),
IF(AND(A4728="Colorectal Cancer Screening", E4728="Cost per service ($USD)"),
SUMIFS(COL!$E:$E,COL!$A:$A,C4728,COL!$G:$G,D4728),
IF(AND(A4728="Cervical Cancer Screening", E4728="Cost per service ($USD)"),
SUMIFS(CERV!$E:$E,CERV!$A:$A,C4728,CERV!$G:$G,D4728),
IF(AND(A4728="Cancer Screening for CKD patients", E4728="Cost per service ($USD)"),
SUMIFS(CANSCRN!$E:$E,CANSCRN!$A:$A,C4728,CANSCRN!$G:$G,D4728),
IF(AND(A4728="PSA Testing", E4728="Total Expenditure ($USD per 100,000 patients)"),
SUMIFS(PSA!$F:$F,PSA!$A:$A,C4728,PSA!$G:$G,D4728),
IF(AND(A4728="Colorectal Cancer Screening", E4728="Total Expenditure ($USD per 100,000 patients)"),
SUMIFS(COL!$F:$F,COL!$A:$A,C4728,COL!$G:$G,D4728),
IF(AND(A4728="Cervical Cancer Screening", E4728="Total Expenditure ($USD per 100,000 patients)"),
SUMIFS(CERV!$F:$F,CERV!$A:$A,C4728,CERV!$G:$G,D4728),
SUMIFS(CANSCRN!$F:$F,CANSCRN!$A:$A,C4728,CANSCRN!$G:$G,D4728))))))))))))</f>
        <v>19.111325300000001</v>
      </c>
    </row>
    <row r="4729" spans="1:6" x14ac:dyDescent="0.2">
      <c r="A4729" s="24" t="s">
        <v>100</v>
      </c>
      <c r="B4729" s="24" t="s">
        <v>101</v>
      </c>
      <c r="C4729" s="24" t="s">
        <v>50</v>
      </c>
      <c r="D4729" s="24">
        <v>2017</v>
      </c>
      <c r="E4729" s="24" t="s">
        <v>106</v>
      </c>
      <c r="F4729" s="3">
        <f>IF(AND(A4729="PSA Testing", E4729= "Utilization Rate (per 100,000 patients)"),
SUMIFS(PSA!$D:$D,PSA!$A:$A,C4729,PSA!$G:$G,D4729),
IF(AND(A4729="Colorectal Cancer Screening", E4729="Utilization Rate (per 100,000 patients)"),
SUMIFS(COL!$D:$D,COL!$A:$A,C4729,COL!$G:$G, D4729),
IF(AND(A4729="Cervical Cancer Screening", E4729="Utilization Rate (per 100,000 patients)"),
SUMIFS(CERV!$D:$D,CERV!$A:$A,C4729,CERV!$G:$G,D4729),
IF(AND(A4729="Cancer Screening for CKD patients", E4729="Utilization Rate (per 100,000 patients)"),
SUMIFS(CANSCRN!$D:$D,CANSCRN!$A:$A,C4729,CANSCRN!$G:$G,D4729),
IF(AND(A4729="PSA Testing", E4729="Cost per service ($USD)"),
SUMIFS(PSA!$E:$E,PSA!$A:$A,C4729,PSA!$G:$G,D4729),
IF(AND(A4729="Colorectal Cancer Screening", E4729="Cost per service ($USD)"),
SUMIFS(COL!$E:$E,COL!$A:$A,C4729,COL!$G:$G,D4729),
IF(AND(A4729="Cervical Cancer Screening", E4729="Cost per service ($USD)"),
SUMIFS(CERV!$E:$E,CERV!$A:$A,C4729,CERV!$G:$G,D4729),
IF(AND(A4729="Cancer Screening for CKD patients", E4729="Cost per service ($USD)"),
SUMIFS(CANSCRN!$E:$E,CANSCRN!$A:$A,C4729,CANSCRN!$G:$G,D4729),
IF(AND(A4729="PSA Testing", E4729="Total Expenditure ($USD per 100,000 patients)"),
SUMIFS(PSA!$F:$F,PSA!$A:$A,C4729,PSA!$G:$G,D4729),
IF(AND(A4729="Colorectal Cancer Screening", E4729="Total Expenditure ($USD per 100,000 patients)"),
SUMIFS(COL!$F:$F,COL!$A:$A,C4729,COL!$G:$G,D4729),
IF(AND(A4729="Cervical Cancer Screening", E4729="Total Expenditure ($USD per 100,000 patients)"),
SUMIFS(CERV!$F:$F,CERV!$A:$A,C4729,CERV!$G:$G,D4729),
SUMIFS(CANSCRN!$F:$F,CANSCRN!$A:$A,C4729,CANSCRN!$G:$G,D4729))))))))))))</f>
        <v>17.378976999999999</v>
      </c>
    </row>
    <row r="4730" spans="1:6" x14ac:dyDescent="0.2">
      <c r="A4730" s="24" t="s">
        <v>100</v>
      </c>
      <c r="B4730" s="24" t="s">
        <v>101</v>
      </c>
      <c r="C4730" s="24" t="s">
        <v>50</v>
      </c>
      <c r="D4730" s="24">
        <v>2018</v>
      </c>
      <c r="E4730" s="24" t="s">
        <v>106</v>
      </c>
      <c r="F4730" s="3">
        <f>IF(AND(A4730="PSA Testing", E4730= "Utilization Rate (per 100,000 patients)"),
SUMIFS(PSA!$D:$D,PSA!$A:$A,C4730,PSA!$G:$G,D4730),
IF(AND(A4730="Colorectal Cancer Screening", E4730="Utilization Rate (per 100,000 patients)"),
SUMIFS(COL!$D:$D,COL!$A:$A,C4730,COL!$G:$G, D4730),
IF(AND(A4730="Cervical Cancer Screening", E4730="Utilization Rate (per 100,000 patients)"),
SUMIFS(CERV!$D:$D,CERV!$A:$A,C4730,CERV!$G:$G,D4730),
IF(AND(A4730="Cancer Screening for CKD patients", E4730="Utilization Rate (per 100,000 patients)"),
SUMIFS(CANSCRN!$D:$D,CANSCRN!$A:$A,C4730,CANSCRN!$G:$G,D4730),
IF(AND(A4730="PSA Testing", E4730="Cost per service ($USD)"),
SUMIFS(PSA!$E:$E,PSA!$A:$A,C4730,PSA!$G:$G,D4730),
IF(AND(A4730="Colorectal Cancer Screening", E4730="Cost per service ($USD)"),
SUMIFS(COL!$E:$E,COL!$A:$A,C4730,COL!$G:$G,D4730),
IF(AND(A4730="Cervical Cancer Screening", E4730="Cost per service ($USD)"),
SUMIFS(CERV!$E:$E,CERV!$A:$A,C4730,CERV!$G:$G,D4730),
IF(AND(A4730="Cancer Screening for CKD patients", E4730="Cost per service ($USD)"),
SUMIFS(CANSCRN!$E:$E,CANSCRN!$A:$A,C4730,CANSCRN!$G:$G,D4730),
IF(AND(A4730="PSA Testing", E4730="Total Expenditure ($USD per 100,000 patients)"),
SUMIFS(PSA!$F:$F,PSA!$A:$A,C4730,PSA!$G:$G,D4730),
IF(AND(A4730="Colorectal Cancer Screening", E4730="Total Expenditure ($USD per 100,000 patients)"),
SUMIFS(COL!$F:$F,COL!$A:$A,C4730,COL!$G:$G,D4730),
IF(AND(A4730="Cervical Cancer Screening", E4730="Total Expenditure ($USD per 100,000 patients)"),
SUMIFS(CERV!$F:$F,CERV!$A:$A,C4730,CERV!$G:$G,D4730),
SUMIFS(CANSCRN!$F:$F,CANSCRN!$A:$A,C4730,CANSCRN!$G:$G,D4730))))))))))))</f>
        <v>18.504721499999999</v>
      </c>
    </row>
    <row r="4731" spans="1:6" x14ac:dyDescent="0.2">
      <c r="A4731" s="24" t="s">
        <v>100</v>
      </c>
      <c r="B4731" s="24" t="s">
        <v>101</v>
      </c>
      <c r="C4731" s="24" t="s">
        <v>50</v>
      </c>
      <c r="D4731" s="24">
        <v>2019</v>
      </c>
      <c r="E4731" s="24" t="s">
        <v>106</v>
      </c>
      <c r="F4731" s="3">
        <f>IF(AND(A4731="PSA Testing", E4731= "Utilization Rate (per 100,000 patients)"),
SUMIFS(PSA!$D:$D,PSA!$A:$A,C4731,PSA!$G:$G,D4731),
IF(AND(A4731="Colorectal Cancer Screening", E4731="Utilization Rate (per 100,000 patients)"),
SUMIFS(COL!$D:$D,COL!$A:$A,C4731,COL!$G:$G, D4731),
IF(AND(A4731="Cervical Cancer Screening", E4731="Utilization Rate (per 100,000 patients)"),
SUMIFS(CERV!$D:$D,CERV!$A:$A,C4731,CERV!$G:$G,D4731),
IF(AND(A4731="Cancer Screening for CKD patients", E4731="Utilization Rate (per 100,000 patients)"),
SUMIFS(CANSCRN!$D:$D,CANSCRN!$A:$A,C4731,CANSCRN!$G:$G,D4731),
IF(AND(A4731="PSA Testing", E4731="Cost per service ($USD)"),
SUMIFS(PSA!$E:$E,PSA!$A:$A,C4731,PSA!$G:$G,D4731),
IF(AND(A4731="Colorectal Cancer Screening", E4731="Cost per service ($USD)"),
SUMIFS(COL!$E:$E,COL!$A:$A,C4731,COL!$G:$G,D4731),
IF(AND(A4731="Cervical Cancer Screening", E4731="Cost per service ($USD)"),
SUMIFS(CERV!$E:$E,CERV!$A:$A,C4731,CERV!$G:$G,D4731),
IF(AND(A4731="Cancer Screening for CKD patients", E4731="Cost per service ($USD)"),
SUMIFS(CANSCRN!$E:$E,CANSCRN!$A:$A,C4731,CANSCRN!$G:$G,D4731),
IF(AND(A4731="PSA Testing", E4731="Total Expenditure ($USD per 100,000 patients)"),
SUMIFS(PSA!$F:$F,PSA!$A:$A,C4731,PSA!$G:$G,D4731),
IF(AND(A4731="Colorectal Cancer Screening", E4731="Total Expenditure ($USD per 100,000 patients)"),
SUMIFS(COL!$F:$F,COL!$A:$A,C4731,COL!$G:$G,D4731),
IF(AND(A4731="Cervical Cancer Screening", E4731="Total Expenditure ($USD per 100,000 patients)"),
SUMIFS(CERV!$F:$F,CERV!$A:$A,C4731,CERV!$G:$G,D4731),
SUMIFS(CANSCRN!$F:$F,CANSCRN!$A:$A,C4731,CANSCRN!$G:$G,D4731))))))))))))</f>
        <v>17.313427399999998</v>
      </c>
    </row>
    <row r="4732" spans="1:6" x14ac:dyDescent="0.2">
      <c r="A4732" s="24" t="s">
        <v>100</v>
      </c>
      <c r="B4732" s="24" t="s">
        <v>101</v>
      </c>
      <c r="C4732" s="24" t="s">
        <v>52</v>
      </c>
      <c r="D4732" s="24">
        <v>2009</v>
      </c>
      <c r="E4732" s="24" t="s">
        <v>106</v>
      </c>
      <c r="F4732" s="3">
        <f>IF(AND(A4732="PSA Testing", E4732= "Utilization Rate (per 100,000 patients)"),
SUMIFS(PSA!$D:$D,PSA!$A:$A,C4732,PSA!$G:$G,D4732),
IF(AND(A4732="Colorectal Cancer Screening", E4732="Utilization Rate (per 100,000 patients)"),
SUMIFS(COL!$D:$D,COL!$A:$A,C4732,COL!$G:$G, D4732),
IF(AND(A4732="Cervical Cancer Screening", E4732="Utilization Rate (per 100,000 patients)"),
SUMIFS(CERV!$D:$D,CERV!$A:$A,C4732,CERV!$G:$G,D4732),
IF(AND(A4732="Cancer Screening for CKD patients", E4732="Utilization Rate (per 100,000 patients)"),
SUMIFS(CANSCRN!$D:$D,CANSCRN!$A:$A,C4732,CANSCRN!$G:$G,D4732),
IF(AND(A4732="PSA Testing", E4732="Cost per service ($USD)"),
SUMIFS(PSA!$E:$E,PSA!$A:$A,C4732,PSA!$G:$G,D4732),
IF(AND(A4732="Colorectal Cancer Screening", E4732="Cost per service ($USD)"),
SUMIFS(COL!$E:$E,COL!$A:$A,C4732,COL!$G:$G,D4732),
IF(AND(A4732="Cervical Cancer Screening", E4732="Cost per service ($USD)"),
SUMIFS(CERV!$E:$E,CERV!$A:$A,C4732,CERV!$G:$G,D4732),
IF(AND(A4732="Cancer Screening for CKD patients", E4732="Cost per service ($USD)"),
SUMIFS(CANSCRN!$E:$E,CANSCRN!$A:$A,C4732,CANSCRN!$G:$G,D4732),
IF(AND(A4732="PSA Testing", E4732="Total Expenditure ($USD per 100,000 patients)"),
SUMIFS(PSA!$F:$F,PSA!$A:$A,C4732,PSA!$G:$G,D4732),
IF(AND(A4732="Colorectal Cancer Screening", E4732="Total Expenditure ($USD per 100,000 patients)"),
SUMIFS(COL!$F:$F,COL!$A:$A,C4732,COL!$G:$G,D4732),
IF(AND(A4732="Cervical Cancer Screening", E4732="Total Expenditure ($USD per 100,000 patients)"),
SUMIFS(CERV!$F:$F,CERV!$A:$A,C4732,CERV!$G:$G,D4732),
SUMIFS(CANSCRN!$F:$F,CANSCRN!$A:$A,C4732,CANSCRN!$G:$G,D4732))))))))))))</f>
        <v>29.539732099999998</v>
      </c>
    </row>
    <row r="4733" spans="1:6" x14ac:dyDescent="0.2">
      <c r="A4733" s="24" t="s">
        <v>100</v>
      </c>
      <c r="B4733" s="24" t="s">
        <v>101</v>
      </c>
      <c r="C4733" s="24" t="s">
        <v>52</v>
      </c>
      <c r="D4733" s="24">
        <v>2010</v>
      </c>
      <c r="E4733" s="24" t="s">
        <v>106</v>
      </c>
      <c r="F4733" s="3">
        <f>IF(AND(A4733="PSA Testing", E4733= "Utilization Rate (per 100,000 patients)"),
SUMIFS(PSA!$D:$D,PSA!$A:$A,C4733,PSA!$G:$G,D4733),
IF(AND(A4733="Colorectal Cancer Screening", E4733="Utilization Rate (per 100,000 patients)"),
SUMIFS(COL!$D:$D,COL!$A:$A,C4733,COL!$G:$G, D4733),
IF(AND(A4733="Cervical Cancer Screening", E4733="Utilization Rate (per 100,000 patients)"),
SUMIFS(CERV!$D:$D,CERV!$A:$A,C4733,CERV!$G:$G,D4733),
IF(AND(A4733="Cancer Screening for CKD patients", E4733="Utilization Rate (per 100,000 patients)"),
SUMIFS(CANSCRN!$D:$D,CANSCRN!$A:$A,C4733,CANSCRN!$G:$G,D4733),
IF(AND(A4733="PSA Testing", E4733="Cost per service ($USD)"),
SUMIFS(PSA!$E:$E,PSA!$A:$A,C4733,PSA!$G:$G,D4733),
IF(AND(A4733="Colorectal Cancer Screening", E4733="Cost per service ($USD)"),
SUMIFS(COL!$E:$E,COL!$A:$A,C4733,COL!$G:$G,D4733),
IF(AND(A4733="Cervical Cancer Screening", E4733="Cost per service ($USD)"),
SUMIFS(CERV!$E:$E,CERV!$A:$A,C4733,CERV!$G:$G,D4733),
IF(AND(A4733="Cancer Screening for CKD patients", E4733="Cost per service ($USD)"),
SUMIFS(CANSCRN!$E:$E,CANSCRN!$A:$A,C4733,CANSCRN!$G:$G,D4733),
IF(AND(A4733="PSA Testing", E4733="Total Expenditure ($USD per 100,000 patients)"),
SUMIFS(PSA!$F:$F,PSA!$A:$A,C4733,PSA!$G:$G,D4733),
IF(AND(A4733="Colorectal Cancer Screening", E4733="Total Expenditure ($USD per 100,000 patients)"),
SUMIFS(COL!$F:$F,COL!$A:$A,C4733,COL!$G:$G,D4733),
IF(AND(A4733="Cervical Cancer Screening", E4733="Total Expenditure ($USD per 100,000 patients)"),
SUMIFS(CERV!$F:$F,CERV!$A:$A,C4733,CERV!$G:$G,D4733),
SUMIFS(CANSCRN!$F:$F,CANSCRN!$A:$A,C4733,CANSCRN!$G:$G,D4733))))))))))))</f>
        <v>26.990361400000001</v>
      </c>
    </row>
    <row r="4734" spans="1:6" x14ac:dyDescent="0.2">
      <c r="A4734" s="24" t="s">
        <v>100</v>
      </c>
      <c r="B4734" s="24" t="s">
        <v>101</v>
      </c>
      <c r="C4734" s="24" t="s">
        <v>52</v>
      </c>
      <c r="D4734" s="24">
        <v>2011</v>
      </c>
      <c r="E4734" s="24" t="s">
        <v>106</v>
      </c>
      <c r="F4734" s="3">
        <f>IF(AND(A4734="PSA Testing", E4734= "Utilization Rate (per 100,000 patients)"),
SUMIFS(PSA!$D:$D,PSA!$A:$A,C4734,PSA!$G:$G,D4734),
IF(AND(A4734="Colorectal Cancer Screening", E4734="Utilization Rate (per 100,000 patients)"),
SUMIFS(COL!$D:$D,COL!$A:$A,C4734,COL!$G:$G, D4734),
IF(AND(A4734="Cervical Cancer Screening", E4734="Utilization Rate (per 100,000 patients)"),
SUMIFS(CERV!$D:$D,CERV!$A:$A,C4734,CERV!$G:$G,D4734),
IF(AND(A4734="Cancer Screening for CKD patients", E4734="Utilization Rate (per 100,000 patients)"),
SUMIFS(CANSCRN!$D:$D,CANSCRN!$A:$A,C4734,CANSCRN!$G:$G,D4734),
IF(AND(A4734="PSA Testing", E4734="Cost per service ($USD)"),
SUMIFS(PSA!$E:$E,PSA!$A:$A,C4734,PSA!$G:$G,D4734),
IF(AND(A4734="Colorectal Cancer Screening", E4734="Cost per service ($USD)"),
SUMIFS(COL!$E:$E,COL!$A:$A,C4734,COL!$G:$G,D4734),
IF(AND(A4734="Cervical Cancer Screening", E4734="Cost per service ($USD)"),
SUMIFS(CERV!$E:$E,CERV!$A:$A,C4734,CERV!$G:$G,D4734),
IF(AND(A4734="Cancer Screening for CKD patients", E4734="Cost per service ($USD)"),
SUMIFS(CANSCRN!$E:$E,CANSCRN!$A:$A,C4734,CANSCRN!$G:$G,D4734),
IF(AND(A4734="PSA Testing", E4734="Total Expenditure ($USD per 100,000 patients)"),
SUMIFS(PSA!$F:$F,PSA!$A:$A,C4734,PSA!$G:$G,D4734),
IF(AND(A4734="Colorectal Cancer Screening", E4734="Total Expenditure ($USD per 100,000 patients)"),
SUMIFS(COL!$F:$F,COL!$A:$A,C4734,COL!$G:$G,D4734),
IF(AND(A4734="Cervical Cancer Screening", E4734="Total Expenditure ($USD per 100,000 patients)"),
SUMIFS(CERV!$F:$F,CERV!$A:$A,C4734,CERV!$G:$G,D4734),
SUMIFS(CANSCRN!$F:$F,CANSCRN!$A:$A,C4734,CANSCRN!$G:$G,D4734))))))))))))</f>
        <v>25.093510599999998</v>
      </c>
    </row>
    <row r="4735" spans="1:6" x14ac:dyDescent="0.2">
      <c r="A4735" s="24" t="s">
        <v>100</v>
      </c>
      <c r="B4735" s="24" t="s">
        <v>101</v>
      </c>
      <c r="C4735" s="24" t="s">
        <v>52</v>
      </c>
      <c r="D4735" s="24">
        <v>2012</v>
      </c>
      <c r="E4735" s="24" t="s">
        <v>106</v>
      </c>
      <c r="F4735" s="3">
        <f>IF(AND(A4735="PSA Testing", E4735= "Utilization Rate (per 100,000 patients)"),
SUMIFS(PSA!$D:$D,PSA!$A:$A,C4735,PSA!$G:$G,D4735),
IF(AND(A4735="Colorectal Cancer Screening", E4735="Utilization Rate (per 100,000 patients)"),
SUMIFS(COL!$D:$D,COL!$A:$A,C4735,COL!$G:$G, D4735),
IF(AND(A4735="Cervical Cancer Screening", E4735="Utilization Rate (per 100,000 patients)"),
SUMIFS(CERV!$D:$D,CERV!$A:$A,C4735,CERV!$G:$G,D4735),
IF(AND(A4735="Cancer Screening for CKD patients", E4735="Utilization Rate (per 100,000 patients)"),
SUMIFS(CANSCRN!$D:$D,CANSCRN!$A:$A,C4735,CANSCRN!$G:$G,D4735),
IF(AND(A4735="PSA Testing", E4735="Cost per service ($USD)"),
SUMIFS(PSA!$E:$E,PSA!$A:$A,C4735,PSA!$G:$G,D4735),
IF(AND(A4735="Colorectal Cancer Screening", E4735="Cost per service ($USD)"),
SUMIFS(COL!$E:$E,COL!$A:$A,C4735,COL!$G:$G,D4735),
IF(AND(A4735="Cervical Cancer Screening", E4735="Cost per service ($USD)"),
SUMIFS(CERV!$E:$E,CERV!$A:$A,C4735,CERV!$G:$G,D4735),
IF(AND(A4735="Cancer Screening for CKD patients", E4735="Cost per service ($USD)"),
SUMIFS(CANSCRN!$E:$E,CANSCRN!$A:$A,C4735,CANSCRN!$G:$G,D4735),
IF(AND(A4735="PSA Testing", E4735="Total Expenditure ($USD per 100,000 patients)"),
SUMIFS(PSA!$F:$F,PSA!$A:$A,C4735,PSA!$G:$G,D4735),
IF(AND(A4735="Colorectal Cancer Screening", E4735="Total Expenditure ($USD per 100,000 patients)"),
SUMIFS(COL!$F:$F,COL!$A:$A,C4735,COL!$G:$G,D4735),
IF(AND(A4735="Cervical Cancer Screening", E4735="Total Expenditure ($USD per 100,000 patients)"),
SUMIFS(CERV!$F:$F,CERV!$A:$A,C4735,CERV!$G:$G,D4735),
SUMIFS(CANSCRN!$F:$F,CANSCRN!$A:$A,C4735,CANSCRN!$G:$G,D4735))))))))))))</f>
        <v>30.854399999999998</v>
      </c>
    </row>
    <row r="4736" spans="1:6" x14ac:dyDescent="0.2">
      <c r="A4736" s="24" t="s">
        <v>100</v>
      </c>
      <c r="B4736" s="24" t="s">
        <v>101</v>
      </c>
      <c r="C4736" s="24" t="s">
        <v>52</v>
      </c>
      <c r="D4736" s="24">
        <v>2013</v>
      </c>
      <c r="E4736" s="24" t="s">
        <v>106</v>
      </c>
      <c r="F4736" s="3">
        <f>IF(AND(A4736="PSA Testing", E4736= "Utilization Rate (per 100,000 patients)"),
SUMIFS(PSA!$D:$D,PSA!$A:$A,C4736,PSA!$G:$G,D4736),
IF(AND(A4736="Colorectal Cancer Screening", E4736="Utilization Rate (per 100,000 patients)"),
SUMIFS(COL!$D:$D,COL!$A:$A,C4736,COL!$G:$G, D4736),
IF(AND(A4736="Cervical Cancer Screening", E4736="Utilization Rate (per 100,000 patients)"),
SUMIFS(CERV!$D:$D,CERV!$A:$A,C4736,CERV!$G:$G,D4736),
IF(AND(A4736="Cancer Screening for CKD patients", E4736="Utilization Rate (per 100,000 patients)"),
SUMIFS(CANSCRN!$D:$D,CANSCRN!$A:$A,C4736,CANSCRN!$G:$G,D4736),
IF(AND(A4736="PSA Testing", E4736="Cost per service ($USD)"),
SUMIFS(PSA!$E:$E,PSA!$A:$A,C4736,PSA!$G:$G,D4736),
IF(AND(A4736="Colorectal Cancer Screening", E4736="Cost per service ($USD)"),
SUMIFS(COL!$E:$E,COL!$A:$A,C4736,COL!$G:$G,D4736),
IF(AND(A4736="Cervical Cancer Screening", E4736="Cost per service ($USD)"),
SUMIFS(CERV!$E:$E,CERV!$A:$A,C4736,CERV!$G:$G,D4736),
IF(AND(A4736="Cancer Screening for CKD patients", E4736="Cost per service ($USD)"),
SUMIFS(CANSCRN!$E:$E,CANSCRN!$A:$A,C4736,CANSCRN!$G:$G,D4736),
IF(AND(A4736="PSA Testing", E4736="Total Expenditure ($USD per 100,000 patients)"),
SUMIFS(PSA!$F:$F,PSA!$A:$A,C4736,PSA!$G:$G,D4736),
IF(AND(A4736="Colorectal Cancer Screening", E4736="Total Expenditure ($USD per 100,000 patients)"),
SUMIFS(COL!$F:$F,COL!$A:$A,C4736,COL!$G:$G,D4736),
IF(AND(A4736="Cervical Cancer Screening", E4736="Total Expenditure ($USD per 100,000 patients)"),
SUMIFS(CERV!$F:$F,CERV!$A:$A,C4736,CERV!$G:$G,D4736),
SUMIFS(CANSCRN!$F:$F,CANSCRN!$A:$A,C4736,CANSCRN!$G:$G,D4736))))))))))))</f>
        <v>24.085454500000001</v>
      </c>
    </row>
    <row r="4737" spans="1:6" x14ac:dyDescent="0.2">
      <c r="A4737" s="24" t="s">
        <v>100</v>
      </c>
      <c r="B4737" s="24" t="s">
        <v>101</v>
      </c>
      <c r="C4737" s="24" t="s">
        <v>52</v>
      </c>
      <c r="D4737" s="24">
        <v>2014</v>
      </c>
      <c r="E4737" s="24" t="s">
        <v>106</v>
      </c>
      <c r="F4737" s="3">
        <f>IF(AND(A4737="PSA Testing", E4737= "Utilization Rate (per 100,000 patients)"),
SUMIFS(PSA!$D:$D,PSA!$A:$A,C4737,PSA!$G:$G,D4737),
IF(AND(A4737="Colorectal Cancer Screening", E4737="Utilization Rate (per 100,000 patients)"),
SUMIFS(COL!$D:$D,COL!$A:$A,C4737,COL!$G:$G, D4737),
IF(AND(A4737="Cervical Cancer Screening", E4737="Utilization Rate (per 100,000 patients)"),
SUMIFS(CERV!$D:$D,CERV!$A:$A,C4737,CERV!$G:$G,D4737),
IF(AND(A4737="Cancer Screening for CKD patients", E4737="Utilization Rate (per 100,000 patients)"),
SUMIFS(CANSCRN!$D:$D,CANSCRN!$A:$A,C4737,CANSCRN!$G:$G,D4737),
IF(AND(A4737="PSA Testing", E4737="Cost per service ($USD)"),
SUMIFS(PSA!$E:$E,PSA!$A:$A,C4737,PSA!$G:$G,D4737),
IF(AND(A4737="Colorectal Cancer Screening", E4737="Cost per service ($USD)"),
SUMIFS(COL!$E:$E,COL!$A:$A,C4737,COL!$G:$G,D4737),
IF(AND(A4737="Cervical Cancer Screening", E4737="Cost per service ($USD)"),
SUMIFS(CERV!$E:$E,CERV!$A:$A,C4737,CERV!$G:$G,D4737),
IF(AND(A4737="Cancer Screening for CKD patients", E4737="Cost per service ($USD)"),
SUMIFS(CANSCRN!$E:$E,CANSCRN!$A:$A,C4737,CANSCRN!$G:$G,D4737),
IF(AND(A4737="PSA Testing", E4737="Total Expenditure ($USD per 100,000 patients)"),
SUMIFS(PSA!$F:$F,PSA!$A:$A,C4737,PSA!$G:$G,D4737),
IF(AND(A4737="Colorectal Cancer Screening", E4737="Total Expenditure ($USD per 100,000 patients)"),
SUMIFS(COL!$F:$F,COL!$A:$A,C4737,COL!$G:$G,D4737),
IF(AND(A4737="Cervical Cancer Screening", E4737="Total Expenditure ($USD per 100,000 patients)"),
SUMIFS(CERV!$F:$F,CERV!$A:$A,C4737,CERV!$G:$G,D4737),
SUMIFS(CANSCRN!$F:$F,CANSCRN!$A:$A,C4737,CANSCRN!$G:$G,D4737))))))))))))</f>
        <v>23.125869600000001</v>
      </c>
    </row>
    <row r="4738" spans="1:6" x14ac:dyDescent="0.2">
      <c r="A4738" s="24" t="s">
        <v>100</v>
      </c>
      <c r="B4738" s="24" t="s">
        <v>101</v>
      </c>
      <c r="C4738" s="24" t="s">
        <v>52</v>
      </c>
      <c r="D4738" s="24">
        <v>2015</v>
      </c>
      <c r="E4738" s="24" t="s">
        <v>106</v>
      </c>
      <c r="F4738" s="3">
        <f>IF(AND(A4738="PSA Testing", E4738= "Utilization Rate (per 100,000 patients)"),
SUMIFS(PSA!$D:$D,PSA!$A:$A,C4738,PSA!$G:$G,D4738),
IF(AND(A4738="Colorectal Cancer Screening", E4738="Utilization Rate (per 100,000 patients)"),
SUMIFS(COL!$D:$D,COL!$A:$A,C4738,COL!$G:$G, D4738),
IF(AND(A4738="Cervical Cancer Screening", E4738="Utilization Rate (per 100,000 patients)"),
SUMIFS(CERV!$D:$D,CERV!$A:$A,C4738,CERV!$G:$G,D4738),
IF(AND(A4738="Cancer Screening for CKD patients", E4738="Utilization Rate (per 100,000 patients)"),
SUMIFS(CANSCRN!$D:$D,CANSCRN!$A:$A,C4738,CANSCRN!$G:$G,D4738),
IF(AND(A4738="PSA Testing", E4738="Cost per service ($USD)"),
SUMIFS(PSA!$E:$E,PSA!$A:$A,C4738,PSA!$G:$G,D4738),
IF(AND(A4738="Colorectal Cancer Screening", E4738="Cost per service ($USD)"),
SUMIFS(COL!$E:$E,COL!$A:$A,C4738,COL!$G:$G,D4738),
IF(AND(A4738="Cervical Cancer Screening", E4738="Cost per service ($USD)"),
SUMIFS(CERV!$E:$E,CERV!$A:$A,C4738,CERV!$G:$G,D4738),
IF(AND(A4738="Cancer Screening for CKD patients", E4738="Cost per service ($USD)"),
SUMIFS(CANSCRN!$E:$E,CANSCRN!$A:$A,C4738,CANSCRN!$G:$G,D4738),
IF(AND(A4738="PSA Testing", E4738="Total Expenditure ($USD per 100,000 patients)"),
SUMIFS(PSA!$F:$F,PSA!$A:$A,C4738,PSA!$G:$G,D4738),
IF(AND(A4738="Colorectal Cancer Screening", E4738="Total Expenditure ($USD per 100,000 patients)"),
SUMIFS(COL!$F:$F,COL!$A:$A,C4738,COL!$G:$G,D4738),
IF(AND(A4738="Cervical Cancer Screening", E4738="Total Expenditure ($USD per 100,000 patients)"),
SUMIFS(CERV!$F:$F,CERV!$A:$A,C4738,CERV!$G:$G,D4738),
SUMIFS(CANSCRN!$F:$F,CANSCRN!$A:$A,C4738,CANSCRN!$G:$G,D4738))))))))))))</f>
        <v>28.2882143</v>
      </c>
    </row>
    <row r="4739" spans="1:6" x14ac:dyDescent="0.2">
      <c r="A4739" s="24" t="s">
        <v>100</v>
      </c>
      <c r="B4739" s="24" t="s">
        <v>101</v>
      </c>
      <c r="C4739" s="24" t="s">
        <v>52</v>
      </c>
      <c r="D4739" s="24">
        <v>2016</v>
      </c>
      <c r="E4739" s="24" t="s">
        <v>106</v>
      </c>
      <c r="F4739" s="3">
        <f>IF(AND(A4739="PSA Testing", E4739= "Utilization Rate (per 100,000 patients)"),
SUMIFS(PSA!$D:$D,PSA!$A:$A,C4739,PSA!$G:$G,D4739),
IF(AND(A4739="Colorectal Cancer Screening", E4739="Utilization Rate (per 100,000 patients)"),
SUMIFS(COL!$D:$D,COL!$A:$A,C4739,COL!$G:$G, D4739),
IF(AND(A4739="Cervical Cancer Screening", E4739="Utilization Rate (per 100,000 patients)"),
SUMIFS(CERV!$D:$D,CERV!$A:$A,C4739,CERV!$G:$G,D4739),
IF(AND(A4739="Cancer Screening for CKD patients", E4739="Utilization Rate (per 100,000 patients)"),
SUMIFS(CANSCRN!$D:$D,CANSCRN!$A:$A,C4739,CANSCRN!$G:$G,D4739),
IF(AND(A4739="PSA Testing", E4739="Cost per service ($USD)"),
SUMIFS(PSA!$E:$E,PSA!$A:$A,C4739,PSA!$G:$G,D4739),
IF(AND(A4739="Colorectal Cancer Screening", E4739="Cost per service ($USD)"),
SUMIFS(COL!$E:$E,COL!$A:$A,C4739,COL!$G:$G,D4739),
IF(AND(A4739="Cervical Cancer Screening", E4739="Cost per service ($USD)"),
SUMIFS(CERV!$E:$E,CERV!$A:$A,C4739,CERV!$G:$G,D4739),
IF(AND(A4739="Cancer Screening for CKD patients", E4739="Cost per service ($USD)"),
SUMIFS(CANSCRN!$E:$E,CANSCRN!$A:$A,C4739,CANSCRN!$G:$G,D4739),
IF(AND(A4739="PSA Testing", E4739="Total Expenditure ($USD per 100,000 patients)"),
SUMIFS(PSA!$F:$F,PSA!$A:$A,C4739,PSA!$G:$G,D4739),
IF(AND(A4739="Colorectal Cancer Screening", E4739="Total Expenditure ($USD per 100,000 patients)"),
SUMIFS(COL!$F:$F,COL!$A:$A,C4739,COL!$G:$G,D4739),
IF(AND(A4739="Cervical Cancer Screening", E4739="Total Expenditure ($USD per 100,000 patients)"),
SUMIFS(CERV!$F:$F,CERV!$A:$A,C4739,CERV!$G:$G,D4739),
SUMIFS(CANSCRN!$F:$F,CANSCRN!$A:$A,C4739,CANSCRN!$G:$G,D4739))))))))))))</f>
        <v>25.351071399999999</v>
      </c>
    </row>
    <row r="4740" spans="1:6" x14ac:dyDescent="0.2">
      <c r="A4740" s="24" t="s">
        <v>100</v>
      </c>
      <c r="B4740" s="24" t="s">
        <v>101</v>
      </c>
      <c r="C4740" s="24" t="s">
        <v>52</v>
      </c>
      <c r="D4740" s="24">
        <v>2017</v>
      </c>
      <c r="E4740" s="24" t="s">
        <v>106</v>
      </c>
      <c r="F4740" s="3">
        <f>IF(AND(A4740="PSA Testing", E4740= "Utilization Rate (per 100,000 patients)"),
SUMIFS(PSA!$D:$D,PSA!$A:$A,C4740,PSA!$G:$G,D4740),
IF(AND(A4740="Colorectal Cancer Screening", E4740="Utilization Rate (per 100,000 patients)"),
SUMIFS(COL!$D:$D,COL!$A:$A,C4740,COL!$G:$G, D4740),
IF(AND(A4740="Cervical Cancer Screening", E4740="Utilization Rate (per 100,000 patients)"),
SUMIFS(CERV!$D:$D,CERV!$A:$A,C4740,CERV!$G:$G,D4740),
IF(AND(A4740="Cancer Screening for CKD patients", E4740="Utilization Rate (per 100,000 patients)"),
SUMIFS(CANSCRN!$D:$D,CANSCRN!$A:$A,C4740,CANSCRN!$G:$G,D4740),
IF(AND(A4740="PSA Testing", E4740="Cost per service ($USD)"),
SUMIFS(PSA!$E:$E,PSA!$A:$A,C4740,PSA!$G:$G,D4740),
IF(AND(A4740="Colorectal Cancer Screening", E4740="Cost per service ($USD)"),
SUMIFS(COL!$E:$E,COL!$A:$A,C4740,COL!$G:$G,D4740),
IF(AND(A4740="Cervical Cancer Screening", E4740="Cost per service ($USD)"),
SUMIFS(CERV!$E:$E,CERV!$A:$A,C4740,CERV!$G:$G,D4740),
IF(AND(A4740="Cancer Screening for CKD patients", E4740="Cost per service ($USD)"),
SUMIFS(CANSCRN!$E:$E,CANSCRN!$A:$A,C4740,CANSCRN!$G:$G,D4740),
IF(AND(A4740="PSA Testing", E4740="Total Expenditure ($USD per 100,000 patients)"),
SUMIFS(PSA!$F:$F,PSA!$A:$A,C4740,PSA!$G:$G,D4740),
IF(AND(A4740="Colorectal Cancer Screening", E4740="Total Expenditure ($USD per 100,000 patients)"),
SUMIFS(COL!$F:$F,COL!$A:$A,C4740,COL!$G:$G,D4740),
IF(AND(A4740="Cervical Cancer Screening", E4740="Total Expenditure ($USD per 100,000 patients)"),
SUMIFS(CERV!$F:$F,CERV!$A:$A,C4740,CERV!$G:$G,D4740),
SUMIFS(CANSCRN!$F:$F,CANSCRN!$A:$A,C4740,CANSCRN!$G:$G,D4740))))))))))))</f>
        <v>24.622115399999998</v>
      </c>
    </row>
    <row r="4741" spans="1:6" x14ac:dyDescent="0.2">
      <c r="A4741" s="24" t="s">
        <v>100</v>
      </c>
      <c r="B4741" s="24" t="s">
        <v>101</v>
      </c>
      <c r="C4741" s="24" t="s">
        <v>52</v>
      </c>
      <c r="D4741" s="24">
        <v>2018</v>
      </c>
      <c r="E4741" s="24" t="s">
        <v>106</v>
      </c>
      <c r="F4741" s="3">
        <f>IF(AND(A4741="PSA Testing", E4741= "Utilization Rate (per 100,000 patients)"),
SUMIFS(PSA!$D:$D,PSA!$A:$A,C4741,PSA!$G:$G,D4741),
IF(AND(A4741="Colorectal Cancer Screening", E4741="Utilization Rate (per 100,000 patients)"),
SUMIFS(COL!$D:$D,COL!$A:$A,C4741,COL!$G:$G, D4741),
IF(AND(A4741="Cervical Cancer Screening", E4741="Utilization Rate (per 100,000 patients)"),
SUMIFS(CERV!$D:$D,CERV!$A:$A,C4741,CERV!$G:$G,D4741),
IF(AND(A4741="Cancer Screening for CKD patients", E4741="Utilization Rate (per 100,000 patients)"),
SUMIFS(CANSCRN!$D:$D,CANSCRN!$A:$A,C4741,CANSCRN!$G:$G,D4741),
IF(AND(A4741="PSA Testing", E4741="Cost per service ($USD)"),
SUMIFS(PSA!$E:$E,PSA!$A:$A,C4741,PSA!$G:$G,D4741),
IF(AND(A4741="Colorectal Cancer Screening", E4741="Cost per service ($USD)"),
SUMIFS(COL!$E:$E,COL!$A:$A,C4741,COL!$G:$G,D4741),
IF(AND(A4741="Cervical Cancer Screening", E4741="Cost per service ($USD)"),
SUMIFS(CERV!$E:$E,CERV!$A:$A,C4741,CERV!$G:$G,D4741),
IF(AND(A4741="Cancer Screening for CKD patients", E4741="Cost per service ($USD)"),
SUMIFS(CANSCRN!$E:$E,CANSCRN!$A:$A,C4741,CANSCRN!$G:$G,D4741),
IF(AND(A4741="PSA Testing", E4741="Total Expenditure ($USD per 100,000 patients)"),
SUMIFS(PSA!$F:$F,PSA!$A:$A,C4741,PSA!$G:$G,D4741),
IF(AND(A4741="Colorectal Cancer Screening", E4741="Total Expenditure ($USD per 100,000 patients)"),
SUMIFS(COL!$F:$F,COL!$A:$A,C4741,COL!$G:$G,D4741),
IF(AND(A4741="Cervical Cancer Screening", E4741="Total Expenditure ($USD per 100,000 patients)"),
SUMIFS(CERV!$F:$F,CERV!$A:$A,C4741,CERV!$G:$G,D4741),
SUMIFS(CANSCRN!$F:$F,CANSCRN!$A:$A,C4741,CANSCRN!$G:$G,D4741))))))))))))</f>
        <v>22.186530999999999</v>
      </c>
    </row>
    <row r="4742" spans="1:6" x14ac:dyDescent="0.2">
      <c r="A4742" s="24" t="s">
        <v>100</v>
      </c>
      <c r="B4742" s="24" t="s">
        <v>101</v>
      </c>
      <c r="C4742" s="24" t="s">
        <v>52</v>
      </c>
      <c r="D4742" s="24">
        <v>2019</v>
      </c>
      <c r="E4742" s="24" t="s">
        <v>106</v>
      </c>
      <c r="F4742" s="3">
        <f>IF(AND(A4742="PSA Testing", E4742= "Utilization Rate (per 100,000 patients)"),
SUMIFS(PSA!$D:$D,PSA!$A:$A,C4742,PSA!$G:$G,D4742),
IF(AND(A4742="Colorectal Cancer Screening", E4742="Utilization Rate (per 100,000 patients)"),
SUMIFS(COL!$D:$D,COL!$A:$A,C4742,COL!$G:$G, D4742),
IF(AND(A4742="Cervical Cancer Screening", E4742="Utilization Rate (per 100,000 patients)"),
SUMIFS(CERV!$D:$D,CERV!$A:$A,C4742,CERV!$G:$G,D4742),
IF(AND(A4742="Cancer Screening for CKD patients", E4742="Utilization Rate (per 100,000 patients)"),
SUMIFS(CANSCRN!$D:$D,CANSCRN!$A:$A,C4742,CANSCRN!$G:$G,D4742),
IF(AND(A4742="PSA Testing", E4742="Cost per service ($USD)"),
SUMIFS(PSA!$E:$E,PSA!$A:$A,C4742,PSA!$G:$G,D4742),
IF(AND(A4742="Colorectal Cancer Screening", E4742="Cost per service ($USD)"),
SUMIFS(COL!$E:$E,COL!$A:$A,C4742,COL!$G:$G,D4742),
IF(AND(A4742="Cervical Cancer Screening", E4742="Cost per service ($USD)"),
SUMIFS(CERV!$E:$E,CERV!$A:$A,C4742,CERV!$G:$G,D4742),
IF(AND(A4742="Cancer Screening for CKD patients", E4742="Cost per service ($USD)"),
SUMIFS(CANSCRN!$E:$E,CANSCRN!$A:$A,C4742,CANSCRN!$G:$G,D4742),
IF(AND(A4742="PSA Testing", E4742="Total Expenditure ($USD per 100,000 patients)"),
SUMIFS(PSA!$F:$F,PSA!$A:$A,C4742,PSA!$G:$G,D4742),
IF(AND(A4742="Colorectal Cancer Screening", E4742="Total Expenditure ($USD per 100,000 patients)"),
SUMIFS(COL!$F:$F,COL!$A:$A,C4742,COL!$G:$G,D4742),
IF(AND(A4742="Cervical Cancer Screening", E4742="Total Expenditure ($USD per 100,000 patients)"),
SUMIFS(CERV!$F:$F,CERV!$A:$A,C4742,CERV!$G:$G,D4742),
SUMIFS(CANSCRN!$F:$F,CANSCRN!$A:$A,C4742,CANSCRN!$G:$G,D4742))))))))))))</f>
        <v>20.390376100000001</v>
      </c>
    </row>
    <row r="4743" spans="1:6" x14ac:dyDescent="0.2">
      <c r="A4743" s="24" t="s">
        <v>100</v>
      </c>
      <c r="B4743" s="24" t="s">
        <v>101</v>
      </c>
      <c r="C4743" s="24" t="s">
        <v>53</v>
      </c>
      <c r="D4743" s="24">
        <v>2009</v>
      </c>
      <c r="E4743" s="24" t="s">
        <v>106</v>
      </c>
      <c r="F4743" s="3">
        <f>IF(AND(A4743="PSA Testing", E4743= "Utilization Rate (per 100,000 patients)"),
SUMIFS(PSA!$D:$D,PSA!$A:$A,C4743,PSA!$G:$G,D4743),
IF(AND(A4743="Colorectal Cancer Screening", E4743="Utilization Rate (per 100,000 patients)"),
SUMIFS(COL!$D:$D,COL!$A:$A,C4743,COL!$G:$G, D4743),
IF(AND(A4743="Cervical Cancer Screening", E4743="Utilization Rate (per 100,000 patients)"),
SUMIFS(CERV!$D:$D,CERV!$A:$A,C4743,CERV!$G:$G,D4743),
IF(AND(A4743="Cancer Screening for CKD patients", E4743="Utilization Rate (per 100,000 patients)"),
SUMIFS(CANSCRN!$D:$D,CANSCRN!$A:$A,C4743,CANSCRN!$G:$G,D4743),
IF(AND(A4743="PSA Testing", E4743="Cost per service ($USD)"),
SUMIFS(PSA!$E:$E,PSA!$A:$A,C4743,PSA!$G:$G,D4743),
IF(AND(A4743="Colorectal Cancer Screening", E4743="Cost per service ($USD)"),
SUMIFS(COL!$E:$E,COL!$A:$A,C4743,COL!$G:$G,D4743),
IF(AND(A4743="Cervical Cancer Screening", E4743="Cost per service ($USD)"),
SUMIFS(CERV!$E:$E,CERV!$A:$A,C4743,CERV!$G:$G,D4743),
IF(AND(A4743="Cancer Screening for CKD patients", E4743="Cost per service ($USD)"),
SUMIFS(CANSCRN!$E:$E,CANSCRN!$A:$A,C4743,CANSCRN!$G:$G,D4743),
IF(AND(A4743="PSA Testing", E4743="Total Expenditure ($USD per 100,000 patients)"),
SUMIFS(PSA!$F:$F,PSA!$A:$A,C4743,PSA!$G:$G,D4743),
IF(AND(A4743="Colorectal Cancer Screening", E4743="Total Expenditure ($USD per 100,000 patients)"),
SUMIFS(COL!$F:$F,COL!$A:$A,C4743,COL!$G:$G,D4743),
IF(AND(A4743="Cervical Cancer Screening", E4743="Total Expenditure ($USD per 100,000 patients)"),
SUMIFS(CERV!$F:$F,CERV!$A:$A,C4743,CERV!$G:$G,D4743),
SUMIFS(CANSCRN!$F:$F,CANSCRN!$A:$A,C4743,CANSCRN!$G:$G,D4743))))))))))))</f>
        <v>27.289421099999998</v>
      </c>
    </row>
    <row r="4744" spans="1:6" x14ac:dyDescent="0.2">
      <c r="A4744" s="24" t="s">
        <v>100</v>
      </c>
      <c r="B4744" s="24" t="s">
        <v>101</v>
      </c>
      <c r="C4744" s="24" t="s">
        <v>53</v>
      </c>
      <c r="D4744" s="24">
        <v>2010</v>
      </c>
      <c r="E4744" s="24" t="s">
        <v>106</v>
      </c>
      <c r="F4744" s="3">
        <f>IF(AND(A4744="PSA Testing", E4744= "Utilization Rate (per 100,000 patients)"),
SUMIFS(PSA!$D:$D,PSA!$A:$A,C4744,PSA!$G:$G,D4744),
IF(AND(A4744="Colorectal Cancer Screening", E4744="Utilization Rate (per 100,000 patients)"),
SUMIFS(COL!$D:$D,COL!$A:$A,C4744,COL!$G:$G, D4744),
IF(AND(A4744="Cervical Cancer Screening", E4744="Utilization Rate (per 100,000 patients)"),
SUMIFS(CERV!$D:$D,CERV!$A:$A,C4744,CERV!$G:$G,D4744),
IF(AND(A4744="Cancer Screening for CKD patients", E4744="Utilization Rate (per 100,000 patients)"),
SUMIFS(CANSCRN!$D:$D,CANSCRN!$A:$A,C4744,CANSCRN!$G:$G,D4744),
IF(AND(A4744="PSA Testing", E4744="Cost per service ($USD)"),
SUMIFS(PSA!$E:$E,PSA!$A:$A,C4744,PSA!$G:$G,D4744),
IF(AND(A4744="Colorectal Cancer Screening", E4744="Cost per service ($USD)"),
SUMIFS(COL!$E:$E,COL!$A:$A,C4744,COL!$G:$G,D4744),
IF(AND(A4744="Cervical Cancer Screening", E4744="Cost per service ($USD)"),
SUMIFS(CERV!$E:$E,CERV!$A:$A,C4744,CERV!$G:$G,D4744),
IF(AND(A4744="Cancer Screening for CKD patients", E4744="Cost per service ($USD)"),
SUMIFS(CANSCRN!$E:$E,CANSCRN!$A:$A,C4744,CANSCRN!$G:$G,D4744),
IF(AND(A4744="PSA Testing", E4744="Total Expenditure ($USD per 100,000 patients)"),
SUMIFS(PSA!$F:$F,PSA!$A:$A,C4744,PSA!$G:$G,D4744),
IF(AND(A4744="Colorectal Cancer Screening", E4744="Total Expenditure ($USD per 100,000 patients)"),
SUMIFS(COL!$F:$F,COL!$A:$A,C4744,COL!$G:$G,D4744),
IF(AND(A4744="Cervical Cancer Screening", E4744="Total Expenditure ($USD per 100,000 patients)"),
SUMIFS(CERV!$F:$F,CERV!$A:$A,C4744,CERV!$G:$G,D4744),
SUMIFS(CANSCRN!$F:$F,CANSCRN!$A:$A,C4744,CANSCRN!$G:$G,D4744))))))))))))</f>
        <v>28.387994299999999</v>
      </c>
    </row>
    <row r="4745" spans="1:6" x14ac:dyDescent="0.2">
      <c r="A4745" s="24" t="s">
        <v>100</v>
      </c>
      <c r="B4745" s="24" t="s">
        <v>101</v>
      </c>
      <c r="C4745" s="24" t="s">
        <v>53</v>
      </c>
      <c r="D4745" s="24">
        <v>2011</v>
      </c>
      <c r="E4745" s="24" t="s">
        <v>106</v>
      </c>
      <c r="F4745" s="3">
        <f>IF(AND(A4745="PSA Testing", E4745= "Utilization Rate (per 100,000 patients)"),
SUMIFS(PSA!$D:$D,PSA!$A:$A,C4745,PSA!$G:$G,D4745),
IF(AND(A4745="Colorectal Cancer Screening", E4745="Utilization Rate (per 100,000 patients)"),
SUMIFS(COL!$D:$D,COL!$A:$A,C4745,COL!$G:$G, D4745),
IF(AND(A4745="Cervical Cancer Screening", E4745="Utilization Rate (per 100,000 patients)"),
SUMIFS(CERV!$D:$D,CERV!$A:$A,C4745,CERV!$G:$G,D4745),
IF(AND(A4745="Cancer Screening for CKD patients", E4745="Utilization Rate (per 100,000 patients)"),
SUMIFS(CANSCRN!$D:$D,CANSCRN!$A:$A,C4745,CANSCRN!$G:$G,D4745),
IF(AND(A4745="PSA Testing", E4745="Cost per service ($USD)"),
SUMIFS(PSA!$E:$E,PSA!$A:$A,C4745,PSA!$G:$G,D4745),
IF(AND(A4745="Colorectal Cancer Screening", E4745="Cost per service ($USD)"),
SUMIFS(COL!$E:$E,COL!$A:$A,C4745,COL!$G:$G,D4745),
IF(AND(A4745="Cervical Cancer Screening", E4745="Cost per service ($USD)"),
SUMIFS(CERV!$E:$E,CERV!$A:$A,C4745,CERV!$G:$G,D4745),
IF(AND(A4745="Cancer Screening for CKD patients", E4745="Cost per service ($USD)"),
SUMIFS(CANSCRN!$E:$E,CANSCRN!$A:$A,C4745,CANSCRN!$G:$G,D4745),
IF(AND(A4745="PSA Testing", E4745="Total Expenditure ($USD per 100,000 patients)"),
SUMIFS(PSA!$F:$F,PSA!$A:$A,C4745,PSA!$G:$G,D4745),
IF(AND(A4745="Colorectal Cancer Screening", E4745="Total Expenditure ($USD per 100,000 patients)"),
SUMIFS(COL!$F:$F,COL!$A:$A,C4745,COL!$G:$G,D4745),
IF(AND(A4745="Cervical Cancer Screening", E4745="Total Expenditure ($USD per 100,000 patients)"),
SUMIFS(CERV!$F:$F,CERV!$A:$A,C4745,CERV!$G:$G,D4745),
SUMIFS(CANSCRN!$F:$F,CANSCRN!$A:$A,C4745,CANSCRN!$G:$G,D4745))))))))))))</f>
        <v>27.05</v>
      </c>
    </row>
    <row r="4746" spans="1:6" x14ac:dyDescent="0.2">
      <c r="A4746" s="24" t="s">
        <v>100</v>
      </c>
      <c r="B4746" s="24" t="s">
        <v>101</v>
      </c>
      <c r="C4746" s="24" t="s">
        <v>53</v>
      </c>
      <c r="D4746" s="24">
        <v>2012</v>
      </c>
      <c r="E4746" s="24" t="s">
        <v>106</v>
      </c>
      <c r="F4746" s="3">
        <f>IF(AND(A4746="PSA Testing", E4746= "Utilization Rate (per 100,000 patients)"),
SUMIFS(PSA!$D:$D,PSA!$A:$A,C4746,PSA!$G:$G,D4746),
IF(AND(A4746="Colorectal Cancer Screening", E4746="Utilization Rate (per 100,000 patients)"),
SUMIFS(COL!$D:$D,COL!$A:$A,C4746,COL!$G:$G, D4746),
IF(AND(A4746="Cervical Cancer Screening", E4746="Utilization Rate (per 100,000 patients)"),
SUMIFS(CERV!$D:$D,CERV!$A:$A,C4746,CERV!$G:$G,D4746),
IF(AND(A4746="Cancer Screening for CKD patients", E4746="Utilization Rate (per 100,000 patients)"),
SUMIFS(CANSCRN!$D:$D,CANSCRN!$A:$A,C4746,CANSCRN!$G:$G,D4746),
IF(AND(A4746="PSA Testing", E4746="Cost per service ($USD)"),
SUMIFS(PSA!$E:$E,PSA!$A:$A,C4746,PSA!$G:$G,D4746),
IF(AND(A4746="Colorectal Cancer Screening", E4746="Cost per service ($USD)"),
SUMIFS(COL!$E:$E,COL!$A:$A,C4746,COL!$G:$G,D4746),
IF(AND(A4746="Cervical Cancer Screening", E4746="Cost per service ($USD)"),
SUMIFS(CERV!$E:$E,CERV!$A:$A,C4746,CERV!$G:$G,D4746),
IF(AND(A4746="Cancer Screening for CKD patients", E4746="Cost per service ($USD)"),
SUMIFS(CANSCRN!$E:$E,CANSCRN!$A:$A,C4746,CANSCRN!$G:$G,D4746),
IF(AND(A4746="PSA Testing", E4746="Total Expenditure ($USD per 100,000 patients)"),
SUMIFS(PSA!$F:$F,PSA!$A:$A,C4746,PSA!$G:$G,D4746),
IF(AND(A4746="Colorectal Cancer Screening", E4746="Total Expenditure ($USD per 100,000 patients)"),
SUMIFS(COL!$F:$F,COL!$A:$A,C4746,COL!$G:$G,D4746),
IF(AND(A4746="Cervical Cancer Screening", E4746="Total Expenditure ($USD per 100,000 patients)"),
SUMIFS(CERV!$F:$F,CERV!$A:$A,C4746,CERV!$G:$G,D4746),
SUMIFS(CANSCRN!$F:$F,CANSCRN!$A:$A,C4746,CANSCRN!$G:$G,D4746))))))))))))</f>
        <v>27.913838399999999</v>
      </c>
    </row>
    <row r="4747" spans="1:6" x14ac:dyDescent="0.2">
      <c r="A4747" s="24" t="s">
        <v>100</v>
      </c>
      <c r="B4747" s="24" t="s">
        <v>101</v>
      </c>
      <c r="C4747" s="24" t="s">
        <v>53</v>
      </c>
      <c r="D4747" s="24">
        <v>2013</v>
      </c>
      <c r="E4747" s="24" t="s">
        <v>106</v>
      </c>
      <c r="F4747" s="3">
        <f>IF(AND(A4747="PSA Testing", E4747= "Utilization Rate (per 100,000 patients)"),
SUMIFS(PSA!$D:$D,PSA!$A:$A,C4747,PSA!$G:$G,D4747),
IF(AND(A4747="Colorectal Cancer Screening", E4747="Utilization Rate (per 100,000 patients)"),
SUMIFS(COL!$D:$D,COL!$A:$A,C4747,COL!$G:$G, D4747),
IF(AND(A4747="Cervical Cancer Screening", E4747="Utilization Rate (per 100,000 patients)"),
SUMIFS(CERV!$D:$D,CERV!$A:$A,C4747,CERV!$G:$G,D4747),
IF(AND(A4747="Cancer Screening for CKD patients", E4747="Utilization Rate (per 100,000 patients)"),
SUMIFS(CANSCRN!$D:$D,CANSCRN!$A:$A,C4747,CANSCRN!$G:$G,D4747),
IF(AND(A4747="PSA Testing", E4747="Cost per service ($USD)"),
SUMIFS(PSA!$E:$E,PSA!$A:$A,C4747,PSA!$G:$G,D4747),
IF(AND(A4747="Colorectal Cancer Screening", E4747="Cost per service ($USD)"),
SUMIFS(COL!$E:$E,COL!$A:$A,C4747,COL!$G:$G,D4747),
IF(AND(A4747="Cervical Cancer Screening", E4747="Cost per service ($USD)"),
SUMIFS(CERV!$E:$E,CERV!$A:$A,C4747,CERV!$G:$G,D4747),
IF(AND(A4747="Cancer Screening for CKD patients", E4747="Cost per service ($USD)"),
SUMIFS(CANSCRN!$E:$E,CANSCRN!$A:$A,C4747,CANSCRN!$G:$G,D4747),
IF(AND(A4747="PSA Testing", E4747="Total Expenditure ($USD per 100,000 patients)"),
SUMIFS(PSA!$F:$F,PSA!$A:$A,C4747,PSA!$G:$G,D4747),
IF(AND(A4747="Colorectal Cancer Screening", E4747="Total Expenditure ($USD per 100,000 patients)"),
SUMIFS(COL!$F:$F,COL!$A:$A,C4747,COL!$G:$G,D4747),
IF(AND(A4747="Cervical Cancer Screening", E4747="Total Expenditure ($USD per 100,000 patients)"),
SUMIFS(CERV!$F:$F,CERV!$A:$A,C4747,CERV!$G:$G,D4747),
SUMIFS(CANSCRN!$F:$F,CANSCRN!$A:$A,C4747,CANSCRN!$G:$G,D4747))))))))))))</f>
        <v>26.8365771</v>
      </c>
    </row>
    <row r="4748" spans="1:6" x14ac:dyDescent="0.2">
      <c r="A4748" s="24" t="s">
        <v>100</v>
      </c>
      <c r="B4748" s="24" t="s">
        <v>101</v>
      </c>
      <c r="C4748" s="24" t="s">
        <v>53</v>
      </c>
      <c r="D4748" s="24">
        <v>2014</v>
      </c>
      <c r="E4748" s="24" t="s">
        <v>106</v>
      </c>
      <c r="F4748" s="3">
        <f>IF(AND(A4748="PSA Testing", E4748= "Utilization Rate (per 100,000 patients)"),
SUMIFS(PSA!$D:$D,PSA!$A:$A,C4748,PSA!$G:$G,D4748),
IF(AND(A4748="Colorectal Cancer Screening", E4748="Utilization Rate (per 100,000 patients)"),
SUMIFS(COL!$D:$D,COL!$A:$A,C4748,COL!$G:$G, D4748),
IF(AND(A4748="Cervical Cancer Screening", E4748="Utilization Rate (per 100,000 patients)"),
SUMIFS(CERV!$D:$D,CERV!$A:$A,C4748,CERV!$G:$G,D4748),
IF(AND(A4748="Cancer Screening for CKD patients", E4748="Utilization Rate (per 100,000 patients)"),
SUMIFS(CANSCRN!$D:$D,CANSCRN!$A:$A,C4748,CANSCRN!$G:$G,D4748),
IF(AND(A4748="PSA Testing", E4748="Cost per service ($USD)"),
SUMIFS(PSA!$E:$E,PSA!$A:$A,C4748,PSA!$G:$G,D4748),
IF(AND(A4748="Colorectal Cancer Screening", E4748="Cost per service ($USD)"),
SUMIFS(COL!$E:$E,COL!$A:$A,C4748,COL!$G:$G,D4748),
IF(AND(A4748="Cervical Cancer Screening", E4748="Cost per service ($USD)"),
SUMIFS(CERV!$E:$E,CERV!$A:$A,C4748,CERV!$G:$G,D4748),
IF(AND(A4748="Cancer Screening for CKD patients", E4748="Cost per service ($USD)"),
SUMIFS(CANSCRN!$E:$E,CANSCRN!$A:$A,C4748,CANSCRN!$G:$G,D4748),
IF(AND(A4748="PSA Testing", E4748="Total Expenditure ($USD per 100,000 patients)"),
SUMIFS(PSA!$F:$F,PSA!$A:$A,C4748,PSA!$G:$G,D4748),
IF(AND(A4748="Colorectal Cancer Screening", E4748="Total Expenditure ($USD per 100,000 patients)"),
SUMIFS(COL!$F:$F,COL!$A:$A,C4748,COL!$G:$G,D4748),
IF(AND(A4748="Cervical Cancer Screening", E4748="Total Expenditure ($USD per 100,000 patients)"),
SUMIFS(CERV!$F:$F,CERV!$A:$A,C4748,CERV!$G:$G,D4748),
SUMIFS(CANSCRN!$F:$F,CANSCRN!$A:$A,C4748,CANSCRN!$G:$G,D4748))))))))))))</f>
        <v>26.458925600000001</v>
      </c>
    </row>
    <row r="4749" spans="1:6" x14ac:dyDescent="0.2">
      <c r="A4749" s="24" t="s">
        <v>100</v>
      </c>
      <c r="B4749" s="24" t="s">
        <v>101</v>
      </c>
      <c r="C4749" s="24" t="s">
        <v>53</v>
      </c>
      <c r="D4749" s="24">
        <v>2015</v>
      </c>
      <c r="E4749" s="24" t="s">
        <v>106</v>
      </c>
      <c r="F4749" s="3">
        <f>IF(AND(A4749="PSA Testing", E4749= "Utilization Rate (per 100,000 patients)"),
SUMIFS(PSA!$D:$D,PSA!$A:$A,C4749,PSA!$G:$G,D4749),
IF(AND(A4749="Colorectal Cancer Screening", E4749="Utilization Rate (per 100,000 patients)"),
SUMIFS(COL!$D:$D,COL!$A:$A,C4749,COL!$G:$G, D4749),
IF(AND(A4749="Cervical Cancer Screening", E4749="Utilization Rate (per 100,000 patients)"),
SUMIFS(CERV!$D:$D,CERV!$A:$A,C4749,CERV!$G:$G,D4749),
IF(AND(A4749="Cancer Screening for CKD patients", E4749="Utilization Rate (per 100,000 patients)"),
SUMIFS(CANSCRN!$D:$D,CANSCRN!$A:$A,C4749,CANSCRN!$G:$G,D4749),
IF(AND(A4749="PSA Testing", E4749="Cost per service ($USD)"),
SUMIFS(PSA!$E:$E,PSA!$A:$A,C4749,PSA!$G:$G,D4749),
IF(AND(A4749="Colorectal Cancer Screening", E4749="Cost per service ($USD)"),
SUMIFS(COL!$E:$E,COL!$A:$A,C4749,COL!$G:$G,D4749),
IF(AND(A4749="Cervical Cancer Screening", E4749="Cost per service ($USD)"),
SUMIFS(CERV!$E:$E,CERV!$A:$A,C4749,CERV!$G:$G,D4749),
IF(AND(A4749="Cancer Screening for CKD patients", E4749="Cost per service ($USD)"),
SUMIFS(CANSCRN!$E:$E,CANSCRN!$A:$A,C4749,CANSCRN!$G:$G,D4749),
IF(AND(A4749="PSA Testing", E4749="Total Expenditure ($USD per 100,000 patients)"),
SUMIFS(PSA!$F:$F,PSA!$A:$A,C4749,PSA!$G:$G,D4749),
IF(AND(A4749="Colorectal Cancer Screening", E4749="Total Expenditure ($USD per 100,000 patients)"),
SUMIFS(COL!$F:$F,COL!$A:$A,C4749,COL!$G:$G,D4749),
IF(AND(A4749="Cervical Cancer Screening", E4749="Total Expenditure ($USD per 100,000 patients)"),
SUMIFS(CERV!$F:$F,CERV!$A:$A,C4749,CERV!$G:$G,D4749),
SUMIFS(CANSCRN!$F:$F,CANSCRN!$A:$A,C4749,CANSCRN!$G:$G,D4749))))))))))))</f>
        <v>26.2584777</v>
      </c>
    </row>
    <row r="4750" spans="1:6" x14ac:dyDescent="0.2">
      <c r="A4750" s="24" t="s">
        <v>100</v>
      </c>
      <c r="B4750" s="24" t="s">
        <v>101</v>
      </c>
      <c r="C4750" s="24" t="s">
        <v>53</v>
      </c>
      <c r="D4750" s="24">
        <v>2016</v>
      </c>
      <c r="E4750" s="24" t="s">
        <v>106</v>
      </c>
      <c r="F4750" s="3">
        <f>IF(AND(A4750="PSA Testing", E4750= "Utilization Rate (per 100,000 patients)"),
SUMIFS(PSA!$D:$D,PSA!$A:$A,C4750,PSA!$G:$G,D4750),
IF(AND(A4750="Colorectal Cancer Screening", E4750="Utilization Rate (per 100,000 patients)"),
SUMIFS(COL!$D:$D,COL!$A:$A,C4750,COL!$G:$G, D4750),
IF(AND(A4750="Cervical Cancer Screening", E4750="Utilization Rate (per 100,000 patients)"),
SUMIFS(CERV!$D:$D,CERV!$A:$A,C4750,CERV!$G:$G,D4750),
IF(AND(A4750="Cancer Screening for CKD patients", E4750="Utilization Rate (per 100,000 patients)"),
SUMIFS(CANSCRN!$D:$D,CANSCRN!$A:$A,C4750,CANSCRN!$G:$G,D4750),
IF(AND(A4750="PSA Testing", E4750="Cost per service ($USD)"),
SUMIFS(PSA!$E:$E,PSA!$A:$A,C4750,PSA!$G:$G,D4750),
IF(AND(A4750="Colorectal Cancer Screening", E4750="Cost per service ($USD)"),
SUMIFS(COL!$E:$E,COL!$A:$A,C4750,COL!$G:$G,D4750),
IF(AND(A4750="Cervical Cancer Screening", E4750="Cost per service ($USD)"),
SUMIFS(CERV!$E:$E,CERV!$A:$A,C4750,CERV!$G:$G,D4750),
IF(AND(A4750="Cancer Screening for CKD patients", E4750="Cost per service ($USD)"),
SUMIFS(CANSCRN!$E:$E,CANSCRN!$A:$A,C4750,CANSCRN!$G:$G,D4750),
IF(AND(A4750="PSA Testing", E4750="Total Expenditure ($USD per 100,000 patients)"),
SUMIFS(PSA!$F:$F,PSA!$A:$A,C4750,PSA!$G:$G,D4750),
IF(AND(A4750="Colorectal Cancer Screening", E4750="Total Expenditure ($USD per 100,000 patients)"),
SUMIFS(COL!$F:$F,COL!$A:$A,C4750,COL!$G:$G,D4750),
IF(AND(A4750="Cervical Cancer Screening", E4750="Total Expenditure ($USD per 100,000 patients)"),
SUMIFS(CERV!$F:$F,CERV!$A:$A,C4750,CERV!$G:$G,D4750),
SUMIFS(CANSCRN!$F:$F,CANSCRN!$A:$A,C4750,CANSCRN!$G:$G,D4750))))))))))))</f>
        <v>25.789005</v>
      </c>
    </row>
    <row r="4751" spans="1:6" x14ac:dyDescent="0.2">
      <c r="A4751" s="24" t="s">
        <v>100</v>
      </c>
      <c r="B4751" s="24" t="s">
        <v>101</v>
      </c>
      <c r="C4751" s="24" t="s">
        <v>53</v>
      </c>
      <c r="D4751" s="24">
        <v>2017</v>
      </c>
      <c r="E4751" s="24" t="s">
        <v>106</v>
      </c>
      <c r="F4751" s="3">
        <f>IF(AND(A4751="PSA Testing", E4751= "Utilization Rate (per 100,000 patients)"),
SUMIFS(PSA!$D:$D,PSA!$A:$A,C4751,PSA!$G:$G,D4751),
IF(AND(A4751="Colorectal Cancer Screening", E4751="Utilization Rate (per 100,000 patients)"),
SUMIFS(COL!$D:$D,COL!$A:$A,C4751,COL!$G:$G, D4751),
IF(AND(A4751="Cervical Cancer Screening", E4751="Utilization Rate (per 100,000 patients)"),
SUMIFS(CERV!$D:$D,CERV!$A:$A,C4751,CERV!$G:$G,D4751),
IF(AND(A4751="Cancer Screening for CKD patients", E4751="Utilization Rate (per 100,000 patients)"),
SUMIFS(CANSCRN!$D:$D,CANSCRN!$A:$A,C4751,CANSCRN!$G:$G,D4751),
IF(AND(A4751="PSA Testing", E4751="Cost per service ($USD)"),
SUMIFS(PSA!$E:$E,PSA!$A:$A,C4751,PSA!$G:$G,D4751),
IF(AND(A4751="Colorectal Cancer Screening", E4751="Cost per service ($USD)"),
SUMIFS(COL!$E:$E,COL!$A:$A,C4751,COL!$G:$G,D4751),
IF(AND(A4751="Cervical Cancer Screening", E4751="Cost per service ($USD)"),
SUMIFS(CERV!$E:$E,CERV!$A:$A,C4751,CERV!$G:$G,D4751),
IF(AND(A4751="Cancer Screening for CKD patients", E4751="Cost per service ($USD)"),
SUMIFS(CANSCRN!$E:$E,CANSCRN!$A:$A,C4751,CANSCRN!$G:$G,D4751),
IF(AND(A4751="PSA Testing", E4751="Total Expenditure ($USD per 100,000 patients)"),
SUMIFS(PSA!$F:$F,PSA!$A:$A,C4751,PSA!$G:$G,D4751),
IF(AND(A4751="Colorectal Cancer Screening", E4751="Total Expenditure ($USD per 100,000 patients)"),
SUMIFS(COL!$F:$F,COL!$A:$A,C4751,COL!$G:$G,D4751),
IF(AND(A4751="Cervical Cancer Screening", E4751="Total Expenditure ($USD per 100,000 patients)"),
SUMIFS(CERV!$F:$F,CERV!$A:$A,C4751,CERV!$G:$G,D4751),
SUMIFS(CANSCRN!$F:$F,CANSCRN!$A:$A,C4751,CANSCRN!$G:$G,D4751))))))))))))</f>
        <v>26.459368699999999</v>
      </c>
    </row>
    <row r="4752" spans="1:6" x14ac:dyDescent="0.2">
      <c r="A4752" s="24" t="s">
        <v>100</v>
      </c>
      <c r="B4752" s="24" t="s">
        <v>101</v>
      </c>
      <c r="C4752" s="24" t="s">
        <v>53</v>
      </c>
      <c r="D4752" s="24">
        <v>2018</v>
      </c>
      <c r="E4752" s="24" t="s">
        <v>106</v>
      </c>
      <c r="F4752" s="3">
        <f>IF(AND(A4752="PSA Testing", E4752= "Utilization Rate (per 100,000 patients)"),
SUMIFS(PSA!$D:$D,PSA!$A:$A,C4752,PSA!$G:$G,D4752),
IF(AND(A4752="Colorectal Cancer Screening", E4752="Utilization Rate (per 100,000 patients)"),
SUMIFS(COL!$D:$D,COL!$A:$A,C4752,COL!$G:$G, D4752),
IF(AND(A4752="Cervical Cancer Screening", E4752="Utilization Rate (per 100,000 patients)"),
SUMIFS(CERV!$D:$D,CERV!$A:$A,C4752,CERV!$G:$G,D4752),
IF(AND(A4752="Cancer Screening for CKD patients", E4752="Utilization Rate (per 100,000 patients)"),
SUMIFS(CANSCRN!$D:$D,CANSCRN!$A:$A,C4752,CANSCRN!$G:$G,D4752),
IF(AND(A4752="PSA Testing", E4752="Cost per service ($USD)"),
SUMIFS(PSA!$E:$E,PSA!$A:$A,C4752,PSA!$G:$G,D4752),
IF(AND(A4752="Colorectal Cancer Screening", E4752="Cost per service ($USD)"),
SUMIFS(COL!$E:$E,COL!$A:$A,C4752,COL!$G:$G,D4752),
IF(AND(A4752="Cervical Cancer Screening", E4752="Cost per service ($USD)"),
SUMIFS(CERV!$E:$E,CERV!$A:$A,C4752,CERV!$G:$G,D4752),
IF(AND(A4752="Cancer Screening for CKD patients", E4752="Cost per service ($USD)"),
SUMIFS(CANSCRN!$E:$E,CANSCRN!$A:$A,C4752,CANSCRN!$G:$G,D4752),
IF(AND(A4752="PSA Testing", E4752="Total Expenditure ($USD per 100,000 patients)"),
SUMIFS(PSA!$F:$F,PSA!$A:$A,C4752,PSA!$G:$G,D4752),
IF(AND(A4752="Colorectal Cancer Screening", E4752="Total Expenditure ($USD per 100,000 patients)"),
SUMIFS(COL!$F:$F,COL!$A:$A,C4752,COL!$G:$G,D4752),
IF(AND(A4752="Cervical Cancer Screening", E4752="Total Expenditure ($USD per 100,000 patients)"),
SUMIFS(CERV!$F:$F,CERV!$A:$A,C4752,CERV!$G:$G,D4752),
SUMIFS(CANSCRN!$F:$F,CANSCRN!$A:$A,C4752,CANSCRN!$G:$G,D4752))))))))))))</f>
        <v>23.967002099999998</v>
      </c>
    </row>
    <row r="4753" spans="1:6" x14ac:dyDescent="0.2">
      <c r="A4753" s="24" t="s">
        <v>100</v>
      </c>
      <c r="B4753" s="24" t="s">
        <v>101</v>
      </c>
      <c r="C4753" s="24" t="s">
        <v>53</v>
      </c>
      <c r="D4753" s="24">
        <v>2019</v>
      </c>
      <c r="E4753" s="24" t="s">
        <v>106</v>
      </c>
      <c r="F4753" s="3">
        <f>IF(AND(A4753="PSA Testing", E4753= "Utilization Rate (per 100,000 patients)"),
SUMIFS(PSA!$D:$D,PSA!$A:$A,C4753,PSA!$G:$G,D4753),
IF(AND(A4753="Colorectal Cancer Screening", E4753="Utilization Rate (per 100,000 patients)"),
SUMIFS(COL!$D:$D,COL!$A:$A,C4753,COL!$G:$G, D4753),
IF(AND(A4753="Cervical Cancer Screening", E4753="Utilization Rate (per 100,000 patients)"),
SUMIFS(CERV!$D:$D,CERV!$A:$A,C4753,CERV!$G:$G,D4753),
IF(AND(A4753="Cancer Screening for CKD patients", E4753="Utilization Rate (per 100,000 patients)"),
SUMIFS(CANSCRN!$D:$D,CANSCRN!$A:$A,C4753,CANSCRN!$G:$G,D4753),
IF(AND(A4753="PSA Testing", E4753="Cost per service ($USD)"),
SUMIFS(PSA!$E:$E,PSA!$A:$A,C4753,PSA!$G:$G,D4753),
IF(AND(A4753="Colorectal Cancer Screening", E4753="Cost per service ($USD)"),
SUMIFS(COL!$E:$E,COL!$A:$A,C4753,COL!$G:$G,D4753),
IF(AND(A4753="Cervical Cancer Screening", E4753="Cost per service ($USD)"),
SUMIFS(CERV!$E:$E,CERV!$A:$A,C4753,CERV!$G:$G,D4753),
IF(AND(A4753="Cancer Screening for CKD patients", E4753="Cost per service ($USD)"),
SUMIFS(CANSCRN!$E:$E,CANSCRN!$A:$A,C4753,CANSCRN!$G:$G,D4753),
IF(AND(A4753="PSA Testing", E4753="Total Expenditure ($USD per 100,000 patients)"),
SUMIFS(PSA!$F:$F,PSA!$A:$A,C4753,PSA!$G:$G,D4753),
IF(AND(A4753="Colorectal Cancer Screening", E4753="Total Expenditure ($USD per 100,000 patients)"),
SUMIFS(COL!$F:$F,COL!$A:$A,C4753,COL!$G:$G,D4753),
IF(AND(A4753="Cervical Cancer Screening", E4753="Total Expenditure ($USD per 100,000 patients)"),
SUMIFS(CERV!$F:$F,CERV!$A:$A,C4753,CERV!$G:$G,D4753),
SUMIFS(CANSCRN!$F:$F,CANSCRN!$A:$A,C4753,CANSCRN!$G:$G,D4753))))))))))))</f>
        <v>26.0137368</v>
      </c>
    </row>
    <row r="4754" spans="1:6" x14ac:dyDescent="0.2">
      <c r="A4754" s="24" t="s">
        <v>100</v>
      </c>
      <c r="B4754" s="24" t="s">
        <v>101</v>
      </c>
      <c r="C4754" s="24" t="s">
        <v>54</v>
      </c>
      <c r="D4754" s="24">
        <v>2009</v>
      </c>
      <c r="E4754" s="24" t="s">
        <v>106</v>
      </c>
      <c r="F4754" s="3">
        <f>IF(AND(A4754="PSA Testing", E4754= "Utilization Rate (per 100,000 patients)"),
SUMIFS(PSA!$D:$D,PSA!$A:$A,C4754,PSA!$G:$G,D4754),
IF(AND(A4754="Colorectal Cancer Screening", E4754="Utilization Rate (per 100,000 patients)"),
SUMIFS(COL!$D:$D,COL!$A:$A,C4754,COL!$G:$G, D4754),
IF(AND(A4754="Cervical Cancer Screening", E4754="Utilization Rate (per 100,000 patients)"),
SUMIFS(CERV!$D:$D,CERV!$A:$A,C4754,CERV!$G:$G,D4754),
IF(AND(A4754="Cancer Screening for CKD patients", E4754="Utilization Rate (per 100,000 patients)"),
SUMIFS(CANSCRN!$D:$D,CANSCRN!$A:$A,C4754,CANSCRN!$G:$G,D4754),
IF(AND(A4754="PSA Testing", E4754="Cost per service ($USD)"),
SUMIFS(PSA!$E:$E,PSA!$A:$A,C4754,PSA!$G:$G,D4754),
IF(AND(A4754="Colorectal Cancer Screening", E4754="Cost per service ($USD)"),
SUMIFS(COL!$E:$E,COL!$A:$A,C4754,COL!$G:$G,D4754),
IF(AND(A4754="Cervical Cancer Screening", E4754="Cost per service ($USD)"),
SUMIFS(CERV!$E:$E,CERV!$A:$A,C4754,CERV!$G:$G,D4754),
IF(AND(A4754="Cancer Screening for CKD patients", E4754="Cost per service ($USD)"),
SUMIFS(CANSCRN!$E:$E,CANSCRN!$A:$A,C4754,CANSCRN!$G:$G,D4754),
IF(AND(A4754="PSA Testing", E4754="Total Expenditure ($USD per 100,000 patients)"),
SUMIFS(PSA!$F:$F,PSA!$A:$A,C4754,PSA!$G:$G,D4754),
IF(AND(A4754="Colorectal Cancer Screening", E4754="Total Expenditure ($USD per 100,000 patients)"),
SUMIFS(COL!$F:$F,COL!$A:$A,C4754,COL!$G:$G,D4754),
IF(AND(A4754="Cervical Cancer Screening", E4754="Total Expenditure ($USD per 100,000 patients)"),
SUMIFS(CERV!$F:$F,CERV!$A:$A,C4754,CERV!$G:$G,D4754),
SUMIFS(CANSCRN!$F:$F,CANSCRN!$A:$A,C4754,CANSCRN!$G:$G,D4754))))))))))))</f>
        <v>26.255377599999999</v>
      </c>
    </row>
    <row r="4755" spans="1:6" x14ac:dyDescent="0.2">
      <c r="A4755" s="24" t="s">
        <v>100</v>
      </c>
      <c r="B4755" s="24" t="s">
        <v>101</v>
      </c>
      <c r="C4755" s="24" t="s">
        <v>54</v>
      </c>
      <c r="D4755" s="24">
        <v>2010</v>
      </c>
      <c r="E4755" s="24" t="s">
        <v>106</v>
      </c>
      <c r="F4755" s="3">
        <f>IF(AND(A4755="PSA Testing", E4755= "Utilization Rate (per 100,000 patients)"),
SUMIFS(PSA!$D:$D,PSA!$A:$A,C4755,PSA!$G:$G,D4755),
IF(AND(A4755="Colorectal Cancer Screening", E4755="Utilization Rate (per 100,000 patients)"),
SUMIFS(COL!$D:$D,COL!$A:$A,C4755,COL!$G:$G, D4755),
IF(AND(A4755="Cervical Cancer Screening", E4755="Utilization Rate (per 100,000 patients)"),
SUMIFS(CERV!$D:$D,CERV!$A:$A,C4755,CERV!$G:$G,D4755),
IF(AND(A4755="Cancer Screening for CKD patients", E4755="Utilization Rate (per 100,000 patients)"),
SUMIFS(CANSCRN!$D:$D,CANSCRN!$A:$A,C4755,CANSCRN!$G:$G,D4755),
IF(AND(A4755="PSA Testing", E4755="Cost per service ($USD)"),
SUMIFS(PSA!$E:$E,PSA!$A:$A,C4755,PSA!$G:$G,D4755),
IF(AND(A4755="Colorectal Cancer Screening", E4755="Cost per service ($USD)"),
SUMIFS(COL!$E:$E,COL!$A:$A,C4755,COL!$G:$G,D4755),
IF(AND(A4755="Cervical Cancer Screening", E4755="Cost per service ($USD)"),
SUMIFS(CERV!$E:$E,CERV!$A:$A,C4755,CERV!$G:$G,D4755),
IF(AND(A4755="Cancer Screening for CKD patients", E4755="Cost per service ($USD)"),
SUMIFS(CANSCRN!$E:$E,CANSCRN!$A:$A,C4755,CANSCRN!$G:$G,D4755),
IF(AND(A4755="PSA Testing", E4755="Total Expenditure ($USD per 100,000 patients)"),
SUMIFS(PSA!$F:$F,PSA!$A:$A,C4755,PSA!$G:$G,D4755),
IF(AND(A4755="Colorectal Cancer Screening", E4755="Total Expenditure ($USD per 100,000 patients)"),
SUMIFS(COL!$F:$F,COL!$A:$A,C4755,COL!$G:$G,D4755),
IF(AND(A4755="Cervical Cancer Screening", E4755="Total Expenditure ($USD per 100,000 patients)"),
SUMIFS(CERV!$F:$F,CERV!$A:$A,C4755,CERV!$G:$G,D4755),
SUMIFS(CANSCRN!$F:$F,CANSCRN!$A:$A,C4755,CANSCRN!$G:$G,D4755))))))))))))</f>
        <v>23.587246199999999</v>
      </c>
    </row>
    <row r="4756" spans="1:6" x14ac:dyDescent="0.2">
      <c r="A4756" s="24" t="s">
        <v>100</v>
      </c>
      <c r="B4756" s="24" t="s">
        <v>101</v>
      </c>
      <c r="C4756" s="24" t="s">
        <v>54</v>
      </c>
      <c r="D4756" s="24">
        <v>2011</v>
      </c>
      <c r="E4756" s="24" t="s">
        <v>106</v>
      </c>
      <c r="F4756" s="3">
        <f>IF(AND(A4756="PSA Testing", E4756= "Utilization Rate (per 100,000 patients)"),
SUMIFS(PSA!$D:$D,PSA!$A:$A,C4756,PSA!$G:$G,D4756),
IF(AND(A4756="Colorectal Cancer Screening", E4756="Utilization Rate (per 100,000 patients)"),
SUMIFS(COL!$D:$D,COL!$A:$A,C4756,COL!$G:$G, D4756),
IF(AND(A4756="Cervical Cancer Screening", E4756="Utilization Rate (per 100,000 patients)"),
SUMIFS(CERV!$D:$D,CERV!$A:$A,C4756,CERV!$G:$G,D4756),
IF(AND(A4756="Cancer Screening for CKD patients", E4756="Utilization Rate (per 100,000 patients)"),
SUMIFS(CANSCRN!$D:$D,CANSCRN!$A:$A,C4756,CANSCRN!$G:$G,D4756),
IF(AND(A4756="PSA Testing", E4756="Cost per service ($USD)"),
SUMIFS(PSA!$E:$E,PSA!$A:$A,C4756,PSA!$G:$G,D4756),
IF(AND(A4756="Colorectal Cancer Screening", E4756="Cost per service ($USD)"),
SUMIFS(COL!$E:$E,COL!$A:$A,C4756,COL!$G:$G,D4756),
IF(AND(A4756="Cervical Cancer Screening", E4756="Cost per service ($USD)"),
SUMIFS(CERV!$E:$E,CERV!$A:$A,C4756,CERV!$G:$G,D4756),
IF(AND(A4756="Cancer Screening for CKD patients", E4756="Cost per service ($USD)"),
SUMIFS(CANSCRN!$E:$E,CANSCRN!$A:$A,C4756,CANSCRN!$G:$G,D4756),
IF(AND(A4756="PSA Testing", E4756="Total Expenditure ($USD per 100,000 patients)"),
SUMIFS(PSA!$F:$F,PSA!$A:$A,C4756,PSA!$G:$G,D4756),
IF(AND(A4756="Colorectal Cancer Screening", E4756="Total Expenditure ($USD per 100,000 patients)"),
SUMIFS(COL!$F:$F,COL!$A:$A,C4756,COL!$G:$G,D4756),
IF(AND(A4756="Cervical Cancer Screening", E4756="Total Expenditure ($USD per 100,000 patients)"),
SUMIFS(CERV!$F:$F,CERV!$A:$A,C4756,CERV!$G:$G,D4756),
SUMIFS(CANSCRN!$F:$F,CANSCRN!$A:$A,C4756,CANSCRN!$G:$G,D4756))))))))))))</f>
        <v>22.648671</v>
      </c>
    </row>
    <row r="4757" spans="1:6" x14ac:dyDescent="0.2">
      <c r="A4757" s="24" t="s">
        <v>100</v>
      </c>
      <c r="B4757" s="24" t="s">
        <v>101</v>
      </c>
      <c r="C4757" s="24" t="s">
        <v>54</v>
      </c>
      <c r="D4757" s="24">
        <v>2012</v>
      </c>
      <c r="E4757" s="24" t="s">
        <v>106</v>
      </c>
      <c r="F4757" s="3">
        <f>IF(AND(A4757="PSA Testing", E4757= "Utilization Rate (per 100,000 patients)"),
SUMIFS(PSA!$D:$D,PSA!$A:$A,C4757,PSA!$G:$G,D4757),
IF(AND(A4757="Colorectal Cancer Screening", E4757="Utilization Rate (per 100,000 patients)"),
SUMIFS(COL!$D:$D,COL!$A:$A,C4757,COL!$G:$G, D4757),
IF(AND(A4757="Cervical Cancer Screening", E4757="Utilization Rate (per 100,000 patients)"),
SUMIFS(CERV!$D:$D,CERV!$A:$A,C4757,CERV!$G:$G,D4757),
IF(AND(A4757="Cancer Screening for CKD patients", E4757="Utilization Rate (per 100,000 patients)"),
SUMIFS(CANSCRN!$D:$D,CANSCRN!$A:$A,C4757,CANSCRN!$G:$G,D4757),
IF(AND(A4757="PSA Testing", E4757="Cost per service ($USD)"),
SUMIFS(PSA!$E:$E,PSA!$A:$A,C4757,PSA!$G:$G,D4757),
IF(AND(A4757="Colorectal Cancer Screening", E4757="Cost per service ($USD)"),
SUMIFS(COL!$E:$E,COL!$A:$A,C4757,COL!$G:$G,D4757),
IF(AND(A4757="Cervical Cancer Screening", E4757="Cost per service ($USD)"),
SUMIFS(CERV!$E:$E,CERV!$A:$A,C4757,CERV!$G:$G,D4757),
IF(AND(A4757="Cancer Screening for CKD patients", E4757="Cost per service ($USD)"),
SUMIFS(CANSCRN!$E:$E,CANSCRN!$A:$A,C4757,CANSCRN!$G:$G,D4757),
IF(AND(A4757="PSA Testing", E4757="Total Expenditure ($USD per 100,000 patients)"),
SUMIFS(PSA!$F:$F,PSA!$A:$A,C4757,PSA!$G:$G,D4757),
IF(AND(A4757="Colorectal Cancer Screening", E4757="Total Expenditure ($USD per 100,000 patients)"),
SUMIFS(COL!$F:$F,COL!$A:$A,C4757,COL!$G:$G,D4757),
IF(AND(A4757="Cervical Cancer Screening", E4757="Total Expenditure ($USD per 100,000 patients)"),
SUMIFS(CERV!$F:$F,CERV!$A:$A,C4757,CERV!$G:$G,D4757),
SUMIFS(CANSCRN!$F:$F,CANSCRN!$A:$A,C4757,CANSCRN!$G:$G,D4757))))))))))))</f>
        <v>22.691766300000001</v>
      </c>
    </row>
    <row r="4758" spans="1:6" x14ac:dyDescent="0.2">
      <c r="A4758" s="24" t="s">
        <v>100</v>
      </c>
      <c r="B4758" s="24" t="s">
        <v>101</v>
      </c>
      <c r="C4758" s="24" t="s">
        <v>54</v>
      </c>
      <c r="D4758" s="24">
        <v>2013</v>
      </c>
      <c r="E4758" s="24" t="s">
        <v>106</v>
      </c>
      <c r="F4758" s="3">
        <f>IF(AND(A4758="PSA Testing", E4758= "Utilization Rate (per 100,000 patients)"),
SUMIFS(PSA!$D:$D,PSA!$A:$A,C4758,PSA!$G:$G,D4758),
IF(AND(A4758="Colorectal Cancer Screening", E4758="Utilization Rate (per 100,000 patients)"),
SUMIFS(COL!$D:$D,COL!$A:$A,C4758,COL!$G:$G, D4758),
IF(AND(A4758="Cervical Cancer Screening", E4758="Utilization Rate (per 100,000 patients)"),
SUMIFS(CERV!$D:$D,CERV!$A:$A,C4758,CERV!$G:$G,D4758),
IF(AND(A4758="Cancer Screening for CKD patients", E4758="Utilization Rate (per 100,000 patients)"),
SUMIFS(CANSCRN!$D:$D,CANSCRN!$A:$A,C4758,CANSCRN!$G:$G,D4758),
IF(AND(A4758="PSA Testing", E4758="Cost per service ($USD)"),
SUMIFS(PSA!$E:$E,PSA!$A:$A,C4758,PSA!$G:$G,D4758),
IF(AND(A4758="Colorectal Cancer Screening", E4758="Cost per service ($USD)"),
SUMIFS(COL!$E:$E,COL!$A:$A,C4758,COL!$G:$G,D4758),
IF(AND(A4758="Cervical Cancer Screening", E4758="Cost per service ($USD)"),
SUMIFS(CERV!$E:$E,CERV!$A:$A,C4758,CERV!$G:$G,D4758),
IF(AND(A4758="Cancer Screening for CKD patients", E4758="Cost per service ($USD)"),
SUMIFS(CANSCRN!$E:$E,CANSCRN!$A:$A,C4758,CANSCRN!$G:$G,D4758),
IF(AND(A4758="PSA Testing", E4758="Total Expenditure ($USD per 100,000 patients)"),
SUMIFS(PSA!$F:$F,PSA!$A:$A,C4758,PSA!$G:$G,D4758),
IF(AND(A4758="Colorectal Cancer Screening", E4758="Total Expenditure ($USD per 100,000 patients)"),
SUMIFS(COL!$F:$F,COL!$A:$A,C4758,COL!$G:$G,D4758),
IF(AND(A4758="Cervical Cancer Screening", E4758="Total Expenditure ($USD per 100,000 patients)"),
SUMIFS(CERV!$F:$F,CERV!$A:$A,C4758,CERV!$G:$G,D4758),
SUMIFS(CANSCRN!$F:$F,CANSCRN!$A:$A,C4758,CANSCRN!$G:$G,D4758))))))))))))</f>
        <v>21.532256100000001</v>
      </c>
    </row>
    <row r="4759" spans="1:6" x14ac:dyDescent="0.2">
      <c r="A4759" s="24" t="s">
        <v>100</v>
      </c>
      <c r="B4759" s="24" t="s">
        <v>101</v>
      </c>
      <c r="C4759" s="24" t="s">
        <v>54</v>
      </c>
      <c r="D4759" s="24">
        <v>2014</v>
      </c>
      <c r="E4759" s="24" t="s">
        <v>106</v>
      </c>
      <c r="F4759" s="3">
        <f>IF(AND(A4759="PSA Testing", E4759= "Utilization Rate (per 100,000 patients)"),
SUMIFS(PSA!$D:$D,PSA!$A:$A,C4759,PSA!$G:$G,D4759),
IF(AND(A4759="Colorectal Cancer Screening", E4759="Utilization Rate (per 100,000 patients)"),
SUMIFS(COL!$D:$D,COL!$A:$A,C4759,COL!$G:$G, D4759),
IF(AND(A4759="Cervical Cancer Screening", E4759="Utilization Rate (per 100,000 patients)"),
SUMIFS(CERV!$D:$D,CERV!$A:$A,C4759,CERV!$G:$G,D4759),
IF(AND(A4759="Cancer Screening for CKD patients", E4759="Utilization Rate (per 100,000 patients)"),
SUMIFS(CANSCRN!$D:$D,CANSCRN!$A:$A,C4759,CANSCRN!$G:$G,D4759),
IF(AND(A4759="PSA Testing", E4759="Cost per service ($USD)"),
SUMIFS(PSA!$E:$E,PSA!$A:$A,C4759,PSA!$G:$G,D4759),
IF(AND(A4759="Colorectal Cancer Screening", E4759="Cost per service ($USD)"),
SUMIFS(COL!$E:$E,COL!$A:$A,C4759,COL!$G:$G,D4759),
IF(AND(A4759="Cervical Cancer Screening", E4759="Cost per service ($USD)"),
SUMIFS(CERV!$E:$E,CERV!$A:$A,C4759,CERV!$G:$G,D4759),
IF(AND(A4759="Cancer Screening for CKD patients", E4759="Cost per service ($USD)"),
SUMIFS(CANSCRN!$E:$E,CANSCRN!$A:$A,C4759,CANSCRN!$G:$G,D4759),
IF(AND(A4759="PSA Testing", E4759="Total Expenditure ($USD per 100,000 patients)"),
SUMIFS(PSA!$F:$F,PSA!$A:$A,C4759,PSA!$G:$G,D4759),
IF(AND(A4759="Colorectal Cancer Screening", E4759="Total Expenditure ($USD per 100,000 patients)"),
SUMIFS(COL!$F:$F,COL!$A:$A,C4759,COL!$G:$G,D4759),
IF(AND(A4759="Cervical Cancer Screening", E4759="Total Expenditure ($USD per 100,000 patients)"),
SUMIFS(CERV!$F:$F,CERV!$A:$A,C4759,CERV!$G:$G,D4759),
SUMIFS(CANSCRN!$F:$F,CANSCRN!$A:$A,C4759,CANSCRN!$G:$G,D4759))))))))))))</f>
        <v>22.751576199999999</v>
      </c>
    </row>
    <row r="4760" spans="1:6" x14ac:dyDescent="0.2">
      <c r="A4760" s="24" t="s">
        <v>100</v>
      </c>
      <c r="B4760" s="24" t="s">
        <v>101</v>
      </c>
      <c r="C4760" s="24" t="s">
        <v>54</v>
      </c>
      <c r="D4760" s="24">
        <v>2015</v>
      </c>
      <c r="E4760" s="24" t="s">
        <v>106</v>
      </c>
      <c r="F4760" s="3">
        <f>IF(AND(A4760="PSA Testing", E4760= "Utilization Rate (per 100,000 patients)"),
SUMIFS(PSA!$D:$D,PSA!$A:$A,C4760,PSA!$G:$G,D4760),
IF(AND(A4760="Colorectal Cancer Screening", E4760="Utilization Rate (per 100,000 patients)"),
SUMIFS(COL!$D:$D,COL!$A:$A,C4760,COL!$G:$G, D4760),
IF(AND(A4760="Cervical Cancer Screening", E4760="Utilization Rate (per 100,000 patients)"),
SUMIFS(CERV!$D:$D,CERV!$A:$A,C4760,CERV!$G:$G,D4760),
IF(AND(A4760="Cancer Screening for CKD patients", E4760="Utilization Rate (per 100,000 patients)"),
SUMIFS(CANSCRN!$D:$D,CANSCRN!$A:$A,C4760,CANSCRN!$G:$G,D4760),
IF(AND(A4760="PSA Testing", E4760="Cost per service ($USD)"),
SUMIFS(PSA!$E:$E,PSA!$A:$A,C4760,PSA!$G:$G,D4760),
IF(AND(A4760="Colorectal Cancer Screening", E4760="Cost per service ($USD)"),
SUMIFS(COL!$E:$E,COL!$A:$A,C4760,COL!$G:$G,D4760),
IF(AND(A4760="Cervical Cancer Screening", E4760="Cost per service ($USD)"),
SUMIFS(CERV!$E:$E,CERV!$A:$A,C4760,CERV!$G:$G,D4760),
IF(AND(A4760="Cancer Screening for CKD patients", E4760="Cost per service ($USD)"),
SUMIFS(CANSCRN!$E:$E,CANSCRN!$A:$A,C4760,CANSCRN!$G:$G,D4760),
IF(AND(A4760="PSA Testing", E4760="Total Expenditure ($USD per 100,000 patients)"),
SUMIFS(PSA!$F:$F,PSA!$A:$A,C4760,PSA!$G:$G,D4760),
IF(AND(A4760="Colorectal Cancer Screening", E4760="Total Expenditure ($USD per 100,000 patients)"),
SUMIFS(COL!$F:$F,COL!$A:$A,C4760,COL!$G:$G,D4760),
IF(AND(A4760="Cervical Cancer Screening", E4760="Total Expenditure ($USD per 100,000 patients)"),
SUMIFS(CERV!$F:$F,CERV!$A:$A,C4760,CERV!$G:$G,D4760),
SUMIFS(CANSCRN!$F:$F,CANSCRN!$A:$A,C4760,CANSCRN!$G:$G,D4760))))))))))))</f>
        <v>22.406192099999998</v>
      </c>
    </row>
    <row r="4761" spans="1:6" x14ac:dyDescent="0.2">
      <c r="A4761" s="24" t="s">
        <v>100</v>
      </c>
      <c r="B4761" s="24" t="s">
        <v>101</v>
      </c>
      <c r="C4761" s="24" t="s">
        <v>54</v>
      </c>
      <c r="D4761" s="24">
        <v>2016</v>
      </c>
      <c r="E4761" s="24" t="s">
        <v>106</v>
      </c>
      <c r="F4761" s="3">
        <f>IF(AND(A4761="PSA Testing", E4761= "Utilization Rate (per 100,000 patients)"),
SUMIFS(PSA!$D:$D,PSA!$A:$A,C4761,PSA!$G:$G,D4761),
IF(AND(A4761="Colorectal Cancer Screening", E4761="Utilization Rate (per 100,000 patients)"),
SUMIFS(COL!$D:$D,COL!$A:$A,C4761,COL!$G:$G, D4761),
IF(AND(A4761="Cervical Cancer Screening", E4761="Utilization Rate (per 100,000 patients)"),
SUMIFS(CERV!$D:$D,CERV!$A:$A,C4761,CERV!$G:$G,D4761),
IF(AND(A4761="Cancer Screening for CKD patients", E4761="Utilization Rate (per 100,000 patients)"),
SUMIFS(CANSCRN!$D:$D,CANSCRN!$A:$A,C4761,CANSCRN!$G:$G,D4761),
IF(AND(A4761="PSA Testing", E4761="Cost per service ($USD)"),
SUMIFS(PSA!$E:$E,PSA!$A:$A,C4761,PSA!$G:$G,D4761),
IF(AND(A4761="Colorectal Cancer Screening", E4761="Cost per service ($USD)"),
SUMIFS(COL!$E:$E,COL!$A:$A,C4761,COL!$G:$G,D4761),
IF(AND(A4761="Cervical Cancer Screening", E4761="Cost per service ($USD)"),
SUMIFS(CERV!$E:$E,CERV!$A:$A,C4761,CERV!$G:$G,D4761),
IF(AND(A4761="Cancer Screening for CKD patients", E4761="Cost per service ($USD)"),
SUMIFS(CANSCRN!$E:$E,CANSCRN!$A:$A,C4761,CANSCRN!$G:$G,D4761),
IF(AND(A4761="PSA Testing", E4761="Total Expenditure ($USD per 100,000 patients)"),
SUMIFS(PSA!$F:$F,PSA!$A:$A,C4761,PSA!$G:$G,D4761),
IF(AND(A4761="Colorectal Cancer Screening", E4761="Total Expenditure ($USD per 100,000 patients)"),
SUMIFS(COL!$F:$F,COL!$A:$A,C4761,COL!$G:$G,D4761),
IF(AND(A4761="Cervical Cancer Screening", E4761="Total Expenditure ($USD per 100,000 patients)"),
SUMIFS(CERV!$F:$F,CERV!$A:$A,C4761,CERV!$G:$G,D4761),
SUMIFS(CANSCRN!$F:$F,CANSCRN!$A:$A,C4761,CANSCRN!$G:$G,D4761))))))))))))</f>
        <v>21.474519900000001</v>
      </c>
    </row>
    <row r="4762" spans="1:6" x14ac:dyDescent="0.2">
      <c r="A4762" s="24" t="s">
        <v>100</v>
      </c>
      <c r="B4762" s="24" t="s">
        <v>101</v>
      </c>
      <c r="C4762" s="24" t="s">
        <v>54</v>
      </c>
      <c r="D4762" s="24">
        <v>2017</v>
      </c>
      <c r="E4762" s="24" t="s">
        <v>106</v>
      </c>
      <c r="F4762" s="3">
        <f>IF(AND(A4762="PSA Testing", E4762= "Utilization Rate (per 100,000 patients)"),
SUMIFS(PSA!$D:$D,PSA!$A:$A,C4762,PSA!$G:$G,D4762),
IF(AND(A4762="Colorectal Cancer Screening", E4762="Utilization Rate (per 100,000 patients)"),
SUMIFS(COL!$D:$D,COL!$A:$A,C4762,COL!$G:$G, D4762),
IF(AND(A4762="Cervical Cancer Screening", E4762="Utilization Rate (per 100,000 patients)"),
SUMIFS(CERV!$D:$D,CERV!$A:$A,C4762,CERV!$G:$G,D4762),
IF(AND(A4762="Cancer Screening for CKD patients", E4762="Utilization Rate (per 100,000 patients)"),
SUMIFS(CANSCRN!$D:$D,CANSCRN!$A:$A,C4762,CANSCRN!$G:$G,D4762),
IF(AND(A4762="PSA Testing", E4762="Cost per service ($USD)"),
SUMIFS(PSA!$E:$E,PSA!$A:$A,C4762,PSA!$G:$G,D4762),
IF(AND(A4762="Colorectal Cancer Screening", E4762="Cost per service ($USD)"),
SUMIFS(COL!$E:$E,COL!$A:$A,C4762,COL!$G:$G,D4762),
IF(AND(A4762="Cervical Cancer Screening", E4762="Cost per service ($USD)"),
SUMIFS(CERV!$E:$E,CERV!$A:$A,C4762,CERV!$G:$G,D4762),
IF(AND(A4762="Cancer Screening for CKD patients", E4762="Cost per service ($USD)"),
SUMIFS(CANSCRN!$E:$E,CANSCRN!$A:$A,C4762,CANSCRN!$G:$G,D4762),
IF(AND(A4762="PSA Testing", E4762="Total Expenditure ($USD per 100,000 patients)"),
SUMIFS(PSA!$F:$F,PSA!$A:$A,C4762,PSA!$G:$G,D4762),
IF(AND(A4762="Colorectal Cancer Screening", E4762="Total Expenditure ($USD per 100,000 patients)"),
SUMIFS(COL!$F:$F,COL!$A:$A,C4762,COL!$G:$G,D4762),
IF(AND(A4762="Cervical Cancer Screening", E4762="Total Expenditure ($USD per 100,000 patients)"),
SUMIFS(CERV!$F:$F,CERV!$A:$A,C4762,CERV!$G:$G,D4762),
SUMIFS(CANSCRN!$F:$F,CANSCRN!$A:$A,C4762,CANSCRN!$G:$G,D4762))))))))))))</f>
        <v>21.863157699999999</v>
      </c>
    </row>
    <row r="4763" spans="1:6" x14ac:dyDescent="0.2">
      <c r="A4763" s="24" t="s">
        <v>100</v>
      </c>
      <c r="B4763" s="24" t="s">
        <v>101</v>
      </c>
      <c r="C4763" s="24" t="s">
        <v>54</v>
      </c>
      <c r="D4763" s="24">
        <v>2018</v>
      </c>
      <c r="E4763" s="24" t="s">
        <v>106</v>
      </c>
      <c r="F4763" s="3">
        <f>IF(AND(A4763="PSA Testing", E4763= "Utilization Rate (per 100,000 patients)"),
SUMIFS(PSA!$D:$D,PSA!$A:$A,C4763,PSA!$G:$G,D4763),
IF(AND(A4763="Colorectal Cancer Screening", E4763="Utilization Rate (per 100,000 patients)"),
SUMIFS(COL!$D:$D,COL!$A:$A,C4763,COL!$G:$G, D4763),
IF(AND(A4763="Cervical Cancer Screening", E4763="Utilization Rate (per 100,000 patients)"),
SUMIFS(CERV!$D:$D,CERV!$A:$A,C4763,CERV!$G:$G,D4763),
IF(AND(A4763="Cancer Screening for CKD patients", E4763="Utilization Rate (per 100,000 patients)"),
SUMIFS(CANSCRN!$D:$D,CANSCRN!$A:$A,C4763,CANSCRN!$G:$G,D4763),
IF(AND(A4763="PSA Testing", E4763="Cost per service ($USD)"),
SUMIFS(PSA!$E:$E,PSA!$A:$A,C4763,PSA!$G:$G,D4763),
IF(AND(A4763="Colorectal Cancer Screening", E4763="Cost per service ($USD)"),
SUMIFS(COL!$E:$E,COL!$A:$A,C4763,COL!$G:$G,D4763),
IF(AND(A4763="Cervical Cancer Screening", E4763="Cost per service ($USD)"),
SUMIFS(CERV!$E:$E,CERV!$A:$A,C4763,CERV!$G:$G,D4763),
IF(AND(A4763="Cancer Screening for CKD patients", E4763="Cost per service ($USD)"),
SUMIFS(CANSCRN!$E:$E,CANSCRN!$A:$A,C4763,CANSCRN!$G:$G,D4763),
IF(AND(A4763="PSA Testing", E4763="Total Expenditure ($USD per 100,000 patients)"),
SUMIFS(PSA!$F:$F,PSA!$A:$A,C4763,PSA!$G:$G,D4763),
IF(AND(A4763="Colorectal Cancer Screening", E4763="Total Expenditure ($USD per 100,000 patients)"),
SUMIFS(COL!$F:$F,COL!$A:$A,C4763,COL!$G:$G,D4763),
IF(AND(A4763="Cervical Cancer Screening", E4763="Total Expenditure ($USD per 100,000 patients)"),
SUMIFS(CERV!$F:$F,CERV!$A:$A,C4763,CERV!$G:$G,D4763),
SUMIFS(CANSCRN!$F:$F,CANSCRN!$A:$A,C4763,CANSCRN!$G:$G,D4763))))))))))))</f>
        <v>19.719900800000001</v>
      </c>
    </row>
    <row r="4764" spans="1:6" x14ac:dyDescent="0.2">
      <c r="A4764" s="24" t="s">
        <v>100</v>
      </c>
      <c r="B4764" s="24" t="s">
        <v>101</v>
      </c>
      <c r="C4764" s="24" t="s">
        <v>54</v>
      </c>
      <c r="D4764" s="24">
        <v>2019</v>
      </c>
      <c r="E4764" s="24" t="s">
        <v>106</v>
      </c>
      <c r="F4764" s="3">
        <f>IF(AND(A4764="PSA Testing", E4764= "Utilization Rate (per 100,000 patients)"),
SUMIFS(PSA!$D:$D,PSA!$A:$A,C4764,PSA!$G:$G,D4764),
IF(AND(A4764="Colorectal Cancer Screening", E4764="Utilization Rate (per 100,000 patients)"),
SUMIFS(COL!$D:$D,COL!$A:$A,C4764,COL!$G:$G, D4764),
IF(AND(A4764="Cervical Cancer Screening", E4764="Utilization Rate (per 100,000 patients)"),
SUMIFS(CERV!$D:$D,CERV!$A:$A,C4764,CERV!$G:$G,D4764),
IF(AND(A4764="Cancer Screening for CKD patients", E4764="Utilization Rate (per 100,000 patients)"),
SUMIFS(CANSCRN!$D:$D,CANSCRN!$A:$A,C4764,CANSCRN!$G:$G,D4764),
IF(AND(A4764="PSA Testing", E4764="Cost per service ($USD)"),
SUMIFS(PSA!$E:$E,PSA!$A:$A,C4764,PSA!$G:$G,D4764),
IF(AND(A4764="Colorectal Cancer Screening", E4764="Cost per service ($USD)"),
SUMIFS(COL!$E:$E,COL!$A:$A,C4764,COL!$G:$G,D4764),
IF(AND(A4764="Cervical Cancer Screening", E4764="Cost per service ($USD)"),
SUMIFS(CERV!$E:$E,CERV!$A:$A,C4764,CERV!$G:$G,D4764),
IF(AND(A4764="Cancer Screening for CKD patients", E4764="Cost per service ($USD)"),
SUMIFS(CANSCRN!$E:$E,CANSCRN!$A:$A,C4764,CANSCRN!$G:$G,D4764),
IF(AND(A4764="PSA Testing", E4764="Total Expenditure ($USD per 100,000 patients)"),
SUMIFS(PSA!$F:$F,PSA!$A:$A,C4764,PSA!$G:$G,D4764),
IF(AND(A4764="Colorectal Cancer Screening", E4764="Total Expenditure ($USD per 100,000 patients)"),
SUMIFS(COL!$F:$F,COL!$A:$A,C4764,COL!$G:$G,D4764),
IF(AND(A4764="Cervical Cancer Screening", E4764="Total Expenditure ($USD per 100,000 patients)"),
SUMIFS(CERV!$F:$F,CERV!$A:$A,C4764,CERV!$G:$G,D4764),
SUMIFS(CANSCRN!$F:$F,CANSCRN!$A:$A,C4764,CANSCRN!$G:$G,D4764))))))))))))</f>
        <v>19.129049899999998</v>
      </c>
    </row>
    <row r="4765" spans="1:6" x14ac:dyDescent="0.2">
      <c r="A4765" s="24" t="s">
        <v>100</v>
      </c>
      <c r="B4765" s="24" t="s">
        <v>101</v>
      </c>
      <c r="C4765" s="24" t="s">
        <v>55</v>
      </c>
      <c r="D4765" s="24">
        <v>2009</v>
      </c>
      <c r="E4765" s="24" t="s">
        <v>106</v>
      </c>
      <c r="F4765" s="3">
        <f>IF(AND(A4765="PSA Testing", E4765= "Utilization Rate (per 100,000 patients)"),
SUMIFS(PSA!$D:$D,PSA!$A:$A,C4765,PSA!$G:$G,D4765),
IF(AND(A4765="Colorectal Cancer Screening", E4765="Utilization Rate (per 100,000 patients)"),
SUMIFS(COL!$D:$D,COL!$A:$A,C4765,COL!$G:$G, D4765),
IF(AND(A4765="Cervical Cancer Screening", E4765="Utilization Rate (per 100,000 patients)"),
SUMIFS(CERV!$D:$D,CERV!$A:$A,C4765,CERV!$G:$G,D4765),
IF(AND(A4765="Cancer Screening for CKD patients", E4765="Utilization Rate (per 100,000 patients)"),
SUMIFS(CANSCRN!$D:$D,CANSCRN!$A:$A,C4765,CANSCRN!$G:$G,D4765),
IF(AND(A4765="PSA Testing", E4765="Cost per service ($USD)"),
SUMIFS(PSA!$E:$E,PSA!$A:$A,C4765,PSA!$G:$G,D4765),
IF(AND(A4765="Colorectal Cancer Screening", E4765="Cost per service ($USD)"),
SUMIFS(COL!$E:$E,COL!$A:$A,C4765,COL!$G:$G,D4765),
IF(AND(A4765="Cervical Cancer Screening", E4765="Cost per service ($USD)"),
SUMIFS(CERV!$E:$E,CERV!$A:$A,C4765,CERV!$G:$G,D4765),
IF(AND(A4765="Cancer Screening for CKD patients", E4765="Cost per service ($USD)"),
SUMIFS(CANSCRN!$E:$E,CANSCRN!$A:$A,C4765,CANSCRN!$G:$G,D4765),
IF(AND(A4765="PSA Testing", E4765="Total Expenditure ($USD per 100,000 patients)"),
SUMIFS(PSA!$F:$F,PSA!$A:$A,C4765,PSA!$G:$G,D4765),
IF(AND(A4765="Colorectal Cancer Screening", E4765="Total Expenditure ($USD per 100,000 patients)"),
SUMIFS(COL!$F:$F,COL!$A:$A,C4765,COL!$G:$G,D4765),
IF(AND(A4765="Cervical Cancer Screening", E4765="Total Expenditure ($USD per 100,000 patients)"),
SUMIFS(CERV!$F:$F,CERV!$A:$A,C4765,CERV!$G:$G,D4765),
SUMIFS(CANSCRN!$F:$F,CANSCRN!$A:$A,C4765,CANSCRN!$G:$G,D4765))))))))))))</f>
        <v>17.410769200000001</v>
      </c>
    </row>
    <row r="4766" spans="1:6" x14ac:dyDescent="0.2">
      <c r="A4766" s="24" t="s">
        <v>100</v>
      </c>
      <c r="B4766" s="24" t="s">
        <v>101</v>
      </c>
      <c r="C4766" s="24" t="s">
        <v>55</v>
      </c>
      <c r="D4766" s="24">
        <v>2010</v>
      </c>
      <c r="E4766" s="24" t="s">
        <v>106</v>
      </c>
      <c r="F4766" s="3">
        <f>IF(AND(A4766="PSA Testing", E4766= "Utilization Rate (per 100,000 patients)"),
SUMIFS(PSA!$D:$D,PSA!$A:$A,C4766,PSA!$G:$G,D4766),
IF(AND(A4766="Colorectal Cancer Screening", E4766="Utilization Rate (per 100,000 patients)"),
SUMIFS(COL!$D:$D,COL!$A:$A,C4766,COL!$G:$G, D4766),
IF(AND(A4766="Cervical Cancer Screening", E4766="Utilization Rate (per 100,000 patients)"),
SUMIFS(CERV!$D:$D,CERV!$A:$A,C4766,CERV!$G:$G,D4766),
IF(AND(A4766="Cancer Screening for CKD patients", E4766="Utilization Rate (per 100,000 patients)"),
SUMIFS(CANSCRN!$D:$D,CANSCRN!$A:$A,C4766,CANSCRN!$G:$G,D4766),
IF(AND(A4766="PSA Testing", E4766="Cost per service ($USD)"),
SUMIFS(PSA!$E:$E,PSA!$A:$A,C4766,PSA!$G:$G,D4766),
IF(AND(A4766="Colorectal Cancer Screening", E4766="Cost per service ($USD)"),
SUMIFS(COL!$E:$E,COL!$A:$A,C4766,COL!$G:$G,D4766),
IF(AND(A4766="Cervical Cancer Screening", E4766="Cost per service ($USD)"),
SUMIFS(CERV!$E:$E,CERV!$A:$A,C4766,CERV!$G:$G,D4766),
IF(AND(A4766="Cancer Screening for CKD patients", E4766="Cost per service ($USD)"),
SUMIFS(CANSCRN!$E:$E,CANSCRN!$A:$A,C4766,CANSCRN!$G:$G,D4766),
IF(AND(A4766="PSA Testing", E4766="Total Expenditure ($USD per 100,000 patients)"),
SUMIFS(PSA!$F:$F,PSA!$A:$A,C4766,PSA!$G:$G,D4766),
IF(AND(A4766="Colorectal Cancer Screening", E4766="Total Expenditure ($USD per 100,000 patients)"),
SUMIFS(COL!$F:$F,COL!$A:$A,C4766,COL!$G:$G,D4766),
IF(AND(A4766="Cervical Cancer Screening", E4766="Total Expenditure ($USD per 100,000 patients)"),
SUMIFS(CERV!$F:$F,CERV!$A:$A,C4766,CERV!$G:$G,D4766),
SUMIFS(CANSCRN!$F:$F,CANSCRN!$A:$A,C4766,CANSCRN!$G:$G,D4766))))))))))))</f>
        <v>19.7574419</v>
      </c>
    </row>
    <row r="4767" spans="1:6" x14ac:dyDescent="0.2">
      <c r="A4767" s="24" t="s">
        <v>100</v>
      </c>
      <c r="B4767" s="24" t="s">
        <v>101</v>
      </c>
      <c r="C4767" s="24" t="s">
        <v>55</v>
      </c>
      <c r="D4767" s="24">
        <v>2011</v>
      </c>
      <c r="E4767" s="24" t="s">
        <v>106</v>
      </c>
      <c r="F4767" s="3">
        <f>IF(AND(A4767="PSA Testing", E4767= "Utilization Rate (per 100,000 patients)"),
SUMIFS(PSA!$D:$D,PSA!$A:$A,C4767,PSA!$G:$G,D4767),
IF(AND(A4767="Colorectal Cancer Screening", E4767="Utilization Rate (per 100,000 patients)"),
SUMIFS(COL!$D:$D,COL!$A:$A,C4767,COL!$G:$G, D4767),
IF(AND(A4767="Cervical Cancer Screening", E4767="Utilization Rate (per 100,000 patients)"),
SUMIFS(CERV!$D:$D,CERV!$A:$A,C4767,CERV!$G:$G,D4767),
IF(AND(A4767="Cancer Screening for CKD patients", E4767="Utilization Rate (per 100,000 patients)"),
SUMIFS(CANSCRN!$D:$D,CANSCRN!$A:$A,C4767,CANSCRN!$G:$G,D4767),
IF(AND(A4767="PSA Testing", E4767="Cost per service ($USD)"),
SUMIFS(PSA!$E:$E,PSA!$A:$A,C4767,PSA!$G:$G,D4767),
IF(AND(A4767="Colorectal Cancer Screening", E4767="Cost per service ($USD)"),
SUMIFS(COL!$E:$E,COL!$A:$A,C4767,COL!$G:$G,D4767),
IF(AND(A4767="Cervical Cancer Screening", E4767="Cost per service ($USD)"),
SUMIFS(CERV!$E:$E,CERV!$A:$A,C4767,CERV!$G:$G,D4767),
IF(AND(A4767="Cancer Screening for CKD patients", E4767="Cost per service ($USD)"),
SUMIFS(CANSCRN!$E:$E,CANSCRN!$A:$A,C4767,CANSCRN!$G:$G,D4767),
IF(AND(A4767="PSA Testing", E4767="Total Expenditure ($USD per 100,000 patients)"),
SUMIFS(PSA!$F:$F,PSA!$A:$A,C4767,PSA!$G:$G,D4767),
IF(AND(A4767="Colorectal Cancer Screening", E4767="Total Expenditure ($USD per 100,000 patients)"),
SUMIFS(COL!$F:$F,COL!$A:$A,C4767,COL!$G:$G,D4767),
IF(AND(A4767="Cervical Cancer Screening", E4767="Total Expenditure ($USD per 100,000 patients)"),
SUMIFS(CERV!$F:$F,CERV!$A:$A,C4767,CERV!$G:$G,D4767),
SUMIFS(CANSCRN!$F:$F,CANSCRN!$A:$A,C4767,CANSCRN!$G:$G,D4767))))))))))))</f>
        <v>14.9614286</v>
      </c>
    </row>
    <row r="4768" spans="1:6" x14ac:dyDescent="0.2">
      <c r="A4768" s="24" t="s">
        <v>100</v>
      </c>
      <c r="B4768" s="24" t="s">
        <v>101</v>
      </c>
      <c r="C4768" s="24" t="s">
        <v>55</v>
      </c>
      <c r="D4768" s="24">
        <v>2012</v>
      </c>
      <c r="E4768" s="24" t="s">
        <v>106</v>
      </c>
      <c r="F4768" s="3">
        <f>IF(AND(A4768="PSA Testing", E4768= "Utilization Rate (per 100,000 patients)"),
SUMIFS(PSA!$D:$D,PSA!$A:$A,C4768,PSA!$G:$G,D4768),
IF(AND(A4768="Colorectal Cancer Screening", E4768="Utilization Rate (per 100,000 patients)"),
SUMIFS(COL!$D:$D,COL!$A:$A,C4768,COL!$G:$G, D4768),
IF(AND(A4768="Cervical Cancer Screening", E4768="Utilization Rate (per 100,000 patients)"),
SUMIFS(CERV!$D:$D,CERV!$A:$A,C4768,CERV!$G:$G,D4768),
IF(AND(A4768="Cancer Screening for CKD patients", E4768="Utilization Rate (per 100,000 patients)"),
SUMIFS(CANSCRN!$D:$D,CANSCRN!$A:$A,C4768,CANSCRN!$G:$G,D4768),
IF(AND(A4768="PSA Testing", E4768="Cost per service ($USD)"),
SUMIFS(PSA!$E:$E,PSA!$A:$A,C4768,PSA!$G:$G,D4768),
IF(AND(A4768="Colorectal Cancer Screening", E4768="Cost per service ($USD)"),
SUMIFS(COL!$E:$E,COL!$A:$A,C4768,COL!$G:$G,D4768),
IF(AND(A4768="Cervical Cancer Screening", E4768="Cost per service ($USD)"),
SUMIFS(CERV!$E:$E,CERV!$A:$A,C4768,CERV!$G:$G,D4768),
IF(AND(A4768="Cancer Screening for CKD patients", E4768="Cost per service ($USD)"),
SUMIFS(CANSCRN!$E:$E,CANSCRN!$A:$A,C4768,CANSCRN!$G:$G,D4768),
IF(AND(A4768="PSA Testing", E4768="Total Expenditure ($USD per 100,000 patients)"),
SUMIFS(PSA!$F:$F,PSA!$A:$A,C4768,PSA!$G:$G,D4768),
IF(AND(A4768="Colorectal Cancer Screening", E4768="Total Expenditure ($USD per 100,000 patients)"),
SUMIFS(COL!$F:$F,COL!$A:$A,C4768,COL!$G:$G,D4768),
IF(AND(A4768="Cervical Cancer Screening", E4768="Total Expenditure ($USD per 100,000 patients)"),
SUMIFS(CERV!$F:$F,CERV!$A:$A,C4768,CERV!$G:$G,D4768),
SUMIFS(CANSCRN!$F:$F,CANSCRN!$A:$A,C4768,CANSCRN!$G:$G,D4768))))))))))))</f>
        <v>23.957142900000001</v>
      </c>
    </row>
    <row r="4769" spans="1:6" x14ac:dyDescent="0.2">
      <c r="A4769" s="24" t="s">
        <v>100</v>
      </c>
      <c r="B4769" s="24" t="s">
        <v>101</v>
      </c>
      <c r="C4769" s="24" t="s">
        <v>55</v>
      </c>
      <c r="D4769" s="24">
        <v>2013</v>
      </c>
      <c r="E4769" s="24" t="s">
        <v>106</v>
      </c>
      <c r="F4769" s="3">
        <f>IF(AND(A4769="PSA Testing", E4769= "Utilization Rate (per 100,000 patients)"),
SUMIFS(PSA!$D:$D,PSA!$A:$A,C4769,PSA!$G:$G,D4769),
IF(AND(A4769="Colorectal Cancer Screening", E4769="Utilization Rate (per 100,000 patients)"),
SUMIFS(COL!$D:$D,COL!$A:$A,C4769,COL!$G:$G, D4769),
IF(AND(A4769="Cervical Cancer Screening", E4769="Utilization Rate (per 100,000 patients)"),
SUMIFS(CERV!$D:$D,CERV!$A:$A,C4769,CERV!$G:$G,D4769),
IF(AND(A4769="Cancer Screening for CKD patients", E4769="Utilization Rate (per 100,000 patients)"),
SUMIFS(CANSCRN!$D:$D,CANSCRN!$A:$A,C4769,CANSCRN!$G:$G,D4769),
IF(AND(A4769="PSA Testing", E4769="Cost per service ($USD)"),
SUMIFS(PSA!$E:$E,PSA!$A:$A,C4769,PSA!$G:$G,D4769),
IF(AND(A4769="Colorectal Cancer Screening", E4769="Cost per service ($USD)"),
SUMIFS(COL!$E:$E,COL!$A:$A,C4769,COL!$G:$G,D4769),
IF(AND(A4769="Cervical Cancer Screening", E4769="Cost per service ($USD)"),
SUMIFS(CERV!$E:$E,CERV!$A:$A,C4769,CERV!$G:$G,D4769),
IF(AND(A4769="Cancer Screening for CKD patients", E4769="Cost per service ($USD)"),
SUMIFS(CANSCRN!$E:$E,CANSCRN!$A:$A,C4769,CANSCRN!$G:$G,D4769),
IF(AND(A4769="PSA Testing", E4769="Total Expenditure ($USD per 100,000 patients)"),
SUMIFS(PSA!$F:$F,PSA!$A:$A,C4769,PSA!$G:$G,D4769),
IF(AND(A4769="Colorectal Cancer Screening", E4769="Total Expenditure ($USD per 100,000 patients)"),
SUMIFS(COL!$F:$F,COL!$A:$A,C4769,COL!$G:$G,D4769),
IF(AND(A4769="Cervical Cancer Screening", E4769="Total Expenditure ($USD per 100,000 patients)"),
SUMIFS(CERV!$F:$F,CERV!$A:$A,C4769,CERV!$G:$G,D4769),
SUMIFS(CANSCRN!$F:$F,CANSCRN!$A:$A,C4769,CANSCRN!$G:$G,D4769))))))))))))</f>
        <v>14.152142899999999</v>
      </c>
    </row>
    <row r="4770" spans="1:6" x14ac:dyDescent="0.2">
      <c r="A4770" s="24" t="s">
        <v>100</v>
      </c>
      <c r="B4770" s="24" t="s">
        <v>101</v>
      </c>
      <c r="C4770" s="24" t="s">
        <v>55</v>
      </c>
      <c r="D4770" s="24">
        <v>2014</v>
      </c>
      <c r="E4770" s="24" t="s">
        <v>106</v>
      </c>
      <c r="F4770" s="3">
        <f>IF(AND(A4770="PSA Testing", E4770= "Utilization Rate (per 100,000 patients)"),
SUMIFS(PSA!$D:$D,PSA!$A:$A,C4770,PSA!$G:$G,D4770),
IF(AND(A4770="Colorectal Cancer Screening", E4770="Utilization Rate (per 100,000 patients)"),
SUMIFS(COL!$D:$D,COL!$A:$A,C4770,COL!$G:$G, D4770),
IF(AND(A4770="Cervical Cancer Screening", E4770="Utilization Rate (per 100,000 patients)"),
SUMIFS(CERV!$D:$D,CERV!$A:$A,C4770,CERV!$G:$G,D4770),
IF(AND(A4770="Cancer Screening for CKD patients", E4770="Utilization Rate (per 100,000 patients)"),
SUMIFS(CANSCRN!$D:$D,CANSCRN!$A:$A,C4770,CANSCRN!$G:$G,D4770),
IF(AND(A4770="PSA Testing", E4770="Cost per service ($USD)"),
SUMIFS(PSA!$E:$E,PSA!$A:$A,C4770,PSA!$G:$G,D4770),
IF(AND(A4770="Colorectal Cancer Screening", E4770="Cost per service ($USD)"),
SUMIFS(COL!$E:$E,COL!$A:$A,C4770,COL!$G:$G,D4770),
IF(AND(A4770="Cervical Cancer Screening", E4770="Cost per service ($USD)"),
SUMIFS(CERV!$E:$E,CERV!$A:$A,C4770,CERV!$G:$G,D4770),
IF(AND(A4770="Cancer Screening for CKD patients", E4770="Cost per service ($USD)"),
SUMIFS(CANSCRN!$E:$E,CANSCRN!$A:$A,C4770,CANSCRN!$G:$G,D4770),
IF(AND(A4770="PSA Testing", E4770="Total Expenditure ($USD per 100,000 patients)"),
SUMIFS(PSA!$F:$F,PSA!$A:$A,C4770,PSA!$G:$G,D4770),
IF(AND(A4770="Colorectal Cancer Screening", E4770="Total Expenditure ($USD per 100,000 patients)"),
SUMIFS(COL!$F:$F,COL!$A:$A,C4770,COL!$G:$G,D4770),
IF(AND(A4770="Cervical Cancer Screening", E4770="Total Expenditure ($USD per 100,000 patients)"),
SUMIFS(CERV!$F:$F,CERV!$A:$A,C4770,CERV!$G:$G,D4770),
SUMIFS(CANSCRN!$F:$F,CANSCRN!$A:$A,C4770,CANSCRN!$G:$G,D4770))))))))))))</f>
        <v>16.545238099999999</v>
      </c>
    </row>
    <row r="4771" spans="1:6" x14ac:dyDescent="0.2">
      <c r="A4771" s="24" t="s">
        <v>100</v>
      </c>
      <c r="B4771" s="24" t="s">
        <v>101</v>
      </c>
      <c r="C4771" s="24" t="s">
        <v>55</v>
      </c>
      <c r="D4771" s="24">
        <v>2015</v>
      </c>
      <c r="E4771" s="24" t="s">
        <v>106</v>
      </c>
      <c r="F4771" s="3">
        <f>IF(AND(A4771="PSA Testing", E4771= "Utilization Rate (per 100,000 patients)"),
SUMIFS(PSA!$D:$D,PSA!$A:$A,C4771,PSA!$G:$G,D4771),
IF(AND(A4771="Colorectal Cancer Screening", E4771="Utilization Rate (per 100,000 patients)"),
SUMIFS(COL!$D:$D,COL!$A:$A,C4771,COL!$G:$G, D4771),
IF(AND(A4771="Cervical Cancer Screening", E4771="Utilization Rate (per 100,000 patients)"),
SUMIFS(CERV!$D:$D,CERV!$A:$A,C4771,CERV!$G:$G,D4771),
IF(AND(A4771="Cancer Screening for CKD patients", E4771="Utilization Rate (per 100,000 patients)"),
SUMIFS(CANSCRN!$D:$D,CANSCRN!$A:$A,C4771,CANSCRN!$G:$G,D4771),
IF(AND(A4771="PSA Testing", E4771="Cost per service ($USD)"),
SUMIFS(PSA!$E:$E,PSA!$A:$A,C4771,PSA!$G:$G,D4771),
IF(AND(A4771="Colorectal Cancer Screening", E4771="Cost per service ($USD)"),
SUMIFS(COL!$E:$E,COL!$A:$A,C4771,COL!$G:$G,D4771),
IF(AND(A4771="Cervical Cancer Screening", E4771="Cost per service ($USD)"),
SUMIFS(CERV!$E:$E,CERV!$A:$A,C4771,CERV!$G:$G,D4771),
IF(AND(A4771="Cancer Screening for CKD patients", E4771="Cost per service ($USD)"),
SUMIFS(CANSCRN!$E:$E,CANSCRN!$A:$A,C4771,CANSCRN!$G:$G,D4771),
IF(AND(A4771="PSA Testing", E4771="Total Expenditure ($USD per 100,000 patients)"),
SUMIFS(PSA!$F:$F,PSA!$A:$A,C4771,PSA!$G:$G,D4771),
IF(AND(A4771="Colorectal Cancer Screening", E4771="Total Expenditure ($USD per 100,000 patients)"),
SUMIFS(COL!$F:$F,COL!$A:$A,C4771,COL!$G:$G,D4771),
IF(AND(A4771="Cervical Cancer Screening", E4771="Total Expenditure ($USD per 100,000 patients)"),
SUMIFS(CERV!$F:$F,CERV!$A:$A,C4771,CERV!$G:$G,D4771),
SUMIFS(CANSCRN!$F:$F,CANSCRN!$A:$A,C4771,CANSCRN!$G:$G,D4771))))))))))))</f>
        <v>40.241935499999997</v>
      </c>
    </row>
    <row r="4772" spans="1:6" x14ac:dyDescent="0.2">
      <c r="A4772" s="24" t="s">
        <v>100</v>
      </c>
      <c r="B4772" s="24" t="s">
        <v>101</v>
      </c>
      <c r="C4772" s="24" t="s">
        <v>55</v>
      </c>
      <c r="D4772" s="24">
        <v>2016</v>
      </c>
      <c r="E4772" s="24" t="s">
        <v>106</v>
      </c>
      <c r="F4772" s="3">
        <f>IF(AND(A4772="PSA Testing", E4772= "Utilization Rate (per 100,000 patients)"),
SUMIFS(PSA!$D:$D,PSA!$A:$A,C4772,PSA!$G:$G,D4772),
IF(AND(A4772="Colorectal Cancer Screening", E4772="Utilization Rate (per 100,000 patients)"),
SUMIFS(COL!$D:$D,COL!$A:$A,C4772,COL!$G:$G, D4772),
IF(AND(A4772="Cervical Cancer Screening", E4772="Utilization Rate (per 100,000 patients)"),
SUMIFS(CERV!$D:$D,CERV!$A:$A,C4772,CERV!$G:$G,D4772),
IF(AND(A4772="Cancer Screening for CKD patients", E4772="Utilization Rate (per 100,000 patients)"),
SUMIFS(CANSCRN!$D:$D,CANSCRN!$A:$A,C4772,CANSCRN!$G:$G,D4772),
IF(AND(A4772="PSA Testing", E4772="Cost per service ($USD)"),
SUMIFS(PSA!$E:$E,PSA!$A:$A,C4772,PSA!$G:$G,D4772),
IF(AND(A4772="Colorectal Cancer Screening", E4772="Cost per service ($USD)"),
SUMIFS(COL!$E:$E,COL!$A:$A,C4772,COL!$G:$G,D4772),
IF(AND(A4772="Cervical Cancer Screening", E4772="Cost per service ($USD)"),
SUMIFS(CERV!$E:$E,CERV!$A:$A,C4772,CERV!$G:$G,D4772),
IF(AND(A4772="Cancer Screening for CKD patients", E4772="Cost per service ($USD)"),
SUMIFS(CANSCRN!$E:$E,CANSCRN!$A:$A,C4772,CANSCRN!$G:$G,D4772),
IF(AND(A4772="PSA Testing", E4772="Total Expenditure ($USD per 100,000 patients)"),
SUMIFS(PSA!$F:$F,PSA!$A:$A,C4772,PSA!$G:$G,D4772),
IF(AND(A4772="Colorectal Cancer Screening", E4772="Total Expenditure ($USD per 100,000 patients)"),
SUMIFS(COL!$F:$F,COL!$A:$A,C4772,COL!$G:$G,D4772),
IF(AND(A4772="Cervical Cancer Screening", E4772="Total Expenditure ($USD per 100,000 patients)"),
SUMIFS(CERV!$F:$F,CERV!$A:$A,C4772,CERV!$G:$G,D4772),
SUMIFS(CANSCRN!$F:$F,CANSCRN!$A:$A,C4772,CANSCRN!$G:$G,D4772))))))))))))</f>
        <v>16.363250000000001</v>
      </c>
    </row>
    <row r="4773" spans="1:6" x14ac:dyDescent="0.2">
      <c r="A4773" s="24" t="s">
        <v>100</v>
      </c>
      <c r="B4773" s="24" t="s">
        <v>101</v>
      </c>
      <c r="C4773" s="24" t="s">
        <v>55</v>
      </c>
      <c r="D4773" s="24">
        <v>2017</v>
      </c>
      <c r="E4773" s="24" t="s">
        <v>106</v>
      </c>
      <c r="F4773" s="3">
        <f>IF(AND(A4773="PSA Testing", E4773= "Utilization Rate (per 100,000 patients)"),
SUMIFS(PSA!$D:$D,PSA!$A:$A,C4773,PSA!$G:$G,D4773),
IF(AND(A4773="Colorectal Cancer Screening", E4773="Utilization Rate (per 100,000 patients)"),
SUMIFS(COL!$D:$D,COL!$A:$A,C4773,COL!$G:$G, D4773),
IF(AND(A4773="Cervical Cancer Screening", E4773="Utilization Rate (per 100,000 patients)"),
SUMIFS(CERV!$D:$D,CERV!$A:$A,C4773,CERV!$G:$G,D4773),
IF(AND(A4773="Cancer Screening for CKD patients", E4773="Utilization Rate (per 100,000 patients)"),
SUMIFS(CANSCRN!$D:$D,CANSCRN!$A:$A,C4773,CANSCRN!$G:$G,D4773),
IF(AND(A4773="PSA Testing", E4773="Cost per service ($USD)"),
SUMIFS(PSA!$E:$E,PSA!$A:$A,C4773,PSA!$G:$G,D4773),
IF(AND(A4773="Colorectal Cancer Screening", E4773="Cost per service ($USD)"),
SUMIFS(COL!$E:$E,COL!$A:$A,C4773,COL!$G:$G,D4773),
IF(AND(A4773="Cervical Cancer Screening", E4773="Cost per service ($USD)"),
SUMIFS(CERV!$E:$E,CERV!$A:$A,C4773,CERV!$G:$G,D4773),
IF(AND(A4773="Cancer Screening for CKD patients", E4773="Cost per service ($USD)"),
SUMIFS(CANSCRN!$E:$E,CANSCRN!$A:$A,C4773,CANSCRN!$G:$G,D4773),
IF(AND(A4773="PSA Testing", E4773="Total Expenditure ($USD per 100,000 patients)"),
SUMIFS(PSA!$F:$F,PSA!$A:$A,C4773,PSA!$G:$G,D4773),
IF(AND(A4773="Colorectal Cancer Screening", E4773="Total Expenditure ($USD per 100,000 patients)"),
SUMIFS(COL!$F:$F,COL!$A:$A,C4773,COL!$G:$G,D4773),
IF(AND(A4773="Cervical Cancer Screening", E4773="Total Expenditure ($USD per 100,000 patients)"),
SUMIFS(CERV!$F:$F,CERV!$A:$A,C4773,CERV!$G:$G,D4773),
SUMIFS(CANSCRN!$F:$F,CANSCRN!$A:$A,C4773,CANSCRN!$G:$G,D4773))))))))))))</f>
        <v>18.050956500000002</v>
      </c>
    </row>
    <row r="4774" spans="1:6" x14ac:dyDescent="0.2">
      <c r="A4774" s="24" t="s">
        <v>100</v>
      </c>
      <c r="B4774" s="24" t="s">
        <v>101</v>
      </c>
      <c r="C4774" s="24" t="s">
        <v>55</v>
      </c>
      <c r="D4774" s="24">
        <v>2018</v>
      </c>
      <c r="E4774" s="24" t="s">
        <v>106</v>
      </c>
      <c r="F4774" s="3">
        <f>IF(AND(A4774="PSA Testing", E4774= "Utilization Rate (per 100,000 patients)"),
SUMIFS(PSA!$D:$D,PSA!$A:$A,C4774,PSA!$G:$G,D4774),
IF(AND(A4774="Colorectal Cancer Screening", E4774="Utilization Rate (per 100,000 patients)"),
SUMIFS(COL!$D:$D,COL!$A:$A,C4774,COL!$G:$G, D4774),
IF(AND(A4774="Cervical Cancer Screening", E4774="Utilization Rate (per 100,000 patients)"),
SUMIFS(CERV!$D:$D,CERV!$A:$A,C4774,CERV!$G:$G,D4774),
IF(AND(A4774="Cancer Screening for CKD patients", E4774="Utilization Rate (per 100,000 patients)"),
SUMIFS(CANSCRN!$D:$D,CANSCRN!$A:$A,C4774,CANSCRN!$G:$G,D4774),
IF(AND(A4774="PSA Testing", E4774="Cost per service ($USD)"),
SUMIFS(PSA!$E:$E,PSA!$A:$A,C4774,PSA!$G:$G,D4774),
IF(AND(A4774="Colorectal Cancer Screening", E4774="Cost per service ($USD)"),
SUMIFS(COL!$E:$E,COL!$A:$A,C4774,COL!$G:$G,D4774),
IF(AND(A4774="Cervical Cancer Screening", E4774="Cost per service ($USD)"),
SUMIFS(CERV!$E:$E,CERV!$A:$A,C4774,CERV!$G:$G,D4774),
IF(AND(A4774="Cancer Screening for CKD patients", E4774="Cost per service ($USD)"),
SUMIFS(CANSCRN!$E:$E,CANSCRN!$A:$A,C4774,CANSCRN!$G:$G,D4774),
IF(AND(A4774="PSA Testing", E4774="Total Expenditure ($USD per 100,000 patients)"),
SUMIFS(PSA!$F:$F,PSA!$A:$A,C4774,PSA!$G:$G,D4774),
IF(AND(A4774="Colorectal Cancer Screening", E4774="Total Expenditure ($USD per 100,000 patients)"),
SUMIFS(COL!$F:$F,COL!$A:$A,C4774,COL!$G:$G,D4774),
IF(AND(A4774="Cervical Cancer Screening", E4774="Total Expenditure ($USD per 100,000 patients)"),
SUMIFS(CERV!$F:$F,CERV!$A:$A,C4774,CERV!$G:$G,D4774),
SUMIFS(CANSCRN!$F:$F,CANSCRN!$A:$A,C4774,CANSCRN!$G:$G,D4774))))))))))))</f>
        <v>19.953983399999998</v>
      </c>
    </row>
    <row r="4775" spans="1:6" x14ac:dyDescent="0.2">
      <c r="A4775" s="24" t="s">
        <v>100</v>
      </c>
      <c r="B4775" s="24" t="s">
        <v>101</v>
      </c>
      <c r="C4775" s="24" t="s">
        <v>55</v>
      </c>
      <c r="D4775" s="24">
        <v>2019</v>
      </c>
      <c r="E4775" s="24" t="s">
        <v>106</v>
      </c>
      <c r="F4775" s="3">
        <f>IF(AND(A4775="PSA Testing", E4775= "Utilization Rate (per 100,000 patients)"),
SUMIFS(PSA!$D:$D,PSA!$A:$A,C4775,PSA!$G:$G,D4775),
IF(AND(A4775="Colorectal Cancer Screening", E4775="Utilization Rate (per 100,000 patients)"),
SUMIFS(COL!$D:$D,COL!$A:$A,C4775,COL!$G:$G, D4775),
IF(AND(A4775="Cervical Cancer Screening", E4775="Utilization Rate (per 100,000 patients)"),
SUMIFS(CERV!$D:$D,CERV!$A:$A,C4775,CERV!$G:$G,D4775),
IF(AND(A4775="Cancer Screening for CKD patients", E4775="Utilization Rate (per 100,000 patients)"),
SUMIFS(CANSCRN!$D:$D,CANSCRN!$A:$A,C4775,CANSCRN!$G:$G,D4775),
IF(AND(A4775="PSA Testing", E4775="Cost per service ($USD)"),
SUMIFS(PSA!$E:$E,PSA!$A:$A,C4775,PSA!$G:$G,D4775),
IF(AND(A4775="Colorectal Cancer Screening", E4775="Cost per service ($USD)"),
SUMIFS(COL!$E:$E,COL!$A:$A,C4775,COL!$G:$G,D4775),
IF(AND(A4775="Cervical Cancer Screening", E4775="Cost per service ($USD)"),
SUMIFS(CERV!$E:$E,CERV!$A:$A,C4775,CERV!$G:$G,D4775),
IF(AND(A4775="Cancer Screening for CKD patients", E4775="Cost per service ($USD)"),
SUMIFS(CANSCRN!$E:$E,CANSCRN!$A:$A,C4775,CANSCRN!$G:$G,D4775),
IF(AND(A4775="PSA Testing", E4775="Total Expenditure ($USD per 100,000 patients)"),
SUMIFS(PSA!$F:$F,PSA!$A:$A,C4775,PSA!$G:$G,D4775),
IF(AND(A4775="Colorectal Cancer Screening", E4775="Total Expenditure ($USD per 100,000 patients)"),
SUMIFS(COL!$F:$F,COL!$A:$A,C4775,COL!$G:$G,D4775),
IF(AND(A4775="Cervical Cancer Screening", E4775="Total Expenditure ($USD per 100,000 patients)"),
SUMIFS(CERV!$F:$F,CERV!$A:$A,C4775,CERV!$G:$G,D4775),
SUMIFS(CANSCRN!$F:$F,CANSCRN!$A:$A,C4775,CANSCRN!$G:$G,D4775))))))))))))</f>
        <v>17.579829100000001</v>
      </c>
    </row>
    <row r="4776" spans="1:6" x14ac:dyDescent="0.2">
      <c r="A4776" s="24" t="s">
        <v>100</v>
      </c>
      <c r="B4776" s="24" t="s">
        <v>101</v>
      </c>
      <c r="C4776" s="24" t="s">
        <v>56</v>
      </c>
      <c r="D4776" s="24">
        <v>2009</v>
      </c>
      <c r="E4776" s="24" t="s">
        <v>106</v>
      </c>
      <c r="F4776" s="3">
        <f>IF(AND(A4776="PSA Testing", E4776= "Utilization Rate (per 100,000 patients)"),
SUMIFS(PSA!$D:$D,PSA!$A:$A,C4776,PSA!$G:$G,D4776),
IF(AND(A4776="Colorectal Cancer Screening", E4776="Utilization Rate (per 100,000 patients)"),
SUMIFS(COL!$D:$D,COL!$A:$A,C4776,COL!$G:$G, D4776),
IF(AND(A4776="Cervical Cancer Screening", E4776="Utilization Rate (per 100,000 patients)"),
SUMIFS(CERV!$D:$D,CERV!$A:$A,C4776,CERV!$G:$G,D4776),
IF(AND(A4776="Cancer Screening for CKD patients", E4776="Utilization Rate (per 100,000 patients)"),
SUMIFS(CANSCRN!$D:$D,CANSCRN!$A:$A,C4776,CANSCRN!$G:$G,D4776),
IF(AND(A4776="PSA Testing", E4776="Cost per service ($USD)"),
SUMIFS(PSA!$E:$E,PSA!$A:$A,C4776,PSA!$G:$G,D4776),
IF(AND(A4776="Colorectal Cancer Screening", E4776="Cost per service ($USD)"),
SUMIFS(COL!$E:$E,COL!$A:$A,C4776,COL!$G:$G,D4776),
IF(AND(A4776="Cervical Cancer Screening", E4776="Cost per service ($USD)"),
SUMIFS(CERV!$E:$E,CERV!$A:$A,C4776,CERV!$G:$G,D4776),
IF(AND(A4776="Cancer Screening for CKD patients", E4776="Cost per service ($USD)"),
SUMIFS(CANSCRN!$E:$E,CANSCRN!$A:$A,C4776,CANSCRN!$G:$G,D4776),
IF(AND(A4776="PSA Testing", E4776="Total Expenditure ($USD per 100,000 patients)"),
SUMIFS(PSA!$F:$F,PSA!$A:$A,C4776,PSA!$G:$G,D4776),
IF(AND(A4776="Colorectal Cancer Screening", E4776="Total Expenditure ($USD per 100,000 patients)"),
SUMIFS(COL!$F:$F,COL!$A:$A,C4776,COL!$G:$G,D4776),
IF(AND(A4776="Cervical Cancer Screening", E4776="Total Expenditure ($USD per 100,000 patients)"),
SUMIFS(CERV!$F:$F,CERV!$A:$A,C4776,CERV!$G:$G,D4776),
SUMIFS(CANSCRN!$F:$F,CANSCRN!$A:$A,C4776,CANSCRN!$G:$G,D4776))))))))))))</f>
        <v>24.253</v>
      </c>
    </row>
    <row r="4777" spans="1:6" x14ac:dyDescent="0.2">
      <c r="A4777" s="24" t="s">
        <v>100</v>
      </c>
      <c r="B4777" s="24" t="s">
        <v>101</v>
      </c>
      <c r="C4777" s="24" t="s">
        <v>56</v>
      </c>
      <c r="D4777" s="24">
        <v>2010</v>
      </c>
      <c r="E4777" s="24" t="s">
        <v>106</v>
      </c>
      <c r="F4777" s="3">
        <f>IF(AND(A4777="PSA Testing", E4777= "Utilization Rate (per 100,000 patients)"),
SUMIFS(PSA!$D:$D,PSA!$A:$A,C4777,PSA!$G:$G,D4777),
IF(AND(A4777="Colorectal Cancer Screening", E4777="Utilization Rate (per 100,000 patients)"),
SUMIFS(COL!$D:$D,COL!$A:$A,C4777,COL!$G:$G, D4777),
IF(AND(A4777="Cervical Cancer Screening", E4777="Utilization Rate (per 100,000 patients)"),
SUMIFS(CERV!$D:$D,CERV!$A:$A,C4777,CERV!$G:$G,D4777),
IF(AND(A4777="Cancer Screening for CKD patients", E4777="Utilization Rate (per 100,000 patients)"),
SUMIFS(CANSCRN!$D:$D,CANSCRN!$A:$A,C4777,CANSCRN!$G:$G,D4777),
IF(AND(A4777="PSA Testing", E4777="Cost per service ($USD)"),
SUMIFS(PSA!$E:$E,PSA!$A:$A,C4777,PSA!$G:$G,D4777),
IF(AND(A4777="Colorectal Cancer Screening", E4777="Cost per service ($USD)"),
SUMIFS(COL!$E:$E,COL!$A:$A,C4777,COL!$G:$G,D4777),
IF(AND(A4777="Cervical Cancer Screening", E4777="Cost per service ($USD)"),
SUMIFS(CERV!$E:$E,CERV!$A:$A,C4777,CERV!$G:$G,D4777),
IF(AND(A4777="Cancer Screening for CKD patients", E4777="Cost per service ($USD)"),
SUMIFS(CANSCRN!$E:$E,CANSCRN!$A:$A,C4777,CANSCRN!$G:$G,D4777),
IF(AND(A4777="PSA Testing", E4777="Total Expenditure ($USD per 100,000 patients)"),
SUMIFS(PSA!$F:$F,PSA!$A:$A,C4777,PSA!$G:$G,D4777),
IF(AND(A4777="Colorectal Cancer Screening", E4777="Total Expenditure ($USD per 100,000 patients)"),
SUMIFS(COL!$F:$F,COL!$A:$A,C4777,COL!$G:$G,D4777),
IF(AND(A4777="Cervical Cancer Screening", E4777="Total Expenditure ($USD per 100,000 patients)"),
SUMIFS(CERV!$F:$F,CERV!$A:$A,C4777,CERV!$G:$G,D4777),
SUMIFS(CANSCRN!$F:$F,CANSCRN!$A:$A,C4777,CANSCRN!$G:$G,D4777))))))))))))</f>
        <v>139.20647099999999</v>
      </c>
    </row>
    <row r="4778" spans="1:6" x14ac:dyDescent="0.2">
      <c r="A4778" s="24" t="s">
        <v>100</v>
      </c>
      <c r="B4778" s="24" t="s">
        <v>101</v>
      </c>
      <c r="C4778" s="24" t="s">
        <v>56</v>
      </c>
      <c r="D4778" s="24">
        <v>2011</v>
      </c>
      <c r="E4778" s="24" t="s">
        <v>106</v>
      </c>
      <c r="F4778" s="3">
        <f>IF(AND(A4778="PSA Testing", E4778= "Utilization Rate (per 100,000 patients)"),
SUMIFS(PSA!$D:$D,PSA!$A:$A,C4778,PSA!$G:$G,D4778),
IF(AND(A4778="Colorectal Cancer Screening", E4778="Utilization Rate (per 100,000 patients)"),
SUMIFS(COL!$D:$D,COL!$A:$A,C4778,COL!$G:$G, D4778),
IF(AND(A4778="Cervical Cancer Screening", E4778="Utilization Rate (per 100,000 patients)"),
SUMIFS(CERV!$D:$D,CERV!$A:$A,C4778,CERV!$G:$G,D4778),
IF(AND(A4778="Cancer Screening for CKD patients", E4778="Utilization Rate (per 100,000 patients)"),
SUMIFS(CANSCRN!$D:$D,CANSCRN!$A:$A,C4778,CANSCRN!$G:$G,D4778),
IF(AND(A4778="PSA Testing", E4778="Cost per service ($USD)"),
SUMIFS(PSA!$E:$E,PSA!$A:$A,C4778,PSA!$G:$G,D4778),
IF(AND(A4778="Colorectal Cancer Screening", E4778="Cost per service ($USD)"),
SUMIFS(COL!$E:$E,COL!$A:$A,C4778,COL!$G:$G,D4778),
IF(AND(A4778="Cervical Cancer Screening", E4778="Cost per service ($USD)"),
SUMIFS(CERV!$E:$E,CERV!$A:$A,C4778,CERV!$G:$G,D4778),
IF(AND(A4778="Cancer Screening for CKD patients", E4778="Cost per service ($USD)"),
SUMIFS(CANSCRN!$E:$E,CANSCRN!$A:$A,C4778,CANSCRN!$G:$G,D4778),
IF(AND(A4778="PSA Testing", E4778="Total Expenditure ($USD per 100,000 patients)"),
SUMIFS(PSA!$F:$F,PSA!$A:$A,C4778,PSA!$G:$G,D4778),
IF(AND(A4778="Colorectal Cancer Screening", E4778="Total Expenditure ($USD per 100,000 patients)"),
SUMIFS(COL!$F:$F,COL!$A:$A,C4778,COL!$G:$G,D4778),
IF(AND(A4778="Cervical Cancer Screening", E4778="Total Expenditure ($USD per 100,000 patients)"),
SUMIFS(CERV!$F:$F,CERV!$A:$A,C4778,CERV!$G:$G,D4778),
SUMIFS(CANSCRN!$F:$F,CANSCRN!$A:$A,C4778,CANSCRN!$G:$G,D4778))))))))))))</f>
        <v>34.920588199999997</v>
      </c>
    </row>
    <row r="4779" spans="1:6" x14ac:dyDescent="0.2">
      <c r="A4779" s="24" t="s">
        <v>100</v>
      </c>
      <c r="B4779" s="24" t="s">
        <v>101</v>
      </c>
      <c r="C4779" s="24" t="s">
        <v>56</v>
      </c>
      <c r="D4779" s="24">
        <v>2012</v>
      </c>
      <c r="E4779" s="24" t="s">
        <v>106</v>
      </c>
      <c r="F4779" s="3">
        <f>IF(AND(A4779="PSA Testing", E4779= "Utilization Rate (per 100,000 patients)"),
SUMIFS(PSA!$D:$D,PSA!$A:$A,C4779,PSA!$G:$G,D4779),
IF(AND(A4779="Colorectal Cancer Screening", E4779="Utilization Rate (per 100,000 patients)"),
SUMIFS(COL!$D:$D,COL!$A:$A,C4779,COL!$G:$G, D4779),
IF(AND(A4779="Cervical Cancer Screening", E4779="Utilization Rate (per 100,000 patients)"),
SUMIFS(CERV!$D:$D,CERV!$A:$A,C4779,CERV!$G:$G,D4779),
IF(AND(A4779="Cancer Screening for CKD patients", E4779="Utilization Rate (per 100,000 patients)"),
SUMIFS(CANSCRN!$D:$D,CANSCRN!$A:$A,C4779,CANSCRN!$G:$G,D4779),
IF(AND(A4779="PSA Testing", E4779="Cost per service ($USD)"),
SUMIFS(PSA!$E:$E,PSA!$A:$A,C4779,PSA!$G:$G,D4779),
IF(AND(A4779="Colorectal Cancer Screening", E4779="Cost per service ($USD)"),
SUMIFS(COL!$E:$E,COL!$A:$A,C4779,COL!$G:$G,D4779),
IF(AND(A4779="Cervical Cancer Screening", E4779="Cost per service ($USD)"),
SUMIFS(CERV!$E:$E,CERV!$A:$A,C4779,CERV!$G:$G,D4779),
IF(AND(A4779="Cancer Screening for CKD patients", E4779="Cost per service ($USD)"),
SUMIFS(CANSCRN!$E:$E,CANSCRN!$A:$A,C4779,CANSCRN!$G:$G,D4779),
IF(AND(A4779="PSA Testing", E4779="Total Expenditure ($USD per 100,000 patients)"),
SUMIFS(PSA!$F:$F,PSA!$A:$A,C4779,PSA!$G:$G,D4779),
IF(AND(A4779="Colorectal Cancer Screening", E4779="Total Expenditure ($USD per 100,000 patients)"),
SUMIFS(COL!$F:$F,COL!$A:$A,C4779,COL!$G:$G,D4779),
IF(AND(A4779="Cervical Cancer Screening", E4779="Total Expenditure ($USD per 100,000 patients)"),
SUMIFS(CERV!$F:$F,CERV!$A:$A,C4779,CERV!$G:$G,D4779),
SUMIFS(CANSCRN!$F:$F,CANSCRN!$A:$A,C4779,CANSCRN!$G:$G,D4779))))))))))))</f>
        <v>37.887692299999998</v>
      </c>
    </row>
    <row r="4780" spans="1:6" x14ac:dyDescent="0.2">
      <c r="A4780" s="24" t="s">
        <v>100</v>
      </c>
      <c r="B4780" s="24" t="s">
        <v>101</v>
      </c>
      <c r="C4780" s="24" t="s">
        <v>56</v>
      </c>
      <c r="D4780" s="24">
        <v>2013</v>
      </c>
      <c r="E4780" s="24" t="s">
        <v>106</v>
      </c>
      <c r="F4780" s="3">
        <f>IF(AND(A4780="PSA Testing", E4780= "Utilization Rate (per 100,000 patients)"),
SUMIFS(PSA!$D:$D,PSA!$A:$A,C4780,PSA!$G:$G,D4780),
IF(AND(A4780="Colorectal Cancer Screening", E4780="Utilization Rate (per 100,000 patients)"),
SUMIFS(COL!$D:$D,COL!$A:$A,C4780,COL!$G:$G, D4780),
IF(AND(A4780="Cervical Cancer Screening", E4780="Utilization Rate (per 100,000 patients)"),
SUMIFS(CERV!$D:$D,CERV!$A:$A,C4780,CERV!$G:$G,D4780),
IF(AND(A4780="Cancer Screening for CKD patients", E4780="Utilization Rate (per 100,000 patients)"),
SUMIFS(CANSCRN!$D:$D,CANSCRN!$A:$A,C4780,CANSCRN!$G:$G,D4780),
IF(AND(A4780="PSA Testing", E4780="Cost per service ($USD)"),
SUMIFS(PSA!$E:$E,PSA!$A:$A,C4780,PSA!$G:$G,D4780),
IF(AND(A4780="Colorectal Cancer Screening", E4780="Cost per service ($USD)"),
SUMIFS(COL!$E:$E,COL!$A:$A,C4780,COL!$G:$G,D4780),
IF(AND(A4780="Cervical Cancer Screening", E4780="Cost per service ($USD)"),
SUMIFS(CERV!$E:$E,CERV!$A:$A,C4780,CERV!$G:$G,D4780),
IF(AND(A4780="Cancer Screening for CKD patients", E4780="Cost per service ($USD)"),
SUMIFS(CANSCRN!$E:$E,CANSCRN!$A:$A,C4780,CANSCRN!$G:$G,D4780),
IF(AND(A4780="PSA Testing", E4780="Total Expenditure ($USD per 100,000 patients)"),
SUMIFS(PSA!$F:$F,PSA!$A:$A,C4780,PSA!$G:$G,D4780),
IF(AND(A4780="Colorectal Cancer Screening", E4780="Total Expenditure ($USD per 100,000 patients)"),
SUMIFS(COL!$F:$F,COL!$A:$A,C4780,COL!$G:$G,D4780),
IF(AND(A4780="Cervical Cancer Screening", E4780="Total Expenditure ($USD per 100,000 patients)"),
SUMIFS(CERV!$F:$F,CERV!$A:$A,C4780,CERV!$G:$G,D4780),
SUMIFS(CANSCRN!$F:$F,CANSCRN!$A:$A,C4780,CANSCRN!$G:$G,D4780))))))))))))</f>
        <v>42.752307700000003</v>
      </c>
    </row>
    <row r="4781" spans="1:6" x14ac:dyDescent="0.2">
      <c r="A4781" s="24" t="s">
        <v>100</v>
      </c>
      <c r="B4781" s="24" t="s">
        <v>101</v>
      </c>
      <c r="C4781" s="24" t="s">
        <v>56</v>
      </c>
      <c r="D4781" s="24">
        <v>2014</v>
      </c>
      <c r="E4781" s="24" t="s">
        <v>106</v>
      </c>
      <c r="F4781" s="3">
        <f>IF(AND(A4781="PSA Testing", E4781= "Utilization Rate (per 100,000 patients)"),
SUMIFS(PSA!$D:$D,PSA!$A:$A,C4781,PSA!$G:$G,D4781),
IF(AND(A4781="Colorectal Cancer Screening", E4781="Utilization Rate (per 100,000 patients)"),
SUMIFS(COL!$D:$D,COL!$A:$A,C4781,COL!$G:$G, D4781),
IF(AND(A4781="Cervical Cancer Screening", E4781="Utilization Rate (per 100,000 patients)"),
SUMIFS(CERV!$D:$D,CERV!$A:$A,C4781,CERV!$G:$G,D4781),
IF(AND(A4781="Cancer Screening for CKD patients", E4781="Utilization Rate (per 100,000 patients)"),
SUMIFS(CANSCRN!$D:$D,CANSCRN!$A:$A,C4781,CANSCRN!$G:$G,D4781),
IF(AND(A4781="PSA Testing", E4781="Cost per service ($USD)"),
SUMIFS(PSA!$E:$E,PSA!$A:$A,C4781,PSA!$G:$G,D4781),
IF(AND(A4781="Colorectal Cancer Screening", E4781="Cost per service ($USD)"),
SUMIFS(COL!$E:$E,COL!$A:$A,C4781,COL!$G:$G,D4781),
IF(AND(A4781="Cervical Cancer Screening", E4781="Cost per service ($USD)"),
SUMIFS(CERV!$E:$E,CERV!$A:$A,C4781,CERV!$G:$G,D4781),
IF(AND(A4781="Cancer Screening for CKD patients", E4781="Cost per service ($USD)"),
SUMIFS(CANSCRN!$E:$E,CANSCRN!$A:$A,C4781,CANSCRN!$G:$G,D4781),
IF(AND(A4781="PSA Testing", E4781="Total Expenditure ($USD per 100,000 patients)"),
SUMIFS(PSA!$F:$F,PSA!$A:$A,C4781,PSA!$G:$G,D4781),
IF(AND(A4781="Colorectal Cancer Screening", E4781="Total Expenditure ($USD per 100,000 patients)"),
SUMIFS(COL!$F:$F,COL!$A:$A,C4781,COL!$G:$G,D4781),
IF(AND(A4781="Cervical Cancer Screening", E4781="Total Expenditure ($USD per 100,000 patients)"),
SUMIFS(CERV!$F:$F,CERV!$A:$A,C4781,CERV!$G:$G,D4781),
SUMIFS(CANSCRN!$F:$F,CANSCRN!$A:$A,C4781,CANSCRN!$G:$G,D4781))))))))))))</f>
        <v>22.805</v>
      </c>
    </row>
    <row r="4782" spans="1:6" x14ac:dyDescent="0.2">
      <c r="A4782" s="24" t="s">
        <v>100</v>
      </c>
      <c r="B4782" s="24" t="s">
        <v>101</v>
      </c>
      <c r="C4782" s="24" t="s">
        <v>56</v>
      </c>
      <c r="D4782" s="24">
        <v>2015</v>
      </c>
      <c r="E4782" s="24" t="s">
        <v>106</v>
      </c>
      <c r="F4782" s="3">
        <f>IF(AND(A4782="PSA Testing", E4782= "Utilization Rate (per 100,000 patients)"),
SUMIFS(PSA!$D:$D,PSA!$A:$A,C4782,PSA!$G:$G,D4782),
IF(AND(A4782="Colorectal Cancer Screening", E4782="Utilization Rate (per 100,000 patients)"),
SUMIFS(COL!$D:$D,COL!$A:$A,C4782,COL!$G:$G, D4782),
IF(AND(A4782="Cervical Cancer Screening", E4782="Utilization Rate (per 100,000 patients)"),
SUMIFS(CERV!$D:$D,CERV!$A:$A,C4782,CERV!$G:$G,D4782),
IF(AND(A4782="Cancer Screening for CKD patients", E4782="Utilization Rate (per 100,000 patients)"),
SUMIFS(CANSCRN!$D:$D,CANSCRN!$A:$A,C4782,CANSCRN!$G:$G,D4782),
IF(AND(A4782="PSA Testing", E4782="Cost per service ($USD)"),
SUMIFS(PSA!$E:$E,PSA!$A:$A,C4782,PSA!$G:$G,D4782),
IF(AND(A4782="Colorectal Cancer Screening", E4782="Cost per service ($USD)"),
SUMIFS(COL!$E:$E,COL!$A:$A,C4782,COL!$G:$G,D4782),
IF(AND(A4782="Cervical Cancer Screening", E4782="Cost per service ($USD)"),
SUMIFS(CERV!$E:$E,CERV!$A:$A,C4782,CERV!$G:$G,D4782),
IF(AND(A4782="Cancer Screening for CKD patients", E4782="Cost per service ($USD)"),
SUMIFS(CANSCRN!$E:$E,CANSCRN!$A:$A,C4782,CANSCRN!$G:$G,D4782),
IF(AND(A4782="PSA Testing", E4782="Total Expenditure ($USD per 100,000 patients)"),
SUMIFS(PSA!$F:$F,PSA!$A:$A,C4782,PSA!$G:$G,D4782),
IF(AND(A4782="Colorectal Cancer Screening", E4782="Total Expenditure ($USD per 100,000 patients)"),
SUMIFS(COL!$F:$F,COL!$A:$A,C4782,COL!$G:$G,D4782),
IF(AND(A4782="Cervical Cancer Screening", E4782="Total Expenditure ($USD per 100,000 patients)"),
SUMIFS(CERV!$F:$F,CERV!$A:$A,C4782,CERV!$G:$G,D4782),
SUMIFS(CANSCRN!$F:$F,CANSCRN!$A:$A,C4782,CANSCRN!$G:$G,D4782))))))))))))</f>
        <v>40.618124999999999</v>
      </c>
    </row>
    <row r="4783" spans="1:6" x14ac:dyDescent="0.2">
      <c r="A4783" s="24" t="s">
        <v>100</v>
      </c>
      <c r="B4783" s="24" t="s">
        <v>101</v>
      </c>
      <c r="C4783" s="24" t="s">
        <v>56</v>
      </c>
      <c r="D4783" s="24">
        <v>2016</v>
      </c>
      <c r="E4783" s="24" t="s">
        <v>106</v>
      </c>
      <c r="F4783" s="3">
        <f>IF(AND(A4783="PSA Testing", E4783= "Utilization Rate (per 100,000 patients)"),
SUMIFS(PSA!$D:$D,PSA!$A:$A,C4783,PSA!$G:$G,D4783),
IF(AND(A4783="Colorectal Cancer Screening", E4783="Utilization Rate (per 100,000 patients)"),
SUMIFS(COL!$D:$D,COL!$A:$A,C4783,COL!$G:$G, D4783),
IF(AND(A4783="Cervical Cancer Screening", E4783="Utilization Rate (per 100,000 patients)"),
SUMIFS(CERV!$D:$D,CERV!$A:$A,C4783,CERV!$G:$G,D4783),
IF(AND(A4783="Cancer Screening for CKD patients", E4783="Utilization Rate (per 100,000 patients)"),
SUMIFS(CANSCRN!$D:$D,CANSCRN!$A:$A,C4783,CANSCRN!$G:$G,D4783),
IF(AND(A4783="PSA Testing", E4783="Cost per service ($USD)"),
SUMIFS(PSA!$E:$E,PSA!$A:$A,C4783,PSA!$G:$G,D4783),
IF(AND(A4783="Colorectal Cancer Screening", E4783="Cost per service ($USD)"),
SUMIFS(COL!$E:$E,COL!$A:$A,C4783,COL!$G:$G,D4783),
IF(AND(A4783="Cervical Cancer Screening", E4783="Cost per service ($USD)"),
SUMIFS(CERV!$E:$E,CERV!$A:$A,C4783,CERV!$G:$G,D4783),
IF(AND(A4783="Cancer Screening for CKD patients", E4783="Cost per service ($USD)"),
SUMIFS(CANSCRN!$E:$E,CANSCRN!$A:$A,C4783,CANSCRN!$G:$G,D4783),
IF(AND(A4783="PSA Testing", E4783="Total Expenditure ($USD per 100,000 patients)"),
SUMIFS(PSA!$F:$F,PSA!$A:$A,C4783,PSA!$G:$G,D4783),
IF(AND(A4783="Colorectal Cancer Screening", E4783="Total Expenditure ($USD per 100,000 patients)"),
SUMIFS(COL!$F:$F,COL!$A:$A,C4783,COL!$G:$G,D4783),
IF(AND(A4783="Cervical Cancer Screening", E4783="Total Expenditure ($USD per 100,000 patients)"),
SUMIFS(CERV!$F:$F,CERV!$A:$A,C4783,CERV!$G:$G,D4783),
SUMIFS(CANSCRN!$F:$F,CANSCRN!$A:$A,C4783,CANSCRN!$G:$G,D4783))))))))))))</f>
        <v>33.805555599999998</v>
      </c>
    </row>
    <row r="4784" spans="1:6" x14ac:dyDescent="0.2">
      <c r="A4784" s="24" t="s">
        <v>100</v>
      </c>
      <c r="B4784" s="24" t="s">
        <v>101</v>
      </c>
      <c r="C4784" s="24" t="s">
        <v>56</v>
      </c>
      <c r="D4784" s="24">
        <v>2017</v>
      </c>
      <c r="E4784" s="24" t="s">
        <v>106</v>
      </c>
      <c r="F4784" s="3">
        <f>IF(AND(A4784="PSA Testing", E4784= "Utilization Rate (per 100,000 patients)"),
SUMIFS(PSA!$D:$D,PSA!$A:$A,C4784,PSA!$G:$G,D4784),
IF(AND(A4784="Colorectal Cancer Screening", E4784="Utilization Rate (per 100,000 patients)"),
SUMIFS(COL!$D:$D,COL!$A:$A,C4784,COL!$G:$G, D4784),
IF(AND(A4784="Cervical Cancer Screening", E4784="Utilization Rate (per 100,000 patients)"),
SUMIFS(CERV!$D:$D,CERV!$A:$A,C4784,CERV!$G:$G,D4784),
IF(AND(A4784="Cancer Screening for CKD patients", E4784="Utilization Rate (per 100,000 patients)"),
SUMIFS(CANSCRN!$D:$D,CANSCRN!$A:$A,C4784,CANSCRN!$G:$G,D4784),
IF(AND(A4784="PSA Testing", E4784="Cost per service ($USD)"),
SUMIFS(PSA!$E:$E,PSA!$A:$A,C4784,PSA!$G:$G,D4784),
IF(AND(A4784="Colorectal Cancer Screening", E4784="Cost per service ($USD)"),
SUMIFS(COL!$E:$E,COL!$A:$A,C4784,COL!$G:$G,D4784),
IF(AND(A4784="Cervical Cancer Screening", E4784="Cost per service ($USD)"),
SUMIFS(CERV!$E:$E,CERV!$A:$A,C4784,CERV!$G:$G,D4784),
IF(AND(A4784="Cancer Screening for CKD patients", E4784="Cost per service ($USD)"),
SUMIFS(CANSCRN!$E:$E,CANSCRN!$A:$A,C4784,CANSCRN!$G:$G,D4784),
IF(AND(A4784="PSA Testing", E4784="Total Expenditure ($USD per 100,000 patients)"),
SUMIFS(PSA!$F:$F,PSA!$A:$A,C4784,PSA!$G:$G,D4784),
IF(AND(A4784="Colorectal Cancer Screening", E4784="Total Expenditure ($USD per 100,000 patients)"),
SUMIFS(COL!$F:$F,COL!$A:$A,C4784,COL!$G:$G,D4784),
IF(AND(A4784="Cervical Cancer Screening", E4784="Total Expenditure ($USD per 100,000 patients)"),
SUMIFS(CERV!$F:$F,CERV!$A:$A,C4784,CERV!$G:$G,D4784),
SUMIFS(CANSCRN!$F:$F,CANSCRN!$A:$A,C4784,CANSCRN!$G:$G,D4784))))))))))))</f>
        <v>35.766451600000003</v>
      </c>
    </row>
    <row r="4785" spans="1:6" x14ac:dyDescent="0.2">
      <c r="A4785" s="24" t="s">
        <v>100</v>
      </c>
      <c r="B4785" s="24" t="s">
        <v>101</v>
      </c>
      <c r="C4785" s="24" t="s">
        <v>56</v>
      </c>
      <c r="D4785" s="24">
        <v>2018</v>
      </c>
      <c r="E4785" s="24" t="s">
        <v>106</v>
      </c>
      <c r="F4785" s="3">
        <f>IF(AND(A4785="PSA Testing", E4785= "Utilization Rate (per 100,000 patients)"),
SUMIFS(PSA!$D:$D,PSA!$A:$A,C4785,PSA!$G:$G,D4785),
IF(AND(A4785="Colorectal Cancer Screening", E4785="Utilization Rate (per 100,000 patients)"),
SUMIFS(COL!$D:$D,COL!$A:$A,C4785,COL!$G:$G, D4785),
IF(AND(A4785="Cervical Cancer Screening", E4785="Utilization Rate (per 100,000 patients)"),
SUMIFS(CERV!$D:$D,CERV!$A:$A,C4785,CERV!$G:$G,D4785),
IF(AND(A4785="Cancer Screening for CKD patients", E4785="Utilization Rate (per 100,000 patients)"),
SUMIFS(CANSCRN!$D:$D,CANSCRN!$A:$A,C4785,CANSCRN!$G:$G,D4785),
IF(AND(A4785="PSA Testing", E4785="Cost per service ($USD)"),
SUMIFS(PSA!$E:$E,PSA!$A:$A,C4785,PSA!$G:$G,D4785),
IF(AND(A4785="Colorectal Cancer Screening", E4785="Cost per service ($USD)"),
SUMIFS(COL!$E:$E,COL!$A:$A,C4785,COL!$G:$G,D4785),
IF(AND(A4785="Cervical Cancer Screening", E4785="Cost per service ($USD)"),
SUMIFS(CERV!$E:$E,CERV!$A:$A,C4785,CERV!$G:$G,D4785),
IF(AND(A4785="Cancer Screening for CKD patients", E4785="Cost per service ($USD)"),
SUMIFS(CANSCRN!$E:$E,CANSCRN!$A:$A,C4785,CANSCRN!$G:$G,D4785),
IF(AND(A4785="PSA Testing", E4785="Total Expenditure ($USD per 100,000 patients)"),
SUMIFS(PSA!$F:$F,PSA!$A:$A,C4785,PSA!$G:$G,D4785),
IF(AND(A4785="Colorectal Cancer Screening", E4785="Total Expenditure ($USD per 100,000 patients)"),
SUMIFS(COL!$F:$F,COL!$A:$A,C4785,COL!$G:$G,D4785),
IF(AND(A4785="Cervical Cancer Screening", E4785="Total Expenditure ($USD per 100,000 patients)"),
SUMIFS(CERV!$F:$F,CERV!$A:$A,C4785,CERV!$G:$G,D4785),
SUMIFS(CANSCRN!$F:$F,CANSCRN!$A:$A,C4785,CANSCRN!$G:$G,D4785))))))))))))</f>
        <v>36.374545500000004</v>
      </c>
    </row>
    <row r="4786" spans="1:6" x14ac:dyDescent="0.2">
      <c r="A4786" s="24" t="s">
        <v>100</v>
      </c>
      <c r="B4786" s="24" t="s">
        <v>101</v>
      </c>
      <c r="C4786" s="24" t="s">
        <v>56</v>
      </c>
      <c r="D4786" s="24">
        <v>2019</v>
      </c>
      <c r="E4786" s="24" t="s">
        <v>106</v>
      </c>
      <c r="F4786" s="3">
        <f>IF(AND(A4786="PSA Testing", E4786= "Utilization Rate (per 100,000 patients)"),
SUMIFS(PSA!$D:$D,PSA!$A:$A,C4786,PSA!$G:$G,D4786),
IF(AND(A4786="Colorectal Cancer Screening", E4786="Utilization Rate (per 100,000 patients)"),
SUMIFS(COL!$D:$D,COL!$A:$A,C4786,COL!$G:$G, D4786),
IF(AND(A4786="Cervical Cancer Screening", E4786="Utilization Rate (per 100,000 patients)"),
SUMIFS(CERV!$D:$D,CERV!$A:$A,C4786,CERV!$G:$G,D4786),
IF(AND(A4786="Cancer Screening for CKD patients", E4786="Utilization Rate (per 100,000 patients)"),
SUMIFS(CANSCRN!$D:$D,CANSCRN!$A:$A,C4786,CANSCRN!$G:$G,D4786),
IF(AND(A4786="PSA Testing", E4786="Cost per service ($USD)"),
SUMIFS(PSA!$E:$E,PSA!$A:$A,C4786,PSA!$G:$G,D4786),
IF(AND(A4786="Colorectal Cancer Screening", E4786="Cost per service ($USD)"),
SUMIFS(COL!$E:$E,COL!$A:$A,C4786,COL!$G:$G,D4786),
IF(AND(A4786="Cervical Cancer Screening", E4786="Cost per service ($USD)"),
SUMIFS(CERV!$E:$E,CERV!$A:$A,C4786,CERV!$G:$G,D4786),
IF(AND(A4786="Cancer Screening for CKD patients", E4786="Cost per service ($USD)"),
SUMIFS(CANSCRN!$E:$E,CANSCRN!$A:$A,C4786,CANSCRN!$G:$G,D4786),
IF(AND(A4786="PSA Testing", E4786="Total Expenditure ($USD per 100,000 patients)"),
SUMIFS(PSA!$F:$F,PSA!$A:$A,C4786,PSA!$G:$G,D4786),
IF(AND(A4786="Colorectal Cancer Screening", E4786="Total Expenditure ($USD per 100,000 patients)"),
SUMIFS(COL!$F:$F,COL!$A:$A,C4786,COL!$G:$G,D4786),
IF(AND(A4786="Cervical Cancer Screening", E4786="Total Expenditure ($USD per 100,000 patients)"),
SUMIFS(CERV!$F:$F,CERV!$A:$A,C4786,CERV!$G:$G,D4786),
SUMIFS(CANSCRN!$F:$F,CANSCRN!$A:$A,C4786,CANSCRN!$G:$G,D4786))))))))))))</f>
        <v>32.539411800000003</v>
      </c>
    </row>
    <row r="4787" spans="1:6" x14ac:dyDescent="0.2">
      <c r="A4787" s="24" t="s">
        <v>100</v>
      </c>
      <c r="B4787" s="24" t="s">
        <v>101</v>
      </c>
      <c r="C4787" s="24" t="s">
        <v>57</v>
      </c>
      <c r="D4787" s="24">
        <v>2009</v>
      </c>
      <c r="E4787" s="24" t="s">
        <v>106</v>
      </c>
      <c r="F4787" s="3">
        <f>IF(AND(A4787="PSA Testing", E4787= "Utilization Rate (per 100,000 patients)"),
SUMIFS(PSA!$D:$D,PSA!$A:$A,C4787,PSA!$G:$G,D4787),
IF(AND(A4787="Colorectal Cancer Screening", E4787="Utilization Rate (per 100,000 patients)"),
SUMIFS(COL!$D:$D,COL!$A:$A,C4787,COL!$G:$G, D4787),
IF(AND(A4787="Cervical Cancer Screening", E4787="Utilization Rate (per 100,000 patients)"),
SUMIFS(CERV!$D:$D,CERV!$A:$A,C4787,CERV!$G:$G,D4787),
IF(AND(A4787="Cancer Screening for CKD patients", E4787="Utilization Rate (per 100,000 patients)"),
SUMIFS(CANSCRN!$D:$D,CANSCRN!$A:$A,C4787,CANSCRN!$G:$G,D4787),
IF(AND(A4787="PSA Testing", E4787="Cost per service ($USD)"),
SUMIFS(PSA!$E:$E,PSA!$A:$A,C4787,PSA!$G:$G,D4787),
IF(AND(A4787="Colorectal Cancer Screening", E4787="Cost per service ($USD)"),
SUMIFS(COL!$E:$E,COL!$A:$A,C4787,COL!$G:$G,D4787),
IF(AND(A4787="Cervical Cancer Screening", E4787="Cost per service ($USD)"),
SUMIFS(CERV!$E:$E,CERV!$A:$A,C4787,CERV!$G:$G,D4787),
IF(AND(A4787="Cancer Screening for CKD patients", E4787="Cost per service ($USD)"),
SUMIFS(CANSCRN!$E:$E,CANSCRN!$A:$A,C4787,CANSCRN!$G:$G,D4787),
IF(AND(A4787="PSA Testing", E4787="Total Expenditure ($USD per 100,000 patients)"),
SUMIFS(PSA!$F:$F,PSA!$A:$A,C4787,PSA!$G:$G,D4787),
IF(AND(A4787="Colorectal Cancer Screening", E4787="Total Expenditure ($USD per 100,000 patients)"),
SUMIFS(COL!$F:$F,COL!$A:$A,C4787,COL!$G:$G,D4787),
IF(AND(A4787="Cervical Cancer Screening", E4787="Total Expenditure ($USD per 100,000 patients)"),
SUMIFS(CERV!$F:$F,CERV!$A:$A,C4787,CERV!$G:$G,D4787),
SUMIFS(CANSCRN!$F:$F,CANSCRN!$A:$A,C4787,CANSCRN!$G:$G,D4787))))))))))))</f>
        <v>22.098290599999999</v>
      </c>
    </row>
    <row r="4788" spans="1:6" x14ac:dyDescent="0.2">
      <c r="A4788" s="24" t="s">
        <v>100</v>
      </c>
      <c r="B4788" s="24" t="s">
        <v>101</v>
      </c>
      <c r="C4788" s="24" t="s">
        <v>57</v>
      </c>
      <c r="D4788" s="24">
        <v>2010</v>
      </c>
      <c r="E4788" s="24" t="s">
        <v>106</v>
      </c>
      <c r="F4788" s="3">
        <f>IF(AND(A4788="PSA Testing", E4788= "Utilization Rate (per 100,000 patients)"),
SUMIFS(PSA!$D:$D,PSA!$A:$A,C4788,PSA!$G:$G,D4788),
IF(AND(A4788="Colorectal Cancer Screening", E4788="Utilization Rate (per 100,000 patients)"),
SUMIFS(COL!$D:$D,COL!$A:$A,C4788,COL!$G:$G, D4788),
IF(AND(A4788="Cervical Cancer Screening", E4788="Utilization Rate (per 100,000 patients)"),
SUMIFS(CERV!$D:$D,CERV!$A:$A,C4788,CERV!$G:$G,D4788),
IF(AND(A4788="Cancer Screening for CKD patients", E4788="Utilization Rate (per 100,000 patients)"),
SUMIFS(CANSCRN!$D:$D,CANSCRN!$A:$A,C4788,CANSCRN!$G:$G,D4788),
IF(AND(A4788="PSA Testing", E4788="Cost per service ($USD)"),
SUMIFS(PSA!$E:$E,PSA!$A:$A,C4788,PSA!$G:$G,D4788),
IF(AND(A4788="Colorectal Cancer Screening", E4788="Cost per service ($USD)"),
SUMIFS(COL!$E:$E,COL!$A:$A,C4788,COL!$G:$G,D4788),
IF(AND(A4788="Cervical Cancer Screening", E4788="Cost per service ($USD)"),
SUMIFS(CERV!$E:$E,CERV!$A:$A,C4788,CERV!$G:$G,D4788),
IF(AND(A4788="Cancer Screening for CKD patients", E4788="Cost per service ($USD)"),
SUMIFS(CANSCRN!$E:$E,CANSCRN!$A:$A,C4788,CANSCRN!$G:$G,D4788),
IF(AND(A4788="PSA Testing", E4788="Total Expenditure ($USD per 100,000 patients)"),
SUMIFS(PSA!$F:$F,PSA!$A:$A,C4788,PSA!$G:$G,D4788),
IF(AND(A4788="Colorectal Cancer Screening", E4788="Total Expenditure ($USD per 100,000 patients)"),
SUMIFS(COL!$F:$F,COL!$A:$A,C4788,COL!$G:$G,D4788),
IF(AND(A4788="Cervical Cancer Screening", E4788="Total Expenditure ($USD per 100,000 patients)"),
SUMIFS(CERV!$F:$F,CERV!$A:$A,C4788,CERV!$G:$G,D4788),
SUMIFS(CANSCRN!$F:$F,CANSCRN!$A:$A,C4788,CANSCRN!$G:$G,D4788))))))))))))</f>
        <v>19.635809600000002</v>
      </c>
    </row>
    <row r="4789" spans="1:6" x14ac:dyDescent="0.2">
      <c r="A4789" s="24" t="s">
        <v>100</v>
      </c>
      <c r="B4789" s="24" t="s">
        <v>101</v>
      </c>
      <c r="C4789" s="24" t="s">
        <v>57</v>
      </c>
      <c r="D4789" s="24">
        <v>2011</v>
      </c>
      <c r="E4789" s="24" t="s">
        <v>106</v>
      </c>
      <c r="F4789" s="3">
        <f>IF(AND(A4789="PSA Testing", E4789= "Utilization Rate (per 100,000 patients)"),
SUMIFS(PSA!$D:$D,PSA!$A:$A,C4789,PSA!$G:$G,D4789),
IF(AND(A4789="Colorectal Cancer Screening", E4789="Utilization Rate (per 100,000 patients)"),
SUMIFS(COL!$D:$D,COL!$A:$A,C4789,COL!$G:$G, D4789),
IF(AND(A4789="Cervical Cancer Screening", E4789="Utilization Rate (per 100,000 patients)"),
SUMIFS(CERV!$D:$D,CERV!$A:$A,C4789,CERV!$G:$G,D4789),
IF(AND(A4789="Cancer Screening for CKD patients", E4789="Utilization Rate (per 100,000 patients)"),
SUMIFS(CANSCRN!$D:$D,CANSCRN!$A:$A,C4789,CANSCRN!$G:$G,D4789),
IF(AND(A4789="PSA Testing", E4789="Cost per service ($USD)"),
SUMIFS(PSA!$E:$E,PSA!$A:$A,C4789,PSA!$G:$G,D4789),
IF(AND(A4789="Colorectal Cancer Screening", E4789="Cost per service ($USD)"),
SUMIFS(COL!$E:$E,COL!$A:$A,C4789,COL!$G:$G,D4789),
IF(AND(A4789="Cervical Cancer Screening", E4789="Cost per service ($USD)"),
SUMIFS(CERV!$E:$E,CERV!$A:$A,C4789,CERV!$G:$G,D4789),
IF(AND(A4789="Cancer Screening for CKD patients", E4789="Cost per service ($USD)"),
SUMIFS(CANSCRN!$E:$E,CANSCRN!$A:$A,C4789,CANSCRN!$G:$G,D4789),
IF(AND(A4789="PSA Testing", E4789="Total Expenditure ($USD per 100,000 patients)"),
SUMIFS(PSA!$F:$F,PSA!$A:$A,C4789,PSA!$G:$G,D4789),
IF(AND(A4789="Colorectal Cancer Screening", E4789="Total Expenditure ($USD per 100,000 patients)"),
SUMIFS(COL!$F:$F,COL!$A:$A,C4789,COL!$G:$G,D4789),
IF(AND(A4789="Cervical Cancer Screening", E4789="Total Expenditure ($USD per 100,000 patients)"),
SUMIFS(CERV!$F:$F,CERV!$A:$A,C4789,CERV!$G:$G,D4789),
SUMIFS(CANSCRN!$F:$F,CANSCRN!$A:$A,C4789,CANSCRN!$G:$G,D4789))))))))))))</f>
        <v>18.9355039</v>
      </c>
    </row>
    <row r="4790" spans="1:6" x14ac:dyDescent="0.2">
      <c r="A4790" s="24" t="s">
        <v>100</v>
      </c>
      <c r="B4790" s="24" t="s">
        <v>101</v>
      </c>
      <c r="C4790" s="24" t="s">
        <v>57</v>
      </c>
      <c r="D4790" s="24">
        <v>2012</v>
      </c>
      <c r="E4790" s="24" t="s">
        <v>106</v>
      </c>
      <c r="F4790" s="3">
        <f>IF(AND(A4790="PSA Testing", E4790= "Utilization Rate (per 100,000 patients)"),
SUMIFS(PSA!$D:$D,PSA!$A:$A,C4790,PSA!$G:$G,D4790),
IF(AND(A4790="Colorectal Cancer Screening", E4790="Utilization Rate (per 100,000 patients)"),
SUMIFS(COL!$D:$D,COL!$A:$A,C4790,COL!$G:$G, D4790),
IF(AND(A4790="Cervical Cancer Screening", E4790="Utilization Rate (per 100,000 patients)"),
SUMIFS(CERV!$D:$D,CERV!$A:$A,C4790,CERV!$G:$G,D4790),
IF(AND(A4790="Cancer Screening for CKD patients", E4790="Utilization Rate (per 100,000 patients)"),
SUMIFS(CANSCRN!$D:$D,CANSCRN!$A:$A,C4790,CANSCRN!$G:$G,D4790),
IF(AND(A4790="PSA Testing", E4790="Cost per service ($USD)"),
SUMIFS(PSA!$E:$E,PSA!$A:$A,C4790,PSA!$G:$G,D4790),
IF(AND(A4790="Colorectal Cancer Screening", E4790="Cost per service ($USD)"),
SUMIFS(COL!$E:$E,COL!$A:$A,C4790,COL!$G:$G,D4790),
IF(AND(A4790="Cervical Cancer Screening", E4790="Cost per service ($USD)"),
SUMIFS(CERV!$E:$E,CERV!$A:$A,C4790,CERV!$G:$G,D4790),
IF(AND(A4790="Cancer Screening for CKD patients", E4790="Cost per service ($USD)"),
SUMIFS(CANSCRN!$E:$E,CANSCRN!$A:$A,C4790,CANSCRN!$G:$G,D4790),
IF(AND(A4790="PSA Testing", E4790="Total Expenditure ($USD per 100,000 patients)"),
SUMIFS(PSA!$F:$F,PSA!$A:$A,C4790,PSA!$G:$G,D4790),
IF(AND(A4790="Colorectal Cancer Screening", E4790="Total Expenditure ($USD per 100,000 patients)"),
SUMIFS(COL!$F:$F,COL!$A:$A,C4790,COL!$G:$G,D4790),
IF(AND(A4790="Cervical Cancer Screening", E4790="Total Expenditure ($USD per 100,000 patients)"),
SUMIFS(CERV!$F:$F,CERV!$A:$A,C4790,CERV!$G:$G,D4790),
SUMIFS(CANSCRN!$F:$F,CANSCRN!$A:$A,C4790,CANSCRN!$G:$G,D4790))))))))))))</f>
        <v>18.725438100000002</v>
      </c>
    </row>
    <row r="4791" spans="1:6" x14ac:dyDescent="0.2">
      <c r="A4791" s="24" t="s">
        <v>100</v>
      </c>
      <c r="B4791" s="24" t="s">
        <v>101</v>
      </c>
      <c r="C4791" s="24" t="s">
        <v>57</v>
      </c>
      <c r="D4791" s="24">
        <v>2013</v>
      </c>
      <c r="E4791" s="24" t="s">
        <v>106</v>
      </c>
      <c r="F4791" s="3">
        <f>IF(AND(A4791="PSA Testing", E4791= "Utilization Rate (per 100,000 patients)"),
SUMIFS(PSA!$D:$D,PSA!$A:$A,C4791,PSA!$G:$G,D4791),
IF(AND(A4791="Colorectal Cancer Screening", E4791="Utilization Rate (per 100,000 patients)"),
SUMIFS(COL!$D:$D,COL!$A:$A,C4791,COL!$G:$G, D4791),
IF(AND(A4791="Cervical Cancer Screening", E4791="Utilization Rate (per 100,000 patients)"),
SUMIFS(CERV!$D:$D,CERV!$A:$A,C4791,CERV!$G:$G,D4791),
IF(AND(A4791="Cancer Screening for CKD patients", E4791="Utilization Rate (per 100,000 patients)"),
SUMIFS(CANSCRN!$D:$D,CANSCRN!$A:$A,C4791,CANSCRN!$G:$G,D4791),
IF(AND(A4791="PSA Testing", E4791="Cost per service ($USD)"),
SUMIFS(PSA!$E:$E,PSA!$A:$A,C4791,PSA!$G:$G,D4791),
IF(AND(A4791="Colorectal Cancer Screening", E4791="Cost per service ($USD)"),
SUMIFS(COL!$E:$E,COL!$A:$A,C4791,COL!$G:$G,D4791),
IF(AND(A4791="Cervical Cancer Screening", E4791="Cost per service ($USD)"),
SUMIFS(CERV!$E:$E,CERV!$A:$A,C4791,CERV!$G:$G,D4791),
IF(AND(A4791="Cancer Screening for CKD patients", E4791="Cost per service ($USD)"),
SUMIFS(CANSCRN!$E:$E,CANSCRN!$A:$A,C4791,CANSCRN!$G:$G,D4791),
IF(AND(A4791="PSA Testing", E4791="Total Expenditure ($USD per 100,000 patients)"),
SUMIFS(PSA!$F:$F,PSA!$A:$A,C4791,PSA!$G:$G,D4791),
IF(AND(A4791="Colorectal Cancer Screening", E4791="Total Expenditure ($USD per 100,000 patients)"),
SUMIFS(COL!$F:$F,COL!$A:$A,C4791,COL!$G:$G,D4791),
IF(AND(A4791="Cervical Cancer Screening", E4791="Total Expenditure ($USD per 100,000 patients)"),
SUMIFS(CERV!$F:$F,CERV!$A:$A,C4791,CERV!$G:$G,D4791),
SUMIFS(CANSCRN!$F:$F,CANSCRN!$A:$A,C4791,CANSCRN!$G:$G,D4791))))))))))))</f>
        <v>20.210650000000001</v>
      </c>
    </row>
    <row r="4792" spans="1:6" x14ac:dyDescent="0.2">
      <c r="A4792" s="24" t="s">
        <v>100</v>
      </c>
      <c r="B4792" s="24" t="s">
        <v>101</v>
      </c>
      <c r="C4792" s="24" t="s">
        <v>57</v>
      </c>
      <c r="D4792" s="24">
        <v>2014</v>
      </c>
      <c r="E4792" s="24" t="s">
        <v>106</v>
      </c>
      <c r="F4792" s="3">
        <f>IF(AND(A4792="PSA Testing", E4792= "Utilization Rate (per 100,000 patients)"),
SUMIFS(PSA!$D:$D,PSA!$A:$A,C4792,PSA!$G:$G,D4792),
IF(AND(A4792="Colorectal Cancer Screening", E4792="Utilization Rate (per 100,000 patients)"),
SUMIFS(COL!$D:$D,COL!$A:$A,C4792,COL!$G:$G, D4792),
IF(AND(A4792="Cervical Cancer Screening", E4792="Utilization Rate (per 100,000 patients)"),
SUMIFS(CERV!$D:$D,CERV!$A:$A,C4792,CERV!$G:$G,D4792),
IF(AND(A4792="Cancer Screening for CKD patients", E4792="Utilization Rate (per 100,000 patients)"),
SUMIFS(CANSCRN!$D:$D,CANSCRN!$A:$A,C4792,CANSCRN!$G:$G,D4792),
IF(AND(A4792="PSA Testing", E4792="Cost per service ($USD)"),
SUMIFS(PSA!$E:$E,PSA!$A:$A,C4792,PSA!$G:$G,D4792),
IF(AND(A4792="Colorectal Cancer Screening", E4792="Cost per service ($USD)"),
SUMIFS(COL!$E:$E,COL!$A:$A,C4792,COL!$G:$G,D4792),
IF(AND(A4792="Cervical Cancer Screening", E4792="Cost per service ($USD)"),
SUMIFS(CERV!$E:$E,CERV!$A:$A,C4792,CERV!$G:$G,D4792),
IF(AND(A4792="Cancer Screening for CKD patients", E4792="Cost per service ($USD)"),
SUMIFS(CANSCRN!$E:$E,CANSCRN!$A:$A,C4792,CANSCRN!$G:$G,D4792),
IF(AND(A4792="PSA Testing", E4792="Total Expenditure ($USD per 100,000 patients)"),
SUMIFS(PSA!$F:$F,PSA!$A:$A,C4792,PSA!$G:$G,D4792),
IF(AND(A4792="Colorectal Cancer Screening", E4792="Total Expenditure ($USD per 100,000 patients)"),
SUMIFS(COL!$F:$F,COL!$A:$A,C4792,COL!$G:$G,D4792),
IF(AND(A4792="Cervical Cancer Screening", E4792="Total Expenditure ($USD per 100,000 patients)"),
SUMIFS(CERV!$F:$F,CERV!$A:$A,C4792,CERV!$G:$G,D4792),
SUMIFS(CANSCRN!$F:$F,CANSCRN!$A:$A,C4792,CANSCRN!$G:$G,D4792))))))))))))</f>
        <v>18.992167800000001</v>
      </c>
    </row>
    <row r="4793" spans="1:6" x14ac:dyDescent="0.2">
      <c r="A4793" s="24" t="s">
        <v>100</v>
      </c>
      <c r="B4793" s="24" t="s">
        <v>101</v>
      </c>
      <c r="C4793" s="24" t="s">
        <v>57</v>
      </c>
      <c r="D4793" s="24">
        <v>2015</v>
      </c>
      <c r="E4793" s="24" t="s">
        <v>106</v>
      </c>
      <c r="F4793" s="3">
        <f>IF(AND(A4793="PSA Testing", E4793= "Utilization Rate (per 100,000 patients)"),
SUMIFS(PSA!$D:$D,PSA!$A:$A,C4793,PSA!$G:$G,D4793),
IF(AND(A4793="Colorectal Cancer Screening", E4793="Utilization Rate (per 100,000 patients)"),
SUMIFS(COL!$D:$D,COL!$A:$A,C4793,COL!$G:$G, D4793),
IF(AND(A4793="Cervical Cancer Screening", E4793="Utilization Rate (per 100,000 patients)"),
SUMIFS(CERV!$D:$D,CERV!$A:$A,C4793,CERV!$G:$G,D4793),
IF(AND(A4793="Cancer Screening for CKD patients", E4793="Utilization Rate (per 100,000 patients)"),
SUMIFS(CANSCRN!$D:$D,CANSCRN!$A:$A,C4793,CANSCRN!$G:$G,D4793),
IF(AND(A4793="PSA Testing", E4793="Cost per service ($USD)"),
SUMIFS(PSA!$E:$E,PSA!$A:$A,C4793,PSA!$G:$G,D4793),
IF(AND(A4793="Colorectal Cancer Screening", E4793="Cost per service ($USD)"),
SUMIFS(COL!$E:$E,COL!$A:$A,C4793,COL!$G:$G,D4793),
IF(AND(A4793="Cervical Cancer Screening", E4793="Cost per service ($USD)"),
SUMIFS(CERV!$E:$E,CERV!$A:$A,C4793,CERV!$G:$G,D4793),
IF(AND(A4793="Cancer Screening for CKD patients", E4793="Cost per service ($USD)"),
SUMIFS(CANSCRN!$E:$E,CANSCRN!$A:$A,C4793,CANSCRN!$G:$G,D4793),
IF(AND(A4793="PSA Testing", E4793="Total Expenditure ($USD per 100,000 patients)"),
SUMIFS(PSA!$F:$F,PSA!$A:$A,C4793,PSA!$G:$G,D4793),
IF(AND(A4793="Colorectal Cancer Screening", E4793="Total Expenditure ($USD per 100,000 patients)"),
SUMIFS(COL!$F:$F,COL!$A:$A,C4793,COL!$G:$G,D4793),
IF(AND(A4793="Cervical Cancer Screening", E4793="Total Expenditure ($USD per 100,000 patients)"),
SUMIFS(CERV!$F:$F,CERV!$A:$A,C4793,CERV!$G:$G,D4793),
SUMIFS(CANSCRN!$F:$F,CANSCRN!$A:$A,C4793,CANSCRN!$G:$G,D4793))))))))))))</f>
        <v>18.051321600000001</v>
      </c>
    </row>
    <row r="4794" spans="1:6" x14ac:dyDescent="0.2">
      <c r="A4794" s="24" t="s">
        <v>100</v>
      </c>
      <c r="B4794" s="24" t="s">
        <v>101</v>
      </c>
      <c r="C4794" s="24" t="s">
        <v>57</v>
      </c>
      <c r="D4794" s="24">
        <v>2016</v>
      </c>
      <c r="E4794" s="24" t="s">
        <v>106</v>
      </c>
      <c r="F4794" s="3">
        <f>IF(AND(A4794="PSA Testing", E4794= "Utilization Rate (per 100,000 patients)"),
SUMIFS(PSA!$D:$D,PSA!$A:$A,C4794,PSA!$G:$G,D4794),
IF(AND(A4794="Colorectal Cancer Screening", E4794="Utilization Rate (per 100,000 patients)"),
SUMIFS(COL!$D:$D,COL!$A:$A,C4794,COL!$G:$G, D4794),
IF(AND(A4794="Cervical Cancer Screening", E4794="Utilization Rate (per 100,000 patients)"),
SUMIFS(CERV!$D:$D,CERV!$A:$A,C4794,CERV!$G:$G,D4794),
IF(AND(A4794="Cancer Screening for CKD patients", E4794="Utilization Rate (per 100,000 patients)"),
SUMIFS(CANSCRN!$D:$D,CANSCRN!$A:$A,C4794,CANSCRN!$G:$G,D4794),
IF(AND(A4794="PSA Testing", E4794="Cost per service ($USD)"),
SUMIFS(PSA!$E:$E,PSA!$A:$A,C4794,PSA!$G:$G,D4794),
IF(AND(A4794="Colorectal Cancer Screening", E4794="Cost per service ($USD)"),
SUMIFS(COL!$E:$E,COL!$A:$A,C4794,COL!$G:$G,D4794),
IF(AND(A4794="Cervical Cancer Screening", E4794="Cost per service ($USD)"),
SUMIFS(CERV!$E:$E,CERV!$A:$A,C4794,CERV!$G:$G,D4794),
IF(AND(A4794="Cancer Screening for CKD patients", E4794="Cost per service ($USD)"),
SUMIFS(CANSCRN!$E:$E,CANSCRN!$A:$A,C4794,CANSCRN!$G:$G,D4794),
IF(AND(A4794="PSA Testing", E4794="Total Expenditure ($USD per 100,000 patients)"),
SUMIFS(PSA!$F:$F,PSA!$A:$A,C4794,PSA!$G:$G,D4794),
IF(AND(A4794="Colorectal Cancer Screening", E4794="Total Expenditure ($USD per 100,000 patients)"),
SUMIFS(COL!$F:$F,COL!$A:$A,C4794,COL!$G:$G,D4794),
IF(AND(A4794="Cervical Cancer Screening", E4794="Total Expenditure ($USD per 100,000 patients)"),
SUMIFS(CERV!$F:$F,CERV!$A:$A,C4794,CERV!$G:$G,D4794),
SUMIFS(CANSCRN!$F:$F,CANSCRN!$A:$A,C4794,CANSCRN!$G:$G,D4794))))))))))))</f>
        <v>18.670884099999999</v>
      </c>
    </row>
    <row r="4795" spans="1:6" x14ac:dyDescent="0.2">
      <c r="A4795" s="24" t="s">
        <v>100</v>
      </c>
      <c r="B4795" s="24" t="s">
        <v>101</v>
      </c>
      <c r="C4795" s="24" t="s">
        <v>57</v>
      </c>
      <c r="D4795" s="24">
        <v>2017</v>
      </c>
      <c r="E4795" s="24" t="s">
        <v>106</v>
      </c>
      <c r="F4795" s="3">
        <f>IF(AND(A4795="PSA Testing", E4795= "Utilization Rate (per 100,000 patients)"),
SUMIFS(PSA!$D:$D,PSA!$A:$A,C4795,PSA!$G:$G,D4795),
IF(AND(A4795="Colorectal Cancer Screening", E4795="Utilization Rate (per 100,000 patients)"),
SUMIFS(COL!$D:$D,COL!$A:$A,C4795,COL!$G:$G, D4795),
IF(AND(A4795="Cervical Cancer Screening", E4795="Utilization Rate (per 100,000 patients)"),
SUMIFS(CERV!$D:$D,CERV!$A:$A,C4795,CERV!$G:$G,D4795),
IF(AND(A4795="Cancer Screening for CKD patients", E4795="Utilization Rate (per 100,000 patients)"),
SUMIFS(CANSCRN!$D:$D,CANSCRN!$A:$A,C4795,CANSCRN!$G:$G,D4795),
IF(AND(A4795="PSA Testing", E4795="Cost per service ($USD)"),
SUMIFS(PSA!$E:$E,PSA!$A:$A,C4795,PSA!$G:$G,D4795),
IF(AND(A4795="Colorectal Cancer Screening", E4795="Cost per service ($USD)"),
SUMIFS(COL!$E:$E,COL!$A:$A,C4795,COL!$G:$G,D4795),
IF(AND(A4795="Cervical Cancer Screening", E4795="Cost per service ($USD)"),
SUMIFS(CERV!$E:$E,CERV!$A:$A,C4795,CERV!$G:$G,D4795),
IF(AND(A4795="Cancer Screening for CKD patients", E4795="Cost per service ($USD)"),
SUMIFS(CANSCRN!$E:$E,CANSCRN!$A:$A,C4795,CANSCRN!$G:$G,D4795),
IF(AND(A4795="PSA Testing", E4795="Total Expenditure ($USD per 100,000 patients)"),
SUMIFS(PSA!$F:$F,PSA!$A:$A,C4795,PSA!$G:$G,D4795),
IF(AND(A4795="Colorectal Cancer Screening", E4795="Total Expenditure ($USD per 100,000 patients)"),
SUMIFS(COL!$F:$F,COL!$A:$A,C4795,COL!$G:$G,D4795),
IF(AND(A4795="Cervical Cancer Screening", E4795="Total Expenditure ($USD per 100,000 patients)"),
SUMIFS(CERV!$F:$F,CERV!$A:$A,C4795,CERV!$G:$G,D4795),
SUMIFS(CANSCRN!$F:$F,CANSCRN!$A:$A,C4795,CANSCRN!$G:$G,D4795))))))))))))</f>
        <v>18.9131991</v>
      </c>
    </row>
    <row r="4796" spans="1:6" x14ac:dyDescent="0.2">
      <c r="A4796" s="24" t="s">
        <v>100</v>
      </c>
      <c r="B4796" s="24" t="s">
        <v>101</v>
      </c>
      <c r="C4796" s="24" t="s">
        <v>57</v>
      </c>
      <c r="D4796" s="24">
        <v>2018</v>
      </c>
      <c r="E4796" s="24" t="s">
        <v>106</v>
      </c>
      <c r="F4796" s="3">
        <f>IF(AND(A4796="PSA Testing", E4796= "Utilization Rate (per 100,000 patients)"),
SUMIFS(PSA!$D:$D,PSA!$A:$A,C4796,PSA!$G:$G,D4796),
IF(AND(A4796="Colorectal Cancer Screening", E4796="Utilization Rate (per 100,000 patients)"),
SUMIFS(COL!$D:$D,COL!$A:$A,C4796,COL!$G:$G, D4796),
IF(AND(A4796="Cervical Cancer Screening", E4796="Utilization Rate (per 100,000 patients)"),
SUMIFS(CERV!$D:$D,CERV!$A:$A,C4796,CERV!$G:$G,D4796),
IF(AND(A4796="Cancer Screening for CKD patients", E4796="Utilization Rate (per 100,000 patients)"),
SUMIFS(CANSCRN!$D:$D,CANSCRN!$A:$A,C4796,CANSCRN!$G:$G,D4796),
IF(AND(A4796="PSA Testing", E4796="Cost per service ($USD)"),
SUMIFS(PSA!$E:$E,PSA!$A:$A,C4796,PSA!$G:$G,D4796),
IF(AND(A4796="Colorectal Cancer Screening", E4796="Cost per service ($USD)"),
SUMIFS(COL!$E:$E,COL!$A:$A,C4796,COL!$G:$G,D4796),
IF(AND(A4796="Cervical Cancer Screening", E4796="Cost per service ($USD)"),
SUMIFS(CERV!$E:$E,CERV!$A:$A,C4796,CERV!$G:$G,D4796),
IF(AND(A4796="Cancer Screening for CKD patients", E4796="Cost per service ($USD)"),
SUMIFS(CANSCRN!$E:$E,CANSCRN!$A:$A,C4796,CANSCRN!$G:$G,D4796),
IF(AND(A4796="PSA Testing", E4796="Total Expenditure ($USD per 100,000 patients)"),
SUMIFS(PSA!$F:$F,PSA!$A:$A,C4796,PSA!$G:$G,D4796),
IF(AND(A4796="Colorectal Cancer Screening", E4796="Total Expenditure ($USD per 100,000 patients)"),
SUMIFS(COL!$F:$F,COL!$A:$A,C4796,COL!$G:$G,D4796),
IF(AND(A4796="Cervical Cancer Screening", E4796="Total Expenditure ($USD per 100,000 patients)"),
SUMIFS(CERV!$F:$F,CERV!$A:$A,C4796,CERV!$G:$G,D4796),
SUMIFS(CANSCRN!$F:$F,CANSCRN!$A:$A,C4796,CANSCRN!$G:$G,D4796))))))))))))</f>
        <v>17.983648899999999</v>
      </c>
    </row>
    <row r="4797" spans="1:6" x14ac:dyDescent="0.2">
      <c r="A4797" s="24" t="s">
        <v>100</v>
      </c>
      <c r="B4797" s="24" t="s">
        <v>101</v>
      </c>
      <c r="C4797" s="24" t="s">
        <v>57</v>
      </c>
      <c r="D4797" s="24">
        <v>2019</v>
      </c>
      <c r="E4797" s="24" t="s">
        <v>106</v>
      </c>
      <c r="F4797" s="3">
        <f>IF(AND(A4797="PSA Testing", E4797= "Utilization Rate (per 100,000 patients)"),
SUMIFS(PSA!$D:$D,PSA!$A:$A,C4797,PSA!$G:$G,D4797),
IF(AND(A4797="Colorectal Cancer Screening", E4797="Utilization Rate (per 100,000 patients)"),
SUMIFS(COL!$D:$D,COL!$A:$A,C4797,COL!$G:$G, D4797),
IF(AND(A4797="Cervical Cancer Screening", E4797="Utilization Rate (per 100,000 patients)"),
SUMIFS(CERV!$D:$D,CERV!$A:$A,C4797,CERV!$G:$G,D4797),
IF(AND(A4797="Cancer Screening for CKD patients", E4797="Utilization Rate (per 100,000 patients)"),
SUMIFS(CANSCRN!$D:$D,CANSCRN!$A:$A,C4797,CANSCRN!$G:$G,D4797),
IF(AND(A4797="PSA Testing", E4797="Cost per service ($USD)"),
SUMIFS(PSA!$E:$E,PSA!$A:$A,C4797,PSA!$G:$G,D4797),
IF(AND(A4797="Colorectal Cancer Screening", E4797="Cost per service ($USD)"),
SUMIFS(COL!$E:$E,COL!$A:$A,C4797,COL!$G:$G,D4797),
IF(AND(A4797="Cervical Cancer Screening", E4797="Cost per service ($USD)"),
SUMIFS(CERV!$E:$E,CERV!$A:$A,C4797,CERV!$G:$G,D4797),
IF(AND(A4797="Cancer Screening for CKD patients", E4797="Cost per service ($USD)"),
SUMIFS(CANSCRN!$E:$E,CANSCRN!$A:$A,C4797,CANSCRN!$G:$G,D4797),
IF(AND(A4797="PSA Testing", E4797="Total Expenditure ($USD per 100,000 patients)"),
SUMIFS(PSA!$F:$F,PSA!$A:$A,C4797,PSA!$G:$G,D4797),
IF(AND(A4797="Colorectal Cancer Screening", E4797="Total Expenditure ($USD per 100,000 patients)"),
SUMIFS(COL!$F:$F,COL!$A:$A,C4797,COL!$G:$G,D4797),
IF(AND(A4797="Cervical Cancer Screening", E4797="Total Expenditure ($USD per 100,000 patients)"),
SUMIFS(CERV!$F:$F,CERV!$A:$A,C4797,CERV!$G:$G,D4797),
SUMIFS(CANSCRN!$F:$F,CANSCRN!$A:$A,C4797,CANSCRN!$G:$G,D4797))))))))))))</f>
        <v>17.250048799999998</v>
      </c>
    </row>
    <row r="4798" spans="1:6" x14ac:dyDescent="0.2">
      <c r="A4798" s="24" t="s">
        <v>100</v>
      </c>
      <c r="B4798" s="24" t="s">
        <v>101</v>
      </c>
      <c r="C4798" s="24" t="s">
        <v>58</v>
      </c>
      <c r="D4798" s="24">
        <v>2009</v>
      </c>
      <c r="E4798" s="24" t="s">
        <v>106</v>
      </c>
      <c r="F4798" s="3">
        <f>IF(AND(A4798="PSA Testing", E4798= "Utilization Rate (per 100,000 patients)"),
SUMIFS(PSA!$D:$D,PSA!$A:$A,C4798,PSA!$G:$G,D4798),
IF(AND(A4798="Colorectal Cancer Screening", E4798="Utilization Rate (per 100,000 patients)"),
SUMIFS(COL!$D:$D,COL!$A:$A,C4798,COL!$G:$G, D4798),
IF(AND(A4798="Cervical Cancer Screening", E4798="Utilization Rate (per 100,000 patients)"),
SUMIFS(CERV!$D:$D,CERV!$A:$A,C4798,CERV!$G:$G,D4798),
IF(AND(A4798="Cancer Screening for CKD patients", E4798="Utilization Rate (per 100,000 patients)"),
SUMIFS(CANSCRN!$D:$D,CANSCRN!$A:$A,C4798,CANSCRN!$G:$G,D4798),
IF(AND(A4798="PSA Testing", E4798="Cost per service ($USD)"),
SUMIFS(PSA!$E:$E,PSA!$A:$A,C4798,PSA!$G:$G,D4798),
IF(AND(A4798="Colorectal Cancer Screening", E4798="Cost per service ($USD)"),
SUMIFS(COL!$E:$E,COL!$A:$A,C4798,COL!$G:$G,D4798),
IF(AND(A4798="Cervical Cancer Screening", E4798="Cost per service ($USD)"),
SUMIFS(CERV!$E:$E,CERV!$A:$A,C4798,CERV!$G:$G,D4798),
IF(AND(A4798="Cancer Screening for CKD patients", E4798="Cost per service ($USD)"),
SUMIFS(CANSCRN!$E:$E,CANSCRN!$A:$A,C4798,CANSCRN!$G:$G,D4798),
IF(AND(A4798="PSA Testing", E4798="Total Expenditure ($USD per 100,000 patients)"),
SUMIFS(PSA!$F:$F,PSA!$A:$A,C4798,PSA!$G:$G,D4798),
IF(AND(A4798="Colorectal Cancer Screening", E4798="Total Expenditure ($USD per 100,000 patients)"),
SUMIFS(COL!$F:$F,COL!$A:$A,C4798,COL!$G:$G,D4798),
IF(AND(A4798="Cervical Cancer Screening", E4798="Total Expenditure ($USD per 100,000 patients)"),
SUMIFS(CERV!$F:$F,CERV!$A:$A,C4798,CERV!$G:$G,D4798),
SUMIFS(CANSCRN!$F:$F,CANSCRN!$A:$A,C4798,CANSCRN!$G:$G,D4798))))))))))))</f>
        <v>30.672727299999998</v>
      </c>
    </row>
    <row r="4799" spans="1:6" x14ac:dyDescent="0.2">
      <c r="A4799" s="24" t="s">
        <v>100</v>
      </c>
      <c r="B4799" s="24" t="s">
        <v>101</v>
      </c>
      <c r="C4799" s="24" t="s">
        <v>58</v>
      </c>
      <c r="D4799" s="24">
        <v>2010</v>
      </c>
      <c r="E4799" s="24" t="s">
        <v>106</v>
      </c>
      <c r="F4799" s="3">
        <f>IF(AND(A4799="PSA Testing", E4799= "Utilization Rate (per 100,000 patients)"),
SUMIFS(PSA!$D:$D,PSA!$A:$A,C4799,PSA!$G:$G,D4799),
IF(AND(A4799="Colorectal Cancer Screening", E4799="Utilization Rate (per 100,000 patients)"),
SUMIFS(COL!$D:$D,COL!$A:$A,C4799,COL!$G:$G, D4799),
IF(AND(A4799="Cervical Cancer Screening", E4799="Utilization Rate (per 100,000 patients)"),
SUMIFS(CERV!$D:$D,CERV!$A:$A,C4799,CERV!$G:$G,D4799),
IF(AND(A4799="Cancer Screening for CKD patients", E4799="Utilization Rate (per 100,000 patients)"),
SUMIFS(CANSCRN!$D:$D,CANSCRN!$A:$A,C4799,CANSCRN!$G:$G,D4799),
IF(AND(A4799="PSA Testing", E4799="Cost per service ($USD)"),
SUMIFS(PSA!$E:$E,PSA!$A:$A,C4799,PSA!$G:$G,D4799),
IF(AND(A4799="Colorectal Cancer Screening", E4799="Cost per service ($USD)"),
SUMIFS(COL!$E:$E,COL!$A:$A,C4799,COL!$G:$G,D4799),
IF(AND(A4799="Cervical Cancer Screening", E4799="Cost per service ($USD)"),
SUMIFS(CERV!$E:$E,CERV!$A:$A,C4799,CERV!$G:$G,D4799),
IF(AND(A4799="Cancer Screening for CKD patients", E4799="Cost per service ($USD)"),
SUMIFS(CANSCRN!$E:$E,CANSCRN!$A:$A,C4799,CANSCRN!$G:$G,D4799),
IF(AND(A4799="PSA Testing", E4799="Total Expenditure ($USD per 100,000 patients)"),
SUMIFS(PSA!$F:$F,PSA!$A:$A,C4799,PSA!$G:$G,D4799),
IF(AND(A4799="Colorectal Cancer Screening", E4799="Total Expenditure ($USD per 100,000 patients)"),
SUMIFS(COL!$F:$F,COL!$A:$A,C4799,COL!$G:$G,D4799),
IF(AND(A4799="Cervical Cancer Screening", E4799="Total Expenditure ($USD per 100,000 patients)"),
SUMIFS(CERV!$F:$F,CERV!$A:$A,C4799,CERV!$G:$G,D4799),
SUMIFS(CANSCRN!$F:$F,CANSCRN!$A:$A,C4799,CANSCRN!$G:$G,D4799))))))))))))</f>
        <v>31.677499999999998</v>
      </c>
    </row>
    <row r="4800" spans="1:6" x14ac:dyDescent="0.2">
      <c r="A4800" s="24" t="s">
        <v>100</v>
      </c>
      <c r="B4800" s="24" t="s">
        <v>101</v>
      </c>
      <c r="C4800" s="24" t="s">
        <v>58</v>
      </c>
      <c r="D4800" s="24">
        <v>2011</v>
      </c>
      <c r="E4800" s="24" t="s">
        <v>106</v>
      </c>
      <c r="F4800" s="3">
        <f>IF(AND(A4800="PSA Testing", E4800= "Utilization Rate (per 100,000 patients)"),
SUMIFS(PSA!$D:$D,PSA!$A:$A,C4800,PSA!$G:$G,D4800),
IF(AND(A4800="Colorectal Cancer Screening", E4800="Utilization Rate (per 100,000 patients)"),
SUMIFS(COL!$D:$D,COL!$A:$A,C4800,COL!$G:$G, D4800),
IF(AND(A4800="Cervical Cancer Screening", E4800="Utilization Rate (per 100,000 patients)"),
SUMIFS(CERV!$D:$D,CERV!$A:$A,C4800,CERV!$G:$G,D4800),
IF(AND(A4800="Cancer Screening for CKD patients", E4800="Utilization Rate (per 100,000 patients)"),
SUMIFS(CANSCRN!$D:$D,CANSCRN!$A:$A,C4800,CANSCRN!$G:$G,D4800),
IF(AND(A4800="PSA Testing", E4800="Cost per service ($USD)"),
SUMIFS(PSA!$E:$E,PSA!$A:$A,C4800,PSA!$G:$G,D4800),
IF(AND(A4800="Colorectal Cancer Screening", E4800="Cost per service ($USD)"),
SUMIFS(COL!$E:$E,COL!$A:$A,C4800,COL!$G:$G,D4800),
IF(AND(A4800="Cervical Cancer Screening", E4800="Cost per service ($USD)"),
SUMIFS(CERV!$E:$E,CERV!$A:$A,C4800,CERV!$G:$G,D4800),
IF(AND(A4800="Cancer Screening for CKD patients", E4800="Cost per service ($USD)"),
SUMIFS(CANSCRN!$E:$E,CANSCRN!$A:$A,C4800,CANSCRN!$G:$G,D4800),
IF(AND(A4800="PSA Testing", E4800="Total Expenditure ($USD per 100,000 patients)"),
SUMIFS(PSA!$F:$F,PSA!$A:$A,C4800,PSA!$G:$G,D4800),
IF(AND(A4800="Colorectal Cancer Screening", E4800="Total Expenditure ($USD per 100,000 patients)"),
SUMIFS(COL!$F:$F,COL!$A:$A,C4800,COL!$G:$G,D4800),
IF(AND(A4800="Cervical Cancer Screening", E4800="Total Expenditure ($USD per 100,000 patients)"),
SUMIFS(CERV!$F:$F,CERV!$A:$A,C4800,CERV!$G:$G,D4800),
SUMIFS(CANSCRN!$F:$F,CANSCRN!$A:$A,C4800,CANSCRN!$G:$G,D4800))))))))))))</f>
        <v>27.966808499999999</v>
      </c>
    </row>
    <row r="4801" spans="1:6" x14ac:dyDescent="0.2">
      <c r="A4801" s="24" t="s">
        <v>100</v>
      </c>
      <c r="B4801" s="24" t="s">
        <v>101</v>
      </c>
      <c r="C4801" s="24" t="s">
        <v>58</v>
      </c>
      <c r="D4801" s="24">
        <v>2012</v>
      </c>
      <c r="E4801" s="24" t="s">
        <v>106</v>
      </c>
      <c r="F4801" s="3">
        <f>IF(AND(A4801="PSA Testing", E4801= "Utilization Rate (per 100,000 patients)"),
SUMIFS(PSA!$D:$D,PSA!$A:$A,C4801,PSA!$G:$G,D4801),
IF(AND(A4801="Colorectal Cancer Screening", E4801="Utilization Rate (per 100,000 patients)"),
SUMIFS(COL!$D:$D,COL!$A:$A,C4801,COL!$G:$G, D4801),
IF(AND(A4801="Cervical Cancer Screening", E4801="Utilization Rate (per 100,000 patients)"),
SUMIFS(CERV!$D:$D,CERV!$A:$A,C4801,CERV!$G:$G,D4801),
IF(AND(A4801="Cancer Screening for CKD patients", E4801="Utilization Rate (per 100,000 patients)"),
SUMIFS(CANSCRN!$D:$D,CANSCRN!$A:$A,C4801,CANSCRN!$G:$G,D4801),
IF(AND(A4801="PSA Testing", E4801="Cost per service ($USD)"),
SUMIFS(PSA!$E:$E,PSA!$A:$A,C4801,PSA!$G:$G,D4801),
IF(AND(A4801="Colorectal Cancer Screening", E4801="Cost per service ($USD)"),
SUMIFS(COL!$E:$E,COL!$A:$A,C4801,COL!$G:$G,D4801),
IF(AND(A4801="Cervical Cancer Screening", E4801="Cost per service ($USD)"),
SUMIFS(CERV!$E:$E,CERV!$A:$A,C4801,CERV!$G:$G,D4801),
IF(AND(A4801="Cancer Screening for CKD patients", E4801="Cost per service ($USD)"),
SUMIFS(CANSCRN!$E:$E,CANSCRN!$A:$A,C4801,CANSCRN!$G:$G,D4801),
IF(AND(A4801="PSA Testing", E4801="Total Expenditure ($USD per 100,000 patients)"),
SUMIFS(PSA!$F:$F,PSA!$A:$A,C4801,PSA!$G:$G,D4801),
IF(AND(A4801="Colorectal Cancer Screening", E4801="Total Expenditure ($USD per 100,000 patients)"),
SUMIFS(COL!$F:$F,COL!$A:$A,C4801,COL!$G:$G,D4801),
IF(AND(A4801="Cervical Cancer Screening", E4801="Total Expenditure ($USD per 100,000 patients)"),
SUMIFS(CERV!$F:$F,CERV!$A:$A,C4801,CERV!$G:$G,D4801),
SUMIFS(CANSCRN!$F:$F,CANSCRN!$A:$A,C4801,CANSCRN!$G:$G,D4801))))))))))))</f>
        <v>29.260135099999999</v>
      </c>
    </row>
    <row r="4802" spans="1:6" x14ac:dyDescent="0.2">
      <c r="A4802" s="24" t="s">
        <v>100</v>
      </c>
      <c r="B4802" s="24" t="s">
        <v>101</v>
      </c>
      <c r="C4802" s="24" t="s">
        <v>58</v>
      </c>
      <c r="D4802" s="24">
        <v>2013</v>
      </c>
      <c r="E4802" s="24" t="s">
        <v>106</v>
      </c>
      <c r="F4802" s="3">
        <f>IF(AND(A4802="PSA Testing", E4802= "Utilization Rate (per 100,000 patients)"),
SUMIFS(PSA!$D:$D,PSA!$A:$A,C4802,PSA!$G:$G,D4802),
IF(AND(A4802="Colorectal Cancer Screening", E4802="Utilization Rate (per 100,000 patients)"),
SUMIFS(COL!$D:$D,COL!$A:$A,C4802,COL!$G:$G, D4802),
IF(AND(A4802="Cervical Cancer Screening", E4802="Utilization Rate (per 100,000 patients)"),
SUMIFS(CERV!$D:$D,CERV!$A:$A,C4802,CERV!$G:$G,D4802),
IF(AND(A4802="Cancer Screening for CKD patients", E4802="Utilization Rate (per 100,000 patients)"),
SUMIFS(CANSCRN!$D:$D,CANSCRN!$A:$A,C4802,CANSCRN!$G:$G,D4802),
IF(AND(A4802="PSA Testing", E4802="Cost per service ($USD)"),
SUMIFS(PSA!$E:$E,PSA!$A:$A,C4802,PSA!$G:$G,D4802),
IF(AND(A4802="Colorectal Cancer Screening", E4802="Cost per service ($USD)"),
SUMIFS(COL!$E:$E,COL!$A:$A,C4802,COL!$G:$G,D4802),
IF(AND(A4802="Cervical Cancer Screening", E4802="Cost per service ($USD)"),
SUMIFS(CERV!$E:$E,CERV!$A:$A,C4802,CERV!$G:$G,D4802),
IF(AND(A4802="Cancer Screening for CKD patients", E4802="Cost per service ($USD)"),
SUMIFS(CANSCRN!$E:$E,CANSCRN!$A:$A,C4802,CANSCRN!$G:$G,D4802),
IF(AND(A4802="PSA Testing", E4802="Total Expenditure ($USD per 100,000 patients)"),
SUMIFS(PSA!$F:$F,PSA!$A:$A,C4802,PSA!$G:$G,D4802),
IF(AND(A4802="Colorectal Cancer Screening", E4802="Total Expenditure ($USD per 100,000 patients)"),
SUMIFS(COL!$F:$F,COL!$A:$A,C4802,COL!$G:$G,D4802),
IF(AND(A4802="Cervical Cancer Screening", E4802="Total Expenditure ($USD per 100,000 patients)"),
SUMIFS(CERV!$F:$F,CERV!$A:$A,C4802,CERV!$G:$G,D4802),
SUMIFS(CANSCRN!$F:$F,CANSCRN!$A:$A,C4802,CANSCRN!$G:$G,D4802))))))))))))</f>
        <v>30.563013699999999</v>
      </c>
    </row>
    <row r="4803" spans="1:6" x14ac:dyDescent="0.2">
      <c r="A4803" s="24" t="s">
        <v>100</v>
      </c>
      <c r="B4803" s="24" t="s">
        <v>101</v>
      </c>
      <c r="C4803" s="24" t="s">
        <v>58</v>
      </c>
      <c r="D4803" s="24">
        <v>2014</v>
      </c>
      <c r="E4803" s="24" t="s">
        <v>106</v>
      </c>
      <c r="F4803" s="3">
        <f>IF(AND(A4803="PSA Testing", E4803= "Utilization Rate (per 100,000 patients)"),
SUMIFS(PSA!$D:$D,PSA!$A:$A,C4803,PSA!$G:$G,D4803),
IF(AND(A4803="Colorectal Cancer Screening", E4803="Utilization Rate (per 100,000 patients)"),
SUMIFS(COL!$D:$D,COL!$A:$A,C4803,COL!$G:$G, D4803),
IF(AND(A4803="Cervical Cancer Screening", E4803="Utilization Rate (per 100,000 patients)"),
SUMIFS(CERV!$D:$D,CERV!$A:$A,C4803,CERV!$G:$G,D4803),
IF(AND(A4803="Cancer Screening for CKD patients", E4803="Utilization Rate (per 100,000 patients)"),
SUMIFS(CANSCRN!$D:$D,CANSCRN!$A:$A,C4803,CANSCRN!$G:$G,D4803),
IF(AND(A4803="PSA Testing", E4803="Cost per service ($USD)"),
SUMIFS(PSA!$E:$E,PSA!$A:$A,C4803,PSA!$G:$G,D4803),
IF(AND(A4803="Colorectal Cancer Screening", E4803="Cost per service ($USD)"),
SUMIFS(COL!$E:$E,COL!$A:$A,C4803,COL!$G:$G,D4803),
IF(AND(A4803="Cervical Cancer Screening", E4803="Cost per service ($USD)"),
SUMIFS(CERV!$E:$E,CERV!$A:$A,C4803,CERV!$G:$G,D4803),
IF(AND(A4803="Cancer Screening for CKD patients", E4803="Cost per service ($USD)"),
SUMIFS(CANSCRN!$E:$E,CANSCRN!$A:$A,C4803,CANSCRN!$G:$G,D4803),
IF(AND(A4803="PSA Testing", E4803="Total Expenditure ($USD per 100,000 patients)"),
SUMIFS(PSA!$F:$F,PSA!$A:$A,C4803,PSA!$G:$G,D4803),
IF(AND(A4803="Colorectal Cancer Screening", E4803="Total Expenditure ($USD per 100,000 patients)"),
SUMIFS(COL!$F:$F,COL!$A:$A,C4803,COL!$G:$G,D4803),
IF(AND(A4803="Cervical Cancer Screening", E4803="Total Expenditure ($USD per 100,000 patients)"),
SUMIFS(CERV!$F:$F,CERV!$A:$A,C4803,CERV!$G:$G,D4803),
SUMIFS(CANSCRN!$F:$F,CANSCRN!$A:$A,C4803,CANSCRN!$G:$G,D4803))))))))))))</f>
        <v>25.977340399999999</v>
      </c>
    </row>
    <row r="4804" spans="1:6" x14ac:dyDescent="0.2">
      <c r="A4804" s="24" t="s">
        <v>100</v>
      </c>
      <c r="B4804" s="24" t="s">
        <v>101</v>
      </c>
      <c r="C4804" s="24" t="s">
        <v>58</v>
      </c>
      <c r="D4804" s="24">
        <v>2015</v>
      </c>
      <c r="E4804" s="24" t="s">
        <v>106</v>
      </c>
      <c r="F4804" s="3">
        <f>IF(AND(A4804="PSA Testing", E4804= "Utilization Rate (per 100,000 patients)"),
SUMIFS(PSA!$D:$D,PSA!$A:$A,C4804,PSA!$G:$G,D4804),
IF(AND(A4804="Colorectal Cancer Screening", E4804="Utilization Rate (per 100,000 patients)"),
SUMIFS(COL!$D:$D,COL!$A:$A,C4804,COL!$G:$G, D4804),
IF(AND(A4804="Cervical Cancer Screening", E4804="Utilization Rate (per 100,000 patients)"),
SUMIFS(CERV!$D:$D,CERV!$A:$A,C4804,CERV!$G:$G,D4804),
IF(AND(A4804="Cancer Screening for CKD patients", E4804="Utilization Rate (per 100,000 patients)"),
SUMIFS(CANSCRN!$D:$D,CANSCRN!$A:$A,C4804,CANSCRN!$G:$G,D4804),
IF(AND(A4804="PSA Testing", E4804="Cost per service ($USD)"),
SUMIFS(PSA!$E:$E,PSA!$A:$A,C4804,PSA!$G:$G,D4804),
IF(AND(A4804="Colorectal Cancer Screening", E4804="Cost per service ($USD)"),
SUMIFS(COL!$E:$E,COL!$A:$A,C4804,COL!$G:$G,D4804),
IF(AND(A4804="Cervical Cancer Screening", E4804="Cost per service ($USD)"),
SUMIFS(CERV!$E:$E,CERV!$A:$A,C4804,CERV!$G:$G,D4804),
IF(AND(A4804="Cancer Screening for CKD patients", E4804="Cost per service ($USD)"),
SUMIFS(CANSCRN!$E:$E,CANSCRN!$A:$A,C4804,CANSCRN!$G:$G,D4804),
IF(AND(A4804="PSA Testing", E4804="Total Expenditure ($USD per 100,000 patients)"),
SUMIFS(PSA!$F:$F,PSA!$A:$A,C4804,PSA!$G:$G,D4804),
IF(AND(A4804="Colorectal Cancer Screening", E4804="Total Expenditure ($USD per 100,000 patients)"),
SUMIFS(COL!$F:$F,COL!$A:$A,C4804,COL!$G:$G,D4804),
IF(AND(A4804="Cervical Cancer Screening", E4804="Total Expenditure ($USD per 100,000 patients)"),
SUMIFS(CERV!$F:$F,CERV!$A:$A,C4804,CERV!$G:$G,D4804),
SUMIFS(CANSCRN!$F:$F,CANSCRN!$A:$A,C4804,CANSCRN!$G:$G,D4804))))))))))))</f>
        <v>25.591294099999999</v>
      </c>
    </row>
    <row r="4805" spans="1:6" x14ac:dyDescent="0.2">
      <c r="A4805" s="24" t="s">
        <v>100</v>
      </c>
      <c r="B4805" s="24" t="s">
        <v>101</v>
      </c>
      <c r="C4805" s="24" t="s">
        <v>58</v>
      </c>
      <c r="D4805" s="24">
        <v>2016</v>
      </c>
      <c r="E4805" s="24" t="s">
        <v>106</v>
      </c>
      <c r="F4805" s="3">
        <f>IF(AND(A4805="PSA Testing", E4805= "Utilization Rate (per 100,000 patients)"),
SUMIFS(PSA!$D:$D,PSA!$A:$A,C4805,PSA!$G:$G,D4805),
IF(AND(A4805="Colorectal Cancer Screening", E4805="Utilization Rate (per 100,000 patients)"),
SUMIFS(COL!$D:$D,COL!$A:$A,C4805,COL!$G:$G, D4805),
IF(AND(A4805="Cervical Cancer Screening", E4805="Utilization Rate (per 100,000 patients)"),
SUMIFS(CERV!$D:$D,CERV!$A:$A,C4805,CERV!$G:$G,D4805),
IF(AND(A4805="Cancer Screening for CKD patients", E4805="Utilization Rate (per 100,000 patients)"),
SUMIFS(CANSCRN!$D:$D,CANSCRN!$A:$A,C4805,CANSCRN!$G:$G,D4805),
IF(AND(A4805="PSA Testing", E4805="Cost per service ($USD)"),
SUMIFS(PSA!$E:$E,PSA!$A:$A,C4805,PSA!$G:$G,D4805),
IF(AND(A4805="Colorectal Cancer Screening", E4805="Cost per service ($USD)"),
SUMIFS(COL!$E:$E,COL!$A:$A,C4805,COL!$G:$G,D4805),
IF(AND(A4805="Cervical Cancer Screening", E4805="Cost per service ($USD)"),
SUMIFS(CERV!$E:$E,CERV!$A:$A,C4805,CERV!$G:$G,D4805),
IF(AND(A4805="Cancer Screening for CKD patients", E4805="Cost per service ($USD)"),
SUMIFS(CANSCRN!$E:$E,CANSCRN!$A:$A,C4805,CANSCRN!$G:$G,D4805),
IF(AND(A4805="PSA Testing", E4805="Total Expenditure ($USD per 100,000 patients)"),
SUMIFS(PSA!$F:$F,PSA!$A:$A,C4805,PSA!$G:$G,D4805),
IF(AND(A4805="Colorectal Cancer Screening", E4805="Total Expenditure ($USD per 100,000 patients)"),
SUMIFS(COL!$F:$F,COL!$A:$A,C4805,COL!$G:$G,D4805),
IF(AND(A4805="Cervical Cancer Screening", E4805="Total Expenditure ($USD per 100,000 patients)"),
SUMIFS(CERV!$F:$F,CERV!$A:$A,C4805,CERV!$G:$G,D4805),
SUMIFS(CANSCRN!$F:$F,CANSCRN!$A:$A,C4805,CANSCRN!$G:$G,D4805))))))))))))</f>
        <v>25.448559299999999</v>
      </c>
    </row>
    <row r="4806" spans="1:6" x14ac:dyDescent="0.2">
      <c r="A4806" s="24" t="s">
        <v>100</v>
      </c>
      <c r="B4806" s="24" t="s">
        <v>101</v>
      </c>
      <c r="C4806" s="24" t="s">
        <v>58</v>
      </c>
      <c r="D4806" s="24">
        <v>2017</v>
      </c>
      <c r="E4806" s="24" t="s">
        <v>106</v>
      </c>
      <c r="F4806" s="3">
        <f>IF(AND(A4806="PSA Testing", E4806= "Utilization Rate (per 100,000 patients)"),
SUMIFS(PSA!$D:$D,PSA!$A:$A,C4806,PSA!$G:$G,D4806),
IF(AND(A4806="Colorectal Cancer Screening", E4806="Utilization Rate (per 100,000 patients)"),
SUMIFS(COL!$D:$D,COL!$A:$A,C4806,COL!$G:$G, D4806),
IF(AND(A4806="Cervical Cancer Screening", E4806="Utilization Rate (per 100,000 patients)"),
SUMIFS(CERV!$D:$D,CERV!$A:$A,C4806,CERV!$G:$G,D4806),
IF(AND(A4806="Cancer Screening for CKD patients", E4806="Utilization Rate (per 100,000 patients)"),
SUMIFS(CANSCRN!$D:$D,CANSCRN!$A:$A,C4806,CANSCRN!$G:$G,D4806),
IF(AND(A4806="PSA Testing", E4806="Cost per service ($USD)"),
SUMIFS(PSA!$E:$E,PSA!$A:$A,C4806,PSA!$G:$G,D4806),
IF(AND(A4806="Colorectal Cancer Screening", E4806="Cost per service ($USD)"),
SUMIFS(COL!$E:$E,COL!$A:$A,C4806,COL!$G:$G,D4806),
IF(AND(A4806="Cervical Cancer Screening", E4806="Cost per service ($USD)"),
SUMIFS(CERV!$E:$E,CERV!$A:$A,C4806,CERV!$G:$G,D4806),
IF(AND(A4806="Cancer Screening for CKD patients", E4806="Cost per service ($USD)"),
SUMIFS(CANSCRN!$E:$E,CANSCRN!$A:$A,C4806,CANSCRN!$G:$G,D4806),
IF(AND(A4806="PSA Testing", E4806="Total Expenditure ($USD per 100,000 patients)"),
SUMIFS(PSA!$F:$F,PSA!$A:$A,C4806,PSA!$G:$G,D4806),
IF(AND(A4806="Colorectal Cancer Screening", E4806="Total Expenditure ($USD per 100,000 patients)"),
SUMIFS(COL!$F:$F,COL!$A:$A,C4806,COL!$G:$G,D4806),
IF(AND(A4806="Cervical Cancer Screening", E4806="Total Expenditure ($USD per 100,000 patients)"),
SUMIFS(CERV!$F:$F,CERV!$A:$A,C4806,CERV!$G:$G,D4806),
SUMIFS(CANSCRN!$F:$F,CANSCRN!$A:$A,C4806,CANSCRN!$G:$G,D4806))))))))))))</f>
        <v>25.622026999999999</v>
      </c>
    </row>
    <row r="4807" spans="1:6" x14ac:dyDescent="0.2">
      <c r="A4807" s="24" t="s">
        <v>100</v>
      </c>
      <c r="B4807" s="24" t="s">
        <v>101</v>
      </c>
      <c r="C4807" s="24" t="s">
        <v>58</v>
      </c>
      <c r="D4807" s="24">
        <v>2018</v>
      </c>
      <c r="E4807" s="24" t="s">
        <v>106</v>
      </c>
      <c r="F4807" s="3">
        <f>IF(AND(A4807="PSA Testing", E4807= "Utilization Rate (per 100,000 patients)"),
SUMIFS(PSA!$D:$D,PSA!$A:$A,C4807,PSA!$G:$G,D4807),
IF(AND(A4807="Colorectal Cancer Screening", E4807="Utilization Rate (per 100,000 patients)"),
SUMIFS(COL!$D:$D,COL!$A:$A,C4807,COL!$G:$G, D4807),
IF(AND(A4807="Cervical Cancer Screening", E4807="Utilization Rate (per 100,000 patients)"),
SUMIFS(CERV!$D:$D,CERV!$A:$A,C4807,CERV!$G:$G,D4807),
IF(AND(A4807="Cancer Screening for CKD patients", E4807="Utilization Rate (per 100,000 patients)"),
SUMIFS(CANSCRN!$D:$D,CANSCRN!$A:$A,C4807,CANSCRN!$G:$G,D4807),
IF(AND(A4807="PSA Testing", E4807="Cost per service ($USD)"),
SUMIFS(PSA!$E:$E,PSA!$A:$A,C4807,PSA!$G:$G,D4807),
IF(AND(A4807="Colorectal Cancer Screening", E4807="Cost per service ($USD)"),
SUMIFS(COL!$E:$E,COL!$A:$A,C4807,COL!$G:$G,D4807),
IF(AND(A4807="Cervical Cancer Screening", E4807="Cost per service ($USD)"),
SUMIFS(CERV!$E:$E,CERV!$A:$A,C4807,CERV!$G:$G,D4807),
IF(AND(A4807="Cancer Screening for CKD patients", E4807="Cost per service ($USD)"),
SUMIFS(CANSCRN!$E:$E,CANSCRN!$A:$A,C4807,CANSCRN!$G:$G,D4807),
IF(AND(A4807="PSA Testing", E4807="Total Expenditure ($USD per 100,000 patients)"),
SUMIFS(PSA!$F:$F,PSA!$A:$A,C4807,PSA!$G:$G,D4807),
IF(AND(A4807="Colorectal Cancer Screening", E4807="Total Expenditure ($USD per 100,000 patients)"),
SUMIFS(COL!$F:$F,COL!$A:$A,C4807,COL!$G:$G,D4807),
IF(AND(A4807="Cervical Cancer Screening", E4807="Total Expenditure ($USD per 100,000 patients)"),
SUMIFS(CERV!$F:$F,CERV!$A:$A,C4807,CERV!$G:$G,D4807),
SUMIFS(CANSCRN!$F:$F,CANSCRN!$A:$A,C4807,CANSCRN!$G:$G,D4807))))))))))))</f>
        <v>23.676304300000002</v>
      </c>
    </row>
    <row r="4808" spans="1:6" x14ac:dyDescent="0.2">
      <c r="A4808" s="24" t="s">
        <v>100</v>
      </c>
      <c r="B4808" s="24" t="s">
        <v>101</v>
      </c>
      <c r="C4808" s="24" t="s">
        <v>58</v>
      </c>
      <c r="D4808" s="24">
        <v>2019</v>
      </c>
      <c r="E4808" s="24" t="s">
        <v>106</v>
      </c>
      <c r="F4808" s="3">
        <f>IF(AND(A4808="PSA Testing", E4808= "Utilization Rate (per 100,000 patients)"),
SUMIFS(PSA!$D:$D,PSA!$A:$A,C4808,PSA!$G:$G,D4808),
IF(AND(A4808="Colorectal Cancer Screening", E4808="Utilization Rate (per 100,000 patients)"),
SUMIFS(COL!$D:$D,COL!$A:$A,C4808,COL!$G:$G, D4808),
IF(AND(A4808="Cervical Cancer Screening", E4808="Utilization Rate (per 100,000 patients)"),
SUMIFS(CERV!$D:$D,CERV!$A:$A,C4808,CERV!$G:$G,D4808),
IF(AND(A4808="Cancer Screening for CKD patients", E4808="Utilization Rate (per 100,000 patients)"),
SUMIFS(CANSCRN!$D:$D,CANSCRN!$A:$A,C4808,CANSCRN!$G:$G,D4808),
IF(AND(A4808="PSA Testing", E4808="Cost per service ($USD)"),
SUMIFS(PSA!$E:$E,PSA!$A:$A,C4808,PSA!$G:$G,D4808),
IF(AND(A4808="Colorectal Cancer Screening", E4808="Cost per service ($USD)"),
SUMIFS(COL!$E:$E,COL!$A:$A,C4808,COL!$G:$G,D4808),
IF(AND(A4808="Cervical Cancer Screening", E4808="Cost per service ($USD)"),
SUMIFS(CERV!$E:$E,CERV!$A:$A,C4808,CERV!$G:$G,D4808),
IF(AND(A4808="Cancer Screening for CKD patients", E4808="Cost per service ($USD)"),
SUMIFS(CANSCRN!$E:$E,CANSCRN!$A:$A,C4808,CANSCRN!$G:$G,D4808),
IF(AND(A4808="PSA Testing", E4808="Total Expenditure ($USD per 100,000 patients)"),
SUMIFS(PSA!$F:$F,PSA!$A:$A,C4808,PSA!$G:$G,D4808),
IF(AND(A4808="Colorectal Cancer Screening", E4808="Total Expenditure ($USD per 100,000 patients)"),
SUMIFS(COL!$F:$F,COL!$A:$A,C4808,COL!$G:$G,D4808),
IF(AND(A4808="Cervical Cancer Screening", E4808="Total Expenditure ($USD per 100,000 patients)"),
SUMIFS(CERV!$F:$F,CERV!$A:$A,C4808,CERV!$G:$G,D4808),
SUMIFS(CANSCRN!$F:$F,CANSCRN!$A:$A,C4808,CANSCRN!$G:$G,D4808))))))))))))</f>
        <v>22.070045499999999</v>
      </c>
    </row>
    <row r="4809" spans="1:6" x14ac:dyDescent="0.2">
      <c r="A4809" s="24" t="s">
        <v>100</v>
      </c>
      <c r="B4809" s="24" t="s">
        <v>101</v>
      </c>
      <c r="C4809" s="24" t="s">
        <v>59</v>
      </c>
      <c r="D4809" s="24">
        <v>2009</v>
      </c>
      <c r="E4809" s="24" t="s">
        <v>106</v>
      </c>
      <c r="F4809" s="3">
        <f>IF(AND(A4809="PSA Testing", E4809= "Utilization Rate (per 100,000 patients)"),
SUMIFS(PSA!$D:$D,PSA!$A:$A,C4809,PSA!$G:$G,D4809),
IF(AND(A4809="Colorectal Cancer Screening", E4809="Utilization Rate (per 100,000 patients)"),
SUMIFS(COL!$D:$D,COL!$A:$A,C4809,COL!$G:$G, D4809),
IF(AND(A4809="Cervical Cancer Screening", E4809="Utilization Rate (per 100,000 patients)"),
SUMIFS(CERV!$D:$D,CERV!$A:$A,C4809,CERV!$G:$G,D4809),
IF(AND(A4809="Cancer Screening for CKD patients", E4809="Utilization Rate (per 100,000 patients)"),
SUMIFS(CANSCRN!$D:$D,CANSCRN!$A:$A,C4809,CANSCRN!$G:$G,D4809),
IF(AND(A4809="PSA Testing", E4809="Cost per service ($USD)"),
SUMIFS(PSA!$E:$E,PSA!$A:$A,C4809,PSA!$G:$G,D4809),
IF(AND(A4809="Colorectal Cancer Screening", E4809="Cost per service ($USD)"),
SUMIFS(COL!$E:$E,COL!$A:$A,C4809,COL!$G:$G,D4809),
IF(AND(A4809="Cervical Cancer Screening", E4809="Cost per service ($USD)"),
SUMIFS(CERV!$E:$E,CERV!$A:$A,C4809,CERV!$G:$G,D4809),
IF(AND(A4809="Cancer Screening for CKD patients", E4809="Cost per service ($USD)"),
SUMIFS(CANSCRN!$E:$E,CANSCRN!$A:$A,C4809,CANSCRN!$G:$G,D4809),
IF(AND(A4809="PSA Testing", E4809="Total Expenditure ($USD per 100,000 patients)"),
SUMIFS(PSA!$F:$F,PSA!$A:$A,C4809,PSA!$G:$G,D4809),
IF(AND(A4809="Colorectal Cancer Screening", E4809="Total Expenditure ($USD per 100,000 patients)"),
SUMIFS(COL!$F:$F,COL!$A:$A,C4809,COL!$G:$G,D4809),
IF(AND(A4809="Cervical Cancer Screening", E4809="Total Expenditure ($USD per 100,000 patients)"),
SUMIFS(CERV!$F:$F,CERV!$A:$A,C4809,CERV!$G:$G,D4809),
SUMIFS(CANSCRN!$F:$F,CANSCRN!$A:$A,C4809,CANSCRN!$G:$G,D4809))))))))))))</f>
        <v>27.754999999999999</v>
      </c>
    </row>
    <row r="4810" spans="1:6" x14ac:dyDescent="0.2">
      <c r="A4810" s="24" t="s">
        <v>100</v>
      </c>
      <c r="B4810" s="24" t="s">
        <v>101</v>
      </c>
      <c r="C4810" s="24" t="s">
        <v>59</v>
      </c>
      <c r="D4810" s="24">
        <v>2010</v>
      </c>
      <c r="E4810" s="24" t="s">
        <v>106</v>
      </c>
      <c r="F4810" s="3">
        <f>IF(AND(A4810="PSA Testing", E4810= "Utilization Rate (per 100,000 patients)"),
SUMIFS(PSA!$D:$D,PSA!$A:$A,C4810,PSA!$G:$G,D4810),
IF(AND(A4810="Colorectal Cancer Screening", E4810="Utilization Rate (per 100,000 patients)"),
SUMIFS(COL!$D:$D,COL!$A:$A,C4810,COL!$G:$G, D4810),
IF(AND(A4810="Cervical Cancer Screening", E4810="Utilization Rate (per 100,000 patients)"),
SUMIFS(CERV!$D:$D,CERV!$A:$A,C4810,CERV!$G:$G,D4810),
IF(AND(A4810="Cancer Screening for CKD patients", E4810="Utilization Rate (per 100,000 patients)"),
SUMIFS(CANSCRN!$D:$D,CANSCRN!$A:$A,C4810,CANSCRN!$G:$G,D4810),
IF(AND(A4810="PSA Testing", E4810="Cost per service ($USD)"),
SUMIFS(PSA!$E:$E,PSA!$A:$A,C4810,PSA!$G:$G,D4810),
IF(AND(A4810="Colorectal Cancer Screening", E4810="Cost per service ($USD)"),
SUMIFS(COL!$E:$E,COL!$A:$A,C4810,COL!$G:$G,D4810),
IF(AND(A4810="Cervical Cancer Screening", E4810="Cost per service ($USD)"),
SUMIFS(CERV!$E:$E,CERV!$A:$A,C4810,CERV!$G:$G,D4810),
IF(AND(A4810="Cancer Screening for CKD patients", E4810="Cost per service ($USD)"),
SUMIFS(CANSCRN!$E:$E,CANSCRN!$A:$A,C4810,CANSCRN!$G:$G,D4810),
IF(AND(A4810="PSA Testing", E4810="Total Expenditure ($USD per 100,000 patients)"),
SUMIFS(PSA!$F:$F,PSA!$A:$A,C4810,PSA!$G:$G,D4810),
IF(AND(A4810="Colorectal Cancer Screening", E4810="Total Expenditure ($USD per 100,000 patients)"),
SUMIFS(COL!$F:$F,COL!$A:$A,C4810,COL!$G:$G,D4810),
IF(AND(A4810="Cervical Cancer Screening", E4810="Total Expenditure ($USD per 100,000 patients)"),
SUMIFS(CERV!$F:$F,CERV!$A:$A,C4810,CERV!$G:$G,D4810),
SUMIFS(CANSCRN!$F:$F,CANSCRN!$A:$A,C4810,CANSCRN!$G:$G,D4810))))))))))))</f>
        <v>25.720404899999998</v>
      </c>
    </row>
    <row r="4811" spans="1:6" x14ac:dyDescent="0.2">
      <c r="A4811" s="24" t="s">
        <v>100</v>
      </c>
      <c r="B4811" s="24" t="s">
        <v>101</v>
      </c>
      <c r="C4811" s="24" t="s">
        <v>59</v>
      </c>
      <c r="D4811" s="24">
        <v>2011</v>
      </c>
      <c r="E4811" s="24" t="s">
        <v>106</v>
      </c>
      <c r="F4811" s="3">
        <f>IF(AND(A4811="PSA Testing", E4811= "Utilization Rate (per 100,000 patients)"),
SUMIFS(PSA!$D:$D,PSA!$A:$A,C4811,PSA!$G:$G,D4811),
IF(AND(A4811="Colorectal Cancer Screening", E4811="Utilization Rate (per 100,000 patients)"),
SUMIFS(COL!$D:$D,COL!$A:$A,C4811,COL!$G:$G, D4811),
IF(AND(A4811="Cervical Cancer Screening", E4811="Utilization Rate (per 100,000 patients)"),
SUMIFS(CERV!$D:$D,CERV!$A:$A,C4811,CERV!$G:$G,D4811),
IF(AND(A4811="Cancer Screening for CKD patients", E4811="Utilization Rate (per 100,000 patients)"),
SUMIFS(CANSCRN!$D:$D,CANSCRN!$A:$A,C4811,CANSCRN!$G:$G,D4811),
IF(AND(A4811="PSA Testing", E4811="Cost per service ($USD)"),
SUMIFS(PSA!$E:$E,PSA!$A:$A,C4811,PSA!$G:$G,D4811),
IF(AND(A4811="Colorectal Cancer Screening", E4811="Cost per service ($USD)"),
SUMIFS(COL!$E:$E,COL!$A:$A,C4811,COL!$G:$G,D4811),
IF(AND(A4811="Cervical Cancer Screening", E4811="Cost per service ($USD)"),
SUMIFS(CERV!$E:$E,CERV!$A:$A,C4811,CERV!$G:$G,D4811),
IF(AND(A4811="Cancer Screening for CKD patients", E4811="Cost per service ($USD)"),
SUMIFS(CANSCRN!$E:$E,CANSCRN!$A:$A,C4811,CANSCRN!$G:$G,D4811),
IF(AND(A4811="PSA Testing", E4811="Total Expenditure ($USD per 100,000 patients)"),
SUMIFS(PSA!$F:$F,PSA!$A:$A,C4811,PSA!$G:$G,D4811),
IF(AND(A4811="Colorectal Cancer Screening", E4811="Total Expenditure ($USD per 100,000 patients)"),
SUMIFS(COL!$F:$F,COL!$A:$A,C4811,COL!$G:$G,D4811),
IF(AND(A4811="Cervical Cancer Screening", E4811="Total Expenditure ($USD per 100,000 patients)"),
SUMIFS(CERV!$F:$F,CERV!$A:$A,C4811,CERV!$G:$G,D4811),
SUMIFS(CANSCRN!$F:$F,CANSCRN!$A:$A,C4811,CANSCRN!$G:$G,D4811))))))))))))</f>
        <v>26.006791700000001</v>
      </c>
    </row>
    <row r="4812" spans="1:6" x14ac:dyDescent="0.2">
      <c r="A4812" s="24" t="s">
        <v>100</v>
      </c>
      <c r="B4812" s="24" t="s">
        <v>101</v>
      </c>
      <c r="C4812" s="24" t="s">
        <v>59</v>
      </c>
      <c r="D4812" s="24">
        <v>2012</v>
      </c>
      <c r="E4812" s="24" t="s">
        <v>106</v>
      </c>
      <c r="F4812" s="3">
        <f>IF(AND(A4812="PSA Testing", E4812= "Utilization Rate (per 100,000 patients)"),
SUMIFS(PSA!$D:$D,PSA!$A:$A,C4812,PSA!$G:$G,D4812),
IF(AND(A4812="Colorectal Cancer Screening", E4812="Utilization Rate (per 100,000 patients)"),
SUMIFS(COL!$D:$D,COL!$A:$A,C4812,COL!$G:$G, D4812),
IF(AND(A4812="Cervical Cancer Screening", E4812="Utilization Rate (per 100,000 patients)"),
SUMIFS(CERV!$D:$D,CERV!$A:$A,C4812,CERV!$G:$G,D4812),
IF(AND(A4812="Cancer Screening for CKD patients", E4812="Utilization Rate (per 100,000 patients)"),
SUMIFS(CANSCRN!$D:$D,CANSCRN!$A:$A,C4812,CANSCRN!$G:$G,D4812),
IF(AND(A4812="PSA Testing", E4812="Cost per service ($USD)"),
SUMIFS(PSA!$E:$E,PSA!$A:$A,C4812,PSA!$G:$G,D4812),
IF(AND(A4812="Colorectal Cancer Screening", E4812="Cost per service ($USD)"),
SUMIFS(COL!$E:$E,COL!$A:$A,C4812,COL!$G:$G,D4812),
IF(AND(A4812="Cervical Cancer Screening", E4812="Cost per service ($USD)"),
SUMIFS(CERV!$E:$E,CERV!$A:$A,C4812,CERV!$G:$G,D4812),
IF(AND(A4812="Cancer Screening for CKD patients", E4812="Cost per service ($USD)"),
SUMIFS(CANSCRN!$E:$E,CANSCRN!$A:$A,C4812,CANSCRN!$G:$G,D4812),
IF(AND(A4812="PSA Testing", E4812="Total Expenditure ($USD per 100,000 patients)"),
SUMIFS(PSA!$F:$F,PSA!$A:$A,C4812,PSA!$G:$G,D4812),
IF(AND(A4812="Colorectal Cancer Screening", E4812="Total Expenditure ($USD per 100,000 patients)"),
SUMIFS(COL!$F:$F,COL!$A:$A,C4812,COL!$G:$G,D4812),
IF(AND(A4812="Cervical Cancer Screening", E4812="Total Expenditure ($USD per 100,000 patients)"),
SUMIFS(CERV!$F:$F,CERV!$A:$A,C4812,CERV!$G:$G,D4812),
SUMIFS(CANSCRN!$F:$F,CANSCRN!$A:$A,C4812,CANSCRN!$G:$G,D4812))))))))))))</f>
        <v>25.912150199999999</v>
      </c>
    </row>
    <row r="4813" spans="1:6" x14ac:dyDescent="0.2">
      <c r="A4813" s="24" t="s">
        <v>100</v>
      </c>
      <c r="B4813" s="24" t="s">
        <v>101</v>
      </c>
      <c r="C4813" s="24" t="s">
        <v>59</v>
      </c>
      <c r="D4813" s="24">
        <v>2013</v>
      </c>
      <c r="E4813" s="24" t="s">
        <v>106</v>
      </c>
      <c r="F4813" s="3">
        <f>IF(AND(A4813="PSA Testing", E4813= "Utilization Rate (per 100,000 patients)"),
SUMIFS(PSA!$D:$D,PSA!$A:$A,C4813,PSA!$G:$G,D4813),
IF(AND(A4813="Colorectal Cancer Screening", E4813="Utilization Rate (per 100,000 patients)"),
SUMIFS(COL!$D:$D,COL!$A:$A,C4813,COL!$G:$G, D4813),
IF(AND(A4813="Cervical Cancer Screening", E4813="Utilization Rate (per 100,000 patients)"),
SUMIFS(CERV!$D:$D,CERV!$A:$A,C4813,CERV!$G:$G,D4813),
IF(AND(A4813="Cancer Screening for CKD patients", E4813="Utilization Rate (per 100,000 patients)"),
SUMIFS(CANSCRN!$D:$D,CANSCRN!$A:$A,C4813,CANSCRN!$G:$G,D4813),
IF(AND(A4813="PSA Testing", E4813="Cost per service ($USD)"),
SUMIFS(PSA!$E:$E,PSA!$A:$A,C4813,PSA!$G:$G,D4813),
IF(AND(A4813="Colorectal Cancer Screening", E4813="Cost per service ($USD)"),
SUMIFS(COL!$E:$E,COL!$A:$A,C4813,COL!$G:$G,D4813),
IF(AND(A4813="Cervical Cancer Screening", E4813="Cost per service ($USD)"),
SUMIFS(CERV!$E:$E,CERV!$A:$A,C4813,CERV!$G:$G,D4813),
IF(AND(A4813="Cancer Screening for CKD patients", E4813="Cost per service ($USD)"),
SUMIFS(CANSCRN!$E:$E,CANSCRN!$A:$A,C4813,CANSCRN!$G:$G,D4813),
IF(AND(A4813="PSA Testing", E4813="Total Expenditure ($USD per 100,000 patients)"),
SUMIFS(PSA!$F:$F,PSA!$A:$A,C4813,PSA!$G:$G,D4813),
IF(AND(A4813="Colorectal Cancer Screening", E4813="Total Expenditure ($USD per 100,000 patients)"),
SUMIFS(COL!$F:$F,COL!$A:$A,C4813,COL!$G:$G,D4813),
IF(AND(A4813="Cervical Cancer Screening", E4813="Total Expenditure ($USD per 100,000 patients)"),
SUMIFS(CERV!$F:$F,CERV!$A:$A,C4813,CERV!$G:$G,D4813),
SUMIFS(CANSCRN!$F:$F,CANSCRN!$A:$A,C4813,CANSCRN!$G:$G,D4813))))))))))))</f>
        <v>31.6829915</v>
      </c>
    </row>
    <row r="4814" spans="1:6" x14ac:dyDescent="0.2">
      <c r="A4814" s="24" t="s">
        <v>100</v>
      </c>
      <c r="B4814" s="24" t="s">
        <v>101</v>
      </c>
      <c r="C4814" s="24" t="s">
        <v>59</v>
      </c>
      <c r="D4814" s="24">
        <v>2014</v>
      </c>
      <c r="E4814" s="24" t="s">
        <v>106</v>
      </c>
      <c r="F4814" s="3">
        <f>IF(AND(A4814="PSA Testing", E4814= "Utilization Rate (per 100,000 patients)"),
SUMIFS(PSA!$D:$D,PSA!$A:$A,C4814,PSA!$G:$G,D4814),
IF(AND(A4814="Colorectal Cancer Screening", E4814="Utilization Rate (per 100,000 patients)"),
SUMIFS(COL!$D:$D,COL!$A:$A,C4814,COL!$G:$G, D4814),
IF(AND(A4814="Cervical Cancer Screening", E4814="Utilization Rate (per 100,000 patients)"),
SUMIFS(CERV!$D:$D,CERV!$A:$A,C4814,CERV!$G:$G,D4814),
IF(AND(A4814="Cancer Screening for CKD patients", E4814="Utilization Rate (per 100,000 patients)"),
SUMIFS(CANSCRN!$D:$D,CANSCRN!$A:$A,C4814,CANSCRN!$G:$G,D4814),
IF(AND(A4814="PSA Testing", E4814="Cost per service ($USD)"),
SUMIFS(PSA!$E:$E,PSA!$A:$A,C4814,PSA!$G:$G,D4814),
IF(AND(A4814="Colorectal Cancer Screening", E4814="Cost per service ($USD)"),
SUMIFS(COL!$E:$E,COL!$A:$A,C4814,COL!$G:$G,D4814),
IF(AND(A4814="Cervical Cancer Screening", E4814="Cost per service ($USD)"),
SUMIFS(CERV!$E:$E,CERV!$A:$A,C4814,CERV!$G:$G,D4814),
IF(AND(A4814="Cancer Screening for CKD patients", E4814="Cost per service ($USD)"),
SUMIFS(CANSCRN!$E:$E,CANSCRN!$A:$A,C4814,CANSCRN!$G:$G,D4814),
IF(AND(A4814="PSA Testing", E4814="Total Expenditure ($USD per 100,000 patients)"),
SUMIFS(PSA!$F:$F,PSA!$A:$A,C4814,PSA!$G:$G,D4814),
IF(AND(A4814="Colorectal Cancer Screening", E4814="Total Expenditure ($USD per 100,000 patients)"),
SUMIFS(COL!$F:$F,COL!$A:$A,C4814,COL!$G:$G,D4814),
IF(AND(A4814="Cervical Cancer Screening", E4814="Total Expenditure ($USD per 100,000 patients)"),
SUMIFS(CERV!$F:$F,CERV!$A:$A,C4814,CERV!$G:$G,D4814),
SUMIFS(CANSCRN!$F:$F,CANSCRN!$A:$A,C4814,CANSCRN!$G:$G,D4814))))))))))))</f>
        <v>28.436335400000001</v>
      </c>
    </row>
    <row r="4815" spans="1:6" x14ac:dyDescent="0.2">
      <c r="A4815" s="24" t="s">
        <v>100</v>
      </c>
      <c r="B4815" s="24" t="s">
        <v>101</v>
      </c>
      <c r="C4815" s="24" t="s">
        <v>59</v>
      </c>
      <c r="D4815" s="24">
        <v>2015</v>
      </c>
      <c r="E4815" s="24" t="s">
        <v>106</v>
      </c>
      <c r="F4815" s="3">
        <f>IF(AND(A4815="PSA Testing", E4815= "Utilization Rate (per 100,000 patients)"),
SUMIFS(PSA!$D:$D,PSA!$A:$A,C4815,PSA!$G:$G,D4815),
IF(AND(A4815="Colorectal Cancer Screening", E4815="Utilization Rate (per 100,000 patients)"),
SUMIFS(COL!$D:$D,COL!$A:$A,C4815,COL!$G:$G, D4815),
IF(AND(A4815="Cervical Cancer Screening", E4815="Utilization Rate (per 100,000 patients)"),
SUMIFS(CERV!$D:$D,CERV!$A:$A,C4815,CERV!$G:$G,D4815),
IF(AND(A4815="Cancer Screening for CKD patients", E4815="Utilization Rate (per 100,000 patients)"),
SUMIFS(CANSCRN!$D:$D,CANSCRN!$A:$A,C4815,CANSCRN!$G:$G,D4815),
IF(AND(A4815="PSA Testing", E4815="Cost per service ($USD)"),
SUMIFS(PSA!$E:$E,PSA!$A:$A,C4815,PSA!$G:$G,D4815),
IF(AND(A4815="Colorectal Cancer Screening", E4815="Cost per service ($USD)"),
SUMIFS(COL!$E:$E,COL!$A:$A,C4815,COL!$G:$G,D4815),
IF(AND(A4815="Cervical Cancer Screening", E4815="Cost per service ($USD)"),
SUMIFS(CERV!$E:$E,CERV!$A:$A,C4815,CERV!$G:$G,D4815),
IF(AND(A4815="Cancer Screening for CKD patients", E4815="Cost per service ($USD)"),
SUMIFS(CANSCRN!$E:$E,CANSCRN!$A:$A,C4815,CANSCRN!$G:$G,D4815),
IF(AND(A4815="PSA Testing", E4815="Total Expenditure ($USD per 100,000 patients)"),
SUMIFS(PSA!$F:$F,PSA!$A:$A,C4815,PSA!$G:$G,D4815),
IF(AND(A4815="Colorectal Cancer Screening", E4815="Total Expenditure ($USD per 100,000 patients)"),
SUMIFS(COL!$F:$F,COL!$A:$A,C4815,COL!$G:$G,D4815),
IF(AND(A4815="Cervical Cancer Screening", E4815="Total Expenditure ($USD per 100,000 patients)"),
SUMIFS(CERV!$F:$F,CERV!$A:$A,C4815,CERV!$G:$G,D4815),
SUMIFS(CANSCRN!$F:$F,CANSCRN!$A:$A,C4815,CANSCRN!$G:$G,D4815))))))))))))</f>
        <v>28.6696907</v>
      </c>
    </row>
    <row r="4816" spans="1:6" x14ac:dyDescent="0.2">
      <c r="A4816" s="24" t="s">
        <v>100</v>
      </c>
      <c r="B4816" s="24" t="s">
        <v>101</v>
      </c>
      <c r="C4816" s="24" t="s">
        <v>59</v>
      </c>
      <c r="D4816" s="24">
        <v>2016</v>
      </c>
      <c r="E4816" s="24" t="s">
        <v>106</v>
      </c>
      <c r="F4816" s="3">
        <f>IF(AND(A4816="PSA Testing", E4816= "Utilization Rate (per 100,000 patients)"),
SUMIFS(PSA!$D:$D,PSA!$A:$A,C4816,PSA!$G:$G,D4816),
IF(AND(A4816="Colorectal Cancer Screening", E4816="Utilization Rate (per 100,000 patients)"),
SUMIFS(COL!$D:$D,COL!$A:$A,C4816,COL!$G:$G, D4816),
IF(AND(A4816="Cervical Cancer Screening", E4816="Utilization Rate (per 100,000 patients)"),
SUMIFS(CERV!$D:$D,CERV!$A:$A,C4816,CERV!$G:$G,D4816),
IF(AND(A4816="Cancer Screening for CKD patients", E4816="Utilization Rate (per 100,000 patients)"),
SUMIFS(CANSCRN!$D:$D,CANSCRN!$A:$A,C4816,CANSCRN!$G:$G,D4816),
IF(AND(A4816="PSA Testing", E4816="Cost per service ($USD)"),
SUMIFS(PSA!$E:$E,PSA!$A:$A,C4816,PSA!$G:$G,D4816),
IF(AND(A4816="Colorectal Cancer Screening", E4816="Cost per service ($USD)"),
SUMIFS(COL!$E:$E,COL!$A:$A,C4816,COL!$G:$G,D4816),
IF(AND(A4816="Cervical Cancer Screening", E4816="Cost per service ($USD)"),
SUMIFS(CERV!$E:$E,CERV!$A:$A,C4816,CERV!$G:$G,D4816),
IF(AND(A4816="Cancer Screening for CKD patients", E4816="Cost per service ($USD)"),
SUMIFS(CANSCRN!$E:$E,CANSCRN!$A:$A,C4816,CANSCRN!$G:$G,D4816),
IF(AND(A4816="PSA Testing", E4816="Total Expenditure ($USD per 100,000 patients)"),
SUMIFS(PSA!$F:$F,PSA!$A:$A,C4816,PSA!$G:$G,D4816),
IF(AND(A4816="Colorectal Cancer Screening", E4816="Total Expenditure ($USD per 100,000 patients)"),
SUMIFS(COL!$F:$F,COL!$A:$A,C4816,COL!$G:$G,D4816),
IF(AND(A4816="Cervical Cancer Screening", E4816="Total Expenditure ($USD per 100,000 patients)"),
SUMIFS(CERV!$F:$F,CERV!$A:$A,C4816,CERV!$G:$G,D4816),
SUMIFS(CANSCRN!$F:$F,CANSCRN!$A:$A,C4816,CANSCRN!$G:$G,D4816))))))))))))</f>
        <v>25.905107000000001</v>
      </c>
    </row>
    <row r="4817" spans="1:6" x14ac:dyDescent="0.2">
      <c r="A4817" s="24" t="s">
        <v>100</v>
      </c>
      <c r="B4817" s="24" t="s">
        <v>101</v>
      </c>
      <c r="C4817" s="24" t="s">
        <v>59</v>
      </c>
      <c r="D4817" s="24">
        <v>2017</v>
      </c>
      <c r="E4817" s="24" t="s">
        <v>106</v>
      </c>
      <c r="F4817" s="3">
        <f>IF(AND(A4817="PSA Testing", E4817= "Utilization Rate (per 100,000 patients)"),
SUMIFS(PSA!$D:$D,PSA!$A:$A,C4817,PSA!$G:$G,D4817),
IF(AND(A4817="Colorectal Cancer Screening", E4817="Utilization Rate (per 100,000 patients)"),
SUMIFS(COL!$D:$D,COL!$A:$A,C4817,COL!$G:$G, D4817),
IF(AND(A4817="Cervical Cancer Screening", E4817="Utilization Rate (per 100,000 patients)"),
SUMIFS(CERV!$D:$D,CERV!$A:$A,C4817,CERV!$G:$G,D4817),
IF(AND(A4817="Cancer Screening for CKD patients", E4817="Utilization Rate (per 100,000 patients)"),
SUMIFS(CANSCRN!$D:$D,CANSCRN!$A:$A,C4817,CANSCRN!$G:$G,D4817),
IF(AND(A4817="PSA Testing", E4817="Cost per service ($USD)"),
SUMIFS(PSA!$E:$E,PSA!$A:$A,C4817,PSA!$G:$G,D4817),
IF(AND(A4817="Colorectal Cancer Screening", E4817="Cost per service ($USD)"),
SUMIFS(COL!$E:$E,COL!$A:$A,C4817,COL!$G:$G,D4817),
IF(AND(A4817="Cervical Cancer Screening", E4817="Cost per service ($USD)"),
SUMIFS(CERV!$E:$E,CERV!$A:$A,C4817,CERV!$G:$G,D4817),
IF(AND(A4817="Cancer Screening for CKD patients", E4817="Cost per service ($USD)"),
SUMIFS(CANSCRN!$E:$E,CANSCRN!$A:$A,C4817,CANSCRN!$G:$G,D4817),
IF(AND(A4817="PSA Testing", E4817="Total Expenditure ($USD per 100,000 patients)"),
SUMIFS(PSA!$F:$F,PSA!$A:$A,C4817,PSA!$G:$G,D4817),
IF(AND(A4817="Colorectal Cancer Screening", E4817="Total Expenditure ($USD per 100,000 patients)"),
SUMIFS(COL!$F:$F,COL!$A:$A,C4817,COL!$G:$G,D4817),
IF(AND(A4817="Cervical Cancer Screening", E4817="Total Expenditure ($USD per 100,000 patients)"),
SUMIFS(CERV!$F:$F,CERV!$A:$A,C4817,CERV!$G:$G,D4817),
SUMIFS(CANSCRN!$F:$F,CANSCRN!$A:$A,C4817,CANSCRN!$G:$G,D4817))))))))))))</f>
        <v>26.6484193</v>
      </c>
    </row>
    <row r="4818" spans="1:6" x14ac:dyDescent="0.2">
      <c r="A4818" s="24" t="s">
        <v>100</v>
      </c>
      <c r="B4818" s="24" t="s">
        <v>101</v>
      </c>
      <c r="C4818" s="24" t="s">
        <v>59</v>
      </c>
      <c r="D4818" s="24">
        <v>2018</v>
      </c>
      <c r="E4818" s="24" t="s">
        <v>106</v>
      </c>
      <c r="F4818" s="3">
        <f>IF(AND(A4818="PSA Testing", E4818= "Utilization Rate (per 100,000 patients)"),
SUMIFS(PSA!$D:$D,PSA!$A:$A,C4818,PSA!$G:$G,D4818),
IF(AND(A4818="Colorectal Cancer Screening", E4818="Utilization Rate (per 100,000 patients)"),
SUMIFS(COL!$D:$D,COL!$A:$A,C4818,COL!$G:$G, D4818),
IF(AND(A4818="Cervical Cancer Screening", E4818="Utilization Rate (per 100,000 patients)"),
SUMIFS(CERV!$D:$D,CERV!$A:$A,C4818,CERV!$G:$G,D4818),
IF(AND(A4818="Cancer Screening for CKD patients", E4818="Utilization Rate (per 100,000 patients)"),
SUMIFS(CANSCRN!$D:$D,CANSCRN!$A:$A,C4818,CANSCRN!$G:$G,D4818),
IF(AND(A4818="PSA Testing", E4818="Cost per service ($USD)"),
SUMIFS(PSA!$E:$E,PSA!$A:$A,C4818,PSA!$G:$G,D4818),
IF(AND(A4818="Colorectal Cancer Screening", E4818="Cost per service ($USD)"),
SUMIFS(COL!$E:$E,COL!$A:$A,C4818,COL!$G:$G,D4818),
IF(AND(A4818="Cervical Cancer Screening", E4818="Cost per service ($USD)"),
SUMIFS(CERV!$E:$E,CERV!$A:$A,C4818,CERV!$G:$G,D4818),
IF(AND(A4818="Cancer Screening for CKD patients", E4818="Cost per service ($USD)"),
SUMIFS(CANSCRN!$E:$E,CANSCRN!$A:$A,C4818,CANSCRN!$G:$G,D4818),
IF(AND(A4818="PSA Testing", E4818="Total Expenditure ($USD per 100,000 patients)"),
SUMIFS(PSA!$F:$F,PSA!$A:$A,C4818,PSA!$G:$G,D4818),
IF(AND(A4818="Colorectal Cancer Screening", E4818="Total Expenditure ($USD per 100,000 patients)"),
SUMIFS(COL!$F:$F,COL!$A:$A,C4818,COL!$G:$G,D4818),
IF(AND(A4818="Cervical Cancer Screening", E4818="Total Expenditure ($USD per 100,000 patients)"),
SUMIFS(CERV!$F:$F,CERV!$A:$A,C4818,CERV!$G:$G,D4818),
SUMIFS(CANSCRN!$F:$F,CANSCRN!$A:$A,C4818,CANSCRN!$G:$G,D4818))))))))))))</f>
        <v>25.082717800000001</v>
      </c>
    </row>
    <row r="4819" spans="1:6" x14ac:dyDescent="0.2">
      <c r="A4819" s="24" t="s">
        <v>100</v>
      </c>
      <c r="B4819" s="24" t="s">
        <v>101</v>
      </c>
      <c r="C4819" s="24" t="s">
        <v>59</v>
      </c>
      <c r="D4819" s="24">
        <v>2019</v>
      </c>
      <c r="E4819" s="24" t="s">
        <v>106</v>
      </c>
      <c r="F4819" s="3">
        <f>IF(AND(A4819="PSA Testing", E4819= "Utilization Rate (per 100,000 patients)"),
SUMIFS(PSA!$D:$D,PSA!$A:$A,C4819,PSA!$G:$G,D4819),
IF(AND(A4819="Colorectal Cancer Screening", E4819="Utilization Rate (per 100,000 patients)"),
SUMIFS(COL!$D:$D,COL!$A:$A,C4819,COL!$G:$G, D4819),
IF(AND(A4819="Cervical Cancer Screening", E4819="Utilization Rate (per 100,000 patients)"),
SUMIFS(CERV!$D:$D,CERV!$A:$A,C4819,CERV!$G:$G,D4819),
IF(AND(A4819="Cancer Screening for CKD patients", E4819="Utilization Rate (per 100,000 patients)"),
SUMIFS(CANSCRN!$D:$D,CANSCRN!$A:$A,C4819,CANSCRN!$G:$G,D4819),
IF(AND(A4819="PSA Testing", E4819="Cost per service ($USD)"),
SUMIFS(PSA!$E:$E,PSA!$A:$A,C4819,PSA!$G:$G,D4819),
IF(AND(A4819="Colorectal Cancer Screening", E4819="Cost per service ($USD)"),
SUMIFS(COL!$E:$E,COL!$A:$A,C4819,COL!$G:$G,D4819),
IF(AND(A4819="Cervical Cancer Screening", E4819="Cost per service ($USD)"),
SUMIFS(CERV!$E:$E,CERV!$A:$A,C4819,CERV!$G:$G,D4819),
IF(AND(A4819="Cancer Screening for CKD patients", E4819="Cost per service ($USD)"),
SUMIFS(CANSCRN!$E:$E,CANSCRN!$A:$A,C4819,CANSCRN!$G:$G,D4819),
IF(AND(A4819="PSA Testing", E4819="Total Expenditure ($USD per 100,000 patients)"),
SUMIFS(PSA!$F:$F,PSA!$A:$A,C4819,PSA!$G:$G,D4819),
IF(AND(A4819="Colorectal Cancer Screening", E4819="Total Expenditure ($USD per 100,000 patients)"),
SUMIFS(COL!$F:$F,COL!$A:$A,C4819,COL!$G:$G,D4819),
IF(AND(A4819="Cervical Cancer Screening", E4819="Total Expenditure ($USD per 100,000 patients)"),
SUMIFS(CERV!$F:$F,CERV!$A:$A,C4819,CERV!$G:$G,D4819),
SUMIFS(CANSCRN!$F:$F,CANSCRN!$A:$A,C4819,CANSCRN!$G:$G,D4819))))))))))))</f>
        <v>23.0428392</v>
      </c>
    </row>
    <row r="4820" spans="1:6" x14ac:dyDescent="0.2">
      <c r="A4820" s="24" t="s">
        <v>100</v>
      </c>
      <c r="B4820" s="24" t="s">
        <v>101</v>
      </c>
      <c r="C4820" s="24" t="s">
        <v>60</v>
      </c>
      <c r="D4820" s="24">
        <v>2009</v>
      </c>
      <c r="E4820" s="24" t="s">
        <v>106</v>
      </c>
      <c r="F4820" s="3">
        <f>IF(AND(A4820="PSA Testing", E4820= "Utilization Rate (per 100,000 patients)"),
SUMIFS(PSA!$D:$D,PSA!$A:$A,C4820,PSA!$G:$G,D4820),
IF(AND(A4820="Colorectal Cancer Screening", E4820="Utilization Rate (per 100,000 patients)"),
SUMIFS(COL!$D:$D,COL!$A:$A,C4820,COL!$G:$G, D4820),
IF(AND(A4820="Cervical Cancer Screening", E4820="Utilization Rate (per 100,000 patients)"),
SUMIFS(CERV!$D:$D,CERV!$A:$A,C4820,CERV!$G:$G,D4820),
IF(AND(A4820="Cancer Screening for CKD patients", E4820="Utilization Rate (per 100,000 patients)"),
SUMIFS(CANSCRN!$D:$D,CANSCRN!$A:$A,C4820,CANSCRN!$G:$G,D4820),
IF(AND(A4820="PSA Testing", E4820="Cost per service ($USD)"),
SUMIFS(PSA!$E:$E,PSA!$A:$A,C4820,PSA!$G:$G,D4820),
IF(AND(A4820="Colorectal Cancer Screening", E4820="Cost per service ($USD)"),
SUMIFS(COL!$E:$E,COL!$A:$A,C4820,COL!$G:$G,D4820),
IF(AND(A4820="Cervical Cancer Screening", E4820="Cost per service ($USD)"),
SUMIFS(CERV!$E:$E,CERV!$A:$A,C4820,CERV!$G:$G,D4820),
IF(AND(A4820="Cancer Screening for CKD patients", E4820="Cost per service ($USD)"),
SUMIFS(CANSCRN!$E:$E,CANSCRN!$A:$A,C4820,CANSCRN!$G:$G,D4820),
IF(AND(A4820="PSA Testing", E4820="Total Expenditure ($USD per 100,000 patients)"),
SUMIFS(PSA!$F:$F,PSA!$A:$A,C4820,PSA!$G:$G,D4820),
IF(AND(A4820="Colorectal Cancer Screening", E4820="Total Expenditure ($USD per 100,000 patients)"),
SUMIFS(COL!$F:$F,COL!$A:$A,C4820,COL!$G:$G,D4820),
IF(AND(A4820="Cervical Cancer Screening", E4820="Total Expenditure ($USD per 100,000 patients)"),
SUMIFS(CERV!$F:$F,CERV!$A:$A,C4820,CERV!$G:$G,D4820),
SUMIFS(CANSCRN!$F:$F,CANSCRN!$A:$A,C4820,CANSCRN!$G:$G,D4820))))))))))))</f>
        <v>23.8492453</v>
      </c>
    </row>
    <row r="4821" spans="1:6" x14ac:dyDescent="0.2">
      <c r="A4821" s="24" t="s">
        <v>100</v>
      </c>
      <c r="B4821" s="24" t="s">
        <v>101</v>
      </c>
      <c r="C4821" s="24" t="s">
        <v>60</v>
      </c>
      <c r="D4821" s="24">
        <v>2010</v>
      </c>
      <c r="E4821" s="24" t="s">
        <v>106</v>
      </c>
      <c r="F4821" s="3">
        <f>IF(AND(A4821="PSA Testing", E4821= "Utilization Rate (per 100,000 patients)"),
SUMIFS(PSA!$D:$D,PSA!$A:$A,C4821,PSA!$G:$G,D4821),
IF(AND(A4821="Colorectal Cancer Screening", E4821="Utilization Rate (per 100,000 patients)"),
SUMIFS(COL!$D:$D,COL!$A:$A,C4821,COL!$G:$G, D4821),
IF(AND(A4821="Cervical Cancer Screening", E4821="Utilization Rate (per 100,000 patients)"),
SUMIFS(CERV!$D:$D,CERV!$A:$A,C4821,CERV!$G:$G,D4821),
IF(AND(A4821="Cancer Screening for CKD patients", E4821="Utilization Rate (per 100,000 patients)"),
SUMIFS(CANSCRN!$D:$D,CANSCRN!$A:$A,C4821,CANSCRN!$G:$G,D4821),
IF(AND(A4821="PSA Testing", E4821="Cost per service ($USD)"),
SUMIFS(PSA!$E:$E,PSA!$A:$A,C4821,PSA!$G:$G,D4821),
IF(AND(A4821="Colorectal Cancer Screening", E4821="Cost per service ($USD)"),
SUMIFS(COL!$E:$E,COL!$A:$A,C4821,COL!$G:$G,D4821),
IF(AND(A4821="Cervical Cancer Screening", E4821="Cost per service ($USD)"),
SUMIFS(CERV!$E:$E,CERV!$A:$A,C4821,CERV!$G:$G,D4821),
IF(AND(A4821="Cancer Screening for CKD patients", E4821="Cost per service ($USD)"),
SUMIFS(CANSCRN!$E:$E,CANSCRN!$A:$A,C4821,CANSCRN!$G:$G,D4821),
IF(AND(A4821="PSA Testing", E4821="Total Expenditure ($USD per 100,000 patients)"),
SUMIFS(PSA!$F:$F,PSA!$A:$A,C4821,PSA!$G:$G,D4821),
IF(AND(A4821="Colorectal Cancer Screening", E4821="Total Expenditure ($USD per 100,000 patients)"),
SUMIFS(COL!$F:$F,COL!$A:$A,C4821,COL!$G:$G,D4821),
IF(AND(A4821="Cervical Cancer Screening", E4821="Total Expenditure ($USD per 100,000 patients)"),
SUMIFS(CERV!$F:$F,CERV!$A:$A,C4821,CERV!$G:$G,D4821),
SUMIFS(CANSCRN!$F:$F,CANSCRN!$A:$A,C4821,CANSCRN!$G:$G,D4821))))))))))))</f>
        <v>28.501888900000001</v>
      </c>
    </row>
    <row r="4822" spans="1:6" x14ac:dyDescent="0.2">
      <c r="A4822" s="24" t="s">
        <v>100</v>
      </c>
      <c r="B4822" s="24" t="s">
        <v>101</v>
      </c>
      <c r="C4822" s="24" t="s">
        <v>60</v>
      </c>
      <c r="D4822" s="24">
        <v>2011</v>
      </c>
      <c r="E4822" s="24" t="s">
        <v>106</v>
      </c>
      <c r="F4822" s="3">
        <f>IF(AND(A4822="PSA Testing", E4822= "Utilization Rate (per 100,000 patients)"),
SUMIFS(PSA!$D:$D,PSA!$A:$A,C4822,PSA!$G:$G,D4822),
IF(AND(A4822="Colorectal Cancer Screening", E4822="Utilization Rate (per 100,000 patients)"),
SUMIFS(COL!$D:$D,COL!$A:$A,C4822,COL!$G:$G, D4822),
IF(AND(A4822="Cervical Cancer Screening", E4822="Utilization Rate (per 100,000 patients)"),
SUMIFS(CERV!$D:$D,CERV!$A:$A,C4822,CERV!$G:$G,D4822),
IF(AND(A4822="Cancer Screening for CKD patients", E4822="Utilization Rate (per 100,000 patients)"),
SUMIFS(CANSCRN!$D:$D,CANSCRN!$A:$A,C4822,CANSCRN!$G:$G,D4822),
IF(AND(A4822="PSA Testing", E4822="Cost per service ($USD)"),
SUMIFS(PSA!$E:$E,PSA!$A:$A,C4822,PSA!$G:$G,D4822),
IF(AND(A4822="Colorectal Cancer Screening", E4822="Cost per service ($USD)"),
SUMIFS(COL!$E:$E,COL!$A:$A,C4822,COL!$G:$G,D4822),
IF(AND(A4822="Cervical Cancer Screening", E4822="Cost per service ($USD)"),
SUMIFS(CERV!$E:$E,CERV!$A:$A,C4822,CERV!$G:$G,D4822),
IF(AND(A4822="Cancer Screening for CKD patients", E4822="Cost per service ($USD)"),
SUMIFS(CANSCRN!$E:$E,CANSCRN!$A:$A,C4822,CANSCRN!$G:$G,D4822),
IF(AND(A4822="PSA Testing", E4822="Total Expenditure ($USD per 100,000 patients)"),
SUMIFS(PSA!$F:$F,PSA!$A:$A,C4822,PSA!$G:$G,D4822),
IF(AND(A4822="Colorectal Cancer Screening", E4822="Total Expenditure ($USD per 100,000 patients)"),
SUMIFS(COL!$F:$F,COL!$A:$A,C4822,COL!$G:$G,D4822),
IF(AND(A4822="Cervical Cancer Screening", E4822="Total Expenditure ($USD per 100,000 patients)"),
SUMIFS(CERV!$F:$F,CERV!$A:$A,C4822,CERV!$G:$G,D4822),
SUMIFS(CANSCRN!$F:$F,CANSCRN!$A:$A,C4822,CANSCRN!$G:$G,D4822))))))))))))</f>
        <v>24.921666699999999</v>
      </c>
    </row>
    <row r="4823" spans="1:6" x14ac:dyDescent="0.2">
      <c r="A4823" s="24" t="s">
        <v>100</v>
      </c>
      <c r="B4823" s="24" t="s">
        <v>101</v>
      </c>
      <c r="C4823" s="24" t="s">
        <v>60</v>
      </c>
      <c r="D4823" s="24">
        <v>2012</v>
      </c>
      <c r="E4823" s="24" t="s">
        <v>106</v>
      </c>
      <c r="F4823" s="3">
        <f>IF(AND(A4823="PSA Testing", E4823= "Utilization Rate (per 100,000 patients)"),
SUMIFS(PSA!$D:$D,PSA!$A:$A,C4823,PSA!$G:$G,D4823),
IF(AND(A4823="Colorectal Cancer Screening", E4823="Utilization Rate (per 100,000 patients)"),
SUMIFS(COL!$D:$D,COL!$A:$A,C4823,COL!$G:$G, D4823),
IF(AND(A4823="Cervical Cancer Screening", E4823="Utilization Rate (per 100,000 patients)"),
SUMIFS(CERV!$D:$D,CERV!$A:$A,C4823,CERV!$G:$G,D4823),
IF(AND(A4823="Cancer Screening for CKD patients", E4823="Utilization Rate (per 100,000 patients)"),
SUMIFS(CANSCRN!$D:$D,CANSCRN!$A:$A,C4823,CANSCRN!$G:$G,D4823),
IF(AND(A4823="PSA Testing", E4823="Cost per service ($USD)"),
SUMIFS(PSA!$E:$E,PSA!$A:$A,C4823,PSA!$G:$G,D4823),
IF(AND(A4823="Colorectal Cancer Screening", E4823="Cost per service ($USD)"),
SUMIFS(COL!$E:$E,COL!$A:$A,C4823,COL!$G:$G,D4823),
IF(AND(A4823="Cervical Cancer Screening", E4823="Cost per service ($USD)"),
SUMIFS(CERV!$E:$E,CERV!$A:$A,C4823,CERV!$G:$G,D4823),
IF(AND(A4823="Cancer Screening for CKD patients", E4823="Cost per service ($USD)"),
SUMIFS(CANSCRN!$E:$E,CANSCRN!$A:$A,C4823,CANSCRN!$G:$G,D4823),
IF(AND(A4823="PSA Testing", E4823="Total Expenditure ($USD per 100,000 patients)"),
SUMIFS(PSA!$F:$F,PSA!$A:$A,C4823,PSA!$G:$G,D4823),
IF(AND(A4823="Colorectal Cancer Screening", E4823="Total Expenditure ($USD per 100,000 patients)"),
SUMIFS(COL!$F:$F,COL!$A:$A,C4823,COL!$G:$G,D4823),
IF(AND(A4823="Cervical Cancer Screening", E4823="Total Expenditure ($USD per 100,000 patients)"),
SUMIFS(CERV!$F:$F,CERV!$A:$A,C4823,CERV!$G:$G,D4823),
SUMIFS(CANSCRN!$F:$F,CANSCRN!$A:$A,C4823,CANSCRN!$G:$G,D4823))))))))))))</f>
        <v>27.5649254</v>
      </c>
    </row>
    <row r="4824" spans="1:6" x14ac:dyDescent="0.2">
      <c r="A4824" s="24" t="s">
        <v>100</v>
      </c>
      <c r="B4824" s="24" t="s">
        <v>101</v>
      </c>
      <c r="C4824" s="24" t="s">
        <v>60</v>
      </c>
      <c r="D4824" s="24">
        <v>2013</v>
      </c>
      <c r="E4824" s="24" t="s">
        <v>106</v>
      </c>
      <c r="F4824" s="3">
        <f>IF(AND(A4824="PSA Testing", E4824= "Utilization Rate (per 100,000 patients)"),
SUMIFS(PSA!$D:$D,PSA!$A:$A,C4824,PSA!$G:$G,D4824),
IF(AND(A4824="Colorectal Cancer Screening", E4824="Utilization Rate (per 100,000 patients)"),
SUMIFS(COL!$D:$D,COL!$A:$A,C4824,COL!$G:$G, D4824),
IF(AND(A4824="Cervical Cancer Screening", E4824="Utilization Rate (per 100,000 patients)"),
SUMIFS(CERV!$D:$D,CERV!$A:$A,C4824,CERV!$G:$G,D4824),
IF(AND(A4824="Cancer Screening for CKD patients", E4824="Utilization Rate (per 100,000 patients)"),
SUMIFS(CANSCRN!$D:$D,CANSCRN!$A:$A,C4824,CANSCRN!$G:$G,D4824),
IF(AND(A4824="PSA Testing", E4824="Cost per service ($USD)"),
SUMIFS(PSA!$E:$E,PSA!$A:$A,C4824,PSA!$G:$G,D4824),
IF(AND(A4824="Colorectal Cancer Screening", E4824="Cost per service ($USD)"),
SUMIFS(COL!$E:$E,COL!$A:$A,C4824,COL!$G:$G,D4824),
IF(AND(A4824="Cervical Cancer Screening", E4824="Cost per service ($USD)"),
SUMIFS(CERV!$E:$E,CERV!$A:$A,C4824,CERV!$G:$G,D4824),
IF(AND(A4824="Cancer Screening for CKD patients", E4824="Cost per service ($USD)"),
SUMIFS(CANSCRN!$E:$E,CANSCRN!$A:$A,C4824,CANSCRN!$G:$G,D4824),
IF(AND(A4824="PSA Testing", E4824="Total Expenditure ($USD per 100,000 patients)"),
SUMIFS(PSA!$F:$F,PSA!$A:$A,C4824,PSA!$G:$G,D4824),
IF(AND(A4824="Colorectal Cancer Screening", E4824="Total Expenditure ($USD per 100,000 patients)"),
SUMIFS(COL!$F:$F,COL!$A:$A,C4824,COL!$G:$G,D4824),
IF(AND(A4824="Cervical Cancer Screening", E4824="Total Expenditure ($USD per 100,000 patients)"),
SUMIFS(CERV!$F:$F,CERV!$A:$A,C4824,CERV!$G:$G,D4824),
SUMIFS(CANSCRN!$F:$F,CANSCRN!$A:$A,C4824,CANSCRN!$G:$G,D4824))))))))))))</f>
        <v>33.347941200000001</v>
      </c>
    </row>
    <row r="4825" spans="1:6" x14ac:dyDescent="0.2">
      <c r="A4825" s="24" t="s">
        <v>100</v>
      </c>
      <c r="B4825" s="24" t="s">
        <v>101</v>
      </c>
      <c r="C4825" s="24" t="s">
        <v>60</v>
      </c>
      <c r="D4825" s="24">
        <v>2014</v>
      </c>
      <c r="E4825" s="24" t="s">
        <v>106</v>
      </c>
      <c r="F4825" s="3">
        <f>IF(AND(A4825="PSA Testing", E4825= "Utilization Rate (per 100,000 patients)"),
SUMIFS(PSA!$D:$D,PSA!$A:$A,C4825,PSA!$G:$G,D4825),
IF(AND(A4825="Colorectal Cancer Screening", E4825="Utilization Rate (per 100,000 patients)"),
SUMIFS(COL!$D:$D,COL!$A:$A,C4825,COL!$G:$G, D4825),
IF(AND(A4825="Cervical Cancer Screening", E4825="Utilization Rate (per 100,000 patients)"),
SUMIFS(CERV!$D:$D,CERV!$A:$A,C4825,CERV!$G:$G,D4825),
IF(AND(A4825="Cancer Screening for CKD patients", E4825="Utilization Rate (per 100,000 patients)"),
SUMIFS(CANSCRN!$D:$D,CANSCRN!$A:$A,C4825,CANSCRN!$G:$G,D4825),
IF(AND(A4825="PSA Testing", E4825="Cost per service ($USD)"),
SUMIFS(PSA!$E:$E,PSA!$A:$A,C4825,PSA!$G:$G,D4825),
IF(AND(A4825="Colorectal Cancer Screening", E4825="Cost per service ($USD)"),
SUMIFS(COL!$E:$E,COL!$A:$A,C4825,COL!$G:$G,D4825),
IF(AND(A4825="Cervical Cancer Screening", E4825="Cost per service ($USD)"),
SUMIFS(CERV!$E:$E,CERV!$A:$A,C4825,CERV!$G:$G,D4825),
IF(AND(A4825="Cancer Screening for CKD patients", E4825="Cost per service ($USD)"),
SUMIFS(CANSCRN!$E:$E,CANSCRN!$A:$A,C4825,CANSCRN!$G:$G,D4825),
IF(AND(A4825="PSA Testing", E4825="Total Expenditure ($USD per 100,000 patients)"),
SUMIFS(PSA!$F:$F,PSA!$A:$A,C4825,PSA!$G:$G,D4825),
IF(AND(A4825="Colorectal Cancer Screening", E4825="Total Expenditure ($USD per 100,000 patients)"),
SUMIFS(COL!$F:$F,COL!$A:$A,C4825,COL!$G:$G,D4825),
IF(AND(A4825="Cervical Cancer Screening", E4825="Total Expenditure ($USD per 100,000 patients)"),
SUMIFS(CERV!$F:$F,CERV!$A:$A,C4825,CERV!$G:$G,D4825),
SUMIFS(CANSCRN!$F:$F,CANSCRN!$A:$A,C4825,CANSCRN!$G:$G,D4825))))))))))))</f>
        <v>32.628399999999999</v>
      </c>
    </row>
    <row r="4826" spans="1:6" x14ac:dyDescent="0.2">
      <c r="A4826" s="24" t="s">
        <v>100</v>
      </c>
      <c r="B4826" s="24" t="s">
        <v>101</v>
      </c>
      <c r="C4826" s="24" t="s">
        <v>60</v>
      </c>
      <c r="D4826" s="24">
        <v>2015</v>
      </c>
      <c r="E4826" s="24" t="s">
        <v>106</v>
      </c>
      <c r="F4826" s="3">
        <f>IF(AND(A4826="PSA Testing", E4826= "Utilization Rate (per 100,000 patients)"),
SUMIFS(PSA!$D:$D,PSA!$A:$A,C4826,PSA!$G:$G,D4826),
IF(AND(A4826="Colorectal Cancer Screening", E4826="Utilization Rate (per 100,000 patients)"),
SUMIFS(COL!$D:$D,COL!$A:$A,C4826,COL!$G:$G, D4826),
IF(AND(A4826="Cervical Cancer Screening", E4826="Utilization Rate (per 100,000 patients)"),
SUMIFS(CERV!$D:$D,CERV!$A:$A,C4826,CERV!$G:$G,D4826),
IF(AND(A4826="Cancer Screening for CKD patients", E4826="Utilization Rate (per 100,000 patients)"),
SUMIFS(CANSCRN!$D:$D,CANSCRN!$A:$A,C4826,CANSCRN!$G:$G,D4826),
IF(AND(A4826="PSA Testing", E4826="Cost per service ($USD)"),
SUMIFS(PSA!$E:$E,PSA!$A:$A,C4826,PSA!$G:$G,D4826),
IF(AND(A4826="Colorectal Cancer Screening", E4826="Cost per service ($USD)"),
SUMIFS(COL!$E:$E,COL!$A:$A,C4826,COL!$G:$G,D4826),
IF(AND(A4826="Cervical Cancer Screening", E4826="Cost per service ($USD)"),
SUMIFS(CERV!$E:$E,CERV!$A:$A,C4826,CERV!$G:$G,D4826),
IF(AND(A4826="Cancer Screening for CKD patients", E4826="Cost per service ($USD)"),
SUMIFS(CANSCRN!$E:$E,CANSCRN!$A:$A,C4826,CANSCRN!$G:$G,D4826),
IF(AND(A4826="PSA Testing", E4826="Total Expenditure ($USD per 100,000 patients)"),
SUMIFS(PSA!$F:$F,PSA!$A:$A,C4826,PSA!$G:$G,D4826),
IF(AND(A4826="Colorectal Cancer Screening", E4826="Total Expenditure ($USD per 100,000 patients)"),
SUMIFS(COL!$F:$F,COL!$A:$A,C4826,COL!$G:$G,D4826),
IF(AND(A4826="Cervical Cancer Screening", E4826="Total Expenditure ($USD per 100,000 patients)"),
SUMIFS(CERV!$F:$F,CERV!$A:$A,C4826,CERV!$G:$G,D4826),
SUMIFS(CANSCRN!$F:$F,CANSCRN!$A:$A,C4826,CANSCRN!$G:$G,D4826))))))))))))</f>
        <v>24.4922222</v>
      </c>
    </row>
    <row r="4827" spans="1:6" x14ac:dyDescent="0.2">
      <c r="A4827" s="24" t="s">
        <v>100</v>
      </c>
      <c r="B4827" s="24" t="s">
        <v>101</v>
      </c>
      <c r="C4827" s="24" t="s">
        <v>60</v>
      </c>
      <c r="D4827" s="24">
        <v>2016</v>
      </c>
      <c r="E4827" s="24" t="s">
        <v>106</v>
      </c>
      <c r="F4827" s="3">
        <f>IF(AND(A4827="PSA Testing", E4827= "Utilization Rate (per 100,000 patients)"),
SUMIFS(PSA!$D:$D,PSA!$A:$A,C4827,PSA!$G:$G,D4827),
IF(AND(A4827="Colorectal Cancer Screening", E4827="Utilization Rate (per 100,000 patients)"),
SUMIFS(COL!$D:$D,COL!$A:$A,C4827,COL!$G:$G, D4827),
IF(AND(A4827="Cervical Cancer Screening", E4827="Utilization Rate (per 100,000 patients)"),
SUMIFS(CERV!$D:$D,CERV!$A:$A,C4827,CERV!$G:$G,D4827),
IF(AND(A4827="Cancer Screening for CKD patients", E4827="Utilization Rate (per 100,000 patients)"),
SUMIFS(CANSCRN!$D:$D,CANSCRN!$A:$A,C4827,CANSCRN!$G:$G,D4827),
IF(AND(A4827="PSA Testing", E4827="Cost per service ($USD)"),
SUMIFS(PSA!$E:$E,PSA!$A:$A,C4827,PSA!$G:$G,D4827),
IF(AND(A4827="Colorectal Cancer Screening", E4827="Cost per service ($USD)"),
SUMIFS(COL!$E:$E,COL!$A:$A,C4827,COL!$G:$G,D4827),
IF(AND(A4827="Cervical Cancer Screening", E4827="Cost per service ($USD)"),
SUMIFS(CERV!$E:$E,CERV!$A:$A,C4827,CERV!$G:$G,D4827),
IF(AND(A4827="Cancer Screening for CKD patients", E4827="Cost per service ($USD)"),
SUMIFS(CANSCRN!$E:$E,CANSCRN!$A:$A,C4827,CANSCRN!$G:$G,D4827),
IF(AND(A4827="PSA Testing", E4827="Total Expenditure ($USD per 100,000 patients)"),
SUMIFS(PSA!$F:$F,PSA!$A:$A,C4827,PSA!$G:$G,D4827),
IF(AND(A4827="Colorectal Cancer Screening", E4827="Total Expenditure ($USD per 100,000 patients)"),
SUMIFS(COL!$F:$F,COL!$A:$A,C4827,COL!$G:$G,D4827),
IF(AND(A4827="Cervical Cancer Screening", E4827="Total Expenditure ($USD per 100,000 patients)"),
SUMIFS(CERV!$F:$F,CERV!$A:$A,C4827,CERV!$G:$G,D4827),
SUMIFS(CANSCRN!$F:$F,CANSCRN!$A:$A,C4827,CANSCRN!$G:$G,D4827))))))))))))</f>
        <v>26.3848387</v>
      </c>
    </row>
    <row r="4828" spans="1:6" x14ac:dyDescent="0.2">
      <c r="A4828" s="24" t="s">
        <v>100</v>
      </c>
      <c r="B4828" s="24" t="s">
        <v>101</v>
      </c>
      <c r="C4828" s="24" t="s">
        <v>60</v>
      </c>
      <c r="D4828" s="24">
        <v>2017</v>
      </c>
      <c r="E4828" s="24" t="s">
        <v>106</v>
      </c>
      <c r="F4828" s="3">
        <f>IF(AND(A4828="PSA Testing", E4828= "Utilization Rate (per 100,000 patients)"),
SUMIFS(PSA!$D:$D,PSA!$A:$A,C4828,PSA!$G:$G,D4828),
IF(AND(A4828="Colorectal Cancer Screening", E4828="Utilization Rate (per 100,000 patients)"),
SUMIFS(COL!$D:$D,COL!$A:$A,C4828,COL!$G:$G, D4828),
IF(AND(A4828="Cervical Cancer Screening", E4828="Utilization Rate (per 100,000 patients)"),
SUMIFS(CERV!$D:$D,CERV!$A:$A,C4828,CERV!$G:$G,D4828),
IF(AND(A4828="Cancer Screening for CKD patients", E4828="Utilization Rate (per 100,000 patients)"),
SUMIFS(CANSCRN!$D:$D,CANSCRN!$A:$A,C4828,CANSCRN!$G:$G,D4828),
IF(AND(A4828="PSA Testing", E4828="Cost per service ($USD)"),
SUMIFS(PSA!$E:$E,PSA!$A:$A,C4828,PSA!$G:$G,D4828),
IF(AND(A4828="Colorectal Cancer Screening", E4828="Cost per service ($USD)"),
SUMIFS(COL!$E:$E,COL!$A:$A,C4828,COL!$G:$G,D4828),
IF(AND(A4828="Cervical Cancer Screening", E4828="Cost per service ($USD)"),
SUMIFS(CERV!$E:$E,CERV!$A:$A,C4828,CERV!$G:$G,D4828),
IF(AND(A4828="Cancer Screening for CKD patients", E4828="Cost per service ($USD)"),
SUMIFS(CANSCRN!$E:$E,CANSCRN!$A:$A,C4828,CANSCRN!$G:$G,D4828),
IF(AND(A4828="PSA Testing", E4828="Total Expenditure ($USD per 100,000 patients)"),
SUMIFS(PSA!$F:$F,PSA!$A:$A,C4828,PSA!$G:$G,D4828),
IF(AND(A4828="Colorectal Cancer Screening", E4828="Total Expenditure ($USD per 100,000 patients)"),
SUMIFS(COL!$F:$F,COL!$A:$A,C4828,COL!$G:$G,D4828),
IF(AND(A4828="Cervical Cancer Screening", E4828="Total Expenditure ($USD per 100,000 patients)"),
SUMIFS(CERV!$F:$F,CERV!$A:$A,C4828,CERV!$G:$G,D4828),
SUMIFS(CANSCRN!$F:$F,CANSCRN!$A:$A,C4828,CANSCRN!$G:$G,D4828))))))))))))</f>
        <v>27.2129224</v>
      </c>
    </row>
    <row r="4829" spans="1:6" x14ac:dyDescent="0.2">
      <c r="A4829" s="24" t="s">
        <v>100</v>
      </c>
      <c r="B4829" s="24" t="s">
        <v>101</v>
      </c>
      <c r="C4829" s="24" t="s">
        <v>60</v>
      </c>
      <c r="D4829" s="24">
        <v>2018</v>
      </c>
      <c r="E4829" s="24" t="s">
        <v>106</v>
      </c>
      <c r="F4829" s="3">
        <f>IF(AND(A4829="PSA Testing", E4829= "Utilization Rate (per 100,000 patients)"),
SUMIFS(PSA!$D:$D,PSA!$A:$A,C4829,PSA!$G:$G,D4829),
IF(AND(A4829="Colorectal Cancer Screening", E4829="Utilization Rate (per 100,000 patients)"),
SUMIFS(COL!$D:$D,COL!$A:$A,C4829,COL!$G:$G, D4829),
IF(AND(A4829="Cervical Cancer Screening", E4829="Utilization Rate (per 100,000 patients)"),
SUMIFS(CERV!$D:$D,CERV!$A:$A,C4829,CERV!$G:$G,D4829),
IF(AND(A4829="Cancer Screening for CKD patients", E4829="Utilization Rate (per 100,000 patients)"),
SUMIFS(CANSCRN!$D:$D,CANSCRN!$A:$A,C4829,CANSCRN!$G:$G,D4829),
IF(AND(A4829="PSA Testing", E4829="Cost per service ($USD)"),
SUMIFS(PSA!$E:$E,PSA!$A:$A,C4829,PSA!$G:$G,D4829),
IF(AND(A4829="Colorectal Cancer Screening", E4829="Cost per service ($USD)"),
SUMIFS(COL!$E:$E,COL!$A:$A,C4829,COL!$G:$G,D4829),
IF(AND(A4829="Cervical Cancer Screening", E4829="Cost per service ($USD)"),
SUMIFS(CERV!$E:$E,CERV!$A:$A,C4829,CERV!$G:$G,D4829),
IF(AND(A4829="Cancer Screening for CKD patients", E4829="Cost per service ($USD)"),
SUMIFS(CANSCRN!$E:$E,CANSCRN!$A:$A,C4829,CANSCRN!$G:$G,D4829),
IF(AND(A4829="PSA Testing", E4829="Total Expenditure ($USD per 100,000 patients)"),
SUMIFS(PSA!$F:$F,PSA!$A:$A,C4829,PSA!$G:$G,D4829),
IF(AND(A4829="Colorectal Cancer Screening", E4829="Total Expenditure ($USD per 100,000 patients)"),
SUMIFS(COL!$F:$F,COL!$A:$A,C4829,COL!$G:$G,D4829),
IF(AND(A4829="Cervical Cancer Screening", E4829="Total Expenditure ($USD per 100,000 patients)"),
SUMIFS(CERV!$F:$F,CERV!$A:$A,C4829,CERV!$G:$G,D4829),
SUMIFS(CANSCRN!$F:$F,CANSCRN!$A:$A,C4829,CANSCRN!$G:$G,D4829))))))))))))</f>
        <v>28.016572199999999</v>
      </c>
    </row>
    <row r="4830" spans="1:6" x14ac:dyDescent="0.2">
      <c r="A4830" s="24" t="s">
        <v>100</v>
      </c>
      <c r="B4830" s="24" t="s">
        <v>101</v>
      </c>
      <c r="C4830" s="24" t="s">
        <v>60</v>
      </c>
      <c r="D4830" s="24">
        <v>2019</v>
      </c>
      <c r="E4830" s="24" t="s">
        <v>106</v>
      </c>
      <c r="F4830" s="3">
        <f>IF(AND(A4830="PSA Testing", E4830= "Utilization Rate (per 100,000 patients)"),
SUMIFS(PSA!$D:$D,PSA!$A:$A,C4830,PSA!$G:$G,D4830),
IF(AND(A4830="Colorectal Cancer Screening", E4830="Utilization Rate (per 100,000 patients)"),
SUMIFS(COL!$D:$D,COL!$A:$A,C4830,COL!$G:$G, D4830),
IF(AND(A4830="Cervical Cancer Screening", E4830="Utilization Rate (per 100,000 patients)"),
SUMIFS(CERV!$D:$D,CERV!$A:$A,C4830,CERV!$G:$G,D4830),
IF(AND(A4830="Cancer Screening for CKD patients", E4830="Utilization Rate (per 100,000 patients)"),
SUMIFS(CANSCRN!$D:$D,CANSCRN!$A:$A,C4830,CANSCRN!$G:$G,D4830),
IF(AND(A4830="PSA Testing", E4830="Cost per service ($USD)"),
SUMIFS(PSA!$E:$E,PSA!$A:$A,C4830,PSA!$G:$G,D4830),
IF(AND(A4830="Colorectal Cancer Screening", E4830="Cost per service ($USD)"),
SUMIFS(COL!$E:$E,COL!$A:$A,C4830,COL!$G:$G,D4830),
IF(AND(A4830="Cervical Cancer Screening", E4830="Cost per service ($USD)"),
SUMIFS(CERV!$E:$E,CERV!$A:$A,C4830,CERV!$G:$G,D4830),
IF(AND(A4830="Cancer Screening for CKD patients", E4830="Cost per service ($USD)"),
SUMIFS(CANSCRN!$E:$E,CANSCRN!$A:$A,C4830,CANSCRN!$G:$G,D4830),
IF(AND(A4830="PSA Testing", E4830="Total Expenditure ($USD per 100,000 patients)"),
SUMIFS(PSA!$F:$F,PSA!$A:$A,C4830,PSA!$G:$G,D4830),
IF(AND(A4830="Colorectal Cancer Screening", E4830="Total Expenditure ($USD per 100,000 patients)"),
SUMIFS(COL!$F:$F,COL!$A:$A,C4830,COL!$G:$G,D4830),
IF(AND(A4830="Cervical Cancer Screening", E4830="Total Expenditure ($USD per 100,000 patients)"),
SUMIFS(CERV!$F:$F,CERV!$A:$A,C4830,CERV!$G:$G,D4830),
SUMIFS(CANSCRN!$F:$F,CANSCRN!$A:$A,C4830,CANSCRN!$G:$G,D4830))))))))))))</f>
        <v>24.871706700000001</v>
      </c>
    </row>
    <row r="4831" spans="1:6" x14ac:dyDescent="0.2">
      <c r="A4831" s="24" t="s">
        <v>100</v>
      </c>
      <c r="B4831" s="24" t="s">
        <v>101</v>
      </c>
      <c r="C4831" s="24" t="s">
        <v>61</v>
      </c>
      <c r="D4831" s="24">
        <v>2009</v>
      </c>
      <c r="E4831" s="24" t="s">
        <v>106</v>
      </c>
      <c r="F4831" s="3">
        <f>IF(AND(A4831="PSA Testing", E4831= "Utilization Rate (per 100,000 patients)"),
SUMIFS(PSA!$D:$D,PSA!$A:$A,C4831,PSA!$G:$G,D4831),
IF(AND(A4831="Colorectal Cancer Screening", E4831="Utilization Rate (per 100,000 patients)"),
SUMIFS(COL!$D:$D,COL!$A:$A,C4831,COL!$G:$G, D4831),
IF(AND(A4831="Cervical Cancer Screening", E4831="Utilization Rate (per 100,000 patients)"),
SUMIFS(CERV!$D:$D,CERV!$A:$A,C4831,CERV!$G:$G,D4831),
IF(AND(A4831="Cancer Screening for CKD patients", E4831="Utilization Rate (per 100,000 patients)"),
SUMIFS(CANSCRN!$D:$D,CANSCRN!$A:$A,C4831,CANSCRN!$G:$G,D4831),
IF(AND(A4831="PSA Testing", E4831="Cost per service ($USD)"),
SUMIFS(PSA!$E:$E,PSA!$A:$A,C4831,PSA!$G:$G,D4831),
IF(AND(A4831="Colorectal Cancer Screening", E4831="Cost per service ($USD)"),
SUMIFS(COL!$E:$E,COL!$A:$A,C4831,COL!$G:$G,D4831),
IF(AND(A4831="Cervical Cancer Screening", E4831="Cost per service ($USD)"),
SUMIFS(CERV!$E:$E,CERV!$A:$A,C4831,CERV!$G:$G,D4831),
IF(AND(A4831="Cancer Screening for CKD patients", E4831="Cost per service ($USD)"),
SUMIFS(CANSCRN!$E:$E,CANSCRN!$A:$A,C4831,CANSCRN!$G:$G,D4831),
IF(AND(A4831="PSA Testing", E4831="Total Expenditure ($USD per 100,000 patients)"),
SUMIFS(PSA!$F:$F,PSA!$A:$A,C4831,PSA!$G:$G,D4831),
IF(AND(A4831="Colorectal Cancer Screening", E4831="Total Expenditure ($USD per 100,000 patients)"),
SUMIFS(COL!$F:$F,COL!$A:$A,C4831,COL!$G:$G,D4831),
IF(AND(A4831="Cervical Cancer Screening", E4831="Total Expenditure ($USD per 100,000 patients)"),
SUMIFS(CERV!$F:$F,CERV!$A:$A,C4831,CERV!$G:$G,D4831),
SUMIFS(CANSCRN!$F:$F,CANSCRN!$A:$A,C4831,CANSCRN!$G:$G,D4831))))))))))))</f>
        <v>25.949670300000001</v>
      </c>
    </row>
    <row r="4832" spans="1:6" x14ac:dyDescent="0.2">
      <c r="A4832" s="24" t="s">
        <v>100</v>
      </c>
      <c r="B4832" s="24" t="s">
        <v>101</v>
      </c>
      <c r="C4832" s="24" t="s">
        <v>61</v>
      </c>
      <c r="D4832" s="24">
        <v>2010</v>
      </c>
      <c r="E4832" s="24" t="s">
        <v>106</v>
      </c>
      <c r="F4832" s="3">
        <f>IF(AND(A4832="PSA Testing", E4832= "Utilization Rate (per 100,000 patients)"),
SUMIFS(PSA!$D:$D,PSA!$A:$A,C4832,PSA!$G:$G,D4832),
IF(AND(A4832="Colorectal Cancer Screening", E4832="Utilization Rate (per 100,000 patients)"),
SUMIFS(COL!$D:$D,COL!$A:$A,C4832,COL!$G:$G, D4832),
IF(AND(A4832="Cervical Cancer Screening", E4832="Utilization Rate (per 100,000 patients)"),
SUMIFS(CERV!$D:$D,CERV!$A:$A,C4832,CERV!$G:$G,D4832),
IF(AND(A4832="Cancer Screening for CKD patients", E4832="Utilization Rate (per 100,000 patients)"),
SUMIFS(CANSCRN!$D:$D,CANSCRN!$A:$A,C4832,CANSCRN!$G:$G,D4832),
IF(AND(A4832="PSA Testing", E4832="Cost per service ($USD)"),
SUMIFS(PSA!$E:$E,PSA!$A:$A,C4832,PSA!$G:$G,D4832),
IF(AND(A4832="Colorectal Cancer Screening", E4832="Cost per service ($USD)"),
SUMIFS(COL!$E:$E,COL!$A:$A,C4832,COL!$G:$G,D4832),
IF(AND(A4832="Cervical Cancer Screening", E4832="Cost per service ($USD)"),
SUMIFS(CERV!$E:$E,CERV!$A:$A,C4832,CERV!$G:$G,D4832),
IF(AND(A4832="Cancer Screening for CKD patients", E4832="Cost per service ($USD)"),
SUMIFS(CANSCRN!$E:$E,CANSCRN!$A:$A,C4832,CANSCRN!$G:$G,D4832),
IF(AND(A4832="PSA Testing", E4832="Total Expenditure ($USD per 100,000 patients)"),
SUMIFS(PSA!$F:$F,PSA!$A:$A,C4832,PSA!$G:$G,D4832),
IF(AND(A4832="Colorectal Cancer Screening", E4832="Total Expenditure ($USD per 100,000 patients)"),
SUMIFS(COL!$F:$F,COL!$A:$A,C4832,COL!$G:$G,D4832),
IF(AND(A4832="Cervical Cancer Screening", E4832="Total Expenditure ($USD per 100,000 patients)"),
SUMIFS(CERV!$F:$F,CERV!$A:$A,C4832,CERV!$G:$G,D4832),
SUMIFS(CANSCRN!$F:$F,CANSCRN!$A:$A,C4832,CANSCRN!$G:$G,D4832))))))))))))</f>
        <v>29.221785700000002</v>
      </c>
    </row>
    <row r="4833" spans="1:6" x14ac:dyDescent="0.2">
      <c r="A4833" s="24" t="s">
        <v>100</v>
      </c>
      <c r="B4833" s="24" t="s">
        <v>101</v>
      </c>
      <c r="C4833" s="24" t="s">
        <v>61</v>
      </c>
      <c r="D4833" s="24">
        <v>2011</v>
      </c>
      <c r="E4833" s="24" t="s">
        <v>106</v>
      </c>
      <c r="F4833" s="3">
        <f>IF(AND(A4833="PSA Testing", E4833= "Utilization Rate (per 100,000 patients)"),
SUMIFS(PSA!$D:$D,PSA!$A:$A,C4833,PSA!$G:$G,D4833),
IF(AND(A4833="Colorectal Cancer Screening", E4833="Utilization Rate (per 100,000 patients)"),
SUMIFS(COL!$D:$D,COL!$A:$A,C4833,COL!$G:$G, D4833),
IF(AND(A4833="Cervical Cancer Screening", E4833="Utilization Rate (per 100,000 patients)"),
SUMIFS(CERV!$D:$D,CERV!$A:$A,C4833,CERV!$G:$G,D4833),
IF(AND(A4833="Cancer Screening for CKD patients", E4833="Utilization Rate (per 100,000 patients)"),
SUMIFS(CANSCRN!$D:$D,CANSCRN!$A:$A,C4833,CANSCRN!$G:$G,D4833),
IF(AND(A4833="PSA Testing", E4833="Cost per service ($USD)"),
SUMIFS(PSA!$E:$E,PSA!$A:$A,C4833,PSA!$G:$G,D4833),
IF(AND(A4833="Colorectal Cancer Screening", E4833="Cost per service ($USD)"),
SUMIFS(COL!$E:$E,COL!$A:$A,C4833,COL!$G:$G,D4833),
IF(AND(A4833="Cervical Cancer Screening", E4833="Cost per service ($USD)"),
SUMIFS(CERV!$E:$E,CERV!$A:$A,C4833,CERV!$G:$G,D4833),
IF(AND(A4833="Cancer Screening for CKD patients", E4833="Cost per service ($USD)"),
SUMIFS(CANSCRN!$E:$E,CANSCRN!$A:$A,C4833,CANSCRN!$G:$G,D4833),
IF(AND(A4833="PSA Testing", E4833="Total Expenditure ($USD per 100,000 patients)"),
SUMIFS(PSA!$F:$F,PSA!$A:$A,C4833,PSA!$G:$G,D4833),
IF(AND(A4833="Colorectal Cancer Screening", E4833="Total Expenditure ($USD per 100,000 patients)"),
SUMIFS(COL!$F:$F,COL!$A:$A,C4833,COL!$G:$G,D4833),
IF(AND(A4833="Cervical Cancer Screening", E4833="Total Expenditure ($USD per 100,000 patients)"),
SUMIFS(CERV!$F:$F,CERV!$A:$A,C4833,CERV!$G:$G,D4833),
SUMIFS(CANSCRN!$F:$F,CANSCRN!$A:$A,C4833,CANSCRN!$G:$G,D4833))))))))))))</f>
        <v>35.788755999999999</v>
      </c>
    </row>
    <row r="4834" spans="1:6" x14ac:dyDescent="0.2">
      <c r="A4834" s="24" t="s">
        <v>100</v>
      </c>
      <c r="B4834" s="24" t="s">
        <v>101</v>
      </c>
      <c r="C4834" s="24" t="s">
        <v>61</v>
      </c>
      <c r="D4834" s="24">
        <v>2012</v>
      </c>
      <c r="E4834" s="24" t="s">
        <v>106</v>
      </c>
      <c r="F4834" s="3">
        <f>IF(AND(A4834="PSA Testing", E4834= "Utilization Rate (per 100,000 patients)"),
SUMIFS(PSA!$D:$D,PSA!$A:$A,C4834,PSA!$G:$G,D4834),
IF(AND(A4834="Colorectal Cancer Screening", E4834="Utilization Rate (per 100,000 patients)"),
SUMIFS(COL!$D:$D,COL!$A:$A,C4834,COL!$G:$G, D4834),
IF(AND(A4834="Cervical Cancer Screening", E4834="Utilization Rate (per 100,000 patients)"),
SUMIFS(CERV!$D:$D,CERV!$A:$A,C4834,CERV!$G:$G,D4834),
IF(AND(A4834="Cancer Screening for CKD patients", E4834="Utilization Rate (per 100,000 patients)"),
SUMIFS(CANSCRN!$D:$D,CANSCRN!$A:$A,C4834,CANSCRN!$G:$G,D4834),
IF(AND(A4834="PSA Testing", E4834="Cost per service ($USD)"),
SUMIFS(PSA!$E:$E,PSA!$A:$A,C4834,PSA!$G:$G,D4834),
IF(AND(A4834="Colorectal Cancer Screening", E4834="Cost per service ($USD)"),
SUMIFS(COL!$E:$E,COL!$A:$A,C4834,COL!$G:$G,D4834),
IF(AND(A4834="Cervical Cancer Screening", E4834="Cost per service ($USD)"),
SUMIFS(CERV!$E:$E,CERV!$A:$A,C4834,CERV!$G:$G,D4834),
IF(AND(A4834="Cancer Screening for CKD patients", E4834="Cost per service ($USD)"),
SUMIFS(CANSCRN!$E:$E,CANSCRN!$A:$A,C4834,CANSCRN!$G:$G,D4834),
IF(AND(A4834="PSA Testing", E4834="Total Expenditure ($USD per 100,000 patients)"),
SUMIFS(PSA!$F:$F,PSA!$A:$A,C4834,PSA!$G:$G,D4834),
IF(AND(A4834="Colorectal Cancer Screening", E4834="Total Expenditure ($USD per 100,000 patients)"),
SUMIFS(COL!$F:$F,COL!$A:$A,C4834,COL!$G:$G,D4834),
IF(AND(A4834="Cervical Cancer Screening", E4834="Total Expenditure ($USD per 100,000 patients)"),
SUMIFS(CERV!$F:$F,CERV!$A:$A,C4834,CERV!$G:$G,D4834),
SUMIFS(CANSCRN!$F:$F,CANSCRN!$A:$A,C4834,CANSCRN!$G:$G,D4834))))))))))))</f>
        <v>29.595821399999998</v>
      </c>
    </row>
    <row r="4835" spans="1:6" x14ac:dyDescent="0.2">
      <c r="A4835" s="24" t="s">
        <v>100</v>
      </c>
      <c r="B4835" s="24" t="s">
        <v>101</v>
      </c>
      <c r="C4835" s="24" t="s">
        <v>61</v>
      </c>
      <c r="D4835" s="24">
        <v>2013</v>
      </c>
      <c r="E4835" s="24" t="s">
        <v>106</v>
      </c>
      <c r="F4835" s="3">
        <f>IF(AND(A4835="PSA Testing", E4835= "Utilization Rate (per 100,000 patients)"),
SUMIFS(PSA!$D:$D,PSA!$A:$A,C4835,PSA!$G:$G,D4835),
IF(AND(A4835="Colorectal Cancer Screening", E4835="Utilization Rate (per 100,000 patients)"),
SUMIFS(COL!$D:$D,COL!$A:$A,C4835,COL!$G:$G, D4835),
IF(AND(A4835="Cervical Cancer Screening", E4835="Utilization Rate (per 100,000 patients)"),
SUMIFS(CERV!$D:$D,CERV!$A:$A,C4835,CERV!$G:$G,D4835),
IF(AND(A4835="Cancer Screening for CKD patients", E4835="Utilization Rate (per 100,000 patients)"),
SUMIFS(CANSCRN!$D:$D,CANSCRN!$A:$A,C4835,CANSCRN!$G:$G,D4835),
IF(AND(A4835="PSA Testing", E4835="Cost per service ($USD)"),
SUMIFS(PSA!$E:$E,PSA!$A:$A,C4835,PSA!$G:$G,D4835),
IF(AND(A4835="Colorectal Cancer Screening", E4835="Cost per service ($USD)"),
SUMIFS(COL!$E:$E,COL!$A:$A,C4835,COL!$G:$G,D4835),
IF(AND(A4835="Cervical Cancer Screening", E4835="Cost per service ($USD)"),
SUMIFS(CERV!$E:$E,CERV!$A:$A,C4835,CERV!$G:$G,D4835),
IF(AND(A4835="Cancer Screening for CKD patients", E4835="Cost per service ($USD)"),
SUMIFS(CANSCRN!$E:$E,CANSCRN!$A:$A,C4835,CANSCRN!$G:$G,D4835),
IF(AND(A4835="PSA Testing", E4835="Total Expenditure ($USD per 100,000 patients)"),
SUMIFS(PSA!$F:$F,PSA!$A:$A,C4835,PSA!$G:$G,D4835),
IF(AND(A4835="Colorectal Cancer Screening", E4835="Total Expenditure ($USD per 100,000 patients)"),
SUMIFS(COL!$F:$F,COL!$A:$A,C4835,COL!$G:$G,D4835),
IF(AND(A4835="Cervical Cancer Screening", E4835="Total Expenditure ($USD per 100,000 patients)"),
SUMIFS(CERV!$F:$F,CERV!$A:$A,C4835,CERV!$G:$G,D4835),
SUMIFS(CANSCRN!$F:$F,CANSCRN!$A:$A,C4835,CANSCRN!$G:$G,D4835))))))))))))</f>
        <v>20.292203600000001</v>
      </c>
    </row>
    <row r="4836" spans="1:6" x14ac:dyDescent="0.2">
      <c r="A4836" s="24" t="s">
        <v>100</v>
      </c>
      <c r="B4836" s="24" t="s">
        <v>101</v>
      </c>
      <c r="C4836" s="24" t="s">
        <v>61</v>
      </c>
      <c r="D4836" s="24">
        <v>2014</v>
      </c>
      <c r="E4836" s="24" t="s">
        <v>106</v>
      </c>
      <c r="F4836" s="3">
        <f>IF(AND(A4836="PSA Testing", E4836= "Utilization Rate (per 100,000 patients)"),
SUMIFS(PSA!$D:$D,PSA!$A:$A,C4836,PSA!$G:$G,D4836),
IF(AND(A4836="Colorectal Cancer Screening", E4836="Utilization Rate (per 100,000 patients)"),
SUMIFS(COL!$D:$D,COL!$A:$A,C4836,COL!$G:$G, D4836),
IF(AND(A4836="Cervical Cancer Screening", E4836="Utilization Rate (per 100,000 patients)"),
SUMIFS(CERV!$D:$D,CERV!$A:$A,C4836,CERV!$G:$G,D4836),
IF(AND(A4836="Cancer Screening for CKD patients", E4836="Utilization Rate (per 100,000 patients)"),
SUMIFS(CANSCRN!$D:$D,CANSCRN!$A:$A,C4836,CANSCRN!$G:$G,D4836),
IF(AND(A4836="PSA Testing", E4836="Cost per service ($USD)"),
SUMIFS(PSA!$E:$E,PSA!$A:$A,C4836,PSA!$G:$G,D4836),
IF(AND(A4836="Colorectal Cancer Screening", E4836="Cost per service ($USD)"),
SUMIFS(COL!$E:$E,COL!$A:$A,C4836,COL!$G:$G,D4836),
IF(AND(A4836="Cervical Cancer Screening", E4836="Cost per service ($USD)"),
SUMIFS(CERV!$E:$E,CERV!$A:$A,C4836,CERV!$G:$G,D4836),
IF(AND(A4836="Cancer Screening for CKD patients", E4836="Cost per service ($USD)"),
SUMIFS(CANSCRN!$E:$E,CANSCRN!$A:$A,C4836,CANSCRN!$G:$G,D4836),
IF(AND(A4836="PSA Testing", E4836="Total Expenditure ($USD per 100,000 patients)"),
SUMIFS(PSA!$F:$F,PSA!$A:$A,C4836,PSA!$G:$G,D4836),
IF(AND(A4836="Colorectal Cancer Screening", E4836="Total Expenditure ($USD per 100,000 patients)"),
SUMIFS(COL!$F:$F,COL!$A:$A,C4836,COL!$G:$G,D4836),
IF(AND(A4836="Cervical Cancer Screening", E4836="Total Expenditure ($USD per 100,000 patients)"),
SUMIFS(CERV!$F:$F,CERV!$A:$A,C4836,CERV!$G:$G,D4836),
SUMIFS(CANSCRN!$F:$F,CANSCRN!$A:$A,C4836,CANSCRN!$G:$G,D4836))))))))))))</f>
        <v>18.5368958</v>
      </c>
    </row>
    <row r="4837" spans="1:6" x14ac:dyDescent="0.2">
      <c r="A4837" s="24" t="s">
        <v>100</v>
      </c>
      <c r="B4837" s="24" t="s">
        <v>101</v>
      </c>
      <c r="C4837" s="24" t="s">
        <v>61</v>
      </c>
      <c r="D4837" s="24">
        <v>2015</v>
      </c>
      <c r="E4837" s="24" t="s">
        <v>106</v>
      </c>
      <c r="F4837" s="3">
        <f>IF(AND(A4837="PSA Testing", E4837= "Utilization Rate (per 100,000 patients)"),
SUMIFS(PSA!$D:$D,PSA!$A:$A,C4837,PSA!$G:$G,D4837),
IF(AND(A4837="Colorectal Cancer Screening", E4837="Utilization Rate (per 100,000 patients)"),
SUMIFS(COL!$D:$D,COL!$A:$A,C4837,COL!$G:$G, D4837),
IF(AND(A4837="Cervical Cancer Screening", E4837="Utilization Rate (per 100,000 patients)"),
SUMIFS(CERV!$D:$D,CERV!$A:$A,C4837,CERV!$G:$G,D4837),
IF(AND(A4837="Cancer Screening for CKD patients", E4837="Utilization Rate (per 100,000 patients)"),
SUMIFS(CANSCRN!$D:$D,CANSCRN!$A:$A,C4837,CANSCRN!$G:$G,D4837),
IF(AND(A4837="PSA Testing", E4837="Cost per service ($USD)"),
SUMIFS(PSA!$E:$E,PSA!$A:$A,C4837,PSA!$G:$G,D4837),
IF(AND(A4837="Colorectal Cancer Screening", E4837="Cost per service ($USD)"),
SUMIFS(COL!$E:$E,COL!$A:$A,C4837,COL!$G:$G,D4837),
IF(AND(A4837="Cervical Cancer Screening", E4837="Cost per service ($USD)"),
SUMIFS(CERV!$E:$E,CERV!$A:$A,C4837,CERV!$G:$G,D4837),
IF(AND(A4837="Cancer Screening for CKD patients", E4837="Cost per service ($USD)"),
SUMIFS(CANSCRN!$E:$E,CANSCRN!$A:$A,C4837,CANSCRN!$G:$G,D4837),
IF(AND(A4837="PSA Testing", E4837="Total Expenditure ($USD per 100,000 patients)"),
SUMIFS(PSA!$F:$F,PSA!$A:$A,C4837,PSA!$G:$G,D4837),
IF(AND(A4837="Colorectal Cancer Screening", E4837="Total Expenditure ($USD per 100,000 patients)"),
SUMIFS(COL!$F:$F,COL!$A:$A,C4837,COL!$G:$G,D4837),
IF(AND(A4837="Cervical Cancer Screening", E4837="Total Expenditure ($USD per 100,000 patients)"),
SUMIFS(CERV!$F:$F,CERV!$A:$A,C4837,CERV!$G:$G,D4837),
SUMIFS(CANSCRN!$F:$F,CANSCRN!$A:$A,C4837,CANSCRN!$G:$G,D4837))))))))))))</f>
        <v>19.752242299999999</v>
      </c>
    </row>
    <row r="4838" spans="1:6" x14ac:dyDescent="0.2">
      <c r="A4838" s="24" t="s">
        <v>100</v>
      </c>
      <c r="B4838" s="24" t="s">
        <v>101</v>
      </c>
      <c r="C4838" s="24" t="s">
        <v>61</v>
      </c>
      <c r="D4838" s="24">
        <v>2016</v>
      </c>
      <c r="E4838" s="24" t="s">
        <v>106</v>
      </c>
      <c r="F4838" s="3">
        <f>IF(AND(A4838="PSA Testing", E4838= "Utilization Rate (per 100,000 patients)"),
SUMIFS(PSA!$D:$D,PSA!$A:$A,C4838,PSA!$G:$G,D4838),
IF(AND(A4838="Colorectal Cancer Screening", E4838="Utilization Rate (per 100,000 patients)"),
SUMIFS(COL!$D:$D,COL!$A:$A,C4838,COL!$G:$G, D4838),
IF(AND(A4838="Cervical Cancer Screening", E4838="Utilization Rate (per 100,000 patients)"),
SUMIFS(CERV!$D:$D,CERV!$A:$A,C4838,CERV!$G:$G,D4838),
IF(AND(A4838="Cancer Screening for CKD patients", E4838="Utilization Rate (per 100,000 patients)"),
SUMIFS(CANSCRN!$D:$D,CANSCRN!$A:$A,C4838,CANSCRN!$G:$G,D4838),
IF(AND(A4838="PSA Testing", E4838="Cost per service ($USD)"),
SUMIFS(PSA!$E:$E,PSA!$A:$A,C4838,PSA!$G:$G,D4838),
IF(AND(A4838="Colorectal Cancer Screening", E4838="Cost per service ($USD)"),
SUMIFS(COL!$E:$E,COL!$A:$A,C4838,COL!$G:$G,D4838),
IF(AND(A4838="Cervical Cancer Screening", E4838="Cost per service ($USD)"),
SUMIFS(CERV!$E:$E,CERV!$A:$A,C4838,CERV!$G:$G,D4838),
IF(AND(A4838="Cancer Screening for CKD patients", E4838="Cost per service ($USD)"),
SUMIFS(CANSCRN!$E:$E,CANSCRN!$A:$A,C4838,CANSCRN!$G:$G,D4838),
IF(AND(A4838="PSA Testing", E4838="Total Expenditure ($USD per 100,000 patients)"),
SUMIFS(PSA!$F:$F,PSA!$A:$A,C4838,PSA!$G:$G,D4838),
IF(AND(A4838="Colorectal Cancer Screening", E4838="Total Expenditure ($USD per 100,000 patients)"),
SUMIFS(COL!$F:$F,COL!$A:$A,C4838,COL!$G:$G,D4838),
IF(AND(A4838="Cervical Cancer Screening", E4838="Total Expenditure ($USD per 100,000 patients)"),
SUMIFS(CERV!$F:$F,CERV!$A:$A,C4838,CERV!$G:$G,D4838),
SUMIFS(CANSCRN!$F:$F,CANSCRN!$A:$A,C4838,CANSCRN!$G:$G,D4838))))))))))))</f>
        <v>20.740978999999999</v>
      </c>
    </row>
    <row r="4839" spans="1:6" x14ac:dyDescent="0.2">
      <c r="A4839" s="24" t="s">
        <v>100</v>
      </c>
      <c r="B4839" s="24" t="s">
        <v>101</v>
      </c>
      <c r="C4839" s="24" t="s">
        <v>61</v>
      </c>
      <c r="D4839" s="24">
        <v>2017</v>
      </c>
      <c r="E4839" s="24" t="s">
        <v>106</v>
      </c>
      <c r="F4839" s="3">
        <f>IF(AND(A4839="PSA Testing", E4839= "Utilization Rate (per 100,000 patients)"),
SUMIFS(PSA!$D:$D,PSA!$A:$A,C4839,PSA!$G:$G,D4839),
IF(AND(A4839="Colorectal Cancer Screening", E4839="Utilization Rate (per 100,000 patients)"),
SUMIFS(COL!$D:$D,COL!$A:$A,C4839,COL!$G:$G, D4839),
IF(AND(A4839="Cervical Cancer Screening", E4839="Utilization Rate (per 100,000 patients)"),
SUMIFS(CERV!$D:$D,CERV!$A:$A,C4839,CERV!$G:$G,D4839),
IF(AND(A4839="Cancer Screening for CKD patients", E4839="Utilization Rate (per 100,000 patients)"),
SUMIFS(CANSCRN!$D:$D,CANSCRN!$A:$A,C4839,CANSCRN!$G:$G,D4839),
IF(AND(A4839="PSA Testing", E4839="Cost per service ($USD)"),
SUMIFS(PSA!$E:$E,PSA!$A:$A,C4839,PSA!$G:$G,D4839),
IF(AND(A4839="Colorectal Cancer Screening", E4839="Cost per service ($USD)"),
SUMIFS(COL!$E:$E,COL!$A:$A,C4839,COL!$G:$G,D4839),
IF(AND(A4839="Cervical Cancer Screening", E4839="Cost per service ($USD)"),
SUMIFS(CERV!$E:$E,CERV!$A:$A,C4839,CERV!$G:$G,D4839),
IF(AND(A4839="Cancer Screening for CKD patients", E4839="Cost per service ($USD)"),
SUMIFS(CANSCRN!$E:$E,CANSCRN!$A:$A,C4839,CANSCRN!$G:$G,D4839),
IF(AND(A4839="PSA Testing", E4839="Total Expenditure ($USD per 100,000 patients)"),
SUMIFS(PSA!$F:$F,PSA!$A:$A,C4839,PSA!$G:$G,D4839),
IF(AND(A4839="Colorectal Cancer Screening", E4839="Total Expenditure ($USD per 100,000 patients)"),
SUMIFS(COL!$F:$F,COL!$A:$A,C4839,COL!$G:$G,D4839),
IF(AND(A4839="Cervical Cancer Screening", E4839="Total Expenditure ($USD per 100,000 patients)"),
SUMIFS(CERV!$F:$F,CERV!$A:$A,C4839,CERV!$G:$G,D4839),
SUMIFS(CANSCRN!$F:$F,CANSCRN!$A:$A,C4839,CANSCRN!$G:$G,D4839))))))))))))</f>
        <v>19.0148884</v>
      </c>
    </row>
    <row r="4840" spans="1:6" x14ac:dyDescent="0.2">
      <c r="A4840" s="24" t="s">
        <v>100</v>
      </c>
      <c r="B4840" s="24" t="s">
        <v>101</v>
      </c>
      <c r="C4840" s="24" t="s">
        <v>61</v>
      </c>
      <c r="D4840" s="24">
        <v>2018</v>
      </c>
      <c r="E4840" s="24" t="s">
        <v>106</v>
      </c>
      <c r="F4840" s="3">
        <f>IF(AND(A4840="PSA Testing", E4840= "Utilization Rate (per 100,000 patients)"),
SUMIFS(PSA!$D:$D,PSA!$A:$A,C4840,PSA!$G:$G,D4840),
IF(AND(A4840="Colorectal Cancer Screening", E4840="Utilization Rate (per 100,000 patients)"),
SUMIFS(COL!$D:$D,COL!$A:$A,C4840,COL!$G:$G, D4840),
IF(AND(A4840="Cervical Cancer Screening", E4840="Utilization Rate (per 100,000 patients)"),
SUMIFS(CERV!$D:$D,CERV!$A:$A,C4840,CERV!$G:$G,D4840),
IF(AND(A4840="Cancer Screening for CKD patients", E4840="Utilization Rate (per 100,000 patients)"),
SUMIFS(CANSCRN!$D:$D,CANSCRN!$A:$A,C4840,CANSCRN!$G:$G,D4840),
IF(AND(A4840="PSA Testing", E4840="Cost per service ($USD)"),
SUMIFS(PSA!$E:$E,PSA!$A:$A,C4840,PSA!$G:$G,D4840),
IF(AND(A4840="Colorectal Cancer Screening", E4840="Cost per service ($USD)"),
SUMIFS(COL!$E:$E,COL!$A:$A,C4840,COL!$G:$G,D4840),
IF(AND(A4840="Cervical Cancer Screening", E4840="Cost per service ($USD)"),
SUMIFS(CERV!$E:$E,CERV!$A:$A,C4840,CERV!$G:$G,D4840),
IF(AND(A4840="Cancer Screening for CKD patients", E4840="Cost per service ($USD)"),
SUMIFS(CANSCRN!$E:$E,CANSCRN!$A:$A,C4840,CANSCRN!$G:$G,D4840),
IF(AND(A4840="PSA Testing", E4840="Total Expenditure ($USD per 100,000 patients)"),
SUMIFS(PSA!$F:$F,PSA!$A:$A,C4840,PSA!$G:$G,D4840),
IF(AND(A4840="Colorectal Cancer Screening", E4840="Total Expenditure ($USD per 100,000 patients)"),
SUMIFS(COL!$F:$F,COL!$A:$A,C4840,COL!$G:$G,D4840),
IF(AND(A4840="Cervical Cancer Screening", E4840="Total Expenditure ($USD per 100,000 patients)"),
SUMIFS(CERV!$F:$F,CERV!$A:$A,C4840,CERV!$G:$G,D4840),
SUMIFS(CANSCRN!$F:$F,CANSCRN!$A:$A,C4840,CANSCRN!$G:$G,D4840))))))))))))</f>
        <v>16.994659299999999</v>
      </c>
    </row>
    <row r="4841" spans="1:6" x14ac:dyDescent="0.2">
      <c r="A4841" s="24" t="s">
        <v>100</v>
      </c>
      <c r="B4841" s="24" t="s">
        <v>101</v>
      </c>
      <c r="C4841" s="24" t="s">
        <v>61</v>
      </c>
      <c r="D4841" s="24">
        <v>2019</v>
      </c>
      <c r="E4841" s="24" t="s">
        <v>106</v>
      </c>
      <c r="F4841" s="3">
        <f>IF(AND(A4841="PSA Testing", E4841= "Utilization Rate (per 100,000 patients)"),
SUMIFS(PSA!$D:$D,PSA!$A:$A,C4841,PSA!$G:$G,D4841),
IF(AND(A4841="Colorectal Cancer Screening", E4841="Utilization Rate (per 100,000 patients)"),
SUMIFS(COL!$D:$D,COL!$A:$A,C4841,COL!$G:$G, D4841),
IF(AND(A4841="Cervical Cancer Screening", E4841="Utilization Rate (per 100,000 patients)"),
SUMIFS(CERV!$D:$D,CERV!$A:$A,C4841,CERV!$G:$G,D4841),
IF(AND(A4841="Cancer Screening for CKD patients", E4841="Utilization Rate (per 100,000 patients)"),
SUMIFS(CANSCRN!$D:$D,CANSCRN!$A:$A,C4841,CANSCRN!$G:$G,D4841),
IF(AND(A4841="PSA Testing", E4841="Cost per service ($USD)"),
SUMIFS(PSA!$E:$E,PSA!$A:$A,C4841,PSA!$G:$G,D4841),
IF(AND(A4841="Colorectal Cancer Screening", E4841="Cost per service ($USD)"),
SUMIFS(COL!$E:$E,COL!$A:$A,C4841,COL!$G:$G,D4841),
IF(AND(A4841="Cervical Cancer Screening", E4841="Cost per service ($USD)"),
SUMIFS(CERV!$E:$E,CERV!$A:$A,C4841,CERV!$G:$G,D4841),
IF(AND(A4841="Cancer Screening for CKD patients", E4841="Cost per service ($USD)"),
SUMIFS(CANSCRN!$E:$E,CANSCRN!$A:$A,C4841,CANSCRN!$G:$G,D4841),
IF(AND(A4841="PSA Testing", E4841="Total Expenditure ($USD per 100,000 patients)"),
SUMIFS(PSA!$F:$F,PSA!$A:$A,C4841,PSA!$G:$G,D4841),
IF(AND(A4841="Colorectal Cancer Screening", E4841="Total Expenditure ($USD per 100,000 patients)"),
SUMIFS(COL!$F:$F,COL!$A:$A,C4841,COL!$G:$G,D4841),
IF(AND(A4841="Cervical Cancer Screening", E4841="Total Expenditure ($USD per 100,000 patients)"),
SUMIFS(CERV!$F:$F,CERV!$A:$A,C4841,CERV!$G:$G,D4841),
SUMIFS(CANSCRN!$F:$F,CANSCRN!$A:$A,C4841,CANSCRN!$G:$G,D4841))))))))))))</f>
        <v>15.653571299999999</v>
      </c>
    </row>
    <row r="4842" spans="1:6" x14ac:dyDescent="0.2">
      <c r="A4842" s="24" t="s">
        <v>100</v>
      </c>
      <c r="B4842" s="24" t="s">
        <v>101</v>
      </c>
      <c r="C4842" s="24" t="s">
        <v>62</v>
      </c>
      <c r="D4842" s="24">
        <v>2009</v>
      </c>
      <c r="E4842" s="24" t="s">
        <v>106</v>
      </c>
      <c r="F4842" s="3">
        <f>IF(AND(A4842="PSA Testing", E4842= "Utilization Rate (per 100,000 patients)"),
SUMIFS(PSA!$D:$D,PSA!$A:$A,C4842,PSA!$G:$G,D4842),
IF(AND(A4842="Colorectal Cancer Screening", E4842="Utilization Rate (per 100,000 patients)"),
SUMIFS(COL!$D:$D,COL!$A:$A,C4842,COL!$G:$G, D4842),
IF(AND(A4842="Cervical Cancer Screening", E4842="Utilization Rate (per 100,000 patients)"),
SUMIFS(CERV!$D:$D,CERV!$A:$A,C4842,CERV!$G:$G,D4842),
IF(AND(A4842="Cancer Screening for CKD patients", E4842="Utilization Rate (per 100,000 patients)"),
SUMIFS(CANSCRN!$D:$D,CANSCRN!$A:$A,C4842,CANSCRN!$G:$G,D4842),
IF(AND(A4842="PSA Testing", E4842="Cost per service ($USD)"),
SUMIFS(PSA!$E:$E,PSA!$A:$A,C4842,PSA!$G:$G,D4842),
IF(AND(A4842="Colorectal Cancer Screening", E4842="Cost per service ($USD)"),
SUMIFS(COL!$E:$E,COL!$A:$A,C4842,COL!$G:$G,D4842),
IF(AND(A4842="Cervical Cancer Screening", E4842="Cost per service ($USD)"),
SUMIFS(CERV!$E:$E,CERV!$A:$A,C4842,CERV!$G:$G,D4842),
IF(AND(A4842="Cancer Screening for CKD patients", E4842="Cost per service ($USD)"),
SUMIFS(CANSCRN!$E:$E,CANSCRN!$A:$A,C4842,CANSCRN!$G:$G,D4842),
IF(AND(A4842="PSA Testing", E4842="Total Expenditure ($USD per 100,000 patients)"),
SUMIFS(PSA!$F:$F,PSA!$A:$A,C4842,PSA!$G:$G,D4842),
IF(AND(A4842="Colorectal Cancer Screening", E4842="Total Expenditure ($USD per 100,000 patients)"),
SUMIFS(COL!$F:$F,COL!$A:$A,C4842,COL!$G:$G,D4842),
IF(AND(A4842="Cervical Cancer Screening", E4842="Total Expenditure ($USD per 100,000 patients)"),
SUMIFS(CERV!$F:$F,CERV!$A:$A,C4842,CERV!$G:$G,D4842),
SUMIFS(CANSCRN!$F:$F,CANSCRN!$A:$A,C4842,CANSCRN!$G:$G,D4842))))))))))))</f>
        <v>29.9926882</v>
      </c>
    </row>
    <row r="4843" spans="1:6" x14ac:dyDescent="0.2">
      <c r="A4843" s="24" t="s">
        <v>100</v>
      </c>
      <c r="B4843" s="24" t="s">
        <v>101</v>
      </c>
      <c r="C4843" s="24" t="s">
        <v>62</v>
      </c>
      <c r="D4843" s="24">
        <v>2010</v>
      </c>
      <c r="E4843" s="24" t="s">
        <v>106</v>
      </c>
      <c r="F4843" s="3">
        <f>IF(AND(A4843="PSA Testing", E4843= "Utilization Rate (per 100,000 patients)"),
SUMIFS(PSA!$D:$D,PSA!$A:$A,C4843,PSA!$G:$G,D4843),
IF(AND(A4843="Colorectal Cancer Screening", E4843="Utilization Rate (per 100,000 patients)"),
SUMIFS(COL!$D:$D,COL!$A:$A,C4843,COL!$G:$G, D4843),
IF(AND(A4843="Cervical Cancer Screening", E4843="Utilization Rate (per 100,000 patients)"),
SUMIFS(CERV!$D:$D,CERV!$A:$A,C4843,CERV!$G:$G,D4843),
IF(AND(A4843="Cancer Screening for CKD patients", E4843="Utilization Rate (per 100,000 patients)"),
SUMIFS(CANSCRN!$D:$D,CANSCRN!$A:$A,C4843,CANSCRN!$G:$G,D4843),
IF(AND(A4843="PSA Testing", E4843="Cost per service ($USD)"),
SUMIFS(PSA!$E:$E,PSA!$A:$A,C4843,PSA!$G:$G,D4843),
IF(AND(A4843="Colorectal Cancer Screening", E4843="Cost per service ($USD)"),
SUMIFS(COL!$E:$E,COL!$A:$A,C4843,COL!$G:$G,D4843),
IF(AND(A4843="Cervical Cancer Screening", E4843="Cost per service ($USD)"),
SUMIFS(CERV!$E:$E,CERV!$A:$A,C4843,CERV!$G:$G,D4843),
IF(AND(A4843="Cancer Screening for CKD patients", E4843="Cost per service ($USD)"),
SUMIFS(CANSCRN!$E:$E,CANSCRN!$A:$A,C4843,CANSCRN!$G:$G,D4843),
IF(AND(A4843="PSA Testing", E4843="Total Expenditure ($USD per 100,000 patients)"),
SUMIFS(PSA!$F:$F,PSA!$A:$A,C4843,PSA!$G:$G,D4843),
IF(AND(A4843="Colorectal Cancer Screening", E4843="Total Expenditure ($USD per 100,000 patients)"),
SUMIFS(COL!$F:$F,COL!$A:$A,C4843,COL!$G:$G,D4843),
IF(AND(A4843="Cervical Cancer Screening", E4843="Total Expenditure ($USD per 100,000 patients)"),
SUMIFS(CERV!$F:$F,CERV!$A:$A,C4843,CERV!$G:$G,D4843),
SUMIFS(CANSCRN!$F:$F,CANSCRN!$A:$A,C4843,CANSCRN!$G:$G,D4843))))))))))))</f>
        <v>20.076000000000001</v>
      </c>
    </row>
    <row r="4844" spans="1:6" x14ac:dyDescent="0.2">
      <c r="A4844" s="24" t="s">
        <v>100</v>
      </c>
      <c r="B4844" s="24" t="s">
        <v>101</v>
      </c>
      <c r="C4844" s="24" t="s">
        <v>62</v>
      </c>
      <c r="D4844" s="24">
        <v>2011</v>
      </c>
      <c r="E4844" s="24" t="s">
        <v>106</v>
      </c>
      <c r="F4844" s="3">
        <f>IF(AND(A4844="PSA Testing", E4844= "Utilization Rate (per 100,000 patients)"),
SUMIFS(PSA!$D:$D,PSA!$A:$A,C4844,PSA!$G:$G,D4844),
IF(AND(A4844="Colorectal Cancer Screening", E4844="Utilization Rate (per 100,000 patients)"),
SUMIFS(COL!$D:$D,COL!$A:$A,C4844,COL!$G:$G, D4844),
IF(AND(A4844="Cervical Cancer Screening", E4844="Utilization Rate (per 100,000 patients)"),
SUMIFS(CERV!$D:$D,CERV!$A:$A,C4844,CERV!$G:$G,D4844),
IF(AND(A4844="Cancer Screening for CKD patients", E4844="Utilization Rate (per 100,000 patients)"),
SUMIFS(CANSCRN!$D:$D,CANSCRN!$A:$A,C4844,CANSCRN!$G:$G,D4844),
IF(AND(A4844="PSA Testing", E4844="Cost per service ($USD)"),
SUMIFS(PSA!$E:$E,PSA!$A:$A,C4844,PSA!$G:$G,D4844),
IF(AND(A4844="Colorectal Cancer Screening", E4844="Cost per service ($USD)"),
SUMIFS(COL!$E:$E,COL!$A:$A,C4844,COL!$G:$G,D4844),
IF(AND(A4844="Cervical Cancer Screening", E4844="Cost per service ($USD)"),
SUMIFS(CERV!$E:$E,CERV!$A:$A,C4844,CERV!$G:$G,D4844),
IF(AND(A4844="Cancer Screening for CKD patients", E4844="Cost per service ($USD)"),
SUMIFS(CANSCRN!$E:$E,CANSCRN!$A:$A,C4844,CANSCRN!$G:$G,D4844),
IF(AND(A4844="PSA Testing", E4844="Total Expenditure ($USD per 100,000 patients)"),
SUMIFS(PSA!$F:$F,PSA!$A:$A,C4844,PSA!$G:$G,D4844),
IF(AND(A4844="Colorectal Cancer Screening", E4844="Total Expenditure ($USD per 100,000 patients)"),
SUMIFS(COL!$F:$F,COL!$A:$A,C4844,COL!$G:$G,D4844),
IF(AND(A4844="Cervical Cancer Screening", E4844="Total Expenditure ($USD per 100,000 patients)"),
SUMIFS(CERV!$F:$F,CERV!$A:$A,C4844,CERV!$G:$G,D4844),
SUMIFS(CANSCRN!$F:$F,CANSCRN!$A:$A,C4844,CANSCRN!$G:$G,D4844))))))))))))</f>
        <v>20.524898</v>
      </c>
    </row>
    <row r="4845" spans="1:6" x14ac:dyDescent="0.2">
      <c r="A4845" s="24" t="s">
        <v>100</v>
      </c>
      <c r="B4845" s="24" t="s">
        <v>101</v>
      </c>
      <c r="C4845" s="24" t="s">
        <v>62</v>
      </c>
      <c r="D4845" s="24">
        <v>2012</v>
      </c>
      <c r="E4845" s="24" t="s">
        <v>106</v>
      </c>
      <c r="F4845" s="3">
        <f>IF(AND(A4845="PSA Testing", E4845= "Utilization Rate (per 100,000 patients)"),
SUMIFS(PSA!$D:$D,PSA!$A:$A,C4845,PSA!$G:$G,D4845),
IF(AND(A4845="Colorectal Cancer Screening", E4845="Utilization Rate (per 100,000 patients)"),
SUMIFS(COL!$D:$D,COL!$A:$A,C4845,COL!$G:$G, D4845),
IF(AND(A4845="Cervical Cancer Screening", E4845="Utilization Rate (per 100,000 patients)"),
SUMIFS(CERV!$D:$D,CERV!$A:$A,C4845,CERV!$G:$G,D4845),
IF(AND(A4845="Cancer Screening for CKD patients", E4845="Utilization Rate (per 100,000 patients)"),
SUMIFS(CANSCRN!$D:$D,CANSCRN!$A:$A,C4845,CANSCRN!$G:$G,D4845),
IF(AND(A4845="PSA Testing", E4845="Cost per service ($USD)"),
SUMIFS(PSA!$E:$E,PSA!$A:$A,C4845,PSA!$G:$G,D4845),
IF(AND(A4845="Colorectal Cancer Screening", E4845="Cost per service ($USD)"),
SUMIFS(COL!$E:$E,COL!$A:$A,C4845,COL!$G:$G,D4845),
IF(AND(A4845="Cervical Cancer Screening", E4845="Cost per service ($USD)"),
SUMIFS(CERV!$E:$E,CERV!$A:$A,C4845,CERV!$G:$G,D4845),
IF(AND(A4845="Cancer Screening for CKD patients", E4845="Cost per service ($USD)"),
SUMIFS(CANSCRN!$E:$E,CANSCRN!$A:$A,C4845,CANSCRN!$G:$G,D4845),
IF(AND(A4845="PSA Testing", E4845="Total Expenditure ($USD per 100,000 patients)"),
SUMIFS(PSA!$F:$F,PSA!$A:$A,C4845,PSA!$G:$G,D4845),
IF(AND(A4845="Colorectal Cancer Screening", E4845="Total Expenditure ($USD per 100,000 patients)"),
SUMIFS(COL!$F:$F,COL!$A:$A,C4845,COL!$G:$G,D4845),
IF(AND(A4845="Cervical Cancer Screening", E4845="Total Expenditure ($USD per 100,000 patients)"),
SUMIFS(CERV!$F:$F,CERV!$A:$A,C4845,CERV!$G:$G,D4845),
SUMIFS(CANSCRN!$F:$F,CANSCRN!$A:$A,C4845,CANSCRN!$G:$G,D4845))))))))))))</f>
        <v>21.635000000000002</v>
      </c>
    </row>
    <row r="4846" spans="1:6" x14ac:dyDescent="0.2">
      <c r="A4846" s="24" t="s">
        <v>100</v>
      </c>
      <c r="B4846" s="24" t="s">
        <v>101</v>
      </c>
      <c r="C4846" s="24" t="s">
        <v>62</v>
      </c>
      <c r="D4846" s="24">
        <v>2013</v>
      </c>
      <c r="E4846" s="24" t="s">
        <v>106</v>
      </c>
      <c r="F4846" s="3">
        <f>IF(AND(A4846="PSA Testing", E4846= "Utilization Rate (per 100,000 patients)"),
SUMIFS(PSA!$D:$D,PSA!$A:$A,C4846,PSA!$G:$G,D4846),
IF(AND(A4846="Colorectal Cancer Screening", E4846="Utilization Rate (per 100,000 patients)"),
SUMIFS(COL!$D:$D,COL!$A:$A,C4846,COL!$G:$G, D4846),
IF(AND(A4846="Cervical Cancer Screening", E4846="Utilization Rate (per 100,000 patients)"),
SUMIFS(CERV!$D:$D,CERV!$A:$A,C4846,CERV!$G:$G,D4846),
IF(AND(A4846="Cancer Screening for CKD patients", E4846="Utilization Rate (per 100,000 patients)"),
SUMIFS(CANSCRN!$D:$D,CANSCRN!$A:$A,C4846,CANSCRN!$G:$G,D4846),
IF(AND(A4846="PSA Testing", E4846="Cost per service ($USD)"),
SUMIFS(PSA!$E:$E,PSA!$A:$A,C4846,PSA!$G:$G,D4846),
IF(AND(A4846="Colorectal Cancer Screening", E4846="Cost per service ($USD)"),
SUMIFS(COL!$E:$E,COL!$A:$A,C4846,COL!$G:$G,D4846),
IF(AND(A4846="Cervical Cancer Screening", E4846="Cost per service ($USD)"),
SUMIFS(CERV!$E:$E,CERV!$A:$A,C4846,CERV!$G:$G,D4846),
IF(AND(A4846="Cancer Screening for CKD patients", E4846="Cost per service ($USD)"),
SUMIFS(CANSCRN!$E:$E,CANSCRN!$A:$A,C4846,CANSCRN!$G:$G,D4846),
IF(AND(A4846="PSA Testing", E4846="Total Expenditure ($USD per 100,000 patients)"),
SUMIFS(PSA!$F:$F,PSA!$A:$A,C4846,PSA!$G:$G,D4846),
IF(AND(A4846="Colorectal Cancer Screening", E4846="Total Expenditure ($USD per 100,000 patients)"),
SUMIFS(COL!$F:$F,COL!$A:$A,C4846,COL!$G:$G,D4846),
IF(AND(A4846="Cervical Cancer Screening", E4846="Total Expenditure ($USD per 100,000 patients)"),
SUMIFS(CERV!$F:$F,CERV!$A:$A,C4846,CERV!$G:$G,D4846),
SUMIFS(CANSCRN!$F:$F,CANSCRN!$A:$A,C4846,CANSCRN!$G:$G,D4846))))))))))))</f>
        <v>18.523800000000001</v>
      </c>
    </row>
    <row r="4847" spans="1:6" x14ac:dyDescent="0.2">
      <c r="A4847" s="24" t="s">
        <v>100</v>
      </c>
      <c r="B4847" s="24" t="s">
        <v>101</v>
      </c>
      <c r="C4847" s="24" t="s">
        <v>62</v>
      </c>
      <c r="D4847" s="24">
        <v>2014</v>
      </c>
      <c r="E4847" s="24" t="s">
        <v>106</v>
      </c>
      <c r="F4847" s="3">
        <f>IF(AND(A4847="PSA Testing", E4847= "Utilization Rate (per 100,000 patients)"),
SUMIFS(PSA!$D:$D,PSA!$A:$A,C4847,PSA!$G:$G,D4847),
IF(AND(A4847="Colorectal Cancer Screening", E4847="Utilization Rate (per 100,000 patients)"),
SUMIFS(COL!$D:$D,COL!$A:$A,C4847,COL!$G:$G, D4847),
IF(AND(A4847="Cervical Cancer Screening", E4847="Utilization Rate (per 100,000 patients)"),
SUMIFS(CERV!$D:$D,CERV!$A:$A,C4847,CERV!$G:$G,D4847),
IF(AND(A4847="Cancer Screening for CKD patients", E4847="Utilization Rate (per 100,000 patients)"),
SUMIFS(CANSCRN!$D:$D,CANSCRN!$A:$A,C4847,CANSCRN!$G:$G,D4847),
IF(AND(A4847="PSA Testing", E4847="Cost per service ($USD)"),
SUMIFS(PSA!$E:$E,PSA!$A:$A,C4847,PSA!$G:$G,D4847),
IF(AND(A4847="Colorectal Cancer Screening", E4847="Cost per service ($USD)"),
SUMIFS(COL!$E:$E,COL!$A:$A,C4847,COL!$G:$G,D4847),
IF(AND(A4847="Cervical Cancer Screening", E4847="Cost per service ($USD)"),
SUMIFS(CERV!$E:$E,CERV!$A:$A,C4847,CERV!$G:$G,D4847),
IF(AND(A4847="Cancer Screening for CKD patients", E4847="Cost per service ($USD)"),
SUMIFS(CANSCRN!$E:$E,CANSCRN!$A:$A,C4847,CANSCRN!$G:$G,D4847),
IF(AND(A4847="PSA Testing", E4847="Total Expenditure ($USD per 100,000 patients)"),
SUMIFS(PSA!$F:$F,PSA!$A:$A,C4847,PSA!$G:$G,D4847),
IF(AND(A4847="Colorectal Cancer Screening", E4847="Total Expenditure ($USD per 100,000 patients)"),
SUMIFS(COL!$F:$F,COL!$A:$A,C4847,COL!$G:$G,D4847),
IF(AND(A4847="Cervical Cancer Screening", E4847="Total Expenditure ($USD per 100,000 patients)"),
SUMIFS(CERV!$F:$F,CERV!$A:$A,C4847,CERV!$G:$G,D4847),
SUMIFS(CANSCRN!$F:$F,CANSCRN!$A:$A,C4847,CANSCRN!$G:$G,D4847))))))))))))</f>
        <v>18.809076900000001</v>
      </c>
    </row>
    <row r="4848" spans="1:6" x14ac:dyDescent="0.2">
      <c r="A4848" s="24" t="s">
        <v>100</v>
      </c>
      <c r="B4848" s="24" t="s">
        <v>101</v>
      </c>
      <c r="C4848" s="24" t="s">
        <v>62</v>
      </c>
      <c r="D4848" s="24">
        <v>2015</v>
      </c>
      <c r="E4848" s="24" t="s">
        <v>106</v>
      </c>
      <c r="F4848" s="3">
        <f>IF(AND(A4848="PSA Testing", E4848= "Utilization Rate (per 100,000 patients)"),
SUMIFS(PSA!$D:$D,PSA!$A:$A,C4848,PSA!$G:$G,D4848),
IF(AND(A4848="Colorectal Cancer Screening", E4848="Utilization Rate (per 100,000 patients)"),
SUMIFS(COL!$D:$D,COL!$A:$A,C4848,COL!$G:$G, D4848),
IF(AND(A4848="Cervical Cancer Screening", E4848="Utilization Rate (per 100,000 patients)"),
SUMIFS(CERV!$D:$D,CERV!$A:$A,C4848,CERV!$G:$G,D4848),
IF(AND(A4848="Cancer Screening for CKD patients", E4848="Utilization Rate (per 100,000 patients)"),
SUMIFS(CANSCRN!$D:$D,CANSCRN!$A:$A,C4848,CANSCRN!$G:$G,D4848),
IF(AND(A4848="PSA Testing", E4848="Cost per service ($USD)"),
SUMIFS(PSA!$E:$E,PSA!$A:$A,C4848,PSA!$G:$G,D4848),
IF(AND(A4848="Colorectal Cancer Screening", E4848="Cost per service ($USD)"),
SUMIFS(COL!$E:$E,COL!$A:$A,C4848,COL!$G:$G,D4848),
IF(AND(A4848="Cervical Cancer Screening", E4848="Cost per service ($USD)"),
SUMIFS(CERV!$E:$E,CERV!$A:$A,C4848,CERV!$G:$G,D4848),
IF(AND(A4848="Cancer Screening for CKD patients", E4848="Cost per service ($USD)"),
SUMIFS(CANSCRN!$E:$E,CANSCRN!$A:$A,C4848,CANSCRN!$G:$G,D4848),
IF(AND(A4848="PSA Testing", E4848="Total Expenditure ($USD per 100,000 patients)"),
SUMIFS(PSA!$F:$F,PSA!$A:$A,C4848,PSA!$G:$G,D4848),
IF(AND(A4848="Colorectal Cancer Screening", E4848="Total Expenditure ($USD per 100,000 patients)"),
SUMIFS(COL!$F:$F,COL!$A:$A,C4848,COL!$G:$G,D4848),
IF(AND(A4848="Cervical Cancer Screening", E4848="Total Expenditure ($USD per 100,000 patients)"),
SUMIFS(CERV!$F:$F,CERV!$A:$A,C4848,CERV!$G:$G,D4848),
SUMIFS(CANSCRN!$F:$F,CANSCRN!$A:$A,C4848,CANSCRN!$G:$G,D4848))))))))))))</f>
        <v>18.873964000000001</v>
      </c>
    </row>
    <row r="4849" spans="1:6" x14ac:dyDescent="0.2">
      <c r="A4849" s="24" t="s">
        <v>100</v>
      </c>
      <c r="B4849" s="24" t="s">
        <v>101</v>
      </c>
      <c r="C4849" s="24" t="s">
        <v>62</v>
      </c>
      <c r="D4849" s="24">
        <v>2016</v>
      </c>
      <c r="E4849" s="24" t="s">
        <v>106</v>
      </c>
      <c r="F4849" s="3">
        <f>IF(AND(A4849="PSA Testing", E4849= "Utilization Rate (per 100,000 patients)"),
SUMIFS(PSA!$D:$D,PSA!$A:$A,C4849,PSA!$G:$G,D4849),
IF(AND(A4849="Colorectal Cancer Screening", E4849="Utilization Rate (per 100,000 patients)"),
SUMIFS(COL!$D:$D,COL!$A:$A,C4849,COL!$G:$G, D4849),
IF(AND(A4849="Cervical Cancer Screening", E4849="Utilization Rate (per 100,000 patients)"),
SUMIFS(CERV!$D:$D,CERV!$A:$A,C4849,CERV!$G:$G,D4849),
IF(AND(A4849="Cancer Screening for CKD patients", E4849="Utilization Rate (per 100,000 patients)"),
SUMIFS(CANSCRN!$D:$D,CANSCRN!$A:$A,C4849,CANSCRN!$G:$G,D4849),
IF(AND(A4849="PSA Testing", E4849="Cost per service ($USD)"),
SUMIFS(PSA!$E:$E,PSA!$A:$A,C4849,PSA!$G:$G,D4849),
IF(AND(A4849="Colorectal Cancer Screening", E4849="Cost per service ($USD)"),
SUMIFS(COL!$E:$E,COL!$A:$A,C4849,COL!$G:$G,D4849),
IF(AND(A4849="Cervical Cancer Screening", E4849="Cost per service ($USD)"),
SUMIFS(CERV!$E:$E,CERV!$A:$A,C4849,CERV!$G:$G,D4849),
IF(AND(A4849="Cancer Screening for CKD patients", E4849="Cost per service ($USD)"),
SUMIFS(CANSCRN!$E:$E,CANSCRN!$A:$A,C4849,CANSCRN!$G:$G,D4849),
IF(AND(A4849="PSA Testing", E4849="Total Expenditure ($USD per 100,000 patients)"),
SUMIFS(PSA!$F:$F,PSA!$A:$A,C4849,PSA!$G:$G,D4849),
IF(AND(A4849="Colorectal Cancer Screening", E4849="Total Expenditure ($USD per 100,000 patients)"),
SUMIFS(COL!$F:$F,COL!$A:$A,C4849,COL!$G:$G,D4849),
IF(AND(A4849="Cervical Cancer Screening", E4849="Total Expenditure ($USD per 100,000 patients)"),
SUMIFS(CERV!$F:$F,CERV!$A:$A,C4849,CERV!$G:$G,D4849),
SUMIFS(CANSCRN!$F:$F,CANSCRN!$A:$A,C4849,CANSCRN!$G:$G,D4849))))))))))))</f>
        <v>19.668051899999998</v>
      </c>
    </row>
    <row r="4850" spans="1:6" x14ac:dyDescent="0.2">
      <c r="A4850" s="24" t="s">
        <v>100</v>
      </c>
      <c r="B4850" s="24" t="s">
        <v>101</v>
      </c>
      <c r="C4850" s="24" t="s">
        <v>62</v>
      </c>
      <c r="D4850" s="24">
        <v>2017</v>
      </c>
      <c r="E4850" s="24" t="s">
        <v>106</v>
      </c>
      <c r="F4850" s="3">
        <f>IF(AND(A4850="PSA Testing", E4850= "Utilization Rate (per 100,000 patients)"),
SUMIFS(PSA!$D:$D,PSA!$A:$A,C4850,PSA!$G:$G,D4850),
IF(AND(A4850="Colorectal Cancer Screening", E4850="Utilization Rate (per 100,000 patients)"),
SUMIFS(COL!$D:$D,COL!$A:$A,C4850,COL!$G:$G, D4850),
IF(AND(A4850="Cervical Cancer Screening", E4850="Utilization Rate (per 100,000 patients)"),
SUMIFS(CERV!$D:$D,CERV!$A:$A,C4850,CERV!$G:$G,D4850),
IF(AND(A4850="Cancer Screening for CKD patients", E4850="Utilization Rate (per 100,000 patients)"),
SUMIFS(CANSCRN!$D:$D,CANSCRN!$A:$A,C4850,CANSCRN!$G:$G,D4850),
IF(AND(A4850="PSA Testing", E4850="Cost per service ($USD)"),
SUMIFS(PSA!$E:$E,PSA!$A:$A,C4850,PSA!$G:$G,D4850),
IF(AND(A4850="Colorectal Cancer Screening", E4850="Cost per service ($USD)"),
SUMIFS(COL!$E:$E,COL!$A:$A,C4850,COL!$G:$G,D4850),
IF(AND(A4850="Cervical Cancer Screening", E4850="Cost per service ($USD)"),
SUMIFS(CERV!$E:$E,CERV!$A:$A,C4850,CERV!$G:$G,D4850),
IF(AND(A4850="Cancer Screening for CKD patients", E4850="Cost per service ($USD)"),
SUMIFS(CANSCRN!$E:$E,CANSCRN!$A:$A,C4850,CANSCRN!$G:$G,D4850),
IF(AND(A4850="PSA Testing", E4850="Total Expenditure ($USD per 100,000 patients)"),
SUMIFS(PSA!$F:$F,PSA!$A:$A,C4850,PSA!$G:$G,D4850),
IF(AND(A4850="Colorectal Cancer Screening", E4850="Total Expenditure ($USD per 100,000 patients)"),
SUMIFS(COL!$F:$F,COL!$A:$A,C4850,COL!$G:$G,D4850),
IF(AND(A4850="Cervical Cancer Screening", E4850="Total Expenditure ($USD per 100,000 patients)"),
SUMIFS(CERV!$F:$F,CERV!$A:$A,C4850,CERV!$G:$G,D4850),
SUMIFS(CANSCRN!$F:$F,CANSCRN!$A:$A,C4850,CANSCRN!$G:$G,D4850))))))))))))</f>
        <v>20.6850579</v>
      </c>
    </row>
    <row r="4851" spans="1:6" x14ac:dyDescent="0.2">
      <c r="A4851" s="24" t="s">
        <v>100</v>
      </c>
      <c r="B4851" s="24" t="s">
        <v>101</v>
      </c>
      <c r="C4851" s="24" t="s">
        <v>62</v>
      </c>
      <c r="D4851" s="24">
        <v>2018</v>
      </c>
      <c r="E4851" s="24" t="s">
        <v>106</v>
      </c>
      <c r="F4851" s="3">
        <f>IF(AND(A4851="PSA Testing", E4851= "Utilization Rate (per 100,000 patients)"),
SUMIFS(PSA!$D:$D,PSA!$A:$A,C4851,PSA!$G:$G,D4851),
IF(AND(A4851="Colorectal Cancer Screening", E4851="Utilization Rate (per 100,000 patients)"),
SUMIFS(COL!$D:$D,COL!$A:$A,C4851,COL!$G:$G, D4851),
IF(AND(A4851="Cervical Cancer Screening", E4851="Utilization Rate (per 100,000 patients)"),
SUMIFS(CERV!$D:$D,CERV!$A:$A,C4851,CERV!$G:$G,D4851),
IF(AND(A4851="Cancer Screening for CKD patients", E4851="Utilization Rate (per 100,000 patients)"),
SUMIFS(CANSCRN!$D:$D,CANSCRN!$A:$A,C4851,CANSCRN!$G:$G,D4851),
IF(AND(A4851="PSA Testing", E4851="Cost per service ($USD)"),
SUMIFS(PSA!$E:$E,PSA!$A:$A,C4851,PSA!$G:$G,D4851),
IF(AND(A4851="Colorectal Cancer Screening", E4851="Cost per service ($USD)"),
SUMIFS(COL!$E:$E,COL!$A:$A,C4851,COL!$G:$G,D4851),
IF(AND(A4851="Cervical Cancer Screening", E4851="Cost per service ($USD)"),
SUMIFS(CERV!$E:$E,CERV!$A:$A,C4851,CERV!$G:$G,D4851),
IF(AND(A4851="Cancer Screening for CKD patients", E4851="Cost per service ($USD)"),
SUMIFS(CANSCRN!$E:$E,CANSCRN!$A:$A,C4851,CANSCRN!$G:$G,D4851),
IF(AND(A4851="PSA Testing", E4851="Total Expenditure ($USD per 100,000 patients)"),
SUMIFS(PSA!$F:$F,PSA!$A:$A,C4851,PSA!$G:$G,D4851),
IF(AND(A4851="Colorectal Cancer Screening", E4851="Total Expenditure ($USD per 100,000 patients)"),
SUMIFS(COL!$F:$F,COL!$A:$A,C4851,COL!$G:$G,D4851),
IF(AND(A4851="Cervical Cancer Screening", E4851="Total Expenditure ($USD per 100,000 patients)"),
SUMIFS(CERV!$F:$F,CERV!$A:$A,C4851,CERV!$G:$G,D4851),
SUMIFS(CANSCRN!$F:$F,CANSCRN!$A:$A,C4851,CANSCRN!$G:$G,D4851))))))))))))</f>
        <v>19.924376599999999</v>
      </c>
    </row>
    <row r="4852" spans="1:6" x14ac:dyDescent="0.2">
      <c r="A4852" s="24" t="s">
        <v>100</v>
      </c>
      <c r="B4852" s="24" t="s">
        <v>101</v>
      </c>
      <c r="C4852" s="24" t="s">
        <v>62</v>
      </c>
      <c r="D4852" s="24">
        <v>2019</v>
      </c>
      <c r="E4852" s="24" t="s">
        <v>106</v>
      </c>
      <c r="F4852" s="3">
        <f>IF(AND(A4852="PSA Testing", E4852= "Utilization Rate (per 100,000 patients)"),
SUMIFS(PSA!$D:$D,PSA!$A:$A,C4852,PSA!$G:$G,D4852),
IF(AND(A4852="Colorectal Cancer Screening", E4852="Utilization Rate (per 100,000 patients)"),
SUMIFS(COL!$D:$D,COL!$A:$A,C4852,COL!$G:$G, D4852),
IF(AND(A4852="Cervical Cancer Screening", E4852="Utilization Rate (per 100,000 patients)"),
SUMIFS(CERV!$D:$D,CERV!$A:$A,C4852,CERV!$G:$G,D4852),
IF(AND(A4852="Cancer Screening for CKD patients", E4852="Utilization Rate (per 100,000 patients)"),
SUMIFS(CANSCRN!$D:$D,CANSCRN!$A:$A,C4852,CANSCRN!$G:$G,D4852),
IF(AND(A4852="PSA Testing", E4852="Cost per service ($USD)"),
SUMIFS(PSA!$E:$E,PSA!$A:$A,C4852,PSA!$G:$G,D4852),
IF(AND(A4852="Colorectal Cancer Screening", E4852="Cost per service ($USD)"),
SUMIFS(COL!$E:$E,COL!$A:$A,C4852,COL!$G:$G,D4852),
IF(AND(A4852="Cervical Cancer Screening", E4852="Cost per service ($USD)"),
SUMIFS(CERV!$E:$E,CERV!$A:$A,C4852,CERV!$G:$G,D4852),
IF(AND(A4852="Cancer Screening for CKD patients", E4852="Cost per service ($USD)"),
SUMIFS(CANSCRN!$E:$E,CANSCRN!$A:$A,C4852,CANSCRN!$G:$G,D4852),
IF(AND(A4852="PSA Testing", E4852="Total Expenditure ($USD per 100,000 patients)"),
SUMIFS(PSA!$F:$F,PSA!$A:$A,C4852,PSA!$G:$G,D4852),
IF(AND(A4852="Colorectal Cancer Screening", E4852="Total Expenditure ($USD per 100,000 patients)"),
SUMIFS(COL!$F:$F,COL!$A:$A,C4852,COL!$G:$G,D4852),
IF(AND(A4852="Cervical Cancer Screening", E4852="Total Expenditure ($USD per 100,000 patients)"),
SUMIFS(CERV!$F:$F,CERV!$A:$A,C4852,CERV!$G:$G,D4852),
SUMIFS(CANSCRN!$F:$F,CANSCRN!$A:$A,C4852,CANSCRN!$G:$G,D4852))))))))))))</f>
        <v>17.422263600000001</v>
      </c>
    </row>
    <row r="4853" spans="1:6" x14ac:dyDescent="0.2">
      <c r="A4853" s="24" t="s">
        <v>100</v>
      </c>
      <c r="B4853" s="24" t="s">
        <v>101</v>
      </c>
      <c r="C4853" s="24" t="s">
        <v>63</v>
      </c>
      <c r="D4853" s="24">
        <v>2009</v>
      </c>
      <c r="E4853" s="24" t="s">
        <v>106</v>
      </c>
      <c r="F4853" s="3">
        <f>IF(AND(A4853="PSA Testing", E4853= "Utilization Rate (per 100,000 patients)"),
SUMIFS(PSA!$D:$D,PSA!$A:$A,C4853,PSA!$G:$G,D4853),
IF(AND(A4853="Colorectal Cancer Screening", E4853="Utilization Rate (per 100,000 patients)"),
SUMIFS(COL!$D:$D,COL!$A:$A,C4853,COL!$G:$G, D4853),
IF(AND(A4853="Cervical Cancer Screening", E4853="Utilization Rate (per 100,000 patients)"),
SUMIFS(CERV!$D:$D,CERV!$A:$A,C4853,CERV!$G:$G,D4853),
IF(AND(A4853="Cancer Screening for CKD patients", E4853="Utilization Rate (per 100,000 patients)"),
SUMIFS(CANSCRN!$D:$D,CANSCRN!$A:$A,C4853,CANSCRN!$G:$G,D4853),
IF(AND(A4853="PSA Testing", E4853="Cost per service ($USD)"),
SUMIFS(PSA!$E:$E,PSA!$A:$A,C4853,PSA!$G:$G,D4853),
IF(AND(A4853="Colorectal Cancer Screening", E4853="Cost per service ($USD)"),
SUMIFS(COL!$E:$E,COL!$A:$A,C4853,COL!$G:$G,D4853),
IF(AND(A4853="Cervical Cancer Screening", E4853="Cost per service ($USD)"),
SUMIFS(CERV!$E:$E,CERV!$A:$A,C4853,CERV!$G:$G,D4853),
IF(AND(A4853="Cancer Screening for CKD patients", E4853="Cost per service ($USD)"),
SUMIFS(CANSCRN!$E:$E,CANSCRN!$A:$A,C4853,CANSCRN!$G:$G,D4853),
IF(AND(A4853="PSA Testing", E4853="Total Expenditure ($USD per 100,000 patients)"),
SUMIFS(PSA!$F:$F,PSA!$A:$A,C4853,PSA!$G:$G,D4853),
IF(AND(A4853="Colorectal Cancer Screening", E4853="Total Expenditure ($USD per 100,000 patients)"),
SUMIFS(COL!$F:$F,COL!$A:$A,C4853,COL!$G:$G,D4853),
IF(AND(A4853="Cervical Cancer Screening", E4853="Total Expenditure ($USD per 100,000 patients)"),
SUMIFS(CERV!$F:$F,CERV!$A:$A,C4853,CERV!$G:$G,D4853),
SUMIFS(CANSCRN!$F:$F,CANSCRN!$A:$A,C4853,CANSCRN!$G:$G,D4853))))))))))))</f>
        <v>18.5986957</v>
      </c>
    </row>
    <row r="4854" spans="1:6" x14ac:dyDescent="0.2">
      <c r="A4854" s="24" t="s">
        <v>100</v>
      </c>
      <c r="B4854" s="24" t="s">
        <v>101</v>
      </c>
      <c r="C4854" s="24" t="s">
        <v>63</v>
      </c>
      <c r="D4854" s="24">
        <v>2010</v>
      </c>
      <c r="E4854" s="24" t="s">
        <v>106</v>
      </c>
      <c r="F4854" s="3">
        <f>IF(AND(A4854="PSA Testing", E4854= "Utilization Rate (per 100,000 patients)"),
SUMIFS(PSA!$D:$D,PSA!$A:$A,C4854,PSA!$G:$G,D4854),
IF(AND(A4854="Colorectal Cancer Screening", E4854="Utilization Rate (per 100,000 patients)"),
SUMIFS(COL!$D:$D,COL!$A:$A,C4854,COL!$G:$G, D4854),
IF(AND(A4854="Cervical Cancer Screening", E4854="Utilization Rate (per 100,000 patients)"),
SUMIFS(CERV!$D:$D,CERV!$A:$A,C4854,CERV!$G:$G,D4854),
IF(AND(A4854="Cancer Screening for CKD patients", E4854="Utilization Rate (per 100,000 patients)"),
SUMIFS(CANSCRN!$D:$D,CANSCRN!$A:$A,C4854,CANSCRN!$G:$G,D4854),
IF(AND(A4854="PSA Testing", E4854="Cost per service ($USD)"),
SUMIFS(PSA!$E:$E,PSA!$A:$A,C4854,PSA!$G:$G,D4854),
IF(AND(A4854="Colorectal Cancer Screening", E4854="Cost per service ($USD)"),
SUMIFS(COL!$E:$E,COL!$A:$A,C4854,COL!$G:$G,D4854),
IF(AND(A4854="Cervical Cancer Screening", E4854="Cost per service ($USD)"),
SUMIFS(CERV!$E:$E,CERV!$A:$A,C4854,CERV!$G:$G,D4854),
IF(AND(A4854="Cancer Screening for CKD patients", E4854="Cost per service ($USD)"),
SUMIFS(CANSCRN!$E:$E,CANSCRN!$A:$A,C4854,CANSCRN!$G:$G,D4854),
IF(AND(A4854="PSA Testing", E4854="Total Expenditure ($USD per 100,000 patients)"),
SUMIFS(PSA!$F:$F,PSA!$A:$A,C4854,PSA!$G:$G,D4854),
IF(AND(A4854="Colorectal Cancer Screening", E4854="Total Expenditure ($USD per 100,000 patients)"),
SUMIFS(COL!$F:$F,COL!$A:$A,C4854,COL!$G:$G,D4854),
IF(AND(A4854="Cervical Cancer Screening", E4854="Total Expenditure ($USD per 100,000 patients)"),
SUMIFS(CERV!$F:$F,CERV!$A:$A,C4854,CERV!$G:$G,D4854),
SUMIFS(CANSCRN!$F:$F,CANSCRN!$A:$A,C4854,CANSCRN!$G:$G,D4854))))))))))))</f>
        <v>19.900749999999999</v>
      </c>
    </row>
    <row r="4855" spans="1:6" x14ac:dyDescent="0.2">
      <c r="A4855" s="24" t="s">
        <v>100</v>
      </c>
      <c r="B4855" s="24" t="s">
        <v>101</v>
      </c>
      <c r="C4855" s="24" t="s">
        <v>63</v>
      </c>
      <c r="D4855" s="24">
        <v>2011</v>
      </c>
      <c r="E4855" s="24" t="s">
        <v>106</v>
      </c>
      <c r="F4855" s="3">
        <f>IF(AND(A4855="PSA Testing", E4855= "Utilization Rate (per 100,000 patients)"),
SUMIFS(PSA!$D:$D,PSA!$A:$A,C4855,PSA!$G:$G,D4855),
IF(AND(A4855="Colorectal Cancer Screening", E4855="Utilization Rate (per 100,000 patients)"),
SUMIFS(COL!$D:$D,COL!$A:$A,C4855,COL!$G:$G, D4855),
IF(AND(A4855="Cervical Cancer Screening", E4855="Utilization Rate (per 100,000 patients)"),
SUMIFS(CERV!$D:$D,CERV!$A:$A,C4855,CERV!$G:$G,D4855),
IF(AND(A4855="Cancer Screening for CKD patients", E4855="Utilization Rate (per 100,000 patients)"),
SUMIFS(CANSCRN!$D:$D,CANSCRN!$A:$A,C4855,CANSCRN!$G:$G,D4855),
IF(AND(A4855="PSA Testing", E4855="Cost per service ($USD)"),
SUMIFS(PSA!$E:$E,PSA!$A:$A,C4855,PSA!$G:$G,D4855),
IF(AND(A4855="Colorectal Cancer Screening", E4855="Cost per service ($USD)"),
SUMIFS(COL!$E:$E,COL!$A:$A,C4855,COL!$G:$G,D4855),
IF(AND(A4855="Cervical Cancer Screening", E4855="Cost per service ($USD)"),
SUMIFS(CERV!$E:$E,CERV!$A:$A,C4855,CERV!$G:$G,D4855),
IF(AND(A4855="Cancer Screening for CKD patients", E4855="Cost per service ($USD)"),
SUMIFS(CANSCRN!$E:$E,CANSCRN!$A:$A,C4855,CANSCRN!$G:$G,D4855),
IF(AND(A4855="PSA Testing", E4855="Total Expenditure ($USD per 100,000 patients)"),
SUMIFS(PSA!$F:$F,PSA!$A:$A,C4855,PSA!$G:$G,D4855),
IF(AND(A4855="Colorectal Cancer Screening", E4855="Total Expenditure ($USD per 100,000 patients)"),
SUMIFS(COL!$F:$F,COL!$A:$A,C4855,COL!$G:$G,D4855),
IF(AND(A4855="Cervical Cancer Screening", E4855="Total Expenditure ($USD per 100,000 patients)"),
SUMIFS(CERV!$F:$F,CERV!$A:$A,C4855,CERV!$G:$G,D4855),
SUMIFS(CANSCRN!$F:$F,CANSCRN!$A:$A,C4855,CANSCRN!$G:$G,D4855))))))))))))</f>
        <v>27.491250000000001</v>
      </c>
    </row>
    <row r="4856" spans="1:6" x14ac:dyDescent="0.2">
      <c r="A4856" s="24" t="s">
        <v>100</v>
      </c>
      <c r="B4856" s="24" t="s">
        <v>101</v>
      </c>
      <c r="C4856" s="24" t="s">
        <v>63</v>
      </c>
      <c r="D4856" s="24">
        <v>2012</v>
      </c>
      <c r="E4856" s="24" t="s">
        <v>106</v>
      </c>
      <c r="F4856" s="3">
        <f>IF(AND(A4856="PSA Testing", E4856= "Utilization Rate (per 100,000 patients)"),
SUMIFS(PSA!$D:$D,PSA!$A:$A,C4856,PSA!$G:$G,D4856),
IF(AND(A4856="Colorectal Cancer Screening", E4856="Utilization Rate (per 100,000 patients)"),
SUMIFS(COL!$D:$D,COL!$A:$A,C4856,COL!$G:$G, D4856),
IF(AND(A4856="Cervical Cancer Screening", E4856="Utilization Rate (per 100,000 patients)"),
SUMIFS(CERV!$D:$D,CERV!$A:$A,C4856,CERV!$G:$G,D4856),
IF(AND(A4856="Cancer Screening for CKD patients", E4856="Utilization Rate (per 100,000 patients)"),
SUMIFS(CANSCRN!$D:$D,CANSCRN!$A:$A,C4856,CANSCRN!$G:$G,D4856),
IF(AND(A4856="PSA Testing", E4856="Cost per service ($USD)"),
SUMIFS(PSA!$E:$E,PSA!$A:$A,C4856,PSA!$G:$G,D4856),
IF(AND(A4856="Colorectal Cancer Screening", E4856="Cost per service ($USD)"),
SUMIFS(COL!$E:$E,COL!$A:$A,C4856,COL!$G:$G,D4856),
IF(AND(A4856="Cervical Cancer Screening", E4856="Cost per service ($USD)"),
SUMIFS(CERV!$E:$E,CERV!$A:$A,C4856,CERV!$G:$G,D4856),
IF(AND(A4856="Cancer Screening for CKD patients", E4856="Cost per service ($USD)"),
SUMIFS(CANSCRN!$E:$E,CANSCRN!$A:$A,C4856,CANSCRN!$G:$G,D4856),
IF(AND(A4856="PSA Testing", E4856="Total Expenditure ($USD per 100,000 patients)"),
SUMIFS(PSA!$F:$F,PSA!$A:$A,C4856,PSA!$G:$G,D4856),
IF(AND(A4856="Colorectal Cancer Screening", E4856="Total Expenditure ($USD per 100,000 patients)"),
SUMIFS(COL!$F:$F,COL!$A:$A,C4856,COL!$G:$G,D4856),
IF(AND(A4856="Cervical Cancer Screening", E4856="Total Expenditure ($USD per 100,000 patients)"),
SUMIFS(CERV!$F:$F,CERV!$A:$A,C4856,CERV!$G:$G,D4856),
SUMIFS(CANSCRN!$F:$F,CANSCRN!$A:$A,C4856,CANSCRN!$G:$G,D4856))))))))))))</f>
        <v>28.0327907</v>
      </c>
    </row>
    <row r="4857" spans="1:6" x14ac:dyDescent="0.2">
      <c r="A4857" s="24" t="s">
        <v>100</v>
      </c>
      <c r="B4857" s="24" t="s">
        <v>101</v>
      </c>
      <c r="C4857" s="24" t="s">
        <v>63</v>
      </c>
      <c r="D4857" s="24">
        <v>2013</v>
      </c>
      <c r="E4857" s="24" t="s">
        <v>106</v>
      </c>
      <c r="F4857" s="3">
        <f>IF(AND(A4857="PSA Testing", E4857= "Utilization Rate (per 100,000 patients)"),
SUMIFS(PSA!$D:$D,PSA!$A:$A,C4857,PSA!$G:$G,D4857),
IF(AND(A4857="Colorectal Cancer Screening", E4857="Utilization Rate (per 100,000 patients)"),
SUMIFS(COL!$D:$D,COL!$A:$A,C4857,COL!$G:$G, D4857),
IF(AND(A4857="Cervical Cancer Screening", E4857="Utilization Rate (per 100,000 patients)"),
SUMIFS(CERV!$D:$D,CERV!$A:$A,C4857,CERV!$G:$G,D4857),
IF(AND(A4857="Cancer Screening for CKD patients", E4857="Utilization Rate (per 100,000 patients)"),
SUMIFS(CANSCRN!$D:$D,CANSCRN!$A:$A,C4857,CANSCRN!$G:$G,D4857),
IF(AND(A4857="PSA Testing", E4857="Cost per service ($USD)"),
SUMIFS(PSA!$E:$E,PSA!$A:$A,C4857,PSA!$G:$G,D4857),
IF(AND(A4857="Colorectal Cancer Screening", E4857="Cost per service ($USD)"),
SUMIFS(COL!$E:$E,COL!$A:$A,C4857,COL!$G:$G,D4857),
IF(AND(A4857="Cervical Cancer Screening", E4857="Cost per service ($USD)"),
SUMIFS(CERV!$E:$E,CERV!$A:$A,C4857,CERV!$G:$G,D4857),
IF(AND(A4857="Cancer Screening for CKD patients", E4857="Cost per service ($USD)"),
SUMIFS(CANSCRN!$E:$E,CANSCRN!$A:$A,C4857,CANSCRN!$G:$G,D4857),
IF(AND(A4857="PSA Testing", E4857="Total Expenditure ($USD per 100,000 patients)"),
SUMIFS(PSA!$F:$F,PSA!$A:$A,C4857,PSA!$G:$G,D4857),
IF(AND(A4857="Colorectal Cancer Screening", E4857="Total Expenditure ($USD per 100,000 patients)"),
SUMIFS(COL!$F:$F,COL!$A:$A,C4857,COL!$G:$G,D4857),
IF(AND(A4857="Cervical Cancer Screening", E4857="Total Expenditure ($USD per 100,000 patients)"),
SUMIFS(CERV!$F:$F,CERV!$A:$A,C4857,CERV!$G:$G,D4857),
SUMIFS(CANSCRN!$F:$F,CANSCRN!$A:$A,C4857,CANSCRN!$G:$G,D4857))))))))))))</f>
        <v>24.208421099999999</v>
      </c>
    </row>
    <row r="4858" spans="1:6" x14ac:dyDescent="0.2">
      <c r="A4858" s="24" t="s">
        <v>100</v>
      </c>
      <c r="B4858" s="24" t="s">
        <v>101</v>
      </c>
      <c r="C4858" s="24" t="s">
        <v>63</v>
      </c>
      <c r="D4858" s="24">
        <v>2014</v>
      </c>
      <c r="E4858" s="24" t="s">
        <v>106</v>
      </c>
      <c r="F4858" s="3">
        <f>IF(AND(A4858="PSA Testing", E4858= "Utilization Rate (per 100,000 patients)"),
SUMIFS(PSA!$D:$D,PSA!$A:$A,C4858,PSA!$G:$G,D4858),
IF(AND(A4858="Colorectal Cancer Screening", E4858="Utilization Rate (per 100,000 patients)"),
SUMIFS(COL!$D:$D,COL!$A:$A,C4858,COL!$G:$G, D4858),
IF(AND(A4858="Cervical Cancer Screening", E4858="Utilization Rate (per 100,000 patients)"),
SUMIFS(CERV!$D:$D,CERV!$A:$A,C4858,CERV!$G:$G,D4858),
IF(AND(A4858="Cancer Screening for CKD patients", E4858="Utilization Rate (per 100,000 patients)"),
SUMIFS(CANSCRN!$D:$D,CANSCRN!$A:$A,C4858,CANSCRN!$G:$G,D4858),
IF(AND(A4858="PSA Testing", E4858="Cost per service ($USD)"),
SUMIFS(PSA!$E:$E,PSA!$A:$A,C4858,PSA!$G:$G,D4858),
IF(AND(A4858="Colorectal Cancer Screening", E4858="Cost per service ($USD)"),
SUMIFS(COL!$E:$E,COL!$A:$A,C4858,COL!$G:$G,D4858),
IF(AND(A4858="Cervical Cancer Screening", E4858="Cost per service ($USD)"),
SUMIFS(CERV!$E:$E,CERV!$A:$A,C4858,CERV!$G:$G,D4858),
IF(AND(A4858="Cancer Screening for CKD patients", E4858="Cost per service ($USD)"),
SUMIFS(CANSCRN!$E:$E,CANSCRN!$A:$A,C4858,CANSCRN!$G:$G,D4858),
IF(AND(A4858="PSA Testing", E4858="Total Expenditure ($USD per 100,000 patients)"),
SUMIFS(PSA!$F:$F,PSA!$A:$A,C4858,PSA!$G:$G,D4858),
IF(AND(A4858="Colorectal Cancer Screening", E4858="Total Expenditure ($USD per 100,000 patients)"),
SUMIFS(COL!$F:$F,COL!$A:$A,C4858,COL!$G:$G,D4858),
IF(AND(A4858="Cervical Cancer Screening", E4858="Total Expenditure ($USD per 100,000 patients)"),
SUMIFS(CERV!$F:$F,CERV!$A:$A,C4858,CERV!$G:$G,D4858),
SUMIFS(CANSCRN!$F:$F,CANSCRN!$A:$A,C4858,CANSCRN!$G:$G,D4858))))))))))))</f>
        <v>18.3536842</v>
      </c>
    </row>
    <row r="4859" spans="1:6" x14ac:dyDescent="0.2">
      <c r="A4859" s="24" t="s">
        <v>100</v>
      </c>
      <c r="B4859" s="24" t="s">
        <v>101</v>
      </c>
      <c r="C4859" s="24" t="s">
        <v>63</v>
      </c>
      <c r="D4859" s="24">
        <v>2015</v>
      </c>
      <c r="E4859" s="24" t="s">
        <v>106</v>
      </c>
      <c r="F4859" s="3">
        <f>IF(AND(A4859="PSA Testing", E4859= "Utilization Rate (per 100,000 patients)"),
SUMIFS(PSA!$D:$D,PSA!$A:$A,C4859,PSA!$G:$G,D4859),
IF(AND(A4859="Colorectal Cancer Screening", E4859="Utilization Rate (per 100,000 patients)"),
SUMIFS(COL!$D:$D,COL!$A:$A,C4859,COL!$G:$G, D4859),
IF(AND(A4859="Cervical Cancer Screening", E4859="Utilization Rate (per 100,000 patients)"),
SUMIFS(CERV!$D:$D,CERV!$A:$A,C4859,CERV!$G:$G,D4859),
IF(AND(A4859="Cancer Screening for CKD patients", E4859="Utilization Rate (per 100,000 patients)"),
SUMIFS(CANSCRN!$D:$D,CANSCRN!$A:$A,C4859,CANSCRN!$G:$G,D4859),
IF(AND(A4859="PSA Testing", E4859="Cost per service ($USD)"),
SUMIFS(PSA!$E:$E,PSA!$A:$A,C4859,PSA!$G:$G,D4859),
IF(AND(A4859="Colorectal Cancer Screening", E4859="Cost per service ($USD)"),
SUMIFS(COL!$E:$E,COL!$A:$A,C4859,COL!$G:$G,D4859),
IF(AND(A4859="Cervical Cancer Screening", E4859="Cost per service ($USD)"),
SUMIFS(CERV!$E:$E,CERV!$A:$A,C4859,CERV!$G:$G,D4859),
IF(AND(A4859="Cancer Screening for CKD patients", E4859="Cost per service ($USD)"),
SUMIFS(CANSCRN!$E:$E,CANSCRN!$A:$A,C4859,CANSCRN!$G:$G,D4859),
IF(AND(A4859="PSA Testing", E4859="Total Expenditure ($USD per 100,000 patients)"),
SUMIFS(PSA!$F:$F,PSA!$A:$A,C4859,PSA!$G:$G,D4859),
IF(AND(A4859="Colorectal Cancer Screening", E4859="Total Expenditure ($USD per 100,000 patients)"),
SUMIFS(COL!$F:$F,COL!$A:$A,C4859,COL!$G:$G,D4859),
IF(AND(A4859="Cervical Cancer Screening", E4859="Total Expenditure ($USD per 100,000 patients)"),
SUMIFS(CERV!$F:$F,CERV!$A:$A,C4859,CERV!$G:$G,D4859),
SUMIFS(CANSCRN!$F:$F,CANSCRN!$A:$A,C4859,CANSCRN!$G:$G,D4859))))))))))))</f>
        <v>33.287931</v>
      </c>
    </row>
    <row r="4860" spans="1:6" x14ac:dyDescent="0.2">
      <c r="A4860" s="24" t="s">
        <v>100</v>
      </c>
      <c r="B4860" s="24" t="s">
        <v>101</v>
      </c>
      <c r="C4860" s="24" t="s">
        <v>63</v>
      </c>
      <c r="D4860" s="24">
        <v>2016</v>
      </c>
      <c r="E4860" s="24" t="s">
        <v>106</v>
      </c>
      <c r="F4860" s="3">
        <f>IF(AND(A4860="PSA Testing", E4860= "Utilization Rate (per 100,000 patients)"),
SUMIFS(PSA!$D:$D,PSA!$A:$A,C4860,PSA!$G:$G,D4860),
IF(AND(A4860="Colorectal Cancer Screening", E4860="Utilization Rate (per 100,000 patients)"),
SUMIFS(COL!$D:$D,COL!$A:$A,C4860,COL!$G:$G, D4860),
IF(AND(A4860="Cervical Cancer Screening", E4860="Utilization Rate (per 100,000 patients)"),
SUMIFS(CERV!$D:$D,CERV!$A:$A,C4860,CERV!$G:$G,D4860),
IF(AND(A4860="Cancer Screening for CKD patients", E4860="Utilization Rate (per 100,000 patients)"),
SUMIFS(CANSCRN!$D:$D,CANSCRN!$A:$A,C4860,CANSCRN!$G:$G,D4860),
IF(AND(A4860="PSA Testing", E4860="Cost per service ($USD)"),
SUMIFS(PSA!$E:$E,PSA!$A:$A,C4860,PSA!$G:$G,D4860),
IF(AND(A4860="Colorectal Cancer Screening", E4860="Cost per service ($USD)"),
SUMIFS(COL!$E:$E,COL!$A:$A,C4860,COL!$G:$G,D4860),
IF(AND(A4860="Cervical Cancer Screening", E4860="Cost per service ($USD)"),
SUMIFS(CERV!$E:$E,CERV!$A:$A,C4860,CERV!$G:$G,D4860),
IF(AND(A4860="Cancer Screening for CKD patients", E4860="Cost per service ($USD)"),
SUMIFS(CANSCRN!$E:$E,CANSCRN!$A:$A,C4860,CANSCRN!$G:$G,D4860),
IF(AND(A4860="PSA Testing", E4860="Total Expenditure ($USD per 100,000 patients)"),
SUMIFS(PSA!$F:$F,PSA!$A:$A,C4860,PSA!$G:$G,D4860),
IF(AND(A4860="Colorectal Cancer Screening", E4860="Total Expenditure ($USD per 100,000 patients)"),
SUMIFS(COL!$F:$F,COL!$A:$A,C4860,COL!$G:$G,D4860),
IF(AND(A4860="Cervical Cancer Screening", E4860="Total Expenditure ($USD per 100,000 patients)"),
SUMIFS(CERV!$F:$F,CERV!$A:$A,C4860,CERV!$G:$G,D4860),
SUMIFS(CANSCRN!$F:$F,CANSCRN!$A:$A,C4860,CANSCRN!$G:$G,D4860))))))))))))</f>
        <v>42.453000000000003</v>
      </c>
    </row>
    <row r="4861" spans="1:6" x14ac:dyDescent="0.2">
      <c r="A4861" s="24" t="s">
        <v>100</v>
      </c>
      <c r="B4861" s="24" t="s">
        <v>101</v>
      </c>
      <c r="C4861" s="24" t="s">
        <v>63</v>
      </c>
      <c r="D4861" s="24">
        <v>2017</v>
      </c>
      <c r="E4861" s="24" t="s">
        <v>106</v>
      </c>
      <c r="F4861" s="3">
        <f>IF(AND(A4861="PSA Testing", E4861= "Utilization Rate (per 100,000 patients)"),
SUMIFS(PSA!$D:$D,PSA!$A:$A,C4861,PSA!$G:$G,D4861),
IF(AND(A4861="Colorectal Cancer Screening", E4861="Utilization Rate (per 100,000 patients)"),
SUMIFS(COL!$D:$D,COL!$A:$A,C4861,COL!$G:$G, D4861),
IF(AND(A4861="Cervical Cancer Screening", E4861="Utilization Rate (per 100,000 patients)"),
SUMIFS(CERV!$D:$D,CERV!$A:$A,C4861,CERV!$G:$G,D4861),
IF(AND(A4861="Cancer Screening for CKD patients", E4861="Utilization Rate (per 100,000 patients)"),
SUMIFS(CANSCRN!$D:$D,CANSCRN!$A:$A,C4861,CANSCRN!$G:$G,D4861),
IF(AND(A4861="PSA Testing", E4861="Cost per service ($USD)"),
SUMIFS(PSA!$E:$E,PSA!$A:$A,C4861,PSA!$G:$G,D4861),
IF(AND(A4861="Colorectal Cancer Screening", E4861="Cost per service ($USD)"),
SUMIFS(COL!$E:$E,COL!$A:$A,C4861,COL!$G:$G,D4861),
IF(AND(A4861="Cervical Cancer Screening", E4861="Cost per service ($USD)"),
SUMIFS(CERV!$E:$E,CERV!$A:$A,C4861,CERV!$G:$G,D4861),
IF(AND(A4861="Cancer Screening for CKD patients", E4861="Cost per service ($USD)"),
SUMIFS(CANSCRN!$E:$E,CANSCRN!$A:$A,C4861,CANSCRN!$G:$G,D4861),
IF(AND(A4861="PSA Testing", E4861="Total Expenditure ($USD per 100,000 patients)"),
SUMIFS(PSA!$F:$F,PSA!$A:$A,C4861,PSA!$G:$G,D4861),
IF(AND(A4861="Colorectal Cancer Screening", E4861="Total Expenditure ($USD per 100,000 patients)"),
SUMIFS(COL!$F:$F,COL!$A:$A,C4861,COL!$G:$G,D4861),
IF(AND(A4861="Cervical Cancer Screening", E4861="Total Expenditure ($USD per 100,000 patients)"),
SUMIFS(CERV!$F:$F,CERV!$A:$A,C4861,CERV!$G:$G,D4861),
SUMIFS(CANSCRN!$F:$F,CANSCRN!$A:$A,C4861,CANSCRN!$G:$G,D4861))))))))))))</f>
        <v>24.228421099999998</v>
      </c>
    </row>
    <row r="4862" spans="1:6" x14ac:dyDescent="0.2">
      <c r="A4862" s="24" t="s">
        <v>100</v>
      </c>
      <c r="B4862" s="24" t="s">
        <v>101</v>
      </c>
      <c r="C4862" s="24" t="s">
        <v>63</v>
      </c>
      <c r="D4862" s="24">
        <v>2018</v>
      </c>
      <c r="E4862" s="24" t="s">
        <v>106</v>
      </c>
      <c r="F4862" s="3">
        <f>IF(AND(A4862="PSA Testing", E4862= "Utilization Rate (per 100,000 patients)"),
SUMIFS(PSA!$D:$D,PSA!$A:$A,C4862,PSA!$G:$G,D4862),
IF(AND(A4862="Colorectal Cancer Screening", E4862="Utilization Rate (per 100,000 patients)"),
SUMIFS(COL!$D:$D,COL!$A:$A,C4862,COL!$G:$G, D4862),
IF(AND(A4862="Cervical Cancer Screening", E4862="Utilization Rate (per 100,000 patients)"),
SUMIFS(CERV!$D:$D,CERV!$A:$A,C4862,CERV!$G:$G,D4862),
IF(AND(A4862="Cancer Screening for CKD patients", E4862="Utilization Rate (per 100,000 patients)"),
SUMIFS(CANSCRN!$D:$D,CANSCRN!$A:$A,C4862,CANSCRN!$G:$G,D4862),
IF(AND(A4862="PSA Testing", E4862="Cost per service ($USD)"),
SUMIFS(PSA!$E:$E,PSA!$A:$A,C4862,PSA!$G:$G,D4862),
IF(AND(A4862="Colorectal Cancer Screening", E4862="Cost per service ($USD)"),
SUMIFS(COL!$E:$E,COL!$A:$A,C4862,COL!$G:$G,D4862),
IF(AND(A4862="Cervical Cancer Screening", E4862="Cost per service ($USD)"),
SUMIFS(CERV!$E:$E,CERV!$A:$A,C4862,CERV!$G:$G,D4862),
IF(AND(A4862="Cancer Screening for CKD patients", E4862="Cost per service ($USD)"),
SUMIFS(CANSCRN!$E:$E,CANSCRN!$A:$A,C4862,CANSCRN!$G:$G,D4862),
IF(AND(A4862="PSA Testing", E4862="Total Expenditure ($USD per 100,000 patients)"),
SUMIFS(PSA!$F:$F,PSA!$A:$A,C4862,PSA!$G:$G,D4862),
IF(AND(A4862="Colorectal Cancer Screening", E4862="Total Expenditure ($USD per 100,000 patients)"),
SUMIFS(COL!$F:$F,COL!$A:$A,C4862,COL!$G:$G,D4862),
IF(AND(A4862="Cervical Cancer Screening", E4862="Total Expenditure ($USD per 100,000 patients)"),
SUMIFS(CERV!$F:$F,CERV!$A:$A,C4862,CERV!$G:$G,D4862),
SUMIFS(CANSCRN!$F:$F,CANSCRN!$A:$A,C4862,CANSCRN!$G:$G,D4862))))))))))))</f>
        <v>20.935971200000001</v>
      </c>
    </row>
    <row r="4863" spans="1:6" x14ac:dyDescent="0.2">
      <c r="A4863" s="24" t="s">
        <v>100</v>
      </c>
      <c r="B4863" s="24" t="s">
        <v>101</v>
      </c>
      <c r="C4863" s="24" t="s">
        <v>63</v>
      </c>
      <c r="D4863" s="24">
        <v>2019</v>
      </c>
      <c r="E4863" s="24" t="s">
        <v>106</v>
      </c>
      <c r="F4863" s="3">
        <f>IF(AND(A4863="PSA Testing", E4863= "Utilization Rate (per 100,000 patients)"),
SUMIFS(PSA!$D:$D,PSA!$A:$A,C4863,PSA!$G:$G,D4863),
IF(AND(A4863="Colorectal Cancer Screening", E4863="Utilization Rate (per 100,000 patients)"),
SUMIFS(COL!$D:$D,COL!$A:$A,C4863,COL!$G:$G, D4863),
IF(AND(A4863="Cervical Cancer Screening", E4863="Utilization Rate (per 100,000 patients)"),
SUMIFS(CERV!$D:$D,CERV!$A:$A,C4863,CERV!$G:$G,D4863),
IF(AND(A4863="Cancer Screening for CKD patients", E4863="Utilization Rate (per 100,000 patients)"),
SUMIFS(CANSCRN!$D:$D,CANSCRN!$A:$A,C4863,CANSCRN!$G:$G,D4863),
IF(AND(A4863="PSA Testing", E4863="Cost per service ($USD)"),
SUMIFS(PSA!$E:$E,PSA!$A:$A,C4863,PSA!$G:$G,D4863),
IF(AND(A4863="Colorectal Cancer Screening", E4863="Cost per service ($USD)"),
SUMIFS(COL!$E:$E,COL!$A:$A,C4863,COL!$G:$G,D4863),
IF(AND(A4863="Cervical Cancer Screening", E4863="Cost per service ($USD)"),
SUMIFS(CERV!$E:$E,CERV!$A:$A,C4863,CERV!$G:$G,D4863),
IF(AND(A4863="Cancer Screening for CKD patients", E4863="Cost per service ($USD)"),
SUMIFS(CANSCRN!$E:$E,CANSCRN!$A:$A,C4863,CANSCRN!$G:$G,D4863),
IF(AND(A4863="PSA Testing", E4863="Total Expenditure ($USD per 100,000 patients)"),
SUMIFS(PSA!$F:$F,PSA!$A:$A,C4863,PSA!$G:$G,D4863),
IF(AND(A4863="Colorectal Cancer Screening", E4863="Total Expenditure ($USD per 100,000 patients)"),
SUMIFS(COL!$F:$F,COL!$A:$A,C4863,COL!$G:$G,D4863),
IF(AND(A4863="Cervical Cancer Screening", E4863="Total Expenditure ($USD per 100,000 patients)"),
SUMIFS(CERV!$F:$F,CERV!$A:$A,C4863,CERV!$G:$G,D4863),
SUMIFS(CANSCRN!$F:$F,CANSCRN!$A:$A,C4863,CANSCRN!$G:$G,D4863))))))))))))</f>
        <v>19.7219196</v>
      </c>
    </row>
    <row r="4864" spans="1:6" x14ac:dyDescent="0.2">
      <c r="A4864" s="24" t="s">
        <v>100</v>
      </c>
      <c r="B4864" s="24" t="s">
        <v>101</v>
      </c>
      <c r="C4864" s="24" t="s">
        <v>64</v>
      </c>
      <c r="D4864" s="24">
        <v>2009</v>
      </c>
      <c r="E4864" s="24" t="s">
        <v>106</v>
      </c>
      <c r="F4864" s="3">
        <f>IF(AND(A4864="PSA Testing", E4864= "Utilization Rate (per 100,000 patients)"),
SUMIFS(PSA!$D:$D,PSA!$A:$A,C4864,PSA!$G:$G,D4864),
IF(AND(A4864="Colorectal Cancer Screening", E4864="Utilization Rate (per 100,000 patients)"),
SUMIFS(COL!$D:$D,COL!$A:$A,C4864,COL!$G:$G, D4864),
IF(AND(A4864="Cervical Cancer Screening", E4864="Utilization Rate (per 100,000 patients)"),
SUMIFS(CERV!$D:$D,CERV!$A:$A,C4864,CERV!$G:$G,D4864),
IF(AND(A4864="Cancer Screening for CKD patients", E4864="Utilization Rate (per 100,000 patients)"),
SUMIFS(CANSCRN!$D:$D,CANSCRN!$A:$A,C4864,CANSCRN!$G:$G,D4864),
IF(AND(A4864="PSA Testing", E4864="Cost per service ($USD)"),
SUMIFS(PSA!$E:$E,PSA!$A:$A,C4864,PSA!$G:$G,D4864),
IF(AND(A4864="Colorectal Cancer Screening", E4864="Cost per service ($USD)"),
SUMIFS(COL!$E:$E,COL!$A:$A,C4864,COL!$G:$G,D4864),
IF(AND(A4864="Cervical Cancer Screening", E4864="Cost per service ($USD)"),
SUMIFS(CERV!$E:$E,CERV!$A:$A,C4864,CERV!$G:$G,D4864),
IF(AND(A4864="Cancer Screening for CKD patients", E4864="Cost per service ($USD)"),
SUMIFS(CANSCRN!$E:$E,CANSCRN!$A:$A,C4864,CANSCRN!$G:$G,D4864),
IF(AND(A4864="PSA Testing", E4864="Total Expenditure ($USD per 100,000 patients)"),
SUMIFS(PSA!$F:$F,PSA!$A:$A,C4864,PSA!$G:$G,D4864),
IF(AND(A4864="Colorectal Cancer Screening", E4864="Total Expenditure ($USD per 100,000 patients)"),
SUMIFS(COL!$F:$F,COL!$A:$A,C4864,COL!$G:$G,D4864),
IF(AND(A4864="Cervical Cancer Screening", E4864="Total Expenditure ($USD per 100,000 patients)"),
SUMIFS(CERV!$F:$F,CERV!$A:$A,C4864,CERV!$G:$G,D4864),
SUMIFS(CANSCRN!$F:$F,CANSCRN!$A:$A,C4864,CANSCRN!$G:$G,D4864))))))))))))</f>
        <v>26.7364669</v>
      </c>
    </row>
    <row r="4865" spans="1:6" x14ac:dyDescent="0.2">
      <c r="A4865" s="24" t="s">
        <v>100</v>
      </c>
      <c r="B4865" s="24" t="s">
        <v>101</v>
      </c>
      <c r="C4865" s="24" t="s">
        <v>64</v>
      </c>
      <c r="D4865" s="24">
        <v>2010</v>
      </c>
      <c r="E4865" s="24" t="s">
        <v>106</v>
      </c>
      <c r="F4865" s="3">
        <f>IF(AND(A4865="PSA Testing", E4865= "Utilization Rate (per 100,000 patients)"),
SUMIFS(PSA!$D:$D,PSA!$A:$A,C4865,PSA!$G:$G,D4865),
IF(AND(A4865="Colorectal Cancer Screening", E4865="Utilization Rate (per 100,000 patients)"),
SUMIFS(COL!$D:$D,COL!$A:$A,C4865,COL!$G:$G, D4865),
IF(AND(A4865="Cervical Cancer Screening", E4865="Utilization Rate (per 100,000 patients)"),
SUMIFS(CERV!$D:$D,CERV!$A:$A,C4865,CERV!$G:$G,D4865),
IF(AND(A4865="Cancer Screening for CKD patients", E4865="Utilization Rate (per 100,000 patients)"),
SUMIFS(CANSCRN!$D:$D,CANSCRN!$A:$A,C4865,CANSCRN!$G:$G,D4865),
IF(AND(A4865="PSA Testing", E4865="Cost per service ($USD)"),
SUMIFS(PSA!$E:$E,PSA!$A:$A,C4865,PSA!$G:$G,D4865),
IF(AND(A4865="Colorectal Cancer Screening", E4865="Cost per service ($USD)"),
SUMIFS(COL!$E:$E,COL!$A:$A,C4865,COL!$G:$G,D4865),
IF(AND(A4865="Cervical Cancer Screening", E4865="Cost per service ($USD)"),
SUMIFS(CERV!$E:$E,CERV!$A:$A,C4865,CERV!$G:$G,D4865),
IF(AND(A4865="Cancer Screening for CKD patients", E4865="Cost per service ($USD)"),
SUMIFS(CANSCRN!$E:$E,CANSCRN!$A:$A,C4865,CANSCRN!$G:$G,D4865),
IF(AND(A4865="PSA Testing", E4865="Total Expenditure ($USD per 100,000 patients)"),
SUMIFS(PSA!$F:$F,PSA!$A:$A,C4865,PSA!$G:$G,D4865),
IF(AND(A4865="Colorectal Cancer Screening", E4865="Total Expenditure ($USD per 100,000 patients)"),
SUMIFS(COL!$F:$F,COL!$A:$A,C4865,COL!$G:$G,D4865),
IF(AND(A4865="Cervical Cancer Screening", E4865="Total Expenditure ($USD per 100,000 patients)"),
SUMIFS(CERV!$F:$F,CERV!$A:$A,C4865,CERV!$G:$G,D4865),
SUMIFS(CANSCRN!$F:$F,CANSCRN!$A:$A,C4865,CANSCRN!$G:$G,D4865))))))))))))</f>
        <v>30.376458899999999</v>
      </c>
    </row>
    <row r="4866" spans="1:6" x14ac:dyDescent="0.2">
      <c r="A4866" s="24" t="s">
        <v>100</v>
      </c>
      <c r="B4866" s="24" t="s">
        <v>101</v>
      </c>
      <c r="C4866" s="24" t="s">
        <v>64</v>
      </c>
      <c r="D4866" s="24">
        <v>2011</v>
      </c>
      <c r="E4866" s="24" t="s">
        <v>106</v>
      </c>
      <c r="F4866" s="3">
        <f>IF(AND(A4866="PSA Testing", E4866= "Utilization Rate (per 100,000 patients)"),
SUMIFS(PSA!$D:$D,PSA!$A:$A,C4866,PSA!$G:$G,D4866),
IF(AND(A4866="Colorectal Cancer Screening", E4866="Utilization Rate (per 100,000 patients)"),
SUMIFS(COL!$D:$D,COL!$A:$A,C4866,COL!$G:$G, D4866),
IF(AND(A4866="Cervical Cancer Screening", E4866="Utilization Rate (per 100,000 patients)"),
SUMIFS(CERV!$D:$D,CERV!$A:$A,C4866,CERV!$G:$G,D4866),
IF(AND(A4866="Cancer Screening for CKD patients", E4866="Utilization Rate (per 100,000 patients)"),
SUMIFS(CANSCRN!$D:$D,CANSCRN!$A:$A,C4866,CANSCRN!$G:$G,D4866),
IF(AND(A4866="PSA Testing", E4866="Cost per service ($USD)"),
SUMIFS(PSA!$E:$E,PSA!$A:$A,C4866,PSA!$G:$G,D4866),
IF(AND(A4866="Colorectal Cancer Screening", E4866="Cost per service ($USD)"),
SUMIFS(COL!$E:$E,COL!$A:$A,C4866,COL!$G:$G,D4866),
IF(AND(A4866="Cervical Cancer Screening", E4866="Cost per service ($USD)"),
SUMIFS(CERV!$E:$E,CERV!$A:$A,C4866,CERV!$G:$G,D4866),
IF(AND(A4866="Cancer Screening for CKD patients", E4866="Cost per service ($USD)"),
SUMIFS(CANSCRN!$E:$E,CANSCRN!$A:$A,C4866,CANSCRN!$G:$G,D4866),
IF(AND(A4866="PSA Testing", E4866="Total Expenditure ($USD per 100,000 patients)"),
SUMIFS(PSA!$F:$F,PSA!$A:$A,C4866,PSA!$G:$G,D4866),
IF(AND(A4866="Colorectal Cancer Screening", E4866="Total Expenditure ($USD per 100,000 patients)"),
SUMIFS(COL!$F:$F,COL!$A:$A,C4866,COL!$G:$G,D4866),
IF(AND(A4866="Cervical Cancer Screening", E4866="Total Expenditure ($USD per 100,000 patients)"),
SUMIFS(CERV!$F:$F,CERV!$A:$A,C4866,CERV!$G:$G,D4866),
SUMIFS(CANSCRN!$F:$F,CANSCRN!$A:$A,C4866,CANSCRN!$G:$G,D4866))))))))))))</f>
        <v>29.597443899999998</v>
      </c>
    </row>
    <row r="4867" spans="1:6" x14ac:dyDescent="0.2">
      <c r="A4867" s="24" t="s">
        <v>100</v>
      </c>
      <c r="B4867" s="24" t="s">
        <v>101</v>
      </c>
      <c r="C4867" s="24" t="s">
        <v>64</v>
      </c>
      <c r="D4867" s="24">
        <v>2012</v>
      </c>
      <c r="E4867" s="24" t="s">
        <v>106</v>
      </c>
      <c r="F4867" s="3">
        <f>IF(AND(A4867="PSA Testing", E4867= "Utilization Rate (per 100,000 patients)"),
SUMIFS(PSA!$D:$D,PSA!$A:$A,C4867,PSA!$G:$G,D4867),
IF(AND(A4867="Colorectal Cancer Screening", E4867="Utilization Rate (per 100,000 patients)"),
SUMIFS(COL!$D:$D,COL!$A:$A,C4867,COL!$G:$G, D4867),
IF(AND(A4867="Cervical Cancer Screening", E4867="Utilization Rate (per 100,000 patients)"),
SUMIFS(CERV!$D:$D,CERV!$A:$A,C4867,CERV!$G:$G,D4867),
IF(AND(A4867="Cancer Screening for CKD patients", E4867="Utilization Rate (per 100,000 patients)"),
SUMIFS(CANSCRN!$D:$D,CANSCRN!$A:$A,C4867,CANSCRN!$G:$G,D4867),
IF(AND(A4867="PSA Testing", E4867="Cost per service ($USD)"),
SUMIFS(PSA!$E:$E,PSA!$A:$A,C4867,PSA!$G:$G,D4867),
IF(AND(A4867="Colorectal Cancer Screening", E4867="Cost per service ($USD)"),
SUMIFS(COL!$E:$E,COL!$A:$A,C4867,COL!$G:$G,D4867),
IF(AND(A4867="Cervical Cancer Screening", E4867="Cost per service ($USD)"),
SUMIFS(CERV!$E:$E,CERV!$A:$A,C4867,CERV!$G:$G,D4867),
IF(AND(A4867="Cancer Screening for CKD patients", E4867="Cost per service ($USD)"),
SUMIFS(CANSCRN!$E:$E,CANSCRN!$A:$A,C4867,CANSCRN!$G:$G,D4867),
IF(AND(A4867="PSA Testing", E4867="Total Expenditure ($USD per 100,000 patients)"),
SUMIFS(PSA!$F:$F,PSA!$A:$A,C4867,PSA!$G:$G,D4867),
IF(AND(A4867="Colorectal Cancer Screening", E4867="Total Expenditure ($USD per 100,000 patients)"),
SUMIFS(COL!$F:$F,COL!$A:$A,C4867,COL!$G:$G,D4867),
IF(AND(A4867="Cervical Cancer Screening", E4867="Total Expenditure ($USD per 100,000 patients)"),
SUMIFS(CERV!$F:$F,CERV!$A:$A,C4867,CERV!$G:$G,D4867),
SUMIFS(CANSCRN!$F:$F,CANSCRN!$A:$A,C4867,CANSCRN!$G:$G,D4867))))))))))))</f>
        <v>26.481933300000001</v>
      </c>
    </row>
    <row r="4868" spans="1:6" x14ac:dyDescent="0.2">
      <c r="A4868" s="24" t="s">
        <v>100</v>
      </c>
      <c r="B4868" s="24" t="s">
        <v>101</v>
      </c>
      <c r="C4868" s="24" t="s">
        <v>64</v>
      </c>
      <c r="D4868" s="24">
        <v>2013</v>
      </c>
      <c r="E4868" s="24" t="s">
        <v>106</v>
      </c>
      <c r="F4868" s="3">
        <f>IF(AND(A4868="PSA Testing", E4868= "Utilization Rate (per 100,000 patients)"),
SUMIFS(PSA!$D:$D,PSA!$A:$A,C4868,PSA!$G:$G,D4868),
IF(AND(A4868="Colorectal Cancer Screening", E4868="Utilization Rate (per 100,000 patients)"),
SUMIFS(COL!$D:$D,COL!$A:$A,C4868,COL!$G:$G, D4868),
IF(AND(A4868="Cervical Cancer Screening", E4868="Utilization Rate (per 100,000 patients)"),
SUMIFS(CERV!$D:$D,CERV!$A:$A,C4868,CERV!$G:$G,D4868),
IF(AND(A4868="Cancer Screening for CKD patients", E4868="Utilization Rate (per 100,000 patients)"),
SUMIFS(CANSCRN!$D:$D,CANSCRN!$A:$A,C4868,CANSCRN!$G:$G,D4868),
IF(AND(A4868="PSA Testing", E4868="Cost per service ($USD)"),
SUMIFS(PSA!$E:$E,PSA!$A:$A,C4868,PSA!$G:$G,D4868),
IF(AND(A4868="Colorectal Cancer Screening", E4868="Cost per service ($USD)"),
SUMIFS(COL!$E:$E,COL!$A:$A,C4868,COL!$G:$G,D4868),
IF(AND(A4868="Cervical Cancer Screening", E4868="Cost per service ($USD)"),
SUMIFS(CERV!$E:$E,CERV!$A:$A,C4868,CERV!$G:$G,D4868),
IF(AND(A4868="Cancer Screening for CKD patients", E4868="Cost per service ($USD)"),
SUMIFS(CANSCRN!$E:$E,CANSCRN!$A:$A,C4868,CANSCRN!$G:$G,D4868),
IF(AND(A4868="PSA Testing", E4868="Total Expenditure ($USD per 100,000 patients)"),
SUMIFS(PSA!$F:$F,PSA!$A:$A,C4868,PSA!$G:$G,D4868),
IF(AND(A4868="Colorectal Cancer Screening", E4868="Total Expenditure ($USD per 100,000 patients)"),
SUMIFS(COL!$F:$F,COL!$A:$A,C4868,COL!$G:$G,D4868),
IF(AND(A4868="Cervical Cancer Screening", E4868="Total Expenditure ($USD per 100,000 patients)"),
SUMIFS(CERV!$F:$F,CERV!$A:$A,C4868,CERV!$G:$G,D4868),
SUMIFS(CANSCRN!$F:$F,CANSCRN!$A:$A,C4868,CANSCRN!$G:$G,D4868))))))))))))</f>
        <v>21.0752101</v>
      </c>
    </row>
    <row r="4869" spans="1:6" x14ac:dyDescent="0.2">
      <c r="A4869" s="24" t="s">
        <v>100</v>
      </c>
      <c r="B4869" s="24" t="s">
        <v>101</v>
      </c>
      <c r="C4869" s="24" t="s">
        <v>64</v>
      </c>
      <c r="D4869" s="24">
        <v>2014</v>
      </c>
      <c r="E4869" s="24" t="s">
        <v>106</v>
      </c>
      <c r="F4869" s="3">
        <f>IF(AND(A4869="PSA Testing", E4869= "Utilization Rate (per 100,000 patients)"),
SUMIFS(PSA!$D:$D,PSA!$A:$A,C4869,PSA!$G:$G,D4869),
IF(AND(A4869="Colorectal Cancer Screening", E4869="Utilization Rate (per 100,000 patients)"),
SUMIFS(COL!$D:$D,COL!$A:$A,C4869,COL!$G:$G, D4869),
IF(AND(A4869="Cervical Cancer Screening", E4869="Utilization Rate (per 100,000 patients)"),
SUMIFS(CERV!$D:$D,CERV!$A:$A,C4869,CERV!$G:$G,D4869),
IF(AND(A4869="Cancer Screening for CKD patients", E4869="Utilization Rate (per 100,000 patients)"),
SUMIFS(CANSCRN!$D:$D,CANSCRN!$A:$A,C4869,CANSCRN!$G:$G,D4869),
IF(AND(A4869="PSA Testing", E4869="Cost per service ($USD)"),
SUMIFS(PSA!$E:$E,PSA!$A:$A,C4869,PSA!$G:$G,D4869),
IF(AND(A4869="Colorectal Cancer Screening", E4869="Cost per service ($USD)"),
SUMIFS(COL!$E:$E,COL!$A:$A,C4869,COL!$G:$G,D4869),
IF(AND(A4869="Cervical Cancer Screening", E4869="Cost per service ($USD)"),
SUMIFS(CERV!$E:$E,CERV!$A:$A,C4869,CERV!$G:$G,D4869),
IF(AND(A4869="Cancer Screening for CKD patients", E4869="Cost per service ($USD)"),
SUMIFS(CANSCRN!$E:$E,CANSCRN!$A:$A,C4869,CANSCRN!$G:$G,D4869),
IF(AND(A4869="PSA Testing", E4869="Total Expenditure ($USD per 100,000 patients)"),
SUMIFS(PSA!$F:$F,PSA!$A:$A,C4869,PSA!$G:$G,D4869),
IF(AND(A4869="Colorectal Cancer Screening", E4869="Total Expenditure ($USD per 100,000 patients)"),
SUMIFS(COL!$F:$F,COL!$A:$A,C4869,COL!$G:$G,D4869),
IF(AND(A4869="Cervical Cancer Screening", E4869="Total Expenditure ($USD per 100,000 patients)"),
SUMIFS(CERV!$F:$F,CERV!$A:$A,C4869,CERV!$G:$G,D4869),
SUMIFS(CANSCRN!$F:$F,CANSCRN!$A:$A,C4869,CANSCRN!$G:$G,D4869))))))))))))</f>
        <v>20.914096199999999</v>
      </c>
    </row>
    <row r="4870" spans="1:6" x14ac:dyDescent="0.2">
      <c r="A4870" s="24" t="s">
        <v>100</v>
      </c>
      <c r="B4870" s="24" t="s">
        <v>101</v>
      </c>
      <c r="C4870" s="24" t="s">
        <v>64</v>
      </c>
      <c r="D4870" s="24">
        <v>2015</v>
      </c>
      <c r="E4870" s="24" t="s">
        <v>106</v>
      </c>
      <c r="F4870" s="3">
        <f>IF(AND(A4870="PSA Testing", E4870= "Utilization Rate (per 100,000 patients)"),
SUMIFS(PSA!$D:$D,PSA!$A:$A,C4870,PSA!$G:$G,D4870),
IF(AND(A4870="Colorectal Cancer Screening", E4870="Utilization Rate (per 100,000 patients)"),
SUMIFS(COL!$D:$D,COL!$A:$A,C4870,COL!$G:$G, D4870),
IF(AND(A4870="Cervical Cancer Screening", E4870="Utilization Rate (per 100,000 patients)"),
SUMIFS(CERV!$D:$D,CERV!$A:$A,C4870,CERV!$G:$G,D4870),
IF(AND(A4870="Cancer Screening for CKD patients", E4870="Utilization Rate (per 100,000 patients)"),
SUMIFS(CANSCRN!$D:$D,CANSCRN!$A:$A,C4870,CANSCRN!$G:$G,D4870),
IF(AND(A4870="PSA Testing", E4870="Cost per service ($USD)"),
SUMIFS(PSA!$E:$E,PSA!$A:$A,C4870,PSA!$G:$G,D4870),
IF(AND(A4870="Colorectal Cancer Screening", E4870="Cost per service ($USD)"),
SUMIFS(COL!$E:$E,COL!$A:$A,C4870,COL!$G:$G,D4870),
IF(AND(A4870="Cervical Cancer Screening", E4870="Cost per service ($USD)"),
SUMIFS(CERV!$E:$E,CERV!$A:$A,C4870,CERV!$G:$G,D4870),
IF(AND(A4870="Cancer Screening for CKD patients", E4870="Cost per service ($USD)"),
SUMIFS(CANSCRN!$E:$E,CANSCRN!$A:$A,C4870,CANSCRN!$G:$G,D4870),
IF(AND(A4870="PSA Testing", E4870="Total Expenditure ($USD per 100,000 patients)"),
SUMIFS(PSA!$F:$F,PSA!$A:$A,C4870,PSA!$G:$G,D4870),
IF(AND(A4870="Colorectal Cancer Screening", E4870="Total Expenditure ($USD per 100,000 patients)"),
SUMIFS(COL!$F:$F,COL!$A:$A,C4870,COL!$G:$G,D4870),
IF(AND(A4870="Cervical Cancer Screening", E4870="Total Expenditure ($USD per 100,000 patients)"),
SUMIFS(CERV!$F:$F,CERV!$A:$A,C4870,CERV!$G:$G,D4870),
SUMIFS(CANSCRN!$F:$F,CANSCRN!$A:$A,C4870,CANSCRN!$G:$G,D4870))))))))))))</f>
        <v>20.481928199999999</v>
      </c>
    </row>
    <row r="4871" spans="1:6" x14ac:dyDescent="0.2">
      <c r="A4871" s="24" t="s">
        <v>100</v>
      </c>
      <c r="B4871" s="24" t="s">
        <v>101</v>
      </c>
      <c r="C4871" s="24" t="s">
        <v>64</v>
      </c>
      <c r="D4871" s="24">
        <v>2016</v>
      </c>
      <c r="E4871" s="24" t="s">
        <v>106</v>
      </c>
      <c r="F4871" s="3">
        <f>IF(AND(A4871="PSA Testing", E4871= "Utilization Rate (per 100,000 patients)"),
SUMIFS(PSA!$D:$D,PSA!$A:$A,C4871,PSA!$G:$G,D4871),
IF(AND(A4871="Colorectal Cancer Screening", E4871="Utilization Rate (per 100,000 patients)"),
SUMIFS(COL!$D:$D,COL!$A:$A,C4871,COL!$G:$G, D4871),
IF(AND(A4871="Cervical Cancer Screening", E4871="Utilization Rate (per 100,000 patients)"),
SUMIFS(CERV!$D:$D,CERV!$A:$A,C4871,CERV!$G:$G,D4871),
IF(AND(A4871="Cancer Screening for CKD patients", E4871="Utilization Rate (per 100,000 patients)"),
SUMIFS(CANSCRN!$D:$D,CANSCRN!$A:$A,C4871,CANSCRN!$G:$G,D4871),
IF(AND(A4871="PSA Testing", E4871="Cost per service ($USD)"),
SUMIFS(PSA!$E:$E,PSA!$A:$A,C4871,PSA!$G:$G,D4871),
IF(AND(A4871="Colorectal Cancer Screening", E4871="Cost per service ($USD)"),
SUMIFS(COL!$E:$E,COL!$A:$A,C4871,COL!$G:$G,D4871),
IF(AND(A4871="Cervical Cancer Screening", E4871="Cost per service ($USD)"),
SUMIFS(CERV!$E:$E,CERV!$A:$A,C4871,CERV!$G:$G,D4871),
IF(AND(A4871="Cancer Screening for CKD patients", E4871="Cost per service ($USD)"),
SUMIFS(CANSCRN!$E:$E,CANSCRN!$A:$A,C4871,CANSCRN!$G:$G,D4871),
IF(AND(A4871="PSA Testing", E4871="Total Expenditure ($USD per 100,000 patients)"),
SUMIFS(PSA!$F:$F,PSA!$A:$A,C4871,PSA!$G:$G,D4871),
IF(AND(A4871="Colorectal Cancer Screening", E4871="Total Expenditure ($USD per 100,000 patients)"),
SUMIFS(COL!$F:$F,COL!$A:$A,C4871,COL!$G:$G,D4871),
IF(AND(A4871="Cervical Cancer Screening", E4871="Total Expenditure ($USD per 100,000 patients)"),
SUMIFS(CERV!$F:$F,CERV!$A:$A,C4871,CERV!$G:$G,D4871),
SUMIFS(CANSCRN!$F:$F,CANSCRN!$A:$A,C4871,CANSCRN!$G:$G,D4871))))))))))))</f>
        <v>21.056403</v>
      </c>
    </row>
    <row r="4872" spans="1:6" x14ac:dyDescent="0.2">
      <c r="A4872" s="24" t="s">
        <v>100</v>
      </c>
      <c r="B4872" s="24" t="s">
        <v>101</v>
      </c>
      <c r="C4872" s="24" t="s">
        <v>64</v>
      </c>
      <c r="D4872" s="24">
        <v>2017</v>
      </c>
      <c r="E4872" s="24" t="s">
        <v>106</v>
      </c>
      <c r="F4872" s="3">
        <f>IF(AND(A4872="PSA Testing", E4872= "Utilization Rate (per 100,000 patients)"),
SUMIFS(PSA!$D:$D,PSA!$A:$A,C4872,PSA!$G:$G,D4872),
IF(AND(A4872="Colorectal Cancer Screening", E4872="Utilization Rate (per 100,000 patients)"),
SUMIFS(COL!$D:$D,COL!$A:$A,C4872,COL!$G:$G, D4872),
IF(AND(A4872="Cervical Cancer Screening", E4872="Utilization Rate (per 100,000 patients)"),
SUMIFS(CERV!$D:$D,CERV!$A:$A,C4872,CERV!$G:$G,D4872),
IF(AND(A4872="Cancer Screening for CKD patients", E4872="Utilization Rate (per 100,000 patients)"),
SUMIFS(CANSCRN!$D:$D,CANSCRN!$A:$A,C4872,CANSCRN!$G:$G,D4872),
IF(AND(A4872="PSA Testing", E4872="Cost per service ($USD)"),
SUMIFS(PSA!$E:$E,PSA!$A:$A,C4872,PSA!$G:$G,D4872),
IF(AND(A4872="Colorectal Cancer Screening", E4872="Cost per service ($USD)"),
SUMIFS(COL!$E:$E,COL!$A:$A,C4872,COL!$G:$G,D4872),
IF(AND(A4872="Cervical Cancer Screening", E4872="Cost per service ($USD)"),
SUMIFS(CERV!$E:$E,CERV!$A:$A,C4872,CERV!$G:$G,D4872),
IF(AND(A4872="Cancer Screening for CKD patients", E4872="Cost per service ($USD)"),
SUMIFS(CANSCRN!$E:$E,CANSCRN!$A:$A,C4872,CANSCRN!$G:$G,D4872),
IF(AND(A4872="PSA Testing", E4872="Total Expenditure ($USD per 100,000 patients)"),
SUMIFS(PSA!$F:$F,PSA!$A:$A,C4872,PSA!$G:$G,D4872),
IF(AND(A4872="Colorectal Cancer Screening", E4872="Total Expenditure ($USD per 100,000 patients)"),
SUMIFS(COL!$F:$F,COL!$A:$A,C4872,COL!$G:$G,D4872),
IF(AND(A4872="Cervical Cancer Screening", E4872="Total Expenditure ($USD per 100,000 patients)"),
SUMIFS(CERV!$F:$F,CERV!$A:$A,C4872,CERV!$G:$G,D4872),
SUMIFS(CANSCRN!$F:$F,CANSCRN!$A:$A,C4872,CANSCRN!$G:$G,D4872))))))))))))</f>
        <v>20.279423900000001</v>
      </c>
    </row>
    <row r="4873" spans="1:6" x14ac:dyDescent="0.2">
      <c r="A4873" s="24" t="s">
        <v>100</v>
      </c>
      <c r="B4873" s="24" t="s">
        <v>101</v>
      </c>
      <c r="C4873" s="24" t="s">
        <v>64</v>
      </c>
      <c r="D4873" s="24">
        <v>2018</v>
      </c>
      <c r="E4873" s="24" t="s">
        <v>106</v>
      </c>
      <c r="F4873" s="3">
        <f>IF(AND(A4873="PSA Testing", E4873= "Utilization Rate (per 100,000 patients)"),
SUMIFS(PSA!$D:$D,PSA!$A:$A,C4873,PSA!$G:$G,D4873),
IF(AND(A4873="Colorectal Cancer Screening", E4873="Utilization Rate (per 100,000 patients)"),
SUMIFS(COL!$D:$D,COL!$A:$A,C4873,COL!$G:$G, D4873),
IF(AND(A4873="Cervical Cancer Screening", E4873="Utilization Rate (per 100,000 patients)"),
SUMIFS(CERV!$D:$D,CERV!$A:$A,C4873,CERV!$G:$G,D4873),
IF(AND(A4873="Cancer Screening for CKD patients", E4873="Utilization Rate (per 100,000 patients)"),
SUMIFS(CANSCRN!$D:$D,CANSCRN!$A:$A,C4873,CANSCRN!$G:$G,D4873),
IF(AND(A4873="PSA Testing", E4873="Cost per service ($USD)"),
SUMIFS(PSA!$E:$E,PSA!$A:$A,C4873,PSA!$G:$G,D4873),
IF(AND(A4873="Colorectal Cancer Screening", E4873="Cost per service ($USD)"),
SUMIFS(COL!$E:$E,COL!$A:$A,C4873,COL!$G:$G,D4873),
IF(AND(A4873="Cervical Cancer Screening", E4873="Cost per service ($USD)"),
SUMIFS(CERV!$E:$E,CERV!$A:$A,C4873,CERV!$G:$G,D4873),
IF(AND(A4873="Cancer Screening for CKD patients", E4873="Cost per service ($USD)"),
SUMIFS(CANSCRN!$E:$E,CANSCRN!$A:$A,C4873,CANSCRN!$G:$G,D4873),
IF(AND(A4873="PSA Testing", E4873="Total Expenditure ($USD per 100,000 patients)"),
SUMIFS(PSA!$F:$F,PSA!$A:$A,C4873,PSA!$G:$G,D4873),
IF(AND(A4873="Colorectal Cancer Screening", E4873="Total Expenditure ($USD per 100,000 patients)"),
SUMIFS(COL!$F:$F,COL!$A:$A,C4873,COL!$G:$G,D4873),
IF(AND(A4873="Cervical Cancer Screening", E4873="Total Expenditure ($USD per 100,000 patients)"),
SUMIFS(CERV!$F:$F,CERV!$A:$A,C4873,CERV!$G:$G,D4873),
SUMIFS(CANSCRN!$F:$F,CANSCRN!$A:$A,C4873,CANSCRN!$G:$G,D4873))))))))))))</f>
        <v>18.4231011</v>
      </c>
    </row>
    <row r="4874" spans="1:6" x14ac:dyDescent="0.2">
      <c r="A4874" s="24" t="s">
        <v>100</v>
      </c>
      <c r="B4874" s="24" t="s">
        <v>101</v>
      </c>
      <c r="C4874" s="24" t="s">
        <v>64</v>
      </c>
      <c r="D4874" s="24">
        <v>2019</v>
      </c>
      <c r="E4874" s="24" t="s">
        <v>106</v>
      </c>
      <c r="F4874" s="3">
        <f>IF(AND(A4874="PSA Testing", E4874= "Utilization Rate (per 100,000 patients)"),
SUMIFS(PSA!$D:$D,PSA!$A:$A,C4874,PSA!$G:$G,D4874),
IF(AND(A4874="Colorectal Cancer Screening", E4874="Utilization Rate (per 100,000 patients)"),
SUMIFS(COL!$D:$D,COL!$A:$A,C4874,COL!$G:$G, D4874),
IF(AND(A4874="Cervical Cancer Screening", E4874="Utilization Rate (per 100,000 patients)"),
SUMIFS(CERV!$D:$D,CERV!$A:$A,C4874,CERV!$G:$G,D4874),
IF(AND(A4874="Cancer Screening for CKD patients", E4874="Utilization Rate (per 100,000 patients)"),
SUMIFS(CANSCRN!$D:$D,CANSCRN!$A:$A,C4874,CANSCRN!$G:$G,D4874),
IF(AND(A4874="PSA Testing", E4874="Cost per service ($USD)"),
SUMIFS(PSA!$E:$E,PSA!$A:$A,C4874,PSA!$G:$G,D4874),
IF(AND(A4874="Colorectal Cancer Screening", E4874="Cost per service ($USD)"),
SUMIFS(COL!$E:$E,COL!$A:$A,C4874,COL!$G:$G,D4874),
IF(AND(A4874="Cervical Cancer Screening", E4874="Cost per service ($USD)"),
SUMIFS(CERV!$E:$E,CERV!$A:$A,C4874,CERV!$G:$G,D4874),
IF(AND(A4874="Cancer Screening for CKD patients", E4874="Cost per service ($USD)"),
SUMIFS(CANSCRN!$E:$E,CANSCRN!$A:$A,C4874,CANSCRN!$G:$G,D4874),
IF(AND(A4874="PSA Testing", E4874="Total Expenditure ($USD per 100,000 patients)"),
SUMIFS(PSA!$F:$F,PSA!$A:$A,C4874,PSA!$G:$G,D4874),
IF(AND(A4874="Colorectal Cancer Screening", E4874="Total Expenditure ($USD per 100,000 patients)"),
SUMIFS(COL!$F:$F,COL!$A:$A,C4874,COL!$G:$G,D4874),
IF(AND(A4874="Cervical Cancer Screening", E4874="Total Expenditure ($USD per 100,000 patients)"),
SUMIFS(CERV!$F:$F,CERV!$A:$A,C4874,CERV!$G:$G,D4874),
SUMIFS(CANSCRN!$F:$F,CANSCRN!$A:$A,C4874,CANSCRN!$G:$G,D4874))))))))))))</f>
        <v>17.5066956</v>
      </c>
    </row>
    <row r="4875" spans="1:6" x14ac:dyDescent="0.2">
      <c r="A4875" s="24" t="s">
        <v>100</v>
      </c>
      <c r="B4875" s="24" t="s">
        <v>101</v>
      </c>
      <c r="C4875" s="24" t="s">
        <v>65</v>
      </c>
      <c r="D4875" s="24">
        <v>2009</v>
      </c>
      <c r="E4875" s="24" t="s">
        <v>106</v>
      </c>
      <c r="F4875" s="3">
        <f>IF(AND(A4875="PSA Testing", E4875= "Utilization Rate (per 100,000 patients)"),
SUMIFS(PSA!$D:$D,PSA!$A:$A,C4875,PSA!$G:$G,D4875),
IF(AND(A4875="Colorectal Cancer Screening", E4875="Utilization Rate (per 100,000 patients)"),
SUMIFS(COL!$D:$D,COL!$A:$A,C4875,COL!$G:$G, D4875),
IF(AND(A4875="Cervical Cancer Screening", E4875="Utilization Rate (per 100,000 patients)"),
SUMIFS(CERV!$D:$D,CERV!$A:$A,C4875,CERV!$G:$G,D4875),
IF(AND(A4875="Cancer Screening for CKD patients", E4875="Utilization Rate (per 100,000 patients)"),
SUMIFS(CANSCRN!$D:$D,CANSCRN!$A:$A,C4875,CANSCRN!$G:$G,D4875),
IF(AND(A4875="PSA Testing", E4875="Cost per service ($USD)"),
SUMIFS(PSA!$E:$E,PSA!$A:$A,C4875,PSA!$G:$G,D4875),
IF(AND(A4875="Colorectal Cancer Screening", E4875="Cost per service ($USD)"),
SUMIFS(COL!$E:$E,COL!$A:$A,C4875,COL!$G:$G,D4875),
IF(AND(A4875="Cervical Cancer Screening", E4875="Cost per service ($USD)"),
SUMIFS(CERV!$E:$E,CERV!$A:$A,C4875,CERV!$G:$G,D4875),
IF(AND(A4875="Cancer Screening for CKD patients", E4875="Cost per service ($USD)"),
SUMIFS(CANSCRN!$E:$E,CANSCRN!$A:$A,C4875,CANSCRN!$G:$G,D4875),
IF(AND(A4875="PSA Testing", E4875="Total Expenditure ($USD per 100,000 patients)"),
SUMIFS(PSA!$F:$F,PSA!$A:$A,C4875,PSA!$G:$G,D4875),
IF(AND(A4875="Colorectal Cancer Screening", E4875="Total Expenditure ($USD per 100,000 patients)"),
SUMIFS(COL!$F:$F,COL!$A:$A,C4875,COL!$G:$G,D4875),
IF(AND(A4875="Cervical Cancer Screening", E4875="Total Expenditure ($USD per 100,000 patients)"),
SUMIFS(CERV!$F:$F,CERV!$A:$A,C4875,CERV!$G:$G,D4875),
SUMIFS(CANSCRN!$F:$F,CANSCRN!$A:$A,C4875,CANSCRN!$G:$G,D4875))))))))))))</f>
        <v>21.335000000000001</v>
      </c>
    </row>
    <row r="4876" spans="1:6" x14ac:dyDescent="0.2">
      <c r="A4876" s="24" t="s">
        <v>100</v>
      </c>
      <c r="B4876" s="24" t="s">
        <v>101</v>
      </c>
      <c r="C4876" s="24" t="s">
        <v>65</v>
      </c>
      <c r="D4876" s="24">
        <v>2010</v>
      </c>
      <c r="E4876" s="24" t="s">
        <v>106</v>
      </c>
      <c r="F4876" s="3">
        <f>IF(AND(A4876="PSA Testing", E4876= "Utilization Rate (per 100,000 patients)"),
SUMIFS(PSA!$D:$D,PSA!$A:$A,C4876,PSA!$G:$G,D4876),
IF(AND(A4876="Colorectal Cancer Screening", E4876="Utilization Rate (per 100,000 patients)"),
SUMIFS(COL!$D:$D,COL!$A:$A,C4876,COL!$G:$G, D4876),
IF(AND(A4876="Cervical Cancer Screening", E4876="Utilization Rate (per 100,000 patients)"),
SUMIFS(CERV!$D:$D,CERV!$A:$A,C4876,CERV!$G:$G,D4876),
IF(AND(A4876="Cancer Screening for CKD patients", E4876="Utilization Rate (per 100,000 patients)"),
SUMIFS(CANSCRN!$D:$D,CANSCRN!$A:$A,C4876,CANSCRN!$G:$G,D4876),
IF(AND(A4876="PSA Testing", E4876="Cost per service ($USD)"),
SUMIFS(PSA!$E:$E,PSA!$A:$A,C4876,PSA!$G:$G,D4876),
IF(AND(A4876="Colorectal Cancer Screening", E4876="Cost per service ($USD)"),
SUMIFS(COL!$E:$E,COL!$A:$A,C4876,COL!$G:$G,D4876),
IF(AND(A4876="Cervical Cancer Screening", E4876="Cost per service ($USD)"),
SUMIFS(CERV!$E:$E,CERV!$A:$A,C4876,CERV!$G:$G,D4876),
IF(AND(A4876="Cancer Screening for CKD patients", E4876="Cost per service ($USD)"),
SUMIFS(CANSCRN!$E:$E,CANSCRN!$A:$A,C4876,CANSCRN!$G:$G,D4876),
IF(AND(A4876="PSA Testing", E4876="Total Expenditure ($USD per 100,000 patients)"),
SUMIFS(PSA!$F:$F,PSA!$A:$A,C4876,PSA!$G:$G,D4876),
IF(AND(A4876="Colorectal Cancer Screening", E4876="Total Expenditure ($USD per 100,000 patients)"),
SUMIFS(COL!$F:$F,COL!$A:$A,C4876,COL!$G:$G,D4876),
IF(AND(A4876="Cervical Cancer Screening", E4876="Total Expenditure ($USD per 100,000 patients)"),
SUMIFS(CERV!$F:$F,CERV!$A:$A,C4876,CERV!$G:$G,D4876),
SUMIFS(CANSCRN!$F:$F,CANSCRN!$A:$A,C4876,CANSCRN!$G:$G,D4876))))))))))))</f>
        <v>21.6060686</v>
      </c>
    </row>
    <row r="4877" spans="1:6" x14ac:dyDescent="0.2">
      <c r="A4877" s="24" t="s">
        <v>100</v>
      </c>
      <c r="B4877" s="24" t="s">
        <v>101</v>
      </c>
      <c r="C4877" s="24" t="s">
        <v>65</v>
      </c>
      <c r="D4877" s="24">
        <v>2011</v>
      </c>
      <c r="E4877" s="24" t="s">
        <v>106</v>
      </c>
      <c r="F4877" s="3">
        <f>IF(AND(A4877="PSA Testing", E4877= "Utilization Rate (per 100,000 patients)"),
SUMIFS(PSA!$D:$D,PSA!$A:$A,C4877,PSA!$G:$G,D4877),
IF(AND(A4877="Colorectal Cancer Screening", E4877="Utilization Rate (per 100,000 patients)"),
SUMIFS(COL!$D:$D,COL!$A:$A,C4877,COL!$G:$G, D4877),
IF(AND(A4877="Cervical Cancer Screening", E4877="Utilization Rate (per 100,000 patients)"),
SUMIFS(CERV!$D:$D,CERV!$A:$A,C4877,CERV!$G:$G,D4877),
IF(AND(A4877="Cancer Screening for CKD patients", E4877="Utilization Rate (per 100,000 patients)"),
SUMIFS(CANSCRN!$D:$D,CANSCRN!$A:$A,C4877,CANSCRN!$G:$G,D4877),
IF(AND(A4877="PSA Testing", E4877="Cost per service ($USD)"),
SUMIFS(PSA!$E:$E,PSA!$A:$A,C4877,PSA!$G:$G,D4877),
IF(AND(A4877="Colorectal Cancer Screening", E4877="Cost per service ($USD)"),
SUMIFS(COL!$E:$E,COL!$A:$A,C4877,COL!$G:$G,D4877),
IF(AND(A4877="Cervical Cancer Screening", E4877="Cost per service ($USD)"),
SUMIFS(CERV!$E:$E,CERV!$A:$A,C4877,CERV!$G:$G,D4877),
IF(AND(A4877="Cancer Screening for CKD patients", E4877="Cost per service ($USD)"),
SUMIFS(CANSCRN!$E:$E,CANSCRN!$A:$A,C4877,CANSCRN!$G:$G,D4877),
IF(AND(A4877="PSA Testing", E4877="Total Expenditure ($USD per 100,000 patients)"),
SUMIFS(PSA!$F:$F,PSA!$A:$A,C4877,PSA!$G:$G,D4877),
IF(AND(A4877="Colorectal Cancer Screening", E4877="Total Expenditure ($USD per 100,000 patients)"),
SUMIFS(COL!$F:$F,COL!$A:$A,C4877,COL!$G:$G,D4877),
IF(AND(A4877="Cervical Cancer Screening", E4877="Total Expenditure ($USD per 100,000 patients)"),
SUMIFS(CERV!$F:$F,CERV!$A:$A,C4877,CERV!$G:$G,D4877),
SUMIFS(CANSCRN!$F:$F,CANSCRN!$A:$A,C4877,CANSCRN!$G:$G,D4877))))))))))))</f>
        <v>19.584890399999999</v>
      </c>
    </row>
    <row r="4878" spans="1:6" x14ac:dyDescent="0.2">
      <c r="A4878" s="24" t="s">
        <v>100</v>
      </c>
      <c r="B4878" s="24" t="s">
        <v>101</v>
      </c>
      <c r="C4878" s="24" t="s">
        <v>65</v>
      </c>
      <c r="D4878" s="24">
        <v>2012</v>
      </c>
      <c r="E4878" s="24" t="s">
        <v>106</v>
      </c>
      <c r="F4878" s="3">
        <f>IF(AND(A4878="PSA Testing", E4878= "Utilization Rate (per 100,000 patients)"),
SUMIFS(PSA!$D:$D,PSA!$A:$A,C4878,PSA!$G:$G,D4878),
IF(AND(A4878="Colorectal Cancer Screening", E4878="Utilization Rate (per 100,000 patients)"),
SUMIFS(COL!$D:$D,COL!$A:$A,C4878,COL!$G:$G, D4878),
IF(AND(A4878="Cervical Cancer Screening", E4878="Utilization Rate (per 100,000 patients)"),
SUMIFS(CERV!$D:$D,CERV!$A:$A,C4878,CERV!$G:$G,D4878),
IF(AND(A4878="Cancer Screening for CKD patients", E4878="Utilization Rate (per 100,000 patients)"),
SUMIFS(CANSCRN!$D:$D,CANSCRN!$A:$A,C4878,CANSCRN!$G:$G,D4878),
IF(AND(A4878="PSA Testing", E4878="Cost per service ($USD)"),
SUMIFS(PSA!$E:$E,PSA!$A:$A,C4878,PSA!$G:$G,D4878),
IF(AND(A4878="Colorectal Cancer Screening", E4878="Cost per service ($USD)"),
SUMIFS(COL!$E:$E,COL!$A:$A,C4878,COL!$G:$G,D4878),
IF(AND(A4878="Cervical Cancer Screening", E4878="Cost per service ($USD)"),
SUMIFS(CERV!$E:$E,CERV!$A:$A,C4878,CERV!$G:$G,D4878),
IF(AND(A4878="Cancer Screening for CKD patients", E4878="Cost per service ($USD)"),
SUMIFS(CANSCRN!$E:$E,CANSCRN!$A:$A,C4878,CANSCRN!$G:$G,D4878),
IF(AND(A4878="PSA Testing", E4878="Total Expenditure ($USD per 100,000 patients)"),
SUMIFS(PSA!$F:$F,PSA!$A:$A,C4878,PSA!$G:$G,D4878),
IF(AND(A4878="Colorectal Cancer Screening", E4878="Total Expenditure ($USD per 100,000 patients)"),
SUMIFS(COL!$F:$F,COL!$A:$A,C4878,COL!$G:$G,D4878),
IF(AND(A4878="Cervical Cancer Screening", E4878="Total Expenditure ($USD per 100,000 patients)"),
SUMIFS(CERV!$F:$F,CERV!$A:$A,C4878,CERV!$G:$G,D4878),
SUMIFS(CANSCRN!$F:$F,CANSCRN!$A:$A,C4878,CANSCRN!$G:$G,D4878))))))))))))</f>
        <v>20.233401600000001</v>
      </c>
    </row>
    <row r="4879" spans="1:6" x14ac:dyDescent="0.2">
      <c r="A4879" s="24" t="s">
        <v>100</v>
      </c>
      <c r="B4879" s="24" t="s">
        <v>101</v>
      </c>
      <c r="C4879" s="24" t="s">
        <v>65</v>
      </c>
      <c r="D4879" s="24">
        <v>2013</v>
      </c>
      <c r="E4879" s="24" t="s">
        <v>106</v>
      </c>
      <c r="F4879" s="3">
        <f>IF(AND(A4879="PSA Testing", E4879= "Utilization Rate (per 100,000 patients)"),
SUMIFS(PSA!$D:$D,PSA!$A:$A,C4879,PSA!$G:$G,D4879),
IF(AND(A4879="Colorectal Cancer Screening", E4879="Utilization Rate (per 100,000 patients)"),
SUMIFS(COL!$D:$D,COL!$A:$A,C4879,COL!$G:$G, D4879),
IF(AND(A4879="Cervical Cancer Screening", E4879="Utilization Rate (per 100,000 patients)"),
SUMIFS(CERV!$D:$D,CERV!$A:$A,C4879,CERV!$G:$G,D4879),
IF(AND(A4879="Cancer Screening for CKD patients", E4879="Utilization Rate (per 100,000 patients)"),
SUMIFS(CANSCRN!$D:$D,CANSCRN!$A:$A,C4879,CANSCRN!$G:$G,D4879),
IF(AND(A4879="PSA Testing", E4879="Cost per service ($USD)"),
SUMIFS(PSA!$E:$E,PSA!$A:$A,C4879,PSA!$G:$G,D4879),
IF(AND(A4879="Colorectal Cancer Screening", E4879="Cost per service ($USD)"),
SUMIFS(COL!$E:$E,COL!$A:$A,C4879,COL!$G:$G,D4879),
IF(AND(A4879="Cervical Cancer Screening", E4879="Cost per service ($USD)"),
SUMIFS(CERV!$E:$E,CERV!$A:$A,C4879,CERV!$G:$G,D4879),
IF(AND(A4879="Cancer Screening for CKD patients", E4879="Cost per service ($USD)"),
SUMIFS(CANSCRN!$E:$E,CANSCRN!$A:$A,C4879,CANSCRN!$G:$G,D4879),
IF(AND(A4879="PSA Testing", E4879="Total Expenditure ($USD per 100,000 patients)"),
SUMIFS(PSA!$F:$F,PSA!$A:$A,C4879,PSA!$G:$G,D4879),
IF(AND(A4879="Colorectal Cancer Screening", E4879="Total Expenditure ($USD per 100,000 patients)"),
SUMIFS(COL!$F:$F,COL!$A:$A,C4879,COL!$G:$G,D4879),
IF(AND(A4879="Cervical Cancer Screening", E4879="Total Expenditure ($USD per 100,000 patients)"),
SUMIFS(CERV!$F:$F,CERV!$A:$A,C4879,CERV!$G:$G,D4879),
SUMIFS(CANSCRN!$F:$F,CANSCRN!$A:$A,C4879,CANSCRN!$G:$G,D4879))))))))))))</f>
        <v>17.914103799999999</v>
      </c>
    </row>
    <row r="4880" spans="1:6" x14ac:dyDescent="0.2">
      <c r="A4880" s="24" t="s">
        <v>100</v>
      </c>
      <c r="B4880" s="24" t="s">
        <v>101</v>
      </c>
      <c r="C4880" s="24" t="s">
        <v>65</v>
      </c>
      <c r="D4880" s="24">
        <v>2014</v>
      </c>
      <c r="E4880" s="24" t="s">
        <v>106</v>
      </c>
      <c r="F4880" s="3">
        <f>IF(AND(A4880="PSA Testing", E4880= "Utilization Rate (per 100,000 patients)"),
SUMIFS(PSA!$D:$D,PSA!$A:$A,C4880,PSA!$G:$G,D4880),
IF(AND(A4880="Colorectal Cancer Screening", E4880="Utilization Rate (per 100,000 patients)"),
SUMIFS(COL!$D:$D,COL!$A:$A,C4880,COL!$G:$G, D4880),
IF(AND(A4880="Cervical Cancer Screening", E4880="Utilization Rate (per 100,000 patients)"),
SUMIFS(CERV!$D:$D,CERV!$A:$A,C4880,CERV!$G:$G,D4880),
IF(AND(A4880="Cancer Screening for CKD patients", E4880="Utilization Rate (per 100,000 patients)"),
SUMIFS(CANSCRN!$D:$D,CANSCRN!$A:$A,C4880,CANSCRN!$G:$G,D4880),
IF(AND(A4880="PSA Testing", E4880="Cost per service ($USD)"),
SUMIFS(PSA!$E:$E,PSA!$A:$A,C4880,PSA!$G:$G,D4880),
IF(AND(A4880="Colorectal Cancer Screening", E4880="Cost per service ($USD)"),
SUMIFS(COL!$E:$E,COL!$A:$A,C4880,COL!$G:$G,D4880),
IF(AND(A4880="Cervical Cancer Screening", E4880="Cost per service ($USD)"),
SUMIFS(CERV!$E:$E,CERV!$A:$A,C4880,CERV!$G:$G,D4880),
IF(AND(A4880="Cancer Screening for CKD patients", E4880="Cost per service ($USD)"),
SUMIFS(CANSCRN!$E:$E,CANSCRN!$A:$A,C4880,CANSCRN!$G:$G,D4880),
IF(AND(A4880="PSA Testing", E4880="Total Expenditure ($USD per 100,000 patients)"),
SUMIFS(PSA!$F:$F,PSA!$A:$A,C4880,PSA!$G:$G,D4880),
IF(AND(A4880="Colorectal Cancer Screening", E4880="Total Expenditure ($USD per 100,000 patients)"),
SUMIFS(COL!$F:$F,COL!$A:$A,C4880,COL!$G:$G,D4880),
IF(AND(A4880="Cervical Cancer Screening", E4880="Total Expenditure ($USD per 100,000 patients)"),
SUMIFS(CERV!$F:$F,CERV!$A:$A,C4880,CERV!$G:$G,D4880),
SUMIFS(CANSCRN!$F:$F,CANSCRN!$A:$A,C4880,CANSCRN!$G:$G,D4880))))))))))))</f>
        <v>16.839525500000001</v>
      </c>
    </row>
    <row r="4881" spans="1:6" x14ac:dyDescent="0.2">
      <c r="A4881" s="24" t="s">
        <v>100</v>
      </c>
      <c r="B4881" s="24" t="s">
        <v>101</v>
      </c>
      <c r="C4881" s="24" t="s">
        <v>65</v>
      </c>
      <c r="D4881" s="24">
        <v>2015</v>
      </c>
      <c r="E4881" s="24" t="s">
        <v>106</v>
      </c>
      <c r="F4881" s="3">
        <f>IF(AND(A4881="PSA Testing", E4881= "Utilization Rate (per 100,000 patients)"),
SUMIFS(PSA!$D:$D,PSA!$A:$A,C4881,PSA!$G:$G,D4881),
IF(AND(A4881="Colorectal Cancer Screening", E4881="Utilization Rate (per 100,000 patients)"),
SUMIFS(COL!$D:$D,COL!$A:$A,C4881,COL!$G:$G, D4881),
IF(AND(A4881="Cervical Cancer Screening", E4881="Utilization Rate (per 100,000 patients)"),
SUMIFS(CERV!$D:$D,CERV!$A:$A,C4881,CERV!$G:$G,D4881),
IF(AND(A4881="Cancer Screening for CKD patients", E4881="Utilization Rate (per 100,000 patients)"),
SUMIFS(CANSCRN!$D:$D,CANSCRN!$A:$A,C4881,CANSCRN!$G:$G,D4881),
IF(AND(A4881="PSA Testing", E4881="Cost per service ($USD)"),
SUMIFS(PSA!$E:$E,PSA!$A:$A,C4881,PSA!$G:$G,D4881),
IF(AND(A4881="Colorectal Cancer Screening", E4881="Cost per service ($USD)"),
SUMIFS(COL!$E:$E,COL!$A:$A,C4881,COL!$G:$G,D4881),
IF(AND(A4881="Cervical Cancer Screening", E4881="Cost per service ($USD)"),
SUMIFS(CERV!$E:$E,CERV!$A:$A,C4881,CERV!$G:$G,D4881),
IF(AND(A4881="Cancer Screening for CKD patients", E4881="Cost per service ($USD)"),
SUMIFS(CANSCRN!$E:$E,CANSCRN!$A:$A,C4881,CANSCRN!$G:$G,D4881),
IF(AND(A4881="PSA Testing", E4881="Total Expenditure ($USD per 100,000 patients)"),
SUMIFS(PSA!$F:$F,PSA!$A:$A,C4881,PSA!$G:$G,D4881),
IF(AND(A4881="Colorectal Cancer Screening", E4881="Total Expenditure ($USD per 100,000 patients)"),
SUMIFS(COL!$F:$F,COL!$A:$A,C4881,COL!$G:$G,D4881),
IF(AND(A4881="Cervical Cancer Screening", E4881="Total Expenditure ($USD per 100,000 patients)"),
SUMIFS(CERV!$F:$F,CERV!$A:$A,C4881,CERV!$G:$G,D4881),
SUMIFS(CANSCRN!$F:$F,CANSCRN!$A:$A,C4881,CANSCRN!$G:$G,D4881))))))))))))</f>
        <v>20.0929818</v>
      </c>
    </row>
    <row r="4882" spans="1:6" x14ac:dyDescent="0.2">
      <c r="A4882" s="24" t="s">
        <v>100</v>
      </c>
      <c r="B4882" s="24" t="s">
        <v>101</v>
      </c>
      <c r="C4882" s="24" t="s">
        <v>65</v>
      </c>
      <c r="D4882" s="24">
        <v>2016</v>
      </c>
      <c r="E4882" s="24" t="s">
        <v>106</v>
      </c>
      <c r="F4882" s="3">
        <f>IF(AND(A4882="PSA Testing", E4882= "Utilization Rate (per 100,000 patients)"),
SUMIFS(PSA!$D:$D,PSA!$A:$A,C4882,PSA!$G:$G,D4882),
IF(AND(A4882="Colorectal Cancer Screening", E4882="Utilization Rate (per 100,000 patients)"),
SUMIFS(COL!$D:$D,COL!$A:$A,C4882,COL!$G:$G, D4882),
IF(AND(A4882="Cervical Cancer Screening", E4882="Utilization Rate (per 100,000 patients)"),
SUMIFS(CERV!$D:$D,CERV!$A:$A,C4882,CERV!$G:$G,D4882),
IF(AND(A4882="Cancer Screening for CKD patients", E4882="Utilization Rate (per 100,000 patients)"),
SUMIFS(CANSCRN!$D:$D,CANSCRN!$A:$A,C4882,CANSCRN!$G:$G,D4882),
IF(AND(A4882="PSA Testing", E4882="Cost per service ($USD)"),
SUMIFS(PSA!$E:$E,PSA!$A:$A,C4882,PSA!$G:$G,D4882),
IF(AND(A4882="Colorectal Cancer Screening", E4882="Cost per service ($USD)"),
SUMIFS(COL!$E:$E,COL!$A:$A,C4882,COL!$G:$G,D4882),
IF(AND(A4882="Cervical Cancer Screening", E4882="Cost per service ($USD)"),
SUMIFS(CERV!$E:$E,CERV!$A:$A,C4882,CERV!$G:$G,D4882),
IF(AND(A4882="Cancer Screening for CKD patients", E4882="Cost per service ($USD)"),
SUMIFS(CANSCRN!$E:$E,CANSCRN!$A:$A,C4882,CANSCRN!$G:$G,D4882),
IF(AND(A4882="PSA Testing", E4882="Total Expenditure ($USD per 100,000 patients)"),
SUMIFS(PSA!$F:$F,PSA!$A:$A,C4882,PSA!$G:$G,D4882),
IF(AND(A4882="Colorectal Cancer Screening", E4882="Total Expenditure ($USD per 100,000 patients)"),
SUMIFS(COL!$F:$F,COL!$A:$A,C4882,COL!$G:$G,D4882),
IF(AND(A4882="Cervical Cancer Screening", E4882="Total Expenditure ($USD per 100,000 patients)"),
SUMIFS(CERV!$F:$F,CERV!$A:$A,C4882,CERV!$G:$G,D4882),
SUMIFS(CANSCRN!$F:$F,CANSCRN!$A:$A,C4882,CANSCRN!$G:$G,D4882))))))))))))</f>
        <v>20.164597199999999</v>
      </c>
    </row>
    <row r="4883" spans="1:6" x14ac:dyDescent="0.2">
      <c r="A4883" s="24" t="s">
        <v>100</v>
      </c>
      <c r="B4883" s="24" t="s">
        <v>101</v>
      </c>
      <c r="C4883" s="24" t="s">
        <v>65</v>
      </c>
      <c r="D4883" s="24">
        <v>2017</v>
      </c>
      <c r="E4883" s="24" t="s">
        <v>106</v>
      </c>
      <c r="F4883" s="3">
        <f>IF(AND(A4883="PSA Testing", E4883= "Utilization Rate (per 100,000 patients)"),
SUMIFS(PSA!$D:$D,PSA!$A:$A,C4883,PSA!$G:$G,D4883),
IF(AND(A4883="Colorectal Cancer Screening", E4883="Utilization Rate (per 100,000 patients)"),
SUMIFS(COL!$D:$D,COL!$A:$A,C4883,COL!$G:$G, D4883),
IF(AND(A4883="Cervical Cancer Screening", E4883="Utilization Rate (per 100,000 patients)"),
SUMIFS(CERV!$D:$D,CERV!$A:$A,C4883,CERV!$G:$G,D4883),
IF(AND(A4883="Cancer Screening for CKD patients", E4883="Utilization Rate (per 100,000 patients)"),
SUMIFS(CANSCRN!$D:$D,CANSCRN!$A:$A,C4883,CANSCRN!$G:$G,D4883),
IF(AND(A4883="PSA Testing", E4883="Cost per service ($USD)"),
SUMIFS(PSA!$E:$E,PSA!$A:$A,C4883,PSA!$G:$G,D4883),
IF(AND(A4883="Colorectal Cancer Screening", E4883="Cost per service ($USD)"),
SUMIFS(COL!$E:$E,COL!$A:$A,C4883,COL!$G:$G,D4883),
IF(AND(A4883="Cervical Cancer Screening", E4883="Cost per service ($USD)"),
SUMIFS(CERV!$E:$E,CERV!$A:$A,C4883,CERV!$G:$G,D4883),
IF(AND(A4883="Cancer Screening for CKD patients", E4883="Cost per service ($USD)"),
SUMIFS(CANSCRN!$E:$E,CANSCRN!$A:$A,C4883,CANSCRN!$G:$G,D4883),
IF(AND(A4883="PSA Testing", E4883="Total Expenditure ($USD per 100,000 patients)"),
SUMIFS(PSA!$F:$F,PSA!$A:$A,C4883,PSA!$G:$G,D4883),
IF(AND(A4883="Colorectal Cancer Screening", E4883="Total Expenditure ($USD per 100,000 patients)"),
SUMIFS(COL!$F:$F,COL!$A:$A,C4883,COL!$G:$G,D4883),
IF(AND(A4883="Cervical Cancer Screening", E4883="Total Expenditure ($USD per 100,000 patients)"),
SUMIFS(CERV!$F:$F,CERV!$A:$A,C4883,CERV!$G:$G,D4883),
SUMIFS(CANSCRN!$F:$F,CANSCRN!$A:$A,C4883,CANSCRN!$G:$G,D4883))))))))))))</f>
        <v>20.4731156</v>
      </c>
    </row>
    <row r="4884" spans="1:6" x14ac:dyDescent="0.2">
      <c r="A4884" s="24" t="s">
        <v>100</v>
      </c>
      <c r="B4884" s="24" t="s">
        <v>101</v>
      </c>
      <c r="C4884" s="24" t="s">
        <v>65</v>
      </c>
      <c r="D4884" s="24">
        <v>2018</v>
      </c>
      <c r="E4884" s="24" t="s">
        <v>106</v>
      </c>
      <c r="F4884" s="3">
        <f>IF(AND(A4884="PSA Testing", E4884= "Utilization Rate (per 100,000 patients)"),
SUMIFS(PSA!$D:$D,PSA!$A:$A,C4884,PSA!$G:$G,D4884),
IF(AND(A4884="Colorectal Cancer Screening", E4884="Utilization Rate (per 100,000 patients)"),
SUMIFS(COL!$D:$D,COL!$A:$A,C4884,COL!$G:$G, D4884),
IF(AND(A4884="Cervical Cancer Screening", E4884="Utilization Rate (per 100,000 patients)"),
SUMIFS(CERV!$D:$D,CERV!$A:$A,C4884,CERV!$G:$G,D4884),
IF(AND(A4884="Cancer Screening for CKD patients", E4884="Utilization Rate (per 100,000 patients)"),
SUMIFS(CANSCRN!$D:$D,CANSCRN!$A:$A,C4884,CANSCRN!$G:$G,D4884),
IF(AND(A4884="PSA Testing", E4884="Cost per service ($USD)"),
SUMIFS(PSA!$E:$E,PSA!$A:$A,C4884,PSA!$G:$G,D4884),
IF(AND(A4884="Colorectal Cancer Screening", E4884="Cost per service ($USD)"),
SUMIFS(COL!$E:$E,COL!$A:$A,C4884,COL!$G:$G,D4884),
IF(AND(A4884="Cervical Cancer Screening", E4884="Cost per service ($USD)"),
SUMIFS(CERV!$E:$E,CERV!$A:$A,C4884,CERV!$G:$G,D4884),
IF(AND(A4884="Cancer Screening for CKD patients", E4884="Cost per service ($USD)"),
SUMIFS(CANSCRN!$E:$E,CANSCRN!$A:$A,C4884,CANSCRN!$G:$G,D4884),
IF(AND(A4884="PSA Testing", E4884="Total Expenditure ($USD per 100,000 patients)"),
SUMIFS(PSA!$F:$F,PSA!$A:$A,C4884,PSA!$G:$G,D4884),
IF(AND(A4884="Colorectal Cancer Screening", E4884="Total Expenditure ($USD per 100,000 patients)"),
SUMIFS(COL!$F:$F,COL!$A:$A,C4884,COL!$G:$G,D4884),
IF(AND(A4884="Cervical Cancer Screening", E4884="Total Expenditure ($USD per 100,000 patients)"),
SUMIFS(CERV!$F:$F,CERV!$A:$A,C4884,CERV!$G:$G,D4884),
SUMIFS(CANSCRN!$F:$F,CANSCRN!$A:$A,C4884,CANSCRN!$G:$G,D4884))))))))))))</f>
        <v>19.650591899999998</v>
      </c>
    </row>
    <row r="4885" spans="1:6" x14ac:dyDescent="0.2">
      <c r="A4885" s="24" t="s">
        <v>100</v>
      </c>
      <c r="B4885" s="24" t="s">
        <v>101</v>
      </c>
      <c r="C4885" s="24" t="s">
        <v>65</v>
      </c>
      <c r="D4885" s="24">
        <v>2019</v>
      </c>
      <c r="E4885" s="24" t="s">
        <v>106</v>
      </c>
      <c r="F4885" s="3">
        <f>IF(AND(A4885="PSA Testing", E4885= "Utilization Rate (per 100,000 patients)"),
SUMIFS(PSA!$D:$D,PSA!$A:$A,C4885,PSA!$G:$G,D4885),
IF(AND(A4885="Colorectal Cancer Screening", E4885="Utilization Rate (per 100,000 patients)"),
SUMIFS(COL!$D:$D,COL!$A:$A,C4885,COL!$G:$G, D4885),
IF(AND(A4885="Cervical Cancer Screening", E4885="Utilization Rate (per 100,000 patients)"),
SUMIFS(CERV!$D:$D,CERV!$A:$A,C4885,CERV!$G:$G,D4885),
IF(AND(A4885="Cancer Screening for CKD patients", E4885="Utilization Rate (per 100,000 patients)"),
SUMIFS(CANSCRN!$D:$D,CANSCRN!$A:$A,C4885,CANSCRN!$G:$G,D4885),
IF(AND(A4885="PSA Testing", E4885="Cost per service ($USD)"),
SUMIFS(PSA!$E:$E,PSA!$A:$A,C4885,PSA!$G:$G,D4885),
IF(AND(A4885="Colorectal Cancer Screening", E4885="Cost per service ($USD)"),
SUMIFS(COL!$E:$E,COL!$A:$A,C4885,COL!$G:$G,D4885),
IF(AND(A4885="Cervical Cancer Screening", E4885="Cost per service ($USD)"),
SUMIFS(CERV!$E:$E,CERV!$A:$A,C4885,CERV!$G:$G,D4885),
IF(AND(A4885="Cancer Screening for CKD patients", E4885="Cost per service ($USD)"),
SUMIFS(CANSCRN!$E:$E,CANSCRN!$A:$A,C4885,CANSCRN!$G:$G,D4885),
IF(AND(A4885="PSA Testing", E4885="Total Expenditure ($USD per 100,000 patients)"),
SUMIFS(PSA!$F:$F,PSA!$A:$A,C4885,PSA!$G:$G,D4885),
IF(AND(A4885="Colorectal Cancer Screening", E4885="Total Expenditure ($USD per 100,000 patients)"),
SUMIFS(COL!$F:$F,COL!$A:$A,C4885,COL!$G:$G,D4885),
IF(AND(A4885="Cervical Cancer Screening", E4885="Total Expenditure ($USD per 100,000 patients)"),
SUMIFS(CERV!$F:$F,CERV!$A:$A,C4885,CERV!$G:$G,D4885),
SUMIFS(CANSCRN!$F:$F,CANSCRN!$A:$A,C4885,CANSCRN!$G:$G,D4885))))))))))))</f>
        <v>16.752913899999999</v>
      </c>
    </row>
    <row r="4886" spans="1:6" x14ac:dyDescent="0.2">
      <c r="A4886" s="24" t="s">
        <v>100</v>
      </c>
      <c r="B4886" s="24" t="s">
        <v>101</v>
      </c>
      <c r="C4886" s="24" t="s">
        <v>66</v>
      </c>
      <c r="D4886" s="24">
        <v>2009</v>
      </c>
      <c r="E4886" s="24" t="s">
        <v>106</v>
      </c>
      <c r="F4886" s="3">
        <f>IF(AND(A4886="PSA Testing", E4886= "Utilization Rate (per 100,000 patients)"),
SUMIFS(PSA!$D:$D,PSA!$A:$A,C4886,PSA!$G:$G,D4886),
IF(AND(A4886="Colorectal Cancer Screening", E4886="Utilization Rate (per 100,000 patients)"),
SUMIFS(COL!$D:$D,COL!$A:$A,C4886,COL!$G:$G, D4886),
IF(AND(A4886="Cervical Cancer Screening", E4886="Utilization Rate (per 100,000 patients)"),
SUMIFS(CERV!$D:$D,CERV!$A:$A,C4886,CERV!$G:$G,D4886),
IF(AND(A4886="Cancer Screening for CKD patients", E4886="Utilization Rate (per 100,000 patients)"),
SUMIFS(CANSCRN!$D:$D,CANSCRN!$A:$A,C4886,CANSCRN!$G:$G,D4886),
IF(AND(A4886="PSA Testing", E4886="Cost per service ($USD)"),
SUMIFS(PSA!$E:$E,PSA!$A:$A,C4886,PSA!$G:$G,D4886),
IF(AND(A4886="Colorectal Cancer Screening", E4886="Cost per service ($USD)"),
SUMIFS(COL!$E:$E,COL!$A:$A,C4886,COL!$G:$G,D4886),
IF(AND(A4886="Cervical Cancer Screening", E4886="Cost per service ($USD)"),
SUMIFS(CERV!$E:$E,CERV!$A:$A,C4886,CERV!$G:$G,D4886),
IF(AND(A4886="Cancer Screening for CKD patients", E4886="Cost per service ($USD)"),
SUMIFS(CANSCRN!$E:$E,CANSCRN!$A:$A,C4886,CANSCRN!$G:$G,D4886),
IF(AND(A4886="PSA Testing", E4886="Total Expenditure ($USD per 100,000 patients)"),
SUMIFS(PSA!$F:$F,PSA!$A:$A,C4886,PSA!$G:$G,D4886),
IF(AND(A4886="Colorectal Cancer Screening", E4886="Total Expenditure ($USD per 100,000 patients)"),
SUMIFS(COL!$F:$F,COL!$A:$A,C4886,COL!$G:$G,D4886),
IF(AND(A4886="Cervical Cancer Screening", E4886="Total Expenditure ($USD per 100,000 patients)"),
SUMIFS(CERV!$F:$F,CERV!$A:$A,C4886,CERV!$G:$G,D4886),
SUMIFS(CANSCRN!$F:$F,CANSCRN!$A:$A,C4886,CANSCRN!$G:$G,D4886))))))))))))</f>
        <v>28.988529400000001</v>
      </c>
    </row>
    <row r="4887" spans="1:6" x14ac:dyDescent="0.2">
      <c r="A4887" s="24" t="s">
        <v>100</v>
      </c>
      <c r="B4887" s="24" t="s">
        <v>101</v>
      </c>
      <c r="C4887" s="24" t="s">
        <v>66</v>
      </c>
      <c r="D4887" s="24">
        <v>2010</v>
      </c>
      <c r="E4887" s="24" t="s">
        <v>106</v>
      </c>
      <c r="F4887" s="3">
        <f>IF(AND(A4887="PSA Testing", E4887= "Utilization Rate (per 100,000 patients)"),
SUMIFS(PSA!$D:$D,PSA!$A:$A,C4887,PSA!$G:$G,D4887),
IF(AND(A4887="Colorectal Cancer Screening", E4887="Utilization Rate (per 100,000 patients)"),
SUMIFS(COL!$D:$D,COL!$A:$A,C4887,COL!$G:$G, D4887),
IF(AND(A4887="Cervical Cancer Screening", E4887="Utilization Rate (per 100,000 patients)"),
SUMIFS(CERV!$D:$D,CERV!$A:$A,C4887,CERV!$G:$G,D4887),
IF(AND(A4887="Cancer Screening for CKD patients", E4887="Utilization Rate (per 100,000 patients)"),
SUMIFS(CANSCRN!$D:$D,CANSCRN!$A:$A,C4887,CANSCRN!$G:$G,D4887),
IF(AND(A4887="PSA Testing", E4887="Cost per service ($USD)"),
SUMIFS(PSA!$E:$E,PSA!$A:$A,C4887,PSA!$G:$G,D4887),
IF(AND(A4887="Colorectal Cancer Screening", E4887="Cost per service ($USD)"),
SUMIFS(COL!$E:$E,COL!$A:$A,C4887,COL!$G:$G,D4887),
IF(AND(A4887="Cervical Cancer Screening", E4887="Cost per service ($USD)"),
SUMIFS(CERV!$E:$E,CERV!$A:$A,C4887,CERV!$G:$G,D4887),
IF(AND(A4887="Cancer Screening for CKD patients", E4887="Cost per service ($USD)"),
SUMIFS(CANSCRN!$E:$E,CANSCRN!$A:$A,C4887,CANSCRN!$G:$G,D4887),
IF(AND(A4887="PSA Testing", E4887="Total Expenditure ($USD per 100,000 patients)"),
SUMIFS(PSA!$F:$F,PSA!$A:$A,C4887,PSA!$G:$G,D4887),
IF(AND(A4887="Colorectal Cancer Screening", E4887="Total Expenditure ($USD per 100,000 patients)"),
SUMIFS(COL!$F:$F,COL!$A:$A,C4887,COL!$G:$G,D4887),
IF(AND(A4887="Cervical Cancer Screening", E4887="Total Expenditure ($USD per 100,000 patients)"),
SUMIFS(CERV!$F:$F,CERV!$A:$A,C4887,CERV!$G:$G,D4887),
SUMIFS(CANSCRN!$F:$F,CANSCRN!$A:$A,C4887,CANSCRN!$G:$G,D4887))))))))))))</f>
        <v>36.2882222</v>
      </c>
    </row>
    <row r="4888" spans="1:6" x14ac:dyDescent="0.2">
      <c r="A4888" s="24" t="s">
        <v>100</v>
      </c>
      <c r="B4888" s="24" t="s">
        <v>101</v>
      </c>
      <c r="C4888" s="24" t="s">
        <v>66</v>
      </c>
      <c r="D4888" s="24">
        <v>2011</v>
      </c>
      <c r="E4888" s="24" t="s">
        <v>106</v>
      </c>
      <c r="F4888" s="3">
        <f>IF(AND(A4888="PSA Testing", E4888= "Utilization Rate (per 100,000 patients)"),
SUMIFS(PSA!$D:$D,PSA!$A:$A,C4888,PSA!$G:$G,D4888),
IF(AND(A4888="Colorectal Cancer Screening", E4888="Utilization Rate (per 100,000 patients)"),
SUMIFS(COL!$D:$D,COL!$A:$A,C4888,COL!$G:$G, D4888),
IF(AND(A4888="Cervical Cancer Screening", E4888="Utilization Rate (per 100,000 patients)"),
SUMIFS(CERV!$D:$D,CERV!$A:$A,C4888,CERV!$G:$G,D4888),
IF(AND(A4888="Cancer Screening for CKD patients", E4888="Utilization Rate (per 100,000 patients)"),
SUMIFS(CANSCRN!$D:$D,CANSCRN!$A:$A,C4888,CANSCRN!$G:$G,D4888),
IF(AND(A4888="PSA Testing", E4888="Cost per service ($USD)"),
SUMIFS(PSA!$E:$E,PSA!$A:$A,C4888,PSA!$G:$G,D4888),
IF(AND(A4888="Colorectal Cancer Screening", E4888="Cost per service ($USD)"),
SUMIFS(COL!$E:$E,COL!$A:$A,C4888,COL!$G:$G,D4888),
IF(AND(A4888="Cervical Cancer Screening", E4888="Cost per service ($USD)"),
SUMIFS(CERV!$E:$E,CERV!$A:$A,C4888,CERV!$G:$G,D4888),
IF(AND(A4888="Cancer Screening for CKD patients", E4888="Cost per service ($USD)"),
SUMIFS(CANSCRN!$E:$E,CANSCRN!$A:$A,C4888,CANSCRN!$G:$G,D4888),
IF(AND(A4888="PSA Testing", E4888="Total Expenditure ($USD per 100,000 patients)"),
SUMIFS(PSA!$F:$F,PSA!$A:$A,C4888,PSA!$G:$G,D4888),
IF(AND(A4888="Colorectal Cancer Screening", E4888="Total Expenditure ($USD per 100,000 patients)"),
SUMIFS(COL!$F:$F,COL!$A:$A,C4888,COL!$G:$G,D4888),
IF(AND(A4888="Cervical Cancer Screening", E4888="Total Expenditure ($USD per 100,000 patients)"),
SUMIFS(CERV!$F:$F,CERV!$A:$A,C4888,CERV!$G:$G,D4888),
SUMIFS(CANSCRN!$F:$F,CANSCRN!$A:$A,C4888,CANSCRN!$G:$G,D4888))))))))))))</f>
        <v>33.776082500000001</v>
      </c>
    </row>
    <row r="4889" spans="1:6" x14ac:dyDescent="0.2">
      <c r="A4889" s="24" t="s">
        <v>100</v>
      </c>
      <c r="B4889" s="24" t="s">
        <v>101</v>
      </c>
      <c r="C4889" s="24" t="s">
        <v>66</v>
      </c>
      <c r="D4889" s="24">
        <v>2012</v>
      </c>
      <c r="E4889" s="24" t="s">
        <v>106</v>
      </c>
      <c r="F4889" s="3">
        <f>IF(AND(A4889="PSA Testing", E4889= "Utilization Rate (per 100,000 patients)"),
SUMIFS(PSA!$D:$D,PSA!$A:$A,C4889,PSA!$G:$G,D4889),
IF(AND(A4889="Colorectal Cancer Screening", E4889="Utilization Rate (per 100,000 patients)"),
SUMIFS(COL!$D:$D,COL!$A:$A,C4889,COL!$G:$G, D4889),
IF(AND(A4889="Cervical Cancer Screening", E4889="Utilization Rate (per 100,000 patients)"),
SUMIFS(CERV!$D:$D,CERV!$A:$A,C4889,CERV!$G:$G,D4889),
IF(AND(A4889="Cancer Screening for CKD patients", E4889="Utilization Rate (per 100,000 patients)"),
SUMIFS(CANSCRN!$D:$D,CANSCRN!$A:$A,C4889,CANSCRN!$G:$G,D4889),
IF(AND(A4889="PSA Testing", E4889="Cost per service ($USD)"),
SUMIFS(PSA!$E:$E,PSA!$A:$A,C4889,PSA!$G:$G,D4889),
IF(AND(A4889="Colorectal Cancer Screening", E4889="Cost per service ($USD)"),
SUMIFS(COL!$E:$E,COL!$A:$A,C4889,COL!$G:$G,D4889),
IF(AND(A4889="Cervical Cancer Screening", E4889="Cost per service ($USD)"),
SUMIFS(CERV!$E:$E,CERV!$A:$A,C4889,CERV!$G:$G,D4889),
IF(AND(A4889="Cancer Screening for CKD patients", E4889="Cost per service ($USD)"),
SUMIFS(CANSCRN!$E:$E,CANSCRN!$A:$A,C4889,CANSCRN!$G:$G,D4889),
IF(AND(A4889="PSA Testing", E4889="Total Expenditure ($USD per 100,000 patients)"),
SUMIFS(PSA!$F:$F,PSA!$A:$A,C4889,PSA!$G:$G,D4889),
IF(AND(A4889="Colorectal Cancer Screening", E4889="Total Expenditure ($USD per 100,000 patients)"),
SUMIFS(COL!$F:$F,COL!$A:$A,C4889,COL!$G:$G,D4889),
IF(AND(A4889="Cervical Cancer Screening", E4889="Total Expenditure ($USD per 100,000 patients)"),
SUMIFS(CERV!$F:$F,CERV!$A:$A,C4889,CERV!$G:$G,D4889),
SUMIFS(CANSCRN!$F:$F,CANSCRN!$A:$A,C4889,CANSCRN!$G:$G,D4889))))))))))))</f>
        <v>29.693089400000002</v>
      </c>
    </row>
    <row r="4890" spans="1:6" x14ac:dyDescent="0.2">
      <c r="A4890" s="24" t="s">
        <v>100</v>
      </c>
      <c r="B4890" s="24" t="s">
        <v>101</v>
      </c>
      <c r="C4890" s="24" t="s">
        <v>66</v>
      </c>
      <c r="D4890" s="24">
        <v>2013</v>
      </c>
      <c r="E4890" s="24" t="s">
        <v>106</v>
      </c>
      <c r="F4890" s="3">
        <f>IF(AND(A4890="PSA Testing", E4890= "Utilization Rate (per 100,000 patients)"),
SUMIFS(PSA!$D:$D,PSA!$A:$A,C4890,PSA!$G:$G,D4890),
IF(AND(A4890="Colorectal Cancer Screening", E4890="Utilization Rate (per 100,000 patients)"),
SUMIFS(COL!$D:$D,COL!$A:$A,C4890,COL!$G:$G, D4890),
IF(AND(A4890="Cervical Cancer Screening", E4890="Utilization Rate (per 100,000 patients)"),
SUMIFS(CERV!$D:$D,CERV!$A:$A,C4890,CERV!$G:$G,D4890),
IF(AND(A4890="Cancer Screening for CKD patients", E4890="Utilization Rate (per 100,000 patients)"),
SUMIFS(CANSCRN!$D:$D,CANSCRN!$A:$A,C4890,CANSCRN!$G:$G,D4890),
IF(AND(A4890="PSA Testing", E4890="Cost per service ($USD)"),
SUMIFS(PSA!$E:$E,PSA!$A:$A,C4890,PSA!$G:$G,D4890),
IF(AND(A4890="Colorectal Cancer Screening", E4890="Cost per service ($USD)"),
SUMIFS(COL!$E:$E,COL!$A:$A,C4890,COL!$G:$G,D4890),
IF(AND(A4890="Cervical Cancer Screening", E4890="Cost per service ($USD)"),
SUMIFS(CERV!$E:$E,CERV!$A:$A,C4890,CERV!$G:$G,D4890),
IF(AND(A4890="Cancer Screening for CKD patients", E4890="Cost per service ($USD)"),
SUMIFS(CANSCRN!$E:$E,CANSCRN!$A:$A,C4890,CANSCRN!$G:$G,D4890),
IF(AND(A4890="PSA Testing", E4890="Total Expenditure ($USD per 100,000 patients)"),
SUMIFS(PSA!$F:$F,PSA!$A:$A,C4890,PSA!$G:$G,D4890),
IF(AND(A4890="Colorectal Cancer Screening", E4890="Total Expenditure ($USD per 100,000 patients)"),
SUMIFS(COL!$F:$F,COL!$A:$A,C4890,COL!$G:$G,D4890),
IF(AND(A4890="Cervical Cancer Screening", E4890="Total Expenditure ($USD per 100,000 patients)"),
SUMIFS(CERV!$F:$F,CERV!$A:$A,C4890,CERV!$G:$G,D4890),
SUMIFS(CANSCRN!$F:$F,CANSCRN!$A:$A,C4890,CANSCRN!$G:$G,D4890))))))))))))</f>
        <v>21.853106799999999</v>
      </c>
    </row>
    <row r="4891" spans="1:6" x14ac:dyDescent="0.2">
      <c r="A4891" s="24" t="s">
        <v>100</v>
      </c>
      <c r="B4891" s="24" t="s">
        <v>101</v>
      </c>
      <c r="C4891" s="24" t="s">
        <v>66</v>
      </c>
      <c r="D4891" s="24">
        <v>2014</v>
      </c>
      <c r="E4891" s="24" t="s">
        <v>106</v>
      </c>
      <c r="F4891" s="3">
        <f>IF(AND(A4891="PSA Testing", E4891= "Utilization Rate (per 100,000 patients)"),
SUMIFS(PSA!$D:$D,PSA!$A:$A,C4891,PSA!$G:$G,D4891),
IF(AND(A4891="Colorectal Cancer Screening", E4891="Utilization Rate (per 100,000 patients)"),
SUMIFS(COL!$D:$D,COL!$A:$A,C4891,COL!$G:$G, D4891),
IF(AND(A4891="Cervical Cancer Screening", E4891="Utilization Rate (per 100,000 patients)"),
SUMIFS(CERV!$D:$D,CERV!$A:$A,C4891,CERV!$G:$G,D4891),
IF(AND(A4891="Cancer Screening for CKD patients", E4891="Utilization Rate (per 100,000 patients)"),
SUMIFS(CANSCRN!$D:$D,CANSCRN!$A:$A,C4891,CANSCRN!$G:$G,D4891),
IF(AND(A4891="PSA Testing", E4891="Cost per service ($USD)"),
SUMIFS(PSA!$E:$E,PSA!$A:$A,C4891,PSA!$G:$G,D4891),
IF(AND(A4891="Colorectal Cancer Screening", E4891="Cost per service ($USD)"),
SUMIFS(COL!$E:$E,COL!$A:$A,C4891,COL!$G:$G,D4891),
IF(AND(A4891="Cervical Cancer Screening", E4891="Cost per service ($USD)"),
SUMIFS(CERV!$E:$E,CERV!$A:$A,C4891,CERV!$G:$G,D4891),
IF(AND(A4891="Cancer Screening for CKD patients", E4891="Cost per service ($USD)"),
SUMIFS(CANSCRN!$E:$E,CANSCRN!$A:$A,C4891,CANSCRN!$G:$G,D4891),
IF(AND(A4891="PSA Testing", E4891="Total Expenditure ($USD per 100,000 patients)"),
SUMIFS(PSA!$F:$F,PSA!$A:$A,C4891,PSA!$G:$G,D4891),
IF(AND(A4891="Colorectal Cancer Screening", E4891="Total Expenditure ($USD per 100,000 patients)"),
SUMIFS(COL!$F:$F,COL!$A:$A,C4891,COL!$G:$G,D4891),
IF(AND(A4891="Cervical Cancer Screening", E4891="Total Expenditure ($USD per 100,000 patients)"),
SUMIFS(CERV!$F:$F,CERV!$A:$A,C4891,CERV!$G:$G,D4891),
SUMIFS(CANSCRN!$F:$F,CANSCRN!$A:$A,C4891,CANSCRN!$G:$G,D4891))))))))))))</f>
        <v>19.925283</v>
      </c>
    </row>
    <row r="4892" spans="1:6" x14ac:dyDescent="0.2">
      <c r="A4892" s="24" t="s">
        <v>100</v>
      </c>
      <c r="B4892" s="24" t="s">
        <v>101</v>
      </c>
      <c r="C4892" s="24" t="s">
        <v>66</v>
      </c>
      <c r="D4892" s="24">
        <v>2015</v>
      </c>
      <c r="E4892" s="24" t="s">
        <v>106</v>
      </c>
      <c r="F4892" s="3">
        <f>IF(AND(A4892="PSA Testing", E4892= "Utilization Rate (per 100,000 patients)"),
SUMIFS(PSA!$D:$D,PSA!$A:$A,C4892,PSA!$G:$G,D4892),
IF(AND(A4892="Colorectal Cancer Screening", E4892="Utilization Rate (per 100,000 patients)"),
SUMIFS(COL!$D:$D,COL!$A:$A,C4892,COL!$G:$G, D4892),
IF(AND(A4892="Cervical Cancer Screening", E4892="Utilization Rate (per 100,000 patients)"),
SUMIFS(CERV!$D:$D,CERV!$A:$A,C4892,CERV!$G:$G,D4892),
IF(AND(A4892="Cancer Screening for CKD patients", E4892="Utilization Rate (per 100,000 patients)"),
SUMIFS(CANSCRN!$D:$D,CANSCRN!$A:$A,C4892,CANSCRN!$G:$G,D4892),
IF(AND(A4892="PSA Testing", E4892="Cost per service ($USD)"),
SUMIFS(PSA!$E:$E,PSA!$A:$A,C4892,PSA!$G:$G,D4892),
IF(AND(A4892="Colorectal Cancer Screening", E4892="Cost per service ($USD)"),
SUMIFS(COL!$E:$E,COL!$A:$A,C4892,COL!$G:$G,D4892),
IF(AND(A4892="Cervical Cancer Screening", E4892="Cost per service ($USD)"),
SUMIFS(CERV!$E:$E,CERV!$A:$A,C4892,CERV!$G:$G,D4892),
IF(AND(A4892="Cancer Screening for CKD patients", E4892="Cost per service ($USD)"),
SUMIFS(CANSCRN!$E:$E,CANSCRN!$A:$A,C4892,CANSCRN!$G:$G,D4892),
IF(AND(A4892="PSA Testing", E4892="Total Expenditure ($USD per 100,000 patients)"),
SUMIFS(PSA!$F:$F,PSA!$A:$A,C4892,PSA!$G:$G,D4892),
IF(AND(A4892="Colorectal Cancer Screening", E4892="Total Expenditure ($USD per 100,000 patients)"),
SUMIFS(COL!$F:$F,COL!$A:$A,C4892,COL!$G:$G,D4892),
IF(AND(A4892="Cervical Cancer Screening", E4892="Total Expenditure ($USD per 100,000 patients)"),
SUMIFS(CERV!$F:$F,CERV!$A:$A,C4892,CERV!$G:$G,D4892),
SUMIFS(CANSCRN!$F:$F,CANSCRN!$A:$A,C4892,CANSCRN!$G:$G,D4892))))))))))))</f>
        <v>20.964074100000001</v>
      </c>
    </row>
    <row r="4893" spans="1:6" x14ac:dyDescent="0.2">
      <c r="A4893" s="24" t="s">
        <v>100</v>
      </c>
      <c r="B4893" s="24" t="s">
        <v>101</v>
      </c>
      <c r="C4893" s="24" t="s">
        <v>66</v>
      </c>
      <c r="D4893" s="24">
        <v>2016</v>
      </c>
      <c r="E4893" s="24" t="s">
        <v>106</v>
      </c>
      <c r="F4893" s="3">
        <f>IF(AND(A4893="PSA Testing", E4893= "Utilization Rate (per 100,000 patients)"),
SUMIFS(PSA!$D:$D,PSA!$A:$A,C4893,PSA!$G:$G,D4893),
IF(AND(A4893="Colorectal Cancer Screening", E4893="Utilization Rate (per 100,000 patients)"),
SUMIFS(COL!$D:$D,COL!$A:$A,C4893,COL!$G:$G, D4893),
IF(AND(A4893="Cervical Cancer Screening", E4893="Utilization Rate (per 100,000 patients)"),
SUMIFS(CERV!$D:$D,CERV!$A:$A,C4893,CERV!$G:$G,D4893),
IF(AND(A4893="Cancer Screening for CKD patients", E4893="Utilization Rate (per 100,000 patients)"),
SUMIFS(CANSCRN!$D:$D,CANSCRN!$A:$A,C4893,CANSCRN!$G:$G,D4893),
IF(AND(A4893="PSA Testing", E4893="Cost per service ($USD)"),
SUMIFS(PSA!$E:$E,PSA!$A:$A,C4893,PSA!$G:$G,D4893),
IF(AND(A4893="Colorectal Cancer Screening", E4893="Cost per service ($USD)"),
SUMIFS(COL!$E:$E,COL!$A:$A,C4893,COL!$G:$G,D4893),
IF(AND(A4893="Cervical Cancer Screening", E4893="Cost per service ($USD)"),
SUMIFS(CERV!$E:$E,CERV!$A:$A,C4893,CERV!$G:$G,D4893),
IF(AND(A4893="Cancer Screening for CKD patients", E4893="Cost per service ($USD)"),
SUMIFS(CANSCRN!$E:$E,CANSCRN!$A:$A,C4893,CANSCRN!$G:$G,D4893),
IF(AND(A4893="PSA Testing", E4893="Total Expenditure ($USD per 100,000 patients)"),
SUMIFS(PSA!$F:$F,PSA!$A:$A,C4893,PSA!$G:$G,D4893),
IF(AND(A4893="Colorectal Cancer Screening", E4893="Total Expenditure ($USD per 100,000 patients)"),
SUMIFS(COL!$F:$F,COL!$A:$A,C4893,COL!$G:$G,D4893),
IF(AND(A4893="Cervical Cancer Screening", E4893="Total Expenditure ($USD per 100,000 patients)"),
SUMIFS(CERV!$F:$F,CERV!$A:$A,C4893,CERV!$G:$G,D4893),
SUMIFS(CANSCRN!$F:$F,CANSCRN!$A:$A,C4893,CANSCRN!$G:$G,D4893))))))))))))</f>
        <v>22.259326900000001</v>
      </c>
    </row>
    <row r="4894" spans="1:6" x14ac:dyDescent="0.2">
      <c r="A4894" s="24" t="s">
        <v>100</v>
      </c>
      <c r="B4894" s="24" t="s">
        <v>101</v>
      </c>
      <c r="C4894" s="24" t="s">
        <v>66</v>
      </c>
      <c r="D4894" s="24">
        <v>2017</v>
      </c>
      <c r="E4894" s="24" t="s">
        <v>106</v>
      </c>
      <c r="F4894" s="3">
        <f>IF(AND(A4894="PSA Testing", E4894= "Utilization Rate (per 100,000 patients)"),
SUMIFS(PSA!$D:$D,PSA!$A:$A,C4894,PSA!$G:$G,D4894),
IF(AND(A4894="Colorectal Cancer Screening", E4894="Utilization Rate (per 100,000 patients)"),
SUMIFS(COL!$D:$D,COL!$A:$A,C4894,COL!$G:$G, D4894),
IF(AND(A4894="Cervical Cancer Screening", E4894="Utilization Rate (per 100,000 patients)"),
SUMIFS(CERV!$D:$D,CERV!$A:$A,C4894,CERV!$G:$G,D4894),
IF(AND(A4894="Cancer Screening for CKD patients", E4894="Utilization Rate (per 100,000 patients)"),
SUMIFS(CANSCRN!$D:$D,CANSCRN!$A:$A,C4894,CANSCRN!$G:$G,D4894),
IF(AND(A4894="PSA Testing", E4894="Cost per service ($USD)"),
SUMIFS(PSA!$E:$E,PSA!$A:$A,C4894,PSA!$G:$G,D4894),
IF(AND(A4894="Colorectal Cancer Screening", E4894="Cost per service ($USD)"),
SUMIFS(COL!$E:$E,COL!$A:$A,C4894,COL!$G:$G,D4894),
IF(AND(A4894="Cervical Cancer Screening", E4894="Cost per service ($USD)"),
SUMIFS(CERV!$E:$E,CERV!$A:$A,C4894,CERV!$G:$G,D4894),
IF(AND(A4894="Cancer Screening for CKD patients", E4894="Cost per service ($USD)"),
SUMIFS(CANSCRN!$E:$E,CANSCRN!$A:$A,C4894,CANSCRN!$G:$G,D4894),
IF(AND(A4894="PSA Testing", E4894="Total Expenditure ($USD per 100,000 patients)"),
SUMIFS(PSA!$F:$F,PSA!$A:$A,C4894,PSA!$G:$G,D4894),
IF(AND(A4894="Colorectal Cancer Screening", E4894="Total Expenditure ($USD per 100,000 patients)"),
SUMIFS(COL!$F:$F,COL!$A:$A,C4894,COL!$G:$G,D4894),
IF(AND(A4894="Cervical Cancer Screening", E4894="Total Expenditure ($USD per 100,000 patients)"),
SUMIFS(CERV!$F:$F,CERV!$A:$A,C4894,CERV!$G:$G,D4894),
SUMIFS(CANSCRN!$F:$F,CANSCRN!$A:$A,C4894,CANSCRN!$G:$G,D4894))))))))))))</f>
        <v>21.526648600000001</v>
      </c>
    </row>
    <row r="4895" spans="1:6" x14ac:dyDescent="0.2">
      <c r="A4895" s="24" t="s">
        <v>100</v>
      </c>
      <c r="B4895" s="24" t="s">
        <v>101</v>
      </c>
      <c r="C4895" s="24" t="s">
        <v>66</v>
      </c>
      <c r="D4895" s="24">
        <v>2018</v>
      </c>
      <c r="E4895" s="24" t="s">
        <v>106</v>
      </c>
      <c r="F4895" s="3">
        <f>IF(AND(A4895="PSA Testing", E4895= "Utilization Rate (per 100,000 patients)"),
SUMIFS(PSA!$D:$D,PSA!$A:$A,C4895,PSA!$G:$G,D4895),
IF(AND(A4895="Colorectal Cancer Screening", E4895="Utilization Rate (per 100,000 patients)"),
SUMIFS(COL!$D:$D,COL!$A:$A,C4895,COL!$G:$G, D4895),
IF(AND(A4895="Cervical Cancer Screening", E4895="Utilization Rate (per 100,000 patients)"),
SUMIFS(CERV!$D:$D,CERV!$A:$A,C4895,CERV!$G:$G,D4895),
IF(AND(A4895="Cancer Screening for CKD patients", E4895="Utilization Rate (per 100,000 patients)"),
SUMIFS(CANSCRN!$D:$D,CANSCRN!$A:$A,C4895,CANSCRN!$G:$G,D4895),
IF(AND(A4895="PSA Testing", E4895="Cost per service ($USD)"),
SUMIFS(PSA!$E:$E,PSA!$A:$A,C4895,PSA!$G:$G,D4895),
IF(AND(A4895="Colorectal Cancer Screening", E4895="Cost per service ($USD)"),
SUMIFS(COL!$E:$E,COL!$A:$A,C4895,COL!$G:$G,D4895),
IF(AND(A4895="Cervical Cancer Screening", E4895="Cost per service ($USD)"),
SUMIFS(CERV!$E:$E,CERV!$A:$A,C4895,CERV!$G:$G,D4895),
IF(AND(A4895="Cancer Screening for CKD patients", E4895="Cost per service ($USD)"),
SUMIFS(CANSCRN!$E:$E,CANSCRN!$A:$A,C4895,CANSCRN!$G:$G,D4895),
IF(AND(A4895="PSA Testing", E4895="Total Expenditure ($USD per 100,000 patients)"),
SUMIFS(PSA!$F:$F,PSA!$A:$A,C4895,PSA!$G:$G,D4895),
IF(AND(A4895="Colorectal Cancer Screening", E4895="Total Expenditure ($USD per 100,000 patients)"),
SUMIFS(COL!$F:$F,COL!$A:$A,C4895,COL!$G:$G,D4895),
IF(AND(A4895="Cervical Cancer Screening", E4895="Total Expenditure ($USD per 100,000 patients)"),
SUMIFS(CERV!$F:$F,CERV!$A:$A,C4895,CERV!$G:$G,D4895),
SUMIFS(CANSCRN!$F:$F,CANSCRN!$A:$A,C4895,CANSCRN!$G:$G,D4895))))))))))))</f>
        <v>19.288836499999999</v>
      </c>
    </row>
    <row r="4896" spans="1:6" x14ac:dyDescent="0.2">
      <c r="A4896" s="24" t="s">
        <v>100</v>
      </c>
      <c r="B4896" s="24" t="s">
        <v>101</v>
      </c>
      <c r="C4896" s="24" t="s">
        <v>66</v>
      </c>
      <c r="D4896" s="24">
        <v>2019</v>
      </c>
      <c r="E4896" s="24" t="s">
        <v>106</v>
      </c>
      <c r="F4896" s="3">
        <f>IF(AND(A4896="PSA Testing", E4896= "Utilization Rate (per 100,000 patients)"),
SUMIFS(PSA!$D:$D,PSA!$A:$A,C4896,PSA!$G:$G,D4896),
IF(AND(A4896="Colorectal Cancer Screening", E4896="Utilization Rate (per 100,000 patients)"),
SUMIFS(COL!$D:$D,COL!$A:$A,C4896,COL!$G:$G, D4896),
IF(AND(A4896="Cervical Cancer Screening", E4896="Utilization Rate (per 100,000 patients)"),
SUMIFS(CERV!$D:$D,CERV!$A:$A,C4896,CERV!$G:$G,D4896),
IF(AND(A4896="Cancer Screening for CKD patients", E4896="Utilization Rate (per 100,000 patients)"),
SUMIFS(CANSCRN!$D:$D,CANSCRN!$A:$A,C4896,CANSCRN!$G:$G,D4896),
IF(AND(A4896="PSA Testing", E4896="Cost per service ($USD)"),
SUMIFS(PSA!$E:$E,PSA!$A:$A,C4896,PSA!$G:$G,D4896),
IF(AND(A4896="Colorectal Cancer Screening", E4896="Cost per service ($USD)"),
SUMIFS(COL!$E:$E,COL!$A:$A,C4896,COL!$G:$G,D4896),
IF(AND(A4896="Cervical Cancer Screening", E4896="Cost per service ($USD)"),
SUMIFS(CERV!$E:$E,CERV!$A:$A,C4896,CERV!$G:$G,D4896),
IF(AND(A4896="Cancer Screening for CKD patients", E4896="Cost per service ($USD)"),
SUMIFS(CANSCRN!$E:$E,CANSCRN!$A:$A,C4896,CANSCRN!$G:$G,D4896),
IF(AND(A4896="PSA Testing", E4896="Total Expenditure ($USD per 100,000 patients)"),
SUMIFS(PSA!$F:$F,PSA!$A:$A,C4896,PSA!$G:$G,D4896),
IF(AND(A4896="Colorectal Cancer Screening", E4896="Total Expenditure ($USD per 100,000 patients)"),
SUMIFS(COL!$F:$F,COL!$A:$A,C4896,COL!$G:$G,D4896),
IF(AND(A4896="Cervical Cancer Screening", E4896="Total Expenditure ($USD per 100,000 patients)"),
SUMIFS(CERV!$F:$F,CERV!$A:$A,C4896,CERV!$G:$G,D4896),
SUMIFS(CANSCRN!$F:$F,CANSCRN!$A:$A,C4896,CANSCRN!$G:$G,D4896))))))))))))</f>
        <v>17.537272699999999</v>
      </c>
    </row>
    <row r="4897" spans="1:6" x14ac:dyDescent="0.2">
      <c r="A4897" s="24" t="s">
        <v>100</v>
      </c>
      <c r="B4897" s="24" t="s">
        <v>101</v>
      </c>
      <c r="C4897" s="24" t="s">
        <v>67</v>
      </c>
      <c r="D4897" s="24">
        <v>2009</v>
      </c>
      <c r="E4897" s="24" t="s">
        <v>106</v>
      </c>
      <c r="F4897" s="3">
        <f>IF(AND(A4897="PSA Testing", E4897= "Utilization Rate (per 100,000 patients)"),
SUMIFS(PSA!$D:$D,PSA!$A:$A,C4897,PSA!$G:$G,D4897),
IF(AND(A4897="Colorectal Cancer Screening", E4897="Utilization Rate (per 100,000 patients)"),
SUMIFS(COL!$D:$D,COL!$A:$A,C4897,COL!$G:$G, D4897),
IF(AND(A4897="Cervical Cancer Screening", E4897="Utilization Rate (per 100,000 patients)"),
SUMIFS(CERV!$D:$D,CERV!$A:$A,C4897,CERV!$G:$G,D4897),
IF(AND(A4897="Cancer Screening for CKD patients", E4897="Utilization Rate (per 100,000 patients)"),
SUMIFS(CANSCRN!$D:$D,CANSCRN!$A:$A,C4897,CANSCRN!$G:$G,D4897),
IF(AND(A4897="PSA Testing", E4897="Cost per service ($USD)"),
SUMIFS(PSA!$E:$E,PSA!$A:$A,C4897,PSA!$G:$G,D4897),
IF(AND(A4897="Colorectal Cancer Screening", E4897="Cost per service ($USD)"),
SUMIFS(COL!$E:$E,COL!$A:$A,C4897,COL!$G:$G,D4897),
IF(AND(A4897="Cervical Cancer Screening", E4897="Cost per service ($USD)"),
SUMIFS(CERV!$E:$E,CERV!$A:$A,C4897,CERV!$G:$G,D4897),
IF(AND(A4897="Cancer Screening for CKD patients", E4897="Cost per service ($USD)"),
SUMIFS(CANSCRN!$E:$E,CANSCRN!$A:$A,C4897,CANSCRN!$G:$G,D4897),
IF(AND(A4897="PSA Testing", E4897="Total Expenditure ($USD per 100,000 patients)"),
SUMIFS(PSA!$F:$F,PSA!$A:$A,C4897,PSA!$G:$G,D4897),
IF(AND(A4897="Colorectal Cancer Screening", E4897="Total Expenditure ($USD per 100,000 patients)"),
SUMIFS(COL!$F:$F,COL!$A:$A,C4897,COL!$G:$G,D4897),
IF(AND(A4897="Cervical Cancer Screening", E4897="Total Expenditure ($USD per 100,000 patients)"),
SUMIFS(CERV!$F:$F,CERV!$A:$A,C4897,CERV!$G:$G,D4897),
SUMIFS(CANSCRN!$F:$F,CANSCRN!$A:$A,C4897,CANSCRN!$G:$G,D4897))))))))))))</f>
        <v>31.089802599999999</v>
      </c>
    </row>
    <row r="4898" spans="1:6" x14ac:dyDescent="0.2">
      <c r="A4898" s="24" t="s">
        <v>100</v>
      </c>
      <c r="B4898" s="24" t="s">
        <v>101</v>
      </c>
      <c r="C4898" s="24" t="s">
        <v>67</v>
      </c>
      <c r="D4898" s="24">
        <v>2010</v>
      </c>
      <c r="E4898" s="24" t="s">
        <v>106</v>
      </c>
      <c r="F4898" s="3">
        <f>IF(AND(A4898="PSA Testing", E4898= "Utilization Rate (per 100,000 patients)"),
SUMIFS(PSA!$D:$D,PSA!$A:$A,C4898,PSA!$G:$G,D4898),
IF(AND(A4898="Colorectal Cancer Screening", E4898="Utilization Rate (per 100,000 patients)"),
SUMIFS(COL!$D:$D,COL!$A:$A,C4898,COL!$G:$G, D4898),
IF(AND(A4898="Cervical Cancer Screening", E4898="Utilization Rate (per 100,000 patients)"),
SUMIFS(CERV!$D:$D,CERV!$A:$A,C4898,CERV!$G:$G,D4898),
IF(AND(A4898="Cancer Screening for CKD patients", E4898="Utilization Rate (per 100,000 patients)"),
SUMIFS(CANSCRN!$D:$D,CANSCRN!$A:$A,C4898,CANSCRN!$G:$G,D4898),
IF(AND(A4898="PSA Testing", E4898="Cost per service ($USD)"),
SUMIFS(PSA!$E:$E,PSA!$A:$A,C4898,PSA!$G:$G,D4898),
IF(AND(A4898="Colorectal Cancer Screening", E4898="Cost per service ($USD)"),
SUMIFS(COL!$E:$E,COL!$A:$A,C4898,COL!$G:$G,D4898),
IF(AND(A4898="Cervical Cancer Screening", E4898="Cost per service ($USD)"),
SUMIFS(CERV!$E:$E,CERV!$A:$A,C4898,CERV!$G:$G,D4898),
IF(AND(A4898="Cancer Screening for CKD patients", E4898="Cost per service ($USD)"),
SUMIFS(CANSCRN!$E:$E,CANSCRN!$A:$A,C4898,CANSCRN!$G:$G,D4898),
IF(AND(A4898="PSA Testing", E4898="Total Expenditure ($USD per 100,000 patients)"),
SUMIFS(PSA!$F:$F,PSA!$A:$A,C4898,PSA!$G:$G,D4898),
IF(AND(A4898="Colorectal Cancer Screening", E4898="Total Expenditure ($USD per 100,000 patients)"),
SUMIFS(COL!$F:$F,COL!$A:$A,C4898,COL!$G:$G,D4898),
IF(AND(A4898="Cervical Cancer Screening", E4898="Total Expenditure ($USD per 100,000 patients)"),
SUMIFS(CERV!$F:$F,CERV!$A:$A,C4898,CERV!$G:$G,D4898),
SUMIFS(CANSCRN!$F:$F,CANSCRN!$A:$A,C4898,CANSCRN!$G:$G,D4898))))))))))))</f>
        <v>27.156865700000001</v>
      </c>
    </row>
    <row r="4899" spans="1:6" x14ac:dyDescent="0.2">
      <c r="A4899" s="24" t="s">
        <v>100</v>
      </c>
      <c r="B4899" s="24" t="s">
        <v>101</v>
      </c>
      <c r="C4899" s="24" t="s">
        <v>67</v>
      </c>
      <c r="D4899" s="24">
        <v>2011</v>
      </c>
      <c r="E4899" s="24" t="s">
        <v>106</v>
      </c>
      <c r="F4899" s="3">
        <f>IF(AND(A4899="PSA Testing", E4899= "Utilization Rate (per 100,000 patients)"),
SUMIFS(PSA!$D:$D,PSA!$A:$A,C4899,PSA!$G:$G,D4899),
IF(AND(A4899="Colorectal Cancer Screening", E4899="Utilization Rate (per 100,000 patients)"),
SUMIFS(COL!$D:$D,COL!$A:$A,C4899,COL!$G:$G, D4899),
IF(AND(A4899="Cervical Cancer Screening", E4899="Utilization Rate (per 100,000 patients)"),
SUMIFS(CERV!$D:$D,CERV!$A:$A,C4899,CERV!$G:$G,D4899),
IF(AND(A4899="Cancer Screening for CKD patients", E4899="Utilization Rate (per 100,000 patients)"),
SUMIFS(CANSCRN!$D:$D,CANSCRN!$A:$A,C4899,CANSCRN!$G:$G,D4899),
IF(AND(A4899="PSA Testing", E4899="Cost per service ($USD)"),
SUMIFS(PSA!$E:$E,PSA!$A:$A,C4899,PSA!$G:$G,D4899),
IF(AND(A4899="Colorectal Cancer Screening", E4899="Cost per service ($USD)"),
SUMIFS(COL!$E:$E,COL!$A:$A,C4899,COL!$G:$G,D4899),
IF(AND(A4899="Cervical Cancer Screening", E4899="Cost per service ($USD)"),
SUMIFS(CERV!$E:$E,CERV!$A:$A,C4899,CERV!$G:$G,D4899),
IF(AND(A4899="Cancer Screening for CKD patients", E4899="Cost per service ($USD)"),
SUMIFS(CANSCRN!$E:$E,CANSCRN!$A:$A,C4899,CANSCRN!$G:$G,D4899),
IF(AND(A4899="PSA Testing", E4899="Total Expenditure ($USD per 100,000 patients)"),
SUMIFS(PSA!$F:$F,PSA!$A:$A,C4899,PSA!$G:$G,D4899),
IF(AND(A4899="Colorectal Cancer Screening", E4899="Total Expenditure ($USD per 100,000 patients)"),
SUMIFS(COL!$F:$F,COL!$A:$A,C4899,COL!$G:$G,D4899),
IF(AND(A4899="Cervical Cancer Screening", E4899="Total Expenditure ($USD per 100,000 patients)"),
SUMIFS(CERV!$F:$F,CERV!$A:$A,C4899,CERV!$G:$G,D4899),
SUMIFS(CANSCRN!$F:$F,CANSCRN!$A:$A,C4899,CANSCRN!$G:$G,D4899))))))))))))</f>
        <v>26.918465900000001</v>
      </c>
    </row>
    <row r="4900" spans="1:6" x14ac:dyDescent="0.2">
      <c r="A4900" s="24" t="s">
        <v>100</v>
      </c>
      <c r="B4900" s="24" t="s">
        <v>101</v>
      </c>
      <c r="C4900" s="24" t="s">
        <v>67</v>
      </c>
      <c r="D4900" s="24">
        <v>2012</v>
      </c>
      <c r="E4900" s="24" t="s">
        <v>106</v>
      </c>
      <c r="F4900" s="3">
        <f>IF(AND(A4900="PSA Testing", E4900= "Utilization Rate (per 100,000 patients)"),
SUMIFS(PSA!$D:$D,PSA!$A:$A,C4900,PSA!$G:$G,D4900),
IF(AND(A4900="Colorectal Cancer Screening", E4900="Utilization Rate (per 100,000 patients)"),
SUMIFS(COL!$D:$D,COL!$A:$A,C4900,COL!$G:$G, D4900),
IF(AND(A4900="Cervical Cancer Screening", E4900="Utilization Rate (per 100,000 patients)"),
SUMIFS(CERV!$D:$D,CERV!$A:$A,C4900,CERV!$G:$G,D4900),
IF(AND(A4900="Cancer Screening for CKD patients", E4900="Utilization Rate (per 100,000 patients)"),
SUMIFS(CANSCRN!$D:$D,CANSCRN!$A:$A,C4900,CANSCRN!$G:$G,D4900),
IF(AND(A4900="PSA Testing", E4900="Cost per service ($USD)"),
SUMIFS(PSA!$E:$E,PSA!$A:$A,C4900,PSA!$G:$G,D4900),
IF(AND(A4900="Colorectal Cancer Screening", E4900="Cost per service ($USD)"),
SUMIFS(COL!$E:$E,COL!$A:$A,C4900,COL!$G:$G,D4900),
IF(AND(A4900="Cervical Cancer Screening", E4900="Cost per service ($USD)"),
SUMIFS(CERV!$E:$E,CERV!$A:$A,C4900,CERV!$G:$G,D4900),
IF(AND(A4900="Cancer Screening for CKD patients", E4900="Cost per service ($USD)"),
SUMIFS(CANSCRN!$E:$E,CANSCRN!$A:$A,C4900,CANSCRN!$G:$G,D4900),
IF(AND(A4900="PSA Testing", E4900="Total Expenditure ($USD per 100,000 patients)"),
SUMIFS(PSA!$F:$F,PSA!$A:$A,C4900,PSA!$G:$G,D4900),
IF(AND(A4900="Colorectal Cancer Screening", E4900="Total Expenditure ($USD per 100,000 patients)"),
SUMIFS(COL!$F:$F,COL!$A:$A,C4900,COL!$G:$G,D4900),
IF(AND(A4900="Cervical Cancer Screening", E4900="Total Expenditure ($USD per 100,000 patients)"),
SUMIFS(CERV!$F:$F,CERV!$A:$A,C4900,CERV!$G:$G,D4900),
SUMIFS(CANSCRN!$F:$F,CANSCRN!$A:$A,C4900,CANSCRN!$G:$G,D4900))))))))))))</f>
        <v>24.654871799999999</v>
      </c>
    </row>
    <row r="4901" spans="1:6" x14ac:dyDescent="0.2">
      <c r="A4901" s="24" t="s">
        <v>100</v>
      </c>
      <c r="B4901" s="24" t="s">
        <v>101</v>
      </c>
      <c r="C4901" s="24" t="s">
        <v>67</v>
      </c>
      <c r="D4901" s="24">
        <v>2013</v>
      </c>
      <c r="E4901" s="24" t="s">
        <v>106</v>
      </c>
      <c r="F4901" s="3">
        <f>IF(AND(A4901="PSA Testing", E4901= "Utilization Rate (per 100,000 patients)"),
SUMIFS(PSA!$D:$D,PSA!$A:$A,C4901,PSA!$G:$G,D4901),
IF(AND(A4901="Colorectal Cancer Screening", E4901="Utilization Rate (per 100,000 patients)"),
SUMIFS(COL!$D:$D,COL!$A:$A,C4901,COL!$G:$G, D4901),
IF(AND(A4901="Cervical Cancer Screening", E4901="Utilization Rate (per 100,000 patients)"),
SUMIFS(CERV!$D:$D,CERV!$A:$A,C4901,CERV!$G:$G,D4901),
IF(AND(A4901="Cancer Screening for CKD patients", E4901="Utilization Rate (per 100,000 patients)"),
SUMIFS(CANSCRN!$D:$D,CANSCRN!$A:$A,C4901,CANSCRN!$G:$G,D4901),
IF(AND(A4901="PSA Testing", E4901="Cost per service ($USD)"),
SUMIFS(PSA!$E:$E,PSA!$A:$A,C4901,PSA!$G:$G,D4901),
IF(AND(A4901="Colorectal Cancer Screening", E4901="Cost per service ($USD)"),
SUMIFS(COL!$E:$E,COL!$A:$A,C4901,COL!$G:$G,D4901),
IF(AND(A4901="Cervical Cancer Screening", E4901="Cost per service ($USD)"),
SUMIFS(CERV!$E:$E,CERV!$A:$A,C4901,CERV!$G:$G,D4901),
IF(AND(A4901="Cancer Screening for CKD patients", E4901="Cost per service ($USD)"),
SUMIFS(CANSCRN!$E:$E,CANSCRN!$A:$A,C4901,CANSCRN!$G:$G,D4901),
IF(AND(A4901="PSA Testing", E4901="Total Expenditure ($USD per 100,000 patients)"),
SUMIFS(PSA!$F:$F,PSA!$A:$A,C4901,PSA!$G:$G,D4901),
IF(AND(A4901="Colorectal Cancer Screening", E4901="Total Expenditure ($USD per 100,000 patients)"),
SUMIFS(COL!$F:$F,COL!$A:$A,C4901,COL!$G:$G,D4901),
IF(AND(A4901="Cervical Cancer Screening", E4901="Total Expenditure ($USD per 100,000 patients)"),
SUMIFS(CERV!$F:$F,CERV!$A:$A,C4901,CERV!$G:$G,D4901),
SUMIFS(CANSCRN!$F:$F,CANSCRN!$A:$A,C4901,CANSCRN!$G:$G,D4901))))))))))))</f>
        <v>26.1722699</v>
      </c>
    </row>
    <row r="4902" spans="1:6" x14ac:dyDescent="0.2">
      <c r="A4902" s="24" t="s">
        <v>100</v>
      </c>
      <c r="B4902" s="24" t="s">
        <v>101</v>
      </c>
      <c r="C4902" s="24" t="s">
        <v>67</v>
      </c>
      <c r="D4902" s="24">
        <v>2014</v>
      </c>
      <c r="E4902" s="24" t="s">
        <v>106</v>
      </c>
      <c r="F4902" s="3">
        <f>IF(AND(A4902="PSA Testing", E4902= "Utilization Rate (per 100,000 patients)"),
SUMIFS(PSA!$D:$D,PSA!$A:$A,C4902,PSA!$G:$G,D4902),
IF(AND(A4902="Colorectal Cancer Screening", E4902="Utilization Rate (per 100,000 patients)"),
SUMIFS(COL!$D:$D,COL!$A:$A,C4902,COL!$G:$G, D4902),
IF(AND(A4902="Cervical Cancer Screening", E4902="Utilization Rate (per 100,000 patients)"),
SUMIFS(CERV!$D:$D,CERV!$A:$A,C4902,CERV!$G:$G,D4902),
IF(AND(A4902="Cancer Screening for CKD patients", E4902="Utilization Rate (per 100,000 patients)"),
SUMIFS(CANSCRN!$D:$D,CANSCRN!$A:$A,C4902,CANSCRN!$G:$G,D4902),
IF(AND(A4902="PSA Testing", E4902="Cost per service ($USD)"),
SUMIFS(PSA!$E:$E,PSA!$A:$A,C4902,PSA!$G:$G,D4902),
IF(AND(A4902="Colorectal Cancer Screening", E4902="Cost per service ($USD)"),
SUMIFS(COL!$E:$E,COL!$A:$A,C4902,COL!$G:$G,D4902),
IF(AND(A4902="Cervical Cancer Screening", E4902="Cost per service ($USD)"),
SUMIFS(CERV!$E:$E,CERV!$A:$A,C4902,CERV!$G:$G,D4902),
IF(AND(A4902="Cancer Screening for CKD patients", E4902="Cost per service ($USD)"),
SUMIFS(CANSCRN!$E:$E,CANSCRN!$A:$A,C4902,CANSCRN!$G:$G,D4902),
IF(AND(A4902="PSA Testing", E4902="Total Expenditure ($USD per 100,000 patients)"),
SUMIFS(PSA!$F:$F,PSA!$A:$A,C4902,PSA!$G:$G,D4902),
IF(AND(A4902="Colorectal Cancer Screening", E4902="Total Expenditure ($USD per 100,000 patients)"),
SUMIFS(COL!$F:$F,COL!$A:$A,C4902,COL!$G:$G,D4902),
IF(AND(A4902="Cervical Cancer Screening", E4902="Total Expenditure ($USD per 100,000 patients)"),
SUMIFS(CERV!$F:$F,CERV!$A:$A,C4902,CERV!$G:$G,D4902),
SUMIFS(CANSCRN!$F:$F,CANSCRN!$A:$A,C4902,CANSCRN!$G:$G,D4902))))))))))))</f>
        <v>24.862187500000001</v>
      </c>
    </row>
    <row r="4903" spans="1:6" x14ac:dyDescent="0.2">
      <c r="A4903" s="24" t="s">
        <v>100</v>
      </c>
      <c r="B4903" s="24" t="s">
        <v>101</v>
      </c>
      <c r="C4903" s="24" t="s">
        <v>67</v>
      </c>
      <c r="D4903" s="24">
        <v>2015</v>
      </c>
      <c r="E4903" s="24" t="s">
        <v>106</v>
      </c>
      <c r="F4903" s="3">
        <f>IF(AND(A4903="PSA Testing", E4903= "Utilization Rate (per 100,000 patients)"),
SUMIFS(PSA!$D:$D,PSA!$A:$A,C4903,PSA!$G:$G,D4903),
IF(AND(A4903="Colorectal Cancer Screening", E4903="Utilization Rate (per 100,000 patients)"),
SUMIFS(COL!$D:$D,COL!$A:$A,C4903,COL!$G:$G, D4903),
IF(AND(A4903="Cervical Cancer Screening", E4903="Utilization Rate (per 100,000 patients)"),
SUMIFS(CERV!$D:$D,CERV!$A:$A,C4903,CERV!$G:$G,D4903),
IF(AND(A4903="Cancer Screening for CKD patients", E4903="Utilization Rate (per 100,000 patients)"),
SUMIFS(CANSCRN!$D:$D,CANSCRN!$A:$A,C4903,CANSCRN!$G:$G,D4903),
IF(AND(A4903="PSA Testing", E4903="Cost per service ($USD)"),
SUMIFS(PSA!$E:$E,PSA!$A:$A,C4903,PSA!$G:$G,D4903),
IF(AND(A4903="Colorectal Cancer Screening", E4903="Cost per service ($USD)"),
SUMIFS(COL!$E:$E,COL!$A:$A,C4903,COL!$G:$G,D4903),
IF(AND(A4903="Cervical Cancer Screening", E4903="Cost per service ($USD)"),
SUMIFS(CERV!$E:$E,CERV!$A:$A,C4903,CERV!$G:$G,D4903),
IF(AND(A4903="Cancer Screening for CKD patients", E4903="Cost per service ($USD)"),
SUMIFS(CANSCRN!$E:$E,CANSCRN!$A:$A,C4903,CANSCRN!$G:$G,D4903),
IF(AND(A4903="PSA Testing", E4903="Total Expenditure ($USD per 100,000 patients)"),
SUMIFS(PSA!$F:$F,PSA!$A:$A,C4903,PSA!$G:$G,D4903),
IF(AND(A4903="Colorectal Cancer Screening", E4903="Total Expenditure ($USD per 100,000 patients)"),
SUMIFS(COL!$F:$F,COL!$A:$A,C4903,COL!$G:$G,D4903),
IF(AND(A4903="Cervical Cancer Screening", E4903="Total Expenditure ($USD per 100,000 patients)"),
SUMIFS(CERV!$F:$F,CERV!$A:$A,C4903,CERV!$G:$G,D4903),
SUMIFS(CANSCRN!$F:$F,CANSCRN!$A:$A,C4903,CANSCRN!$G:$G,D4903))))))))))))</f>
        <v>22.400714300000001</v>
      </c>
    </row>
    <row r="4904" spans="1:6" x14ac:dyDescent="0.2">
      <c r="A4904" s="24" t="s">
        <v>100</v>
      </c>
      <c r="B4904" s="24" t="s">
        <v>101</v>
      </c>
      <c r="C4904" s="24" t="s">
        <v>67</v>
      </c>
      <c r="D4904" s="24">
        <v>2016</v>
      </c>
      <c r="E4904" s="24" t="s">
        <v>106</v>
      </c>
      <c r="F4904" s="3">
        <f>IF(AND(A4904="PSA Testing", E4904= "Utilization Rate (per 100,000 patients)"),
SUMIFS(PSA!$D:$D,PSA!$A:$A,C4904,PSA!$G:$G,D4904),
IF(AND(A4904="Colorectal Cancer Screening", E4904="Utilization Rate (per 100,000 patients)"),
SUMIFS(COL!$D:$D,COL!$A:$A,C4904,COL!$G:$G, D4904),
IF(AND(A4904="Cervical Cancer Screening", E4904="Utilization Rate (per 100,000 patients)"),
SUMIFS(CERV!$D:$D,CERV!$A:$A,C4904,CERV!$G:$G,D4904),
IF(AND(A4904="Cancer Screening for CKD patients", E4904="Utilization Rate (per 100,000 patients)"),
SUMIFS(CANSCRN!$D:$D,CANSCRN!$A:$A,C4904,CANSCRN!$G:$G,D4904),
IF(AND(A4904="PSA Testing", E4904="Cost per service ($USD)"),
SUMIFS(PSA!$E:$E,PSA!$A:$A,C4904,PSA!$G:$G,D4904),
IF(AND(A4904="Colorectal Cancer Screening", E4904="Cost per service ($USD)"),
SUMIFS(COL!$E:$E,COL!$A:$A,C4904,COL!$G:$G,D4904),
IF(AND(A4904="Cervical Cancer Screening", E4904="Cost per service ($USD)"),
SUMIFS(CERV!$E:$E,CERV!$A:$A,C4904,CERV!$G:$G,D4904),
IF(AND(A4904="Cancer Screening for CKD patients", E4904="Cost per service ($USD)"),
SUMIFS(CANSCRN!$E:$E,CANSCRN!$A:$A,C4904,CANSCRN!$G:$G,D4904),
IF(AND(A4904="PSA Testing", E4904="Total Expenditure ($USD per 100,000 patients)"),
SUMIFS(PSA!$F:$F,PSA!$A:$A,C4904,PSA!$G:$G,D4904),
IF(AND(A4904="Colorectal Cancer Screening", E4904="Total Expenditure ($USD per 100,000 patients)"),
SUMIFS(COL!$F:$F,COL!$A:$A,C4904,COL!$G:$G,D4904),
IF(AND(A4904="Cervical Cancer Screening", E4904="Total Expenditure ($USD per 100,000 patients)"),
SUMIFS(CERV!$F:$F,CERV!$A:$A,C4904,CERV!$G:$G,D4904),
SUMIFS(CANSCRN!$F:$F,CANSCRN!$A:$A,C4904,CANSCRN!$G:$G,D4904))))))))))))</f>
        <v>23.886260199999999</v>
      </c>
    </row>
    <row r="4905" spans="1:6" x14ac:dyDescent="0.2">
      <c r="A4905" s="24" t="s">
        <v>100</v>
      </c>
      <c r="B4905" s="24" t="s">
        <v>101</v>
      </c>
      <c r="C4905" s="24" t="s">
        <v>67</v>
      </c>
      <c r="D4905" s="24">
        <v>2017</v>
      </c>
      <c r="E4905" s="24" t="s">
        <v>106</v>
      </c>
      <c r="F4905" s="3">
        <f>IF(AND(A4905="PSA Testing", E4905= "Utilization Rate (per 100,000 patients)"),
SUMIFS(PSA!$D:$D,PSA!$A:$A,C4905,PSA!$G:$G,D4905),
IF(AND(A4905="Colorectal Cancer Screening", E4905="Utilization Rate (per 100,000 patients)"),
SUMIFS(COL!$D:$D,COL!$A:$A,C4905,COL!$G:$G, D4905),
IF(AND(A4905="Cervical Cancer Screening", E4905="Utilization Rate (per 100,000 patients)"),
SUMIFS(CERV!$D:$D,CERV!$A:$A,C4905,CERV!$G:$G,D4905),
IF(AND(A4905="Cancer Screening for CKD patients", E4905="Utilization Rate (per 100,000 patients)"),
SUMIFS(CANSCRN!$D:$D,CANSCRN!$A:$A,C4905,CANSCRN!$G:$G,D4905),
IF(AND(A4905="PSA Testing", E4905="Cost per service ($USD)"),
SUMIFS(PSA!$E:$E,PSA!$A:$A,C4905,PSA!$G:$G,D4905),
IF(AND(A4905="Colorectal Cancer Screening", E4905="Cost per service ($USD)"),
SUMIFS(COL!$E:$E,COL!$A:$A,C4905,COL!$G:$G,D4905),
IF(AND(A4905="Cervical Cancer Screening", E4905="Cost per service ($USD)"),
SUMIFS(CERV!$E:$E,CERV!$A:$A,C4905,CERV!$G:$G,D4905),
IF(AND(A4905="Cancer Screening for CKD patients", E4905="Cost per service ($USD)"),
SUMIFS(CANSCRN!$E:$E,CANSCRN!$A:$A,C4905,CANSCRN!$G:$G,D4905),
IF(AND(A4905="PSA Testing", E4905="Total Expenditure ($USD per 100,000 patients)"),
SUMIFS(PSA!$F:$F,PSA!$A:$A,C4905,PSA!$G:$G,D4905),
IF(AND(A4905="Colorectal Cancer Screening", E4905="Total Expenditure ($USD per 100,000 patients)"),
SUMIFS(COL!$F:$F,COL!$A:$A,C4905,COL!$G:$G,D4905),
IF(AND(A4905="Cervical Cancer Screening", E4905="Total Expenditure ($USD per 100,000 patients)"),
SUMIFS(CERV!$F:$F,CERV!$A:$A,C4905,CERV!$G:$G,D4905),
SUMIFS(CANSCRN!$F:$F,CANSCRN!$A:$A,C4905,CANSCRN!$G:$G,D4905))))))))))))</f>
        <v>24.544018999999999</v>
      </c>
    </row>
    <row r="4906" spans="1:6" x14ac:dyDescent="0.2">
      <c r="A4906" s="24" t="s">
        <v>100</v>
      </c>
      <c r="B4906" s="24" t="s">
        <v>101</v>
      </c>
      <c r="C4906" s="24" t="s">
        <v>67</v>
      </c>
      <c r="D4906" s="24">
        <v>2018</v>
      </c>
      <c r="E4906" s="24" t="s">
        <v>106</v>
      </c>
      <c r="F4906" s="3">
        <f>IF(AND(A4906="PSA Testing", E4906= "Utilization Rate (per 100,000 patients)"),
SUMIFS(PSA!$D:$D,PSA!$A:$A,C4906,PSA!$G:$G,D4906),
IF(AND(A4906="Colorectal Cancer Screening", E4906="Utilization Rate (per 100,000 patients)"),
SUMIFS(COL!$D:$D,COL!$A:$A,C4906,COL!$G:$G, D4906),
IF(AND(A4906="Cervical Cancer Screening", E4906="Utilization Rate (per 100,000 patients)"),
SUMIFS(CERV!$D:$D,CERV!$A:$A,C4906,CERV!$G:$G,D4906),
IF(AND(A4906="Cancer Screening for CKD patients", E4906="Utilization Rate (per 100,000 patients)"),
SUMIFS(CANSCRN!$D:$D,CANSCRN!$A:$A,C4906,CANSCRN!$G:$G,D4906),
IF(AND(A4906="PSA Testing", E4906="Cost per service ($USD)"),
SUMIFS(PSA!$E:$E,PSA!$A:$A,C4906,PSA!$G:$G,D4906),
IF(AND(A4906="Colorectal Cancer Screening", E4906="Cost per service ($USD)"),
SUMIFS(COL!$E:$E,COL!$A:$A,C4906,COL!$G:$G,D4906),
IF(AND(A4906="Cervical Cancer Screening", E4906="Cost per service ($USD)"),
SUMIFS(CERV!$E:$E,CERV!$A:$A,C4906,CERV!$G:$G,D4906),
IF(AND(A4906="Cancer Screening for CKD patients", E4906="Cost per service ($USD)"),
SUMIFS(CANSCRN!$E:$E,CANSCRN!$A:$A,C4906,CANSCRN!$G:$G,D4906),
IF(AND(A4906="PSA Testing", E4906="Total Expenditure ($USD per 100,000 patients)"),
SUMIFS(PSA!$F:$F,PSA!$A:$A,C4906,PSA!$G:$G,D4906),
IF(AND(A4906="Colorectal Cancer Screening", E4906="Total Expenditure ($USD per 100,000 patients)"),
SUMIFS(COL!$F:$F,COL!$A:$A,C4906,COL!$G:$G,D4906),
IF(AND(A4906="Cervical Cancer Screening", E4906="Total Expenditure ($USD per 100,000 patients)"),
SUMIFS(CERV!$F:$F,CERV!$A:$A,C4906,CERV!$G:$G,D4906),
SUMIFS(CANSCRN!$F:$F,CANSCRN!$A:$A,C4906,CANSCRN!$G:$G,D4906))))))))))))</f>
        <v>23.261316300000001</v>
      </c>
    </row>
    <row r="4907" spans="1:6" x14ac:dyDescent="0.2">
      <c r="A4907" s="24" t="s">
        <v>100</v>
      </c>
      <c r="B4907" s="24" t="s">
        <v>101</v>
      </c>
      <c r="C4907" s="24" t="s">
        <v>67</v>
      </c>
      <c r="D4907" s="24">
        <v>2019</v>
      </c>
      <c r="E4907" s="24" t="s">
        <v>106</v>
      </c>
      <c r="F4907" s="3">
        <f>IF(AND(A4907="PSA Testing", E4907= "Utilization Rate (per 100,000 patients)"),
SUMIFS(PSA!$D:$D,PSA!$A:$A,C4907,PSA!$G:$G,D4907),
IF(AND(A4907="Colorectal Cancer Screening", E4907="Utilization Rate (per 100,000 patients)"),
SUMIFS(COL!$D:$D,COL!$A:$A,C4907,COL!$G:$G, D4907),
IF(AND(A4907="Cervical Cancer Screening", E4907="Utilization Rate (per 100,000 patients)"),
SUMIFS(CERV!$D:$D,CERV!$A:$A,C4907,CERV!$G:$G,D4907),
IF(AND(A4907="Cancer Screening for CKD patients", E4907="Utilization Rate (per 100,000 patients)"),
SUMIFS(CANSCRN!$D:$D,CANSCRN!$A:$A,C4907,CANSCRN!$G:$G,D4907),
IF(AND(A4907="PSA Testing", E4907="Cost per service ($USD)"),
SUMIFS(PSA!$E:$E,PSA!$A:$A,C4907,PSA!$G:$G,D4907),
IF(AND(A4907="Colorectal Cancer Screening", E4907="Cost per service ($USD)"),
SUMIFS(COL!$E:$E,COL!$A:$A,C4907,COL!$G:$G,D4907),
IF(AND(A4907="Cervical Cancer Screening", E4907="Cost per service ($USD)"),
SUMIFS(CERV!$E:$E,CERV!$A:$A,C4907,CERV!$G:$G,D4907),
IF(AND(A4907="Cancer Screening for CKD patients", E4907="Cost per service ($USD)"),
SUMIFS(CANSCRN!$E:$E,CANSCRN!$A:$A,C4907,CANSCRN!$G:$G,D4907),
IF(AND(A4907="PSA Testing", E4907="Total Expenditure ($USD per 100,000 patients)"),
SUMIFS(PSA!$F:$F,PSA!$A:$A,C4907,PSA!$G:$G,D4907),
IF(AND(A4907="Colorectal Cancer Screening", E4907="Total Expenditure ($USD per 100,000 patients)"),
SUMIFS(COL!$F:$F,COL!$A:$A,C4907,COL!$G:$G,D4907),
IF(AND(A4907="Cervical Cancer Screening", E4907="Total Expenditure ($USD per 100,000 patients)"),
SUMIFS(CERV!$F:$F,CERV!$A:$A,C4907,CERV!$G:$G,D4907),
SUMIFS(CANSCRN!$F:$F,CANSCRN!$A:$A,C4907,CANSCRN!$G:$G,D4907))))))))))))</f>
        <v>20.996979400000001</v>
      </c>
    </row>
    <row r="4908" spans="1:6" x14ac:dyDescent="0.2">
      <c r="A4908" s="24" t="s">
        <v>100</v>
      </c>
      <c r="B4908" s="24" t="s">
        <v>101</v>
      </c>
      <c r="C4908" s="24" t="s">
        <v>68</v>
      </c>
      <c r="D4908" s="24">
        <v>2009</v>
      </c>
      <c r="E4908" s="24" t="s">
        <v>106</v>
      </c>
      <c r="F4908" s="3">
        <f>IF(AND(A4908="PSA Testing", E4908= "Utilization Rate (per 100,000 patients)"),
SUMIFS(PSA!$D:$D,PSA!$A:$A,C4908,PSA!$G:$G,D4908),
IF(AND(A4908="Colorectal Cancer Screening", E4908="Utilization Rate (per 100,000 patients)"),
SUMIFS(COL!$D:$D,COL!$A:$A,C4908,COL!$G:$G, D4908),
IF(AND(A4908="Cervical Cancer Screening", E4908="Utilization Rate (per 100,000 patients)"),
SUMIFS(CERV!$D:$D,CERV!$A:$A,C4908,CERV!$G:$G,D4908),
IF(AND(A4908="Cancer Screening for CKD patients", E4908="Utilization Rate (per 100,000 patients)"),
SUMIFS(CANSCRN!$D:$D,CANSCRN!$A:$A,C4908,CANSCRN!$G:$G,D4908),
IF(AND(A4908="PSA Testing", E4908="Cost per service ($USD)"),
SUMIFS(PSA!$E:$E,PSA!$A:$A,C4908,PSA!$G:$G,D4908),
IF(AND(A4908="Colorectal Cancer Screening", E4908="Cost per service ($USD)"),
SUMIFS(COL!$E:$E,COL!$A:$A,C4908,COL!$G:$G,D4908),
IF(AND(A4908="Cervical Cancer Screening", E4908="Cost per service ($USD)"),
SUMIFS(CERV!$E:$E,CERV!$A:$A,C4908,CERV!$G:$G,D4908),
IF(AND(A4908="Cancer Screening for CKD patients", E4908="Cost per service ($USD)"),
SUMIFS(CANSCRN!$E:$E,CANSCRN!$A:$A,C4908,CANSCRN!$G:$G,D4908),
IF(AND(A4908="PSA Testing", E4908="Total Expenditure ($USD per 100,000 patients)"),
SUMIFS(PSA!$F:$F,PSA!$A:$A,C4908,PSA!$G:$G,D4908),
IF(AND(A4908="Colorectal Cancer Screening", E4908="Total Expenditure ($USD per 100,000 patients)"),
SUMIFS(COL!$F:$F,COL!$A:$A,C4908,COL!$G:$G,D4908),
IF(AND(A4908="Cervical Cancer Screening", E4908="Total Expenditure ($USD per 100,000 patients)"),
SUMIFS(CERV!$F:$F,CERV!$A:$A,C4908,CERV!$G:$G,D4908),
SUMIFS(CANSCRN!$F:$F,CANSCRN!$A:$A,C4908,CANSCRN!$G:$G,D4908))))))))))))</f>
        <v>28.967165399999999</v>
      </c>
    </row>
    <row r="4909" spans="1:6" x14ac:dyDescent="0.2">
      <c r="A4909" s="24" t="s">
        <v>100</v>
      </c>
      <c r="B4909" s="24" t="s">
        <v>101</v>
      </c>
      <c r="C4909" s="24" t="s">
        <v>68</v>
      </c>
      <c r="D4909" s="24">
        <v>2010</v>
      </c>
      <c r="E4909" s="24" t="s">
        <v>106</v>
      </c>
      <c r="F4909" s="3">
        <f>IF(AND(A4909="PSA Testing", E4909= "Utilization Rate (per 100,000 patients)"),
SUMIFS(PSA!$D:$D,PSA!$A:$A,C4909,PSA!$G:$G,D4909),
IF(AND(A4909="Colorectal Cancer Screening", E4909="Utilization Rate (per 100,000 patients)"),
SUMIFS(COL!$D:$D,COL!$A:$A,C4909,COL!$G:$G, D4909),
IF(AND(A4909="Cervical Cancer Screening", E4909="Utilization Rate (per 100,000 patients)"),
SUMIFS(CERV!$D:$D,CERV!$A:$A,C4909,CERV!$G:$G,D4909),
IF(AND(A4909="Cancer Screening for CKD patients", E4909="Utilization Rate (per 100,000 patients)"),
SUMIFS(CANSCRN!$D:$D,CANSCRN!$A:$A,C4909,CANSCRN!$G:$G,D4909),
IF(AND(A4909="PSA Testing", E4909="Cost per service ($USD)"),
SUMIFS(PSA!$E:$E,PSA!$A:$A,C4909,PSA!$G:$G,D4909),
IF(AND(A4909="Colorectal Cancer Screening", E4909="Cost per service ($USD)"),
SUMIFS(COL!$E:$E,COL!$A:$A,C4909,COL!$G:$G,D4909),
IF(AND(A4909="Cervical Cancer Screening", E4909="Cost per service ($USD)"),
SUMIFS(CERV!$E:$E,CERV!$A:$A,C4909,CERV!$G:$G,D4909),
IF(AND(A4909="Cancer Screening for CKD patients", E4909="Cost per service ($USD)"),
SUMIFS(CANSCRN!$E:$E,CANSCRN!$A:$A,C4909,CANSCRN!$G:$G,D4909),
IF(AND(A4909="PSA Testing", E4909="Total Expenditure ($USD per 100,000 patients)"),
SUMIFS(PSA!$F:$F,PSA!$A:$A,C4909,PSA!$G:$G,D4909),
IF(AND(A4909="Colorectal Cancer Screening", E4909="Total Expenditure ($USD per 100,000 patients)"),
SUMIFS(COL!$F:$F,COL!$A:$A,C4909,COL!$G:$G,D4909),
IF(AND(A4909="Cervical Cancer Screening", E4909="Total Expenditure ($USD per 100,000 patients)"),
SUMIFS(CERV!$F:$F,CERV!$A:$A,C4909,CERV!$G:$G,D4909),
SUMIFS(CANSCRN!$F:$F,CANSCRN!$A:$A,C4909,CANSCRN!$G:$G,D4909))))))))))))</f>
        <v>31.3380808</v>
      </c>
    </row>
    <row r="4910" spans="1:6" x14ac:dyDescent="0.2">
      <c r="A4910" s="24" t="s">
        <v>100</v>
      </c>
      <c r="B4910" s="24" t="s">
        <v>101</v>
      </c>
      <c r="C4910" s="24" t="s">
        <v>68</v>
      </c>
      <c r="D4910" s="24">
        <v>2011</v>
      </c>
      <c r="E4910" s="24" t="s">
        <v>106</v>
      </c>
      <c r="F4910" s="3">
        <f>IF(AND(A4910="PSA Testing", E4910= "Utilization Rate (per 100,000 patients)"),
SUMIFS(PSA!$D:$D,PSA!$A:$A,C4910,PSA!$G:$G,D4910),
IF(AND(A4910="Colorectal Cancer Screening", E4910="Utilization Rate (per 100,000 patients)"),
SUMIFS(COL!$D:$D,COL!$A:$A,C4910,COL!$G:$G, D4910),
IF(AND(A4910="Cervical Cancer Screening", E4910="Utilization Rate (per 100,000 patients)"),
SUMIFS(CERV!$D:$D,CERV!$A:$A,C4910,CERV!$G:$G,D4910),
IF(AND(A4910="Cancer Screening for CKD patients", E4910="Utilization Rate (per 100,000 patients)"),
SUMIFS(CANSCRN!$D:$D,CANSCRN!$A:$A,C4910,CANSCRN!$G:$G,D4910),
IF(AND(A4910="PSA Testing", E4910="Cost per service ($USD)"),
SUMIFS(PSA!$E:$E,PSA!$A:$A,C4910,PSA!$G:$G,D4910),
IF(AND(A4910="Colorectal Cancer Screening", E4910="Cost per service ($USD)"),
SUMIFS(COL!$E:$E,COL!$A:$A,C4910,COL!$G:$G,D4910),
IF(AND(A4910="Cervical Cancer Screening", E4910="Cost per service ($USD)"),
SUMIFS(CERV!$E:$E,CERV!$A:$A,C4910,CERV!$G:$G,D4910),
IF(AND(A4910="Cancer Screening for CKD patients", E4910="Cost per service ($USD)"),
SUMIFS(CANSCRN!$E:$E,CANSCRN!$A:$A,C4910,CANSCRN!$G:$G,D4910),
IF(AND(A4910="PSA Testing", E4910="Total Expenditure ($USD per 100,000 patients)"),
SUMIFS(PSA!$F:$F,PSA!$A:$A,C4910,PSA!$G:$G,D4910),
IF(AND(A4910="Colorectal Cancer Screening", E4910="Total Expenditure ($USD per 100,000 patients)"),
SUMIFS(COL!$F:$F,COL!$A:$A,C4910,COL!$G:$G,D4910),
IF(AND(A4910="Cervical Cancer Screening", E4910="Total Expenditure ($USD per 100,000 patients)"),
SUMIFS(CERV!$F:$F,CERV!$A:$A,C4910,CERV!$G:$G,D4910),
SUMIFS(CANSCRN!$F:$F,CANSCRN!$A:$A,C4910,CANSCRN!$G:$G,D4910))))))))))))</f>
        <v>30.642191799999999</v>
      </c>
    </row>
    <row r="4911" spans="1:6" x14ac:dyDescent="0.2">
      <c r="A4911" s="24" t="s">
        <v>100</v>
      </c>
      <c r="B4911" s="24" t="s">
        <v>101</v>
      </c>
      <c r="C4911" s="24" t="s">
        <v>68</v>
      </c>
      <c r="D4911" s="24">
        <v>2012</v>
      </c>
      <c r="E4911" s="24" t="s">
        <v>106</v>
      </c>
      <c r="F4911" s="3">
        <f>IF(AND(A4911="PSA Testing", E4911= "Utilization Rate (per 100,000 patients)"),
SUMIFS(PSA!$D:$D,PSA!$A:$A,C4911,PSA!$G:$G,D4911),
IF(AND(A4911="Colorectal Cancer Screening", E4911="Utilization Rate (per 100,000 patients)"),
SUMIFS(COL!$D:$D,COL!$A:$A,C4911,COL!$G:$G, D4911),
IF(AND(A4911="Cervical Cancer Screening", E4911="Utilization Rate (per 100,000 patients)"),
SUMIFS(CERV!$D:$D,CERV!$A:$A,C4911,CERV!$G:$G,D4911),
IF(AND(A4911="Cancer Screening for CKD patients", E4911="Utilization Rate (per 100,000 patients)"),
SUMIFS(CANSCRN!$D:$D,CANSCRN!$A:$A,C4911,CANSCRN!$G:$G,D4911),
IF(AND(A4911="PSA Testing", E4911="Cost per service ($USD)"),
SUMIFS(PSA!$E:$E,PSA!$A:$A,C4911,PSA!$G:$G,D4911),
IF(AND(A4911="Colorectal Cancer Screening", E4911="Cost per service ($USD)"),
SUMIFS(COL!$E:$E,COL!$A:$A,C4911,COL!$G:$G,D4911),
IF(AND(A4911="Cervical Cancer Screening", E4911="Cost per service ($USD)"),
SUMIFS(CERV!$E:$E,CERV!$A:$A,C4911,CERV!$G:$G,D4911),
IF(AND(A4911="Cancer Screening for CKD patients", E4911="Cost per service ($USD)"),
SUMIFS(CANSCRN!$E:$E,CANSCRN!$A:$A,C4911,CANSCRN!$G:$G,D4911),
IF(AND(A4911="PSA Testing", E4911="Total Expenditure ($USD per 100,000 patients)"),
SUMIFS(PSA!$F:$F,PSA!$A:$A,C4911,PSA!$G:$G,D4911),
IF(AND(A4911="Colorectal Cancer Screening", E4911="Total Expenditure ($USD per 100,000 patients)"),
SUMIFS(COL!$F:$F,COL!$A:$A,C4911,COL!$G:$G,D4911),
IF(AND(A4911="Cervical Cancer Screening", E4911="Total Expenditure ($USD per 100,000 patients)"),
SUMIFS(CERV!$F:$F,CERV!$A:$A,C4911,CERV!$G:$G,D4911),
SUMIFS(CANSCRN!$F:$F,CANSCRN!$A:$A,C4911,CANSCRN!$G:$G,D4911))))))))))))</f>
        <v>32.309872900000002</v>
      </c>
    </row>
    <row r="4912" spans="1:6" x14ac:dyDescent="0.2">
      <c r="A4912" s="24" t="s">
        <v>100</v>
      </c>
      <c r="B4912" s="24" t="s">
        <v>101</v>
      </c>
      <c r="C4912" s="24" t="s">
        <v>68</v>
      </c>
      <c r="D4912" s="24">
        <v>2013</v>
      </c>
      <c r="E4912" s="24" t="s">
        <v>106</v>
      </c>
      <c r="F4912" s="3">
        <f>IF(AND(A4912="PSA Testing", E4912= "Utilization Rate (per 100,000 patients)"),
SUMIFS(PSA!$D:$D,PSA!$A:$A,C4912,PSA!$G:$G,D4912),
IF(AND(A4912="Colorectal Cancer Screening", E4912="Utilization Rate (per 100,000 patients)"),
SUMIFS(COL!$D:$D,COL!$A:$A,C4912,COL!$G:$G, D4912),
IF(AND(A4912="Cervical Cancer Screening", E4912="Utilization Rate (per 100,000 patients)"),
SUMIFS(CERV!$D:$D,CERV!$A:$A,C4912,CERV!$G:$G,D4912),
IF(AND(A4912="Cancer Screening for CKD patients", E4912="Utilization Rate (per 100,000 patients)"),
SUMIFS(CANSCRN!$D:$D,CANSCRN!$A:$A,C4912,CANSCRN!$G:$G,D4912),
IF(AND(A4912="PSA Testing", E4912="Cost per service ($USD)"),
SUMIFS(PSA!$E:$E,PSA!$A:$A,C4912,PSA!$G:$G,D4912),
IF(AND(A4912="Colorectal Cancer Screening", E4912="Cost per service ($USD)"),
SUMIFS(COL!$E:$E,COL!$A:$A,C4912,COL!$G:$G,D4912),
IF(AND(A4912="Cervical Cancer Screening", E4912="Cost per service ($USD)"),
SUMIFS(CERV!$E:$E,CERV!$A:$A,C4912,CERV!$G:$G,D4912),
IF(AND(A4912="Cancer Screening for CKD patients", E4912="Cost per service ($USD)"),
SUMIFS(CANSCRN!$E:$E,CANSCRN!$A:$A,C4912,CANSCRN!$G:$G,D4912),
IF(AND(A4912="PSA Testing", E4912="Total Expenditure ($USD per 100,000 patients)"),
SUMIFS(PSA!$F:$F,PSA!$A:$A,C4912,PSA!$G:$G,D4912),
IF(AND(A4912="Colorectal Cancer Screening", E4912="Total Expenditure ($USD per 100,000 patients)"),
SUMIFS(COL!$F:$F,COL!$A:$A,C4912,COL!$G:$G,D4912),
IF(AND(A4912="Cervical Cancer Screening", E4912="Total Expenditure ($USD per 100,000 patients)"),
SUMIFS(CERV!$F:$F,CERV!$A:$A,C4912,CERV!$G:$G,D4912),
SUMIFS(CANSCRN!$F:$F,CANSCRN!$A:$A,C4912,CANSCRN!$G:$G,D4912))))))))))))</f>
        <v>24.127098799999999</v>
      </c>
    </row>
    <row r="4913" spans="1:6" x14ac:dyDescent="0.2">
      <c r="A4913" s="24" t="s">
        <v>100</v>
      </c>
      <c r="B4913" s="24" t="s">
        <v>101</v>
      </c>
      <c r="C4913" s="24" t="s">
        <v>68</v>
      </c>
      <c r="D4913" s="24">
        <v>2014</v>
      </c>
      <c r="E4913" s="24" t="s">
        <v>106</v>
      </c>
      <c r="F4913" s="3">
        <f>IF(AND(A4913="PSA Testing", E4913= "Utilization Rate (per 100,000 patients)"),
SUMIFS(PSA!$D:$D,PSA!$A:$A,C4913,PSA!$G:$G,D4913),
IF(AND(A4913="Colorectal Cancer Screening", E4913="Utilization Rate (per 100,000 patients)"),
SUMIFS(COL!$D:$D,COL!$A:$A,C4913,COL!$G:$G, D4913),
IF(AND(A4913="Cervical Cancer Screening", E4913="Utilization Rate (per 100,000 patients)"),
SUMIFS(CERV!$D:$D,CERV!$A:$A,C4913,CERV!$G:$G,D4913),
IF(AND(A4913="Cancer Screening for CKD patients", E4913="Utilization Rate (per 100,000 patients)"),
SUMIFS(CANSCRN!$D:$D,CANSCRN!$A:$A,C4913,CANSCRN!$G:$G,D4913),
IF(AND(A4913="PSA Testing", E4913="Cost per service ($USD)"),
SUMIFS(PSA!$E:$E,PSA!$A:$A,C4913,PSA!$G:$G,D4913),
IF(AND(A4913="Colorectal Cancer Screening", E4913="Cost per service ($USD)"),
SUMIFS(COL!$E:$E,COL!$A:$A,C4913,COL!$G:$G,D4913),
IF(AND(A4913="Cervical Cancer Screening", E4913="Cost per service ($USD)"),
SUMIFS(CERV!$E:$E,CERV!$A:$A,C4913,CERV!$G:$G,D4913),
IF(AND(A4913="Cancer Screening for CKD patients", E4913="Cost per service ($USD)"),
SUMIFS(CANSCRN!$E:$E,CANSCRN!$A:$A,C4913,CANSCRN!$G:$G,D4913),
IF(AND(A4913="PSA Testing", E4913="Total Expenditure ($USD per 100,000 patients)"),
SUMIFS(PSA!$F:$F,PSA!$A:$A,C4913,PSA!$G:$G,D4913),
IF(AND(A4913="Colorectal Cancer Screening", E4913="Total Expenditure ($USD per 100,000 patients)"),
SUMIFS(COL!$F:$F,COL!$A:$A,C4913,COL!$G:$G,D4913),
IF(AND(A4913="Cervical Cancer Screening", E4913="Total Expenditure ($USD per 100,000 patients)"),
SUMIFS(CERV!$F:$F,CERV!$A:$A,C4913,CERV!$G:$G,D4913),
SUMIFS(CANSCRN!$F:$F,CANSCRN!$A:$A,C4913,CANSCRN!$G:$G,D4913))))))))))))</f>
        <v>21.4524571</v>
      </c>
    </row>
    <row r="4914" spans="1:6" x14ac:dyDescent="0.2">
      <c r="A4914" s="24" t="s">
        <v>100</v>
      </c>
      <c r="B4914" s="24" t="s">
        <v>101</v>
      </c>
      <c r="C4914" s="24" t="s">
        <v>68</v>
      </c>
      <c r="D4914" s="24">
        <v>2015</v>
      </c>
      <c r="E4914" s="24" t="s">
        <v>106</v>
      </c>
      <c r="F4914" s="3">
        <f>IF(AND(A4914="PSA Testing", E4914= "Utilization Rate (per 100,000 patients)"),
SUMIFS(PSA!$D:$D,PSA!$A:$A,C4914,PSA!$G:$G,D4914),
IF(AND(A4914="Colorectal Cancer Screening", E4914="Utilization Rate (per 100,000 patients)"),
SUMIFS(COL!$D:$D,COL!$A:$A,C4914,COL!$G:$G, D4914),
IF(AND(A4914="Cervical Cancer Screening", E4914="Utilization Rate (per 100,000 patients)"),
SUMIFS(CERV!$D:$D,CERV!$A:$A,C4914,CERV!$G:$G,D4914),
IF(AND(A4914="Cancer Screening for CKD patients", E4914="Utilization Rate (per 100,000 patients)"),
SUMIFS(CANSCRN!$D:$D,CANSCRN!$A:$A,C4914,CANSCRN!$G:$G,D4914),
IF(AND(A4914="PSA Testing", E4914="Cost per service ($USD)"),
SUMIFS(PSA!$E:$E,PSA!$A:$A,C4914,PSA!$G:$G,D4914),
IF(AND(A4914="Colorectal Cancer Screening", E4914="Cost per service ($USD)"),
SUMIFS(COL!$E:$E,COL!$A:$A,C4914,COL!$G:$G,D4914),
IF(AND(A4914="Cervical Cancer Screening", E4914="Cost per service ($USD)"),
SUMIFS(CERV!$E:$E,CERV!$A:$A,C4914,CERV!$G:$G,D4914),
IF(AND(A4914="Cancer Screening for CKD patients", E4914="Cost per service ($USD)"),
SUMIFS(CANSCRN!$E:$E,CANSCRN!$A:$A,C4914,CANSCRN!$G:$G,D4914),
IF(AND(A4914="PSA Testing", E4914="Total Expenditure ($USD per 100,000 patients)"),
SUMIFS(PSA!$F:$F,PSA!$A:$A,C4914,PSA!$G:$G,D4914),
IF(AND(A4914="Colorectal Cancer Screening", E4914="Total Expenditure ($USD per 100,000 patients)"),
SUMIFS(COL!$F:$F,COL!$A:$A,C4914,COL!$G:$G,D4914),
IF(AND(A4914="Cervical Cancer Screening", E4914="Total Expenditure ($USD per 100,000 patients)"),
SUMIFS(CERV!$F:$F,CERV!$A:$A,C4914,CERV!$G:$G,D4914),
SUMIFS(CANSCRN!$F:$F,CANSCRN!$A:$A,C4914,CANSCRN!$G:$G,D4914))))))))))))</f>
        <v>20.253625</v>
      </c>
    </row>
    <row r="4915" spans="1:6" x14ac:dyDescent="0.2">
      <c r="A4915" s="24" t="s">
        <v>100</v>
      </c>
      <c r="B4915" s="24" t="s">
        <v>101</v>
      </c>
      <c r="C4915" s="24" t="s">
        <v>68</v>
      </c>
      <c r="D4915" s="24">
        <v>2016</v>
      </c>
      <c r="E4915" s="24" t="s">
        <v>106</v>
      </c>
      <c r="F4915" s="3">
        <f>IF(AND(A4915="PSA Testing", E4915= "Utilization Rate (per 100,000 patients)"),
SUMIFS(PSA!$D:$D,PSA!$A:$A,C4915,PSA!$G:$G,D4915),
IF(AND(A4915="Colorectal Cancer Screening", E4915="Utilization Rate (per 100,000 patients)"),
SUMIFS(COL!$D:$D,COL!$A:$A,C4915,COL!$G:$G, D4915),
IF(AND(A4915="Cervical Cancer Screening", E4915="Utilization Rate (per 100,000 patients)"),
SUMIFS(CERV!$D:$D,CERV!$A:$A,C4915,CERV!$G:$G,D4915),
IF(AND(A4915="Cancer Screening for CKD patients", E4915="Utilization Rate (per 100,000 patients)"),
SUMIFS(CANSCRN!$D:$D,CANSCRN!$A:$A,C4915,CANSCRN!$G:$G,D4915),
IF(AND(A4915="PSA Testing", E4915="Cost per service ($USD)"),
SUMIFS(PSA!$E:$E,PSA!$A:$A,C4915,PSA!$G:$G,D4915),
IF(AND(A4915="Colorectal Cancer Screening", E4915="Cost per service ($USD)"),
SUMIFS(COL!$E:$E,COL!$A:$A,C4915,COL!$G:$G,D4915),
IF(AND(A4915="Cervical Cancer Screening", E4915="Cost per service ($USD)"),
SUMIFS(CERV!$E:$E,CERV!$A:$A,C4915,CERV!$G:$G,D4915),
IF(AND(A4915="Cancer Screening for CKD patients", E4915="Cost per service ($USD)"),
SUMIFS(CANSCRN!$E:$E,CANSCRN!$A:$A,C4915,CANSCRN!$G:$G,D4915),
IF(AND(A4915="PSA Testing", E4915="Total Expenditure ($USD per 100,000 patients)"),
SUMIFS(PSA!$F:$F,PSA!$A:$A,C4915,PSA!$G:$G,D4915),
IF(AND(A4915="Colorectal Cancer Screening", E4915="Total Expenditure ($USD per 100,000 patients)"),
SUMIFS(COL!$F:$F,COL!$A:$A,C4915,COL!$G:$G,D4915),
IF(AND(A4915="Cervical Cancer Screening", E4915="Total Expenditure ($USD per 100,000 patients)"),
SUMIFS(CERV!$F:$F,CERV!$A:$A,C4915,CERV!$G:$G,D4915),
SUMIFS(CANSCRN!$F:$F,CANSCRN!$A:$A,C4915,CANSCRN!$G:$G,D4915))))))))))))</f>
        <v>21.612395800000002</v>
      </c>
    </row>
    <row r="4916" spans="1:6" x14ac:dyDescent="0.2">
      <c r="A4916" s="24" t="s">
        <v>100</v>
      </c>
      <c r="B4916" s="24" t="s">
        <v>101</v>
      </c>
      <c r="C4916" s="24" t="s">
        <v>68</v>
      </c>
      <c r="D4916" s="24">
        <v>2017</v>
      </c>
      <c r="E4916" s="24" t="s">
        <v>106</v>
      </c>
      <c r="F4916" s="3">
        <f>IF(AND(A4916="PSA Testing", E4916= "Utilization Rate (per 100,000 patients)"),
SUMIFS(PSA!$D:$D,PSA!$A:$A,C4916,PSA!$G:$G,D4916),
IF(AND(A4916="Colorectal Cancer Screening", E4916="Utilization Rate (per 100,000 patients)"),
SUMIFS(COL!$D:$D,COL!$A:$A,C4916,COL!$G:$G, D4916),
IF(AND(A4916="Cervical Cancer Screening", E4916="Utilization Rate (per 100,000 patients)"),
SUMIFS(CERV!$D:$D,CERV!$A:$A,C4916,CERV!$G:$G,D4916),
IF(AND(A4916="Cancer Screening for CKD patients", E4916="Utilization Rate (per 100,000 patients)"),
SUMIFS(CANSCRN!$D:$D,CANSCRN!$A:$A,C4916,CANSCRN!$G:$G,D4916),
IF(AND(A4916="PSA Testing", E4916="Cost per service ($USD)"),
SUMIFS(PSA!$E:$E,PSA!$A:$A,C4916,PSA!$G:$G,D4916),
IF(AND(A4916="Colorectal Cancer Screening", E4916="Cost per service ($USD)"),
SUMIFS(COL!$E:$E,COL!$A:$A,C4916,COL!$G:$G,D4916),
IF(AND(A4916="Cervical Cancer Screening", E4916="Cost per service ($USD)"),
SUMIFS(CERV!$E:$E,CERV!$A:$A,C4916,CERV!$G:$G,D4916),
IF(AND(A4916="Cancer Screening for CKD patients", E4916="Cost per service ($USD)"),
SUMIFS(CANSCRN!$E:$E,CANSCRN!$A:$A,C4916,CANSCRN!$G:$G,D4916),
IF(AND(A4916="PSA Testing", E4916="Total Expenditure ($USD per 100,000 patients)"),
SUMIFS(PSA!$F:$F,PSA!$A:$A,C4916,PSA!$G:$G,D4916),
IF(AND(A4916="Colorectal Cancer Screening", E4916="Total Expenditure ($USD per 100,000 patients)"),
SUMIFS(COL!$F:$F,COL!$A:$A,C4916,COL!$G:$G,D4916),
IF(AND(A4916="Cervical Cancer Screening", E4916="Total Expenditure ($USD per 100,000 patients)"),
SUMIFS(CERV!$F:$F,CERV!$A:$A,C4916,CERV!$G:$G,D4916),
SUMIFS(CANSCRN!$F:$F,CANSCRN!$A:$A,C4916,CANSCRN!$G:$G,D4916))))))))))))</f>
        <v>21.713333299999999</v>
      </c>
    </row>
    <row r="4917" spans="1:6" x14ac:dyDescent="0.2">
      <c r="A4917" s="24" t="s">
        <v>100</v>
      </c>
      <c r="B4917" s="24" t="s">
        <v>101</v>
      </c>
      <c r="C4917" s="24" t="s">
        <v>68</v>
      </c>
      <c r="D4917" s="24">
        <v>2018</v>
      </c>
      <c r="E4917" s="24" t="s">
        <v>106</v>
      </c>
      <c r="F4917" s="3">
        <f>IF(AND(A4917="PSA Testing", E4917= "Utilization Rate (per 100,000 patients)"),
SUMIFS(PSA!$D:$D,PSA!$A:$A,C4917,PSA!$G:$G,D4917),
IF(AND(A4917="Colorectal Cancer Screening", E4917="Utilization Rate (per 100,000 patients)"),
SUMIFS(COL!$D:$D,COL!$A:$A,C4917,COL!$G:$G, D4917),
IF(AND(A4917="Cervical Cancer Screening", E4917="Utilization Rate (per 100,000 patients)"),
SUMIFS(CERV!$D:$D,CERV!$A:$A,C4917,CERV!$G:$G,D4917),
IF(AND(A4917="Cancer Screening for CKD patients", E4917="Utilization Rate (per 100,000 patients)"),
SUMIFS(CANSCRN!$D:$D,CANSCRN!$A:$A,C4917,CANSCRN!$G:$G,D4917),
IF(AND(A4917="PSA Testing", E4917="Cost per service ($USD)"),
SUMIFS(PSA!$E:$E,PSA!$A:$A,C4917,PSA!$G:$G,D4917),
IF(AND(A4917="Colorectal Cancer Screening", E4917="Cost per service ($USD)"),
SUMIFS(COL!$E:$E,COL!$A:$A,C4917,COL!$G:$G,D4917),
IF(AND(A4917="Cervical Cancer Screening", E4917="Cost per service ($USD)"),
SUMIFS(CERV!$E:$E,CERV!$A:$A,C4917,CERV!$G:$G,D4917),
IF(AND(A4917="Cancer Screening for CKD patients", E4917="Cost per service ($USD)"),
SUMIFS(CANSCRN!$E:$E,CANSCRN!$A:$A,C4917,CANSCRN!$G:$G,D4917),
IF(AND(A4917="PSA Testing", E4917="Total Expenditure ($USD per 100,000 patients)"),
SUMIFS(PSA!$F:$F,PSA!$A:$A,C4917,PSA!$G:$G,D4917),
IF(AND(A4917="Colorectal Cancer Screening", E4917="Total Expenditure ($USD per 100,000 patients)"),
SUMIFS(COL!$F:$F,COL!$A:$A,C4917,COL!$G:$G,D4917),
IF(AND(A4917="Cervical Cancer Screening", E4917="Total Expenditure ($USD per 100,000 patients)"),
SUMIFS(CERV!$F:$F,CERV!$A:$A,C4917,CERV!$G:$G,D4917),
SUMIFS(CANSCRN!$F:$F,CANSCRN!$A:$A,C4917,CANSCRN!$G:$G,D4917))))))))))))</f>
        <v>19.851253199999999</v>
      </c>
    </row>
    <row r="4918" spans="1:6" x14ac:dyDescent="0.2">
      <c r="A4918" s="24" t="s">
        <v>100</v>
      </c>
      <c r="B4918" s="24" t="s">
        <v>101</v>
      </c>
      <c r="C4918" s="24" t="s">
        <v>68</v>
      </c>
      <c r="D4918" s="24">
        <v>2019</v>
      </c>
      <c r="E4918" s="24" t="s">
        <v>106</v>
      </c>
      <c r="F4918" s="3">
        <f>IF(AND(A4918="PSA Testing", E4918= "Utilization Rate (per 100,000 patients)"),
SUMIFS(PSA!$D:$D,PSA!$A:$A,C4918,PSA!$G:$G,D4918),
IF(AND(A4918="Colorectal Cancer Screening", E4918="Utilization Rate (per 100,000 patients)"),
SUMIFS(COL!$D:$D,COL!$A:$A,C4918,COL!$G:$G, D4918),
IF(AND(A4918="Cervical Cancer Screening", E4918="Utilization Rate (per 100,000 patients)"),
SUMIFS(CERV!$D:$D,CERV!$A:$A,C4918,CERV!$G:$G,D4918),
IF(AND(A4918="Cancer Screening for CKD patients", E4918="Utilization Rate (per 100,000 patients)"),
SUMIFS(CANSCRN!$D:$D,CANSCRN!$A:$A,C4918,CANSCRN!$G:$G,D4918),
IF(AND(A4918="PSA Testing", E4918="Cost per service ($USD)"),
SUMIFS(PSA!$E:$E,PSA!$A:$A,C4918,PSA!$G:$G,D4918),
IF(AND(A4918="Colorectal Cancer Screening", E4918="Cost per service ($USD)"),
SUMIFS(COL!$E:$E,COL!$A:$A,C4918,COL!$G:$G,D4918),
IF(AND(A4918="Cervical Cancer Screening", E4918="Cost per service ($USD)"),
SUMIFS(CERV!$E:$E,CERV!$A:$A,C4918,CERV!$G:$G,D4918),
IF(AND(A4918="Cancer Screening for CKD patients", E4918="Cost per service ($USD)"),
SUMIFS(CANSCRN!$E:$E,CANSCRN!$A:$A,C4918,CANSCRN!$G:$G,D4918),
IF(AND(A4918="PSA Testing", E4918="Total Expenditure ($USD per 100,000 patients)"),
SUMIFS(PSA!$F:$F,PSA!$A:$A,C4918,PSA!$G:$G,D4918),
IF(AND(A4918="Colorectal Cancer Screening", E4918="Total Expenditure ($USD per 100,000 patients)"),
SUMIFS(COL!$F:$F,COL!$A:$A,C4918,COL!$G:$G,D4918),
IF(AND(A4918="Cervical Cancer Screening", E4918="Total Expenditure ($USD per 100,000 patients)"),
SUMIFS(CERV!$F:$F,CERV!$A:$A,C4918,CERV!$G:$G,D4918),
SUMIFS(CANSCRN!$F:$F,CANSCRN!$A:$A,C4918,CANSCRN!$G:$G,D4918))))))))))))</f>
        <v>18.334873699999999</v>
      </c>
    </row>
    <row r="4919" spans="1:6" x14ac:dyDescent="0.2">
      <c r="A4919" s="24" t="s">
        <v>100</v>
      </c>
      <c r="B4919" s="24" t="s">
        <v>101</v>
      </c>
      <c r="C4919" s="24" t="s">
        <v>70</v>
      </c>
      <c r="D4919" s="24">
        <v>2009</v>
      </c>
      <c r="E4919" s="24" t="s">
        <v>106</v>
      </c>
      <c r="F4919" s="3">
        <f>IF(AND(A4919="PSA Testing", E4919= "Utilization Rate (per 100,000 patients)"),
SUMIFS(PSA!$D:$D,PSA!$A:$A,C4919,PSA!$G:$G,D4919),
IF(AND(A4919="Colorectal Cancer Screening", E4919="Utilization Rate (per 100,000 patients)"),
SUMIFS(COL!$D:$D,COL!$A:$A,C4919,COL!$G:$G, D4919),
IF(AND(A4919="Cervical Cancer Screening", E4919="Utilization Rate (per 100,000 patients)"),
SUMIFS(CERV!$D:$D,CERV!$A:$A,C4919,CERV!$G:$G,D4919),
IF(AND(A4919="Cancer Screening for CKD patients", E4919="Utilization Rate (per 100,000 patients)"),
SUMIFS(CANSCRN!$D:$D,CANSCRN!$A:$A,C4919,CANSCRN!$G:$G,D4919),
IF(AND(A4919="PSA Testing", E4919="Cost per service ($USD)"),
SUMIFS(PSA!$E:$E,PSA!$A:$A,C4919,PSA!$G:$G,D4919),
IF(AND(A4919="Colorectal Cancer Screening", E4919="Cost per service ($USD)"),
SUMIFS(COL!$E:$E,COL!$A:$A,C4919,COL!$G:$G,D4919),
IF(AND(A4919="Cervical Cancer Screening", E4919="Cost per service ($USD)"),
SUMIFS(CERV!$E:$E,CERV!$A:$A,C4919,CERV!$G:$G,D4919),
IF(AND(A4919="Cancer Screening for CKD patients", E4919="Cost per service ($USD)"),
SUMIFS(CANSCRN!$E:$E,CANSCRN!$A:$A,C4919,CANSCRN!$G:$G,D4919),
IF(AND(A4919="PSA Testing", E4919="Total Expenditure ($USD per 100,000 patients)"),
SUMIFS(PSA!$F:$F,PSA!$A:$A,C4919,PSA!$G:$G,D4919),
IF(AND(A4919="Colorectal Cancer Screening", E4919="Total Expenditure ($USD per 100,000 patients)"),
SUMIFS(COL!$F:$F,COL!$A:$A,C4919,COL!$G:$G,D4919),
IF(AND(A4919="Cervical Cancer Screening", E4919="Total Expenditure ($USD per 100,000 patients)"),
SUMIFS(CERV!$F:$F,CERV!$A:$A,C4919,CERV!$G:$G,D4919),
SUMIFS(CANSCRN!$F:$F,CANSCRN!$A:$A,C4919,CANSCRN!$G:$G,D4919))))))))))))</f>
        <v>27.805141200000001</v>
      </c>
    </row>
    <row r="4920" spans="1:6" x14ac:dyDescent="0.2">
      <c r="A4920" s="24" t="s">
        <v>100</v>
      </c>
      <c r="B4920" s="24" t="s">
        <v>101</v>
      </c>
      <c r="C4920" s="24" t="s">
        <v>70</v>
      </c>
      <c r="D4920" s="24">
        <v>2010</v>
      </c>
      <c r="E4920" s="24" t="s">
        <v>106</v>
      </c>
      <c r="F4920" s="3">
        <f>IF(AND(A4920="PSA Testing", E4920= "Utilization Rate (per 100,000 patients)"),
SUMIFS(PSA!$D:$D,PSA!$A:$A,C4920,PSA!$G:$G,D4920),
IF(AND(A4920="Colorectal Cancer Screening", E4920="Utilization Rate (per 100,000 patients)"),
SUMIFS(COL!$D:$D,COL!$A:$A,C4920,COL!$G:$G, D4920),
IF(AND(A4920="Cervical Cancer Screening", E4920="Utilization Rate (per 100,000 patients)"),
SUMIFS(CERV!$D:$D,CERV!$A:$A,C4920,CERV!$G:$G,D4920),
IF(AND(A4920="Cancer Screening for CKD patients", E4920="Utilization Rate (per 100,000 patients)"),
SUMIFS(CANSCRN!$D:$D,CANSCRN!$A:$A,C4920,CANSCRN!$G:$G,D4920),
IF(AND(A4920="PSA Testing", E4920="Cost per service ($USD)"),
SUMIFS(PSA!$E:$E,PSA!$A:$A,C4920,PSA!$G:$G,D4920),
IF(AND(A4920="Colorectal Cancer Screening", E4920="Cost per service ($USD)"),
SUMIFS(COL!$E:$E,COL!$A:$A,C4920,COL!$G:$G,D4920),
IF(AND(A4920="Cervical Cancer Screening", E4920="Cost per service ($USD)"),
SUMIFS(CERV!$E:$E,CERV!$A:$A,C4920,CERV!$G:$G,D4920),
IF(AND(A4920="Cancer Screening for CKD patients", E4920="Cost per service ($USD)"),
SUMIFS(CANSCRN!$E:$E,CANSCRN!$A:$A,C4920,CANSCRN!$G:$G,D4920),
IF(AND(A4920="PSA Testing", E4920="Total Expenditure ($USD per 100,000 patients)"),
SUMIFS(PSA!$F:$F,PSA!$A:$A,C4920,PSA!$G:$G,D4920),
IF(AND(A4920="Colorectal Cancer Screening", E4920="Total Expenditure ($USD per 100,000 patients)"),
SUMIFS(COL!$F:$F,COL!$A:$A,C4920,COL!$G:$G,D4920),
IF(AND(A4920="Cervical Cancer Screening", E4920="Total Expenditure ($USD per 100,000 patients)"),
SUMIFS(CERV!$F:$F,CERV!$A:$A,C4920,CERV!$G:$G,D4920),
SUMIFS(CANSCRN!$F:$F,CANSCRN!$A:$A,C4920,CANSCRN!$G:$G,D4920))))))))))))</f>
        <v>26.837726</v>
      </c>
    </row>
    <row r="4921" spans="1:6" x14ac:dyDescent="0.2">
      <c r="A4921" s="24" t="s">
        <v>100</v>
      </c>
      <c r="B4921" s="24" t="s">
        <v>101</v>
      </c>
      <c r="C4921" s="24" t="s">
        <v>70</v>
      </c>
      <c r="D4921" s="24">
        <v>2011</v>
      </c>
      <c r="E4921" s="24" t="s">
        <v>106</v>
      </c>
      <c r="F4921" s="3">
        <f>IF(AND(A4921="PSA Testing", E4921= "Utilization Rate (per 100,000 patients)"),
SUMIFS(PSA!$D:$D,PSA!$A:$A,C4921,PSA!$G:$G,D4921),
IF(AND(A4921="Colorectal Cancer Screening", E4921="Utilization Rate (per 100,000 patients)"),
SUMIFS(COL!$D:$D,COL!$A:$A,C4921,COL!$G:$G, D4921),
IF(AND(A4921="Cervical Cancer Screening", E4921="Utilization Rate (per 100,000 patients)"),
SUMIFS(CERV!$D:$D,CERV!$A:$A,C4921,CERV!$G:$G,D4921),
IF(AND(A4921="Cancer Screening for CKD patients", E4921="Utilization Rate (per 100,000 patients)"),
SUMIFS(CANSCRN!$D:$D,CANSCRN!$A:$A,C4921,CANSCRN!$G:$G,D4921),
IF(AND(A4921="PSA Testing", E4921="Cost per service ($USD)"),
SUMIFS(PSA!$E:$E,PSA!$A:$A,C4921,PSA!$G:$G,D4921),
IF(AND(A4921="Colorectal Cancer Screening", E4921="Cost per service ($USD)"),
SUMIFS(COL!$E:$E,COL!$A:$A,C4921,COL!$G:$G,D4921),
IF(AND(A4921="Cervical Cancer Screening", E4921="Cost per service ($USD)"),
SUMIFS(CERV!$E:$E,CERV!$A:$A,C4921,CERV!$G:$G,D4921),
IF(AND(A4921="Cancer Screening for CKD patients", E4921="Cost per service ($USD)"),
SUMIFS(CANSCRN!$E:$E,CANSCRN!$A:$A,C4921,CANSCRN!$G:$G,D4921),
IF(AND(A4921="PSA Testing", E4921="Total Expenditure ($USD per 100,000 patients)"),
SUMIFS(PSA!$F:$F,PSA!$A:$A,C4921,PSA!$G:$G,D4921),
IF(AND(A4921="Colorectal Cancer Screening", E4921="Total Expenditure ($USD per 100,000 patients)"),
SUMIFS(COL!$F:$F,COL!$A:$A,C4921,COL!$G:$G,D4921),
IF(AND(A4921="Cervical Cancer Screening", E4921="Total Expenditure ($USD per 100,000 patients)"),
SUMIFS(CERV!$F:$F,CERV!$A:$A,C4921,CERV!$G:$G,D4921),
SUMIFS(CANSCRN!$F:$F,CANSCRN!$A:$A,C4921,CANSCRN!$G:$G,D4921))))))))))))</f>
        <v>24.703348800000001</v>
      </c>
    </row>
    <row r="4922" spans="1:6" x14ac:dyDescent="0.2">
      <c r="A4922" s="24" t="s">
        <v>100</v>
      </c>
      <c r="B4922" s="24" t="s">
        <v>101</v>
      </c>
      <c r="C4922" s="24" t="s">
        <v>70</v>
      </c>
      <c r="D4922" s="24">
        <v>2012</v>
      </c>
      <c r="E4922" s="24" t="s">
        <v>106</v>
      </c>
      <c r="F4922" s="3">
        <f>IF(AND(A4922="PSA Testing", E4922= "Utilization Rate (per 100,000 patients)"),
SUMIFS(PSA!$D:$D,PSA!$A:$A,C4922,PSA!$G:$G,D4922),
IF(AND(A4922="Colorectal Cancer Screening", E4922="Utilization Rate (per 100,000 patients)"),
SUMIFS(COL!$D:$D,COL!$A:$A,C4922,COL!$G:$G, D4922),
IF(AND(A4922="Cervical Cancer Screening", E4922="Utilization Rate (per 100,000 patients)"),
SUMIFS(CERV!$D:$D,CERV!$A:$A,C4922,CERV!$G:$G,D4922),
IF(AND(A4922="Cancer Screening for CKD patients", E4922="Utilization Rate (per 100,000 patients)"),
SUMIFS(CANSCRN!$D:$D,CANSCRN!$A:$A,C4922,CANSCRN!$G:$G,D4922),
IF(AND(A4922="PSA Testing", E4922="Cost per service ($USD)"),
SUMIFS(PSA!$E:$E,PSA!$A:$A,C4922,PSA!$G:$G,D4922),
IF(AND(A4922="Colorectal Cancer Screening", E4922="Cost per service ($USD)"),
SUMIFS(COL!$E:$E,COL!$A:$A,C4922,COL!$G:$G,D4922),
IF(AND(A4922="Cervical Cancer Screening", E4922="Cost per service ($USD)"),
SUMIFS(CERV!$E:$E,CERV!$A:$A,C4922,CERV!$G:$G,D4922),
IF(AND(A4922="Cancer Screening for CKD patients", E4922="Cost per service ($USD)"),
SUMIFS(CANSCRN!$E:$E,CANSCRN!$A:$A,C4922,CANSCRN!$G:$G,D4922),
IF(AND(A4922="PSA Testing", E4922="Total Expenditure ($USD per 100,000 patients)"),
SUMIFS(PSA!$F:$F,PSA!$A:$A,C4922,PSA!$G:$G,D4922),
IF(AND(A4922="Colorectal Cancer Screening", E4922="Total Expenditure ($USD per 100,000 patients)"),
SUMIFS(COL!$F:$F,COL!$A:$A,C4922,COL!$G:$G,D4922),
IF(AND(A4922="Cervical Cancer Screening", E4922="Total Expenditure ($USD per 100,000 patients)"),
SUMIFS(CERV!$F:$F,CERV!$A:$A,C4922,CERV!$G:$G,D4922),
SUMIFS(CANSCRN!$F:$F,CANSCRN!$A:$A,C4922,CANSCRN!$G:$G,D4922))))))))))))</f>
        <v>27.327712900000002</v>
      </c>
    </row>
    <row r="4923" spans="1:6" x14ac:dyDescent="0.2">
      <c r="A4923" s="24" t="s">
        <v>100</v>
      </c>
      <c r="B4923" s="24" t="s">
        <v>101</v>
      </c>
      <c r="C4923" s="24" t="s">
        <v>70</v>
      </c>
      <c r="D4923" s="24">
        <v>2013</v>
      </c>
      <c r="E4923" s="24" t="s">
        <v>106</v>
      </c>
      <c r="F4923" s="3">
        <f>IF(AND(A4923="PSA Testing", E4923= "Utilization Rate (per 100,000 patients)"),
SUMIFS(PSA!$D:$D,PSA!$A:$A,C4923,PSA!$G:$G,D4923),
IF(AND(A4923="Colorectal Cancer Screening", E4923="Utilization Rate (per 100,000 patients)"),
SUMIFS(COL!$D:$D,COL!$A:$A,C4923,COL!$G:$G, D4923),
IF(AND(A4923="Cervical Cancer Screening", E4923="Utilization Rate (per 100,000 patients)"),
SUMIFS(CERV!$D:$D,CERV!$A:$A,C4923,CERV!$G:$G,D4923),
IF(AND(A4923="Cancer Screening for CKD patients", E4923="Utilization Rate (per 100,000 patients)"),
SUMIFS(CANSCRN!$D:$D,CANSCRN!$A:$A,C4923,CANSCRN!$G:$G,D4923),
IF(AND(A4923="PSA Testing", E4923="Cost per service ($USD)"),
SUMIFS(PSA!$E:$E,PSA!$A:$A,C4923,PSA!$G:$G,D4923),
IF(AND(A4923="Colorectal Cancer Screening", E4923="Cost per service ($USD)"),
SUMIFS(COL!$E:$E,COL!$A:$A,C4923,COL!$G:$G,D4923),
IF(AND(A4923="Cervical Cancer Screening", E4923="Cost per service ($USD)"),
SUMIFS(CERV!$E:$E,CERV!$A:$A,C4923,CERV!$G:$G,D4923),
IF(AND(A4923="Cancer Screening for CKD patients", E4923="Cost per service ($USD)"),
SUMIFS(CANSCRN!$E:$E,CANSCRN!$A:$A,C4923,CANSCRN!$G:$G,D4923),
IF(AND(A4923="PSA Testing", E4923="Total Expenditure ($USD per 100,000 patients)"),
SUMIFS(PSA!$F:$F,PSA!$A:$A,C4923,PSA!$G:$G,D4923),
IF(AND(A4923="Colorectal Cancer Screening", E4923="Total Expenditure ($USD per 100,000 patients)"),
SUMIFS(COL!$F:$F,COL!$A:$A,C4923,COL!$G:$G,D4923),
IF(AND(A4923="Cervical Cancer Screening", E4923="Total Expenditure ($USD per 100,000 patients)"),
SUMIFS(CERV!$F:$F,CERV!$A:$A,C4923,CERV!$G:$G,D4923),
SUMIFS(CANSCRN!$F:$F,CANSCRN!$A:$A,C4923,CANSCRN!$G:$G,D4923))))))))))))</f>
        <v>32.262953799999998</v>
      </c>
    </row>
    <row r="4924" spans="1:6" x14ac:dyDescent="0.2">
      <c r="A4924" s="24" t="s">
        <v>100</v>
      </c>
      <c r="B4924" s="24" t="s">
        <v>101</v>
      </c>
      <c r="C4924" s="24" t="s">
        <v>70</v>
      </c>
      <c r="D4924" s="24">
        <v>2014</v>
      </c>
      <c r="E4924" s="24" t="s">
        <v>106</v>
      </c>
      <c r="F4924" s="3">
        <f>IF(AND(A4924="PSA Testing", E4924= "Utilization Rate (per 100,000 patients)"),
SUMIFS(PSA!$D:$D,PSA!$A:$A,C4924,PSA!$G:$G,D4924),
IF(AND(A4924="Colorectal Cancer Screening", E4924="Utilization Rate (per 100,000 patients)"),
SUMIFS(COL!$D:$D,COL!$A:$A,C4924,COL!$G:$G, D4924),
IF(AND(A4924="Cervical Cancer Screening", E4924="Utilization Rate (per 100,000 patients)"),
SUMIFS(CERV!$D:$D,CERV!$A:$A,C4924,CERV!$G:$G,D4924),
IF(AND(A4924="Cancer Screening for CKD patients", E4924="Utilization Rate (per 100,000 patients)"),
SUMIFS(CANSCRN!$D:$D,CANSCRN!$A:$A,C4924,CANSCRN!$G:$G,D4924),
IF(AND(A4924="PSA Testing", E4924="Cost per service ($USD)"),
SUMIFS(PSA!$E:$E,PSA!$A:$A,C4924,PSA!$G:$G,D4924),
IF(AND(A4924="Colorectal Cancer Screening", E4924="Cost per service ($USD)"),
SUMIFS(COL!$E:$E,COL!$A:$A,C4924,COL!$G:$G,D4924),
IF(AND(A4924="Cervical Cancer Screening", E4924="Cost per service ($USD)"),
SUMIFS(CERV!$E:$E,CERV!$A:$A,C4924,CERV!$G:$G,D4924),
IF(AND(A4924="Cancer Screening for CKD patients", E4924="Cost per service ($USD)"),
SUMIFS(CANSCRN!$E:$E,CANSCRN!$A:$A,C4924,CANSCRN!$G:$G,D4924),
IF(AND(A4924="PSA Testing", E4924="Total Expenditure ($USD per 100,000 patients)"),
SUMIFS(PSA!$F:$F,PSA!$A:$A,C4924,PSA!$G:$G,D4924),
IF(AND(A4924="Colorectal Cancer Screening", E4924="Total Expenditure ($USD per 100,000 patients)"),
SUMIFS(COL!$F:$F,COL!$A:$A,C4924,COL!$G:$G,D4924),
IF(AND(A4924="Cervical Cancer Screening", E4924="Total Expenditure ($USD per 100,000 patients)"),
SUMIFS(CERV!$F:$F,CERV!$A:$A,C4924,CERV!$G:$G,D4924),
SUMIFS(CANSCRN!$F:$F,CANSCRN!$A:$A,C4924,CANSCRN!$G:$G,D4924))))))))))))</f>
        <v>33.704630899999998</v>
      </c>
    </row>
    <row r="4925" spans="1:6" x14ac:dyDescent="0.2">
      <c r="A4925" s="24" t="s">
        <v>100</v>
      </c>
      <c r="B4925" s="24" t="s">
        <v>101</v>
      </c>
      <c r="C4925" s="24" t="s">
        <v>70</v>
      </c>
      <c r="D4925" s="24">
        <v>2015</v>
      </c>
      <c r="E4925" s="24" t="s">
        <v>106</v>
      </c>
      <c r="F4925" s="3">
        <f>IF(AND(A4925="PSA Testing", E4925= "Utilization Rate (per 100,000 patients)"),
SUMIFS(PSA!$D:$D,PSA!$A:$A,C4925,PSA!$G:$G,D4925),
IF(AND(A4925="Colorectal Cancer Screening", E4925="Utilization Rate (per 100,000 patients)"),
SUMIFS(COL!$D:$D,COL!$A:$A,C4925,COL!$G:$G, D4925),
IF(AND(A4925="Cervical Cancer Screening", E4925="Utilization Rate (per 100,000 patients)"),
SUMIFS(CERV!$D:$D,CERV!$A:$A,C4925,CERV!$G:$G,D4925),
IF(AND(A4925="Cancer Screening for CKD patients", E4925="Utilization Rate (per 100,000 patients)"),
SUMIFS(CANSCRN!$D:$D,CANSCRN!$A:$A,C4925,CANSCRN!$G:$G,D4925),
IF(AND(A4925="PSA Testing", E4925="Cost per service ($USD)"),
SUMIFS(PSA!$E:$E,PSA!$A:$A,C4925,PSA!$G:$G,D4925),
IF(AND(A4925="Colorectal Cancer Screening", E4925="Cost per service ($USD)"),
SUMIFS(COL!$E:$E,COL!$A:$A,C4925,COL!$G:$G,D4925),
IF(AND(A4925="Cervical Cancer Screening", E4925="Cost per service ($USD)"),
SUMIFS(CERV!$E:$E,CERV!$A:$A,C4925,CERV!$G:$G,D4925),
IF(AND(A4925="Cancer Screening for CKD patients", E4925="Cost per service ($USD)"),
SUMIFS(CANSCRN!$E:$E,CANSCRN!$A:$A,C4925,CANSCRN!$G:$G,D4925),
IF(AND(A4925="PSA Testing", E4925="Total Expenditure ($USD per 100,000 patients)"),
SUMIFS(PSA!$F:$F,PSA!$A:$A,C4925,PSA!$G:$G,D4925),
IF(AND(A4925="Colorectal Cancer Screening", E4925="Total Expenditure ($USD per 100,000 patients)"),
SUMIFS(COL!$F:$F,COL!$A:$A,C4925,COL!$G:$G,D4925),
IF(AND(A4925="Cervical Cancer Screening", E4925="Total Expenditure ($USD per 100,000 patients)"),
SUMIFS(CERV!$F:$F,CERV!$A:$A,C4925,CERV!$G:$G,D4925),
SUMIFS(CANSCRN!$F:$F,CANSCRN!$A:$A,C4925,CANSCRN!$G:$G,D4925))))))))))))</f>
        <v>31.868562099999998</v>
      </c>
    </row>
    <row r="4926" spans="1:6" x14ac:dyDescent="0.2">
      <c r="A4926" s="24" t="s">
        <v>100</v>
      </c>
      <c r="B4926" s="24" t="s">
        <v>101</v>
      </c>
      <c r="C4926" s="24" t="s">
        <v>70</v>
      </c>
      <c r="D4926" s="24">
        <v>2016</v>
      </c>
      <c r="E4926" s="24" t="s">
        <v>106</v>
      </c>
      <c r="F4926" s="3">
        <f>IF(AND(A4926="PSA Testing", E4926= "Utilization Rate (per 100,000 patients)"),
SUMIFS(PSA!$D:$D,PSA!$A:$A,C4926,PSA!$G:$G,D4926),
IF(AND(A4926="Colorectal Cancer Screening", E4926="Utilization Rate (per 100,000 patients)"),
SUMIFS(COL!$D:$D,COL!$A:$A,C4926,COL!$G:$G, D4926),
IF(AND(A4926="Cervical Cancer Screening", E4926="Utilization Rate (per 100,000 patients)"),
SUMIFS(CERV!$D:$D,CERV!$A:$A,C4926,CERV!$G:$G,D4926),
IF(AND(A4926="Cancer Screening for CKD patients", E4926="Utilization Rate (per 100,000 patients)"),
SUMIFS(CANSCRN!$D:$D,CANSCRN!$A:$A,C4926,CANSCRN!$G:$G,D4926),
IF(AND(A4926="PSA Testing", E4926="Cost per service ($USD)"),
SUMIFS(PSA!$E:$E,PSA!$A:$A,C4926,PSA!$G:$G,D4926),
IF(AND(A4926="Colorectal Cancer Screening", E4926="Cost per service ($USD)"),
SUMIFS(COL!$E:$E,COL!$A:$A,C4926,COL!$G:$G,D4926),
IF(AND(A4926="Cervical Cancer Screening", E4926="Cost per service ($USD)"),
SUMIFS(CERV!$E:$E,CERV!$A:$A,C4926,CERV!$G:$G,D4926),
IF(AND(A4926="Cancer Screening for CKD patients", E4926="Cost per service ($USD)"),
SUMIFS(CANSCRN!$E:$E,CANSCRN!$A:$A,C4926,CANSCRN!$G:$G,D4926),
IF(AND(A4926="PSA Testing", E4926="Total Expenditure ($USD per 100,000 patients)"),
SUMIFS(PSA!$F:$F,PSA!$A:$A,C4926,PSA!$G:$G,D4926),
IF(AND(A4926="Colorectal Cancer Screening", E4926="Total Expenditure ($USD per 100,000 patients)"),
SUMIFS(COL!$F:$F,COL!$A:$A,C4926,COL!$G:$G,D4926),
IF(AND(A4926="Cervical Cancer Screening", E4926="Total Expenditure ($USD per 100,000 patients)"),
SUMIFS(CERV!$F:$F,CERV!$A:$A,C4926,CERV!$G:$G,D4926),
SUMIFS(CANSCRN!$F:$F,CANSCRN!$A:$A,C4926,CANSCRN!$G:$G,D4926))))))))))))</f>
        <v>22.282139000000001</v>
      </c>
    </row>
    <row r="4927" spans="1:6" x14ac:dyDescent="0.2">
      <c r="A4927" s="24" t="s">
        <v>100</v>
      </c>
      <c r="B4927" s="24" t="s">
        <v>101</v>
      </c>
      <c r="C4927" s="24" t="s">
        <v>70</v>
      </c>
      <c r="D4927" s="24">
        <v>2017</v>
      </c>
      <c r="E4927" s="24" t="s">
        <v>106</v>
      </c>
      <c r="F4927" s="3">
        <f>IF(AND(A4927="PSA Testing", E4927= "Utilization Rate (per 100,000 patients)"),
SUMIFS(PSA!$D:$D,PSA!$A:$A,C4927,PSA!$G:$G,D4927),
IF(AND(A4927="Colorectal Cancer Screening", E4927="Utilization Rate (per 100,000 patients)"),
SUMIFS(COL!$D:$D,COL!$A:$A,C4927,COL!$G:$G, D4927),
IF(AND(A4927="Cervical Cancer Screening", E4927="Utilization Rate (per 100,000 patients)"),
SUMIFS(CERV!$D:$D,CERV!$A:$A,C4927,CERV!$G:$G,D4927),
IF(AND(A4927="Cancer Screening for CKD patients", E4927="Utilization Rate (per 100,000 patients)"),
SUMIFS(CANSCRN!$D:$D,CANSCRN!$A:$A,C4927,CANSCRN!$G:$G,D4927),
IF(AND(A4927="PSA Testing", E4927="Cost per service ($USD)"),
SUMIFS(PSA!$E:$E,PSA!$A:$A,C4927,PSA!$G:$G,D4927),
IF(AND(A4927="Colorectal Cancer Screening", E4927="Cost per service ($USD)"),
SUMIFS(COL!$E:$E,COL!$A:$A,C4927,COL!$G:$G,D4927),
IF(AND(A4927="Cervical Cancer Screening", E4927="Cost per service ($USD)"),
SUMIFS(CERV!$E:$E,CERV!$A:$A,C4927,CERV!$G:$G,D4927),
IF(AND(A4927="Cancer Screening for CKD patients", E4927="Cost per service ($USD)"),
SUMIFS(CANSCRN!$E:$E,CANSCRN!$A:$A,C4927,CANSCRN!$G:$G,D4927),
IF(AND(A4927="PSA Testing", E4927="Total Expenditure ($USD per 100,000 patients)"),
SUMIFS(PSA!$F:$F,PSA!$A:$A,C4927,PSA!$G:$G,D4927),
IF(AND(A4927="Colorectal Cancer Screening", E4927="Total Expenditure ($USD per 100,000 patients)"),
SUMIFS(COL!$F:$F,COL!$A:$A,C4927,COL!$G:$G,D4927),
IF(AND(A4927="Cervical Cancer Screening", E4927="Total Expenditure ($USD per 100,000 patients)"),
SUMIFS(CERV!$F:$F,CERV!$A:$A,C4927,CERV!$G:$G,D4927),
SUMIFS(CANSCRN!$F:$F,CANSCRN!$A:$A,C4927,CANSCRN!$G:$G,D4927))))))))))))</f>
        <v>21.975371200000001</v>
      </c>
    </row>
    <row r="4928" spans="1:6" x14ac:dyDescent="0.2">
      <c r="A4928" s="24" t="s">
        <v>100</v>
      </c>
      <c r="B4928" s="24" t="s">
        <v>101</v>
      </c>
      <c r="C4928" s="24" t="s">
        <v>70</v>
      </c>
      <c r="D4928" s="24">
        <v>2018</v>
      </c>
      <c r="E4928" s="24" t="s">
        <v>106</v>
      </c>
      <c r="F4928" s="3">
        <f>IF(AND(A4928="PSA Testing", E4928= "Utilization Rate (per 100,000 patients)"),
SUMIFS(PSA!$D:$D,PSA!$A:$A,C4928,PSA!$G:$G,D4928),
IF(AND(A4928="Colorectal Cancer Screening", E4928="Utilization Rate (per 100,000 patients)"),
SUMIFS(COL!$D:$D,COL!$A:$A,C4928,COL!$G:$G, D4928),
IF(AND(A4928="Cervical Cancer Screening", E4928="Utilization Rate (per 100,000 patients)"),
SUMIFS(CERV!$D:$D,CERV!$A:$A,C4928,CERV!$G:$G,D4928),
IF(AND(A4928="Cancer Screening for CKD patients", E4928="Utilization Rate (per 100,000 patients)"),
SUMIFS(CANSCRN!$D:$D,CANSCRN!$A:$A,C4928,CANSCRN!$G:$G,D4928),
IF(AND(A4928="PSA Testing", E4928="Cost per service ($USD)"),
SUMIFS(PSA!$E:$E,PSA!$A:$A,C4928,PSA!$G:$G,D4928),
IF(AND(A4928="Colorectal Cancer Screening", E4928="Cost per service ($USD)"),
SUMIFS(COL!$E:$E,COL!$A:$A,C4928,COL!$G:$G,D4928),
IF(AND(A4928="Cervical Cancer Screening", E4928="Cost per service ($USD)"),
SUMIFS(CERV!$E:$E,CERV!$A:$A,C4928,CERV!$G:$G,D4928),
IF(AND(A4928="Cancer Screening for CKD patients", E4928="Cost per service ($USD)"),
SUMIFS(CANSCRN!$E:$E,CANSCRN!$A:$A,C4928,CANSCRN!$G:$G,D4928),
IF(AND(A4928="PSA Testing", E4928="Total Expenditure ($USD per 100,000 patients)"),
SUMIFS(PSA!$F:$F,PSA!$A:$A,C4928,PSA!$G:$G,D4928),
IF(AND(A4928="Colorectal Cancer Screening", E4928="Total Expenditure ($USD per 100,000 patients)"),
SUMIFS(COL!$F:$F,COL!$A:$A,C4928,COL!$G:$G,D4928),
IF(AND(A4928="Cervical Cancer Screening", E4928="Total Expenditure ($USD per 100,000 patients)"),
SUMIFS(CERV!$F:$F,CERV!$A:$A,C4928,CERV!$G:$G,D4928),
SUMIFS(CANSCRN!$F:$F,CANSCRN!$A:$A,C4928,CANSCRN!$G:$G,D4928))))))))))))</f>
        <v>20.340560100000001</v>
      </c>
    </row>
    <row r="4929" spans="1:6" x14ac:dyDescent="0.2">
      <c r="A4929" s="24" t="s">
        <v>100</v>
      </c>
      <c r="B4929" s="24" t="s">
        <v>101</v>
      </c>
      <c r="C4929" s="24" t="s">
        <v>70</v>
      </c>
      <c r="D4929" s="24">
        <v>2019</v>
      </c>
      <c r="E4929" s="24" t="s">
        <v>106</v>
      </c>
      <c r="F4929" s="3">
        <f>IF(AND(A4929="PSA Testing", E4929= "Utilization Rate (per 100,000 patients)"),
SUMIFS(PSA!$D:$D,PSA!$A:$A,C4929,PSA!$G:$G,D4929),
IF(AND(A4929="Colorectal Cancer Screening", E4929="Utilization Rate (per 100,000 patients)"),
SUMIFS(COL!$D:$D,COL!$A:$A,C4929,COL!$G:$G, D4929),
IF(AND(A4929="Cervical Cancer Screening", E4929="Utilization Rate (per 100,000 patients)"),
SUMIFS(CERV!$D:$D,CERV!$A:$A,C4929,CERV!$G:$G,D4929),
IF(AND(A4929="Cancer Screening for CKD patients", E4929="Utilization Rate (per 100,000 patients)"),
SUMIFS(CANSCRN!$D:$D,CANSCRN!$A:$A,C4929,CANSCRN!$G:$G,D4929),
IF(AND(A4929="PSA Testing", E4929="Cost per service ($USD)"),
SUMIFS(PSA!$E:$E,PSA!$A:$A,C4929,PSA!$G:$G,D4929),
IF(AND(A4929="Colorectal Cancer Screening", E4929="Cost per service ($USD)"),
SUMIFS(COL!$E:$E,COL!$A:$A,C4929,COL!$G:$G,D4929),
IF(AND(A4929="Cervical Cancer Screening", E4929="Cost per service ($USD)"),
SUMIFS(CERV!$E:$E,CERV!$A:$A,C4929,CERV!$G:$G,D4929),
IF(AND(A4929="Cancer Screening for CKD patients", E4929="Cost per service ($USD)"),
SUMIFS(CANSCRN!$E:$E,CANSCRN!$A:$A,C4929,CANSCRN!$G:$G,D4929),
IF(AND(A4929="PSA Testing", E4929="Total Expenditure ($USD per 100,000 patients)"),
SUMIFS(PSA!$F:$F,PSA!$A:$A,C4929,PSA!$G:$G,D4929),
IF(AND(A4929="Colorectal Cancer Screening", E4929="Total Expenditure ($USD per 100,000 patients)"),
SUMIFS(COL!$F:$F,COL!$A:$A,C4929,COL!$G:$G,D4929),
IF(AND(A4929="Cervical Cancer Screening", E4929="Total Expenditure ($USD per 100,000 patients)"),
SUMIFS(CERV!$F:$F,CERV!$A:$A,C4929,CERV!$G:$G,D4929),
SUMIFS(CANSCRN!$F:$F,CANSCRN!$A:$A,C4929,CANSCRN!$G:$G,D4929))))))))))))</f>
        <v>18.818028200000001</v>
      </c>
    </row>
    <row r="4930" spans="1:6" x14ac:dyDescent="0.2">
      <c r="A4930" s="24" t="s">
        <v>100</v>
      </c>
      <c r="B4930" s="24" t="s">
        <v>101</v>
      </c>
      <c r="C4930" s="24" t="s">
        <v>71</v>
      </c>
      <c r="D4930" s="24">
        <v>2009</v>
      </c>
      <c r="E4930" s="24" t="s">
        <v>106</v>
      </c>
      <c r="F4930" s="3">
        <f>IF(AND(A4930="PSA Testing", E4930= "Utilization Rate (per 100,000 patients)"),
SUMIFS(PSA!$D:$D,PSA!$A:$A,C4930,PSA!$G:$G,D4930),
IF(AND(A4930="Colorectal Cancer Screening", E4930="Utilization Rate (per 100,000 patients)"),
SUMIFS(COL!$D:$D,COL!$A:$A,C4930,COL!$G:$G, D4930),
IF(AND(A4930="Cervical Cancer Screening", E4930="Utilization Rate (per 100,000 patients)"),
SUMIFS(CERV!$D:$D,CERV!$A:$A,C4930,CERV!$G:$G,D4930),
IF(AND(A4930="Cancer Screening for CKD patients", E4930="Utilization Rate (per 100,000 patients)"),
SUMIFS(CANSCRN!$D:$D,CANSCRN!$A:$A,C4930,CANSCRN!$G:$G,D4930),
IF(AND(A4930="PSA Testing", E4930="Cost per service ($USD)"),
SUMIFS(PSA!$E:$E,PSA!$A:$A,C4930,PSA!$G:$G,D4930),
IF(AND(A4930="Colorectal Cancer Screening", E4930="Cost per service ($USD)"),
SUMIFS(COL!$E:$E,COL!$A:$A,C4930,COL!$G:$G,D4930),
IF(AND(A4930="Cervical Cancer Screening", E4930="Cost per service ($USD)"),
SUMIFS(CERV!$E:$E,CERV!$A:$A,C4930,CERV!$G:$G,D4930),
IF(AND(A4930="Cancer Screening for CKD patients", E4930="Cost per service ($USD)"),
SUMIFS(CANSCRN!$E:$E,CANSCRN!$A:$A,C4930,CANSCRN!$G:$G,D4930),
IF(AND(A4930="PSA Testing", E4930="Total Expenditure ($USD per 100,000 patients)"),
SUMIFS(PSA!$F:$F,PSA!$A:$A,C4930,PSA!$G:$G,D4930),
IF(AND(A4930="Colorectal Cancer Screening", E4930="Total Expenditure ($USD per 100,000 patients)"),
SUMIFS(COL!$F:$F,COL!$A:$A,C4930,COL!$G:$G,D4930),
IF(AND(A4930="Cervical Cancer Screening", E4930="Total Expenditure ($USD per 100,000 patients)"),
SUMIFS(CERV!$F:$F,CERV!$A:$A,C4930,CERV!$G:$G,D4930),
SUMIFS(CANSCRN!$F:$F,CANSCRN!$A:$A,C4930,CANSCRN!$G:$G,D4930))))))))))))</f>
        <v>24.969130400000001</v>
      </c>
    </row>
    <row r="4931" spans="1:6" x14ac:dyDescent="0.2">
      <c r="A4931" s="24" t="s">
        <v>100</v>
      </c>
      <c r="B4931" s="24" t="s">
        <v>101</v>
      </c>
      <c r="C4931" s="24" t="s">
        <v>71</v>
      </c>
      <c r="D4931" s="24">
        <v>2010</v>
      </c>
      <c r="E4931" s="24" t="s">
        <v>106</v>
      </c>
      <c r="F4931" s="3">
        <f>IF(AND(A4931="PSA Testing", E4931= "Utilization Rate (per 100,000 patients)"),
SUMIFS(PSA!$D:$D,PSA!$A:$A,C4931,PSA!$G:$G,D4931),
IF(AND(A4931="Colorectal Cancer Screening", E4931="Utilization Rate (per 100,000 patients)"),
SUMIFS(COL!$D:$D,COL!$A:$A,C4931,COL!$G:$G, D4931),
IF(AND(A4931="Cervical Cancer Screening", E4931="Utilization Rate (per 100,000 patients)"),
SUMIFS(CERV!$D:$D,CERV!$A:$A,C4931,CERV!$G:$G,D4931),
IF(AND(A4931="Cancer Screening for CKD patients", E4931="Utilization Rate (per 100,000 patients)"),
SUMIFS(CANSCRN!$D:$D,CANSCRN!$A:$A,C4931,CANSCRN!$G:$G,D4931),
IF(AND(A4931="PSA Testing", E4931="Cost per service ($USD)"),
SUMIFS(PSA!$E:$E,PSA!$A:$A,C4931,PSA!$G:$G,D4931),
IF(AND(A4931="Colorectal Cancer Screening", E4931="Cost per service ($USD)"),
SUMIFS(COL!$E:$E,COL!$A:$A,C4931,COL!$G:$G,D4931),
IF(AND(A4931="Cervical Cancer Screening", E4931="Cost per service ($USD)"),
SUMIFS(CERV!$E:$E,CERV!$A:$A,C4931,CERV!$G:$G,D4931),
IF(AND(A4931="Cancer Screening for CKD patients", E4931="Cost per service ($USD)"),
SUMIFS(CANSCRN!$E:$E,CANSCRN!$A:$A,C4931,CANSCRN!$G:$G,D4931),
IF(AND(A4931="PSA Testing", E4931="Total Expenditure ($USD per 100,000 patients)"),
SUMIFS(PSA!$F:$F,PSA!$A:$A,C4931,PSA!$G:$G,D4931),
IF(AND(A4931="Colorectal Cancer Screening", E4931="Total Expenditure ($USD per 100,000 patients)"),
SUMIFS(COL!$F:$F,COL!$A:$A,C4931,COL!$G:$G,D4931),
IF(AND(A4931="Cervical Cancer Screening", E4931="Total Expenditure ($USD per 100,000 patients)"),
SUMIFS(CERV!$F:$F,CERV!$A:$A,C4931,CERV!$G:$G,D4931),
SUMIFS(CANSCRN!$F:$F,CANSCRN!$A:$A,C4931,CANSCRN!$G:$G,D4931))))))))))))</f>
        <v>26.3018</v>
      </c>
    </row>
    <row r="4932" spans="1:6" x14ac:dyDescent="0.2">
      <c r="A4932" s="24" t="s">
        <v>100</v>
      </c>
      <c r="B4932" s="24" t="s">
        <v>101</v>
      </c>
      <c r="C4932" s="24" t="s">
        <v>71</v>
      </c>
      <c r="D4932" s="24">
        <v>2011</v>
      </c>
      <c r="E4932" s="24" t="s">
        <v>106</v>
      </c>
      <c r="F4932" s="3">
        <f>IF(AND(A4932="PSA Testing", E4932= "Utilization Rate (per 100,000 patients)"),
SUMIFS(PSA!$D:$D,PSA!$A:$A,C4932,PSA!$G:$G,D4932),
IF(AND(A4932="Colorectal Cancer Screening", E4932="Utilization Rate (per 100,000 patients)"),
SUMIFS(COL!$D:$D,COL!$A:$A,C4932,COL!$G:$G, D4932),
IF(AND(A4932="Cervical Cancer Screening", E4932="Utilization Rate (per 100,000 patients)"),
SUMIFS(CERV!$D:$D,CERV!$A:$A,C4932,CERV!$G:$G,D4932),
IF(AND(A4932="Cancer Screening for CKD patients", E4932="Utilization Rate (per 100,000 patients)"),
SUMIFS(CANSCRN!$D:$D,CANSCRN!$A:$A,C4932,CANSCRN!$G:$G,D4932),
IF(AND(A4932="PSA Testing", E4932="Cost per service ($USD)"),
SUMIFS(PSA!$E:$E,PSA!$A:$A,C4932,PSA!$G:$G,D4932),
IF(AND(A4932="Colorectal Cancer Screening", E4932="Cost per service ($USD)"),
SUMIFS(COL!$E:$E,COL!$A:$A,C4932,COL!$G:$G,D4932),
IF(AND(A4932="Cervical Cancer Screening", E4932="Cost per service ($USD)"),
SUMIFS(CERV!$E:$E,CERV!$A:$A,C4932,CERV!$G:$G,D4932),
IF(AND(A4932="Cancer Screening for CKD patients", E4932="Cost per service ($USD)"),
SUMIFS(CANSCRN!$E:$E,CANSCRN!$A:$A,C4932,CANSCRN!$G:$G,D4932),
IF(AND(A4932="PSA Testing", E4932="Total Expenditure ($USD per 100,000 patients)"),
SUMIFS(PSA!$F:$F,PSA!$A:$A,C4932,PSA!$G:$G,D4932),
IF(AND(A4932="Colorectal Cancer Screening", E4932="Total Expenditure ($USD per 100,000 patients)"),
SUMIFS(COL!$F:$F,COL!$A:$A,C4932,COL!$G:$G,D4932),
IF(AND(A4932="Cervical Cancer Screening", E4932="Total Expenditure ($USD per 100,000 patients)"),
SUMIFS(CERV!$F:$F,CERV!$A:$A,C4932,CERV!$G:$G,D4932),
SUMIFS(CANSCRN!$F:$F,CANSCRN!$A:$A,C4932,CANSCRN!$G:$G,D4932))))))))))))</f>
        <v>22.460533300000002</v>
      </c>
    </row>
    <row r="4933" spans="1:6" x14ac:dyDescent="0.2">
      <c r="A4933" s="24" t="s">
        <v>100</v>
      </c>
      <c r="B4933" s="24" t="s">
        <v>101</v>
      </c>
      <c r="C4933" s="24" t="s">
        <v>71</v>
      </c>
      <c r="D4933" s="24">
        <v>2012</v>
      </c>
      <c r="E4933" s="24" t="s">
        <v>106</v>
      </c>
      <c r="F4933" s="3">
        <f>IF(AND(A4933="PSA Testing", E4933= "Utilization Rate (per 100,000 patients)"),
SUMIFS(PSA!$D:$D,PSA!$A:$A,C4933,PSA!$G:$G,D4933),
IF(AND(A4933="Colorectal Cancer Screening", E4933="Utilization Rate (per 100,000 patients)"),
SUMIFS(COL!$D:$D,COL!$A:$A,C4933,COL!$G:$G, D4933),
IF(AND(A4933="Cervical Cancer Screening", E4933="Utilization Rate (per 100,000 patients)"),
SUMIFS(CERV!$D:$D,CERV!$A:$A,C4933,CERV!$G:$G,D4933),
IF(AND(A4933="Cancer Screening for CKD patients", E4933="Utilization Rate (per 100,000 patients)"),
SUMIFS(CANSCRN!$D:$D,CANSCRN!$A:$A,C4933,CANSCRN!$G:$G,D4933),
IF(AND(A4933="PSA Testing", E4933="Cost per service ($USD)"),
SUMIFS(PSA!$E:$E,PSA!$A:$A,C4933,PSA!$G:$G,D4933),
IF(AND(A4933="Colorectal Cancer Screening", E4933="Cost per service ($USD)"),
SUMIFS(COL!$E:$E,COL!$A:$A,C4933,COL!$G:$G,D4933),
IF(AND(A4933="Cervical Cancer Screening", E4933="Cost per service ($USD)"),
SUMIFS(CERV!$E:$E,CERV!$A:$A,C4933,CERV!$G:$G,D4933),
IF(AND(A4933="Cancer Screening for CKD patients", E4933="Cost per service ($USD)"),
SUMIFS(CANSCRN!$E:$E,CANSCRN!$A:$A,C4933,CANSCRN!$G:$G,D4933),
IF(AND(A4933="PSA Testing", E4933="Total Expenditure ($USD per 100,000 patients)"),
SUMIFS(PSA!$F:$F,PSA!$A:$A,C4933,PSA!$G:$G,D4933),
IF(AND(A4933="Colorectal Cancer Screening", E4933="Total Expenditure ($USD per 100,000 patients)"),
SUMIFS(COL!$F:$F,COL!$A:$A,C4933,COL!$G:$G,D4933),
IF(AND(A4933="Cervical Cancer Screening", E4933="Total Expenditure ($USD per 100,000 patients)"),
SUMIFS(CERV!$F:$F,CERV!$A:$A,C4933,CERV!$G:$G,D4933),
SUMIFS(CANSCRN!$F:$F,CANSCRN!$A:$A,C4933,CANSCRN!$G:$G,D4933))))))))))))</f>
        <v>19.159886400000001</v>
      </c>
    </row>
    <row r="4934" spans="1:6" x14ac:dyDescent="0.2">
      <c r="A4934" s="24" t="s">
        <v>100</v>
      </c>
      <c r="B4934" s="24" t="s">
        <v>101</v>
      </c>
      <c r="C4934" s="24" t="s">
        <v>71</v>
      </c>
      <c r="D4934" s="24">
        <v>2013</v>
      </c>
      <c r="E4934" s="24" t="s">
        <v>106</v>
      </c>
      <c r="F4934" s="3">
        <f>IF(AND(A4934="PSA Testing", E4934= "Utilization Rate (per 100,000 patients)"),
SUMIFS(PSA!$D:$D,PSA!$A:$A,C4934,PSA!$G:$G,D4934),
IF(AND(A4934="Colorectal Cancer Screening", E4934="Utilization Rate (per 100,000 patients)"),
SUMIFS(COL!$D:$D,COL!$A:$A,C4934,COL!$G:$G, D4934),
IF(AND(A4934="Cervical Cancer Screening", E4934="Utilization Rate (per 100,000 patients)"),
SUMIFS(CERV!$D:$D,CERV!$A:$A,C4934,CERV!$G:$G,D4934),
IF(AND(A4934="Cancer Screening for CKD patients", E4934="Utilization Rate (per 100,000 patients)"),
SUMIFS(CANSCRN!$D:$D,CANSCRN!$A:$A,C4934,CANSCRN!$G:$G,D4934),
IF(AND(A4934="PSA Testing", E4934="Cost per service ($USD)"),
SUMIFS(PSA!$E:$E,PSA!$A:$A,C4934,PSA!$G:$G,D4934),
IF(AND(A4934="Colorectal Cancer Screening", E4934="Cost per service ($USD)"),
SUMIFS(COL!$E:$E,COL!$A:$A,C4934,COL!$G:$G,D4934),
IF(AND(A4934="Cervical Cancer Screening", E4934="Cost per service ($USD)"),
SUMIFS(CERV!$E:$E,CERV!$A:$A,C4934,CERV!$G:$G,D4934),
IF(AND(A4934="Cancer Screening for CKD patients", E4934="Cost per service ($USD)"),
SUMIFS(CANSCRN!$E:$E,CANSCRN!$A:$A,C4934,CANSCRN!$G:$G,D4934),
IF(AND(A4934="PSA Testing", E4934="Total Expenditure ($USD per 100,000 patients)"),
SUMIFS(PSA!$F:$F,PSA!$A:$A,C4934,PSA!$G:$G,D4934),
IF(AND(A4934="Colorectal Cancer Screening", E4934="Total Expenditure ($USD per 100,000 patients)"),
SUMIFS(COL!$F:$F,COL!$A:$A,C4934,COL!$G:$G,D4934),
IF(AND(A4934="Cervical Cancer Screening", E4934="Total Expenditure ($USD per 100,000 patients)"),
SUMIFS(CERV!$F:$F,CERV!$A:$A,C4934,CERV!$G:$G,D4934),
SUMIFS(CANSCRN!$F:$F,CANSCRN!$A:$A,C4934,CANSCRN!$G:$G,D4934))))))))))))</f>
        <v>19.642252299999999</v>
      </c>
    </row>
    <row r="4935" spans="1:6" x14ac:dyDescent="0.2">
      <c r="A4935" s="24" t="s">
        <v>100</v>
      </c>
      <c r="B4935" s="24" t="s">
        <v>101</v>
      </c>
      <c r="C4935" s="24" t="s">
        <v>71</v>
      </c>
      <c r="D4935" s="24">
        <v>2014</v>
      </c>
      <c r="E4935" s="24" t="s">
        <v>106</v>
      </c>
      <c r="F4935" s="3">
        <f>IF(AND(A4935="PSA Testing", E4935= "Utilization Rate (per 100,000 patients)"),
SUMIFS(PSA!$D:$D,PSA!$A:$A,C4935,PSA!$G:$G,D4935),
IF(AND(A4935="Colorectal Cancer Screening", E4935="Utilization Rate (per 100,000 patients)"),
SUMIFS(COL!$D:$D,COL!$A:$A,C4935,COL!$G:$G, D4935),
IF(AND(A4935="Cervical Cancer Screening", E4935="Utilization Rate (per 100,000 patients)"),
SUMIFS(CERV!$D:$D,CERV!$A:$A,C4935,CERV!$G:$G,D4935),
IF(AND(A4935="Cancer Screening for CKD patients", E4935="Utilization Rate (per 100,000 patients)"),
SUMIFS(CANSCRN!$D:$D,CANSCRN!$A:$A,C4935,CANSCRN!$G:$G,D4935),
IF(AND(A4935="PSA Testing", E4935="Cost per service ($USD)"),
SUMIFS(PSA!$E:$E,PSA!$A:$A,C4935,PSA!$G:$G,D4935),
IF(AND(A4935="Colorectal Cancer Screening", E4935="Cost per service ($USD)"),
SUMIFS(COL!$E:$E,COL!$A:$A,C4935,COL!$G:$G,D4935),
IF(AND(A4935="Cervical Cancer Screening", E4935="Cost per service ($USD)"),
SUMIFS(CERV!$E:$E,CERV!$A:$A,C4935,CERV!$G:$G,D4935),
IF(AND(A4935="Cancer Screening for CKD patients", E4935="Cost per service ($USD)"),
SUMIFS(CANSCRN!$E:$E,CANSCRN!$A:$A,C4935,CANSCRN!$G:$G,D4935),
IF(AND(A4935="PSA Testing", E4935="Total Expenditure ($USD per 100,000 patients)"),
SUMIFS(PSA!$F:$F,PSA!$A:$A,C4935,PSA!$G:$G,D4935),
IF(AND(A4935="Colorectal Cancer Screening", E4935="Total Expenditure ($USD per 100,000 patients)"),
SUMIFS(COL!$F:$F,COL!$A:$A,C4935,COL!$G:$G,D4935),
IF(AND(A4935="Cervical Cancer Screening", E4935="Total Expenditure ($USD per 100,000 patients)"),
SUMIFS(CERV!$F:$F,CERV!$A:$A,C4935,CERV!$G:$G,D4935),
SUMIFS(CANSCRN!$F:$F,CANSCRN!$A:$A,C4935,CANSCRN!$G:$G,D4935))))))))))))</f>
        <v>20.513333299999999</v>
      </c>
    </row>
    <row r="4936" spans="1:6" x14ac:dyDescent="0.2">
      <c r="A4936" s="24" t="s">
        <v>100</v>
      </c>
      <c r="B4936" s="24" t="s">
        <v>101</v>
      </c>
      <c r="C4936" s="24" t="s">
        <v>71</v>
      </c>
      <c r="D4936" s="24">
        <v>2015</v>
      </c>
      <c r="E4936" s="24" t="s">
        <v>106</v>
      </c>
      <c r="F4936" s="3">
        <f>IF(AND(A4936="PSA Testing", E4936= "Utilization Rate (per 100,000 patients)"),
SUMIFS(PSA!$D:$D,PSA!$A:$A,C4936,PSA!$G:$G,D4936),
IF(AND(A4936="Colorectal Cancer Screening", E4936="Utilization Rate (per 100,000 patients)"),
SUMIFS(COL!$D:$D,COL!$A:$A,C4936,COL!$G:$G, D4936),
IF(AND(A4936="Cervical Cancer Screening", E4936="Utilization Rate (per 100,000 patients)"),
SUMIFS(CERV!$D:$D,CERV!$A:$A,C4936,CERV!$G:$G,D4936),
IF(AND(A4936="Cancer Screening for CKD patients", E4936="Utilization Rate (per 100,000 patients)"),
SUMIFS(CANSCRN!$D:$D,CANSCRN!$A:$A,C4936,CANSCRN!$G:$G,D4936),
IF(AND(A4936="PSA Testing", E4936="Cost per service ($USD)"),
SUMIFS(PSA!$E:$E,PSA!$A:$A,C4936,PSA!$G:$G,D4936),
IF(AND(A4936="Colorectal Cancer Screening", E4936="Cost per service ($USD)"),
SUMIFS(COL!$E:$E,COL!$A:$A,C4936,COL!$G:$G,D4936),
IF(AND(A4936="Cervical Cancer Screening", E4936="Cost per service ($USD)"),
SUMIFS(CERV!$E:$E,CERV!$A:$A,C4936,CERV!$G:$G,D4936),
IF(AND(A4936="Cancer Screening for CKD patients", E4936="Cost per service ($USD)"),
SUMIFS(CANSCRN!$E:$E,CANSCRN!$A:$A,C4936,CANSCRN!$G:$G,D4936),
IF(AND(A4936="PSA Testing", E4936="Total Expenditure ($USD per 100,000 patients)"),
SUMIFS(PSA!$F:$F,PSA!$A:$A,C4936,PSA!$G:$G,D4936),
IF(AND(A4936="Colorectal Cancer Screening", E4936="Total Expenditure ($USD per 100,000 patients)"),
SUMIFS(COL!$F:$F,COL!$A:$A,C4936,COL!$G:$G,D4936),
IF(AND(A4936="Cervical Cancer Screening", E4936="Total Expenditure ($USD per 100,000 patients)"),
SUMIFS(CERV!$F:$F,CERV!$A:$A,C4936,CERV!$G:$G,D4936),
SUMIFS(CANSCRN!$F:$F,CANSCRN!$A:$A,C4936,CANSCRN!$G:$G,D4936))))))))))))</f>
        <v>18.712763200000001</v>
      </c>
    </row>
    <row r="4937" spans="1:6" x14ac:dyDescent="0.2">
      <c r="A4937" s="24" t="s">
        <v>100</v>
      </c>
      <c r="B4937" s="24" t="s">
        <v>101</v>
      </c>
      <c r="C4937" s="24" t="s">
        <v>71</v>
      </c>
      <c r="D4937" s="24">
        <v>2016</v>
      </c>
      <c r="E4937" s="24" t="s">
        <v>106</v>
      </c>
      <c r="F4937" s="3">
        <f>IF(AND(A4937="PSA Testing", E4937= "Utilization Rate (per 100,000 patients)"),
SUMIFS(PSA!$D:$D,PSA!$A:$A,C4937,PSA!$G:$G,D4937),
IF(AND(A4937="Colorectal Cancer Screening", E4937="Utilization Rate (per 100,000 patients)"),
SUMIFS(COL!$D:$D,COL!$A:$A,C4937,COL!$G:$G, D4937),
IF(AND(A4937="Cervical Cancer Screening", E4937="Utilization Rate (per 100,000 patients)"),
SUMIFS(CERV!$D:$D,CERV!$A:$A,C4937,CERV!$G:$G,D4937),
IF(AND(A4937="Cancer Screening for CKD patients", E4937="Utilization Rate (per 100,000 patients)"),
SUMIFS(CANSCRN!$D:$D,CANSCRN!$A:$A,C4937,CANSCRN!$G:$G,D4937),
IF(AND(A4937="PSA Testing", E4937="Cost per service ($USD)"),
SUMIFS(PSA!$E:$E,PSA!$A:$A,C4937,PSA!$G:$G,D4937),
IF(AND(A4937="Colorectal Cancer Screening", E4937="Cost per service ($USD)"),
SUMIFS(COL!$E:$E,COL!$A:$A,C4937,COL!$G:$G,D4937),
IF(AND(A4937="Cervical Cancer Screening", E4937="Cost per service ($USD)"),
SUMIFS(CERV!$E:$E,CERV!$A:$A,C4937,CERV!$G:$G,D4937),
IF(AND(A4937="Cancer Screening for CKD patients", E4937="Cost per service ($USD)"),
SUMIFS(CANSCRN!$E:$E,CANSCRN!$A:$A,C4937,CANSCRN!$G:$G,D4937),
IF(AND(A4937="PSA Testing", E4937="Total Expenditure ($USD per 100,000 patients)"),
SUMIFS(PSA!$F:$F,PSA!$A:$A,C4937,PSA!$G:$G,D4937),
IF(AND(A4937="Colorectal Cancer Screening", E4937="Total Expenditure ($USD per 100,000 patients)"),
SUMIFS(COL!$F:$F,COL!$A:$A,C4937,COL!$G:$G,D4937),
IF(AND(A4937="Cervical Cancer Screening", E4937="Total Expenditure ($USD per 100,000 patients)"),
SUMIFS(CERV!$F:$F,CERV!$A:$A,C4937,CERV!$G:$G,D4937),
SUMIFS(CANSCRN!$F:$F,CANSCRN!$A:$A,C4937,CANSCRN!$G:$G,D4937))))))))))))</f>
        <v>21.141712299999998</v>
      </c>
    </row>
    <row r="4938" spans="1:6" x14ac:dyDescent="0.2">
      <c r="A4938" s="24" t="s">
        <v>100</v>
      </c>
      <c r="B4938" s="24" t="s">
        <v>101</v>
      </c>
      <c r="C4938" s="24" t="s">
        <v>71</v>
      </c>
      <c r="D4938" s="24">
        <v>2017</v>
      </c>
      <c r="E4938" s="24" t="s">
        <v>106</v>
      </c>
      <c r="F4938" s="3">
        <f>IF(AND(A4938="PSA Testing", E4938= "Utilization Rate (per 100,000 patients)"),
SUMIFS(PSA!$D:$D,PSA!$A:$A,C4938,PSA!$G:$G,D4938),
IF(AND(A4938="Colorectal Cancer Screening", E4938="Utilization Rate (per 100,000 patients)"),
SUMIFS(COL!$D:$D,COL!$A:$A,C4938,COL!$G:$G, D4938),
IF(AND(A4938="Cervical Cancer Screening", E4938="Utilization Rate (per 100,000 patients)"),
SUMIFS(CERV!$D:$D,CERV!$A:$A,C4938,CERV!$G:$G,D4938),
IF(AND(A4938="Cancer Screening for CKD patients", E4938="Utilization Rate (per 100,000 patients)"),
SUMIFS(CANSCRN!$D:$D,CANSCRN!$A:$A,C4938,CANSCRN!$G:$G,D4938),
IF(AND(A4938="PSA Testing", E4938="Cost per service ($USD)"),
SUMIFS(PSA!$E:$E,PSA!$A:$A,C4938,PSA!$G:$G,D4938),
IF(AND(A4938="Colorectal Cancer Screening", E4938="Cost per service ($USD)"),
SUMIFS(COL!$E:$E,COL!$A:$A,C4938,COL!$G:$G,D4938),
IF(AND(A4938="Cervical Cancer Screening", E4938="Cost per service ($USD)"),
SUMIFS(CERV!$E:$E,CERV!$A:$A,C4938,CERV!$G:$G,D4938),
IF(AND(A4938="Cancer Screening for CKD patients", E4938="Cost per service ($USD)"),
SUMIFS(CANSCRN!$E:$E,CANSCRN!$A:$A,C4938,CANSCRN!$G:$G,D4938),
IF(AND(A4938="PSA Testing", E4938="Total Expenditure ($USD per 100,000 patients)"),
SUMIFS(PSA!$F:$F,PSA!$A:$A,C4938,PSA!$G:$G,D4938),
IF(AND(A4938="Colorectal Cancer Screening", E4938="Total Expenditure ($USD per 100,000 patients)"),
SUMIFS(COL!$F:$F,COL!$A:$A,C4938,COL!$G:$G,D4938),
IF(AND(A4938="Cervical Cancer Screening", E4938="Total Expenditure ($USD per 100,000 patients)"),
SUMIFS(CERV!$F:$F,CERV!$A:$A,C4938,CERV!$G:$G,D4938),
SUMIFS(CANSCRN!$F:$F,CANSCRN!$A:$A,C4938,CANSCRN!$G:$G,D4938))))))))))))</f>
        <v>20.2299793</v>
      </c>
    </row>
    <row r="4939" spans="1:6" x14ac:dyDescent="0.2">
      <c r="A4939" s="24" t="s">
        <v>100</v>
      </c>
      <c r="B4939" s="24" t="s">
        <v>101</v>
      </c>
      <c r="C4939" s="24" t="s">
        <v>71</v>
      </c>
      <c r="D4939" s="24">
        <v>2018</v>
      </c>
      <c r="E4939" s="24" t="s">
        <v>106</v>
      </c>
      <c r="F4939" s="3">
        <f>IF(AND(A4939="PSA Testing", E4939= "Utilization Rate (per 100,000 patients)"),
SUMIFS(PSA!$D:$D,PSA!$A:$A,C4939,PSA!$G:$G,D4939),
IF(AND(A4939="Colorectal Cancer Screening", E4939="Utilization Rate (per 100,000 patients)"),
SUMIFS(COL!$D:$D,COL!$A:$A,C4939,COL!$G:$G, D4939),
IF(AND(A4939="Cervical Cancer Screening", E4939="Utilization Rate (per 100,000 patients)"),
SUMIFS(CERV!$D:$D,CERV!$A:$A,C4939,CERV!$G:$G,D4939),
IF(AND(A4939="Cancer Screening for CKD patients", E4939="Utilization Rate (per 100,000 patients)"),
SUMIFS(CANSCRN!$D:$D,CANSCRN!$A:$A,C4939,CANSCRN!$G:$G,D4939),
IF(AND(A4939="PSA Testing", E4939="Cost per service ($USD)"),
SUMIFS(PSA!$E:$E,PSA!$A:$A,C4939,PSA!$G:$G,D4939),
IF(AND(A4939="Colorectal Cancer Screening", E4939="Cost per service ($USD)"),
SUMIFS(COL!$E:$E,COL!$A:$A,C4939,COL!$G:$G,D4939),
IF(AND(A4939="Cervical Cancer Screening", E4939="Cost per service ($USD)"),
SUMIFS(CERV!$E:$E,CERV!$A:$A,C4939,CERV!$G:$G,D4939),
IF(AND(A4939="Cancer Screening for CKD patients", E4939="Cost per service ($USD)"),
SUMIFS(CANSCRN!$E:$E,CANSCRN!$A:$A,C4939,CANSCRN!$G:$G,D4939),
IF(AND(A4939="PSA Testing", E4939="Total Expenditure ($USD per 100,000 patients)"),
SUMIFS(PSA!$F:$F,PSA!$A:$A,C4939,PSA!$G:$G,D4939),
IF(AND(A4939="Colorectal Cancer Screening", E4939="Total Expenditure ($USD per 100,000 patients)"),
SUMIFS(COL!$F:$F,COL!$A:$A,C4939,COL!$G:$G,D4939),
IF(AND(A4939="Cervical Cancer Screening", E4939="Total Expenditure ($USD per 100,000 patients)"),
SUMIFS(CERV!$F:$F,CERV!$A:$A,C4939,CERV!$G:$G,D4939),
SUMIFS(CANSCRN!$F:$F,CANSCRN!$A:$A,C4939,CANSCRN!$G:$G,D4939))))))))))))</f>
        <v>18.3674088</v>
      </c>
    </row>
    <row r="4940" spans="1:6" x14ac:dyDescent="0.2">
      <c r="A4940" s="24" t="s">
        <v>100</v>
      </c>
      <c r="B4940" s="24" t="s">
        <v>101</v>
      </c>
      <c r="C4940" s="24" t="s">
        <v>71</v>
      </c>
      <c r="D4940" s="24">
        <v>2019</v>
      </c>
      <c r="E4940" s="24" t="s">
        <v>106</v>
      </c>
      <c r="F4940" s="3">
        <f>IF(AND(A4940="PSA Testing", E4940= "Utilization Rate (per 100,000 patients)"),
SUMIFS(PSA!$D:$D,PSA!$A:$A,C4940,PSA!$G:$G,D4940),
IF(AND(A4940="Colorectal Cancer Screening", E4940="Utilization Rate (per 100,000 patients)"),
SUMIFS(COL!$D:$D,COL!$A:$A,C4940,COL!$G:$G, D4940),
IF(AND(A4940="Cervical Cancer Screening", E4940="Utilization Rate (per 100,000 patients)"),
SUMIFS(CERV!$D:$D,CERV!$A:$A,C4940,CERV!$G:$G,D4940),
IF(AND(A4940="Cancer Screening for CKD patients", E4940="Utilization Rate (per 100,000 patients)"),
SUMIFS(CANSCRN!$D:$D,CANSCRN!$A:$A,C4940,CANSCRN!$G:$G,D4940),
IF(AND(A4940="PSA Testing", E4940="Cost per service ($USD)"),
SUMIFS(PSA!$E:$E,PSA!$A:$A,C4940,PSA!$G:$G,D4940),
IF(AND(A4940="Colorectal Cancer Screening", E4940="Cost per service ($USD)"),
SUMIFS(COL!$E:$E,COL!$A:$A,C4940,COL!$G:$G,D4940),
IF(AND(A4940="Cervical Cancer Screening", E4940="Cost per service ($USD)"),
SUMIFS(CERV!$E:$E,CERV!$A:$A,C4940,CERV!$G:$G,D4940),
IF(AND(A4940="Cancer Screening for CKD patients", E4940="Cost per service ($USD)"),
SUMIFS(CANSCRN!$E:$E,CANSCRN!$A:$A,C4940,CANSCRN!$G:$G,D4940),
IF(AND(A4940="PSA Testing", E4940="Total Expenditure ($USD per 100,000 patients)"),
SUMIFS(PSA!$F:$F,PSA!$A:$A,C4940,PSA!$G:$G,D4940),
IF(AND(A4940="Colorectal Cancer Screening", E4940="Total Expenditure ($USD per 100,000 patients)"),
SUMIFS(COL!$F:$F,COL!$A:$A,C4940,COL!$G:$G,D4940),
IF(AND(A4940="Cervical Cancer Screening", E4940="Total Expenditure ($USD per 100,000 patients)"),
SUMIFS(CERV!$F:$F,CERV!$A:$A,C4940,CERV!$G:$G,D4940),
SUMIFS(CANSCRN!$F:$F,CANSCRN!$A:$A,C4940,CANSCRN!$G:$G,D4940))))))))))))</f>
        <v>17.5054005</v>
      </c>
    </row>
    <row r="4941" spans="1:6" x14ac:dyDescent="0.2">
      <c r="A4941" s="24" t="s">
        <v>100</v>
      </c>
      <c r="B4941" s="24" t="s">
        <v>101</v>
      </c>
      <c r="C4941" s="24" t="s">
        <v>72</v>
      </c>
      <c r="D4941" s="24">
        <v>2009</v>
      </c>
      <c r="E4941" s="24" t="s">
        <v>106</v>
      </c>
      <c r="F4941" s="3">
        <f>IF(AND(A4941="PSA Testing", E4941= "Utilization Rate (per 100,000 patients)"),
SUMIFS(PSA!$D:$D,PSA!$A:$A,C4941,PSA!$G:$G,D4941),
IF(AND(A4941="Colorectal Cancer Screening", E4941="Utilization Rate (per 100,000 patients)"),
SUMIFS(COL!$D:$D,COL!$A:$A,C4941,COL!$G:$G, D4941),
IF(AND(A4941="Cervical Cancer Screening", E4941="Utilization Rate (per 100,000 patients)"),
SUMIFS(CERV!$D:$D,CERV!$A:$A,C4941,CERV!$G:$G,D4941),
IF(AND(A4941="Cancer Screening for CKD patients", E4941="Utilization Rate (per 100,000 patients)"),
SUMIFS(CANSCRN!$D:$D,CANSCRN!$A:$A,C4941,CANSCRN!$G:$G,D4941),
IF(AND(A4941="PSA Testing", E4941="Cost per service ($USD)"),
SUMIFS(PSA!$E:$E,PSA!$A:$A,C4941,PSA!$G:$G,D4941),
IF(AND(A4941="Colorectal Cancer Screening", E4941="Cost per service ($USD)"),
SUMIFS(COL!$E:$E,COL!$A:$A,C4941,COL!$G:$G,D4941),
IF(AND(A4941="Cervical Cancer Screening", E4941="Cost per service ($USD)"),
SUMIFS(CERV!$E:$E,CERV!$A:$A,C4941,CERV!$G:$G,D4941),
IF(AND(A4941="Cancer Screening for CKD patients", E4941="Cost per service ($USD)"),
SUMIFS(CANSCRN!$E:$E,CANSCRN!$A:$A,C4941,CANSCRN!$G:$G,D4941),
IF(AND(A4941="PSA Testing", E4941="Total Expenditure ($USD per 100,000 patients)"),
SUMIFS(PSA!$F:$F,PSA!$A:$A,C4941,PSA!$G:$G,D4941),
IF(AND(A4941="Colorectal Cancer Screening", E4941="Total Expenditure ($USD per 100,000 patients)"),
SUMIFS(COL!$F:$F,COL!$A:$A,C4941,COL!$G:$G,D4941),
IF(AND(A4941="Cervical Cancer Screening", E4941="Total Expenditure ($USD per 100,000 patients)"),
SUMIFS(CERV!$F:$F,CERV!$A:$A,C4941,CERV!$G:$G,D4941),
SUMIFS(CANSCRN!$F:$F,CANSCRN!$A:$A,C4941,CANSCRN!$G:$G,D4941))))))))))))</f>
        <v>23.268181800000001</v>
      </c>
    </row>
    <row r="4942" spans="1:6" x14ac:dyDescent="0.2">
      <c r="A4942" s="24" t="s">
        <v>100</v>
      </c>
      <c r="B4942" s="24" t="s">
        <v>101</v>
      </c>
      <c r="C4942" s="24" t="s">
        <v>72</v>
      </c>
      <c r="D4942" s="24">
        <v>2010</v>
      </c>
      <c r="E4942" s="24" t="s">
        <v>106</v>
      </c>
      <c r="F4942" s="3">
        <f>IF(AND(A4942="PSA Testing", E4942= "Utilization Rate (per 100,000 patients)"),
SUMIFS(PSA!$D:$D,PSA!$A:$A,C4942,PSA!$G:$G,D4942),
IF(AND(A4942="Colorectal Cancer Screening", E4942="Utilization Rate (per 100,000 patients)"),
SUMIFS(COL!$D:$D,COL!$A:$A,C4942,COL!$G:$G, D4942),
IF(AND(A4942="Cervical Cancer Screening", E4942="Utilization Rate (per 100,000 patients)"),
SUMIFS(CERV!$D:$D,CERV!$A:$A,C4942,CERV!$G:$G,D4942),
IF(AND(A4942="Cancer Screening for CKD patients", E4942="Utilization Rate (per 100,000 patients)"),
SUMIFS(CANSCRN!$D:$D,CANSCRN!$A:$A,C4942,CANSCRN!$G:$G,D4942),
IF(AND(A4942="PSA Testing", E4942="Cost per service ($USD)"),
SUMIFS(PSA!$E:$E,PSA!$A:$A,C4942,PSA!$G:$G,D4942),
IF(AND(A4942="Colorectal Cancer Screening", E4942="Cost per service ($USD)"),
SUMIFS(COL!$E:$E,COL!$A:$A,C4942,COL!$G:$G,D4942),
IF(AND(A4942="Cervical Cancer Screening", E4942="Cost per service ($USD)"),
SUMIFS(CERV!$E:$E,CERV!$A:$A,C4942,CERV!$G:$G,D4942),
IF(AND(A4942="Cancer Screening for CKD patients", E4942="Cost per service ($USD)"),
SUMIFS(CANSCRN!$E:$E,CANSCRN!$A:$A,C4942,CANSCRN!$G:$G,D4942),
IF(AND(A4942="PSA Testing", E4942="Total Expenditure ($USD per 100,000 patients)"),
SUMIFS(PSA!$F:$F,PSA!$A:$A,C4942,PSA!$G:$G,D4942),
IF(AND(A4942="Colorectal Cancer Screening", E4942="Total Expenditure ($USD per 100,000 patients)"),
SUMIFS(COL!$F:$F,COL!$A:$A,C4942,COL!$G:$G,D4942),
IF(AND(A4942="Cervical Cancer Screening", E4942="Total Expenditure ($USD per 100,000 patients)"),
SUMIFS(CERV!$F:$F,CERV!$A:$A,C4942,CERV!$G:$G,D4942),
SUMIFS(CANSCRN!$F:$F,CANSCRN!$A:$A,C4942,CANSCRN!$G:$G,D4942))))))))))))</f>
        <v>34.038823499999999</v>
      </c>
    </row>
    <row r="4943" spans="1:6" x14ac:dyDescent="0.2">
      <c r="A4943" s="24" t="s">
        <v>100</v>
      </c>
      <c r="B4943" s="24" t="s">
        <v>101</v>
      </c>
      <c r="C4943" s="24" t="s">
        <v>72</v>
      </c>
      <c r="D4943" s="24">
        <v>2011</v>
      </c>
      <c r="E4943" s="24" t="s">
        <v>106</v>
      </c>
      <c r="F4943" s="3">
        <f>IF(AND(A4943="PSA Testing", E4943= "Utilization Rate (per 100,000 patients)"),
SUMIFS(PSA!$D:$D,PSA!$A:$A,C4943,PSA!$G:$G,D4943),
IF(AND(A4943="Colorectal Cancer Screening", E4943="Utilization Rate (per 100,000 patients)"),
SUMIFS(COL!$D:$D,COL!$A:$A,C4943,COL!$G:$G, D4943),
IF(AND(A4943="Cervical Cancer Screening", E4943="Utilization Rate (per 100,000 patients)"),
SUMIFS(CERV!$D:$D,CERV!$A:$A,C4943,CERV!$G:$G,D4943),
IF(AND(A4943="Cancer Screening for CKD patients", E4943="Utilization Rate (per 100,000 patients)"),
SUMIFS(CANSCRN!$D:$D,CANSCRN!$A:$A,C4943,CANSCRN!$G:$G,D4943),
IF(AND(A4943="PSA Testing", E4943="Cost per service ($USD)"),
SUMIFS(PSA!$E:$E,PSA!$A:$A,C4943,PSA!$G:$G,D4943),
IF(AND(A4943="Colorectal Cancer Screening", E4943="Cost per service ($USD)"),
SUMIFS(COL!$E:$E,COL!$A:$A,C4943,COL!$G:$G,D4943),
IF(AND(A4943="Cervical Cancer Screening", E4943="Cost per service ($USD)"),
SUMIFS(CERV!$E:$E,CERV!$A:$A,C4943,CERV!$G:$G,D4943),
IF(AND(A4943="Cancer Screening for CKD patients", E4943="Cost per service ($USD)"),
SUMIFS(CANSCRN!$E:$E,CANSCRN!$A:$A,C4943,CANSCRN!$G:$G,D4943),
IF(AND(A4943="PSA Testing", E4943="Total Expenditure ($USD per 100,000 patients)"),
SUMIFS(PSA!$F:$F,PSA!$A:$A,C4943,PSA!$G:$G,D4943),
IF(AND(A4943="Colorectal Cancer Screening", E4943="Total Expenditure ($USD per 100,000 patients)"),
SUMIFS(COL!$F:$F,COL!$A:$A,C4943,COL!$G:$G,D4943),
IF(AND(A4943="Cervical Cancer Screening", E4943="Total Expenditure ($USD per 100,000 patients)"),
SUMIFS(CERV!$F:$F,CERV!$A:$A,C4943,CERV!$G:$G,D4943),
SUMIFS(CANSCRN!$F:$F,CANSCRN!$A:$A,C4943,CANSCRN!$G:$G,D4943))))))))))))</f>
        <v>26.323103400000001</v>
      </c>
    </row>
    <row r="4944" spans="1:6" x14ac:dyDescent="0.2">
      <c r="A4944" s="24" t="s">
        <v>100</v>
      </c>
      <c r="B4944" s="24" t="s">
        <v>101</v>
      </c>
      <c r="C4944" s="24" t="s">
        <v>72</v>
      </c>
      <c r="D4944" s="24">
        <v>2012</v>
      </c>
      <c r="E4944" s="24" t="s">
        <v>106</v>
      </c>
      <c r="F4944" s="3">
        <f>IF(AND(A4944="PSA Testing", E4944= "Utilization Rate (per 100,000 patients)"),
SUMIFS(PSA!$D:$D,PSA!$A:$A,C4944,PSA!$G:$G,D4944),
IF(AND(A4944="Colorectal Cancer Screening", E4944="Utilization Rate (per 100,000 patients)"),
SUMIFS(COL!$D:$D,COL!$A:$A,C4944,COL!$G:$G, D4944),
IF(AND(A4944="Cervical Cancer Screening", E4944="Utilization Rate (per 100,000 patients)"),
SUMIFS(CERV!$D:$D,CERV!$A:$A,C4944,CERV!$G:$G,D4944),
IF(AND(A4944="Cancer Screening for CKD patients", E4944="Utilization Rate (per 100,000 patients)"),
SUMIFS(CANSCRN!$D:$D,CANSCRN!$A:$A,C4944,CANSCRN!$G:$G,D4944),
IF(AND(A4944="PSA Testing", E4944="Cost per service ($USD)"),
SUMIFS(PSA!$E:$E,PSA!$A:$A,C4944,PSA!$G:$G,D4944),
IF(AND(A4944="Colorectal Cancer Screening", E4944="Cost per service ($USD)"),
SUMIFS(COL!$E:$E,COL!$A:$A,C4944,COL!$G:$G,D4944),
IF(AND(A4944="Cervical Cancer Screening", E4944="Cost per service ($USD)"),
SUMIFS(CERV!$E:$E,CERV!$A:$A,C4944,CERV!$G:$G,D4944),
IF(AND(A4944="Cancer Screening for CKD patients", E4944="Cost per service ($USD)"),
SUMIFS(CANSCRN!$E:$E,CANSCRN!$A:$A,C4944,CANSCRN!$G:$G,D4944),
IF(AND(A4944="PSA Testing", E4944="Total Expenditure ($USD per 100,000 patients)"),
SUMIFS(PSA!$F:$F,PSA!$A:$A,C4944,PSA!$G:$G,D4944),
IF(AND(A4944="Colorectal Cancer Screening", E4944="Total Expenditure ($USD per 100,000 patients)"),
SUMIFS(COL!$F:$F,COL!$A:$A,C4944,COL!$G:$G,D4944),
IF(AND(A4944="Cervical Cancer Screening", E4944="Total Expenditure ($USD per 100,000 patients)"),
SUMIFS(CERV!$F:$F,CERV!$A:$A,C4944,CERV!$G:$G,D4944),
SUMIFS(CANSCRN!$F:$F,CANSCRN!$A:$A,C4944,CANSCRN!$G:$G,D4944))))))))))))</f>
        <v>26.632000000000001</v>
      </c>
    </row>
    <row r="4945" spans="1:6" x14ac:dyDescent="0.2">
      <c r="A4945" s="24" t="s">
        <v>100</v>
      </c>
      <c r="B4945" s="24" t="s">
        <v>101</v>
      </c>
      <c r="C4945" s="24" t="s">
        <v>72</v>
      </c>
      <c r="D4945" s="24">
        <v>2013</v>
      </c>
      <c r="E4945" s="24" t="s">
        <v>106</v>
      </c>
      <c r="F4945" s="3">
        <f>IF(AND(A4945="PSA Testing", E4945= "Utilization Rate (per 100,000 patients)"),
SUMIFS(PSA!$D:$D,PSA!$A:$A,C4945,PSA!$G:$G,D4945),
IF(AND(A4945="Colorectal Cancer Screening", E4945="Utilization Rate (per 100,000 patients)"),
SUMIFS(COL!$D:$D,COL!$A:$A,C4945,COL!$G:$G, D4945),
IF(AND(A4945="Cervical Cancer Screening", E4945="Utilization Rate (per 100,000 patients)"),
SUMIFS(CERV!$D:$D,CERV!$A:$A,C4945,CERV!$G:$G,D4945),
IF(AND(A4945="Cancer Screening for CKD patients", E4945="Utilization Rate (per 100,000 patients)"),
SUMIFS(CANSCRN!$D:$D,CANSCRN!$A:$A,C4945,CANSCRN!$G:$G,D4945),
IF(AND(A4945="PSA Testing", E4945="Cost per service ($USD)"),
SUMIFS(PSA!$E:$E,PSA!$A:$A,C4945,PSA!$G:$G,D4945),
IF(AND(A4945="Colorectal Cancer Screening", E4945="Cost per service ($USD)"),
SUMIFS(COL!$E:$E,COL!$A:$A,C4945,COL!$G:$G,D4945),
IF(AND(A4945="Cervical Cancer Screening", E4945="Cost per service ($USD)"),
SUMIFS(CERV!$E:$E,CERV!$A:$A,C4945,CERV!$G:$G,D4945),
IF(AND(A4945="Cancer Screening for CKD patients", E4945="Cost per service ($USD)"),
SUMIFS(CANSCRN!$E:$E,CANSCRN!$A:$A,C4945,CANSCRN!$G:$G,D4945),
IF(AND(A4945="PSA Testing", E4945="Total Expenditure ($USD per 100,000 patients)"),
SUMIFS(PSA!$F:$F,PSA!$A:$A,C4945,PSA!$G:$G,D4945),
IF(AND(A4945="Colorectal Cancer Screening", E4945="Total Expenditure ($USD per 100,000 patients)"),
SUMIFS(COL!$F:$F,COL!$A:$A,C4945,COL!$G:$G,D4945),
IF(AND(A4945="Cervical Cancer Screening", E4945="Total Expenditure ($USD per 100,000 patients)"),
SUMIFS(CERV!$F:$F,CERV!$A:$A,C4945,CERV!$G:$G,D4945),
SUMIFS(CANSCRN!$F:$F,CANSCRN!$A:$A,C4945,CANSCRN!$G:$G,D4945))))))))))))</f>
        <v>23.8184507</v>
      </c>
    </row>
    <row r="4946" spans="1:6" x14ac:dyDescent="0.2">
      <c r="A4946" s="24" t="s">
        <v>100</v>
      </c>
      <c r="B4946" s="24" t="s">
        <v>101</v>
      </c>
      <c r="C4946" s="24" t="s">
        <v>72</v>
      </c>
      <c r="D4946" s="24">
        <v>2014</v>
      </c>
      <c r="E4946" s="24" t="s">
        <v>106</v>
      </c>
      <c r="F4946" s="3">
        <f>IF(AND(A4946="PSA Testing", E4946= "Utilization Rate (per 100,000 patients)"),
SUMIFS(PSA!$D:$D,PSA!$A:$A,C4946,PSA!$G:$G,D4946),
IF(AND(A4946="Colorectal Cancer Screening", E4946="Utilization Rate (per 100,000 patients)"),
SUMIFS(COL!$D:$D,COL!$A:$A,C4946,COL!$G:$G, D4946),
IF(AND(A4946="Cervical Cancer Screening", E4946="Utilization Rate (per 100,000 patients)"),
SUMIFS(CERV!$D:$D,CERV!$A:$A,C4946,CERV!$G:$G,D4946),
IF(AND(A4946="Cancer Screening for CKD patients", E4946="Utilization Rate (per 100,000 patients)"),
SUMIFS(CANSCRN!$D:$D,CANSCRN!$A:$A,C4946,CANSCRN!$G:$G,D4946),
IF(AND(A4946="PSA Testing", E4946="Cost per service ($USD)"),
SUMIFS(PSA!$E:$E,PSA!$A:$A,C4946,PSA!$G:$G,D4946),
IF(AND(A4946="Colorectal Cancer Screening", E4946="Cost per service ($USD)"),
SUMIFS(COL!$E:$E,COL!$A:$A,C4946,COL!$G:$G,D4946),
IF(AND(A4946="Cervical Cancer Screening", E4946="Cost per service ($USD)"),
SUMIFS(CERV!$E:$E,CERV!$A:$A,C4946,CERV!$G:$G,D4946),
IF(AND(A4946="Cancer Screening for CKD patients", E4946="Cost per service ($USD)"),
SUMIFS(CANSCRN!$E:$E,CANSCRN!$A:$A,C4946,CANSCRN!$G:$G,D4946),
IF(AND(A4946="PSA Testing", E4946="Total Expenditure ($USD per 100,000 patients)"),
SUMIFS(PSA!$F:$F,PSA!$A:$A,C4946,PSA!$G:$G,D4946),
IF(AND(A4946="Colorectal Cancer Screening", E4946="Total Expenditure ($USD per 100,000 patients)"),
SUMIFS(COL!$F:$F,COL!$A:$A,C4946,COL!$G:$G,D4946),
IF(AND(A4946="Cervical Cancer Screening", E4946="Total Expenditure ($USD per 100,000 patients)"),
SUMIFS(CERV!$F:$F,CERV!$A:$A,C4946,CERV!$G:$G,D4946),
SUMIFS(CANSCRN!$F:$F,CANSCRN!$A:$A,C4946,CANSCRN!$G:$G,D4946))))))))))))</f>
        <v>25.392090899999999</v>
      </c>
    </row>
    <row r="4947" spans="1:6" x14ac:dyDescent="0.2">
      <c r="A4947" s="24" t="s">
        <v>100</v>
      </c>
      <c r="B4947" s="24" t="s">
        <v>101</v>
      </c>
      <c r="C4947" s="24" t="s">
        <v>72</v>
      </c>
      <c r="D4947" s="24">
        <v>2015</v>
      </c>
      <c r="E4947" s="24" t="s">
        <v>106</v>
      </c>
      <c r="F4947" s="3">
        <f>IF(AND(A4947="PSA Testing", E4947= "Utilization Rate (per 100,000 patients)"),
SUMIFS(PSA!$D:$D,PSA!$A:$A,C4947,PSA!$G:$G,D4947),
IF(AND(A4947="Colorectal Cancer Screening", E4947="Utilization Rate (per 100,000 patients)"),
SUMIFS(COL!$D:$D,COL!$A:$A,C4947,COL!$G:$G, D4947),
IF(AND(A4947="Cervical Cancer Screening", E4947="Utilization Rate (per 100,000 patients)"),
SUMIFS(CERV!$D:$D,CERV!$A:$A,C4947,CERV!$G:$G,D4947),
IF(AND(A4947="Cancer Screening for CKD patients", E4947="Utilization Rate (per 100,000 patients)"),
SUMIFS(CANSCRN!$D:$D,CANSCRN!$A:$A,C4947,CANSCRN!$G:$G,D4947),
IF(AND(A4947="PSA Testing", E4947="Cost per service ($USD)"),
SUMIFS(PSA!$E:$E,PSA!$A:$A,C4947,PSA!$G:$G,D4947),
IF(AND(A4947="Colorectal Cancer Screening", E4947="Cost per service ($USD)"),
SUMIFS(COL!$E:$E,COL!$A:$A,C4947,COL!$G:$G,D4947),
IF(AND(A4947="Cervical Cancer Screening", E4947="Cost per service ($USD)"),
SUMIFS(CERV!$E:$E,CERV!$A:$A,C4947,CERV!$G:$G,D4947),
IF(AND(A4947="Cancer Screening for CKD patients", E4947="Cost per service ($USD)"),
SUMIFS(CANSCRN!$E:$E,CANSCRN!$A:$A,C4947,CANSCRN!$G:$G,D4947),
IF(AND(A4947="PSA Testing", E4947="Total Expenditure ($USD per 100,000 patients)"),
SUMIFS(PSA!$F:$F,PSA!$A:$A,C4947,PSA!$G:$G,D4947),
IF(AND(A4947="Colorectal Cancer Screening", E4947="Total Expenditure ($USD per 100,000 patients)"),
SUMIFS(COL!$F:$F,COL!$A:$A,C4947,COL!$G:$G,D4947),
IF(AND(A4947="Cervical Cancer Screening", E4947="Total Expenditure ($USD per 100,000 patients)"),
SUMIFS(CERV!$F:$F,CERV!$A:$A,C4947,CERV!$G:$G,D4947),
SUMIFS(CANSCRN!$F:$F,CANSCRN!$A:$A,C4947,CANSCRN!$G:$G,D4947))))))))))))</f>
        <v>23.3542241</v>
      </c>
    </row>
    <row r="4948" spans="1:6" x14ac:dyDescent="0.2">
      <c r="A4948" s="24" t="s">
        <v>100</v>
      </c>
      <c r="B4948" s="24" t="s">
        <v>101</v>
      </c>
      <c r="C4948" s="24" t="s">
        <v>72</v>
      </c>
      <c r="D4948" s="24">
        <v>2016</v>
      </c>
      <c r="E4948" s="24" t="s">
        <v>106</v>
      </c>
      <c r="F4948" s="3">
        <f>IF(AND(A4948="PSA Testing", E4948= "Utilization Rate (per 100,000 patients)"),
SUMIFS(PSA!$D:$D,PSA!$A:$A,C4948,PSA!$G:$G,D4948),
IF(AND(A4948="Colorectal Cancer Screening", E4948="Utilization Rate (per 100,000 patients)"),
SUMIFS(COL!$D:$D,COL!$A:$A,C4948,COL!$G:$G, D4948),
IF(AND(A4948="Cervical Cancer Screening", E4948="Utilization Rate (per 100,000 patients)"),
SUMIFS(CERV!$D:$D,CERV!$A:$A,C4948,CERV!$G:$G,D4948),
IF(AND(A4948="Cancer Screening for CKD patients", E4948="Utilization Rate (per 100,000 patients)"),
SUMIFS(CANSCRN!$D:$D,CANSCRN!$A:$A,C4948,CANSCRN!$G:$G,D4948),
IF(AND(A4948="PSA Testing", E4948="Cost per service ($USD)"),
SUMIFS(PSA!$E:$E,PSA!$A:$A,C4948,PSA!$G:$G,D4948),
IF(AND(A4948="Colorectal Cancer Screening", E4948="Cost per service ($USD)"),
SUMIFS(COL!$E:$E,COL!$A:$A,C4948,COL!$G:$G,D4948),
IF(AND(A4948="Cervical Cancer Screening", E4948="Cost per service ($USD)"),
SUMIFS(CERV!$E:$E,CERV!$A:$A,C4948,CERV!$G:$G,D4948),
IF(AND(A4948="Cancer Screening for CKD patients", E4948="Cost per service ($USD)"),
SUMIFS(CANSCRN!$E:$E,CANSCRN!$A:$A,C4948,CANSCRN!$G:$G,D4948),
IF(AND(A4948="PSA Testing", E4948="Total Expenditure ($USD per 100,000 patients)"),
SUMIFS(PSA!$F:$F,PSA!$A:$A,C4948,PSA!$G:$G,D4948),
IF(AND(A4948="Colorectal Cancer Screening", E4948="Total Expenditure ($USD per 100,000 patients)"),
SUMIFS(COL!$F:$F,COL!$A:$A,C4948,COL!$G:$G,D4948),
IF(AND(A4948="Cervical Cancer Screening", E4948="Total Expenditure ($USD per 100,000 patients)"),
SUMIFS(CERV!$F:$F,CERV!$A:$A,C4948,CERV!$G:$G,D4948),
SUMIFS(CANSCRN!$F:$F,CANSCRN!$A:$A,C4948,CANSCRN!$G:$G,D4948))))))))))))</f>
        <v>23.500451999999999</v>
      </c>
    </row>
    <row r="4949" spans="1:6" x14ac:dyDescent="0.2">
      <c r="A4949" s="24" t="s">
        <v>100</v>
      </c>
      <c r="B4949" s="24" t="s">
        <v>101</v>
      </c>
      <c r="C4949" s="24" t="s">
        <v>72</v>
      </c>
      <c r="D4949" s="24">
        <v>2017</v>
      </c>
      <c r="E4949" s="24" t="s">
        <v>106</v>
      </c>
      <c r="F4949" s="3">
        <f>IF(AND(A4949="PSA Testing", E4949= "Utilization Rate (per 100,000 patients)"),
SUMIFS(PSA!$D:$D,PSA!$A:$A,C4949,PSA!$G:$G,D4949),
IF(AND(A4949="Colorectal Cancer Screening", E4949="Utilization Rate (per 100,000 patients)"),
SUMIFS(COL!$D:$D,COL!$A:$A,C4949,COL!$G:$G, D4949),
IF(AND(A4949="Cervical Cancer Screening", E4949="Utilization Rate (per 100,000 patients)"),
SUMIFS(CERV!$D:$D,CERV!$A:$A,C4949,CERV!$G:$G,D4949),
IF(AND(A4949="Cancer Screening for CKD patients", E4949="Utilization Rate (per 100,000 patients)"),
SUMIFS(CANSCRN!$D:$D,CANSCRN!$A:$A,C4949,CANSCRN!$G:$G,D4949),
IF(AND(A4949="PSA Testing", E4949="Cost per service ($USD)"),
SUMIFS(PSA!$E:$E,PSA!$A:$A,C4949,PSA!$G:$G,D4949),
IF(AND(A4949="Colorectal Cancer Screening", E4949="Cost per service ($USD)"),
SUMIFS(COL!$E:$E,COL!$A:$A,C4949,COL!$G:$G,D4949),
IF(AND(A4949="Cervical Cancer Screening", E4949="Cost per service ($USD)"),
SUMIFS(CERV!$E:$E,CERV!$A:$A,C4949,CERV!$G:$G,D4949),
IF(AND(A4949="Cancer Screening for CKD patients", E4949="Cost per service ($USD)"),
SUMIFS(CANSCRN!$E:$E,CANSCRN!$A:$A,C4949,CANSCRN!$G:$G,D4949),
IF(AND(A4949="PSA Testing", E4949="Total Expenditure ($USD per 100,000 patients)"),
SUMIFS(PSA!$F:$F,PSA!$A:$A,C4949,PSA!$G:$G,D4949),
IF(AND(A4949="Colorectal Cancer Screening", E4949="Total Expenditure ($USD per 100,000 patients)"),
SUMIFS(COL!$F:$F,COL!$A:$A,C4949,COL!$G:$G,D4949),
IF(AND(A4949="Cervical Cancer Screening", E4949="Total Expenditure ($USD per 100,000 patients)"),
SUMIFS(CERV!$F:$F,CERV!$A:$A,C4949,CERV!$G:$G,D4949),
SUMIFS(CANSCRN!$F:$F,CANSCRN!$A:$A,C4949,CANSCRN!$G:$G,D4949))))))))))))</f>
        <v>23.792640299999999</v>
      </c>
    </row>
    <row r="4950" spans="1:6" x14ac:dyDescent="0.2">
      <c r="A4950" s="24" t="s">
        <v>100</v>
      </c>
      <c r="B4950" s="24" t="s">
        <v>101</v>
      </c>
      <c r="C4950" s="24" t="s">
        <v>72</v>
      </c>
      <c r="D4950" s="24">
        <v>2018</v>
      </c>
      <c r="E4950" s="24" t="s">
        <v>106</v>
      </c>
      <c r="F4950" s="3">
        <f>IF(AND(A4950="PSA Testing", E4950= "Utilization Rate (per 100,000 patients)"),
SUMIFS(PSA!$D:$D,PSA!$A:$A,C4950,PSA!$G:$G,D4950),
IF(AND(A4950="Colorectal Cancer Screening", E4950="Utilization Rate (per 100,000 patients)"),
SUMIFS(COL!$D:$D,COL!$A:$A,C4950,COL!$G:$G, D4950),
IF(AND(A4950="Cervical Cancer Screening", E4950="Utilization Rate (per 100,000 patients)"),
SUMIFS(CERV!$D:$D,CERV!$A:$A,C4950,CERV!$G:$G,D4950),
IF(AND(A4950="Cancer Screening for CKD patients", E4950="Utilization Rate (per 100,000 patients)"),
SUMIFS(CANSCRN!$D:$D,CANSCRN!$A:$A,C4950,CANSCRN!$G:$G,D4950),
IF(AND(A4950="PSA Testing", E4950="Cost per service ($USD)"),
SUMIFS(PSA!$E:$E,PSA!$A:$A,C4950,PSA!$G:$G,D4950),
IF(AND(A4950="Colorectal Cancer Screening", E4950="Cost per service ($USD)"),
SUMIFS(COL!$E:$E,COL!$A:$A,C4950,COL!$G:$G,D4950),
IF(AND(A4950="Cervical Cancer Screening", E4950="Cost per service ($USD)"),
SUMIFS(CERV!$E:$E,CERV!$A:$A,C4950,CERV!$G:$G,D4950),
IF(AND(A4950="Cancer Screening for CKD patients", E4950="Cost per service ($USD)"),
SUMIFS(CANSCRN!$E:$E,CANSCRN!$A:$A,C4950,CANSCRN!$G:$G,D4950),
IF(AND(A4950="PSA Testing", E4950="Total Expenditure ($USD per 100,000 patients)"),
SUMIFS(PSA!$F:$F,PSA!$A:$A,C4950,PSA!$G:$G,D4950),
IF(AND(A4950="Colorectal Cancer Screening", E4950="Total Expenditure ($USD per 100,000 patients)"),
SUMIFS(COL!$F:$F,COL!$A:$A,C4950,COL!$G:$G,D4950),
IF(AND(A4950="Cervical Cancer Screening", E4950="Total Expenditure ($USD per 100,000 patients)"),
SUMIFS(CERV!$F:$F,CERV!$A:$A,C4950,CERV!$G:$G,D4950),
SUMIFS(CANSCRN!$F:$F,CANSCRN!$A:$A,C4950,CANSCRN!$G:$G,D4950))))))))))))</f>
        <v>20.720543500000002</v>
      </c>
    </row>
    <row r="4951" spans="1:6" x14ac:dyDescent="0.2">
      <c r="A4951" s="24" t="s">
        <v>100</v>
      </c>
      <c r="B4951" s="24" t="s">
        <v>101</v>
      </c>
      <c r="C4951" s="24" t="s">
        <v>72</v>
      </c>
      <c r="D4951" s="24">
        <v>2019</v>
      </c>
      <c r="E4951" s="24" t="s">
        <v>106</v>
      </c>
      <c r="F4951" s="3">
        <f>IF(AND(A4951="PSA Testing", E4951= "Utilization Rate (per 100,000 patients)"),
SUMIFS(PSA!$D:$D,PSA!$A:$A,C4951,PSA!$G:$G,D4951),
IF(AND(A4951="Colorectal Cancer Screening", E4951="Utilization Rate (per 100,000 patients)"),
SUMIFS(COL!$D:$D,COL!$A:$A,C4951,COL!$G:$G, D4951),
IF(AND(A4951="Cervical Cancer Screening", E4951="Utilization Rate (per 100,000 patients)"),
SUMIFS(CERV!$D:$D,CERV!$A:$A,C4951,CERV!$G:$G,D4951),
IF(AND(A4951="Cancer Screening for CKD patients", E4951="Utilization Rate (per 100,000 patients)"),
SUMIFS(CANSCRN!$D:$D,CANSCRN!$A:$A,C4951,CANSCRN!$G:$G,D4951),
IF(AND(A4951="PSA Testing", E4951="Cost per service ($USD)"),
SUMIFS(PSA!$E:$E,PSA!$A:$A,C4951,PSA!$G:$G,D4951),
IF(AND(A4951="Colorectal Cancer Screening", E4951="Cost per service ($USD)"),
SUMIFS(COL!$E:$E,COL!$A:$A,C4951,COL!$G:$G,D4951),
IF(AND(A4951="Cervical Cancer Screening", E4951="Cost per service ($USD)"),
SUMIFS(CERV!$E:$E,CERV!$A:$A,C4951,CERV!$G:$G,D4951),
IF(AND(A4951="Cancer Screening for CKD patients", E4951="Cost per service ($USD)"),
SUMIFS(CANSCRN!$E:$E,CANSCRN!$A:$A,C4951,CANSCRN!$G:$G,D4951),
IF(AND(A4951="PSA Testing", E4951="Total Expenditure ($USD per 100,000 patients)"),
SUMIFS(PSA!$F:$F,PSA!$A:$A,C4951,PSA!$G:$G,D4951),
IF(AND(A4951="Colorectal Cancer Screening", E4951="Total Expenditure ($USD per 100,000 patients)"),
SUMIFS(COL!$F:$F,COL!$A:$A,C4951,COL!$G:$G,D4951),
IF(AND(A4951="Cervical Cancer Screening", E4951="Total Expenditure ($USD per 100,000 patients)"),
SUMIFS(CERV!$F:$F,CERV!$A:$A,C4951,CERV!$G:$G,D4951),
SUMIFS(CANSCRN!$F:$F,CANSCRN!$A:$A,C4951,CANSCRN!$G:$G,D4951))))))))))))</f>
        <v>19.1227184</v>
      </c>
    </row>
    <row r="4952" spans="1:6" x14ac:dyDescent="0.2">
      <c r="A4952" s="24" t="s">
        <v>100</v>
      </c>
      <c r="B4952" s="24" t="s">
        <v>101</v>
      </c>
      <c r="C4952" s="24" t="s">
        <v>73</v>
      </c>
      <c r="D4952" s="24">
        <v>2009</v>
      </c>
      <c r="E4952" s="24" t="s">
        <v>106</v>
      </c>
      <c r="F4952" s="3">
        <f>IF(AND(A4952="PSA Testing", E4952= "Utilization Rate (per 100,000 patients)"),
SUMIFS(PSA!$D:$D,PSA!$A:$A,C4952,PSA!$G:$G,D4952),
IF(AND(A4952="Colorectal Cancer Screening", E4952="Utilization Rate (per 100,000 patients)"),
SUMIFS(COL!$D:$D,COL!$A:$A,C4952,COL!$G:$G, D4952),
IF(AND(A4952="Cervical Cancer Screening", E4952="Utilization Rate (per 100,000 patients)"),
SUMIFS(CERV!$D:$D,CERV!$A:$A,C4952,CERV!$G:$G,D4952),
IF(AND(A4952="Cancer Screening for CKD patients", E4952="Utilization Rate (per 100,000 patients)"),
SUMIFS(CANSCRN!$D:$D,CANSCRN!$A:$A,C4952,CANSCRN!$G:$G,D4952),
IF(AND(A4952="PSA Testing", E4952="Cost per service ($USD)"),
SUMIFS(PSA!$E:$E,PSA!$A:$A,C4952,PSA!$G:$G,D4952),
IF(AND(A4952="Colorectal Cancer Screening", E4952="Cost per service ($USD)"),
SUMIFS(COL!$E:$E,COL!$A:$A,C4952,COL!$G:$G,D4952),
IF(AND(A4952="Cervical Cancer Screening", E4952="Cost per service ($USD)"),
SUMIFS(CERV!$E:$E,CERV!$A:$A,C4952,CERV!$G:$G,D4952),
IF(AND(A4952="Cancer Screening for CKD patients", E4952="Cost per service ($USD)"),
SUMIFS(CANSCRN!$E:$E,CANSCRN!$A:$A,C4952,CANSCRN!$G:$G,D4952),
IF(AND(A4952="PSA Testing", E4952="Total Expenditure ($USD per 100,000 patients)"),
SUMIFS(PSA!$F:$F,PSA!$A:$A,C4952,PSA!$G:$G,D4952),
IF(AND(A4952="Colorectal Cancer Screening", E4952="Total Expenditure ($USD per 100,000 patients)"),
SUMIFS(COL!$F:$F,COL!$A:$A,C4952,COL!$G:$G,D4952),
IF(AND(A4952="Cervical Cancer Screening", E4952="Total Expenditure ($USD per 100,000 patients)"),
SUMIFS(CERV!$F:$F,CERV!$A:$A,C4952,CERV!$G:$G,D4952),
SUMIFS(CANSCRN!$F:$F,CANSCRN!$A:$A,C4952,CANSCRN!$G:$G,D4952))))))))))))</f>
        <v>22.460496500000001</v>
      </c>
    </row>
    <row r="4953" spans="1:6" x14ac:dyDescent="0.2">
      <c r="A4953" s="24" t="s">
        <v>100</v>
      </c>
      <c r="B4953" s="24" t="s">
        <v>101</v>
      </c>
      <c r="C4953" s="24" t="s">
        <v>73</v>
      </c>
      <c r="D4953" s="24">
        <v>2010</v>
      </c>
      <c r="E4953" s="24" t="s">
        <v>106</v>
      </c>
      <c r="F4953" s="3">
        <f>IF(AND(A4953="PSA Testing", E4953= "Utilization Rate (per 100,000 patients)"),
SUMIFS(PSA!$D:$D,PSA!$A:$A,C4953,PSA!$G:$G,D4953),
IF(AND(A4953="Colorectal Cancer Screening", E4953="Utilization Rate (per 100,000 patients)"),
SUMIFS(COL!$D:$D,COL!$A:$A,C4953,COL!$G:$G, D4953),
IF(AND(A4953="Cervical Cancer Screening", E4953="Utilization Rate (per 100,000 patients)"),
SUMIFS(CERV!$D:$D,CERV!$A:$A,C4953,CERV!$G:$G,D4953),
IF(AND(A4953="Cancer Screening for CKD patients", E4953="Utilization Rate (per 100,000 patients)"),
SUMIFS(CANSCRN!$D:$D,CANSCRN!$A:$A,C4953,CANSCRN!$G:$G,D4953),
IF(AND(A4953="PSA Testing", E4953="Cost per service ($USD)"),
SUMIFS(PSA!$E:$E,PSA!$A:$A,C4953,PSA!$G:$G,D4953),
IF(AND(A4953="Colorectal Cancer Screening", E4953="Cost per service ($USD)"),
SUMIFS(COL!$E:$E,COL!$A:$A,C4953,COL!$G:$G,D4953),
IF(AND(A4953="Cervical Cancer Screening", E4953="Cost per service ($USD)"),
SUMIFS(CERV!$E:$E,CERV!$A:$A,C4953,CERV!$G:$G,D4953),
IF(AND(A4953="Cancer Screening for CKD patients", E4953="Cost per service ($USD)"),
SUMIFS(CANSCRN!$E:$E,CANSCRN!$A:$A,C4953,CANSCRN!$G:$G,D4953),
IF(AND(A4953="PSA Testing", E4953="Total Expenditure ($USD per 100,000 patients)"),
SUMIFS(PSA!$F:$F,PSA!$A:$A,C4953,PSA!$G:$G,D4953),
IF(AND(A4953="Colorectal Cancer Screening", E4953="Total Expenditure ($USD per 100,000 patients)"),
SUMIFS(COL!$F:$F,COL!$A:$A,C4953,COL!$G:$G,D4953),
IF(AND(A4953="Cervical Cancer Screening", E4953="Total Expenditure ($USD per 100,000 patients)"),
SUMIFS(CERV!$F:$F,CERV!$A:$A,C4953,CERV!$G:$G,D4953),
SUMIFS(CANSCRN!$F:$F,CANSCRN!$A:$A,C4953,CANSCRN!$G:$G,D4953))))))))))))</f>
        <v>24.6885926</v>
      </c>
    </row>
    <row r="4954" spans="1:6" x14ac:dyDescent="0.2">
      <c r="A4954" s="24" t="s">
        <v>100</v>
      </c>
      <c r="B4954" s="24" t="s">
        <v>101</v>
      </c>
      <c r="C4954" s="24" t="s">
        <v>73</v>
      </c>
      <c r="D4954" s="24">
        <v>2011</v>
      </c>
      <c r="E4954" s="24" t="s">
        <v>106</v>
      </c>
      <c r="F4954" s="3">
        <f>IF(AND(A4954="PSA Testing", E4954= "Utilization Rate (per 100,000 patients)"),
SUMIFS(PSA!$D:$D,PSA!$A:$A,C4954,PSA!$G:$G,D4954),
IF(AND(A4954="Colorectal Cancer Screening", E4954="Utilization Rate (per 100,000 patients)"),
SUMIFS(COL!$D:$D,COL!$A:$A,C4954,COL!$G:$G, D4954),
IF(AND(A4954="Cervical Cancer Screening", E4954="Utilization Rate (per 100,000 patients)"),
SUMIFS(CERV!$D:$D,CERV!$A:$A,C4954,CERV!$G:$G,D4954),
IF(AND(A4954="Cancer Screening for CKD patients", E4954="Utilization Rate (per 100,000 patients)"),
SUMIFS(CANSCRN!$D:$D,CANSCRN!$A:$A,C4954,CANSCRN!$G:$G,D4954),
IF(AND(A4954="PSA Testing", E4954="Cost per service ($USD)"),
SUMIFS(PSA!$E:$E,PSA!$A:$A,C4954,PSA!$G:$G,D4954),
IF(AND(A4954="Colorectal Cancer Screening", E4954="Cost per service ($USD)"),
SUMIFS(COL!$E:$E,COL!$A:$A,C4954,COL!$G:$G,D4954),
IF(AND(A4954="Cervical Cancer Screening", E4954="Cost per service ($USD)"),
SUMIFS(CERV!$E:$E,CERV!$A:$A,C4954,CERV!$G:$G,D4954),
IF(AND(A4954="Cancer Screening for CKD patients", E4954="Cost per service ($USD)"),
SUMIFS(CANSCRN!$E:$E,CANSCRN!$A:$A,C4954,CANSCRN!$G:$G,D4954),
IF(AND(A4954="PSA Testing", E4954="Total Expenditure ($USD per 100,000 patients)"),
SUMIFS(PSA!$F:$F,PSA!$A:$A,C4954,PSA!$G:$G,D4954),
IF(AND(A4954="Colorectal Cancer Screening", E4954="Total Expenditure ($USD per 100,000 patients)"),
SUMIFS(COL!$F:$F,COL!$A:$A,C4954,COL!$G:$G,D4954),
IF(AND(A4954="Cervical Cancer Screening", E4954="Total Expenditure ($USD per 100,000 patients)"),
SUMIFS(CERV!$F:$F,CERV!$A:$A,C4954,CERV!$G:$G,D4954),
SUMIFS(CANSCRN!$F:$F,CANSCRN!$A:$A,C4954,CANSCRN!$G:$G,D4954))))))))))))</f>
        <v>20.8779155</v>
      </c>
    </row>
    <row r="4955" spans="1:6" x14ac:dyDescent="0.2">
      <c r="A4955" s="24" t="s">
        <v>100</v>
      </c>
      <c r="B4955" s="24" t="s">
        <v>101</v>
      </c>
      <c r="C4955" s="24" t="s">
        <v>73</v>
      </c>
      <c r="D4955" s="24">
        <v>2012</v>
      </c>
      <c r="E4955" s="24" t="s">
        <v>106</v>
      </c>
      <c r="F4955" s="3">
        <f>IF(AND(A4955="PSA Testing", E4955= "Utilization Rate (per 100,000 patients)"),
SUMIFS(PSA!$D:$D,PSA!$A:$A,C4955,PSA!$G:$G,D4955),
IF(AND(A4955="Colorectal Cancer Screening", E4955="Utilization Rate (per 100,000 patients)"),
SUMIFS(COL!$D:$D,COL!$A:$A,C4955,COL!$G:$G, D4955),
IF(AND(A4955="Cervical Cancer Screening", E4955="Utilization Rate (per 100,000 patients)"),
SUMIFS(CERV!$D:$D,CERV!$A:$A,C4955,CERV!$G:$G,D4955),
IF(AND(A4955="Cancer Screening for CKD patients", E4955="Utilization Rate (per 100,000 patients)"),
SUMIFS(CANSCRN!$D:$D,CANSCRN!$A:$A,C4955,CANSCRN!$G:$G,D4955),
IF(AND(A4955="PSA Testing", E4955="Cost per service ($USD)"),
SUMIFS(PSA!$E:$E,PSA!$A:$A,C4955,PSA!$G:$G,D4955),
IF(AND(A4955="Colorectal Cancer Screening", E4955="Cost per service ($USD)"),
SUMIFS(COL!$E:$E,COL!$A:$A,C4955,COL!$G:$G,D4955),
IF(AND(A4955="Cervical Cancer Screening", E4955="Cost per service ($USD)"),
SUMIFS(CERV!$E:$E,CERV!$A:$A,C4955,CERV!$G:$G,D4955),
IF(AND(A4955="Cancer Screening for CKD patients", E4955="Cost per service ($USD)"),
SUMIFS(CANSCRN!$E:$E,CANSCRN!$A:$A,C4955,CANSCRN!$G:$G,D4955),
IF(AND(A4955="PSA Testing", E4955="Total Expenditure ($USD per 100,000 patients)"),
SUMIFS(PSA!$F:$F,PSA!$A:$A,C4955,PSA!$G:$G,D4955),
IF(AND(A4955="Colorectal Cancer Screening", E4955="Total Expenditure ($USD per 100,000 patients)"),
SUMIFS(COL!$F:$F,COL!$A:$A,C4955,COL!$G:$G,D4955),
IF(AND(A4955="Cervical Cancer Screening", E4955="Total Expenditure ($USD per 100,000 patients)"),
SUMIFS(CERV!$F:$F,CERV!$A:$A,C4955,CERV!$G:$G,D4955),
SUMIFS(CANSCRN!$F:$F,CANSCRN!$A:$A,C4955,CANSCRN!$G:$G,D4955))))))))))))</f>
        <v>20.367267900000002</v>
      </c>
    </row>
    <row r="4956" spans="1:6" x14ac:dyDescent="0.2">
      <c r="A4956" s="24" t="s">
        <v>100</v>
      </c>
      <c r="B4956" s="24" t="s">
        <v>101</v>
      </c>
      <c r="C4956" s="24" t="s">
        <v>73</v>
      </c>
      <c r="D4956" s="24">
        <v>2013</v>
      </c>
      <c r="E4956" s="24" t="s">
        <v>106</v>
      </c>
      <c r="F4956" s="3">
        <f>IF(AND(A4956="PSA Testing", E4956= "Utilization Rate (per 100,000 patients)"),
SUMIFS(PSA!$D:$D,PSA!$A:$A,C4956,PSA!$G:$G,D4956),
IF(AND(A4956="Colorectal Cancer Screening", E4956="Utilization Rate (per 100,000 patients)"),
SUMIFS(COL!$D:$D,COL!$A:$A,C4956,COL!$G:$G, D4956),
IF(AND(A4956="Cervical Cancer Screening", E4956="Utilization Rate (per 100,000 patients)"),
SUMIFS(CERV!$D:$D,CERV!$A:$A,C4956,CERV!$G:$G,D4956),
IF(AND(A4956="Cancer Screening for CKD patients", E4956="Utilization Rate (per 100,000 patients)"),
SUMIFS(CANSCRN!$D:$D,CANSCRN!$A:$A,C4956,CANSCRN!$G:$G,D4956),
IF(AND(A4956="PSA Testing", E4956="Cost per service ($USD)"),
SUMIFS(PSA!$E:$E,PSA!$A:$A,C4956,PSA!$G:$G,D4956),
IF(AND(A4956="Colorectal Cancer Screening", E4956="Cost per service ($USD)"),
SUMIFS(COL!$E:$E,COL!$A:$A,C4956,COL!$G:$G,D4956),
IF(AND(A4956="Cervical Cancer Screening", E4956="Cost per service ($USD)"),
SUMIFS(CERV!$E:$E,CERV!$A:$A,C4956,CERV!$G:$G,D4956),
IF(AND(A4956="Cancer Screening for CKD patients", E4956="Cost per service ($USD)"),
SUMIFS(CANSCRN!$E:$E,CANSCRN!$A:$A,C4956,CANSCRN!$G:$G,D4956),
IF(AND(A4956="PSA Testing", E4956="Total Expenditure ($USD per 100,000 patients)"),
SUMIFS(PSA!$F:$F,PSA!$A:$A,C4956,PSA!$G:$G,D4956),
IF(AND(A4956="Colorectal Cancer Screening", E4956="Total Expenditure ($USD per 100,000 patients)"),
SUMIFS(COL!$F:$F,COL!$A:$A,C4956,COL!$G:$G,D4956),
IF(AND(A4956="Cervical Cancer Screening", E4956="Total Expenditure ($USD per 100,000 patients)"),
SUMIFS(CERV!$F:$F,CERV!$A:$A,C4956,CERV!$G:$G,D4956),
SUMIFS(CANSCRN!$F:$F,CANSCRN!$A:$A,C4956,CANSCRN!$G:$G,D4956))))))))))))</f>
        <v>21.9666043</v>
      </c>
    </row>
    <row r="4957" spans="1:6" x14ac:dyDescent="0.2">
      <c r="A4957" s="24" t="s">
        <v>100</v>
      </c>
      <c r="B4957" s="24" t="s">
        <v>101</v>
      </c>
      <c r="C4957" s="24" t="s">
        <v>73</v>
      </c>
      <c r="D4957" s="24">
        <v>2014</v>
      </c>
      <c r="E4957" s="24" t="s">
        <v>106</v>
      </c>
      <c r="F4957" s="3">
        <f>IF(AND(A4957="PSA Testing", E4957= "Utilization Rate (per 100,000 patients)"),
SUMIFS(PSA!$D:$D,PSA!$A:$A,C4957,PSA!$G:$G,D4957),
IF(AND(A4957="Colorectal Cancer Screening", E4957="Utilization Rate (per 100,000 patients)"),
SUMIFS(COL!$D:$D,COL!$A:$A,C4957,COL!$G:$G, D4957),
IF(AND(A4957="Cervical Cancer Screening", E4957="Utilization Rate (per 100,000 patients)"),
SUMIFS(CERV!$D:$D,CERV!$A:$A,C4957,CERV!$G:$G,D4957),
IF(AND(A4957="Cancer Screening for CKD patients", E4957="Utilization Rate (per 100,000 patients)"),
SUMIFS(CANSCRN!$D:$D,CANSCRN!$A:$A,C4957,CANSCRN!$G:$G,D4957),
IF(AND(A4957="PSA Testing", E4957="Cost per service ($USD)"),
SUMIFS(PSA!$E:$E,PSA!$A:$A,C4957,PSA!$G:$G,D4957),
IF(AND(A4957="Colorectal Cancer Screening", E4957="Cost per service ($USD)"),
SUMIFS(COL!$E:$E,COL!$A:$A,C4957,COL!$G:$G,D4957),
IF(AND(A4957="Cervical Cancer Screening", E4957="Cost per service ($USD)"),
SUMIFS(CERV!$E:$E,CERV!$A:$A,C4957,CERV!$G:$G,D4957),
IF(AND(A4957="Cancer Screening for CKD patients", E4957="Cost per service ($USD)"),
SUMIFS(CANSCRN!$E:$E,CANSCRN!$A:$A,C4957,CANSCRN!$G:$G,D4957),
IF(AND(A4957="PSA Testing", E4957="Total Expenditure ($USD per 100,000 patients)"),
SUMIFS(PSA!$F:$F,PSA!$A:$A,C4957,PSA!$G:$G,D4957),
IF(AND(A4957="Colorectal Cancer Screening", E4957="Total Expenditure ($USD per 100,000 patients)"),
SUMIFS(COL!$F:$F,COL!$A:$A,C4957,COL!$G:$G,D4957),
IF(AND(A4957="Cervical Cancer Screening", E4957="Total Expenditure ($USD per 100,000 patients)"),
SUMIFS(CERV!$F:$F,CERV!$A:$A,C4957,CERV!$G:$G,D4957),
SUMIFS(CANSCRN!$F:$F,CANSCRN!$A:$A,C4957,CANSCRN!$G:$G,D4957))))))))))))</f>
        <v>22.114322000000001</v>
      </c>
    </row>
    <row r="4958" spans="1:6" x14ac:dyDescent="0.2">
      <c r="A4958" s="24" t="s">
        <v>100</v>
      </c>
      <c r="B4958" s="24" t="s">
        <v>101</v>
      </c>
      <c r="C4958" s="24" t="s">
        <v>73</v>
      </c>
      <c r="D4958" s="24">
        <v>2015</v>
      </c>
      <c r="E4958" s="24" t="s">
        <v>106</v>
      </c>
      <c r="F4958" s="3">
        <f>IF(AND(A4958="PSA Testing", E4958= "Utilization Rate (per 100,000 patients)"),
SUMIFS(PSA!$D:$D,PSA!$A:$A,C4958,PSA!$G:$G,D4958),
IF(AND(A4958="Colorectal Cancer Screening", E4958="Utilization Rate (per 100,000 patients)"),
SUMIFS(COL!$D:$D,COL!$A:$A,C4958,COL!$G:$G, D4958),
IF(AND(A4958="Cervical Cancer Screening", E4958="Utilization Rate (per 100,000 patients)"),
SUMIFS(CERV!$D:$D,CERV!$A:$A,C4958,CERV!$G:$G,D4958),
IF(AND(A4958="Cancer Screening for CKD patients", E4958="Utilization Rate (per 100,000 patients)"),
SUMIFS(CANSCRN!$D:$D,CANSCRN!$A:$A,C4958,CANSCRN!$G:$G,D4958),
IF(AND(A4958="PSA Testing", E4958="Cost per service ($USD)"),
SUMIFS(PSA!$E:$E,PSA!$A:$A,C4958,PSA!$G:$G,D4958),
IF(AND(A4958="Colorectal Cancer Screening", E4958="Cost per service ($USD)"),
SUMIFS(COL!$E:$E,COL!$A:$A,C4958,COL!$G:$G,D4958),
IF(AND(A4958="Cervical Cancer Screening", E4958="Cost per service ($USD)"),
SUMIFS(CERV!$E:$E,CERV!$A:$A,C4958,CERV!$G:$G,D4958),
IF(AND(A4958="Cancer Screening for CKD patients", E4958="Cost per service ($USD)"),
SUMIFS(CANSCRN!$E:$E,CANSCRN!$A:$A,C4958,CANSCRN!$G:$G,D4958),
IF(AND(A4958="PSA Testing", E4958="Total Expenditure ($USD per 100,000 patients)"),
SUMIFS(PSA!$F:$F,PSA!$A:$A,C4958,PSA!$G:$G,D4958),
IF(AND(A4958="Colorectal Cancer Screening", E4958="Total Expenditure ($USD per 100,000 patients)"),
SUMIFS(COL!$F:$F,COL!$A:$A,C4958,COL!$G:$G,D4958),
IF(AND(A4958="Cervical Cancer Screening", E4958="Total Expenditure ($USD per 100,000 patients)"),
SUMIFS(CERV!$F:$F,CERV!$A:$A,C4958,CERV!$G:$G,D4958),
SUMIFS(CANSCRN!$F:$F,CANSCRN!$A:$A,C4958,CANSCRN!$G:$G,D4958))))))))))))</f>
        <v>20.488938999999998</v>
      </c>
    </row>
    <row r="4959" spans="1:6" x14ac:dyDescent="0.2">
      <c r="A4959" s="24" t="s">
        <v>100</v>
      </c>
      <c r="B4959" s="24" t="s">
        <v>101</v>
      </c>
      <c r="C4959" s="24" t="s">
        <v>73</v>
      </c>
      <c r="D4959" s="24">
        <v>2016</v>
      </c>
      <c r="E4959" s="24" t="s">
        <v>106</v>
      </c>
      <c r="F4959" s="3">
        <f>IF(AND(A4959="PSA Testing", E4959= "Utilization Rate (per 100,000 patients)"),
SUMIFS(PSA!$D:$D,PSA!$A:$A,C4959,PSA!$G:$G,D4959),
IF(AND(A4959="Colorectal Cancer Screening", E4959="Utilization Rate (per 100,000 patients)"),
SUMIFS(COL!$D:$D,COL!$A:$A,C4959,COL!$G:$G, D4959),
IF(AND(A4959="Cervical Cancer Screening", E4959="Utilization Rate (per 100,000 patients)"),
SUMIFS(CERV!$D:$D,CERV!$A:$A,C4959,CERV!$G:$G,D4959),
IF(AND(A4959="Cancer Screening for CKD patients", E4959="Utilization Rate (per 100,000 patients)"),
SUMIFS(CANSCRN!$D:$D,CANSCRN!$A:$A,C4959,CANSCRN!$G:$G,D4959),
IF(AND(A4959="PSA Testing", E4959="Cost per service ($USD)"),
SUMIFS(PSA!$E:$E,PSA!$A:$A,C4959,PSA!$G:$G,D4959),
IF(AND(A4959="Colorectal Cancer Screening", E4959="Cost per service ($USD)"),
SUMIFS(COL!$E:$E,COL!$A:$A,C4959,COL!$G:$G,D4959),
IF(AND(A4959="Cervical Cancer Screening", E4959="Cost per service ($USD)"),
SUMIFS(CERV!$E:$E,CERV!$A:$A,C4959,CERV!$G:$G,D4959),
IF(AND(A4959="Cancer Screening for CKD patients", E4959="Cost per service ($USD)"),
SUMIFS(CANSCRN!$E:$E,CANSCRN!$A:$A,C4959,CANSCRN!$G:$G,D4959),
IF(AND(A4959="PSA Testing", E4959="Total Expenditure ($USD per 100,000 patients)"),
SUMIFS(PSA!$F:$F,PSA!$A:$A,C4959,PSA!$G:$G,D4959),
IF(AND(A4959="Colorectal Cancer Screening", E4959="Total Expenditure ($USD per 100,000 patients)"),
SUMIFS(COL!$F:$F,COL!$A:$A,C4959,COL!$G:$G,D4959),
IF(AND(A4959="Cervical Cancer Screening", E4959="Total Expenditure ($USD per 100,000 patients)"),
SUMIFS(CERV!$F:$F,CERV!$A:$A,C4959,CERV!$G:$G,D4959),
SUMIFS(CANSCRN!$F:$F,CANSCRN!$A:$A,C4959,CANSCRN!$G:$G,D4959))))))))))))</f>
        <v>19.219238699999998</v>
      </c>
    </row>
    <row r="4960" spans="1:6" x14ac:dyDescent="0.2">
      <c r="A4960" s="24" t="s">
        <v>100</v>
      </c>
      <c r="B4960" s="24" t="s">
        <v>101</v>
      </c>
      <c r="C4960" s="24" t="s">
        <v>73</v>
      </c>
      <c r="D4960" s="24">
        <v>2017</v>
      </c>
      <c r="E4960" s="24" t="s">
        <v>106</v>
      </c>
      <c r="F4960" s="3">
        <f>IF(AND(A4960="PSA Testing", E4960= "Utilization Rate (per 100,000 patients)"),
SUMIFS(PSA!$D:$D,PSA!$A:$A,C4960,PSA!$G:$G,D4960),
IF(AND(A4960="Colorectal Cancer Screening", E4960="Utilization Rate (per 100,000 patients)"),
SUMIFS(COL!$D:$D,COL!$A:$A,C4960,COL!$G:$G, D4960),
IF(AND(A4960="Cervical Cancer Screening", E4960="Utilization Rate (per 100,000 patients)"),
SUMIFS(CERV!$D:$D,CERV!$A:$A,C4960,CERV!$G:$G,D4960),
IF(AND(A4960="Cancer Screening for CKD patients", E4960="Utilization Rate (per 100,000 patients)"),
SUMIFS(CANSCRN!$D:$D,CANSCRN!$A:$A,C4960,CANSCRN!$G:$G,D4960),
IF(AND(A4960="PSA Testing", E4960="Cost per service ($USD)"),
SUMIFS(PSA!$E:$E,PSA!$A:$A,C4960,PSA!$G:$G,D4960),
IF(AND(A4960="Colorectal Cancer Screening", E4960="Cost per service ($USD)"),
SUMIFS(COL!$E:$E,COL!$A:$A,C4960,COL!$G:$G,D4960),
IF(AND(A4960="Cervical Cancer Screening", E4960="Cost per service ($USD)"),
SUMIFS(CERV!$E:$E,CERV!$A:$A,C4960,CERV!$G:$G,D4960),
IF(AND(A4960="Cancer Screening for CKD patients", E4960="Cost per service ($USD)"),
SUMIFS(CANSCRN!$E:$E,CANSCRN!$A:$A,C4960,CANSCRN!$G:$G,D4960),
IF(AND(A4960="PSA Testing", E4960="Total Expenditure ($USD per 100,000 patients)"),
SUMIFS(PSA!$F:$F,PSA!$A:$A,C4960,PSA!$G:$G,D4960),
IF(AND(A4960="Colorectal Cancer Screening", E4960="Total Expenditure ($USD per 100,000 patients)"),
SUMIFS(COL!$F:$F,COL!$A:$A,C4960,COL!$G:$G,D4960),
IF(AND(A4960="Cervical Cancer Screening", E4960="Total Expenditure ($USD per 100,000 patients)"),
SUMIFS(CERV!$F:$F,CERV!$A:$A,C4960,CERV!$G:$G,D4960),
SUMIFS(CANSCRN!$F:$F,CANSCRN!$A:$A,C4960,CANSCRN!$G:$G,D4960))))))))))))</f>
        <v>20.119754100000002</v>
      </c>
    </row>
    <row r="4961" spans="1:6" x14ac:dyDescent="0.2">
      <c r="A4961" s="24" t="s">
        <v>100</v>
      </c>
      <c r="B4961" s="24" t="s">
        <v>101</v>
      </c>
      <c r="C4961" s="24" t="s">
        <v>73</v>
      </c>
      <c r="D4961" s="24">
        <v>2018</v>
      </c>
      <c r="E4961" s="24" t="s">
        <v>106</v>
      </c>
      <c r="F4961" s="3">
        <f>IF(AND(A4961="PSA Testing", E4961= "Utilization Rate (per 100,000 patients)"),
SUMIFS(PSA!$D:$D,PSA!$A:$A,C4961,PSA!$G:$G,D4961),
IF(AND(A4961="Colorectal Cancer Screening", E4961="Utilization Rate (per 100,000 patients)"),
SUMIFS(COL!$D:$D,COL!$A:$A,C4961,COL!$G:$G, D4961),
IF(AND(A4961="Cervical Cancer Screening", E4961="Utilization Rate (per 100,000 patients)"),
SUMIFS(CERV!$D:$D,CERV!$A:$A,C4961,CERV!$G:$G,D4961),
IF(AND(A4961="Cancer Screening for CKD patients", E4961="Utilization Rate (per 100,000 patients)"),
SUMIFS(CANSCRN!$D:$D,CANSCRN!$A:$A,C4961,CANSCRN!$G:$G,D4961),
IF(AND(A4961="PSA Testing", E4961="Cost per service ($USD)"),
SUMIFS(PSA!$E:$E,PSA!$A:$A,C4961,PSA!$G:$G,D4961),
IF(AND(A4961="Colorectal Cancer Screening", E4961="Cost per service ($USD)"),
SUMIFS(COL!$E:$E,COL!$A:$A,C4961,COL!$G:$G,D4961),
IF(AND(A4961="Cervical Cancer Screening", E4961="Cost per service ($USD)"),
SUMIFS(CERV!$E:$E,CERV!$A:$A,C4961,CERV!$G:$G,D4961),
IF(AND(A4961="Cancer Screening for CKD patients", E4961="Cost per service ($USD)"),
SUMIFS(CANSCRN!$E:$E,CANSCRN!$A:$A,C4961,CANSCRN!$G:$G,D4961),
IF(AND(A4961="PSA Testing", E4961="Total Expenditure ($USD per 100,000 patients)"),
SUMIFS(PSA!$F:$F,PSA!$A:$A,C4961,PSA!$G:$G,D4961),
IF(AND(A4961="Colorectal Cancer Screening", E4961="Total Expenditure ($USD per 100,000 patients)"),
SUMIFS(COL!$F:$F,COL!$A:$A,C4961,COL!$G:$G,D4961),
IF(AND(A4961="Cervical Cancer Screening", E4961="Total Expenditure ($USD per 100,000 patients)"),
SUMIFS(CERV!$F:$F,CERV!$A:$A,C4961,CERV!$G:$G,D4961),
SUMIFS(CANSCRN!$F:$F,CANSCRN!$A:$A,C4961,CANSCRN!$G:$G,D4961))))))))))))</f>
        <v>18.169565500000001</v>
      </c>
    </row>
    <row r="4962" spans="1:6" x14ac:dyDescent="0.2">
      <c r="A4962" s="24" t="s">
        <v>100</v>
      </c>
      <c r="B4962" s="24" t="s">
        <v>101</v>
      </c>
      <c r="C4962" s="24" t="s">
        <v>73</v>
      </c>
      <c r="D4962" s="24">
        <v>2019</v>
      </c>
      <c r="E4962" s="24" t="s">
        <v>106</v>
      </c>
      <c r="F4962" s="3">
        <f>IF(AND(A4962="PSA Testing", E4962= "Utilization Rate (per 100,000 patients)"),
SUMIFS(PSA!$D:$D,PSA!$A:$A,C4962,PSA!$G:$G,D4962),
IF(AND(A4962="Colorectal Cancer Screening", E4962="Utilization Rate (per 100,000 patients)"),
SUMIFS(COL!$D:$D,COL!$A:$A,C4962,COL!$G:$G, D4962),
IF(AND(A4962="Cervical Cancer Screening", E4962="Utilization Rate (per 100,000 patients)"),
SUMIFS(CERV!$D:$D,CERV!$A:$A,C4962,CERV!$G:$G,D4962),
IF(AND(A4962="Cancer Screening for CKD patients", E4962="Utilization Rate (per 100,000 patients)"),
SUMIFS(CANSCRN!$D:$D,CANSCRN!$A:$A,C4962,CANSCRN!$G:$G,D4962),
IF(AND(A4962="PSA Testing", E4962="Cost per service ($USD)"),
SUMIFS(PSA!$E:$E,PSA!$A:$A,C4962,PSA!$G:$G,D4962),
IF(AND(A4962="Colorectal Cancer Screening", E4962="Cost per service ($USD)"),
SUMIFS(COL!$E:$E,COL!$A:$A,C4962,COL!$G:$G,D4962),
IF(AND(A4962="Cervical Cancer Screening", E4962="Cost per service ($USD)"),
SUMIFS(CERV!$E:$E,CERV!$A:$A,C4962,CERV!$G:$G,D4962),
IF(AND(A4962="Cancer Screening for CKD patients", E4962="Cost per service ($USD)"),
SUMIFS(CANSCRN!$E:$E,CANSCRN!$A:$A,C4962,CANSCRN!$G:$G,D4962),
IF(AND(A4962="PSA Testing", E4962="Total Expenditure ($USD per 100,000 patients)"),
SUMIFS(PSA!$F:$F,PSA!$A:$A,C4962,PSA!$G:$G,D4962),
IF(AND(A4962="Colorectal Cancer Screening", E4962="Total Expenditure ($USD per 100,000 patients)"),
SUMIFS(COL!$F:$F,COL!$A:$A,C4962,COL!$G:$G,D4962),
IF(AND(A4962="Cervical Cancer Screening", E4962="Total Expenditure ($USD per 100,000 patients)"),
SUMIFS(CERV!$F:$F,CERV!$A:$A,C4962,CERV!$G:$G,D4962),
SUMIFS(CANSCRN!$F:$F,CANSCRN!$A:$A,C4962,CANSCRN!$G:$G,D4962))))))))))))</f>
        <v>16.790702400000001</v>
      </c>
    </row>
    <row r="4963" spans="1:6" x14ac:dyDescent="0.2">
      <c r="A4963" s="24" t="s">
        <v>100</v>
      </c>
      <c r="B4963" s="24" t="s">
        <v>101</v>
      </c>
      <c r="C4963" s="24" t="s">
        <v>74</v>
      </c>
      <c r="D4963" s="24">
        <v>2009</v>
      </c>
      <c r="E4963" s="24" t="s">
        <v>106</v>
      </c>
      <c r="F4963" s="3">
        <f>IF(AND(A4963="PSA Testing", E4963= "Utilization Rate (per 100,000 patients)"),
SUMIFS(PSA!$D:$D,PSA!$A:$A,C4963,PSA!$G:$G,D4963),
IF(AND(A4963="Colorectal Cancer Screening", E4963="Utilization Rate (per 100,000 patients)"),
SUMIFS(COL!$D:$D,COL!$A:$A,C4963,COL!$G:$G, D4963),
IF(AND(A4963="Cervical Cancer Screening", E4963="Utilization Rate (per 100,000 patients)"),
SUMIFS(CERV!$D:$D,CERV!$A:$A,C4963,CERV!$G:$G,D4963),
IF(AND(A4963="Cancer Screening for CKD patients", E4963="Utilization Rate (per 100,000 patients)"),
SUMIFS(CANSCRN!$D:$D,CANSCRN!$A:$A,C4963,CANSCRN!$G:$G,D4963),
IF(AND(A4963="PSA Testing", E4963="Cost per service ($USD)"),
SUMIFS(PSA!$E:$E,PSA!$A:$A,C4963,PSA!$G:$G,D4963),
IF(AND(A4963="Colorectal Cancer Screening", E4963="Cost per service ($USD)"),
SUMIFS(COL!$E:$E,COL!$A:$A,C4963,COL!$G:$G,D4963),
IF(AND(A4963="Cervical Cancer Screening", E4963="Cost per service ($USD)"),
SUMIFS(CERV!$E:$E,CERV!$A:$A,C4963,CERV!$G:$G,D4963),
IF(AND(A4963="Cancer Screening for CKD patients", E4963="Cost per service ($USD)"),
SUMIFS(CANSCRN!$E:$E,CANSCRN!$A:$A,C4963,CANSCRN!$G:$G,D4963),
IF(AND(A4963="PSA Testing", E4963="Total Expenditure ($USD per 100,000 patients)"),
SUMIFS(PSA!$F:$F,PSA!$A:$A,C4963,PSA!$G:$G,D4963),
IF(AND(A4963="Colorectal Cancer Screening", E4963="Total Expenditure ($USD per 100,000 patients)"),
SUMIFS(COL!$F:$F,COL!$A:$A,C4963,COL!$G:$G,D4963),
IF(AND(A4963="Cervical Cancer Screening", E4963="Total Expenditure ($USD per 100,000 patients)"),
SUMIFS(CERV!$F:$F,CERV!$A:$A,C4963,CERV!$G:$G,D4963),
SUMIFS(CANSCRN!$F:$F,CANSCRN!$A:$A,C4963,CANSCRN!$G:$G,D4963))))))))))))</f>
        <v>29.758114299999999</v>
      </c>
    </row>
    <row r="4964" spans="1:6" x14ac:dyDescent="0.2">
      <c r="A4964" s="24" t="s">
        <v>100</v>
      </c>
      <c r="B4964" s="24" t="s">
        <v>101</v>
      </c>
      <c r="C4964" s="24" t="s">
        <v>74</v>
      </c>
      <c r="D4964" s="24">
        <v>2010</v>
      </c>
      <c r="E4964" s="24" t="s">
        <v>106</v>
      </c>
      <c r="F4964" s="3">
        <f>IF(AND(A4964="PSA Testing", E4964= "Utilization Rate (per 100,000 patients)"),
SUMIFS(PSA!$D:$D,PSA!$A:$A,C4964,PSA!$G:$G,D4964),
IF(AND(A4964="Colorectal Cancer Screening", E4964="Utilization Rate (per 100,000 patients)"),
SUMIFS(COL!$D:$D,COL!$A:$A,C4964,COL!$G:$G, D4964),
IF(AND(A4964="Cervical Cancer Screening", E4964="Utilization Rate (per 100,000 patients)"),
SUMIFS(CERV!$D:$D,CERV!$A:$A,C4964,CERV!$G:$G,D4964),
IF(AND(A4964="Cancer Screening for CKD patients", E4964="Utilization Rate (per 100,000 patients)"),
SUMIFS(CANSCRN!$D:$D,CANSCRN!$A:$A,C4964,CANSCRN!$G:$G,D4964),
IF(AND(A4964="PSA Testing", E4964="Cost per service ($USD)"),
SUMIFS(PSA!$E:$E,PSA!$A:$A,C4964,PSA!$G:$G,D4964),
IF(AND(A4964="Colorectal Cancer Screening", E4964="Cost per service ($USD)"),
SUMIFS(COL!$E:$E,COL!$A:$A,C4964,COL!$G:$G,D4964),
IF(AND(A4964="Cervical Cancer Screening", E4964="Cost per service ($USD)"),
SUMIFS(CERV!$E:$E,CERV!$A:$A,C4964,CERV!$G:$G,D4964),
IF(AND(A4964="Cancer Screening for CKD patients", E4964="Cost per service ($USD)"),
SUMIFS(CANSCRN!$E:$E,CANSCRN!$A:$A,C4964,CANSCRN!$G:$G,D4964),
IF(AND(A4964="PSA Testing", E4964="Total Expenditure ($USD per 100,000 patients)"),
SUMIFS(PSA!$F:$F,PSA!$A:$A,C4964,PSA!$G:$G,D4964),
IF(AND(A4964="Colorectal Cancer Screening", E4964="Total Expenditure ($USD per 100,000 patients)"),
SUMIFS(COL!$F:$F,COL!$A:$A,C4964,COL!$G:$G,D4964),
IF(AND(A4964="Cervical Cancer Screening", E4964="Total Expenditure ($USD per 100,000 patients)"),
SUMIFS(CERV!$F:$F,CERV!$A:$A,C4964,CERV!$G:$G,D4964),
SUMIFS(CANSCRN!$F:$F,CANSCRN!$A:$A,C4964,CANSCRN!$G:$G,D4964))))))))))))</f>
        <v>31.037617300000001</v>
      </c>
    </row>
    <row r="4965" spans="1:6" x14ac:dyDescent="0.2">
      <c r="A4965" s="24" t="s">
        <v>100</v>
      </c>
      <c r="B4965" s="24" t="s">
        <v>101</v>
      </c>
      <c r="C4965" s="24" t="s">
        <v>74</v>
      </c>
      <c r="D4965" s="24">
        <v>2011</v>
      </c>
      <c r="E4965" s="24" t="s">
        <v>106</v>
      </c>
      <c r="F4965" s="3">
        <f>IF(AND(A4965="PSA Testing", E4965= "Utilization Rate (per 100,000 patients)"),
SUMIFS(PSA!$D:$D,PSA!$A:$A,C4965,PSA!$G:$G,D4965),
IF(AND(A4965="Colorectal Cancer Screening", E4965="Utilization Rate (per 100,000 patients)"),
SUMIFS(COL!$D:$D,COL!$A:$A,C4965,COL!$G:$G, D4965),
IF(AND(A4965="Cervical Cancer Screening", E4965="Utilization Rate (per 100,000 patients)"),
SUMIFS(CERV!$D:$D,CERV!$A:$A,C4965,CERV!$G:$G,D4965),
IF(AND(A4965="Cancer Screening for CKD patients", E4965="Utilization Rate (per 100,000 patients)"),
SUMIFS(CANSCRN!$D:$D,CANSCRN!$A:$A,C4965,CANSCRN!$G:$G,D4965),
IF(AND(A4965="PSA Testing", E4965="Cost per service ($USD)"),
SUMIFS(PSA!$E:$E,PSA!$A:$A,C4965,PSA!$G:$G,D4965),
IF(AND(A4965="Colorectal Cancer Screening", E4965="Cost per service ($USD)"),
SUMIFS(COL!$E:$E,COL!$A:$A,C4965,COL!$G:$G,D4965),
IF(AND(A4965="Cervical Cancer Screening", E4965="Cost per service ($USD)"),
SUMIFS(CERV!$E:$E,CERV!$A:$A,C4965,CERV!$G:$G,D4965),
IF(AND(A4965="Cancer Screening for CKD patients", E4965="Cost per service ($USD)"),
SUMIFS(CANSCRN!$E:$E,CANSCRN!$A:$A,C4965,CANSCRN!$G:$G,D4965),
IF(AND(A4965="PSA Testing", E4965="Total Expenditure ($USD per 100,000 patients)"),
SUMIFS(PSA!$F:$F,PSA!$A:$A,C4965,PSA!$G:$G,D4965),
IF(AND(A4965="Colorectal Cancer Screening", E4965="Total Expenditure ($USD per 100,000 patients)"),
SUMIFS(COL!$F:$F,COL!$A:$A,C4965,COL!$G:$G,D4965),
IF(AND(A4965="Cervical Cancer Screening", E4965="Total Expenditure ($USD per 100,000 patients)"),
SUMIFS(CERV!$F:$F,CERV!$A:$A,C4965,CERV!$G:$G,D4965),
SUMIFS(CANSCRN!$F:$F,CANSCRN!$A:$A,C4965,CANSCRN!$G:$G,D4965))))))))))))</f>
        <v>30.989781399999998</v>
      </c>
    </row>
    <row r="4966" spans="1:6" x14ac:dyDescent="0.2">
      <c r="A4966" s="24" t="s">
        <v>100</v>
      </c>
      <c r="B4966" s="24" t="s">
        <v>101</v>
      </c>
      <c r="C4966" s="24" t="s">
        <v>74</v>
      </c>
      <c r="D4966" s="24">
        <v>2012</v>
      </c>
      <c r="E4966" s="24" t="s">
        <v>106</v>
      </c>
      <c r="F4966" s="3">
        <f>IF(AND(A4966="PSA Testing", E4966= "Utilization Rate (per 100,000 patients)"),
SUMIFS(PSA!$D:$D,PSA!$A:$A,C4966,PSA!$G:$G,D4966),
IF(AND(A4966="Colorectal Cancer Screening", E4966="Utilization Rate (per 100,000 patients)"),
SUMIFS(COL!$D:$D,COL!$A:$A,C4966,COL!$G:$G, D4966),
IF(AND(A4966="Cervical Cancer Screening", E4966="Utilization Rate (per 100,000 patients)"),
SUMIFS(CERV!$D:$D,CERV!$A:$A,C4966,CERV!$G:$G,D4966),
IF(AND(A4966="Cancer Screening for CKD patients", E4966="Utilization Rate (per 100,000 patients)"),
SUMIFS(CANSCRN!$D:$D,CANSCRN!$A:$A,C4966,CANSCRN!$G:$G,D4966),
IF(AND(A4966="PSA Testing", E4966="Cost per service ($USD)"),
SUMIFS(PSA!$E:$E,PSA!$A:$A,C4966,PSA!$G:$G,D4966),
IF(AND(A4966="Colorectal Cancer Screening", E4966="Cost per service ($USD)"),
SUMIFS(COL!$E:$E,COL!$A:$A,C4966,COL!$G:$G,D4966),
IF(AND(A4966="Cervical Cancer Screening", E4966="Cost per service ($USD)"),
SUMIFS(CERV!$E:$E,CERV!$A:$A,C4966,CERV!$G:$G,D4966),
IF(AND(A4966="Cancer Screening for CKD patients", E4966="Cost per service ($USD)"),
SUMIFS(CANSCRN!$E:$E,CANSCRN!$A:$A,C4966,CANSCRN!$G:$G,D4966),
IF(AND(A4966="PSA Testing", E4966="Total Expenditure ($USD per 100,000 patients)"),
SUMIFS(PSA!$F:$F,PSA!$A:$A,C4966,PSA!$G:$G,D4966),
IF(AND(A4966="Colorectal Cancer Screening", E4966="Total Expenditure ($USD per 100,000 patients)"),
SUMIFS(COL!$F:$F,COL!$A:$A,C4966,COL!$G:$G,D4966),
IF(AND(A4966="Cervical Cancer Screening", E4966="Total Expenditure ($USD per 100,000 patients)"),
SUMIFS(CERV!$F:$F,CERV!$A:$A,C4966,CERV!$G:$G,D4966),
SUMIFS(CANSCRN!$F:$F,CANSCRN!$A:$A,C4966,CANSCRN!$G:$G,D4966))))))))))))</f>
        <v>31.005301200000002</v>
      </c>
    </row>
    <row r="4967" spans="1:6" x14ac:dyDescent="0.2">
      <c r="A4967" s="24" t="s">
        <v>100</v>
      </c>
      <c r="B4967" s="24" t="s">
        <v>101</v>
      </c>
      <c r="C4967" s="24" t="s">
        <v>74</v>
      </c>
      <c r="D4967" s="24">
        <v>2013</v>
      </c>
      <c r="E4967" s="24" t="s">
        <v>106</v>
      </c>
      <c r="F4967" s="3">
        <f>IF(AND(A4967="PSA Testing", E4967= "Utilization Rate (per 100,000 patients)"),
SUMIFS(PSA!$D:$D,PSA!$A:$A,C4967,PSA!$G:$G,D4967),
IF(AND(A4967="Colorectal Cancer Screening", E4967="Utilization Rate (per 100,000 patients)"),
SUMIFS(COL!$D:$D,COL!$A:$A,C4967,COL!$G:$G, D4967),
IF(AND(A4967="Cervical Cancer Screening", E4967="Utilization Rate (per 100,000 patients)"),
SUMIFS(CERV!$D:$D,CERV!$A:$A,C4967,CERV!$G:$G,D4967),
IF(AND(A4967="Cancer Screening for CKD patients", E4967="Utilization Rate (per 100,000 patients)"),
SUMIFS(CANSCRN!$D:$D,CANSCRN!$A:$A,C4967,CANSCRN!$G:$G,D4967),
IF(AND(A4967="PSA Testing", E4967="Cost per service ($USD)"),
SUMIFS(PSA!$E:$E,PSA!$A:$A,C4967,PSA!$G:$G,D4967),
IF(AND(A4967="Colorectal Cancer Screening", E4967="Cost per service ($USD)"),
SUMIFS(COL!$E:$E,COL!$A:$A,C4967,COL!$G:$G,D4967),
IF(AND(A4967="Cervical Cancer Screening", E4967="Cost per service ($USD)"),
SUMIFS(CERV!$E:$E,CERV!$A:$A,C4967,CERV!$G:$G,D4967),
IF(AND(A4967="Cancer Screening for CKD patients", E4967="Cost per service ($USD)"),
SUMIFS(CANSCRN!$E:$E,CANSCRN!$A:$A,C4967,CANSCRN!$G:$G,D4967),
IF(AND(A4967="PSA Testing", E4967="Total Expenditure ($USD per 100,000 patients)"),
SUMIFS(PSA!$F:$F,PSA!$A:$A,C4967,PSA!$G:$G,D4967),
IF(AND(A4967="Colorectal Cancer Screening", E4967="Total Expenditure ($USD per 100,000 patients)"),
SUMIFS(COL!$F:$F,COL!$A:$A,C4967,COL!$G:$G,D4967),
IF(AND(A4967="Cervical Cancer Screening", E4967="Total Expenditure ($USD per 100,000 patients)"),
SUMIFS(CERV!$F:$F,CERV!$A:$A,C4967,CERV!$G:$G,D4967),
SUMIFS(CANSCRN!$F:$F,CANSCRN!$A:$A,C4967,CANSCRN!$G:$G,D4967))))))))))))</f>
        <v>23.4399546</v>
      </c>
    </row>
    <row r="4968" spans="1:6" x14ac:dyDescent="0.2">
      <c r="A4968" s="24" t="s">
        <v>100</v>
      </c>
      <c r="B4968" s="24" t="s">
        <v>101</v>
      </c>
      <c r="C4968" s="24" t="s">
        <v>74</v>
      </c>
      <c r="D4968" s="24">
        <v>2014</v>
      </c>
      <c r="E4968" s="24" t="s">
        <v>106</v>
      </c>
      <c r="F4968" s="3">
        <f>IF(AND(A4968="PSA Testing", E4968= "Utilization Rate (per 100,000 patients)"),
SUMIFS(PSA!$D:$D,PSA!$A:$A,C4968,PSA!$G:$G,D4968),
IF(AND(A4968="Colorectal Cancer Screening", E4968="Utilization Rate (per 100,000 patients)"),
SUMIFS(COL!$D:$D,COL!$A:$A,C4968,COL!$G:$G, D4968),
IF(AND(A4968="Cervical Cancer Screening", E4968="Utilization Rate (per 100,000 patients)"),
SUMIFS(CERV!$D:$D,CERV!$A:$A,C4968,CERV!$G:$G,D4968),
IF(AND(A4968="Cancer Screening for CKD patients", E4968="Utilization Rate (per 100,000 patients)"),
SUMIFS(CANSCRN!$D:$D,CANSCRN!$A:$A,C4968,CANSCRN!$G:$G,D4968),
IF(AND(A4968="PSA Testing", E4968="Cost per service ($USD)"),
SUMIFS(PSA!$E:$E,PSA!$A:$A,C4968,PSA!$G:$G,D4968),
IF(AND(A4968="Colorectal Cancer Screening", E4968="Cost per service ($USD)"),
SUMIFS(COL!$E:$E,COL!$A:$A,C4968,COL!$G:$G,D4968),
IF(AND(A4968="Cervical Cancer Screening", E4968="Cost per service ($USD)"),
SUMIFS(CERV!$E:$E,CERV!$A:$A,C4968,CERV!$G:$G,D4968),
IF(AND(A4968="Cancer Screening for CKD patients", E4968="Cost per service ($USD)"),
SUMIFS(CANSCRN!$E:$E,CANSCRN!$A:$A,C4968,CANSCRN!$G:$G,D4968),
IF(AND(A4968="PSA Testing", E4968="Total Expenditure ($USD per 100,000 patients)"),
SUMIFS(PSA!$F:$F,PSA!$A:$A,C4968,PSA!$G:$G,D4968),
IF(AND(A4968="Colorectal Cancer Screening", E4968="Total Expenditure ($USD per 100,000 patients)"),
SUMIFS(COL!$F:$F,COL!$A:$A,C4968,COL!$G:$G,D4968),
IF(AND(A4968="Cervical Cancer Screening", E4968="Total Expenditure ($USD per 100,000 patients)"),
SUMIFS(CERV!$F:$F,CERV!$A:$A,C4968,CERV!$G:$G,D4968),
SUMIFS(CANSCRN!$F:$F,CANSCRN!$A:$A,C4968,CANSCRN!$G:$G,D4968))))))))))))</f>
        <v>20.622748699999999</v>
      </c>
    </row>
    <row r="4969" spans="1:6" x14ac:dyDescent="0.2">
      <c r="A4969" s="24" t="s">
        <v>100</v>
      </c>
      <c r="B4969" s="24" t="s">
        <v>101</v>
      </c>
      <c r="C4969" s="24" t="s">
        <v>74</v>
      </c>
      <c r="D4969" s="24">
        <v>2015</v>
      </c>
      <c r="E4969" s="24" t="s">
        <v>106</v>
      </c>
      <c r="F4969" s="3">
        <f>IF(AND(A4969="PSA Testing", E4969= "Utilization Rate (per 100,000 patients)"),
SUMIFS(PSA!$D:$D,PSA!$A:$A,C4969,PSA!$G:$G,D4969),
IF(AND(A4969="Colorectal Cancer Screening", E4969="Utilization Rate (per 100,000 patients)"),
SUMIFS(COL!$D:$D,COL!$A:$A,C4969,COL!$G:$G, D4969),
IF(AND(A4969="Cervical Cancer Screening", E4969="Utilization Rate (per 100,000 patients)"),
SUMIFS(CERV!$D:$D,CERV!$A:$A,C4969,CERV!$G:$G,D4969),
IF(AND(A4969="Cancer Screening for CKD patients", E4969="Utilization Rate (per 100,000 patients)"),
SUMIFS(CANSCRN!$D:$D,CANSCRN!$A:$A,C4969,CANSCRN!$G:$G,D4969),
IF(AND(A4969="PSA Testing", E4969="Cost per service ($USD)"),
SUMIFS(PSA!$E:$E,PSA!$A:$A,C4969,PSA!$G:$G,D4969),
IF(AND(A4969="Colorectal Cancer Screening", E4969="Cost per service ($USD)"),
SUMIFS(COL!$E:$E,COL!$A:$A,C4969,COL!$G:$G,D4969),
IF(AND(A4969="Cervical Cancer Screening", E4969="Cost per service ($USD)"),
SUMIFS(CERV!$E:$E,CERV!$A:$A,C4969,CERV!$G:$G,D4969),
IF(AND(A4969="Cancer Screening for CKD patients", E4969="Cost per service ($USD)"),
SUMIFS(CANSCRN!$E:$E,CANSCRN!$A:$A,C4969,CANSCRN!$G:$G,D4969),
IF(AND(A4969="PSA Testing", E4969="Total Expenditure ($USD per 100,000 patients)"),
SUMIFS(PSA!$F:$F,PSA!$A:$A,C4969,PSA!$G:$G,D4969),
IF(AND(A4969="Colorectal Cancer Screening", E4969="Total Expenditure ($USD per 100,000 patients)"),
SUMIFS(COL!$F:$F,COL!$A:$A,C4969,COL!$G:$G,D4969),
IF(AND(A4969="Cervical Cancer Screening", E4969="Total Expenditure ($USD per 100,000 patients)"),
SUMIFS(CERV!$F:$F,CERV!$A:$A,C4969,CERV!$G:$G,D4969),
SUMIFS(CANSCRN!$F:$F,CANSCRN!$A:$A,C4969,CANSCRN!$G:$G,D4969))))))))))))</f>
        <v>21.598088199999999</v>
      </c>
    </row>
    <row r="4970" spans="1:6" x14ac:dyDescent="0.2">
      <c r="A4970" s="24" t="s">
        <v>100</v>
      </c>
      <c r="B4970" s="24" t="s">
        <v>101</v>
      </c>
      <c r="C4970" s="24" t="s">
        <v>74</v>
      </c>
      <c r="D4970" s="24">
        <v>2016</v>
      </c>
      <c r="E4970" s="24" t="s">
        <v>106</v>
      </c>
      <c r="F4970" s="3">
        <f>IF(AND(A4970="PSA Testing", E4970= "Utilization Rate (per 100,000 patients)"),
SUMIFS(PSA!$D:$D,PSA!$A:$A,C4970,PSA!$G:$G,D4970),
IF(AND(A4970="Colorectal Cancer Screening", E4970="Utilization Rate (per 100,000 patients)"),
SUMIFS(COL!$D:$D,COL!$A:$A,C4970,COL!$G:$G, D4970),
IF(AND(A4970="Cervical Cancer Screening", E4970="Utilization Rate (per 100,000 patients)"),
SUMIFS(CERV!$D:$D,CERV!$A:$A,C4970,CERV!$G:$G,D4970),
IF(AND(A4970="Cancer Screening for CKD patients", E4970="Utilization Rate (per 100,000 patients)"),
SUMIFS(CANSCRN!$D:$D,CANSCRN!$A:$A,C4970,CANSCRN!$G:$G,D4970),
IF(AND(A4970="PSA Testing", E4970="Cost per service ($USD)"),
SUMIFS(PSA!$E:$E,PSA!$A:$A,C4970,PSA!$G:$G,D4970),
IF(AND(A4970="Colorectal Cancer Screening", E4970="Cost per service ($USD)"),
SUMIFS(COL!$E:$E,COL!$A:$A,C4970,COL!$G:$G,D4970),
IF(AND(A4970="Cervical Cancer Screening", E4970="Cost per service ($USD)"),
SUMIFS(CERV!$E:$E,CERV!$A:$A,C4970,CERV!$G:$G,D4970),
IF(AND(A4970="Cancer Screening for CKD patients", E4970="Cost per service ($USD)"),
SUMIFS(CANSCRN!$E:$E,CANSCRN!$A:$A,C4970,CANSCRN!$G:$G,D4970),
IF(AND(A4970="PSA Testing", E4970="Total Expenditure ($USD per 100,000 patients)"),
SUMIFS(PSA!$F:$F,PSA!$A:$A,C4970,PSA!$G:$G,D4970),
IF(AND(A4970="Colorectal Cancer Screening", E4970="Total Expenditure ($USD per 100,000 patients)"),
SUMIFS(COL!$F:$F,COL!$A:$A,C4970,COL!$G:$G,D4970),
IF(AND(A4970="Cervical Cancer Screening", E4970="Total Expenditure ($USD per 100,000 patients)"),
SUMIFS(CERV!$F:$F,CERV!$A:$A,C4970,CERV!$G:$G,D4970),
SUMIFS(CANSCRN!$F:$F,CANSCRN!$A:$A,C4970,CANSCRN!$G:$G,D4970))))))))))))</f>
        <v>22.788796600000001</v>
      </c>
    </row>
    <row r="4971" spans="1:6" x14ac:dyDescent="0.2">
      <c r="A4971" s="24" t="s">
        <v>100</v>
      </c>
      <c r="B4971" s="24" t="s">
        <v>101</v>
      </c>
      <c r="C4971" s="24" t="s">
        <v>74</v>
      </c>
      <c r="D4971" s="24">
        <v>2017</v>
      </c>
      <c r="E4971" s="24" t="s">
        <v>106</v>
      </c>
      <c r="F4971" s="3">
        <f>IF(AND(A4971="PSA Testing", E4971= "Utilization Rate (per 100,000 patients)"),
SUMIFS(PSA!$D:$D,PSA!$A:$A,C4971,PSA!$G:$G,D4971),
IF(AND(A4971="Colorectal Cancer Screening", E4971="Utilization Rate (per 100,000 patients)"),
SUMIFS(COL!$D:$D,COL!$A:$A,C4971,COL!$G:$G, D4971),
IF(AND(A4971="Cervical Cancer Screening", E4971="Utilization Rate (per 100,000 patients)"),
SUMIFS(CERV!$D:$D,CERV!$A:$A,C4971,CERV!$G:$G,D4971),
IF(AND(A4971="Cancer Screening for CKD patients", E4971="Utilization Rate (per 100,000 patients)"),
SUMIFS(CANSCRN!$D:$D,CANSCRN!$A:$A,C4971,CANSCRN!$G:$G,D4971),
IF(AND(A4971="PSA Testing", E4971="Cost per service ($USD)"),
SUMIFS(PSA!$E:$E,PSA!$A:$A,C4971,PSA!$G:$G,D4971),
IF(AND(A4971="Colorectal Cancer Screening", E4971="Cost per service ($USD)"),
SUMIFS(COL!$E:$E,COL!$A:$A,C4971,COL!$G:$G,D4971),
IF(AND(A4971="Cervical Cancer Screening", E4971="Cost per service ($USD)"),
SUMIFS(CERV!$E:$E,CERV!$A:$A,C4971,CERV!$G:$G,D4971),
IF(AND(A4971="Cancer Screening for CKD patients", E4971="Cost per service ($USD)"),
SUMIFS(CANSCRN!$E:$E,CANSCRN!$A:$A,C4971,CANSCRN!$G:$G,D4971),
IF(AND(A4971="PSA Testing", E4971="Total Expenditure ($USD per 100,000 patients)"),
SUMIFS(PSA!$F:$F,PSA!$A:$A,C4971,PSA!$G:$G,D4971),
IF(AND(A4971="Colorectal Cancer Screening", E4971="Total Expenditure ($USD per 100,000 patients)"),
SUMIFS(COL!$F:$F,COL!$A:$A,C4971,COL!$G:$G,D4971),
IF(AND(A4971="Cervical Cancer Screening", E4971="Total Expenditure ($USD per 100,000 patients)"),
SUMIFS(CERV!$F:$F,CERV!$A:$A,C4971,CERV!$G:$G,D4971),
SUMIFS(CANSCRN!$F:$F,CANSCRN!$A:$A,C4971,CANSCRN!$G:$G,D4971))))))))))))</f>
        <v>22.124316799999999</v>
      </c>
    </row>
    <row r="4972" spans="1:6" x14ac:dyDescent="0.2">
      <c r="A4972" s="24" t="s">
        <v>100</v>
      </c>
      <c r="B4972" s="24" t="s">
        <v>101</v>
      </c>
      <c r="C4972" s="24" t="s">
        <v>74</v>
      </c>
      <c r="D4972" s="24">
        <v>2018</v>
      </c>
      <c r="E4972" s="24" t="s">
        <v>106</v>
      </c>
      <c r="F4972" s="3">
        <f>IF(AND(A4972="PSA Testing", E4972= "Utilization Rate (per 100,000 patients)"),
SUMIFS(PSA!$D:$D,PSA!$A:$A,C4972,PSA!$G:$G,D4972),
IF(AND(A4972="Colorectal Cancer Screening", E4972="Utilization Rate (per 100,000 patients)"),
SUMIFS(COL!$D:$D,COL!$A:$A,C4972,COL!$G:$G, D4972),
IF(AND(A4972="Cervical Cancer Screening", E4972="Utilization Rate (per 100,000 patients)"),
SUMIFS(CERV!$D:$D,CERV!$A:$A,C4972,CERV!$G:$G,D4972),
IF(AND(A4972="Cancer Screening for CKD patients", E4972="Utilization Rate (per 100,000 patients)"),
SUMIFS(CANSCRN!$D:$D,CANSCRN!$A:$A,C4972,CANSCRN!$G:$G,D4972),
IF(AND(A4972="PSA Testing", E4972="Cost per service ($USD)"),
SUMIFS(PSA!$E:$E,PSA!$A:$A,C4972,PSA!$G:$G,D4972),
IF(AND(A4972="Colorectal Cancer Screening", E4972="Cost per service ($USD)"),
SUMIFS(COL!$E:$E,COL!$A:$A,C4972,COL!$G:$G,D4972),
IF(AND(A4972="Cervical Cancer Screening", E4972="Cost per service ($USD)"),
SUMIFS(CERV!$E:$E,CERV!$A:$A,C4972,CERV!$G:$G,D4972),
IF(AND(A4972="Cancer Screening for CKD patients", E4972="Cost per service ($USD)"),
SUMIFS(CANSCRN!$E:$E,CANSCRN!$A:$A,C4972,CANSCRN!$G:$G,D4972),
IF(AND(A4972="PSA Testing", E4972="Total Expenditure ($USD per 100,000 patients)"),
SUMIFS(PSA!$F:$F,PSA!$A:$A,C4972,PSA!$G:$G,D4972),
IF(AND(A4972="Colorectal Cancer Screening", E4972="Total Expenditure ($USD per 100,000 patients)"),
SUMIFS(COL!$F:$F,COL!$A:$A,C4972,COL!$G:$G,D4972),
IF(AND(A4972="Cervical Cancer Screening", E4972="Total Expenditure ($USD per 100,000 patients)"),
SUMIFS(CERV!$F:$F,CERV!$A:$A,C4972,CERV!$G:$G,D4972),
SUMIFS(CANSCRN!$F:$F,CANSCRN!$A:$A,C4972,CANSCRN!$G:$G,D4972))))))))))))</f>
        <v>19.711806500000002</v>
      </c>
    </row>
    <row r="4973" spans="1:6" x14ac:dyDescent="0.2">
      <c r="A4973" s="24" t="s">
        <v>100</v>
      </c>
      <c r="B4973" s="24" t="s">
        <v>101</v>
      </c>
      <c r="C4973" s="24" t="s">
        <v>74</v>
      </c>
      <c r="D4973" s="24">
        <v>2019</v>
      </c>
      <c r="E4973" s="24" t="s">
        <v>106</v>
      </c>
      <c r="F4973" s="3">
        <f>IF(AND(A4973="PSA Testing", E4973= "Utilization Rate (per 100,000 patients)"),
SUMIFS(PSA!$D:$D,PSA!$A:$A,C4973,PSA!$G:$G,D4973),
IF(AND(A4973="Colorectal Cancer Screening", E4973="Utilization Rate (per 100,000 patients)"),
SUMIFS(COL!$D:$D,COL!$A:$A,C4973,COL!$G:$G, D4973),
IF(AND(A4973="Cervical Cancer Screening", E4973="Utilization Rate (per 100,000 patients)"),
SUMIFS(CERV!$D:$D,CERV!$A:$A,C4973,CERV!$G:$G,D4973),
IF(AND(A4973="Cancer Screening for CKD patients", E4973="Utilization Rate (per 100,000 patients)"),
SUMIFS(CANSCRN!$D:$D,CANSCRN!$A:$A,C4973,CANSCRN!$G:$G,D4973),
IF(AND(A4973="PSA Testing", E4973="Cost per service ($USD)"),
SUMIFS(PSA!$E:$E,PSA!$A:$A,C4973,PSA!$G:$G,D4973),
IF(AND(A4973="Colorectal Cancer Screening", E4973="Cost per service ($USD)"),
SUMIFS(COL!$E:$E,COL!$A:$A,C4973,COL!$G:$G,D4973),
IF(AND(A4973="Cervical Cancer Screening", E4973="Cost per service ($USD)"),
SUMIFS(CERV!$E:$E,CERV!$A:$A,C4973,CERV!$G:$G,D4973),
IF(AND(A4973="Cancer Screening for CKD patients", E4973="Cost per service ($USD)"),
SUMIFS(CANSCRN!$E:$E,CANSCRN!$A:$A,C4973,CANSCRN!$G:$G,D4973),
IF(AND(A4973="PSA Testing", E4973="Total Expenditure ($USD per 100,000 patients)"),
SUMIFS(PSA!$F:$F,PSA!$A:$A,C4973,PSA!$G:$G,D4973),
IF(AND(A4973="Colorectal Cancer Screening", E4973="Total Expenditure ($USD per 100,000 patients)"),
SUMIFS(COL!$F:$F,COL!$A:$A,C4973,COL!$G:$G,D4973),
IF(AND(A4973="Cervical Cancer Screening", E4973="Total Expenditure ($USD per 100,000 patients)"),
SUMIFS(CERV!$F:$F,CERV!$A:$A,C4973,CERV!$G:$G,D4973),
SUMIFS(CANSCRN!$F:$F,CANSCRN!$A:$A,C4973,CANSCRN!$G:$G,D4973))))))))))))</f>
        <v>17.9803353</v>
      </c>
    </row>
    <row r="4974" spans="1:6" x14ac:dyDescent="0.2">
      <c r="A4974" s="24" t="s">
        <v>100</v>
      </c>
      <c r="B4974" s="24" t="s">
        <v>101</v>
      </c>
      <c r="C4974" s="24" t="s">
        <v>75</v>
      </c>
      <c r="D4974" s="24">
        <v>2009</v>
      </c>
      <c r="E4974" s="24" t="s">
        <v>106</v>
      </c>
      <c r="F4974" s="3">
        <f>IF(AND(A4974="PSA Testing", E4974= "Utilization Rate (per 100,000 patients)"),
SUMIFS(PSA!$D:$D,PSA!$A:$A,C4974,PSA!$G:$G,D4974),
IF(AND(A4974="Colorectal Cancer Screening", E4974="Utilization Rate (per 100,000 patients)"),
SUMIFS(COL!$D:$D,COL!$A:$A,C4974,COL!$G:$G, D4974),
IF(AND(A4974="Cervical Cancer Screening", E4974="Utilization Rate (per 100,000 patients)"),
SUMIFS(CERV!$D:$D,CERV!$A:$A,C4974,CERV!$G:$G,D4974),
IF(AND(A4974="Cancer Screening for CKD patients", E4974="Utilization Rate (per 100,000 patients)"),
SUMIFS(CANSCRN!$D:$D,CANSCRN!$A:$A,C4974,CANSCRN!$G:$G,D4974),
IF(AND(A4974="PSA Testing", E4974="Cost per service ($USD)"),
SUMIFS(PSA!$E:$E,PSA!$A:$A,C4974,PSA!$G:$G,D4974),
IF(AND(A4974="Colorectal Cancer Screening", E4974="Cost per service ($USD)"),
SUMIFS(COL!$E:$E,COL!$A:$A,C4974,COL!$G:$G,D4974),
IF(AND(A4974="Cervical Cancer Screening", E4974="Cost per service ($USD)"),
SUMIFS(CERV!$E:$E,CERV!$A:$A,C4974,CERV!$G:$G,D4974),
IF(AND(A4974="Cancer Screening for CKD patients", E4974="Cost per service ($USD)"),
SUMIFS(CANSCRN!$E:$E,CANSCRN!$A:$A,C4974,CANSCRN!$G:$G,D4974),
IF(AND(A4974="PSA Testing", E4974="Total Expenditure ($USD per 100,000 patients)"),
SUMIFS(PSA!$F:$F,PSA!$A:$A,C4974,PSA!$G:$G,D4974),
IF(AND(A4974="Colorectal Cancer Screening", E4974="Total Expenditure ($USD per 100,000 patients)"),
SUMIFS(COL!$F:$F,COL!$A:$A,C4974,COL!$G:$G,D4974),
IF(AND(A4974="Cervical Cancer Screening", E4974="Total Expenditure ($USD per 100,000 patients)"),
SUMIFS(CERV!$F:$F,CERV!$A:$A,C4974,CERV!$G:$G,D4974),
SUMIFS(CANSCRN!$F:$F,CANSCRN!$A:$A,C4974,CANSCRN!$G:$G,D4974))))))))))))</f>
        <v>24.213367300000002</v>
      </c>
    </row>
    <row r="4975" spans="1:6" x14ac:dyDescent="0.2">
      <c r="A4975" s="24" t="s">
        <v>100</v>
      </c>
      <c r="B4975" s="24" t="s">
        <v>101</v>
      </c>
      <c r="C4975" s="24" t="s">
        <v>75</v>
      </c>
      <c r="D4975" s="24">
        <v>2010</v>
      </c>
      <c r="E4975" s="24" t="s">
        <v>106</v>
      </c>
      <c r="F4975" s="3">
        <f>IF(AND(A4975="PSA Testing", E4975= "Utilization Rate (per 100,000 patients)"),
SUMIFS(PSA!$D:$D,PSA!$A:$A,C4975,PSA!$G:$G,D4975),
IF(AND(A4975="Colorectal Cancer Screening", E4975="Utilization Rate (per 100,000 patients)"),
SUMIFS(COL!$D:$D,COL!$A:$A,C4975,COL!$G:$G, D4975),
IF(AND(A4975="Cervical Cancer Screening", E4975="Utilization Rate (per 100,000 patients)"),
SUMIFS(CERV!$D:$D,CERV!$A:$A,C4975,CERV!$G:$G,D4975),
IF(AND(A4975="Cancer Screening for CKD patients", E4975="Utilization Rate (per 100,000 patients)"),
SUMIFS(CANSCRN!$D:$D,CANSCRN!$A:$A,C4975,CANSCRN!$G:$G,D4975),
IF(AND(A4975="PSA Testing", E4975="Cost per service ($USD)"),
SUMIFS(PSA!$E:$E,PSA!$A:$A,C4975,PSA!$G:$G,D4975),
IF(AND(A4975="Colorectal Cancer Screening", E4975="Cost per service ($USD)"),
SUMIFS(COL!$E:$E,COL!$A:$A,C4975,COL!$G:$G,D4975),
IF(AND(A4975="Cervical Cancer Screening", E4975="Cost per service ($USD)"),
SUMIFS(CERV!$E:$E,CERV!$A:$A,C4975,CERV!$G:$G,D4975),
IF(AND(A4975="Cancer Screening for CKD patients", E4975="Cost per service ($USD)"),
SUMIFS(CANSCRN!$E:$E,CANSCRN!$A:$A,C4975,CANSCRN!$G:$G,D4975),
IF(AND(A4975="PSA Testing", E4975="Total Expenditure ($USD per 100,000 patients)"),
SUMIFS(PSA!$F:$F,PSA!$A:$A,C4975,PSA!$G:$G,D4975),
IF(AND(A4975="Colorectal Cancer Screening", E4975="Total Expenditure ($USD per 100,000 patients)"),
SUMIFS(COL!$F:$F,COL!$A:$A,C4975,COL!$G:$G,D4975),
IF(AND(A4975="Cervical Cancer Screening", E4975="Total Expenditure ($USD per 100,000 patients)"),
SUMIFS(CERV!$F:$F,CERV!$A:$A,C4975,CERV!$G:$G,D4975),
SUMIFS(CANSCRN!$F:$F,CANSCRN!$A:$A,C4975,CANSCRN!$G:$G,D4975))))))))))))</f>
        <v>24.098790699999999</v>
      </c>
    </row>
    <row r="4976" spans="1:6" x14ac:dyDescent="0.2">
      <c r="A4976" s="24" t="s">
        <v>100</v>
      </c>
      <c r="B4976" s="24" t="s">
        <v>101</v>
      </c>
      <c r="C4976" s="24" t="s">
        <v>75</v>
      </c>
      <c r="D4976" s="24">
        <v>2011</v>
      </c>
      <c r="E4976" s="24" t="s">
        <v>106</v>
      </c>
      <c r="F4976" s="3">
        <f>IF(AND(A4976="PSA Testing", E4976= "Utilization Rate (per 100,000 patients)"),
SUMIFS(PSA!$D:$D,PSA!$A:$A,C4976,PSA!$G:$G,D4976),
IF(AND(A4976="Colorectal Cancer Screening", E4976="Utilization Rate (per 100,000 patients)"),
SUMIFS(COL!$D:$D,COL!$A:$A,C4976,COL!$G:$G, D4976),
IF(AND(A4976="Cervical Cancer Screening", E4976="Utilization Rate (per 100,000 patients)"),
SUMIFS(CERV!$D:$D,CERV!$A:$A,C4976,CERV!$G:$G,D4976),
IF(AND(A4976="Cancer Screening for CKD patients", E4976="Utilization Rate (per 100,000 patients)"),
SUMIFS(CANSCRN!$D:$D,CANSCRN!$A:$A,C4976,CANSCRN!$G:$G,D4976),
IF(AND(A4976="PSA Testing", E4976="Cost per service ($USD)"),
SUMIFS(PSA!$E:$E,PSA!$A:$A,C4976,PSA!$G:$G,D4976),
IF(AND(A4976="Colorectal Cancer Screening", E4976="Cost per service ($USD)"),
SUMIFS(COL!$E:$E,COL!$A:$A,C4976,COL!$G:$G,D4976),
IF(AND(A4976="Cervical Cancer Screening", E4976="Cost per service ($USD)"),
SUMIFS(CERV!$E:$E,CERV!$A:$A,C4976,CERV!$G:$G,D4976),
IF(AND(A4976="Cancer Screening for CKD patients", E4976="Cost per service ($USD)"),
SUMIFS(CANSCRN!$E:$E,CANSCRN!$A:$A,C4976,CANSCRN!$G:$G,D4976),
IF(AND(A4976="PSA Testing", E4976="Total Expenditure ($USD per 100,000 patients)"),
SUMIFS(PSA!$F:$F,PSA!$A:$A,C4976,PSA!$G:$G,D4976),
IF(AND(A4976="Colorectal Cancer Screening", E4976="Total Expenditure ($USD per 100,000 patients)"),
SUMIFS(COL!$F:$F,COL!$A:$A,C4976,COL!$G:$G,D4976),
IF(AND(A4976="Cervical Cancer Screening", E4976="Total Expenditure ($USD per 100,000 patients)"),
SUMIFS(CERV!$F:$F,CERV!$A:$A,C4976,CERV!$G:$G,D4976),
SUMIFS(CANSCRN!$F:$F,CANSCRN!$A:$A,C4976,CANSCRN!$G:$G,D4976))))))))))))</f>
        <v>21.880158699999999</v>
      </c>
    </row>
    <row r="4977" spans="1:6" x14ac:dyDescent="0.2">
      <c r="A4977" s="24" t="s">
        <v>100</v>
      </c>
      <c r="B4977" s="24" t="s">
        <v>101</v>
      </c>
      <c r="C4977" s="24" t="s">
        <v>75</v>
      </c>
      <c r="D4977" s="24">
        <v>2012</v>
      </c>
      <c r="E4977" s="24" t="s">
        <v>106</v>
      </c>
      <c r="F4977" s="3">
        <f>IF(AND(A4977="PSA Testing", E4977= "Utilization Rate (per 100,000 patients)"),
SUMIFS(PSA!$D:$D,PSA!$A:$A,C4977,PSA!$G:$G,D4977),
IF(AND(A4977="Colorectal Cancer Screening", E4977="Utilization Rate (per 100,000 patients)"),
SUMIFS(COL!$D:$D,COL!$A:$A,C4977,COL!$G:$G, D4977),
IF(AND(A4977="Cervical Cancer Screening", E4977="Utilization Rate (per 100,000 patients)"),
SUMIFS(CERV!$D:$D,CERV!$A:$A,C4977,CERV!$G:$G,D4977),
IF(AND(A4977="Cancer Screening for CKD patients", E4977="Utilization Rate (per 100,000 patients)"),
SUMIFS(CANSCRN!$D:$D,CANSCRN!$A:$A,C4977,CANSCRN!$G:$G,D4977),
IF(AND(A4977="PSA Testing", E4977="Cost per service ($USD)"),
SUMIFS(PSA!$E:$E,PSA!$A:$A,C4977,PSA!$G:$G,D4977),
IF(AND(A4977="Colorectal Cancer Screening", E4977="Cost per service ($USD)"),
SUMIFS(COL!$E:$E,COL!$A:$A,C4977,COL!$G:$G,D4977),
IF(AND(A4977="Cervical Cancer Screening", E4977="Cost per service ($USD)"),
SUMIFS(CERV!$E:$E,CERV!$A:$A,C4977,CERV!$G:$G,D4977),
IF(AND(A4977="Cancer Screening for CKD patients", E4977="Cost per service ($USD)"),
SUMIFS(CANSCRN!$E:$E,CANSCRN!$A:$A,C4977,CANSCRN!$G:$G,D4977),
IF(AND(A4977="PSA Testing", E4977="Total Expenditure ($USD per 100,000 patients)"),
SUMIFS(PSA!$F:$F,PSA!$A:$A,C4977,PSA!$G:$G,D4977),
IF(AND(A4977="Colorectal Cancer Screening", E4977="Total Expenditure ($USD per 100,000 patients)"),
SUMIFS(COL!$F:$F,COL!$A:$A,C4977,COL!$G:$G,D4977),
IF(AND(A4977="Cervical Cancer Screening", E4977="Total Expenditure ($USD per 100,000 patients)"),
SUMIFS(CERV!$F:$F,CERV!$A:$A,C4977,CERV!$G:$G,D4977),
SUMIFS(CANSCRN!$F:$F,CANSCRN!$A:$A,C4977,CANSCRN!$G:$G,D4977))))))))))))</f>
        <v>22.091405000000002</v>
      </c>
    </row>
    <row r="4978" spans="1:6" x14ac:dyDescent="0.2">
      <c r="A4978" s="24" t="s">
        <v>100</v>
      </c>
      <c r="B4978" s="24" t="s">
        <v>101</v>
      </c>
      <c r="C4978" s="24" t="s">
        <v>75</v>
      </c>
      <c r="D4978" s="24">
        <v>2013</v>
      </c>
      <c r="E4978" s="24" t="s">
        <v>106</v>
      </c>
      <c r="F4978" s="3">
        <f>IF(AND(A4978="PSA Testing", E4978= "Utilization Rate (per 100,000 patients)"),
SUMIFS(PSA!$D:$D,PSA!$A:$A,C4978,PSA!$G:$G,D4978),
IF(AND(A4978="Colorectal Cancer Screening", E4978="Utilization Rate (per 100,000 patients)"),
SUMIFS(COL!$D:$D,COL!$A:$A,C4978,COL!$G:$G, D4978),
IF(AND(A4978="Cervical Cancer Screening", E4978="Utilization Rate (per 100,000 patients)"),
SUMIFS(CERV!$D:$D,CERV!$A:$A,C4978,CERV!$G:$G,D4978),
IF(AND(A4978="Cancer Screening for CKD patients", E4978="Utilization Rate (per 100,000 patients)"),
SUMIFS(CANSCRN!$D:$D,CANSCRN!$A:$A,C4978,CANSCRN!$G:$G,D4978),
IF(AND(A4978="PSA Testing", E4978="Cost per service ($USD)"),
SUMIFS(PSA!$E:$E,PSA!$A:$A,C4978,PSA!$G:$G,D4978),
IF(AND(A4978="Colorectal Cancer Screening", E4978="Cost per service ($USD)"),
SUMIFS(COL!$E:$E,COL!$A:$A,C4978,COL!$G:$G,D4978),
IF(AND(A4978="Cervical Cancer Screening", E4978="Cost per service ($USD)"),
SUMIFS(CERV!$E:$E,CERV!$A:$A,C4978,CERV!$G:$G,D4978),
IF(AND(A4978="Cancer Screening for CKD patients", E4978="Cost per service ($USD)"),
SUMIFS(CANSCRN!$E:$E,CANSCRN!$A:$A,C4978,CANSCRN!$G:$G,D4978),
IF(AND(A4978="PSA Testing", E4978="Total Expenditure ($USD per 100,000 patients)"),
SUMIFS(PSA!$F:$F,PSA!$A:$A,C4978,PSA!$G:$G,D4978),
IF(AND(A4978="Colorectal Cancer Screening", E4978="Total Expenditure ($USD per 100,000 patients)"),
SUMIFS(COL!$F:$F,COL!$A:$A,C4978,COL!$G:$G,D4978),
IF(AND(A4978="Cervical Cancer Screening", E4978="Total Expenditure ($USD per 100,000 patients)"),
SUMIFS(CERV!$F:$F,CERV!$A:$A,C4978,CERV!$G:$G,D4978),
SUMIFS(CANSCRN!$F:$F,CANSCRN!$A:$A,C4978,CANSCRN!$G:$G,D4978))))))))))))</f>
        <v>20.810282099999998</v>
      </c>
    </row>
    <row r="4979" spans="1:6" x14ac:dyDescent="0.2">
      <c r="A4979" s="24" t="s">
        <v>100</v>
      </c>
      <c r="B4979" s="24" t="s">
        <v>101</v>
      </c>
      <c r="C4979" s="24" t="s">
        <v>75</v>
      </c>
      <c r="D4979" s="24">
        <v>2014</v>
      </c>
      <c r="E4979" s="24" t="s">
        <v>106</v>
      </c>
      <c r="F4979" s="3">
        <f>IF(AND(A4979="PSA Testing", E4979= "Utilization Rate (per 100,000 patients)"),
SUMIFS(PSA!$D:$D,PSA!$A:$A,C4979,PSA!$G:$G,D4979),
IF(AND(A4979="Colorectal Cancer Screening", E4979="Utilization Rate (per 100,000 patients)"),
SUMIFS(COL!$D:$D,COL!$A:$A,C4979,COL!$G:$G, D4979),
IF(AND(A4979="Cervical Cancer Screening", E4979="Utilization Rate (per 100,000 patients)"),
SUMIFS(CERV!$D:$D,CERV!$A:$A,C4979,CERV!$G:$G,D4979),
IF(AND(A4979="Cancer Screening for CKD patients", E4979="Utilization Rate (per 100,000 patients)"),
SUMIFS(CANSCRN!$D:$D,CANSCRN!$A:$A,C4979,CANSCRN!$G:$G,D4979),
IF(AND(A4979="PSA Testing", E4979="Cost per service ($USD)"),
SUMIFS(PSA!$E:$E,PSA!$A:$A,C4979,PSA!$G:$G,D4979),
IF(AND(A4979="Colorectal Cancer Screening", E4979="Cost per service ($USD)"),
SUMIFS(COL!$E:$E,COL!$A:$A,C4979,COL!$G:$G,D4979),
IF(AND(A4979="Cervical Cancer Screening", E4979="Cost per service ($USD)"),
SUMIFS(CERV!$E:$E,CERV!$A:$A,C4979,CERV!$G:$G,D4979),
IF(AND(A4979="Cancer Screening for CKD patients", E4979="Cost per service ($USD)"),
SUMIFS(CANSCRN!$E:$E,CANSCRN!$A:$A,C4979,CANSCRN!$G:$G,D4979),
IF(AND(A4979="PSA Testing", E4979="Total Expenditure ($USD per 100,000 patients)"),
SUMIFS(PSA!$F:$F,PSA!$A:$A,C4979,PSA!$G:$G,D4979),
IF(AND(A4979="Colorectal Cancer Screening", E4979="Total Expenditure ($USD per 100,000 patients)"),
SUMIFS(COL!$F:$F,COL!$A:$A,C4979,COL!$G:$G,D4979),
IF(AND(A4979="Cervical Cancer Screening", E4979="Total Expenditure ($USD per 100,000 patients)"),
SUMIFS(CERV!$F:$F,CERV!$A:$A,C4979,CERV!$G:$G,D4979),
SUMIFS(CANSCRN!$F:$F,CANSCRN!$A:$A,C4979,CANSCRN!$G:$G,D4979))))))))))))</f>
        <v>19.981548400000001</v>
      </c>
    </row>
    <row r="4980" spans="1:6" x14ac:dyDescent="0.2">
      <c r="A4980" s="24" t="s">
        <v>100</v>
      </c>
      <c r="B4980" s="24" t="s">
        <v>101</v>
      </c>
      <c r="C4980" s="24" t="s">
        <v>75</v>
      </c>
      <c r="D4980" s="24">
        <v>2015</v>
      </c>
      <c r="E4980" s="24" t="s">
        <v>106</v>
      </c>
      <c r="F4980" s="3">
        <f>IF(AND(A4980="PSA Testing", E4980= "Utilization Rate (per 100,000 patients)"),
SUMIFS(PSA!$D:$D,PSA!$A:$A,C4980,PSA!$G:$G,D4980),
IF(AND(A4980="Colorectal Cancer Screening", E4980="Utilization Rate (per 100,000 patients)"),
SUMIFS(COL!$D:$D,COL!$A:$A,C4980,COL!$G:$G, D4980),
IF(AND(A4980="Cervical Cancer Screening", E4980="Utilization Rate (per 100,000 patients)"),
SUMIFS(CERV!$D:$D,CERV!$A:$A,C4980,CERV!$G:$G,D4980),
IF(AND(A4980="Cancer Screening for CKD patients", E4980="Utilization Rate (per 100,000 patients)"),
SUMIFS(CANSCRN!$D:$D,CANSCRN!$A:$A,C4980,CANSCRN!$G:$G,D4980),
IF(AND(A4980="PSA Testing", E4980="Cost per service ($USD)"),
SUMIFS(PSA!$E:$E,PSA!$A:$A,C4980,PSA!$G:$G,D4980),
IF(AND(A4980="Colorectal Cancer Screening", E4980="Cost per service ($USD)"),
SUMIFS(COL!$E:$E,COL!$A:$A,C4980,COL!$G:$G,D4980),
IF(AND(A4980="Cervical Cancer Screening", E4980="Cost per service ($USD)"),
SUMIFS(CERV!$E:$E,CERV!$A:$A,C4980,CERV!$G:$G,D4980),
IF(AND(A4980="Cancer Screening for CKD patients", E4980="Cost per service ($USD)"),
SUMIFS(CANSCRN!$E:$E,CANSCRN!$A:$A,C4980,CANSCRN!$G:$G,D4980),
IF(AND(A4980="PSA Testing", E4980="Total Expenditure ($USD per 100,000 patients)"),
SUMIFS(PSA!$F:$F,PSA!$A:$A,C4980,PSA!$G:$G,D4980),
IF(AND(A4980="Colorectal Cancer Screening", E4980="Total Expenditure ($USD per 100,000 patients)"),
SUMIFS(COL!$F:$F,COL!$A:$A,C4980,COL!$G:$G,D4980),
IF(AND(A4980="Cervical Cancer Screening", E4980="Total Expenditure ($USD per 100,000 patients)"),
SUMIFS(CERV!$F:$F,CERV!$A:$A,C4980,CERV!$G:$G,D4980),
SUMIFS(CANSCRN!$F:$F,CANSCRN!$A:$A,C4980,CANSCRN!$G:$G,D4980))))))))))))</f>
        <v>19.7551193</v>
      </c>
    </row>
    <row r="4981" spans="1:6" x14ac:dyDescent="0.2">
      <c r="A4981" s="24" t="s">
        <v>100</v>
      </c>
      <c r="B4981" s="24" t="s">
        <v>101</v>
      </c>
      <c r="C4981" s="24" t="s">
        <v>75</v>
      </c>
      <c r="D4981" s="24">
        <v>2016</v>
      </c>
      <c r="E4981" s="24" t="s">
        <v>106</v>
      </c>
      <c r="F4981" s="3">
        <f>IF(AND(A4981="PSA Testing", E4981= "Utilization Rate (per 100,000 patients)"),
SUMIFS(PSA!$D:$D,PSA!$A:$A,C4981,PSA!$G:$G,D4981),
IF(AND(A4981="Colorectal Cancer Screening", E4981="Utilization Rate (per 100,000 patients)"),
SUMIFS(COL!$D:$D,COL!$A:$A,C4981,COL!$G:$G, D4981),
IF(AND(A4981="Cervical Cancer Screening", E4981="Utilization Rate (per 100,000 patients)"),
SUMIFS(CERV!$D:$D,CERV!$A:$A,C4981,CERV!$G:$G,D4981),
IF(AND(A4981="Cancer Screening for CKD patients", E4981="Utilization Rate (per 100,000 patients)"),
SUMIFS(CANSCRN!$D:$D,CANSCRN!$A:$A,C4981,CANSCRN!$G:$G,D4981),
IF(AND(A4981="PSA Testing", E4981="Cost per service ($USD)"),
SUMIFS(PSA!$E:$E,PSA!$A:$A,C4981,PSA!$G:$G,D4981),
IF(AND(A4981="Colorectal Cancer Screening", E4981="Cost per service ($USD)"),
SUMIFS(COL!$E:$E,COL!$A:$A,C4981,COL!$G:$G,D4981),
IF(AND(A4981="Cervical Cancer Screening", E4981="Cost per service ($USD)"),
SUMIFS(CERV!$E:$E,CERV!$A:$A,C4981,CERV!$G:$G,D4981),
IF(AND(A4981="Cancer Screening for CKD patients", E4981="Cost per service ($USD)"),
SUMIFS(CANSCRN!$E:$E,CANSCRN!$A:$A,C4981,CANSCRN!$G:$G,D4981),
IF(AND(A4981="PSA Testing", E4981="Total Expenditure ($USD per 100,000 patients)"),
SUMIFS(PSA!$F:$F,PSA!$A:$A,C4981,PSA!$G:$G,D4981),
IF(AND(A4981="Colorectal Cancer Screening", E4981="Total Expenditure ($USD per 100,000 patients)"),
SUMIFS(COL!$F:$F,COL!$A:$A,C4981,COL!$G:$G,D4981),
IF(AND(A4981="Cervical Cancer Screening", E4981="Total Expenditure ($USD per 100,000 patients)"),
SUMIFS(CERV!$F:$F,CERV!$A:$A,C4981,CERV!$G:$G,D4981),
SUMIFS(CANSCRN!$F:$F,CANSCRN!$A:$A,C4981,CANSCRN!$G:$G,D4981))))))))))))</f>
        <v>19.631893600000001</v>
      </c>
    </row>
    <row r="4982" spans="1:6" x14ac:dyDescent="0.2">
      <c r="A4982" s="24" t="s">
        <v>100</v>
      </c>
      <c r="B4982" s="24" t="s">
        <v>101</v>
      </c>
      <c r="C4982" s="24" t="s">
        <v>75</v>
      </c>
      <c r="D4982" s="24">
        <v>2017</v>
      </c>
      <c r="E4982" s="24" t="s">
        <v>106</v>
      </c>
      <c r="F4982" s="3">
        <f>IF(AND(A4982="PSA Testing", E4982= "Utilization Rate (per 100,000 patients)"),
SUMIFS(PSA!$D:$D,PSA!$A:$A,C4982,PSA!$G:$G,D4982),
IF(AND(A4982="Colorectal Cancer Screening", E4982="Utilization Rate (per 100,000 patients)"),
SUMIFS(COL!$D:$D,COL!$A:$A,C4982,COL!$G:$G, D4982),
IF(AND(A4982="Cervical Cancer Screening", E4982="Utilization Rate (per 100,000 patients)"),
SUMIFS(CERV!$D:$D,CERV!$A:$A,C4982,CERV!$G:$G,D4982),
IF(AND(A4982="Cancer Screening for CKD patients", E4982="Utilization Rate (per 100,000 patients)"),
SUMIFS(CANSCRN!$D:$D,CANSCRN!$A:$A,C4982,CANSCRN!$G:$G,D4982),
IF(AND(A4982="PSA Testing", E4982="Cost per service ($USD)"),
SUMIFS(PSA!$E:$E,PSA!$A:$A,C4982,PSA!$G:$G,D4982),
IF(AND(A4982="Colorectal Cancer Screening", E4982="Cost per service ($USD)"),
SUMIFS(COL!$E:$E,COL!$A:$A,C4982,COL!$G:$G,D4982),
IF(AND(A4982="Cervical Cancer Screening", E4982="Cost per service ($USD)"),
SUMIFS(CERV!$E:$E,CERV!$A:$A,C4982,CERV!$G:$G,D4982),
IF(AND(A4982="Cancer Screening for CKD patients", E4982="Cost per service ($USD)"),
SUMIFS(CANSCRN!$E:$E,CANSCRN!$A:$A,C4982,CANSCRN!$G:$G,D4982),
IF(AND(A4982="PSA Testing", E4982="Total Expenditure ($USD per 100,000 patients)"),
SUMIFS(PSA!$F:$F,PSA!$A:$A,C4982,PSA!$G:$G,D4982),
IF(AND(A4982="Colorectal Cancer Screening", E4982="Total Expenditure ($USD per 100,000 patients)"),
SUMIFS(COL!$F:$F,COL!$A:$A,C4982,COL!$G:$G,D4982),
IF(AND(A4982="Cervical Cancer Screening", E4982="Total Expenditure ($USD per 100,000 patients)"),
SUMIFS(CERV!$F:$F,CERV!$A:$A,C4982,CERV!$G:$G,D4982),
SUMIFS(CANSCRN!$F:$F,CANSCRN!$A:$A,C4982,CANSCRN!$G:$G,D4982))))))))))))</f>
        <v>20.074199499999999</v>
      </c>
    </row>
    <row r="4983" spans="1:6" x14ac:dyDescent="0.2">
      <c r="A4983" s="24" t="s">
        <v>100</v>
      </c>
      <c r="B4983" s="24" t="s">
        <v>101</v>
      </c>
      <c r="C4983" s="24" t="s">
        <v>75</v>
      </c>
      <c r="D4983" s="24">
        <v>2018</v>
      </c>
      <c r="E4983" s="24" t="s">
        <v>106</v>
      </c>
      <c r="F4983" s="3">
        <f>IF(AND(A4983="PSA Testing", E4983= "Utilization Rate (per 100,000 patients)"),
SUMIFS(PSA!$D:$D,PSA!$A:$A,C4983,PSA!$G:$G,D4983),
IF(AND(A4983="Colorectal Cancer Screening", E4983="Utilization Rate (per 100,000 patients)"),
SUMIFS(COL!$D:$D,COL!$A:$A,C4983,COL!$G:$G, D4983),
IF(AND(A4983="Cervical Cancer Screening", E4983="Utilization Rate (per 100,000 patients)"),
SUMIFS(CERV!$D:$D,CERV!$A:$A,C4983,CERV!$G:$G,D4983),
IF(AND(A4983="Cancer Screening for CKD patients", E4983="Utilization Rate (per 100,000 patients)"),
SUMIFS(CANSCRN!$D:$D,CANSCRN!$A:$A,C4983,CANSCRN!$G:$G,D4983),
IF(AND(A4983="PSA Testing", E4983="Cost per service ($USD)"),
SUMIFS(PSA!$E:$E,PSA!$A:$A,C4983,PSA!$G:$G,D4983),
IF(AND(A4983="Colorectal Cancer Screening", E4983="Cost per service ($USD)"),
SUMIFS(COL!$E:$E,COL!$A:$A,C4983,COL!$G:$G,D4983),
IF(AND(A4983="Cervical Cancer Screening", E4983="Cost per service ($USD)"),
SUMIFS(CERV!$E:$E,CERV!$A:$A,C4983,CERV!$G:$G,D4983),
IF(AND(A4983="Cancer Screening for CKD patients", E4983="Cost per service ($USD)"),
SUMIFS(CANSCRN!$E:$E,CANSCRN!$A:$A,C4983,CANSCRN!$G:$G,D4983),
IF(AND(A4983="PSA Testing", E4983="Total Expenditure ($USD per 100,000 patients)"),
SUMIFS(PSA!$F:$F,PSA!$A:$A,C4983,PSA!$G:$G,D4983),
IF(AND(A4983="Colorectal Cancer Screening", E4983="Total Expenditure ($USD per 100,000 patients)"),
SUMIFS(COL!$F:$F,COL!$A:$A,C4983,COL!$G:$G,D4983),
IF(AND(A4983="Cervical Cancer Screening", E4983="Total Expenditure ($USD per 100,000 patients)"),
SUMIFS(CERV!$F:$F,CERV!$A:$A,C4983,CERV!$G:$G,D4983),
SUMIFS(CANSCRN!$F:$F,CANSCRN!$A:$A,C4983,CANSCRN!$G:$G,D4983))))))))))))</f>
        <v>19.052451699999999</v>
      </c>
    </row>
    <row r="4984" spans="1:6" x14ac:dyDescent="0.2">
      <c r="A4984" s="24" t="s">
        <v>100</v>
      </c>
      <c r="B4984" s="24" t="s">
        <v>101</v>
      </c>
      <c r="C4984" s="24" t="s">
        <v>75</v>
      </c>
      <c r="D4984" s="24">
        <v>2019</v>
      </c>
      <c r="E4984" s="24" t="s">
        <v>106</v>
      </c>
      <c r="F4984" s="3">
        <f>IF(AND(A4984="PSA Testing", E4984= "Utilization Rate (per 100,000 patients)"),
SUMIFS(PSA!$D:$D,PSA!$A:$A,C4984,PSA!$G:$G,D4984),
IF(AND(A4984="Colorectal Cancer Screening", E4984="Utilization Rate (per 100,000 patients)"),
SUMIFS(COL!$D:$D,COL!$A:$A,C4984,COL!$G:$G, D4984),
IF(AND(A4984="Cervical Cancer Screening", E4984="Utilization Rate (per 100,000 patients)"),
SUMIFS(CERV!$D:$D,CERV!$A:$A,C4984,CERV!$G:$G,D4984),
IF(AND(A4984="Cancer Screening for CKD patients", E4984="Utilization Rate (per 100,000 patients)"),
SUMIFS(CANSCRN!$D:$D,CANSCRN!$A:$A,C4984,CANSCRN!$G:$G,D4984),
IF(AND(A4984="PSA Testing", E4984="Cost per service ($USD)"),
SUMIFS(PSA!$E:$E,PSA!$A:$A,C4984,PSA!$G:$G,D4984),
IF(AND(A4984="Colorectal Cancer Screening", E4984="Cost per service ($USD)"),
SUMIFS(COL!$E:$E,COL!$A:$A,C4984,COL!$G:$G,D4984),
IF(AND(A4984="Cervical Cancer Screening", E4984="Cost per service ($USD)"),
SUMIFS(CERV!$E:$E,CERV!$A:$A,C4984,CERV!$G:$G,D4984),
IF(AND(A4984="Cancer Screening for CKD patients", E4984="Cost per service ($USD)"),
SUMIFS(CANSCRN!$E:$E,CANSCRN!$A:$A,C4984,CANSCRN!$G:$G,D4984),
IF(AND(A4984="PSA Testing", E4984="Total Expenditure ($USD per 100,000 patients)"),
SUMIFS(PSA!$F:$F,PSA!$A:$A,C4984,PSA!$G:$G,D4984),
IF(AND(A4984="Colorectal Cancer Screening", E4984="Total Expenditure ($USD per 100,000 patients)"),
SUMIFS(COL!$F:$F,COL!$A:$A,C4984,COL!$G:$G,D4984),
IF(AND(A4984="Cervical Cancer Screening", E4984="Total Expenditure ($USD per 100,000 patients)"),
SUMIFS(CERV!$F:$F,CERV!$A:$A,C4984,CERV!$G:$G,D4984),
SUMIFS(CANSCRN!$F:$F,CANSCRN!$A:$A,C4984,CANSCRN!$G:$G,D4984))))))))))))</f>
        <v>18.1611023</v>
      </c>
    </row>
    <row r="4985" spans="1:6" x14ac:dyDescent="0.2">
      <c r="A4985" s="24" t="s">
        <v>100</v>
      </c>
      <c r="B4985" s="24" t="s">
        <v>101</v>
      </c>
      <c r="C4985" s="24" t="s">
        <v>76</v>
      </c>
      <c r="D4985" s="24">
        <v>2009</v>
      </c>
      <c r="E4985" s="24" t="s">
        <v>106</v>
      </c>
      <c r="F4985" s="3">
        <f>IF(AND(A4985="PSA Testing", E4985= "Utilization Rate (per 100,000 patients)"),
SUMIFS(PSA!$D:$D,PSA!$A:$A,C4985,PSA!$G:$G,D4985),
IF(AND(A4985="Colorectal Cancer Screening", E4985="Utilization Rate (per 100,000 patients)"),
SUMIFS(COL!$D:$D,COL!$A:$A,C4985,COL!$G:$G, D4985),
IF(AND(A4985="Cervical Cancer Screening", E4985="Utilization Rate (per 100,000 patients)"),
SUMIFS(CERV!$D:$D,CERV!$A:$A,C4985,CERV!$G:$G,D4985),
IF(AND(A4985="Cancer Screening for CKD patients", E4985="Utilization Rate (per 100,000 patients)"),
SUMIFS(CANSCRN!$D:$D,CANSCRN!$A:$A,C4985,CANSCRN!$G:$G,D4985),
IF(AND(A4985="PSA Testing", E4985="Cost per service ($USD)"),
SUMIFS(PSA!$E:$E,PSA!$A:$A,C4985,PSA!$G:$G,D4985),
IF(AND(A4985="Colorectal Cancer Screening", E4985="Cost per service ($USD)"),
SUMIFS(COL!$E:$E,COL!$A:$A,C4985,COL!$G:$G,D4985),
IF(AND(A4985="Cervical Cancer Screening", E4985="Cost per service ($USD)"),
SUMIFS(CERV!$E:$E,CERV!$A:$A,C4985,CERV!$G:$G,D4985),
IF(AND(A4985="Cancer Screening for CKD patients", E4985="Cost per service ($USD)"),
SUMIFS(CANSCRN!$E:$E,CANSCRN!$A:$A,C4985,CANSCRN!$G:$G,D4985),
IF(AND(A4985="PSA Testing", E4985="Total Expenditure ($USD per 100,000 patients)"),
SUMIFS(PSA!$F:$F,PSA!$A:$A,C4985,PSA!$G:$G,D4985),
IF(AND(A4985="Colorectal Cancer Screening", E4985="Total Expenditure ($USD per 100,000 patients)"),
SUMIFS(COL!$F:$F,COL!$A:$A,C4985,COL!$G:$G,D4985),
IF(AND(A4985="Cervical Cancer Screening", E4985="Total Expenditure ($USD per 100,000 patients)"),
SUMIFS(CERV!$F:$F,CERV!$A:$A,C4985,CERV!$G:$G,D4985),
SUMIFS(CANSCRN!$F:$F,CANSCRN!$A:$A,C4985,CANSCRN!$G:$G,D4985))))))))))))</f>
        <v>22.463850600000001</v>
      </c>
    </row>
    <row r="4986" spans="1:6" x14ac:dyDescent="0.2">
      <c r="A4986" s="24" t="s">
        <v>100</v>
      </c>
      <c r="B4986" s="24" t="s">
        <v>101</v>
      </c>
      <c r="C4986" s="24" t="s">
        <v>76</v>
      </c>
      <c r="D4986" s="24">
        <v>2010</v>
      </c>
      <c r="E4986" s="24" t="s">
        <v>106</v>
      </c>
      <c r="F4986" s="3">
        <f>IF(AND(A4986="PSA Testing", E4986= "Utilization Rate (per 100,000 patients)"),
SUMIFS(PSA!$D:$D,PSA!$A:$A,C4986,PSA!$G:$G,D4986),
IF(AND(A4986="Colorectal Cancer Screening", E4986="Utilization Rate (per 100,000 patients)"),
SUMIFS(COL!$D:$D,COL!$A:$A,C4986,COL!$G:$G, D4986),
IF(AND(A4986="Cervical Cancer Screening", E4986="Utilization Rate (per 100,000 patients)"),
SUMIFS(CERV!$D:$D,CERV!$A:$A,C4986,CERV!$G:$G,D4986),
IF(AND(A4986="Cancer Screening for CKD patients", E4986="Utilization Rate (per 100,000 patients)"),
SUMIFS(CANSCRN!$D:$D,CANSCRN!$A:$A,C4986,CANSCRN!$G:$G,D4986),
IF(AND(A4986="PSA Testing", E4986="Cost per service ($USD)"),
SUMIFS(PSA!$E:$E,PSA!$A:$A,C4986,PSA!$G:$G,D4986),
IF(AND(A4986="Colorectal Cancer Screening", E4986="Cost per service ($USD)"),
SUMIFS(COL!$E:$E,COL!$A:$A,C4986,COL!$G:$G,D4986),
IF(AND(A4986="Cervical Cancer Screening", E4986="Cost per service ($USD)"),
SUMIFS(CERV!$E:$E,CERV!$A:$A,C4986,CERV!$G:$G,D4986),
IF(AND(A4986="Cancer Screening for CKD patients", E4986="Cost per service ($USD)"),
SUMIFS(CANSCRN!$E:$E,CANSCRN!$A:$A,C4986,CANSCRN!$G:$G,D4986),
IF(AND(A4986="PSA Testing", E4986="Total Expenditure ($USD per 100,000 patients)"),
SUMIFS(PSA!$F:$F,PSA!$A:$A,C4986,PSA!$G:$G,D4986),
IF(AND(A4986="Colorectal Cancer Screening", E4986="Total Expenditure ($USD per 100,000 patients)"),
SUMIFS(COL!$F:$F,COL!$A:$A,C4986,COL!$G:$G,D4986),
IF(AND(A4986="Cervical Cancer Screening", E4986="Total Expenditure ($USD per 100,000 patients)"),
SUMIFS(CERV!$F:$F,CERV!$A:$A,C4986,CERV!$G:$G,D4986),
SUMIFS(CANSCRN!$F:$F,CANSCRN!$A:$A,C4986,CANSCRN!$G:$G,D4986))))))))))))</f>
        <v>26.807183899999998</v>
      </c>
    </row>
    <row r="4987" spans="1:6" x14ac:dyDescent="0.2">
      <c r="A4987" s="24" t="s">
        <v>100</v>
      </c>
      <c r="B4987" s="24" t="s">
        <v>101</v>
      </c>
      <c r="C4987" s="24" t="s">
        <v>76</v>
      </c>
      <c r="D4987" s="24">
        <v>2011</v>
      </c>
      <c r="E4987" s="24" t="s">
        <v>106</v>
      </c>
      <c r="F4987" s="3">
        <f>IF(AND(A4987="PSA Testing", E4987= "Utilization Rate (per 100,000 patients)"),
SUMIFS(PSA!$D:$D,PSA!$A:$A,C4987,PSA!$G:$G,D4987),
IF(AND(A4987="Colorectal Cancer Screening", E4987="Utilization Rate (per 100,000 patients)"),
SUMIFS(COL!$D:$D,COL!$A:$A,C4987,COL!$G:$G, D4987),
IF(AND(A4987="Cervical Cancer Screening", E4987="Utilization Rate (per 100,000 patients)"),
SUMIFS(CERV!$D:$D,CERV!$A:$A,C4987,CERV!$G:$G,D4987),
IF(AND(A4987="Cancer Screening for CKD patients", E4987="Utilization Rate (per 100,000 patients)"),
SUMIFS(CANSCRN!$D:$D,CANSCRN!$A:$A,C4987,CANSCRN!$G:$G,D4987),
IF(AND(A4987="PSA Testing", E4987="Cost per service ($USD)"),
SUMIFS(PSA!$E:$E,PSA!$A:$A,C4987,PSA!$G:$G,D4987),
IF(AND(A4987="Colorectal Cancer Screening", E4987="Cost per service ($USD)"),
SUMIFS(COL!$E:$E,COL!$A:$A,C4987,COL!$G:$G,D4987),
IF(AND(A4987="Cervical Cancer Screening", E4987="Cost per service ($USD)"),
SUMIFS(CERV!$E:$E,CERV!$A:$A,C4987,CERV!$G:$G,D4987),
IF(AND(A4987="Cancer Screening for CKD patients", E4987="Cost per service ($USD)"),
SUMIFS(CANSCRN!$E:$E,CANSCRN!$A:$A,C4987,CANSCRN!$G:$G,D4987),
IF(AND(A4987="PSA Testing", E4987="Total Expenditure ($USD per 100,000 patients)"),
SUMIFS(PSA!$F:$F,PSA!$A:$A,C4987,PSA!$G:$G,D4987),
IF(AND(A4987="Colorectal Cancer Screening", E4987="Total Expenditure ($USD per 100,000 patients)"),
SUMIFS(COL!$F:$F,COL!$A:$A,C4987,COL!$G:$G,D4987),
IF(AND(A4987="Cervical Cancer Screening", E4987="Total Expenditure ($USD per 100,000 patients)"),
SUMIFS(CERV!$F:$F,CERV!$A:$A,C4987,CERV!$G:$G,D4987),
SUMIFS(CANSCRN!$F:$F,CANSCRN!$A:$A,C4987,CANSCRN!$G:$G,D4987))))))))))))</f>
        <v>21.845853699999999</v>
      </c>
    </row>
    <row r="4988" spans="1:6" x14ac:dyDescent="0.2">
      <c r="A4988" s="24" t="s">
        <v>100</v>
      </c>
      <c r="B4988" s="24" t="s">
        <v>101</v>
      </c>
      <c r="C4988" s="24" t="s">
        <v>76</v>
      </c>
      <c r="D4988" s="24">
        <v>2012</v>
      </c>
      <c r="E4988" s="24" t="s">
        <v>106</v>
      </c>
      <c r="F4988" s="3">
        <f>IF(AND(A4988="PSA Testing", E4988= "Utilization Rate (per 100,000 patients)"),
SUMIFS(PSA!$D:$D,PSA!$A:$A,C4988,PSA!$G:$G,D4988),
IF(AND(A4988="Colorectal Cancer Screening", E4988="Utilization Rate (per 100,000 patients)"),
SUMIFS(COL!$D:$D,COL!$A:$A,C4988,COL!$G:$G, D4988),
IF(AND(A4988="Cervical Cancer Screening", E4988="Utilization Rate (per 100,000 patients)"),
SUMIFS(CERV!$D:$D,CERV!$A:$A,C4988,CERV!$G:$G,D4988),
IF(AND(A4988="Cancer Screening for CKD patients", E4988="Utilization Rate (per 100,000 patients)"),
SUMIFS(CANSCRN!$D:$D,CANSCRN!$A:$A,C4988,CANSCRN!$G:$G,D4988),
IF(AND(A4988="PSA Testing", E4988="Cost per service ($USD)"),
SUMIFS(PSA!$E:$E,PSA!$A:$A,C4988,PSA!$G:$G,D4988),
IF(AND(A4988="Colorectal Cancer Screening", E4988="Cost per service ($USD)"),
SUMIFS(COL!$E:$E,COL!$A:$A,C4988,COL!$G:$G,D4988),
IF(AND(A4988="Cervical Cancer Screening", E4988="Cost per service ($USD)"),
SUMIFS(CERV!$E:$E,CERV!$A:$A,C4988,CERV!$G:$G,D4988),
IF(AND(A4988="Cancer Screening for CKD patients", E4988="Cost per service ($USD)"),
SUMIFS(CANSCRN!$E:$E,CANSCRN!$A:$A,C4988,CANSCRN!$G:$G,D4988),
IF(AND(A4988="PSA Testing", E4988="Total Expenditure ($USD per 100,000 patients)"),
SUMIFS(PSA!$F:$F,PSA!$A:$A,C4988,PSA!$G:$G,D4988),
IF(AND(A4988="Colorectal Cancer Screening", E4988="Total Expenditure ($USD per 100,000 patients)"),
SUMIFS(COL!$F:$F,COL!$A:$A,C4988,COL!$G:$G,D4988),
IF(AND(A4988="Cervical Cancer Screening", E4988="Total Expenditure ($USD per 100,000 patients)"),
SUMIFS(CERV!$F:$F,CERV!$A:$A,C4988,CERV!$G:$G,D4988),
SUMIFS(CANSCRN!$F:$F,CANSCRN!$A:$A,C4988,CANSCRN!$G:$G,D4988))))))))))))</f>
        <v>22.206087</v>
      </c>
    </row>
    <row r="4989" spans="1:6" x14ac:dyDescent="0.2">
      <c r="A4989" s="24" t="s">
        <v>100</v>
      </c>
      <c r="B4989" s="24" t="s">
        <v>101</v>
      </c>
      <c r="C4989" s="24" t="s">
        <v>76</v>
      </c>
      <c r="D4989" s="24">
        <v>2013</v>
      </c>
      <c r="E4989" s="24" t="s">
        <v>106</v>
      </c>
      <c r="F4989" s="3">
        <f>IF(AND(A4989="PSA Testing", E4989= "Utilization Rate (per 100,000 patients)"),
SUMIFS(PSA!$D:$D,PSA!$A:$A,C4989,PSA!$G:$G,D4989),
IF(AND(A4989="Colorectal Cancer Screening", E4989="Utilization Rate (per 100,000 patients)"),
SUMIFS(COL!$D:$D,COL!$A:$A,C4989,COL!$G:$G, D4989),
IF(AND(A4989="Cervical Cancer Screening", E4989="Utilization Rate (per 100,000 patients)"),
SUMIFS(CERV!$D:$D,CERV!$A:$A,C4989,CERV!$G:$G,D4989),
IF(AND(A4989="Cancer Screening for CKD patients", E4989="Utilization Rate (per 100,000 patients)"),
SUMIFS(CANSCRN!$D:$D,CANSCRN!$A:$A,C4989,CANSCRN!$G:$G,D4989),
IF(AND(A4989="PSA Testing", E4989="Cost per service ($USD)"),
SUMIFS(PSA!$E:$E,PSA!$A:$A,C4989,PSA!$G:$G,D4989),
IF(AND(A4989="Colorectal Cancer Screening", E4989="Cost per service ($USD)"),
SUMIFS(COL!$E:$E,COL!$A:$A,C4989,COL!$G:$G,D4989),
IF(AND(A4989="Cervical Cancer Screening", E4989="Cost per service ($USD)"),
SUMIFS(CERV!$E:$E,CERV!$A:$A,C4989,CERV!$G:$G,D4989),
IF(AND(A4989="Cancer Screening for CKD patients", E4989="Cost per service ($USD)"),
SUMIFS(CANSCRN!$E:$E,CANSCRN!$A:$A,C4989,CANSCRN!$G:$G,D4989),
IF(AND(A4989="PSA Testing", E4989="Total Expenditure ($USD per 100,000 patients)"),
SUMIFS(PSA!$F:$F,PSA!$A:$A,C4989,PSA!$G:$G,D4989),
IF(AND(A4989="Colorectal Cancer Screening", E4989="Total Expenditure ($USD per 100,000 patients)"),
SUMIFS(COL!$F:$F,COL!$A:$A,C4989,COL!$G:$G,D4989),
IF(AND(A4989="Cervical Cancer Screening", E4989="Total Expenditure ($USD per 100,000 patients)"),
SUMIFS(CERV!$F:$F,CERV!$A:$A,C4989,CERV!$G:$G,D4989),
SUMIFS(CANSCRN!$F:$F,CANSCRN!$A:$A,C4989,CANSCRN!$G:$G,D4989))))))))))))</f>
        <v>19.987845700000001</v>
      </c>
    </row>
    <row r="4990" spans="1:6" x14ac:dyDescent="0.2">
      <c r="A4990" s="24" t="s">
        <v>100</v>
      </c>
      <c r="B4990" s="24" t="s">
        <v>101</v>
      </c>
      <c r="C4990" s="24" t="s">
        <v>76</v>
      </c>
      <c r="D4990" s="24">
        <v>2014</v>
      </c>
      <c r="E4990" s="24" t="s">
        <v>106</v>
      </c>
      <c r="F4990" s="3">
        <f>IF(AND(A4990="PSA Testing", E4990= "Utilization Rate (per 100,000 patients)"),
SUMIFS(PSA!$D:$D,PSA!$A:$A,C4990,PSA!$G:$G,D4990),
IF(AND(A4990="Colorectal Cancer Screening", E4990="Utilization Rate (per 100,000 patients)"),
SUMIFS(COL!$D:$D,COL!$A:$A,C4990,COL!$G:$G, D4990),
IF(AND(A4990="Cervical Cancer Screening", E4990="Utilization Rate (per 100,000 patients)"),
SUMIFS(CERV!$D:$D,CERV!$A:$A,C4990,CERV!$G:$G,D4990),
IF(AND(A4990="Cancer Screening for CKD patients", E4990="Utilization Rate (per 100,000 patients)"),
SUMIFS(CANSCRN!$D:$D,CANSCRN!$A:$A,C4990,CANSCRN!$G:$G,D4990),
IF(AND(A4990="PSA Testing", E4990="Cost per service ($USD)"),
SUMIFS(PSA!$E:$E,PSA!$A:$A,C4990,PSA!$G:$G,D4990),
IF(AND(A4990="Colorectal Cancer Screening", E4990="Cost per service ($USD)"),
SUMIFS(COL!$E:$E,COL!$A:$A,C4990,COL!$G:$G,D4990),
IF(AND(A4990="Cervical Cancer Screening", E4990="Cost per service ($USD)"),
SUMIFS(CERV!$E:$E,CERV!$A:$A,C4990,CERV!$G:$G,D4990),
IF(AND(A4990="Cancer Screening for CKD patients", E4990="Cost per service ($USD)"),
SUMIFS(CANSCRN!$E:$E,CANSCRN!$A:$A,C4990,CANSCRN!$G:$G,D4990),
IF(AND(A4990="PSA Testing", E4990="Total Expenditure ($USD per 100,000 patients)"),
SUMIFS(PSA!$F:$F,PSA!$A:$A,C4990,PSA!$G:$G,D4990),
IF(AND(A4990="Colorectal Cancer Screening", E4990="Total Expenditure ($USD per 100,000 patients)"),
SUMIFS(COL!$F:$F,COL!$A:$A,C4990,COL!$G:$G,D4990),
IF(AND(A4990="Cervical Cancer Screening", E4990="Total Expenditure ($USD per 100,000 patients)"),
SUMIFS(CERV!$F:$F,CERV!$A:$A,C4990,CERV!$G:$G,D4990),
SUMIFS(CANSCRN!$F:$F,CANSCRN!$A:$A,C4990,CANSCRN!$G:$G,D4990))))))))))))</f>
        <v>20.628143300000001</v>
      </c>
    </row>
    <row r="4991" spans="1:6" x14ac:dyDescent="0.2">
      <c r="A4991" s="24" t="s">
        <v>100</v>
      </c>
      <c r="B4991" s="24" t="s">
        <v>101</v>
      </c>
      <c r="C4991" s="24" t="s">
        <v>76</v>
      </c>
      <c r="D4991" s="24">
        <v>2015</v>
      </c>
      <c r="E4991" s="24" t="s">
        <v>106</v>
      </c>
      <c r="F4991" s="3">
        <f>IF(AND(A4991="PSA Testing", E4991= "Utilization Rate (per 100,000 patients)"),
SUMIFS(PSA!$D:$D,PSA!$A:$A,C4991,PSA!$G:$G,D4991),
IF(AND(A4991="Colorectal Cancer Screening", E4991="Utilization Rate (per 100,000 patients)"),
SUMIFS(COL!$D:$D,COL!$A:$A,C4991,COL!$G:$G, D4991),
IF(AND(A4991="Cervical Cancer Screening", E4991="Utilization Rate (per 100,000 patients)"),
SUMIFS(CERV!$D:$D,CERV!$A:$A,C4991,CERV!$G:$G,D4991),
IF(AND(A4991="Cancer Screening for CKD patients", E4991="Utilization Rate (per 100,000 patients)"),
SUMIFS(CANSCRN!$D:$D,CANSCRN!$A:$A,C4991,CANSCRN!$G:$G,D4991),
IF(AND(A4991="PSA Testing", E4991="Cost per service ($USD)"),
SUMIFS(PSA!$E:$E,PSA!$A:$A,C4991,PSA!$G:$G,D4991),
IF(AND(A4991="Colorectal Cancer Screening", E4991="Cost per service ($USD)"),
SUMIFS(COL!$E:$E,COL!$A:$A,C4991,COL!$G:$G,D4991),
IF(AND(A4991="Cervical Cancer Screening", E4991="Cost per service ($USD)"),
SUMIFS(CERV!$E:$E,CERV!$A:$A,C4991,CERV!$G:$G,D4991),
IF(AND(A4991="Cancer Screening for CKD patients", E4991="Cost per service ($USD)"),
SUMIFS(CANSCRN!$E:$E,CANSCRN!$A:$A,C4991,CANSCRN!$G:$G,D4991),
IF(AND(A4991="PSA Testing", E4991="Total Expenditure ($USD per 100,000 patients)"),
SUMIFS(PSA!$F:$F,PSA!$A:$A,C4991,PSA!$G:$G,D4991),
IF(AND(A4991="Colorectal Cancer Screening", E4991="Total Expenditure ($USD per 100,000 patients)"),
SUMIFS(COL!$F:$F,COL!$A:$A,C4991,COL!$G:$G,D4991),
IF(AND(A4991="Cervical Cancer Screening", E4991="Total Expenditure ($USD per 100,000 patients)"),
SUMIFS(CERV!$F:$F,CERV!$A:$A,C4991,CERV!$G:$G,D4991),
SUMIFS(CANSCRN!$F:$F,CANSCRN!$A:$A,C4991,CANSCRN!$G:$G,D4991))))))))))))</f>
        <v>20.807434400000002</v>
      </c>
    </row>
    <row r="4992" spans="1:6" x14ac:dyDescent="0.2">
      <c r="A4992" s="24" t="s">
        <v>100</v>
      </c>
      <c r="B4992" s="24" t="s">
        <v>101</v>
      </c>
      <c r="C4992" s="24" t="s">
        <v>76</v>
      </c>
      <c r="D4992" s="24">
        <v>2016</v>
      </c>
      <c r="E4992" s="24" t="s">
        <v>106</v>
      </c>
      <c r="F4992" s="3">
        <f>IF(AND(A4992="PSA Testing", E4992= "Utilization Rate (per 100,000 patients)"),
SUMIFS(PSA!$D:$D,PSA!$A:$A,C4992,PSA!$G:$G,D4992),
IF(AND(A4992="Colorectal Cancer Screening", E4992="Utilization Rate (per 100,000 patients)"),
SUMIFS(COL!$D:$D,COL!$A:$A,C4992,COL!$G:$G, D4992),
IF(AND(A4992="Cervical Cancer Screening", E4992="Utilization Rate (per 100,000 patients)"),
SUMIFS(CERV!$D:$D,CERV!$A:$A,C4992,CERV!$G:$G,D4992),
IF(AND(A4992="Cancer Screening for CKD patients", E4992="Utilization Rate (per 100,000 patients)"),
SUMIFS(CANSCRN!$D:$D,CANSCRN!$A:$A,C4992,CANSCRN!$G:$G,D4992),
IF(AND(A4992="PSA Testing", E4992="Cost per service ($USD)"),
SUMIFS(PSA!$E:$E,PSA!$A:$A,C4992,PSA!$G:$G,D4992),
IF(AND(A4992="Colorectal Cancer Screening", E4992="Cost per service ($USD)"),
SUMIFS(COL!$E:$E,COL!$A:$A,C4992,COL!$G:$G,D4992),
IF(AND(A4992="Cervical Cancer Screening", E4992="Cost per service ($USD)"),
SUMIFS(CERV!$E:$E,CERV!$A:$A,C4992,CERV!$G:$G,D4992),
IF(AND(A4992="Cancer Screening for CKD patients", E4992="Cost per service ($USD)"),
SUMIFS(CANSCRN!$E:$E,CANSCRN!$A:$A,C4992,CANSCRN!$G:$G,D4992),
IF(AND(A4992="PSA Testing", E4992="Total Expenditure ($USD per 100,000 patients)"),
SUMIFS(PSA!$F:$F,PSA!$A:$A,C4992,PSA!$G:$G,D4992),
IF(AND(A4992="Colorectal Cancer Screening", E4992="Total Expenditure ($USD per 100,000 patients)"),
SUMIFS(COL!$F:$F,COL!$A:$A,C4992,COL!$G:$G,D4992),
IF(AND(A4992="Cervical Cancer Screening", E4992="Total Expenditure ($USD per 100,000 patients)"),
SUMIFS(CERV!$F:$F,CERV!$A:$A,C4992,CERV!$G:$G,D4992),
SUMIFS(CANSCRN!$F:$F,CANSCRN!$A:$A,C4992,CANSCRN!$G:$G,D4992))))))))))))</f>
        <v>19.582565899999999</v>
      </c>
    </row>
    <row r="4993" spans="1:6" x14ac:dyDescent="0.2">
      <c r="A4993" s="24" t="s">
        <v>100</v>
      </c>
      <c r="B4993" s="24" t="s">
        <v>101</v>
      </c>
      <c r="C4993" s="24" t="s">
        <v>76</v>
      </c>
      <c r="D4993" s="24">
        <v>2017</v>
      </c>
      <c r="E4993" s="24" t="s">
        <v>106</v>
      </c>
      <c r="F4993" s="3">
        <f>IF(AND(A4993="PSA Testing", E4993= "Utilization Rate (per 100,000 patients)"),
SUMIFS(PSA!$D:$D,PSA!$A:$A,C4993,PSA!$G:$G,D4993),
IF(AND(A4993="Colorectal Cancer Screening", E4993="Utilization Rate (per 100,000 patients)"),
SUMIFS(COL!$D:$D,COL!$A:$A,C4993,COL!$G:$G, D4993),
IF(AND(A4993="Cervical Cancer Screening", E4993="Utilization Rate (per 100,000 patients)"),
SUMIFS(CERV!$D:$D,CERV!$A:$A,C4993,CERV!$G:$G,D4993),
IF(AND(A4993="Cancer Screening for CKD patients", E4993="Utilization Rate (per 100,000 patients)"),
SUMIFS(CANSCRN!$D:$D,CANSCRN!$A:$A,C4993,CANSCRN!$G:$G,D4993),
IF(AND(A4993="PSA Testing", E4993="Cost per service ($USD)"),
SUMIFS(PSA!$E:$E,PSA!$A:$A,C4993,PSA!$G:$G,D4993),
IF(AND(A4993="Colorectal Cancer Screening", E4993="Cost per service ($USD)"),
SUMIFS(COL!$E:$E,COL!$A:$A,C4993,COL!$G:$G,D4993),
IF(AND(A4993="Cervical Cancer Screening", E4993="Cost per service ($USD)"),
SUMIFS(CERV!$E:$E,CERV!$A:$A,C4993,CERV!$G:$G,D4993),
IF(AND(A4993="Cancer Screening for CKD patients", E4993="Cost per service ($USD)"),
SUMIFS(CANSCRN!$E:$E,CANSCRN!$A:$A,C4993,CANSCRN!$G:$G,D4993),
IF(AND(A4993="PSA Testing", E4993="Total Expenditure ($USD per 100,000 patients)"),
SUMIFS(PSA!$F:$F,PSA!$A:$A,C4993,PSA!$G:$G,D4993),
IF(AND(A4993="Colorectal Cancer Screening", E4993="Total Expenditure ($USD per 100,000 patients)"),
SUMIFS(COL!$F:$F,COL!$A:$A,C4993,COL!$G:$G,D4993),
IF(AND(A4993="Cervical Cancer Screening", E4993="Total Expenditure ($USD per 100,000 patients)"),
SUMIFS(CERV!$F:$F,CERV!$A:$A,C4993,CERV!$G:$G,D4993),
SUMIFS(CANSCRN!$F:$F,CANSCRN!$A:$A,C4993,CANSCRN!$G:$G,D4993))))))))))))</f>
        <v>23.296020200000001</v>
      </c>
    </row>
    <row r="4994" spans="1:6" x14ac:dyDescent="0.2">
      <c r="A4994" s="24" t="s">
        <v>100</v>
      </c>
      <c r="B4994" s="24" t="s">
        <v>101</v>
      </c>
      <c r="C4994" s="24" t="s">
        <v>76</v>
      </c>
      <c r="D4994" s="24">
        <v>2018</v>
      </c>
      <c r="E4994" s="24" t="s">
        <v>106</v>
      </c>
      <c r="F4994" s="3">
        <f>IF(AND(A4994="PSA Testing", E4994= "Utilization Rate (per 100,000 patients)"),
SUMIFS(PSA!$D:$D,PSA!$A:$A,C4994,PSA!$G:$G,D4994),
IF(AND(A4994="Colorectal Cancer Screening", E4994="Utilization Rate (per 100,000 patients)"),
SUMIFS(COL!$D:$D,COL!$A:$A,C4994,COL!$G:$G, D4994),
IF(AND(A4994="Cervical Cancer Screening", E4994="Utilization Rate (per 100,000 patients)"),
SUMIFS(CERV!$D:$D,CERV!$A:$A,C4994,CERV!$G:$G,D4994),
IF(AND(A4994="Cancer Screening for CKD patients", E4994="Utilization Rate (per 100,000 patients)"),
SUMIFS(CANSCRN!$D:$D,CANSCRN!$A:$A,C4994,CANSCRN!$G:$G,D4994),
IF(AND(A4994="PSA Testing", E4994="Cost per service ($USD)"),
SUMIFS(PSA!$E:$E,PSA!$A:$A,C4994,PSA!$G:$G,D4994),
IF(AND(A4994="Colorectal Cancer Screening", E4994="Cost per service ($USD)"),
SUMIFS(COL!$E:$E,COL!$A:$A,C4994,COL!$G:$G,D4994),
IF(AND(A4994="Cervical Cancer Screening", E4994="Cost per service ($USD)"),
SUMIFS(CERV!$E:$E,CERV!$A:$A,C4994,CERV!$G:$G,D4994),
IF(AND(A4994="Cancer Screening for CKD patients", E4994="Cost per service ($USD)"),
SUMIFS(CANSCRN!$E:$E,CANSCRN!$A:$A,C4994,CANSCRN!$G:$G,D4994),
IF(AND(A4994="PSA Testing", E4994="Total Expenditure ($USD per 100,000 patients)"),
SUMIFS(PSA!$F:$F,PSA!$A:$A,C4994,PSA!$G:$G,D4994),
IF(AND(A4994="Colorectal Cancer Screening", E4994="Total Expenditure ($USD per 100,000 patients)"),
SUMIFS(COL!$F:$F,COL!$A:$A,C4994,COL!$G:$G,D4994),
IF(AND(A4994="Cervical Cancer Screening", E4994="Total Expenditure ($USD per 100,000 patients)"),
SUMIFS(CERV!$F:$F,CERV!$A:$A,C4994,CERV!$G:$G,D4994),
SUMIFS(CANSCRN!$F:$F,CANSCRN!$A:$A,C4994,CANSCRN!$G:$G,D4994))))))))))))</f>
        <v>18.048818799999999</v>
      </c>
    </row>
    <row r="4995" spans="1:6" x14ac:dyDescent="0.2">
      <c r="A4995" s="24" t="s">
        <v>100</v>
      </c>
      <c r="B4995" s="24" t="s">
        <v>101</v>
      </c>
      <c r="C4995" s="24" t="s">
        <v>76</v>
      </c>
      <c r="D4995" s="24">
        <v>2019</v>
      </c>
      <c r="E4995" s="24" t="s">
        <v>106</v>
      </c>
      <c r="F4995" s="3">
        <f>IF(AND(A4995="PSA Testing", E4995= "Utilization Rate (per 100,000 patients)"),
SUMIFS(PSA!$D:$D,PSA!$A:$A,C4995,PSA!$G:$G,D4995),
IF(AND(A4995="Colorectal Cancer Screening", E4995="Utilization Rate (per 100,000 patients)"),
SUMIFS(COL!$D:$D,COL!$A:$A,C4995,COL!$G:$G, D4995),
IF(AND(A4995="Cervical Cancer Screening", E4995="Utilization Rate (per 100,000 patients)"),
SUMIFS(CERV!$D:$D,CERV!$A:$A,C4995,CERV!$G:$G,D4995),
IF(AND(A4995="Cancer Screening for CKD patients", E4995="Utilization Rate (per 100,000 patients)"),
SUMIFS(CANSCRN!$D:$D,CANSCRN!$A:$A,C4995,CANSCRN!$G:$G,D4995),
IF(AND(A4995="PSA Testing", E4995="Cost per service ($USD)"),
SUMIFS(PSA!$E:$E,PSA!$A:$A,C4995,PSA!$G:$G,D4995),
IF(AND(A4995="Colorectal Cancer Screening", E4995="Cost per service ($USD)"),
SUMIFS(COL!$E:$E,COL!$A:$A,C4995,COL!$G:$G,D4995),
IF(AND(A4995="Cervical Cancer Screening", E4995="Cost per service ($USD)"),
SUMIFS(CERV!$E:$E,CERV!$A:$A,C4995,CERV!$G:$G,D4995),
IF(AND(A4995="Cancer Screening for CKD patients", E4995="Cost per service ($USD)"),
SUMIFS(CANSCRN!$E:$E,CANSCRN!$A:$A,C4995,CANSCRN!$G:$G,D4995),
IF(AND(A4995="PSA Testing", E4995="Total Expenditure ($USD per 100,000 patients)"),
SUMIFS(PSA!$F:$F,PSA!$A:$A,C4995,PSA!$G:$G,D4995),
IF(AND(A4995="Colorectal Cancer Screening", E4995="Total Expenditure ($USD per 100,000 patients)"),
SUMIFS(COL!$F:$F,COL!$A:$A,C4995,COL!$G:$G,D4995),
IF(AND(A4995="Cervical Cancer Screening", E4995="Total Expenditure ($USD per 100,000 patients)"),
SUMIFS(CERV!$F:$F,CERV!$A:$A,C4995,CERV!$G:$G,D4995),
SUMIFS(CANSCRN!$F:$F,CANSCRN!$A:$A,C4995,CANSCRN!$G:$G,D4995))))))))))))</f>
        <v>17.097493100000001</v>
      </c>
    </row>
    <row r="4996" spans="1:6" x14ac:dyDescent="0.2">
      <c r="A4996" s="24" t="s">
        <v>100</v>
      </c>
      <c r="B4996" s="24" t="s">
        <v>101</v>
      </c>
      <c r="C4996" s="24" t="s">
        <v>77</v>
      </c>
      <c r="D4996" s="24">
        <v>2009</v>
      </c>
      <c r="E4996" s="24" t="s">
        <v>106</v>
      </c>
      <c r="F4996" s="3">
        <f>IF(AND(A4996="PSA Testing", E4996= "Utilization Rate (per 100,000 patients)"),
SUMIFS(PSA!$D:$D,PSA!$A:$A,C4996,PSA!$G:$G,D4996),
IF(AND(A4996="Colorectal Cancer Screening", E4996="Utilization Rate (per 100,000 patients)"),
SUMIFS(COL!$D:$D,COL!$A:$A,C4996,COL!$G:$G, D4996),
IF(AND(A4996="Cervical Cancer Screening", E4996="Utilization Rate (per 100,000 patients)"),
SUMIFS(CERV!$D:$D,CERV!$A:$A,C4996,CERV!$G:$G,D4996),
IF(AND(A4996="Cancer Screening for CKD patients", E4996="Utilization Rate (per 100,000 patients)"),
SUMIFS(CANSCRN!$D:$D,CANSCRN!$A:$A,C4996,CANSCRN!$G:$G,D4996),
IF(AND(A4996="PSA Testing", E4996="Cost per service ($USD)"),
SUMIFS(PSA!$E:$E,PSA!$A:$A,C4996,PSA!$G:$G,D4996),
IF(AND(A4996="Colorectal Cancer Screening", E4996="Cost per service ($USD)"),
SUMIFS(COL!$E:$E,COL!$A:$A,C4996,COL!$G:$G,D4996),
IF(AND(A4996="Cervical Cancer Screening", E4996="Cost per service ($USD)"),
SUMIFS(CERV!$E:$E,CERV!$A:$A,C4996,CERV!$G:$G,D4996),
IF(AND(A4996="Cancer Screening for CKD patients", E4996="Cost per service ($USD)"),
SUMIFS(CANSCRN!$E:$E,CANSCRN!$A:$A,C4996,CANSCRN!$G:$G,D4996),
IF(AND(A4996="PSA Testing", E4996="Total Expenditure ($USD per 100,000 patients)"),
SUMIFS(PSA!$F:$F,PSA!$A:$A,C4996,PSA!$G:$G,D4996),
IF(AND(A4996="Colorectal Cancer Screening", E4996="Total Expenditure ($USD per 100,000 patients)"),
SUMIFS(COL!$F:$F,COL!$A:$A,C4996,COL!$G:$G,D4996),
IF(AND(A4996="Cervical Cancer Screening", E4996="Total Expenditure ($USD per 100,000 patients)"),
SUMIFS(CERV!$F:$F,CERV!$A:$A,C4996,CERV!$G:$G,D4996),
SUMIFS(CANSCRN!$F:$F,CANSCRN!$A:$A,C4996,CANSCRN!$G:$G,D4996))))))))))))</f>
        <v>48.922499999999999</v>
      </c>
    </row>
    <row r="4997" spans="1:6" x14ac:dyDescent="0.2">
      <c r="A4997" s="24" t="s">
        <v>100</v>
      </c>
      <c r="B4997" s="24" t="s">
        <v>101</v>
      </c>
      <c r="C4997" s="24" t="s">
        <v>77</v>
      </c>
      <c r="D4997" s="24">
        <v>2010</v>
      </c>
      <c r="E4997" s="24" t="s">
        <v>106</v>
      </c>
      <c r="F4997" s="3">
        <f>IF(AND(A4997="PSA Testing", E4997= "Utilization Rate (per 100,000 patients)"),
SUMIFS(PSA!$D:$D,PSA!$A:$A,C4997,PSA!$G:$G,D4997),
IF(AND(A4997="Colorectal Cancer Screening", E4997="Utilization Rate (per 100,000 patients)"),
SUMIFS(COL!$D:$D,COL!$A:$A,C4997,COL!$G:$G, D4997),
IF(AND(A4997="Cervical Cancer Screening", E4997="Utilization Rate (per 100,000 patients)"),
SUMIFS(CERV!$D:$D,CERV!$A:$A,C4997,CERV!$G:$G,D4997),
IF(AND(A4997="Cancer Screening for CKD patients", E4997="Utilization Rate (per 100,000 patients)"),
SUMIFS(CANSCRN!$D:$D,CANSCRN!$A:$A,C4997,CANSCRN!$G:$G,D4997),
IF(AND(A4997="PSA Testing", E4997="Cost per service ($USD)"),
SUMIFS(PSA!$E:$E,PSA!$A:$A,C4997,PSA!$G:$G,D4997),
IF(AND(A4997="Colorectal Cancer Screening", E4997="Cost per service ($USD)"),
SUMIFS(COL!$E:$E,COL!$A:$A,C4997,COL!$G:$G,D4997),
IF(AND(A4997="Cervical Cancer Screening", E4997="Cost per service ($USD)"),
SUMIFS(CERV!$E:$E,CERV!$A:$A,C4997,CERV!$G:$G,D4997),
IF(AND(A4997="Cancer Screening for CKD patients", E4997="Cost per service ($USD)"),
SUMIFS(CANSCRN!$E:$E,CANSCRN!$A:$A,C4997,CANSCRN!$G:$G,D4997),
IF(AND(A4997="PSA Testing", E4997="Total Expenditure ($USD per 100,000 patients)"),
SUMIFS(PSA!$F:$F,PSA!$A:$A,C4997,PSA!$G:$G,D4997),
IF(AND(A4997="Colorectal Cancer Screening", E4997="Total Expenditure ($USD per 100,000 patients)"),
SUMIFS(COL!$F:$F,COL!$A:$A,C4997,COL!$G:$G,D4997),
IF(AND(A4997="Cervical Cancer Screening", E4997="Total Expenditure ($USD per 100,000 patients)"),
SUMIFS(CERV!$F:$F,CERV!$A:$A,C4997,CERV!$G:$G,D4997),
SUMIFS(CANSCRN!$F:$F,CANSCRN!$A:$A,C4997,CANSCRN!$G:$G,D4997))))))))))))</f>
        <v>38.2955556</v>
      </c>
    </row>
    <row r="4998" spans="1:6" x14ac:dyDescent="0.2">
      <c r="A4998" s="24" t="s">
        <v>100</v>
      </c>
      <c r="B4998" s="24" t="s">
        <v>101</v>
      </c>
      <c r="C4998" s="24" t="s">
        <v>77</v>
      </c>
      <c r="D4998" s="24">
        <v>2011</v>
      </c>
      <c r="E4998" s="24" t="s">
        <v>106</v>
      </c>
      <c r="F4998" s="3">
        <f>IF(AND(A4998="PSA Testing", E4998= "Utilization Rate (per 100,000 patients)"),
SUMIFS(PSA!$D:$D,PSA!$A:$A,C4998,PSA!$G:$G,D4998),
IF(AND(A4998="Colorectal Cancer Screening", E4998="Utilization Rate (per 100,000 patients)"),
SUMIFS(COL!$D:$D,COL!$A:$A,C4998,COL!$G:$G, D4998),
IF(AND(A4998="Cervical Cancer Screening", E4998="Utilization Rate (per 100,000 patients)"),
SUMIFS(CERV!$D:$D,CERV!$A:$A,C4998,CERV!$G:$G,D4998),
IF(AND(A4998="Cancer Screening for CKD patients", E4998="Utilization Rate (per 100,000 patients)"),
SUMIFS(CANSCRN!$D:$D,CANSCRN!$A:$A,C4998,CANSCRN!$G:$G,D4998),
IF(AND(A4998="PSA Testing", E4998="Cost per service ($USD)"),
SUMIFS(PSA!$E:$E,PSA!$A:$A,C4998,PSA!$G:$G,D4998),
IF(AND(A4998="Colorectal Cancer Screening", E4998="Cost per service ($USD)"),
SUMIFS(COL!$E:$E,COL!$A:$A,C4998,COL!$G:$G,D4998),
IF(AND(A4998="Cervical Cancer Screening", E4998="Cost per service ($USD)"),
SUMIFS(CERV!$E:$E,CERV!$A:$A,C4998,CERV!$G:$G,D4998),
IF(AND(A4998="Cancer Screening for CKD patients", E4998="Cost per service ($USD)"),
SUMIFS(CANSCRN!$E:$E,CANSCRN!$A:$A,C4998,CANSCRN!$G:$G,D4998),
IF(AND(A4998="PSA Testing", E4998="Total Expenditure ($USD per 100,000 patients)"),
SUMIFS(PSA!$F:$F,PSA!$A:$A,C4998,PSA!$G:$G,D4998),
IF(AND(A4998="Colorectal Cancer Screening", E4998="Total Expenditure ($USD per 100,000 patients)"),
SUMIFS(COL!$F:$F,COL!$A:$A,C4998,COL!$G:$G,D4998),
IF(AND(A4998="Cervical Cancer Screening", E4998="Total Expenditure ($USD per 100,000 patients)"),
SUMIFS(CERV!$F:$F,CERV!$A:$A,C4998,CERV!$G:$G,D4998),
SUMIFS(CANSCRN!$F:$F,CANSCRN!$A:$A,C4998,CANSCRN!$G:$G,D4998))))))))))))</f>
        <v>36.534999999999997</v>
      </c>
    </row>
    <row r="4999" spans="1:6" x14ac:dyDescent="0.2">
      <c r="A4999" s="24" t="s">
        <v>100</v>
      </c>
      <c r="B4999" s="24" t="s">
        <v>101</v>
      </c>
      <c r="C4999" s="24" t="s">
        <v>77</v>
      </c>
      <c r="D4999" s="24">
        <v>2012</v>
      </c>
      <c r="E4999" s="24" t="s">
        <v>106</v>
      </c>
      <c r="F4999" s="3">
        <f>IF(AND(A4999="PSA Testing", E4999= "Utilization Rate (per 100,000 patients)"),
SUMIFS(PSA!$D:$D,PSA!$A:$A,C4999,PSA!$G:$G,D4999),
IF(AND(A4999="Colorectal Cancer Screening", E4999="Utilization Rate (per 100,000 patients)"),
SUMIFS(COL!$D:$D,COL!$A:$A,C4999,COL!$G:$G, D4999),
IF(AND(A4999="Cervical Cancer Screening", E4999="Utilization Rate (per 100,000 patients)"),
SUMIFS(CERV!$D:$D,CERV!$A:$A,C4999,CERV!$G:$G,D4999),
IF(AND(A4999="Cancer Screening for CKD patients", E4999="Utilization Rate (per 100,000 patients)"),
SUMIFS(CANSCRN!$D:$D,CANSCRN!$A:$A,C4999,CANSCRN!$G:$G,D4999),
IF(AND(A4999="PSA Testing", E4999="Cost per service ($USD)"),
SUMIFS(PSA!$E:$E,PSA!$A:$A,C4999,PSA!$G:$G,D4999),
IF(AND(A4999="Colorectal Cancer Screening", E4999="Cost per service ($USD)"),
SUMIFS(COL!$E:$E,COL!$A:$A,C4999,COL!$G:$G,D4999),
IF(AND(A4999="Cervical Cancer Screening", E4999="Cost per service ($USD)"),
SUMIFS(CERV!$E:$E,CERV!$A:$A,C4999,CERV!$G:$G,D4999),
IF(AND(A4999="Cancer Screening for CKD patients", E4999="Cost per service ($USD)"),
SUMIFS(CANSCRN!$E:$E,CANSCRN!$A:$A,C4999,CANSCRN!$G:$G,D4999),
IF(AND(A4999="PSA Testing", E4999="Total Expenditure ($USD per 100,000 patients)"),
SUMIFS(PSA!$F:$F,PSA!$A:$A,C4999,PSA!$G:$G,D4999),
IF(AND(A4999="Colorectal Cancer Screening", E4999="Total Expenditure ($USD per 100,000 patients)"),
SUMIFS(COL!$F:$F,COL!$A:$A,C4999,COL!$G:$G,D4999),
IF(AND(A4999="Cervical Cancer Screening", E4999="Total Expenditure ($USD per 100,000 patients)"),
SUMIFS(CERV!$F:$F,CERV!$A:$A,C4999,CERV!$G:$G,D4999),
SUMIFS(CANSCRN!$F:$F,CANSCRN!$A:$A,C4999,CANSCRN!$G:$G,D4999))))))))))))</f>
        <v>34.639705900000003</v>
      </c>
    </row>
    <row r="5000" spans="1:6" x14ac:dyDescent="0.2">
      <c r="A5000" s="24" t="s">
        <v>100</v>
      </c>
      <c r="B5000" s="24" t="s">
        <v>101</v>
      </c>
      <c r="C5000" s="24" t="s">
        <v>77</v>
      </c>
      <c r="D5000" s="24">
        <v>2013</v>
      </c>
      <c r="E5000" s="24" t="s">
        <v>106</v>
      </c>
      <c r="F5000" s="3">
        <f>IF(AND(A5000="PSA Testing", E5000= "Utilization Rate (per 100,000 patients)"),
SUMIFS(PSA!$D:$D,PSA!$A:$A,C5000,PSA!$G:$G,D5000),
IF(AND(A5000="Colorectal Cancer Screening", E5000="Utilization Rate (per 100,000 patients)"),
SUMIFS(COL!$D:$D,COL!$A:$A,C5000,COL!$G:$G, D5000),
IF(AND(A5000="Cervical Cancer Screening", E5000="Utilization Rate (per 100,000 patients)"),
SUMIFS(CERV!$D:$D,CERV!$A:$A,C5000,CERV!$G:$G,D5000),
IF(AND(A5000="Cancer Screening for CKD patients", E5000="Utilization Rate (per 100,000 patients)"),
SUMIFS(CANSCRN!$D:$D,CANSCRN!$A:$A,C5000,CANSCRN!$G:$G,D5000),
IF(AND(A5000="PSA Testing", E5000="Cost per service ($USD)"),
SUMIFS(PSA!$E:$E,PSA!$A:$A,C5000,PSA!$G:$G,D5000),
IF(AND(A5000="Colorectal Cancer Screening", E5000="Cost per service ($USD)"),
SUMIFS(COL!$E:$E,COL!$A:$A,C5000,COL!$G:$G,D5000),
IF(AND(A5000="Cervical Cancer Screening", E5000="Cost per service ($USD)"),
SUMIFS(CERV!$E:$E,CERV!$A:$A,C5000,CERV!$G:$G,D5000),
IF(AND(A5000="Cancer Screening for CKD patients", E5000="Cost per service ($USD)"),
SUMIFS(CANSCRN!$E:$E,CANSCRN!$A:$A,C5000,CANSCRN!$G:$G,D5000),
IF(AND(A5000="PSA Testing", E5000="Total Expenditure ($USD per 100,000 patients)"),
SUMIFS(PSA!$F:$F,PSA!$A:$A,C5000,PSA!$G:$G,D5000),
IF(AND(A5000="Colorectal Cancer Screening", E5000="Total Expenditure ($USD per 100,000 patients)"),
SUMIFS(COL!$F:$F,COL!$A:$A,C5000,COL!$G:$G,D5000),
IF(AND(A5000="Cervical Cancer Screening", E5000="Total Expenditure ($USD per 100,000 patients)"),
SUMIFS(CERV!$F:$F,CERV!$A:$A,C5000,CERV!$G:$G,D5000),
SUMIFS(CANSCRN!$F:$F,CANSCRN!$A:$A,C5000,CANSCRN!$G:$G,D5000))))))))))))</f>
        <v>46.18</v>
      </c>
    </row>
    <row r="5001" spans="1:6" x14ac:dyDescent="0.2">
      <c r="A5001" s="24" t="s">
        <v>100</v>
      </c>
      <c r="B5001" s="24" t="s">
        <v>101</v>
      </c>
      <c r="C5001" s="24" t="s">
        <v>77</v>
      </c>
      <c r="D5001" s="24">
        <v>2014</v>
      </c>
      <c r="E5001" s="24" t="s">
        <v>106</v>
      </c>
      <c r="F5001" s="3">
        <f>IF(AND(A5001="PSA Testing", E5001= "Utilization Rate (per 100,000 patients)"),
SUMIFS(PSA!$D:$D,PSA!$A:$A,C5001,PSA!$G:$G,D5001),
IF(AND(A5001="Colorectal Cancer Screening", E5001="Utilization Rate (per 100,000 patients)"),
SUMIFS(COL!$D:$D,COL!$A:$A,C5001,COL!$G:$G, D5001),
IF(AND(A5001="Cervical Cancer Screening", E5001="Utilization Rate (per 100,000 patients)"),
SUMIFS(CERV!$D:$D,CERV!$A:$A,C5001,CERV!$G:$G,D5001),
IF(AND(A5001="Cancer Screening for CKD patients", E5001="Utilization Rate (per 100,000 patients)"),
SUMIFS(CANSCRN!$D:$D,CANSCRN!$A:$A,C5001,CANSCRN!$G:$G,D5001),
IF(AND(A5001="PSA Testing", E5001="Cost per service ($USD)"),
SUMIFS(PSA!$E:$E,PSA!$A:$A,C5001,PSA!$G:$G,D5001),
IF(AND(A5001="Colorectal Cancer Screening", E5001="Cost per service ($USD)"),
SUMIFS(COL!$E:$E,COL!$A:$A,C5001,COL!$G:$G,D5001),
IF(AND(A5001="Cervical Cancer Screening", E5001="Cost per service ($USD)"),
SUMIFS(CERV!$E:$E,CERV!$A:$A,C5001,CERV!$G:$G,D5001),
IF(AND(A5001="Cancer Screening for CKD patients", E5001="Cost per service ($USD)"),
SUMIFS(CANSCRN!$E:$E,CANSCRN!$A:$A,C5001,CANSCRN!$G:$G,D5001),
IF(AND(A5001="PSA Testing", E5001="Total Expenditure ($USD per 100,000 patients)"),
SUMIFS(PSA!$F:$F,PSA!$A:$A,C5001,PSA!$G:$G,D5001),
IF(AND(A5001="Colorectal Cancer Screening", E5001="Total Expenditure ($USD per 100,000 patients)"),
SUMIFS(COL!$F:$F,COL!$A:$A,C5001,COL!$G:$G,D5001),
IF(AND(A5001="Cervical Cancer Screening", E5001="Total Expenditure ($USD per 100,000 patients)"),
SUMIFS(CERV!$F:$F,CERV!$A:$A,C5001,CERV!$G:$G,D5001),
SUMIFS(CANSCRN!$F:$F,CANSCRN!$A:$A,C5001,CANSCRN!$G:$G,D5001))))))))))))</f>
        <v>55.9922222</v>
      </c>
    </row>
    <row r="5002" spans="1:6" x14ac:dyDescent="0.2">
      <c r="A5002" s="24" t="s">
        <v>100</v>
      </c>
      <c r="B5002" s="24" t="s">
        <v>101</v>
      </c>
      <c r="C5002" s="24" t="s">
        <v>77</v>
      </c>
      <c r="D5002" s="24">
        <v>2015</v>
      </c>
      <c r="E5002" s="24" t="s">
        <v>106</v>
      </c>
      <c r="F5002" s="3">
        <f>IF(AND(A5002="PSA Testing", E5002= "Utilization Rate (per 100,000 patients)"),
SUMIFS(PSA!$D:$D,PSA!$A:$A,C5002,PSA!$G:$G,D5002),
IF(AND(A5002="Colorectal Cancer Screening", E5002="Utilization Rate (per 100,000 patients)"),
SUMIFS(COL!$D:$D,COL!$A:$A,C5002,COL!$G:$G, D5002),
IF(AND(A5002="Cervical Cancer Screening", E5002="Utilization Rate (per 100,000 patients)"),
SUMIFS(CERV!$D:$D,CERV!$A:$A,C5002,CERV!$G:$G,D5002),
IF(AND(A5002="Cancer Screening for CKD patients", E5002="Utilization Rate (per 100,000 patients)"),
SUMIFS(CANSCRN!$D:$D,CANSCRN!$A:$A,C5002,CANSCRN!$G:$G,D5002),
IF(AND(A5002="PSA Testing", E5002="Cost per service ($USD)"),
SUMIFS(PSA!$E:$E,PSA!$A:$A,C5002,PSA!$G:$G,D5002),
IF(AND(A5002="Colorectal Cancer Screening", E5002="Cost per service ($USD)"),
SUMIFS(COL!$E:$E,COL!$A:$A,C5002,COL!$G:$G,D5002),
IF(AND(A5002="Cervical Cancer Screening", E5002="Cost per service ($USD)"),
SUMIFS(CERV!$E:$E,CERV!$A:$A,C5002,CERV!$G:$G,D5002),
IF(AND(A5002="Cancer Screening for CKD patients", E5002="Cost per service ($USD)"),
SUMIFS(CANSCRN!$E:$E,CANSCRN!$A:$A,C5002,CANSCRN!$G:$G,D5002),
IF(AND(A5002="PSA Testing", E5002="Total Expenditure ($USD per 100,000 patients)"),
SUMIFS(PSA!$F:$F,PSA!$A:$A,C5002,PSA!$G:$G,D5002),
IF(AND(A5002="Colorectal Cancer Screening", E5002="Total Expenditure ($USD per 100,000 patients)"),
SUMIFS(COL!$F:$F,COL!$A:$A,C5002,COL!$G:$G,D5002),
IF(AND(A5002="Cervical Cancer Screening", E5002="Total Expenditure ($USD per 100,000 patients)"),
SUMIFS(CERV!$F:$F,CERV!$A:$A,C5002,CERV!$G:$G,D5002),
SUMIFS(CANSCRN!$F:$F,CANSCRN!$A:$A,C5002,CANSCRN!$G:$G,D5002))))))))))))</f>
        <v>29.751739100000002</v>
      </c>
    </row>
    <row r="5003" spans="1:6" x14ac:dyDescent="0.2">
      <c r="A5003" s="24" t="s">
        <v>100</v>
      </c>
      <c r="B5003" s="24" t="s">
        <v>101</v>
      </c>
      <c r="C5003" s="24" t="s">
        <v>77</v>
      </c>
      <c r="D5003" s="24">
        <v>2016</v>
      </c>
      <c r="E5003" s="24" t="s">
        <v>106</v>
      </c>
      <c r="F5003" s="3">
        <f>IF(AND(A5003="PSA Testing", E5003= "Utilization Rate (per 100,000 patients)"),
SUMIFS(PSA!$D:$D,PSA!$A:$A,C5003,PSA!$G:$G,D5003),
IF(AND(A5003="Colorectal Cancer Screening", E5003="Utilization Rate (per 100,000 patients)"),
SUMIFS(COL!$D:$D,COL!$A:$A,C5003,COL!$G:$G, D5003),
IF(AND(A5003="Cervical Cancer Screening", E5003="Utilization Rate (per 100,000 patients)"),
SUMIFS(CERV!$D:$D,CERV!$A:$A,C5003,CERV!$G:$G,D5003),
IF(AND(A5003="Cancer Screening for CKD patients", E5003="Utilization Rate (per 100,000 patients)"),
SUMIFS(CANSCRN!$D:$D,CANSCRN!$A:$A,C5003,CANSCRN!$G:$G,D5003),
IF(AND(A5003="PSA Testing", E5003="Cost per service ($USD)"),
SUMIFS(PSA!$E:$E,PSA!$A:$A,C5003,PSA!$G:$G,D5003),
IF(AND(A5003="Colorectal Cancer Screening", E5003="Cost per service ($USD)"),
SUMIFS(COL!$E:$E,COL!$A:$A,C5003,COL!$G:$G,D5003),
IF(AND(A5003="Cervical Cancer Screening", E5003="Cost per service ($USD)"),
SUMIFS(CERV!$E:$E,CERV!$A:$A,C5003,CERV!$G:$G,D5003),
IF(AND(A5003="Cancer Screening for CKD patients", E5003="Cost per service ($USD)"),
SUMIFS(CANSCRN!$E:$E,CANSCRN!$A:$A,C5003,CANSCRN!$G:$G,D5003),
IF(AND(A5003="PSA Testing", E5003="Total Expenditure ($USD per 100,000 patients)"),
SUMIFS(PSA!$F:$F,PSA!$A:$A,C5003,PSA!$G:$G,D5003),
IF(AND(A5003="Colorectal Cancer Screening", E5003="Total Expenditure ($USD per 100,000 patients)"),
SUMIFS(COL!$F:$F,COL!$A:$A,C5003,COL!$G:$G,D5003),
IF(AND(A5003="Cervical Cancer Screening", E5003="Total Expenditure ($USD per 100,000 patients)"),
SUMIFS(CERV!$F:$F,CERV!$A:$A,C5003,CERV!$G:$G,D5003),
SUMIFS(CANSCRN!$F:$F,CANSCRN!$A:$A,C5003,CANSCRN!$G:$G,D5003))))))))))))</f>
        <v>36.470384600000003</v>
      </c>
    </row>
    <row r="5004" spans="1:6" x14ac:dyDescent="0.2">
      <c r="A5004" s="24" t="s">
        <v>100</v>
      </c>
      <c r="B5004" s="24" t="s">
        <v>101</v>
      </c>
      <c r="C5004" s="24" t="s">
        <v>77</v>
      </c>
      <c r="D5004" s="24">
        <v>2017</v>
      </c>
      <c r="E5004" s="24" t="s">
        <v>106</v>
      </c>
      <c r="F5004" s="3">
        <f>IF(AND(A5004="PSA Testing", E5004= "Utilization Rate (per 100,000 patients)"),
SUMIFS(PSA!$D:$D,PSA!$A:$A,C5004,PSA!$G:$G,D5004),
IF(AND(A5004="Colorectal Cancer Screening", E5004="Utilization Rate (per 100,000 patients)"),
SUMIFS(COL!$D:$D,COL!$A:$A,C5004,COL!$G:$G, D5004),
IF(AND(A5004="Cervical Cancer Screening", E5004="Utilization Rate (per 100,000 patients)"),
SUMIFS(CERV!$D:$D,CERV!$A:$A,C5004,CERV!$G:$G,D5004),
IF(AND(A5004="Cancer Screening for CKD patients", E5004="Utilization Rate (per 100,000 patients)"),
SUMIFS(CANSCRN!$D:$D,CANSCRN!$A:$A,C5004,CANSCRN!$G:$G,D5004),
IF(AND(A5004="PSA Testing", E5004="Cost per service ($USD)"),
SUMIFS(PSA!$E:$E,PSA!$A:$A,C5004,PSA!$G:$G,D5004),
IF(AND(A5004="Colorectal Cancer Screening", E5004="Cost per service ($USD)"),
SUMIFS(COL!$E:$E,COL!$A:$A,C5004,COL!$G:$G,D5004),
IF(AND(A5004="Cervical Cancer Screening", E5004="Cost per service ($USD)"),
SUMIFS(CERV!$E:$E,CERV!$A:$A,C5004,CERV!$G:$G,D5004),
IF(AND(A5004="Cancer Screening for CKD patients", E5004="Cost per service ($USD)"),
SUMIFS(CANSCRN!$E:$E,CANSCRN!$A:$A,C5004,CANSCRN!$G:$G,D5004),
IF(AND(A5004="PSA Testing", E5004="Total Expenditure ($USD per 100,000 patients)"),
SUMIFS(PSA!$F:$F,PSA!$A:$A,C5004,PSA!$G:$G,D5004),
IF(AND(A5004="Colorectal Cancer Screening", E5004="Total Expenditure ($USD per 100,000 patients)"),
SUMIFS(COL!$F:$F,COL!$A:$A,C5004,COL!$G:$G,D5004),
IF(AND(A5004="Cervical Cancer Screening", E5004="Total Expenditure ($USD per 100,000 patients)"),
SUMIFS(CERV!$F:$F,CERV!$A:$A,C5004,CERV!$G:$G,D5004),
SUMIFS(CANSCRN!$F:$F,CANSCRN!$A:$A,C5004,CANSCRN!$G:$G,D5004))))))))))))</f>
        <v>30.870496500000002</v>
      </c>
    </row>
    <row r="5005" spans="1:6" x14ac:dyDescent="0.2">
      <c r="A5005" s="24" t="s">
        <v>100</v>
      </c>
      <c r="B5005" s="24" t="s">
        <v>101</v>
      </c>
      <c r="C5005" s="24" t="s">
        <v>77</v>
      </c>
      <c r="D5005" s="24">
        <v>2018</v>
      </c>
      <c r="E5005" s="24" t="s">
        <v>106</v>
      </c>
      <c r="F5005" s="3">
        <f>IF(AND(A5005="PSA Testing", E5005= "Utilization Rate (per 100,000 patients)"),
SUMIFS(PSA!$D:$D,PSA!$A:$A,C5005,PSA!$G:$G,D5005),
IF(AND(A5005="Colorectal Cancer Screening", E5005="Utilization Rate (per 100,000 patients)"),
SUMIFS(COL!$D:$D,COL!$A:$A,C5005,COL!$G:$G, D5005),
IF(AND(A5005="Cervical Cancer Screening", E5005="Utilization Rate (per 100,000 patients)"),
SUMIFS(CERV!$D:$D,CERV!$A:$A,C5005,CERV!$G:$G,D5005),
IF(AND(A5005="Cancer Screening for CKD patients", E5005="Utilization Rate (per 100,000 patients)"),
SUMIFS(CANSCRN!$D:$D,CANSCRN!$A:$A,C5005,CANSCRN!$G:$G,D5005),
IF(AND(A5005="PSA Testing", E5005="Cost per service ($USD)"),
SUMIFS(PSA!$E:$E,PSA!$A:$A,C5005,PSA!$G:$G,D5005),
IF(AND(A5005="Colorectal Cancer Screening", E5005="Cost per service ($USD)"),
SUMIFS(COL!$E:$E,COL!$A:$A,C5005,COL!$G:$G,D5005),
IF(AND(A5005="Cervical Cancer Screening", E5005="Cost per service ($USD)"),
SUMIFS(CERV!$E:$E,CERV!$A:$A,C5005,CERV!$G:$G,D5005),
IF(AND(A5005="Cancer Screening for CKD patients", E5005="Cost per service ($USD)"),
SUMIFS(CANSCRN!$E:$E,CANSCRN!$A:$A,C5005,CANSCRN!$G:$G,D5005),
IF(AND(A5005="PSA Testing", E5005="Total Expenditure ($USD per 100,000 patients)"),
SUMIFS(PSA!$F:$F,PSA!$A:$A,C5005,PSA!$G:$G,D5005),
IF(AND(A5005="Colorectal Cancer Screening", E5005="Total Expenditure ($USD per 100,000 patients)"),
SUMIFS(COL!$F:$F,COL!$A:$A,C5005,COL!$G:$G,D5005),
IF(AND(A5005="Cervical Cancer Screening", E5005="Total Expenditure ($USD per 100,000 patients)"),
SUMIFS(CERV!$F:$F,CERV!$A:$A,C5005,CERV!$G:$G,D5005),
SUMIFS(CANSCRN!$F:$F,CANSCRN!$A:$A,C5005,CANSCRN!$G:$G,D5005))))))))))))</f>
        <v>33.951830999999999</v>
      </c>
    </row>
    <row r="5006" spans="1:6" x14ac:dyDescent="0.2">
      <c r="A5006" s="24" t="s">
        <v>100</v>
      </c>
      <c r="B5006" s="24" t="s">
        <v>101</v>
      </c>
      <c r="C5006" s="24" t="s">
        <v>77</v>
      </c>
      <c r="D5006" s="24">
        <v>2019</v>
      </c>
      <c r="E5006" s="24" t="s">
        <v>106</v>
      </c>
      <c r="F5006" s="3">
        <f>IF(AND(A5006="PSA Testing", E5006= "Utilization Rate (per 100,000 patients)"),
SUMIFS(PSA!$D:$D,PSA!$A:$A,C5006,PSA!$G:$G,D5006),
IF(AND(A5006="Colorectal Cancer Screening", E5006="Utilization Rate (per 100,000 patients)"),
SUMIFS(COL!$D:$D,COL!$A:$A,C5006,COL!$G:$G, D5006),
IF(AND(A5006="Cervical Cancer Screening", E5006="Utilization Rate (per 100,000 patients)"),
SUMIFS(CERV!$D:$D,CERV!$A:$A,C5006,CERV!$G:$G,D5006),
IF(AND(A5006="Cancer Screening for CKD patients", E5006="Utilization Rate (per 100,000 patients)"),
SUMIFS(CANSCRN!$D:$D,CANSCRN!$A:$A,C5006,CANSCRN!$G:$G,D5006),
IF(AND(A5006="PSA Testing", E5006="Cost per service ($USD)"),
SUMIFS(PSA!$E:$E,PSA!$A:$A,C5006,PSA!$G:$G,D5006),
IF(AND(A5006="Colorectal Cancer Screening", E5006="Cost per service ($USD)"),
SUMIFS(COL!$E:$E,COL!$A:$A,C5006,COL!$G:$G,D5006),
IF(AND(A5006="Cervical Cancer Screening", E5006="Cost per service ($USD)"),
SUMIFS(CERV!$E:$E,CERV!$A:$A,C5006,CERV!$G:$G,D5006),
IF(AND(A5006="Cancer Screening for CKD patients", E5006="Cost per service ($USD)"),
SUMIFS(CANSCRN!$E:$E,CANSCRN!$A:$A,C5006,CANSCRN!$G:$G,D5006),
IF(AND(A5006="PSA Testing", E5006="Total Expenditure ($USD per 100,000 patients)"),
SUMIFS(PSA!$F:$F,PSA!$A:$A,C5006,PSA!$G:$G,D5006),
IF(AND(A5006="Colorectal Cancer Screening", E5006="Total Expenditure ($USD per 100,000 patients)"),
SUMIFS(COL!$F:$F,COL!$A:$A,C5006,COL!$G:$G,D5006),
IF(AND(A5006="Cervical Cancer Screening", E5006="Total Expenditure ($USD per 100,000 patients)"),
SUMIFS(CERV!$F:$F,CERV!$A:$A,C5006,CERV!$G:$G,D5006),
SUMIFS(CANSCRN!$F:$F,CANSCRN!$A:$A,C5006,CANSCRN!$G:$G,D5006))))))))))))</f>
        <v>28.939411799999998</v>
      </c>
    </row>
    <row r="5007" spans="1:6" x14ac:dyDescent="0.2">
      <c r="A5007" s="24" t="s">
        <v>100</v>
      </c>
      <c r="B5007" s="24" t="s">
        <v>101</v>
      </c>
      <c r="C5007" s="24" t="s">
        <v>78</v>
      </c>
      <c r="D5007" s="24">
        <v>2009</v>
      </c>
      <c r="E5007" s="24" t="s">
        <v>106</v>
      </c>
      <c r="F5007" s="3">
        <f>IF(AND(A5007="PSA Testing", E5007= "Utilization Rate (per 100,000 patients)"),
SUMIFS(PSA!$D:$D,PSA!$A:$A,C5007,PSA!$G:$G,D5007),
IF(AND(A5007="Colorectal Cancer Screening", E5007="Utilization Rate (per 100,000 patients)"),
SUMIFS(COL!$D:$D,COL!$A:$A,C5007,COL!$G:$G, D5007),
IF(AND(A5007="Cervical Cancer Screening", E5007="Utilization Rate (per 100,000 patients)"),
SUMIFS(CERV!$D:$D,CERV!$A:$A,C5007,CERV!$G:$G,D5007),
IF(AND(A5007="Cancer Screening for CKD patients", E5007="Utilization Rate (per 100,000 patients)"),
SUMIFS(CANSCRN!$D:$D,CANSCRN!$A:$A,C5007,CANSCRN!$G:$G,D5007),
IF(AND(A5007="PSA Testing", E5007="Cost per service ($USD)"),
SUMIFS(PSA!$E:$E,PSA!$A:$A,C5007,PSA!$G:$G,D5007),
IF(AND(A5007="Colorectal Cancer Screening", E5007="Cost per service ($USD)"),
SUMIFS(COL!$E:$E,COL!$A:$A,C5007,COL!$G:$G,D5007),
IF(AND(A5007="Cervical Cancer Screening", E5007="Cost per service ($USD)"),
SUMIFS(CERV!$E:$E,CERV!$A:$A,C5007,CERV!$G:$G,D5007),
IF(AND(A5007="Cancer Screening for CKD patients", E5007="Cost per service ($USD)"),
SUMIFS(CANSCRN!$E:$E,CANSCRN!$A:$A,C5007,CANSCRN!$G:$G,D5007),
IF(AND(A5007="PSA Testing", E5007="Total Expenditure ($USD per 100,000 patients)"),
SUMIFS(PSA!$F:$F,PSA!$A:$A,C5007,PSA!$G:$G,D5007),
IF(AND(A5007="Colorectal Cancer Screening", E5007="Total Expenditure ($USD per 100,000 patients)"),
SUMIFS(COL!$F:$F,COL!$A:$A,C5007,COL!$G:$G,D5007),
IF(AND(A5007="Cervical Cancer Screening", E5007="Total Expenditure ($USD per 100,000 patients)"),
SUMIFS(CERV!$F:$F,CERV!$A:$A,C5007,CERV!$G:$G,D5007),
SUMIFS(CANSCRN!$F:$F,CANSCRN!$A:$A,C5007,CANSCRN!$G:$G,D5007))))))))))))</f>
        <v>28.4432394</v>
      </c>
    </row>
    <row r="5008" spans="1:6" x14ac:dyDescent="0.2">
      <c r="A5008" s="24" t="s">
        <v>100</v>
      </c>
      <c r="B5008" s="24" t="s">
        <v>101</v>
      </c>
      <c r="C5008" s="24" t="s">
        <v>78</v>
      </c>
      <c r="D5008" s="24">
        <v>2010</v>
      </c>
      <c r="E5008" s="24" t="s">
        <v>106</v>
      </c>
      <c r="F5008" s="3">
        <f>IF(AND(A5008="PSA Testing", E5008= "Utilization Rate (per 100,000 patients)"),
SUMIFS(PSA!$D:$D,PSA!$A:$A,C5008,PSA!$G:$G,D5008),
IF(AND(A5008="Colorectal Cancer Screening", E5008="Utilization Rate (per 100,000 patients)"),
SUMIFS(COL!$D:$D,COL!$A:$A,C5008,COL!$G:$G, D5008),
IF(AND(A5008="Cervical Cancer Screening", E5008="Utilization Rate (per 100,000 patients)"),
SUMIFS(CERV!$D:$D,CERV!$A:$A,C5008,CERV!$G:$G,D5008),
IF(AND(A5008="Cancer Screening for CKD patients", E5008="Utilization Rate (per 100,000 patients)"),
SUMIFS(CANSCRN!$D:$D,CANSCRN!$A:$A,C5008,CANSCRN!$G:$G,D5008),
IF(AND(A5008="PSA Testing", E5008="Cost per service ($USD)"),
SUMIFS(PSA!$E:$E,PSA!$A:$A,C5008,PSA!$G:$G,D5008),
IF(AND(A5008="Colorectal Cancer Screening", E5008="Cost per service ($USD)"),
SUMIFS(COL!$E:$E,COL!$A:$A,C5008,COL!$G:$G,D5008),
IF(AND(A5008="Cervical Cancer Screening", E5008="Cost per service ($USD)"),
SUMIFS(CERV!$E:$E,CERV!$A:$A,C5008,CERV!$G:$G,D5008),
IF(AND(A5008="Cancer Screening for CKD patients", E5008="Cost per service ($USD)"),
SUMIFS(CANSCRN!$E:$E,CANSCRN!$A:$A,C5008,CANSCRN!$G:$G,D5008),
IF(AND(A5008="PSA Testing", E5008="Total Expenditure ($USD per 100,000 patients)"),
SUMIFS(PSA!$F:$F,PSA!$A:$A,C5008,PSA!$G:$G,D5008),
IF(AND(A5008="Colorectal Cancer Screening", E5008="Total Expenditure ($USD per 100,000 patients)"),
SUMIFS(COL!$F:$F,COL!$A:$A,C5008,COL!$G:$G,D5008),
IF(AND(A5008="Cervical Cancer Screening", E5008="Total Expenditure ($USD per 100,000 patients)"),
SUMIFS(CERV!$F:$F,CERV!$A:$A,C5008,CERV!$G:$G,D5008),
SUMIFS(CANSCRN!$F:$F,CANSCRN!$A:$A,C5008,CANSCRN!$G:$G,D5008))))))))))))</f>
        <v>25.849875999999998</v>
      </c>
    </row>
    <row r="5009" spans="1:6" x14ac:dyDescent="0.2">
      <c r="A5009" s="24" t="s">
        <v>100</v>
      </c>
      <c r="B5009" s="24" t="s">
        <v>101</v>
      </c>
      <c r="C5009" s="24" t="s">
        <v>78</v>
      </c>
      <c r="D5009" s="24">
        <v>2011</v>
      </c>
      <c r="E5009" s="24" t="s">
        <v>106</v>
      </c>
      <c r="F5009" s="3">
        <f>IF(AND(A5009="PSA Testing", E5009= "Utilization Rate (per 100,000 patients)"),
SUMIFS(PSA!$D:$D,PSA!$A:$A,C5009,PSA!$G:$G,D5009),
IF(AND(A5009="Colorectal Cancer Screening", E5009="Utilization Rate (per 100,000 patients)"),
SUMIFS(COL!$D:$D,COL!$A:$A,C5009,COL!$G:$G, D5009),
IF(AND(A5009="Cervical Cancer Screening", E5009="Utilization Rate (per 100,000 patients)"),
SUMIFS(CERV!$D:$D,CERV!$A:$A,C5009,CERV!$G:$G,D5009),
IF(AND(A5009="Cancer Screening for CKD patients", E5009="Utilization Rate (per 100,000 patients)"),
SUMIFS(CANSCRN!$D:$D,CANSCRN!$A:$A,C5009,CANSCRN!$G:$G,D5009),
IF(AND(A5009="PSA Testing", E5009="Cost per service ($USD)"),
SUMIFS(PSA!$E:$E,PSA!$A:$A,C5009,PSA!$G:$G,D5009),
IF(AND(A5009="Colorectal Cancer Screening", E5009="Cost per service ($USD)"),
SUMIFS(COL!$E:$E,COL!$A:$A,C5009,COL!$G:$G,D5009),
IF(AND(A5009="Cervical Cancer Screening", E5009="Cost per service ($USD)"),
SUMIFS(CERV!$E:$E,CERV!$A:$A,C5009,CERV!$G:$G,D5009),
IF(AND(A5009="Cancer Screening for CKD patients", E5009="Cost per service ($USD)"),
SUMIFS(CANSCRN!$E:$E,CANSCRN!$A:$A,C5009,CANSCRN!$G:$G,D5009),
IF(AND(A5009="PSA Testing", E5009="Total Expenditure ($USD per 100,000 patients)"),
SUMIFS(PSA!$F:$F,PSA!$A:$A,C5009,PSA!$G:$G,D5009),
IF(AND(A5009="Colorectal Cancer Screening", E5009="Total Expenditure ($USD per 100,000 patients)"),
SUMIFS(COL!$F:$F,COL!$A:$A,C5009,COL!$G:$G,D5009),
IF(AND(A5009="Cervical Cancer Screening", E5009="Total Expenditure ($USD per 100,000 patients)"),
SUMIFS(CERV!$F:$F,CERV!$A:$A,C5009,CERV!$G:$G,D5009),
SUMIFS(CANSCRN!$F:$F,CANSCRN!$A:$A,C5009,CANSCRN!$G:$G,D5009))))))))))))</f>
        <v>25.499884399999999</v>
      </c>
    </row>
    <row r="5010" spans="1:6" x14ac:dyDescent="0.2">
      <c r="A5010" s="24" t="s">
        <v>100</v>
      </c>
      <c r="B5010" s="24" t="s">
        <v>101</v>
      </c>
      <c r="C5010" s="24" t="s">
        <v>78</v>
      </c>
      <c r="D5010" s="24">
        <v>2012</v>
      </c>
      <c r="E5010" s="24" t="s">
        <v>106</v>
      </c>
      <c r="F5010" s="3">
        <f>IF(AND(A5010="PSA Testing", E5010= "Utilization Rate (per 100,000 patients)"),
SUMIFS(PSA!$D:$D,PSA!$A:$A,C5010,PSA!$G:$G,D5010),
IF(AND(A5010="Colorectal Cancer Screening", E5010="Utilization Rate (per 100,000 patients)"),
SUMIFS(COL!$D:$D,COL!$A:$A,C5010,COL!$G:$G, D5010),
IF(AND(A5010="Cervical Cancer Screening", E5010="Utilization Rate (per 100,000 patients)"),
SUMIFS(CERV!$D:$D,CERV!$A:$A,C5010,CERV!$G:$G,D5010),
IF(AND(A5010="Cancer Screening for CKD patients", E5010="Utilization Rate (per 100,000 patients)"),
SUMIFS(CANSCRN!$D:$D,CANSCRN!$A:$A,C5010,CANSCRN!$G:$G,D5010),
IF(AND(A5010="PSA Testing", E5010="Cost per service ($USD)"),
SUMIFS(PSA!$E:$E,PSA!$A:$A,C5010,PSA!$G:$G,D5010),
IF(AND(A5010="Colorectal Cancer Screening", E5010="Cost per service ($USD)"),
SUMIFS(COL!$E:$E,COL!$A:$A,C5010,COL!$G:$G,D5010),
IF(AND(A5010="Cervical Cancer Screening", E5010="Cost per service ($USD)"),
SUMIFS(CERV!$E:$E,CERV!$A:$A,C5010,CERV!$G:$G,D5010),
IF(AND(A5010="Cancer Screening for CKD patients", E5010="Cost per service ($USD)"),
SUMIFS(CANSCRN!$E:$E,CANSCRN!$A:$A,C5010,CANSCRN!$G:$G,D5010),
IF(AND(A5010="PSA Testing", E5010="Total Expenditure ($USD per 100,000 patients)"),
SUMIFS(PSA!$F:$F,PSA!$A:$A,C5010,PSA!$G:$G,D5010),
IF(AND(A5010="Colorectal Cancer Screening", E5010="Total Expenditure ($USD per 100,000 patients)"),
SUMIFS(COL!$F:$F,COL!$A:$A,C5010,COL!$G:$G,D5010),
IF(AND(A5010="Cervical Cancer Screening", E5010="Total Expenditure ($USD per 100,000 patients)"),
SUMIFS(CERV!$F:$F,CERV!$A:$A,C5010,CERV!$G:$G,D5010),
SUMIFS(CANSCRN!$F:$F,CANSCRN!$A:$A,C5010,CANSCRN!$G:$G,D5010))))))))))))</f>
        <v>24.9878736</v>
      </c>
    </row>
    <row r="5011" spans="1:6" x14ac:dyDescent="0.2">
      <c r="A5011" s="24" t="s">
        <v>100</v>
      </c>
      <c r="B5011" s="24" t="s">
        <v>101</v>
      </c>
      <c r="C5011" s="24" t="s">
        <v>78</v>
      </c>
      <c r="D5011" s="24">
        <v>2013</v>
      </c>
      <c r="E5011" s="24" t="s">
        <v>106</v>
      </c>
      <c r="F5011" s="3">
        <f>IF(AND(A5011="PSA Testing", E5011= "Utilization Rate (per 100,000 patients)"),
SUMIFS(PSA!$D:$D,PSA!$A:$A,C5011,PSA!$G:$G,D5011),
IF(AND(A5011="Colorectal Cancer Screening", E5011="Utilization Rate (per 100,000 patients)"),
SUMIFS(COL!$D:$D,COL!$A:$A,C5011,COL!$G:$G, D5011),
IF(AND(A5011="Cervical Cancer Screening", E5011="Utilization Rate (per 100,000 patients)"),
SUMIFS(CERV!$D:$D,CERV!$A:$A,C5011,CERV!$G:$G,D5011),
IF(AND(A5011="Cancer Screening for CKD patients", E5011="Utilization Rate (per 100,000 patients)"),
SUMIFS(CANSCRN!$D:$D,CANSCRN!$A:$A,C5011,CANSCRN!$G:$G,D5011),
IF(AND(A5011="PSA Testing", E5011="Cost per service ($USD)"),
SUMIFS(PSA!$E:$E,PSA!$A:$A,C5011,PSA!$G:$G,D5011),
IF(AND(A5011="Colorectal Cancer Screening", E5011="Cost per service ($USD)"),
SUMIFS(COL!$E:$E,COL!$A:$A,C5011,COL!$G:$G,D5011),
IF(AND(A5011="Cervical Cancer Screening", E5011="Cost per service ($USD)"),
SUMIFS(CERV!$E:$E,CERV!$A:$A,C5011,CERV!$G:$G,D5011),
IF(AND(A5011="Cancer Screening for CKD patients", E5011="Cost per service ($USD)"),
SUMIFS(CANSCRN!$E:$E,CANSCRN!$A:$A,C5011,CANSCRN!$G:$G,D5011),
IF(AND(A5011="PSA Testing", E5011="Total Expenditure ($USD per 100,000 patients)"),
SUMIFS(PSA!$F:$F,PSA!$A:$A,C5011,PSA!$G:$G,D5011),
IF(AND(A5011="Colorectal Cancer Screening", E5011="Total Expenditure ($USD per 100,000 patients)"),
SUMIFS(COL!$F:$F,COL!$A:$A,C5011,COL!$G:$G,D5011),
IF(AND(A5011="Cervical Cancer Screening", E5011="Total Expenditure ($USD per 100,000 patients)"),
SUMIFS(CERV!$F:$F,CERV!$A:$A,C5011,CERV!$G:$G,D5011),
SUMIFS(CANSCRN!$F:$F,CANSCRN!$A:$A,C5011,CANSCRN!$G:$G,D5011))))))))))))</f>
        <v>23.4525714</v>
      </c>
    </row>
    <row r="5012" spans="1:6" x14ac:dyDescent="0.2">
      <c r="A5012" s="24" t="s">
        <v>100</v>
      </c>
      <c r="B5012" s="24" t="s">
        <v>101</v>
      </c>
      <c r="C5012" s="24" t="s">
        <v>78</v>
      </c>
      <c r="D5012" s="24">
        <v>2014</v>
      </c>
      <c r="E5012" s="24" t="s">
        <v>106</v>
      </c>
      <c r="F5012" s="3">
        <f>IF(AND(A5012="PSA Testing", E5012= "Utilization Rate (per 100,000 patients)"),
SUMIFS(PSA!$D:$D,PSA!$A:$A,C5012,PSA!$G:$G,D5012),
IF(AND(A5012="Colorectal Cancer Screening", E5012="Utilization Rate (per 100,000 patients)"),
SUMIFS(COL!$D:$D,COL!$A:$A,C5012,COL!$G:$G, D5012),
IF(AND(A5012="Cervical Cancer Screening", E5012="Utilization Rate (per 100,000 patients)"),
SUMIFS(CERV!$D:$D,CERV!$A:$A,C5012,CERV!$G:$G,D5012),
IF(AND(A5012="Cancer Screening for CKD patients", E5012="Utilization Rate (per 100,000 patients)"),
SUMIFS(CANSCRN!$D:$D,CANSCRN!$A:$A,C5012,CANSCRN!$G:$G,D5012),
IF(AND(A5012="PSA Testing", E5012="Cost per service ($USD)"),
SUMIFS(PSA!$E:$E,PSA!$A:$A,C5012,PSA!$G:$G,D5012),
IF(AND(A5012="Colorectal Cancer Screening", E5012="Cost per service ($USD)"),
SUMIFS(COL!$E:$E,COL!$A:$A,C5012,COL!$G:$G,D5012),
IF(AND(A5012="Cervical Cancer Screening", E5012="Cost per service ($USD)"),
SUMIFS(CERV!$E:$E,CERV!$A:$A,C5012,CERV!$G:$G,D5012),
IF(AND(A5012="Cancer Screening for CKD patients", E5012="Cost per service ($USD)"),
SUMIFS(CANSCRN!$E:$E,CANSCRN!$A:$A,C5012,CANSCRN!$G:$G,D5012),
IF(AND(A5012="PSA Testing", E5012="Total Expenditure ($USD per 100,000 patients)"),
SUMIFS(PSA!$F:$F,PSA!$A:$A,C5012,PSA!$G:$G,D5012),
IF(AND(A5012="Colorectal Cancer Screening", E5012="Total Expenditure ($USD per 100,000 patients)"),
SUMIFS(COL!$F:$F,COL!$A:$A,C5012,COL!$G:$G,D5012),
IF(AND(A5012="Cervical Cancer Screening", E5012="Total Expenditure ($USD per 100,000 patients)"),
SUMIFS(CERV!$F:$F,CERV!$A:$A,C5012,CERV!$G:$G,D5012),
SUMIFS(CANSCRN!$F:$F,CANSCRN!$A:$A,C5012,CANSCRN!$G:$G,D5012))))))))))))</f>
        <v>25.050163900000001</v>
      </c>
    </row>
    <row r="5013" spans="1:6" x14ac:dyDescent="0.2">
      <c r="A5013" s="24" t="s">
        <v>100</v>
      </c>
      <c r="B5013" s="24" t="s">
        <v>101</v>
      </c>
      <c r="C5013" s="24" t="s">
        <v>78</v>
      </c>
      <c r="D5013" s="24">
        <v>2015</v>
      </c>
      <c r="E5013" s="24" t="s">
        <v>106</v>
      </c>
      <c r="F5013" s="3">
        <f>IF(AND(A5013="PSA Testing", E5013= "Utilization Rate (per 100,000 patients)"),
SUMIFS(PSA!$D:$D,PSA!$A:$A,C5013,PSA!$G:$G,D5013),
IF(AND(A5013="Colorectal Cancer Screening", E5013="Utilization Rate (per 100,000 patients)"),
SUMIFS(COL!$D:$D,COL!$A:$A,C5013,COL!$G:$G, D5013),
IF(AND(A5013="Cervical Cancer Screening", E5013="Utilization Rate (per 100,000 patients)"),
SUMIFS(CERV!$D:$D,CERV!$A:$A,C5013,CERV!$G:$G,D5013),
IF(AND(A5013="Cancer Screening for CKD patients", E5013="Utilization Rate (per 100,000 patients)"),
SUMIFS(CANSCRN!$D:$D,CANSCRN!$A:$A,C5013,CANSCRN!$G:$G,D5013),
IF(AND(A5013="PSA Testing", E5013="Cost per service ($USD)"),
SUMIFS(PSA!$E:$E,PSA!$A:$A,C5013,PSA!$G:$G,D5013),
IF(AND(A5013="Colorectal Cancer Screening", E5013="Cost per service ($USD)"),
SUMIFS(COL!$E:$E,COL!$A:$A,C5013,COL!$G:$G,D5013),
IF(AND(A5013="Cervical Cancer Screening", E5013="Cost per service ($USD)"),
SUMIFS(CERV!$E:$E,CERV!$A:$A,C5013,CERV!$G:$G,D5013),
IF(AND(A5013="Cancer Screening for CKD patients", E5013="Cost per service ($USD)"),
SUMIFS(CANSCRN!$E:$E,CANSCRN!$A:$A,C5013,CANSCRN!$G:$G,D5013),
IF(AND(A5013="PSA Testing", E5013="Total Expenditure ($USD per 100,000 patients)"),
SUMIFS(PSA!$F:$F,PSA!$A:$A,C5013,PSA!$G:$G,D5013),
IF(AND(A5013="Colorectal Cancer Screening", E5013="Total Expenditure ($USD per 100,000 patients)"),
SUMIFS(COL!$F:$F,COL!$A:$A,C5013,COL!$G:$G,D5013),
IF(AND(A5013="Cervical Cancer Screening", E5013="Total Expenditure ($USD per 100,000 patients)"),
SUMIFS(CERV!$F:$F,CERV!$A:$A,C5013,CERV!$G:$G,D5013),
SUMIFS(CANSCRN!$F:$F,CANSCRN!$A:$A,C5013,CANSCRN!$G:$G,D5013))))))))))))</f>
        <v>26.265276400000001</v>
      </c>
    </row>
    <row r="5014" spans="1:6" x14ac:dyDescent="0.2">
      <c r="A5014" s="24" t="s">
        <v>100</v>
      </c>
      <c r="B5014" s="24" t="s">
        <v>101</v>
      </c>
      <c r="C5014" s="24" t="s">
        <v>78</v>
      </c>
      <c r="D5014" s="24">
        <v>2016</v>
      </c>
      <c r="E5014" s="24" t="s">
        <v>106</v>
      </c>
      <c r="F5014" s="3">
        <f>IF(AND(A5014="PSA Testing", E5014= "Utilization Rate (per 100,000 patients)"),
SUMIFS(PSA!$D:$D,PSA!$A:$A,C5014,PSA!$G:$G,D5014),
IF(AND(A5014="Colorectal Cancer Screening", E5014="Utilization Rate (per 100,000 patients)"),
SUMIFS(COL!$D:$D,COL!$A:$A,C5014,COL!$G:$G, D5014),
IF(AND(A5014="Cervical Cancer Screening", E5014="Utilization Rate (per 100,000 patients)"),
SUMIFS(CERV!$D:$D,CERV!$A:$A,C5014,CERV!$G:$G,D5014),
IF(AND(A5014="Cancer Screening for CKD patients", E5014="Utilization Rate (per 100,000 patients)"),
SUMIFS(CANSCRN!$D:$D,CANSCRN!$A:$A,C5014,CANSCRN!$G:$G,D5014),
IF(AND(A5014="PSA Testing", E5014="Cost per service ($USD)"),
SUMIFS(PSA!$E:$E,PSA!$A:$A,C5014,PSA!$G:$G,D5014),
IF(AND(A5014="Colorectal Cancer Screening", E5014="Cost per service ($USD)"),
SUMIFS(COL!$E:$E,COL!$A:$A,C5014,COL!$G:$G,D5014),
IF(AND(A5014="Cervical Cancer Screening", E5014="Cost per service ($USD)"),
SUMIFS(CERV!$E:$E,CERV!$A:$A,C5014,CERV!$G:$G,D5014),
IF(AND(A5014="Cancer Screening for CKD patients", E5014="Cost per service ($USD)"),
SUMIFS(CANSCRN!$E:$E,CANSCRN!$A:$A,C5014,CANSCRN!$G:$G,D5014),
IF(AND(A5014="PSA Testing", E5014="Total Expenditure ($USD per 100,000 patients)"),
SUMIFS(PSA!$F:$F,PSA!$A:$A,C5014,PSA!$G:$G,D5014),
IF(AND(A5014="Colorectal Cancer Screening", E5014="Total Expenditure ($USD per 100,000 patients)"),
SUMIFS(COL!$F:$F,COL!$A:$A,C5014,COL!$G:$G,D5014),
IF(AND(A5014="Cervical Cancer Screening", E5014="Total Expenditure ($USD per 100,000 patients)"),
SUMIFS(CERV!$F:$F,CERV!$A:$A,C5014,CERV!$G:$G,D5014),
SUMIFS(CANSCRN!$F:$F,CANSCRN!$A:$A,C5014,CANSCRN!$G:$G,D5014))))))))))))</f>
        <v>24.024902699999998</v>
      </c>
    </row>
    <row r="5015" spans="1:6" x14ac:dyDescent="0.2">
      <c r="A5015" s="24" t="s">
        <v>100</v>
      </c>
      <c r="B5015" s="24" t="s">
        <v>101</v>
      </c>
      <c r="C5015" s="24" t="s">
        <v>78</v>
      </c>
      <c r="D5015" s="24">
        <v>2017</v>
      </c>
      <c r="E5015" s="24" t="s">
        <v>106</v>
      </c>
      <c r="F5015" s="3">
        <f>IF(AND(A5015="PSA Testing", E5015= "Utilization Rate (per 100,000 patients)"),
SUMIFS(PSA!$D:$D,PSA!$A:$A,C5015,PSA!$G:$G,D5015),
IF(AND(A5015="Colorectal Cancer Screening", E5015="Utilization Rate (per 100,000 patients)"),
SUMIFS(COL!$D:$D,COL!$A:$A,C5015,COL!$G:$G, D5015),
IF(AND(A5015="Cervical Cancer Screening", E5015="Utilization Rate (per 100,000 patients)"),
SUMIFS(CERV!$D:$D,CERV!$A:$A,C5015,CERV!$G:$G,D5015),
IF(AND(A5015="Cancer Screening for CKD patients", E5015="Utilization Rate (per 100,000 patients)"),
SUMIFS(CANSCRN!$D:$D,CANSCRN!$A:$A,C5015,CANSCRN!$G:$G,D5015),
IF(AND(A5015="PSA Testing", E5015="Cost per service ($USD)"),
SUMIFS(PSA!$E:$E,PSA!$A:$A,C5015,PSA!$G:$G,D5015),
IF(AND(A5015="Colorectal Cancer Screening", E5015="Cost per service ($USD)"),
SUMIFS(COL!$E:$E,COL!$A:$A,C5015,COL!$G:$G,D5015),
IF(AND(A5015="Cervical Cancer Screening", E5015="Cost per service ($USD)"),
SUMIFS(CERV!$E:$E,CERV!$A:$A,C5015,CERV!$G:$G,D5015),
IF(AND(A5015="Cancer Screening for CKD patients", E5015="Cost per service ($USD)"),
SUMIFS(CANSCRN!$E:$E,CANSCRN!$A:$A,C5015,CANSCRN!$G:$G,D5015),
IF(AND(A5015="PSA Testing", E5015="Total Expenditure ($USD per 100,000 patients)"),
SUMIFS(PSA!$F:$F,PSA!$A:$A,C5015,PSA!$G:$G,D5015),
IF(AND(A5015="Colorectal Cancer Screening", E5015="Total Expenditure ($USD per 100,000 patients)"),
SUMIFS(COL!$F:$F,COL!$A:$A,C5015,COL!$G:$G,D5015),
IF(AND(A5015="Cervical Cancer Screening", E5015="Total Expenditure ($USD per 100,000 patients)"),
SUMIFS(CERV!$F:$F,CERV!$A:$A,C5015,CERV!$G:$G,D5015),
SUMIFS(CANSCRN!$F:$F,CANSCRN!$A:$A,C5015,CANSCRN!$G:$G,D5015))))))))))))</f>
        <v>24.404679300000002</v>
      </c>
    </row>
    <row r="5016" spans="1:6" x14ac:dyDescent="0.2">
      <c r="A5016" s="24" t="s">
        <v>100</v>
      </c>
      <c r="B5016" s="24" t="s">
        <v>101</v>
      </c>
      <c r="C5016" s="24" t="s">
        <v>78</v>
      </c>
      <c r="D5016" s="24">
        <v>2018</v>
      </c>
      <c r="E5016" s="24" t="s">
        <v>106</v>
      </c>
      <c r="F5016" s="3">
        <f>IF(AND(A5016="PSA Testing", E5016= "Utilization Rate (per 100,000 patients)"),
SUMIFS(PSA!$D:$D,PSA!$A:$A,C5016,PSA!$G:$G,D5016),
IF(AND(A5016="Colorectal Cancer Screening", E5016="Utilization Rate (per 100,000 patients)"),
SUMIFS(COL!$D:$D,COL!$A:$A,C5016,COL!$G:$G, D5016),
IF(AND(A5016="Cervical Cancer Screening", E5016="Utilization Rate (per 100,000 patients)"),
SUMIFS(CERV!$D:$D,CERV!$A:$A,C5016,CERV!$G:$G,D5016),
IF(AND(A5016="Cancer Screening for CKD patients", E5016="Utilization Rate (per 100,000 patients)"),
SUMIFS(CANSCRN!$D:$D,CANSCRN!$A:$A,C5016,CANSCRN!$G:$G,D5016),
IF(AND(A5016="PSA Testing", E5016="Cost per service ($USD)"),
SUMIFS(PSA!$E:$E,PSA!$A:$A,C5016,PSA!$G:$G,D5016),
IF(AND(A5016="Colorectal Cancer Screening", E5016="Cost per service ($USD)"),
SUMIFS(COL!$E:$E,COL!$A:$A,C5016,COL!$G:$G,D5016),
IF(AND(A5016="Cervical Cancer Screening", E5016="Cost per service ($USD)"),
SUMIFS(CERV!$E:$E,CERV!$A:$A,C5016,CERV!$G:$G,D5016),
IF(AND(A5016="Cancer Screening for CKD patients", E5016="Cost per service ($USD)"),
SUMIFS(CANSCRN!$E:$E,CANSCRN!$A:$A,C5016,CANSCRN!$G:$G,D5016),
IF(AND(A5016="PSA Testing", E5016="Total Expenditure ($USD per 100,000 patients)"),
SUMIFS(PSA!$F:$F,PSA!$A:$A,C5016,PSA!$G:$G,D5016),
IF(AND(A5016="Colorectal Cancer Screening", E5016="Total Expenditure ($USD per 100,000 patients)"),
SUMIFS(COL!$F:$F,COL!$A:$A,C5016,COL!$G:$G,D5016),
IF(AND(A5016="Cervical Cancer Screening", E5016="Total Expenditure ($USD per 100,000 patients)"),
SUMIFS(CERV!$F:$F,CERV!$A:$A,C5016,CERV!$G:$G,D5016),
SUMIFS(CANSCRN!$F:$F,CANSCRN!$A:$A,C5016,CANSCRN!$G:$G,D5016))))))))))))</f>
        <v>21.3231614</v>
      </c>
    </row>
    <row r="5017" spans="1:6" x14ac:dyDescent="0.2">
      <c r="A5017" s="24" t="s">
        <v>100</v>
      </c>
      <c r="B5017" s="24" t="s">
        <v>101</v>
      </c>
      <c r="C5017" s="24" t="s">
        <v>78</v>
      </c>
      <c r="D5017" s="24">
        <v>2019</v>
      </c>
      <c r="E5017" s="24" t="s">
        <v>106</v>
      </c>
      <c r="F5017" s="3">
        <f>IF(AND(A5017="PSA Testing", E5017= "Utilization Rate (per 100,000 patients)"),
SUMIFS(PSA!$D:$D,PSA!$A:$A,C5017,PSA!$G:$G,D5017),
IF(AND(A5017="Colorectal Cancer Screening", E5017="Utilization Rate (per 100,000 patients)"),
SUMIFS(COL!$D:$D,COL!$A:$A,C5017,COL!$G:$G, D5017),
IF(AND(A5017="Cervical Cancer Screening", E5017="Utilization Rate (per 100,000 patients)"),
SUMIFS(CERV!$D:$D,CERV!$A:$A,C5017,CERV!$G:$G,D5017),
IF(AND(A5017="Cancer Screening for CKD patients", E5017="Utilization Rate (per 100,000 patients)"),
SUMIFS(CANSCRN!$D:$D,CANSCRN!$A:$A,C5017,CANSCRN!$G:$G,D5017),
IF(AND(A5017="PSA Testing", E5017="Cost per service ($USD)"),
SUMIFS(PSA!$E:$E,PSA!$A:$A,C5017,PSA!$G:$G,D5017),
IF(AND(A5017="Colorectal Cancer Screening", E5017="Cost per service ($USD)"),
SUMIFS(COL!$E:$E,COL!$A:$A,C5017,COL!$G:$G,D5017),
IF(AND(A5017="Cervical Cancer Screening", E5017="Cost per service ($USD)"),
SUMIFS(CERV!$E:$E,CERV!$A:$A,C5017,CERV!$G:$G,D5017),
IF(AND(A5017="Cancer Screening for CKD patients", E5017="Cost per service ($USD)"),
SUMIFS(CANSCRN!$E:$E,CANSCRN!$A:$A,C5017,CANSCRN!$G:$G,D5017),
IF(AND(A5017="PSA Testing", E5017="Total Expenditure ($USD per 100,000 patients)"),
SUMIFS(PSA!$F:$F,PSA!$A:$A,C5017,PSA!$G:$G,D5017),
IF(AND(A5017="Colorectal Cancer Screening", E5017="Total Expenditure ($USD per 100,000 patients)"),
SUMIFS(COL!$F:$F,COL!$A:$A,C5017,COL!$G:$G,D5017),
IF(AND(A5017="Cervical Cancer Screening", E5017="Total Expenditure ($USD per 100,000 patients)"),
SUMIFS(CERV!$F:$F,CERV!$A:$A,C5017,CERV!$G:$G,D5017),
SUMIFS(CANSCRN!$F:$F,CANSCRN!$A:$A,C5017,CANSCRN!$G:$G,D5017))))))))))))</f>
        <v>20.004471200000001</v>
      </c>
    </row>
    <row r="5018" spans="1:6" x14ac:dyDescent="0.2">
      <c r="A5018" s="24" t="s">
        <v>100</v>
      </c>
      <c r="B5018" s="24" t="s">
        <v>101</v>
      </c>
      <c r="C5018" s="24" t="s">
        <v>79</v>
      </c>
      <c r="D5018" s="24">
        <v>2009</v>
      </c>
      <c r="E5018" s="24" t="s">
        <v>106</v>
      </c>
      <c r="F5018" s="3">
        <f>IF(AND(A5018="PSA Testing", E5018= "Utilization Rate (per 100,000 patients)"),
SUMIFS(PSA!$D:$D,PSA!$A:$A,C5018,PSA!$G:$G,D5018),
IF(AND(A5018="Colorectal Cancer Screening", E5018="Utilization Rate (per 100,000 patients)"),
SUMIFS(COL!$D:$D,COL!$A:$A,C5018,COL!$G:$G, D5018),
IF(AND(A5018="Cervical Cancer Screening", E5018="Utilization Rate (per 100,000 patients)"),
SUMIFS(CERV!$D:$D,CERV!$A:$A,C5018,CERV!$G:$G,D5018),
IF(AND(A5018="Cancer Screening for CKD patients", E5018="Utilization Rate (per 100,000 patients)"),
SUMIFS(CANSCRN!$D:$D,CANSCRN!$A:$A,C5018,CANSCRN!$G:$G,D5018),
IF(AND(A5018="PSA Testing", E5018="Cost per service ($USD)"),
SUMIFS(PSA!$E:$E,PSA!$A:$A,C5018,PSA!$G:$G,D5018),
IF(AND(A5018="Colorectal Cancer Screening", E5018="Cost per service ($USD)"),
SUMIFS(COL!$E:$E,COL!$A:$A,C5018,COL!$G:$G,D5018),
IF(AND(A5018="Cervical Cancer Screening", E5018="Cost per service ($USD)"),
SUMIFS(CERV!$E:$E,CERV!$A:$A,C5018,CERV!$G:$G,D5018),
IF(AND(A5018="Cancer Screening for CKD patients", E5018="Cost per service ($USD)"),
SUMIFS(CANSCRN!$E:$E,CANSCRN!$A:$A,C5018,CANSCRN!$G:$G,D5018),
IF(AND(A5018="PSA Testing", E5018="Total Expenditure ($USD per 100,000 patients)"),
SUMIFS(PSA!$F:$F,PSA!$A:$A,C5018,PSA!$G:$G,D5018),
IF(AND(A5018="Colorectal Cancer Screening", E5018="Total Expenditure ($USD per 100,000 patients)"),
SUMIFS(COL!$F:$F,COL!$A:$A,C5018,COL!$G:$G,D5018),
IF(AND(A5018="Cervical Cancer Screening", E5018="Total Expenditure ($USD per 100,000 patients)"),
SUMIFS(CERV!$F:$F,CERV!$A:$A,C5018,CERV!$G:$G,D5018),
SUMIFS(CANSCRN!$F:$F,CANSCRN!$A:$A,C5018,CANSCRN!$G:$G,D5018))))))))))))</f>
        <v>23.894925099999998</v>
      </c>
    </row>
    <row r="5019" spans="1:6" x14ac:dyDescent="0.2">
      <c r="A5019" s="24" t="s">
        <v>100</v>
      </c>
      <c r="B5019" s="24" t="s">
        <v>101</v>
      </c>
      <c r="C5019" s="24" t="s">
        <v>79</v>
      </c>
      <c r="D5019" s="24">
        <v>2010</v>
      </c>
      <c r="E5019" s="24" t="s">
        <v>106</v>
      </c>
      <c r="F5019" s="3">
        <f>IF(AND(A5019="PSA Testing", E5019= "Utilization Rate (per 100,000 patients)"),
SUMIFS(PSA!$D:$D,PSA!$A:$A,C5019,PSA!$G:$G,D5019),
IF(AND(A5019="Colorectal Cancer Screening", E5019="Utilization Rate (per 100,000 patients)"),
SUMIFS(COL!$D:$D,COL!$A:$A,C5019,COL!$G:$G, D5019),
IF(AND(A5019="Cervical Cancer Screening", E5019="Utilization Rate (per 100,000 patients)"),
SUMIFS(CERV!$D:$D,CERV!$A:$A,C5019,CERV!$G:$G,D5019),
IF(AND(A5019="Cancer Screening for CKD patients", E5019="Utilization Rate (per 100,000 patients)"),
SUMIFS(CANSCRN!$D:$D,CANSCRN!$A:$A,C5019,CANSCRN!$G:$G,D5019),
IF(AND(A5019="PSA Testing", E5019="Cost per service ($USD)"),
SUMIFS(PSA!$E:$E,PSA!$A:$A,C5019,PSA!$G:$G,D5019),
IF(AND(A5019="Colorectal Cancer Screening", E5019="Cost per service ($USD)"),
SUMIFS(COL!$E:$E,COL!$A:$A,C5019,COL!$G:$G,D5019),
IF(AND(A5019="Cervical Cancer Screening", E5019="Cost per service ($USD)"),
SUMIFS(CERV!$E:$E,CERV!$A:$A,C5019,CERV!$G:$G,D5019),
IF(AND(A5019="Cancer Screening for CKD patients", E5019="Cost per service ($USD)"),
SUMIFS(CANSCRN!$E:$E,CANSCRN!$A:$A,C5019,CANSCRN!$G:$G,D5019),
IF(AND(A5019="PSA Testing", E5019="Total Expenditure ($USD per 100,000 patients)"),
SUMIFS(PSA!$F:$F,PSA!$A:$A,C5019,PSA!$G:$G,D5019),
IF(AND(A5019="Colorectal Cancer Screening", E5019="Total Expenditure ($USD per 100,000 patients)"),
SUMIFS(COL!$F:$F,COL!$A:$A,C5019,COL!$G:$G,D5019),
IF(AND(A5019="Cervical Cancer Screening", E5019="Total Expenditure ($USD per 100,000 patients)"),
SUMIFS(CERV!$F:$F,CERV!$A:$A,C5019,CERV!$G:$G,D5019),
SUMIFS(CANSCRN!$F:$F,CANSCRN!$A:$A,C5019,CANSCRN!$G:$G,D5019))))))))))))</f>
        <v>21.748463399999999</v>
      </c>
    </row>
    <row r="5020" spans="1:6" x14ac:dyDescent="0.2">
      <c r="A5020" s="24" t="s">
        <v>100</v>
      </c>
      <c r="B5020" s="24" t="s">
        <v>101</v>
      </c>
      <c r="C5020" s="24" t="s">
        <v>79</v>
      </c>
      <c r="D5020" s="24">
        <v>2011</v>
      </c>
      <c r="E5020" s="24" t="s">
        <v>106</v>
      </c>
      <c r="F5020" s="3">
        <f>IF(AND(A5020="PSA Testing", E5020= "Utilization Rate (per 100,000 patients)"),
SUMIFS(PSA!$D:$D,PSA!$A:$A,C5020,PSA!$G:$G,D5020),
IF(AND(A5020="Colorectal Cancer Screening", E5020="Utilization Rate (per 100,000 patients)"),
SUMIFS(COL!$D:$D,COL!$A:$A,C5020,COL!$G:$G, D5020),
IF(AND(A5020="Cervical Cancer Screening", E5020="Utilization Rate (per 100,000 patients)"),
SUMIFS(CERV!$D:$D,CERV!$A:$A,C5020,CERV!$G:$G,D5020),
IF(AND(A5020="Cancer Screening for CKD patients", E5020="Utilization Rate (per 100,000 patients)"),
SUMIFS(CANSCRN!$D:$D,CANSCRN!$A:$A,C5020,CANSCRN!$G:$G,D5020),
IF(AND(A5020="PSA Testing", E5020="Cost per service ($USD)"),
SUMIFS(PSA!$E:$E,PSA!$A:$A,C5020,PSA!$G:$G,D5020),
IF(AND(A5020="Colorectal Cancer Screening", E5020="Cost per service ($USD)"),
SUMIFS(COL!$E:$E,COL!$A:$A,C5020,COL!$G:$G,D5020),
IF(AND(A5020="Cervical Cancer Screening", E5020="Cost per service ($USD)"),
SUMIFS(CERV!$E:$E,CERV!$A:$A,C5020,CERV!$G:$G,D5020),
IF(AND(A5020="Cancer Screening for CKD patients", E5020="Cost per service ($USD)"),
SUMIFS(CANSCRN!$E:$E,CANSCRN!$A:$A,C5020,CANSCRN!$G:$G,D5020),
IF(AND(A5020="PSA Testing", E5020="Total Expenditure ($USD per 100,000 patients)"),
SUMIFS(PSA!$F:$F,PSA!$A:$A,C5020,PSA!$G:$G,D5020),
IF(AND(A5020="Colorectal Cancer Screening", E5020="Total Expenditure ($USD per 100,000 patients)"),
SUMIFS(COL!$F:$F,COL!$A:$A,C5020,COL!$G:$G,D5020),
IF(AND(A5020="Cervical Cancer Screening", E5020="Total Expenditure ($USD per 100,000 patients)"),
SUMIFS(CERV!$F:$F,CERV!$A:$A,C5020,CERV!$G:$G,D5020),
SUMIFS(CANSCRN!$F:$F,CANSCRN!$A:$A,C5020,CANSCRN!$G:$G,D5020))))))))))))</f>
        <v>18.864471000000002</v>
      </c>
    </row>
    <row r="5021" spans="1:6" x14ac:dyDescent="0.2">
      <c r="A5021" s="24" t="s">
        <v>100</v>
      </c>
      <c r="B5021" s="24" t="s">
        <v>101</v>
      </c>
      <c r="C5021" s="24" t="s">
        <v>79</v>
      </c>
      <c r="D5021" s="24">
        <v>2012</v>
      </c>
      <c r="E5021" s="24" t="s">
        <v>106</v>
      </c>
      <c r="F5021" s="3">
        <f>IF(AND(A5021="PSA Testing", E5021= "Utilization Rate (per 100,000 patients)"),
SUMIFS(PSA!$D:$D,PSA!$A:$A,C5021,PSA!$G:$G,D5021),
IF(AND(A5021="Colorectal Cancer Screening", E5021="Utilization Rate (per 100,000 patients)"),
SUMIFS(COL!$D:$D,COL!$A:$A,C5021,COL!$G:$G, D5021),
IF(AND(A5021="Cervical Cancer Screening", E5021="Utilization Rate (per 100,000 patients)"),
SUMIFS(CERV!$D:$D,CERV!$A:$A,C5021,CERV!$G:$G,D5021),
IF(AND(A5021="Cancer Screening for CKD patients", E5021="Utilization Rate (per 100,000 patients)"),
SUMIFS(CANSCRN!$D:$D,CANSCRN!$A:$A,C5021,CANSCRN!$G:$G,D5021),
IF(AND(A5021="PSA Testing", E5021="Cost per service ($USD)"),
SUMIFS(PSA!$E:$E,PSA!$A:$A,C5021,PSA!$G:$G,D5021),
IF(AND(A5021="Colorectal Cancer Screening", E5021="Cost per service ($USD)"),
SUMIFS(COL!$E:$E,COL!$A:$A,C5021,COL!$G:$G,D5021),
IF(AND(A5021="Cervical Cancer Screening", E5021="Cost per service ($USD)"),
SUMIFS(CERV!$E:$E,CERV!$A:$A,C5021,CERV!$G:$G,D5021),
IF(AND(A5021="Cancer Screening for CKD patients", E5021="Cost per service ($USD)"),
SUMIFS(CANSCRN!$E:$E,CANSCRN!$A:$A,C5021,CANSCRN!$G:$G,D5021),
IF(AND(A5021="PSA Testing", E5021="Total Expenditure ($USD per 100,000 patients)"),
SUMIFS(PSA!$F:$F,PSA!$A:$A,C5021,PSA!$G:$G,D5021),
IF(AND(A5021="Colorectal Cancer Screening", E5021="Total Expenditure ($USD per 100,000 patients)"),
SUMIFS(COL!$F:$F,COL!$A:$A,C5021,COL!$G:$G,D5021),
IF(AND(A5021="Cervical Cancer Screening", E5021="Total Expenditure ($USD per 100,000 patients)"),
SUMIFS(CERV!$F:$F,CERV!$A:$A,C5021,CERV!$G:$G,D5021),
SUMIFS(CANSCRN!$F:$F,CANSCRN!$A:$A,C5021,CANSCRN!$G:$G,D5021))))))))))))</f>
        <v>18.607216600000001</v>
      </c>
    </row>
    <row r="5022" spans="1:6" x14ac:dyDescent="0.2">
      <c r="A5022" s="24" t="s">
        <v>100</v>
      </c>
      <c r="B5022" s="24" t="s">
        <v>101</v>
      </c>
      <c r="C5022" s="24" t="s">
        <v>79</v>
      </c>
      <c r="D5022" s="24">
        <v>2013</v>
      </c>
      <c r="E5022" s="24" t="s">
        <v>106</v>
      </c>
      <c r="F5022" s="3">
        <f>IF(AND(A5022="PSA Testing", E5022= "Utilization Rate (per 100,000 patients)"),
SUMIFS(PSA!$D:$D,PSA!$A:$A,C5022,PSA!$G:$G,D5022),
IF(AND(A5022="Colorectal Cancer Screening", E5022="Utilization Rate (per 100,000 patients)"),
SUMIFS(COL!$D:$D,COL!$A:$A,C5022,COL!$G:$G, D5022),
IF(AND(A5022="Cervical Cancer Screening", E5022="Utilization Rate (per 100,000 patients)"),
SUMIFS(CERV!$D:$D,CERV!$A:$A,C5022,CERV!$G:$G,D5022),
IF(AND(A5022="Cancer Screening for CKD patients", E5022="Utilization Rate (per 100,000 patients)"),
SUMIFS(CANSCRN!$D:$D,CANSCRN!$A:$A,C5022,CANSCRN!$G:$G,D5022),
IF(AND(A5022="PSA Testing", E5022="Cost per service ($USD)"),
SUMIFS(PSA!$E:$E,PSA!$A:$A,C5022,PSA!$G:$G,D5022),
IF(AND(A5022="Colorectal Cancer Screening", E5022="Cost per service ($USD)"),
SUMIFS(COL!$E:$E,COL!$A:$A,C5022,COL!$G:$G,D5022),
IF(AND(A5022="Cervical Cancer Screening", E5022="Cost per service ($USD)"),
SUMIFS(CERV!$E:$E,CERV!$A:$A,C5022,CERV!$G:$G,D5022),
IF(AND(A5022="Cancer Screening for CKD patients", E5022="Cost per service ($USD)"),
SUMIFS(CANSCRN!$E:$E,CANSCRN!$A:$A,C5022,CANSCRN!$G:$G,D5022),
IF(AND(A5022="PSA Testing", E5022="Total Expenditure ($USD per 100,000 patients)"),
SUMIFS(PSA!$F:$F,PSA!$A:$A,C5022,PSA!$G:$G,D5022),
IF(AND(A5022="Colorectal Cancer Screening", E5022="Total Expenditure ($USD per 100,000 patients)"),
SUMIFS(COL!$F:$F,COL!$A:$A,C5022,COL!$G:$G,D5022),
IF(AND(A5022="Cervical Cancer Screening", E5022="Total Expenditure ($USD per 100,000 patients)"),
SUMIFS(CERV!$F:$F,CERV!$A:$A,C5022,CERV!$G:$G,D5022),
SUMIFS(CANSCRN!$F:$F,CANSCRN!$A:$A,C5022,CANSCRN!$G:$G,D5022))))))))))))</f>
        <v>17.315511399999998</v>
      </c>
    </row>
    <row r="5023" spans="1:6" x14ac:dyDescent="0.2">
      <c r="A5023" s="24" t="s">
        <v>100</v>
      </c>
      <c r="B5023" s="24" t="s">
        <v>101</v>
      </c>
      <c r="C5023" s="24" t="s">
        <v>79</v>
      </c>
      <c r="D5023" s="24">
        <v>2014</v>
      </c>
      <c r="E5023" s="24" t="s">
        <v>106</v>
      </c>
      <c r="F5023" s="3">
        <f>IF(AND(A5023="PSA Testing", E5023= "Utilization Rate (per 100,000 patients)"),
SUMIFS(PSA!$D:$D,PSA!$A:$A,C5023,PSA!$G:$G,D5023),
IF(AND(A5023="Colorectal Cancer Screening", E5023="Utilization Rate (per 100,000 patients)"),
SUMIFS(COL!$D:$D,COL!$A:$A,C5023,COL!$G:$G, D5023),
IF(AND(A5023="Cervical Cancer Screening", E5023="Utilization Rate (per 100,000 patients)"),
SUMIFS(CERV!$D:$D,CERV!$A:$A,C5023,CERV!$G:$G,D5023),
IF(AND(A5023="Cancer Screening for CKD patients", E5023="Utilization Rate (per 100,000 patients)"),
SUMIFS(CANSCRN!$D:$D,CANSCRN!$A:$A,C5023,CANSCRN!$G:$G,D5023),
IF(AND(A5023="PSA Testing", E5023="Cost per service ($USD)"),
SUMIFS(PSA!$E:$E,PSA!$A:$A,C5023,PSA!$G:$G,D5023),
IF(AND(A5023="Colorectal Cancer Screening", E5023="Cost per service ($USD)"),
SUMIFS(COL!$E:$E,COL!$A:$A,C5023,COL!$G:$G,D5023),
IF(AND(A5023="Cervical Cancer Screening", E5023="Cost per service ($USD)"),
SUMIFS(CERV!$E:$E,CERV!$A:$A,C5023,CERV!$G:$G,D5023),
IF(AND(A5023="Cancer Screening for CKD patients", E5023="Cost per service ($USD)"),
SUMIFS(CANSCRN!$E:$E,CANSCRN!$A:$A,C5023,CANSCRN!$G:$G,D5023),
IF(AND(A5023="PSA Testing", E5023="Total Expenditure ($USD per 100,000 patients)"),
SUMIFS(PSA!$F:$F,PSA!$A:$A,C5023,PSA!$G:$G,D5023),
IF(AND(A5023="Colorectal Cancer Screening", E5023="Total Expenditure ($USD per 100,000 patients)"),
SUMIFS(COL!$F:$F,COL!$A:$A,C5023,COL!$G:$G,D5023),
IF(AND(A5023="Cervical Cancer Screening", E5023="Total Expenditure ($USD per 100,000 patients)"),
SUMIFS(CERV!$F:$F,CERV!$A:$A,C5023,CERV!$G:$G,D5023),
SUMIFS(CANSCRN!$F:$F,CANSCRN!$A:$A,C5023,CANSCRN!$G:$G,D5023))))))))))))</f>
        <v>17.186147699999999</v>
      </c>
    </row>
    <row r="5024" spans="1:6" x14ac:dyDescent="0.2">
      <c r="A5024" s="24" t="s">
        <v>100</v>
      </c>
      <c r="B5024" s="24" t="s">
        <v>101</v>
      </c>
      <c r="C5024" s="24" t="s">
        <v>79</v>
      </c>
      <c r="D5024" s="24">
        <v>2015</v>
      </c>
      <c r="E5024" s="24" t="s">
        <v>106</v>
      </c>
      <c r="F5024" s="3">
        <f>IF(AND(A5024="PSA Testing", E5024= "Utilization Rate (per 100,000 patients)"),
SUMIFS(PSA!$D:$D,PSA!$A:$A,C5024,PSA!$G:$G,D5024),
IF(AND(A5024="Colorectal Cancer Screening", E5024="Utilization Rate (per 100,000 patients)"),
SUMIFS(COL!$D:$D,COL!$A:$A,C5024,COL!$G:$G, D5024),
IF(AND(A5024="Cervical Cancer Screening", E5024="Utilization Rate (per 100,000 patients)"),
SUMIFS(CERV!$D:$D,CERV!$A:$A,C5024,CERV!$G:$G,D5024),
IF(AND(A5024="Cancer Screening for CKD patients", E5024="Utilization Rate (per 100,000 patients)"),
SUMIFS(CANSCRN!$D:$D,CANSCRN!$A:$A,C5024,CANSCRN!$G:$G,D5024),
IF(AND(A5024="PSA Testing", E5024="Cost per service ($USD)"),
SUMIFS(PSA!$E:$E,PSA!$A:$A,C5024,PSA!$G:$G,D5024),
IF(AND(A5024="Colorectal Cancer Screening", E5024="Cost per service ($USD)"),
SUMIFS(COL!$E:$E,COL!$A:$A,C5024,COL!$G:$G,D5024),
IF(AND(A5024="Cervical Cancer Screening", E5024="Cost per service ($USD)"),
SUMIFS(CERV!$E:$E,CERV!$A:$A,C5024,CERV!$G:$G,D5024),
IF(AND(A5024="Cancer Screening for CKD patients", E5024="Cost per service ($USD)"),
SUMIFS(CANSCRN!$E:$E,CANSCRN!$A:$A,C5024,CANSCRN!$G:$G,D5024),
IF(AND(A5024="PSA Testing", E5024="Total Expenditure ($USD per 100,000 patients)"),
SUMIFS(PSA!$F:$F,PSA!$A:$A,C5024,PSA!$G:$G,D5024),
IF(AND(A5024="Colorectal Cancer Screening", E5024="Total Expenditure ($USD per 100,000 patients)"),
SUMIFS(COL!$F:$F,COL!$A:$A,C5024,COL!$G:$G,D5024),
IF(AND(A5024="Cervical Cancer Screening", E5024="Total Expenditure ($USD per 100,000 patients)"),
SUMIFS(CERV!$F:$F,CERV!$A:$A,C5024,CERV!$G:$G,D5024),
SUMIFS(CANSCRN!$F:$F,CANSCRN!$A:$A,C5024,CANSCRN!$G:$G,D5024))))))))))))</f>
        <v>17.324919000000001</v>
      </c>
    </row>
    <row r="5025" spans="1:6" x14ac:dyDescent="0.2">
      <c r="A5025" s="24" t="s">
        <v>100</v>
      </c>
      <c r="B5025" s="24" t="s">
        <v>101</v>
      </c>
      <c r="C5025" s="24" t="s">
        <v>79</v>
      </c>
      <c r="D5025" s="24">
        <v>2016</v>
      </c>
      <c r="E5025" s="24" t="s">
        <v>106</v>
      </c>
      <c r="F5025" s="3">
        <f>IF(AND(A5025="PSA Testing", E5025= "Utilization Rate (per 100,000 patients)"),
SUMIFS(PSA!$D:$D,PSA!$A:$A,C5025,PSA!$G:$G,D5025),
IF(AND(A5025="Colorectal Cancer Screening", E5025="Utilization Rate (per 100,000 patients)"),
SUMIFS(COL!$D:$D,COL!$A:$A,C5025,COL!$G:$G, D5025),
IF(AND(A5025="Cervical Cancer Screening", E5025="Utilization Rate (per 100,000 patients)"),
SUMIFS(CERV!$D:$D,CERV!$A:$A,C5025,CERV!$G:$G,D5025),
IF(AND(A5025="Cancer Screening for CKD patients", E5025="Utilization Rate (per 100,000 patients)"),
SUMIFS(CANSCRN!$D:$D,CANSCRN!$A:$A,C5025,CANSCRN!$G:$G,D5025),
IF(AND(A5025="PSA Testing", E5025="Cost per service ($USD)"),
SUMIFS(PSA!$E:$E,PSA!$A:$A,C5025,PSA!$G:$G,D5025),
IF(AND(A5025="Colorectal Cancer Screening", E5025="Cost per service ($USD)"),
SUMIFS(COL!$E:$E,COL!$A:$A,C5025,COL!$G:$G,D5025),
IF(AND(A5025="Cervical Cancer Screening", E5025="Cost per service ($USD)"),
SUMIFS(CERV!$E:$E,CERV!$A:$A,C5025,CERV!$G:$G,D5025),
IF(AND(A5025="Cancer Screening for CKD patients", E5025="Cost per service ($USD)"),
SUMIFS(CANSCRN!$E:$E,CANSCRN!$A:$A,C5025,CANSCRN!$G:$G,D5025),
IF(AND(A5025="PSA Testing", E5025="Total Expenditure ($USD per 100,000 patients)"),
SUMIFS(PSA!$F:$F,PSA!$A:$A,C5025,PSA!$G:$G,D5025),
IF(AND(A5025="Colorectal Cancer Screening", E5025="Total Expenditure ($USD per 100,000 patients)"),
SUMIFS(COL!$F:$F,COL!$A:$A,C5025,COL!$G:$G,D5025),
IF(AND(A5025="Cervical Cancer Screening", E5025="Total Expenditure ($USD per 100,000 patients)"),
SUMIFS(CERV!$F:$F,CERV!$A:$A,C5025,CERV!$G:$G,D5025),
SUMIFS(CANSCRN!$F:$F,CANSCRN!$A:$A,C5025,CANSCRN!$G:$G,D5025))))))))))))</f>
        <v>17.769200999999999</v>
      </c>
    </row>
    <row r="5026" spans="1:6" x14ac:dyDescent="0.2">
      <c r="A5026" s="24" t="s">
        <v>100</v>
      </c>
      <c r="B5026" s="24" t="s">
        <v>101</v>
      </c>
      <c r="C5026" s="24" t="s">
        <v>79</v>
      </c>
      <c r="D5026" s="24">
        <v>2017</v>
      </c>
      <c r="E5026" s="24" t="s">
        <v>106</v>
      </c>
      <c r="F5026" s="3">
        <f>IF(AND(A5026="PSA Testing", E5026= "Utilization Rate (per 100,000 patients)"),
SUMIFS(PSA!$D:$D,PSA!$A:$A,C5026,PSA!$G:$G,D5026),
IF(AND(A5026="Colorectal Cancer Screening", E5026="Utilization Rate (per 100,000 patients)"),
SUMIFS(COL!$D:$D,COL!$A:$A,C5026,COL!$G:$G, D5026),
IF(AND(A5026="Cervical Cancer Screening", E5026="Utilization Rate (per 100,000 patients)"),
SUMIFS(CERV!$D:$D,CERV!$A:$A,C5026,CERV!$G:$G,D5026),
IF(AND(A5026="Cancer Screening for CKD patients", E5026="Utilization Rate (per 100,000 patients)"),
SUMIFS(CANSCRN!$D:$D,CANSCRN!$A:$A,C5026,CANSCRN!$G:$G,D5026),
IF(AND(A5026="PSA Testing", E5026="Cost per service ($USD)"),
SUMIFS(PSA!$E:$E,PSA!$A:$A,C5026,PSA!$G:$G,D5026),
IF(AND(A5026="Colorectal Cancer Screening", E5026="Cost per service ($USD)"),
SUMIFS(COL!$E:$E,COL!$A:$A,C5026,COL!$G:$G,D5026),
IF(AND(A5026="Cervical Cancer Screening", E5026="Cost per service ($USD)"),
SUMIFS(CERV!$E:$E,CERV!$A:$A,C5026,CERV!$G:$G,D5026),
IF(AND(A5026="Cancer Screening for CKD patients", E5026="Cost per service ($USD)"),
SUMIFS(CANSCRN!$E:$E,CANSCRN!$A:$A,C5026,CANSCRN!$G:$G,D5026),
IF(AND(A5026="PSA Testing", E5026="Total Expenditure ($USD per 100,000 patients)"),
SUMIFS(PSA!$F:$F,PSA!$A:$A,C5026,PSA!$G:$G,D5026),
IF(AND(A5026="Colorectal Cancer Screening", E5026="Total Expenditure ($USD per 100,000 patients)"),
SUMIFS(COL!$F:$F,COL!$A:$A,C5026,COL!$G:$G,D5026),
IF(AND(A5026="Cervical Cancer Screening", E5026="Total Expenditure ($USD per 100,000 patients)"),
SUMIFS(CERV!$F:$F,CERV!$A:$A,C5026,CERV!$G:$G,D5026),
SUMIFS(CANSCRN!$F:$F,CANSCRN!$A:$A,C5026,CANSCRN!$G:$G,D5026))))))))))))</f>
        <v>17.956128</v>
      </c>
    </row>
    <row r="5027" spans="1:6" x14ac:dyDescent="0.2">
      <c r="A5027" s="24" t="s">
        <v>100</v>
      </c>
      <c r="B5027" s="24" t="s">
        <v>101</v>
      </c>
      <c r="C5027" s="24" t="s">
        <v>79</v>
      </c>
      <c r="D5027" s="24">
        <v>2018</v>
      </c>
      <c r="E5027" s="24" t="s">
        <v>106</v>
      </c>
      <c r="F5027" s="3">
        <f>IF(AND(A5027="PSA Testing", E5027= "Utilization Rate (per 100,000 patients)"),
SUMIFS(PSA!$D:$D,PSA!$A:$A,C5027,PSA!$G:$G,D5027),
IF(AND(A5027="Colorectal Cancer Screening", E5027="Utilization Rate (per 100,000 patients)"),
SUMIFS(COL!$D:$D,COL!$A:$A,C5027,COL!$G:$G, D5027),
IF(AND(A5027="Cervical Cancer Screening", E5027="Utilization Rate (per 100,000 patients)"),
SUMIFS(CERV!$D:$D,CERV!$A:$A,C5027,CERV!$G:$G,D5027),
IF(AND(A5027="Cancer Screening for CKD patients", E5027="Utilization Rate (per 100,000 patients)"),
SUMIFS(CANSCRN!$D:$D,CANSCRN!$A:$A,C5027,CANSCRN!$G:$G,D5027),
IF(AND(A5027="PSA Testing", E5027="Cost per service ($USD)"),
SUMIFS(PSA!$E:$E,PSA!$A:$A,C5027,PSA!$G:$G,D5027),
IF(AND(A5027="Colorectal Cancer Screening", E5027="Cost per service ($USD)"),
SUMIFS(COL!$E:$E,COL!$A:$A,C5027,COL!$G:$G,D5027),
IF(AND(A5027="Cervical Cancer Screening", E5027="Cost per service ($USD)"),
SUMIFS(CERV!$E:$E,CERV!$A:$A,C5027,CERV!$G:$G,D5027),
IF(AND(A5027="Cancer Screening for CKD patients", E5027="Cost per service ($USD)"),
SUMIFS(CANSCRN!$E:$E,CANSCRN!$A:$A,C5027,CANSCRN!$G:$G,D5027),
IF(AND(A5027="PSA Testing", E5027="Total Expenditure ($USD per 100,000 patients)"),
SUMIFS(PSA!$F:$F,PSA!$A:$A,C5027,PSA!$G:$G,D5027),
IF(AND(A5027="Colorectal Cancer Screening", E5027="Total Expenditure ($USD per 100,000 patients)"),
SUMIFS(COL!$F:$F,COL!$A:$A,C5027,COL!$G:$G,D5027),
IF(AND(A5027="Cervical Cancer Screening", E5027="Total Expenditure ($USD per 100,000 patients)"),
SUMIFS(CERV!$F:$F,CERV!$A:$A,C5027,CERV!$G:$G,D5027),
SUMIFS(CANSCRN!$F:$F,CANSCRN!$A:$A,C5027,CANSCRN!$G:$G,D5027))))))))))))</f>
        <v>18.0749447</v>
      </c>
    </row>
    <row r="5028" spans="1:6" x14ac:dyDescent="0.2">
      <c r="A5028" s="24" t="s">
        <v>100</v>
      </c>
      <c r="B5028" s="24" t="s">
        <v>101</v>
      </c>
      <c r="C5028" s="24" t="s">
        <v>79</v>
      </c>
      <c r="D5028" s="24">
        <v>2019</v>
      </c>
      <c r="E5028" s="24" t="s">
        <v>106</v>
      </c>
      <c r="F5028" s="3">
        <f>IF(AND(A5028="PSA Testing", E5028= "Utilization Rate (per 100,000 patients)"),
SUMIFS(PSA!$D:$D,PSA!$A:$A,C5028,PSA!$G:$G,D5028),
IF(AND(A5028="Colorectal Cancer Screening", E5028="Utilization Rate (per 100,000 patients)"),
SUMIFS(COL!$D:$D,COL!$A:$A,C5028,COL!$G:$G, D5028),
IF(AND(A5028="Cervical Cancer Screening", E5028="Utilization Rate (per 100,000 patients)"),
SUMIFS(CERV!$D:$D,CERV!$A:$A,C5028,CERV!$G:$G,D5028),
IF(AND(A5028="Cancer Screening for CKD patients", E5028="Utilization Rate (per 100,000 patients)"),
SUMIFS(CANSCRN!$D:$D,CANSCRN!$A:$A,C5028,CANSCRN!$G:$G,D5028),
IF(AND(A5028="PSA Testing", E5028="Cost per service ($USD)"),
SUMIFS(PSA!$E:$E,PSA!$A:$A,C5028,PSA!$G:$G,D5028),
IF(AND(A5028="Colorectal Cancer Screening", E5028="Cost per service ($USD)"),
SUMIFS(COL!$E:$E,COL!$A:$A,C5028,COL!$G:$G,D5028),
IF(AND(A5028="Cervical Cancer Screening", E5028="Cost per service ($USD)"),
SUMIFS(CERV!$E:$E,CERV!$A:$A,C5028,CERV!$G:$G,D5028),
IF(AND(A5028="Cancer Screening for CKD patients", E5028="Cost per service ($USD)"),
SUMIFS(CANSCRN!$E:$E,CANSCRN!$A:$A,C5028,CANSCRN!$G:$G,D5028),
IF(AND(A5028="PSA Testing", E5028="Total Expenditure ($USD per 100,000 patients)"),
SUMIFS(PSA!$F:$F,PSA!$A:$A,C5028,PSA!$G:$G,D5028),
IF(AND(A5028="Colorectal Cancer Screening", E5028="Total Expenditure ($USD per 100,000 patients)"),
SUMIFS(COL!$F:$F,COL!$A:$A,C5028,COL!$G:$G,D5028),
IF(AND(A5028="Cervical Cancer Screening", E5028="Total Expenditure ($USD per 100,000 patients)"),
SUMIFS(CERV!$F:$F,CERV!$A:$A,C5028,CERV!$G:$G,D5028),
SUMIFS(CANSCRN!$F:$F,CANSCRN!$A:$A,C5028,CANSCRN!$G:$G,D5028))))))))))))</f>
        <v>17.537607600000001</v>
      </c>
    </row>
    <row r="5029" spans="1:6" x14ac:dyDescent="0.2">
      <c r="A5029" s="24" t="s">
        <v>100</v>
      </c>
      <c r="B5029" s="24" t="s">
        <v>101</v>
      </c>
      <c r="C5029" s="24" t="s">
        <v>80</v>
      </c>
      <c r="D5029" s="24">
        <v>2009</v>
      </c>
      <c r="E5029" s="24" t="s">
        <v>106</v>
      </c>
      <c r="F5029" s="3">
        <f>IF(AND(A5029="PSA Testing", E5029= "Utilization Rate (per 100,000 patients)"),
SUMIFS(PSA!$D:$D,PSA!$A:$A,C5029,PSA!$G:$G,D5029),
IF(AND(A5029="Colorectal Cancer Screening", E5029="Utilization Rate (per 100,000 patients)"),
SUMIFS(COL!$D:$D,COL!$A:$A,C5029,COL!$G:$G, D5029),
IF(AND(A5029="Cervical Cancer Screening", E5029="Utilization Rate (per 100,000 patients)"),
SUMIFS(CERV!$D:$D,CERV!$A:$A,C5029,CERV!$G:$G,D5029),
IF(AND(A5029="Cancer Screening for CKD patients", E5029="Utilization Rate (per 100,000 patients)"),
SUMIFS(CANSCRN!$D:$D,CANSCRN!$A:$A,C5029,CANSCRN!$G:$G,D5029),
IF(AND(A5029="PSA Testing", E5029="Cost per service ($USD)"),
SUMIFS(PSA!$E:$E,PSA!$A:$A,C5029,PSA!$G:$G,D5029),
IF(AND(A5029="Colorectal Cancer Screening", E5029="Cost per service ($USD)"),
SUMIFS(COL!$E:$E,COL!$A:$A,C5029,COL!$G:$G,D5029),
IF(AND(A5029="Cervical Cancer Screening", E5029="Cost per service ($USD)"),
SUMIFS(CERV!$E:$E,CERV!$A:$A,C5029,CERV!$G:$G,D5029),
IF(AND(A5029="Cancer Screening for CKD patients", E5029="Cost per service ($USD)"),
SUMIFS(CANSCRN!$E:$E,CANSCRN!$A:$A,C5029,CANSCRN!$G:$G,D5029),
IF(AND(A5029="PSA Testing", E5029="Total Expenditure ($USD per 100,000 patients)"),
SUMIFS(PSA!$F:$F,PSA!$A:$A,C5029,PSA!$G:$G,D5029),
IF(AND(A5029="Colorectal Cancer Screening", E5029="Total Expenditure ($USD per 100,000 patients)"),
SUMIFS(COL!$F:$F,COL!$A:$A,C5029,COL!$G:$G,D5029),
IF(AND(A5029="Cervical Cancer Screening", E5029="Total Expenditure ($USD per 100,000 patients)"),
SUMIFS(CERV!$F:$F,CERV!$A:$A,C5029,CERV!$G:$G,D5029),
SUMIFS(CANSCRN!$F:$F,CANSCRN!$A:$A,C5029,CANSCRN!$G:$G,D5029))))))))))))</f>
        <v>13.2925</v>
      </c>
    </row>
    <row r="5030" spans="1:6" x14ac:dyDescent="0.2">
      <c r="A5030" s="24" t="s">
        <v>100</v>
      </c>
      <c r="B5030" s="24" t="s">
        <v>101</v>
      </c>
      <c r="C5030" s="24" t="s">
        <v>80</v>
      </c>
      <c r="D5030" s="24">
        <v>2010</v>
      </c>
      <c r="E5030" s="24" t="s">
        <v>106</v>
      </c>
      <c r="F5030" s="3">
        <f>IF(AND(A5030="PSA Testing", E5030= "Utilization Rate (per 100,000 patients)"),
SUMIFS(PSA!$D:$D,PSA!$A:$A,C5030,PSA!$G:$G,D5030),
IF(AND(A5030="Colorectal Cancer Screening", E5030="Utilization Rate (per 100,000 patients)"),
SUMIFS(COL!$D:$D,COL!$A:$A,C5030,COL!$G:$G, D5030),
IF(AND(A5030="Cervical Cancer Screening", E5030="Utilization Rate (per 100,000 patients)"),
SUMIFS(CERV!$D:$D,CERV!$A:$A,C5030,CERV!$G:$G,D5030),
IF(AND(A5030="Cancer Screening for CKD patients", E5030="Utilization Rate (per 100,000 patients)"),
SUMIFS(CANSCRN!$D:$D,CANSCRN!$A:$A,C5030,CANSCRN!$G:$G,D5030),
IF(AND(A5030="PSA Testing", E5030="Cost per service ($USD)"),
SUMIFS(PSA!$E:$E,PSA!$A:$A,C5030,PSA!$G:$G,D5030),
IF(AND(A5030="Colorectal Cancer Screening", E5030="Cost per service ($USD)"),
SUMIFS(COL!$E:$E,COL!$A:$A,C5030,COL!$G:$G,D5030),
IF(AND(A5030="Cervical Cancer Screening", E5030="Cost per service ($USD)"),
SUMIFS(CERV!$E:$E,CERV!$A:$A,C5030,CERV!$G:$G,D5030),
IF(AND(A5030="Cancer Screening for CKD patients", E5030="Cost per service ($USD)"),
SUMIFS(CANSCRN!$E:$E,CANSCRN!$A:$A,C5030,CANSCRN!$G:$G,D5030),
IF(AND(A5030="PSA Testing", E5030="Total Expenditure ($USD per 100,000 patients)"),
SUMIFS(PSA!$F:$F,PSA!$A:$A,C5030,PSA!$G:$G,D5030),
IF(AND(A5030="Colorectal Cancer Screening", E5030="Total Expenditure ($USD per 100,000 patients)"),
SUMIFS(COL!$F:$F,COL!$A:$A,C5030,COL!$G:$G,D5030),
IF(AND(A5030="Cervical Cancer Screening", E5030="Total Expenditure ($USD per 100,000 patients)"),
SUMIFS(CERV!$F:$F,CERV!$A:$A,C5030,CERV!$G:$G,D5030),
SUMIFS(CANSCRN!$F:$F,CANSCRN!$A:$A,C5030,CANSCRN!$G:$G,D5030))))))))))))</f>
        <v>35.842222200000002</v>
      </c>
    </row>
    <row r="5031" spans="1:6" x14ac:dyDescent="0.2">
      <c r="A5031" s="24" t="s">
        <v>100</v>
      </c>
      <c r="B5031" s="24" t="s">
        <v>101</v>
      </c>
      <c r="C5031" s="24" t="s">
        <v>80</v>
      </c>
      <c r="D5031" s="24">
        <v>2011</v>
      </c>
      <c r="E5031" s="24" t="s">
        <v>106</v>
      </c>
      <c r="F5031" s="3">
        <f>IF(AND(A5031="PSA Testing", E5031= "Utilization Rate (per 100,000 patients)"),
SUMIFS(PSA!$D:$D,PSA!$A:$A,C5031,PSA!$G:$G,D5031),
IF(AND(A5031="Colorectal Cancer Screening", E5031="Utilization Rate (per 100,000 patients)"),
SUMIFS(COL!$D:$D,COL!$A:$A,C5031,COL!$G:$G, D5031),
IF(AND(A5031="Cervical Cancer Screening", E5031="Utilization Rate (per 100,000 patients)"),
SUMIFS(CERV!$D:$D,CERV!$A:$A,C5031,CERV!$G:$G,D5031),
IF(AND(A5031="Cancer Screening for CKD patients", E5031="Utilization Rate (per 100,000 patients)"),
SUMIFS(CANSCRN!$D:$D,CANSCRN!$A:$A,C5031,CANSCRN!$G:$G,D5031),
IF(AND(A5031="PSA Testing", E5031="Cost per service ($USD)"),
SUMIFS(PSA!$E:$E,PSA!$A:$A,C5031,PSA!$G:$G,D5031),
IF(AND(A5031="Colorectal Cancer Screening", E5031="Cost per service ($USD)"),
SUMIFS(COL!$E:$E,COL!$A:$A,C5031,COL!$G:$G,D5031),
IF(AND(A5031="Cervical Cancer Screening", E5031="Cost per service ($USD)"),
SUMIFS(CERV!$E:$E,CERV!$A:$A,C5031,CERV!$G:$G,D5031),
IF(AND(A5031="Cancer Screening for CKD patients", E5031="Cost per service ($USD)"),
SUMIFS(CANSCRN!$E:$E,CANSCRN!$A:$A,C5031,CANSCRN!$G:$G,D5031),
IF(AND(A5031="PSA Testing", E5031="Total Expenditure ($USD per 100,000 patients)"),
SUMIFS(PSA!$F:$F,PSA!$A:$A,C5031,PSA!$G:$G,D5031),
IF(AND(A5031="Colorectal Cancer Screening", E5031="Total Expenditure ($USD per 100,000 patients)"),
SUMIFS(COL!$F:$F,COL!$A:$A,C5031,COL!$G:$G,D5031),
IF(AND(A5031="Cervical Cancer Screening", E5031="Total Expenditure ($USD per 100,000 patients)"),
SUMIFS(CERV!$F:$F,CERV!$A:$A,C5031,CERV!$G:$G,D5031),
SUMIFS(CANSCRN!$F:$F,CANSCRN!$A:$A,C5031,CANSCRN!$G:$G,D5031))))))))))))</f>
        <v>19.271666700000001</v>
      </c>
    </row>
    <row r="5032" spans="1:6" x14ac:dyDescent="0.2">
      <c r="A5032" s="24" t="s">
        <v>100</v>
      </c>
      <c r="B5032" s="24" t="s">
        <v>101</v>
      </c>
      <c r="C5032" s="24" t="s">
        <v>80</v>
      </c>
      <c r="D5032" s="24">
        <v>2012</v>
      </c>
      <c r="E5032" s="24" t="s">
        <v>106</v>
      </c>
      <c r="F5032" s="3">
        <f>IF(AND(A5032="PSA Testing", E5032= "Utilization Rate (per 100,000 patients)"),
SUMIFS(PSA!$D:$D,PSA!$A:$A,C5032,PSA!$G:$G,D5032),
IF(AND(A5032="Colorectal Cancer Screening", E5032="Utilization Rate (per 100,000 patients)"),
SUMIFS(COL!$D:$D,COL!$A:$A,C5032,COL!$G:$G, D5032),
IF(AND(A5032="Cervical Cancer Screening", E5032="Utilization Rate (per 100,000 patients)"),
SUMIFS(CERV!$D:$D,CERV!$A:$A,C5032,CERV!$G:$G,D5032),
IF(AND(A5032="Cancer Screening for CKD patients", E5032="Utilization Rate (per 100,000 patients)"),
SUMIFS(CANSCRN!$D:$D,CANSCRN!$A:$A,C5032,CANSCRN!$G:$G,D5032),
IF(AND(A5032="PSA Testing", E5032="Cost per service ($USD)"),
SUMIFS(PSA!$E:$E,PSA!$A:$A,C5032,PSA!$G:$G,D5032),
IF(AND(A5032="Colorectal Cancer Screening", E5032="Cost per service ($USD)"),
SUMIFS(COL!$E:$E,COL!$A:$A,C5032,COL!$G:$G,D5032),
IF(AND(A5032="Cervical Cancer Screening", E5032="Cost per service ($USD)"),
SUMIFS(CERV!$E:$E,CERV!$A:$A,C5032,CERV!$G:$G,D5032),
IF(AND(A5032="Cancer Screening for CKD patients", E5032="Cost per service ($USD)"),
SUMIFS(CANSCRN!$E:$E,CANSCRN!$A:$A,C5032,CANSCRN!$G:$G,D5032),
IF(AND(A5032="PSA Testing", E5032="Total Expenditure ($USD per 100,000 patients)"),
SUMIFS(PSA!$F:$F,PSA!$A:$A,C5032,PSA!$G:$G,D5032),
IF(AND(A5032="Colorectal Cancer Screening", E5032="Total Expenditure ($USD per 100,000 patients)"),
SUMIFS(COL!$F:$F,COL!$A:$A,C5032,COL!$G:$G,D5032),
IF(AND(A5032="Cervical Cancer Screening", E5032="Total Expenditure ($USD per 100,000 patients)"),
SUMIFS(CERV!$F:$F,CERV!$A:$A,C5032,CERV!$G:$G,D5032),
SUMIFS(CANSCRN!$F:$F,CANSCRN!$A:$A,C5032,CANSCRN!$G:$G,D5032))))))))))))</f>
        <v>20.732352899999999</v>
      </c>
    </row>
    <row r="5033" spans="1:6" x14ac:dyDescent="0.2">
      <c r="A5033" s="24" t="s">
        <v>100</v>
      </c>
      <c r="B5033" s="24" t="s">
        <v>101</v>
      </c>
      <c r="C5033" s="24" t="s">
        <v>80</v>
      </c>
      <c r="D5033" s="24">
        <v>2013</v>
      </c>
      <c r="E5033" s="24" t="s">
        <v>106</v>
      </c>
      <c r="F5033" s="3">
        <f>IF(AND(A5033="PSA Testing", E5033= "Utilization Rate (per 100,000 patients)"),
SUMIFS(PSA!$D:$D,PSA!$A:$A,C5033,PSA!$G:$G,D5033),
IF(AND(A5033="Colorectal Cancer Screening", E5033="Utilization Rate (per 100,000 patients)"),
SUMIFS(COL!$D:$D,COL!$A:$A,C5033,COL!$G:$G, D5033),
IF(AND(A5033="Cervical Cancer Screening", E5033="Utilization Rate (per 100,000 patients)"),
SUMIFS(CERV!$D:$D,CERV!$A:$A,C5033,CERV!$G:$G,D5033),
IF(AND(A5033="Cancer Screening for CKD patients", E5033="Utilization Rate (per 100,000 patients)"),
SUMIFS(CANSCRN!$D:$D,CANSCRN!$A:$A,C5033,CANSCRN!$G:$G,D5033),
IF(AND(A5033="PSA Testing", E5033="Cost per service ($USD)"),
SUMIFS(PSA!$E:$E,PSA!$A:$A,C5033,PSA!$G:$G,D5033),
IF(AND(A5033="Colorectal Cancer Screening", E5033="Cost per service ($USD)"),
SUMIFS(COL!$E:$E,COL!$A:$A,C5033,COL!$G:$G,D5033),
IF(AND(A5033="Cervical Cancer Screening", E5033="Cost per service ($USD)"),
SUMIFS(CERV!$E:$E,CERV!$A:$A,C5033,CERV!$G:$G,D5033),
IF(AND(A5033="Cancer Screening for CKD patients", E5033="Cost per service ($USD)"),
SUMIFS(CANSCRN!$E:$E,CANSCRN!$A:$A,C5033,CANSCRN!$G:$G,D5033),
IF(AND(A5033="PSA Testing", E5033="Total Expenditure ($USD per 100,000 patients)"),
SUMIFS(PSA!$F:$F,PSA!$A:$A,C5033,PSA!$G:$G,D5033),
IF(AND(A5033="Colorectal Cancer Screening", E5033="Total Expenditure ($USD per 100,000 patients)"),
SUMIFS(COL!$F:$F,COL!$A:$A,C5033,COL!$G:$G,D5033),
IF(AND(A5033="Cervical Cancer Screening", E5033="Total Expenditure ($USD per 100,000 patients)"),
SUMIFS(CERV!$F:$F,CERV!$A:$A,C5033,CERV!$G:$G,D5033),
SUMIFS(CANSCRN!$F:$F,CANSCRN!$A:$A,C5033,CANSCRN!$G:$G,D5033))))))))))))</f>
        <v>15.5728571</v>
      </c>
    </row>
    <row r="5034" spans="1:6" x14ac:dyDescent="0.2">
      <c r="A5034" s="24" t="s">
        <v>100</v>
      </c>
      <c r="B5034" s="24" t="s">
        <v>101</v>
      </c>
      <c r="C5034" s="24" t="s">
        <v>80</v>
      </c>
      <c r="D5034" s="24">
        <v>2014</v>
      </c>
      <c r="E5034" s="24" t="s">
        <v>106</v>
      </c>
      <c r="F5034" s="3">
        <f>IF(AND(A5034="PSA Testing", E5034= "Utilization Rate (per 100,000 patients)"),
SUMIFS(PSA!$D:$D,PSA!$A:$A,C5034,PSA!$G:$G,D5034),
IF(AND(A5034="Colorectal Cancer Screening", E5034="Utilization Rate (per 100,000 patients)"),
SUMIFS(COL!$D:$D,COL!$A:$A,C5034,COL!$G:$G, D5034),
IF(AND(A5034="Cervical Cancer Screening", E5034="Utilization Rate (per 100,000 patients)"),
SUMIFS(CERV!$D:$D,CERV!$A:$A,C5034,CERV!$G:$G,D5034),
IF(AND(A5034="Cancer Screening for CKD patients", E5034="Utilization Rate (per 100,000 patients)"),
SUMIFS(CANSCRN!$D:$D,CANSCRN!$A:$A,C5034,CANSCRN!$G:$G,D5034),
IF(AND(A5034="PSA Testing", E5034="Cost per service ($USD)"),
SUMIFS(PSA!$E:$E,PSA!$A:$A,C5034,PSA!$G:$G,D5034),
IF(AND(A5034="Colorectal Cancer Screening", E5034="Cost per service ($USD)"),
SUMIFS(COL!$E:$E,COL!$A:$A,C5034,COL!$G:$G,D5034),
IF(AND(A5034="Cervical Cancer Screening", E5034="Cost per service ($USD)"),
SUMIFS(CERV!$E:$E,CERV!$A:$A,C5034,CERV!$G:$G,D5034),
IF(AND(A5034="Cancer Screening for CKD patients", E5034="Cost per service ($USD)"),
SUMIFS(CANSCRN!$E:$E,CANSCRN!$A:$A,C5034,CANSCRN!$G:$G,D5034),
IF(AND(A5034="PSA Testing", E5034="Total Expenditure ($USD per 100,000 patients)"),
SUMIFS(PSA!$F:$F,PSA!$A:$A,C5034,PSA!$G:$G,D5034),
IF(AND(A5034="Colorectal Cancer Screening", E5034="Total Expenditure ($USD per 100,000 patients)"),
SUMIFS(COL!$F:$F,COL!$A:$A,C5034,COL!$G:$G,D5034),
IF(AND(A5034="Cervical Cancer Screening", E5034="Total Expenditure ($USD per 100,000 patients)"),
SUMIFS(CERV!$F:$F,CERV!$A:$A,C5034,CERV!$G:$G,D5034),
SUMIFS(CANSCRN!$F:$F,CANSCRN!$A:$A,C5034,CANSCRN!$G:$G,D5034))))))))))))</f>
        <v>16.8421053</v>
      </c>
    </row>
    <row r="5035" spans="1:6" x14ac:dyDescent="0.2">
      <c r="A5035" s="24" t="s">
        <v>100</v>
      </c>
      <c r="B5035" s="24" t="s">
        <v>101</v>
      </c>
      <c r="C5035" s="24" t="s">
        <v>80</v>
      </c>
      <c r="D5035" s="24">
        <v>2015</v>
      </c>
      <c r="E5035" s="24" t="s">
        <v>106</v>
      </c>
      <c r="F5035" s="3">
        <f>IF(AND(A5035="PSA Testing", E5035= "Utilization Rate (per 100,000 patients)"),
SUMIFS(PSA!$D:$D,PSA!$A:$A,C5035,PSA!$G:$G,D5035),
IF(AND(A5035="Colorectal Cancer Screening", E5035="Utilization Rate (per 100,000 patients)"),
SUMIFS(COL!$D:$D,COL!$A:$A,C5035,COL!$G:$G, D5035),
IF(AND(A5035="Cervical Cancer Screening", E5035="Utilization Rate (per 100,000 patients)"),
SUMIFS(CERV!$D:$D,CERV!$A:$A,C5035,CERV!$G:$G,D5035),
IF(AND(A5035="Cancer Screening for CKD patients", E5035="Utilization Rate (per 100,000 patients)"),
SUMIFS(CANSCRN!$D:$D,CANSCRN!$A:$A,C5035,CANSCRN!$G:$G,D5035),
IF(AND(A5035="PSA Testing", E5035="Cost per service ($USD)"),
SUMIFS(PSA!$E:$E,PSA!$A:$A,C5035,PSA!$G:$G,D5035),
IF(AND(A5035="Colorectal Cancer Screening", E5035="Cost per service ($USD)"),
SUMIFS(COL!$E:$E,COL!$A:$A,C5035,COL!$G:$G,D5035),
IF(AND(A5035="Cervical Cancer Screening", E5035="Cost per service ($USD)"),
SUMIFS(CERV!$E:$E,CERV!$A:$A,C5035,CERV!$G:$G,D5035),
IF(AND(A5035="Cancer Screening for CKD patients", E5035="Cost per service ($USD)"),
SUMIFS(CANSCRN!$E:$E,CANSCRN!$A:$A,C5035,CANSCRN!$G:$G,D5035),
IF(AND(A5035="PSA Testing", E5035="Total Expenditure ($USD per 100,000 patients)"),
SUMIFS(PSA!$F:$F,PSA!$A:$A,C5035,PSA!$G:$G,D5035),
IF(AND(A5035="Colorectal Cancer Screening", E5035="Total Expenditure ($USD per 100,000 patients)"),
SUMIFS(COL!$F:$F,COL!$A:$A,C5035,COL!$G:$G,D5035),
IF(AND(A5035="Cervical Cancer Screening", E5035="Total Expenditure ($USD per 100,000 patients)"),
SUMIFS(CERV!$F:$F,CERV!$A:$A,C5035,CERV!$G:$G,D5035),
SUMIFS(CANSCRN!$F:$F,CANSCRN!$A:$A,C5035,CANSCRN!$G:$G,D5035))))))))))))</f>
        <v>19.605</v>
      </c>
    </row>
    <row r="5036" spans="1:6" x14ac:dyDescent="0.2">
      <c r="A5036" s="24" t="s">
        <v>100</v>
      </c>
      <c r="B5036" s="24" t="s">
        <v>101</v>
      </c>
      <c r="C5036" s="24" t="s">
        <v>80</v>
      </c>
      <c r="D5036" s="24">
        <v>2016</v>
      </c>
      <c r="E5036" s="24" t="s">
        <v>106</v>
      </c>
      <c r="F5036" s="3">
        <f>IF(AND(A5036="PSA Testing", E5036= "Utilization Rate (per 100,000 patients)"),
SUMIFS(PSA!$D:$D,PSA!$A:$A,C5036,PSA!$G:$G,D5036),
IF(AND(A5036="Colorectal Cancer Screening", E5036="Utilization Rate (per 100,000 patients)"),
SUMIFS(COL!$D:$D,COL!$A:$A,C5036,COL!$G:$G, D5036),
IF(AND(A5036="Cervical Cancer Screening", E5036="Utilization Rate (per 100,000 patients)"),
SUMIFS(CERV!$D:$D,CERV!$A:$A,C5036,CERV!$G:$G,D5036),
IF(AND(A5036="Cancer Screening for CKD patients", E5036="Utilization Rate (per 100,000 patients)"),
SUMIFS(CANSCRN!$D:$D,CANSCRN!$A:$A,C5036,CANSCRN!$G:$G,D5036),
IF(AND(A5036="PSA Testing", E5036="Cost per service ($USD)"),
SUMIFS(PSA!$E:$E,PSA!$A:$A,C5036,PSA!$G:$G,D5036),
IF(AND(A5036="Colorectal Cancer Screening", E5036="Cost per service ($USD)"),
SUMIFS(COL!$E:$E,COL!$A:$A,C5036,COL!$G:$G,D5036),
IF(AND(A5036="Cervical Cancer Screening", E5036="Cost per service ($USD)"),
SUMIFS(CERV!$E:$E,CERV!$A:$A,C5036,CERV!$G:$G,D5036),
IF(AND(A5036="Cancer Screening for CKD patients", E5036="Cost per service ($USD)"),
SUMIFS(CANSCRN!$E:$E,CANSCRN!$A:$A,C5036,CANSCRN!$G:$G,D5036),
IF(AND(A5036="PSA Testing", E5036="Total Expenditure ($USD per 100,000 patients)"),
SUMIFS(PSA!$F:$F,PSA!$A:$A,C5036,PSA!$G:$G,D5036),
IF(AND(A5036="Colorectal Cancer Screening", E5036="Total Expenditure ($USD per 100,000 patients)"),
SUMIFS(COL!$F:$F,COL!$A:$A,C5036,COL!$G:$G,D5036),
IF(AND(A5036="Cervical Cancer Screening", E5036="Total Expenditure ($USD per 100,000 patients)"),
SUMIFS(CERV!$F:$F,CERV!$A:$A,C5036,CERV!$G:$G,D5036),
SUMIFS(CANSCRN!$F:$F,CANSCRN!$A:$A,C5036,CANSCRN!$G:$G,D5036))))))))))))</f>
        <v>20.936875000000001</v>
      </c>
    </row>
    <row r="5037" spans="1:6" x14ac:dyDescent="0.2">
      <c r="A5037" s="24" t="s">
        <v>100</v>
      </c>
      <c r="B5037" s="24" t="s">
        <v>101</v>
      </c>
      <c r="C5037" s="24" t="s">
        <v>80</v>
      </c>
      <c r="D5037" s="24">
        <v>2017</v>
      </c>
      <c r="E5037" s="24" t="s">
        <v>106</v>
      </c>
      <c r="F5037" s="3">
        <f>IF(AND(A5037="PSA Testing", E5037= "Utilization Rate (per 100,000 patients)"),
SUMIFS(PSA!$D:$D,PSA!$A:$A,C5037,PSA!$G:$G,D5037),
IF(AND(A5037="Colorectal Cancer Screening", E5037="Utilization Rate (per 100,000 patients)"),
SUMIFS(COL!$D:$D,COL!$A:$A,C5037,COL!$G:$G, D5037),
IF(AND(A5037="Cervical Cancer Screening", E5037="Utilization Rate (per 100,000 patients)"),
SUMIFS(CERV!$D:$D,CERV!$A:$A,C5037,CERV!$G:$G,D5037),
IF(AND(A5037="Cancer Screening for CKD patients", E5037="Utilization Rate (per 100,000 patients)"),
SUMIFS(CANSCRN!$D:$D,CANSCRN!$A:$A,C5037,CANSCRN!$G:$G,D5037),
IF(AND(A5037="PSA Testing", E5037="Cost per service ($USD)"),
SUMIFS(PSA!$E:$E,PSA!$A:$A,C5037,PSA!$G:$G,D5037),
IF(AND(A5037="Colorectal Cancer Screening", E5037="Cost per service ($USD)"),
SUMIFS(COL!$E:$E,COL!$A:$A,C5037,COL!$G:$G,D5037),
IF(AND(A5037="Cervical Cancer Screening", E5037="Cost per service ($USD)"),
SUMIFS(CERV!$E:$E,CERV!$A:$A,C5037,CERV!$G:$G,D5037),
IF(AND(A5037="Cancer Screening for CKD patients", E5037="Cost per service ($USD)"),
SUMIFS(CANSCRN!$E:$E,CANSCRN!$A:$A,C5037,CANSCRN!$G:$G,D5037),
IF(AND(A5037="PSA Testing", E5037="Total Expenditure ($USD per 100,000 patients)"),
SUMIFS(PSA!$F:$F,PSA!$A:$A,C5037,PSA!$G:$G,D5037),
IF(AND(A5037="Colorectal Cancer Screening", E5037="Total Expenditure ($USD per 100,000 patients)"),
SUMIFS(COL!$F:$F,COL!$A:$A,C5037,COL!$G:$G,D5037),
IF(AND(A5037="Cervical Cancer Screening", E5037="Total Expenditure ($USD per 100,000 patients)"),
SUMIFS(CERV!$F:$F,CERV!$A:$A,C5037,CERV!$G:$G,D5037),
SUMIFS(CANSCRN!$F:$F,CANSCRN!$A:$A,C5037,CANSCRN!$G:$G,D5037))))))))))))</f>
        <v>21.2022917</v>
      </c>
    </row>
    <row r="5038" spans="1:6" x14ac:dyDescent="0.2">
      <c r="A5038" s="24" t="s">
        <v>100</v>
      </c>
      <c r="B5038" s="24" t="s">
        <v>101</v>
      </c>
      <c r="C5038" s="24" t="s">
        <v>80</v>
      </c>
      <c r="D5038" s="24">
        <v>2018</v>
      </c>
      <c r="E5038" s="24" t="s">
        <v>106</v>
      </c>
      <c r="F5038" s="3">
        <f>IF(AND(A5038="PSA Testing", E5038= "Utilization Rate (per 100,000 patients)"),
SUMIFS(PSA!$D:$D,PSA!$A:$A,C5038,PSA!$G:$G,D5038),
IF(AND(A5038="Colorectal Cancer Screening", E5038="Utilization Rate (per 100,000 patients)"),
SUMIFS(COL!$D:$D,COL!$A:$A,C5038,COL!$G:$G, D5038),
IF(AND(A5038="Cervical Cancer Screening", E5038="Utilization Rate (per 100,000 patients)"),
SUMIFS(CERV!$D:$D,CERV!$A:$A,C5038,CERV!$G:$G,D5038),
IF(AND(A5038="Cancer Screening for CKD patients", E5038="Utilization Rate (per 100,000 patients)"),
SUMIFS(CANSCRN!$D:$D,CANSCRN!$A:$A,C5038,CANSCRN!$G:$G,D5038),
IF(AND(A5038="PSA Testing", E5038="Cost per service ($USD)"),
SUMIFS(PSA!$E:$E,PSA!$A:$A,C5038,PSA!$G:$G,D5038),
IF(AND(A5038="Colorectal Cancer Screening", E5038="Cost per service ($USD)"),
SUMIFS(COL!$E:$E,COL!$A:$A,C5038,COL!$G:$G,D5038),
IF(AND(A5038="Cervical Cancer Screening", E5038="Cost per service ($USD)"),
SUMIFS(CERV!$E:$E,CERV!$A:$A,C5038,CERV!$G:$G,D5038),
IF(AND(A5038="Cancer Screening for CKD patients", E5038="Cost per service ($USD)"),
SUMIFS(CANSCRN!$E:$E,CANSCRN!$A:$A,C5038,CANSCRN!$G:$G,D5038),
IF(AND(A5038="PSA Testing", E5038="Total Expenditure ($USD per 100,000 patients)"),
SUMIFS(PSA!$F:$F,PSA!$A:$A,C5038,PSA!$G:$G,D5038),
IF(AND(A5038="Colorectal Cancer Screening", E5038="Total Expenditure ($USD per 100,000 patients)"),
SUMIFS(COL!$F:$F,COL!$A:$A,C5038,COL!$G:$G,D5038),
IF(AND(A5038="Cervical Cancer Screening", E5038="Total Expenditure ($USD per 100,000 patients)"),
SUMIFS(CERV!$F:$F,CERV!$A:$A,C5038,CERV!$G:$G,D5038),
SUMIFS(CANSCRN!$F:$F,CANSCRN!$A:$A,C5038,CANSCRN!$G:$G,D5038))))))))))))</f>
        <v>21.204335</v>
      </c>
    </row>
    <row r="5039" spans="1:6" x14ac:dyDescent="0.2">
      <c r="A5039" s="24" t="s">
        <v>100</v>
      </c>
      <c r="B5039" s="24" t="s">
        <v>101</v>
      </c>
      <c r="C5039" s="24" t="s">
        <v>80</v>
      </c>
      <c r="D5039" s="24">
        <v>2019</v>
      </c>
      <c r="E5039" s="24" t="s">
        <v>106</v>
      </c>
      <c r="F5039" s="3">
        <f>IF(AND(A5039="PSA Testing", E5039= "Utilization Rate (per 100,000 patients)"),
SUMIFS(PSA!$D:$D,PSA!$A:$A,C5039,PSA!$G:$G,D5039),
IF(AND(A5039="Colorectal Cancer Screening", E5039="Utilization Rate (per 100,000 patients)"),
SUMIFS(COL!$D:$D,COL!$A:$A,C5039,COL!$G:$G, D5039),
IF(AND(A5039="Cervical Cancer Screening", E5039="Utilization Rate (per 100,000 patients)"),
SUMIFS(CERV!$D:$D,CERV!$A:$A,C5039,CERV!$G:$G,D5039),
IF(AND(A5039="Cancer Screening for CKD patients", E5039="Utilization Rate (per 100,000 patients)"),
SUMIFS(CANSCRN!$D:$D,CANSCRN!$A:$A,C5039,CANSCRN!$G:$G,D5039),
IF(AND(A5039="PSA Testing", E5039="Cost per service ($USD)"),
SUMIFS(PSA!$E:$E,PSA!$A:$A,C5039,PSA!$G:$G,D5039),
IF(AND(A5039="Colorectal Cancer Screening", E5039="Cost per service ($USD)"),
SUMIFS(COL!$E:$E,COL!$A:$A,C5039,COL!$G:$G,D5039),
IF(AND(A5039="Cervical Cancer Screening", E5039="Cost per service ($USD)"),
SUMIFS(CERV!$E:$E,CERV!$A:$A,C5039,CERV!$G:$G,D5039),
IF(AND(A5039="Cancer Screening for CKD patients", E5039="Cost per service ($USD)"),
SUMIFS(CANSCRN!$E:$E,CANSCRN!$A:$A,C5039,CANSCRN!$G:$G,D5039),
IF(AND(A5039="PSA Testing", E5039="Total Expenditure ($USD per 100,000 patients)"),
SUMIFS(PSA!$F:$F,PSA!$A:$A,C5039,PSA!$G:$G,D5039),
IF(AND(A5039="Colorectal Cancer Screening", E5039="Total Expenditure ($USD per 100,000 patients)"),
SUMIFS(COL!$F:$F,COL!$A:$A,C5039,COL!$G:$G,D5039),
IF(AND(A5039="Cervical Cancer Screening", E5039="Total Expenditure ($USD per 100,000 patients)"),
SUMIFS(CERV!$F:$F,CERV!$A:$A,C5039,CERV!$G:$G,D5039),
SUMIFS(CANSCRN!$F:$F,CANSCRN!$A:$A,C5039,CANSCRN!$G:$G,D5039))))))))))))</f>
        <v>18.693560999999999</v>
      </c>
    </row>
    <row r="5040" spans="1:6" x14ac:dyDescent="0.2">
      <c r="A5040" s="24" t="s">
        <v>100</v>
      </c>
      <c r="B5040" s="24" t="s">
        <v>101</v>
      </c>
      <c r="C5040" s="24" t="s">
        <v>81</v>
      </c>
      <c r="D5040" s="24">
        <v>2009</v>
      </c>
      <c r="E5040" s="24" t="s">
        <v>106</v>
      </c>
      <c r="F5040" s="3">
        <f>IF(AND(A5040="PSA Testing", E5040= "Utilization Rate (per 100,000 patients)"),
SUMIFS(PSA!$D:$D,PSA!$A:$A,C5040,PSA!$G:$G,D5040),
IF(AND(A5040="Colorectal Cancer Screening", E5040="Utilization Rate (per 100,000 patients)"),
SUMIFS(COL!$D:$D,COL!$A:$A,C5040,COL!$G:$G, D5040),
IF(AND(A5040="Cervical Cancer Screening", E5040="Utilization Rate (per 100,000 patients)"),
SUMIFS(CERV!$D:$D,CERV!$A:$A,C5040,CERV!$G:$G,D5040),
IF(AND(A5040="Cancer Screening for CKD patients", E5040="Utilization Rate (per 100,000 patients)"),
SUMIFS(CANSCRN!$D:$D,CANSCRN!$A:$A,C5040,CANSCRN!$G:$G,D5040),
IF(AND(A5040="PSA Testing", E5040="Cost per service ($USD)"),
SUMIFS(PSA!$E:$E,PSA!$A:$A,C5040,PSA!$G:$G,D5040),
IF(AND(A5040="Colorectal Cancer Screening", E5040="Cost per service ($USD)"),
SUMIFS(COL!$E:$E,COL!$A:$A,C5040,COL!$G:$G,D5040),
IF(AND(A5040="Cervical Cancer Screening", E5040="Cost per service ($USD)"),
SUMIFS(CERV!$E:$E,CERV!$A:$A,C5040,CERV!$G:$G,D5040),
IF(AND(A5040="Cancer Screening for CKD patients", E5040="Cost per service ($USD)"),
SUMIFS(CANSCRN!$E:$E,CANSCRN!$A:$A,C5040,CANSCRN!$G:$G,D5040),
IF(AND(A5040="PSA Testing", E5040="Total Expenditure ($USD per 100,000 patients)"),
SUMIFS(PSA!$F:$F,PSA!$A:$A,C5040,PSA!$G:$G,D5040),
IF(AND(A5040="Colorectal Cancer Screening", E5040="Total Expenditure ($USD per 100,000 patients)"),
SUMIFS(COL!$F:$F,COL!$A:$A,C5040,COL!$G:$G,D5040),
IF(AND(A5040="Cervical Cancer Screening", E5040="Total Expenditure ($USD per 100,000 patients)"),
SUMIFS(CERV!$F:$F,CERV!$A:$A,C5040,CERV!$G:$G,D5040),
SUMIFS(CANSCRN!$F:$F,CANSCRN!$A:$A,C5040,CANSCRN!$G:$G,D5040))))))))))))</f>
        <v>22.91</v>
      </c>
    </row>
    <row r="5041" spans="1:6" x14ac:dyDescent="0.2">
      <c r="A5041" s="24" t="s">
        <v>100</v>
      </c>
      <c r="B5041" s="24" t="s">
        <v>101</v>
      </c>
      <c r="C5041" s="24" t="s">
        <v>81</v>
      </c>
      <c r="D5041" s="24">
        <v>2010</v>
      </c>
      <c r="E5041" s="24" t="s">
        <v>106</v>
      </c>
      <c r="F5041" s="3">
        <f>IF(AND(A5041="PSA Testing", E5041= "Utilization Rate (per 100,000 patients)"),
SUMIFS(PSA!$D:$D,PSA!$A:$A,C5041,PSA!$G:$G,D5041),
IF(AND(A5041="Colorectal Cancer Screening", E5041="Utilization Rate (per 100,000 patients)"),
SUMIFS(COL!$D:$D,COL!$A:$A,C5041,COL!$G:$G, D5041),
IF(AND(A5041="Cervical Cancer Screening", E5041="Utilization Rate (per 100,000 patients)"),
SUMIFS(CERV!$D:$D,CERV!$A:$A,C5041,CERV!$G:$G,D5041),
IF(AND(A5041="Cancer Screening for CKD patients", E5041="Utilization Rate (per 100,000 patients)"),
SUMIFS(CANSCRN!$D:$D,CANSCRN!$A:$A,C5041,CANSCRN!$G:$G,D5041),
IF(AND(A5041="PSA Testing", E5041="Cost per service ($USD)"),
SUMIFS(PSA!$E:$E,PSA!$A:$A,C5041,PSA!$G:$G,D5041),
IF(AND(A5041="Colorectal Cancer Screening", E5041="Cost per service ($USD)"),
SUMIFS(COL!$E:$E,COL!$A:$A,C5041,COL!$G:$G,D5041),
IF(AND(A5041="Cervical Cancer Screening", E5041="Cost per service ($USD)"),
SUMIFS(CERV!$E:$E,CERV!$A:$A,C5041,CERV!$G:$G,D5041),
IF(AND(A5041="Cancer Screening for CKD patients", E5041="Cost per service ($USD)"),
SUMIFS(CANSCRN!$E:$E,CANSCRN!$A:$A,C5041,CANSCRN!$G:$G,D5041),
IF(AND(A5041="PSA Testing", E5041="Total Expenditure ($USD per 100,000 patients)"),
SUMIFS(PSA!$F:$F,PSA!$A:$A,C5041,PSA!$G:$G,D5041),
IF(AND(A5041="Colorectal Cancer Screening", E5041="Total Expenditure ($USD per 100,000 patients)"),
SUMIFS(COL!$F:$F,COL!$A:$A,C5041,COL!$G:$G,D5041),
IF(AND(A5041="Cervical Cancer Screening", E5041="Total Expenditure ($USD per 100,000 patients)"),
SUMIFS(CERV!$F:$F,CERV!$A:$A,C5041,CERV!$G:$G,D5041),
SUMIFS(CANSCRN!$F:$F,CANSCRN!$A:$A,C5041,CANSCRN!$G:$G,D5041))))))))))))</f>
        <v>29.164782599999999</v>
      </c>
    </row>
    <row r="5042" spans="1:6" x14ac:dyDescent="0.2">
      <c r="A5042" s="24" t="s">
        <v>100</v>
      </c>
      <c r="B5042" s="24" t="s">
        <v>101</v>
      </c>
      <c r="C5042" s="24" t="s">
        <v>81</v>
      </c>
      <c r="D5042" s="24">
        <v>2011</v>
      </c>
      <c r="E5042" s="24" t="s">
        <v>106</v>
      </c>
      <c r="F5042" s="3">
        <f>IF(AND(A5042="PSA Testing", E5042= "Utilization Rate (per 100,000 patients)"),
SUMIFS(PSA!$D:$D,PSA!$A:$A,C5042,PSA!$G:$G,D5042),
IF(AND(A5042="Colorectal Cancer Screening", E5042="Utilization Rate (per 100,000 patients)"),
SUMIFS(COL!$D:$D,COL!$A:$A,C5042,COL!$G:$G, D5042),
IF(AND(A5042="Cervical Cancer Screening", E5042="Utilization Rate (per 100,000 patients)"),
SUMIFS(CERV!$D:$D,CERV!$A:$A,C5042,CERV!$G:$G,D5042),
IF(AND(A5042="Cancer Screening for CKD patients", E5042="Utilization Rate (per 100,000 patients)"),
SUMIFS(CANSCRN!$D:$D,CANSCRN!$A:$A,C5042,CANSCRN!$G:$G,D5042),
IF(AND(A5042="PSA Testing", E5042="Cost per service ($USD)"),
SUMIFS(PSA!$E:$E,PSA!$A:$A,C5042,PSA!$G:$G,D5042),
IF(AND(A5042="Colorectal Cancer Screening", E5042="Cost per service ($USD)"),
SUMIFS(COL!$E:$E,COL!$A:$A,C5042,COL!$G:$G,D5042),
IF(AND(A5042="Cervical Cancer Screening", E5042="Cost per service ($USD)"),
SUMIFS(CERV!$E:$E,CERV!$A:$A,C5042,CERV!$G:$G,D5042),
IF(AND(A5042="Cancer Screening for CKD patients", E5042="Cost per service ($USD)"),
SUMIFS(CANSCRN!$E:$E,CANSCRN!$A:$A,C5042,CANSCRN!$G:$G,D5042),
IF(AND(A5042="PSA Testing", E5042="Total Expenditure ($USD per 100,000 patients)"),
SUMIFS(PSA!$F:$F,PSA!$A:$A,C5042,PSA!$G:$G,D5042),
IF(AND(A5042="Colorectal Cancer Screening", E5042="Total Expenditure ($USD per 100,000 patients)"),
SUMIFS(COL!$F:$F,COL!$A:$A,C5042,COL!$G:$G,D5042),
IF(AND(A5042="Cervical Cancer Screening", E5042="Total Expenditure ($USD per 100,000 patients)"),
SUMIFS(CERV!$F:$F,CERV!$A:$A,C5042,CERV!$G:$G,D5042),
SUMIFS(CANSCRN!$F:$F,CANSCRN!$A:$A,C5042,CANSCRN!$G:$G,D5042))))))))))))</f>
        <v>24.7821739</v>
      </c>
    </row>
    <row r="5043" spans="1:6" x14ac:dyDescent="0.2">
      <c r="A5043" s="24" t="s">
        <v>100</v>
      </c>
      <c r="B5043" s="24" t="s">
        <v>101</v>
      </c>
      <c r="C5043" s="24" t="s">
        <v>81</v>
      </c>
      <c r="D5043" s="24">
        <v>2012</v>
      </c>
      <c r="E5043" s="24" t="s">
        <v>106</v>
      </c>
      <c r="F5043" s="3">
        <f>IF(AND(A5043="PSA Testing", E5043= "Utilization Rate (per 100,000 patients)"),
SUMIFS(PSA!$D:$D,PSA!$A:$A,C5043,PSA!$G:$G,D5043),
IF(AND(A5043="Colorectal Cancer Screening", E5043="Utilization Rate (per 100,000 patients)"),
SUMIFS(COL!$D:$D,COL!$A:$A,C5043,COL!$G:$G, D5043),
IF(AND(A5043="Cervical Cancer Screening", E5043="Utilization Rate (per 100,000 patients)"),
SUMIFS(CERV!$D:$D,CERV!$A:$A,C5043,CERV!$G:$G,D5043),
IF(AND(A5043="Cancer Screening for CKD patients", E5043="Utilization Rate (per 100,000 patients)"),
SUMIFS(CANSCRN!$D:$D,CANSCRN!$A:$A,C5043,CANSCRN!$G:$G,D5043),
IF(AND(A5043="PSA Testing", E5043="Cost per service ($USD)"),
SUMIFS(PSA!$E:$E,PSA!$A:$A,C5043,PSA!$G:$G,D5043),
IF(AND(A5043="Colorectal Cancer Screening", E5043="Cost per service ($USD)"),
SUMIFS(COL!$E:$E,COL!$A:$A,C5043,COL!$G:$G,D5043),
IF(AND(A5043="Cervical Cancer Screening", E5043="Cost per service ($USD)"),
SUMIFS(CERV!$E:$E,CERV!$A:$A,C5043,CERV!$G:$G,D5043),
IF(AND(A5043="Cancer Screening for CKD patients", E5043="Cost per service ($USD)"),
SUMIFS(CANSCRN!$E:$E,CANSCRN!$A:$A,C5043,CANSCRN!$G:$G,D5043),
IF(AND(A5043="PSA Testing", E5043="Total Expenditure ($USD per 100,000 patients)"),
SUMIFS(PSA!$F:$F,PSA!$A:$A,C5043,PSA!$G:$G,D5043),
IF(AND(A5043="Colorectal Cancer Screening", E5043="Total Expenditure ($USD per 100,000 patients)"),
SUMIFS(COL!$F:$F,COL!$A:$A,C5043,COL!$G:$G,D5043),
IF(AND(A5043="Cervical Cancer Screening", E5043="Total Expenditure ($USD per 100,000 patients)"),
SUMIFS(CERV!$F:$F,CERV!$A:$A,C5043,CERV!$G:$G,D5043),
SUMIFS(CANSCRN!$F:$F,CANSCRN!$A:$A,C5043,CANSCRN!$G:$G,D5043))))))))))))</f>
        <v>44.747692299999997</v>
      </c>
    </row>
    <row r="5044" spans="1:6" x14ac:dyDescent="0.2">
      <c r="A5044" s="24" t="s">
        <v>100</v>
      </c>
      <c r="B5044" s="24" t="s">
        <v>101</v>
      </c>
      <c r="C5044" s="24" t="s">
        <v>81</v>
      </c>
      <c r="D5044" s="24">
        <v>2013</v>
      </c>
      <c r="E5044" s="24" t="s">
        <v>106</v>
      </c>
      <c r="F5044" s="3">
        <f>IF(AND(A5044="PSA Testing", E5044= "Utilization Rate (per 100,000 patients)"),
SUMIFS(PSA!$D:$D,PSA!$A:$A,C5044,PSA!$G:$G,D5044),
IF(AND(A5044="Colorectal Cancer Screening", E5044="Utilization Rate (per 100,000 patients)"),
SUMIFS(COL!$D:$D,COL!$A:$A,C5044,COL!$G:$G, D5044),
IF(AND(A5044="Cervical Cancer Screening", E5044="Utilization Rate (per 100,000 patients)"),
SUMIFS(CERV!$D:$D,CERV!$A:$A,C5044,CERV!$G:$G,D5044),
IF(AND(A5044="Cancer Screening for CKD patients", E5044="Utilization Rate (per 100,000 patients)"),
SUMIFS(CANSCRN!$D:$D,CANSCRN!$A:$A,C5044,CANSCRN!$G:$G,D5044),
IF(AND(A5044="PSA Testing", E5044="Cost per service ($USD)"),
SUMIFS(PSA!$E:$E,PSA!$A:$A,C5044,PSA!$G:$G,D5044),
IF(AND(A5044="Colorectal Cancer Screening", E5044="Cost per service ($USD)"),
SUMIFS(COL!$E:$E,COL!$A:$A,C5044,COL!$G:$G,D5044),
IF(AND(A5044="Cervical Cancer Screening", E5044="Cost per service ($USD)"),
SUMIFS(CERV!$E:$E,CERV!$A:$A,C5044,CERV!$G:$G,D5044),
IF(AND(A5044="Cancer Screening for CKD patients", E5044="Cost per service ($USD)"),
SUMIFS(CANSCRN!$E:$E,CANSCRN!$A:$A,C5044,CANSCRN!$G:$G,D5044),
IF(AND(A5044="PSA Testing", E5044="Total Expenditure ($USD per 100,000 patients)"),
SUMIFS(PSA!$F:$F,PSA!$A:$A,C5044,PSA!$G:$G,D5044),
IF(AND(A5044="Colorectal Cancer Screening", E5044="Total Expenditure ($USD per 100,000 patients)"),
SUMIFS(COL!$F:$F,COL!$A:$A,C5044,COL!$G:$G,D5044),
IF(AND(A5044="Cervical Cancer Screening", E5044="Total Expenditure ($USD per 100,000 patients)"),
SUMIFS(CERV!$F:$F,CERV!$A:$A,C5044,CERV!$G:$G,D5044),
SUMIFS(CANSCRN!$F:$F,CANSCRN!$A:$A,C5044,CANSCRN!$G:$G,D5044))))))))))))</f>
        <v>33.075000000000003</v>
      </c>
    </row>
    <row r="5045" spans="1:6" x14ac:dyDescent="0.2">
      <c r="A5045" s="24" t="s">
        <v>100</v>
      </c>
      <c r="B5045" s="24" t="s">
        <v>101</v>
      </c>
      <c r="C5045" s="24" t="s">
        <v>81</v>
      </c>
      <c r="D5045" s="24">
        <v>2014</v>
      </c>
      <c r="E5045" s="24" t="s">
        <v>106</v>
      </c>
      <c r="F5045" s="3">
        <f>IF(AND(A5045="PSA Testing", E5045= "Utilization Rate (per 100,000 patients)"),
SUMIFS(PSA!$D:$D,PSA!$A:$A,C5045,PSA!$G:$G,D5045),
IF(AND(A5045="Colorectal Cancer Screening", E5045="Utilization Rate (per 100,000 patients)"),
SUMIFS(COL!$D:$D,COL!$A:$A,C5045,COL!$G:$G, D5045),
IF(AND(A5045="Cervical Cancer Screening", E5045="Utilization Rate (per 100,000 patients)"),
SUMIFS(CERV!$D:$D,CERV!$A:$A,C5045,CERV!$G:$G,D5045),
IF(AND(A5045="Cancer Screening for CKD patients", E5045="Utilization Rate (per 100,000 patients)"),
SUMIFS(CANSCRN!$D:$D,CANSCRN!$A:$A,C5045,CANSCRN!$G:$G,D5045),
IF(AND(A5045="PSA Testing", E5045="Cost per service ($USD)"),
SUMIFS(PSA!$E:$E,PSA!$A:$A,C5045,PSA!$G:$G,D5045),
IF(AND(A5045="Colorectal Cancer Screening", E5045="Cost per service ($USD)"),
SUMIFS(COL!$E:$E,COL!$A:$A,C5045,COL!$G:$G,D5045),
IF(AND(A5045="Cervical Cancer Screening", E5045="Cost per service ($USD)"),
SUMIFS(CERV!$E:$E,CERV!$A:$A,C5045,CERV!$G:$G,D5045),
IF(AND(A5045="Cancer Screening for CKD patients", E5045="Cost per service ($USD)"),
SUMIFS(CANSCRN!$E:$E,CANSCRN!$A:$A,C5045,CANSCRN!$G:$G,D5045),
IF(AND(A5045="PSA Testing", E5045="Total Expenditure ($USD per 100,000 patients)"),
SUMIFS(PSA!$F:$F,PSA!$A:$A,C5045,PSA!$G:$G,D5045),
IF(AND(A5045="Colorectal Cancer Screening", E5045="Total Expenditure ($USD per 100,000 patients)"),
SUMIFS(COL!$F:$F,COL!$A:$A,C5045,COL!$G:$G,D5045),
IF(AND(A5045="Cervical Cancer Screening", E5045="Total Expenditure ($USD per 100,000 patients)"),
SUMIFS(CERV!$F:$F,CERV!$A:$A,C5045,CERV!$G:$G,D5045),
SUMIFS(CANSCRN!$F:$F,CANSCRN!$A:$A,C5045,CANSCRN!$G:$G,D5045))))))))))))</f>
        <v>22.375</v>
      </c>
    </row>
    <row r="5046" spans="1:6" x14ac:dyDescent="0.2">
      <c r="A5046" s="24" t="s">
        <v>100</v>
      </c>
      <c r="B5046" s="24" t="s">
        <v>101</v>
      </c>
      <c r="C5046" s="24" t="s">
        <v>81</v>
      </c>
      <c r="D5046" s="24">
        <v>2015</v>
      </c>
      <c r="E5046" s="24" t="s">
        <v>106</v>
      </c>
      <c r="F5046" s="3">
        <f>IF(AND(A5046="PSA Testing", E5046= "Utilization Rate (per 100,000 patients)"),
SUMIFS(PSA!$D:$D,PSA!$A:$A,C5046,PSA!$G:$G,D5046),
IF(AND(A5046="Colorectal Cancer Screening", E5046="Utilization Rate (per 100,000 patients)"),
SUMIFS(COL!$D:$D,COL!$A:$A,C5046,COL!$G:$G, D5046),
IF(AND(A5046="Cervical Cancer Screening", E5046="Utilization Rate (per 100,000 patients)"),
SUMIFS(CERV!$D:$D,CERV!$A:$A,C5046,CERV!$G:$G,D5046),
IF(AND(A5046="Cancer Screening for CKD patients", E5046="Utilization Rate (per 100,000 patients)"),
SUMIFS(CANSCRN!$D:$D,CANSCRN!$A:$A,C5046,CANSCRN!$G:$G,D5046),
IF(AND(A5046="PSA Testing", E5046="Cost per service ($USD)"),
SUMIFS(PSA!$E:$E,PSA!$A:$A,C5046,PSA!$G:$G,D5046),
IF(AND(A5046="Colorectal Cancer Screening", E5046="Cost per service ($USD)"),
SUMIFS(COL!$E:$E,COL!$A:$A,C5046,COL!$G:$G,D5046),
IF(AND(A5046="Cervical Cancer Screening", E5046="Cost per service ($USD)"),
SUMIFS(CERV!$E:$E,CERV!$A:$A,C5046,CERV!$G:$G,D5046),
IF(AND(A5046="Cancer Screening for CKD patients", E5046="Cost per service ($USD)"),
SUMIFS(CANSCRN!$E:$E,CANSCRN!$A:$A,C5046,CANSCRN!$G:$G,D5046),
IF(AND(A5046="PSA Testing", E5046="Total Expenditure ($USD per 100,000 patients)"),
SUMIFS(PSA!$F:$F,PSA!$A:$A,C5046,PSA!$G:$G,D5046),
IF(AND(A5046="Colorectal Cancer Screening", E5046="Total Expenditure ($USD per 100,000 patients)"),
SUMIFS(COL!$F:$F,COL!$A:$A,C5046,COL!$G:$G,D5046),
IF(AND(A5046="Cervical Cancer Screening", E5046="Total Expenditure ($USD per 100,000 patients)"),
SUMIFS(CERV!$F:$F,CERV!$A:$A,C5046,CERV!$G:$G,D5046),
SUMIFS(CANSCRN!$F:$F,CANSCRN!$A:$A,C5046,CANSCRN!$G:$G,D5046))))))))))))</f>
        <v>24.683333300000001</v>
      </c>
    </row>
    <row r="5047" spans="1:6" x14ac:dyDescent="0.2">
      <c r="A5047" s="24" t="s">
        <v>100</v>
      </c>
      <c r="B5047" s="24" t="s">
        <v>101</v>
      </c>
      <c r="C5047" s="24" t="s">
        <v>81</v>
      </c>
      <c r="D5047" s="24">
        <v>2016</v>
      </c>
      <c r="E5047" s="24" t="s">
        <v>106</v>
      </c>
      <c r="F5047" s="3">
        <f>IF(AND(A5047="PSA Testing", E5047= "Utilization Rate (per 100,000 patients)"),
SUMIFS(PSA!$D:$D,PSA!$A:$A,C5047,PSA!$G:$G,D5047),
IF(AND(A5047="Colorectal Cancer Screening", E5047="Utilization Rate (per 100,000 patients)"),
SUMIFS(COL!$D:$D,COL!$A:$A,C5047,COL!$G:$G, D5047),
IF(AND(A5047="Cervical Cancer Screening", E5047="Utilization Rate (per 100,000 patients)"),
SUMIFS(CERV!$D:$D,CERV!$A:$A,C5047,CERV!$G:$G,D5047),
IF(AND(A5047="Cancer Screening for CKD patients", E5047="Utilization Rate (per 100,000 patients)"),
SUMIFS(CANSCRN!$D:$D,CANSCRN!$A:$A,C5047,CANSCRN!$G:$G,D5047),
IF(AND(A5047="PSA Testing", E5047="Cost per service ($USD)"),
SUMIFS(PSA!$E:$E,PSA!$A:$A,C5047,PSA!$G:$G,D5047),
IF(AND(A5047="Colorectal Cancer Screening", E5047="Cost per service ($USD)"),
SUMIFS(COL!$E:$E,COL!$A:$A,C5047,COL!$G:$G,D5047),
IF(AND(A5047="Cervical Cancer Screening", E5047="Cost per service ($USD)"),
SUMIFS(CERV!$E:$E,CERV!$A:$A,C5047,CERV!$G:$G,D5047),
IF(AND(A5047="Cancer Screening for CKD patients", E5047="Cost per service ($USD)"),
SUMIFS(CANSCRN!$E:$E,CANSCRN!$A:$A,C5047,CANSCRN!$G:$G,D5047),
IF(AND(A5047="PSA Testing", E5047="Total Expenditure ($USD per 100,000 patients)"),
SUMIFS(PSA!$F:$F,PSA!$A:$A,C5047,PSA!$G:$G,D5047),
IF(AND(A5047="Colorectal Cancer Screening", E5047="Total Expenditure ($USD per 100,000 patients)"),
SUMIFS(COL!$F:$F,COL!$A:$A,C5047,COL!$G:$G,D5047),
IF(AND(A5047="Cervical Cancer Screening", E5047="Total Expenditure ($USD per 100,000 patients)"),
SUMIFS(CERV!$F:$F,CERV!$A:$A,C5047,CERV!$G:$G,D5047),
SUMIFS(CANSCRN!$F:$F,CANSCRN!$A:$A,C5047,CANSCRN!$G:$G,D5047))))))))))))</f>
        <v>36.3535714</v>
      </c>
    </row>
    <row r="5048" spans="1:6" x14ac:dyDescent="0.2">
      <c r="A5048" s="24" t="s">
        <v>100</v>
      </c>
      <c r="B5048" s="24" t="s">
        <v>101</v>
      </c>
      <c r="C5048" s="24" t="s">
        <v>81</v>
      </c>
      <c r="D5048" s="24">
        <v>2017</v>
      </c>
      <c r="E5048" s="24" t="s">
        <v>106</v>
      </c>
      <c r="F5048" s="3">
        <f>IF(AND(A5048="PSA Testing", E5048= "Utilization Rate (per 100,000 patients)"),
SUMIFS(PSA!$D:$D,PSA!$A:$A,C5048,PSA!$G:$G,D5048),
IF(AND(A5048="Colorectal Cancer Screening", E5048="Utilization Rate (per 100,000 patients)"),
SUMIFS(COL!$D:$D,COL!$A:$A,C5048,COL!$G:$G, D5048),
IF(AND(A5048="Cervical Cancer Screening", E5048="Utilization Rate (per 100,000 patients)"),
SUMIFS(CERV!$D:$D,CERV!$A:$A,C5048,CERV!$G:$G,D5048),
IF(AND(A5048="Cancer Screening for CKD patients", E5048="Utilization Rate (per 100,000 patients)"),
SUMIFS(CANSCRN!$D:$D,CANSCRN!$A:$A,C5048,CANSCRN!$G:$G,D5048),
IF(AND(A5048="PSA Testing", E5048="Cost per service ($USD)"),
SUMIFS(PSA!$E:$E,PSA!$A:$A,C5048,PSA!$G:$G,D5048),
IF(AND(A5048="Colorectal Cancer Screening", E5048="Cost per service ($USD)"),
SUMIFS(COL!$E:$E,COL!$A:$A,C5048,COL!$G:$G,D5048),
IF(AND(A5048="Cervical Cancer Screening", E5048="Cost per service ($USD)"),
SUMIFS(CERV!$E:$E,CERV!$A:$A,C5048,CERV!$G:$G,D5048),
IF(AND(A5048="Cancer Screening for CKD patients", E5048="Cost per service ($USD)"),
SUMIFS(CANSCRN!$E:$E,CANSCRN!$A:$A,C5048,CANSCRN!$G:$G,D5048),
IF(AND(A5048="PSA Testing", E5048="Total Expenditure ($USD per 100,000 patients)"),
SUMIFS(PSA!$F:$F,PSA!$A:$A,C5048,PSA!$G:$G,D5048),
IF(AND(A5048="Colorectal Cancer Screening", E5048="Total Expenditure ($USD per 100,000 patients)"),
SUMIFS(COL!$F:$F,COL!$A:$A,C5048,COL!$G:$G,D5048),
IF(AND(A5048="Cervical Cancer Screening", E5048="Total Expenditure ($USD per 100,000 patients)"),
SUMIFS(CERV!$F:$F,CERV!$A:$A,C5048,CERV!$G:$G,D5048),
SUMIFS(CANSCRN!$F:$F,CANSCRN!$A:$A,C5048,CANSCRN!$G:$G,D5048))))))))))))</f>
        <v>25.473714300000001</v>
      </c>
    </row>
    <row r="5049" spans="1:6" x14ac:dyDescent="0.2">
      <c r="A5049" s="24" t="s">
        <v>100</v>
      </c>
      <c r="B5049" s="24" t="s">
        <v>101</v>
      </c>
      <c r="C5049" s="24" t="s">
        <v>81</v>
      </c>
      <c r="D5049" s="24">
        <v>2018</v>
      </c>
      <c r="E5049" s="24" t="s">
        <v>106</v>
      </c>
      <c r="F5049" s="3">
        <f>IF(AND(A5049="PSA Testing", E5049= "Utilization Rate (per 100,000 patients)"),
SUMIFS(PSA!$D:$D,PSA!$A:$A,C5049,PSA!$G:$G,D5049),
IF(AND(A5049="Colorectal Cancer Screening", E5049="Utilization Rate (per 100,000 patients)"),
SUMIFS(COL!$D:$D,COL!$A:$A,C5049,COL!$G:$G, D5049),
IF(AND(A5049="Cervical Cancer Screening", E5049="Utilization Rate (per 100,000 patients)"),
SUMIFS(CERV!$D:$D,CERV!$A:$A,C5049,CERV!$G:$G,D5049),
IF(AND(A5049="Cancer Screening for CKD patients", E5049="Utilization Rate (per 100,000 patients)"),
SUMIFS(CANSCRN!$D:$D,CANSCRN!$A:$A,C5049,CANSCRN!$G:$G,D5049),
IF(AND(A5049="PSA Testing", E5049="Cost per service ($USD)"),
SUMIFS(PSA!$E:$E,PSA!$A:$A,C5049,PSA!$G:$G,D5049),
IF(AND(A5049="Colorectal Cancer Screening", E5049="Cost per service ($USD)"),
SUMIFS(COL!$E:$E,COL!$A:$A,C5049,COL!$G:$G,D5049),
IF(AND(A5049="Cervical Cancer Screening", E5049="Cost per service ($USD)"),
SUMIFS(CERV!$E:$E,CERV!$A:$A,C5049,CERV!$G:$G,D5049),
IF(AND(A5049="Cancer Screening for CKD patients", E5049="Cost per service ($USD)"),
SUMIFS(CANSCRN!$E:$E,CANSCRN!$A:$A,C5049,CANSCRN!$G:$G,D5049),
IF(AND(A5049="PSA Testing", E5049="Total Expenditure ($USD per 100,000 patients)"),
SUMIFS(PSA!$F:$F,PSA!$A:$A,C5049,PSA!$G:$G,D5049),
IF(AND(A5049="Colorectal Cancer Screening", E5049="Total Expenditure ($USD per 100,000 patients)"),
SUMIFS(COL!$F:$F,COL!$A:$A,C5049,COL!$G:$G,D5049),
IF(AND(A5049="Cervical Cancer Screening", E5049="Total Expenditure ($USD per 100,000 patients)"),
SUMIFS(CERV!$F:$F,CERV!$A:$A,C5049,CERV!$G:$G,D5049),
SUMIFS(CANSCRN!$F:$F,CANSCRN!$A:$A,C5049,CANSCRN!$G:$G,D5049))))))))))))</f>
        <v>24.364999999999998</v>
      </c>
    </row>
    <row r="5050" spans="1:6" x14ac:dyDescent="0.2">
      <c r="A5050" s="24" t="s">
        <v>100</v>
      </c>
      <c r="B5050" s="24" t="s">
        <v>101</v>
      </c>
      <c r="C5050" s="24" t="s">
        <v>81</v>
      </c>
      <c r="D5050" s="24">
        <v>2019</v>
      </c>
      <c r="E5050" s="24" t="s">
        <v>106</v>
      </c>
      <c r="F5050" s="3">
        <f>IF(AND(A5050="PSA Testing", E5050= "Utilization Rate (per 100,000 patients)"),
SUMIFS(PSA!$D:$D,PSA!$A:$A,C5050,PSA!$G:$G,D5050),
IF(AND(A5050="Colorectal Cancer Screening", E5050="Utilization Rate (per 100,000 patients)"),
SUMIFS(COL!$D:$D,COL!$A:$A,C5050,COL!$G:$G, D5050),
IF(AND(A5050="Cervical Cancer Screening", E5050="Utilization Rate (per 100,000 patients)"),
SUMIFS(CERV!$D:$D,CERV!$A:$A,C5050,CERV!$G:$G,D5050),
IF(AND(A5050="Cancer Screening for CKD patients", E5050="Utilization Rate (per 100,000 patients)"),
SUMIFS(CANSCRN!$D:$D,CANSCRN!$A:$A,C5050,CANSCRN!$G:$G,D5050),
IF(AND(A5050="PSA Testing", E5050="Cost per service ($USD)"),
SUMIFS(PSA!$E:$E,PSA!$A:$A,C5050,PSA!$G:$G,D5050),
IF(AND(A5050="Colorectal Cancer Screening", E5050="Cost per service ($USD)"),
SUMIFS(COL!$E:$E,COL!$A:$A,C5050,COL!$G:$G,D5050),
IF(AND(A5050="Cervical Cancer Screening", E5050="Cost per service ($USD)"),
SUMIFS(CERV!$E:$E,CERV!$A:$A,C5050,CERV!$G:$G,D5050),
IF(AND(A5050="Cancer Screening for CKD patients", E5050="Cost per service ($USD)"),
SUMIFS(CANSCRN!$E:$E,CANSCRN!$A:$A,C5050,CANSCRN!$G:$G,D5050),
IF(AND(A5050="PSA Testing", E5050="Total Expenditure ($USD per 100,000 patients)"),
SUMIFS(PSA!$F:$F,PSA!$A:$A,C5050,PSA!$G:$G,D5050),
IF(AND(A5050="Colorectal Cancer Screening", E5050="Total Expenditure ($USD per 100,000 patients)"),
SUMIFS(COL!$F:$F,COL!$A:$A,C5050,COL!$G:$G,D5050),
IF(AND(A5050="Cervical Cancer Screening", E5050="Total Expenditure ($USD per 100,000 patients)"),
SUMIFS(CERV!$F:$F,CERV!$A:$A,C5050,CERV!$G:$G,D5050),
SUMIFS(CANSCRN!$F:$F,CANSCRN!$A:$A,C5050,CANSCRN!$G:$G,D5050))))))))))))</f>
        <v>22.733529399999998</v>
      </c>
    </row>
    <row r="5051" spans="1:6" x14ac:dyDescent="0.2">
      <c r="A5051" s="24" t="s">
        <v>103</v>
      </c>
      <c r="B5051" s="24" t="s">
        <v>101</v>
      </c>
      <c r="C5051" s="24" t="s">
        <v>30</v>
      </c>
      <c r="D5051" s="24">
        <v>2009</v>
      </c>
      <c r="E5051" s="24" t="s">
        <v>106</v>
      </c>
      <c r="F5051" s="3">
        <f>IF(AND(A5051="PSA Testing", E5051= "Utilization Rate (per 100,000 patients)"),
SUMIFS(PSA!$D:$D,PSA!$A:$A,C5051,PSA!$G:$G,D5051),
IF(AND(A5051="Colorectal Cancer Screening", E5051="Utilization Rate (per 100,000 patients)"),
SUMIFS(COL!$D:$D,COL!$A:$A,C5051,COL!$G:$G, D5051),
IF(AND(A5051="Cervical Cancer Screening", E5051="Utilization Rate (per 100,000 patients)"),
SUMIFS(CERV!$D:$D,CERV!$A:$A,C5051,CERV!$G:$G,D5051),
IF(AND(A5051="Cancer Screening for CKD patients", E5051="Utilization Rate (per 100,000 patients)"),
SUMIFS(CANSCRN!$D:$D,CANSCRN!$A:$A,C5051,CANSCRN!$G:$G,D5051),
IF(AND(A5051="PSA Testing", E5051="Cost per service ($USD)"),
SUMIFS(PSA!$E:$E,PSA!$A:$A,C5051,PSA!$G:$G,D5051),
IF(AND(A5051="Colorectal Cancer Screening", E5051="Cost per service ($USD)"),
SUMIFS(COL!$E:$E,COL!$A:$A,C5051,COL!$G:$G,D5051),
IF(AND(A5051="Cervical Cancer Screening", E5051="Cost per service ($USD)"),
SUMIFS(CERV!$E:$E,CERV!$A:$A,C5051,CERV!$G:$G,D5051),
IF(AND(A5051="Cancer Screening for CKD patients", E5051="Cost per service ($USD)"),
SUMIFS(CANSCRN!$E:$E,CANSCRN!$A:$A,C5051,CANSCRN!$G:$G,D5051),
IF(AND(A5051="PSA Testing", E5051="Total Expenditure ($USD per 100,000 patients)"),
SUMIFS(PSA!$F:$F,PSA!$A:$A,C5051,PSA!$G:$G,D5051),
IF(AND(A5051="Colorectal Cancer Screening", E5051="Total Expenditure ($USD per 100,000 patients)"),
SUMIFS(COL!$F:$F,COL!$A:$A,C5051,COL!$G:$G,D5051),
IF(AND(A5051="Cervical Cancer Screening", E5051="Total Expenditure ($USD per 100,000 patients)"),
SUMIFS(CERV!$F:$F,CERV!$A:$A,C5051,CERV!$G:$G,D5051),
SUMIFS(CANSCRN!$F:$F,CANSCRN!$A:$A,C5051,CANSCRN!$G:$G,D5051))))))))))))</f>
        <v>219.65066669999999</v>
      </c>
    </row>
    <row r="5052" spans="1:6" x14ac:dyDescent="0.2">
      <c r="A5052" s="24" t="s">
        <v>103</v>
      </c>
      <c r="B5052" s="24" t="s">
        <v>101</v>
      </c>
      <c r="C5052" s="24" t="s">
        <v>30</v>
      </c>
      <c r="D5052" s="24">
        <v>2010</v>
      </c>
      <c r="E5052" s="24" t="s">
        <v>106</v>
      </c>
      <c r="F5052" s="3">
        <f>IF(AND(A5052="PSA Testing", E5052= "Utilization Rate (per 100,000 patients)"),
SUMIFS(PSA!$D:$D,PSA!$A:$A,C5052,PSA!$G:$G,D5052),
IF(AND(A5052="Colorectal Cancer Screening", E5052="Utilization Rate (per 100,000 patients)"),
SUMIFS(COL!$D:$D,COL!$A:$A,C5052,COL!$G:$G, D5052),
IF(AND(A5052="Cervical Cancer Screening", E5052="Utilization Rate (per 100,000 patients)"),
SUMIFS(CERV!$D:$D,CERV!$A:$A,C5052,CERV!$G:$G,D5052),
IF(AND(A5052="Cancer Screening for CKD patients", E5052="Utilization Rate (per 100,000 patients)"),
SUMIFS(CANSCRN!$D:$D,CANSCRN!$A:$A,C5052,CANSCRN!$G:$G,D5052),
IF(AND(A5052="PSA Testing", E5052="Cost per service ($USD)"),
SUMIFS(PSA!$E:$E,PSA!$A:$A,C5052,PSA!$G:$G,D5052),
IF(AND(A5052="Colorectal Cancer Screening", E5052="Cost per service ($USD)"),
SUMIFS(COL!$E:$E,COL!$A:$A,C5052,COL!$G:$G,D5052),
IF(AND(A5052="Cervical Cancer Screening", E5052="Cost per service ($USD)"),
SUMIFS(CERV!$E:$E,CERV!$A:$A,C5052,CERV!$G:$G,D5052),
IF(AND(A5052="Cancer Screening for CKD patients", E5052="Cost per service ($USD)"),
SUMIFS(CANSCRN!$E:$E,CANSCRN!$A:$A,C5052,CANSCRN!$G:$G,D5052),
IF(AND(A5052="PSA Testing", E5052="Total Expenditure ($USD per 100,000 patients)"),
SUMIFS(PSA!$F:$F,PSA!$A:$A,C5052,PSA!$G:$G,D5052),
IF(AND(A5052="Colorectal Cancer Screening", E5052="Total Expenditure ($USD per 100,000 patients)"),
SUMIFS(COL!$F:$F,COL!$A:$A,C5052,COL!$G:$G,D5052),
IF(AND(A5052="Cervical Cancer Screening", E5052="Total Expenditure ($USD per 100,000 patients)"),
SUMIFS(CERV!$F:$F,CERV!$A:$A,C5052,CERV!$G:$G,D5052),
SUMIFS(CANSCRN!$F:$F,CANSCRN!$A:$A,C5052,CANSCRN!$G:$G,D5052))))))))))))</f>
        <v>119.7583333</v>
      </c>
    </row>
    <row r="5053" spans="1:6" x14ac:dyDescent="0.2">
      <c r="A5053" s="24" t="s">
        <v>103</v>
      </c>
      <c r="B5053" s="24" t="s">
        <v>101</v>
      </c>
      <c r="C5053" s="24" t="s">
        <v>30</v>
      </c>
      <c r="D5053" s="24">
        <v>2011</v>
      </c>
      <c r="E5053" s="24" t="s">
        <v>106</v>
      </c>
      <c r="F5053" s="3">
        <f>IF(AND(A5053="PSA Testing", E5053= "Utilization Rate (per 100,000 patients)"),
SUMIFS(PSA!$D:$D,PSA!$A:$A,C5053,PSA!$G:$G,D5053),
IF(AND(A5053="Colorectal Cancer Screening", E5053="Utilization Rate (per 100,000 patients)"),
SUMIFS(COL!$D:$D,COL!$A:$A,C5053,COL!$G:$G, D5053),
IF(AND(A5053="Cervical Cancer Screening", E5053="Utilization Rate (per 100,000 patients)"),
SUMIFS(CERV!$D:$D,CERV!$A:$A,C5053,CERV!$G:$G,D5053),
IF(AND(A5053="Cancer Screening for CKD patients", E5053="Utilization Rate (per 100,000 patients)"),
SUMIFS(CANSCRN!$D:$D,CANSCRN!$A:$A,C5053,CANSCRN!$G:$G,D5053),
IF(AND(A5053="PSA Testing", E5053="Cost per service ($USD)"),
SUMIFS(PSA!$E:$E,PSA!$A:$A,C5053,PSA!$G:$G,D5053),
IF(AND(A5053="Colorectal Cancer Screening", E5053="Cost per service ($USD)"),
SUMIFS(COL!$E:$E,COL!$A:$A,C5053,COL!$G:$G,D5053),
IF(AND(A5053="Cervical Cancer Screening", E5053="Cost per service ($USD)"),
SUMIFS(CERV!$E:$E,CERV!$A:$A,C5053,CERV!$G:$G,D5053),
IF(AND(A5053="Cancer Screening for CKD patients", E5053="Cost per service ($USD)"),
SUMIFS(CANSCRN!$E:$E,CANSCRN!$A:$A,C5053,CANSCRN!$G:$G,D5053),
IF(AND(A5053="PSA Testing", E5053="Total Expenditure ($USD per 100,000 patients)"),
SUMIFS(PSA!$F:$F,PSA!$A:$A,C5053,PSA!$G:$G,D5053),
IF(AND(A5053="Colorectal Cancer Screening", E5053="Total Expenditure ($USD per 100,000 patients)"),
SUMIFS(COL!$F:$F,COL!$A:$A,C5053,COL!$G:$G,D5053),
IF(AND(A5053="Cervical Cancer Screening", E5053="Total Expenditure ($USD per 100,000 patients)"),
SUMIFS(CERV!$F:$F,CERV!$A:$A,C5053,CERV!$G:$G,D5053),
SUMIFS(CANSCRN!$F:$F,CANSCRN!$A:$A,C5053,CANSCRN!$G:$G,D5053))))))))))))</f>
        <v>105.4461111</v>
      </c>
    </row>
    <row r="5054" spans="1:6" x14ac:dyDescent="0.2">
      <c r="A5054" s="24" t="s">
        <v>103</v>
      </c>
      <c r="B5054" s="24" t="s">
        <v>101</v>
      </c>
      <c r="C5054" s="24" t="s">
        <v>30</v>
      </c>
      <c r="D5054" s="24">
        <v>2012</v>
      </c>
      <c r="E5054" s="24" t="s">
        <v>106</v>
      </c>
      <c r="F5054" s="3">
        <f>IF(AND(A5054="PSA Testing", E5054= "Utilization Rate (per 100,000 patients)"),
SUMIFS(PSA!$D:$D,PSA!$A:$A,C5054,PSA!$G:$G,D5054),
IF(AND(A5054="Colorectal Cancer Screening", E5054="Utilization Rate (per 100,000 patients)"),
SUMIFS(COL!$D:$D,COL!$A:$A,C5054,COL!$G:$G, D5054),
IF(AND(A5054="Cervical Cancer Screening", E5054="Utilization Rate (per 100,000 patients)"),
SUMIFS(CERV!$D:$D,CERV!$A:$A,C5054,CERV!$G:$G,D5054),
IF(AND(A5054="Cancer Screening for CKD patients", E5054="Utilization Rate (per 100,000 patients)"),
SUMIFS(CANSCRN!$D:$D,CANSCRN!$A:$A,C5054,CANSCRN!$G:$G,D5054),
IF(AND(A5054="PSA Testing", E5054="Cost per service ($USD)"),
SUMIFS(PSA!$E:$E,PSA!$A:$A,C5054,PSA!$G:$G,D5054),
IF(AND(A5054="Colorectal Cancer Screening", E5054="Cost per service ($USD)"),
SUMIFS(COL!$E:$E,COL!$A:$A,C5054,COL!$G:$G,D5054),
IF(AND(A5054="Cervical Cancer Screening", E5054="Cost per service ($USD)"),
SUMIFS(CERV!$E:$E,CERV!$A:$A,C5054,CERV!$G:$G,D5054),
IF(AND(A5054="Cancer Screening for CKD patients", E5054="Cost per service ($USD)"),
SUMIFS(CANSCRN!$E:$E,CANSCRN!$A:$A,C5054,CANSCRN!$G:$G,D5054),
IF(AND(A5054="PSA Testing", E5054="Total Expenditure ($USD per 100,000 patients)"),
SUMIFS(PSA!$F:$F,PSA!$A:$A,C5054,PSA!$G:$G,D5054),
IF(AND(A5054="Colorectal Cancer Screening", E5054="Total Expenditure ($USD per 100,000 patients)"),
SUMIFS(COL!$F:$F,COL!$A:$A,C5054,COL!$G:$G,D5054),
IF(AND(A5054="Cervical Cancer Screening", E5054="Total Expenditure ($USD per 100,000 patients)"),
SUMIFS(CERV!$F:$F,CERV!$A:$A,C5054,CERV!$G:$G,D5054),
SUMIFS(CANSCRN!$F:$F,CANSCRN!$A:$A,C5054,CANSCRN!$G:$G,D5054))))))))))))</f>
        <v>162.89714290000001</v>
      </c>
    </row>
    <row r="5055" spans="1:6" x14ac:dyDescent="0.2">
      <c r="A5055" s="24" t="s">
        <v>103</v>
      </c>
      <c r="B5055" s="24" t="s">
        <v>101</v>
      </c>
      <c r="C5055" s="24" t="s">
        <v>30</v>
      </c>
      <c r="D5055" s="24">
        <v>2013</v>
      </c>
      <c r="E5055" s="24" t="s">
        <v>106</v>
      </c>
      <c r="F5055" s="3">
        <f>IF(AND(A5055="PSA Testing", E5055= "Utilization Rate (per 100,000 patients)"),
SUMIFS(PSA!$D:$D,PSA!$A:$A,C5055,PSA!$G:$G,D5055),
IF(AND(A5055="Colorectal Cancer Screening", E5055="Utilization Rate (per 100,000 patients)"),
SUMIFS(COL!$D:$D,COL!$A:$A,C5055,COL!$G:$G, D5055),
IF(AND(A5055="Cervical Cancer Screening", E5055="Utilization Rate (per 100,000 patients)"),
SUMIFS(CERV!$D:$D,CERV!$A:$A,C5055,CERV!$G:$G,D5055),
IF(AND(A5055="Cancer Screening for CKD patients", E5055="Utilization Rate (per 100,000 patients)"),
SUMIFS(CANSCRN!$D:$D,CANSCRN!$A:$A,C5055,CANSCRN!$G:$G,D5055),
IF(AND(A5055="PSA Testing", E5055="Cost per service ($USD)"),
SUMIFS(PSA!$E:$E,PSA!$A:$A,C5055,PSA!$G:$G,D5055),
IF(AND(A5055="Colorectal Cancer Screening", E5055="Cost per service ($USD)"),
SUMIFS(COL!$E:$E,COL!$A:$A,C5055,COL!$G:$G,D5055),
IF(AND(A5055="Cervical Cancer Screening", E5055="Cost per service ($USD)"),
SUMIFS(CERV!$E:$E,CERV!$A:$A,C5055,CERV!$G:$G,D5055),
IF(AND(A5055="Cancer Screening for CKD patients", E5055="Cost per service ($USD)"),
SUMIFS(CANSCRN!$E:$E,CANSCRN!$A:$A,C5055,CANSCRN!$G:$G,D5055),
IF(AND(A5055="PSA Testing", E5055="Total Expenditure ($USD per 100,000 patients)"),
SUMIFS(PSA!$F:$F,PSA!$A:$A,C5055,PSA!$G:$G,D5055),
IF(AND(A5055="Colorectal Cancer Screening", E5055="Total Expenditure ($USD per 100,000 patients)"),
SUMIFS(COL!$F:$F,COL!$A:$A,C5055,COL!$G:$G,D5055),
IF(AND(A5055="Cervical Cancer Screening", E5055="Total Expenditure ($USD per 100,000 patients)"),
SUMIFS(CERV!$F:$F,CERV!$A:$A,C5055,CERV!$G:$G,D5055),
SUMIFS(CANSCRN!$F:$F,CANSCRN!$A:$A,C5055,CANSCRN!$G:$G,D5055))))))))))))</f>
        <v>232.3075</v>
      </c>
    </row>
    <row r="5056" spans="1:6" x14ac:dyDescent="0.2">
      <c r="A5056" s="24" t="s">
        <v>103</v>
      </c>
      <c r="B5056" s="24" t="s">
        <v>101</v>
      </c>
      <c r="C5056" s="24" t="s">
        <v>30</v>
      </c>
      <c r="D5056" s="24">
        <v>2014</v>
      </c>
      <c r="E5056" s="24" t="s">
        <v>106</v>
      </c>
      <c r="F5056" s="3">
        <f>IF(AND(A5056="PSA Testing", E5056= "Utilization Rate (per 100,000 patients)"),
SUMIFS(PSA!$D:$D,PSA!$A:$A,C5056,PSA!$G:$G,D5056),
IF(AND(A5056="Colorectal Cancer Screening", E5056="Utilization Rate (per 100,000 patients)"),
SUMIFS(COL!$D:$D,COL!$A:$A,C5056,COL!$G:$G, D5056),
IF(AND(A5056="Cervical Cancer Screening", E5056="Utilization Rate (per 100,000 patients)"),
SUMIFS(CERV!$D:$D,CERV!$A:$A,C5056,CERV!$G:$G,D5056),
IF(AND(A5056="Cancer Screening for CKD patients", E5056="Utilization Rate (per 100,000 patients)"),
SUMIFS(CANSCRN!$D:$D,CANSCRN!$A:$A,C5056,CANSCRN!$G:$G,D5056),
IF(AND(A5056="PSA Testing", E5056="Cost per service ($USD)"),
SUMIFS(PSA!$E:$E,PSA!$A:$A,C5056,PSA!$G:$G,D5056),
IF(AND(A5056="Colorectal Cancer Screening", E5056="Cost per service ($USD)"),
SUMIFS(COL!$E:$E,COL!$A:$A,C5056,COL!$G:$G,D5056),
IF(AND(A5056="Cervical Cancer Screening", E5056="Cost per service ($USD)"),
SUMIFS(CERV!$E:$E,CERV!$A:$A,C5056,CERV!$G:$G,D5056),
IF(AND(A5056="Cancer Screening for CKD patients", E5056="Cost per service ($USD)"),
SUMIFS(CANSCRN!$E:$E,CANSCRN!$A:$A,C5056,CANSCRN!$G:$G,D5056),
IF(AND(A5056="PSA Testing", E5056="Total Expenditure ($USD per 100,000 patients)"),
SUMIFS(PSA!$F:$F,PSA!$A:$A,C5056,PSA!$G:$G,D5056),
IF(AND(A5056="Colorectal Cancer Screening", E5056="Total Expenditure ($USD per 100,000 patients)"),
SUMIFS(COL!$F:$F,COL!$A:$A,C5056,COL!$G:$G,D5056),
IF(AND(A5056="Cervical Cancer Screening", E5056="Total Expenditure ($USD per 100,000 patients)"),
SUMIFS(CERV!$F:$F,CERV!$A:$A,C5056,CERV!$G:$G,D5056),
SUMIFS(CANSCRN!$F:$F,CANSCRN!$A:$A,C5056,CANSCRN!$G:$G,D5056))))))))))))</f>
        <v>0</v>
      </c>
    </row>
    <row r="5057" spans="1:6" x14ac:dyDescent="0.2">
      <c r="A5057" s="24" t="s">
        <v>103</v>
      </c>
      <c r="B5057" s="24" t="s">
        <v>101</v>
      </c>
      <c r="C5057" s="24" t="s">
        <v>30</v>
      </c>
      <c r="D5057" s="24">
        <v>2015</v>
      </c>
      <c r="E5057" s="24" t="s">
        <v>106</v>
      </c>
      <c r="F5057" s="3">
        <f>IF(AND(A5057="PSA Testing", E5057= "Utilization Rate (per 100,000 patients)"),
SUMIFS(PSA!$D:$D,PSA!$A:$A,C5057,PSA!$G:$G,D5057),
IF(AND(A5057="Colorectal Cancer Screening", E5057="Utilization Rate (per 100,000 patients)"),
SUMIFS(COL!$D:$D,COL!$A:$A,C5057,COL!$G:$G, D5057),
IF(AND(A5057="Cervical Cancer Screening", E5057="Utilization Rate (per 100,000 patients)"),
SUMIFS(CERV!$D:$D,CERV!$A:$A,C5057,CERV!$G:$G,D5057),
IF(AND(A5057="Cancer Screening for CKD patients", E5057="Utilization Rate (per 100,000 patients)"),
SUMIFS(CANSCRN!$D:$D,CANSCRN!$A:$A,C5057,CANSCRN!$G:$G,D5057),
IF(AND(A5057="PSA Testing", E5057="Cost per service ($USD)"),
SUMIFS(PSA!$E:$E,PSA!$A:$A,C5057,PSA!$G:$G,D5057),
IF(AND(A5057="Colorectal Cancer Screening", E5057="Cost per service ($USD)"),
SUMIFS(COL!$E:$E,COL!$A:$A,C5057,COL!$G:$G,D5057),
IF(AND(A5057="Cervical Cancer Screening", E5057="Cost per service ($USD)"),
SUMIFS(CERV!$E:$E,CERV!$A:$A,C5057,CERV!$G:$G,D5057),
IF(AND(A5057="Cancer Screening for CKD patients", E5057="Cost per service ($USD)"),
SUMIFS(CANSCRN!$E:$E,CANSCRN!$A:$A,C5057,CANSCRN!$G:$G,D5057),
IF(AND(A5057="PSA Testing", E5057="Total Expenditure ($USD per 100,000 patients)"),
SUMIFS(PSA!$F:$F,PSA!$A:$A,C5057,PSA!$G:$G,D5057),
IF(AND(A5057="Colorectal Cancer Screening", E5057="Total Expenditure ($USD per 100,000 patients)"),
SUMIFS(COL!$F:$F,COL!$A:$A,C5057,COL!$G:$G,D5057),
IF(AND(A5057="Cervical Cancer Screening", E5057="Total Expenditure ($USD per 100,000 patients)"),
SUMIFS(CERV!$F:$F,CERV!$A:$A,C5057,CERV!$G:$G,D5057),
SUMIFS(CANSCRN!$F:$F,CANSCRN!$A:$A,C5057,CANSCRN!$G:$G,D5057))))))))))))</f>
        <v>0</v>
      </c>
    </row>
    <row r="5058" spans="1:6" x14ac:dyDescent="0.2">
      <c r="A5058" s="24" t="s">
        <v>103</v>
      </c>
      <c r="B5058" s="24" t="s">
        <v>101</v>
      </c>
      <c r="C5058" s="24" t="s">
        <v>30</v>
      </c>
      <c r="D5058" s="24">
        <v>2016</v>
      </c>
      <c r="E5058" s="24" t="s">
        <v>106</v>
      </c>
      <c r="F5058" s="3">
        <f>IF(AND(A5058="PSA Testing", E5058= "Utilization Rate (per 100,000 patients)"),
SUMIFS(PSA!$D:$D,PSA!$A:$A,C5058,PSA!$G:$G,D5058),
IF(AND(A5058="Colorectal Cancer Screening", E5058="Utilization Rate (per 100,000 patients)"),
SUMIFS(COL!$D:$D,COL!$A:$A,C5058,COL!$G:$G, D5058),
IF(AND(A5058="Cervical Cancer Screening", E5058="Utilization Rate (per 100,000 patients)"),
SUMIFS(CERV!$D:$D,CERV!$A:$A,C5058,CERV!$G:$G,D5058),
IF(AND(A5058="Cancer Screening for CKD patients", E5058="Utilization Rate (per 100,000 patients)"),
SUMIFS(CANSCRN!$D:$D,CANSCRN!$A:$A,C5058,CANSCRN!$G:$G,D5058),
IF(AND(A5058="PSA Testing", E5058="Cost per service ($USD)"),
SUMIFS(PSA!$E:$E,PSA!$A:$A,C5058,PSA!$G:$G,D5058),
IF(AND(A5058="Colorectal Cancer Screening", E5058="Cost per service ($USD)"),
SUMIFS(COL!$E:$E,COL!$A:$A,C5058,COL!$G:$G,D5058),
IF(AND(A5058="Cervical Cancer Screening", E5058="Cost per service ($USD)"),
SUMIFS(CERV!$E:$E,CERV!$A:$A,C5058,CERV!$G:$G,D5058),
IF(AND(A5058="Cancer Screening for CKD patients", E5058="Cost per service ($USD)"),
SUMIFS(CANSCRN!$E:$E,CANSCRN!$A:$A,C5058,CANSCRN!$G:$G,D5058),
IF(AND(A5058="PSA Testing", E5058="Total Expenditure ($USD per 100,000 patients)"),
SUMIFS(PSA!$F:$F,PSA!$A:$A,C5058,PSA!$G:$G,D5058),
IF(AND(A5058="Colorectal Cancer Screening", E5058="Total Expenditure ($USD per 100,000 patients)"),
SUMIFS(COL!$F:$F,COL!$A:$A,C5058,COL!$G:$G,D5058),
IF(AND(A5058="Cervical Cancer Screening", E5058="Total Expenditure ($USD per 100,000 patients)"),
SUMIFS(CERV!$F:$F,CERV!$A:$A,C5058,CERV!$G:$G,D5058),
SUMIFS(CANSCRN!$F:$F,CANSCRN!$A:$A,C5058,CANSCRN!$G:$G,D5058))))))))))))</f>
        <v>130.19999999999999</v>
      </c>
    </row>
    <row r="5059" spans="1:6" x14ac:dyDescent="0.2">
      <c r="A5059" s="24" t="s">
        <v>103</v>
      </c>
      <c r="B5059" s="24" t="s">
        <v>101</v>
      </c>
      <c r="C5059" s="24" t="s">
        <v>30</v>
      </c>
      <c r="D5059" s="24">
        <v>2017</v>
      </c>
      <c r="E5059" s="24" t="s">
        <v>106</v>
      </c>
      <c r="F5059" s="3">
        <f>IF(AND(A5059="PSA Testing", E5059= "Utilization Rate (per 100,000 patients)"),
SUMIFS(PSA!$D:$D,PSA!$A:$A,C5059,PSA!$G:$G,D5059),
IF(AND(A5059="Colorectal Cancer Screening", E5059="Utilization Rate (per 100,000 patients)"),
SUMIFS(COL!$D:$D,COL!$A:$A,C5059,COL!$G:$G, D5059),
IF(AND(A5059="Cervical Cancer Screening", E5059="Utilization Rate (per 100,000 patients)"),
SUMIFS(CERV!$D:$D,CERV!$A:$A,C5059,CERV!$G:$G,D5059),
IF(AND(A5059="Cancer Screening for CKD patients", E5059="Utilization Rate (per 100,000 patients)"),
SUMIFS(CANSCRN!$D:$D,CANSCRN!$A:$A,C5059,CANSCRN!$G:$G,D5059),
IF(AND(A5059="PSA Testing", E5059="Cost per service ($USD)"),
SUMIFS(PSA!$E:$E,PSA!$A:$A,C5059,PSA!$G:$G,D5059),
IF(AND(A5059="Colorectal Cancer Screening", E5059="Cost per service ($USD)"),
SUMIFS(COL!$E:$E,COL!$A:$A,C5059,COL!$G:$G,D5059),
IF(AND(A5059="Cervical Cancer Screening", E5059="Cost per service ($USD)"),
SUMIFS(CERV!$E:$E,CERV!$A:$A,C5059,CERV!$G:$G,D5059),
IF(AND(A5059="Cancer Screening for CKD patients", E5059="Cost per service ($USD)"),
SUMIFS(CANSCRN!$E:$E,CANSCRN!$A:$A,C5059,CANSCRN!$G:$G,D5059),
IF(AND(A5059="PSA Testing", E5059="Total Expenditure ($USD per 100,000 patients)"),
SUMIFS(PSA!$F:$F,PSA!$A:$A,C5059,PSA!$G:$G,D5059),
IF(AND(A5059="Colorectal Cancer Screening", E5059="Total Expenditure ($USD per 100,000 patients)"),
SUMIFS(COL!$F:$F,COL!$A:$A,C5059,COL!$G:$G,D5059),
IF(AND(A5059="Cervical Cancer Screening", E5059="Total Expenditure ($USD per 100,000 patients)"),
SUMIFS(CERV!$F:$F,CERV!$A:$A,C5059,CERV!$G:$G,D5059),
SUMIFS(CANSCRN!$F:$F,CANSCRN!$A:$A,C5059,CANSCRN!$G:$G,D5059))))))))))))</f>
        <v>0</v>
      </c>
    </row>
    <row r="5060" spans="1:6" x14ac:dyDescent="0.2">
      <c r="A5060" s="24" t="s">
        <v>103</v>
      </c>
      <c r="B5060" s="24" t="s">
        <v>101</v>
      </c>
      <c r="C5060" s="24" t="s">
        <v>30</v>
      </c>
      <c r="D5060" s="24">
        <v>2018</v>
      </c>
      <c r="E5060" s="24" t="s">
        <v>106</v>
      </c>
      <c r="F5060" s="3">
        <f>IF(AND(A5060="PSA Testing", E5060= "Utilization Rate (per 100,000 patients)"),
SUMIFS(PSA!$D:$D,PSA!$A:$A,C5060,PSA!$G:$G,D5060),
IF(AND(A5060="Colorectal Cancer Screening", E5060="Utilization Rate (per 100,000 patients)"),
SUMIFS(COL!$D:$D,COL!$A:$A,C5060,COL!$G:$G, D5060),
IF(AND(A5060="Cervical Cancer Screening", E5060="Utilization Rate (per 100,000 patients)"),
SUMIFS(CERV!$D:$D,CERV!$A:$A,C5060,CERV!$G:$G,D5060),
IF(AND(A5060="Cancer Screening for CKD patients", E5060="Utilization Rate (per 100,000 patients)"),
SUMIFS(CANSCRN!$D:$D,CANSCRN!$A:$A,C5060,CANSCRN!$G:$G,D5060),
IF(AND(A5060="PSA Testing", E5060="Cost per service ($USD)"),
SUMIFS(PSA!$E:$E,PSA!$A:$A,C5060,PSA!$G:$G,D5060),
IF(AND(A5060="Colorectal Cancer Screening", E5060="Cost per service ($USD)"),
SUMIFS(COL!$E:$E,COL!$A:$A,C5060,COL!$G:$G,D5060),
IF(AND(A5060="Cervical Cancer Screening", E5060="Cost per service ($USD)"),
SUMIFS(CERV!$E:$E,CERV!$A:$A,C5060,CERV!$G:$G,D5060),
IF(AND(A5060="Cancer Screening for CKD patients", E5060="Cost per service ($USD)"),
SUMIFS(CANSCRN!$E:$E,CANSCRN!$A:$A,C5060,CANSCRN!$G:$G,D5060),
IF(AND(A5060="PSA Testing", E5060="Total Expenditure ($USD per 100,000 patients)"),
SUMIFS(PSA!$F:$F,PSA!$A:$A,C5060,PSA!$G:$G,D5060),
IF(AND(A5060="Colorectal Cancer Screening", E5060="Total Expenditure ($USD per 100,000 patients)"),
SUMIFS(COL!$F:$F,COL!$A:$A,C5060,COL!$G:$G,D5060),
IF(AND(A5060="Cervical Cancer Screening", E5060="Total Expenditure ($USD per 100,000 patients)"),
SUMIFS(CERV!$F:$F,CERV!$A:$A,C5060,CERV!$G:$G,D5060),
SUMIFS(CANSCRN!$F:$F,CANSCRN!$A:$A,C5060,CANSCRN!$G:$G,D5060))))))))))))</f>
        <v>0</v>
      </c>
    </row>
    <row r="5061" spans="1:6" x14ac:dyDescent="0.2">
      <c r="A5061" s="24" t="s">
        <v>103</v>
      </c>
      <c r="B5061" s="24" t="s">
        <v>101</v>
      </c>
      <c r="C5061" s="24" t="s">
        <v>30</v>
      </c>
      <c r="D5061" s="24">
        <v>2019</v>
      </c>
      <c r="E5061" s="24" t="s">
        <v>106</v>
      </c>
      <c r="F5061" s="3">
        <f>IF(AND(A5061="PSA Testing", E5061= "Utilization Rate (per 100,000 patients)"),
SUMIFS(PSA!$D:$D,PSA!$A:$A,C5061,PSA!$G:$G,D5061),
IF(AND(A5061="Colorectal Cancer Screening", E5061="Utilization Rate (per 100,000 patients)"),
SUMIFS(COL!$D:$D,COL!$A:$A,C5061,COL!$G:$G, D5061),
IF(AND(A5061="Cervical Cancer Screening", E5061="Utilization Rate (per 100,000 patients)"),
SUMIFS(CERV!$D:$D,CERV!$A:$A,C5061,CERV!$G:$G,D5061),
IF(AND(A5061="Cancer Screening for CKD patients", E5061="Utilization Rate (per 100,000 patients)"),
SUMIFS(CANSCRN!$D:$D,CANSCRN!$A:$A,C5061,CANSCRN!$G:$G,D5061),
IF(AND(A5061="PSA Testing", E5061="Cost per service ($USD)"),
SUMIFS(PSA!$E:$E,PSA!$A:$A,C5061,PSA!$G:$G,D5061),
IF(AND(A5061="Colorectal Cancer Screening", E5061="Cost per service ($USD)"),
SUMIFS(COL!$E:$E,COL!$A:$A,C5061,COL!$G:$G,D5061),
IF(AND(A5061="Cervical Cancer Screening", E5061="Cost per service ($USD)"),
SUMIFS(CERV!$E:$E,CERV!$A:$A,C5061,CERV!$G:$G,D5061),
IF(AND(A5061="Cancer Screening for CKD patients", E5061="Cost per service ($USD)"),
SUMIFS(CANSCRN!$E:$E,CANSCRN!$A:$A,C5061,CANSCRN!$G:$G,D5061),
IF(AND(A5061="PSA Testing", E5061="Total Expenditure ($USD per 100,000 patients)"),
SUMIFS(PSA!$F:$F,PSA!$A:$A,C5061,PSA!$G:$G,D5061),
IF(AND(A5061="Colorectal Cancer Screening", E5061="Total Expenditure ($USD per 100,000 patients)"),
SUMIFS(COL!$F:$F,COL!$A:$A,C5061,COL!$G:$G,D5061),
IF(AND(A5061="Cervical Cancer Screening", E5061="Total Expenditure ($USD per 100,000 patients)"),
SUMIFS(CERV!$F:$F,CERV!$A:$A,C5061,CERV!$G:$G,D5061),
SUMIFS(CANSCRN!$F:$F,CANSCRN!$A:$A,C5061,CANSCRN!$G:$G,D5061))))))))))))</f>
        <v>0</v>
      </c>
    </row>
    <row r="5062" spans="1:6" x14ac:dyDescent="0.2">
      <c r="A5062" s="24" t="s">
        <v>103</v>
      </c>
      <c r="B5062" s="24" t="s">
        <v>101</v>
      </c>
      <c r="C5062" s="24" t="s">
        <v>31</v>
      </c>
      <c r="D5062" s="24">
        <v>2009</v>
      </c>
      <c r="E5062" s="24" t="s">
        <v>106</v>
      </c>
      <c r="F5062" s="3">
        <f>IF(AND(A5062="PSA Testing", E5062= "Utilization Rate (per 100,000 patients)"),
SUMIFS(PSA!$D:$D,PSA!$A:$A,C5062,PSA!$G:$G,D5062),
IF(AND(A5062="Colorectal Cancer Screening", E5062="Utilization Rate (per 100,000 patients)"),
SUMIFS(COL!$D:$D,COL!$A:$A,C5062,COL!$G:$G, D5062),
IF(AND(A5062="Cervical Cancer Screening", E5062="Utilization Rate (per 100,000 patients)"),
SUMIFS(CERV!$D:$D,CERV!$A:$A,C5062,CERV!$G:$G,D5062),
IF(AND(A5062="Cancer Screening for CKD patients", E5062="Utilization Rate (per 100,000 patients)"),
SUMIFS(CANSCRN!$D:$D,CANSCRN!$A:$A,C5062,CANSCRN!$G:$G,D5062),
IF(AND(A5062="PSA Testing", E5062="Cost per service ($USD)"),
SUMIFS(PSA!$E:$E,PSA!$A:$A,C5062,PSA!$G:$G,D5062),
IF(AND(A5062="Colorectal Cancer Screening", E5062="Cost per service ($USD)"),
SUMIFS(COL!$E:$E,COL!$A:$A,C5062,COL!$G:$G,D5062),
IF(AND(A5062="Cervical Cancer Screening", E5062="Cost per service ($USD)"),
SUMIFS(CERV!$E:$E,CERV!$A:$A,C5062,CERV!$G:$G,D5062),
IF(AND(A5062="Cancer Screening for CKD patients", E5062="Cost per service ($USD)"),
SUMIFS(CANSCRN!$E:$E,CANSCRN!$A:$A,C5062,CANSCRN!$G:$G,D5062),
IF(AND(A5062="PSA Testing", E5062="Total Expenditure ($USD per 100,000 patients)"),
SUMIFS(PSA!$F:$F,PSA!$A:$A,C5062,PSA!$G:$G,D5062),
IF(AND(A5062="Colorectal Cancer Screening", E5062="Total Expenditure ($USD per 100,000 patients)"),
SUMIFS(COL!$F:$F,COL!$A:$A,C5062,COL!$G:$G,D5062),
IF(AND(A5062="Cervical Cancer Screening", E5062="Total Expenditure ($USD per 100,000 patients)"),
SUMIFS(CERV!$F:$F,CERV!$A:$A,C5062,CERV!$G:$G,D5062),
SUMIFS(CANSCRN!$F:$F,CANSCRN!$A:$A,C5062,CANSCRN!$G:$G,D5062))))))))))))</f>
        <v>102.9111752</v>
      </c>
    </row>
    <row r="5063" spans="1:6" x14ac:dyDescent="0.2">
      <c r="A5063" s="24" t="s">
        <v>103</v>
      </c>
      <c r="B5063" s="24" t="s">
        <v>101</v>
      </c>
      <c r="C5063" s="24" t="s">
        <v>31</v>
      </c>
      <c r="D5063" s="24">
        <v>2010</v>
      </c>
      <c r="E5063" s="24" t="s">
        <v>106</v>
      </c>
      <c r="F5063" s="3">
        <f>IF(AND(A5063="PSA Testing", E5063= "Utilization Rate (per 100,000 patients)"),
SUMIFS(PSA!$D:$D,PSA!$A:$A,C5063,PSA!$G:$G,D5063),
IF(AND(A5063="Colorectal Cancer Screening", E5063="Utilization Rate (per 100,000 patients)"),
SUMIFS(COL!$D:$D,COL!$A:$A,C5063,COL!$G:$G, D5063),
IF(AND(A5063="Cervical Cancer Screening", E5063="Utilization Rate (per 100,000 patients)"),
SUMIFS(CERV!$D:$D,CERV!$A:$A,C5063,CERV!$G:$G,D5063),
IF(AND(A5063="Cancer Screening for CKD patients", E5063="Utilization Rate (per 100,000 patients)"),
SUMIFS(CANSCRN!$D:$D,CANSCRN!$A:$A,C5063,CANSCRN!$G:$G,D5063),
IF(AND(A5063="PSA Testing", E5063="Cost per service ($USD)"),
SUMIFS(PSA!$E:$E,PSA!$A:$A,C5063,PSA!$G:$G,D5063),
IF(AND(A5063="Colorectal Cancer Screening", E5063="Cost per service ($USD)"),
SUMIFS(COL!$E:$E,COL!$A:$A,C5063,COL!$G:$G,D5063),
IF(AND(A5063="Cervical Cancer Screening", E5063="Cost per service ($USD)"),
SUMIFS(CERV!$E:$E,CERV!$A:$A,C5063,CERV!$G:$G,D5063),
IF(AND(A5063="Cancer Screening for CKD patients", E5063="Cost per service ($USD)"),
SUMIFS(CANSCRN!$E:$E,CANSCRN!$A:$A,C5063,CANSCRN!$G:$G,D5063),
IF(AND(A5063="PSA Testing", E5063="Total Expenditure ($USD per 100,000 patients)"),
SUMIFS(PSA!$F:$F,PSA!$A:$A,C5063,PSA!$G:$G,D5063),
IF(AND(A5063="Colorectal Cancer Screening", E5063="Total Expenditure ($USD per 100,000 patients)"),
SUMIFS(COL!$F:$F,COL!$A:$A,C5063,COL!$G:$G,D5063),
IF(AND(A5063="Cervical Cancer Screening", E5063="Total Expenditure ($USD per 100,000 patients)"),
SUMIFS(CERV!$F:$F,CERV!$A:$A,C5063,CERV!$G:$G,D5063),
SUMIFS(CANSCRN!$F:$F,CANSCRN!$A:$A,C5063,CANSCRN!$G:$G,D5063))))))))))))</f>
        <v>103.2328827</v>
      </c>
    </row>
    <row r="5064" spans="1:6" x14ac:dyDescent="0.2">
      <c r="A5064" s="24" t="s">
        <v>103</v>
      </c>
      <c r="B5064" s="24" t="s">
        <v>101</v>
      </c>
      <c r="C5064" s="24" t="s">
        <v>31</v>
      </c>
      <c r="D5064" s="24">
        <v>2011</v>
      </c>
      <c r="E5064" s="24" t="s">
        <v>106</v>
      </c>
      <c r="F5064" s="3">
        <f>IF(AND(A5064="PSA Testing", E5064= "Utilization Rate (per 100,000 patients)"),
SUMIFS(PSA!$D:$D,PSA!$A:$A,C5064,PSA!$G:$G,D5064),
IF(AND(A5064="Colorectal Cancer Screening", E5064="Utilization Rate (per 100,000 patients)"),
SUMIFS(COL!$D:$D,COL!$A:$A,C5064,COL!$G:$G, D5064),
IF(AND(A5064="Cervical Cancer Screening", E5064="Utilization Rate (per 100,000 patients)"),
SUMIFS(CERV!$D:$D,CERV!$A:$A,C5064,CERV!$G:$G,D5064),
IF(AND(A5064="Cancer Screening for CKD patients", E5064="Utilization Rate (per 100,000 patients)"),
SUMIFS(CANSCRN!$D:$D,CANSCRN!$A:$A,C5064,CANSCRN!$G:$G,D5064),
IF(AND(A5064="PSA Testing", E5064="Cost per service ($USD)"),
SUMIFS(PSA!$E:$E,PSA!$A:$A,C5064,PSA!$G:$G,D5064),
IF(AND(A5064="Colorectal Cancer Screening", E5064="Cost per service ($USD)"),
SUMIFS(COL!$E:$E,COL!$A:$A,C5064,COL!$G:$G,D5064),
IF(AND(A5064="Cervical Cancer Screening", E5064="Cost per service ($USD)"),
SUMIFS(CERV!$E:$E,CERV!$A:$A,C5064,CERV!$G:$G,D5064),
IF(AND(A5064="Cancer Screening for CKD patients", E5064="Cost per service ($USD)"),
SUMIFS(CANSCRN!$E:$E,CANSCRN!$A:$A,C5064,CANSCRN!$G:$G,D5064),
IF(AND(A5064="PSA Testing", E5064="Total Expenditure ($USD per 100,000 patients)"),
SUMIFS(PSA!$F:$F,PSA!$A:$A,C5064,PSA!$G:$G,D5064),
IF(AND(A5064="Colorectal Cancer Screening", E5064="Total Expenditure ($USD per 100,000 patients)"),
SUMIFS(COL!$F:$F,COL!$A:$A,C5064,COL!$G:$G,D5064),
IF(AND(A5064="Cervical Cancer Screening", E5064="Total Expenditure ($USD per 100,000 patients)"),
SUMIFS(CERV!$F:$F,CERV!$A:$A,C5064,CERV!$G:$G,D5064),
SUMIFS(CANSCRN!$F:$F,CANSCRN!$A:$A,C5064,CANSCRN!$G:$G,D5064))))))))))))</f>
        <v>107.8368203</v>
      </c>
    </row>
    <row r="5065" spans="1:6" x14ac:dyDescent="0.2">
      <c r="A5065" s="24" t="s">
        <v>103</v>
      </c>
      <c r="B5065" s="24" t="s">
        <v>101</v>
      </c>
      <c r="C5065" s="24" t="s">
        <v>31</v>
      </c>
      <c r="D5065" s="24">
        <v>2012</v>
      </c>
      <c r="E5065" s="24" t="s">
        <v>106</v>
      </c>
      <c r="F5065" s="3">
        <f>IF(AND(A5065="PSA Testing", E5065= "Utilization Rate (per 100,000 patients)"),
SUMIFS(PSA!$D:$D,PSA!$A:$A,C5065,PSA!$G:$G,D5065),
IF(AND(A5065="Colorectal Cancer Screening", E5065="Utilization Rate (per 100,000 patients)"),
SUMIFS(COL!$D:$D,COL!$A:$A,C5065,COL!$G:$G, D5065),
IF(AND(A5065="Cervical Cancer Screening", E5065="Utilization Rate (per 100,000 patients)"),
SUMIFS(CERV!$D:$D,CERV!$A:$A,C5065,CERV!$G:$G,D5065),
IF(AND(A5065="Cancer Screening for CKD patients", E5065="Utilization Rate (per 100,000 patients)"),
SUMIFS(CANSCRN!$D:$D,CANSCRN!$A:$A,C5065,CANSCRN!$G:$G,D5065),
IF(AND(A5065="PSA Testing", E5065="Cost per service ($USD)"),
SUMIFS(PSA!$E:$E,PSA!$A:$A,C5065,PSA!$G:$G,D5065),
IF(AND(A5065="Colorectal Cancer Screening", E5065="Cost per service ($USD)"),
SUMIFS(COL!$E:$E,COL!$A:$A,C5065,COL!$G:$G,D5065),
IF(AND(A5065="Cervical Cancer Screening", E5065="Cost per service ($USD)"),
SUMIFS(CERV!$E:$E,CERV!$A:$A,C5065,CERV!$G:$G,D5065),
IF(AND(A5065="Cancer Screening for CKD patients", E5065="Cost per service ($USD)"),
SUMIFS(CANSCRN!$E:$E,CANSCRN!$A:$A,C5065,CANSCRN!$G:$G,D5065),
IF(AND(A5065="PSA Testing", E5065="Total Expenditure ($USD per 100,000 patients)"),
SUMIFS(PSA!$F:$F,PSA!$A:$A,C5065,PSA!$G:$G,D5065),
IF(AND(A5065="Colorectal Cancer Screening", E5065="Total Expenditure ($USD per 100,000 patients)"),
SUMIFS(COL!$F:$F,COL!$A:$A,C5065,COL!$G:$G,D5065),
IF(AND(A5065="Cervical Cancer Screening", E5065="Total Expenditure ($USD per 100,000 patients)"),
SUMIFS(CERV!$F:$F,CERV!$A:$A,C5065,CERV!$G:$G,D5065),
SUMIFS(CANSCRN!$F:$F,CANSCRN!$A:$A,C5065,CANSCRN!$G:$G,D5065))))))))))))</f>
        <v>104.3886938</v>
      </c>
    </row>
    <row r="5066" spans="1:6" x14ac:dyDescent="0.2">
      <c r="A5066" s="24" t="s">
        <v>103</v>
      </c>
      <c r="B5066" s="24" t="s">
        <v>101</v>
      </c>
      <c r="C5066" s="24" t="s">
        <v>31</v>
      </c>
      <c r="D5066" s="24">
        <v>2013</v>
      </c>
      <c r="E5066" s="24" t="s">
        <v>106</v>
      </c>
      <c r="F5066" s="3">
        <f>IF(AND(A5066="PSA Testing", E5066= "Utilization Rate (per 100,000 patients)"),
SUMIFS(PSA!$D:$D,PSA!$A:$A,C5066,PSA!$G:$G,D5066),
IF(AND(A5066="Colorectal Cancer Screening", E5066="Utilization Rate (per 100,000 patients)"),
SUMIFS(COL!$D:$D,COL!$A:$A,C5066,COL!$G:$G, D5066),
IF(AND(A5066="Cervical Cancer Screening", E5066="Utilization Rate (per 100,000 patients)"),
SUMIFS(CERV!$D:$D,CERV!$A:$A,C5066,CERV!$G:$G,D5066),
IF(AND(A5066="Cancer Screening for CKD patients", E5066="Utilization Rate (per 100,000 patients)"),
SUMIFS(CANSCRN!$D:$D,CANSCRN!$A:$A,C5066,CANSCRN!$G:$G,D5066),
IF(AND(A5066="PSA Testing", E5066="Cost per service ($USD)"),
SUMIFS(PSA!$E:$E,PSA!$A:$A,C5066,PSA!$G:$G,D5066),
IF(AND(A5066="Colorectal Cancer Screening", E5066="Cost per service ($USD)"),
SUMIFS(COL!$E:$E,COL!$A:$A,C5066,COL!$G:$G,D5066),
IF(AND(A5066="Cervical Cancer Screening", E5066="Cost per service ($USD)"),
SUMIFS(CERV!$E:$E,CERV!$A:$A,C5066,CERV!$G:$G,D5066),
IF(AND(A5066="Cancer Screening for CKD patients", E5066="Cost per service ($USD)"),
SUMIFS(CANSCRN!$E:$E,CANSCRN!$A:$A,C5066,CANSCRN!$G:$G,D5066),
IF(AND(A5066="PSA Testing", E5066="Total Expenditure ($USD per 100,000 patients)"),
SUMIFS(PSA!$F:$F,PSA!$A:$A,C5066,PSA!$G:$G,D5066),
IF(AND(A5066="Colorectal Cancer Screening", E5066="Total Expenditure ($USD per 100,000 patients)"),
SUMIFS(COL!$F:$F,COL!$A:$A,C5066,COL!$G:$G,D5066),
IF(AND(A5066="Cervical Cancer Screening", E5066="Total Expenditure ($USD per 100,000 patients)"),
SUMIFS(CERV!$F:$F,CERV!$A:$A,C5066,CERV!$G:$G,D5066),
SUMIFS(CANSCRN!$F:$F,CANSCRN!$A:$A,C5066,CANSCRN!$G:$G,D5066))))))))))))</f>
        <v>110.01480170000001</v>
      </c>
    </row>
    <row r="5067" spans="1:6" x14ac:dyDescent="0.2">
      <c r="A5067" s="24" t="s">
        <v>103</v>
      </c>
      <c r="B5067" s="24" t="s">
        <v>101</v>
      </c>
      <c r="C5067" s="24" t="s">
        <v>31</v>
      </c>
      <c r="D5067" s="24">
        <v>2014</v>
      </c>
      <c r="E5067" s="24" t="s">
        <v>106</v>
      </c>
      <c r="F5067" s="3">
        <f>IF(AND(A5067="PSA Testing", E5067= "Utilization Rate (per 100,000 patients)"),
SUMIFS(PSA!$D:$D,PSA!$A:$A,C5067,PSA!$G:$G,D5067),
IF(AND(A5067="Colorectal Cancer Screening", E5067="Utilization Rate (per 100,000 patients)"),
SUMIFS(COL!$D:$D,COL!$A:$A,C5067,COL!$G:$G, D5067),
IF(AND(A5067="Cervical Cancer Screening", E5067="Utilization Rate (per 100,000 patients)"),
SUMIFS(CERV!$D:$D,CERV!$A:$A,C5067,CERV!$G:$G,D5067),
IF(AND(A5067="Cancer Screening for CKD patients", E5067="Utilization Rate (per 100,000 patients)"),
SUMIFS(CANSCRN!$D:$D,CANSCRN!$A:$A,C5067,CANSCRN!$G:$G,D5067),
IF(AND(A5067="PSA Testing", E5067="Cost per service ($USD)"),
SUMIFS(PSA!$E:$E,PSA!$A:$A,C5067,PSA!$G:$G,D5067),
IF(AND(A5067="Colorectal Cancer Screening", E5067="Cost per service ($USD)"),
SUMIFS(COL!$E:$E,COL!$A:$A,C5067,COL!$G:$G,D5067),
IF(AND(A5067="Cervical Cancer Screening", E5067="Cost per service ($USD)"),
SUMIFS(CERV!$E:$E,CERV!$A:$A,C5067,CERV!$G:$G,D5067),
IF(AND(A5067="Cancer Screening for CKD patients", E5067="Cost per service ($USD)"),
SUMIFS(CANSCRN!$E:$E,CANSCRN!$A:$A,C5067,CANSCRN!$G:$G,D5067),
IF(AND(A5067="PSA Testing", E5067="Total Expenditure ($USD per 100,000 patients)"),
SUMIFS(PSA!$F:$F,PSA!$A:$A,C5067,PSA!$G:$G,D5067),
IF(AND(A5067="Colorectal Cancer Screening", E5067="Total Expenditure ($USD per 100,000 patients)"),
SUMIFS(COL!$F:$F,COL!$A:$A,C5067,COL!$G:$G,D5067),
IF(AND(A5067="Cervical Cancer Screening", E5067="Total Expenditure ($USD per 100,000 patients)"),
SUMIFS(CERV!$F:$F,CERV!$A:$A,C5067,CERV!$G:$G,D5067),
SUMIFS(CANSCRN!$F:$F,CANSCRN!$A:$A,C5067,CANSCRN!$G:$G,D5067))))))))))))</f>
        <v>104.97799620000001</v>
      </c>
    </row>
    <row r="5068" spans="1:6" x14ac:dyDescent="0.2">
      <c r="A5068" s="24" t="s">
        <v>103</v>
      </c>
      <c r="B5068" s="24" t="s">
        <v>101</v>
      </c>
      <c r="C5068" s="24" t="s">
        <v>31</v>
      </c>
      <c r="D5068" s="24">
        <v>2015</v>
      </c>
      <c r="E5068" s="24" t="s">
        <v>106</v>
      </c>
      <c r="F5068" s="3">
        <f>IF(AND(A5068="PSA Testing", E5068= "Utilization Rate (per 100,000 patients)"),
SUMIFS(PSA!$D:$D,PSA!$A:$A,C5068,PSA!$G:$G,D5068),
IF(AND(A5068="Colorectal Cancer Screening", E5068="Utilization Rate (per 100,000 patients)"),
SUMIFS(COL!$D:$D,COL!$A:$A,C5068,COL!$G:$G, D5068),
IF(AND(A5068="Cervical Cancer Screening", E5068="Utilization Rate (per 100,000 patients)"),
SUMIFS(CERV!$D:$D,CERV!$A:$A,C5068,CERV!$G:$G,D5068),
IF(AND(A5068="Cancer Screening for CKD patients", E5068="Utilization Rate (per 100,000 patients)"),
SUMIFS(CANSCRN!$D:$D,CANSCRN!$A:$A,C5068,CANSCRN!$G:$G,D5068),
IF(AND(A5068="PSA Testing", E5068="Cost per service ($USD)"),
SUMIFS(PSA!$E:$E,PSA!$A:$A,C5068,PSA!$G:$G,D5068),
IF(AND(A5068="Colorectal Cancer Screening", E5068="Cost per service ($USD)"),
SUMIFS(COL!$E:$E,COL!$A:$A,C5068,COL!$G:$G,D5068),
IF(AND(A5068="Cervical Cancer Screening", E5068="Cost per service ($USD)"),
SUMIFS(CERV!$E:$E,CERV!$A:$A,C5068,CERV!$G:$G,D5068),
IF(AND(A5068="Cancer Screening for CKD patients", E5068="Cost per service ($USD)"),
SUMIFS(CANSCRN!$E:$E,CANSCRN!$A:$A,C5068,CANSCRN!$G:$G,D5068),
IF(AND(A5068="PSA Testing", E5068="Total Expenditure ($USD per 100,000 patients)"),
SUMIFS(PSA!$F:$F,PSA!$A:$A,C5068,PSA!$G:$G,D5068),
IF(AND(A5068="Colorectal Cancer Screening", E5068="Total Expenditure ($USD per 100,000 patients)"),
SUMIFS(COL!$F:$F,COL!$A:$A,C5068,COL!$G:$G,D5068),
IF(AND(A5068="Cervical Cancer Screening", E5068="Total Expenditure ($USD per 100,000 patients)"),
SUMIFS(CERV!$F:$F,CERV!$A:$A,C5068,CERV!$G:$G,D5068),
SUMIFS(CANSCRN!$F:$F,CANSCRN!$A:$A,C5068,CANSCRN!$G:$G,D5068))))))))))))</f>
        <v>101.2529399</v>
      </c>
    </row>
    <row r="5069" spans="1:6" x14ac:dyDescent="0.2">
      <c r="A5069" s="24" t="s">
        <v>103</v>
      </c>
      <c r="B5069" s="24" t="s">
        <v>101</v>
      </c>
      <c r="C5069" s="24" t="s">
        <v>31</v>
      </c>
      <c r="D5069" s="24">
        <v>2016</v>
      </c>
      <c r="E5069" s="24" t="s">
        <v>106</v>
      </c>
      <c r="F5069" s="3">
        <f>IF(AND(A5069="PSA Testing", E5069= "Utilization Rate (per 100,000 patients)"),
SUMIFS(PSA!$D:$D,PSA!$A:$A,C5069,PSA!$G:$G,D5069),
IF(AND(A5069="Colorectal Cancer Screening", E5069="Utilization Rate (per 100,000 patients)"),
SUMIFS(COL!$D:$D,COL!$A:$A,C5069,COL!$G:$G, D5069),
IF(AND(A5069="Cervical Cancer Screening", E5069="Utilization Rate (per 100,000 patients)"),
SUMIFS(CERV!$D:$D,CERV!$A:$A,C5069,CERV!$G:$G,D5069),
IF(AND(A5069="Cancer Screening for CKD patients", E5069="Utilization Rate (per 100,000 patients)"),
SUMIFS(CANSCRN!$D:$D,CANSCRN!$A:$A,C5069,CANSCRN!$G:$G,D5069),
IF(AND(A5069="PSA Testing", E5069="Cost per service ($USD)"),
SUMIFS(PSA!$E:$E,PSA!$A:$A,C5069,PSA!$G:$G,D5069),
IF(AND(A5069="Colorectal Cancer Screening", E5069="Cost per service ($USD)"),
SUMIFS(COL!$E:$E,COL!$A:$A,C5069,COL!$G:$G,D5069),
IF(AND(A5069="Cervical Cancer Screening", E5069="Cost per service ($USD)"),
SUMIFS(CERV!$E:$E,CERV!$A:$A,C5069,CERV!$G:$G,D5069),
IF(AND(A5069="Cancer Screening for CKD patients", E5069="Cost per service ($USD)"),
SUMIFS(CANSCRN!$E:$E,CANSCRN!$A:$A,C5069,CANSCRN!$G:$G,D5069),
IF(AND(A5069="PSA Testing", E5069="Total Expenditure ($USD per 100,000 patients)"),
SUMIFS(PSA!$F:$F,PSA!$A:$A,C5069,PSA!$G:$G,D5069),
IF(AND(A5069="Colorectal Cancer Screening", E5069="Total Expenditure ($USD per 100,000 patients)"),
SUMIFS(COL!$F:$F,COL!$A:$A,C5069,COL!$G:$G,D5069),
IF(AND(A5069="Cervical Cancer Screening", E5069="Total Expenditure ($USD per 100,000 patients)"),
SUMIFS(CERV!$F:$F,CERV!$A:$A,C5069,CERV!$G:$G,D5069),
SUMIFS(CANSCRN!$F:$F,CANSCRN!$A:$A,C5069,CANSCRN!$G:$G,D5069))))))))))))</f>
        <v>106.13559100000001</v>
      </c>
    </row>
    <row r="5070" spans="1:6" x14ac:dyDescent="0.2">
      <c r="A5070" s="24" t="s">
        <v>103</v>
      </c>
      <c r="B5070" s="24" t="s">
        <v>101</v>
      </c>
      <c r="C5070" s="24" t="s">
        <v>31</v>
      </c>
      <c r="D5070" s="24">
        <v>2017</v>
      </c>
      <c r="E5070" s="24" t="s">
        <v>106</v>
      </c>
      <c r="F5070" s="3">
        <f>IF(AND(A5070="PSA Testing", E5070= "Utilization Rate (per 100,000 patients)"),
SUMIFS(PSA!$D:$D,PSA!$A:$A,C5070,PSA!$G:$G,D5070),
IF(AND(A5070="Colorectal Cancer Screening", E5070="Utilization Rate (per 100,000 patients)"),
SUMIFS(COL!$D:$D,COL!$A:$A,C5070,COL!$G:$G, D5070),
IF(AND(A5070="Cervical Cancer Screening", E5070="Utilization Rate (per 100,000 patients)"),
SUMIFS(CERV!$D:$D,CERV!$A:$A,C5070,CERV!$G:$G,D5070),
IF(AND(A5070="Cancer Screening for CKD patients", E5070="Utilization Rate (per 100,000 patients)"),
SUMIFS(CANSCRN!$D:$D,CANSCRN!$A:$A,C5070,CANSCRN!$G:$G,D5070),
IF(AND(A5070="PSA Testing", E5070="Cost per service ($USD)"),
SUMIFS(PSA!$E:$E,PSA!$A:$A,C5070,PSA!$G:$G,D5070),
IF(AND(A5070="Colorectal Cancer Screening", E5070="Cost per service ($USD)"),
SUMIFS(COL!$E:$E,COL!$A:$A,C5070,COL!$G:$G,D5070),
IF(AND(A5070="Cervical Cancer Screening", E5070="Cost per service ($USD)"),
SUMIFS(CERV!$E:$E,CERV!$A:$A,C5070,CERV!$G:$G,D5070),
IF(AND(A5070="Cancer Screening for CKD patients", E5070="Cost per service ($USD)"),
SUMIFS(CANSCRN!$E:$E,CANSCRN!$A:$A,C5070,CANSCRN!$G:$G,D5070),
IF(AND(A5070="PSA Testing", E5070="Total Expenditure ($USD per 100,000 patients)"),
SUMIFS(PSA!$F:$F,PSA!$A:$A,C5070,PSA!$G:$G,D5070),
IF(AND(A5070="Colorectal Cancer Screening", E5070="Total Expenditure ($USD per 100,000 patients)"),
SUMIFS(COL!$F:$F,COL!$A:$A,C5070,COL!$G:$G,D5070),
IF(AND(A5070="Cervical Cancer Screening", E5070="Total Expenditure ($USD per 100,000 patients)"),
SUMIFS(CERV!$F:$F,CERV!$A:$A,C5070,CERV!$G:$G,D5070),
SUMIFS(CANSCRN!$F:$F,CANSCRN!$A:$A,C5070,CANSCRN!$G:$G,D5070))))))))))))</f>
        <v>111.2063351</v>
      </c>
    </row>
    <row r="5071" spans="1:6" x14ac:dyDescent="0.2">
      <c r="A5071" s="24" t="s">
        <v>103</v>
      </c>
      <c r="B5071" s="24" t="s">
        <v>101</v>
      </c>
      <c r="C5071" s="24" t="s">
        <v>31</v>
      </c>
      <c r="D5071" s="24">
        <v>2018</v>
      </c>
      <c r="E5071" s="24" t="s">
        <v>106</v>
      </c>
      <c r="F5071" s="3">
        <f>IF(AND(A5071="PSA Testing", E5071= "Utilization Rate (per 100,000 patients)"),
SUMIFS(PSA!$D:$D,PSA!$A:$A,C5071,PSA!$G:$G,D5071),
IF(AND(A5071="Colorectal Cancer Screening", E5071="Utilization Rate (per 100,000 patients)"),
SUMIFS(COL!$D:$D,COL!$A:$A,C5071,COL!$G:$G, D5071),
IF(AND(A5071="Cervical Cancer Screening", E5071="Utilization Rate (per 100,000 patients)"),
SUMIFS(CERV!$D:$D,CERV!$A:$A,C5071,CERV!$G:$G,D5071),
IF(AND(A5071="Cancer Screening for CKD patients", E5071="Utilization Rate (per 100,000 patients)"),
SUMIFS(CANSCRN!$D:$D,CANSCRN!$A:$A,C5071,CANSCRN!$G:$G,D5071),
IF(AND(A5071="PSA Testing", E5071="Cost per service ($USD)"),
SUMIFS(PSA!$E:$E,PSA!$A:$A,C5071,PSA!$G:$G,D5071),
IF(AND(A5071="Colorectal Cancer Screening", E5071="Cost per service ($USD)"),
SUMIFS(COL!$E:$E,COL!$A:$A,C5071,COL!$G:$G,D5071),
IF(AND(A5071="Cervical Cancer Screening", E5071="Cost per service ($USD)"),
SUMIFS(CERV!$E:$E,CERV!$A:$A,C5071,CERV!$G:$G,D5071),
IF(AND(A5071="Cancer Screening for CKD patients", E5071="Cost per service ($USD)"),
SUMIFS(CANSCRN!$E:$E,CANSCRN!$A:$A,C5071,CANSCRN!$G:$G,D5071),
IF(AND(A5071="PSA Testing", E5071="Total Expenditure ($USD per 100,000 patients)"),
SUMIFS(PSA!$F:$F,PSA!$A:$A,C5071,PSA!$G:$G,D5071),
IF(AND(A5071="Colorectal Cancer Screening", E5071="Total Expenditure ($USD per 100,000 patients)"),
SUMIFS(COL!$F:$F,COL!$A:$A,C5071,COL!$G:$G,D5071),
IF(AND(A5071="Cervical Cancer Screening", E5071="Total Expenditure ($USD per 100,000 patients)"),
SUMIFS(CERV!$F:$F,CERV!$A:$A,C5071,CERV!$G:$G,D5071),
SUMIFS(CANSCRN!$F:$F,CANSCRN!$A:$A,C5071,CANSCRN!$G:$G,D5071))))))))))))</f>
        <v>221.86055870000001</v>
      </c>
    </row>
    <row r="5072" spans="1:6" x14ac:dyDescent="0.2">
      <c r="A5072" s="24" t="s">
        <v>103</v>
      </c>
      <c r="B5072" s="24" t="s">
        <v>101</v>
      </c>
      <c r="C5072" s="24" t="s">
        <v>31</v>
      </c>
      <c r="D5072" s="24">
        <v>2019</v>
      </c>
      <c r="E5072" s="24" t="s">
        <v>106</v>
      </c>
      <c r="F5072" s="3">
        <f>IF(AND(A5072="PSA Testing", E5072= "Utilization Rate (per 100,000 patients)"),
SUMIFS(PSA!$D:$D,PSA!$A:$A,C5072,PSA!$G:$G,D5072),
IF(AND(A5072="Colorectal Cancer Screening", E5072="Utilization Rate (per 100,000 patients)"),
SUMIFS(COL!$D:$D,COL!$A:$A,C5072,COL!$G:$G, D5072),
IF(AND(A5072="Cervical Cancer Screening", E5072="Utilization Rate (per 100,000 patients)"),
SUMIFS(CERV!$D:$D,CERV!$A:$A,C5072,CERV!$G:$G,D5072),
IF(AND(A5072="Cancer Screening for CKD patients", E5072="Utilization Rate (per 100,000 patients)"),
SUMIFS(CANSCRN!$D:$D,CANSCRN!$A:$A,C5072,CANSCRN!$G:$G,D5072),
IF(AND(A5072="PSA Testing", E5072="Cost per service ($USD)"),
SUMIFS(PSA!$E:$E,PSA!$A:$A,C5072,PSA!$G:$G,D5072),
IF(AND(A5072="Colorectal Cancer Screening", E5072="Cost per service ($USD)"),
SUMIFS(COL!$E:$E,COL!$A:$A,C5072,COL!$G:$G,D5072),
IF(AND(A5072="Cervical Cancer Screening", E5072="Cost per service ($USD)"),
SUMIFS(CERV!$E:$E,CERV!$A:$A,C5072,CERV!$G:$G,D5072),
IF(AND(A5072="Cancer Screening for CKD patients", E5072="Cost per service ($USD)"),
SUMIFS(CANSCRN!$E:$E,CANSCRN!$A:$A,C5072,CANSCRN!$G:$G,D5072),
IF(AND(A5072="PSA Testing", E5072="Total Expenditure ($USD per 100,000 patients)"),
SUMIFS(PSA!$F:$F,PSA!$A:$A,C5072,PSA!$G:$G,D5072),
IF(AND(A5072="Colorectal Cancer Screening", E5072="Total Expenditure ($USD per 100,000 patients)"),
SUMIFS(COL!$F:$F,COL!$A:$A,C5072,COL!$G:$G,D5072),
IF(AND(A5072="Cervical Cancer Screening", E5072="Total Expenditure ($USD per 100,000 patients)"),
SUMIFS(CERV!$F:$F,CERV!$A:$A,C5072,CERV!$G:$G,D5072),
SUMIFS(CANSCRN!$F:$F,CANSCRN!$A:$A,C5072,CANSCRN!$G:$G,D5072))))))))))))</f>
        <v>205.8111279</v>
      </c>
    </row>
    <row r="5073" spans="1:6" x14ac:dyDescent="0.2">
      <c r="A5073" s="24" t="s">
        <v>103</v>
      </c>
      <c r="B5073" s="24" t="s">
        <v>101</v>
      </c>
      <c r="C5073" s="24" t="s">
        <v>32</v>
      </c>
      <c r="D5073" s="24">
        <v>2009</v>
      </c>
      <c r="E5073" s="24" t="s">
        <v>106</v>
      </c>
      <c r="F5073" s="3">
        <f>IF(AND(A5073="PSA Testing", E5073= "Utilization Rate (per 100,000 patients)"),
SUMIFS(PSA!$D:$D,PSA!$A:$A,C5073,PSA!$G:$G,D5073),
IF(AND(A5073="Colorectal Cancer Screening", E5073="Utilization Rate (per 100,000 patients)"),
SUMIFS(COL!$D:$D,COL!$A:$A,C5073,COL!$G:$G, D5073),
IF(AND(A5073="Cervical Cancer Screening", E5073="Utilization Rate (per 100,000 patients)"),
SUMIFS(CERV!$D:$D,CERV!$A:$A,C5073,CERV!$G:$G,D5073),
IF(AND(A5073="Cancer Screening for CKD patients", E5073="Utilization Rate (per 100,000 patients)"),
SUMIFS(CANSCRN!$D:$D,CANSCRN!$A:$A,C5073,CANSCRN!$G:$G,D5073),
IF(AND(A5073="PSA Testing", E5073="Cost per service ($USD)"),
SUMIFS(PSA!$E:$E,PSA!$A:$A,C5073,PSA!$G:$G,D5073),
IF(AND(A5073="Colorectal Cancer Screening", E5073="Cost per service ($USD)"),
SUMIFS(COL!$E:$E,COL!$A:$A,C5073,COL!$G:$G,D5073),
IF(AND(A5073="Cervical Cancer Screening", E5073="Cost per service ($USD)"),
SUMIFS(CERV!$E:$E,CERV!$A:$A,C5073,CERV!$G:$G,D5073),
IF(AND(A5073="Cancer Screening for CKD patients", E5073="Cost per service ($USD)"),
SUMIFS(CANSCRN!$E:$E,CANSCRN!$A:$A,C5073,CANSCRN!$G:$G,D5073),
IF(AND(A5073="PSA Testing", E5073="Total Expenditure ($USD per 100,000 patients)"),
SUMIFS(PSA!$F:$F,PSA!$A:$A,C5073,PSA!$G:$G,D5073),
IF(AND(A5073="Colorectal Cancer Screening", E5073="Total Expenditure ($USD per 100,000 patients)"),
SUMIFS(COL!$F:$F,COL!$A:$A,C5073,COL!$G:$G,D5073),
IF(AND(A5073="Cervical Cancer Screening", E5073="Total Expenditure ($USD per 100,000 patients)"),
SUMIFS(CERV!$F:$F,CERV!$A:$A,C5073,CERV!$G:$G,D5073),
SUMIFS(CANSCRN!$F:$F,CANSCRN!$A:$A,C5073,CANSCRN!$G:$G,D5073))))))))))))</f>
        <v>63.827009349999997</v>
      </c>
    </row>
    <row r="5074" spans="1:6" x14ac:dyDescent="0.2">
      <c r="A5074" s="24" t="s">
        <v>103</v>
      </c>
      <c r="B5074" s="24" t="s">
        <v>101</v>
      </c>
      <c r="C5074" s="24" t="s">
        <v>32</v>
      </c>
      <c r="D5074" s="24">
        <v>2010</v>
      </c>
      <c r="E5074" s="24" t="s">
        <v>106</v>
      </c>
      <c r="F5074" s="3">
        <f>IF(AND(A5074="PSA Testing", E5074= "Utilization Rate (per 100,000 patients)"),
SUMIFS(PSA!$D:$D,PSA!$A:$A,C5074,PSA!$G:$G,D5074),
IF(AND(A5074="Colorectal Cancer Screening", E5074="Utilization Rate (per 100,000 patients)"),
SUMIFS(COL!$D:$D,COL!$A:$A,C5074,COL!$G:$G, D5074),
IF(AND(A5074="Cervical Cancer Screening", E5074="Utilization Rate (per 100,000 patients)"),
SUMIFS(CERV!$D:$D,CERV!$A:$A,C5074,CERV!$G:$G,D5074),
IF(AND(A5074="Cancer Screening for CKD patients", E5074="Utilization Rate (per 100,000 patients)"),
SUMIFS(CANSCRN!$D:$D,CANSCRN!$A:$A,C5074,CANSCRN!$G:$G,D5074),
IF(AND(A5074="PSA Testing", E5074="Cost per service ($USD)"),
SUMIFS(PSA!$E:$E,PSA!$A:$A,C5074,PSA!$G:$G,D5074),
IF(AND(A5074="Colorectal Cancer Screening", E5074="Cost per service ($USD)"),
SUMIFS(COL!$E:$E,COL!$A:$A,C5074,COL!$G:$G,D5074),
IF(AND(A5074="Cervical Cancer Screening", E5074="Cost per service ($USD)"),
SUMIFS(CERV!$E:$E,CERV!$A:$A,C5074,CERV!$G:$G,D5074),
IF(AND(A5074="Cancer Screening for CKD patients", E5074="Cost per service ($USD)"),
SUMIFS(CANSCRN!$E:$E,CANSCRN!$A:$A,C5074,CANSCRN!$G:$G,D5074),
IF(AND(A5074="PSA Testing", E5074="Total Expenditure ($USD per 100,000 patients)"),
SUMIFS(PSA!$F:$F,PSA!$A:$A,C5074,PSA!$G:$G,D5074),
IF(AND(A5074="Colorectal Cancer Screening", E5074="Total Expenditure ($USD per 100,000 patients)"),
SUMIFS(COL!$F:$F,COL!$A:$A,C5074,COL!$G:$G,D5074),
IF(AND(A5074="Cervical Cancer Screening", E5074="Total Expenditure ($USD per 100,000 patients)"),
SUMIFS(CERV!$F:$F,CERV!$A:$A,C5074,CERV!$G:$G,D5074),
SUMIFS(CANSCRN!$F:$F,CANSCRN!$A:$A,C5074,CANSCRN!$G:$G,D5074))))))))))))</f>
        <v>67.647037040000001</v>
      </c>
    </row>
    <row r="5075" spans="1:6" x14ac:dyDescent="0.2">
      <c r="A5075" s="24" t="s">
        <v>103</v>
      </c>
      <c r="B5075" s="24" t="s">
        <v>101</v>
      </c>
      <c r="C5075" s="24" t="s">
        <v>32</v>
      </c>
      <c r="D5075" s="24">
        <v>2011</v>
      </c>
      <c r="E5075" s="24" t="s">
        <v>106</v>
      </c>
      <c r="F5075" s="3">
        <f>IF(AND(A5075="PSA Testing", E5075= "Utilization Rate (per 100,000 patients)"),
SUMIFS(PSA!$D:$D,PSA!$A:$A,C5075,PSA!$G:$G,D5075),
IF(AND(A5075="Colorectal Cancer Screening", E5075="Utilization Rate (per 100,000 patients)"),
SUMIFS(COL!$D:$D,COL!$A:$A,C5075,COL!$G:$G, D5075),
IF(AND(A5075="Cervical Cancer Screening", E5075="Utilization Rate (per 100,000 patients)"),
SUMIFS(CERV!$D:$D,CERV!$A:$A,C5075,CERV!$G:$G,D5075),
IF(AND(A5075="Cancer Screening for CKD patients", E5075="Utilization Rate (per 100,000 patients)"),
SUMIFS(CANSCRN!$D:$D,CANSCRN!$A:$A,C5075,CANSCRN!$G:$G,D5075),
IF(AND(A5075="PSA Testing", E5075="Cost per service ($USD)"),
SUMIFS(PSA!$E:$E,PSA!$A:$A,C5075,PSA!$G:$G,D5075),
IF(AND(A5075="Colorectal Cancer Screening", E5075="Cost per service ($USD)"),
SUMIFS(COL!$E:$E,COL!$A:$A,C5075,COL!$G:$G,D5075),
IF(AND(A5075="Cervical Cancer Screening", E5075="Cost per service ($USD)"),
SUMIFS(CERV!$E:$E,CERV!$A:$A,C5075,CERV!$G:$G,D5075),
IF(AND(A5075="Cancer Screening for CKD patients", E5075="Cost per service ($USD)"),
SUMIFS(CANSCRN!$E:$E,CANSCRN!$A:$A,C5075,CANSCRN!$G:$G,D5075),
IF(AND(A5075="PSA Testing", E5075="Total Expenditure ($USD per 100,000 patients)"),
SUMIFS(PSA!$F:$F,PSA!$A:$A,C5075,PSA!$G:$G,D5075),
IF(AND(A5075="Colorectal Cancer Screening", E5075="Total Expenditure ($USD per 100,000 patients)"),
SUMIFS(COL!$F:$F,COL!$A:$A,C5075,COL!$G:$G,D5075),
IF(AND(A5075="Cervical Cancer Screening", E5075="Total Expenditure ($USD per 100,000 patients)"),
SUMIFS(CERV!$F:$F,CERV!$A:$A,C5075,CERV!$G:$G,D5075),
SUMIFS(CANSCRN!$F:$F,CANSCRN!$A:$A,C5075,CANSCRN!$G:$G,D5075))))))))))))</f>
        <v>94.364912889999999</v>
      </c>
    </row>
    <row r="5076" spans="1:6" x14ac:dyDescent="0.2">
      <c r="A5076" s="24" t="s">
        <v>103</v>
      </c>
      <c r="B5076" s="24" t="s">
        <v>101</v>
      </c>
      <c r="C5076" s="24" t="s">
        <v>32</v>
      </c>
      <c r="D5076" s="24">
        <v>2012</v>
      </c>
      <c r="E5076" s="24" t="s">
        <v>106</v>
      </c>
      <c r="F5076" s="3">
        <f>IF(AND(A5076="PSA Testing", E5076= "Utilization Rate (per 100,000 patients)"),
SUMIFS(PSA!$D:$D,PSA!$A:$A,C5076,PSA!$G:$G,D5076),
IF(AND(A5076="Colorectal Cancer Screening", E5076="Utilization Rate (per 100,000 patients)"),
SUMIFS(COL!$D:$D,COL!$A:$A,C5076,COL!$G:$G, D5076),
IF(AND(A5076="Cervical Cancer Screening", E5076="Utilization Rate (per 100,000 patients)"),
SUMIFS(CERV!$D:$D,CERV!$A:$A,C5076,CERV!$G:$G,D5076),
IF(AND(A5076="Cancer Screening for CKD patients", E5076="Utilization Rate (per 100,000 patients)"),
SUMIFS(CANSCRN!$D:$D,CANSCRN!$A:$A,C5076,CANSCRN!$G:$G,D5076),
IF(AND(A5076="PSA Testing", E5076="Cost per service ($USD)"),
SUMIFS(PSA!$E:$E,PSA!$A:$A,C5076,PSA!$G:$G,D5076),
IF(AND(A5076="Colorectal Cancer Screening", E5076="Cost per service ($USD)"),
SUMIFS(COL!$E:$E,COL!$A:$A,C5076,COL!$G:$G,D5076),
IF(AND(A5076="Cervical Cancer Screening", E5076="Cost per service ($USD)"),
SUMIFS(CERV!$E:$E,CERV!$A:$A,C5076,CERV!$G:$G,D5076),
IF(AND(A5076="Cancer Screening for CKD patients", E5076="Cost per service ($USD)"),
SUMIFS(CANSCRN!$E:$E,CANSCRN!$A:$A,C5076,CANSCRN!$G:$G,D5076),
IF(AND(A5076="PSA Testing", E5076="Total Expenditure ($USD per 100,000 patients)"),
SUMIFS(PSA!$F:$F,PSA!$A:$A,C5076,PSA!$G:$G,D5076),
IF(AND(A5076="Colorectal Cancer Screening", E5076="Total Expenditure ($USD per 100,000 patients)"),
SUMIFS(COL!$F:$F,COL!$A:$A,C5076,COL!$G:$G,D5076),
IF(AND(A5076="Cervical Cancer Screening", E5076="Total Expenditure ($USD per 100,000 patients)"),
SUMIFS(CERV!$F:$F,CERV!$A:$A,C5076,CERV!$G:$G,D5076),
SUMIFS(CANSCRN!$F:$F,CANSCRN!$A:$A,C5076,CANSCRN!$G:$G,D5076))))))))))))</f>
        <v>75.429649119999993</v>
      </c>
    </row>
    <row r="5077" spans="1:6" x14ac:dyDescent="0.2">
      <c r="A5077" s="24" t="s">
        <v>103</v>
      </c>
      <c r="B5077" s="24" t="s">
        <v>101</v>
      </c>
      <c r="C5077" s="24" t="s">
        <v>32</v>
      </c>
      <c r="D5077" s="24">
        <v>2013</v>
      </c>
      <c r="E5077" s="24" t="s">
        <v>106</v>
      </c>
      <c r="F5077" s="3">
        <f>IF(AND(A5077="PSA Testing", E5077= "Utilization Rate (per 100,000 patients)"),
SUMIFS(PSA!$D:$D,PSA!$A:$A,C5077,PSA!$G:$G,D5077),
IF(AND(A5077="Colorectal Cancer Screening", E5077="Utilization Rate (per 100,000 patients)"),
SUMIFS(COL!$D:$D,COL!$A:$A,C5077,COL!$G:$G, D5077),
IF(AND(A5077="Cervical Cancer Screening", E5077="Utilization Rate (per 100,000 patients)"),
SUMIFS(CERV!$D:$D,CERV!$A:$A,C5077,CERV!$G:$G,D5077),
IF(AND(A5077="Cancer Screening for CKD patients", E5077="Utilization Rate (per 100,000 patients)"),
SUMIFS(CANSCRN!$D:$D,CANSCRN!$A:$A,C5077,CANSCRN!$G:$G,D5077),
IF(AND(A5077="PSA Testing", E5077="Cost per service ($USD)"),
SUMIFS(PSA!$E:$E,PSA!$A:$A,C5077,PSA!$G:$G,D5077),
IF(AND(A5077="Colorectal Cancer Screening", E5077="Cost per service ($USD)"),
SUMIFS(COL!$E:$E,COL!$A:$A,C5077,COL!$G:$G,D5077),
IF(AND(A5077="Cervical Cancer Screening", E5077="Cost per service ($USD)"),
SUMIFS(CERV!$E:$E,CERV!$A:$A,C5077,CERV!$G:$G,D5077),
IF(AND(A5077="Cancer Screening for CKD patients", E5077="Cost per service ($USD)"),
SUMIFS(CANSCRN!$E:$E,CANSCRN!$A:$A,C5077,CANSCRN!$G:$G,D5077),
IF(AND(A5077="PSA Testing", E5077="Total Expenditure ($USD per 100,000 patients)"),
SUMIFS(PSA!$F:$F,PSA!$A:$A,C5077,PSA!$G:$G,D5077),
IF(AND(A5077="Colorectal Cancer Screening", E5077="Total Expenditure ($USD per 100,000 patients)"),
SUMIFS(COL!$F:$F,COL!$A:$A,C5077,COL!$G:$G,D5077),
IF(AND(A5077="Cervical Cancer Screening", E5077="Total Expenditure ($USD per 100,000 patients)"),
SUMIFS(CERV!$F:$F,CERV!$A:$A,C5077,CERV!$G:$G,D5077),
SUMIFS(CANSCRN!$F:$F,CANSCRN!$A:$A,C5077,CANSCRN!$G:$G,D5077))))))))))))</f>
        <v>94.353232320000004</v>
      </c>
    </row>
    <row r="5078" spans="1:6" x14ac:dyDescent="0.2">
      <c r="A5078" s="24" t="s">
        <v>103</v>
      </c>
      <c r="B5078" s="24" t="s">
        <v>101</v>
      </c>
      <c r="C5078" s="24" t="s">
        <v>32</v>
      </c>
      <c r="D5078" s="24">
        <v>2014</v>
      </c>
      <c r="E5078" s="24" t="s">
        <v>106</v>
      </c>
      <c r="F5078" s="3">
        <f>IF(AND(A5078="PSA Testing", E5078= "Utilization Rate (per 100,000 patients)"),
SUMIFS(PSA!$D:$D,PSA!$A:$A,C5078,PSA!$G:$G,D5078),
IF(AND(A5078="Colorectal Cancer Screening", E5078="Utilization Rate (per 100,000 patients)"),
SUMIFS(COL!$D:$D,COL!$A:$A,C5078,COL!$G:$G, D5078),
IF(AND(A5078="Cervical Cancer Screening", E5078="Utilization Rate (per 100,000 patients)"),
SUMIFS(CERV!$D:$D,CERV!$A:$A,C5078,CERV!$G:$G,D5078),
IF(AND(A5078="Cancer Screening for CKD patients", E5078="Utilization Rate (per 100,000 patients)"),
SUMIFS(CANSCRN!$D:$D,CANSCRN!$A:$A,C5078,CANSCRN!$G:$G,D5078),
IF(AND(A5078="PSA Testing", E5078="Cost per service ($USD)"),
SUMIFS(PSA!$E:$E,PSA!$A:$A,C5078,PSA!$G:$G,D5078),
IF(AND(A5078="Colorectal Cancer Screening", E5078="Cost per service ($USD)"),
SUMIFS(COL!$E:$E,COL!$A:$A,C5078,COL!$G:$G,D5078),
IF(AND(A5078="Cervical Cancer Screening", E5078="Cost per service ($USD)"),
SUMIFS(CERV!$E:$E,CERV!$A:$A,C5078,CERV!$G:$G,D5078),
IF(AND(A5078="Cancer Screening for CKD patients", E5078="Cost per service ($USD)"),
SUMIFS(CANSCRN!$E:$E,CANSCRN!$A:$A,C5078,CANSCRN!$G:$G,D5078),
IF(AND(A5078="PSA Testing", E5078="Total Expenditure ($USD per 100,000 patients)"),
SUMIFS(PSA!$F:$F,PSA!$A:$A,C5078,PSA!$G:$G,D5078),
IF(AND(A5078="Colorectal Cancer Screening", E5078="Total Expenditure ($USD per 100,000 patients)"),
SUMIFS(COL!$F:$F,COL!$A:$A,C5078,COL!$G:$G,D5078),
IF(AND(A5078="Cervical Cancer Screening", E5078="Total Expenditure ($USD per 100,000 patients)"),
SUMIFS(CERV!$F:$F,CERV!$A:$A,C5078,CERV!$G:$G,D5078),
SUMIFS(CANSCRN!$F:$F,CANSCRN!$A:$A,C5078,CANSCRN!$G:$G,D5078))))))))))))</f>
        <v>104.16</v>
      </c>
    </row>
    <row r="5079" spans="1:6" x14ac:dyDescent="0.2">
      <c r="A5079" s="24" t="s">
        <v>103</v>
      </c>
      <c r="B5079" s="24" t="s">
        <v>101</v>
      </c>
      <c r="C5079" s="24" t="s">
        <v>32</v>
      </c>
      <c r="D5079" s="24">
        <v>2015</v>
      </c>
      <c r="E5079" s="24" t="s">
        <v>106</v>
      </c>
      <c r="F5079" s="3">
        <f>IF(AND(A5079="PSA Testing", E5079= "Utilization Rate (per 100,000 patients)"),
SUMIFS(PSA!$D:$D,PSA!$A:$A,C5079,PSA!$G:$G,D5079),
IF(AND(A5079="Colorectal Cancer Screening", E5079="Utilization Rate (per 100,000 patients)"),
SUMIFS(COL!$D:$D,COL!$A:$A,C5079,COL!$G:$G, D5079),
IF(AND(A5079="Cervical Cancer Screening", E5079="Utilization Rate (per 100,000 patients)"),
SUMIFS(CERV!$D:$D,CERV!$A:$A,C5079,CERV!$G:$G,D5079),
IF(AND(A5079="Cancer Screening for CKD patients", E5079="Utilization Rate (per 100,000 patients)"),
SUMIFS(CANSCRN!$D:$D,CANSCRN!$A:$A,C5079,CANSCRN!$G:$G,D5079),
IF(AND(A5079="PSA Testing", E5079="Cost per service ($USD)"),
SUMIFS(PSA!$E:$E,PSA!$A:$A,C5079,PSA!$G:$G,D5079),
IF(AND(A5079="Colorectal Cancer Screening", E5079="Cost per service ($USD)"),
SUMIFS(COL!$E:$E,COL!$A:$A,C5079,COL!$G:$G,D5079),
IF(AND(A5079="Cervical Cancer Screening", E5079="Cost per service ($USD)"),
SUMIFS(CERV!$E:$E,CERV!$A:$A,C5079,CERV!$G:$G,D5079),
IF(AND(A5079="Cancer Screening for CKD patients", E5079="Cost per service ($USD)"),
SUMIFS(CANSCRN!$E:$E,CANSCRN!$A:$A,C5079,CANSCRN!$G:$G,D5079),
IF(AND(A5079="PSA Testing", E5079="Total Expenditure ($USD per 100,000 patients)"),
SUMIFS(PSA!$F:$F,PSA!$A:$A,C5079,PSA!$G:$G,D5079),
IF(AND(A5079="Colorectal Cancer Screening", E5079="Total Expenditure ($USD per 100,000 patients)"),
SUMIFS(COL!$F:$F,COL!$A:$A,C5079,COL!$G:$G,D5079),
IF(AND(A5079="Cervical Cancer Screening", E5079="Total Expenditure ($USD per 100,000 patients)"),
SUMIFS(CERV!$F:$F,CERV!$A:$A,C5079,CERV!$G:$G,D5079),
SUMIFS(CANSCRN!$F:$F,CANSCRN!$A:$A,C5079,CANSCRN!$G:$G,D5079))))))))))))</f>
        <v>115.0025126</v>
      </c>
    </row>
    <row r="5080" spans="1:6" x14ac:dyDescent="0.2">
      <c r="A5080" s="24" t="s">
        <v>103</v>
      </c>
      <c r="B5080" s="24" t="s">
        <v>101</v>
      </c>
      <c r="C5080" s="24" t="s">
        <v>32</v>
      </c>
      <c r="D5080" s="24">
        <v>2016</v>
      </c>
      <c r="E5080" s="24" t="s">
        <v>106</v>
      </c>
      <c r="F5080" s="3">
        <f>IF(AND(A5080="PSA Testing", E5080= "Utilization Rate (per 100,000 patients)"),
SUMIFS(PSA!$D:$D,PSA!$A:$A,C5080,PSA!$G:$G,D5080),
IF(AND(A5080="Colorectal Cancer Screening", E5080="Utilization Rate (per 100,000 patients)"),
SUMIFS(COL!$D:$D,COL!$A:$A,C5080,COL!$G:$G, D5080),
IF(AND(A5080="Cervical Cancer Screening", E5080="Utilization Rate (per 100,000 patients)"),
SUMIFS(CERV!$D:$D,CERV!$A:$A,C5080,CERV!$G:$G,D5080),
IF(AND(A5080="Cancer Screening for CKD patients", E5080="Utilization Rate (per 100,000 patients)"),
SUMIFS(CANSCRN!$D:$D,CANSCRN!$A:$A,C5080,CANSCRN!$G:$G,D5080),
IF(AND(A5080="PSA Testing", E5080="Cost per service ($USD)"),
SUMIFS(PSA!$E:$E,PSA!$A:$A,C5080,PSA!$G:$G,D5080),
IF(AND(A5080="Colorectal Cancer Screening", E5080="Cost per service ($USD)"),
SUMIFS(COL!$E:$E,COL!$A:$A,C5080,COL!$G:$G,D5080),
IF(AND(A5080="Cervical Cancer Screening", E5080="Cost per service ($USD)"),
SUMIFS(CERV!$E:$E,CERV!$A:$A,C5080,CERV!$G:$G,D5080),
IF(AND(A5080="Cancer Screening for CKD patients", E5080="Cost per service ($USD)"),
SUMIFS(CANSCRN!$E:$E,CANSCRN!$A:$A,C5080,CANSCRN!$G:$G,D5080),
IF(AND(A5080="PSA Testing", E5080="Total Expenditure ($USD per 100,000 patients)"),
SUMIFS(PSA!$F:$F,PSA!$A:$A,C5080,PSA!$G:$G,D5080),
IF(AND(A5080="Colorectal Cancer Screening", E5080="Total Expenditure ($USD per 100,000 patients)"),
SUMIFS(COL!$F:$F,COL!$A:$A,C5080,COL!$G:$G,D5080),
IF(AND(A5080="Cervical Cancer Screening", E5080="Total Expenditure ($USD per 100,000 patients)"),
SUMIFS(CERV!$F:$F,CERV!$A:$A,C5080,CERV!$G:$G,D5080),
SUMIFS(CANSCRN!$F:$F,CANSCRN!$A:$A,C5080,CANSCRN!$G:$G,D5080))))))))))))</f>
        <v>152.05893019999999</v>
      </c>
    </row>
    <row r="5081" spans="1:6" x14ac:dyDescent="0.2">
      <c r="A5081" s="24" t="s">
        <v>103</v>
      </c>
      <c r="B5081" s="24" t="s">
        <v>101</v>
      </c>
      <c r="C5081" s="24" t="s">
        <v>32</v>
      </c>
      <c r="D5081" s="24">
        <v>2017</v>
      </c>
      <c r="E5081" s="24" t="s">
        <v>106</v>
      </c>
      <c r="F5081" s="3">
        <f>IF(AND(A5081="PSA Testing", E5081= "Utilization Rate (per 100,000 patients)"),
SUMIFS(PSA!$D:$D,PSA!$A:$A,C5081,PSA!$G:$G,D5081),
IF(AND(A5081="Colorectal Cancer Screening", E5081="Utilization Rate (per 100,000 patients)"),
SUMIFS(COL!$D:$D,COL!$A:$A,C5081,COL!$G:$G, D5081),
IF(AND(A5081="Cervical Cancer Screening", E5081="Utilization Rate (per 100,000 patients)"),
SUMIFS(CERV!$D:$D,CERV!$A:$A,C5081,CERV!$G:$G,D5081),
IF(AND(A5081="Cancer Screening for CKD patients", E5081="Utilization Rate (per 100,000 patients)"),
SUMIFS(CANSCRN!$D:$D,CANSCRN!$A:$A,C5081,CANSCRN!$G:$G,D5081),
IF(AND(A5081="PSA Testing", E5081="Cost per service ($USD)"),
SUMIFS(PSA!$E:$E,PSA!$A:$A,C5081,PSA!$G:$G,D5081),
IF(AND(A5081="Colorectal Cancer Screening", E5081="Cost per service ($USD)"),
SUMIFS(COL!$E:$E,COL!$A:$A,C5081,COL!$G:$G,D5081),
IF(AND(A5081="Cervical Cancer Screening", E5081="Cost per service ($USD)"),
SUMIFS(CERV!$E:$E,CERV!$A:$A,C5081,CERV!$G:$G,D5081),
IF(AND(A5081="Cancer Screening for CKD patients", E5081="Cost per service ($USD)"),
SUMIFS(CANSCRN!$E:$E,CANSCRN!$A:$A,C5081,CANSCRN!$G:$G,D5081),
IF(AND(A5081="PSA Testing", E5081="Total Expenditure ($USD per 100,000 patients)"),
SUMIFS(PSA!$F:$F,PSA!$A:$A,C5081,PSA!$G:$G,D5081),
IF(AND(A5081="Colorectal Cancer Screening", E5081="Total Expenditure ($USD per 100,000 patients)"),
SUMIFS(COL!$F:$F,COL!$A:$A,C5081,COL!$G:$G,D5081),
IF(AND(A5081="Cervical Cancer Screening", E5081="Total Expenditure ($USD per 100,000 patients)"),
SUMIFS(CERV!$F:$F,CERV!$A:$A,C5081,CERV!$G:$G,D5081),
SUMIFS(CANSCRN!$F:$F,CANSCRN!$A:$A,C5081,CANSCRN!$G:$G,D5081))))))))))))</f>
        <v>138.20485149999999</v>
      </c>
    </row>
    <row r="5082" spans="1:6" x14ac:dyDescent="0.2">
      <c r="A5082" s="24" t="s">
        <v>103</v>
      </c>
      <c r="B5082" s="24" t="s">
        <v>101</v>
      </c>
      <c r="C5082" s="24" t="s">
        <v>32</v>
      </c>
      <c r="D5082" s="24">
        <v>2018</v>
      </c>
      <c r="E5082" s="24" t="s">
        <v>106</v>
      </c>
      <c r="F5082" s="3">
        <f>IF(AND(A5082="PSA Testing", E5082= "Utilization Rate (per 100,000 patients)"),
SUMIFS(PSA!$D:$D,PSA!$A:$A,C5082,PSA!$G:$G,D5082),
IF(AND(A5082="Colorectal Cancer Screening", E5082="Utilization Rate (per 100,000 patients)"),
SUMIFS(COL!$D:$D,COL!$A:$A,C5082,COL!$G:$G, D5082),
IF(AND(A5082="Cervical Cancer Screening", E5082="Utilization Rate (per 100,000 patients)"),
SUMIFS(CERV!$D:$D,CERV!$A:$A,C5082,CERV!$G:$G,D5082),
IF(AND(A5082="Cancer Screening for CKD patients", E5082="Utilization Rate (per 100,000 patients)"),
SUMIFS(CANSCRN!$D:$D,CANSCRN!$A:$A,C5082,CANSCRN!$G:$G,D5082),
IF(AND(A5082="PSA Testing", E5082="Cost per service ($USD)"),
SUMIFS(PSA!$E:$E,PSA!$A:$A,C5082,PSA!$G:$G,D5082),
IF(AND(A5082="Colorectal Cancer Screening", E5082="Cost per service ($USD)"),
SUMIFS(COL!$E:$E,COL!$A:$A,C5082,COL!$G:$G,D5082),
IF(AND(A5082="Cervical Cancer Screening", E5082="Cost per service ($USD)"),
SUMIFS(CERV!$E:$E,CERV!$A:$A,C5082,CERV!$G:$G,D5082),
IF(AND(A5082="Cancer Screening for CKD patients", E5082="Cost per service ($USD)"),
SUMIFS(CANSCRN!$E:$E,CANSCRN!$A:$A,C5082,CANSCRN!$G:$G,D5082),
IF(AND(A5082="PSA Testing", E5082="Total Expenditure ($USD per 100,000 patients)"),
SUMIFS(PSA!$F:$F,PSA!$A:$A,C5082,PSA!$G:$G,D5082),
IF(AND(A5082="Colorectal Cancer Screening", E5082="Total Expenditure ($USD per 100,000 patients)"),
SUMIFS(COL!$F:$F,COL!$A:$A,C5082,COL!$G:$G,D5082),
IF(AND(A5082="Cervical Cancer Screening", E5082="Total Expenditure ($USD per 100,000 patients)"),
SUMIFS(CERV!$F:$F,CERV!$A:$A,C5082,CERV!$G:$G,D5082),
SUMIFS(CANSCRN!$F:$F,CANSCRN!$A:$A,C5082,CANSCRN!$G:$G,D5082))))))))))))</f>
        <v>151.4398999</v>
      </c>
    </row>
    <row r="5083" spans="1:6" x14ac:dyDescent="0.2">
      <c r="A5083" s="24" t="s">
        <v>103</v>
      </c>
      <c r="B5083" s="24" t="s">
        <v>101</v>
      </c>
      <c r="C5083" s="24" t="s">
        <v>32</v>
      </c>
      <c r="D5083" s="24">
        <v>2019</v>
      </c>
      <c r="E5083" s="24" t="s">
        <v>106</v>
      </c>
      <c r="F5083" s="3">
        <f>IF(AND(A5083="PSA Testing", E5083= "Utilization Rate (per 100,000 patients)"),
SUMIFS(PSA!$D:$D,PSA!$A:$A,C5083,PSA!$G:$G,D5083),
IF(AND(A5083="Colorectal Cancer Screening", E5083="Utilization Rate (per 100,000 patients)"),
SUMIFS(COL!$D:$D,COL!$A:$A,C5083,COL!$G:$G, D5083),
IF(AND(A5083="Cervical Cancer Screening", E5083="Utilization Rate (per 100,000 patients)"),
SUMIFS(CERV!$D:$D,CERV!$A:$A,C5083,CERV!$G:$G,D5083),
IF(AND(A5083="Cancer Screening for CKD patients", E5083="Utilization Rate (per 100,000 patients)"),
SUMIFS(CANSCRN!$D:$D,CANSCRN!$A:$A,C5083,CANSCRN!$G:$G,D5083),
IF(AND(A5083="PSA Testing", E5083="Cost per service ($USD)"),
SUMIFS(PSA!$E:$E,PSA!$A:$A,C5083,PSA!$G:$G,D5083),
IF(AND(A5083="Colorectal Cancer Screening", E5083="Cost per service ($USD)"),
SUMIFS(COL!$E:$E,COL!$A:$A,C5083,COL!$G:$G,D5083),
IF(AND(A5083="Cervical Cancer Screening", E5083="Cost per service ($USD)"),
SUMIFS(CERV!$E:$E,CERV!$A:$A,C5083,CERV!$G:$G,D5083),
IF(AND(A5083="Cancer Screening for CKD patients", E5083="Cost per service ($USD)"),
SUMIFS(CANSCRN!$E:$E,CANSCRN!$A:$A,C5083,CANSCRN!$G:$G,D5083),
IF(AND(A5083="PSA Testing", E5083="Total Expenditure ($USD per 100,000 patients)"),
SUMIFS(PSA!$F:$F,PSA!$A:$A,C5083,PSA!$G:$G,D5083),
IF(AND(A5083="Colorectal Cancer Screening", E5083="Total Expenditure ($USD per 100,000 patients)"),
SUMIFS(COL!$F:$F,COL!$A:$A,C5083,COL!$G:$G,D5083),
IF(AND(A5083="Cervical Cancer Screening", E5083="Total Expenditure ($USD per 100,000 patients)"),
SUMIFS(CERV!$F:$F,CERV!$A:$A,C5083,CERV!$G:$G,D5083),
SUMIFS(CANSCRN!$F:$F,CANSCRN!$A:$A,C5083,CANSCRN!$G:$G,D5083))))))))))))</f>
        <v>146.2571557</v>
      </c>
    </row>
    <row r="5084" spans="1:6" x14ac:dyDescent="0.2">
      <c r="A5084" s="24" t="s">
        <v>103</v>
      </c>
      <c r="B5084" s="24" t="s">
        <v>101</v>
      </c>
      <c r="C5084" s="24" t="s">
        <v>33</v>
      </c>
      <c r="D5084" s="24">
        <v>2009</v>
      </c>
      <c r="E5084" s="24" t="s">
        <v>106</v>
      </c>
      <c r="F5084" s="3">
        <f>IF(AND(A5084="PSA Testing", E5084= "Utilization Rate (per 100,000 patients)"),
SUMIFS(PSA!$D:$D,PSA!$A:$A,C5084,PSA!$G:$G,D5084),
IF(AND(A5084="Colorectal Cancer Screening", E5084="Utilization Rate (per 100,000 patients)"),
SUMIFS(COL!$D:$D,COL!$A:$A,C5084,COL!$G:$G, D5084),
IF(AND(A5084="Cervical Cancer Screening", E5084="Utilization Rate (per 100,000 patients)"),
SUMIFS(CERV!$D:$D,CERV!$A:$A,C5084,CERV!$G:$G,D5084),
IF(AND(A5084="Cancer Screening for CKD patients", E5084="Utilization Rate (per 100,000 patients)"),
SUMIFS(CANSCRN!$D:$D,CANSCRN!$A:$A,C5084,CANSCRN!$G:$G,D5084),
IF(AND(A5084="PSA Testing", E5084="Cost per service ($USD)"),
SUMIFS(PSA!$E:$E,PSA!$A:$A,C5084,PSA!$G:$G,D5084),
IF(AND(A5084="Colorectal Cancer Screening", E5084="Cost per service ($USD)"),
SUMIFS(COL!$E:$E,COL!$A:$A,C5084,COL!$G:$G,D5084),
IF(AND(A5084="Cervical Cancer Screening", E5084="Cost per service ($USD)"),
SUMIFS(CERV!$E:$E,CERV!$A:$A,C5084,CERV!$G:$G,D5084),
IF(AND(A5084="Cancer Screening for CKD patients", E5084="Cost per service ($USD)"),
SUMIFS(CANSCRN!$E:$E,CANSCRN!$A:$A,C5084,CANSCRN!$G:$G,D5084),
IF(AND(A5084="PSA Testing", E5084="Total Expenditure ($USD per 100,000 patients)"),
SUMIFS(PSA!$F:$F,PSA!$A:$A,C5084,PSA!$G:$G,D5084),
IF(AND(A5084="Colorectal Cancer Screening", E5084="Total Expenditure ($USD per 100,000 patients)"),
SUMIFS(COL!$F:$F,COL!$A:$A,C5084,COL!$G:$G,D5084),
IF(AND(A5084="Cervical Cancer Screening", E5084="Total Expenditure ($USD per 100,000 patients)"),
SUMIFS(CERV!$F:$F,CERV!$A:$A,C5084,CERV!$G:$G,D5084),
SUMIFS(CANSCRN!$F:$F,CANSCRN!$A:$A,C5084,CANSCRN!$G:$G,D5084))))))))))))</f>
        <v>74.360026980000001</v>
      </c>
    </row>
    <row r="5085" spans="1:6" x14ac:dyDescent="0.2">
      <c r="A5085" s="24" t="s">
        <v>103</v>
      </c>
      <c r="B5085" s="24" t="s">
        <v>101</v>
      </c>
      <c r="C5085" s="24" t="s">
        <v>33</v>
      </c>
      <c r="D5085" s="24">
        <v>2010</v>
      </c>
      <c r="E5085" s="24" t="s">
        <v>106</v>
      </c>
      <c r="F5085" s="3">
        <f>IF(AND(A5085="PSA Testing", E5085= "Utilization Rate (per 100,000 patients)"),
SUMIFS(PSA!$D:$D,PSA!$A:$A,C5085,PSA!$G:$G,D5085),
IF(AND(A5085="Colorectal Cancer Screening", E5085="Utilization Rate (per 100,000 patients)"),
SUMIFS(COL!$D:$D,COL!$A:$A,C5085,COL!$G:$G, D5085),
IF(AND(A5085="Cervical Cancer Screening", E5085="Utilization Rate (per 100,000 patients)"),
SUMIFS(CERV!$D:$D,CERV!$A:$A,C5085,CERV!$G:$G,D5085),
IF(AND(A5085="Cancer Screening for CKD patients", E5085="Utilization Rate (per 100,000 patients)"),
SUMIFS(CANSCRN!$D:$D,CANSCRN!$A:$A,C5085,CANSCRN!$G:$G,D5085),
IF(AND(A5085="PSA Testing", E5085="Cost per service ($USD)"),
SUMIFS(PSA!$E:$E,PSA!$A:$A,C5085,PSA!$G:$G,D5085),
IF(AND(A5085="Colorectal Cancer Screening", E5085="Cost per service ($USD)"),
SUMIFS(COL!$E:$E,COL!$A:$A,C5085,COL!$G:$G,D5085),
IF(AND(A5085="Cervical Cancer Screening", E5085="Cost per service ($USD)"),
SUMIFS(CERV!$E:$E,CERV!$A:$A,C5085,CERV!$G:$G,D5085),
IF(AND(A5085="Cancer Screening for CKD patients", E5085="Cost per service ($USD)"),
SUMIFS(CANSCRN!$E:$E,CANSCRN!$A:$A,C5085,CANSCRN!$G:$G,D5085),
IF(AND(A5085="PSA Testing", E5085="Total Expenditure ($USD per 100,000 patients)"),
SUMIFS(PSA!$F:$F,PSA!$A:$A,C5085,PSA!$G:$G,D5085),
IF(AND(A5085="Colorectal Cancer Screening", E5085="Total Expenditure ($USD per 100,000 patients)"),
SUMIFS(COL!$F:$F,COL!$A:$A,C5085,COL!$G:$G,D5085),
IF(AND(A5085="Cervical Cancer Screening", E5085="Total Expenditure ($USD per 100,000 patients)"),
SUMIFS(CERV!$F:$F,CERV!$A:$A,C5085,CERV!$G:$G,D5085),
SUMIFS(CANSCRN!$F:$F,CANSCRN!$A:$A,C5085,CANSCRN!$G:$G,D5085))))))))))))</f>
        <v>80.579164559999995</v>
      </c>
    </row>
    <row r="5086" spans="1:6" x14ac:dyDescent="0.2">
      <c r="A5086" s="24" t="s">
        <v>103</v>
      </c>
      <c r="B5086" s="24" t="s">
        <v>101</v>
      </c>
      <c r="C5086" s="24" t="s">
        <v>33</v>
      </c>
      <c r="D5086" s="24">
        <v>2011</v>
      </c>
      <c r="E5086" s="24" t="s">
        <v>106</v>
      </c>
      <c r="F5086" s="3">
        <f>IF(AND(A5086="PSA Testing", E5086= "Utilization Rate (per 100,000 patients)"),
SUMIFS(PSA!$D:$D,PSA!$A:$A,C5086,PSA!$G:$G,D5086),
IF(AND(A5086="Colorectal Cancer Screening", E5086="Utilization Rate (per 100,000 patients)"),
SUMIFS(COL!$D:$D,COL!$A:$A,C5086,COL!$G:$G, D5086),
IF(AND(A5086="Cervical Cancer Screening", E5086="Utilization Rate (per 100,000 patients)"),
SUMIFS(CERV!$D:$D,CERV!$A:$A,C5086,CERV!$G:$G,D5086),
IF(AND(A5086="Cancer Screening for CKD patients", E5086="Utilization Rate (per 100,000 patients)"),
SUMIFS(CANSCRN!$D:$D,CANSCRN!$A:$A,C5086,CANSCRN!$G:$G,D5086),
IF(AND(A5086="PSA Testing", E5086="Cost per service ($USD)"),
SUMIFS(PSA!$E:$E,PSA!$A:$A,C5086,PSA!$G:$G,D5086),
IF(AND(A5086="Colorectal Cancer Screening", E5086="Cost per service ($USD)"),
SUMIFS(COL!$E:$E,COL!$A:$A,C5086,COL!$G:$G,D5086),
IF(AND(A5086="Cervical Cancer Screening", E5086="Cost per service ($USD)"),
SUMIFS(CERV!$E:$E,CERV!$A:$A,C5086,CERV!$G:$G,D5086),
IF(AND(A5086="Cancer Screening for CKD patients", E5086="Cost per service ($USD)"),
SUMIFS(CANSCRN!$E:$E,CANSCRN!$A:$A,C5086,CANSCRN!$G:$G,D5086),
IF(AND(A5086="PSA Testing", E5086="Total Expenditure ($USD per 100,000 patients)"),
SUMIFS(PSA!$F:$F,PSA!$A:$A,C5086,PSA!$G:$G,D5086),
IF(AND(A5086="Colorectal Cancer Screening", E5086="Total Expenditure ($USD per 100,000 patients)"),
SUMIFS(COL!$F:$F,COL!$A:$A,C5086,COL!$G:$G,D5086),
IF(AND(A5086="Cervical Cancer Screening", E5086="Total Expenditure ($USD per 100,000 patients)"),
SUMIFS(CERV!$F:$F,CERV!$A:$A,C5086,CERV!$G:$G,D5086),
SUMIFS(CANSCRN!$F:$F,CANSCRN!$A:$A,C5086,CANSCRN!$G:$G,D5086))))))))))))</f>
        <v>104.0041667</v>
      </c>
    </row>
    <row r="5087" spans="1:6" x14ac:dyDescent="0.2">
      <c r="A5087" s="24" t="s">
        <v>103</v>
      </c>
      <c r="B5087" s="24" t="s">
        <v>101</v>
      </c>
      <c r="C5087" s="24" t="s">
        <v>33</v>
      </c>
      <c r="D5087" s="24">
        <v>2012</v>
      </c>
      <c r="E5087" s="24" t="s">
        <v>106</v>
      </c>
      <c r="F5087" s="3">
        <f>IF(AND(A5087="PSA Testing", E5087= "Utilization Rate (per 100,000 patients)"),
SUMIFS(PSA!$D:$D,PSA!$A:$A,C5087,PSA!$G:$G,D5087),
IF(AND(A5087="Colorectal Cancer Screening", E5087="Utilization Rate (per 100,000 patients)"),
SUMIFS(COL!$D:$D,COL!$A:$A,C5087,COL!$G:$G, D5087),
IF(AND(A5087="Cervical Cancer Screening", E5087="Utilization Rate (per 100,000 patients)"),
SUMIFS(CERV!$D:$D,CERV!$A:$A,C5087,CERV!$G:$G,D5087),
IF(AND(A5087="Cancer Screening for CKD patients", E5087="Utilization Rate (per 100,000 patients)"),
SUMIFS(CANSCRN!$D:$D,CANSCRN!$A:$A,C5087,CANSCRN!$G:$G,D5087),
IF(AND(A5087="PSA Testing", E5087="Cost per service ($USD)"),
SUMIFS(PSA!$E:$E,PSA!$A:$A,C5087,PSA!$G:$G,D5087),
IF(AND(A5087="Colorectal Cancer Screening", E5087="Cost per service ($USD)"),
SUMIFS(COL!$E:$E,COL!$A:$A,C5087,COL!$G:$G,D5087),
IF(AND(A5087="Cervical Cancer Screening", E5087="Cost per service ($USD)"),
SUMIFS(CERV!$E:$E,CERV!$A:$A,C5087,CERV!$G:$G,D5087),
IF(AND(A5087="Cancer Screening for CKD patients", E5087="Cost per service ($USD)"),
SUMIFS(CANSCRN!$E:$E,CANSCRN!$A:$A,C5087,CANSCRN!$G:$G,D5087),
IF(AND(A5087="PSA Testing", E5087="Total Expenditure ($USD per 100,000 patients)"),
SUMIFS(PSA!$F:$F,PSA!$A:$A,C5087,PSA!$G:$G,D5087),
IF(AND(A5087="Colorectal Cancer Screening", E5087="Total Expenditure ($USD per 100,000 patients)"),
SUMIFS(COL!$F:$F,COL!$A:$A,C5087,COL!$G:$G,D5087),
IF(AND(A5087="Cervical Cancer Screening", E5087="Total Expenditure ($USD per 100,000 patients)"),
SUMIFS(CERV!$F:$F,CERV!$A:$A,C5087,CERV!$G:$G,D5087),
SUMIFS(CANSCRN!$F:$F,CANSCRN!$A:$A,C5087,CANSCRN!$G:$G,D5087))))))))))))</f>
        <v>90.004371579999997</v>
      </c>
    </row>
    <row r="5088" spans="1:6" x14ac:dyDescent="0.2">
      <c r="A5088" s="24" t="s">
        <v>103</v>
      </c>
      <c r="B5088" s="24" t="s">
        <v>101</v>
      </c>
      <c r="C5088" s="24" t="s">
        <v>33</v>
      </c>
      <c r="D5088" s="24">
        <v>2013</v>
      </c>
      <c r="E5088" s="24" t="s">
        <v>106</v>
      </c>
      <c r="F5088" s="3">
        <f>IF(AND(A5088="PSA Testing", E5088= "Utilization Rate (per 100,000 patients)"),
SUMIFS(PSA!$D:$D,PSA!$A:$A,C5088,PSA!$G:$G,D5088),
IF(AND(A5088="Colorectal Cancer Screening", E5088="Utilization Rate (per 100,000 patients)"),
SUMIFS(COL!$D:$D,COL!$A:$A,C5088,COL!$G:$G, D5088),
IF(AND(A5088="Cervical Cancer Screening", E5088="Utilization Rate (per 100,000 patients)"),
SUMIFS(CERV!$D:$D,CERV!$A:$A,C5088,CERV!$G:$G,D5088),
IF(AND(A5088="Cancer Screening for CKD patients", E5088="Utilization Rate (per 100,000 patients)"),
SUMIFS(CANSCRN!$D:$D,CANSCRN!$A:$A,C5088,CANSCRN!$G:$G,D5088),
IF(AND(A5088="PSA Testing", E5088="Cost per service ($USD)"),
SUMIFS(PSA!$E:$E,PSA!$A:$A,C5088,PSA!$G:$G,D5088),
IF(AND(A5088="Colorectal Cancer Screening", E5088="Cost per service ($USD)"),
SUMIFS(COL!$E:$E,COL!$A:$A,C5088,COL!$G:$G,D5088),
IF(AND(A5088="Cervical Cancer Screening", E5088="Cost per service ($USD)"),
SUMIFS(CERV!$E:$E,CERV!$A:$A,C5088,CERV!$G:$G,D5088),
IF(AND(A5088="Cancer Screening for CKD patients", E5088="Cost per service ($USD)"),
SUMIFS(CANSCRN!$E:$E,CANSCRN!$A:$A,C5088,CANSCRN!$G:$G,D5088),
IF(AND(A5088="PSA Testing", E5088="Total Expenditure ($USD per 100,000 patients)"),
SUMIFS(PSA!$F:$F,PSA!$A:$A,C5088,PSA!$G:$G,D5088),
IF(AND(A5088="Colorectal Cancer Screening", E5088="Total Expenditure ($USD per 100,000 patients)"),
SUMIFS(COL!$F:$F,COL!$A:$A,C5088,COL!$G:$G,D5088),
IF(AND(A5088="Cervical Cancer Screening", E5088="Total Expenditure ($USD per 100,000 patients)"),
SUMIFS(CERV!$F:$F,CERV!$A:$A,C5088,CERV!$G:$G,D5088),
SUMIFS(CANSCRN!$F:$F,CANSCRN!$A:$A,C5088,CANSCRN!$G:$G,D5088))))))))))))</f>
        <v>91.14833333</v>
      </c>
    </row>
    <row r="5089" spans="1:6" x14ac:dyDescent="0.2">
      <c r="A5089" s="24" t="s">
        <v>103</v>
      </c>
      <c r="B5089" s="24" t="s">
        <v>101</v>
      </c>
      <c r="C5089" s="24" t="s">
        <v>33</v>
      </c>
      <c r="D5089" s="24">
        <v>2014</v>
      </c>
      <c r="E5089" s="24" t="s">
        <v>106</v>
      </c>
      <c r="F5089" s="3">
        <f>IF(AND(A5089="PSA Testing", E5089= "Utilization Rate (per 100,000 patients)"),
SUMIFS(PSA!$D:$D,PSA!$A:$A,C5089,PSA!$G:$G,D5089),
IF(AND(A5089="Colorectal Cancer Screening", E5089="Utilization Rate (per 100,000 patients)"),
SUMIFS(COL!$D:$D,COL!$A:$A,C5089,COL!$G:$G, D5089),
IF(AND(A5089="Cervical Cancer Screening", E5089="Utilization Rate (per 100,000 patients)"),
SUMIFS(CERV!$D:$D,CERV!$A:$A,C5089,CERV!$G:$G,D5089),
IF(AND(A5089="Cancer Screening for CKD patients", E5089="Utilization Rate (per 100,000 patients)"),
SUMIFS(CANSCRN!$D:$D,CANSCRN!$A:$A,C5089,CANSCRN!$G:$G,D5089),
IF(AND(A5089="PSA Testing", E5089="Cost per service ($USD)"),
SUMIFS(PSA!$E:$E,PSA!$A:$A,C5089,PSA!$G:$G,D5089),
IF(AND(A5089="Colorectal Cancer Screening", E5089="Cost per service ($USD)"),
SUMIFS(COL!$E:$E,COL!$A:$A,C5089,COL!$G:$G,D5089),
IF(AND(A5089="Cervical Cancer Screening", E5089="Cost per service ($USD)"),
SUMIFS(CERV!$E:$E,CERV!$A:$A,C5089,CERV!$G:$G,D5089),
IF(AND(A5089="Cancer Screening for CKD patients", E5089="Cost per service ($USD)"),
SUMIFS(CANSCRN!$E:$E,CANSCRN!$A:$A,C5089,CANSCRN!$G:$G,D5089),
IF(AND(A5089="PSA Testing", E5089="Total Expenditure ($USD per 100,000 patients)"),
SUMIFS(PSA!$F:$F,PSA!$A:$A,C5089,PSA!$G:$G,D5089),
IF(AND(A5089="Colorectal Cancer Screening", E5089="Total Expenditure ($USD per 100,000 patients)"),
SUMIFS(COL!$F:$F,COL!$A:$A,C5089,COL!$G:$G,D5089),
IF(AND(A5089="Cervical Cancer Screening", E5089="Total Expenditure ($USD per 100,000 patients)"),
SUMIFS(CERV!$F:$F,CERV!$A:$A,C5089,CERV!$G:$G,D5089),
SUMIFS(CANSCRN!$F:$F,CANSCRN!$A:$A,C5089,CANSCRN!$G:$G,D5089))))))))))))</f>
        <v>95.589730419999995</v>
      </c>
    </row>
    <row r="5090" spans="1:6" x14ac:dyDescent="0.2">
      <c r="A5090" s="24" t="s">
        <v>103</v>
      </c>
      <c r="B5090" s="24" t="s">
        <v>101</v>
      </c>
      <c r="C5090" s="24" t="s">
        <v>33</v>
      </c>
      <c r="D5090" s="24">
        <v>2015</v>
      </c>
      <c r="E5090" s="24" t="s">
        <v>106</v>
      </c>
      <c r="F5090" s="3">
        <f>IF(AND(A5090="PSA Testing", E5090= "Utilization Rate (per 100,000 patients)"),
SUMIFS(PSA!$D:$D,PSA!$A:$A,C5090,PSA!$G:$G,D5090),
IF(AND(A5090="Colorectal Cancer Screening", E5090="Utilization Rate (per 100,000 patients)"),
SUMIFS(COL!$D:$D,COL!$A:$A,C5090,COL!$G:$G, D5090),
IF(AND(A5090="Cervical Cancer Screening", E5090="Utilization Rate (per 100,000 patients)"),
SUMIFS(CERV!$D:$D,CERV!$A:$A,C5090,CERV!$G:$G,D5090),
IF(AND(A5090="Cancer Screening for CKD patients", E5090="Utilization Rate (per 100,000 patients)"),
SUMIFS(CANSCRN!$D:$D,CANSCRN!$A:$A,C5090,CANSCRN!$G:$G,D5090),
IF(AND(A5090="PSA Testing", E5090="Cost per service ($USD)"),
SUMIFS(PSA!$E:$E,PSA!$A:$A,C5090,PSA!$G:$G,D5090),
IF(AND(A5090="Colorectal Cancer Screening", E5090="Cost per service ($USD)"),
SUMIFS(COL!$E:$E,COL!$A:$A,C5090,COL!$G:$G,D5090),
IF(AND(A5090="Cervical Cancer Screening", E5090="Cost per service ($USD)"),
SUMIFS(CERV!$E:$E,CERV!$A:$A,C5090,CERV!$G:$G,D5090),
IF(AND(A5090="Cancer Screening for CKD patients", E5090="Cost per service ($USD)"),
SUMIFS(CANSCRN!$E:$E,CANSCRN!$A:$A,C5090,CANSCRN!$G:$G,D5090),
IF(AND(A5090="PSA Testing", E5090="Total Expenditure ($USD per 100,000 patients)"),
SUMIFS(PSA!$F:$F,PSA!$A:$A,C5090,PSA!$G:$G,D5090),
IF(AND(A5090="Colorectal Cancer Screening", E5090="Total Expenditure ($USD per 100,000 patients)"),
SUMIFS(COL!$F:$F,COL!$A:$A,C5090,COL!$G:$G,D5090),
IF(AND(A5090="Cervical Cancer Screening", E5090="Total Expenditure ($USD per 100,000 patients)"),
SUMIFS(CERV!$F:$F,CERV!$A:$A,C5090,CERV!$G:$G,D5090),
SUMIFS(CANSCRN!$F:$F,CANSCRN!$A:$A,C5090,CANSCRN!$G:$G,D5090))))))))))))</f>
        <v>99.286672249999995</v>
      </c>
    </row>
    <row r="5091" spans="1:6" x14ac:dyDescent="0.2">
      <c r="A5091" s="24" t="s">
        <v>103</v>
      </c>
      <c r="B5091" s="24" t="s">
        <v>101</v>
      </c>
      <c r="C5091" s="24" t="s">
        <v>33</v>
      </c>
      <c r="D5091" s="24">
        <v>2016</v>
      </c>
      <c r="E5091" s="24" t="s">
        <v>106</v>
      </c>
      <c r="F5091" s="3">
        <f>IF(AND(A5091="PSA Testing", E5091= "Utilization Rate (per 100,000 patients)"),
SUMIFS(PSA!$D:$D,PSA!$A:$A,C5091,PSA!$G:$G,D5091),
IF(AND(A5091="Colorectal Cancer Screening", E5091="Utilization Rate (per 100,000 patients)"),
SUMIFS(COL!$D:$D,COL!$A:$A,C5091,COL!$G:$G, D5091),
IF(AND(A5091="Cervical Cancer Screening", E5091="Utilization Rate (per 100,000 patients)"),
SUMIFS(CERV!$D:$D,CERV!$A:$A,C5091,CERV!$G:$G,D5091),
IF(AND(A5091="Cancer Screening for CKD patients", E5091="Utilization Rate (per 100,000 patients)"),
SUMIFS(CANSCRN!$D:$D,CANSCRN!$A:$A,C5091,CANSCRN!$G:$G,D5091),
IF(AND(A5091="PSA Testing", E5091="Cost per service ($USD)"),
SUMIFS(PSA!$E:$E,PSA!$A:$A,C5091,PSA!$G:$G,D5091),
IF(AND(A5091="Colorectal Cancer Screening", E5091="Cost per service ($USD)"),
SUMIFS(COL!$E:$E,COL!$A:$A,C5091,COL!$G:$G,D5091),
IF(AND(A5091="Cervical Cancer Screening", E5091="Cost per service ($USD)"),
SUMIFS(CERV!$E:$E,CERV!$A:$A,C5091,CERV!$G:$G,D5091),
IF(AND(A5091="Cancer Screening for CKD patients", E5091="Cost per service ($USD)"),
SUMIFS(CANSCRN!$E:$E,CANSCRN!$A:$A,C5091,CANSCRN!$G:$G,D5091),
IF(AND(A5091="PSA Testing", E5091="Total Expenditure ($USD per 100,000 patients)"),
SUMIFS(PSA!$F:$F,PSA!$A:$A,C5091,PSA!$G:$G,D5091),
IF(AND(A5091="Colorectal Cancer Screening", E5091="Total Expenditure ($USD per 100,000 patients)"),
SUMIFS(COL!$F:$F,COL!$A:$A,C5091,COL!$G:$G,D5091),
IF(AND(A5091="Cervical Cancer Screening", E5091="Total Expenditure ($USD per 100,000 patients)"),
SUMIFS(CERV!$F:$F,CERV!$A:$A,C5091,CERV!$G:$G,D5091),
SUMIFS(CANSCRN!$F:$F,CANSCRN!$A:$A,C5091,CANSCRN!$G:$G,D5091))))))))))))</f>
        <v>105.26951149999999</v>
      </c>
    </row>
    <row r="5092" spans="1:6" x14ac:dyDescent="0.2">
      <c r="A5092" s="24" t="s">
        <v>103</v>
      </c>
      <c r="B5092" s="24" t="s">
        <v>101</v>
      </c>
      <c r="C5092" s="24" t="s">
        <v>33</v>
      </c>
      <c r="D5092" s="24">
        <v>2017</v>
      </c>
      <c r="E5092" s="24" t="s">
        <v>106</v>
      </c>
      <c r="F5092" s="3">
        <f>IF(AND(A5092="PSA Testing", E5092= "Utilization Rate (per 100,000 patients)"),
SUMIFS(PSA!$D:$D,PSA!$A:$A,C5092,PSA!$G:$G,D5092),
IF(AND(A5092="Colorectal Cancer Screening", E5092="Utilization Rate (per 100,000 patients)"),
SUMIFS(COL!$D:$D,COL!$A:$A,C5092,COL!$G:$G, D5092),
IF(AND(A5092="Cervical Cancer Screening", E5092="Utilization Rate (per 100,000 patients)"),
SUMIFS(CERV!$D:$D,CERV!$A:$A,C5092,CERV!$G:$G,D5092),
IF(AND(A5092="Cancer Screening for CKD patients", E5092="Utilization Rate (per 100,000 patients)"),
SUMIFS(CANSCRN!$D:$D,CANSCRN!$A:$A,C5092,CANSCRN!$G:$G,D5092),
IF(AND(A5092="PSA Testing", E5092="Cost per service ($USD)"),
SUMIFS(PSA!$E:$E,PSA!$A:$A,C5092,PSA!$G:$G,D5092),
IF(AND(A5092="Colorectal Cancer Screening", E5092="Cost per service ($USD)"),
SUMIFS(COL!$E:$E,COL!$A:$A,C5092,COL!$G:$G,D5092),
IF(AND(A5092="Cervical Cancer Screening", E5092="Cost per service ($USD)"),
SUMIFS(CERV!$E:$E,CERV!$A:$A,C5092,CERV!$G:$G,D5092),
IF(AND(A5092="Cancer Screening for CKD patients", E5092="Cost per service ($USD)"),
SUMIFS(CANSCRN!$E:$E,CANSCRN!$A:$A,C5092,CANSCRN!$G:$G,D5092),
IF(AND(A5092="PSA Testing", E5092="Total Expenditure ($USD per 100,000 patients)"),
SUMIFS(PSA!$F:$F,PSA!$A:$A,C5092,PSA!$G:$G,D5092),
IF(AND(A5092="Colorectal Cancer Screening", E5092="Total Expenditure ($USD per 100,000 patients)"),
SUMIFS(COL!$F:$F,COL!$A:$A,C5092,COL!$G:$G,D5092),
IF(AND(A5092="Cervical Cancer Screening", E5092="Total Expenditure ($USD per 100,000 patients)"),
SUMIFS(CERV!$F:$F,CERV!$A:$A,C5092,CERV!$G:$G,D5092),
SUMIFS(CANSCRN!$F:$F,CANSCRN!$A:$A,C5092,CANSCRN!$G:$G,D5092))))))))))))</f>
        <v>123.9301535</v>
      </c>
    </row>
    <row r="5093" spans="1:6" x14ac:dyDescent="0.2">
      <c r="A5093" s="24" t="s">
        <v>103</v>
      </c>
      <c r="B5093" s="24" t="s">
        <v>101</v>
      </c>
      <c r="C5093" s="24" t="s">
        <v>33</v>
      </c>
      <c r="D5093" s="24">
        <v>2018</v>
      </c>
      <c r="E5093" s="24" t="s">
        <v>106</v>
      </c>
      <c r="F5093" s="3">
        <f>IF(AND(A5093="PSA Testing", E5093= "Utilization Rate (per 100,000 patients)"),
SUMIFS(PSA!$D:$D,PSA!$A:$A,C5093,PSA!$G:$G,D5093),
IF(AND(A5093="Colorectal Cancer Screening", E5093="Utilization Rate (per 100,000 patients)"),
SUMIFS(COL!$D:$D,COL!$A:$A,C5093,COL!$G:$G, D5093),
IF(AND(A5093="Cervical Cancer Screening", E5093="Utilization Rate (per 100,000 patients)"),
SUMIFS(CERV!$D:$D,CERV!$A:$A,C5093,CERV!$G:$G,D5093),
IF(AND(A5093="Cancer Screening for CKD patients", E5093="Utilization Rate (per 100,000 patients)"),
SUMIFS(CANSCRN!$D:$D,CANSCRN!$A:$A,C5093,CANSCRN!$G:$G,D5093),
IF(AND(A5093="PSA Testing", E5093="Cost per service ($USD)"),
SUMIFS(PSA!$E:$E,PSA!$A:$A,C5093,PSA!$G:$G,D5093),
IF(AND(A5093="Colorectal Cancer Screening", E5093="Cost per service ($USD)"),
SUMIFS(COL!$E:$E,COL!$A:$A,C5093,COL!$G:$G,D5093),
IF(AND(A5093="Cervical Cancer Screening", E5093="Cost per service ($USD)"),
SUMIFS(CERV!$E:$E,CERV!$A:$A,C5093,CERV!$G:$G,D5093),
IF(AND(A5093="Cancer Screening for CKD patients", E5093="Cost per service ($USD)"),
SUMIFS(CANSCRN!$E:$E,CANSCRN!$A:$A,C5093,CANSCRN!$G:$G,D5093),
IF(AND(A5093="PSA Testing", E5093="Total Expenditure ($USD per 100,000 patients)"),
SUMIFS(PSA!$F:$F,PSA!$A:$A,C5093,PSA!$G:$G,D5093),
IF(AND(A5093="Colorectal Cancer Screening", E5093="Total Expenditure ($USD per 100,000 patients)"),
SUMIFS(COL!$F:$F,COL!$A:$A,C5093,COL!$G:$G,D5093),
IF(AND(A5093="Cervical Cancer Screening", E5093="Total Expenditure ($USD per 100,000 patients)"),
SUMIFS(CERV!$F:$F,CERV!$A:$A,C5093,CERV!$G:$G,D5093),
SUMIFS(CANSCRN!$F:$F,CANSCRN!$A:$A,C5093,CANSCRN!$G:$G,D5093))))))))))))</f>
        <v>144.4449256</v>
      </c>
    </row>
    <row r="5094" spans="1:6" x14ac:dyDescent="0.2">
      <c r="A5094" s="24" t="s">
        <v>103</v>
      </c>
      <c r="B5094" s="24" t="s">
        <v>101</v>
      </c>
      <c r="C5094" s="24" t="s">
        <v>33</v>
      </c>
      <c r="D5094" s="24">
        <v>2019</v>
      </c>
      <c r="E5094" s="24" t="s">
        <v>106</v>
      </c>
      <c r="F5094" s="3">
        <f>IF(AND(A5094="PSA Testing", E5094= "Utilization Rate (per 100,000 patients)"),
SUMIFS(PSA!$D:$D,PSA!$A:$A,C5094,PSA!$G:$G,D5094),
IF(AND(A5094="Colorectal Cancer Screening", E5094="Utilization Rate (per 100,000 patients)"),
SUMIFS(COL!$D:$D,COL!$A:$A,C5094,COL!$G:$G, D5094),
IF(AND(A5094="Cervical Cancer Screening", E5094="Utilization Rate (per 100,000 patients)"),
SUMIFS(CERV!$D:$D,CERV!$A:$A,C5094,CERV!$G:$G,D5094),
IF(AND(A5094="Cancer Screening for CKD patients", E5094="Utilization Rate (per 100,000 patients)"),
SUMIFS(CANSCRN!$D:$D,CANSCRN!$A:$A,C5094,CANSCRN!$G:$G,D5094),
IF(AND(A5094="PSA Testing", E5094="Cost per service ($USD)"),
SUMIFS(PSA!$E:$E,PSA!$A:$A,C5094,PSA!$G:$G,D5094),
IF(AND(A5094="Colorectal Cancer Screening", E5094="Cost per service ($USD)"),
SUMIFS(COL!$E:$E,COL!$A:$A,C5094,COL!$G:$G,D5094),
IF(AND(A5094="Cervical Cancer Screening", E5094="Cost per service ($USD)"),
SUMIFS(CERV!$E:$E,CERV!$A:$A,C5094,CERV!$G:$G,D5094),
IF(AND(A5094="Cancer Screening for CKD patients", E5094="Cost per service ($USD)"),
SUMIFS(CANSCRN!$E:$E,CANSCRN!$A:$A,C5094,CANSCRN!$G:$G,D5094),
IF(AND(A5094="PSA Testing", E5094="Total Expenditure ($USD per 100,000 patients)"),
SUMIFS(PSA!$F:$F,PSA!$A:$A,C5094,PSA!$G:$G,D5094),
IF(AND(A5094="Colorectal Cancer Screening", E5094="Total Expenditure ($USD per 100,000 patients)"),
SUMIFS(COL!$F:$F,COL!$A:$A,C5094,COL!$G:$G,D5094),
IF(AND(A5094="Cervical Cancer Screening", E5094="Total Expenditure ($USD per 100,000 patients)"),
SUMIFS(CERV!$F:$F,CERV!$A:$A,C5094,CERV!$G:$G,D5094),
SUMIFS(CANSCRN!$F:$F,CANSCRN!$A:$A,C5094,CANSCRN!$G:$G,D5094))))))))))))</f>
        <v>175.61997980000001</v>
      </c>
    </row>
    <row r="5095" spans="1:6" x14ac:dyDescent="0.2">
      <c r="A5095" s="24" t="s">
        <v>103</v>
      </c>
      <c r="B5095" s="24" t="s">
        <v>101</v>
      </c>
      <c r="C5095" s="24" t="s">
        <v>34</v>
      </c>
      <c r="D5095" s="24">
        <v>2009</v>
      </c>
      <c r="E5095" s="24" t="s">
        <v>106</v>
      </c>
      <c r="F5095" s="3">
        <f>IF(AND(A5095="PSA Testing", E5095= "Utilization Rate (per 100,000 patients)"),
SUMIFS(PSA!$D:$D,PSA!$A:$A,C5095,PSA!$G:$G,D5095),
IF(AND(A5095="Colorectal Cancer Screening", E5095="Utilization Rate (per 100,000 patients)"),
SUMIFS(COL!$D:$D,COL!$A:$A,C5095,COL!$G:$G, D5095),
IF(AND(A5095="Cervical Cancer Screening", E5095="Utilization Rate (per 100,000 patients)"),
SUMIFS(CERV!$D:$D,CERV!$A:$A,C5095,CERV!$G:$G,D5095),
IF(AND(A5095="Cancer Screening for CKD patients", E5095="Utilization Rate (per 100,000 patients)"),
SUMIFS(CANSCRN!$D:$D,CANSCRN!$A:$A,C5095,CANSCRN!$G:$G,D5095),
IF(AND(A5095="PSA Testing", E5095="Cost per service ($USD)"),
SUMIFS(PSA!$E:$E,PSA!$A:$A,C5095,PSA!$G:$G,D5095),
IF(AND(A5095="Colorectal Cancer Screening", E5095="Cost per service ($USD)"),
SUMIFS(COL!$E:$E,COL!$A:$A,C5095,COL!$G:$G,D5095),
IF(AND(A5095="Cervical Cancer Screening", E5095="Cost per service ($USD)"),
SUMIFS(CERV!$E:$E,CERV!$A:$A,C5095,CERV!$G:$G,D5095),
IF(AND(A5095="Cancer Screening for CKD patients", E5095="Cost per service ($USD)"),
SUMIFS(CANSCRN!$E:$E,CANSCRN!$A:$A,C5095,CANSCRN!$G:$G,D5095),
IF(AND(A5095="PSA Testing", E5095="Total Expenditure ($USD per 100,000 patients)"),
SUMIFS(PSA!$F:$F,PSA!$A:$A,C5095,PSA!$G:$G,D5095),
IF(AND(A5095="Colorectal Cancer Screening", E5095="Total Expenditure ($USD per 100,000 patients)"),
SUMIFS(COL!$F:$F,COL!$A:$A,C5095,COL!$G:$G,D5095),
IF(AND(A5095="Cervical Cancer Screening", E5095="Total Expenditure ($USD per 100,000 patients)"),
SUMIFS(CERV!$F:$F,CERV!$A:$A,C5095,CERV!$G:$G,D5095),
SUMIFS(CANSCRN!$F:$F,CANSCRN!$A:$A,C5095,CANSCRN!$G:$G,D5095))))))))))))</f>
        <v>59.743753779999999</v>
      </c>
    </row>
    <row r="5096" spans="1:6" x14ac:dyDescent="0.2">
      <c r="A5096" s="24" t="s">
        <v>103</v>
      </c>
      <c r="B5096" s="24" t="s">
        <v>101</v>
      </c>
      <c r="C5096" s="24" t="s">
        <v>34</v>
      </c>
      <c r="D5096" s="24">
        <v>2010</v>
      </c>
      <c r="E5096" s="24" t="s">
        <v>106</v>
      </c>
      <c r="F5096" s="3">
        <f>IF(AND(A5096="PSA Testing", E5096= "Utilization Rate (per 100,000 patients)"),
SUMIFS(PSA!$D:$D,PSA!$A:$A,C5096,PSA!$G:$G,D5096),
IF(AND(A5096="Colorectal Cancer Screening", E5096="Utilization Rate (per 100,000 patients)"),
SUMIFS(COL!$D:$D,COL!$A:$A,C5096,COL!$G:$G, D5096),
IF(AND(A5096="Cervical Cancer Screening", E5096="Utilization Rate (per 100,000 patients)"),
SUMIFS(CERV!$D:$D,CERV!$A:$A,C5096,CERV!$G:$G,D5096),
IF(AND(A5096="Cancer Screening for CKD patients", E5096="Utilization Rate (per 100,000 patients)"),
SUMIFS(CANSCRN!$D:$D,CANSCRN!$A:$A,C5096,CANSCRN!$G:$G,D5096),
IF(AND(A5096="PSA Testing", E5096="Cost per service ($USD)"),
SUMIFS(PSA!$E:$E,PSA!$A:$A,C5096,PSA!$G:$G,D5096),
IF(AND(A5096="Colorectal Cancer Screening", E5096="Cost per service ($USD)"),
SUMIFS(COL!$E:$E,COL!$A:$A,C5096,COL!$G:$G,D5096),
IF(AND(A5096="Cervical Cancer Screening", E5096="Cost per service ($USD)"),
SUMIFS(CERV!$E:$E,CERV!$A:$A,C5096,CERV!$G:$G,D5096),
IF(AND(A5096="Cancer Screening for CKD patients", E5096="Cost per service ($USD)"),
SUMIFS(CANSCRN!$E:$E,CANSCRN!$A:$A,C5096,CANSCRN!$G:$G,D5096),
IF(AND(A5096="PSA Testing", E5096="Total Expenditure ($USD per 100,000 patients)"),
SUMIFS(PSA!$F:$F,PSA!$A:$A,C5096,PSA!$G:$G,D5096),
IF(AND(A5096="Colorectal Cancer Screening", E5096="Total Expenditure ($USD per 100,000 patients)"),
SUMIFS(COL!$F:$F,COL!$A:$A,C5096,COL!$G:$G,D5096),
IF(AND(A5096="Cervical Cancer Screening", E5096="Total Expenditure ($USD per 100,000 patients)"),
SUMIFS(CERV!$F:$F,CERV!$A:$A,C5096,CERV!$G:$G,D5096),
SUMIFS(CANSCRN!$F:$F,CANSCRN!$A:$A,C5096,CANSCRN!$G:$G,D5096))))))))))))</f>
        <v>60.125295970000003</v>
      </c>
    </row>
    <row r="5097" spans="1:6" x14ac:dyDescent="0.2">
      <c r="A5097" s="24" t="s">
        <v>103</v>
      </c>
      <c r="B5097" s="24" t="s">
        <v>101</v>
      </c>
      <c r="C5097" s="24" t="s">
        <v>34</v>
      </c>
      <c r="D5097" s="24">
        <v>2011</v>
      </c>
      <c r="E5097" s="24" t="s">
        <v>106</v>
      </c>
      <c r="F5097" s="3">
        <f>IF(AND(A5097="PSA Testing", E5097= "Utilization Rate (per 100,000 patients)"),
SUMIFS(PSA!$D:$D,PSA!$A:$A,C5097,PSA!$G:$G,D5097),
IF(AND(A5097="Colorectal Cancer Screening", E5097="Utilization Rate (per 100,000 patients)"),
SUMIFS(COL!$D:$D,COL!$A:$A,C5097,COL!$G:$G, D5097),
IF(AND(A5097="Cervical Cancer Screening", E5097="Utilization Rate (per 100,000 patients)"),
SUMIFS(CERV!$D:$D,CERV!$A:$A,C5097,CERV!$G:$G,D5097),
IF(AND(A5097="Cancer Screening for CKD patients", E5097="Utilization Rate (per 100,000 patients)"),
SUMIFS(CANSCRN!$D:$D,CANSCRN!$A:$A,C5097,CANSCRN!$G:$G,D5097),
IF(AND(A5097="PSA Testing", E5097="Cost per service ($USD)"),
SUMIFS(PSA!$E:$E,PSA!$A:$A,C5097,PSA!$G:$G,D5097),
IF(AND(A5097="Colorectal Cancer Screening", E5097="Cost per service ($USD)"),
SUMIFS(COL!$E:$E,COL!$A:$A,C5097,COL!$G:$G,D5097),
IF(AND(A5097="Cervical Cancer Screening", E5097="Cost per service ($USD)"),
SUMIFS(CERV!$E:$E,CERV!$A:$A,C5097,CERV!$G:$G,D5097),
IF(AND(A5097="Cancer Screening for CKD patients", E5097="Cost per service ($USD)"),
SUMIFS(CANSCRN!$E:$E,CANSCRN!$A:$A,C5097,CANSCRN!$G:$G,D5097),
IF(AND(A5097="PSA Testing", E5097="Total Expenditure ($USD per 100,000 patients)"),
SUMIFS(PSA!$F:$F,PSA!$A:$A,C5097,PSA!$G:$G,D5097),
IF(AND(A5097="Colorectal Cancer Screening", E5097="Total Expenditure ($USD per 100,000 patients)"),
SUMIFS(COL!$F:$F,COL!$A:$A,C5097,COL!$G:$G,D5097),
IF(AND(A5097="Cervical Cancer Screening", E5097="Total Expenditure ($USD per 100,000 patients)"),
SUMIFS(CERV!$F:$F,CERV!$A:$A,C5097,CERV!$G:$G,D5097),
SUMIFS(CANSCRN!$F:$F,CANSCRN!$A:$A,C5097,CANSCRN!$G:$G,D5097))))))))))))</f>
        <v>61.238109289999997</v>
      </c>
    </row>
    <row r="5098" spans="1:6" x14ac:dyDescent="0.2">
      <c r="A5098" s="24" t="s">
        <v>103</v>
      </c>
      <c r="B5098" s="24" t="s">
        <v>101</v>
      </c>
      <c r="C5098" s="24" t="s">
        <v>34</v>
      </c>
      <c r="D5098" s="24">
        <v>2012</v>
      </c>
      <c r="E5098" s="24" t="s">
        <v>106</v>
      </c>
      <c r="F5098" s="3">
        <f>IF(AND(A5098="PSA Testing", E5098= "Utilization Rate (per 100,000 patients)"),
SUMIFS(PSA!$D:$D,PSA!$A:$A,C5098,PSA!$G:$G,D5098),
IF(AND(A5098="Colorectal Cancer Screening", E5098="Utilization Rate (per 100,000 patients)"),
SUMIFS(COL!$D:$D,COL!$A:$A,C5098,COL!$G:$G, D5098),
IF(AND(A5098="Cervical Cancer Screening", E5098="Utilization Rate (per 100,000 patients)"),
SUMIFS(CERV!$D:$D,CERV!$A:$A,C5098,CERV!$G:$G,D5098),
IF(AND(A5098="Cancer Screening for CKD patients", E5098="Utilization Rate (per 100,000 patients)"),
SUMIFS(CANSCRN!$D:$D,CANSCRN!$A:$A,C5098,CANSCRN!$G:$G,D5098),
IF(AND(A5098="PSA Testing", E5098="Cost per service ($USD)"),
SUMIFS(PSA!$E:$E,PSA!$A:$A,C5098,PSA!$G:$G,D5098),
IF(AND(A5098="Colorectal Cancer Screening", E5098="Cost per service ($USD)"),
SUMIFS(COL!$E:$E,COL!$A:$A,C5098,COL!$G:$G,D5098),
IF(AND(A5098="Cervical Cancer Screening", E5098="Cost per service ($USD)"),
SUMIFS(CERV!$E:$E,CERV!$A:$A,C5098,CERV!$G:$G,D5098),
IF(AND(A5098="Cancer Screening for CKD patients", E5098="Cost per service ($USD)"),
SUMIFS(CANSCRN!$E:$E,CANSCRN!$A:$A,C5098,CANSCRN!$G:$G,D5098),
IF(AND(A5098="PSA Testing", E5098="Total Expenditure ($USD per 100,000 patients)"),
SUMIFS(PSA!$F:$F,PSA!$A:$A,C5098,PSA!$G:$G,D5098),
IF(AND(A5098="Colorectal Cancer Screening", E5098="Total Expenditure ($USD per 100,000 patients)"),
SUMIFS(COL!$F:$F,COL!$A:$A,C5098,COL!$G:$G,D5098),
IF(AND(A5098="Cervical Cancer Screening", E5098="Total Expenditure ($USD per 100,000 patients)"),
SUMIFS(CERV!$F:$F,CERV!$A:$A,C5098,CERV!$G:$G,D5098),
SUMIFS(CANSCRN!$F:$F,CANSCRN!$A:$A,C5098,CANSCRN!$G:$G,D5098))))))))))))</f>
        <v>65.634564330000003</v>
      </c>
    </row>
    <row r="5099" spans="1:6" x14ac:dyDescent="0.2">
      <c r="A5099" s="24" t="s">
        <v>103</v>
      </c>
      <c r="B5099" s="24" t="s">
        <v>101</v>
      </c>
      <c r="C5099" s="24" t="s">
        <v>34</v>
      </c>
      <c r="D5099" s="24">
        <v>2013</v>
      </c>
      <c r="E5099" s="24" t="s">
        <v>106</v>
      </c>
      <c r="F5099" s="3">
        <f>IF(AND(A5099="PSA Testing", E5099= "Utilization Rate (per 100,000 patients)"),
SUMIFS(PSA!$D:$D,PSA!$A:$A,C5099,PSA!$G:$G,D5099),
IF(AND(A5099="Colorectal Cancer Screening", E5099="Utilization Rate (per 100,000 patients)"),
SUMIFS(COL!$D:$D,COL!$A:$A,C5099,COL!$G:$G, D5099),
IF(AND(A5099="Cervical Cancer Screening", E5099="Utilization Rate (per 100,000 patients)"),
SUMIFS(CERV!$D:$D,CERV!$A:$A,C5099,CERV!$G:$G,D5099),
IF(AND(A5099="Cancer Screening for CKD patients", E5099="Utilization Rate (per 100,000 patients)"),
SUMIFS(CANSCRN!$D:$D,CANSCRN!$A:$A,C5099,CANSCRN!$G:$G,D5099),
IF(AND(A5099="PSA Testing", E5099="Cost per service ($USD)"),
SUMIFS(PSA!$E:$E,PSA!$A:$A,C5099,PSA!$G:$G,D5099),
IF(AND(A5099="Colorectal Cancer Screening", E5099="Cost per service ($USD)"),
SUMIFS(COL!$E:$E,COL!$A:$A,C5099,COL!$G:$G,D5099),
IF(AND(A5099="Cervical Cancer Screening", E5099="Cost per service ($USD)"),
SUMIFS(CERV!$E:$E,CERV!$A:$A,C5099,CERV!$G:$G,D5099),
IF(AND(A5099="Cancer Screening for CKD patients", E5099="Cost per service ($USD)"),
SUMIFS(CANSCRN!$E:$E,CANSCRN!$A:$A,C5099,CANSCRN!$G:$G,D5099),
IF(AND(A5099="PSA Testing", E5099="Total Expenditure ($USD per 100,000 patients)"),
SUMIFS(PSA!$F:$F,PSA!$A:$A,C5099,PSA!$G:$G,D5099),
IF(AND(A5099="Colorectal Cancer Screening", E5099="Total Expenditure ($USD per 100,000 patients)"),
SUMIFS(COL!$F:$F,COL!$A:$A,C5099,COL!$G:$G,D5099),
IF(AND(A5099="Cervical Cancer Screening", E5099="Total Expenditure ($USD per 100,000 patients)"),
SUMIFS(CERV!$F:$F,CERV!$A:$A,C5099,CERV!$G:$G,D5099),
SUMIFS(CANSCRN!$F:$F,CANSCRN!$A:$A,C5099,CANSCRN!$G:$G,D5099))))))))))))</f>
        <v>106.9191058</v>
      </c>
    </row>
    <row r="5100" spans="1:6" x14ac:dyDescent="0.2">
      <c r="A5100" s="24" t="s">
        <v>103</v>
      </c>
      <c r="B5100" s="24" t="s">
        <v>101</v>
      </c>
      <c r="C5100" s="24" t="s">
        <v>34</v>
      </c>
      <c r="D5100" s="24">
        <v>2014</v>
      </c>
      <c r="E5100" s="24" t="s">
        <v>106</v>
      </c>
      <c r="F5100" s="3">
        <f>IF(AND(A5100="PSA Testing", E5100= "Utilization Rate (per 100,000 patients)"),
SUMIFS(PSA!$D:$D,PSA!$A:$A,C5100,PSA!$G:$G,D5100),
IF(AND(A5100="Colorectal Cancer Screening", E5100="Utilization Rate (per 100,000 patients)"),
SUMIFS(COL!$D:$D,COL!$A:$A,C5100,COL!$G:$G, D5100),
IF(AND(A5100="Cervical Cancer Screening", E5100="Utilization Rate (per 100,000 patients)"),
SUMIFS(CERV!$D:$D,CERV!$A:$A,C5100,CERV!$G:$G,D5100),
IF(AND(A5100="Cancer Screening for CKD patients", E5100="Utilization Rate (per 100,000 patients)"),
SUMIFS(CANSCRN!$D:$D,CANSCRN!$A:$A,C5100,CANSCRN!$G:$G,D5100),
IF(AND(A5100="PSA Testing", E5100="Cost per service ($USD)"),
SUMIFS(PSA!$E:$E,PSA!$A:$A,C5100,PSA!$G:$G,D5100),
IF(AND(A5100="Colorectal Cancer Screening", E5100="Cost per service ($USD)"),
SUMIFS(COL!$E:$E,COL!$A:$A,C5100,COL!$G:$G,D5100),
IF(AND(A5100="Cervical Cancer Screening", E5100="Cost per service ($USD)"),
SUMIFS(CERV!$E:$E,CERV!$A:$A,C5100,CERV!$G:$G,D5100),
IF(AND(A5100="Cancer Screening for CKD patients", E5100="Cost per service ($USD)"),
SUMIFS(CANSCRN!$E:$E,CANSCRN!$A:$A,C5100,CANSCRN!$G:$G,D5100),
IF(AND(A5100="PSA Testing", E5100="Total Expenditure ($USD per 100,000 patients)"),
SUMIFS(PSA!$F:$F,PSA!$A:$A,C5100,PSA!$G:$G,D5100),
IF(AND(A5100="Colorectal Cancer Screening", E5100="Total Expenditure ($USD per 100,000 patients)"),
SUMIFS(COL!$F:$F,COL!$A:$A,C5100,COL!$G:$G,D5100),
IF(AND(A5100="Cervical Cancer Screening", E5100="Total Expenditure ($USD per 100,000 patients)"),
SUMIFS(CERV!$F:$F,CERV!$A:$A,C5100,CERV!$G:$G,D5100),
SUMIFS(CANSCRN!$F:$F,CANSCRN!$A:$A,C5100,CANSCRN!$G:$G,D5100))))))))))))</f>
        <v>115.99161100000001</v>
      </c>
    </row>
    <row r="5101" spans="1:6" x14ac:dyDescent="0.2">
      <c r="A5101" s="24" t="s">
        <v>103</v>
      </c>
      <c r="B5101" s="24" t="s">
        <v>101</v>
      </c>
      <c r="C5101" s="24" t="s">
        <v>34</v>
      </c>
      <c r="D5101" s="24">
        <v>2015</v>
      </c>
      <c r="E5101" s="24" t="s">
        <v>106</v>
      </c>
      <c r="F5101" s="3">
        <f>IF(AND(A5101="PSA Testing", E5101= "Utilization Rate (per 100,000 patients)"),
SUMIFS(PSA!$D:$D,PSA!$A:$A,C5101,PSA!$G:$G,D5101),
IF(AND(A5101="Colorectal Cancer Screening", E5101="Utilization Rate (per 100,000 patients)"),
SUMIFS(COL!$D:$D,COL!$A:$A,C5101,COL!$G:$G, D5101),
IF(AND(A5101="Cervical Cancer Screening", E5101="Utilization Rate (per 100,000 patients)"),
SUMIFS(CERV!$D:$D,CERV!$A:$A,C5101,CERV!$G:$G,D5101),
IF(AND(A5101="Cancer Screening for CKD patients", E5101="Utilization Rate (per 100,000 patients)"),
SUMIFS(CANSCRN!$D:$D,CANSCRN!$A:$A,C5101,CANSCRN!$G:$G,D5101),
IF(AND(A5101="PSA Testing", E5101="Cost per service ($USD)"),
SUMIFS(PSA!$E:$E,PSA!$A:$A,C5101,PSA!$G:$G,D5101),
IF(AND(A5101="Colorectal Cancer Screening", E5101="Cost per service ($USD)"),
SUMIFS(COL!$E:$E,COL!$A:$A,C5101,COL!$G:$G,D5101),
IF(AND(A5101="Cervical Cancer Screening", E5101="Cost per service ($USD)"),
SUMIFS(CERV!$E:$E,CERV!$A:$A,C5101,CERV!$G:$G,D5101),
IF(AND(A5101="Cancer Screening for CKD patients", E5101="Cost per service ($USD)"),
SUMIFS(CANSCRN!$E:$E,CANSCRN!$A:$A,C5101,CANSCRN!$G:$G,D5101),
IF(AND(A5101="PSA Testing", E5101="Total Expenditure ($USD per 100,000 patients)"),
SUMIFS(PSA!$F:$F,PSA!$A:$A,C5101,PSA!$G:$G,D5101),
IF(AND(A5101="Colorectal Cancer Screening", E5101="Total Expenditure ($USD per 100,000 patients)"),
SUMIFS(COL!$F:$F,COL!$A:$A,C5101,COL!$G:$G,D5101),
IF(AND(A5101="Cervical Cancer Screening", E5101="Total Expenditure ($USD per 100,000 patients)"),
SUMIFS(CERV!$F:$F,CERV!$A:$A,C5101,CERV!$G:$G,D5101),
SUMIFS(CANSCRN!$F:$F,CANSCRN!$A:$A,C5101,CANSCRN!$G:$G,D5101))))))))))))</f>
        <v>154.80936500000001</v>
      </c>
    </row>
    <row r="5102" spans="1:6" x14ac:dyDescent="0.2">
      <c r="A5102" s="24" t="s">
        <v>103</v>
      </c>
      <c r="B5102" s="24" t="s">
        <v>101</v>
      </c>
      <c r="C5102" s="24" t="s">
        <v>34</v>
      </c>
      <c r="D5102" s="24">
        <v>2016</v>
      </c>
      <c r="E5102" s="24" t="s">
        <v>106</v>
      </c>
      <c r="F5102" s="3">
        <f>IF(AND(A5102="PSA Testing", E5102= "Utilization Rate (per 100,000 patients)"),
SUMIFS(PSA!$D:$D,PSA!$A:$A,C5102,PSA!$G:$G,D5102),
IF(AND(A5102="Colorectal Cancer Screening", E5102="Utilization Rate (per 100,000 patients)"),
SUMIFS(COL!$D:$D,COL!$A:$A,C5102,COL!$G:$G, D5102),
IF(AND(A5102="Cervical Cancer Screening", E5102="Utilization Rate (per 100,000 patients)"),
SUMIFS(CERV!$D:$D,CERV!$A:$A,C5102,CERV!$G:$G,D5102),
IF(AND(A5102="Cancer Screening for CKD patients", E5102="Utilization Rate (per 100,000 patients)"),
SUMIFS(CANSCRN!$D:$D,CANSCRN!$A:$A,C5102,CANSCRN!$G:$G,D5102),
IF(AND(A5102="PSA Testing", E5102="Cost per service ($USD)"),
SUMIFS(PSA!$E:$E,PSA!$A:$A,C5102,PSA!$G:$G,D5102),
IF(AND(A5102="Colorectal Cancer Screening", E5102="Cost per service ($USD)"),
SUMIFS(COL!$E:$E,COL!$A:$A,C5102,COL!$G:$G,D5102),
IF(AND(A5102="Cervical Cancer Screening", E5102="Cost per service ($USD)"),
SUMIFS(CERV!$E:$E,CERV!$A:$A,C5102,CERV!$G:$G,D5102),
IF(AND(A5102="Cancer Screening for CKD patients", E5102="Cost per service ($USD)"),
SUMIFS(CANSCRN!$E:$E,CANSCRN!$A:$A,C5102,CANSCRN!$G:$G,D5102),
IF(AND(A5102="PSA Testing", E5102="Total Expenditure ($USD per 100,000 patients)"),
SUMIFS(PSA!$F:$F,PSA!$A:$A,C5102,PSA!$G:$G,D5102),
IF(AND(A5102="Colorectal Cancer Screening", E5102="Total Expenditure ($USD per 100,000 patients)"),
SUMIFS(COL!$F:$F,COL!$A:$A,C5102,COL!$G:$G,D5102),
IF(AND(A5102="Cervical Cancer Screening", E5102="Total Expenditure ($USD per 100,000 patients)"),
SUMIFS(CERV!$F:$F,CERV!$A:$A,C5102,CERV!$G:$G,D5102),
SUMIFS(CANSCRN!$F:$F,CANSCRN!$A:$A,C5102,CANSCRN!$G:$G,D5102))))))))))))</f>
        <v>174.63808900000001</v>
      </c>
    </row>
    <row r="5103" spans="1:6" x14ac:dyDescent="0.2">
      <c r="A5103" s="24" t="s">
        <v>103</v>
      </c>
      <c r="B5103" s="24" t="s">
        <v>101</v>
      </c>
      <c r="C5103" s="24" t="s">
        <v>34</v>
      </c>
      <c r="D5103" s="24">
        <v>2017</v>
      </c>
      <c r="E5103" s="24" t="s">
        <v>106</v>
      </c>
      <c r="F5103" s="3">
        <f>IF(AND(A5103="PSA Testing", E5103= "Utilization Rate (per 100,000 patients)"),
SUMIFS(PSA!$D:$D,PSA!$A:$A,C5103,PSA!$G:$G,D5103),
IF(AND(A5103="Colorectal Cancer Screening", E5103="Utilization Rate (per 100,000 patients)"),
SUMIFS(COL!$D:$D,COL!$A:$A,C5103,COL!$G:$G, D5103),
IF(AND(A5103="Cervical Cancer Screening", E5103="Utilization Rate (per 100,000 patients)"),
SUMIFS(CERV!$D:$D,CERV!$A:$A,C5103,CERV!$G:$G,D5103),
IF(AND(A5103="Cancer Screening for CKD patients", E5103="Utilization Rate (per 100,000 patients)"),
SUMIFS(CANSCRN!$D:$D,CANSCRN!$A:$A,C5103,CANSCRN!$G:$G,D5103),
IF(AND(A5103="PSA Testing", E5103="Cost per service ($USD)"),
SUMIFS(PSA!$E:$E,PSA!$A:$A,C5103,PSA!$G:$G,D5103),
IF(AND(A5103="Colorectal Cancer Screening", E5103="Cost per service ($USD)"),
SUMIFS(COL!$E:$E,COL!$A:$A,C5103,COL!$G:$G,D5103),
IF(AND(A5103="Cervical Cancer Screening", E5103="Cost per service ($USD)"),
SUMIFS(CERV!$E:$E,CERV!$A:$A,C5103,CERV!$G:$G,D5103),
IF(AND(A5103="Cancer Screening for CKD patients", E5103="Cost per service ($USD)"),
SUMIFS(CANSCRN!$E:$E,CANSCRN!$A:$A,C5103,CANSCRN!$G:$G,D5103),
IF(AND(A5103="PSA Testing", E5103="Total Expenditure ($USD per 100,000 patients)"),
SUMIFS(PSA!$F:$F,PSA!$A:$A,C5103,PSA!$G:$G,D5103),
IF(AND(A5103="Colorectal Cancer Screening", E5103="Total Expenditure ($USD per 100,000 patients)"),
SUMIFS(COL!$F:$F,COL!$A:$A,C5103,COL!$G:$G,D5103),
IF(AND(A5103="Cervical Cancer Screening", E5103="Total Expenditure ($USD per 100,000 patients)"),
SUMIFS(CERV!$F:$F,CERV!$A:$A,C5103,CERV!$G:$G,D5103),
SUMIFS(CANSCRN!$F:$F,CANSCRN!$A:$A,C5103,CANSCRN!$G:$G,D5103))))))))))))</f>
        <v>278.3158899</v>
      </c>
    </row>
    <row r="5104" spans="1:6" x14ac:dyDescent="0.2">
      <c r="A5104" s="24" t="s">
        <v>103</v>
      </c>
      <c r="B5104" s="24" t="s">
        <v>101</v>
      </c>
      <c r="C5104" s="24" t="s">
        <v>34</v>
      </c>
      <c r="D5104" s="24">
        <v>2018</v>
      </c>
      <c r="E5104" s="24" t="s">
        <v>106</v>
      </c>
      <c r="F5104" s="3">
        <f>IF(AND(A5104="PSA Testing", E5104= "Utilization Rate (per 100,000 patients)"),
SUMIFS(PSA!$D:$D,PSA!$A:$A,C5104,PSA!$G:$G,D5104),
IF(AND(A5104="Colorectal Cancer Screening", E5104="Utilization Rate (per 100,000 patients)"),
SUMIFS(COL!$D:$D,COL!$A:$A,C5104,COL!$G:$G, D5104),
IF(AND(A5104="Cervical Cancer Screening", E5104="Utilization Rate (per 100,000 patients)"),
SUMIFS(CERV!$D:$D,CERV!$A:$A,C5104,CERV!$G:$G,D5104),
IF(AND(A5104="Cancer Screening for CKD patients", E5104="Utilization Rate (per 100,000 patients)"),
SUMIFS(CANSCRN!$D:$D,CANSCRN!$A:$A,C5104,CANSCRN!$G:$G,D5104),
IF(AND(A5104="PSA Testing", E5104="Cost per service ($USD)"),
SUMIFS(PSA!$E:$E,PSA!$A:$A,C5104,PSA!$G:$G,D5104),
IF(AND(A5104="Colorectal Cancer Screening", E5104="Cost per service ($USD)"),
SUMIFS(COL!$E:$E,COL!$A:$A,C5104,COL!$G:$G,D5104),
IF(AND(A5104="Cervical Cancer Screening", E5104="Cost per service ($USD)"),
SUMIFS(CERV!$E:$E,CERV!$A:$A,C5104,CERV!$G:$G,D5104),
IF(AND(A5104="Cancer Screening for CKD patients", E5104="Cost per service ($USD)"),
SUMIFS(CANSCRN!$E:$E,CANSCRN!$A:$A,C5104,CANSCRN!$G:$G,D5104),
IF(AND(A5104="PSA Testing", E5104="Total Expenditure ($USD per 100,000 patients)"),
SUMIFS(PSA!$F:$F,PSA!$A:$A,C5104,PSA!$G:$G,D5104),
IF(AND(A5104="Colorectal Cancer Screening", E5104="Total Expenditure ($USD per 100,000 patients)"),
SUMIFS(COL!$F:$F,COL!$A:$A,C5104,COL!$G:$G,D5104),
IF(AND(A5104="Cervical Cancer Screening", E5104="Total Expenditure ($USD per 100,000 patients)"),
SUMIFS(CERV!$F:$F,CERV!$A:$A,C5104,CERV!$G:$G,D5104),
SUMIFS(CANSCRN!$F:$F,CANSCRN!$A:$A,C5104,CANSCRN!$G:$G,D5104))))))))))))</f>
        <v>303.47075919999997</v>
      </c>
    </row>
    <row r="5105" spans="1:6" x14ac:dyDescent="0.2">
      <c r="A5105" s="24" t="s">
        <v>103</v>
      </c>
      <c r="B5105" s="24" t="s">
        <v>101</v>
      </c>
      <c r="C5105" s="24" t="s">
        <v>34</v>
      </c>
      <c r="D5105" s="24">
        <v>2019</v>
      </c>
      <c r="E5105" s="24" t="s">
        <v>106</v>
      </c>
      <c r="F5105" s="3">
        <f>IF(AND(A5105="PSA Testing", E5105= "Utilization Rate (per 100,000 patients)"),
SUMIFS(PSA!$D:$D,PSA!$A:$A,C5105,PSA!$G:$G,D5105),
IF(AND(A5105="Colorectal Cancer Screening", E5105="Utilization Rate (per 100,000 patients)"),
SUMIFS(COL!$D:$D,COL!$A:$A,C5105,COL!$G:$G, D5105),
IF(AND(A5105="Cervical Cancer Screening", E5105="Utilization Rate (per 100,000 patients)"),
SUMIFS(CERV!$D:$D,CERV!$A:$A,C5105,CERV!$G:$G,D5105),
IF(AND(A5105="Cancer Screening for CKD patients", E5105="Utilization Rate (per 100,000 patients)"),
SUMIFS(CANSCRN!$D:$D,CANSCRN!$A:$A,C5105,CANSCRN!$G:$G,D5105),
IF(AND(A5105="PSA Testing", E5105="Cost per service ($USD)"),
SUMIFS(PSA!$E:$E,PSA!$A:$A,C5105,PSA!$G:$G,D5105),
IF(AND(A5105="Colorectal Cancer Screening", E5105="Cost per service ($USD)"),
SUMIFS(COL!$E:$E,COL!$A:$A,C5105,COL!$G:$G,D5105),
IF(AND(A5105="Cervical Cancer Screening", E5105="Cost per service ($USD)"),
SUMIFS(CERV!$E:$E,CERV!$A:$A,C5105,CERV!$G:$G,D5105),
IF(AND(A5105="Cancer Screening for CKD patients", E5105="Cost per service ($USD)"),
SUMIFS(CANSCRN!$E:$E,CANSCRN!$A:$A,C5105,CANSCRN!$G:$G,D5105),
IF(AND(A5105="PSA Testing", E5105="Total Expenditure ($USD per 100,000 patients)"),
SUMIFS(PSA!$F:$F,PSA!$A:$A,C5105,PSA!$G:$G,D5105),
IF(AND(A5105="Colorectal Cancer Screening", E5105="Total Expenditure ($USD per 100,000 patients)"),
SUMIFS(COL!$F:$F,COL!$A:$A,C5105,COL!$G:$G,D5105),
IF(AND(A5105="Cervical Cancer Screening", E5105="Total Expenditure ($USD per 100,000 patients)"),
SUMIFS(CERV!$F:$F,CERV!$A:$A,C5105,CERV!$G:$G,D5105),
SUMIFS(CANSCRN!$F:$F,CANSCRN!$A:$A,C5105,CANSCRN!$G:$G,D5105))))))))))))</f>
        <v>302.84871470000002</v>
      </c>
    </row>
    <row r="5106" spans="1:6" x14ac:dyDescent="0.2">
      <c r="A5106" s="24" t="s">
        <v>103</v>
      </c>
      <c r="B5106" s="24" t="s">
        <v>101</v>
      </c>
      <c r="C5106" s="24" t="s">
        <v>35</v>
      </c>
      <c r="D5106" s="24">
        <v>2009</v>
      </c>
      <c r="E5106" s="24" t="s">
        <v>106</v>
      </c>
      <c r="F5106" s="3">
        <f>IF(AND(A5106="PSA Testing", E5106= "Utilization Rate (per 100,000 patients)"),
SUMIFS(PSA!$D:$D,PSA!$A:$A,C5106,PSA!$G:$G,D5106),
IF(AND(A5106="Colorectal Cancer Screening", E5106="Utilization Rate (per 100,000 patients)"),
SUMIFS(COL!$D:$D,COL!$A:$A,C5106,COL!$G:$G, D5106),
IF(AND(A5106="Cervical Cancer Screening", E5106="Utilization Rate (per 100,000 patients)"),
SUMIFS(CERV!$D:$D,CERV!$A:$A,C5106,CERV!$G:$G,D5106),
IF(AND(A5106="Cancer Screening for CKD patients", E5106="Utilization Rate (per 100,000 patients)"),
SUMIFS(CANSCRN!$D:$D,CANSCRN!$A:$A,C5106,CANSCRN!$G:$G,D5106),
IF(AND(A5106="PSA Testing", E5106="Cost per service ($USD)"),
SUMIFS(PSA!$E:$E,PSA!$A:$A,C5106,PSA!$G:$G,D5106),
IF(AND(A5106="Colorectal Cancer Screening", E5106="Cost per service ($USD)"),
SUMIFS(COL!$E:$E,COL!$A:$A,C5106,COL!$G:$G,D5106),
IF(AND(A5106="Cervical Cancer Screening", E5106="Cost per service ($USD)"),
SUMIFS(CERV!$E:$E,CERV!$A:$A,C5106,CERV!$G:$G,D5106),
IF(AND(A5106="Cancer Screening for CKD patients", E5106="Cost per service ($USD)"),
SUMIFS(CANSCRN!$E:$E,CANSCRN!$A:$A,C5106,CANSCRN!$G:$G,D5106),
IF(AND(A5106="PSA Testing", E5106="Total Expenditure ($USD per 100,000 patients)"),
SUMIFS(PSA!$F:$F,PSA!$A:$A,C5106,PSA!$G:$G,D5106),
IF(AND(A5106="Colorectal Cancer Screening", E5106="Total Expenditure ($USD per 100,000 patients)"),
SUMIFS(COL!$F:$F,COL!$A:$A,C5106,COL!$G:$G,D5106),
IF(AND(A5106="Cervical Cancer Screening", E5106="Total Expenditure ($USD per 100,000 patients)"),
SUMIFS(CERV!$F:$F,CERV!$A:$A,C5106,CERV!$G:$G,D5106),
SUMIFS(CANSCRN!$F:$F,CANSCRN!$A:$A,C5106,CANSCRN!$G:$G,D5106))))))))))))</f>
        <v>81.832627740000007</v>
      </c>
    </row>
    <row r="5107" spans="1:6" x14ac:dyDescent="0.2">
      <c r="A5107" s="24" t="s">
        <v>103</v>
      </c>
      <c r="B5107" s="24" t="s">
        <v>101</v>
      </c>
      <c r="C5107" s="24" t="s">
        <v>35</v>
      </c>
      <c r="D5107" s="24">
        <v>2010</v>
      </c>
      <c r="E5107" s="24" t="s">
        <v>106</v>
      </c>
      <c r="F5107" s="3">
        <f>IF(AND(A5107="PSA Testing", E5107= "Utilization Rate (per 100,000 patients)"),
SUMIFS(PSA!$D:$D,PSA!$A:$A,C5107,PSA!$G:$G,D5107),
IF(AND(A5107="Colorectal Cancer Screening", E5107="Utilization Rate (per 100,000 patients)"),
SUMIFS(COL!$D:$D,COL!$A:$A,C5107,COL!$G:$G, D5107),
IF(AND(A5107="Cervical Cancer Screening", E5107="Utilization Rate (per 100,000 patients)"),
SUMIFS(CERV!$D:$D,CERV!$A:$A,C5107,CERV!$G:$G,D5107),
IF(AND(A5107="Cancer Screening for CKD patients", E5107="Utilization Rate (per 100,000 patients)"),
SUMIFS(CANSCRN!$D:$D,CANSCRN!$A:$A,C5107,CANSCRN!$G:$G,D5107),
IF(AND(A5107="PSA Testing", E5107="Cost per service ($USD)"),
SUMIFS(PSA!$E:$E,PSA!$A:$A,C5107,PSA!$G:$G,D5107),
IF(AND(A5107="Colorectal Cancer Screening", E5107="Cost per service ($USD)"),
SUMIFS(COL!$E:$E,COL!$A:$A,C5107,COL!$G:$G,D5107),
IF(AND(A5107="Cervical Cancer Screening", E5107="Cost per service ($USD)"),
SUMIFS(CERV!$E:$E,CERV!$A:$A,C5107,CERV!$G:$G,D5107),
IF(AND(A5107="Cancer Screening for CKD patients", E5107="Cost per service ($USD)"),
SUMIFS(CANSCRN!$E:$E,CANSCRN!$A:$A,C5107,CANSCRN!$G:$G,D5107),
IF(AND(A5107="PSA Testing", E5107="Total Expenditure ($USD per 100,000 patients)"),
SUMIFS(PSA!$F:$F,PSA!$A:$A,C5107,PSA!$G:$G,D5107),
IF(AND(A5107="Colorectal Cancer Screening", E5107="Total Expenditure ($USD per 100,000 patients)"),
SUMIFS(COL!$F:$F,COL!$A:$A,C5107,COL!$G:$G,D5107),
IF(AND(A5107="Cervical Cancer Screening", E5107="Total Expenditure ($USD per 100,000 patients)"),
SUMIFS(CERV!$F:$F,CERV!$A:$A,C5107,CERV!$G:$G,D5107),
SUMIFS(CANSCRN!$F:$F,CANSCRN!$A:$A,C5107,CANSCRN!$G:$G,D5107))))))))))))</f>
        <v>84.901941489999999</v>
      </c>
    </row>
    <row r="5108" spans="1:6" x14ac:dyDescent="0.2">
      <c r="A5108" s="24" t="s">
        <v>103</v>
      </c>
      <c r="B5108" s="24" t="s">
        <v>101</v>
      </c>
      <c r="C5108" s="24" t="s">
        <v>35</v>
      </c>
      <c r="D5108" s="24">
        <v>2011</v>
      </c>
      <c r="E5108" s="24" t="s">
        <v>106</v>
      </c>
      <c r="F5108" s="3">
        <f>IF(AND(A5108="PSA Testing", E5108= "Utilization Rate (per 100,000 patients)"),
SUMIFS(PSA!$D:$D,PSA!$A:$A,C5108,PSA!$G:$G,D5108),
IF(AND(A5108="Colorectal Cancer Screening", E5108="Utilization Rate (per 100,000 patients)"),
SUMIFS(COL!$D:$D,COL!$A:$A,C5108,COL!$G:$G, D5108),
IF(AND(A5108="Cervical Cancer Screening", E5108="Utilization Rate (per 100,000 patients)"),
SUMIFS(CERV!$D:$D,CERV!$A:$A,C5108,CERV!$G:$G,D5108),
IF(AND(A5108="Cancer Screening for CKD patients", E5108="Utilization Rate (per 100,000 patients)"),
SUMIFS(CANSCRN!$D:$D,CANSCRN!$A:$A,C5108,CANSCRN!$G:$G,D5108),
IF(AND(A5108="PSA Testing", E5108="Cost per service ($USD)"),
SUMIFS(PSA!$E:$E,PSA!$A:$A,C5108,PSA!$G:$G,D5108),
IF(AND(A5108="Colorectal Cancer Screening", E5108="Cost per service ($USD)"),
SUMIFS(COL!$E:$E,COL!$A:$A,C5108,COL!$G:$G,D5108),
IF(AND(A5108="Cervical Cancer Screening", E5108="Cost per service ($USD)"),
SUMIFS(CERV!$E:$E,CERV!$A:$A,C5108,CERV!$G:$G,D5108),
IF(AND(A5108="Cancer Screening for CKD patients", E5108="Cost per service ($USD)"),
SUMIFS(CANSCRN!$E:$E,CANSCRN!$A:$A,C5108,CANSCRN!$G:$G,D5108),
IF(AND(A5108="PSA Testing", E5108="Total Expenditure ($USD per 100,000 patients)"),
SUMIFS(PSA!$F:$F,PSA!$A:$A,C5108,PSA!$G:$G,D5108),
IF(AND(A5108="Colorectal Cancer Screening", E5108="Total Expenditure ($USD per 100,000 patients)"),
SUMIFS(COL!$F:$F,COL!$A:$A,C5108,COL!$G:$G,D5108),
IF(AND(A5108="Cervical Cancer Screening", E5108="Total Expenditure ($USD per 100,000 patients)"),
SUMIFS(CERV!$F:$F,CERV!$A:$A,C5108,CERV!$G:$G,D5108),
SUMIFS(CANSCRN!$F:$F,CANSCRN!$A:$A,C5108,CANSCRN!$G:$G,D5108))))))))))))</f>
        <v>84.935083610000007</v>
      </c>
    </row>
    <row r="5109" spans="1:6" x14ac:dyDescent="0.2">
      <c r="A5109" s="24" t="s">
        <v>103</v>
      </c>
      <c r="B5109" s="24" t="s">
        <v>101</v>
      </c>
      <c r="C5109" s="24" t="s">
        <v>35</v>
      </c>
      <c r="D5109" s="24">
        <v>2012</v>
      </c>
      <c r="E5109" s="24" t="s">
        <v>106</v>
      </c>
      <c r="F5109" s="3">
        <f>IF(AND(A5109="PSA Testing", E5109= "Utilization Rate (per 100,000 patients)"),
SUMIFS(PSA!$D:$D,PSA!$A:$A,C5109,PSA!$G:$G,D5109),
IF(AND(A5109="Colorectal Cancer Screening", E5109="Utilization Rate (per 100,000 patients)"),
SUMIFS(COL!$D:$D,COL!$A:$A,C5109,COL!$G:$G, D5109),
IF(AND(A5109="Cervical Cancer Screening", E5109="Utilization Rate (per 100,000 patients)"),
SUMIFS(CERV!$D:$D,CERV!$A:$A,C5109,CERV!$G:$G,D5109),
IF(AND(A5109="Cancer Screening for CKD patients", E5109="Utilization Rate (per 100,000 patients)"),
SUMIFS(CANSCRN!$D:$D,CANSCRN!$A:$A,C5109,CANSCRN!$G:$G,D5109),
IF(AND(A5109="PSA Testing", E5109="Cost per service ($USD)"),
SUMIFS(PSA!$E:$E,PSA!$A:$A,C5109,PSA!$G:$G,D5109),
IF(AND(A5109="Colorectal Cancer Screening", E5109="Cost per service ($USD)"),
SUMIFS(COL!$E:$E,COL!$A:$A,C5109,COL!$G:$G,D5109),
IF(AND(A5109="Cervical Cancer Screening", E5109="Cost per service ($USD)"),
SUMIFS(CERV!$E:$E,CERV!$A:$A,C5109,CERV!$G:$G,D5109),
IF(AND(A5109="Cancer Screening for CKD patients", E5109="Cost per service ($USD)"),
SUMIFS(CANSCRN!$E:$E,CANSCRN!$A:$A,C5109,CANSCRN!$G:$G,D5109),
IF(AND(A5109="PSA Testing", E5109="Total Expenditure ($USD per 100,000 patients)"),
SUMIFS(PSA!$F:$F,PSA!$A:$A,C5109,PSA!$G:$G,D5109),
IF(AND(A5109="Colorectal Cancer Screening", E5109="Total Expenditure ($USD per 100,000 patients)"),
SUMIFS(COL!$F:$F,COL!$A:$A,C5109,COL!$G:$G,D5109),
IF(AND(A5109="Cervical Cancer Screening", E5109="Total Expenditure ($USD per 100,000 patients)"),
SUMIFS(CERV!$F:$F,CERV!$A:$A,C5109,CERV!$G:$G,D5109),
SUMIFS(CANSCRN!$F:$F,CANSCRN!$A:$A,C5109,CANSCRN!$G:$G,D5109))))))))))))</f>
        <v>84.114926199999999</v>
      </c>
    </row>
    <row r="5110" spans="1:6" x14ac:dyDescent="0.2">
      <c r="A5110" s="24" t="s">
        <v>103</v>
      </c>
      <c r="B5110" s="24" t="s">
        <v>101</v>
      </c>
      <c r="C5110" s="24" t="s">
        <v>35</v>
      </c>
      <c r="D5110" s="24">
        <v>2013</v>
      </c>
      <c r="E5110" s="24" t="s">
        <v>106</v>
      </c>
      <c r="F5110" s="3">
        <f>IF(AND(A5110="PSA Testing", E5110= "Utilization Rate (per 100,000 patients)"),
SUMIFS(PSA!$D:$D,PSA!$A:$A,C5110,PSA!$G:$G,D5110),
IF(AND(A5110="Colorectal Cancer Screening", E5110="Utilization Rate (per 100,000 patients)"),
SUMIFS(COL!$D:$D,COL!$A:$A,C5110,COL!$G:$G, D5110),
IF(AND(A5110="Cervical Cancer Screening", E5110="Utilization Rate (per 100,000 patients)"),
SUMIFS(CERV!$D:$D,CERV!$A:$A,C5110,CERV!$G:$G,D5110),
IF(AND(A5110="Cancer Screening for CKD patients", E5110="Utilization Rate (per 100,000 patients)"),
SUMIFS(CANSCRN!$D:$D,CANSCRN!$A:$A,C5110,CANSCRN!$G:$G,D5110),
IF(AND(A5110="PSA Testing", E5110="Cost per service ($USD)"),
SUMIFS(PSA!$E:$E,PSA!$A:$A,C5110,PSA!$G:$G,D5110),
IF(AND(A5110="Colorectal Cancer Screening", E5110="Cost per service ($USD)"),
SUMIFS(COL!$E:$E,COL!$A:$A,C5110,COL!$G:$G,D5110),
IF(AND(A5110="Cervical Cancer Screening", E5110="Cost per service ($USD)"),
SUMIFS(CERV!$E:$E,CERV!$A:$A,C5110,CERV!$G:$G,D5110),
IF(AND(A5110="Cancer Screening for CKD patients", E5110="Cost per service ($USD)"),
SUMIFS(CANSCRN!$E:$E,CANSCRN!$A:$A,C5110,CANSCRN!$G:$G,D5110),
IF(AND(A5110="PSA Testing", E5110="Total Expenditure ($USD per 100,000 patients)"),
SUMIFS(PSA!$F:$F,PSA!$A:$A,C5110,PSA!$G:$G,D5110),
IF(AND(A5110="Colorectal Cancer Screening", E5110="Total Expenditure ($USD per 100,000 patients)"),
SUMIFS(COL!$F:$F,COL!$A:$A,C5110,COL!$G:$G,D5110),
IF(AND(A5110="Cervical Cancer Screening", E5110="Total Expenditure ($USD per 100,000 patients)"),
SUMIFS(CERV!$F:$F,CERV!$A:$A,C5110,CERV!$G:$G,D5110),
SUMIFS(CANSCRN!$F:$F,CANSCRN!$A:$A,C5110,CANSCRN!$G:$G,D5110))))))))))))</f>
        <v>104.76813249999999</v>
      </c>
    </row>
    <row r="5111" spans="1:6" x14ac:dyDescent="0.2">
      <c r="A5111" s="24" t="s">
        <v>103</v>
      </c>
      <c r="B5111" s="24" t="s">
        <v>101</v>
      </c>
      <c r="C5111" s="24" t="s">
        <v>35</v>
      </c>
      <c r="D5111" s="24">
        <v>2014</v>
      </c>
      <c r="E5111" s="24" t="s">
        <v>106</v>
      </c>
      <c r="F5111" s="3">
        <f>IF(AND(A5111="PSA Testing", E5111= "Utilization Rate (per 100,000 patients)"),
SUMIFS(PSA!$D:$D,PSA!$A:$A,C5111,PSA!$G:$G,D5111),
IF(AND(A5111="Colorectal Cancer Screening", E5111="Utilization Rate (per 100,000 patients)"),
SUMIFS(COL!$D:$D,COL!$A:$A,C5111,COL!$G:$G, D5111),
IF(AND(A5111="Cervical Cancer Screening", E5111="Utilization Rate (per 100,000 patients)"),
SUMIFS(CERV!$D:$D,CERV!$A:$A,C5111,CERV!$G:$G,D5111),
IF(AND(A5111="Cancer Screening for CKD patients", E5111="Utilization Rate (per 100,000 patients)"),
SUMIFS(CANSCRN!$D:$D,CANSCRN!$A:$A,C5111,CANSCRN!$G:$G,D5111),
IF(AND(A5111="PSA Testing", E5111="Cost per service ($USD)"),
SUMIFS(PSA!$E:$E,PSA!$A:$A,C5111,PSA!$G:$G,D5111),
IF(AND(A5111="Colorectal Cancer Screening", E5111="Cost per service ($USD)"),
SUMIFS(COL!$E:$E,COL!$A:$A,C5111,COL!$G:$G,D5111),
IF(AND(A5111="Cervical Cancer Screening", E5111="Cost per service ($USD)"),
SUMIFS(CERV!$E:$E,CERV!$A:$A,C5111,CERV!$G:$G,D5111),
IF(AND(A5111="Cancer Screening for CKD patients", E5111="Cost per service ($USD)"),
SUMIFS(CANSCRN!$E:$E,CANSCRN!$A:$A,C5111,CANSCRN!$G:$G,D5111),
IF(AND(A5111="PSA Testing", E5111="Total Expenditure ($USD per 100,000 patients)"),
SUMIFS(PSA!$F:$F,PSA!$A:$A,C5111,PSA!$G:$G,D5111),
IF(AND(A5111="Colorectal Cancer Screening", E5111="Total Expenditure ($USD per 100,000 patients)"),
SUMIFS(COL!$F:$F,COL!$A:$A,C5111,COL!$G:$G,D5111),
IF(AND(A5111="Cervical Cancer Screening", E5111="Total Expenditure ($USD per 100,000 patients)"),
SUMIFS(CERV!$F:$F,CERV!$A:$A,C5111,CERV!$G:$G,D5111),
SUMIFS(CANSCRN!$F:$F,CANSCRN!$A:$A,C5111,CANSCRN!$G:$G,D5111))))))))))))</f>
        <v>103.5010541</v>
      </c>
    </row>
    <row r="5112" spans="1:6" x14ac:dyDescent="0.2">
      <c r="A5112" s="24" t="s">
        <v>103</v>
      </c>
      <c r="B5112" s="24" t="s">
        <v>101</v>
      </c>
      <c r="C5112" s="24" t="s">
        <v>35</v>
      </c>
      <c r="D5112" s="24">
        <v>2015</v>
      </c>
      <c r="E5112" s="24" t="s">
        <v>106</v>
      </c>
      <c r="F5112" s="3">
        <f>IF(AND(A5112="PSA Testing", E5112= "Utilization Rate (per 100,000 patients)"),
SUMIFS(PSA!$D:$D,PSA!$A:$A,C5112,PSA!$G:$G,D5112),
IF(AND(A5112="Colorectal Cancer Screening", E5112="Utilization Rate (per 100,000 patients)"),
SUMIFS(COL!$D:$D,COL!$A:$A,C5112,COL!$G:$G, D5112),
IF(AND(A5112="Cervical Cancer Screening", E5112="Utilization Rate (per 100,000 patients)"),
SUMIFS(CERV!$D:$D,CERV!$A:$A,C5112,CERV!$G:$G,D5112),
IF(AND(A5112="Cancer Screening for CKD patients", E5112="Utilization Rate (per 100,000 patients)"),
SUMIFS(CANSCRN!$D:$D,CANSCRN!$A:$A,C5112,CANSCRN!$G:$G,D5112),
IF(AND(A5112="PSA Testing", E5112="Cost per service ($USD)"),
SUMIFS(PSA!$E:$E,PSA!$A:$A,C5112,PSA!$G:$G,D5112),
IF(AND(A5112="Colorectal Cancer Screening", E5112="Cost per service ($USD)"),
SUMIFS(COL!$E:$E,COL!$A:$A,C5112,COL!$G:$G,D5112),
IF(AND(A5112="Cervical Cancer Screening", E5112="Cost per service ($USD)"),
SUMIFS(CERV!$E:$E,CERV!$A:$A,C5112,CERV!$G:$G,D5112),
IF(AND(A5112="Cancer Screening for CKD patients", E5112="Cost per service ($USD)"),
SUMIFS(CANSCRN!$E:$E,CANSCRN!$A:$A,C5112,CANSCRN!$G:$G,D5112),
IF(AND(A5112="PSA Testing", E5112="Total Expenditure ($USD per 100,000 patients)"),
SUMIFS(PSA!$F:$F,PSA!$A:$A,C5112,PSA!$G:$G,D5112),
IF(AND(A5112="Colorectal Cancer Screening", E5112="Total Expenditure ($USD per 100,000 patients)"),
SUMIFS(COL!$F:$F,COL!$A:$A,C5112,COL!$G:$G,D5112),
IF(AND(A5112="Cervical Cancer Screening", E5112="Total Expenditure ($USD per 100,000 patients)"),
SUMIFS(CERV!$F:$F,CERV!$A:$A,C5112,CERV!$G:$G,D5112),
SUMIFS(CANSCRN!$F:$F,CANSCRN!$A:$A,C5112,CANSCRN!$G:$G,D5112))))))))))))</f>
        <v>144.61785190000001</v>
      </c>
    </row>
    <row r="5113" spans="1:6" x14ac:dyDescent="0.2">
      <c r="A5113" s="24" t="s">
        <v>103</v>
      </c>
      <c r="B5113" s="24" t="s">
        <v>101</v>
      </c>
      <c r="C5113" s="24" t="s">
        <v>35</v>
      </c>
      <c r="D5113" s="24">
        <v>2016</v>
      </c>
      <c r="E5113" s="24" t="s">
        <v>106</v>
      </c>
      <c r="F5113" s="3">
        <f>IF(AND(A5113="PSA Testing", E5113= "Utilization Rate (per 100,000 patients)"),
SUMIFS(PSA!$D:$D,PSA!$A:$A,C5113,PSA!$G:$G,D5113),
IF(AND(A5113="Colorectal Cancer Screening", E5113="Utilization Rate (per 100,000 patients)"),
SUMIFS(COL!$D:$D,COL!$A:$A,C5113,COL!$G:$G, D5113),
IF(AND(A5113="Cervical Cancer Screening", E5113="Utilization Rate (per 100,000 patients)"),
SUMIFS(CERV!$D:$D,CERV!$A:$A,C5113,CERV!$G:$G,D5113),
IF(AND(A5113="Cancer Screening for CKD patients", E5113="Utilization Rate (per 100,000 patients)"),
SUMIFS(CANSCRN!$D:$D,CANSCRN!$A:$A,C5113,CANSCRN!$G:$G,D5113),
IF(AND(A5113="PSA Testing", E5113="Cost per service ($USD)"),
SUMIFS(PSA!$E:$E,PSA!$A:$A,C5113,PSA!$G:$G,D5113),
IF(AND(A5113="Colorectal Cancer Screening", E5113="Cost per service ($USD)"),
SUMIFS(COL!$E:$E,COL!$A:$A,C5113,COL!$G:$G,D5113),
IF(AND(A5113="Cervical Cancer Screening", E5113="Cost per service ($USD)"),
SUMIFS(CERV!$E:$E,CERV!$A:$A,C5113,CERV!$G:$G,D5113),
IF(AND(A5113="Cancer Screening for CKD patients", E5113="Cost per service ($USD)"),
SUMIFS(CANSCRN!$E:$E,CANSCRN!$A:$A,C5113,CANSCRN!$G:$G,D5113),
IF(AND(A5113="PSA Testing", E5113="Total Expenditure ($USD per 100,000 patients)"),
SUMIFS(PSA!$F:$F,PSA!$A:$A,C5113,PSA!$G:$G,D5113),
IF(AND(A5113="Colorectal Cancer Screening", E5113="Total Expenditure ($USD per 100,000 patients)"),
SUMIFS(COL!$F:$F,COL!$A:$A,C5113,COL!$G:$G,D5113),
IF(AND(A5113="Cervical Cancer Screening", E5113="Total Expenditure ($USD per 100,000 patients)"),
SUMIFS(CERV!$F:$F,CERV!$A:$A,C5113,CERV!$G:$G,D5113),
SUMIFS(CANSCRN!$F:$F,CANSCRN!$A:$A,C5113,CANSCRN!$G:$G,D5113))))))))))))</f>
        <v>180.97588590000001</v>
      </c>
    </row>
    <row r="5114" spans="1:6" x14ac:dyDescent="0.2">
      <c r="A5114" s="24" t="s">
        <v>103</v>
      </c>
      <c r="B5114" s="24" t="s">
        <v>101</v>
      </c>
      <c r="C5114" s="24" t="s">
        <v>35</v>
      </c>
      <c r="D5114" s="24">
        <v>2017</v>
      </c>
      <c r="E5114" s="24" t="s">
        <v>106</v>
      </c>
      <c r="F5114" s="3">
        <f>IF(AND(A5114="PSA Testing", E5114= "Utilization Rate (per 100,000 patients)"),
SUMIFS(PSA!$D:$D,PSA!$A:$A,C5114,PSA!$G:$G,D5114),
IF(AND(A5114="Colorectal Cancer Screening", E5114="Utilization Rate (per 100,000 patients)"),
SUMIFS(COL!$D:$D,COL!$A:$A,C5114,COL!$G:$G, D5114),
IF(AND(A5114="Cervical Cancer Screening", E5114="Utilization Rate (per 100,000 patients)"),
SUMIFS(CERV!$D:$D,CERV!$A:$A,C5114,CERV!$G:$G,D5114),
IF(AND(A5114="Cancer Screening for CKD patients", E5114="Utilization Rate (per 100,000 patients)"),
SUMIFS(CANSCRN!$D:$D,CANSCRN!$A:$A,C5114,CANSCRN!$G:$G,D5114),
IF(AND(A5114="PSA Testing", E5114="Cost per service ($USD)"),
SUMIFS(PSA!$E:$E,PSA!$A:$A,C5114,PSA!$G:$G,D5114),
IF(AND(A5114="Colorectal Cancer Screening", E5114="Cost per service ($USD)"),
SUMIFS(COL!$E:$E,COL!$A:$A,C5114,COL!$G:$G,D5114),
IF(AND(A5114="Cervical Cancer Screening", E5114="Cost per service ($USD)"),
SUMIFS(CERV!$E:$E,CERV!$A:$A,C5114,CERV!$G:$G,D5114),
IF(AND(A5114="Cancer Screening for CKD patients", E5114="Cost per service ($USD)"),
SUMIFS(CANSCRN!$E:$E,CANSCRN!$A:$A,C5114,CANSCRN!$G:$G,D5114),
IF(AND(A5114="PSA Testing", E5114="Total Expenditure ($USD per 100,000 patients)"),
SUMIFS(PSA!$F:$F,PSA!$A:$A,C5114,PSA!$G:$G,D5114),
IF(AND(A5114="Colorectal Cancer Screening", E5114="Total Expenditure ($USD per 100,000 patients)"),
SUMIFS(COL!$F:$F,COL!$A:$A,C5114,COL!$G:$G,D5114),
IF(AND(A5114="Cervical Cancer Screening", E5114="Total Expenditure ($USD per 100,000 patients)"),
SUMIFS(CERV!$F:$F,CERV!$A:$A,C5114,CERV!$G:$G,D5114),
SUMIFS(CANSCRN!$F:$F,CANSCRN!$A:$A,C5114,CANSCRN!$G:$G,D5114))))))))))))</f>
        <v>209.26276350000001</v>
      </c>
    </row>
    <row r="5115" spans="1:6" x14ac:dyDescent="0.2">
      <c r="A5115" s="24" t="s">
        <v>103</v>
      </c>
      <c r="B5115" s="24" t="s">
        <v>101</v>
      </c>
      <c r="C5115" s="24" t="s">
        <v>35</v>
      </c>
      <c r="D5115" s="24">
        <v>2018</v>
      </c>
      <c r="E5115" s="24" t="s">
        <v>106</v>
      </c>
      <c r="F5115" s="3">
        <f>IF(AND(A5115="PSA Testing", E5115= "Utilization Rate (per 100,000 patients)"),
SUMIFS(PSA!$D:$D,PSA!$A:$A,C5115,PSA!$G:$G,D5115),
IF(AND(A5115="Colorectal Cancer Screening", E5115="Utilization Rate (per 100,000 patients)"),
SUMIFS(COL!$D:$D,COL!$A:$A,C5115,COL!$G:$G, D5115),
IF(AND(A5115="Cervical Cancer Screening", E5115="Utilization Rate (per 100,000 patients)"),
SUMIFS(CERV!$D:$D,CERV!$A:$A,C5115,CERV!$G:$G,D5115),
IF(AND(A5115="Cancer Screening for CKD patients", E5115="Utilization Rate (per 100,000 patients)"),
SUMIFS(CANSCRN!$D:$D,CANSCRN!$A:$A,C5115,CANSCRN!$G:$G,D5115),
IF(AND(A5115="PSA Testing", E5115="Cost per service ($USD)"),
SUMIFS(PSA!$E:$E,PSA!$A:$A,C5115,PSA!$G:$G,D5115),
IF(AND(A5115="Colorectal Cancer Screening", E5115="Cost per service ($USD)"),
SUMIFS(COL!$E:$E,COL!$A:$A,C5115,COL!$G:$G,D5115),
IF(AND(A5115="Cervical Cancer Screening", E5115="Cost per service ($USD)"),
SUMIFS(CERV!$E:$E,CERV!$A:$A,C5115,CERV!$G:$G,D5115),
IF(AND(A5115="Cancer Screening for CKD patients", E5115="Cost per service ($USD)"),
SUMIFS(CANSCRN!$E:$E,CANSCRN!$A:$A,C5115,CANSCRN!$G:$G,D5115),
IF(AND(A5115="PSA Testing", E5115="Total Expenditure ($USD per 100,000 patients)"),
SUMIFS(PSA!$F:$F,PSA!$A:$A,C5115,PSA!$G:$G,D5115),
IF(AND(A5115="Colorectal Cancer Screening", E5115="Total Expenditure ($USD per 100,000 patients)"),
SUMIFS(COL!$F:$F,COL!$A:$A,C5115,COL!$G:$G,D5115),
IF(AND(A5115="Cervical Cancer Screening", E5115="Total Expenditure ($USD per 100,000 patients)"),
SUMIFS(CERV!$F:$F,CERV!$A:$A,C5115,CERV!$G:$G,D5115),
SUMIFS(CANSCRN!$F:$F,CANSCRN!$A:$A,C5115,CANSCRN!$G:$G,D5115))))))))))))</f>
        <v>229.56010900000001</v>
      </c>
    </row>
    <row r="5116" spans="1:6" x14ac:dyDescent="0.2">
      <c r="A5116" s="24" t="s">
        <v>103</v>
      </c>
      <c r="B5116" s="24" t="s">
        <v>101</v>
      </c>
      <c r="C5116" s="24" t="s">
        <v>35</v>
      </c>
      <c r="D5116" s="24">
        <v>2019</v>
      </c>
      <c r="E5116" s="24" t="s">
        <v>106</v>
      </c>
      <c r="F5116" s="3">
        <f>IF(AND(A5116="PSA Testing", E5116= "Utilization Rate (per 100,000 patients)"),
SUMIFS(PSA!$D:$D,PSA!$A:$A,C5116,PSA!$G:$G,D5116),
IF(AND(A5116="Colorectal Cancer Screening", E5116="Utilization Rate (per 100,000 patients)"),
SUMIFS(COL!$D:$D,COL!$A:$A,C5116,COL!$G:$G, D5116),
IF(AND(A5116="Cervical Cancer Screening", E5116="Utilization Rate (per 100,000 patients)"),
SUMIFS(CERV!$D:$D,CERV!$A:$A,C5116,CERV!$G:$G,D5116),
IF(AND(A5116="Cancer Screening for CKD patients", E5116="Utilization Rate (per 100,000 patients)"),
SUMIFS(CANSCRN!$D:$D,CANSCRN!$A:$A,C5116,CANSCRN!$G:$G,D5116),
IF(AND(A5116="PSA Testing", E5116="Cost per service ($USD)"),
SUMIFS(PSA!$E:$E,PSA!$A:$A,C5116,PSA!$G:$G,D5116),
IF(AND(A5116="Colorectal Cancer Screening", E5116="Cost per service ($USD)"),
SUMIFS(COL!$E:$E,COL!$A:$A,C5116,COL!$G:$G,D5116),
IF(AND(A5116="Cervical Cancer Screening", E5116="Cost per service ($USD)"),
SUMIFS(CERV!$E:$E,CERV!$A:$A,C5116,CERV!$G:$G,D5116),
IF(AND(A5116="Cancer Screening for CKD patients", E5116="Cost per service ($USD)"),
SUMIFS(CANSCRN!$E:$E,CANSCRN!$A:$A,C5116,CANSCRN!$G:$G,D5116),
IF(AND(A5116="PSA Testing", E5116="Total Expenditure ($USD per 100,000 patients)"),
SUMIFS(PSA!$F:$F,PSA!$A:$A,C5116,PSA!$G:$G,D5116),
IF(AND(A5116="Colorectal Cancer Screening", E5116="Total Expenditure ($USD per 100,000 patients)"),
SUMIFS(COL!$F:$F,COL!$A:$A,C5116,COL!$G:$G,D5116),
IF(AND(A5116="Cervical Cancer Screening", E5116="Total Expenditure ($USD per 100,000 patients)"),
SUMIFS(CERV!$F:$F,CERV!$A:$A,C5116,CERV!$G:$G,D5116),
SUMIFS(CANSCRN!$F:$F,CANSCRN!$A:$A,C5116,CANSCRN!$G:$G,D5116))))))))))))</f>
        <v>250.5582192</v>
      </c>
    </row>
    <row r="5117" spans="1:6" x14ac:dyDescent="0.2">
      <c r="A5117" s="24" t="s">
        <v>103</v>
      </c>
      <c r="B5117" s="24" t="s">
        <v>101</v>
      </c>
      <c r="C5117" s="24" t="s">
        <v>36</v>
      </c>
      <c r="D5117" s="24">
        <v>2009</v>
      </c>
      <c r="E5117" s="24" t="s">
        <v>106</v>
      </c>
      <c r="F5117" s="3">
        <f>IF(AND(A5117="PSA Testing", E5117= "Utilization Rate (per 100,000 patients)"),
SUMIFS(PSA!$D:$D,PSA!$A:$A,C5117,PSA!$G:$G,D5117),
IF(AND(A5117="Colorectal Cancer Screening", E5117="Utilization Rate (per 100,000 patients)"),
SUMIFS(COL!$D:$D,COL!$A:$A,C5117,COL!$G:$G, D5117),
IF(AND(A5117="Cervical Cancer Screening", E5117="Utilization Rate (per 100,000 patients)"),
SUMIFS(CERV!$D:$D,CERV!$A:$A,C5117,CERV!$G:$G,D5117),
IF(AND(A5117="Cancer Screening for CKD patients", E5117="Utilization Rate (per 100,000 patients)"),
SUMIFS(CANSCRN!$D:$D,CANSCRN!$A:$A,C5117,CANSCRN!$G:$G,D5117),
IF(AND(A5117="PSA Testing", E5117="Cost per service ($USD)"),
SUMIFS(PSA!$E:$E,PSA!$A:$A,C5117,PSA!$G:$G,D5117),
IF(AND(A5117="Colorectal Cancer Screening", E5117="Cost per service ($USD)"),
SUMIFS(COL!$E:$E,COL!$A:$A,C5117,COL!$G:$G,D5117),
IF(AND(A5117="Cervical Cancer Screening", E5117="Cost per service ($USD)"),
SUMIFS(CERV!$E:$E,CERV!$A:$A,C5117,CERV!$G:$G,D5117),
IF(AND(A5117="Cancer Screening for CKD patients", E5117="Cost per service ($USD)"),
SUMIFS(CANSCRN!$E:$E,CANSCRN!$A:$A,C5117,CANSCRN!$G:$G,D5117),
IF(AND(A5117="PSA Testing", E5117="Total Expenditure ($USD per 100,000 patients)"),
SUMIFS(PSA!$F:$F,PSA!$A:$A,C5117,PSA!$G:$G,D5117),
IF(AND(A5117="Colorectal Cancer Screening", E5117="Total Expenditure ($USD per 100,000 patients)"),
SUMIFS(COL!$F:$F,COL!$A:$A,C5117,COL!$G:$G,D5117),
IF(AND(A5117="Cervical Cancer Screening", E5117="Total Expenditure ($USD per 100,000 patients)"),
SUMIFS(CERV!$F:$F,CERV!$A:$A,C5117,CERV!$G:$G,D5117),
SUMIFS(CANSCRN!$F:$F,CANSCRN!$A:$A,C5117,CANSCRN!$G:$G,D5117))))))))))))</f>
        <v>63.710633309999999</v>
      </c>
    </row>
    <row r="5118" spans="1:6" x14ac:dyDescent="0.2">
      <c r="A5118" s="24" t="s">
        <v>103</v>
      </c>
      <c r="B5118" s="24" t="s">
        <v>101</v>
      </c>
      <c r="C5118" s="24" t="s">
        <v>36</v>
      </c>
      <c r="D5118" s="24">
        <v>2010</v>
      </c>
      <c r="E5118" s="24" t="s">
        <v>106</v>
      </c>
      <c r="F5118" s="3">
        <f>IF(AND(A5118="PSA Testing", E5118= "Utilization Rate (per 100,000 patients)"),
SUMIFS(PSA!$D:$D,PSA!$A:$A,C5118,PSA!$G:$G,D5118),
IF(AND(A5118="Colorectal Cancer Screening", E5118="Utilization Rate (per 100,000 patients)"),
SUMIFS(COL!$D:$D,COL!$A:$A,C5118,COL!$G:$G, D5118),
IF(AND(A5118="Cervical Cancer Screening", E5118="Utilization Rate (per 100,000 patients)"),
SUMIFS(CERV!$D:$D,CERV!$A:$A,C5118,CERV!$G:$G,D5118),
IF(AND(A5118="Cancer Screening for CKD patients", E5118="Utilization Rate (per 100,000 patients)"),
SUMIFS(CANSCRN!$D:$D,CANSCRN!$A:$A,C5118,CANSCRN!$G:$G,D5118),
IF(AND(A5118="PSA Testing", E5118="Cost per service ($USD)"),
SUMIFS(PSA!$E:$E,PSA!$A:$A,C5118,PSA!$G:$G,D5118),
IF(AND(A5118="Colorectal Cancer Screening", E5118="Cost per service ($USD)"),
SUMIFS(COL!$E:$E,COL!$A:$A,C5118,COL!$G:$G,D5118),
IF(AND(A5118="Cervical Cancer Screening", E5118="Cost per service ($USD)"),
SUMIFS(CERV!$E:$E,CERV!$A:$A,C5118,CERV!$G:$G,D5118),
IF(AND(A5118="Cancer Screening for CKD patients", E5118="Cost per service ($USD)"),
SUMIFS(CANSCRN!$E:$E,CANSCRN!$A:$A,C5118,CANSCRN!$G:$G,D5118),
IF(AND(A5118="PSA Testing", E5118="Total Expenditure ($USD per 100,000 patients)"),
SUMIFS(PSA!$F:$F,PSA!$A:$A,C5118,PSA!$G:$G,D5118),
IF(AND(A5118="Colorectal Cancer Screening", E5118="Total Expenditure ($USD per 100,000 patients)"),
SUMIFS(COL!$F:$F,COL!$A:$A,C5118,COL!$G:$G,D5118),
IF(AND(A5118="Cervical Cancer Screening", E5118="Total Expenditure ($USD per 100,000 patients)"),
SUMIFS(CERV!$F:$F,CERV!$A:$A,C5118,CERV!$G:$G,D5118),
SUMIFS(CANSCRN!$F:$F,CANSCRN!$A:$A,C5118,CANSCRN!$G:$G,D5118))))))))))))</f>
        <v>67.435490200000004</v>
      </c>
    </row>
    <row r="5119" spans="1:6" x14ac:dyDescent="0.2">
      <c r="A5119" s="24" t="s">
        <v>103</v>
      </c>
      <c r="B5119" s="24" t="s">
        <v>101</v>
      </c>
      <c r="C5119" s="24" t="s">
        <v>36</v>
      </c>
      <c r="D5119" s="24">
        <v>2011</v>
      </c>
      <c r="E5119" s="24" t="s">
        <v>106</v>
      </c>
      <c r="F5119" s="3">
        <f>IF(AND(A5119="PSA Testing", E5119= "Utilization Rate (per 100,000 patients)"),
SUMIFS(PSA!$D:$D,PSA!$A:$A,C5119,PSA!$G:$G,D5119),
IF(AND(A5119="Colorectal Cancer Screening", E5119="Utilization Rate (per 100,000 patients)"),
SUMIFS(COL!$D:$D,COL!$A:$A,C5119,COL!$G:$G, D5119),
IF(AND(A5119="Cervical Cancer Screening", E5119="Utilization Rate (per 100,000 patients)"),
SUMIFS(CERV!$D:$D,CERV!$A:$A,C5119,CERV!$G:$G,D5119),
IF(AND(A5119="Cancer Screening for CKD patients", E5119="Utilization Rate (per 100,000 patients)"),
SUMIFS(CANSCRN!$D:$D,CANSCRN!$A:$A,C5119,CANSCRN!$G:$G,D5119),
IF(AND(A5119="PSA Testing", E5119="Cost per service ($USD)"),
SUMIFS(PSA!$E:$E,PSA!$A:$A,C5119,PSA!$G:$G,D5119),
IF(AND(A5119="Colorectal Cancer Screening", E5119="Cost per service ($USD)"),
SUMIFS(COL!$E:$E,COL!$A:$A,C5119,COL!$G:$G,D5119),
IF(AND(A5119="Cervical Cancer Screening", E5119="Cost per service ($USD)"),
SUMIFS(CERV!$E:$E,CERV!$A:$A,C5119,CERV!$G:$G,D5119),
IF(AND(A5119="Cancer Screening for CKD patients", E5119="Cost per service ($USD)"),
SUMIFS(CANSCRN!$E:$E,CANSCRN!$A:$A,C5119,CANSCRN!$G:$G,D5119),
IF(AND(A5119="PSA Testing", E5119="Total Expenditure ($USD per 100,000 patients)"),
SUMIFS(PSA!$F:$F,PSA!$A:$A,C5119,PSA!$G:$G,D5119),
IF(AND(A5119="Colorectal Cancer Screening", E5119="Total Expenditure ($USD per 100,000 patients)"),
SUMIFS(COL!$F:$F,COL!$A:$A,C5119,COL!$G:$G,D5119),
IF(AND(A5119="Cervical Cancer Screening", E5119="Total Expenditure ($USD per 100,000 patients)"),
SUMIFS(CERV!$F:$F,CERV!$A:$A,C5119,CERV!$G:$G,D5119),
SUMIFS(CANSCRN!$F:$F,CANSCRN!$A:$A,C5119,CANSCRN!$G:$G,D5119))))))))))))</f>
        <v>82.469539409999996</v>
      </c>
    </row>
    <row r="5120" spans="1:6" x14ac:dyDescent="0.2">
      <c r="A5120" s="24" t="s">
        <v>103</v>
      </c>
      <c r="B5120" s="24" t="s">
        <v>101</v>
      </c>
      <c r="C5120" s="24" t="s">
        <v>36</v>
      </c>
      <c r="D5120" s="24">
        <v>2012</v>
      </c>
      <c r="E5120" s="24" t="s">
        <v>106</v>
      </c>
      <c r="F5120" s="3">
        <f>IF(AND(A5120="PSA Testing", E5120= "Utilization Rate (per 100,000 patients)"),
SUMIFS(PSA!$D:$D,PSA!$A:$A,C5120,PSA!$G:$G,D5120),
IF(AND(A5120="Colorectal Cancer Screening", E5120="Utilization Rate (per 100,000 patients)"),
SUMIFS(COL!$D:$D,COL!$A:$A,C5120,COL!$G:$G, D5120),
IF(AND(A5120="Cervical Cancer Screening", E5120="Utilization Rate (per 100,000 patients)"),
SUMIFS(CERV!$D:$D,CERV!$A:$A,C5120,CERV!$G:$G,D5120),
IF(AND(A5120="Cancer Screening for CKD patients", E5120="Utilization Rate (per 100,000 patients)"),
SUMIFS(CANSCRN!$D:$D,CANSCRN!$A:$A,C5120,CANSCRN!$G:$G,D5120),
IF(AND(A5120="PSA Testing", E5120="Cost per service ($USD)"),
SUMIFS(PSA!$E:$E,PSA!$A:$A,C5120,PSA!$G:$G,D5120),
IF(AND(A5120="Colorectal Cancer Screening", E5120="Cost per service ($USD)"),
SUMIFS(COL!$E:$E,COL!$A:$A,C5120,COL!$G:$G,D5120),
IF(AND(A5120="Cervical Cancer Screening", E5120="Cost per service ($USD)"),
SUMIFS(CERV!$E:$E,CERV!$A:$A,C5120,CERV!$G:$G,D5120),
IF(AND(A5120="Cancer Screening for CKD patients", E5120="Cost per service ($USD)"),
SUMIFS(CANSCRN!$E:$E,CANSCRN!$A:$A,C5120,CANSCRN!$G:$G,D5120),
IF(AND(A5120="PSA Testing", E5120="Total Expenditure ($USD per 100,000 patients)"),
SUMIFS(PSA!$F:$F,PSA!$A:$A,C5120,PSA!$G:$G,D5120),
IF(AND(A5120="Colorectal Cancer Screening", E5120="Total Expenditure ($USD per 100,000 patients)"),
SUMIFS(COL!$F:$F,COL!$A:$A,C5120,COL!$G:$G,D5120),
IF(AND(A5120="Cervical Cancer Screening", E5120="Total Expenditure ($USD per 100,000 patients)"),
SUMIFS(CERV!$F:$F,CERV!$A:$A,C5120,CERV!$G:$G,D5120),
SUMIFS(CANSCRN!$F:$F,CANSCRN!$A:$A,C5120,CANSCRN!$G:$G,D5120))))))))))))</f>
        <v>86.926483739999995</v>
      </c>
    </row>
    <row r="5121" spans="1:6" x14ac:dyDescent="0.2">
      <c r="A5121" s="24" t="s">
        <v>103</v>
      </c>
      <c r="B5121" s="24" t="s">
        <v>101</v>
      </c>
      <c r="C5121" s="24" t="s">
        <v>36</v>
      </c>
      <c r="D5121" s="24">
        <v>2013</v>
      </c>
      <c r="E5121" s="24" t="s">
        <v>106</v>
      </c>
      <c r="F5121" s="3">
        <f>IF(AND(A5121="PSA Testing", E5121= "Utilization Rate (per 100,000 patients)"),
SUMIFS(PSA!$D:$D,PSA!$A:$A,C5121,PSA!$G:$G,D5121),
IF(AND(A5121="Colorectal Cancer Screening", E5121="Utilization Rate (per 100,000 patients)"),
SUMIFS(COL!$D:$D,COL!$A:$A,C5121,COL!$G:$G, D5121),
IF(AND(A5121="Cervical Cancer Screening", E5121="Utilization Rate (per 100,000 patients)"),
SUMIFS(CERV!$D:$D,CERV!$A:$A,C5121,CERV!$G:$G,D5121),
IF(AND(A5121="Cancer Screening for CKD patients", E5121="Utilization Rate (per 100,000 patients)"),
SUMIFS(CANSCRN!$D:$D,CANSCRN!$A:$A,C5121,CANSCRN!$G:$G,D5121),
IF(AND(A5121="PSA Testing", E5121="Cost per service ($USD)"),
SUMIFS(PSA!$E:$E,PSA!$A:$A,C5121,PSA!$G:$G,D5121),
IF(AND(A5121="Colorectal Cancer Screening", E5121="Cost per service ($USD)"),
SUMIFS(COL!$E:$E,COL!$A:$A,C5121,COL!$G:$G,D5121),
IF(AND(A5121="Cervical Cancer Screening", E5121="Cost per service ($USD)"),
SUMIFS(CERV!$E:$E,CERV!$A:$A,C5121,CERV!$G:$G,D5121),
IF(AND(A5121="Cancer Screening for CKD patients", E5121="Cost per service ($USD)"),
SUMIFS(CANSCRN!$E:$E,CANSCRN!$A:$A,C5121,CANSCRN!$G:$G,D5121),
IF(AND(A5121="PSA Testing", E5121="Total Expenditure ($USD per 100,000 patients)"),
SUMIFS(PSA!$F:$F,PSA!$A:$A,C5121,PSA!$G:$G,D5121),
IF(AND(A5121="Colorectal Cancer Screening", E5121="Total Expenditure ($USD per 100,000 patients)"),
SUMIFS(COL!$F:$F,COL!$A:$A,C5121,COL!$G:$G,D5121),
IF(AND(A5121="Cervical Cancer Screening", E5121="Total Expenditure ($USD per 100,000 patients)"),
SUMIFS(CERV!$F:$F,CERV!$A:$A,C5121,CERV!$G:$G,D5121),
SUMIFS(CANSCRN!$F:$F,CANSCRN!$A:$A,C5121,CANSCRN!$G:$G,D5121))))))))))))</f>
        <v>79.959514409999997</v>
      </c>
    </row>
    <row r="5122" spans="1:6" x14ac:dyDescent="0.2">
      <c r="A5122" s="24" t="s">
        <v>103</v>
      </c>
      <c r="B5122" s="24" t="s">
        <v>101</v>
      </c>
      <c r="C5122" s="24" t="s">
        <v>36</v>
      </c>
      <c r="D5122" s="24">
        <v>2014</v>
      </c>
      <c r="E5122" s="24" t="s">
        <v>106</v>
      </c>
      <c r="F5122" s="3">
        <f>IF(AND(A5122="PSA Testing", E5122= "Utilization Rate (per 100,000 patients)"),
SUMIFS(PSA!$D:$D,PSA!$A:$A,C5122,PSA!$G:$G,D5122),
IF(AND(A5122="Colorectal Cancer Screening", E5122="Utilization Rate (per 100,000 patients)"),
SUMIFS(COL!$D:$D,COL!$A:$A,C5122,COL!$G:$G, D5122),
IF(AND(A5122="Cervical Cancer Screening", E5122="Utilization Rate (per 100,000 patients)"),
SUMIFS(CERV!$D:$D,CERV!$A:$A,C5122,CERV!$G:$G,D5122),
IF(AND(A5122="Cancer Screening for CKD patients", E5122="Utilization Rate (per 100,000 patients)"),
SUMIFS(CANSCRN!$D:$D,CANSCRN!$A:$A,C5122,CANSCRN!$G:$G,D5122),
IF(AND(A5122="PSA Testing", E5122="Cost per service ($USD)"),
SUMIFS(PSA!$E:$E,PSA!$A:$A,C5122,PSA!$G:$G,D5122),
IF(AND(A5122="Colorectal Cancer Screening", E5122="Cost per service ($USD)"),
SUMIFS(COL!$E:$E,COL!$A:$A,C5122,COL!$G:$G,D5122),
IF(AND(A5122="Cervical Cancer Screening", E5122="Cost per service ($USD)"),
SUMIFS(CERV!$E:$E,CERV!$A:$A,C5122,CERV!$G:$G,D5122),
IF(AND(A5122="Cancer Screening for CKD patients", E5122="Cost per service ($USD)"),
SUMIFS(CANSCRN!$E:$E,CANSCRN!$A:$A,C5122,CANSCRN!$G:$G,D5122),
IF(AND(A5122="PSA Testing", E5122="Total Expenditure ($USD per 100,000 patients)"),
SUMIFS(PSA!$F:$F,PSA!$A:$A,C5122,PSA!$G:$G,D5122),
IF(AND(A5122="Colorectal Cancer Screening", E5122="Total Expenditure ($USD per 100,000 patients)"),
SUMIFS(COL!$F:$F,COL!$A:$A,C5122,COL!$G:$G,D5122),
IF(AND(A5122="Cervical Cancer Screening", E5122="Total Expenditure ($USD per 100,000 patients)"),
SUMIFS(CERV!$F:$F,CERV!$A:$A,C5122,CERV!$G:$G,D5122),
SUMIFS(CANSCRN!$F:$F,CANSCRN!$A:$A,C5122,CANSCRN!$G:$G,D5122))))))))))))</f>
        <v>84.383951109999998</v>
      </c>
    </row>
    <row r="5123" spans="1:6" x14ac:dyDescent="0.2">
      <c r="A5123" s="24" t="s">
        <v>103</v>
      </c>
      <c r="B5123" s="24" t="s">
        <v>101</v>
      </c>
      <c r="C5123" s="24" t="s">
        <v>36</v>
      </c>
      <c r="D5123" s="24">
        <v>2015</v>
      </c>
      <c r="E5123" s="24" t="s">
        <v>106</v>
      </c>
      <c r="F5123" s="3">
        <f>IF(AND(A5123="PSA Testing", E5123= "Utilization Rate (per 100,000 patients)"),
SUMIFS(PSA!$D:$D,PSA!$A:$A,C5123,PSA!$G:$G,D5123),
IF(AND(A5123="Colorectal Cancer Screening", E5123="Utilization Rate (per 100,000 patients)"),
SUMIFS(COL!$D:$D,COL!$A:$A,C5123,COL!$G:$G, D5123),
IF(AND(A5123="Cervical Cancer Screening", E5123="Utilization Rate (per 100,000 patients)"),
SUMIFS(CERV!$D:$D,CERV!$A:$A,C5123,CERV!$G:$G,D5123),
IF(AND(A5123="Cancer Screening for CKD patients", E5123="Utilization Rate (per 100,000 patients)"),
SUMIFS(CANSCRN!$D:$D,CANSCRN!$A:$A,C5123,CANSCRN!$G:$G,D5123),
IF(AND(A5123="PSA Testing", E5123="Cost per service ($USD)"),
SUMIFS(PSA!$E:$E,PSA!$A:$A,C5123,PSA!$G:$G,D5123),
IF(AND(A5123="Colorectal Cancer Screening", E5123="Cost per service ($USD)"),
SUMIFS(COL!$E:$E,COL!$A:$A,C5123,COL!$G:$G,D5123),
IF(AND(A5123="Cervical Cancer Screening", E5123="Cost per service ($USD)"),
SUMIFS(CERV!$E:$E,CERV!$A:$A,C5123,CERV!$G:$G,D5123),
IF(AND(A5123="Cancer Screening for CKD patients", E5123="Cost per service ($USD)"),
SUMIFS(CANSCRN!$E:$E,CANSCRN!$A:$A,C5123,CANSCRN!$G:$G,D5123),
IF(AND(A5123="PSA Testing", E5123="Total Expenditure ($USD per 100,000 patients)"),
SUMIFS(PSA!$F:$F,PSA!$A:$A,C5123,PSA!$G:$G,D5123),
IF(AND(A5123="Colorectal Cancer Screening", E5123="Total Expenditure ($USD per 100,000 patients)"),
SUMIFS(COL!$F:$F,COL!$A:$A,C5123,COL!$G:$G,D5123),
IF(AND(A5123="Cervical Cancer Screening", E5123="Total Expenditure ($USD per 100,000 patients)"),
SUMIFS(CERV!$F:$F,CERV!$A:$A,C5123,CERV!$G:$G,D5123),
SUMIFS(CANSCRN!$F:$F,CANSCRN!$A:$A,C5123,CANSCRN!$G:$G,D5123))))))))))))</f>
        <v>100.1059266</v>
      </c>
    </row>
    <row r="5124" spans="1:6" x14ac:dyDescent="0.2">
      <c r="A5124" s="24" t="s">
        <v>103</v>
      </c>
      <c r="B5124" s="24" t="s">
        <v>101</v>
      </c>
      <c r="C5124" s="24" t="s">
        <v>36</v>
      </c>
      <c r="D5124" s="24">
        <v>2016</v>
      </c>
      <c r="E5124" s="24" t="s">
        <v>106</v>
      </c>
      <c r="F5124" s="3">
        <f>IF(AND(A5124="PSA Testing", E5124= "Utilization Rate (per 100,000 patients)"),
SUMIFS(PSA!$D:$D,PSA!$A:$A,C5124,PSA!$G:$G,D5124),
IF(AND(A5124="Colorectal Cancer Screening", E5124="Utilization Rate (per 100,000 patients)"),
SUMIFS(COL!$D:$D,COL!$A:$A,C5124,COL!$G:$G, D5124),
IF(AND(A5124="Cervical Cancer Screening", E5124="Utilization Rate (per 100,000 patients)"),
SUMIFS(CERV!$D:$D,CERV!$A:$A,C5124,CERV!$G:$G,D5124),
IF(AND(A5124="Cancer Screening for CKD patients", E5124="Utilization Rate (per 100,000 patients)"),
SUMIFS(CANSCRN!$D:$D,CANSCRN!$A:$A,C5124,CANSCRN!$G:$G,D5124),
IF(AND(A5124="PSA Testing", E5124="Cost per service ($USD)"),
SUMIFS(PSA!$E:$E,PSA!$A:$A,C5124,PSA!$G:$G,D5124),
IF(AND(A5124="Colorectal Cancer Screening", E5124="Cost per service ($USD)"),
SUMIFS(COL!$E:$E,COL!$A:$A,C5124,COL!$G:$G,D5124),
IF(AND(A5124="Cervical Cancer Screening", E5124="Cost per service ($USD)"),
SUMIFS(CERV!$E:$E,CERV!$A:$A,C5124,CERV!$G:$G,D5124),
IF(AND(A5124="Cancer Screening for CKD patients", E5124="Cost per service ($USD)"),
SUMIFS(CANSCRN!$E:$E,CANSCRN!$A:$A,C5124,CANSCRN!$G:$G,D5124),
IF(AND(A5124="PSA Testing", E5124="Total Expenditure ($USD per 100,000 patients)"),
SUMIFS(PSA!$F:$F,PSA!$A:$A,C5124,PSA!$G:$G,D5124),
IF(AND(A5124="Colorectal Cancer Screening", E5124="Total Expenditure ($USD per 100,000 patients)"),
SUMIFS(COL!$F:$F,COL!$A:$A,C5124,COL!$G:$G,D5124),
IF(AND(A5124="Cervical Cancer Screening", E5124="Total Expenditure ($USD per 100,000 patients)"),
SUMIFS(CERV!$F:$F,CERV!$A:$A,C5124,CERV!$G:$G,D5124),
SUMIFS(CANSCRN!$F:$F,CANSCRN!$A:$A,C5124,CANSCRN!$G:$G,D5124))))))))))))</f>
        <v>102.6675377</v>
      </c>
    </row>
    <row r="5125" spans="1:6" x14ac:dyDescent="0.2">
      <c r="A5125" s="24" t="s">
        <v>103</v>
      </c>
      <c r="B5125" s="24" t="s">
        <v>101</v>
      </c>
      <c r="C5125" s="24" t="s">
        <v>36</v>
      </c>
      <c r="D5125" s="24">
        <v>2017</v>
      </c>
      <c r="E5125" s="24" t="s">
        <v>106</v>
      </c>
      <c r="F5125" s="3">
        <f>IF(AND(A5125="PSA Testing", E5125= "Utilization Rate (per 100,000 patients)"),
SUMIFS(PSA!$D:$D,PSA!$A:$A,C5125,PSA!$G:$G,D5125),
IF(AND(A5125="Colorectal Cancer Screening", E5125="Utilization Rate (per 100,000 patients)"),
SUMIFS(COL!$D:$D,COL!$A:$A,C5125,COL!$G:$G, D5125),
IF(AND(A5125="Cervical Cancer Screening", E5125="Utilization Rate (per 100,000 patients)"),
SUMIFS(CERV!$D:$D,CERV!$A:$A,C5125,CERV!$G:$G,D5125),
IF(AND(A5125="Cancer Screening for CKD patients", E5125="Utilization Rate (per 100,000 patients)"),
SUMIFS(CANSCRN!$D:$D,CANSCRN!$A:$A,C5125,CANSCRN!$G:$G,D5125),
IF(AND(A5125="PSA Testing", E5125="Cost per service ($USD)"),
SUMIFS(PSA!$E:$E,PSA!$A:$A,C5125,PSA!$G:$G,D5125),
IF(AND(A5125="Colorectal Cancer Screening", E5125="Cost per service ($USD)"),
SUMIFS(COL!$E:$E,COL!$A:$A,C5125,COL!$G:$G,D5125),
IF(AND(A5125="Cervical Cancer Screening", E5125="Cost per service ($USD)"),
SUMIFS(CERV!$E:$E,CERV!$A:$A,C5125,CERV!$G:$G,D5125),
IF(AND(A5125="Cancer Screening for CKD patients", E5125="Cost per service ($USD)"),
SUMIFS(CANSCRN!$E:$E,CANSCRN!$A:$A,C5125,CANSCRN!$G:$G,D5125),
IF(AND(A5125="PSA Testing", E5125="Total Expenditure ($USD per 100,000 patients)"),
SUMIFS(PSA!$F:$F,PSA!$A:$A,C5125,PSA!$G:$G,D5125),
IF(AND(A5125="Colorectal Cancer Screening", E5125="Total Expenditure ($USD per 100,000 patients)"),
SUMIFS(COL!$F:$F,COL!$A:$A,C5125,COL!$G:$G,D5125),
IF(AND(A5125="Cervical Cancer Screening", E5125="Total Expenditure ($USD per 100,000 patients)"),
SUMIFS(CERV!$F:$F,CERV!$A:$A,C5125,CERV!$G:$G,D5125),
SUMIFS(CANSCRN!$F:$F,CANSCRN!$A:$A,C5125,CANSCRN!$G:$G,D5125))))))))))))</f>
        <v>113.70490479999999</v>
      </c>
    </row>
    <row r="5126" spans="1:6" x14ac:dyDescent="0.2">
      <c r="A5126" s="24" t="s">
        <v>103</v>
      </c>
      <c r="B5126" s="24" t="s">
        <v>101</v>
      </c>
      <c r="C5126" s="24" t="s">
        <v>36</v>
      </c>
      <c r="D5126" s="24">
        <v>2018</v>
      </c>
      <c r="E5126" s="24" t="s">
        <v>106</v>
      </c>
      <c r="F5126" s="3">
        <f>IF(AND(A5126="PSA Testing", E5126= "Utilization Rate (per 100,000 patients)"),
SUMIFS(PSA!$D:$D,PSA!$A:$A,C5126,PSA!$G:$G,D5126),
IF(AND(A5126="Colorectal Cancer Screening", E5126="Utilization Rate (per 100,000 patients)"),
SUMIFS(COL!$D:$D,COL!$A:$A,C5126,COL!$G:$G, D5126),
IF(AND(A5126="Cervical Cancer Screening", E5126="Utilization Rate (per 100,000 patients)"),
SUMIFS(CERV!$D:$D,CERV!$A:$A,C5126,CERV!$G:$G,D5126),
IF(AND(A5126="Cancer Screening for CKD patients", E5126="Utilization Rate (per 100,000 patients)"),
SUMIFS(CANSCRN!$D:$D,CANSCRN!$A:$A,C5126,CANSCRN!$G:$G,D5126),
IF(AND(A5126="PSA Testing", E5126="Cost per service ($USD)"),
SUMIFS(PSA!$E:$E,PSA!$A:$A,C5126,PSA!$G:$G,D5126),
IF(AND(A5126="Colorectal Cancer Screening", E5126="Cost per service ($USD)"),
SUMIFS(COL!$E:$E,COL!$A:$A,C5126,COL!$G:$G,D5126),
IF(AND(A5126="Cervical Cancer Screening", E5126="Cost per service ($USD)"),
SUMIFS(CERV!$E:$E,CERV!$A:$A,C5126,CERV!$G:$G,D5126),
IF(AND(A5126="Cancer Screening for CKD patients", E5126="Cost per service ($USD)"),
SUMIFS(CANSCRN!$E:$E,CANSCRN!$A:$A,C5126,CANSCRN!$G:$G,D5126),
IF(AND(A5126="PSA Testing", E5126="Total Expenditure ($USD per 100,000 patients)"),
SUMIFS(PSA!$F:$F,PSA!$A:$A,C5126,PSA!$G:$G,D5126),
IF(AND(A5126="Colorectal Cancer Screening", E5126="Total Expenditure ($USD per 100,000 patients)"),
SUMIFS(COL!$F:$F,COL!$A:$A,C5126,COL!$G:$G,D5126),
IF(AND(A5126="Cervical Cancer Screening", E5126="Total Expenditure ($USD per 100,000 patients)"),
SUMIFS(CERV!$F:$F,CERV!$A:$A,C5126,CERV!$G:$G,D5126),
SUMIFS(CANSCRN!$F:$F,CANSCRN!$A:$A,C5126,CANSCRN!$G:$G,D5126))))))))))))</f>
        <v>163.66014569999999</v>
      </c>
    </row>
    <row r="5127" spans="1:6" x14ac:dyDescent="0.2">
      <c r="A5127" s="24" t="s">
        <v>103</v>
      </c>
      <c r="B5127" s="24" t="s">
        <v>101</v>
      </c>
      <c r="C5127" s="24" t="s">
        <v>36</v>
      </c>
      <c r="D5127" s="24">
        <v>2019</v>
      </c>
      <c r="E5127" s="24" t="s">
        <v>106</v>
      </c>
      <c r="F5127" s="3">
        <f>IF(AND(A5127="PSA Testing", E5127= "Utilization Rate (per 100,000 patients)"),
SUMIFS(PSA!$D:$D,PSA!$A:$A,C5127,PSA!$G:$G,D5127),
IF(AND(A5127="Colorectal Cancer Screening", E5127="Utilization Rate (per 100,000 patients)"),
SUMIFS(COL!$D:$D,COL!$A:$A,C5127,COL!$G:$G, D5127),
IF(AND(A5127="Cervical Cancer Screening", E5127="Utilization Rate (per 100,000 patients)"),
SUMIFS(CERV!$D:$D,CERV!$A:$A,C5127,CERV!$G:$G,D5127),
IF(AND(A5127="Cancer Screening for CKD patients", E5127="Utilization Rate (per 100,000 patients)"),
SUMIFS(CANSCRN!$D:$D,CANSCRN!$A:$A,C5127,CANSCRN!$G:$G,D5127),
IF(AND(A5127="PSA Testing", E5127="Cost per service ($USD)"),
SUMIFS(PSA!$E:$E,PSA!$A:$A,C5127,PSA!$G:$G,D5127),
IF(AND(A5127="Colorectal Cancer Screening", E5127="Cost per service ($USD)"),
SUMIFS(COL!$E:$E,COL!$A:$A,C5127,COL!$G:$G,D5127),
IF(AND(A5127="Cervical Cancer Screening", E5127="Cost per service ($USD)"),
SUMIFS(CERV!$E:$E,CERV!$A:$A,C5127,CERV!$G:$G,D5127),
IF(AND(A5127="Cancer Screening for CKD patients", E5127="Cost per service ($USD)"),
SUMIFS(CANSCRN!$E:$E,CANSCRN!$A:$A,C5127,CANSCRN!$G:$G,D5127),
IF(AND(A5127="PSA Testing", E5127="Total Expenditure ($USD per 100,000 patients)"),
SUMIFS(PSA!$F:$F,PSA!$A:$A,C5127,PSA!$G:$G,D5127),
IF(AND(A5127="Colorectal Cancer Screening", E5127="Total Expenditure ($USD per 100,000 patients)"),
SUMIFS(COL!$F:$F,COL!$A:$A,C5127,COL!$G:$G,D5127),
IF(AND(A5127="Cervical Cancer Screening", E5127="Total Expenditure ($USD per 100,000 patients)"),
SUMIFS(CERV!$F:$F,CERV!$A:$A,C5127,CERV!$G:$G,D5127),
SUMIFS(CANSCRN!$F:$F,CANSCRN!$A:$A,C5127,CANSCRN!$G:$G,D5127))))))))))))</f>
        <v>227.67710539999999</v>
      </c>
    </row>
    <row r="5128" spans="1:6" x14ac:dyDescent="0.2">
      <c r="A5128" s="24" t="s">
        <v>103</v>
      </c>
      <c r="B5128" s="24" t="s">
        <v>101</v>
      </c>
      <c r="C5128" s="24" t="s">
        <v>37</v>
      </c>
      <c r="D5128" s="24">
        <v>2009</v>
      </c>
      <c r="E5128" s="24" t="s">
        <v>106</v>
      </c>
      <c r="F5128" s="3">
        <f>IF(AND(A5128="PSA Testing", E5128= "Utilization Rate (per 100,000 patients)"),
SUMIFS(PSA!$D:$D,PSA!$A:$A,C5128,PSA!$G:$G,D5128),
IF(AND(A5128="Colorectal Cancer Screening", E5128="Utilization Rate (per 100,000 patients)"),
SUMIFS(COL!$D:$D,COL!$A:$A,C5128,COL!$G:$G, D5128),
IF(AND(A5128="Cervical Cancer Screening", E5128="Utilization Rate (per 100,000 patients)"),
SUMIFS(CERV!$D:$D,CERV!$A:$A,C5128,CERV!$G:$G,D5128),
IF(AND(A5128="Cancer Screening for CKD patients", E5128="Utilization Rate (per 100,000 patients)"),
SUMIFS(CANSCRN!$D:$D,CANSCRN!$A:$A,C5128,CANSCRN!$G:$G,D5128),
IF(AND(A5128="PSA Testing", E5128="Cost per service ($USD)"),
SUMIFS(PSA!$E:$E,PSA!$A:$A,C5128,PSA!$G:$G,D5128),
IF(AND(A5128="Colorectal Cancer Screening", E5128="Cost per service ($USD)"),
SUMIFS(COL!$E:$E,COL!$A:$A,C5128,COL!$G:$G,D5128),
IF(AND(A5128="Cervical Cancer Screening", E5128="Cost per service ($USD)"),
SUMIFS(CERV!$E:$E,CERV!$A:$A,C5128,CERV!$G:$G,D5128),
IF(AND(A5128="Cancer Screening for CKD patients", E5128="Cost per service ($USD)"),
SUMIFS(CANSCRN!$E:$E,CANSCRN!$A:$A,C5128,CANSCRN!$G:$G,D5128),
IF(AND(A5128="PSA Testing", E5128="Total Expenditure ($USD per 100,000 patients)"),
SUMIFS(PSA!$F:$F,PSA!$A:$A,C5128,PSA!$G:$G,D5128),
IF(AND(A5128="Colorectal Cancer Screening", E5128="Total Expenditure ($USD per 100,000 patients)"),
SUMIFS(COL!$F:$F,COL!$A:$A,C5128,COL!$G:$G,D5128),
IF(AND(A5128="Cervical Cancer Screening", E5128="Total Expenditure ($USD per 100,000 patients)"),
SUMIFS(CERV!$F:$F,CERV!$A:$A,C5128,CERV!$G:$G,D5128),
SUMIFS(CANSCRN!$F:$F,CANSCRN!$A:$A,C5128,CANSCRN!$G:$G,D5128))))))))))))</f>
        <v>80.008028170000003</v>
      </c>
    </row>
    <row r="5129" spans="1:6" x14ac:dyDescent="0.2">
      <c r="A5129" s="24" t="s">
        <v>103</v>
      </c>
      <c r="B5129" s="24" t="s">
        <v>101</v>
      </c>
      <c r="C5129" s="24" t="s">
        <v>37</v>
      </c>
      <c r="D5129" s="24">
        <v>2010</v>
      </c>
      <c r="E5129" s="24" t="s">
        <v>106</v>
      </c>
      <c r="F5129" s="3">
        <f>IF(AND(A5129="PSA Testing", E5129= "Utilization Rate (per 100,000 patients)"),
SUMIFS(PSA!$D:$D,PSA!$A:$A,C5129,PSA!$G:$G,D5129),
IF(AND(A5129="Colorectal Cancer Screening", E5129="Utilization Rate (per 100,000 patients)"),
SUMIFS(COL!$D:$D,COL!$A:$A,C5129,COL!$G:$G, D5129),
IF(AND(A5129="Cervical Cancer Screening", E5129="Utilization Rate (per 100,000 patients)"),
SUMIFS(CERV!$D:$D,CERV!$A:$A,C5129,CERV!$G:$G,D5129),
IF(AND(A5129="Cancer Screening for CKD patients", E5129="Utilization Rate (per 100,000 patients)"),
SUMIFS(CANSCRN!$D:$D,CANSCRN!$A:$A,C5129,CANSCRN!$G:$G,D5129),
IF(AND(A5129="PSA Testing", E5129="Cost per service ($USD)"),
SUMIFS(PSA!$E:$E,PSA!$A:$A,C5129,PSA!$G:$G,D5129),
IF(AND(A5129="Colorectal Cancer Screening", E5129="Cost per service ($USD)"),
SUMIFS(COL!$E:$E,COL!$A:$A,C5129,COL!$G:$G,D5129),
IF(AND(A5129="Cervical Cancer Screening", E5129="Cost per service ($USD)"),
SUMIFS(CERV!$E:$E,CERV!$A:$A,C5129,CERV!$G:$G,D5129),
IF(AND(A5129="Cancer Screening for CKD patients", E5129="Cost per service ($USD)"),
SUMIFS(CANSCRN!$E:$E,CANSCRN!$A:$A,C5129,CANSCRN!$G:$G,D5129),
IF(AND(A5129="PSA Testing", E5129="Total Expenditure ($USD per 100,000 patients)"),
SUMIFS(PSA!$F:$F,PSA!$A:$A,C5129,PSA!$G:$G,D5129),
IF(AND(A5129="Colorectal Cancer Screening", E5129="Total Expenditure ($USD per 100,000 patients)"),
SUMIFS(COL!$F:$F,COL!$A:$A,C5129,COL!$G:$G,D5129),
IF(AND(A5129="Cervical Cancer Screening", E5129="Total Expenditure ($USD per 100,000 patients)"),
SUMIFS(CERV!$F:$F,CERV!$A:$A,C5129,CERV!$G:$G,D5129),
SUMIFS(CANSCRN!$F:$F,CANSCRN!$A:$A,C5129,CANSCRN!$G:$G,D5129))))))))))))</f>
        <v>89.821466670000007</v>
      </c>
    </row>
    <row r="5130" spans="1:6" x14ac:dyDescent="0.2">
      <c r="A5130" s="24" t="s">
        <v>103</v>
      </c>
      <c r="B5130" s="24" t="s">
        <v>101</v>
      </c>
      <c r="C5130" s="24" t="s">
        <v>37</v>
      </c>
      <c r="D5130" s="24">
        <v>2011</v>
      </c>
      <c r="E5130" s="24" t="s">
        <v>106</v>
      </c>
      <c r="F5130" s="3">
        <f>IF(AND(A5130="PSA Testing", E5130= "Utilization Rate (per 100,000 patients)"),
SUMIFS(PSA!$D:$D,PSA!$A:$A,C5130,PSA!$G:$G,D5130),
IF(AND(A5130="Colorectal Cancer Screening", E5130="Utilization Rate (per 100,000 patients)"),
SUMIFS(COL!$D:$D,COL!$A:$A,C5130,COL!$G:$G, D5130),
IF(AND(A5130="Cervical Cancer Screening", E5130="Utilization Rate (per 100,000 patients)"),
SUMIFS(CERV!$D:$D,CERV!$A:$A,C5130,CERV!$G:$G,D5130),
IF(AND(A5130="Cancer Screening for CKD patients", E5130="Utilization Rate (per 100,000 patients)"),
SUMIFS(CANSCRN!$D:$D,CANSCRN!$A:$A,C5130,CANSCRN!$G:$G,D5130),
IF(AND(A5130="PSA Testing", E5130="Cost per service ($USD)"),
SUMIFS(PSA!$E:$E,PSA!$A:$A,C5130,PSA!$G:$G,D5130),
IF(AND(A5130="Colorectal Cancer Screening", E5130="Cost per service ($USD)"),
SUMIFS(COL!$E:$E,COL!$A:$A,C5130,COL!$G:$G,D5130),
IF(AND(A5130="Cervical Cancer Screening", E5130="Cost per service ($USD)"),
SUMIFS(CERV!$E:$E,CERV!$A:$A,C5130,CERV!$G:$G,D5130),
IF(AND(A5130="Cancer Screening for CKD patients", E5130="Cost per service ($USD)"),
SUMIFS(CANSCRN!$E:$E,CANSCRN!$A:$A,C5130,CANSCRN!$G:$G,D5130),
IF(AND(A5130="PSA Testing", E5130="Total Expenditure ($USD per 100,000 patients)"),
SUMIFS(PSA!$F:$F,PSA!$A:$A,C5130,PSA!$G:$G,D5130),
IF(AND(A5130="Colorectal Cancer Screening", E5130="Total Expenditure ($USD per 100,000 patients)"),
SUMIFS(COL!$F:$F,COL!$A:$A,C5130,COL!$G:$G,D5130),
IF(AND(A5130="Cervical Cancer Screening", E5130="Total Expenditure ($USD per 100,000 patients)"),
SUMIFS(CERV!$F:$F,CERV!$A:$A,C5130,CERV!$G:$G,D5130),
SUMIFS(CANSCRN!$F:$F,CANSCRN!$A:$A,C5130,CANSCRN!$G:$G,D5130))))))))))))</f>
        <v>114.88357139999999</v>
      </c>
    </row>
    <row r="5131" spans="1:6" x14ac:dyDescent="0.2">
      <c r="A5131" s="24" t="s">
        <v>103</v>
      </c>
      <c r="B5131" s="24" t="s">
        <v>101</v>
      </c>
      <c r="C5131" s="24" t="s">
        <v>37</v>
      </c>
      <c r="D5131" s="24">
        <v>2012</v>
      </c>
      <c r="E5131" s="24" t="s">
        <v>106</v>
      </c>
      <c r="F5131" s="3">
        <f>IF(AND(A5131="PSA Testing", E5131= "Utilization Rate (per 100,000 patients)"),
SUMIFS(PSA!$D:$D,PSA!$A:$A,C5131,PSA!$G:$G,D5131),
IF(AND(A5131="Colorectal Cancer Screening", E5131="Utilization Rate (per 100,000 patients)"),
SUMIFS(COL!$D:$D,COL!$A:$A,C5131,COL!$G:$G, D5131),
IF(AND(A5131="Cervical Cancer Screening", E5131="Utilization Rate (per 100,000 patients)"),
SUMIFS(CERV!$D:$D,CERV!$A:$A,C5131,CERV!$G:$G,D5131),
IF(AND(A5131="Cancer Screening for CKD patients", E5131="Utilization Rate (per 100,000 patients)"),
SUMIFS(CANSCRN!$D:$D,CANSCRN!$A:$A,C5131,CANSCRN!$G:$G,D5131),
IF(AND(A5131="PSA Testing", E5131="Cost per service ($USD)"),
SUMIFS(PSA!$E:$E,PSA!$A:$A,C5131,PSA!$G:$G,D5131),
IF(AND(A5131="Colorectal Cancer Screening", E5131="Cost per service ($USD)"),
SUMIFS(COL!$E:$E,COL!$A:$A,C5131,COL!$G:$G,D5131),
IF(AND(A5131="Cervical Cancer Screening", E5131="Cost per service ($USD)"),
SUMIFS(CERV!$E:$E,CERV!$A:$A,C5131,CERV!$G:$G,D5131),
IF(AND(A5131="Cancer Screening for CKD patients", E5131="Cost per service ($USD)"),
SUMIFS(CANSCRN!$E:$E,CANSCRN!$A:$A,C5131,CANSCRN!$G:$G,D5131),
IF(AND(A5131="PSA Testing", E5131="Total Expenditure ($USD per 100,000 patients)"),
SUMIFS(PSA!$F:$F,PSA!$A:$A,C5131,PSA!$G:$G,D5131),
IF(AND(A5131="Colorectal Cancer Screening", E5131="Total Expenditure ($USD per 100,000 patients)"),
SUMIFS(COL!$F:$F,COL!$A:$A,C5131,COL!$G:$G,D5131),
IF(AND(A5131="Cervical Cancer Screening", E5131="Total Expenditure ($USD per 100,000 patients)"),
SUMIFS(CERV!$F:$F,CERV!$A:$A,C5131,CERV!$G:$G,D5131),
SUMIFS(CANSCRN!$F:$F,CANSCRN!$A:$A,C5131,CANSCRN!$G:$G,D5131))))))))))))</f>
        <v>111.26181819999999</v>
      </c>
    </row>
    <row r="5132" spans="1:6" x14ac:dyDescent="0.2">
      <c r="A5132" s="24" t="s">
        <v>103</v>
      </c>
      <c r="B5132" s="24" t="s">
        <v>101</v>
      </c>
      <c r="C5132" s="24" t="s">
        <v>37</v>
      </c>
      <c r="D5132" s="24">
        <v>2013</v>
      </c>
      <c r="E5132" s="24" t="s">
        <v>106</v>
      </c>
      <c r="F5132" s="3">
        <f>IF(AND(A5132="PSA Testing", E5132= "Utilization Rate (per 100,000 patients)"),
SUMIFS(PSA!$D:$D,PSA!$A:$A,C5132,PSA!$G:$G,D5132),
IF(AND(A5132="Colorectal Cancer Screening", E5132="Utilization Rate (per 100,000 patients)"),
SUMIFS(COL!$D:$D,COL!$A:$A,C5132,COL!$G:$G, D5132),
IF(AND(A5132="Cervical Cancer Screening", E5132="Utilization Rate (per 100,000 patients)"),
SUMIFS(CERV!$D:$D,CERV!$A:$A,C5132,CERV!$G:$G,D5132),
IF(AND(A5132="Cancer Screening for CKD patients", E5132="Utilization Rate (per 100,000 patients)"),
SUMIFS(CANSCRN!$D:$D,CANSCRN!$A:$A,C5132,CANSCRN!$G:$G,D5132),
IF(AND(A5132="PSA Testing", E5132="Cost per service ($USD)"),
SUMIFS(PSA!$E:$E,PSA!$A:$A,C5132,PSA!$G:$G,D5132),
IF(AND(A5132="Colorectal Cancer Screening", E5132="Cost per service ($USD)"),
SUMIFS(COL!$E:$E,COL!$A:$A,C5132,COL!$G:$G,D5132),
IF(AND(A5132="Cervical Cancer Screening", E5132="Cost per service ($USD)"),
SUMIFS(CERV!$E:$E,CERV!$A:$A,C5132,CERV!$G:$G,D5132),
IF(AND(A5132="Cancer Screening for CKD patients", E5132="Cost per service ($USD)"),
SUMIFS(CANSCRN!$E:$E,CANSCRN!$A:$A,C5132,CANSCRN!$G:$G,D5132),
IF(AND(A5132="PSA Testing", E5132="Total Expenditure ($USD per 100,000 patients)"),
SUMIFS(PSA!$F:$F,PSA!$A:$A,C5132,PSA!$G:$G,D5132),
IF(AND(A5132="Colorectal Cancer Screening", E5132="Total Expenditure ($USD per 100,000 patients)"),
SUMIFS(COL!$F:$F,COL!$A:$A,C5132,COL!$G:$G,D5132),
IF(AND(A5132="Cervical Cancer Screening", E5132="Total Expenditure ($USD per 100,000 patients)"),
SUMIFS(CERV!$F:$F,CERV!$A:$A,C5132,CERV!$G:$G,D5132),
SUMIFS(CANSCRN!$F:$F,CANSCRN!$A:$A,C5132,CANSCRN!$G:$G,D5132))))))))))))</f>
        <v>139.39864410000001</v>
      </c>
    </row>
    <row r="5133" spans="1:6" x14ac:dyDescent="0.2">
      <c r="A5133" s="24" t="s">
        <v>103</v>
      </c>
      <c r="B5133" s="24" t="s">
        <v>101</v>
      </c>
      <c r="C5133" s="24" t="s">
        <v>37</v>
      </c>
      <c r="D5133" s="24">
        <v>2014</v>
      </c>
      <c r="E5133" s="24" t="s">
        <v>106</v>
      </c>
      <c r="F5133" s="3">
        <f>IF(AND(A5133="PSA Testing", E5133= "Utilization Rate (per 100,000 patients)"),
SUMIFS(PSA!$D:$D,PSA!$A:$A,C5133,PSA!$G:$G,D5133),
IF(AND(A5133="Colorectal Cancer Screening", E5133="Utilization Rate (per 100,000 patients)"),
SUMIFS(COL!$D:$D,COL!$A:$A,C5133,COL!$G:$G, D5133),
IF(AND(A5133="Cervical Cancer Screening", E5133="Utilization Rate (per 100,000 patients)"),
SUMIFS(CERV!$D:$D,CERV!$A:$A,C5133,CERV!$G:$G,D5133),
IF(AND(A5133="Cancer Screening for CKD patients", E5133="Utilization Rate (per 100,000 patients)"),
SUMIFS(CANSCRN!$D:$D,CANSCRN!$A:$A,C5133,CANSCRN!$G:$G,D5133),
IF(AND(A5133="PSA Testing", E5133="Cost per service ($USD)"),
SUMIFS(PSA!$E:$E,PSA!$A:$A,C5133,PSA!$G:$G,D5133),
IF(AND(A5133="Colorectal Cancer Screening", E5133="Cost per service ($USD)"),
SUMIFS(COL!$E:$E,COL!$A:$A,C5133,COL!$G:$G,D5133),
IF(AND(A5133="Cervical Cancer Screening", E5133="Cost per service ($USD)"),
SUMIFS(CERV!$E:$E,CERV!$A:$A,C5133,CERV!$G:$G,D5133),
IF(AND(A5133="Cancer Screening for CKD patients", E5133="Cost per service ($USD)"),
SUMIFS(CANSCRN!$E:$E,CANSCRN!$A:$A,C5133,CANSCRN!$G:$G,D5133),
IF(AND(A5133="PSA Testing", E5133="Total Expenditure ($USD per 100,000 patients)"),
SUMIFS(PSA!$F:$F,PSA!$A:$A,C5133,PSA!$G:$G,D5133),
IF(AND(A5133="Colorectal Cancer Screening", E5133="Total Expenditure ($USD per 100,000 patients)"),
SUMIFS(COL!$F:$F,COL!$A:$A,C5133,COL!$G:$G,D5133),
IF(AND(A5133="Cervical Cancer Screening", E5133="Total Expenditure ($USD per 100,000 patients)"),
SUMIFS(CERV!$F:$F,CERV!$A:$A,C5133,CERV!$G:$G,D5133),
SUMIFS(CANSCRN!$F:$F,CANSCRN!$A:$A,C5133,CANSCRN!$G:$G,D5133))))))))))))</f>
        <v>181.38291670000001</v>
      </c>
    </row>
    <row r="5134" spans="1:6" x14ac:dyDescent="0.2">
      <c r="A5134" s="24" t="s">
        <v>103</v>
      </c>
      <c r="B5134" s="24" t="s">
        <v>101</v>
      </c>
      <c r="C5134" s="24" t="s">
        <v>37</v>
      </c>
      <c r="D5134" s="24">
        <v>2015</v>
      </c>
      <c r="E5134" s="24" t="s">
        <v>106</v>
      </c>
      <c r="F5134" s="3">
        <f>IF(AND(A5134="PSA Testing", E5134= "Utilization Rate (per 100,000 patients)"),
SUMIFS(PSA!$D:$D,PSA!$A:$A,C5134,PSA!$G:$G,D5134),
IF(AND(A5134="Colorectal Cancer Screening", E5134="Utilization Rate (per 100,000 patients)"),
SUMIFS(COL!$D:$D,COL!$A:$A,C5134,COL!$G:$G, D5134),
IF(AND(A5134="Cervical Cancer Screening", E5134="Utilization Rate (per 100,000 patients)"),
SUMIFS(CERV!$D:$D,CERV!$A:$A,C5134,CERV!$G:$G,D5134),
IF(AND(A5134="Cancer Screening for CKD patients", E5134="Utilization Rate (per 100,000 patients)"),
SUMIFS(CANSCRN!$D:$D,CANSCRN!$A:$A,C5134,CANSCRN!$G:$G,D5134),
IF(AND(A5134="PSA Testing", E5134="Cost per service ($USD)"),
SUMIFS(PSA!$E:$E,PSA!$A:$A,C5134,PSA!$G:$G,D5134),
IF(AND(A5134="Colorectal Cancer Screening", E5134="Cost per service ($USD)"),
SUMIFS(COL!$E:$E,COL!$A:$A,C5134,COL!$G:$G,D5134),
IF(AND(A5134="Cervical Cancer Screening", E5134="Cost per service ($USD)"),
SUMIFS(CERV!$E:$E,CERV!$A:$A,C5134,CERV!$G:$G,D5134),
IF(AND(A5134="Cancer Screening for CKD patients", E5134="Cost per service ($USD)"),
SUMIFS(CANSCRN!$E:$E,CANSCRN!$A:$A,C5134,CANSCRN!$G:$G,D5134),
IF(AND(A5134="PSA Testing", E5134="Total Expenditure ($USD per 100,000 patients)"),
SUMIFS(PSA!$F:$F,PSA!$A:$A,C5134,PSA!$G:$G,D5134),
IF(AND(A5134="Colorectal Cancer Screening", E5134="Total Expenditure ($USD per 100,000 patients)"),
SUMIFS(COL!$F:$F,COL!$A:$A,C5134,COL!$G:$G,D5134),
IF(AND(A5134="Cervical Cancer Screening", E5134="Total Expenditure ($USD per 100,000 patients)"),
SUMIFS(CERV!$F:$F,CERV!$A:$A,C5134,CERV!$G:$G,D5134),
SUMIFS(CANSCRN!$F:$F,CANSCRN!$A:$A,C5134,CANSCRN!$G:$G,D5134))))))))))))</f>
        <v>238.51085710000001</v>
      </c>
    </row>
    <row r="5135" spans="1:6" x14ac:dyDescent="0.2">
      <c r="A5135" s="24" t="s">
        <v>103</v>
      </c>
      <c r="B5135" s="24" t="s">
        <v>101</v>
      </c>
      <c r="C5135" s="24" t="s">
        <v>37</v>
      </c>
      <c r="D5135" s="24">
        <v>2016</v>
      </c>
      <c r="E5135" s="24" t="s">
        <v>106</v>
      </c>
      <c r="F5135" s="3">
        <f>IF(AND(A5135="PSA Testing", E5135= "Utilization Rate (per 100,000 patients)"),
SUMIFS(PSA!$D:$D,PSA!$A:$A,C5135,PSA!$G:$G,D5135),
IF(AND(A5135="Colorectal Cancer Screening", E5135="Utilization Rate (per 100,000 patients)"),
SUMIFS(COL!$D:$D,COL!$A:$A,C5135,COL!$G:$G, D5135),
IF(AND(A5135="Cervical Cancer Screening", E5135="Utilization Rate (per 100,000 patients)"),
SUMIFS(CERV!$D:$D,CERV!$A:$A,C5135,CERV!$G:$G,D5135),
IF(AND(A5135="Cancer Screening for CKD patients", E5135="Utilization Rate (per 100,000 patients)"),
SUMIFS(CANSCRN!$D:$D,CANSCRN!$A:$A,C5135,CANSCRN!$G:$G,D5135),
IF(AND(A5135="PSA Testing", E5135="Cost per service ($USD)"),
SUMIFS(PSA!$E:$E,PSA!$A:$A,C5135,PSA!$G:$G,D5135),
IF(AND(A5135="Colorectal Cancer Screening", E5135="Cost per service ($USD)"),
SUMIFS(COL!$E:$E,COL!$A:$A,C5135,COL!$G:$G,D5135),
IF(AND(A5135="Cervical Cancer Screening", E5135="Cost per service ($USD)"),
SUMIFS(CERV!$E:$E,CERV!$A:$A,C5135,CERV!$G:$G,D5135),
IF(AND(A5135="Cancer Screening for CKD patients", E5135="Cost per service ($USD)"),
SUMIFS(CANSCRN!$E:$E,CANSCRN!$A:$A,C5135,CANSCRN!$G:$G,D5135),
IF(AND(A5135="PSA Testing", E5135="Total Expenditure ($USD per 100,000 patients)"),
SUMIFS(PSA!$F:$F,PSA!$A:$A,C5135,PSA!$G:$G,D5135),
IF(AND(A5135="Colorectal Cancer Screening", E5135="Total Expenditure ($USD per 100,000 patients)"),
SUMIFS(COL!$F:$F,COL!$A:$A,C5135,COL!$G:$G,D5135),
IF(AND(A5135="Cervical Cancer Screening", E5135="Total Expenditure ($USD per 100,000 patients)"),
SUMIFS(CERV!$F:$F,CERV!$A:$A,C5135,CERV!$G:$G,D5135),
SUMIFS(CANSCRN!$F:$F,CANSCRN!$A:$A,C5135,CANSCRN!$G:$G,D5135))))))))))))</f>
        <v>271.90684210000001</v>
      </c>
    </row>
    <row r="5136" spans="1:6" x14ac:dyDescent="0.2">
      <c r="A5136" s="24" t="s">
        <v>103</v>
      </c>
      <c r="B5136" s="24" t="s">
        <v>101</v>
      </c>
      <c r="C5136" s="24" t="s">
        <v>37</v>
      </c>
      <c r="D5136" s="24">
        <v>2017</v>
      </c>
      <c r="E5136" s="24" t="s">
        <v>106</v>
      </c>
      <c r="F5136" s="3">
        <f>IF(AND(A5136="PSA Testing", E5136= "Utilization Rate (per 100,000 patients)"),
SUMIFS(PSA!$D:$D,PSA!$A:$A,C5136,PSA!$G:$G,D5136),
IF(AND(A5136="Colorectal Cancer Screening", E5136="Utilization Rate (per 100,000 patients)"),
SUMIFS(COL!$D:$D,COL!$A:$A,C5136,COL!$G:$G, D5136),
IF(AND(A5136="Cervical Cancer Screening", E5136="Utilization Rate (per 100,000 patients)"),
SUMIFS(CERV!$D:$D,CERV!$A:$A,C5136,CERV!$G:$G,D5136),
IF(AND(A5136="Cancer Screening for CKD patients", E5136="Utilization Rate (per 100,000 patients)"),
SUMIFS(CANSCRN!$D:$D,CANSCRN!$A:$A,C5136,CANSCRN!$G:$G,D5136),
IF(AND(A5136="PSA Testing", E5136="Cost per service ($USD)"),
SUMIFS(PSA!$E:$E,PSA!$A:$A,C5136,PSA!$G:$G,D5136),
IF(AND(A5136="Colorectal Cancer Screening", E5136="Cost per service ($USD)"),
SUMIFS(COL!$E:$E,COL!$A:$A,C5136,COL!$G:$G,D5136),
IF(AND(A5136="Cervical Cancer Screening", E5136="Cost per service ($USD)"),
SUMIFS(CERV!$E:$E,CERV!$A:$A,C5136,CERV!$G:$G,D5136),
IF(AND(A5136="Cancer Screening for CKD patients", E5136="Cost per service ($USD)"),
SUMIFS(CANSCRN!$E:$E,CANSCRN!$A:$A,C5136,CANSCRN!$G:$G,D5136),
IF(AND(A5136="PSA Testing", E5136="Total Expenditure ($USD per 100,000 patients)"),
SUMIFS(PSA!$F:$F,PSA!$A:$A,C5136,PSA!$G:$G,D5136),
IF(AND(A5136="Colorectal Cancer Screening", E5136="Total Expenditure ($USD per 100,000 patients)"),
SUMIFS(COL!$F:$F,COL!$A:$A,C5136,COL!$G:$G,D5136),
IF(AND(A5136="Cervical Cancer Screening", E5136="Total Expenditure ($USD per 100,000 patients)"),
SUMIFS(CERV!$F:$F,CERV!$A:$A,C5136,CERV!$G:$G,D5136),
SUMIFS(CANSCRN!$F:$F,CANSCRN!$A:$A,C5136,CANSCRN!$G:$G,D5136))))))))))))</f>
        <v>208.75239999999999</v>
      </c>
    </row>
    <row r="5137" spans="1:6" x14ac:dyDescent="0.2">
      <c r="A5137" s="24" t="s">
        <v>103</v>
      </c>
      <c r="B5137" s="24" t="s">
        <v>101</v>
      </c>
      <c r="C5137" s="24" t="s">
        <v>37</v>
      </c>
      <c r="D5137" s="24">
        <v>2018</v>
      </c>
      <c r="E5137" s="24" t="s">
        <v>106</v>
      </c>
      <c r="F5137" s="3">
        <f>IF(AND(A5137="PSA Testing", E5137= "Utilization Rate (per 100,000 patients)"),
SUMIFS(PSA!$D:$D,PSA!$A:$A,C5137,PSA!$G:$G,D5137),
IF(AND(A5137="Colorectal Cancer Screening", E5137="Utilization Rate (per 100,000 patients)"),
SUMIFS(COL!$D:$D,COL!$A:$A,C5137,COL!$G:$G, D5137),
IF(AND(A5137="Cervical Cancer Screening", E5137="Utilization Rate (per 100,000 patients)"),
SUMIFS(CERV!$D:$D,CERV!$A:$A,C5137,CERV!$G:$G,D5137),
IF(AND(A5137="Cancer Screening for CKD patients", E5137="Utilization Rate (per 100,000 patients)"),
SUMIFS(CANSCRN!$D:$D,CANSCRN!$A:$A,C5137,CANSCRN!$G:$G,D5137),
IF(AND(A5137="PSA Testing", E5137="Cost per service ($USD)"),
SUMIFS(PSA!$E:$E,PSA!$A:$A,C5137,PSA!$G:$G,D5137),
IF(AND(A5137="Colorectal Cancer Screening", E5137="Cost per service ($USD)"),
SUMIFS(COL!$E:$E,COL!$A:$A,C5137,COL!$G:$G,D5137),
IF(AND(A5137="Cervical Cancer Screening", E5137="Cost per service ($USD)"),
SUMIFS(CERV!$E:$E,CERV!$A:$A,C5137,CERV!$G:$G,D5137),
IF(AND(A5137="Cancer Screening for CKD patients", E5137="Cost per service ($USD)"),
SUMIFS(CANSCRN!$E:$E,CANSCRN!$A:$A,C5137,CANSCRN!$G:$G,D5137),
IF(AND(A5137="PSA Testing", E5137="Total Expenditure ($USD per 100,000 patients)"),
SUMIFS(PSA!$F:$F,PSA!$A:$A,C5137,PSA!$G:$G,D5137),
IF(AND(A5137="Colorectal Cancer Screening", E5137="Total Expenditure ($USD per 100,000 patients)"),
SUMIFS(COL!$F:$F,COL!$A:$A,C5137,COL!$G:$G,D5137),
IF(AND(A5137="Cervical Cancer Screening", E5137="Total Expenditure ($USD per 100,000 patients)"),
SUMIFS(CERV!$F:$F,CERV!$A:$A,C5137,CERV!$G:$G,D5137),
SUMIFS(CANSCRN!$F:$F,CANSCRN!$A:$A,C5137,CANSCRN!$G:$G,D5137))))))))))))</f>
        <v>199.9092517</v>
      </c>
    </row>
    <row r="5138" spans="1:6" x14ac:dyDescent="0.2">
      <c r="A5138" s="24" t="s">
        <v>103</v>
      </c>
      <c r="B5138" s="24" t="s">
        <v>101</v>
      </c>
      <c r="C5138" s="24" t="s">
        <v>37</v>
      </c>
      <c r="D5138" s="24">
        <v>2019</v>
      </c>
      <c r="E5138" s="24" t="s">
        <v>106</v>
      </c>
      <c r="F5138" s="3">
        <f>IF(AND(A5138="PSA Testing", E5138= "Utilization Rate (per 100,000 patients)"),
SUMIFS(PSA!$D:$D,PSA!$A:$A,C5138,PSA!$G:$G,D5138),
IF(AND(A5138="Colorectal Cancer Screening", E5138="Utilization Rate (per 100,000 patients)"),
SUMIFS(COL!$D:$D,COL!$A:$A,C5138,COL!$G:$G, D5138),
IF(AND(A5138="Cervical Cancer Screening", E5138="Utilization Rate (per 100,000 patients)"),
SUMIFS(CERV!$D:$D,CERV!$A:$A,C5138,CERV!$G:$G,D5138),
IF(AND(A5138="Cancer Screening for CKD patients", E5138="Utilization Rate (per 100,000 patients)"),
SUMIFS(CANSCRN!$D:$D,CANSCRN!$A:$A,C5138,CANSCRN!$G:$G,D5138),
IF(AND(A5138="PSA Testing", E5138="Cost per service ($USD)"),
SUMIFS(PSA!$E:$E,PSA!$A:$A,C5138,PSA!$G:$G,D5138),
IF(AND(A5138="Colorectal Cancer Screening", E5138="Cost per service ($USD)"),
SUMIFS(COL!$E:$E,COL!$A:$A,C5138,COL!$G:$G,D5138),
IF(AND(A5138="Cervical Cancer Screening", E5138="Cost per service ($USD)"),
SUMIFS(CERV!$E:$E,CERV!$A:$A,C5138,CERV!$G:$G,D5138),
IF(AND(A5138="Cancer Screening for CKD patients", E5138="Cost per service ($USD)"),
SUMIFS(CANSCRN!$E:$E,CANSCRN!$A:$A,C5138,CANSCRN!$G:$G,D5138),
IF(AND(A5138="PSA Testing", E5138="Total Expenditure ($USD per 100,000 patients)"),
SUMIFS(PSA!$F:$F,PSA!$A:$A,C5138,PSA!$G:$G,D5138),
IF(AND(A5138="Colorectal Cancer Screening", E5138="Total Expenditure ($USD per 100,000 patients)"),
SUMIFS(COL!$F:$F,COL!$A:$A,C5138,COL!$G:$G,D5138),
IF(AND(A5138="Cervical Cancer Screening", E5138="Total Expenditure ($USD per 100,000 patients)"),
SUMIFS(CERV!$F:$F,CERV!$A:$A,C5138,CERV!$G:$G,D5138),
SUMIFS(CANSCRN!$F:$F,CANSCRN!$A:$A,C5138,CANSCRN!$G:$G,D5138))))))))))))</f>
        <v>240.90346149999999</v>
      </c>
    </row>
    <row r="5139" spans="1:6" x14ac:dyDescent="0.2">
      <c r="A5139" s="24" t="s">
        <v>103</v>
      </c>
      <c r="B5139" s="24" t="s">
        <v>101</v>
      </c>
      <c r="C5139" s="24" t="s">
        <v>38</v>
      </c>
      <c r="D5139" s="24">
        <v>2009</v>
      </c>
      <c r="E5139" s="24" t="s">
        <v>106</v>
      </c>
      <c r="F5139" s="3">
        <f>IF(AND(A5139="PSA Testing", E5139= "Utilization Rate (per 100,000 patients)"),
SUMIFS(PSA!$D:$D,PSA!$A:$A,C5139,PSA!$G:$G,D5139),
IF(AND(A5139="Colorectal Cancer Screening", E5139="Utilization Rate (per 100,000 patients)"),
SUMIFS(COL!$D:$D,COL!$A:$A,C5139,COL!$G:$G, D5139),
IF(AND(A5139="Cervical Cancer Screening", E5139="Utilization Rate (per 100,000 patients)"),
SUMIFS(CERV!$D:$D,CERV!$A:$A,C5139,CERV!$G:$G,D5139),
IF(AND(A5139="Cancer Screening for CKD patients", E5139="Utilization Rate (per 100,000 patients)"),
SUMIFS(CANSCRN!$D:$D,CANSCRN!$A:$A,C5139,CANSCRN!$G:$G,D5139),
IF(AND(A5139="PSA Testing", E5139="Cost per service ($USD)"),
SUMIFS(PSA!$E:$E,PSA!$A:$A,C5139,PSA!$G:$G,D5139),
IF(AND(A5139="Colorectal Cancer Screening", E5139="Cost per service ($USD)"),
SUMIFS(COL!$E:$E,COL!$A:$A,C5139,COL!$G:$G,D5139),
IF(AND(A5139="Cervical Cancer Screening", E5139="Cost per service ($USD)"),
SUMIFS(CERV!$E:$E,CERV!$A:$A,C5139,CERV!$G:$G,D5139),
IF(AND(A5139="Cancer Screening for CKD patients", E5139="Cost per service ($USD)"),
SUMIFS(CANSCRN!$E:$E,CANSCRN!$A:$A,C5139,CANSCRN!$G:$G,D5139),
IF(AND(A5139="PSA Testing", E5139="Total Expenditure ($USD per 100,000 patients)"),
SUMIFS(PSA!$F:$F,PSA!$A:$A,C5139,PSA!$G:$G,D5139),
IF(AND(A5139="Colorectal Cancer Screening", E5139="Total Expenditure ($USD per 100,000 patients)"),
SUMIFS(COL!$F:$F,COL!$A:$A,C5139,COL!$G:$G,D5139),
IF(AND(A5139="Cervical Cancer Screening", E5139="Total Expenditure ($USD per 100,000 patients)"),
SUMIFS(CERV!$F:$F,CERV!$A:$A,C5139,CERV!$G:$G,D5139),
SUMIFS(CANSCRN!$F:$F,CANSCRN!$A:$A,C5139,CANSCRN!$G:$G,D5139))))))))))))</f>
        <v>62.159199999999998</v>
      </c>
    </row>
    <row r="5140" spans="1:6" x14ac:dyDescent="0.2">
      <c r="A5140" s="24" t="s">
        <v>103</v>
      </c>
      <c r="B5140" s="24" t="s">
        <v>101</v>
      </c>
      <c r="C5140" s="24" t="s">
        <v>38</v>
      </c>
      <c r="D5140" s="24">
        <v>2010</v>
      </c>
      <c r="E5140" s="24" t="s">
        <v>106</v>
      </c>
      <c r="F5140" s="3">
        <f>IF(AND(A5140="PSA Testing", E5140= "Utilization Rate (per 100,000 patients)"),
SUMIFS(PSA!$D:$D,PSA!$A:$A,C5140,PSA!$G:$G,D5140),
IF(AND(A5140="Colorectal Cancer Screening", E5140="Utilization Rate (per 100,000 patients)"),
SUMIFS(COL!$D:$D,COL!$A:$A,C5140,COL!$G:$G, D5140),
IF(AND(A5140="Cervical Cancer Screening", E5140="Utilization Rate (per 100,000 patients)"),
SUMIFS(CERV!$D:$D,CERV!$A:$A,C5140,CERV!$G:$G,D5140),
IF(AND(A5140="Cancer Screening for CKD patients", E5140="Utilization Rate (per 100,000 patients)"),
SUMIFS(CANSCRN!$D:$D,CANSCRN!$A:$A,C5140,CANSCRN!$G:$G,D5140),
IF(AND(A5140="PSA Testing", E5140="Cost per service ($USD)"),
SUMIFS(PSA!$E:$E,PSA!$A:$A,C5140,PSA!$G:$G,D5140),
IF(AND(A5140="Colorectal Cancer Screening", E5140="Cost per service ($USD)"),
SUMIFS(COL!$E:$E,COL!$A:$A,C5140,COL!$G:$G,D5140),
IF(AND(A5140="Cervical Cancer Screening", E5140="Cost per service ($USD)"),
SUMIFS(CERV!$E:$E,CERV!$A:$A,C5140,CERV!$G:$G,D5140),
IF(AND(A5140="Cancer Screening for CKD patients", E5140="Cost per service ($USD)"),
SUMIFS(CANSCRN!$E:$E,CANSCRN!$A:$A,C5140,CANSCRN!$G:$G,D5140),
IF(AND(A5140="PSA Testing", E5140="Total Expenditure ($USD per 100,000 patients)"),
SUMIFS(PSA!$F:$F,PSA!$A:$A,C5140,PSA!$G:$G,D5140),
IF(AND(A5140="Colorectal Cancer Screening", E5140="Total Expenditure ($USD per 100,000 patients)"),
SUMIFS(COL!$F:$F,COL!$A:$A,C5140,COL!$G:$G,D5140),
IF(AND(A5140="Cervical Cancer Screening", E5140="Total Expenditure ($USD per 100,000 patients)"),
SUMIFS(CERV!$F:$F,CERV!$A:$A,C5140,CERV!$G:$G,D5140),
SUMIFS(CANSCRN!$F:$F,CANSCRN!$A:$A,C5140,CANSCRN!$G:$G,D5140))))))))))))</f>
        <v>54.465602840000003</v>
      </c>
    </row>
    <row r="5141" spans="1:6" x14ac:dyDescent="0.2">
      <c r="A5141" s="24" t="s">
        <v>103</v>
      </c>
      <c r="B5141" s="24" t="s">
        <v>101</v>
      </c>
      <c r="C5141" s="24" t="s">
        <v>38</v>
      </c>
      <c r="D5141" s="24">
        <v>2011</v>
      </c>
      <c r="E5141" s="24" t="s">
        <v>106</v>
      </c>
      <c r="F5141" s="3">
        <f>IF(AND(A5141="PSA Testing", E5141= "Utilization Rate (per 100,000 patients)"),
SUMIFS(PSA!$D:$D,PSA!$A:$A,C5141,PSA!$G:$G,D5141),
IF(AND(A5141="Colorectal Cancer Screening", E5141="Utilization Rate (per 100,000 patients)"),
SUMIFS(COL!$D:$D,COL!$A:$A,C5141,COL!$G:$G, D5141),
IF(AND(A5141="Cervical Cancer Screening", E5141="Utilization Rate (per 100,000 patients)"),
SUMIFS(CERV!$D:$D,CERV!$A:$A,C5141,CERV!$G:$G,D5141),
IF(AND(A5141="Cancer Screening for CKD patients", E5141="Utilization Rate (per 100,000 patients)"),
SUMIFS(CANSCRN!$D:$D,CANSCRN!$A:$A,C5141,CANSCRN!$G:$G,D5141),
IF(AND(A5141="PSA Testing", E5141="Cost per service ($USD)"),
SUMIFS(PSA!$E:$E,PSA!$A:$A,C5141,PSA!$G:$G,D5141),
IF(AND(A5141="Colorectal Cancer Screening", E5141="Cost per service ($USD)"),
SUMIFS(COL!$E:$E,COL!$A:$A,C5141,COL!$G:$G,D5141),
IF(AND(A5141="Cervical Cancer Screening", E5141="Cost per service ($USD)"),
SUMIFS(CERV!$E:$E,CERV!$A:$A,C5141,CERV!$G:$G,D5141),
IF(AND(A5141="Cancer Screening for CKD patients", E5141="Cost per service ($USD)"),
SUMIFS(CANSCRN!$E:$E,CANSCRN!$A:$A,C5141,CANSCRN!$G:$G,D5141),
IF(AND(A5141="PSA Testing", E5141="Total Expenditure ($USD per 100,000 patients)"),
SUMIFS(PSA!$F:$F,PSA!$A:$A,C5141,PSA!$G:$G,D5141),
IF(AND(A5141="Colorectal Cancer Screening", E5141="Total Expenditure ($USD per 100,000 patients)"),
SUMIFS(COL!$F:$F,COL!$A:$A,C5141,COL!$G:$G,D5141),
IF(AND(A5141="Cervical Cancer Screening", E5141="Total Expenditure ($USD per 100,000 patients)"),
SUMIFS(CERV!$F:$F,CERV!$A:$A,C5141,CERV!$G:$G,D5141),
SUMIFS(CANSCRN!$F:$F,CANSCRN!$A:$A,C5141,CANSCRN!$G:$G,D5141))))))))))))</f>
        <v>54.095079370000001</v>
      </c>
    </row>
    <row r="5142" spans="1:6" x14ac:dyDescent="0.2">
      <c r="A5142" s="24" t="s">
        <v>103</v>
      </c>
      <c r="B5142" s="24" t="s">
        <v>101</v>
      </c>
      <c r="C5142" s="24" t="s">
        <v>38</v>
      </c>
      <c r="D5142" s="24">
        <v>2012</v>
      </c>
      <c r="E5142" s="24" t="s">
        <v>106</v>
      </c>
      <c r="F5142" s="3">
        <f>IF(AND(A5142="PSA Testing", E5142= "Utilization Rate (per 100,000 patients)"),
SUMIFS(PSA!$D:$D,PSA!$A:$A,C5142,PSA!$G:$G,D5142),
IF(AND(A5142="Colorectal Cancer Screening", E5142="Utilization Rate (per 100,000 patients)"),
SUMIFS(COL!$D:$D,COL!$A:$A,C5142,COL!$G:$G, D5142),
IF(AND(A5142="Cervical Cancer Screening", E5142="Utilization Rate (per 100,000 patients)"),
SUMIFS(CERV!$D:$D,CERV!$A:$A,C5142,CERV!$G:$G,D5142),
IF(AND(A5142="Cancer Screening for CKD patients", E5142="Utilization Rate (per 100,000 patients)"),
SUMIFS(CANSCRN!$D:$D,CANSCRN!$A:$A,C5142,CANSCRN!$G:$G,D5142),
IF(AND(A5142="PSA Testing", E5142="Cost per service ($USD)"),
SUMIFS(PSA!$E:$E,PSA!$A:$A,C5142,PSA!$G:$G,D5142),
IF(AND(A5142="Colorectal Cancer Screening", E5142="Cost per service ($USD)"),
SUMIFS(COL!$E:$E,COL!$A:$A,C5142,COL!$G:$G,D5142),
IF(AND(A5142="Cervical Cancer Screening", E5142="Cost per service ($USD)"),
SUMIFS(CERV!$E:$E,CERV!$A:$A,C5142,CERV!$G:$G,D5142),
IF(AND(A5142="Cancer Screening for CKD patients", E5142="Cost per service ($USD)"),
SUMIFS(CANSCRN!$E:$E,CANSCRN!$A:$A,C5142,CANSCRN!$G:$G,D5142),
IF(AND(A5142="PSA Testing", E5142="Total Expenditure ($USD per 100,000 patients)"),
SUMIFS(PSA!$F:$F,PSA!$A:$A,C5142,PSA!$G:$G,D5142),
IF(AND(A5142="Colorectal Cancer Screening", E5142="Total Expenditure ($USD per 100,000 patients)"),
SUMIFS(COL!$F:$F,COL!$A:$A,C5142,COL!$G:$G,D5142),
IF(AND(A5142="Cervical Cancer Screening", E5142="Total Expenditure ($USD per 100,000 patients)"),
SUMIFS(CERV!$F:$F,CERV!$A:$A,C5142,CERV!$G:$G,D5142),
SUMIFS(CANSCRN!$F:$F,CANSCRN!$A:$A,C5142,CANSCRN!$G:$G,D5142))))))))))))</f>
        <v>78.182307690000002</v>
      </c>
    </row>
    <row r="5143" spans="1:6" x14ac:dyDescent="0.2">
      <c r="A5143" s="24" t="s">
        <v>103</v>
      </c>
      <c r="B5143" s="24" t="s">
        <v>101</v>
      </c>
      <c r="C5143" s="24" t="s">
        <v>38</v>
      </c>
      <c r="D5143" s="24">
        <v>2013</v>
      </c>
      <c r="E5143" s="24" t="s">
        <v>106</v>
      </c>
      <c r="F5143" s="3">
        <f>IF(AND(A5143="PSA Testing", E5143= "Utilization Rate (per 100,000 patients)"),
SUMIFS(PSA!$D:$D,PSA!$A:$A,C5143,PSA!$G:$G,D5143),
IF(AND(A5143="Colorectal Cancer Screening", E5143="Utilization Rate (per 100,000 patients)"),
SUMIFS(COL!$D:$D,COL!$A:$A,C5143,COL!$G:$G, D5143),
IF(AND(A5143="Cervical Cancer Screening", E5143="Utilization Rate (per 100,000 patients)"),
SUMIFS(CERV!$D:$D,CERV!$A:$A,C5143,CERV!$G:$G,D5143),
IF(AND(A5143="Cancer Screening for CKD patients", E5143="Utilization Rate (per 100,000 patients)"),
SUMIFS(CANSCRN!$D:$D,CANSCRN!$A:$A,C5143,CANSCRN!$G:$G,D5143),
IF(AND(A5143="PSA Testing", E5143="Cost per service ($USD)"),
SUMIFS(PSA!$E:$E,PSA!$A:$A,C5143,PSA!$G:$G,D5143),
IF(AND(A5143="Colorectal Cancer Screening", E5143="Cost per service ($USD)"),
SUMIFS(COL!$E:$E,COL!$A:$A,C5143,COL!$G:$G,D5143),
IF(AND(A5143="Cervical Cancer Screening", E5143="Cost per service ($USD)"),
SUMIFS(CERV!$E:$E,CERV!$A:$A,C5143,CERV!$G:$G,D5143),
IF(AND(A5143="Cancer Screening for CKD patients", E5143="Cost per service ($USD)"),
SUMIFS(CANSCRN!$E:$E,CANSCRN!$A:$A,C5143,CANSCRN!$G:$G,D5143),
IF(AND(A5143="PSA Testing", E5143="Total Expenditure ($USD per 100,000 patients)"),
SUMIFS(PSA!$F:$F,PSA!$A:$A,C5143,PSA!$G:$G,D5143),
IF(AND(A5143="Colorectal Cancer Screening", E5143="Total Expenditure ($USD per 100,000 patients)"),
SUMIFS(COL!$F:$F,COL!$A:$A,C5143,COL!$G:$G,D5143),
IF(AND(A5143="Cervical Cancer Screening", E5143="Total Expenditure ($USD per 100,000 patients)"),
SUMIFS(CERV!$F:$F,CERV!$A:$A,C5143,CERV!$G:$G,D5143),
SUMIFS(CANSCRN!$F:$F,CANSCRN!$A:$A,C5143,CANSCRN!$G:$G,D5143))))))))))))</f>
        <v>109.34686050000001</v>
      </c>
    </row>
    <row r="5144" spans="1:6" x14ac:dyDescent="0.2">
      <c r="A5144" s="24" t="s">
        <v>103</v>
      </c>
      <c r="B5144" s="24" t="s">
        <v>101</v>
      </c>
      <c r="C5144" s="24" t="s">
        <v>38</v>
      </c>
      <c r="D5144" s="24">
        <v>2014</v>
      </c>
      <c r="E5144" s="24" t="s">
        <v>106</v>
      </c>
      <c r="F5144" s="3">
        <f>IF(AND(A5144="PSA Testing", E5144= "Utilization Rate (per 100,000 patients)"),
SUMIFS(PSA!$D:$D,PSA!$A:$A,C5144,PSA!$G:$G,D5144),
IF(AND(A5144="Colorectal Cancer Screening", E5144="Utilization Rate (per 100,000 patients)"),
SUMIFS(COL!$D:$D,COL!$A:$A,C5144,COL!$G:$G, D5144),
IF(AND(A5144="Cervical Cancer Screening", E5144="Utilization Rate (per 100,000 patients)"),
SUMIFS(CERV!$D:$D,CERV!$A:$A,C5144,CERV!$G:$G,D5144),
IF(AND(A5144="Cancer Screening for CKD patients", E5144="Utilization Rate (per 100,000 patients)"),
SUMIFS(CANSCRN!$D:$D,CANSCRN!$A:$A,C5144,CANSCRN!$G:$G,D5144),
IF(AND(A5144="PSA Testing", E5144="Cost per service ($USD)"),
SUMIFS(PSA!$E:$E,PSA!$A:$A,C5144,PSA!$G:$G,D5144),
IF(AND(A5144="Colorectal Cancer Screening", E5144="Cost per service ($USD)"),
SUMIFS(COL!$E:$E,COL!$A:$A,C5144,COL!$G:$G,D5144),
IF(AND(A5144="Cervical Cancer Screening", E5144="Cost per service ($USD)"),
SUMIFS(CERV!$E:$E,CERV!$A:$A,C5144,CERV!$G:$G,D5144),
IF(AND(A5144="Cancer Screening for CKD patients", E5144="Cost per service ($USD)"),
SUMIFS(CANSCRN!$E:$E,CANSCRN!$A:$A,C5144,CANSCRN!$G:$G,D5144),
IF(AND(A5144="PSA Testing", E5144="Total Expenditure ($USD per 100,000 patients)"),
SUMIFS(PSA!$F:$F,PSA!$A:$A,C5144,PSA!$G:$G,D5144),
IF(AND(A5144="Colorectal Cancer Screening", E5144="Total Expenditure ($USD per 100,000 patients)"),
SUMIFS(COL!$F:$F,COL!$A:$A,C5144,COL!$G:$G,D5144),
IF(AND(A5144="Cervical Cancer Screening", E5144="Total Expenditure ($USD per 100,000 patients)"),
SUMIFS(CERV!$F:$F,CERV!$A:$A,C5144,CERV!$G:$G,D5144),
SUMIFS(CANSCRN!$F:$F,CANSCRN!$A:$A,C5144,CANSCRN!$G:$G,D5144))))))))))))</f>
        <v>118.1674419</v>
      </c>
    </row>
    <row r="5145" spans="1:6" x14ac:dyDescent="0.2">
      <c r="A5145" s="24" t="s">
        <v>103</v>
      </c>
      <c r="B5145" s="24" t="s">
        <v>101</v>
      </c>
      <c r="C5145" s="24" t="s">
        <v>38</v>
      </c>
      <c r="D5145" s="24">
        <v>2015</v>
      </c>
      <c r="E5145" s="24" t="s">
        <v>106</v>
      </c>
      <c r="F5145" s="3">
        <f>IF(AND(A5145="PSA Testing", E5145= "Utilization Rate (per 100,000 patients)"),
SUMIFS(PSA!$D:$D,PSA!$A:$A,C5145,PSA!$G:$G,D5145),
IF(AND(A5145="Colorectal Cancer Screening", E5145="Utilization Rate (per 100,000 patients)"),
SUMIFS(COL!$D:$D,COL!$A:$A,C5145,COL!$G:$G, D5145),
IF(AND(A5145="Cervical Cancer Screening", E5145="Utilization Rate (per 100,000 patients)"),
SUMIFS(CERV!$D:$D,CERV!$A:$A,C5145,CERV!$G:$G,D5145),
IF(AND(A5145="Cancer Screening for CKD patients", E5145="Utilization Rate (per 100,000 patients)"),
SUMIFS(CANSCRN!$D:$D,CANSCRN!$A:$A,C5145,CANSCRN!$G:$G,D5145),
IF(AND(A5145="PSA Testing", E5145="Cost per service ($USD)"),
SUMIFS(PSA!$E:$E,PSA!$A:$A,C5145,PSA!$G:$G,D5145),
IF(AND(A5145="Colorectal Cancer Screening", E5145="Cost per service ($USD)"),
SUMIFS(COL!$E:$E,COL!$A:$A,C5145,COL!$G:$G,D5145),
IF(AND(A5145="Cervical Cancer Screening", E5145="Cost per service ($USD)"),
SUMIFS(CERV!$E:$E,CERV!$A:$A,C5145,CERV!$G:$G,D5145),
IF(AND(A5145="Cancer Screening for CKD patients", E5145="Cost per service ($USD)"),
SUMIFS(CANSCRN!$E:$E,CANSCRN!$A:$A,C5145,CANSCRN!$G:$G,D5145),
IF(AND(A5145="PSA Testing", E5145="Total Expenditure ($USD per 100,000 patients)"),
SUMIFS(PSA!$F:$F,PSA!$A:$A,C5145,PSA!$G:$G,D5145),
IF(AND(A5145="Colorectal Cancer Screening", E5145="Total Expenditure ($USD per 100,000 patients)"),
SUMIFS(COL!$F:$F,COL!$A:$A,C5145,COL!$G:$G,D5145),
IF(AND(A5145="Cervical Cancer Screening", E5145="Total Expenditure ($USD per 100,000 patients)"),
SUMIFS(CERV!$F:$F,CERV!$A:$A,C5145,CERV!$G:$G,D5145),
SUMIFS(CANSCRN!$F:$F,CANSCRN!$A:$A,C5145,CANSCRN!$G:$G,D5145))))))))))))</f>
        <v>150.00643840000001</v>
      </c>
    </row>
    <row r="5146" spans="1:6" x14ac:dyDescent="0.2">
      <c r="A5146" s="24" t="s">
        <v>103</v>
      </c>
      <c r="B5146" s="24" t="s">
        <v>101</v>
      </c>
      <c r="C5146" s="24" t="s">
        <v>38</v>
      </c>
      <c r="D5146" s="24">
        <v>2016</v>
      </c>
      <c r="E5146" s="24" t="s">
        <v>106</v>
      </c>
      <c r="F5146" s="3">
        <f>IF(AND(A5146="PSA Testing", E5146= "Utilization Rate (per 100,000 patients)"),
SUMIFS(PSA!$D:$D,PSA!$A:$A,C5146,PSA!$G:$G,D5146),
IF(AND(A5146="Colorectal Cancer Screening", E5146="Utilization Rate (per 100,000 patients)"),
SUMIFS(COL!$D:$D,COL!$A:$A,C5146,COL!$G:$G, D5146),
IF(AND(A5146="Cervical Cancer Screening", E5146="Utilization Rate (per 100,000 patients)"),
SUMIFS(CERV!$D:$D,CERV!$A:$A,C5146,CERV!$G:$G,D5146),
IF(AND(A5146="Cancer Screening for CKD patients", E5146="Utilization Rate (per 100,000 patients)"),
SUMIFS(CANSCRN!$D:$D,CANSCRN!$A:$A,C5146,CANSCRN!$G:$G,D5146),
IF(AND(A5146="PSA Testing", E5146="Cost per service ($USD)"),
SUMIFS(PSA!$E:$E,PSA!$A:$A,C5146,PSA!$G:$G,D5146),
IF(AND(A5146="Colorectal Cancer Screening", E5146="Cost per service ($USD)"),
SUMIFS(COL!$E:$E,COL!$A:$A,C5146,COL!$G:$G,D5146),
IF(AND(A5146="Cervical Cancer Screening", E5146="Cost per service ($USD)"),
SUMIFS(CERV!$E:$E,CERV!$A:$A,C5146,CERV!$G:$G,D5146),
IF(AND(A5146="Cancer Screening for CKD patients", E5146="Cost per service ($USD)"),
SUMIFS(CANSCRN!$E:$E,CANSCRN!$A:$A,C5146,CANSCRN!$G:$G,D5146),
IF(AND(A5146="PSA Testing", E5146="Total Expenditure ($USD per 100,000 patients)"),
SUMIFS(PSA!$F:$F,PSA!$A:$A,C5146,PSA!$G:$G,D5146),
IF(AND(A5146="Colorectal Cancer Screening", E5146="Total Expenditure ($USD per 100,000 patients)"),
SUMIFS(COL!$F:$F,COL!$A:$A,C5146,COL!$G:$G,D5146),
IF(AND(A5146="Cervical Cancer Screening", E5146="Total Expenditure ($USD per 100,000 patients)"),
SUMIFS(CERV!$F:$F,CERV!$A:$A,C5146,CERV!$G:$G,D5146),
SUMIFS(CANSCRN!$F:$F,CANSCRN!$A:$A,C5146,CANSCRN!$G:$G,D5146))))))))))))</f>
        <v>189.26031750000001</v>
      </c>
    </row>
    <row r="5147" spans="1:6" x14ac:dyDescent="0.2">
      <c r="A5147" s="24" t="s">
        <v>103</v>
      </c>
      <c r="B5147" s="24" t="s">
        <v>101</v>
      </c>
      <c r="C5147" s="24" t="s">
        <v>38</v>
      </c>
      <c r="D5147" s="24">
        <v>2017</v>
      </c>
      <c r="E5147" s="24" t="s">
        <v>106</v>
      </c>
      <c r="F5147" s="3">
        <f>IF(AND(A5147="PSA Testing", E5147= "Utilization Rate (per 100,000 patients)"),
SUMIFS(PSA!$D:$D,PSA!$A:$A,C5147,PSA!$G:$G,D5147),
IF(AND(A5147="Colorectal Cancer Screening", E5147="Utilization Rate (per 100,000 patients)"),
SUMIFS(COL!$D:$D,COL!$A:$A,C5147,COL!$G:$G, D5147),
IF(AND(A5147="Cervical Cancer Screening", E5147="Utilization Rate (per 100,000 patients)"),
SUMIFS(CERV!$D:$D,CERV!$A:$A,C5147,CERV!$G:$G,D5147),
IF(AND(A5147="Cancer Screening for CKD patients", E5147="Utilization Rate (per 100,000 patients)"),
SUMIFS(CANSCRN!$D:$D,CANSCRN!$A:$A,C5147,CANSCRN!$G:$G,D5147),
IF(AND(A5147="PSA Testing", E5147="Cost per service ($USD)"),
SUMIFS(PSA!$E:$E,PSA!$A:$A,C5147,PSA!$G:$G,D5147),
IF(AND(A5147="Colorectal Cancer Screening", E5147="Cost per service ($USD)"),
SUMIFS(COL!$E:$E,COL!$A:$A,C5147,COL!$G:$G,D5147),
IF(AND(A5147="Cervical Cancer Screening", E5147="Cost per service ($USD)"),
SUMIFS(CERV!$E:$E,CERV!$A:$A,C5147,CERV!$G:$G,D5147),
IF(AND(A5147="Cancer Screening for CKD patients", E5147="Cost per service ($USD)"),
SUMIFS(CANSCRN!$E:$E,CANSCRN!$A:$A,C5147,CANSCRN!$G:$G,D5147),
IF(AND(A5147="PSA Testing", E5147="Total Expenditure ($USD per 100,000 patients)"),
SUMIFS(PSA!$F:$F,PSA!$A:$A,C5147,PSA!$G:$G,D5147),
IF(AND(A5147="Colorectal Cancer Screening", E5147="Total Expenditure ($USD per 100,000 patients)"),
SUMIFS(COL!$F:$F,COL!$A:$A,C5147,COL!$G:$G,D5147),
IF(AND(A5147="Cervical Cancer Screening", E5147="Total Expenditure ($USD per 100,000 patients)"),
SUMIFS(CERV!$F:$F,CERV!$A:$A,C5147,CERV!$G:$G,D5147),
SUMIFS(CANSCRN!$F:$F,CANSCRN!$A:$A,C5147,CANSCRN!$G:$G,D5147))))))))))))</f>
        <v>302.49736840000003</v>
      </c>
    </row>
    <row r="5148" spans="1:6" x14ac:dyDescent="0.2">
      <c r="A5148" s="24" t="s">
        <v>103</v>
      </c>
      <c r="B5148" s="24" t="s">
        <v>101</v>
      </c>
      <c r="C5148" s="24" t="s">
        <v>38</v>
      </c>
      <c r="D5148" s="24">
        <v>2018</v>
      </c>
      <c r="E5148" s="24" t="s">
        <v>106</v>
      </c>
      <c r="F5148" s="3">
        <f>IF(AND(A5148="PSA Testing", E5148= "Utilization Rate (per 100,000 patients)"),
SUMIFS(PSA!$D:$D,PSA!$A:$A,C5148,PSA!$G:$G,D5148),
IF(AND(A5148="Colorectal Cancer Screening", E5148="Utilization Rate (per 100,000 patients)"),
SUMIFS(COL!$D:$D,COL!$A:$A,C5148,COL!$G:$G, D5148),
IF(AND(A5148="Cervical Cancer Screening", E5148="Utilization Rate (per 100,000 patients)"),
SUMIFS(CERV!$D:$D,CERV!$A:$A,C5148,CERV!$G:$G,D5148),
IF(AND(A5148="Cancer Screening for CKD patients", E5148="Utilization Rate (per 100,000 patients)"),
SUMIFS(CANSCRN!$D:$D,CANSCRN!$A:$A,C5148,CANSCRN!$G:$G,D5148),
IF(AND(A5148="PSA Testing", E5148="Cost per service ($USD)"),
SUMIFS(PSA!$E:$E,PSA!$A:$A,C5148,PSA!$G:$G,D5148),
IF(AND(A5148="Colorectal Cancer Screening", E5148="Cost per service ($USD)"),
SUMIFS(COL!$E:$E,COL!$A:$A,C5148,COL!$G:$G,D5148),
IF(AND(A5148="Cervical Cancer Screening", E5148="Cost per service ($USD)"),
SUMIFS(CERV!$E:$E,CERV!$A:$A,C5148,CERV!$G:$G,D5148),
IF(AND(A5148="Cancer Screening for CKD patients", E5148="Cost per service ($USD)"),
SUMIFS(CANSCRN!$E:$E,CANSCRN!$A:$A,C5148,CANSCRN!$G:$G,D5148),
IF(AND(A5148="PSA Testing", E5148="Total Expenditure ($USD per 100,000 patients)"),
SUMIFS(PSA!$F:$F,PSA!$A:$A,C5148,PSA!$G:$G,D5148),
IF(AND(A5148="Colorectal Cancer Screening", E5148="Total Expenditure ($USD per 100,000 patients)"),
SUMIFS(COL!$F:$F,COL!$A:$A,C5148,COL!$G:$G,D5148),
IF(AND(A5148="Cervical Cancer Screening", E5148="Total Expenditure ($USD per 100,000 patients)"),
SUMIFS(CERV!$F:$F,CERV!$A:$A,C5148,CERV!$G:$G,D5148),
SUMIFS(CANSCRN!$F:$F,CANSCRN!$A:$A,C5148,CANSCRN!$G:$G,D5148))))))))))))</f>
        <v>278.104963</v>
      </c>
    </row>
    <row r="5149" spans="1:6" x14ac:dyDescent="0.2">
      <c r="A5149" s="24" t="s">
        <v>103</v>
      </c>
      <c r="B5149" s="24" t="s">
        <v>101</v>
      </c>
      <c r="C5149" s="24" t="s">
        <v>38</v>
      </c>
      <c r="D5149" s="24">
        <v>2019</v>
      </c>
      <c r="E5149" s="24" t="s">
        <v>106</v>
      </c>
      <c r="F5149" s="3">
        <f>IF(AND(A5149="PSA Testing", E5149= "Utilization Rate (per 100,000 patients)"),
SUMIFS(PSA!$D:$D,PSA!$A:$A,C5149,PSA!$G:$G,D5149),
IF(AND(A5149="Colorectal Cancer Screening", E5149="Utilization Rate (per 100,000 patients)"),
SUMIFS(COL!$D:$D,COL!$A:$A,C5149,COL!$G:$G, D5149),
IF(AND(A5149="Cervical Cancer Screening", E5149="Utilization Rate (per 100,000 patients)"),
SUMIFS(CERV!$D:$D,CERV!$A:$A,C5149,CERV!$G:$G,D5149),
IF(AND(A5149="Cancer Screening for CKD patients", E5149="Utilization Rate (per 100,000 patients)"),
SUMIFS(CANSCRN!$D:$D,CANSCRN!$A:$A,C5149,CANSCRN!$G:$G,D5149),
IF(AND(A5149="PSA Testing", E5149="Cost per service ($USD)"),
SUMIFS(PSA!$E:$E,PSA!$A:$A,C5149,PSA!$G:$G,D5149),
IF(AND(A5149="Colorectal Cancer Screening", E5149="Cost per service ($USD)"),
SUMIFS(COL!$E:$E,COL!$A:$A,C5149,COL!$G:$G,D5149),
IF(AND(A5149="Cervical Cancer Screening", E5149="Cost per service ($USD)"),
SUMIFS(CERV!$E:$E,CERV!$A:$A,C5149,CERV!$G:$G,D5149),
IF(AND(A5149="Cancer Screening for CKD patients", E5149="Cost per service ($USD)"),
SUMIFS(CANSCRN!$E:$E,CANSCRN!$A:$A,C5149,CANSCRN!$G:$G,D5149),
IF(AND(A5149="PSA Testing", E5149="Total Expenditure ($USD per 100,000 patients)"),
SUMIFS(PSA!$F:$F,PSA!$A:$A,C5149,PSA!$G:$G,D5149),
IF(AND(A5149="Colorectal Cancer Screening", E5149="Total Expenditure ($USD per 100,000 patients)"),
SUMIFS(COL!$F:$F,COL!$A:$A,C5149,COL!$G:$G,D5149),
IF(AND(A5149="Cervical Cancer Screening", E5149="Total Expenditure ($USD per 100,000 patients)"),
SUMIFS(CERV!$F:$F,CERV!$A:$A,C5149,CERV!$G:$G,D5149),
SUMIFS(CANSCRN!$F:$F,CANSCRN!$A:$A,C5149,CANSCRN!$G:$G,D5149))))))))))))</f>
        <v>349.07223399999998</v>
      </c>
    </row>
    <row r="5150" spans="1:6" x14ac:dyDescent="0.2">
      <c r="A5150" s="24" t="s">
        <v>103</v>
      </c>
      <c r="B5150" s="24" t="s">
        <v>101</v>
      </c>
      <c r="C5150" s="24" t="s">
        <v>39</v>
      </c>
      <c r="D5150" s="24">
        <v>2009</v>
      </c>
      <c r="E5150" s="24" t="s">
        <v>106</v>
      </c>
      <c r="F5150" s="3">
        <f>IF(AND(A5150="PSA Testing", E5150= "Utilization Rate (per 100,000 patients)"),
SUMIFS(PSA!$D:$D,PSA!$A:$A,C5150,PSA!$G:$G,D5150),
IF(AND(A5150="Colorectal Cancer Screening", E5150="Utilization Rate (per 100,000 patients)"),
SUMIFS(COL!$D:$D,COL!$A:$A,C5150,COL!$G:$G, D5150),
IF(AND(A5150="Cervical Cancer Screening", E5150="Utilization Rate (per 100,000 patients)"),
SUMIFS(CERV!$D:$D,CERV!$A:$A,C5150,CERV!$G:$G,D5150),
IF(AND(A5150="Cancer Screening for CKD patients", E5150="Utilization Rate (per 100,000 patients)"),
SUMIFS(CANSCRN!$D:$D,CANSCRN!$A:$A,C5150,CANSCRN!$G:$G,D5150),
IF(AND(A5150="PSA Testing", E5150="Cost per service ($USD)"),
SUMIFS(PSA!$E:$E,PSA!$A:$A,C5150,PSA!$G:$G,D5150),
IF(AND(A5150="Colorectal Cancer Screening", E5150="Cost per service ($USD)"),
SUMIFS(COL!$E:$E,COL!$A:$A,C5150,COL!$G:$G,D5150),
IF(AND(A5150="Cervical Cancer Screening", E5150="Cost per service ($USD)"),
SUMIFS(CERV!$E:$E,CERV!$A:$A,C5150,CERV!$G:$G,D5150),
IF(AND(A5150="Cancer Screening for CKD patients", E5150="Cost per service ($USD)"),
SUMIFS(CANSCRN!$E:$E,CANSCRN!$A:$A,C5150,CANSCRN!$G:$G,D5150),
IF(AND(A5150="PSA Testing", E5150="Total Expenditure ($USD per 100,000 patients)"),
SUMIFS(PSA!$F:$F,PSA!$A:$A,C5150,PSA!$G:$G,D5150),
IF(AND(A5150="Colorectal Cancer Screening", E5150="Total Expenditure ($USD per 100,000 patients)"),
SUMIFS(COL!$F:$F,COL!$A:$A,C5150,COL!$G:$G,D5150),
IF(AND(A5150="Cervical Cancer Screening", E5150="Total Expenditure ($USD per 100,000 patients)"),
SUMIFS(CERV!$F:$F,CERV!$A:$A,C5150,CERV!$G:$G,D5150),
SUMIFS(CANSCRN!$F:$F,CANSCRN!$A:$A,C5150,CANSCRN!$G:$G,D5150))))))))))))</f>
        <v>94.170455020000006</v>
      </c>
    </row>
    <row r="5151" spans="1:6" x14ac:dyDescent="0.2">
      <c r="A5151" s="24" t="s">
        <v>103</v>
      </c>
      <c r="B5151" s="24" t="s">
        <v>101</v>
      </c>
      <c r="C5151" s="24" t="s">
        <v>39</v>
      </c>
      <c r="D5151" s="24">
        <v>2010</v>
      </c>
      <c r="E5151" s="24" t="s">
        <v>106</v>
      </c>
      <c r="F5151" s="3">
        <f>IF(AND(A5151="PSA Testing", E5151= "Utilization Rate (per 100,000 patients)"),
SUMIFS(PSA!$D:$D,PSA!$A:$A,C5151,PSA!$G:$G,D5151),
IF(AND(A5151="Colorectal Cancer Screening", E5151="Utilization Rate (per 100,000 patients)"),
SUMIFS(COL!$D:$D,COL!$A:$A,C5151,COL!$G:$G, D5151),
IF(AND(A5151="Cervical Cancer Screening", E5151="Utilization Rate (per 100,000 patients)"),
SUMIFS(CERV!$D:$D,CERV!$A:$A,C5151,CERV!$G:$G,D5151),
IF(AND(A5151="Cancer Screening for CKD patients", E5151="Utilization Rate (per 100,000 patients)"),
SUMIFS(CANSCRN!$D:$D,CANSCRN!$A:$A,C5151,CANSCRN!$G:$G,D5151),
IF(AND(A5151="PSA Testing", E5151="Cost per service ($USD)"),
SUMIFS(PSA!$E:$E,PSA!$A:$A,C5151,PSA!$G:$G,D5151),
IF(AND(A5151="Colorectal Cancer Screening", E5151="Cost per service ($USD)"),
SUMIFS(COL!$E:$E,COL!$A:$A,C5151,COL!$G:$G,D5151),
IF(AND(A5151="Cervical Cancer Screening", E5151="Cost per service ($USD)"),
SUMIFS(CERV!$E:$E,CERV!$A:$A,C5151,CERV!$G:$G,D5151),
IF(AND(A5151="Cancer Screening for CKD patients", E5151="Cost per service ($USD)"),
SUMIFS(CANSCRN!$E:$E,CANSCRN!$A:$A,C5151,CANSCRN!$G:$G,D5151),
IF(AND(A5151="PSA Testing", E5151="Total Expenditure ($USD per 100,000 patients)"),
SUMIFS(PSA!$F:$F,PSA!$A:$A,C5151,PSA!$G:$G,D5151),
IF(AND(A5151="Colorectal Cancer Screening", E5151="Total Expenditure ($USD per 100,000 patients)"),
SUMIFS(COL!$F:$F,COL!$A:$A,C5151,COL!$G:$G,D5151),
IF(AND(A5151="Cervical Cancer Screening", E5151="Total Expenditure ($USD per 100,000 patients)"),
SUMIFS(CERV!$F:$F,CERV!$A:$A,C5151,CERV!$G:$G,D5151),
SUMIFS(CANSCRN!$F:$F,CANSCRN!$A:$A,C5151,CANSCRN!$G:$G,D5151))))))))))))</f>
        <v>95.401440890000003</v>
      </c>
    </row>
    <row r="5152" spans="1:6" x14ac:dyDescent="0.2">
      <c r="A5152" s="24" t="s">
        <v>103</v>
      </c>
      <c r="B5152" s="24" t="s">
        <v>101</v>
      </c>
      <c r="C5152" s="24" t="s">
        <v>39</v>
      </c>
      <c r="D5152" s="24">
        <v>2011</v>
      </c>
      <c r="E5152" s="24" t="s">
        <v>106</v>
      </c>
      <c r="F5152" s="3">
        <f>IF(AND(A5152="PSA Testing", E5152= "Utilization Rate (per 100,000 patients)"),
SUMIFS(PSA!$D:$D,PSA!$A:$A,C5152,PSA!$G:$G,D5152),
IF(AND(A5152="Colorectal Cancer Screening", E5152="Utilization Rate (per 100,000 patients)"),
SUMIFS(COL!$D:$D,COL!$A:$A,C5152,COL!$G:$G, D5152),
IF(AND(A5152="Cervical Cancer Screening", E5152="Utilization Rate (per 100,000 patients)"),
SUMIFS(CERV!$D:$D,CERV!$A:$A,C5152,CERV!$G:$G,D5152),
IF(AND(A5152="Cancer Screening for CKD patients", E5152="Utilization Rate (per 100,000 patients)"),
SUMIFS(CANSCRN!$D:$D,CANSCRN!$A:$A,C5152,CANSCRN!$G:$G,D5152),
IF(AND(A5152="PSA Testing", E5152="Cost per service ($USD)"),
SUMIFS(PSA!$E:$E,PSA!$A:$A,C5152,PSA!$G:$G,D5152),
IF(AND(A5152="Colorectal Cancer Screening", E5152="Cost per service ($USD)"),
SUMIFS(COL!$E:$E,COL!$A:$A,C5152,COL!$G:$G,D5152),
IF(AND(A5152="Cervical Cancer Screening", E5152="Cost per service ($USD)"),
SUMIFS(CERV!$E:$E,CERV!$A:$A,C5152,CERV!$G:$G,D5152),
IF(AND(A5152="Cancer Screening for CKD patients", E5152="Cost per service ($USD)"),
SUMIFS(CANSCRN!$E:$E,CANSCRN!$A:$A,C5152,CANSCRN!$G:$G,D5152),
IF(AND(A5152="PSA Testing", E5152="Total Expenditure ($USD per 100,000 patients)"),
SUMIFS(PSA!$F:$F,PSA!$A:$A,C5152,PSA!$G:$G,D5152),
IF(AND(A5152="Colorectal Cancer Screening", E5152="Total Expenditure ($USD per 100,000 patients)"),
SUMIFS(COL!$F:$F,COL!$A:$A,C5152,COL!$G:$G,D5152),
IF(AND(A5152="Cervical Cancer Screening", E5152="Total Expenditure ($USD per 100,000 patients)"),
SUMIFS(CERV!$F:$F,CERV!$A:$A,C5152,CERV!$G:$G,D5152),
SUMIFS(CANSCRN!$F:$F,CANSCRN!$A:$A,C5152,CANSCRN!$G:$G,D5152))))))))))))</f>
        <v>103.5388007</v>
      </c>
    </row>
    <row r="5153" spans="1:6" x14ac:dyDescent="0.2">
      <c r="A5153" s="24" t="s">
        <v>103</v>
      </c>
      <c r="B5153" s="24" t="s">
        <v>101</v>
      </c>
      <c r="C5153" s="24" t="s">
        <v>39</v>
      </c>
      <c r="D5153" s="24">
        <v>2012</v>
      </c>
      <c r="E5153" s="24" t="s">
        <v>106</v>
      </c>
      <c r="F5153" s="3">
        <f>IF(AND(A5153="PSA Testing", E5153= "Utilization Rate (per 100,000 patients)"),
SUMIFS(PSA!$D:$D,PSA!$A:$A,C5153,PSA!$G:$G,D5153),
IF(AND(A5153="Colorectal Cancer Screening", E5153="Utilization Rate (per 100,000 patients)"),
SUMIFS(COL!$D:$D,COL!$A:$A,C5153,COL!$G:$G, D5153),
IF(AND(A5153="Cervical Cancer Screening", E5153="Utilization Rate (per 100,000 patients)"),
SUMIFS(CERV!$D:$D,CERV!$A:$A,C5153,CERV!$G:$G,D5153),
IF(AND(A5153="Cancer Screening for CKD patients", E5153="Utilization Rate (per 100,000 patients)"),
SUMIFS(CANSCRN!$D:$D,CANSCRN!$A:$A,C5153,CANSCRN!$G:$G,D5153),
IF(AND(A5153="PSA Testing", E5153="Cost per service ($USD)"),
SUMIFS(PSA!$E:$E,PSA!$A:$A,C5153,PSA!$G:$G,D5153),
IF(AND(A5153="Colorectal Cancer Screening", E5153="Cost per service ($USD)"),
SUMIFS(COL!$E:$E,COL!$A:$A,C5153,COL!$G:$G,D5153),
IF(AND(A5153="Cervical Cancer Screening", E5153="Cost per service ($USD)"),
SUMIFS(CERV!$E:$E,CERV!$A:$A,C5153,CERV!$G:$G,D5153),
IF(AND(A5153="Cancer Screening for CKD patients", E5153="Cost per service ($USD)"),
SUMIFS(CANSCRN!$E:$E,CANSCRN!$A:$A,C5153,CANSCRN!$G:$G,D5153),
IF(AND(A5153="PSA Testing", E5153="Total Expenditure ($USD per 100,000 patients)"),
SUMIFS(PSA!$F:$F,PSA!$A:$A,C5153,PSA!$G:$G,D5153),
IF(AND(A5153="Colorectal Cancer Screening", E5153="Total Expenditure ($USD per 100,000 patients)"),
SUMIFS(COL!$F:$F,COL!$A:$A,C5153,COL!$G:$G,D5153),
IF(AND(A5153="Cervical Cancer Screening", E5153="Total Expenditure ($USD per 100,000 patients)"),
SUMIFS(CERV!$F:$F,CERV!$A:$A,C5153,CERV!$G:$G,D5153),
SUMIFS(CANSCRN!$F:$F,CANSCRN!$A:$A,C5153,CANSCRN!$G:$G,D5153))))))))))))</f>
        <v>103.077967</v>
      </c>
    </row>
    <row r="5154" spans="1:6" x14ac:dyDescent="0.2">
      <c r="A5154" s="24" t="s">
        <v>103</v>
      </c>
      <c r="B5154" s="24" t="s">
        <v>101</v>
      </c>
      <c r="C5154" s="24" t="s">
        <v>39</v>
      </c>
      <c r="D5154" s="24">
        <v>2013</v>
      </c>
      <c r="E5154" s="24" t="s">
        <v>106</v>
      </c>
      <c r="F5154" s="3">
        <f>IF(AND(A5154="PSA Testing", E5154= "Utilization Rate (per 100,000 patients)"),
SUMIFS(PSA!$D:$D,PSA!$A:$A,C5154,PSA!$G:$G,D5154),
IF(AND(A5154="Colorectal Cancer Screening", E5154="Utilization Rate (per 100,000 patients)"),
SUMIFS(COL!$D:$D,COL!$A:$A,C5154,COL!$G:$G, D5154),
IF(AND(A5154="Cervical Cancer Screening", E5154="Utilization Rate (per 100,000 patients)"),
SUMIFS(CERV!$D:$D,CERV!$A:$A,C5154,CERV!$G:$G,D5154),
IF(AND(A5154="Cancer Screening for CKD patients", E5154="Utilization Rate (per 100,000 patients)"),
SUMIFS(CANSCRN!$D:$D,CANSCRN!$A:$A,C5154,CANSCRN!$G:$G,D5154),
IF(AND(A5154="PSA Testing", E5154="Cost per service ($USD)"),
SUMIFS(PSA!$E:$E,PSA!$A:$A,C5154,PSA!$G:$G,D5154),
IF(AND(A5154="Colorectal Cancer Screening", E5154="Cost per service ($USD)"),
SUMIFS(COL!$E:$E,COL!$A:$A,C5154,COL!$G:$G,D5154),
IF(AND(A5154="Cervical Cancer Screening", E5154="Cost per service ($USD)"),
SUMIFS(CERV!$E:$E,CERV!$A:$A,C5154,CERV!$G:$G,D5154),
IF(AND(A5154="Cancer Screening for CKD patients", E5154="Cost per service ($USD)"),
SUMIFS(CANSCRN!$E:$E,CANSCRN!$A:$A,C5154,CANSCRN!$G:$G,D5154),
IF(AND(A5154="PSA Testing", E5154="Total Expenditure ($USD per 100,000 patients)"),
SUMIFS(PSA!$F:$F,PSA!$A:$A,C5154,PSA!$G:$G,D5154),
IF(AND(A5154="Colorectal Cancer Screening", E5154="Total Expenditure ($USD per 100,000 patients)"),
SUMIFS(COL!$F:$F,COL!$A:$A,C5154,COL!$G:$G,D5154),
IF(AND(A5154="Cervical Cancer Screening", E5154="Total Expenditure ($USD per 100,000 patients)"),
SUMIFS(CERV!$F:$F,CERV!$A:$A,C5154,CERV!$G:$G,D5154),
SUMIFS(CANSCRN!$F:$F,CANSCRN!$A:$A,C5154,CANSCRN!$G:$G,D5154))))))))))))</f>
        <v>111.8657857</v>
      </c>
    </row>
    <row r="5155" spans="1:6" x14ac:dyDescent="0.2">
      <c r="A5155" s="24" t="s">
        <v>103</v>
      </c>
      <c r="B5155" s="24" t="s">
        <v>101</v>
      </c>
      <c r="C5155" s="24" t="s">
        <v>39</v>
      </c>
      <c r="D5155" s="24">
        <v>2014</v>
      </c>
      <c r="E5155" s="24" t="s">
        <v>106</v>
      </c>
      <c r="F5155" s="3">
        <f>IF(AND(A5155="PSA Testing", E5155= "Utilization Rate (per 100,000 patients)"),
SUMIFS(PSA!$D:$D,PSA!$A:$A,C5155,PSA!$G:$G,D5155),
IF(AND(A5155="Colorectal Cancer Screening", E5155="Utilization Rate (per 100,000 patients)"),
SUMIFS(COL!$D:$D,COL!$A:$A,C5155,COL!$G:$G, D5155),
IF(AND(A5155="Cervical Cancer Screening", E5155="Utilization Rate (per 100,000 patients)"),
SUMIFS(CERV!$D:$D,CERV!$A:$A,C5155,CERV!$G:$G,D5155),
IF(AND(A5155="Cancer Screening for CKD patients", E5155="Utilization Rate (per 100,000 patients)"),
SUMIFS(CANSCRN!$D:$D,CANSCRN!$A:$A,C5155,CANSCRN!$G:$G,D5155),
IF(AND(A5155="PSA Testing", E5155="Cost per service ($USD)"),
SUMIFS(PSA!$E:$E,PSA!$A:$A,C5155,PSA!$G:$G,D5155),
IF(AND(A5155="Colorectal Cancer Screening", E5155="Cost per service ($USD)"),
SUMIFS(COL!$E:$E,COL!$A:$A,C5155,COL!$G:$G,D5155),
IF(AND(A5155="Cervical Cancer Screening", E5155="Cost per service ($USD)"),
SUMIFS(CERV!$E:$E,CERV!$A:$A,C5155,CERV!$G:$G,D5155),
IF(AND(A5155="Cancer Screening for CKD patients", E5155="Cost per service ($USD)"),
SUMIFS(CANSCRN!$E:$E,CANSCRN!$A:$A,C5155,CANSCRN!$G:$G,D5155),
IF(AND(A5155="PSA Testing", E5155="Total Expenditure ($USD per 100,000 patients)"),
SUMIFS(PSA!$F:$F,PSA!$A:$A,C5155,PSA!$G:$G,D5155),
IF(AND(A5155="Colorectal Cancer Screening", E5155="Total Expenditure ($USD per 100,000 patients)"),
SUMIFS(COL!$F:$F,COL!$A:$A,C5155,COL!$G:$G,D5155),
IF(AND(A5155="Cervical Cancer Screening", E5155="Total Expenditure ($USD per 100,000 patients)"),
SUMIFS(CERV!$F:$F,CERV!$A:$A,C5155,CERV!$G:$G,D5155),
SUMIFS(CANSCRN!$F:$F,CANSCRN!$A:$A,C5155,CANSCRN!$G:$G,D5155))))))))))))</f>
        <v>105.9657641</v>
      </c>
    </row>
    <row r="5156" spans="1:6" x14ac:dyDescent="0.2">
      <c r="A5156" s="24" t="s">
        <v>103</v>
      </c>
      <c r="B5156" s="24" t="s">
        <v>101</v>
      </c>
      <c r="C5156" s="24" t="s">
        <v>39</v>
      </c>
      <c r="D5156" s="24">
        <v>2015</v>
      </c>
      <c r="E5156" s="24" t="s">
        <v>106</v>
      </c>
      <c r="F5156" s="3">
        <f>IF(AND(A5156="PSA Testing", E5156= "Utilization Rate (per 100,000 patients)"),
SUMIFS(PSA!$D:$D,PSA!$A:$A,C5156,PSA!$G:$G,D5156),
IF(AND(A5156="Colorectal Cancer Screening", E5156="Utilization Rate (per 100,000 patients)"),
SUMIFS(COL!$D:$D,COL!$A:$A,C5156,COL!$G:$G, D5156),
IF(AND(A5156="Cervical Cancer Screening", E5156="Utilization Rate (per 100,000 patients)"),
SUMIFS(CERV!$D:$D,CERV!$A:$A,C5156,CERV!$G:$G,D5156),
IF(AND(A5156="Cancer Screening for CKD patients", E5156="Utilization Rate (per 100,000 patients)"),
SUMIFS(CANSCRN!$D:$D,CANSCRN!$A:$A,C5156,CANSCRN!$G:$G,D5156),
IF(AND(A5156="PSA Testing", E5156="Cost per service ($USD)"),
SUMIFS(PSA!$E:$E,PSA!$A:$A,C5156,PSA!$G:$G,D5156),
IF(AND(A5156="Colorectal Cancer Screening", E5156="Cost per service ($USD)"),
SUMIFS(COL!$E:$E,COL!$A:$A,C5156,COL!$G:$G,D5156),
IF(AND(A5156="Cervical Cancer Screening", E5156="Cost per service ($USD)"),
SUMIFS(CERV!$E:$E,CERV!$A:$A,C5156,CERV!$G:$G,D5156),
IF(AND(A5156="Cancer Screening for CKD patients", E5156="Cost per service ($USD)"),
SUMIFS(CANSCRN!$E:$E,CANSCRN!$A:$A,C5156,CANSCRN!$G:$G,D5156),
IF(AND(A5156="PSA Testing", E5156="Total Expenditure ($USD per 100,000 patients)"),
SUMIFS(PSA!$F:$F,PSA!$A:$A,C5156,PSA!$G:$G,D5156),
IF(AND(A5156="Colorectal Cancer Screening", E5156="Total Expenditure ($USD per 100,000 patients)"),
SUMIFS(COL!$F:$F,COL!$A:$A,C5156,COL!$G:$G,D5156),
IF(AND(A5156="Cervical Cancer Screening", E5156="Total Expenditure ($USD per 100,000 patients)"),
SUMIFS(CERV!$F:$F,CERV!$A:$A,C5156,CERV!$G:$G,D5156),
SUMIFS(CANSCRN!$F:$F,CANSCRN!$A:$A,C5156,CANSCRN!$G:$G,D5156))))))))))))</f>
        <v>112.55145659999999</v>
      </c>
    </row>
    <row r="5157" spans="1:6" x14ac:dyDescent="0.2">
      <c r="A5157" s="24" t="s">
        <v>103</v>
      </c>
      <c r="B5157" s="24" t="s">
        <v>101</v>
      </c>
      <c r="C5157" s="24" t="s">
        <v>39</v>
      </c>
      <c r="D5157" s="24">
        <v>2016</v>
      </c>
      <c r="E5157" s="24" t="s">
        <v>106</v>
      </c>
      <c r="F5157" s="3">
        <f>IF(AND(A5157="PSA Testing", E5157= "Utilization Rate (per 100,000 patients)"),
SUMIFS(PSA!$D:$D,PSA!$A:$A,C5157,PSA!$G:$G,D5157),
IF(AND(A5157="Colorectal Cancer Screening", E5157="Utilization Rate (per 100,000 patients)"),
SUMIFS(COL!$D:$D,COL!$A:$A,C5157,COL!$G:$G, D5157),
IF(AND(A5157="Cervical Cancer Screening", E5157="Utilization Rate (per 100,000 patients)"),
SUMIFS(CERV!$D:$D,CERV!$A:$A,C5157,CERV!$G:$G,D5157),
IF(AND(A5157="Cancer Screening for CKD patients", E5157="Utilization Rate (per 100,000 patients)"),
SUMIFS(CANSCRN!$D:$D,CANSCRN!$A:$A,C5157,CANSCRN!$G:$G,D5157),
IF(AND(A5157="PSA Testing", E5157="Cost per service ($USD)"),
SUMIFS(PSA!$E:$E,PSA!$A:$A,C5157,PSA!$G:$G,D5157),
IF(AND(A5157="Colorectal Cancer Screening", E5157="Cost per service ($USD)"),
SUMIFS(COL!$E:$E,COL!$A:$A,C5157,COL!$G:$G,D5157),
IF(AND(A5157="Cervical Cancer Screening", E5157="Cost per service ($USD)"),
SUMIFS(CERV!$E:$E,CERV!$A:$A,C5157,CERV!$G:$G,D5157),
IF(AND(A5157="Cancer Screening for CKD patients", E5157="Cost per service ($USD)"),
SUMIFS(CANSCRN!$E:$E,CANSCRN!$A:$A,C5157,CANSCRN!$G:$G,D5157),
IF(AND(A5157="PSA Testing", E5157="Total Expenditure ($USD per 100,000 patients)"),
SUMIFS(PSA!$F:$F,PSA!$A:$A,C5157,PSA!$G:$G,D5157),
IF(AND(A5157="Colorectal Cancer Screening", E5157="Total Expenditure ($USD per 100,000 patients)"),
SUMIFS(COL!$F:$F,COL!$A:$A,C5157,COL!$G:$G,D5157),
IF(AND(A5157="Cervical Cancer Screening", E5157="Total Expenditure ($USD per 100,000 patients)"),
SUMIFS(CERV!$F:$F,CERV!$A:$A,C5157,CERV!$G:$G,D5157),
SUMIFS(CANSCRN!$F:$F,CANSCRN!$A:$A,C5157,CANSCRN!$G:$G,D5157))))))))))))</f>
        <v>109.9171982</v>
      </c>
    </row>
    <row r="5158" spans="1:6" x14ac:dyDescent="0.2">
      <c r="A5158" s="24" t="s">
        <v>103</v>
      </c>
      <c r="B5158" s="24" t="s">
        <v>101</v>
      </c>
      <c r="C5158" s="24" t="s">
        <v>39</v>
      </c>
      <c r="D5158" s="24">
        <v>2017</v>
      </c>
      <c r="E5158" s="24" t="s">
        <v>106</v>
      </c>
      <c r="F5158" s="3">
        <f>IF(AND(A5158="PSA Testing", E5158= "Utilization Rate (per 100,000 patients)"),
SUMIFS(PSA!$D:$D,PSA!$A:$A,C5158,PSA!$G:$G,D5158),
IF(AND(A5158="Colorectal Cancer Screening", E5158="Utilization Rate (per 100,000 patients)"),
SUMIFS(COL!$D:$D,COL!$A:$A,C5158,COL!$G:$G, D5158),
IF(AND(A5158="Cervical Cancer Screening", E5158="Utilization Rate (per 100,000 patients)"),
SUMIFS(CERV!$D:$D,CERV!$A:$A,C5158,CERV!$G:$G,D5158),
IF(AND(A5158="Cancer Screening for CKD patients", E5158="Utilization Rate (per 100,000 patients)"),
SUMIFS(CANSCRN!$D:$D,CANSCRN!$A:$A,C5158,CANSCRN!$G:$G,D5158),
IF(AND(A5158="PSA Testing", E5158="Cost per service ($USD)"),
SUMIFS(PSA!$E:$E,PSA!$A:$A,C5158,PSA!$G:$G,D5158),
IF(AND(A5158="Colorectal Cancer Screening", E5158="Cost per service ($USD)"),
SUMIFS(COL!$E:$E,COL!$A:$A,C5158,COL!$G:$G,D5158),
IF(AND(A5158="Cervical Cancer Screening", E5158="Cost per service ($USD)"),
SUMIFS(CERV!$E:$E,CERV!$A:$A,C5158,CERV!$G:$G,D5158),
IF(AND(A5158="Cancer Screening for CKD patients", E5158="Cost per service ($USD)"),
SUMIFS(CANSCRN!$E:$E,CANSCRN!$A:$A,C5158,CANSCRN!$G:$G,D5158),
IF(AND(A5158="PSA Testing", E5158="Total Expenditure ($USD per 100,000 patients)"),
SUMIFS(PSA!$F:$F,PSA!$A:$A,C5158,PSA!$G:$G,D5158),
IF(AND(A5158="Colorectal Cancer Screening", E5158="Total Expenditure ($USD per 100,000 patients)"),
SUMIFS(COL!$F:$F,COL!$A:$A,C5158,COL!$G:$G,D5158),
IF(AND(A5158="Cervical Cancer Screening", E5158="Total Expenditure ($USD per 100,000 patients)"),
SUMIFS(CERV!$F:$F,CERV!$A:$A,C5158,CERV!$G:$G,D5158),
SUMIFS(CANSCRN!$F:$F,CANSCRN!$A:$A,C5158,CANSCRN!$G:$G,D5158))))))))))))</f>
        <v>119.2446044</v>
      </c>
    </row>
    <row r="5159" spans="1:6" x14ac:dyDescent="0.2">
      <c r="A5159" s="24" t="s">
        <v>103</v>
      </c>
      <c r="B5159" s="24" t="s">
        <v>101</v>
      </c>
      <c r="C5159" s="24" t="s">
        <v>39</v>
      </c>
      <c r="D5159" s="24">
        <v>2018</v>
      </c>
      <c r="E5159" s="24" t="s">
        <v>106</v>
      </c>
      <c r="F5159" s="3">
        <f>IF(AND(A5159="PSA Testing", E5159= "Utilization Rate (per 100,000 patients)"),
SUMIFS(PSA!$D:$D,PSA!$A:$A,C5159,PSA!$G:$G,D5159),
IF(AND(A5159="Colorectal Cancer Screening", E5159="Utilization Rate (per 100,000 patients)"),
SUMIFS(COL!$D:$D,COL!$A:$A,C5159,COL!$G:$G, D5159),
IF(AND(A5159="Cervical Cancer Screening", E5159="Utilization Rate (per 100,000 patients)"),
SUMIFS(CERV!$D:$D,CERV!$A:$A,C5159,CERV!$G:$G,D5159),
IF(AND(A5159="Cancer Screening for CKD patients", E5159="Utilization Rate (per 100,000 patients)"),
SUMIFS(CANSCRN!$D:$D,CANSCRN!$A:$A,C5159,CANSCRN!$G:$G,D5159),
IF(AND(A5159="PSA Testing", E5159="Cost per service ($USD)"),
SUMIFS(PSA!$E:$E,PSA!$A:$A,C5159,PSA!$G:$G,D5159),
IF(AND(A5159="Colorectal Cancer Screening", E5159="Cost per service ($USD)"),
SUMIFS(COL!$E:$E,COL!$A:$A,C5159,COL!$G:$G,D5159),
IF(AND(A5159="Cervical Cancer Screening", E5159="Cost per service ($USD)"),
SUMIFS(CERV!$E:$E,CERV!$A:$A,C5159,CERV!$G:$G,D5159),
IF(AND(A5159="Cancer Screening for CKD patients", E5159="Cost per service ($USD)"),
SUMIFS(CANSCRN!$E:$E,CANSCRN!$A:$A,C5159,CANSCRN!$G:$G,D5159),
IF(AND(A5159="PSA Testing", E5159="Total Expenditure ($USD per 100,000 patients)"),
SUMIFS(PSA!$F:$F,PSA!$A:$A,C5159,PSA!$G:$G,D5159),
IF(AND(A5159="Colorectal Cancer Screening", E5159="Total Expenditure ($USD per 100,000 patients)"),
SUMIFS(COL!$F:$F,COL!$A:$A,C5159,COL!$G:$G,D5159),
IF(AND(A5159="Cervical Cancer Screening", E5159="Total Expenditure ($USD per 100,000 patients)"),
SUMIFS(CERV!$F:$F,CERV!$A:$A,C5159,CERV!$G:$G,D5159),
SUMIFS(CANSCRN!$F:$F,CANSCRN!$A:$A,C5159,CANSCRN!$G:$G,D5159))))))))))))</f>
        <v>132.52514579999999</v>
      </c>
    </row>
    <row r="5160" spans="1:6" x14ac:dyDescent="0.2">
      <c r="A5160" s="24" t="s">
        <v>103</v>
      </c>
      <c r="B5160" s="24" t="s">
        <v>101</v>
      </c>
      <c r="C5160" s="24" t="s">
        <v>39</v>
      </c>
      <c r="D5160" s="24">
        <v>2019</v>
      </c>
      <c r="E5160" s="24" t="s">
        <v>106</v>
      </c>
      <c r="F5160" s="3">
        <f>IF(AND(A5160="PSA Testing", E5160= "Utilization Rate (per 100,000 patients)"),
SUMIFS(PSA!$D:$D,PSA!$A:$A,C5160,PSA!$G:$G,D5160),
IF(AND(A5160="Colorectal Cancer Screening", E5160="Utilization Rate (per 100,000 patients)"),
SUMIFS(COL!$D:$D,COL!$A:$A,C5160,COL!$G:$G, D5160),
IF(AND(A5160="Cervical Cancer Screening", E5160="Utilization Rate (per 100,000 patients)"),
SUMIFS(CERV!$D:$D,CERV!$A:$A,C5160,CERV!$G:$G,D5160),
IF(AND(A5160="Cancer Screening for CKD patients", E5160="Utilization Rate (per 100,000 patients)"),
SUMIFS(CANSCRN!$D:$D,CANSCRN!$A:$A,C5160,CANSCRN!$G:$G,D5160),
IF(AND(A5160="PSA Testing", E5160="Cost per service ($USD)"),
SUMIFS(PSA!$E:$E,PSA!$A:$A,C5160,PSA!$G:$G,D5160),
IF(AND(A5160="Colorectal Cancer Screening", E5160="Cost per service ($USD)"),
SUMIFS(COL!$E:$E,COL!$A:$A,C5160,COL!$G:$G,D5160),
IF(AND(A5160="Cervical Cancer Screening", E5160="Cost per service ($USD)"),
SUMIFS(CERV!$E:$E,CERV!$A:$A,C5160,CERV!$G:$G,D5160),
IF(AND(A5160="Cancer Screening for CKD patients", E5160="Cost per service ($USD)"),
SUMIFS(CANSCRN!$E:$E,CANSCRN!$A:$A,C5160,CANSCRN!$G:$G,D5160),
IF(AND(A5160="PSA Testing", E5160="Total Expenditure ($USD per 100,000 patients)"),
SUMIFS(PSA!$F:$F,PSA!$A:$A,C5160,PSA!$G:$G,D5160),
IF(AND(A5160="Colorectal Cancer Screening", E5160="Total Expenditure ($USD per 100,000 patients)"),
SUMIFS(COL!$F:$F,COL!$A:$A,C5160,COL!$G:$G,D5160),
IF(AND(A5160="Cervical Cancer Screening", E5160="Total Expenditure ($USD per 100,000 patients)"),
SUMIFS(CERV!$F:$F,CERV!$A:$A,C5160,CERV!$G:$G,D5160),
SUMIFS(CANSCRN!$F:$F,CANSCRN!$A:$A,C5160,CANSCRN!$G:$G,D5160))))))))))))</f>
        <v>187.6330682</v>
      </c>
    </row>
    <row r="5161" spans="1:6" x14ac:dyDescent="0.2">
      <c r="A5161" s="24" t="s">
        <v>103</v>
      </c>
      <c r="B5161" s="24" t="s">
        <v>101</v>
      </c>
      <c r="C5161" s="24" t="s">
        <v>40</v>
      </c>
      <c r="D5161" s="24">
        <v>2009</v>
      </c>
      <c r="E5161" s="24" t="s">
        <v>106</v>
      </c>
      <c r="F5161" s="3">
        <f>IF(AND(A5161="PSA Testing", E5161= "Utilization Rate (per 100,000 patients)"),
SUMIFS(PSA!$D:$D,PSA!$A:$A,C5161,PSA!$G:$G,D5161),
IF(AND(A5161="Colorectal Cancer Screening", E5161="Utilization Rate (per 100,000 patients)"),
SUMIFS(COL!$D:$D,COL!$A:$A,C5161,COL!$G:$G, D5161),
IF(AND(A5161="Cervical Cancer Screening", E5161="Utilization Rate (per 100,000 patients)"),
SUMIFS(CERV!$D:$D,CERV!$A:$A,C5161,CERV!$G:$G,D5161),
IF(AND(A5161="Cancer Screening for CKD patients", E5161="Utilization Rate (per 100,000 patients)"),
SUMIFS(CANSCRN!$D:$D,CANSCRN!$A:$A,C5161,CANSCRN!$G:$G,D5161),
IF(AND(A5161="PSA Testing", E5161="Cost per service ($USD)"),
SUMIFS(PSA!$E:$E,PSA!$A:$A,C5161,PSA!$G:$G,D5161),
IF(AND(A5161="Colorectal Cancer Screening", E5161="Cost per service ($USD)"),
SUMIFS(COL!$E:$E,COL!$A:$A,C5161,COL!$G:$G,D5161),
IF(AND(A5161="Cervical Cancer Screening", E5161="Cost per service ($USD)"),
SUMIFS(CERV!$E:$E,CERV!$A:$A,C5161,CERV!$G:$G,D5161),
IF(AND(A5161="Cancer Screening for CKD patients", E5161="Cost per service ($USD)"),
SUMIFS(CANSCRN!$E:$E,CANSCRN!$A:$A,C5161,CANSCRN!$G:$G,D5161),
IF(AND(A5161="PSA Testing", E5161="Total Expenditure ($USD per 100,000 patients)"),
SUMIFS(PSA!$F:$F,PSA!$A:$A,C5161,PSA!$G:$G,D5161),
IF(AND(A5161="Colorectal Cancer Screening", E5161="Total Expenditure ($USD per 100,000 patients)"),
SUMIFS(COL!$F:$F,COL!$A:$A,C5161,COL!$G:$G,D5161),
IF(AND(A5161="Cervical Cancer Screening", E5161="Total Expenditure ($USD per 100,000 patients)"),
SUMIFS(CERV!$F:$F,CERV!$A:$A,C5161,CERV!$G:$G,D5161),
SUMIFS(CANSCRN!$F:$F,CANSCRN!$A:$A,C5161,CANSCRN!$G:$G,D5161))))))))))))</f>
        <v>96.294923549999993</v>
      </c>
    </row>
    <row r="5162" spans="1:6" x14ac:dyDescent="0.2">
      <c r="A5162" s="24" t="s">
        <v>103</v>
      </c>
      <c r="B5162" s="24" t="s">
        <v>101</v>
      </c>
      <c r="C5162" s="24" t="s">
        <v>40</v>
      </c>
      <c r="D5162" s="24">
        <v>2010</v>
      </c>
      <c r="E5162" s="24" t="s">
        <v>106</v>
      </c>
      <c r="F5162" s="3">
        <f>IF(AND(A5162="PSA Testing", E5162= "Utilization Rate (per 100,000 patients)"),
SUMIFS(PSA!$D:$D,PSA!$A:$A,C5162,PSA!$G:$G,D5162),
IF(AND(A5162="Colorectal Cancer Screening", E5162="Utilization Rate (per 100,000 patients)"),
SUMIFS(COL!$D:$D,COL!$A:$A,C5162,COL!$G:$G, D5162),
IF(AND(A5162="Cervical Cancer Screening", E5162="Utilization Rate (per 100,000 patients)"),
SUMIFS(CERV!$D:$D,CERV!$A:$A,C5162,CERV!$G:$G,D5162),
IF(AND(A5162="Cancer Screening for CKD patients", E5162="Utilization Rate (per 100,000 patients)"),
SUMIFS(CANSCRN!$D:$D,CANSCRN!$A:$A,C5162,CANSCRN!$G:$G,D5162),
IF(AND(A5162="PSA Testing", E5162="Cost per service ($USD)"),
SUMIFS(PSA!$E:$E,PSA!$A:$A,C5162,PSA!$G:$G,D5162),
IF(AND(A5162="Colorectal Cancer Screening", E5162="Cost per service ($USD)"),
SUMIFS(COL!$E:$E,COL!$A:$A,C5162,COL!$G:$G,D5162),
IF(AND(A5162="Cervical Cancer Screening", E5162="Cost per service ($USD)"),
SUMIFS(CERV!$E:$E,CERV!$A:$A,C5162,CERV!$G:$G,D5162),
IF(AND(A5162="Cancer Screening for CKD patients", E5162="Cost per service ($USD)"),
SUMIFS(CANSCRN!$E:$E,CANSCRN!$A:$A,C5162,CANSCRN!$G:$G,D5162),
IF(AND(A5162="PSA Testing", E5162="Total Expenditure ($USD per 100,000 patients)"),
SUMIFS(PSA!$F:$F,PSA!$A:$A,C5162,PSA!$G:$G,D5162),
IF(AND(A5162="Colorectal Cancer Screening", E5162="Total Expenditure ($USD per 100,000 patients)"),
SUMIFS(COL!$F:$F,COL!$A:$A,C5162,COL!$G:$G,D5162),
IF(AND(A5162="Cervical Cancer Screening", E5162="Total Expenditure ($USD per 100,000 patients)"),
SUMIFS(CERV!$F:$F,CERV!$A:$A,C5162,CERV!$G:$G,D5162),
SUMIFS(CANSCRN!$F:$F,CANSCRN!$A:$A,C5162,CANSCRN!$G:$G,D5162))))))))))))</f>
        <v>112.57778089999999</v>
      </c>
    </row>
    <row r="5163" spans="1:6" x14ac:dyDescent="0.2">
      <c r="A5163" s="24" t="s">
        <v>103</v>
      </c>
      <c r="B5163" s="24" t="s">
        <v>101</v>
      </c>
      <c r="C5163" s="24" t="s">
        <v>40</v>
      </c>
      <c r="D5163" s="24">
        <v>2011</v>
      </c>
      <c r="E5163" s="24" t="s">
        <v>106</v>
      </c>
      <c r="F5163" s="3">
        <f>IF(AND(A5163="PSA Testing", E5163= "Utilization Rate (per 100,000 patients)"),
SUMIFS(PSA!$D:$D,PSA!$A:$A,C5163,PSA!$G:$G,D5163),
IF(AND(A5163="Colorectal Cancer Screening", E5163="Utilization Rate (per 100,000 patients)"),
SUMIFS(COL!$D:$D,COL!$A:$A,C5163,COL!$G:$G, D5163),
IF(AND(A5163="Cervical Cancer Screening", E5163="Utilization Rate (per 100,000 patients)"),
SUMIFS(CERV!$D:$D,CERV!$A:$A,C5163,CERV!$G:$G,D5163),
IF(AND(A5163="Cancer Screening for CKD patients", E5163="Utilization Rate (per 100,000 patients)"),
SUMIFS(CANSCRN!$D:$D,CANSCRN!$A:$A,C5163,CANSCRN!$G:$G,D5163),
IF(AND(A5163="PSA Testing", E5163="Cost per service ($USD)"),
SUMIFS(PSA!$E:$E,PSA!$A:$A,C5163,PSA!$G:$G,D5163),
IF(AND(A5163="Colorectal Cancer Screening", E5163="Cost per service ($USD)"),
SUMIFS(COL!$E:$E,COL!$A:$A,C5163,COL!$G:$G,D5163),
IF(AND(A5163="Cervical Cancer Screening", E5163="Cost per service ($USD)"),
SUMIFS(CERV!$E:$E,CERV!$A:$A,C5163,CERV!$G:$G,D5163),
IF(AND(A5163="Cancer Screening for CKD patients", E5163="Cost per service ($USD)"),
SUMIFS(CANSCRN!$E:$E,CANSCRN!$A:$A,C5163,CANSCRN!$G:$G,D5163),
IF(AND(A5163="PSA Testing", E5163="Total Expenditure ($USD per 100,000 patients)"),
SUMIFS(PSA!$F:$F,PSA!$A:$A,C5163,PSA!$G:$G,D5163),
IF(AND(A5163="Colorectal Cancer Screening", E5163="Total Expenditure ($USD per 100,000 patients)"),
SUMIFS(COL!$F:$F,COL!$A:$A,C5163,COL!$G:$G,D5163),
IF(AND(A5163="Cervical Cancer Screening", E5163="Total Expenditure ($USD per 100,000 patients)"),
SUMIFS(CERV!$F:$F,CERV!$A:$A,C5163,CERV!$G:$G,D5163),
SUMIFS(CANSCRN!$F:$F,CANSCRN!$A:$A,C5163,CANSCRN!$G:$G,D5163))))))))))))</f>
        <v>104.1682428</v>
      </c>
    </row>
    <row r="5164" spans="1:6" x14ac:dyDescent="0.2">
      <c r="A5164" s="24" t="s">
        <v>103</v>
      </c>
      <c r="B5164" s="24" t="s">
        <v>101</v>
      </c>
      <c r="C5164" s="24" t="s">
        <v>40</v>
      </c>
      <c r="D5164" s="24">
        <v>2012</v>
      </c>
      <c r="E5164" s="24" t="s">
        <v>106</v>
      </c>
      <c r="F5164" s="3">
        <f>IF(AND(A5164="PSA Testing", E5164= "Utilization Rate (per 100,000 patients)"),
SUMIFS(PSA!$D:$D,PSA!$A:$A,C5164,PSA!$G:$G,D5164),
IF(AND(A5164="Colorectal Cancer Screening", E5164="Utilization Rate (per 100,000 patients)"),
SUMIFS(COL!$D:$D,COL!$A:$A,C5164,COL!$G:$G, D5164),
IF(AND(A5164="Cervical Cancer Screening", E5164="Utilization Rate (per 100,000 patients)"),
SUMIFS(CERV!$D:$D,CERV!$A:$A,C5164,CERV!$G:$G,D5164),
IF(AND(A5164="Cancer Screening for CKD patients", E5164="Utilization Rate (per 100,000 patients)"),
SUMIFS(CANSCRN!$D:$D,CANSCRN!$A:$A,C5164,CANSCRN!$G:$G,D5164),
IF(AND(A5164="PSA Testing", E5164="Cost per service ($USD)"),
SUMIFS(PSA!$E:$E,PSA!$A:$A,C5164,PSA!$G:$G,D5164),
IF(AND(A5164="Colorectal Cancer Screening", E5164="Cost per service ($USD)"),
SUMIFS(COL!$E:$E,COL!$A:$A,C5164,COL!$G:$G,D5164),
IF(AND(A5164="Cervical Cancer Screening", E5164="Cost per service ($USD)"),
SUMIFS(CERV!$E:$E,CERV!$A:$A,C5164,CERV!$G:$G,D5164),
IF(AND(A5164="Cancer Screening for CKD patients", E5164="Cost per service ($USD)"),
SUMIFS(CANSCRN!$E:$E,CANSCRN!$A:$A,C5164,CANSCRN!$G:$G,D5164),
IF(AND(A5164="PSA Testing", E5164="Total Expenditure ($USD per 100,000 patients)"),
SUMIFS(PSA!$F:$F,PSA!$A:$A,C5164,PSA!$G:$G,D5164),
IF(AND(A5164="Colorectal Cancer Screening", E5164="Total Expenditure ($USD per 100,000 patients)"),
SUMIFS(COL!$F:$F,COL!$A:$A,C5164,COL!$G:$G,D5164),
IF(AND(A5164="Cervical Cancer Screening", E5164="Total Expenditure ($USD per 100,000 patients)"),
SUMIFS(CERV!$F:$F,CERV!$A:$A,C5164,CERV!$G:$G,D5164),
SUMIFS(CANSCRN!$F:$F,CANSCRN!$A:$A,C5164,CANSCRN!$G:$G,D5164))))))))))))</f>
        <v>103.3788144</v>
      </c>
    </row>
    <row r="5165" spans="1:6" x14ac:dyDescent="0.2">
      <c r="A5165" s="24" t="s">
        <v>103</v>
      </c>
      <c r="B5165" s="24" t="s">
        <v>101</v>
      </c>
      <c r="C5165" s="24" t="s">
        <v>40</v>
      </c>
      <c r="D5165" s="24">
        <v>2013</v>
      </c>
      <c r="E5165" s="24" t="s">
        <v>106</v>
      </c>
      <c r="F5165" s="3">
        <f>IF(AND(A5165="PSA Testing", E5165= "Utilization Rate (per 100,000 patients)"),
SUMIFS(PSA!$D:$D,PSA!$A:$A,C5165,PSA!$G:$G,D5165),
IF(AND(A5165="Colorectal Cancer Screening", E5165="Utilization Rate (per 100,000 patients)"),
SUMIFS(COL!$D:$D,COL!$A:$A,C5165,COL!$G:$G, D5165),
IF(AND(A5165="Cervical Cancer Screening", E5165="Utilization Rate (per 100,000 patients)"),
SUMIFS(CERV!$D:$D,CERV!$A:$A,C5165,CERV!$G:$G,D5165),
IF(AND(A5165="Cancer Screening for CKD patients", E5165="Utilization Rate (per 100,000 patients)"),
SUMIFS(CANSCRN!$D:$D,CANSCRN!$A:$A,C5165,CANSCRN!$G:$G,D5165),
IF(AND(A5165="PSA Testing", E5165="Cost per service ($USD)"),
SUMIFS(PSA!$E:$E,PSA!$A:$A,C5165,PSA!$G:$G,D5165),
IF(AND(A5165="Colorectal Cancer Screening", E5165="Cost per service ($USD)"),
SUMIFS(COL!$E:$E,COL!$A:$A,C5165,COL!$G:$G,D5165),
IF(AND(A5165="Cervical Cancer Screening", E5165="Cost per service ($USD)"),
SUMIFS(CERV!$E:$E,CERV!$A:$A,C5165,CERV!$G:$G,D5165),
IF(AND(A5165="Cancer Screening for CKD patients", E5165="Cost per service ($USD)"),
SUMIFS(CANSCRN!$E:$E,CANSCRN!$A:$A,C5165,CANSCRN!$G:$G,D5165),
IF(AND(A5165="PSA Testing", E5165="Total Expenditure ($USD per 100,000 patients)"),
SUMIFS(PSA!$F:$F,PSA!$A:$A,C5165,PSA!$G:$G,D5165),
IF(AND(A5165="Colorectal Cancer Screening", E5165="Total Expenditure ($USD per 100,000 patients)"),
SUMIFS(COL!$F:$F,COL!$A:$A,C5165,COL!$G:$G,D5165),
IF(AND(A5165="Cervical Cancer Screening", E5165="Total Expenditure ($USD per 100,000 patients)"),
SUMIFS(CERV!$F:$F,CERV!$A:$A,C5165,CERV!$G:$G,D5165),
SUMIFS(CANSCRN!$F:$F,CANSCRN!$A:$A,C5165,CANSCRN!$G:$G,D5165))))))))))))</f>
        <v>102.7824195</v>
      </c>
    </row>
    <row r="5166" spans="1:6" x14ac:dyDescent="0.2">
      <c r="A5166" s="24" t="s">
        <v>103</v>
      </c>
      <c r="B5166" s="24" t="s">
        <v>101</v>
      </c>
      <c r="C5166" s="24" t="s">
        <v>40</v>
      </c>
      <c r="D5166" s="24">
        <v>2014</v>
      </c>
      <c r="E5166" s="24" t="s">
        <v>106</v>
      </c>
      <c r="F5166" s="3">
        <f>IF(AND(A5166="PSA Testing", E5166= "Utilization Rate (per 100,000 patients)"),
SUMIFS(PSA!$D:$D,PSA!$A:$A,C5166,PSA!$G:$G,D5166),
IF(AND(A5166="Colorectal Cancer Screening", E5166="Utilization Rate (per 100,000 patients)"),
SUMIFS(COL!$D:$D,COL!$A:$A,C5166,COL!$G:$G, D5166),
IF(AND(A5166="Cervical Cancer Screening", E5166="Utilization Rate (per 100,000 patients)"),
SUMIFS(CERV!$D:$D,CERV!$A:$A,C5166,CERV!$G:$G,D5166),
IF(AND(A5166="Cancer Screening for CKD patients", E5166="Utilization Rate (per 100,000 patients)"),
SUMIFS(CANSCRN!$D:$D,CANSCRN!$A:$A,C5166,CANSCRN!$G:$G,D5166),
IF(AND(A5166="PSA Testing", E5166="Cost per service ($USD)"),
SUMIFS(PSA!$E:$E,PSA!$A:$A,C5166,PSA!$G:$G,D5166),
IF(AND(A5166="Colorectal Cancer Screening", E5166="Cost per service ($USD)"),
SUMIFS(COL!$E:$E,COL!$A:$A,C5166,COL!$G:$G,D5166),
IF(AND(A5166="Cervical Cancer Screening", E5166="Cost per service ($USD)"),
SUMIFS(CERV!$E:$E,CERV!$A:$A,C5166,CERV!$G:$G,D5166),
IF(AND(A5166="Cancer Screening for CKD patients", E5166="Cost per service ($USD)"),
SUMIFS(CANSCRN!$E:$E,CANSCRN!$A:$A,C5166,CANSCRN!$G:$G,D5166),
IF(AND(A5166="PSA Testing", E5166="Total Expenditure ($USD per 100,000 patients)"),
SUMIFS(PSA!$F:$F,PSA!$A:$A,C5166,PSA!$G:$G,D5166),
IF(AND(A5166="Colorectal Cancer Screening", E5166="Total Expenditure ($USD per 100,000 patients)"),
SUMIFS(COL!$F:$F,COL!$A:$A,C5166,COL!$G:$G,D5166),
IF(AND(A5166="Cervical Cancer Screening", E5166="Total Expenditure ($USD per 100,000 patients)"),
SUMIFS(CERV!$F:$F,CERV!$A:$A,C5166,CERV!$G:$G,D5166),
SUMIFS(CANSCRN!$F:$F,CANSCRN!$A:$A,C5166,CANSCRN!$G:$G,D5166))))))))))))</f>
        <v>100.73786939999999</v>
      </c>
    </row>
    <row r="5167" spans="1:6" x14ac:dyDescent="0.2">
      <c r="A5167" s="24" t="s">
        <v>103</v>
      </c>
      <c r="B5167" s="24" t="s">
        <v>101</v>
      </c>
      <c r="C5167" s="24" t="s">
        <v>40</v>
      </c>
      <c r="D5167" s="24">
        <v>2015</v>
      </c>
      <c r="E5167" s="24" t="s">
        <v>106</v>
      </c>
      <c r="F5167" s="3">
        <f>IF(AND(A5167="PSA Testing", E5167= "Utilization Rate (per 100,000 patients)"),
SUMIFS(PSA!$D:$D,PSA!$A:$A,C5167,PSA!$G:$G,D5167),
IF(AND(A5167="Colorectal Cancer Screening", E5167="Utilization Rate (per 100,000 patients)"),
SUMIFS(COL!$D:$D,COL!$A:$A,C5167,COL!$G:$G, D5167),
IF(AND(A5167="Cervical Cancer Screening", E5167="Utilization Rate (per 100,000 patients)"),
SUMIFS(CERV!$D:$D,CERV!$A:$A,C5167,CERV!$G:$G,D5167),
IF(AND(A5167="Cancer Screening for CKD patients", E5167="Utilization Rate (per 100,000 patients)"),
SUMIFS(CANSCRN!$D:$D,CANSCRN!$A:$A,C5167,CANSCRN!$G:$G,D5167),
IF(AND(A5167="PSA Testing", E5167="Cost per service ($USD)"),
SUMIFS(PSA!$E:$E,PSA!$A:$A,C5167,PSA!$G:$G,D5167),
IF(AND(A5167="Colorectal Cancer Screening", E5167="Cost per service ($USD)"),
SUMIFS(COL!$E:$E,COL!$A:$A,C5167,COL!$G:$G,D5167),
IF(AND(A5167="Cervical Cancer Screening", E5167="Cost per service ($USD)"),
SUMIFS(CERV!$E:$E,CERV!$A:$A,C5167,CERV!$G:$G,D5167),
IF(AND(A5167="Cancer Screening for CKD patients", E5167="Cost per service ($USD)"),
SUMIFS(CANSCRN!$E:$E,CANSCRN!$A:$A,C5167,CANSCRN!$G:$G,D5167),
IF(AND(A5167="PSA Testing", E5167="Total Expenditure ($USD per 100,000 patients)"),
SUMIFS(PSA!$F:$F,PSA!$A:$A,C5167,PSA!$G:$G,D5167),
IF(AND(A5167="Colorectal Cancer Screening", E5167="Total Expenditure ($USD per 100,000 patients)"),
SUMIFS(COL!$F:$F,COL!$A:$A,C5167,COL!$G:$G,D5167),
IF(AND(A5167="Cervical Cancer Screening", E5167="Total Expenditure ($USD per 100,000 patients)"),
SUMIFS(CERV!$F:$F,CERV!$A:$A,C5167,CERV!$G:$G,D5167),
SUMIFS(CANSCRN!$F:$F,CANSCRN!$A:$A,C5167,CANSCRN!$G:$G,D5167))))))))))))</f>
        <v>118.7940864</v>
      </c>
    </row>
    <row r="5168" spans="1:6" x14ac:dyDescent="0.2">
      <c r="A5168" s="24" t="s">
        <v>103</v>
      </c>
      <c r="B5168" s="24" t="s">
        <v>101</v>
      </c>
      <c r="C5168" s="24" t="s">
        <v>40</v>
      </c>
      <c r="D5168" s="24">
        <v>2016</v>
      </c>
      <c r="E5168" s="24" t="s">
        <v>106</v>
      </c>
      <c r="F5168" s="3">
        <f>IF(AND(A5168="PSA Testing", E5168= "Utilization Rate (per 100,000 patients)"),
SUMIFS(PSA!$D:$D,PSA!$A:$A,C5168,PSA!$G:$G,D5168),
IF(AND(A5168="Colorectal Cancer Screening", E5168="Utilization Rate (per 100,000 patients)"),
SUMIFS(COL!$D:$D,COL!$A:$A,C5168,COL!$G:$G, D5168),
IF(AND(A5168="Cervical Cancer Screening", E5168="Utilization Rate (per 100,000 patients)"),
SUMIFS(CERV!$D:$D,CERV!$A:$A,C5168,CERV!$G:$G,D5168),
IF(AND(A5168="Cancer Screening for CKD patients", E5168="Utilization Rate (per 100,000 patients)"),
SUMIFS(CANSCRN!$D:$D,CANSCRN!$A:$A,C5168,CANSCRN!$G:$G,D5168),
IF(AND(A5168="PSA Testing", E5168="Cost per service ($USD)"),
SUMIFS(PSA!$E:$E,PSA!$A:$A,C5168,PSA!$G:$G,D5168),
IF(AND(A5168="Colorectal Cancer Screening", E5168="Cost per service ($USD)"),
SUMIFS(COL!$E:$E,COL!$A:$A,C5168,COL!$G:$G,D5168),
IF(AND(A5168="Cervical Cancer Screening", E5168="Cost per service ($USD)"),
SUMIFS(CERV!$E:$E,CERV!$A:$A,C5168,CERV!$G:$G,D5168),
IF(AND(A5168="Cancer Screening for CKD patients", E5168="Cost per service ($USD)"),
SUMIFS(CANSCRN!$E:$E,CANSCRN!$A:$A,C5168,CANSCRN!$G:$G,D5168),
IF(AND(A5168="PSA Testing", E5168="Total Expenditure ($USD per 100,000 patients)"),
SUMIFS(PSA!$F:$F,PSA!$A:$A,C5168,PSA!$G:$G,D5168),
IF(AND(A5168="Colorectal Cancer Screening", E5168="Total Expenditure ($USD per 100,000 patients)"),
SUMIFS(COL!$F:$F,COL!$A:$A,C5168,COL!$G:$G,D5168),
IF(AND(A5168="Cervical Cancer Screening", E5168="Total Expenditure ($USD per 100,000 patients)"),
SUMIFS(CERV!$F:$F,CERV!$A:$A,C5168,CERV!$G:$G,D5168),
SUMIFS(CANSCRN!$F:$F,CANSCRN!$A:$A,C5168,CANSCRN!$G:$G,D5168))))))))))))</f>
        <v>165.8541706</v>
      </c>
    </row>
    <row r="5169" spans="1:6" x14ac:dyDescent="0.2">
      <c r="A5169" s="24" t="s">
        <v>103</v>
      </c>
      <c r="B5169" s="24" t="s">
        <v>101</v>
      </c>
      <c r="C5169" s="24" t="s">
        <v>40</v>
      </c>
      <c r="D5169" s="24">
        <v>2017</v>
      </c>
      <c r="E5169" s="24" t="s">
        <v>106</v>
      </c>
      <c r="F5169" s="3">
        <f>IF(AND(A5169="PSA Testing", E5169= "Utilization Rate (per 100,000 patients)"),
SUMIFS(PSA!$D:$D,PSA!$A:$A,C5169,PSA!$G:$G,D5169),
IF(AND(A5169="Colorectal Cancer Screening", E5169="Utilization Rate (per 100,000 patients)"),
SUMIFS(COL!$D:$D,COL!$A:$A,C5169,COL!$G:$G, D5169),
IF(AND(A5169="Cervical Cancer Screening", E5169="Utilization Rate (per 100,000 patients)"),
SUMIFS(CERV!$D:$D,CERV!$A:$A,C5169,CERV!$G:$G,D5169),
IF(AND(A5169="Cancer Screening for CKD patients", E5169="Utilization Rate (per 100,000 patients)"),
SUMIFS(CANSCRN!$D:$D,CANSCRN!$A:$A,C5169,CANSCRN!$G:$G,D5169),
IF(AND(A5169="PSA Testing", E5169="Cost per service ($USD)"),
SUMIFS(PSA!$E:$E,PSA!$A:$A,C5169,PSA!$G:$G,D5169),
IF(AND(A5169="Colorectal Cancer Screening", E5169="Cost per service ($USD)"),
SUMIFS(COL!$E:$E,COL!$A:$A,C5169,COL!$G:$G,D5169),
IF(AND(A5169="Cervical Cancer Screening", E5169="Cost per service ($USD)"),
SUMIFS(CERV!$E:$E,CERV!$A:$A,C5169,CERV!$G:$G,D5169),
IF(AND(A5169="Cancer Screening for CKD patients", E5169="Cost per service ($USD)"),
SUMIFS(CANSCRN!$E:$E,CANSCRN!$A:$A,C5169,CANSCRN!$G:$G,D5169),
IF(AND(A5169="PSA Testing", E5169="Total Expenditure ($USD per 100,000 patients)"),
SUMIFS(PSA!$F:$F,PSA!$A:$A,C5169,PSA!$G:$G,D5169),
IF(AND(A5169="Colorectal Cancer Screening", E5169="Total Expenditure ($USD per 100,000 patients)"),
SUMIFS(COL!$F:$F,COL!$A:$A,C5169,COL!$G:$G,D5169),
IF(AND(A5169="Cervical Cancer Screening", E5169="Total Expenditure ($USD per 100,000 patients)"),
SUMIFS(CERV!$F:$F,CERV!$A:$A,C5169,CERV!$G:$G,D5169),
SUMIFS(CANSCRN!$F:$F,CANSCRN!$A:$A,C5169,CANSCRN!$G:$G,D5169))))))))))))</f>
        <v>185.10968270000001</v>
      </c>
    </row>
    <row r="5170" spans="1:6" x14ac:dyDescent="0.2">
      <c r="A5170" s="24" t="s">
        <v>103</v>
      </c>
      <c r="B5170" s="24" t="s">
        <v>101</v>
      </c>
      <c r="C5170" s="24" t="s">
        <v>40</v>
      </c>
      <c r="D5170" s="24">
        <v>2018</v>
      </c>
      <c r="E5170" s="24" t="s">
        <v>106</v>
      </c>
      <c r="F5170" s="3">
        <f>IF(AND(A5170="PSA Testing", E5170= "Utilization Rate (per 100,000 patients)"),
SUMIFS(PSA!$D:$D,PSA!$A:$A,C5170,PSA!$G:$G,D5170),
IF(AND(A5170="Colorectal Cancer Screening", E5170="Utilization Rate (per 100,000 patients)"),
SUMIFS(COL!$D:$D,COL!$A:$A,C5170,COL!$G:$G, D5170),
IF(AND(A5170="Cervical Cancer Screening", E5170="Utilization Rate (per 100,000 patients)"),
SUMIFS(CERV!$D:$D,CERV!$A:$A,C5170,CERV!$G:$G,D5170),
IF(AND(A5170="Cancer Screening for CKD patients", E5170="Utilization Rate (per 100,000 patients)"),
SUMIFS(CANSCRN!$D:$D,CANSCRN!$A:$A,C5170,CANSCRN!$G:$G,D5170),
IF(AND(A5170="PSA Testing", E5170="Cost per service ($USD)"),
SUMIFS(PSA!$E:$E,PSA!$A:$A,C5170,PSA!$G:$G,D5170),
IF(AND(A5170="Colorectal Cancer Screening", E5170="Cost per service ($USD)"),
SUMIFS(COL!$E:$E,COL!$A:$A,C5170,COL!$G:$G,D5170),
IF(AND(A5170="Cervical Cancer Screening", E5170="Cost per service ($USD)"),
SUMIFS(CERV!$E:$E,CERV!$A:$A,C5170,CERV!$G:$G,D5170),
IF(AND(A5170="Cancer Screening for CKD patients", E5170="Cost per service ($USD)"),
SUMIFS(CANSCRN!$E:$E,CANSCRN!$A:$A,C5170,CANSCRN!$G:$G,D5170),
IF(AND(A5170="PSA Testing", E5170="Total Expenditure ($USD per 100,000 patients)"),
SUMIFS(PSA!$F:$F,PSA!$A:$A,C5170,PSA!$G:$G,D5170),
IF(AND(A5170="Colorectal Cancer Screening", E5170="Total Expenditure ($USD per 100,000 patients)"),
SUMIFS(COL!$F:$F,COL!$A:$A,C5170,COL!$G:$G,D5170),
IF(AND(A5170="Cervical Cancer Screening", E5170="Total Expenditure ($USD per 100,000 patients)"),
SUMIFS(CERV!$F:$F,CERV!$A:$A,C5170,CERV!$G:$G,D5170),
SUMIFS(CANSCRN!$F:$F,CANSCRN!$A:$A,C5170,CANSCRN!$G:$G,D5170))))))))))))</f>
        <v>195.2069711</v>
      </c>
    </row>
    <row r="5171" spans="1:6" x14ac:dyDescent="0.2">
      <c r="A5171" s="24" t="s">
        <v>103</v>
      </c>
      <c r="B5171" s="24" t="s">
        <v>101</v>
      </c>
      <c r="C5171" s="24" t="s">
        <v>40</v>
      </c>
      <c r="D5171" s="24">
        <v>2019</v>
      </c>
      <c r="E5171" s="24" t="s">
        <v>106</v>
      </c>
      <c r="F5171" s="3">
        <f>IF(AND(A5171="PSA Testing", E5171= "Utilization Rate (per 100,000 patients)"),
SUMIFS(PSA!$D:$D,PSA!$A:$A,C5171,PSA!$G:$G,D5171),
IF(AND(A5171="Colorectal Cancer Screening", E5171="Utilization Rate (per 100,000 patients)"),
SUMIFS(COL!$D:$D,COL!$A:$A,C5171,COL!$G:$G, D5171),
IF(AND(A5171="Cervical Cancer Screening", E5171="Utilization Rate (per 100,000 patients)"),
SUMIFS(CERV!$D:$D,CERV!$A:$A,C5171,CERV!$G:$G,D5171),
IF(AND(A5171="Cancer Screening for CKD patients", E5171="Utilization Rate (per 100,000 patients)"),
SUMIFS(CANSCRN!$D:$D,CANSCRN!$A:$A,C5171,CANSCRN!$G:$G,D5171),
IF(AND(A5171="PSA Testing", E5171="Cost per service ($USD)"),
SUMIFS(PSA!$E:$E,PSA!$A:$A,C5171,PSA!$G:$G,D5171),
IF(AND(A5171="Colorectal Cancer Screening", E5171="Cost per service ($USD)"),
SUMIFS(COL!$E:$E,COL!$A:$A,C5171,COL!$G:$G,D5171),
IF(AND(A5171="Cervical Cancer Screening", E5171="Cost per service ($USD)"),
SUMIFS(CERV!$E:$E,CERV!$A:$A,C5171,CERV!$G:$G,D5171),
IF(AND(A5171="Cancer Screening for CKD patients", E5171="Cost per service ($USD)"),
SUMIFS(CANSCRN!$E:$E,CANSCRN!$A:$A,C5171,CANSCRN!$G:$G,D5171),
IF(AND(A5171="PSA Testing", E5171="Total Expenditure ($USD per 100,000 patients)"),
SUMIFS(PSA!$F:$F,PSA!$A:$A,C5171,PSA!$G:$G,D5171),
IF(AND(A5171="Colorectal Cancer Screening", E5171="Total Expenditure ($USD per 100,000 patients)"),
SUMIFS(COL!$F:$F,COL!$A:$A,C5171,COL!$G:$G,D5171),
IF(AND(A5171="Cervical Cancer Screening", E5171="Total Expenditure ($USD per 100,000 patients)"),
SUMIFS(CERV!$F:$F,CERV!$A:$A,C5171,CERV!$G:$G,D5171),
SUMIFS(CANSCRN!$F:$F,CANSCRN!$A:$A,C5171,CANSCRN!$G:$G,D5171))))))))))))</f>
        <v>190.7128137</v>
      </c>
    </row>
    <row r="5172" spans="1:6" x14ac:dyDescent="0.2">
      <c r="A5172" s="24" t="s">
        <v>103</v>
      </c>
      <c r="B5172" s="24" t="s">
        <v>101</v>
      </c>
      <c r="C5172" s="24" t="s">
        <v>41</v>
      </c>
      <c r="D5172" s="24">
        <v>2009</v>
      </c>
      <c r="E5172" s="24" t="s">
        <v>106</v>
      </c>
      <c r="F5172" s="3">
        <f>IF(AND(A5172="PSA Testing", E5172= "Utilization Rate (per 100,000 patients)"),
SUMIFS(PSA!$D:$D,PSA!$A:$A,C5172,PSA!$G:$G,D5172),
IF(AND(A5172="Colorectal Cancer Screening", E5172="Utilization Rate (per 100,000 patients)"),
SUMIFS(COL!$D:$D,COL!$A:$A,C5172,COL!$G:$G, D5172),
IF(AND(A5172="Cervical Cancer Screening", E5172="Utilization Rate (per 100,000 patients)"),
SUMIFS(CERV!$D:$D,CERV!$A:$A,C5172,CERV!$G:$G,D5172),
IF(AND(A5172="Cancer Screening for CKD patients", E5172="Utilization Rate (per 100,000 patients)"),
SUMIFS(CANSCRN!$D:$D,CANSCRN!$A:$A,C5172,CANSCRN!$G:$G,D5172),
IF(AND(A5172="PSA Testing", E5172="Cost per service ($USD)"),
SUMIFS(PSA!$E:$E,PSA!$A:$A,C5172,PSA!$G:$G,D5172),
IF(AND(A5172="Colorectal Cancer Screening", E5172="Cost per service ($USD)"),
SUMIFS(COL!$E:$E,COL!$A:$A,C5172,COL!$G:$G,D5172),
IF(AND(A5172="Cervical Cancer Screening", E5172="Cost per service ($USD)"),
SUMIFS(CERV!$E:$E,CERV!$A:$A,C5172,CERV!$G:$G,D5172),
IF(AND(A5172="Cancer Screening for CKD patients", E5172="Cost per service ($USD)"),
SUMIFS(CANSCRN!$E:$E,CANSCRN!$A:$A,C5172,CANSCRN!$G:$G,D5172),
IF(AND(A5172="PSA Testing", E5172="Total Expenditure ($USD per 100,000 patients)"),
SUMIFS(PSA!$F:$F,PSA!$A:$A,C5172,PSA!$G:$G,D5172),
IF(AND(A5172="Colorectal Cancer Screening", E5172="Total Expenditure ($USD per 100,000 patients)"),
SUMIFS(COL!$F:$F,COL!$A:$A,C5172,COL!$G:$G,D5172),
IF(AND(A5172="Cervical Cancer Screening", E5172="Total Expenditure ($USD per 100,000 patients)"),
SUMIFS(CERV!$F:$F,CERV!$A:$A,C5172,CERV!$G:$G,D5172),
SUMIFS(CANSCRN!$F:$F,CANSCRN!$A:$A,C5172,CANSCRN!$G:$G,D5172))))))))))))</f>
        <v>75.997734140000006</v>
      </c>
    </row>
    <row r="5173" spans="1:6" x14ac:dyDescent="0.2">
      <c r="A5173" s="24" t="s">
        <v>103</v>
      </c>
      <c r="B5173" s="24" t="s">
        <v>101</v>
      </c>
      <c r="C5173" s="24" t="s">
        <v>41</v>
      </c>
      <c r="D5173" s="24">
        <v>2010</v>
      </c>
      <c r="E5173" s="24" t="s">
        <v>106</v>
      </c>
      <c r="F5173" s="3">
        <f>IF(AND(A5173="PSA Testing", E5173= "Utilization Rate (per 100,000 patients)"),
SUMIFS(PSA!$D:$D,PSA!$A:$A,C5173,PSA!$G:$G,D5173),
IF(AND(A5173="Colorectal Cancer Screening", E5173="Utilization Rate (per 100,000 patients)"),
SUMIFS(COL!$D:$D,COL!$A:$A,C5173,COL!$G:$G, D5173),
IF(AND(A5173="Cervical Cancer Screening", E5173="Utilization Rate (per 100,000 patients)"),
SUMIFS(CERV!$D:$D,CERV!$A:$A,C5173,CERV!$G:$G,D5173),
IF(AND(A5173="Cancer Screening for CKD patients", E5173="Utilization Rate (per 100,000 patients)"),
SUMIFS(CANSCRN!$D:$D,CANSCRN!$A:$A,C5173,CANSCRN!$G:$G,D5173),
IF(AND(A5173="PSA Testing", E5173="Cost per service ($USD)"),
SUMIFS(PSA!$E:$E,PSA!$A:$A,C5173,PSA!$G:$G,D5173),
IF(AND(A5173="Colorectal Cancer Screening", E5173="Cost per service ($USD)"),
SUMIFS(COL!$E:$E,COL!$A:$A,C5173,COL!$G:$G,D5173),
IF(AND(A5173="Cervical Cancer Screening", E5173="Cost per service ($USD)"),
SUMIFS(CERV!$E:$E,CERV!$A:$A,C5173,CERV!$G:$G,D5173),
IF(AND(A5173="Cancer Screening for CKD patients", E5173="Cost per service ($USD)"),
SUMIFS(CANSCRN!$E:$E,CANSCRN!$A:$A,C5173,CANSCRN!$G:$G,D5173),
IF(AND(A5173="PSA Testing", E5173="Total Expenditure ($USD per 100,000 patients)"),
SUMIFS(PSA!$F:$F,PSA!$A:$A,C5173,PSA!$G:$G,D5173),
IF(AND(A5173="Colorectal Cancer Screening", E5173="Total Expenditure ($USD per 100,000 patients)"),
SUMIFS(COL!$F:$F,COL!$A:$A,C5173,COL!$G:$G,D5173),
IF(AND(A5173="Cervical Cancer Screening", E5173="Total Expenditure ($USD per 100,000 patients)"),
SUMIFS(CERV!$F:$F,CERV!$A:$A,C5173,CERV!$G:$G,D5173),
SUMIFS(CANSCRN!$F:$F,CANSCRN!$A:$A,C5173,CANSCRN!$G:$G,D5173))))))))))))</f>
        <v>123.3940181</v>
      </c>
    </row>
    <row r="5174" spans="1:6" x14ac:dyDescent="0.2">
      <c r="A5174" s="24" t="s">
        <v>103</v>
      </c>
      <c r="B5174" s="24" t="s">
        <v>101</v>
      </c>
      <c r="C5174" s="24" t="s">
        <v>41</v>
      </c>
      <c r="D5174" s="24">
        <v>2011</v>
      </c>
      <c r="E5174" s="24" t="s">
        <v>106</v>
      </c>
      <c r="F5174" s="3">
        <f>IF(AND(A5174="PSA Testing", E5174= "Utilization Rate (per 100,000 patients)"),
SUMIFS(PSA!$D:$D,PSA!$A:$A,C5174,PSA!$G:$G,D5174),
IF(AND(A5174="Colorectal Cancer Screening", E5174="Utilization Rate (per 100,000 patients)"),
SUMIFS(COL!$D:$D,COL!$A:$A,C5174,COL!$G:$G, D5174),
IF(AND(A5174="Cervical Cancer Screening", E5174="Utilization Rate (per 100,000 patients)"),
SUMIFS(CERV!$D:$D,CERV!$A:$A,C5174,CERV!$G:$G,D5174),
IF(AND(A5174="Cancer Screening for CKD patients", E5174="Utilization Rate (per 100,000 patients)"),
SUMIFS(CANSCRN!$D:$D,CANSCRN!$A:$A,C5174,CANSCRN!$G:$G,D5174),
IF(AND(A5174="PSA Testing", E5174="Cost per service ($USD)"),
SUMIFS(PSA!$E:$E,PSA!$A:$A,C5174,PSA!$G:$G,D5174),
IF(AND(A5174="Colorectal Cancer Screening", E5174="Cost per service ($USD)"),
SUMIFS(COL!$E:$E,COL!$A:$A,C5174,COL!$G:$G,D5174),
IF(AND(A5174="Cervical Cancer Screening", E5174="Cost per service ($USD)"),
SUMIFS(CERV!$E:$E,CERV!$A:$A,C5174,CERV!$G:$G,D5174),
IF(AND(A5174="Cancer Screening for CKD patients", E5174="Cost per service ($USD)"),
SUMIFS(CANSCRN!$E:$E,CANSCRN!$A:$A,C5174,CANSCRN!$G:$G,D5174),
IF(AND(A5174="PSA Testing", E5174="Total Expenditure ($USD per 100,000 patients)"),
SUMIFS(PSA!$F:$F,PSA!$A:$A,C5174,PSA!$G:$G,D5174),
IF(AND(A5174="Colorectal Cancer Screening", E5174="Total Expenditure ($USD per 100,000 patients)"),
SUMIFS(COL!$F:$F,COL!$A:$A,C5174,COL!$G:$G,D5174),
IF(AND(A5174="Cervical Cancer Screening", E5174="Total Expenditure ($USD per 100,000 patients)"),
SUMIFS(CERV!$F:$F,CERV!$A:$A,C5174,CERV!$G:$G,D5174),
SUMIFS(CANSCRN!$F:$F,CANSCRN!$A:$A,C5174,CANSCRN!$G:$G,D5174))))))))))))</f>
        <v>144.28372089999999</v>
      </c>
    </row>
    <row r="5175" spans="1:6" x14ac:dyDescent="0.2">
      <c r="A5175" s="24" t="s">
        <v>103</v>
      </c>
      <c r="B5175" s="24" t="s">
        <v>101</v>
      </c>
      <c r="C5175" s="24" t="s">
        <v>41</v>
      </c>
      <c r="D5175" s="24">
        <v>2012</v>
      </c>
      <c r="E5175" s="24" t="s">
        <v>106</v>
      </c>
      <c r="F5175" s="3">
        <f>IF(AND(A5175="PSA Testing", E5175= "Utilization Rate (per 100,000 patients)"),
SUMIFS(PSA!$D:$D,PSA!$A:$A,C5175,PSA!$G:$G,D5175),
IF(AND(A5175="Colorectal Cancer Screening", E5175="Utilization Rate (per 100,000 patients)"),
SUMIFS(COL!$D:$D,COL!$A:$A,C5175,COL!$G:$G, D5175),
IF(AND(A5175="Cervical Cancer Screening", E5175="Utilization Rate (per 100,000 patients)"),
SUMIFS(CERV!$D:$D,CERV!$A:$A,C5175,CERV!$G:$G,D5175),
IF(AND(A5175="Cancer Screening for CKD patients", E5175="Utilization Rate (per 100,000 patients)"),
SUMIFS(CANSCRN!$D:$D,CANSCRN!$A:$A,C5175,CANSCRN!$G:$G,D5175),
IF(AND(A5175="PSA Testing", E5175="Cost per service ($USD)"),
SUMIFS(PSA!$E:$E,PSA!$A:$A,C5175,PSA!$G:$G,D5175),
IF(AND(A5175="Colorectal Cancer Screening", E5175="Cost per service ($USD)"),
SUMIFS(COL!$E:$E,COL!$A:$A,C5175,COL!$G:$G,D5175),
IF(AND(A5175="Cervical Cancer Screening", E5175="Cost per service ($USD)"),
SUMIFS(CERV!$E:$E,CERV!$A:$A,C5175,CERV!$G:$G,D5175),
IF(AND(A5175="Cancer Screening for CKD patients", E5175="Cost per service ($USD)"),
SUMIFS(CANSCRN!$E:$E,CANSCRN!$A:$A,C5175,CANSCRN!$G:$G,D5175),
IF(AND(A5175="PSA Testing", E5175="Total Expenditure ($USD per 100,000 patients)"),
SUMIFS(PSA!$F:$F,PSA!$A:$A,C5175,PSA!$G:$G,D5175),
IF(AND(A5175="Colorectal Cancer Screening", E5175="Total Expenditure ($USD per 100,000 patients)"),
SUMIFS(COL!$F:$F,COL!$A:$A,C5175,COL!$G:$G,D5175),
IF(AND(A5175="Cervical Cancer Screening", E5175="Total Expenditure ($USD per 100,000 patients)"),
SUMIFS(CERV!$F:$F,CERV!$A:$A,C5175,CERV!$G:$G,D5175),
SUMIFS(CANSCRN!$F:$F,CANSCRN!$A:$A,C5175,CANSCRN!$G:$G,D5175))))))))))))</f>
        <v>136.77372360000001</v>
      </c>
    </row>
    <row r="5176" spans="1:6" x14ac:dyDescent="0.2">
      <c r="A5176" s="24" t="s">
        <v>103</v>
      </c>
      <c r="B5176" s="24" t="s">
        <v>101</v>
      </c>
      <c r="C5176" s="24" t="s">
        <v>41</v>
      </c>
      <c r="D5176" s="24">
        <v>2013</v>
      </c>
      <c r="E5176" s="24" t="s">
        <v>106</v>
      </c>
      <c r="F5176" s="3">
        <f>IF(AND(A5176="PSA Testing", E5176= "Utilization Rate (per 100,000 patients)"),
SUMIFS(PSA!$D:$D,PSA!$A:$A,C5176,PSA!$G:$G,D5176),
IF(AND(A5176="Colorectal Cancer Screening", E5176="Utilization Rate (per 100,000 patients)"),
SUMIFS(COL!$D:$D,COL!$A:$A,C5176,COL!$G:$G, D5176),
IF(AND(A5176="Cervical Cancer Screening", E5176="Utilization Rate (per 100,000 patients)"),
SUMIFS(CERV!$D:$D,CERV!$A:$A,C5176,CERV!$G:$G,D5176),
IF(AND(A5176="Cancer Screening for CKD patients", E5176="Utilization Rate (per 100,000 patients)"),
SUMIFS(CANSCRN!$D:$D,CANSCRN!$A:$A,C5176,CANSCRN!$G:$G,D5176),
IF(AND(A5176="PSA Testing", E5176="Cost per service ($USD)"),
SUMIFS(PSA!$E:$E,PSA!$A:$A,C5176,PSA!$G:$G,D5176),
IF(AND(A5176="Colorectal Cancer Screening", E5176="Cost per service ($USD)"),
SUMIFS(COL!$E:$E,COL!$A:$A,C5176,COL!$G:$G,D5176),
IF(AND(A5176="Cervical Cancer Screening", E5176="Cost per service ($USD)"),
SUMIFS(CERV!$E:$E,CERV!$A:$A,C5176,CERV!$G:$G,D5176),
IF(AND(A5176="Cancer Screening for CKD patients", E5176="Cost per service ($USD)"),
SUMIFS(CANSCRN!$E:$E,CANSCRN!$A:$A,C5176,CANSCRN!$G:$G,D5176),
IF(AND(A5176="PSA Testing", E5176="Total Expenditure ($USD per 100,000 patients)"),
SUMIFS(PSA!$F:$F,PSA!$A:$A,C5176,PSA!$G:$G,D5176),
IF(AND(A5176="Colorectal Cancer Screening", E5176="Total Expenditure ($USD per 100,000 patients)"),
SUMIFS(COL!$F:$F,COL!$A:$A,C5176,COL!$G:$G,D5176),
IF(AND(A5176="Cervical Cancer Screening", E5176="Total Expenditure ($USD per 100,000 patients)"),
SUMIFS(CERV!$F:$F,CERV!$A:$A,C5176,CERV!$G:$G,D5176),
SUMIFS(CANSCRN!$F:$F,CANSCRN!$A:$A,C5176,CANSCRN!$G:$G,D5176))))))))))))</f>
        <v>122.31818699999999</v>
      </c>
    </row>
    <row r="5177" spans="1:6" x14ac:dyDescent="0.2">
      <c r="A5177" s="24" t="s">
        <v>103</v>
      </c>
      <c r="B5177" s="24" t="s">
        <v>101</v>
      </c>
      <c r="C5177" s="24" t="s">
        <v>41</v>
      </c>
      <c r="D5177" s="24">
        <v>2014</v>
      </c>
      <c r="E5177" s="24" t="s">
        <v>106</v>
      </c>
      <c r="F5177" s="3">
        <f>IF(AND(A5177="PSA Testing", E5177= "Utilization Rate (per 100,000 patients)"),
SUMIFS(PSA!$D:$D,PSA!$A:$A,C5177,PSA!$G:$G,D5177),
IF(AND(A5177="Colorectal Cancer Screening", E5177="Utilization Rate (per 100,000 patients)"),
SUMIFS(COL!$D:$D,COL!$A:$A,C5177,COL!$G:$G, D5177),
IF(AND(A5177="Cervical Cancer Screening", E5177="Utilization Rate (per 100,000 patients)"),
SUMIFS(CERV!$D:$D,CERV!$A:$A,C5177,CERV!$G:$G,D5177),
IF(AND(A5177="Cancer Screening for CKD patients", E5177="Utilization Rate (per 100,000 patients)"),
SUMIFS(CANSCRN!$D:$D,CANSCRN!$A:$A,C5177,CANSCRN!$G:$G,D5177),
IF(AND(A5177="PSA Testing", E5177="Cost per service ($USD)"),
SUMIFS(PSA!$E:$E,PSA!$A:$A,C5177,PSA!$G:$G,D5177),
IF(AND(A5177="Colorectal Cancer Screening", E5177="Cost per service ($USD)"),
SUMIFS(COL!$E:$E,COL!$A:$A,C5177,COL!$G:$G,D5177),
IF(AND(A5177="Cervical Cancer Screening", E5177="Cost per service ($USD)"),
SUMIFS(CERV!$E:$E,CERV!$A:$A,C5177,CERV!$G:$G,D5177),
IF(AND(A5177="Cancer Screening for CKD patients", E5177="Cost per service ($USD)"),
SUMIFS(CANSCRN!$E:$E,CANSCRN!$A:$A,C5177,CANSCRN!$G:$G,D5177),
IF(AND(A5177="PSA Testing", E5177="Total Expenditure ($USD per 100,000 patients)"),
SUMIFS(PSA!$F:$F,PSA!$A:$A,C5177,PSA!$G:$G,D5177),
IF(AND(A5177="Colorectal Cancer Screening", E5177="Total Expenditure ($USD per 100,000 patients)"),
SUMIFS(COL!$F:$F,COL!$A:$A,C5177,COL!$G:$G,D5177),
IF(AND(A5177="Cervical Cancer Screening", E5177="Total Expenditure ($USD per 100,000 patients)"),
SUMIFS(CERV!$F:$F,CERV!$A:$A,C5177,CERV!$G:$G,D5177),
SUMIFS(CANSCRN!$F:$F,CANSCRN!$A:$A,C5177,CANSCRN!$G:$G,D5177))))))))))))</f>
        <v>105.5979857</v>
      </c>
    </row>
    <row r="5178" spans="1:6" x14ac:dyDescent="0.2">
      <c r="A5178" s="24" t="s">
        <v>103</v>
      </c>
      <c r="B5178" s="24" t="s">
        <v>101</v>
      </c>
      <c r="C5178" s="24" t="s">
        <v>41</v>
      </c>
      <c r="D5178" s="24">
        <v>2015</v>
      </c>
      <c r="E5178" s="24" t="s">
        <v>106</v>
      </c>
      <c r="F5178" s="3">
        <f>IF(AND(A5178="PSA Testing", E5178= "Utilization Rate (per 100,000 patients)"),
SUMIFS(PSA!$D:$D,PSA!$A:$A,C5178,PSA!$G:$G,D5178),
IF(AND(A5178="Colorectal Cancer Screening", E5178="Utilization Rate (per 100,000 patients)"),
SUMIFS(COL!$D:$D,COL!$A:$A,C5178,COL!$G:$G, D5178),
IF(AND(A5178="Cervical Cancer Screening", E5178="Utilization Rate (per 100,000 patients)"),
SUMIFS(CERV!$D:$D,CERV!$A:$A,C5178,CERV!$G:$G,D5178),
IF(AND(A5178="Cancer Screening for CKD patients", E5178="Utilization Rate (per 100,000 patients)"),
SUMIFS(CANSCRN!$D:$D,CANSCRN!$A:$A,C5178,CANSCRN!$G:$G,D5178),
IF(AND(A5178="PSA Testing", E5178="Cost per service ($USD)"),
SUMIFS(PSA!$E:$E,PSA!$A:$A,C5178,PSA!$G:$G,D5178),
IF(AND(A5178="Colorectal Cancer Screening", E5178="Cost per service ($USD)"),
SUMIFS(COL!$E:$E,COL!$A:$A,C5178,COL!$G:$G,D5178),
IF(AND(A5178="Cervical Cancer Screening", E5178="Cost per service ($USD)"),
SUMIFS(CERV!$E:$E,CERV!$A:$A,C5178,CERV!$G:$G,D5178),
IF(AND(A5178="Cancer Screening for CKD patients", E5178="Cost per service ($USD)"),
SUMIFS(CANSCRN!$E:$E,CANSCRN!$A:$A,C5178,CANSCRN!$G:$G,D5178),
IF(AND(A5178="PSA Testing", E5178="Total Expenditure ($USD per 100,000 patients)"),
SUMIFS(PSA!$F:$F,PSA!$A:$A,C5178,PSA!$G:$G,D5178),
IF(AND(A5178="Colorectal Cancer Screening", E5178="Total Expenditure ($USD per 100,000 patients)"),
SUMIFS(COL!$F:$F,COL!$A:$A,C5178,COL!$G:$G,D5178),
IF(AND(A5178="Cervical Cancer Screening", E5178="Total Expenditure ($USD per 100,000 patients)"),
SUMIFS(CERV!$F:$F,CERV!$A:$A,C5178,CERV!$G:$G,D5178),
SUMIFS(CANSCRN!$F:$F,CANSCRN!$A:$A,C5178,CANSCRN!$G:$G,D5178))))))))))))</f>
        <v>113.37989779999999</v>
      </c>
    </row>
    <row r="5179" spans="1:6" x14ac:dyDescent="0.2">
      <c r="A5179" s="24" t="s">
        <v>103</v>
      </c>
      <c r="B5179" s="24" t="s">
        <v>101</v>
      </c>
      <c r="C5179" s="24" t="s">
        <v>41</v>
      </c>
      <c r="D5179" s="24">
        <v>2016</v>
      </c>
      <c r="E5179" s="24" t="s">
        <v>106</v>
      </c>
      <c r="F5179" s="3">
        <f>IF(AND(A5179="PSA Testing", E5179= "Utilization Rate (per 100,000 patients)"),
SUMIFS(PSA!$D:$D,PSA!$A:$A,C5179,PSA!$G:$G,D5179),
IF(AND(A5179="Colorectal Cancer Screening", E5179="Utilization Rate (per 100,000 patients)"),
SUMIFS(COL!$D:$D,COL!$A:$A,C5179,COL!$G:$G, D5179),
IF(AND(A5179="Cervical Cancer Screening", E5179="Utilization Rate (per 100,000 patients)"),
SUMIFS(CERV!$D:$D,CERV!$A:$A,C5179,CERV!$G:$G,D5179),
IF(AND(A5179="Cancer Screening for CKD patients", E5179="Utilization Rate (per 100,000 patients)"),
SUMIFS(CANSCRN!$D:$D,CANSCRN!$A:$A,C5179,CANSCRN!$G:$G,D5179),
IF(AND(A5179="PSA Testing", E5179="Cost per service ($USD)"),
SUMIFS(PSA!$E:$E,PSA!$A:$A,C5179,PSA!$G:$G,D5179),
IF(AND(A5179="Colorectal Cancer Screening", E5179="Cost per service ($USD)"),
SUMIFS(COL!$E:$E,COL!$A:$A,C5179,COL!$G:$G,D5179),
IF(AND(A5179="Cervical Cancer Screening", E5179="Cost per service ($USD)"),
SUMIFS(CERV!$E:$E,CERV!$A:$A,C5179,CERV!$G:$G,D5179),
IF(AND(A5179="Cancer Screening for CKD patients", E5179="Cost per service ($USD)"),
SUMIFS(CANSCRN!$E:$E,CANSCRN!$A:$A,C5179,CANSCRN!$G:$G,D5179),
IF(AND(A5179="PSA Testing", E5179="Total Expenditure ($USD per 100,000 patients)"),
SUMIFS(PSA!$F:$F,PSA!$A:$A,C5179,PSA!$G:$G,D5179),
IF(AND(A5179="Colorectal Cancer Screening", E5179="Total Expenditure ($USD per 100,000 patients)"),
SUMIFS(COL!$F:$F,COL!$A:$A,C5179,COL!$G:$G,D5179),
IF(AND(A5179="Cervical Cancer Screening", E5179="Total Expenditure ($USD per 100,000 patients)"),
SUMIFS(CERV!$F:$F,CERV!$A:$A,C5179,CERV!$G:$G,D5179),
SUMIFS(CANSCRN!$F:$F,CANSCRN!$A:$A,C5179,CANSCRN!$G:$G,D5179))))))))))))</f>
        <v>92.849258160000005</v>
      </c>
    </row>
    <row r="5180" spans="1:6" x14ac:dyDescent="0.2">
      <c r="A5180" s="24" t="s">
        <v>103</v>
      </c>
      <c r="B5180" s="24" t="s">
        <v>101</v>
      </c>
      <c r="C5180" s="24" t="s">
        <v>41</v>
      </c>
      <c r="D5180" s="24">
        <v>2017</v>
      </c>
      <c r="E5180" s="24" t="s">
        <v>106</v>
      </c>
      <c r="F5180" s="3">
        <f>IF(AND(A5180="PSA Testing", E5180= "Utilization Rate (per 100,000 patients)"),
SUMIFS(PSA!$D:$D,PSA!$A:$A,C5180,PSA!$G:$G,D5180),
IF(AND(A5180="Colorectal Cancer Screening", E5180="Utilization Rate (per 100,000 patients)"),
SUMIFS(COL!$D:$D,COL!$A:$A,C5180,COL!$G:$G, D5180),
IF(AND(A5180="Cervical Cancer Screening", E5180="Utilization Rate (per 100,000 patients)"),
SUMIFS(CERV!$D:$D,CERV!$A:$A,C5180,CERV!$G:$G,D5180),
IF(AND(A5180="Cancer Screening for CKD patients", E5180="Utilization Rate (per 100,000 patients)"),
SUMIFS(CANSCRN!$D:$D,CANSCRN!$A:$A,C5180,CANSCRN!$G:$G,D5180),
IF(AND(A5180="PSA Testing", E5180="Cost per service ($USD)"),
SUMIFS(PSA!$E:$E,PSA!$A:$A,C5180,PSA!$G:$G,D5180),
IF(AND(A5180="Colorectal Cancer Screening", E5180="Cost per service ($USD)"),
SUMIFS(COL!$E:$E,COL!$A:$A,C5180,COL!$G:$G,D5180),
IF(AND(A5180="Cervical Cancer Screening", E5180="Cost per service ($USD)"),
SUMIFS(CERV!$E:$E,CERV!$A:$A,C5180,CERV!$G:$G,D5180),
IF(AND(A5180="Cancer Screening for CKD patients", E5180="Cost per service ($USD)"),
SUMIFS(CANSCRN!$E:$E,CANSCRN!$A:$A,C5180,CANSCRN!$G:$G,D5180),
IF(AND(A5180="PSA Testing", E5180="Total Expenditure ($USD per 100,000 patients)"),
SUMIFS(PSA!$F:$F,PSA!$A:$A,C5180,PSA!$G:$G,D5180),
IF(AND(A5180="Colorectal Cancer Screening", E5180="Total Expenditure ($USD per 100,000 patients)"),
SUMIFS(COL!$F:$F,COL!$A:$A,C5180,COL!$G:$G,D5180),
IF(AND(A5180="Cervical Cancer Screening", E5180="Total Expenditure ($USD per 100,000 patients)"),
SUMIFS(CERV!$F:$F,CERV!$A:$A,C5180,CERV!$G:$G,D5180),
SUMIFS(CANSCRN!$F:$F,CANSCRN!$A:$A,C5180,CANSCRN!$G:$G,D5180))))))))))))</f>
        <v>91.247791879999994</v>
      </c>
    </row>
    <row r="5181" spans="1:6" x14ac:dyDescent="0.2">
      <c r="A5181" s="24" t="s">
        <v>103</v>
      </c>
      <c r="B5181" s="24" t="s">
        <v>101</v>
      </c>
      <c r="C5181" s="24" t="s">
        <v>41</v>
      </c>
      <c r="D5181" s="24">
        <v>2018</v>
      </c>
      <c r="E5181" s="24" t="s">
        <v>106</v>
      </c>
      <c r="F5181" s="3">
        <f>IF(AND(A5181="PSA Testing", E5181= "Utilization Rate (per 100,000 patients)"),
SUMIFS(PSA!$D:$D,PSA!$A:$A,C5181,PSA!$G:$G,D5181),
IF(AND(A5181="Colorectal Cancer Screening", E5181="Utilization Rate (per 100,000 patients)"),
SUMIFS(COL!$D:$D,COL!$A:$A,C5181,COL!$G:$G, D5181),
IF(AND(A5181="Cervical Cancer Screening", E5181="Utilization Rate (per 100,000 patients)"),
SUMIFS(CERV!$D:$D,CERV!$A:$A,C5181,CERV!$G:$G,D5181),
IF(AND(A5181="Cancer Screening for CKD patients", E5181="Utilization Rate (per 100,000 patients)"),
SUMIFS(CANSCRN!$D:$D,CANSCRN!$A:$A,C5181,CANSCRN!$G:$G,D5181),
IF(AND(A5181="PSA Testing", E5181="Cost per service ($USD)"),
SUMIFS(PSA!$E:$E,PSA!$A:$A,C5181,PSA!$G:$G,D5181),
IF(AND(A5181="Colorectal Cancer Screening", E5181="Cost per service ($USD)"),
SUMIFS(COL!$E:$E,COL!$A:$A,C5181,COL!$G:$G,D5181),
IF(AND(A5181="Cervical Cancer Screening", E5181="Cost per service ($USD)"),
SUMIFS(CERV!$E:$E,CERV!$A:$A,C5181,CERV!$G:$G,D5181),
IF(AND(A5181="Cancer Screening for CKD patients", E5181="Cost per service ($USD)"),
SUMIFS(CANSCRN!$E:$E,CANSCRN!$A:$A,C5181,CANSCRN!$G:$G,D5181),
IF(AND(A5181="PSA Testing", E5181="Total Expenditure ($USD per 100,000 patients)"),
SUMIFS(PSA!$F:$F,PSA!$A:$A,C5181,PSA!$G:$G,D5181),
IF(AND(A5181="Colorectal Cancer Screening", E5181="Total Expenditure ($USD per 100,000 patients)"),
SUMIFS(COL!$F:$F,COL!$A:$A,C5181,COL!$G:$G,D5181),
IF(AND(A5181="Cervical Cancer Screening", E5181="Total Expenditure ($USD per 100,000 patients)"),
SUMIFS(CERV!$F:$F,CERV!$A:$A,C5181,CERV!$G:$G,D5181),
SUMIFS(CANSCRN!$F:$F,CANSCRN!$A:$A,C5181,CANSCRN!$G:$G,D5181))))))))))))</f>
        <v>113.9881879</v>
      </c>
    </row>
    <row r="5182" spans="1:6" x14ac:dyDescent="0.2">
      <c r="A5182" s="24" t="s">
        <v>103</v>
      </c>
      <c r="B5182" s="24" t="s">
        <v>101</v>
      </c>
      <c r="C5182" s="24" t="s">
        <v>41</v>
      </c>
      <c r="D5182" s="24">
        <v>2019</v>
      </c>
      <c r="E5182" s="24" t="s">
        <v>106</v>
      </c>
      <c r="F5182" s="3">
        <f>IF(AND(A5182="PSA Testing", E5182= "Utilization Rate (per 100,000 patients)"),
SUMIFS(PSA!$D:$D,PSA!$A:$A,C5182,PSA!$G:$G,D5182),
IF(AND(A5182="Colorectal Cancer Screening", E5182="Utilization Rate (per 100,000 patients)"),
SUMIFS(COL!$D:$D,COL!$A:$A,C5182,COL!$G:$G, D5182),
IF(AND(A5182="Cervical Cancer Screening", E5182="Utilization Rate (per 100,000 patients)"),
SUMIFS(CERV!$D:$D,CERV!$A:$A,C5182,CERV!$G:$G,D5182),
IF(AND(A5182="Cancer Screening for CKD patients", E5182="Utilization Rate (per 100,000 patients)"),
SUMIFS(CANSCRN!$D:$D,CANSCRN!$A:$A,C5182,CANSCRN!$G:$G,D5182),
IF(AND(A5182="PSA Testing", E5182="Cost per service ($USD)"),
SUMIFS(PSA!$E:$E,PSA!$A:$A,C5182,PSA!$G:$G,D5182),
IF(AND(A5182="Colorectal Cancer Screening", E5182="Cost per service ($USD)"),
SUMIFS(COL!$E:$E,COL!$A:$A,C5182,COL!$G:$G,D5182),
IF(AND(A5182="Cervical Cancer Screening", E5182="Cost per service ($USD)"),
SUMIFS(CERV!$E:$E,CERV!$A:$A,C5182,CERV!$G:$G,D5182),
IF(AND(A5182="Cancer Screening for CKD patients", E5182="Cost per service ($USD)"),
SUMIFS(CANSCRN!$E:$E,CANSCRN!$A:$A,C5182,CANSCRN!$G:$G,D5182),
IF(AND(A5182="PSA Testing", E5182="Total Expenditure ($USD per 100,000 patients)"),
SUMIFS(PSA!$F:$F,PSA!$A:$A,C5182,PSA!$G:$G,D5182),
IF(AND(A5182="Colorectal Cancer Screening", E5182="Total Expenditure ($USD per 100,000 patients)"),
SUMIFS(COL!$F:$F,COL!$A:$A,C5182,COL!$G:$G,D5182),
IF(AND(A5182="Cervical Cancer Screening", E5182="Total Expenditure ($USD per 100,000 patients)"),
SUMIFS(CERV!$F:$F,CERV!$A:$A,C5182,CERV!$G:$G,D5182),
SUMIFS(CANSCRN!$F:$F,CANSCRN!$A:$A,C5182,CANSCRN!$G:$G,D5182))))))))))))</f>
        <v>98.021994300000003</v>
      </c>
    </row>
    <row r="5183" spans="1:6" x14ac:dyDescent="0.2">
      <c r="A5183" s="24" t="s">
        <v>103</v>
      </c>
      <c r="B5183" s="24" t="s">
        <v>101</v>
      </c>
      <c r="C5183" s="24" t="s">
        <v>42</v>
      </c>
      <c r="D5183" s="24">
        <v>2009</v>
      </c>
      <c r="E5183" s="24" t="s">
        <v>106</v>
      </c>
      <c r="F5183" s="3">
        <f>IF(AND(A5183="PSA Testing", E5183= "Utilization Rate (per 100,000 patients)"),
SUMIFS(PSA!$D:$D,PSA!$A:$A,C5183,PSA!$G:$G,D5183),
IF(AND(A5183="Colorectal Cancer Screening", E5183="Utilization Rate (per 100,000 patients)"),
SUMIFS(COL!$D:$D,COL!$A:$A,C5183,COL!$G:$G, D5183),
IF(AND(A5183="Cervical Cancer Screening", E5183="Utilization Rate (per 100,000 patients)"),
SUMIFS(CERV!$D:$D,CERV!$A:$A,C5183,CERV!$G:$G,D5183),
IF(AND(A5183="Cancer Screening for CKD patients", E5183="Utilization Rate (per 100,000 patients)"),
SUMIFS(CANSCRN!$D:$D,CANSCRN!$A:$A,C5183,CANSCRN!$G:$G,D5183),
IF(AND(A5183="PSA Testing", E5183="Cost per service ($USD)"),
SUMIFS(PSA!$E:$E,PSA!$A:$A,C5183,PSA!$G:$G,D5183),
IF(AND(A5183="Colorectal Cancer Screening", E5183="Cost per service ($USD)"),
SUMIFS(COL!$E:$E,COL!$A:$A,C5183,COL!$G:$G,D5183),
IF(AND(A5183="Cervical Cancer Screening", E5183="Cost per service ($USD)"),
SUMIFS(CERV!$E:$E,CERV!$A:$A,C5183,CERV!$G:$G,D5183),
IF(AND(A5183="Cancer Screening for CKD patients", E5183="Cost per service ($USD)"),
SUMIFS(CANSCRN!$E:$E,CANSCRN!$A:$A,C5183,CANSCRN!$G:$G,D5183),
IF(AND(A5183="PSA Testing", E5183="Total Expenditure ($USD per 100,000 patients)"),
SUMIFS(PSA!$F:$F,PSA!$A:$A,C5183,PSA!$G:$G,D5183),
IF(AND(A5183="Colorectal Cancer Screening", E5183="Total Expenditure ($USD per 100,000 patients)"),
SUMIFS(COL!$F:$F,COL!$A:$A,C5183,COL!$G:$G,D5183),
IF(AND(A5183="Cervical Cancer Screening", E5183="Total Expenditure ($USD per 100,000 patients)"),
SUMIFS(CERV!$F:$F,CERV!$A:$A,C5183,CERV!$G:$G,D5183),
SUMIFS(CANSCRN!$F:$F,CANSCRN!$A:$A,C5183,CANSCRN!$G:$G,D5183))))))))))))</f>
        <v>75.786990419999995</v>
      </c>
    </row>
    <row r="5184" spans="1:6" x14ac:dyDescent="0.2">
      <c r="A5184" s="24" t="s">
        <v>103</v>
      </c>
      <c r="B5184" s="24" t="s">
        <v>101</v>
      </c>
      <c r="C5184" s="24" t="s">
        <v>42</v>
      </c>
      <c r="D5184" s="24">
        <v>2010</v>
      </c>
      <c r="E5184" s="24" t="s">
        <v>106</v>
      </c>
      <c r="F5184" s="3">
        <f>IF(AND(A5184="PSA Testing", E5184= "Utilization Rate (per 100,000 patients)"),
SUMIFS(PSA!$D:$D,PSA!$A:$A,C5184,PSA!$G:$G,D5184),
IF(AND(A5184="Colorectal Cancer Screening", E5184="Utilization Rate (per 100,000 patients)"),
SUMIFS(COL!$D:$D,COL!$A:$A,C5184,COL!$G:$G, D5184),
IF(AND(A5184="Cervical Cancer Screening", E5184="Utilization Rate (per 100,000 patients)"),
SUMIFS(CERV!$D:$D,CERV!$A:$A,C5184,CERV!$G:$G,D5184),
IF(AND(A5184="Cancer Screening for CKD patients", E5184="Utilization Rate (per 100,000 patients)"),
SUMIFS(CANSCRN!$D:$D,CANSCRN!$A:$A,C5184,CANSCRN!$G:$G,D5184),
IF(AND(A5184="PSA Testing", E5184="Cost per service ($USD)"),
SUMIFS(PSA!$E:$E,PSA!$A:$A,C5184,PSA!$G:$G,D5184),
IF(AND(A5184="Colorectal Cancer Screening", E5184="Cost per service ($USD)"),
SUMIFS(COL!$E:$E,COL!$A:$A,C5184,COL!$G:$G,D5184),
IF(AND(A5184="Cervical Cancer Screening", E5184="Cost per service ($USD)"),
SUMIFS(CERV!$E:$E,CERV!$A:$A,C5184,CERV!$G:$G,D5184),
IF(AND(A5184="Cancer Screening for CKD patients", E5184="Cost per service ($USD)"),
SUMIFS(CANSCRN!$E:$E,CANSCRN!$A:$A,C5184,CANSCRN!$G:$G,D5184),
IF(AND(A5184="PSA Testing", E5184="Total Expenditure ($USD per 100,000 patients)"),
SUMIFS(PSA!$F:$F,PSA!$A:$A,C5184,PSA!$G:$G,D5184),
IF(AND(A5184="Colorectal Cancer Screening", E5184="Total Expenditure ($USD per 100,000 patients)"),
SUMIFS(COL!$F:$F,COL!$A:$A,C5184,COL!$G:$G,D5184),
IF(AND(A5184="Cervical Cancer Screening", E5184="Total Expenditure ($USD per 100,000 patients)"),
SUMIFS(CERV!$F:$F,CERV!$A:$A,C5184,CERV!$G:$G,D5184),
SUMIFS(CANSCRN!$F:$F,CANSCRN!$A:$A,C5184,CANSCRN!$G:$G,D5184))))))))))))</f>
        <v>96.802283650000007</v>
      </c>
    </row>
    <row r="5185" spans="1:6" x14ac:dyDescent="0.2">
      <c r="A5185" s="24" t="s">
        <v>103</v>
      </c>
      <c r="B5185" s="24" t="s">
        <v>101</v>
      </c>
      <c r="C5185" s="24" t="s">
        <v>42</v>
      </c>
      <c r="D5185" s="24">
        <v>2011</v>
      </c>
      <c r="E5185" s="24" t="s">
        <v>106</v>
      </c>
      <c r="F5185" s="3">
        <f>IF(AND(A5185="PSA Testing", E5185= "Utilization Rate (per 100,000 patients)"),
SUMIFS(PSA!$D:$D,PSA!$A:$A,C5185,PSA!$G:$G,D5185),
IF(AND(A5185="Colorectal Cancer Screening", E5185="Utilization Rate (per 100,000 patients)"),
SUMIFS(COL!$D:$D,COL!$A:$A,C5185,COL!$G:$G, D5185),
IF(AND(A5185="Cervical Cancer Screening", E5185="Utilization Rate (per 100,000 patients)"),
SUMIFS(CERV!$D:$D,CERV!$A:$A,C5185,CERV!$G:$G,D5185),
IF(AND(A5185="Cancer Screening for CKD patients", E5185="Utilization Rate (per 100,000 patients)"),
SUMIFS(CANSCRN!$D:$D,CANSCRN!$A:$A,C5185,CANSCRN!$G:$G,D5185),
IF(AND(A5185="PSA Testing", E5185="Cost per service ($USD)"),
SUMIFS(PSA!$E:$E,PSA!$A:$A,C5185,PSA!$G:$G,D5185),
IF(AND(A5185="Colorectal Cancer Screening", E5185="Cost per service ($USD)"),
SUMIFS(COL!$E:$E,COL!$A:$A,C5185,COL!$G:$G,D5185),
IF(AND(A5185="Cervical Cancer Screening", E5185="Cost per service ($USD)"),
SUMIFS(CERV!$E:$E,CERV!$A:$A,C5185,CERV!$G:$G,D5185),
IF(AND(A5185="Cancer Screening for CKD patients", E5185="Cost per service ($USD)"),
SUMIFS(CANSCRN!$E:$E,CANSCRN!$A:$A,C5185,CANSCRN!$G:$G,D5185),
IF(AND(A5185="PSA Testing", E5185="Total Expenditure ($USD per 100,000 patients)"),
SUMIFS(PSA!$F:$F,PSA!$A:$A,C5185,PSA!$G:$G,D5185),
IF(AND(A5185="Colorectal Cancer Screening", E5185="Total Expenditure ($USD per 100,000 patients)"),
SUMIFS(COL!$F:$F,COL!$A:$A,C5185,COL!$G:$G,D5185),
IF(AND(A5185="Cervical Cancer Screening", E5185="Total Expenditure ($USD per 100,000 patients)"),
SUMIFS(CERV!$F:$F,CERV!$A:$A,C5185,CERV!$G:$G,D5185),
SUMIFS(CANSCRN!$F:$F,CANSCRN!$A:$A,C5185,CANSCRN!$G:$G,D5185))))))))))))</f>
        <v>110.96313689999999</v>
      </c>
    </row>
    <row r="5186" spans="1:6" x14ac:dyDescent="0.2">
      <c r="A5186" s="24" t="s">
        <v>103</v>
      </c>
      <c r="B5186" s="24" t="s">
        <v>101</v>
      </c>
      <c r="C5186" s="24" t="s">
        <v>42</v>
      </c>
      <c r="D5186" s="24">
        <v>2012</v>
      </c>
      <c r="E5186" s="24" t="s">
        <v>106</v>
      </c>
      <c r="F5186" s="3">
        <f>IF(AND(A5186="PSA Testing", E5186= "Utilization Rate (per 100,000 patients)"),
SUMIFS(PSA!$D:$D,PSA!$A:$A,C5186,PSA!$G:$G,D5186),
IF(AND(A5186="Colorectal Cancer Screening", E5186="Utilization Rate (per 100,000 patients)"),
SUMIFS(COL!$D:$D,COL!$A:$A,C5186,COL!$G:$G, D5186),
IF(AND(A5186="Cervical Cancer Screening", E5186="Utilization Rate (per 100,000 patients)"),
SUMIFS(CERV!$D:$D,CERV!$A:$A,C5186,CERV!$G:$G,D5186),
IF(AND(A5186="Cancer Screening for CKD patients", E5186="Utilization Rate (per 100,000 patients)"),
SUMIFS(CANSCRN!$D:$D,CANSCRN!$A:$A,C5186,CANSCRN!$G:$G,D5186),
IF(AND(A5186="PSA Testing", E5186="Cost per service ($USD)"),
SUMIFS(PSA!$E:$E,PSA!$A:$A,C5186,PSA!$G:$G,D5186),
IF(AND(A5186="Colorectal Cancer Screening", E5186="Cost per service ($USD)"),
SUMIFS(COL!$E:$E,COL!$A:$A,C5186,COL!$G:$G,D5186),
IF(AND(A5186="Cervical Cancer Screening", E5186="Cost per service ($USD)"),
SUMIFS(CERV!$E:$E,CERV!$A:$A,C5186,CERV!$G:$G,D5186),
IF(AND(A5186="Cancer Screening for CKD patients", E5186="Cost per service ($USD)"),
SUMIFS(CANSCRN!$E:$E,CANSCRN!$A:$A,C5186,CANSCRN!$G:$G,D5186),
IF(AND(A5186="PSA Testing", E5186="Total Expenditure ($USD per 100,000 patients)"),
SUMIFS(PSA!$F:$F,PSA!$A:$A,C5186,PSA!$G:$G,D5186),
IF(AND(A5186="Colorectal Cancer Screening", E5186="Total Expenditure ($USD per 100,000 patients)"),
SUMIFS(COL!$F:$F,COL!$A:$A,C5186,COL!$G:$G,D5186),
IF(AND(A5186="Cervical Cancer Screening", E5186="Total Expenditure ($USD per 100,000 patients)"),
SUMIFS(CERV!$F:$F,CERV!$A:$A,C5186,CERV!$G:$G,D5186),
SUMIFS(CANSCRN!$F:$F,CANSCRN!$A:$A,C5186,CANSCRN!$G:$G,D5186))))))))))))</f>
        <v>106.56820449999999</v>
      </c>
    </row>
    <row r="5187" spans="1:6" x14ac:dyDescent="0.2">
      <c r="A5187" s="24" t="s">
        <v>103</v>
      </c>
      <c r="B5187" s="24" t="s">
        <v>101</v>
      </c>
      <c r="C5187" s="24" t="s">
        <v>42</v>
      </c>
      <c r="D5187" s="24">
        <v>2013</v>
      </c>
      <c r="E5187" s="24" t="s">
        <v>106</v>
      </c>
      <c r="F5187" s="3">
        <f>IF(AND(A5187="PSA Testing", E5187= "Utilization Rate (per 100,000 patients)"),
SUMIFS(PSA!$D:$D,PSA!$A:$A,C5187,PSA!$G:$G,D5187),
IF(AND(A5187="Colorectal Cancer Screening", E5187="Utilization Rate (per 100,000 patients)"),
SUMIFS(COL!$D:$D,COL!$A:$A,C5187,COL!$G:$G, D5187),
IF(AND(A5187="Cervical Cancer Screening", E5187="Utilization Rate (per 100,000 patients)"),
SUMIFS(CERV!$D:$D,CERV!$A:$A,C5187,CERV!$G:$G,D5187),
IF(AND(A5187="Cancer Screening for CKD patients", E5187="Utilization Rate (per 100,000 patients)"),
SUMIFS(CANSCRN!$D:$D,CANSCRN!$A:$A,C5187,CANSCRN!$G:$G,D5187),
IF(AND(A5187="PSA Testing", E5187="Cost per service ($USD)"),
SUMIFS(PSA!$E:$E,PSA!$A:$A,C5187,PSA!$G:$G,D5187),
IF(AND(A5187="Colorectal Cancer Screening", E5187="Cost per service ($USD)"),
SUMIFS(COL!$E:$E,COL!$A:$A,C5187,COL!$G:$G,D5187),
IF(AND(A5187="Cervical Cancer Screening", E5187="Cost per service ($USD)"),
SUMIFS(CERV!$E:$E,CERV!$A:$A,C5187,CERV!$G:$G,D5187),
IF(AND(A5187="Cancer Screening for CKD patients", E5187="Cost per service ($USD)"),
SUMIFS(CANSCRN!$E:$E,CANSCRN!$A:$A,C5187,CANSCRN!$G:$G,D5187),
IF(AND(A5187="PSA Testing", E5187="Total Expenditure ($USD per 100,000 patients)"),
SUMIFS(PSA!$F:$F,PSA!$A:$A,C5187,PSA!$G:$G,D5187),
IF(AND(A5187="Colorectal Cancer Screening", E5187="Total Expenditure ($USD per 100,000 patients)"),
SUMIFS(COL!$F:$F,COL!$A:$A,C5187,COL!$G:$G,D5187),
IF(AND(A5187="Cervical Cancer Screening", E5187="Total Expenditure ($USD per 100,000 patients)"),
SUMIFS(CERV!$F:$F,CERV!$A:$A,C5187,CERV!$G:$G,D5187),
SUMIFS(CANSCRN!$F:$F,CANSCRN!$A:$A,C5187,CANSCRN!$G:$G,D5187))))))))))))</f>
        <v>115.5177068</v>
      </c>
    </row>
    <row r="5188" spans="1:6" x14ac:dyDescent="0.2">
      <c r="A5188" s="24" t="s">
        <v>103</v>
      </c>
      <c r="B5188" s="24" t="s">
        <v>101</v>
      </c>
      <c r="C5188" s="24" t="s">
        <v>42</v>
      </c>
      <c r="D5188" s="24">
        <v>2014</v>
      </c>
      <c r="E5188" s="24" t="s">
        <v>106</v>
      </c>
      <c r="F5188" s="3">
        <f>IF(AND(A5188="PSA Testing", E5188= "Utilization Rate (per 100,000 patients)"),
SUMIFS(PSA!$D:$D,PSA!$A:$A,C5188,PSA!$G:$G,D5188),
IF(AND(A5188="Colorectal Cancer Screening", E5188="Utilization Rate (per 100,000 patients)"),
SUMIFS(COL!$D:$D,COL!$A:$A,C5188,COL!$G:$G, D5188),
IF(AND(A5188="Cervical Cancer Screening", E5188="Utilization Rate (per 100,000 patients)"),
SUMIFS(CERV!$D:$D,CERV!$A:$A,C5188,CERV!$G:$G,D5188),
IF(AND(A5188="Cancer Screening for CKD patients", E5188="Utilization Rate (per 100,000 patients)"),
SUMIFS(CANSCRN!$D:$D,CANSCRN!$A:$A,C5188,CANSCRN!$G:$G,D5188),
IF(AND(A5188="PSA Testing", E5188="Cost per service ($USD)"),
SUMIFS(PSA!$E:$E,PSA!$A:$A,C5188,PSA!$G:$G,D5188),
IF(AND(A5188="Colorectal Cancer Screening", E5188="Cost per service ($USD)"),
SUMIFS(COL!$E:$E,COL!$A:$A,C5188,COL!$G:$G,D5188),
IF(AND(A5188="Cervical Cancer Screening", E5188="Cost per service ($USD)"),
SUMIFS(CERV!$E:$E,CERV!$A:$A,C5188,CERV!$G:$G,D5188),
IF(AND(A5188="Cancer Screening for CKD patients", E5188="Cost per service ($USD)"),
SUMIFS(CANSCRN!$E:$E,CANSCRN!$A:$A,C5188,CANSCRN!$G:$G,D5188),
IF(AND(A5188="PSA Testing", E5188="Total Expenditure ($USD per 100,000 patients)"),
SUMIFS(PSA!$F:$F,PSA!$A:$A,C5188,PSA!$G:$G,D5188),
IF(AND(A5188="Colorectal Cancer Screening", E5188="Total Expenditure ($USD per 100,000 patients)"),
SUMIFS(COL!$F:$F,COL!$A:$A,C5188,COL!$G:$G,D5188),
IF(AND(A5188="Cervical Cancer Screening", E5188="Total Expenditure ($USD per 100,000 patients)"),
SUMIFS(CERV!$F:$F,CERV!$A:$A,C5188,CERV!$G:$G,D5188),
SUMIFS(CANSCRN!$F:$F,CANSCRN!$A:$A,C5188,CANSCRN!$G:$G,D5188))))))))))))</f>
        <v>112.3467483</v>
      </c>
    </row>
    <row r="5189" spans="1:6" x14ac:dyDescent="0.2">
      <c r="A5189" s="24" t="s">
        <v>103</v>
      </c>
      <c r="B5189" s="24" t="s">
        <v>101</v>
      </c>
      <c r="C5189" s="24" t="s">
        <v>42</v>
      </c>
      <c r="D5189" s="24">
        <v>2015</v>
      </c>
      <c r="E5189" s="24" t="s">
        <v>106</v>
      </c>
      <c r="F5189" s="3">
        <f>IF(AND(A5189="PSA Testing", E5189= "Utilization Rate (per 100,000 patients)"),
SUMIFS(PSA!$D:$D,PSA!$A:$A,C5189,PSA!$G:$G,D5189),
IF(AND(A5189="Colorectal Cancer Screening", E5189="Utilization Rate (per 100,000 patients)"),
SUMIFS(COL!$D:$D,COL!$A:$A,C5189,COL!$G:$G, D5189),
IF(AND(A5189="Cervical Cancer Screening", E5189="Utilization Rate (per 100,000 patients)"),
SUMIFS(CERV!$D:$D,CERV!$A:$A,C5189,CERV!$G:$G,D5189),
IF(AND(A5189="Cancer Screening for CKD patients", E5189="Utilization Rate (per 100,000 patients)"),
SUMIFS(CANSCRN!$D:$D,CANSCRN!$A:$A,C5189,CANSCRN!$G:$G,D5189),
IF(AND(A5189="PSA Testing", E5189="Cost per service ($USD)"),
SUMIFS(PSA!$E:$E,PSA!$A:$A,C5189,PSA!$G:$G,D5189),
IF(AND(A5189="Colorectal Cancer Screening", E5189="Cost per service ($USD)"),
SUMIFS(COL!$E:$E,COL!$A:$A,C5189,COL!$G:$G,D5189),
IF(AND(A5189="Cervical Cancer Screening", E5189="Cost per service ($USD)"),
SUMIFS(CERV!$E:$E,CERV!$A:$A,C5189,CERV!$G:$G,D5189),
IF(AND(A5189="Cancer Screening for CKD patients", E5189="Cost per service ($USD)"),
SUMIFS(CANSCRN!$E:$E,CANSCRN!$A:$A,C5189,CANSCRN!$G:$G,D5189),
IF(AND(A5189="PSA Testing", E5189="Total Expenditure ($USD per 100,000 patients)"),
SUMIFS(PSA!$F:$F,PSA!$A:$A,C5189,PSA!$G:$G,D5189),
IF(AND(A5189="Colorectal Cancer Screening", E5189="Total Expenditure ($USD per 100,000 patients)"),
SUMIFS(COL!$F:$F,COL!$A:$A,C5189,COL!$G:$G,D5189),
IF(AND(A5189="Cervical Cancer Screening", E5189="Total Expenditure ($USD per 100,000 patients)"),
SUMIFS(CERV!$F:$F,CERV!$A:$A,C5189,CERV!$G:$G,D5189),
SUMIFS(CANSCRN!$F:$F,CANSCRN!$A:$A,C5189,CANSCRN!$G:$G,D5189))))))))))))</f>
        <v>160.11596929999999</v>
      </c>
    </row>
    <row r="5190" spans="1:6" x14ac:dyDescent="0.2">
      <c r="A5190" s="24" t="s">
        <v>103</v>
      </c>
      <c r="B5190" s="24" t="s">
        <v>101</v>
      </c>
      <c r="C5190" s="24" t="s">
        <v>42</v>
      </c>
      <c r="D5190" s="24">
        <v>2016</v>
      </c>
      <c r="E5190" s="24" t="s">
        <v>106</v>
      </c>
      <c r="F5190" s="3">
        <f>IF(AND(A5190="PSA Testing", E5190= "Utilization Rate (per 100,000 patients)"),
SUMIFS(PSA!$D:$D,PSA!$A:$A,C5190,PSA!$G:$G,D5190),
IF(AND(A5190="Colorectal Cancer Screening", E5190="Utilization Rate (per 100,000 patients)"),
SUMIFS(COL!$D:$D,COL!$A:$A,C5190,COL!$G:$G, D5190),
IF(AND(A5190="Cervical Cancer Screening", E5190="Utilization Rate (per 100,000 patients)"),
SUMIFS(CERV!$D:$D,CERV!$A:$A,C5190,CERV!$G:$G,D5190),
IF(AND(A5190="Cancer Screening for CKD patients", E5190="Utilization Rate (per 100,000 patients)"),
SUMIFS(CANSCRN!$D:$D,CANSCRN!$A:$A,C5190,CANSCRN!$G:$G,D5190),
IF(AND(A5190="PSA Testing", E5190="Cost per service ($USD)"),
SUMIFS(PSA!$E:$E,PSA!$A:$A,C5190,PSA!$G:$G,D5190),
IF(AND(A5190="Colorectal Cancer Screening", E5190="Cost per service ($USD)"),
SUMIFS(COL!$E:$E,COL!$A:$A,C5190,COL!$G:$G,D5190),
IF(AND(A5190="Cervical Cancer Screening", E5190="Cost per service ($USD)"),
SUMIFS(CERV!$E:$E,CERV!$A:$A,C5190,CERV!$G:$G,D5190),
IF(AND(A5190="Cancer Screening for CKD patients", E5190="Cost per service ($USD)"),
SUMIFS(CANSCRN!$E:$E,CANSCRN!$A:$A,C5190,CANSCRN!$G:$G,D5190),
IF(AND(A5190="PSA Testing", E5190="Total Expenditure ($USD per 100,000 patients)"),
SUMIFS(PSA!$F:$F,PSA!$A:$A,C5190,PSA!$G:$G,D5190),
IF(AND(A5190="Colorectal Cancer Screening", E5190="Total Expenditure ($USD per 100,000 patients)"),
SUMIFS(COL!$F:$F,COL!$A:$A,C5190,COL!$G:$G,D5190),
IF(AND(A5190="Cervical Cancer Screening", E5190="Total Expenditure ($USD per 100,000 patients)"),
SUMIFS(CERV!$F:$F,CERV!$A:$A,C5190,CERV!$G:$G,D5190),
SUMIFS(CANSCRN!$F:$F,CANSCRN!$A:$A,C5190,CANSCRN!$G:$G,D5190))))))))))))</f>
        <v>288.1746503</v>
      </c>
    </row>
    <row r="5191" spans="1:6" x14ac:dyDescent="0.2">
      <c r="A5191" s="24" t="s">
        <v>103</v>
      </c>
      <c r="B5191" s="24" t="s">
        <v>101</v>
      </c>
      <c r="C5191" s="24" t="s">
        <v>42</v>
      </c>
      <c r="D5191" s="24">
        <v>2017</v>
      </c>
      <c r="E5191" s="24" t="s">
        <v>106</v>
      </c>
      <c r="F5191" s="3">
        <f>IF(AND(A5191="PSA Testing", E5191= "Utilization Rate (per 100,000 patients)"),
SUMIFS(PSA!$D:$D,PSA!$A:$A,C5191,PSA!$G:$G,D5191),
IF(AND(A5191="Colorectal Cancer Screening", E5191="Utilization Rate (per 100,000 patients)"),
SUMIFS(COL!$D:$D,COL!$A:$A,C5191,COL!$G:$G, D5191),
IF(AND(A5191="Cervical Cancer Screening", E5191="Utilization Rate (per 100,000 patients)"),
SUMIFS(CERV!$D:$D,CERV!$A:$A,C5191,CERV!$G:$G,D5191),
IF(AND(A5191="Cancer Screening for CKD patients", E5191="Utilization Rate (per 100,000 patients)"),
SUMIFS(CANSCRN!$D:$D,CANSCRN!$A:$A,C5191,CANSCRN!$G:$G,D5191),
IF(AND(A5191="PSA Testing", E5191="Cost per service ($USD)"),
SUMIFS(PSA!$E:$E,PSA!$A:$A,C5191,PSA!$G:$G,D5191),
IF(AND(A5191="Colorectal Cancer Screening", E5191="Cost per service ($USD)"),
SUMIFS(COL!$E:$E,COL!$A:$A,C5191,COL!$G:$G,D5191),
IF(AND(A5191="Cervical Cancer Screening", E5191="Cost per service ($USD)"),
SUMIFS(CERV!$E:$E,CERV!$A:$A,C5191,CERV!$G:$G,D5191),
IF(AND(A5191="Cancer Screening for CKD patients", E5191="Cost per service ($USD)"),
SUMIFS(CANSCRN!$E:$E,CANSCRN!$A:$A,C5191,CANSCRN!$G:$G,D5191),
IF(AND(A5191="PSA Testing", E5191="Total Expenditure ($USD per 100,000 patients)"),
SUMIFS(PSA!$F:$F,PSA!$A:$A,C5191,PSA!$G:$G,D5191),
IF(AND(A5191="Colorectal Cancer Screening", E5191="Total Expenditure ($USD per 100,000 patients)"),
SUMIFS(COL!$F:$F,COL!$A:$A,C5191,COL!$G:$G,D5191),
IF(AND(A5191="Cervical Cancer Screening", E5191="Total Expenditure ($USD per 100,000 patients)"),
SUMIFS(CERV!$F:$F,CERV!$A:$A,C5191,CERV!$G:$G,D5191),
SUMIFS(CANSCRN!$F:$F,CANSCRN!$A:$A,C5191,CANSCRN!$G:$G,D5191))))))))))))</f>
        <v>320.76409419999999</v>
      </c>
    </row>
    <row r="5192" spans="1:6" x14ac:dyDescent="0.2">
      <c r="A5192" s="24" t="s">
        <v>103</v>
      </c>
      <c r="B5192" s="24" t="s">
        <v>101</v>
      </c>
      <c r="C5192" s="24" t="s">
        <v>42</v>
      </c>
      <c r="D5192" s="24">
        <v>2018</v>
      </c>
      <c r="E5192" s="24" t="s">
        <v>106</v>
      </c>
      <c r="F5192" s="3">
        <f>IF(AND(A5192="PSA Testing", E5192= "Utilization Rate (per 100,000 patients)"),
SUMIFS(PSA!$D:$D,PSA!$A:$A,C5192,PSA!$G:$G,D5192),
IF(AND(A5192="Colorectal Cancer Screening", E5192="Utilization Rate (per 100,000 patients)"),
SUMIFS(COL!$D:$D,COL!$A:$A,C5192,COL!$G:$G, D5192),
IF(AND(A5192="Cervical Cancer Screening", E5192="Utilization Rate (per 100,000 patients)"),
SUMIFS(CERV!$D:$D,CERV!$A:$A,C5192,CERV!$G:$G,D5192),
IF(AND(A5192="Cancer Screening for CKD patients", E5192="Utilization Rate (per 100,000 patients)"),
SUMIFS(CANSCRN!$D:$D,CANSCRN!$A:$A,C5192,CANSCRN!$G:$G,D5192),
IF(AND(A5192="PSA Testing", E5192="Cost per service ($USD)"),
SUMIFS(PSA!$E:$E,PSA!$A:$A,C5192,PSA!$G:$G,D5192),
IF(AND(A5192="Colorectal Cancer Screening", E5192="Cost per service ($USD)"),
SUMIFS(COL!$E:$E,COL!$A:$A,C5192,COL!$G:$G,D5192),
IF(AND(A5192="Cervical Cancer Screening", E5192="Cost per service ($USD)"),
SUMIFS(CERV!$E:$E,CERV!$A:$A,C5192,CERV!$G:$G,D5192),
IF(AND(A5192="Cancer Screening for CKD patients", E5192="Cost per service ($USD)"),
SUMIFS(CANSCRN!$E:$E,CANSCRN!$A:$A,C5192,CANSCRN!$G:$G,D5192),
IF(AND(A5192="PSA Testing", E5192="Total Expenditure ($USD per 100,000 patients)"),
SUMIFS(PSA!$F:$F,PSA!$A:$A,C5192,PSA!$G:$G,D5192),
IF(AND(A5192="Colorectal Cancer Screening", E5192="Total Expenditure ($USD per 100,000 patients)"),
SUMIFS(COL!$F:$F,COL!$A:$A,C5192,COL!$G:$G,D5192),
IF(AND(A5192="Cervical Cancer Screening", E5192="Total Expenditure ($USD per 100,000 patients)"),
SUMIFS(CERV!$F:$F,CERV!$A:$A,C5192,CERV!$G:$G,D5192),
SUMIFS(CANSCRN!$F:$F,CANSCRN!$A:$A,C5192,CANSCRN!$G:$G,D5192))))))))))))</f>
        <v>345.1258191</v>
      </c>
    </row>
    <row r="5193" spans="1:6" x14ac:dyDescent="0.2">
      <c r="A5193" s="24" t="s">
        <v>103</v>
      </c>
      <c r="B5193" s="24" t="s">
        <v>101</v>
      </c>
      <c r="C5193" s="24" t="s">
        <v>42</v>
      </c>
      <c r="D5193" s="24">
        <v>2019</v>
      </c>
      <c r="E5193" s="24" t="s">
        <v>106</v>
      </c>
      <c r="F5193" s="3">
        <f>IF(AND(A5193="PSA Testing", E5193= "Utilization Rate (per 100,000 patients)"),
SUMIFS(PSA!$D:$D,PSA!$A:$A,C5193,PSA!$G:$G,D5193),
IF(AND(A5193="Colorectal Cancer Screening", E5193="Utilization Rate (per 100,000 patients)"),
SUMIFS(COL!$D:$D,COL!$A:$A,C5193,COL!$G:$G, D5193),
IF(AND(A5193="Cervical Cancer Screening", E5193="Utilization Rate (per 100,000 patients)"),
SUMIFS(CERV!$D:$D,CERV!$A:$A,C5193,CERV!$G:$G,D5193),
IF(AND(A5193="Cancer Screening for CKD patients", E5193="Utilization Rate (per 100,000 patients)"),
SUMIFS(CANSCRN!$D:$D,CANSCRN!$A:$A,C5193,CANSCRN!$G:$G,D5193),
IF(AND(A5193="PSA Testing", E5193="Cost per service ($USD)"),
SUMIFS(PSA!$E:$E,PSA!$A:$A,C5193,PSA!$G:$G,D5193),
IF(AND(A5193="Colorectal Cancer Screening", E5193="Cost per service ($USD)"),
SUMIFS(COL!$E:$E,COL!$A:$A,C5193,COL!$G:$G,D5193),
IF(AND(A5193="Cervical Cancer Screening", E5193="Cost per service ($USD)"),
SUMIFS(CERV!$E:$E,CERV!$A:$A,C5193,CERV!$G:$G,D5193),
IF(AND(A5193="Cancer Screening for CKD patients", E5193="Cost per service ($USD)"),
SUMIFS(CANSCRN!$E:$E,CANSCRN!$A:$A,C5193,CANSCRN!$G:$G,D5193),
IF(AND(A5193="PSA Testing", E5193="Total Expenditure ($USD per 100,000 patients)"),
SUMIFS(PSA!$F:$F,PSA!$A:$A,C5193,PSA!$G:$G,D5193),
IF(AND(A5193="Colorectal Cancer Screening", E5193="Total Expenditure ($USD per 100,000 patients)"),
SUMIFS(COL!$F:$F,COL!$A:$A,C5193,COL!$G:$G,D5193),
IF(AND(A5193="Cervical Cancer Screening", E5193="Total Expenditure ($USD per 100,000 patients)"),
SUMIFS(CERV!$F:$F,CERV!$A:$A,C5193,CERV!$G:$G,D5193),
SUMIFS(CANSCRN!$F:$F,CANSCRN!$A:$A,C5193,CANSCRN!$G:$G,D5193))))))))))))</f>
        <v>328.75026320000001</v>
      </c>
    </row>
    <row r="5194" spans="1:6" x14ac:dyDescent="0.2">
      <c r="A5194" s="24" t="s">
        <v>103</v>
      </c>
      <c r="B5194" s="24" t="s">
        <v>101</v>
      </c>
      <c r="C5194" s="24" t="s">
        <v>43</v>
      </c>
      <c r="D5194" s="24">
        <v>2009</v>
      </c>
      <c r="E5194" s="24" t="s">
        <v>106</v>
      </c>
      <c r="F5194" s="3">
        <f>IF(AND(A5194="PSA Testing", E5194= "Utilization Rate (per 100,000 patients)"),
SUMIFS(PSA!$D:$D,PSA!$A:$A,C5194,PSA!$G:$G,D5194),
IF(AND(A5194="Colorectal Cancer Screening", E5194="Utilization Rate (per 100,000 patients)"),
SUMIFS(COL!$D:$D,COL!$A:$A,C5194,COL!$G:$G, D5194),
IF(AND(A5194="Cervical Cancer Screening", E5194="Utilization Rate (per 100,000 patients)"),
SUMIFS(CERV!$D:$D,CERV!$A:$A,C5194,CERV!$G:$G,D5194),
IF(AND(A5194="Cancer Screening for CKD patients", E5194="Utilization Rate (per 100,000 patients)"),
SUMIFS(CANSCRN!$D:$D,CANSCRN!$A:$A,C5194,CANSCRN!$G:$G,D5194),
IF(AND(A5194="PSA Testing", E5194="Cost per service ($USD)"),
SUMIFS(PSA!$E:$E,PSA!$A:$A,C5194,PSA!$G:$G,D5194),
IF(AND(A5194="Colorectal Cancer Screening", E5194="Cost per service ($USD)"),
SUMIFS(COL!$E:$E,COL!$A:$A,C5194,COL!$G:$G,D5194),
IF(AND(A5194="Cervical Cancer Screening", E5194="Cost per service ($USD)"),
SUMIFS(CERV!$E:$E,CERV!$A:$A,C5194,CERV!$G:$G,D5194),
IF(AND(A5194="Cancer Screening for CKD patients", E5194="Cost per service ($USD)"),
SUMIFS(CANSCRN!$E:$E,CANSCRN!$A:$A,C5194,CANSCRN!$G:$G,D5194),
IF(AND(A5194="PSA Testing", E5194="Total Expenditure ($USD per 100,000 patients)"),
SUMIFS(PSA!$F:$F,PSA!$A:$A,C5194,PSA!$G:$G,D5194),
IF(AND(A5194="Colorectal Cancer Screening", E5194="Total Expenditure ($USD per 100,000 patients)"),
SUMIFS(COL!$F:$F,COL!$A:$A,C5194,COL!$G:$G,D5194),
IF(AND(A5194="Cervical Cancer Screening", E5194="Total Expenditure ($USD per 100,000 patients)"),
SUMIFS(CERV!$F:$F,CERV!$A:$A,C5194,CERV!$G:$G,D5194),
SUMIFS(CANSCRN!$F:$F,CANSCRN!$A:$A,C5194,CANSCRN!$G:$G,D5194))))))))))))</f>
        <v>100.8696618</v>
      </c>
    </row>
    <row r="5195" spans="1:6" x14ac:dyDescent="0.2">
      <c r="A5195" s="24" t="s">
        <v>103</v>
      </c>
      <c r="B5195" s="24" t="s">
        <v>101</v>
      </c>
      <c r="C5195" s="24" t="s">
        <v>43</v>
      </c>
      <c r="D5195" s="24">
        <v>2010</v>
      </c>
      <c r="E5195" s="24" t="s">
        <v>106</v>
      </c>
      <c r="F5195" s="3">
        <f>IF(AND(A5195="PSA Testing", E5195= "Utilization Rate (per 100,000 patients)"),
SUMIFS(PSA!$D:$D,PSA!$A:$A,C5195,PSA!$G:$G,D5195),
IF(AND(A5195="Colorectal Cancer Screening", E5195="Utilization Rate (per 100,000 patients)"),
SUMIFS(COL!$D:$D,COL!$A:$A,C5195,COL!$G:$G, D5195),
IF(AND(A5195="Cervical Cancer Screening", E5195="Utilization Rate (per 100,000 patients)"),
SUMIFS(CERV!$D:$D,CERV!$A:$A,C5195,CERV!$G:$G,D5195),
IF(AND(A5195="Cancer Screening for CKD patients", E5195="Utilization Rate (per 100,000 patients)"),
SUMIFS(CANSCRN!$D:$D,CANSCRN!$A:$A,C5195,CANSCRN!$G:$G,D5195),
IF(AND(A5195="PSA Testing", E5195="Cost per service ($USD)"),
SUMIFS(PSA!$E:$E,PSA!$A:$A,C5195,PSA!$G:$G,D5195),
IF(AND(A5195="Colorectal Cancer Screening", E5195="Cost per service ($USD)"),
SUMIFS(COL!$E:$E,COL!$A:$A,C5195,COL!$G:$G,D5195),
IF(AND(A5195="Cervical Cancer Screening", E5195="Cost per service ($USD)"),
SUMIFS(CERV!$E:$E,CERV!$A:$A,C5195,CERV!$G:$G,D5195),
IF(AND(A5195="Cancer Screening for CKD patients", E5195="Cost per service ($USD)"),
SUMIFS(CANSCRN!$E:$E,CANSCRN!$A:$A,C5195,CANSCRN!$G:$G,D5195),
IF(AND(A5195="PSA Testing", E5195="Total Expenditure ($USD per 100,000 patients)"),
SUMIFS(PSA!$F:$F,PSA!$A:$A,C5195,PSA!$G:$G,D5195),
IF(AND(A5195="Colorectal Cancer Screening", E5195="Total Expenditure ($USD per 100,000 patients)"),
SUMIFS(COL!$F:$F,COL!$A:$A,C5195,COL!$G:$G,D5195),
IF(AND(A5195="Cervical Cancer Screening", E5195="Total Expenditure ($USD per 100,000 patients)"),
SUMIFS(CERV!$F:$F,CERV!$A:$A,C5195,CERV!$G:$G,D5195),
SUMIFS(CANSCRN!$F:$F,CANSCRN!$A:$A,C5195,CANSCRN!$G:$G,D5195))))))))))))</f>
        <v>114.36065929999999</v>
      </c>
    </row>
    <row r="5196" spans="1:6" x14ac:dyDescent="0.2">
      <c r="A5196" s="24" t="s">
        <v>103</v>
      </c>
      <c r="B5196" s="24" t="s">
        <v>101</v>
      </c>
      <c r="C5196" s="24" t="s">
        <v>43</v>
      </c>
      <c r="D5196" s="24">
        <v>2011</v>
      </c>
      <c r="E5196" s="24" t="s">
        <v>106</v>
      </c>
      <c r="F5196" s="3">
        <f>IF(AND(A5196="PSA Testing", E5196= "Utilization Rate (per 100,000 patients)"),
SUMIFS(PSA!$D:$D,PSA!$A:$A,C5196,PSA!$G:$G,D5196),
IF(AND(A5196="Colorectal Cancer Screening", E5196="Utilization Rate (per 100,000 patients)"),
SUMIFS(COL!$D:$D,COL!$A:$A,C5196,COL!$G:$G, D5196),
IF(AND(A5196="Cervical Cancer Screening", E5196="Utilization Rate (per 100,000 patients)"),
SUMIFS(CERV!$D:$D,CERV!$A:$A,C5196,CERV!$G:$G,D5196),
IF(AND(A5196="Cancer Screening for CKD patients", E5196="Utilization Rate (per 100,000 patients)"),
SUMIFS(CANSCRN!$D:$D,CANSCRN!$A:$A,C5196,CANSCRN!$G:$G,D5196),
IF(AND(A5196="PSA Testing", E5196="Cost per service ($USD)"),
SUMIFS(PSA!$E:$E,PSA!$A:$A,C5196,PSA!$G:$G,D5196),
IF(AND(A5196="Colorectal Cancer Screening", E5196="Cost per service ($USD)"),
SUMIFS(COL!$E:$E,COL!$A:$A,C5196,COL!$G:$G,D5196),
IF(AND(A5196="Cervical Cancer Screening", E5196="Cost per service ($USD)"),
SUMIFS(CERV!$E:$E,CERV!$A:$A,C5196,CERV!$G:$G,D5196),
IF(AND(A5196="Cancer Screening for CKD patients", E5196="Cost per service ($USD)"),
SUMIFS(CANSCRN!$E:$E,CANSCRN!$A:$A,C5196,CANSCRN!$G:$G,D5196),
IF(AND(A5196="PSA Testing", E5196="Total Expenditure ($USD per 100,000 patients)"),
SUMIFS(PSA!$F:$F,PSA!$A:$A,C5196,PSA!$G:$G,D5196),
IF(AND(A5196="Colorectal Cancer Screening", E5196="Total Expenditure ($USD per 100,000 patients)"),
SUMIFS(COL!$F:$F,COL!$A:$A,C5196,COL!$G:$G,D5196),
IF(AND(A5196="Cervical Cancer Screening", E5196="Total Expenditure ($USD per 100,000 patients)"),
SUMIFS(CERV!$F:$F,CERV!$A:$A,C5196,CERV!$G:$G,D5196),
SUMIFS(CANSCRN!$F:$F,CANSCRN!$A:$A,C5196,CANSCRN!$G:$G,D5196))))))))))))</f>
        <v>142.01797830000001</v>
      </c>
    </row>
    <row r="5197" spans="1:6" x14ac:dyDescent="0.2">
      <c r="A5197" s="24" t="s">
        <v>103</v>
      </c>
      <c r="B5197" s="24" t="s">
        <v>101</v>
      </c>
      <c r="C5197" s="24" t="s">
        <v>43</v>
      </c>
      <c r="D5197" s="24">
        <v>2012</v>
      </c>
      <c r="E5197" s="24" t="s">
        <v>106</v>
      </c>
      <c r="F5197" s="3">
        <f>IF(AND(A5197="PSA Testing", E5197= "Utilization Rate (per 100,000 patients)"),
SUMIFS(PSA!$D:$D,PSA!$A:$A,C5197,PSA!$G:$G,D5197),
IF(AND(A5197="Colorectal Cancer Screening", E5197="Utilization Rate (per 100,000 patients)"),
SUMIFS(COL!$D:$D,COL!$A:$A,C5197,COL!$G:$G, D5197),
IF(AND(A5197="Cervical Cancer Screening", E5197="Utilization Rate (per 100,000 patients)"),
SUMIFS(CERV!$D:$D,CERV!$A:$A,C5197,CERV!$G:$G,D5197),
IF(AND(A5197="Cancer Screening for CKD patients", E5197="Utilization Rate (per 100,000 patients)"),
SUMIFS(CANSCRN!$D:$D,CANSCRN!$A:$A,C5197,CANSCRN!$G:$G,D5197),
IF(AND(A5197="PSA Testing", E5197="Cost per service ($USD)"),
SUMIFS(PSA!$E:$E,PSA!$A:$A,C5197,PSA!$G:$G,D5197),
IF(AND(A5197="Colorectal Cancer Screening", E5197="Cost per service ($USD)"),
SUMIFS(COL!$E:$E,COL!$A:$A,C5197,COL!$G:$G,D5197),
IF(AND(A5197="Cervical Cancer Screening", E5197="Cost per service ($USD)"),
SUMIFS(CERV!$E:$E,CERV!$A:$A,C5197,CERV!$G:$G,D5197),
IF(AND(A5197="Cancer Screening for CKD patients", E5197="Cost per service ($USD)"),
SUMIFS(CANSCRN!$E:$E,CANSCRN!$A:$A,C5197,CANSCRN!$G:$G,D5197),
IF(AND(A5197="PSA Testing", E5197="Total Expenditure ($USD per 100,000 patients)"),
SUMIFS(PSA!$F:$F,PSA!$A:$A,C5197,PSA!$G:$G,D5197),
IF(AND(A5197="Colorectal Cancer Screening", E5197="Total Expenditure ($USD per 100,000 patients)"),
SUMIFS(COL!$F:$F,COL!$A:$A,C5197,COL!$G:$G,D5197),
IF(AND(A5197="Cervical Cancer Screening", E5197="Total Expenditure ($USD per 100,000 patients)"),
SUMIFS(CERV!$F:$F,CERV!$A:$A,C5197,CERV!$G:$G,D5197),
SUMIFS(CANSCRN!$F:$F,CANSCRN!$A:$A,C5197,CANSCRN!$G:$G,D5197))))))))))))</f>
        <v>164.31145989999999</v>
      </c>
    </row>
    <row r="5198" spans="1:6" x14ac:dyDescent="0.2">
      <c r="A5198" s="24" t="s">
        <v>103</v>
      </c>
      <c r="B5198" s="24" t="s">
        <v>101</v>
      </c>
      <c r="C5198" s="24" t="s">
        <v>43</v>
      </c>
      <c r="D5198" s="24">
        <v>2013</v>
      </c>
      <c r="E5198" s="24" t="s">
        <v>106</v>
      </c>
      <c r="F5198" s="3">
        <f>IF(AND(A5198="PSA Testing", E5198= "Utilization Rate (per 100,000 patients)"),
SUMIFS(PSA!$D:$D,PSA!$A:$A,C5198,PSA!$G:$G,D5198),
IF(AND(A5198="Colorectal Cancer Screening", E5198="Utilization Rate (per 100,000 patients)"),
SUMIFS(COL!$D:$D,COL!$A:$A,C5198,COL!$G:$G, D5198),
IF(AND(A5198="Cervical Cancer Screening", E5198="Utilization Rate (per 100,000 patients)"),
SUMIFS(CERV!$D:$D,CERV!$A:$A,C5198,CERV!$G:$G,D5198),
IF(AND(A5198="Cancer Screening for CKD patients", E5198="Utilization Rate (per 100,000 patients)"),
SUMIFS(CANSCRN!$D:$D,CANSCRN!$A:$A,C5198,CANSCRN!$G:$G,D5198),
IF(AND(A5198="PSA Testing", E5198="Cost per service ($USD)"),
SUMIFS(PSA!$E:$E,PSA!$A:$A,C5198,PSA!$G:$G,D5198),
IF(AND(A5198="Colorectal Cancer Screening", E5198="Cost per service ($USD)"),
SUMIFS(COL!$E:$E,COL!$A:$A,C5198,COL!$G:$G,D5198),
IF(AND(A5198="Cervical Cancer Screening", E5198="Cost per service ($USD)"),
SUMIFS(CERV!$E:$E,CERV!$A:$A,C5198,CERV!$G:$G,D5198),
IF(AND(A5198="Cancer Screening for CKD patients", E5198="Cost per service ($USD)"),
SUMIFS(CANSCRN!$E:$E,CANSCRN!$A:$A,C5198,CANSCRN!$G:$G,D5198),
IF(AND(A5198="PSA Testing", E5198="Total Expenditure ($USD per 100,000 patients)"),
SUMIFS(PSA!$F:$F,PSA!$A:$A,C5198,PSA!$G:$G,D5198),
IF(AND(A5198="Colorectal Cancer Screening", E5198="Total Expenditure ($USD per 100,000 patients)"),
SUMIFS(COL!$F:$F,COL!$A:$A,C5198,COL!$G:$G,D5198),
IF(AND(A5198="Cervical Cancer Screening", E5198="Total Expenditure ($USD per 100,000 patients)"),
SUMIFS(CERV!$F:$F,CERV!$A:$A,C5198,CERV!$G:$G,D5198),
SUMIFS(CANSCRN!$F:$F,CANSCRN!$A:$A,C5198,CANSCRN!$G:$G,D5198))))))))))))</f>
        <v>170.9371898</v>
      </c>
    </row>
    <row r="5199" spans="1:6" x14ac:dyDescent="0.2">
      <c r="A5199" s="24" t="s">
        <v>103</v>
      </c>
      <c r="B5199" s="24" t="s">
        <v>101</v>
      </c>
      <c r="C5199" s="24" t="s">
        <v>43</v>
      </c>
      <c r="D5199" s="24">
        <v>2014</v>
      </c>
      <c r="E5199" s="24" t="s">
        <v>106</v>
      </c>
      <c r="F5199" s="3">
        <f>IF(AND(A5199="PSA Testing", E5199= "Utilization Rate (per 100,000 patients)"),
SUMIFS(PSA!$D:$D,PSA!$A:$A,C5199,PSA!$G:$G,D5199),
IF(AND(A5199="Colorectal Cancer Screening", E5199="Utilization Rate (per 100,000 patients)"),
SUMIFS(COL!$D:$D,COL!$A:$A,C5199,COL!$G:$G, D5199),
IF(AND(A5199="Cervical Cancer Screening", E5199="Utilization Rate (per 100,000 patients)"),
SUMIFS(CERV!$D:$D,CERV!$A:$A,C5199,CERV!$G:$G,D5199),
IF(AND(A5199="Cancer Screening for CKD patients", E5199="Utilization Rate (per 100,000 patients)"),
SUMIFS(CANSCRN!$D:$D,CANSCRN!$A:$A,C5199,CANSCRN!$G:$G,D5199),
IF(AND(A5199="PSA Testing", E5199="Cost per service ($USD)"),
SUMIFS(PSA!$E:$E,PSA!$A:$A,C5199,PSA!$G:$G,D5199),
IF(AND(A5199="Colorectal Cancer Screening", E5199="Cost per service ($USD)"),
SUMIFS(COL!$E:$E,COL!$A:$A,C5199,COL!$G:$G,D5199),
IF(AND(A5199="Cervical Cancer Screening", E5199="Cost per service ($USD)"),
SUMIFS(CERV!$E:$E,CERV!$A:$A,C5199,CERV!$G:$G,D5199),
IF(AND(A5199="Cancer Screening for CKD patients", E5199="Cost per service ($USD)"),
SUMIFS(CANSCRN!$E:$E,CANSCRN!$A:$A,C5199,CANSCRN!$G:$G,D5199),
IF(AND(A5199="PSA Testing", E5199="Total Expenditure ($USD per 100,000 patients)"),
SUMIFS(PSA!$F:$F,PSA!$A:$A,C5199,PSA!$G:$G,D5199),
IF(AND(A5199="Colorectal Cancer Screening", E5199="Total Expenditure ($USD per 100,000 patients)"),
SUMIFS(COL!$F:$F,COL!$A:$A,C5199,COL!$G:$G,D5199),
IF(AND(A5199="Cervical Cancer Screening", E5199="Total Expenditure ($USD per 100,000 patients)"),
SUMIFS(CERV!$F:$F,CERV!$A:$A,C5199,CERV!$G:$G,D5199),
SUMIFS(CANSCRN!$F:$F,CANSCRN!$A:$A,C5199,CANSCRN!$G:$G,D5199))))))))))))</f>
        <v>169.55486300000001</v>
      </c>
    </row>
    <row r="5200" spans="1:6" x14ac:dyDescent="0.2">
      <c r="A5200" s="24" t="s">
        <v>103</v>
      </c>
      <c r="B5200" s="24" t="s">
        <v>101</v>
      </c>
      <c r="C5200" s="24" t="s">
        <v>43</v>
      </c>
      <c r="D5200" s="24">
        <v>2015</v>
      </c>
      <c r="E5200" s="24" t="s">
        <v>106</v>
      </c>
      <c r="F5200" s="3">
        <f>IF(AND(A5200="PSA Testing", E5200= "Utilization Rate (per 100,000 patients)"),
SUMIFS(PSA!$D:$D,PSA!$A:$A,C5200,PSA!$G:$G,D5200),
IF(AND(A5200="Colorectal Cancer Screening", E5200="Utilization Rate (per 100,000 patients)"),
SUMIFS(COL!$D:$D,COL!$A:$A,C5200,COL!$G:$G, D5200),
IF(AND(A5200="Cervical Cancer Screening", E5200="Utilization Rate (per 100,000 patients)"),
SUMIFS(CERV!$D:$D,CERV!$A:$A,C5200,CERV!$G:$G,D5200),
IF(AND(A5200="Cancer Screening for CKD patients", E5200="Utilization Rate (per 100,000 patients)"),
SUMIFS(CANSCRN!$D:$D,CANSCRN!$A:$A,C5200,CANSCRN!$G:$G,D5200),
IF(AND(A5200="PSA Testing", E5200="Cost per service ($USD)"),
SUMIFS(PSA!$E:$E,PSA!$A:$A,C5200,PSA!$G:$G,D5200),
IF(AND(A5200="Colorectal Cancer Screening", E5200="Cost per service ($USD)"),
SUMIFS(COL!$E:$E,COL!$A:$A,C5200,COL!$G:$G,D5200),
IF(AND(A5200="Cervical Cancer Screening", E5200="Cost per service ($USD)"),
SUMIFS(CERV!$E:$E,CERV!$A:$A,C5200,CERV!$G:$G,D5200),
IF(AND(A5200="Cancer Screening for CKD patients", E5200="Cost per service ($USD)"),
SUMIFS(CANSCRN!$E:$E,CANSCRN!$A:$A,C5200,CANSCRN!$G:$G,D5200),
IF(AND(A5200="PSA Testing", E5200="Total Expenditure ($USD per 100,000 patients)"),
SUMIFS(PSA!$F:$F,PSA!$A:$A,C5200,PSA!$G:$G,D5200),
IF(AND(A5200="Colorectal Cancer Screening", E5200="Total Expenditure ($USD per 100,000 patients)"),
SUMIFS(COL!$F:$F,COL!$A:$A,C5200,COL!$G:$G,D5200),
IF(AND(A5200="Cervical Cancer Screening", E5200="Total Expenditure ($USD per 100,000 patients)"),
SUMIFS(CERV!$F:$F,CERV!$A:$A,C5200,CERV!$G:$G,D5200),
SUMIFS(CANSCRN!$F:$F,CANSCRN!$A:$A,C5200,CANSCRN!$G:$G,D5200))))))))))))</f>
        <v>144.6710952</v>
      </c>
    </row>
    <row r="5201" spans="1:6" x14ac:dyDescent="0.2">
      <c r="A5201" s="24" t="s">
        <v>103</v>
      </c>
      <c r="B5201" s="24" t="s">
        <v>101</v>
      </c>
      <c r="C5201" s="24" t="s">
        <v>43</v>
      </c>
      <c r="D5201" s="24">
        <v>2016</v>
      </c>
      <c r="E5201" s="24" t="s">
        <v>106</v>
      </c>
      <c r="F5201" s="3">
        <f>IF(AND(A5201="PSA Testing", E5201= "Utilization Rate (per 100,000 patients)"),
SUMIFS(PSA!$D:$D,PSA!$A:$A,C5201,PSA!$G:$G,D5201),
IF(AND(A5201="Colorectal Cancer Screening", E5201="Utilization Rate (per 100,000 patients)"),
SUMIFS(COL!$D:$D,COL!$A:$A,C5201,COL!$G:$G, D5201),
IF(AND(A5201="Cervical Cancer Screening", E5201="Utilization Rate (per 100,000 patients)"),
SUMIFS(CERV!$D:$D,CERV!$A:$A,C5201,CERV!$G:$G,D5201),
IF(AND(A5201="Cancer Screening for CKD patients", E5201="Utilization Rate (per 100,000 patients)"),
SUMIFS(CANSCRN!$D:$D,CANSCRN!$A:$A,C5201,CANSCRN!$G:$G,D5201),
IF(AND(A5201="PSA Testing", E5201="Cost per service ($USD)"),
SUMIFS(PSA!$E:$E,PSA!$A:$A,C5201,PSA!$G:$G,D5201),
IF(AND(A5201="Colorectal Cancer Screening", E5201="Cost per service ($USD)"),
SUMIFS(COL!$E:$E,COL!$A:$A,C5201,COL!$G:$G,D5201),
IF(AND(A5201="Cervical Cancer Screening", E5201="Cost per service ($USD)"),
SUMIFS(CERV!$E:$E,CERV!$A:$A,C5201,CERV!$G:$G,D5201),
IF(AND(A5201="Cancer Screening for CKD patients", E5201="Cost per service ($USD)"),
SUMIFS(CANSCRN!$E:$E,CANSCRN!$A:$A,C5201,CANSCRN!$G:$G,D5201),
IF(AND(A5201="PSA Testing", E5201="Total Expenditure ($USD per 100,000 patients)"),
SUMIFS(PSA!$F:$F,PSA!$A:$A,C5201,PSA!$G:$G,D5201),
IF(AND(A5201="Colorectal Cancer Screening", E5201="Total Expenditure ($USD per 100,000 patients)"),
SUMIFS(COL!$F:$F,COL!$A:$A,C5201,COL!$G:$G,D5201),
IF(AND(A5201="Cervical Cancer Screening", E5201="Total Expenditure ($USD per 100,000 patients)"),
SUMIFS(CERV!$F:$F,CERV!$A:$A,C5201,CERV!$G:$G,D5201),
SUMIFS(CANSCRN!$F:$F,CANSCRN!$A:$A,C5201,CANSCRN!$G:$G,D5201))))))))))))</f>
        <v>144.4741406</v>
      </c>
    </row>
    <row r="5202" spans="1:6" x14ac:dyDescent="0.2">
      <c r="A5202" s="24" t="s">
        <v>103</v>
      </c>
      <c r="B5202" s="24" t="s">
        <v>101</v>
      </c>
      <c r="C5202" s="24" t="s">
        <v>43</v>
      </c>
      <c r="D5202" s="24">
        <v>2017</v>
      </c>
      <c r="E5202" s="24" t="s">
        <v>106</v>
      </c>
      <c r="F5202" s="3">
        <f>IF(AND(A5202="PSA Testing", E5202= "Utilization Rate (per 100,000 patients)"),
SUMIFS(PSA!$D:$D,PSA!$A:$A,C5202,PSA!$G:$G,D5202),
IF(AND(A5202="Colorectal Cancer Screening", E5202="Utilization Rate (per 100,000 patients)"),
SUMIFS(COL!$D:$D,COL!$A:$A,C5202,COL!$G:$G, D5202),
IF(AND(A5202="Cervical Cancer Screening", E5202="Utilization Rate (per 100,000 patients)"),
SUMIFS(CERV!$D:$D,CERV!$A:$A,C5202,CERV!$G:$G,D5202),
IF(AND(A5202="Cancer Screening for CKD patients", E5202="Utilization Rate (per 100,000 patients)"),
SUMIFS(CANSCRN!$D:$D,CANSCRN!$A:$A,C5202,CANSCRN!$G:$G,D5202),
IF(AND(A5202="PSA Testing", E5202="Cost per service ($USD)"),
SUMIFS(PSA!$E:$E,PSA!$A:$A,C5202,PSA!$G:$G,D5202),
IF(AND(A5202="Colorectal Cancer Screening", E5202="Cost per service ($USD)"),
SUMIFS(COL!$E:$E,COL!$A:$A,C5202,COL!$G:$G,D5202),
IF(AND(A5202="Cervical Cancer Screening", E5202="Cost per service ($USD)"),
SUMIFS(CERV!$E:$E,CERV!$A:$A,C5202,CERV!$G:$G,D5202),
IF(AND(A5202="Cancer Screening for CKD patients", E5202="Cost per service ($USD)"),
SUMIFS(CANSCRN!$E:$E,CANSCRN!$A:$A,C5202,CANSCRN!$G:$G,D5202),
IF(AND(A5202="PSA Testing", E5202="Total Expenditure ($USD per 100,000 patients)"),
SUMIFS(PSA!$F:$F,PSA!$A:$A,C5202,PSA!$G:$G,D5202),
IF(AND(A5202="Colorectal Cancer Screening", E5202="Total Expenditure ($USD per 100,000 patients)"),
SUMIFS(COL!$F:$F,COL!$A:$A,C5202,COL!$G:$G,D5202),
IF(AND(A5202="Cervical Cancer Screening", E5202="Total Expenditure ($USD per 100,000 patients)"),
SUMIFS(CERV!$F:$F,CERV!$A:$A,C5202,CERV!$G:$G,D5202),
SUMIFS(CANSCRN!$F:$F,CANSCRN!$A:$A,C5202,CANSCRN!$G:$G,D5202))))))))))))</f>
        <v>153.53541540000001</v>
      </c>
    </row>
    <row r="5203" spans="1:6" x14ac:dyDescent="0.2">
      <c r="A5203" s="24" t="s">
        <v>103</v>
      </c>
      <c r="B5203" s="24" t="s">
        <v>101</v>
      </c>
      <c r="C5203" s="24" t="s">
        <v>43</v>
      </c>
      <c r="D5203" s="24">
        <v>2018</v>
      </c>
      <c r="E5203" s="24" t="s">
        <v>106</v>
      </c>
      <c r="F5203" s="3">
        <f>IF(AND(A5203="PSA Testing", E5203= "Utilization Rate (per 100,000 patients)"),
SUMIFS(PSA!$D:$D,PSA!$A:$A,C5203,PSA!$G:$G,D5203),
IF(AND(A5203="Colorectal Cancer Screening", E5203="Utilization Rate (per 100,000 patients)"),
SUMIFS(COL!$D:$D,COL!$A:$A,C5203,COL!$G:$G, D5203),
IF(AND(A5203="Cervical Cancer Screening", E5203="Utilization Rate (per 100,000 patients)"),
SUMIFS(CERV!$D:$D,CERV!$A:$A,C5203,CERV!$G:$G,D5203),
IF(AND(A5203="Cancer Screening for CKD patients", E5203="Utilization Rate (per 100,000 patients)"),
SUMIFS(CANSCRN!$D:$D,CANSCRN!$A:$A,C5203,CANSCRN!$G:$G,D5203),
IF(AND(A5203="PSA Testing", E5203="Cost per service ($USD)"),
SUMIFS(PSA!$E:$E,PSA!$A:$A,C5203,PSA!$G:$G,D5203),
IF(AND(A5203="Colorectal Cancer Screening", E5203="Cost per service ($USD)"),
SUMIFS(COL!$E:$E,COL!$A:$A,C5203,COL!$G:$G,D5203),
IF(AND(A5203="Cervical Cancer Screening", E5203="Cost per service ($USD)"),
SUMIFS(CERV!$E:$E,CERV!$A:$A,C5203,CERV!$G:$G,D5203),
IF(AND(A5203="Cancer Screening for CKD patients", E5203="Cost per service ($USD)"),
SUMIFS(CANSCRN!$E:$E,CANSCRN!$A:$A,C5203,CANSCRN!$G:$G,D5203),
IF(AND(A5203="PSA Testing", E5203="Total Expenditure ($USD per 100,000 patients)"),
SUMIFS(PSA!$F:$F,PSA!$A:$A,C5203,PSA!$G:$G,D5203),
IF(AND(A5203="Colorectal Cancer Screening", E5203="Total Expenditure ($USD per 100,000 patients)"),
SUMIFS(COL!$F:$F,COL!$A:$A,C5203,COL!$G:$G,D5203),
IF(AND(A5203="Cervical Cancer Screening", E5203="Total Expenditure ($USD per 100,000 patients)"),
SUMIFS(CERV!$F:$F,CERV!$A:$A,C5203,CERV!$G:$G,D5203),
SUMIFS(CANSCRN!$F:$F,CANSCRN!$A:$A,C5203,CANSCRN!$G:$G,D5203))))))))))))</f>
        <v>153.75759160000001</v>
      </c>
    </row>
    <row r="5204" spans="1:6" x14ac:dyDescent="0.2">
      <c r="A5204" s="24" t="s">
        <v>103</v>
      </c>
      <c r="B5204" s="24" t="s">
        <v>101</v>
      </c>
      <c r="C5204" s="24" t="s">
        <v>43</v>
      </c>
      <c r="D5204" s="24">
        <v>2019</v>
      </c>
      <c r="E5204" s="24" t="s">
        <v>106</v>
      </c>
      <c r="F5204" s="3">
        <f>IF(AND(A5204="PSA Testing", E5204= "Utilization Rate (per 100,000 patients)"),
SUMIFS(PSA!$D:$D,PSA!$A:$A,C5204,PSA!$G:$G,D5204),
IF(AND(A5204="Colorectal Cancer Screening", E5204="Utilization Rate (per 100,000 patients)"),
SUMIFS(COL!$D:$D,COL!$A:$A,C5204,COL!$G:$G, D5204),
IF(AND(A5204="Cervical Cancer Screening", E5204="Utilization Rate (per 100,000 patients)"),
SUMIFS(CERV!$D:$D,CERV!$A:$A,C5204,CERV!$G:$G,D5204),
IF(AND(A5204="Cancer Screening for CKD patients", E5204="Utilization Rate (per 100,000 patients)"),
SUMIFS(CANSCRN!$D:$D,CANSCRN!$A:$A,C5204,CANSCRN!$G:$G,D5204),
IF(AND(A5204="PSA Testing", E5204="Cost per service ($USD)"),
SUMIFS(PSA!$E:$E,PSA!$A:$A,C5204,PSA!$G:$G,D5204),
IF(AND(A5204="Colorectal Cancer Screening", E5204="Cost per service ($USD)"),
SUMIFS(COL!$E:$E,COL!$A:$A,C5204,COL!$G:$G,D5204),
IF(AND(A5204="Cervical Cancer Screening", E5204="Cost per service ($USD)"),
SUMIFS(CERV!$E:$E,CERV!$A:$A,C5204,CERV!$G:$G,D5204),
IF(AND(A5204="Cancer Screening for CKD patients", E5204="Cost per service ($USD)"),
SUMIFS(CANSCRN!$E:$E,CANSCRN!$A:$A,C5204,CANSCRN!$G:$G,D5204),
IF(AND(A5204="PSA Testing", E5204="Total Expenditure ($USD per 100,000 patients)"),
SUMIFS(PSA!$F:$F,PSA!$A:$A,C5204,PSA!$G:$G,D5204),
IF(AND(A5204="Colorectal Cancer Screening", E5204="Total Expenditure ($USD per 100,000 patients)"),
SUMIFS(COL!$F:$F,COL!$A:$A,C5204,COL!$G:$G,D5204),
IF(AND(A5204="Cervical Cancer Screening", E5204="Total Expenditure ($USD per 100,000 patients)"),
SUMIFS(CERV!$F:$F,CERV!$A:$A,C5204,CERV!$G:$G,D5204),
SUMIFS(CANSCRN!$F:$F,CANSCRN!$A:$A,C5204,CANSCRN!$G:$G,D5204))))))))))))</f>
        <v>192.70509799999999</v>
      </c>
    </row>
    <row r="5205" spans="1:6" x14ac:dyDescent="0.2">
      <c r="A5205" s="24" t="s">
        <v>103</v>
      </c>
      <c r="B5205" s="24" t="s">
        <v>101</v>
      </c>
      <c r="C5205" s="24" t="s">
        <v>44</v>
      </c>
      <c r="D5205" s="24">
        <v>2009</v>
      </c>
      <c r="E5205" s="24" t="s">
        <v>106</v>
      </c>
      <c r="F5205" s="3">
        <f>IF(AND(A5205="PSA Testing", E5205= "Utilization Rate (per 100,000 patients)"),
SUMIFS(PSA!$D:$D,PSA!$A:$A,C5205,PSA!$G:$G,D5205),
IF(AND(A5205="Colorectal Cancer Screening", E5205="Utilization Rate (per 100,000 patients)"),
SUMIFS(COL!$D:$D,COL!$A:$A,C5205,COL!$G:$G, D5205),
IF(AND(A5205="Cervical Cancer Screening", E5205="Utilization Rate (per 100,000 patients)"),
SUMIFS(CERV!$D:$D,CERV!$A:$A,C5205,CERV!$G:$G,D5205),
IF(AND(A5205="Cancer Screening for CKD patients", E5205="Utilization Rate (per 100,000 patients)"),
SUMIFS(CANSCRN!$D:$D,CANSCRN!$A:$A,C5205,CANSCRN!$G:$G,D5205),
IF(AND(A5205="PSA Testing", E5205="Cost per service ($USD)"),
SUMIFS(PSA!$E:$E,PSA!$A:$A,C5205,PSA!$G:$G,D5205),
IF(AND(A5205="Colorectal Cancer Screening", E5205="Cost per service ($USD)"),
SUMIFS(COL!$E:$E,COL!$A:$A,C5205,COL!$G:$G,D5205),
IF(AND(A5205="Cervical Cancer Screening", E5205="Cost per service ($USD)"),
SUMIFS(CERV!$E:$E,CERV!$A:$A,C5205,CERV!$G:$G,D5205),
IF(AND(A5205="Cancer Screening for CKD patients", E5205="Cost per service ($USD)"),
SUMIFS(CANSCRN!$E:$E,CANSCRN!$A:$A,C5205,CANSCRN!$G:$G,D5205),
IF(AND(A5205="PSA Testing", E5205="Total Expenditure ($USD per 100,000 patients)"),
SUMIFS(PSA!$F:$F,PSA!$A:$A,C5205,PSA!$G:$G,D5205),
IF(AND(A5205="Colorectal Cancer Screening", E5205="Total Expenditure ($USD per 100,000 patients)"),
SUMIFS(COL!$F:$F,COL!$A:$A,C5205,COL!$G:$G,D5205),
IF(AND(A5205="Cervical Cancer Screening", E5205="Total Expenditure ($USD per 100,000 patients)"),
SUMIFS(CERV!$F:$F,CERV!$A:$A,C5205,CERV!$G:$G,D5205),
SUMIFS(CANSCRN!$F:$F,CANSCRN!$A:$A,C5205,CANSCRN!$G:$G,D5205))))))))))))</f>
        <v>76.142438839999997</v>
      </c>
    </row>
    <row r="5206" spans="1:6" x14ac:dyDescent="0.2">
      <c r="A5206" s="24" t="s">
        <v>103</v>
      </c>
      <c r="B5206" s="24" t="s">
        <v>101</v>
      </c>
      <c r="C5206" s="24" t="s">
        <v>44</v>
      </c>
      <c r="D5206" s="24">
        <v>2010</v>
      </c>
      <c r="E5206" s="24" t="s">
        <v>106</v>
      </c>
      <c r="F5206" s="3">
        <f>IF(AND(A5206="PSA Testing", E5206= "Utilization Rate (per 100,000 patients)"),
SUMIFS(PSA!$D:$D,PSA!$A:$A,C5206,PSA!$G:$G,D5206),
IF(AND(A5206="Colorectal Cancer Screening", E5206="Utilization Rate (per 100,000 patients)"),
SUMIFS(COL!$D:$D,COL!$A:$A,C5206,COL!$G:$G, D5206),
IF(AND(A5206="Cervical Cancer Screening", E5206="Utilization Rate (per 100,000 patients)"),
SUMIFS(CERV!$D:$D,CERV!$A:$A,C5206,CERV!$G:$G,D5206),
IF(AND(A5206="Cancer Screening for CKD patients", E5206="Utilization Rate (per 100,000 patients)"),
SUMIFS(CANSCRN!$D:$D,CANSCRN!$A:$A,C5206,CANSCRN!$G:$G,D5206),
IF(AND(A5206="PSA Testing", E5206="Cost per service ($USD)"),
SUMIFS(PSA!$E:$E,PSA!$A:$A,C5206,PSA!$G:$G,D5206),
IF(AND(A5206="Colorectal Cancer Screening", E5206="Cost per service ($USD)"),
SUMIFS(COL!$E:$E,COL!$A:$A,C5206,COL!$G:$G,D5206),
IF(AND(A5206="Cervical Cancer Screening", E5206="Cost per service ($USD)"),
SUMIFS(CERV!$E:$E,CERV!$A:$A,C5206,CERV!$G:$G,D5206),
IF(AND(A5206="Cancer Screening for CKD patients", E5206="Cost per service ($USD)"),
SUMIFS(CANSCRN!$E:$E,CANSCRN!$A:$A,C5206,CANSCRN!$G:$G,D5206),
IF(AND(A5206="PSA Testing", E5206="Total Expenditure ($USD per 100,000 patients)"),
SUMIFS(PSA!$F:$F,PSA!$A:$A,C5206,PSA!$G:$G,D5206),
IF(AND(A5206="Colorectal Cancer Screening", E5206="Total Expenditure ($USD per 100,000 patients)"),
SUMIFS(COL!$F:$F,COL!$A:$A,C5206,COL!$G:$G,D5206),
IF(AND(A5206="Cervical Cancer Screening", E5206="Total Expenditure ($USD per 100,000 patients)"),
SUMIFS(CERV!$F:$F,CERV!$A:$A,C5206,CERV!$G:$G,D5206),
SUMIFS(CANSCRN!$F:$F,CANSCRN!$A:$A,C5206,CANSCRN!$G:$G,D5206))))))))))))</f>
        <v>84.384265420000006</v>
      </c>
    </row>
    <row r="5207" spans="1:6" x14ac:dyDescent="0.2">
      <c r="A5207" s="24" t="s">
        <v>103</v>
      </c>
      <c r="B5207" s="24" t="s">
        <v>101</v>
      </c>
      <c r="C5207" s="24" t="s">
        <v>44</v>
      </c>
      <c r="D5207" s="24">
        <v>2011</v>
      </c>
      <c r="E5207" s="24" t="s">
        <v>106</v>
      </c>
      <c r="F5207" s="3">
        <f>IF(AND(A5207="PSA Testing", E5207= "Utilization Rate (per 100,000 patients)"),
SUMIFS(PSA!$D:$D,PSA!$A:$A,C5207,PSA!$G:$G,D5207),
IF(AND(A5207="Colorectal Cancer Screening", E5207="Utilization Rate (per 100,000 patients)"),
SUMIFS(COL!$D:$D,COL!$A:$A,C5207,COL!$G:$G, D5207),
IF(AND(A5207="Cervical Cancer Screening", E5207="Utilization Rate (per 100,000 patients)"),
SUMIFS(CERV!$D:$D,CERV!$A:$A,C5207,CERV!$G:$G,D5207),
IF(AND(A5207="Cancer Screening for CKD patients", E5207="Utilization Rate (per 100,000 patients)"),
SUMIFS(CANSCRN!$D:$D,CANSCRN!$A:$A,C5207,CANSCRN!$G:$G,D5207),
IF(AND(A5207="PSA Testing", E5207="Cost per service ($USD)"),
SUMIFS(PSA!$E:$E,PSA!$A:$A,C5207,PSA!$G:$G,D5207),
IF(AND(A5207="Colorectal Cancer Screening", E5207="Cost per service ($USD)"),
SUMIFS(COL!$E:$E,COL!$A:$A,C5207,COL!$G:$G,D5207),
IF(AND(A5207="Cervical Cancer Screening", E5207="Cost per service ($USD)"),
SUMIFS(CERV!$E:$E,CERV!$A:$A,C5207,CERV!$G:$G,D5207),
IF(AND(A5207="Cancer Screening for CKD patients", E5207="Cost per service ($USD)"),
SUMIFS(CANSCRN!$E:$E,CANSCRN!$A:$A,C5207,CANSCRN!$G:$G,D5207),
IF(AND(A5207="PSA Testing", E5207="Total Expenditure ($USD per 100,000 patients)"),
SUMIFS(PSA!$F:$F,PSA!$A:$A,C5207,PSA!$G:$G,D5207),
IF(AND(A5207="Colorectal Cancer Screening", E5207="Total Expenditure ($USD per 100,000 patients)"),
SUMIFS(COL!$F:$F,COL!$A:$A,C5207,COL!$G:$G,D5207),
IF(AND(A5207="Cervical Cancer Screening", E5207="Total Expenditure ($USD per 100,000 patients)"),
SUMIFS(CERV!$F:$F,CERV!$A:$A,C5207,CERV!$G:$G,D5207),
SUMIFS(CANSCRN!$F:$F,CANSCRN!$A:$A,C5207,CANSCRN!$G:$G,D5207))))))))))))</f>
        <v>89.754133390000007</v>
      </c>
    </row>
    <row r="5208" spans="1:6" x14ac:dyDescent="0.2">
      <c r="A5208" s="24" t="s">
        <v>103</v>
      </c>
      <c r="B5208" s="24" t="s">
        <v>101</v>
      </c>
      <c r="C5208" s="24" t="s">
        <v>44</v>
      </c>
      <c r="D5208" s="24">
        <v>2012</v>
      </c>
      <c r="E5208" s="24" t="s">
        <v>106</v>
      </c>
      <c r="F5208" s="3">
        <f>IF(AND(A5208="PSA Testing", E5208= "Utilization Rate (per 100,000 patients)"),
SUMIFS(PSA!$D:$D,PSA!$A:$A,C5208,PSA!$G:$G,D5208),
IF(AND(A5208="Colorectal Cancer Screening", E5208="Utilization Rate (per 100,000 patients)"),
SUMIFS(COL!$D:$D,COL!$A:$A,C5208,COL!$G:$G, D5208),
IF(AND(A5208="Cervical Cancer Screening", E5208="Utilization Rate (per 100,000 patients)"),
SUMIFS(CERV!$D:$D,CERV!$A:$A,C5208,CERV!$G:$G,D5208),
IF(AND(A5208="Cancer Screening for CKD patients", E5208="Utilization Rate (per 100,000 patients)"),
SUMIFS(CANSCRN!$D:$D,CANSCRN!$A:$A,C5208,CANSCRN!$G:$G,D5208),
IF(AND(A5208="PSA Testing", E5208="Cost per service ($USD)"),
SUMIFS(PSA!$E:$E,PSA!$A:$A,C5208,PSA!$G:$G,D5208),
IF(AND(A5208="Colorectal Cancer Screening", E5208="Cost per service ($USD)"),
SUMIFS(COL!$E:$E,COL!$A:$A,C5208,COL!$G:$G,D5208),
IF(AND(A5208="Cervical Cancer Screening", E5208="Cost per service ($USD)"),
SUMIFS(CERV!$E:$E,CERV!$A:$A,C5208,CERV!$G:$G,D5208),
IF(AND(A5208="Cancer Screening for CKD patients", E5208="Cost per service ($USD)"),
SUMIFS(CANSCRN!$E:$E,CANSCRN!$A:$A,C5208,CANSCRN!$G:$G,D5208),
IF(AND(A5208="PSA Testing", E5208="Total Expenditure ($USD per 100,000 patients)"),
SUMIFS(PSA!$F:$F,PSA!$A:$A,C5208,PSA!$G:$G,D5208),
IF(AND(A5208="Colorectal Cancer Screening", E5208="Total Expenditure ($USD per 100,000 patients)"),
SUMIFS(COL!$F:$F,COL!$A:$A,C5208,COL!$G:$G,D5208),
IF(AND(A5208="Cervical Cancer Screening", E5208="Total Expenditure ($USD per 100,000 patients)"),
SUMIFS(CERV!$F:$F,CERV!$A:$A,C5208,CERV!$G:$G,D5208),
SUMIFS(CANSCRN!$F:$F,CANSCRN!$A:$A,C5208,CANSCRN!$G:$G,D5208))))))))))))</f>
        <v>98.254045910000002</v>
      </c>
    </row>
    <row r="5209" spans="1:6" x14ac:dyDescent="0.2">
      <c r="A5209" s="24" t="s">
        <v>103</v>
      </c>
      <c r="B5209" s="24" t="s">
        <v>101</v>
      </c>
      <c r="C5209" s="24" t="s">
        <v>44</v>
      </c>
      <c r="D5209" s="24">
        <v>2013</v>
      </c>
      <c r="E5209" s="24" t="s">
        <v>106</v>
      </c>
      <c r="F5209" s="3">
        <f>IF(AND(A5209="PSA Testing", E5209= "Utilization Rate (per 100,000 patients)"),
SUMIFS(PSA!$D:$D,PSA!$A:$A,C5209,PSA!$G:$G,D5209),
IF(AND(A5209="Colorectal Cancer Screening", E5209="Utilization Rate (per 100,000 patients)"),
SUMIFS(COL!$D:$D,COL!$A:$A,C5209,COL!$G:$G, D5209),
IF(AND(A5209="Cervical Cancer Screening", E5209="Utilization Rate (per 100,000 patients)"),
SUMIFS(CERV!$D:$D,CERV!$A:$A,C5209,CERV!$G:$G,D5209),
IF(AND(A5209="Cancer Screening for CKD patients", E5209="Utilization Rate (per 100,000 patients)"),
SUMIFS(CANSCRN!$D:$D,CANSCRN!$A:$A,C5209,CANSCRN!$G:$G,D5209),
IF(AND(A5209="PSA Testing", E5209="Cost per service ($USD)"),
SUMIFS(PSA!$E:$E,PSA!$A:$A,C5209,PSA!$G:$G,D5209),
IF(AND(A5209="Colorectal Cancer Screening", E5209="Cost per service ($USD)"),
SUMIFS(COL!$E:$E,COL!$A:$A,C5209,COL!$G:$G,D5209),
IF(AND(A5209="Cervical Cancer Screening", E5209="Cost per service ($USD)"),
SUMIFS(CERV!$E:$E,CERV!$A:$A,C5209,CERV!$G:$G,D5209),
IF(AND(A5209="Cancer Screening for CKD patients", E5209="Cost per service ($USD)"),
SUMIFS(CANSCRN!$E:$E,CANSCRN!$A:$A,C5209,CANSCRN!$G:$G,D5209),
IF(AND(A5209="PSA Testing", E5209="Total Expenditure ($USD per 100,000 patients)"),
SUMIFS(PSA!$F:$F,PSA!$A:$A,C5209,PSA!$G:$G,D5209),
IF(AND(A5209="Colorectal Cancer Screening", E5209="Total Expenditure ($USD per 100,000 patients)"),
SUMIFS(COL!$F:$F,COL!$A:$A,C5209,COL!$G:$G,D5209),
IF(AND(A5209="Cervical Cancer Screening", E5209="Total Expenditure ($USD per 100,000 patients)"),
SUMIFS(CERV!$F:$F,CERV!$A:$A,C5209,CERV!$G:$G,D5209),
SUMIFS(CANSCRN!$F:$F,CANSCRN!$A:$A,C5209,CANSCRN!$G:$G,D5209))))))))))))</f>
        <v>114.2680477</v>
      </c>
    </row>
    <row r="5210" spans="1:6" x14ac:dyDescent="0.2">
      <c r="A5210" s="24" t="s">
        <v>103</v>
      </c>
      <c r="B5210" s="24" t="s">
        <v>101</v>
      </c>
      <c r="C5210" s="24" t="s">
        <v>44</v>
      </c>
      <c r="D5210" s="24">
        <v>2014</v>
      </c>
      <c r="E5210" s="24" t="s">
        <v>106</v>
      </c>
      <c r="F5210" s="3">
        <f>IF(AND(A5210="PSA Testing", E5210= "Utilization Rate (per 100,000 patients)"),
SUMIFS(PSA!$D:$D,PSA!$A:$A,C5210,PSA!$G:$G,D5210),
IF(AND(A5210="Colorectal Cancer Screening", E5210="Utilization Rate (per 100,000 patients)"),
SUMIFS(COL!$D:$D,COL!$A:$A,C5210,COL!$G:$G, D5210),
IF(AND(A5210="Cervical Cancer Screening", E5210="Utilization Rate (per 100,000 patients)"),
SUMIFS(CERV!$D:$D,CERV!$A:$A,C5210,CERV!$G:$G,D5210),
IF(AND(A5210="Cancer Screening for CKD patients", E5210="Utilization Rate (per 100,000 patients)"),
SUMIFS(CANSCRN!$D:$D,CANSCRN!$A:$A,C5210,CANSCRN!$G:$G,D5210),
IF(AND(A5210="PSA Testing", E5210="Cost per service ($USD)"),
SUMIFS(PSA!$E:$E,PSA!$A:$A,C5210,PSA!$G:$G,D5210),
IF(AND(A5210="Colorectal Cancer Screening", E5210="Cost per service ($USD)"),
SUMIFS(COL!$E:$E,COL!$A:$A,C5210,COL!$G:$G,D5210),
IF(AND(A5210="Cervical Cancer Screening", E5210="Cost per service ($USD)"),
SUMIFS(CERV!$E:$E,CERV!$A:$A,C5210,CERV!$G:$G,D5210),
IF(AND(A5210="Cancer Screening for CKD patients", E5210="Cost per service ($USD)"),
SUMIFS(CANSCRN!$E:$E,CANSCRN!$A:$A,C5210,CANSCRN!$G:$G,D5210),
IF(AND(A5210="PSA Testing", E5210="Total Expenditure ($USD per 100,000 patients)"),
SUMIFS(PSA!$F:$F,PSA!$A:$A,C5210,PSA!$G:$G,D5210),
IF(AND(A5210="Colorectal Cancer Screening", E5210="Total Expenditure ($USD per 100,000 patients)"),
SUMIFS(COL!$F:$F,COL!$A:$A,C5210,COL!$G:$G,D5210),
IF(AND(A5210="Cervical Cancer Screening", E5210="Total Expenditure ($USD per 100,000 patients)"),
SUMIFS(CERV!$F:$F,CERV!$A:$A,C5210,CERV!$G:$G,D5210),
SUMIFS(CANSCRN!$F:$F,CANSCRN!$A:$A,C5210,CANSCRN!$G:$G,D5210))))))))))))</f>
        <v>118.5344358</v>
      </c>
    </row>
    <row r="5211" spans="1:6" x14ac:dyDescent="0.2">
      <c r="A5211" s="24" t="s">
        <v>103</v>
      </c>
      <c r="B5211" s="24" t="s">
        <v>101</v>
      </c>
      <c r="C5211" s="24" t="s">
        <v>44</v>
      </c>
      <c r="D5211" s="24">
        <v>2015</v>
      </c>
      <c r="E5211" s="24" t="s">
        <v>106</v>
      </c>
      <c r="F5211" s="3">
        <f>IF(AND(A5211="PSA Testing", E5211= "Utilization Rate (per 100,000 patients)"),
SUMIFS(PSA!$D:$D,PSA!$A:$A,C5211,PSA!$G:$G,D5211),
IF(AND(A5211="Colorectal Cancer Screening", E5211="Utilization Rate (per 100,000 patients)"),
SUMIFS(COL!$D:$D,COL!$A:$A,C5211,COL!$G:$G, D5211),
IF(AND(A5211="Cervical Cancer Screening", E5211="Utilization Rate (per 100,000 patients)"),
SUMIFS(CERV!$D:$D,CERV!$A:$A,C5211,CERV!$G:$G,D5211),
IF(AND(A5211="Cancer Screening for CKD patients", E5211="Utilization Rate (per 100,000 patients)"),
SUMIFS(CANSCRN!$D:$D,CANSCRN!$A:$A,C5211,CANSCRN!$G:$G,D5211),
IF(AND(A5211="PSA Testing", E5211="Cost per service ($USD)"),
SUMIFS(PSA!$E:$E,PSA!$A:$A,C5211,PSA!$G:$G,D5211),
IF(AND(A5211="Colorectal Cancer Screening", E5211="Cost per service ($USD)"),
SUMIFS(COL!$E:$E,COL!$A:$A,C5211,COL!$G:$G,D5211),
IF(AND(A5211="Cervical Cancer Screening", E5211="Cost per service ($USD)"),
SUMIFS(CERV!$E:$E,CERV!$A:$A,C5211,CERV!$G:$G,D5211),
IF(AND(A5211="Cancer Screening for CKD patients", E5211="Cost per service ($USD)"),
SUMIFS(CANSCRN!$E:$E,CANSCRN!$A:$A,C5211,CANSCRN!$G:$G,D5211),
IF(AND(A5211="PSA Testing", E5211="Total Expenditure ($USD per 100,000 patients)"),
SUMIFS(PSA!$F:$F,PSA!$A:$A,C5211,PSA!$G:$G,D5211),
IF(AND(A5211="Colorectal Cancer Screening", E5211="Total Expenditure ($USD per 100,000 patients)"),
SUMIFS(COL!$F:$F,COL!$A:$A,C5211,COL!$G:$G,D5211),
IF(AND(A5211="Cervical Cancer Screening", E5211="Total Expenditure ($USD per 100,000 patients)"),
SUMIFS(CERV!$F:$F,CERV!$A:$A,C5211,CERV!$G:$G,D5211),
SUMIFS(CANSCRN!$F:$F,CANSCRN!$A:$A,C5211,CANSCRN!$G:$G,D5211))))))))))))</f>
        <v>127.72652650000001</v>
      </c>
    </row>
    <row r="5212" spans="1:6" x14ac:dyDescent="0.2">
      <c r="A5212" s="24" t="s">
        <v>103</v>
      </c>
      <c r="B5212" s="24" t="s">
        <v>101</v>
      </c>
      <c r="C5212" s="24" t="s">
        <v>44</v>
      </c>
      <c r="D5212" s="24">
        <v>2016</v>
      </c>
      <c r="E5212" s="24" t="s">
        <v>106</v>
      </c>
      <c r="F5212" s="3">
        <f>IF(AND(A5212="PSA Testing", E5212= "Utilization Rate (per 100,000 patients)"),
SUMIFS(PSA!$D:$D,PSA!$A:$A,C5212,PSA!$G:$G,D5212),
IF(AND(A5212="Colorectal Cancer Screening", E5212="Utilization Rate (per 100,000 patients)"),
SUMIFS(COL!$D:$D,COL!$A:$A,C5212,COL!$G:$G, D5212),
IF(AND(A5212="Cervical Cancer Screening", E5212="Utilization Rate (per 100,000 patients)"),
SUMIFS(CERV!$D:$D,CERV!$A:$A,C5212,CERV!$G:$G,D5212),
IF(AND(A5212="Cancer Screening for CKD patients", E5212="Utilization Rate (per 100,000 patients)"),
SUMIFS(CANSCRN!$D:$D,CANSCRN!$A:$A,C5212,CANSCRN!$G:$G,D5212),
IF(AND(A5212="PSA Testing", E5212="Cost per service ($USD)"),
SUMIFS(PSA!$E:$E,PSA!$A:$A,C5212,PSA!$G:$G,D5212),
IF(AND(A5212="Colorectal Cancer Screening", E5212="Cost per service ($USD)"),
SUMIFS(COL!$E:$E,COL!$A:$A,C5212,COL!$G:$G,D5212),
IF(AND(A5212="Cervical Cancer Screening", E5212="Cost per service ($USD)"),
SUMIFS(CERV!$E:$E,CERV!$A:$A,C5212,CERV!$G:$G,D5212),
IF(AND(A5212="Cancer Screening for CKD patients", E5212="Cost per service ($USD)"),
SUMIFS(CANSCRN!$E:$E,CANSCRN!$A:$A,C5212,CANSCRN!$G:$G,D5212),
IF(AND(A5212="PSA Testing", E5212="Total Expenditure ($USD per 100,000 patients)"),
SUMIFS(PSA!$F:$F,PSA!$A:$A,C5212,PSA!$G:$G,D5212),
IF(AND(A5212="Colorectal Cancer Screening", E5212="Total Expenditure ($USD per 100,000 patients)"),
SUMIFS(COL!$F:$F,COL!$A:$A,C5212,COL!$G:$G,D5212),
IF(AND(A5212="Cervical Cancer Screening", E5212="Total Expenditure ($USD per 100,000 patients)"),
SUMIFS(CERV!$F:$F,CERV!$A:$A,C5212,CERV!$G:$G,D5212),
SUMIFS(CANSCRN!$F:$F,CANSCRN!$A:$A,C5212,CANSCRN!$G:$G,D5212))))))))))))</f>
        <v>231.6459409</v>
      </c>
    </row>
    <row r="5213" spans="1:6" x14ac:dyDescent="0.2">
      <c r="A5213" s="24" t="s">
        <v>103</v>
      </c>
      <c r="B5213" s="24" t="s">
        <v>101</v>
      </c>
      <c r="C5213" s="24" t="s">
        <v>44</v>
      </c>
      <c r="D5213" s="24">
        <v>2017</v>
      </c>
      <c r="E5213" s="24" t="s">
        <v>106</v>
      </c>
      <c r="F5213" s="3">
        <f>IF(AND(A5213="PSA Testing", E5213= "Utilization Rate (per 100,000 patients)"),
SUMIFS(PSA!$D:$D,PSA!$A:$A,C5213,PSA!$G:$G,D5213),
IF(AND(A5213="Colorectal Cancer Screening", E5213="Utilization Rate (per 100,000 patients)"),
SUMIFS(COL!$D:$D,COL!$A:$A,C5213,COL!$G:$G, D5213),
IF(AND(A5213="Cervical Cancer Screening", E5213="Utilization Rate (per 100,000 patients)"),
SUMIFS(CERV!$D:$D,CERV!$A:$A,C5213,CERV!$G:$G,D5213),
IF(AND(A5213="Cancer Screening for CKD patients", E5213="Utilization Rate (per 100,000 patients)"),
SUMIFS(CANSCRN!$D:$D,CANSCRN!$A:$A,C5213,CANSCRN!$G:$G,D5213),
IF(AND(A5213="PSA Testing", E5213="Cost per service ($USD)"),
SUMIFS(PSA!$E:$E,PSA!$A:$A,C5213,PSA!$G:$G,D5213),
IF(AND(A5213="Colorectal Cancer Screening", E5213="Cost per service ($USD)"),
SUMIFS(COL!$E:$E,COL!$A:$A,C5213,COL!$G:$G,D5213),
IF(AND(A5213="Cervical Cancer Screening", E5213="Cost per service ($USD)"),
SUMIFS(CERV!$E:$E,CERV!$A:$A,C5213,CERV!$G:$G,D5213),
IF(AND(A5213="Cancer Screening for CKD patients", E5213="Cost per service ($USD)"),
SUMIFS(CANSCRN!$E:$E,CANSCRN!$A:$A,C5213,CANSCRN!$G:$G,D5213),
IF(AND(A5213="PSA Testing", E5213="Total Expenditure ($USD per 100,000 patients)"),
SUMIFS(PSA!$F:$F,PSA!$A:$A,C5213,PSA!$G:$G,D5213),
IF(AND(A5213="Colorectal Cancer Screening", E5213="Total Expenditure ($USD per 100,000 patients)"),
SUMIFS(COL!$F:$F,COL!$A:$A,C5213,COL!$G:$G,D5213),
IF(AND(A5213="Cervical Cancer Screening", E5213="Total Expenditure ($USD per 100,000 patients)"),
SUMIFS(CERV!$F:$F,CERV!$A:$A,C5213,CERV!$G:$G,D5213),
SUMIFS(CANSCRN!$F:$F,CANSCRN!$A:$A,C5213,CANSCRN!$G:$G,D5213))))))))))))</f>
        <v>303.21172630000001</v>
      </c>
    </row>
    <row r="5214" spans="1:6" x14ac:dyDescent="0.2">
      <c r="A5214" s="24" t="s">
        <v>103</v>
      </c>
      <c r="B5214" s="24" t="s">
        <v>101</v>
      </c>
      <c r="C5214" s="24" t="s">
        <v>44</v>
      </c>
      <c r="D5214" s="24">
        <v>2018</v>
      </c>
      <c r="E5214" s="24" t="s">
        <v>106</v>
      </c>
      <c r="F5214" s="3">
        <f>IF(AND(A5214="PSA Testing", E5214= "Utilization Rate (per 100,000 patients)"),
SUMIFS(PSA!$D:$D,PSA!$A:$A,C5214,PSA!$G:$G,D5214),
IF(AND(A5214="Colorectal Cancer Screening", E5214="Utilization Rate (per 100,000 patients)"),
SUMIFS(COL!$D:$D,COL!$A:$A,C5214,COL!$G:$G, D5214),
IF(AND(A5214="Cervical Cancer Screening", E5214="Utilization Rate (per 100,000 patients)"),
SUMIFS(CERV!$D:$D,CERV!$A:$A,C5214,CERV!$G:$G,D5214),
IF(AND(A5214="Cancer Screening for CKD patients", E5214="Utilization Rate (per 100,000 patients)"),
SUMIFS(CANSCRN!$D:$D,CANSCRN!$A:$A,C5214,CANSCRN!$G:$G,D5214),
IF(AND(A5214="PSA Testing", E5214="Cost per service ($USD)"),
SUMIFS(PSA!$E:$E,PSA!$A:$A,C5214,PSA!$G:$G,D5214),
IF(AND(A5214="Colorectal Cancer Screening", E5214="Cost per service ($USD)"),
SUMIFS(COL!$E:$E,COL!$A:$A,C5214,COL!$G:$G,D5214),
IF(AND(A5214="Cervical Cancer Screening", E5214="Cost per service ($USD)"),
SUMIFS(CERV!$E:$E,CERV!$A:$A,C5214,CERV!$G:$G,D5214),
IF(AND(A5214="Cancer Screening for CKD patients", E5214="Cost per service ($USD)"),
SUMIFS(CANSCRN!$E:$E,CANSCRN!$A:$A,C5214,CANSCRN!$G:$G,D5214),
IF(AND(A5214="PSA Testing", E5214="Total Expenditure ($USD per 100,000 patients)"),
SUMIFS(PSA!$F:$F,PSA!$A:$A,C5214,PSA!$G:$G,D5214),
IF(AND(A5214="Colorectal Cancer Screening", E5214="Total Expenditure ($USD per 100,000 patients)"),
SUMIFS(COL!$F:$F,COL!$A:$A,C5214,COL!$G:$G,D5214),
IF(AND(A5214="Cervical Cancer Screening", E5214="Total Expenditure ($USD per 100,000 patients)"),
SUMIFS(CERV!$F:$F,CERV!$A:$A,C5214,CERV!$G:$G,D5214),
SUMIFS(CANSCRN!$F:$F,CANSCRN!$A:$A,C5214,CANSCRN!$G:$G,D5214))))))))))))</f>
        <v>328.8327347</v>
      </c>
    </row>
    <row r="5215" spans="1:6" x14ac:dyDescent="0.2">
      <c r="A5215" s="24" t="s">
        <v>103</v>
      </c>
      <c r="B5215" s="24" t="s">
        <v>101</v>
      </c>
      <c r="C5215" s="24" t="s">
        <v>44</v>
      </c>
      <c r="D5215" s="24">
        <v>2019</v>
      </c>
      <c r="E5215" s="24" t="s">
        <v>106</v>
      </c>
      <c r="F5215" s="3">
        <f>IF(AND(A5215="PSA Testing", E5215= "Utilization Rate (per 100,000 patients)"),
SUMIFS(PSA!$D:$D,PSA!$A:$A,C5215,PSA!$G:$G,D5215),
IF(AND(A5215="Colorectal Cancer Screening", E5215="Utilization Rate (per 100,000 patients)"),
SUMIFS(COL!$D:$D,COL!$A:$A,C5215,COL!$G:$G, D5215),
IF(AND(A5215="Cervical Cancer Screening", E5215="Utilization Rate (per 100,000 patients)"),
SUMIFS(CERV!$D:$D,CERV!$A:$A,C5215,CERV!$G:$G,D5215),
IF(AND(A5215="Cancer Screening for CKD patients", E5215="Utilization Rate (per 100,000 patients)"),
SUMIFS(CANSCRN!$D:$D,CANSCRN!$A:$A,C5215,CANSCRN!$G:$G,D5215),
IF(AND(A5215="PSA Testing", E5215="Cost per service ($USD)"),
SUMIFS(PSA!$E:$E,PSA!$A:$A,C5215,PSA!$G:$G,D5215),
IF(AND(A5215="Colorectal Cancer Screening", E5215="Cost per service ($USD)"),
SUMIFS(COL!$E:$E,COL!$A:$A,C5215,COL!$G:$G,D5215),
IF(AND(A5215="Cervical Cancer Screening", E5215="Cost per service ($USD)"),
SUMIFS(CERV!$E:$E,CERV!$A:$A,C5215,CERV!$G:$G,D5215),
IF(AND(A5215="Cancer Screening for CKD patients", E5215="Cost per service ($USD)"),
SUMIFS(CANSCRN!$E:$E,CANSCRN!$A:$A,C5215,CANSCRN!$G:$G,D5215),
IF(AND(A5215="PSA Testing", E5215="Total Expenditure ($USD per 100,000 patients)"),
SUMIFS(PSA!$F:$F,PSA!$A:$A,C5215,PSA!$G:$G,D5215),
IF(AND(A5215="Colorectal Cancer Screening", E5215="Total Expenditure ($USD per 100,000 patients)"),
SUMIFS(COL!$F:$F,COL!$A:$A,C5215,COL!$G:$G,D5215),
IF(AND(A5215="Cervical Cancer Screening", E5215="Total Expenditure ($USD per 100,000 patients)"),
SUMIFS(CERV!$F:$F,CERV!$A:$A,C5215,CERV!$G:$G,D5215),
SUMIFS(CANSCRN!$F:$F,CANSCRN!$A:$A,C5215,CANSCRN!$G:$G,D5215))))))))))))</f>
        <v>314.98644200000001</v>
      </c>
    </row>
    <row r="5216" spans="1:6" x14ac:dyDescent="0.2">
      <c r="A5216" s="24" t="s">
        <v>103</v>
      </c>
      <c r="B5216" s="24" t="s">
        <v>101</v>
      </c>
      <c r="C5216" s="24" t="s">
        <v>45</v>
      </c>
      <c r="D5216" s="24">
        <v>2009</v>
      </c>
      <c r="E5216" s="24" t="s">
        <v>106</v>
      </c>
      <c r="F5216" s="3">
        <f>IF(AND(A5216="PSA Testing", E5216= "Utilization Rate (per 100,000 patients)"),
SUMIFS(PSA!$D:$D,PSA!$A:$A,C5216,PSA!$G:$G,D5216),
IF(AND(A5216="Colorectal Cancer Screening", E5216="Utilization Rate (per 100,000 patients)"),
SUMIFS(COL!$D:$D,COL!$A:$A,C5216,COL!$G:$G, D5216),
IF(AND(A5216="Cervical Cancer Screening", E5216="Utilization Rate (per 100,000 patients)"),
SUMIFS(CERV!$D:$D,CERV!$A:$A,C5216,CERV!$G:$G,D5216),
IF(AND(A5216="Cancer Screening for CKD patients", E5216="Utilization Rate (per 100,000 patients)"),
SUMIFS(CANSCRN!$D:$D,CANSCRN!$A:$A,C5216,CANSCRN!$G:$G,D5216),
IF(AND(A5216="PSA Testing", E5216="Cost per service ($USD)"),
SUMIFS(PSA!$E:$E,PSA!$A:$A,C5216,PSA!$G:$G,D5216),
IF(AND(A5216="Colorectal Cancer Screening", E5216="Cost per service ($USD)"),
SUMIFS(COL!$E:$E,COL!$A:$A,C5216,COL!$G:$G,D5216),
IF(AND(A5216="Cervical Cancer Screening", E5216="Cost per service ($USD)"),
SUMIFS(CERV!$E:$E,CERV!$A:$A,C5216,CERV!$G:$G,D5216),
IF(AND(A5216="Cancer Screening for CKD patients", E5216="Cost per service ($USD)"),
SUMIFS(CANSCRN!$E:$E,CANSCRN!$A:$A,C5216,CANSCRN!$G:$G,D5216),
IF(AND(A5216="PSA Testing", E5216="Total Expenditure ($USD per 100,000 patients)"),
SUMIFS(PSA!$F:$F,PSA!$A:$A,C5216,PSA!$G:$G,D5216),
IF(AND(A5216="Colorectal Cancer Screening", E5216="Total Expenditure ($USD per 100,000 patients)"),
SUMIFS(COL!$F:$F,COL!$A:$A,C5216,COL!$G:$G,D5216),
IF(AND(A5216="Cervical Cancer Screening", E5216="Total Expenditure ($USD per 100,000 patients)"),
SUMIFS(CERV!$F:$F,CERV!$A:$A,C5216,CERV!$G:$G,D5216),
SUMIFS(CANSCRN!$F:$F,CANSCRN!$A:$A,C5216,CANSCRN!$G:$G,D5216))))))))))))</f>
        <v>78.211095670000006</v>
      </c>
    </row>
    <row r="5217" spans="1:6" x14ac:dyDescent="0.2">
      <c r="A5217" s="24" t="s">
        <v>103</v>
      </c>
      <c r="B5217" s="24" t="s">
        <v>101</v>
      </c>
      <c r="C5217" s="24" t="s">
        <v>45</v>
      </c>
      <c r="D5217" s="24">
        <v>2010</v>
      </c>
      <c r="E5217" s="24" t="s">
        <v>106</v>
      </c>
      <c r="F5217" s="3">
        <f>IF(AND(A5217="PSA Testing", E5217= "Utilization Rate (per 100,000 patients)"),
SUMIFS(PSA!$D:$D,PSA!$A:$A,C5217,PSA!$G:$G,D5217),
IF(AND(A5217="Colorectal Cancer Screening", E5217="Utilization Rate (per 100,000 patients)"),
SUMIFS(COL!$D:$D,COL!$A:$A,C5217,COL!$G:$G, D5217),
IF(AND(A5217="Cervical Cancer Screening", E5217="Utilization Rate (per 100,000 patients)"),
SUMIFS(CERV!$D:$D,CERV!$A:$A,C5217,CERV!$G:$G,D5217),
IF(AND(A5217="Cancer Screening for CKD patients", E5217="Utilization Rate (per 100,000 patients)"),
SUMIFS(CANSCRN!$D:$D,CANSCRN!$A:$A,C5217,CANSCRN!$G:$G,D5217),
IF(AND(A5217="PSA Testing", E5217="Cost per service ($USD)"),
SUMIFS(PSA!$E:$E,PSA!$A:$A,C5217,PSA!$G:$G,D5217),
IF(AND(A5217="Colorectal Cancer Screening", E5217="Cost per service ($USD)"),
SUMIFS(COL!$E:$E,COL!$A:$A,C5217,COL!$G:$G,D5217),
IF(AND(A5217="Cervical Cancer Screening", E5217="Cost per service ($USD)"),
SUMIFS(CERV!$E:$E,CERV!$A:$A,C5217,CERV!$G:$G,D5217),
IF(AND(A5217="Cancer Screening for CKD patients", E5217="Cost per service ($USD)"),
SUMIFS(CANSCRN!$E:$E,CANSCRN!$A:$A,C5217,CANSCRN!$G:$G,D5217),
IF(AND(A5217="PSA Testing", E5217="Total Expenditure ($USD per 100,000 patients)"),
SUMIFS(PSA!$F:$F,PSA!$A:$A,C5217,PSA!$G:$G,D5217),
IF(AND(A5217="Colorectal Cancer Screening", E5217="Total Expenditure ($USD per 100,000 patients)"),
SUMIFS(COL!$F:$F,COL!$A:$A,C5217,COL!$G:$G,D5217),
IF(AND(A5217="Cervical Cancer Screening", E5217="Total Expenditure ($USD per 100,000 patients)"),
SUMIFS(CERV!$F:$F,CERV!$A:$A,C5217,CERV!$G:$G,D5217),
SUMIFS(CANSCRN!$F:$F,CANSCRN!$A:$A,C5217,CANSCRN!$G:$G,D5217))))))))))))</f>
        <v>91.36203501</v>
      </c>
    </row>
    <row r="5218" spans="1:6" x14ac:dyDescent="0.2">
      <c r="A5218" s="24" t="s">
        <v>103</v>
      </c>
      <c r="B5218" s="24" t="s">
        <v>101</v>
      </c>
      <c r="C5218" s="24" t="s">
        <v>45</v>
      </c>
      <c r="D5218" s="24">
        <v>2011</v>
      </c>
      <c r="E5218" s="24" t="s">
        <v>106</v>
      </c>
      <c r="F5218" s="3">
        <f>IF(AND(A5218="PSA Testing", E5218= "Utilization Rate (per 100,000 patients)"),
SUMIFS(PSA!$D:$D,PSA!$A:$A,C5218,PSA!$G:$G,D5218),
IF(AND(A5218="Colorectal Cancer Screening", E5218="Utilization Rate (per 100,000 patients)"),
SUMIFS(COL!$D:$D,COL!$A:$A,C5218,COL!$G:$G, D5218),
IF(AND(A5218="Cervical Cancer Screening", E5218="Utilization Rate (per 100,000 patients)"),
SUMIFS(CERV!$D:$D,CERV!$A:$A,C5218,CERV!$G:$G,D5218),
IF(AND(A5218="Cancer Screening for CKD patients", E5218="Utilization Rate (per 100,000 patients)"),
SUMIFS(CANSCRN!$D:$D,CANSCRN!$A:$A,C5218,CANSCRN!$G:$G,D5218),
IF(AND(A5218="PSA Testing", E5218="Cost per service ($USD)"),
SUMIFS(PSA!$E:$E,PSA!$A:$A,C5218,PSA!$G:$G,D5218),
IF(AND(A5218="Colorectal Cancer Screening", E5218="Cost per service ($USD)"),
SUMIFS(COL!$E:$E,COL!$A:$A,C5218,COL!$G:$G,D5218),
IF(AND(A5218="Cervical Cancer Screening", E5218="Cost per service ($USD)"),
SUMIFS(CERV!$E:$E,CERV!$A:$A,C5218,CERV!$G:$G,D5218),
IF(AND(A5218="Cancer Screening for CKD patients", E5218="Cost per service ($USD)"),
SUMIFS(CANSCRN!$E:$E,CANSCRN!$A:$A,C5218,CANSCRN!$G:$G,D5218),
IF(AND(A5218="PSA Testing", E5218="Total Expenditure ($USD per 100,000 patients)"),
SUMIFS(PSA!$F:$F,PSA!$A:$A,C5218,PSA!$G:$G,D5218),
IF(AND(A5218="Colorectal Cancer Screening", E5218="Total Expenditure ($USD per 100,000 patients)"),
SUMIFS(COL!$F:$F,COL!$A:$A,C5218,COL!$G:$G,D5218),
IF(AND(A5218="Cervical Cancer Screening", E5218="Total Expenditure ($USD per 100,000 patients)"),
SUMIFS(CERV!$F:$F,CERV!$A:$A,C5218,CERV!$G:$G,D5218),
SUMIFS(CANSCRN!$F:$F,CANSCRN!$A:$A,C5218,CANSCRN!$G:$G,D5218))))))))))))</f>
        <v>109.48052970000001</v>
      </c>
    </row>
    <row r="5219" spans="1:6" x14ac:dyDescent="0.2">
      <c r="A5219" s="24" t="s">
        <v>103</v>
      </c>
      <c r="B5219" s="24" t="s">
        <v>101</v>
      </c>
      <c r="C5219" s="24" t="s">
        <v>45</v>
      </c>
      <c r="D5219" s="24">
        <v>2012</v>
      </c>
      <c r="E5219" s="24" t="s">
        <v>106</v>
      </c>
      <c r="F5219" s="3">
        <f>IF(AND(A5219="PSA Testing", E5219= "Utilization Rate (per 100,000 patients)"),
SUMIFS(PSA!$D:$D,PSA!$A:$A,C5219,PSA!$G:$G,D5219),
IF(AND(A5219="Colorectal Cancer Screening", E5219="Utilization Rate (per 100,000 patients)"),
SUMIFS(COL!$D:$D,COL!$A:$A,C5219,COL!$G:$G, D5219),
IF(AND(A5219="Cervical Cancer Screening", E5219="Utilization Rate (per 100,000 patients)"),
SUMIFS(CERV!$D:$D,CERV!$A:$A,C5219,CERV!$G:$G,D5219),
IF(AND(A5219="Cancer Screening for CKD patients", E5219="Utilization Rate (per 100,000 patients)"),
SUMIFS(CANSCRN!$D:$D,CANSCRN!$A:$A,C5219,CANSCRN!$G:$G,D5219),
IF(AND(A5219="PSA Testing", E5219="Cost per service ($USD)"),
SUMIFS(PSA!$E:$E,PSA!$A:$A,C5219,PSA!$G:$G,D5219),
IF(AND(A5219="Colorectal Cancer Screening", E5219="Cost per service ($USD)"),
SUMIFS(COL!$E:$E,COL!$A:$A,C5219,COL!$G:$G,D5219),
IF(AND(A5219="Cervical Cancer Screening", E5219="Cost per service ($USD)"),
SUMIFS(CERV!$E:$E,CERV!$A:$A,C5219,CERV!$G:$G,D5219),
IF(AND(A5219="Cancer Screening for CKD patients", E5219="Cost per service ($USD)"),
SUMIFS(CANSCRN!$E:$E,CANSCRN!$A:$A,C5219,CANSCRN!$G:$G,D5219),
IF(AND(A5219="PSA Testing", E5219="Total Expenditure ($USD per 100,000 patients)"),
SUMIFS(PSA!$F:$F,PSA!$A:$A,C5219,PSA!$G:$G,D5219),
IF(AND(A5219="Colorectal Cancer Screening", E5219="Total Expenditure ($USD per 100,000 patients)"),
SUMIFS(COL!$F:$F,COL!$A:$A,C5219,COL!$G:$G,D5219),
IF(AND(A5219="Cervical Cancer Screening", E5219="Total Expenditure ($USD per 100,000 patients)"),
SUMIFS(CERV!$F:$F,CERV!$A:$A,C5219,CERV!$G:$G,D5219),
SUMIFS(CANSCRN!$F:$F,CANSCRN!$A:$A,C5219,CANSCRN!$G:$G,D5219))))))))))))</f>
        <v>105.0404851</v>
      </c>
    </row>
    <row r="5220" spans="1:6" x14ac:dyDescent="0.2">
      <c r="A5220" s="24" t="s">
        <v>103</v>
      </c>
      <c r="B5220" s="24" t="s">
        <v>101</v>
      </c>
      <c r="C5220" s="24" t="s">
        <v>45</v>
      </c>
      <c r="D5220" s="24">
        <v>2013</v>
      </c>
      <c r="E5220" s="24" t="s">
        <v>106</v>
      </c>
      <c r="F5220" s="3">
        <f>IF(AND(A5220="PSA Testing", E5220= "Utilization Rate (per 100,000 patients)"),
SUMIFS(PSA!$D:$D,PSA!$A:$A,C5220,PSA!$G:$G,D5220),
IF(AND(A5220="Colorectal Cancer Screening", E5220="Utilization Rate (per 100,000 patients)"),
SUMIFS(COL!$D:$D,COL!$A:$A,C5220,COL!$G:$G, D5220),
IF(AND(A5220="Cervical Cancer Screening", E5220="Utilization Rate (per 100,000 patients)"),
SUMIFS(CERV!$D:$D,CERV!$A:$A,C5220,CERV!$G:$G,D5220),
IF(AND(A5220="Cancer Screening for CKD patients", E5220="Utilization Rate (per 100,000 patients)"),
SUMIFS(CANSCRN!$D:$D,CANSCRN!$A:$A,C5220,CANSCRN!$G:$G,D5220),
IF(AND(A5220="PSA Testing", E5220="Cost per service ($USD)"),
SUMIFS(PSA!$E:$E,PSA!$A:$A,C5220,PSA!$G:$G,D5220),
IF(AND(A5220="Colorectal Cancer Screening", E5220="Cost per service ($USD)"),
SUMIFS(COL!$E:$E,COL!$A:$A,C5220,COL!$G:$G,D5220),
IF(AND(A5220="Cervical Cancer Screening", E5220="Cost per service ($USD)"),
SUMIFS(CERV!$E:$E,CERV!$A:$A,C5220,CERV!$G:$G,D5220),
IF(AND(A5220="Cancer Screening for CKD patients", E5220="Cost per service ($USD)"),
SUMIFS(CANSCRN!$E:$E,CANSCRN!$A:$A,C5220,CANSCRN!$G:$G,D5220),
IF(AND(A5220="PSA Testing", E5220="Total Expenditure ($USD per 100,000 patients)"),
SUMIFS(PSA!$F:$F,PSA!$A:$A,C5220,PSA!$G:$G,D5220),
IF(AND(A5220="Colorectal Cancer Screening", E5220="Total Expenditure ($USD per 100,000 patients)"),
SUMIFS(COL!$F:$F,COL!$A:$A,C5220,COL!$G:$G,D5220),
IF(AND(A5220="Cervical Cancer Screening", E5220="Total Expenditure ($USD per 100,000 patients)"),
SUMIFS(CERV!$F:$F,CERV!$A:$A,C5220,CERV!$G:$G,D5220),
SUMIFS(CANSCRN!$F:$F,CANSCRN!$A:$A,C5220,CANSCRN!$G:$G,D5220))))))))))))</f>
        <v>114.4256029</v>
      </c>
    </row>
    <row r="5221" spans="1:6" x14ac:dyDescent="0.2">
      <c r="A5221" s="24" t="s">
        <v>103</v>
      </c>
      <c r="B5221" s="24" t="s">
        <v>101</v>
      </c>
      <c r="C5221" s="24" t="s">
        <v>45</v>
      </c>
      <c r="D5221" s="24">
        <v>2014</v>
      </c>
      <c r="E5221" s="24" t="s">
        <v>106</v>
      </c>
      <c r="F5221" s="3">
        <f>IF(AND(A5221="PSA Testing", E5221= "Utilization Rate (per 100,000 patients)"),
SUMIFS(PSA!$D:$D,PSA!$A:$A,C5221,PSA!$G:$G,D5221),
IF(AND(A5221="Colorectal Cancer Screening", E5221="Utilization Rate (per 100,000 patients)"),
SUMIFS(COL!$D:$D,COL!$A:$A,C5221,COL!$G:$G, D5221),
IF(AND(A5221="Cervical Cancer Screening", E5221="Utilization Rate (per 100,000 patients)"),
SUMIFS(CERV!$D:$D,CERV!$A:$A,C5221,CERV!$G:$G,D5221),
IF(AND(A5221="Cancer Screening for CKD patients", E5221="Utilization Rate (per 100,000 patients)"),
SUMIFS(CANSCRN!$D:$D,CANSCRN!$A:$A,C5221,CANSCRN!$G:$G,D5221),
IF(AND(A5221="PSA Testing", E5221="Cost per service ($USD)"),
SUMIFS(PSA!$E:$E,PSA!$A:$A,C5221,PSA!$G:$G,D5221),
IF(AND(A5221="Colorectal Cancer Screening", E5221="Cost per service ($USD)"),
SUMIFS(COL!$E:$E,COL!$A:$A,C5221,COL!$G:$G,D5221),
IF(AND(A5221="Cervical Cancer Screening", E5221="Cost per service ($USD)"),
SUMIFS(CERV!$E:$E,CERV!$A:$A,C5221,CERV!$G:$G,D5221),
IF(AND(A5221="Cancer Screening for CKD patients", E5221="Cost per service ($USD)"),
SUMIFS(CANSCRN!$E:$E,CANSCRN!$A:$A,C5221,CANSCRN!$G:$G,D5221),
IF(AND(A5221="PSA Testing", E5221="Total Expenditure ($USD per 100,000 patients)"),
SUMIFS(PSA!$F:$F,PSA!$A:$A,C5221,PSA!$G:$G,D5221),
IF(AND(A5221="Colorectal Cancer Screening", E5221="Total Expenditure ($USD per 100,000 patients)"),
SUMIFS(COL!$F:$F,COL!$A:$A,C5221,COL!$G:$G,D5221),
IF(AND(A5221="Cervical Cancer Screening", E5221="Total Expenditure ($USD per 100,000 patients)"),
SUMIFS(CERV!$F:$F,CERV!$A:$A,C5221,CERV!$G:$G,D5221),
SUMIFS(CANSCRN!$F:$F,CANSCRN!$A:$A,C5221,CANSCRN!$G:$G,D5221))))))))))))</f>
        <v>119.26814039999999</v>
      </c>
    </row>
    <row r="5222" spans="1:6" x14ac:dyDescent="0.2">
      <c r="A5222" s="24" t="s">
        <v>103</v>
      </c>
      <c r="B5222" s="24" t="s">
        <v>101</v>
      </c>
      <c r="C5222" s="24" t="s">
        <v>45</v>
      </c>
      <c r="D5222" s="24">
        <v>2015</v>
      </c>
      <c r="E5222" s="24" t="s">
        <v>106</v>
      </c>
      <c r="F5222" s="3">
        <f>IF(AND(A5222="PSA Testing", E5222= "Utilization Rate (per 100,000 patients)"),
SUMIFS(PSA!$D:$D,PSA!$A:$A,C5222,PSA!$G:$G,D5222),
IF(AND(A5222="Colorectal Cancer Screening", E5222="Utilization Rate (per 100,000 patients)"),
SUMIFS(COL!$D:$D,COL!$A:$A,C5222,COL!$G:$G, D5222),
IF(AND(A5222="Cervical Cancer Screening", E5222="Utilization Rate (per 100,000 patients)"),
SUMIFS(CERV!$D:$D,CERV!$A:$A,C5222,CERV!$G:$G,D5222),
IF(AND(A5222="Cancer Screening for CKD patients", E5222="Utilization Rate (per 100,000 patients)"),
SUMIFS(CANSCRN!$D:$D,CANSCRN!$A:$A,C5222,CANSCRN!$G:$G,D5222),
IF(AND(A5222="PSA Testing", E5222="Cost per service ($USD)"),
SUMIFS(PSA!$E:$E,PSA!$A:$A,C5222,PSA!$G:$G,D5222),
IF(AND(A5222="Colorectal Cancer Screening", E5222="Cost per service ($USD)"),
SUMIFS(COL!$E:$E,COL!$A:$A,C5222,COL!$G:$G,D5222),
IF(AND(A5222="Cervical Cancer Screening", E5222="Cost per service ($USD)"),
SUMIFS(CERV!$E:$E,CERV!$A:$A,C5222,CERV!$G:$G,D5222),
IF(AND(A5222="Cancer Screening for CKD patients", E5222="Cost per service ($USD)"),
SUMIFS(CANSCRN!$E:$E,CANSCRN!$A:$A,C5222,CANSCRN!$G:$G,D5222),
IF(AND(A5222="PSA Testing", E5222="Total Expenditure ($USD per 100,000 patients)"),
SUMIFS(PSA!$F:$F,PSA!$A:$A,C5222,PSA!$G:$G,D5222),
IF(AND(A5222="Colorectal Cancer Screening", E5222="Total Expenditure ($USD per 100,000 patients)"),
SUMIFS(COL!$F:$F,COL!$A:$A,C5222,COL!$G:$G,D5222),
IF(AND(A5222="Cervical Cancer Screening", E5222="Total Expenditure ($USD per 100,000 patients)"),
SUMIFS(CERV!$F:$F,CERV!$A:$A,C5222,CERV!$G:$G,D5222),
SUMIFS(CANSCRN!$F:$F,CANSCRN!$A:$A,C5222,CANSCRN!$G:$G,D5222))))))))))))</f>
        <v>120.6806337</v>
      </c>
    </row>
    <row r="5223" spans="1:6" x14ac:dyDescent="0.2">
      <c r="A5223" s="24" t="s">
        <v>103</v>
      </c>
      <c r="B5223" s="24" t="s">
        <v>101</v>
      </c>
      <c r="C5223" s="24" t="s">
        <v>45</v>
      </c>
      <c r="D5223" s="24">
        <v>2016</v>
      </c>
      <c r="E5223" s="24" t="s">
        <v>106</v>
      </c>
      <c r="F5223" s="3">
        <f>IF(AND(A5223="PSA Testing", E5223= "Utilization Rate (per 100,000 patients)"),
SUMIFS(PSA!$D:$D,PSA!$A:$A,C5223,PSA!$G:$G,D5223),
IF(AND(A5223="Colorectal Cancer Screening", E5223="Utilization Rate (per 100,000 patients)"),
SUMIFS(COL!$D:$D,COL!$A:$A,C5223,COL!$G:$G, D5223),
IF(AND(A5223="Cervical Cancer Screening", E5223="Utilization Rate (per 100,000 patients)"),
SUMIFS(CERV!$D:$D,CERV!$A:$A,C5223,CERV!$G:$G,D5223),
IF(AND(A5223="Cancer Screening for CKD patients", E5223="Utilization Rate (per 100,000 patients)"),
SUMIFS(CANSCRN!$D:$D,CANSCRN!$A:$A,C5223,CANSCRN!$G:$G,D5223),
IF(AND(A5223="PSA Testing", E5223="Cost per service ($USD)"),
SUMIFS(PSA!$E:$E,PSA!$A:$A,C5223,PSA!$G:$G,D5223),
IF(AND(A5223="Colorectal Cancer Screening", E5223="Cost per service ($USD)"),
SUMIFS(COL!$E:$E,COL!$A:$A,C5223,COL!$G:$G,D5223),
IF(AND(A5223="Cervical Cancer Screening", E5223="Cost per service ($USD)"),
SUMIFS(CERV!$E:$E,CERV!$A:$A,C5223,CERV!$G:$G,D5223),
IF(AND(A5223="Cancer Screening for CKD patients", E5223="Cost per service ($USD)"),
SUMIFS(CANSCRN!$E:$E,CANSCRN!$A:$A,C5223,CANSCRN!$G:$G,D5223),
IF(AND(A5223="PSA Testing", E5223="Total Expenditure ($USD per 100,000 patients)"),
SUMIFS(PSA!$F:$F,PSA!$A:$A,C5223,PSA!$G:$G,D5223),
IF(AND(A5223="Colorectal Cancer Screening", E5223="Total Expenditure ($USD per 100,000 patients)"),
SUMIFS(COL!$F:$F,COL!$A:$A,C5223,COL!$G:$G,D5223),
IF(AND(A5223="Cervical Cancer Screening", E5223="Total Expenditure ($USD per 100,000 patients)"),
SUMIFS(CERV!$F:$F,CERV!$A:$A,C5223,CERV!$G:$G,D5223),
SUMIFS(CANSCRN!$F:$F,CANSCRN!$A:$A,C5223,CANSCRN!$G:$G,D5223))))))))))))</f>
        <v>132.8032092</v>
      </c>
    </row>
    <row r="5224" spans="1:6" x14ac:dyDescent="0.2">
      <c r="A5224" s="24" t="s">
        <v>103</v>
      </c>
      <c r="B5224" s="24" t="s">
        <v>101</v>
      </c>
      <c r="C5224" s="24" t="s">
        <v>45</v>
      </c>
      <c r="D5224" s="24">
        <v>2017</v>
      </c>
      <c r="E5224" s="24" t="s">
        <v>106</v>
      </c>
      <c r="F5224" s="3">
        <f>IF(AND(A5224="PSA Testing", E5224= "Utilization Rate (per 100,000 patients)"),
SUMIFS(PSA!$D:$D,PSA!$A:$A,C5224,PSA!$G:$G,D5224),
IF(AND(A5224="Colorectal Cancer Screening", E5224="Utilization Rate (per 100,000 patients)"),
SUMIFS(COL!$D:$D,COL!$A:$A,C5224,COL!$G:$G, D5224),
IF(AND(A5224="Cervical Cancer Screening", E5224="Utilization Rate (per 100,000 patients)"),
SUMIFS(CERV!$D:$D,CERV!$A:$A,C5224,CERV!$G:$G,D5224),
IF(AND(A5224="Cancer Screening for CKD patients", E5224="Utilization Rate (per 100,000 patients)"),
SUMIFS(CANSCRN!$D:$D,CANSCRN!$A:$A,C5224,CANSCRN!$G:$G,D5224),
IF(AND(A5224="PSA Testing", E5224="Cost per service ($USD)"),
SUMIFS(PSA!$E:$E,PSA!$A:$A,C5224,PSA!$G:$G,D5224),
IF(AND(A5224="Colorectal Cancer Screening", E5224="Cost per service ($USD)"),
SUMIFS(COL!$E:$E,COL!$A:$A,C5224,COL!$G:$G,D5224),
IF(AND(A5224="Cervical Cancer Screening", E5224="Cost per service ($USD)"),
SUMIFS(CERV!$E:$E,CERV!$A:$A,C5224,CERV!$G:$G,D5224),
IF(AND(A5224="Cancer Screening for CKD patients", E5224="Cost per service ($USD)"),
SUMIFS(CANSCRN!$E:$E,CANSCRN!$A:$A,C5224,CANSCRN!$G:$G,D5224),
IF(AND(A5224="PSA Testing", E5224="Total Expenditure ($USD per 100,000 patients)"),
SUMIFS(PSA!$F:$F,PSA!$A:$A,C5224,PSA!$G:$G,D5224),
IF(AND(A5224="Colorectal Cancer Screening", E5224="Total Expenditure ($USD per 100,000 patients)"),
SUMIFS(COL!$F:$F,COL!$A:$A,C5224,COL!$G:$G,D5224),
IF(AND(A5224="Cervical Cancer Screening", E5224="Total Expenditure ($USD per 100,000 patients)"),
SUMIFS(CERV!$F:$F,CERV!$A:$A,C5224,CERV!$G:$G,D5224),
SUMIFS(CANSCRN!$F:$F,CANSCRN!$A:$A,C5224,CANSCRN!$G:$G,D5224))))))))))))</f>
        <v>153.17616530000001</v>
      </c>
    </row>
    <row r="5225" spans="1:6" x14ac:dyDescent="0.2">
      <c r="A5225" s="24" t="s">
        <v>103</v>
      </c>
      <c r="B5225" s="24" t="s">
        <v>101</v>
      </c>
      <c r="C5225" s="24" t="s">
        <v>45</v>
      </c>
      <c r="D5225" s="24">
        <v>2018</v>
      </c>
      <c r="E5225" s="24" t="s">
        <v>106</v>
      </c>
      <c r="F5225" s="3">
        <f>IF(AND(A5225="PSA Testing", E5225= "Utilization Rate (per 100,000 patients)"),
SUMIFS(PSA!$D:$D,PSA!$A:$A,C5225,PSA!$G:$G,D5225),
IF(AND(A5225="Colorectal Cancer Screening", E5225="Utilization Rate (per 100,000 patients)"),
SUMIFS(COL!$D:$D,COL!$A:$A,C5225,COL!$G:$G, D5225),
IF(AND(A5225="Cervical Cancer Screening", E5225="Utilization Rate (per 100,000 patients)"),
SUMIFS(CERV!$D:$D,CERV!$A:$A,C5225,CERV!$G:$G,D5225),
IF(AND(A5225="Cancer Screening for CKD patients", E5225="Utilization Rate (per 100,000 patients)"),
SUMIFS(CANSCRN!$D:$D,CANSCRN!$A:$A,C5225,CANSCRN!$G:$G,D5225),
IF(AND(A5225="PSA Testing", E5225="Cost per service ($USD)"),
SUMIFS(PSA!$E:$E,PSA!$A:$A,C5225,PSA!$G:$G,D5225),
IF(AND(A5225="Colorectal Cancer Screening", E5225="Cost per service ($USD)"),
SUMIFS(COL!$E:$E,COL!$A:$A,C5225,COL!$G:$G,D5225),
IF(AND(A5225="Cervical Cancer Screening", E5225="Cost per service ($USD)"),
SUMIFS(CERV!$E:$E,CERV!$A:$A,C5225,CERV!$G:$G,D5225),
IF(AND(A5225="Cancer Screening for CKD patients", E5225="Cost per service ($USD)"),
SUMIFS(CANSCRN!$E:$E,CANSCRN!$A:$A,C5225,CANSCRN!$G:$G,D5225),
IF(AND(A5225="PSA Testing", E5225="Total Expenditure ($USD per 100,000 patients)"),
SUMIFS(PSA!$F:$F,PSA!$A:$A,C5225,PSA!$G:$G,D5225),
IF(AND(A5225="Colorectal Cancer Screening", E5225="Total Expenditure ($USD per 100,000 patients)"),
SUMIFS(COL!$F:$F,COL!$A:$A,C5225,COL!$G:$G,D5225),
IF(AND(A5225="Cervical Cancer Screening", E5225="Total Expenditure ($USD per 100,000 patients)"),
SUMIFS(CERV!$F:$F,CERV!$A:$A,C5225,CERV!$G:$G,D5225),
SUMIFS(CANSCRN!$F:$F,CANSCRN!$A:$A,C5225,CANSCRN!$G:$G,D5225))))))))))))</f>
        <v>160.4550223</v>
      </c>
    </row>
    <row r="5226" spans="1:6" x14ac:dyDescent="0.2">
      <c r="A5226" s="24" t="s">
        <v>103</v>
      </c>
      <c r="B5226" s="24" t="s">
        <v>101</v>
      </c>
      <c r="C5226" s="24" t="s">
        <v>45</v>
      </c>
      <c r="D5226" s="24">
        <v>2019</v>
      </c>
      <c r="E5226" s="24" t="s">
        <v>106</v>
      </c>
      <c r="F5226" s="3">
        <f>IF(AND(A5226="PSA Testing", E5226= "Utilization Rate (per 100,000 patients)"),
SUMIFS(PSA!$D:$D,PSA!$A:$A,C5226,PSA!$G:$G,D5226),
IF(AND(A5226="Colorectal Cancer Screening", E5226="Utilization Rate (per 100,000 patients)"),
SUMIFS(COL!$D:$D,COL!$A:$A,C5226,COL!$G:$G, D5226),
IF(AND(A5226="Cervical Cancer Screening", E5226="Utilization Rate (per 100,000 patients)"),
SUMIFS(CERV!$D:$D,CERV!$A:$A,C5226,CERV!$G:$G,D5226),
IF(AND(A5226="Cancer Screening for CKD patients", E5226="Utilization Rate (per 100,000 patients)"),
SUMIFS(CANSCRN!$D:$D,CANSCRN!$A:$A,C5226,CANSCRN!$G:$G,D5226),
IF(AND(A5226="PSA Testing", E5226="Cost per service ($USD)"),
SUMIFS(PSA!$E:$E,PSA!$A:$A,C5226,PSA!$G:$G,D5226),
IF(AND(A5226="Colorectal Cancer Screening", E5226="Cost per service ($USD)"),
SUMIFS(COL!$E:$E,COL!$A:$A,C5226,COL!$G:$G,D5226),
IF(AND(A5226="Cervical Cancer Screening", E5226="Cost per service ($USD)"),
SUMIFS(CERV!$E:$E,CERV!$A:$A,C5226,CERV!$G:$G,D5226),
IF(AND(A5226="Cancer Screening for CKD patients", E5226="Cost per service ($USD)"),
SUMIFS(CANSCRN!$E:$E,CANSCRN!$A:$A,C5226,CANSCRN!$G:$G,D5226),
IF(AND(A5226="PSA Testing", E5226="Total Expenditure ($USD per 100,000 patients)"),
SUMIFS(PSA!$F:$F,PSA!$A:$A,C5226,PSA!$G:$G,D5226),
IF(AND(A5226="Colorectal Cancer Screening", E5226="Total Expenditure ($USD per 100,000 patients)"),
SUMIFS(COL!$F:$F,COL!$A:$A,C5226,COL!$G:$G,D5226),
IF(AND(A5226="Cervical Cancer Screening", E5226="Total Expenditure ($USD per 100,000 patients)"),
SUMIFS(CERV!$F:$F,CERV!$A:$A,C5226,CERV!$G:$G,D5226),
SUMIFS(CANSCRN!$F:$F,CANSCRN!$A:$A,C5226,CANSCRN!$G:$G,D5226))))))))))))</f>
        <v>160.7837236</v>
      </c>
    </row>
    <row r="5227" spans="1:6" x14ac:dyDescent="0.2">
      <c r="A5227" s="24" t="s">
        <v>103</v>
      </c>
      <c r="B5227" s="24" t="s">
        <v>101</v>
      </c>
      <c r="C5227" s="24" t="s">
        <v>46</v>
      </c>
      <c r="D5227" s="24">
        <v>2009</v>
      </c>
      <c r="E5227" s="24" t="s">
        <v>106</v>
      </c>
      <c r="F5227" s="3">
        <f>IF(AND(A5227="PSA Testing", E5227= "Utilization Rate (per 100,000 patients)"),
SUMIFS(PSA!$D:$D,PSA!$A:$A,C5227,PSA!$G:$G,D5227),
IF(AND(A5227="Colorectal Cancer Screening", E5227="Utilization Rate (per 100,000 patients)"),
SUMIFS(COL!$D:$D,COL!$A:$A,C5227,COL!$G:$G, D5227),
IF(AND(A5227="Cervical Cancer Screening", E5227="Utilization Rate (per 100,000 patients)"),
SUMIFS(CERV!$D:$D,CERV!$A:$A,C5227,CERV!$G:$G,D5227),
IF(AND(A5227="Cancer Screening for CKD patients", E5227="Utilization Rate (per 100,000 patients)"),
SUMIFS(CANSCRN!$D:$D,CANSCRN!$A:$A,C5227,CANSCRN!$G:$G,D5227),
IF(AND(A5227="PSA Testing", E5227="Cost per service ($USD)"),
SUMIFS(PSA!$E:$E,PSA!$A:$A,C5227,PSA!$G:$G,D5227),
IF(AND(A5227="Colorectal Cancer Screening", E5227="Cost per service ($USD)"),
SUMIFS(COL!$E:$E,COL!$A:$A,C5227,COL!$G:$G,D5227),
IF(AND(A5227="Cervical Cancer Screening", E5227="Cost per service ($USD)"),
SUMIFS(CERV!$E:$E,CERV!$A:$A,C5227,CERV!$G:$G,D5227),
IF(AND(A5227="Cancer Screening for CKD patients", E5227="Cost per service ($USD)"),
SUMIFS(CANSCRN!$E:$E,CANSCRN!$A:$A,C5227,CANSCRN!$G:$G,D5227),
IF(AND(A5227="PSA Testing", E5227="Total Expenditure ($USD per 100,000 patients)"),
SUMIFS(PSA!$F:$F,PSA!$A:$A,C5227,PSA!$G:$G,D5227),
IF(AND(A5227="Colorectal Cancer Screening", E5227="Total Expenditure ($USD per 100,000 patients)"),
SUMIFS(COL!$F:$F,COL!$A:$A,C5227,COL!$G:$G,D5227),
IF(AND(A5227="Cervical Cancer Screening", E5227="Total Expenditure ($USD per 100,000 patients)"),
SUMIFS(CERV!$F:$F,CERV!$A:$A,C5227,CERV!$G:$G,D5227),
SUMIFS(CANSCRN!$F:$F,CANSCRN!$A:$A,C5227,CANSCRN!$G:$G,D5227))))))))))))</f>
        <v>72.622913389999994</v>
      </c>
    </row>
    <row r="5228" spans="1:6" x14ac:dyDescent="0.2">
      <c r="A5228" s="24" t="s">
        <v>103</v>
      </c>
      <c r="B5228" s="24" t="s">
        <v>101</v>
      </c>
      <c r="C5228" s="24" t="s">
        <v>46</v>
      </c>
      <c r="D5228" s="24">
        <v>2010</v>
      </c>
      <c r="E5228" s="24" t="s">
        <v>106</v>
      </c>
      <c r="F5228" s="3">
        <f>IF(AND(A5228="PSA Testing", E5228= "Utilization Rate (per 100,000 patients)"),
SUMIFS(PSA!$D:$D,PSA!$A:$A,C5228,PSA!$G:$G,D5228),
IF(AND(A5228="Colorectal Cancer Screening", E5228="Utilization Rate (per 100,000 patients)"),
SUMIFS(COL!$D:$D,COL!$A:$A,C5228,COL!$G:$G, D5228),
IF(AND(A5228="Cervical Cancer Screening", E5228="Utilization Rate (per 100,000 patients)"),
SUMIFS(CERV!$D:$D,CERV!$A:$A,C5228,CERV!$G:$G,D5228),
IF(AND(A5228="Cancer Screening for CKD patients", E5228="Utilization Rate (per 100,000 patients)"),
SUMIFS(CANSCRN!$D:$D,CANSCRN!$A:$A,C5228,CANSCRN!$G:$G,D5228),
IF(AND(A5228="PSA Testing", E5228="Cost per service ($USD)"),
SUMIFS(PSA!$E:$E,PSA!$A:$A,C5228,PSA!$G:$G,D5228),
IF(AND(A5228="Colorectal Cancer Screening", E5228="Cost per service ($USD)"),
SUMIFS(COL!$E:$E,COL!$A:$A,C5228,COL!$G:$G,D5228),
IF(AND(A5228="Cervical Cancer Screening", E5228="Cost per service ($USD)"),
SUMIFS(CERV!$E:$E,CERV!$A:$A,C5228,CERV!$G:$G,D5228),
IF(AND(A5228="Cancer Screening for CKD patients", E5228="Cost per service ($USD)"),
SUMIFS(CANSCRN!$E:$E,CANSCRN!$A:$A,C5228,CANSCRN!$G:$G,D5228),
IF(AND(A5228="PSA Testing", E5228="Total Expenditure ($USD per 100,000 patients)"),
SUMIFS(PSA!$F:$F,PSA!$A:$A,C5228,PSA!$G:$G,D5228),
IF(AND(A5228="Colorectal Cancer Screening", E5228="Total Expenditure ($USD per 100,000 patients)"),
SUMIFS(COL!$F:$F,COL!$A:$A,C5228,COL!$G:$G,D5228),
IF(AND(A5228="Cervical Cancer Screening", E5228="Total Expenditure ($USD per 100,000 patients)"),
SUMIFS(CERV!$F:$F,CERV!$A:$A,C5228,CERV!$G:$G,D5228),
SUMIFS(CANSCRN!$F:$F,CANSCRN!$A:$A,C5228,CANSCRN!$G:$G,D5228))))))))))))</f>
        <v>84.501890410000001</v>
      </c>
    </row>
    <row r="5229" spans="1:6" x14ac:dyDescent="0.2">
      <c r="A5229" s="24" t="s">
        <v>103</v>
      </c>
      <c r="B5229" s="24" t="s">
        <v>101</v>
      </c>
      <c r="C5229" s="24" t="s">
        <v>46</v>
      </c>
      <c r="D5229" s="24">
        <v>2011</v>
      </c>
      <c r="E5229" s="24" t="s">
        <v>106</v>
      </c>
      <c r="F5229" s="3">
        <f>IF(AND(A5229="PSA Testing", E5229= "Utilization Rate (per 100,000 patients)"),
SUMIFS(PSA!$D:$D,PSA!$A:$A,C5229,PSA!$G:$G,D5229),
IF(AND(A5229="Colorectal Cancer Screening", E5229="Utilization Rate (per 100,000 patients)"),
SUMIFS(COL!$D:$D,COL!$A:$A,C5229,COL!$G:$G, D5229),
IF(AND(A5229="Cervical Cancer Screening", E5229="Utilization Rate (per 100,000 patients)"),
SUMIFS(CERV!$D:$D,CERV!$A:$A,C5229,CERV!$G:$G,D5229),
IF(AND(A5229="Cancer Screening for CKD patients", E5229="Utilization Rate (per 100,000 patients)"),
SUMIFS(CANSCRN!$D:$D,CANSCRN!$A:$A,C5229,CANSCRN!$G:$G,D5229),
IF(AND(A5229="PSA Testing", E5229="Cost per service ($USD)"),
SUMIFS(PSA!$E:$E,PSA!$A:$A,C5229,PSA!$G:$G,D5229),
IF(AND(A5229="Colorectal Cancer Screening", E5229="Cost per service ($USD)"),
SUMIFS(COL!$E:$E,COL!$A:$A,C5229,COL!$G:$G,D5229),
IF(AND(A5229="Cervical Cancer Screening", E5229="Cost per service ($USD)"),
SUMIFS(CERV!$E:$E,CERV!$A:$A,C5229,CERV!$G:$G,D5229),
IF(AND(A5229="Cancer Screening for CKD patients", E5229="Cost per service ($USD)"),
SUMIFS(CANSCRN!$E:$E,CANSCRN!$A:$A,C5229,CANSCRN!$G:$G,D5229),
IF(AND(A5229="PSA Testing", E5229="Total Expenditure ($USD per 100,000 patients)"),
SUMIFS(PSA!$F:$F,PSA!$A:$A,C5229,PSA!$G:$G,D5229),
IF(AND(A5229="Colorectal Cancer Screening", E5229="Total Expenditure ($USD per 100,000 patients)"),
SUMIFS(COL!$F:$F,COL!$A:$A,C5229,COL!$G:$G,D5229),
IF(AND(A5229="Cervical Cancer Screening", E5229="Total Expenditure ($USD per 100,000 patients)"),
SUMIFS(CERV!$F:$F,CERV!$A:$A,C5229,CERV!$G:$G,D5229),
SUMIFS(CANSCRN!$F:$F,CANSCRN!$A:$A,C5229,CANSCRN!$G:$G,D5229))))))))))))</f>
        <v>102.31894149999999</v>
      </c>
    </row>
    <row r="5230" spans="1:6" x14ac:dyDescent="0.2">
      <c r="A5230" s="24" t="s">
        <v>103</v>
      </c>
      <c r="B5230" s="24" t="s">
        <v>101</v>
      </c>
      <c r="C5230" s="24" t="s">
        <v>46</v>
      </c>
      <c r="D5230" s="24">
        <v>2012</v>
      </c>
      <c r="E5230" s="24" t="s">
        <v>106</v>
      </c>
      <c r="F5230" s="3">
        <f>IF(AND(A5230="PSA Testing", E5230= "Utilization Rate (per 100,000 patients)"),
SUMIFS(PSA!$D:$D,PSA!$A:$A,C5230,PSA!$G:$G,D5230),
IF(AND(A5230="Colorectal Cancer Screening", E5230="Utilization Rate (per 100,000 patients)"),
SUMIFS(COL!$D:$D,COL!$A:$A,C5230,COL!$G:$G, D5230),
IF(AND(A5230="Cervical Cancer Screening", E5230="Utilization Rate (per 100,000 patients)"),
SUMIFS(CERV!$D:$D,CERV!$A:$A,C5230,CERV!$G:$G,D5230),
IF(AND(A5230="Cancer Screening for CKD patients", E5230="Utilization Rate (per 100,000 patients)"),
SUMIFS(CANSCRN!$D:$D,CANSCRN!$A:$A,C5230,CANSCRN!$G:$G,D5230),
IF(AND(A5230="PSA Testing", E5230="Cost per service ($USD)"),
SUMIFS(PSA!$E:$E,PSA!$A:$A,C5230,PSA!$G:$G,D5230),
IF(AND(A5230="Colorectal Cancer Screening", E5230="Cost per service ($USD)"),
SUMIFS(COL!$E:$E,COL!$A:$A,C5230,COL!$G:$G,D5230),
IF(AND(A5230="Cervical Cancer Screening", E5230="Cost per service ($USD)"),
SUMIFS(CERV!$E:$E,CERV!$A:$A,C5230,CERV!$G:$G,D5230),
IF(AND(A5230="Cancer Screening for CKD patients", E5230="Cost per service ($USD)"),
SUMIFS(CANSCRN!$E:$E,CANSCRN!$A:$A,C5230,CANSCRN!$G:$G,D5230),
IF(AND(A5230="PSA Testing", E5230="Total Expenditure ($USD per 100,000 patients)"),
SUMIFS(PSA!$F:$F,PSA!$A:$A,C5230,PSA!$G:$G,D5230),
IF(AND(A5230="Colorectal Cancer Screening", E5230="Total Expenditure ($USD per 100,000 patients)"),
SUMIFS(COL!$F:$F,COL!$A:$A,C5230,COL!$G:$G,D5230),
IF(AND(A5230="Cervical Cancer Screening", E5230="Total Expenditure ($USD per 100,000 patients)"),
SUMIFS(CERV!$F:$F,CERV!$A:$A,C5230,CERV!$G:$G,D5230),
SUMIFS(CANSCRN!$F:$F,CANSCRN!$A:$A,C5230,CANSCRN!$G:$G,D5230))))))))))))</f>
        <v>98.127606839999999</v>
      </c>
    </row>
    <row r="5231" spans="1:6" x14ac:dyDescent="0.2">
      <c r="A5231" s="24" t="s">
        <v>103</v>
      </c>
      <c r="B5231" s="24" t="s">
        <v>101</v>
      </c>
      <c r="C5231" s="24" t="s">
        <v>46</v>
      </c>
      <c r="D5231" s="24">
        <v>2013</v>
      </c>
      <c r="E5231" s="24" t="s">
        <v>106</v>
      </c>
      <c r="F5231" s="3">
        <f>IF(AND(A5231="PSA Testing", E5231= "Utilization Rate (per 100,000 patients)"),
SUMIFS(PSA!$D:$D,PSA!$A:$A,C5231,PSA!$G:$G,D5231),
IF(AND(A5231="Colorectal Cancer Screening", E5231="Utilization Rate (per 100,000 patients)"),
SUMIFS(COL!$D:$D,COL!$A:$A,C5231,COL!$G:$G, D5231),
IF(AND(A5231="Cervical Cancer Screening", E5231="Utilization Rate (per 100,000 patients)"),
SUMIFS(CERV!$D:$D,CERV!$A:$A,C5231,CERV!$G:$G,D5231),
IF(AND(A5231="Cancer Screening for CKD patients", E5231="Utilization Rate (per 100,000 patients)"),
SUMIFS(CANSCRN!$D:$D,CANSCRN!$A:$A,C5231,CANSCRN!$G:$G,D5231),
IF(AND(A5231="PSA Testing", E5231="Cost per service ($USD)"),
SUMIFS(PSA!$E:$E,PSA!$A:$A,C5231,PSA!$G:$G,D5231),
IF(AND(A5231="Colorectal Cancer Screening", E5231="Cost per service ($USD)"),
SUMIFS(COL!$E:$E,COL!$A:$A,C5231,COL!$G:$G,D5231),
IF(AND(A5231="Cervical Cancer Screening", E5231="Cost per service ($USD)"),
SUMIFS(CERV!$E:$E,CERV!$A:$A,C5231,CERV!$G:$G,D5231),
IF(AND(A5231="Cancer Screening for CKD patients", E5231="Cost per service ($USD)"),
SUMIFS(CANSCRN!$E:$E,CANSCRN!$A:$A,C5231,CANSCRN!$G:$G,D5231),
IF(AND(A5231="PSA Testing", E5231="Total Expenditure ($USD per 100,000 patients)"),
SUMIFS(PSA!$F:$F,PSA!$A:$A,C5231,PSA!$G:$G,D5231),
IF(AND(A5231="Colorectal Cancer Screening", E5231="Total Expenditure ($USD per 100,000 patients)"),
SUMIFS(COL!$F:$F,COL!$A:$A,C5231,COL!$G:$G,D5231),
IF(AND(A5231="Cervical Cancer Screening", E5231="Total Expenditure ($USD per 100,000 patients)"),
SUMIFS(CERV!$F:$F,CERV!$A:$A,C5231,CERV!$G:$G,D5231),
SUMIFS(CANSCRN!$F:$F,CANSCRN!$A:$A,C5231,CANSCRN!$G:$G,D5231))))))))))))</f>
        <v>113.6261204</v>
      </c>
    </row>
    <row r="5232" spans="1:6" x14ac:dyDescent="0.2">
      <c r="A5232" s="24" t="s">
        <v>103</v>
      </c>
      <c r="B5232" s="24" t="s">
        <v>101</v>
      </c>
      <c r="C5232" s="24" t="s">
        <v>46</v>
      </c>
      <c r="D5232" s="24">
        <v>2014</v>
      </c>
      <c r="E5232" s="24" t="s">
        <v>106</v>
      </c>
      <c r="F5232" s="3">
        <f>IF(AND(A5232="PSA Testing", E5232= "Utilization Rate (per 100,000 patients)"),
SUMIFS(PSA!$D:$D,PSA!$A:$A,C5232,PSA!$G:$G,D5232),
IF(AND(A5232="Colorectal Cancer Screening", E5232="Utilization Rate (per 100,000 patients)"),
SUMIFS(COL!$D:$D,COL!$A:$A,C5232,COL!$G:$G, D5232),
IF(AND(A5232="Cervical Cancer Screening", E5232="Utilization Rate (per 100,000 patients)"),
SUMIFS(CERV!$D:$D,CERV!$A:$A,C5232,CERV!$G:$G,D5232),
IF(AND(A5232="Cancer Screening for CKD patients", E5232="Utilization Rate (per 100,000 patients)"),
SUMIFS(CANSCRN!$D:$D,CANSCRN!$A:$A,C5232,CANSCRN!$G:$G,D5232),
IF(AND(A5232="PSA Testing", E5232="Cost per service ($USD)"),
SUMIFS(PSA!$E:$E,PSA!$A:$A,C5232,PSA!$G:$G,D5232),
IF(AND(A5232="Colorectal Cancer Screening", E5232="Cost per service ($USD)"),
SUMIFS(COL!$E:$E,COL!$A:$A,C5232,COL!$G:$G,D5232),
IF(AND(A5232="Cervical Cancer Screening", E5232="Cost per service ($USD)"),
SUMIFS(CERV!$E:$E,CERV!$A:$A,C5232,CERV!$G:$G,D5232),
IF(AND(A5232="Cancer Screening for CKD patients", E5232="Cost per service ($USD)"),
SUMIFS(CANSCRN!$E:$E,CANSCRN!$A:$A,C5232,CANSCRN!$G:$G,D5232),
IF(AND(A5232="PSA Testing", E5232="Total Expenditure ($USD per 100,000 patients)"),
SUMIFS(PSA!$F:$F,PSA!$A:$A,C5232,PSA!$G:$G,D5232),
IF(AND(A5232="Colorectal Cancer Screening", E5232="Total Expenditure ($USD per 100,000 patients)"),
SUMIFS(COL!$F:$F,COL!$A:$A,C5232,COL!$G:$G,D5232),
IF(AND(A5232="Cervical Cancer Screening", E5232="Total Expenditure ($USD per 100,000 patients)"),
SUMIFS(CERV!$F:$F,CERV!$A:$A,C5232,CERV!$G:$G,D5232),
SUMIFS(CANSCRN!$F:$F,CANSCRN!$A:$A,C5232,CANSCRN!$G:$G,D5232))))))))))))</f>
        <v>106.6381781</v>
      </c>
    </row>
    <row r="5233" spans="1:6" x14ac:dyDescent="0.2">
      <c r="A5233" s="24" t="s">
        <v>103</v>
      </c>
      <c r="B5233" s="24" t="s">
        <v>101</v>
      </c>
      <c r="C5233" s="24" t="s">
        <v>46</v>
      </c>
      <c r="D5233" s="24">
        <v>2015</v>
      </c>
      <c r="E5233" s="24" t="s">
        <v>106</v>
      </c>
      <c r="F5233" s="3">
        <f>IF(AND(A5233="PSA Testing", E5233= "Utilization Rate (per 100,000 patients)"),
SUMIFS(PSA!$D:$D,PSA!$A:$A,C5233,PSA!$G:$G,D5233),
IF(AND(A5233="Colorectal Cancer Screening", E5233="Utilization Rate (per 100,000 patients)"),
SUMIFS(COL!$D:$D,COL!$A:$A,C5233,COL!$G:$G, D5233),
IF(AND(A5233="Cervical Cancer Screening", E5233="Utilization Rate (per 100,000 patients)"),
SUMIFS(CERV!$D:$D,CERV!$A:$A,C5233,CERV!$G:$G,D5233),
IF(AND(A5233="Cancer Screening for CKD patients", E5233="Utilization Rate (per 100,000 patients)"),
SUMIFS(CANSCRN!$D:$D,CANSCRN!$A:$A,C5233,CANSCRN!$G:$G,D5233),
IF(AND(A5233="PSA Testing", E5233="Cost per service ($USD)"),
SUMIFS(PSA!$E:$E,PSA!$A:$A,C5233,PSA!$G:$G,D5233),
IF(AND(A5233="Colorectal Cancer Screening", E5233="Cost per service ($USD)"),
SUMIFS(COL!$E:$E,COL!$A:$A,C5233,COL!$G:$G,D5233),
IF(AND(A5233="Cervical Cancer Screening", E5233="Cost per service ($USD)"),
SUMIFS(CERV!$E:$E,CERV!$A:$A,C5233,CERV!$G:$G,D5233),
IF(AND(A5233="Cancer Screening for CKD patients", E5233="Cost per service ($USD)"),
SUMIFS(CANSCRN!$E:$E,CANSCRN!$A:$A,C5233,CANSCRN!$G:$G,D5233),
IF(AND(A5233="PSA Testing", E5233="Total Expenditure ($USD per 100,000 patients)"),
SUMIFS(PSA!$F:$F,PSA!$A:$A,C5233,PSA!$G:$G,D5233),
IF(AND(A5233="Colorectal Cancer Screening", E5233="Total Expenditure ($USD per 100,000 patients)"),
SUMIFS(COL!$F:$F,COL!$A:$A,C5233,COL!$G:$G,D5233),
IF(AND(A5233="Cervical Cancer Screening", E5233="Total Expenditure ($USD per 100,000 patients)"),
SUMIFS(CERV!$F:$F,CERV!$A:$A,C5233,CERV!$G:$G,D5233),
SUMIFS(CANSCRN!$F:$F,CANSCRN!$A:$A,C5233,CANSCRN!$G:$G,D5233))))))))))))</f>
        <v>137.29084750000001</v>
      </c>
    </row>
    <row r="5234" spans="1:6" x14ac:dyDescent="0.2">
      <c r="A5234" s="24" t="s">
        <v>103</v>
      </c>
      <c r="B5234" s="24" t="s">
        <v>101</v>
      </c>
      <c r="C5234" s="24" t="s">
        <v>46</v>
      </c>
      <c r="D5234" s="24">
        <v>2016</v>
      </c>
      <c r="E5234" s="24" t="s">
        <v>106</v>
      </c>
      <c r="F5234" s="3">
        <f>IF(AND(A5234="PSA Testing", E5234= "Utilization Rate (per 100,000 patients)"),
SUMIFS(PSA!$D:$D,PSA!$A:$A,C5234,PSA!$G:$G,D5234),
IF(AND(A5234="Colorectal Cancer Screening", E5234="Utilization Rate (per 100,000 patients)"),
SUMIFS(COL!$D:$D,COL!$A:$A,C5234,COL!$G:$G, D5234),
IF(AND(A5234="Cervical Cancer Screening", E5234="Utilization Rate (per 100,000 patients)"),
SUMIFS(CERV!$D:$D,CERV!$A:$A,C5234,CERV!$G:$G,D5234),
IF(AND(A5234="Cancer Screening for CKD patients", E5234="Utilization Rate (per 100,000 patients)"),
SUMIFS(CANSCRN!$D:$D,CANSCRN!$A:$A,C5234,CANSCRN!$G:$G,D5234),
IF(AND(A5234="PSA Testing", E5234="Cost per service ($USD)"),
SUMIFS(PSA!$E:$E,PSA!$A:$A,C5234,PSA!$G:$G,D5234),
IF(AND(A5234="Colorectal Cancer Screening", E5234="Cost per service ($USD)"),
SUMIFS(COL!$E:$E,COL!$A:$A,C5234,COL!$G:$G,D5234),
IF(AND(A5234="Cervical Cancer Screening", E5234="Cost per service ($USD)"),
SUMIFS(CERV!$E:$E,CERV!$A:$A,C5234,CERV!$G:$G,D5234),
IF(AND(A5234="Cancer Screening for CKD patients", E5234="Cost per service ($USD)"),
SUMIFS(CANSCRN!$E:$E,CANSCRN!$A:$A,C5234,CANSCRN!$G:$G,D5234),
IF(AND(A5234="PSA Testing", E5234="Total Expenditure ($USD per 100,000 patients)"),
SUMIFS(PSA!$F:$F,PSA!$A:$A,C5234,PSA!$G:$G,D5234),
IF(AND(A5234="Colorectal Cancer Screening", E5234="Total Expenditure ($USD per 100,000 patients)"),
SUMIFS(COL!$F:$F,COL!$A:$A,C5234,COL!$G:$G,D5234),
IF(AND(A5234="Cervical Cancer Screening", E5234="Total Expenditure ($USD per 100,000 patients)"),
SUMIFS(CERV!$F:$F,CERV!$A:$A,C5234,CERV!$G:$G,D5234),
SUMIFS(CANSCRN!$F:$F,CANSCRN!$A:$A,C5234,CANSCRN!$G:$G,D5234))))))))))))</f>
        <v>144.47392859999999</v>
      </c>
    </row>
    <row r="5235" spans="1:6" x14ac:dyDescent="0.2">
      <c r="A5235" s="24" t="s">
        <v>103</v>
      </c>
      <c r="B5235" s="24" t="s">
        <v>101</v>
      </c>
      <c r="C5235" s="24" t="s">
        <v>46</v>
      </c>
      <c r="D5235" s="24">
        <v>2017</v>
      </c>
      <c r="E5235" s="24" t="s">
        <v>106</v>
      </c>
      <c r="F5235" s="3">
        <f>IF(AND(A5235="PSA Testing", E5235= "Utilization Rate (per 100,000 patients)"),
SUMIFS(PSA!$D:$D,PSA!$A:$A,C5235,PSA!$G:$G,D5235),
IF(AND(A5235="Colorectal Cancer Screening", E5235="Utilization Rate (per 100,000 patients)"),
SUMIFS(COL!$D:$D,COL!$A:$A,C5235,COL!$G:$G, D5235),
IF(AND(A5235="Cervical Cancer Screening", E5235="Utilization Rate (per 100,000 patients)"),
SUMIFS(CERV!$D:$D,CERV!$A:$A,C5235,CERV!$G:$G,D5235),
IF(AND(A5235="Cancer Screening for CKD patients", E5235="Utilization Rate (per 100,000 patients)"),
SUMIFS(CANSCRN!$D:$D,CANSCRN!$A:$A,C5235,CANSCRN!$G:$G,D5235),
IF(AND(A5235="PSA Testing", E5235="Cost per service ($USD)"),
SUMIFS(PSA!$E:$E,PSA!$A:$A,C5235,PSA!$G:$G,D5235),
IF(AND(A5235="Colorectal Cancer Screening", E5235="Cost per service ($USD)"),
SUMIFS(COL!$E:$E,COL!$A:$A,C5235,COL!$G:$G,D5235),
IF(AND(A5235="Cervical Cancer Screening", E5235="Cost per service ($USD)"),
SUMIFS(CERV!$E:$E,CERV!$A:$A,C5235,CERV!$G:$G,D5235),
IF(AND(A5235="Cancer Screening for CKD patients", E5235="Cost per service ($USD)"),
SUMIFS(CANSCRN!$E:$E,CANSCRN!$A:$A,C5235,CANSCRN!$G:$G,D5235),
IF(AND(A5235="PSA Testing", E5235="Total Expenditure ($USD per 100,000 patients)"),
SUMIFS(PSA!$F:$F,PSA!$A:$A,C5235,PSA!$G:$G,D5235),
IF(AND(A5235="Colorectal Cancer Screening", E5235="Total Expenditure ($USD per 100,000 patients)"),
SUMIFS(COL!$F:$F,COL!$A:$A,C5235,COL!$G:$G,D5235),
IF(AND(A5235="Cervical Cancer Screening", E5235="Total Expenditure ($USD per 100,000 patients)"),
SUMIFS(CERV!$F:$F,CERV!$A:$A,C5235,CERV!$G:$G,D5235),
SUMIFS(CANSCRN!$F:$F,CANSCRN!$A:$A,C5235,CANSCRN!$G:$G,D5235))))))))))))</f>
        <v>287.90538859999998</v>
      </c>
    </row>
    <row r="5236" spans="1:6" x14ac:dyDescent="0.2">
      <c r="A5236" s="24" t="s">
        <v>103</v>
      </c>
      <c r="B5236" s="24" t="s">
        <v>101</v>
      </c>
      <c r="C5236" s="24" t="s">
        <v>46</v>
      </c>
      <c r="D5236" s="24">
        <v>2018</v>
      </c>
      <c r="E5236" s="24" t="s">
        <v>106</v>
      </c>
      <c r="F5236" s="3">
        <f>IF(AND(A5236="PSA Testing", E5236= "Utilization Rate (per 100,000 patients)"),
SUMIFS(PSA!$D:$D,PSA!$A:$A,C5236,PSA!$G:$G,D5236),
IF(AND(A5236="Colorectal Cancer Screening", E5236="Utilization Rate (per 100,000 patients)"),
SUMIFS(COL!$D:$D,COL!$A:$A,C5236,COL!$G:$G, D5236),
IF(AND(A5236="Cervical Cancer Screening", E5236="Utilization Rate (per 100,000 patients)"),
SUMIFS(CERV!$D:$D,CERV!$A:$A,C5236,CERV!$G:$G,D5236),
IF(AND(A5236="Cancer Screening for CKD patients", E5236="Utilization Rate (per 100,000 patients)"),
SUMIFS(CANSCRN!$D:$D,CANSCRN!$A:$A,C5236,CANSCRN!$G:$G,D5236),
IF(AND(A5236="PSA Testing", E5236="Cost per service ($USD)"),
SUMIFS(PSA!$E:$E,PSA!$A:$A,C5236,PSA!$G:$G,D5236),
IF(AND(A5236="Colorectal Cancer Screening", E5236="Cost per service ($USD)"),
SUMIFS(COL!$E:$E,COL!$A:$A,C5236,COL!$G:$G,D5236),
IF(AND(A5236="Cervical Cancer Screening", E5236="Cost per service ($USD)"),
SUMIFS(CERV!$E:$E,CERV!$A:$A,C5236,CERV!$G:$G,D5236),
IF(AND(A5236="Cancer Screening for CKD patients", E5236="Cost per service ($USD)"),
SUMIFS(CANSCRN!$E:$E,CANSCRN!$A:$A,C5236,CANSCRN!$G:$G,D5236),
IF(AND(A5236="PSA Testing", E5236="Total Expenditure ($USD per 100,000 patients)"),
SUMIFS(PSA!$F:$F,PSA!$A:$A,C5236,PSA!$G:$G,D5236),
IF(AND(A5236="Colorectal Cancer Screening", E5236="Total Expenditure ($USD per 100,000 patients)"),
SUMIFS(COL!$F:$F,COL!$A:$A,C5236,COL!$G:$G,D5236),
IF(AND(A5236="Cervical Cancer Screening", E5236="Total Expenditure ($USD per 100,000 patients)"),
SUMIFS(CERV!$F:$F,CERV!$A:$A,C5236,CERV!$G:$G,D5236),
SUMIFS(CANSCRN!$F:$F,CANSCRN!$A:$A,C5236,CANSCRN!$G:$G,D5236))))))))))))</f>
        <v>295.43617760000001</v>
      </c>
    </row>
    <row r="5237" spans="1:6" x14ac:dyDescent="0.2">
      <c r="A5237" s="24" t="s">
        <v>103</v>
      </c>
      <c r="B5237" s="24" t="s">
        <v>101</v>
      </c>
      <c r="C5237" s="24" t="s">
        <v>46</v>
      </c>
      <c r="D5237" s="24">
        <v>2019</v>
      </c>
      <c r="E5237" s="24" t="s">
        <v>106</v>
      </c>
      <c r="F5237" s="3">
        <f>IF(AND(A5237="PSA Testing", E5237= "Utilization Rate (per 100,000 patients)"),
SUMIFS(PSA!$D:$D,PSA!$A:$A,C5237,PSA!$G:$G,D5237),
IF(AND(A5237="Colorectal Cancer Screening", E5237="Utilization Rate (per 100,000 patients)"),
SUMIFS(COL!$D:$D,COL!$A:$A,C5237,COL!$G:$G, D5237),
IF(AND(A5237="Cervical Cancer Screening", E5237="Utilization Rate (per 100,000 patients)"),
SUMIFS(CERV!$D:$D,CERV!$A:$A,C5237,CERV!$G:$G,D5237),
IF(AND(A5237="Cancer Screening for CKD patients", E5237="Utilization Rate (per 100,000 patients)"),
SUMIFS(CANSCRN!$D:$D,CANSCRN!$A:$A,C5237,CANSCRN!$G:$G,D5237),
IF(AND(A5237="PSA Testing", E5237="Cost per service ($USD)"),
SUMIFS(PSA!$E:$E,PSA!$A:$A,C5237,PSA!$G:$G,D5237),
IF(AND(A5237="Colorectal Cancer Screening", E5237="Cost per service ($USD)"),
SUMIFS(COL!$E:$E,COL!$A:$A,C5237,COL!$G:$G,D5237),
IF(AND(A5237="Cervical Cancer Screening", E5237="Cost per service ($USD)"),
SUMIFS(CERV!$E:$E,CERV!$A:$A,C5237,CERV!$G:$G,D5237),
IF(AND(A5237="Cancer Screening for CKD patients", E5237="Cost per service ($USD)"),
SUMIFS(CANSCRN!$E:$E,CANSCRN!$A:$A,C5237,CANSCRN!$G:$G,D5237),
IF(AND(A5237="PSA Testing", E5237="Total Expenditure ($USD per 100,000 patients)"),
SUMIFS(PSA!$F:$F,PSA!$A:$A,C5237,PSA!$G:$G,D5237),
IF(AND(A5237="Colorectal Cancer Screening", E5237="Total Expenditure ($USD per 100,000 patients)"),
SUMIFS(COL!$F:$F,COL!$A:$A,C5237,COL!$G:$G,D5237),
IF(AND(A5237="Cervical Cancer Screening", E5237="Total Expenditure ($USD per 100,000 patients)"),
SUMIFS(CERV!$F:$F,CERV!$A:$A,C5237,CERV!$G:$G,D5237),
SUMIFS(CANSCRN!$F:$F,CANSCRN!$A:$A,C5237,CANSCRN!$G:$G,D5237))))))))))))</f>
        <v>262.71471070000001</v>
      </c>
    </row>
    <row r="5238" spans="1:6" x14ac:dyDescent="0.2">
      <c r="A5238" s="24" t="s">
        <v>103</v>
      </c>
      <c r="B5238" s="24" t="s">
        <v>101</v>
      </c>
      <c r="C5238" s="24" t="s">
        <v>47</v>
      </c>
      <c r="D5238" s="24">
        <v>2009</v>
      </c>
      <c r="E5238" s="24" t="s">
        <v>106</v>
      </c>
      <c r="F5238" s="3">
        <f>IF(AND(A5238="PSA Testing", E5238= "Utilization Rate (per 100,000 patients)"),
SUMIFS(PSA!$D:$D,PSA!$A:$A,C5238,PSA!$G:$G,D5238),
IF(AND(A5238="Colorectal Cancer Screening", E5238="Utilization Rate (per 100,000 patients)"),
SUMIFS(COL!$D:$D,COL!$A:$A,C5238,COL!$G:$G, D5238),
IF(AND(A5238="Cervical Cancer Screening", E5238="Utilization Rate (per 100,000 patients)"),
SUMIFS(CERV!$D:$D,CERV!$A:$A,C5238,CERV!$G:$G,D5238),
IF(AND(A5238="Cancer Screening for CKD patients", E5238="Utilization Rate (per 100,000 patients)"),
SUMIFS(CANSCRN!$D:$D,CANSCRN!$A:$A,C5238,CANSCRN!$G:$G,D5238),
IF(AND(A5238="PSA Testing", E5238="Cost per service ($USD)"),
SUMIFS(PSA!$E:$E,PSA!$A:$A,C5238,PSA!$G:$G,D5238),
IF(AND(A5238="Colorectal Cancer Screening", E5238="Cost per service ($USD)"),
SUMIFS(COL!$E:$E,COL!$A:$A,C5238,COL!$G:$G,D5238),
IF(AND(A5238="Cervical Cancer Screening", E5238="Cost per service ($USD)"),
SUMIFS(CERV!$E:$E,CERV!$A:$A,C5238,CERV!$G:$G,D5238),
IF(AND(A5238="Cancer Screening for CKD patients", E5238="Cost per service ($USD)"),
SUMIFS(CANSCRN!$E:$E,CANSCRN!$A:$A,C5238,CANSCRN!$G:$G,D5238),
IF(AND(A5238="PSA Testing", E5238="Total Expenditure ($USD per 100,000 patients)"),
SUMIFS(PSA!$F:$F,PSA!$A:$A,C5238,PSA!$G:$G,D5238),
IF(AND(A5238="Colorectal Cancer Screening", E5238="Total Expenditure ($USD per 100,000 patients)"),
SUMIFS(COL!$F:$F,COL!$A:$A,C5238,COL!$G:$G,D5238),
IF(AND(A5238="Cervical Cancer Screening", E5238="Total Expenditure ($USD per 100,000 patients)"),
SUMIFS(CERV!$F:$F,CERV!$A:$A,C5238,CERV!$G:$G,D5238),
SUMIFS(CANSCRN!$F:$F,CANSCRN!$A:$A,C5238,CANSCRN!$G:$G,D5238))))))))))))</f>
        <v>65.915587189999997</v>
      </c>
    </row>
    <row r="5239" spans="1:6" x14ac:dyDescent="0.2">
      <c r="A5239" s="24" t="s">
        <v>103</v>
      </c>
      <c r="B5239" s="24" t="s">
        <v>101</v>
      </c>
      <c r="C5239" s="24" t="s">
        <v>47</v>
      </c>
      <c r="D5239" s="24">
        <v>2010</v>
      </c>
      <c r="E5239" s="24" t="s">
        <v>106</v>
      </c>
      <c r="F5239" s="3">
        <f>IF(AND(A5239="PSA Testing", E5239= "Utilization Rate (per 100,000 patients)"),
SUMIFS(PSA!$D:$D,PSA!$A:$A,C5239,PSA!$G:$G,D5239),
IF(AND(A5239="Colorectal Cancer Screening", E5239="Utilization Rate (per 100,000 patients)"),
SUMIFS(COL!$D:$D,COL!$A:$A,C5239,COL!$G:$G, D5239),
IF(AND(A5239="Cervical Cancer Screening", E5239="Utilization Rate (per 100,000 patients)"),
SUMIFS(CERV!$D:$D,CERV!$A:$A,C5239,CERV!$G:$G,D5239),
IF(AND(A5239="Cancer Screening for CKD patients", E5239="Utilization Rate (per 100,000 patients)"),
SUMIFS(CANSCRN!$D:$D,CANSCRN!$A:$A,C5239,CANSCRN!$G:$G,D5239),
IF(AND(A5239="PSA Testing", E5239="Cost per service ($USD)"),
SUMIFS(PSA!$E:$E,PSA!$A:$A,C5239,PSA!$G:$G,D5239),
IF(AND(A5239="Colorectal Cancer Screening", E5239="Cost per service ($USD)"),
SUMIFS(COL!$E:$E,COL!$A:$A,C5239,COL!$G:$G,D5239),
IF(AND(A5239="Cervical Cancer Screening", E5239="Cost per service ($USD)"),
SUMIFS(CERV!$E:$E,CERV!$A:$A,C5239,CERV!$G:$G,D5239),
IF(AND(A5239="Cancer Screening for CKD patients", E5239="Cost per service ($USD)"),
SUMIFS(CANSCRN!$E:$E,CANSCRN!$A:$A,C5239,CANSCRN!$G:$G,D5239),
IF(AND(A5239="PSA Testing", E5239="Total Expenditure ($USD per 100,000 patients)"),
SUMIFS(PSA!$F:$F,PSA!$A:$A,C5239,PSA!$G:$G,D5239),
IF(AND(A5239="Colorectal Cancer Screening", E5239="Total Expenditure ($USD per 100,000 patients)"),
SUMIFS(COL!$F:$F,COL!$A:$A,C5239,COL!$G:$G,D5239),
IF(AND(A5239="Cervical Cancer Screening", E5239="Total Expenditure ($USD per 100,000 patients)"),
SUMIFS(CERV!$F:$F,CERV!$A:$A,C5239,CERV!$G:$G,D5239),
SUMIFS(CANSCRN!$F:$F,CANSCRN!$A:$A,C5239,CANSCRN!$G:$G,D5239))))))))))))</f>
        <v>61.596075949999999</v>
      </c>
    </row>
    <row r="5240" spans="1:6" x14ac:dyDescent="0.2">
      <c r="A5240" s="24" t="s">
        <v>103</v>
      </c>
      <c r="B5240" s="24" t="s">
        <v>101</v>
      </c>
      <c r="C5240" s="24" t="s">
        <v>47</v>
      </c>
      <c r="D5240" s="24">
        <v>2011</v>
      </c>
      <c r="E5240" s="24" t="s">
        <v>106</v>
      </c>
      <c r="F5240" s="3">
        <f>IF(AND(A5240="PSA Testing", E5240= "Utilization Rate (per 100,000 patients)"),
SUMIFS(PSA!$D:$D,PSA!$A:$A,C5240,PSA!$G:$G,D5240),
IF(AND(A5240="Colorectal Cancer Screening", E5240="Utilization Rate (per 100,000 patients)"),
SUMIFS(COL!$D:$D,COL!$A:$A,C5240,COL!$G:$G, D5240),
IF(AND(A5240="Cervical Cancer Screening", E5240="Utilization Rate (per 100,000 patients)"),
SUMIFS(CERV!$D:$D,CERV!$A:$A,C5240,CERV!$G:$G,D5240),
IF(AND(A5240="Cancer Screening for CKD patients", E5240="Utilization Rate (per 100,000 patients)"),
SUMIFS(CANSCRN!$D:$D,CANSCRN!$A:$A,C5240,CANSCRN!$G:$G,D5240),
IF(AND(A5240="PSA Testing", E5240="Cost per service ($USD)"),
SUMIFS(PSA!$E:$E,PSA!$A:$A,C5240,PSA!$G:$G,D5240),
IF(AND(A5240="Colorectal Cancer Screening", E5240="Cost per service ($USD)"),
SUMIFS(COL!$E:$E,COL!$A:$A,C5240,COL!$G:$G,D5240),
IF(AND(A5240="Cervical Cancer Screening", E5240="Cost per service ($USD)"),
SUMIFS(CERV!$E:$E,CERV!$A:$A,C5240,CERV!$G:$G,D5240),
IF(AND(A5240="Cancer Screening for CKD patients", E5240="Cost per service ($USD)"),
SUMIFS(CANSCRN!$E:$E,CANSCRN!$A:$A,C5240,CANSCRN!$G:$G,D5240),
IF(AND(A5240="PSA Testing", E5240="Total Expenditure ($USD per 100,000 patients)"),
SUMIFS(PSA!$F:$F,PSA!$A:$A,C5240,PSA!$G:$G,D5240),
IF(AND(A5240="Colorectal Cancer Screening", E5240="Total Expenditure ($USD per 100,000 patients)"),
SUMIFS(COL!$F:$F,COL!$A:$A,C5240,COL!$G:$G,D5240),
IF(AND(A5240="Cervical Cancer Screening", E5240="Total Expenditure ($USD per 100,000 patients)"),
SUMIFS(CERV!$F:$F,CERV!$A:$A,C5240,CERV!$G:$G,D5240),
SUMIFS(CANSCRN!$F:$F,CANSCRN!$A:$A,C5240,CANSCRN!$G:$G,D5240))))))))))))</f>
        <v>69.290858139999997</v>
      </c>
    </row>
    <row r="5241" spans="1:6" x14ac:dyDescent="0.2">
      <c r="A5241" s="24" t="s">
        <v>103</v>
      </c>
      <c r="B5241" s="24" t="s">
        <v>101</v>
      </c>
      <c r="C5241" s="24" t="s">
        <v>47</v>
      </c>
      <c r="D5241" s="24">
        <v>2012</v>
      </c>
      <c r="E5241" s="24" t="s">
        <v>106</v>
      </c>
      <c r="F5241" s="3">
        <f>IF(AND(A5241="PSA Testing", E5241= "Utilization Rate (per 100,000 patients)"),
SUMIFS(PSA!$D:$D,PSA!$A:$A,C5241,PSA!$G:$G,D5241),
IF(AND(A5241="Colorectal Cancer Screening", E5241="Utilization Rate (per 100,000 patients)"),
SUMIFS(COL!$D:$D,COL!$A:$A,C5241,COL!$G:$G, D5241),
IF(AND(A5241="Cervical Cancer Screening", E5241="Utilization Rate (per 100,000 patients)"),
SUMIFS(CERV!$D:$D,CERV!$A:$A,C5241,CERV!$G:$G,D5241),
IF(AND(A5241="Cancer Screening for CKD patients", E5241="Utilization Rate (per 100,000 patients)"),
SUMIFS(CANSCRN!$D:$D,CANSCRN!$A:$A,C5241,CANSCRN!$G:$G,D5241),
IF(AND(A5241="PSA Testing", E5241="Cost per service ($USD)"),
SUMIFS(PSA!$E:$E,PSA!$A:$A,C5241,PSA!$G:$G,D5241),
IF(AND(A5241="Colorectal Cancer Screening", E5241="Cost per service ($USD)"),
SUMIFS(COL!$E:$E,COL!$A:$A,C5241,COL!$G:$G,D5241),
IF(AND(A5241="Cervical Cancer Screening", E5241="Cost per service ($USD)"),
SUMIFS(CERV!$E:$E,CERV!$A:$A,C5241,CERV!$G:$G,D5241),
IF(AND(A5241="Cancer Screening for CKD patients", E5241="Cost per service ($USD)"),
SUMIFS(CANSCRN!$E:$E,CANSCRN!$A:$A,C5241,CANSCRN!$G:$G,D5241),
IF(AND(A5241="PSA Testing", E5241="Total Expenditure ($USD per 100,000 patients)"),
SUMIFS(PSA!$F:$F,PSA!$A:$A,C5241,PSA!$G:$G,D5241),
IF(AND(A5241="Colorectal Cancer Screening", E5241="Total Expenditure ($USD per 100,000 patients)"),
SUMIFS(COL!$F:$F,COL!$A:$A,C5241,COL!$G:$G,D5241),
IF(AND(A5241="Cervical Cancer Screening", E5241="Total Expenditure ($USD per 100,000 patients)"),
SUMIFS(CERV!$F:$F,CERV!$A:$A,C5241,CERV!$G:$G,D5241),
SUMIFS(CANSCRN!$F:$F,CANSCRN!$A:$A,C5241,CANSCRN!$G:$G,D5241))))))))))))</f>
        <v>79.765440929999997</v>
      </c>
    </row>
    <row r="5242" spans="1:6" x14ac:dyDescent="0.2">
      <c r="A5242" s="24" t="s">
        <v>103</v>
      </c>
      <c r="B5242" s="24" t="s">
        <v>101</v>
      </c>
      <c r="C5242" s="24" t="s">
        <v>47</v>
      </c>
      <c r="D5242" s="24">
        <v>2013</v>
      </c>
      <c r="E5242" s="24" t="s">
        <v>106</v>
      </c>
      <c r="F5242" s="3">
        <f>IF(AND(A5242="PSA Testing", E5242= "Utilization Rate (per 100,000 patients)"),
SUMIFS(PSA!$D:$D,PSA!$A:$A,C5242,PSA!$G:$G,D5242),
IF(AND(A5242="Colorectal Cancer Screening", E5242="Utilization Rate (per 100,000 patients)"),
SUMIFS(COL!$D:$D,COL!$A:$A,C5242,COL!$G:$G, D5242),
IF(AND(A5242="Cervical Cancer Screening", E5242="Utilization Rate (per 100,000 patients)"),
SUMIFS(CERV!$D:$D,CERV!$A:$A,C5242,CERV!$G:$G,D5242),
IF(AND(A5242="Cancer Screening for CKD patients", E5242="Utilization Rate (per 100,000 patients)"),
SUMIFS(CANSCRN!$D:$D,CANSCRN!$A:$A,C5242,CANSCRN!$G:$G,D5242),
IF(AND(A5242="PSA Testing", E5242="Cost per service ($USD)"),
SUMIFS(PSA!$E:$E,PSA!$A:$A,C5242,PSA!$G:$G,D5242),
IF(AND(A5242="Colorectal Cancer Screening", E5242="Cost per service ($USD)"),
SUMIFS(COL!$E:$E,COL!$A:$A,C5242,COL!$G:$G,D5242),
IF(AND(A5242="Cervical Cancer Screening", E5242="Cost per service ($USD)"),
SUMIFS(CERV!$E:$E,CERV!$A:$A,C5242,CERV!$G:$G,D5242),
IF(AND(A5242="Cancer Screening for CKD patients", E5242="Cost per service ($USD)"),
SUMIFS(CANSCRN!$E:$E,CANSCRN!$A:$A,C5242,CANSCRN!$G:$G,D5242),
IF(AND(A5242="PSA Testing", E5242="Total Expenditure ($USD per 100,000 patients)"),
SUMIFS(PSA!$F:$F,PSA!$A:$A,C5242,PSA!$G:$G,D5242),
IF(AND(A5242="Colorectal Cancer Screening", E5242="Total Expenditure ($USD per 100,000 patients)"),
SUMIFS(COL!$F:$F,COL!$A:$A,C5242,COL!$G:$G,D5242),
IF(AND(A5242="Cervical Cancer Screening", E5242="Total Expenditure ($USD per 100,000 patients)"),
SUMIFS(CERV!$F:$F,CERV!$A:$A,C5242,CERV!$G:$G,D5242),
SUMIFS(CANSCRN!$F:$F,CANSCRN!$A:$A,C5242,CANSCRN!$G:$G,D5242))))))))))))</f>
        <v>84.842247790000002</v>
      </c>
    </row>
    <row r="5243" spans="1:6" x14ac:dyDescent="0.2">
      <c r="A5243" s="24" t="s">
        <v>103</v>
      </c>
      <c r="B5243" s="24" t="s">
        <v>101</v>
      </c>
      <c r="C5243" s="24" t="s">
        <v>47</v>
      </c>
      <c r="D5243" s="24">
        <v>2014</v>
      </c>
      <c r="E5243" s="24" t="s">
        <v>106</v>
      </c>
      <c r="F5243" s="3">
        <f>IF(AND(A5243="PSA Testing", E5243= "Utilization Rate (per 100,000 patients)"),
SUMIFS(PSA!$D:$D,PSA!$A:$A,C5243,PSA!$G:$G,D5243),
IF(AND(A5243="Colorectal Cancer Screening", E5243="Utilization Rate (per 100,000 patients)"),
SUMIFS(COL!$D:$D,COL!$A:$A,C5243,COL!$G:$G, D5243),
IF(AND(A5243="Cervical Cancer Screening", E5243="Utilization Rate (per 100,000 patients)"),
SUMIFS(CERV!$D:$D,CERV!$A:$A,C5243,CERV!$G:$G,D5243),
IF(AND(A5243="Cancer Screening for CKD patients", E5243="Utilization Rate (per 100,000 patients)"),
SUMIFS(CANSCRN!$D:$D,CANSCRN!$A:$A,C5243,CANSCRN!$G:$G,D5243),
IF(AND(A5243="PSA Testing", E5243="Cost per service ($USD)"),
SUMIFS(PSA!$E:$E,PSA!$A:$A,C5243,PSA!$G:$G,D5243),
IF(AND(A5243="Colorectal Cancer Screening", E5243="Cost per service ($USD)"),
SUMIFS(COL!$E:$E,COL!$A:$A,C5243,COL!$G:$G,D5243),
IF(AND(A5243="Cervical Cancer Screening", E5243="Cost per service ($USD)"),
SUMIFS(CERV!$E:$E,CERV!$A:$A,C5243,CERV!$G:$G,D5243),
IF(AND(A5243="Cancer Screening for CKD patients", E5243="Cost per service ($USD)"),
SUMIFS(CANSCRN!$E:$E,CANSCRN!$A:$A,C5243,CANSCRN!$G:$G,D5243),
IF(AND(A5243="PSA Testing", E5243="Total Expenditure ($USD per 100,000 patients)"),
SUMIFS(PSA!$F:$F,PSA!$A:$A,C5243,PSA!$G:$G,D5243),
IF(AND(A5243="Colorectal Cancer Screening", E5243="Total Expenditure ($USD per 100,000 patients)"),
SUMIFS(COL!$F:$F,COL!$A:$A,C5243,COL!$G:$G,D5243),
IF(AND(A5243="Cervical Cancer Screening", E5243="Total Expenditure ($USD per 100,000 patients)"),
SUMIFS(CERV!$F:$F,CERV!$A:$A,C5243,CERV!$G:$G,D5243),
SUMIFS(CANSCRN!$F:$F,CANSCRN!$A:$A,C5243,CANSCRN!$G:$G,D5243))))))))))))</f>
        <v>102.3861804</v>
      </c>
    </row>
    <row r="5244" spans="1:6" x14ac:dyDescent="0.2">
      <c r="A5244" s="24" t="s">
        <v>103</v>
      </c>
      <c r="B5244" s="24" t="s">
        <v>101</v>
      </c>
      <c r="C5244" s="24" t="s">
        <v>47</v>
      </c>
      <c r="D5244" s="24">
        <v>2015</v>
      </c>
      <c r="E5244" s="24" t="s">
        <v>106</v>
      </c>
      <c r="F5244" s="3">
        <f>IF(AND(A5244="PSA Testing", E5244= "Utilization Rate (per 100,000 patients)"),
SUMIFS(PSA!$D:$D,PSA!$A:$A,C5244,PSA!$G:$G,D5244),
IF(AND(A5244="Colorectal Cancer Screening", E5244="Utilization Rate (per 100,000 patients)"),
SUMIFS(COL!$D:$D,COL!$A:$A,C5244,COL!$G:$G, D5244),
IF(AND(A5244="Cervical Cancer Screening", E5244="Utilization Rate (per 100,000 patients)"),
SUMIFS(CERV!$D:$D,CERV!$A:$A,C5244,CERV!$G:$G,D5244),
IF(AND(A5244="Cancer Screening for CKD patients", E5244="Utilization Rate (per 100,000 patients)"),
SUMIFS(CANSCRN!$D:$D,CANSCRN!$A:$A,C5244,CANSCRN!$G:$G,D5244),
IF(AND(A5244="PSA Testing", E5244="Cost per service ($USD)"),
SUMIFS(PSA!$E:$E,PSA!$A:$A,C5244,PSA!$G:$G,D5244),
IF(AND(A5244="Colorectal Cancer Screening", E5244="Cost per service ($USD)"),
SUMIFS(COL!$E:$E,COL!$A:$A,C5244,COL!$G:$G,D5244),
IF(AND(A5244="Cervical Cancer Screening", E5244="Cost per service ($USD)"),
SUMIFS(CERV!$E:$E,CERV!$A:$A,C5244,CERV!$G:$G,D5244),
IF(AND(A5244="Cancer Screening for CKD patients", E5244="Cost per service ($USD)"),
SUMIFS(CANSCRN!$E:$E,CANSCRN!$A:$A,C5244,CANSCRN!$G:$G,D5244),
IF(AND(A5244="PSA Testing", E5244="Total Expenditure ($USD per 100,000 patients)"),
SUMIFS(PSA!$F:$F,PSA!$A:$A,C5244,PSA!$G:$G,D5244),
IF(AND(A5244="Colorectal Cancer Screening", E5244="Total Expenditure ($USD per 100,000 patients)"),
SUMIFS(COL!$F:$F,COL!$A:$A,C5244,COL!$G:$G,D5244),
IF(AND(A5244="Cervical Cancer Screening", E5244="Total Expenditure ($USD per 100,000 patients)"),
SUMIFS(CERV!$F:$F,CERV!$A:$A,C5244,CERV!$G:$G,D5244),
SUMIFS(CANSCRN!$F:$F,CANSCRN!$A:$A,C5244,CANSCRN!$G:$G,D5244))))))))))))</f>
        <v>105.91549670000001</v>
      </c>
    </row>
    <row r="5245" spans="1:6" x14ac:dyDescent="0.2">
      <c r="A5245" s="24" t="s">
        <v>103</v>
      </c>
      <c r="B5245" s="24" t="s">
        <v>101</v>
      </c>
      <c r="C5245" s="24" t="s">
        <v>47</v>
      </c>
      <c r="D5245" s="24">
        <v>2016</v>
      </c>
      <c r="E5245" s="24" t="s">
        <v>106</v>
      </c>
      <c r="F5245" s="3">
        <f>IF(AND(A5245="PSA Testing", E5245= "Utilization Rate (per 100,000 patients)"),
SUMIFS(PSA!$D:$D,PSA!$A:$A,C5245,PSA!$G:$G,D5245),
IF(AND(A5245="Colorectal Cancer Screening", E5245="Utilization Rate (per 100,000 patients)"),
SUMIFS(COL!$D:$D,COL!$A:$A,C5245,COL!$G:$G, D5245),
IF(AND(A5245="Cervical Cancer Screening", E5245="Utilization Rate (per 100,000 patients)"),
SUMIFS(CERV!$D:$D,CERV!$A:$A,C5245,CERV!$G:$G,D5245),
IF(AND(A5245="Cancer Screening for CKD patients", E5245="Utilization Rate (per 100,000 patients)"),
SUMIFS(CANSCRN!$D:$D,CANSCRN!$A:$A,C5245,CANSCRN!$G:$G,D5245),
IF(AND(A5245="PSA Testing", E5245="Cost per service ($USD)"),
SUMIFS(PSA!$E:$E,PSA!$A:$A,C5245,PSA!$G:$G,D5245),
IF(AND(A5245="Colorectal Cancer Screening", E5245="Cost per service ($USD)"),
SUMIFS(COL!$E:$E,COL!$A:$A,C5245,COL!$G:$G,D5245),
IF(AND(A5245="Cervical Cancer Screening", E5245="Cost per service ($USD)"),
SUMIFS(CERV!$E:$E,CERV!$A:$A,C5245,CERV!$G:$G,D5245),
IF(AND(A5245="Cancer Screening for CKD patients", E5245="Cost per service ($USD)"),
SUMIFS(CANSCRN!$E:$E,CANSCRN!$A:$A,C5245,CANSCRN!$G:$G,D5245),
IF(AND(A5245="PSA Testing", E5245="Total Expenditure ($USD per 100,000 patients)"),
SUMIFS(PSA!$F:$F,PSA!$A:$A,C5245,PSA!$G:$G,D5245),
IF(AND(A5245="Colorectal Cancer Screening", E5245="Total Expenditure ($USD per 100,000 patients)"),
SUMIFS(COL!$F:$F,COL!$A:$A,C5245,COL!$G:$G,D5245),
IF(AND(A5245="Cervical Cancer Screening", E5245="Total Expenditure ($USD per 100,000 patients)"),
SUMIFS(CERV!$F:$F,CERV!$A:$A,C5245,CERV!$G:$G,D5245),
SUMIFS(CANSCRN!$F:$F,CANSCRN!$A:$A,C5245,CANSCRN!$G:$G,D5245))))))))))))</f>
        <v>203.0050597</v>
      </c>
    </row>
    <row r="5246" spans="1:6" x14ac:dyDescent="0.2">
      <c r="A5246" s="24" t="s">
        <v>103</v>
      </c>
      <c r="B5246" s="24" t="s">
        <v>101</v>
      </c>
      <c r="C5246" s="24" t="s">
        <v>47</v>
      </c>
      <c r="D5246" s="24">
        <v>2017</v>
      </c>
      <c r="E5246" s="24" t="s">
        <v>106</v>
      </c>
      <c r="F5246" s="3">
        <f>IF(AND(A5246="PSA Testing", E5246= "Utilization Rate (per 100,000 patients)"),
SUMIFS(PSA!$D:$D,PSA!$A:$A,C5246,PSA!$G:$G,D5246),
IF(AND(A5246="Colorectal Cancer Screening", E5246="Utilization Rate (per 100,000 patients)"),
SUMIFS(COL!$D:$D,COL!$A:$A,C5246,COL!$G:$G, D5246),
IF(AND(A5246="Cervical Cancer Screening", E5246="Utilization Rate (per 100,000 patients)"),
SUMIFS(CERV!$D:$D,CERV!$A:$A,C5246,CERV!$G:$G,D5246),
IF(AND(A5246="Cancer Screening for CKD patients", E5246="Utilization Rate (per 100,000 patients)"),
SUMIFS(CANSCRN!$D:$D,CANSCRN!$A:$A,C5246,CANSCRN!$G:$G,D5246),
IF(AND(A5246="PSA Testing", E5246="Cost per service ($USD)"),
SUMIFS(PSA!$E:$E,PSA!$A:$A,C5246,PSA!$G:$G,D5246),
IF(AND(A5246="Colorectal Cancer Screening", E5246="Cost per service ($USD)"),
SUMIFS(COL!$E:$E,COL!$A:$A,C5246,COL!$G:$G,D5246),
IF(AND(A5246="Cervical Cancer Screening", E5246="Cost per service ($USD)"),
SUMIFS(CERV!$E:$E,CERV!$A:$A,C5246,CERV!$G:$G,D5246),
IF(AND(A5246="Cancer Screening for CKD patients", E5246="Cost per service ($USD)"),
SUMIFS(CANSCRN!$E:$E,CANSCRN!$A:$A,C5246,CANSCRN!$G:$G,D5246),
IF(AND(A5246="PSA Testing", E5246="Total Expenditure ($USD per 100,000 patients)"),
SUMIFS(PSA!$F:$F,PSA!$A:$A,C5246,PSA!$G:$G,D5246),
IF(AND(A5246="Colorectal Cancer Screening", E5246="Total Expenditure ($USD per 100,000 patients)"),
SUMIFS(COL!$F:$F,COL!$A:$A,C5246,COL!$G:$G,D5246),
IF(AND(A5246="Cervical Cancer Screening", E5246="Total Expenditure ($USD per 100,000 patients)"),
SUMIFS(CERV!$F:$F,CERV!$A:$A,C5246,CERV!$G:$G,D5246),
SUMIFS(CANSCRN!$F:$F,CANSCRN!$A:$A,C5246,CANSCRN!$G:$G,D5246))))))))))))</f>
        <v>283.36072569999999</v>
      </c>
    </row>
    <row r="5247" spans="1:6" x14ac:dyDescent="0.2">
      <c r="A5247" s="24" t="s">
        <v>103</v>
      </c>
      <c r="B5247" s="24" t="s">
        <v>101</v>
      </c>
      <c r="C5247" s="24" t="s">
        <v>47</v>
      </c>
      <c r="D5247" s="24">
        <v>2018</v>
      </c>
      <c r="E5247" s="24" t="s">
        <v>106</v>
      </c>
      <c r="F5247" s="3">
        <f>IF(AND(A5247="PSA Testing", E5247= "Utilization Rate (per 100,000 patients)"),
SUMIFS(PSA!$D:$D,PSA!$A:$A,C5247,PSA!$G:$G,D5247),
IF(AND(A5247="Colorectal Cancer Screening", E5247="Utilization Rate (per 100,000 patients)"),
SUMIFS(COL!$D:$D,COL!$A:$A,C5247,COL!$G:$G, D5247),
IF(AND(A5247="Cervical Cancer Screening", E5247="Utilization Rate (per 100,000 patients)"),
SUMIFS(CERV!$D:$D,CERV!$A:$A,C5247,CERV!$G:$G,D5247),
IF(AND(A5247="Cancer Screening for CKD patients", E5247="Utilization Rate (per 100,000 patients)"),
SUMIFS(CANSCRN!$D:$D,CANSCRN!$A:$A,C5247,CANSCRN!$G:$G,D5247),
IF(AND(A5247="PSA Testing", E5247="Cost per service ($USD)"),
SUMIFS(PSA!$E:$E,PSA!$A:$A,C5247,PSA!$G:$G,D5247),
IF(AND(A5247="Colorectal Cancer Screening", E5247="Cost per service ($USD)"),
SUMIFS(COL!$E:$E,COL!$A:$A,C5247,COL!$G:$G,D5247),
IF(AND(A5247="Cervical Cancer Screening", E5247="Cost per service ($USD)"),
SUMIFS(CERV!$E:$E,CERV!$A:$A,C5247,CERV!$G:$G,D5247),
IF(AND(A5247="Cancer Screening for CKD patients", E5247="Cost per service ($USD)"),
SUMIFS(CANSCRN!$E:$E,CANSCRN!$A:$A,C5247,CANSCRN!$G:$G,D5247),
IF(AND(A5247="PSA Testing", E5247="Total Expenditure ($USD per 100,000 patients)"),
SUMIFS(PSA!$F:$F,PSA!$A:$A,C5247,PSA!$G:$G,D5247),
IF(AND(A5247="Colorectal Cancer Screening", E5247="Total Expenditure ($USD per 100,000 patients)"),
SUMIFS(COL!$F:$F,COL!$A:$A,C5247,COL!$G:$G,D5247),
IF(AND(A5247="Cervical Cancer Screening", E5247="Total Expenditure ($USD per 100,000 patients)"),
SUMIFS(CERV!$F:$F,CERV!$A:$A,C5247,CERV!$G:$G,D5247),
SUMIFS(CANSCRN!$F:$F,CANSCRN!$A:$A,C5247,CANSCRN!$G:$G,D5247))))))))))))</f>
        <v>315.16467779999999</v>
      </c>
    </row>
    <row r="5248" spans="1:6" x14ac:dyDescent="0.2">
      <c r="A5248" s="24" t="s">
        <v>103</v>
      </c>
      <c r="B5248" s="24" t="s">
        <v>101</v>
      </c>
      <c r="C5248" s="24" t="s">
        <v>47</v>
      </c>
      <c r="D5248" s="24">
        <v>2019</v>
      </c>
      <c r="E5248" s="24" t="s">
        <v>106</v>
      </c>
      <c r="F5248" s="3">
        <f>IF(AND(A5248="PSA Testing", E5248= "Utilization Rate (per 100,000 patients)"),
SUMIFS(PSA!$D:$D,PSA!$A:$A,C5248,PSA!$G:$G,D5248),
IF(AND(A5248="Colorectal Cancer Screening", E5248="Utilization Rate (per 100,000 patients)"),
SUMIFS(COL!$D:$D,COL!$A:$A,C5248,COL!$G:$G, D5248),
IF(AND(A5248="Cervical Cancer Screening", E5248="Utilization Rate (per 100,000 patients)"),
SUMIFS(CERV!$D:$D,CERV!$A:$A,C5248,CERV!$G:$G,D5248),
IF(AND(A5248="Cancer Screening for CKD patients", E5248="Utilization Rate (per 100,000 patients)"),
SUMIFS(CANSCRN!$D:$D,CANSCRN!$A:$A,C5248,CANSCRN!$G:$G,D5248),
IF(AND(A5248="PSA Testing", E5248="Cost per service ($USD)"),
SUMIFS(PSA!$E:$E,PSA!$A:$A,C5248,PSA!$G:$G,D5248),
IF(AND(A5248="Colorectal Cancer Screening", E5248="Cost per service ($USD)"),
SUMIFS(COL!$E:$E,COL!$A:$A,C5248,COL!$G:$G,D5248),
IF(AND(A5248="Cervical Cancer Screening", E5248="Cost per service ($USD)"),
SUMIFS(CERV!$E:$E,CERV!$A:$A,C5248,CERV!$G:$G,D5248),
IF(AND(A5248="Cancer Screening for CKD patients", E5248="Cost per service ($USD)"),
SUMIFS(CANSCRN!$E:$E,CANSCRN!$A:$A,C5248,CANSCRN!$G:$G,D5248),
IF(AND(A5248="PSA Testing", E5248="Total Expenditure ($USD per 100,000 patients)"),
SUMIFS(PSA!$F:$F,PSA!$A:$A,C5248,PSA!$G:$G,D5248),
IF(AND(A5248="Colorectal Cancer Screening", E5248="Total Expenditure ($USD per 100,000 patients)"),
SUMIFS(COL!$F:$F,COL!$A:$A,C5248,COL!$G:$G,D5248),
IF(AND(A5248="Cervical Cancer Screening", E5248="Total Expenditure ($USD per 100,000 patients)"),
SUMIFS(CERV!$F:$F,CERV!$A:$A,C5248,CERV!$G:$G,D5248),
SUMIFS(CANSCRN!$F:$F,CANSCRN!$A:$A,C5248,CANSCRN!$G:$G,D5248))))))))))))</f>
        <v>313.07435140000001</v>
      </c>
    </row>
    <row r="5249" spans="1:6" x14ac:dyDescent="0.2">
      <c r="A5249" s="24" t="s">
        <v>103</v>
      </c>
      <c r="B5249" s="24" t="s">
        <v>101</v>
      </c>
      <c r="C5249" s="24" t="s">
        <v>48</v>
      </c>
      <c r="D5249" s="24">
        <v>2009</v>
      </c>
      <c r="E5249" s="24" t="s">
        <v>106</v>
      </c>
      <c r="F5249" s="3">
        <f>IF(AND(A5249="PSA Testing", E5249= "Utilization Rate (per 100,000 patients)"),
SUMIFS(PSA!$D:$D,PSA!$A:$A,C5249,PSA!$G:$G,D5249),
IF(AND(A5249="Colorectal Cancer Screening", E5249="Utilization Rate (per 100,000 patients)"),
SUMIFS(COL!$D:$D,COL!$A:$A,C5249,COL!$G:$G, D5249),
IF(AND(A5249="Cervical Cancer Screening", E5249="Utilization Rate (per 100,000 patients)"),
SUMIFS(CERV!$D:$D,CERV!$A:$A,C5249,CERV!$G:$G,D5249),
IF(AND(A5249="Cancer Screening for CKD patients", E5249="Utilization Rate (per 100,000 patients)"),
SUMIFS(CANSCRN!$D:$D,CANSCRN!$A:$A,C5249,CANSCRN!$G:$G,D5249),
IF(AND(A5249="PSA Testing", E5249="Cost per service ($USD)"),
SUMIFS(PSA!$E:$E,PSA!$A:$A,C5249,PSA!$G:$G,D5249),
IF(AND(A5249="Colorectal Cancer Screening", E5249="Cost per service ($USD)"),
SUMIFS(COL!$E:$E,COL!$A:$A,C5249,COL!$G:$G,D5249),
IF(AND(A5249="Cervical Cancer Screening", E5249="Cost per service ($USD)"),
SUMIFS(CERV!$E:$E,CERV!$A:$A,C5249,CERV!$G:$G,D5249),
IF(AND(A5249="Cancer Screening for CKD patients", E5249="Cost per service ($USD)"),
SUMIFS(CANSCRN!$E:$E,CANSCRN!$A:$A,C5249,CANSCRN!$G:$G,D5249),
IF(AND(A5249="PSA Testing", E5249="Total Expenditure ($USD per 100,000 patients)"),
SUMIFS(PSA!$F:$F,PSA!$A:$A,C5249,PSA!$G:$G,D5249),
IF(AND(A5249="Colorectal Cancer Screening", E5249="Total Expenditure ($USD per 100,000 patients)"),
SUMIFS(COL!$F:$F,COL!$A:$A,C5249,COL!$G:$G,D5249),
IF(AND(A5249="Cervical Cancer Screening", E5249="Total Expenditure ($USD per 100,000 patients)"),
SUMIFS(CERV!$F:$F,CERV!$A:$A,C5249,CERV!$G:$G,D5249),
SUMIFS(CANSCRN!$F:$F,CANSCRN!$A:$A,C5249,CANSCRN!$G:$G,D5249))))))))))))</f>
        <v>88.558813560000004</v>
      </c>
    </row>
    <row r="5250" spans="1:6" x14ac:dyDescent="0.2">
      <c r="A5250" s="24" t="s">
        <v>103</v>
      </c>
      <c r="B5250" s="24" t="s">
        <v>101</v>
      </c>
      <c r="C5250" s="24" t="s">
        <v>48</v>
      </c>
      <c r="D5250" s="24">
        <v>2010</v>
      </c>
      <c r="E5250" s="24" t="s">
        <v>106</v>
      </c>
      <c r="F5250" s="3">
        <f>IF(AND(A5250="PSA Testing", E5250= "Utilization Rate (per 100,000 patients)"),
SUMIFS(PSA!$D:$D,PSA!$A:$A,C5250,PSA!$G:$G,D5250),
IF(AND(A5250="Colorectal Cancer Screening", E5250="Utilization Rate (per 100,000 patients)"),
SUMIFS(COL!$D:$D,COL!$A:$A,C5250,COL!$G:$G, D5250),
IF(AND(A5250="Cervical Cancer Screening", E5250="Utilization Rate (per 100,000 patients)"),
SUMIFS(CERV!$D:$D,CERV!$A:$A,C5250,CERV!$G:$G,D5250),
IF(AND(A5250="Cancer Screening for CKD patients", E5250="Utilization Rate (per 100,000 patients)"),
SUMIFS(CANSCRN!$D:$D,CANSCRN!$A:$A,C5250,CANSCRN!$G:$G,D5250),
IF(AND(A5250="PSA Testing", E5250="Cost per service ($USD)"),
SUMIFS(PSA!$E:$E,PSA!$A:$A,C5250,PSA!$G:$G,D5250),
IF(AND(A5250="Colorectal Cancer Screening", E5250="Cost per service ($USD)"),
SUMIFS(COL!$E:$E,COL!$A:$A,C5250,COL!$G:$G,D5250),
IF(AND(A5250="Cervical Cancer Screening", E5250="Cost per service ($USD)"),
SUMIFS(CERV!$E:$E,CERV!$A:$A,C5250,CERV!$G:$G,D5250),
IF(AND(A5250="Cancer Screening for CKD patients", E5250="Cost per service ($USD)"),
SUMIFS(CANSCRN!$E:$E,CANSCRN!$A:$A,C5250,CANSCRN!$G:$G,D5250),
IF(AND(A5250="PSA Testing", E5250="Total Expenditure ($USD per 100,000 patients)"),
SUMIFS(PSA!$F:$F,PSA!$A:$A,C5250,PSA!$G:$G,D5250),
IF(AND(A5250="Colorectal Cancer Screening", E5250="Total Expenditure ($USD per 100,000 patients)"),
SUMIFS(COL!$F:$F,COL!$A:$A,C5250,COL!$G:$G,D5250),
IF(AND(A5250="Cervical Cancer Screening", E5250="Total Expenditure ($USD per 100,000 patients)"),
SUMIFS(CERV!$F:$F,CERV!$A:$A,C5250,CERV!$G:$G,D5250),
SUMIFS(CANSCRN!$F:$F,CANSCRN!$A:$A,C5250,CANSCRN!$G:$G,D5250))))))))))))</f>
        <v>85.535018870000002</v>
      </c>
    </row>
    <row r="5251" spans="1:6" x14ac:dyDescent="0.2">
      <c r="A5251" s="24" t="s">
        <v>103</v>
      </c>
      <c r="B5251" s="24" t="s">
        <v>101</v>
      </c>
      <c r="C5251" s="24" t="s">
        <v>48</v>
      </c>
      <c r="D5251" s="24">
        <v>2011</v>
      </c>
      <c r="E5251" s="24" t="s">
        <v>106</v>
      </c>
      <c r="F5251" s="3">
        <f>IF(AND(A5251="PSA Testing", E5251= "Utilization Rate (per 100,000 patients)"),
SUMIFS(PSA!$D:$D,PSA!$A:$A,C5251,PSA!$G:$G,D5251),
IF(AND(A5251="Colorectal Cancer Screening", E5251="Utilization Rate (per 100,000 patients)"),
SUMIFS(COL!$D:$D,COL!$A:$A,C5251,COL!$G:$G, D5251),
IF(AND(A5251="Cervical Cancer Screening", E5251="Utilization Rate (per 100,000 patients)"),
SUMIFS(CERV!$D:$D,CERV!$A:$A,C5251,CERV!$G:$G,D5251),
IF(AND(A5251="Cancer Screening for CKD patients", E5251="Utilization Rate (per 100,000 patients)"),
SUMIFS(CANSCRN!$D:$D,CANSCRN!$A:$A,C5251,CANSCRN!$G:$G,D5251),
IF(AND(A5251="PSA Testing", E5251="Cost per service ($USD)"),
SUMIFS(PSA!$E:$E,PSA!$A:$A,C5251,PSA!$G:$G,D5251),
IF(AND(A5251="Colorectal Cancer Screening", E5251="Cost per service ($USD)"),
SUMIFS(COL!$E:$E,COL!$A:$A,C5251,COL!$G:$G,D5251),
IF(AND(A5251="Cervical Cancer Screening", E5251="Cost per service ($USD)"),
SUMIFS(CERV!$E:$E,CERV!$A:$A,C5251,CERV!$G:$G,D5251),
IF(AND(A5251="Cancer Screening for CKD patients", E5251="Cost per service ($USD)"),
SUMIFS(CANSCRN!$E:$E,CANSCRN!$A:$A,C5251,CANSCRN!$G:$G,D5251),
IF(AND(A5251="PSA Testing", E5251="Total Expenditure ($USD per 100,000 patients)"),
SUMIFS(PSA!$F:$F,PSA!$A:$A,C5251,PSA!$G:$G,D5251),
IF(AND(A5251="Colorectal Cancer Screening", E5251="Total Expenditure ($USD per 100,000 patients)"),
SUMIFS(COL!$F:$F,COL!$A:$A,C5251,COL!$G:$G,D5251),
IF(AND(A5251="Cervical Cancer Screening", E5251="Total Expenditure ($USD per 100,000 patients)"),
SUMIFS(CERV!$F:$F,CERV!$A:$A,C5251,CERV!$G:$G,D5251),
SUMIFS(CANSCRN!$F:$F,CANSCRN!$A:$A,C5251,CANSCRN!$G:$G,D5251))))))))))))</f>
        <v>86.906717060000005</v>
      </c>
    </row>
    <row r="5252" spans="1:6" x14ac:dyDescent="0.2">
      <c r="A5252" s="24" t="s">
        <v>103</v>
      </c>
      <c r="B5252" s="24" t="s">
        <v>101</v>
      </c>
      <c r="C5252" s="24" t="s">
        <v>48</v>
      </c>
      <c r="D5252" s="24">
        <v>2012</v>
      </c>
      <c r="E5252" s="24" t="s">
        <v>106</v>
      </c>
      <c r="F5252" s="3">
        <f>IF(AND(A5252="PSA Testing", E5252= "Utilization Rate (per 100,000 patients)"),
SUMIFS(PSA!$D:$D,PSA!$A:$A,C5252,PSA!$G:$G,D5252),
IF(AND(A5252="Colorectal Cancer Screening", E5252="Utilization Rate (per 100,000 patients)"),
SUMIFS(COL!$D:$D,COL!$A:$A,C5252,COL!$G:$G, D5252),
IF(AND(A5252="Cervical Cancer Screening", E5252="Utilization Rate (per 100,000 patients)"),
SUMIFS(CERV!$D:$D,CERV!$A:$A,C5252,CERV!$G:$G,D5252),
IF(AND(A5252="Cancer Screening for CKD patients", E5252="Utilization Rate (per 100,000 patients)"),
SUMIFS(CANSCRN!$D:$D,CANSCRN!$A:$A,C5252,CANSCRN!$G:$G,D5252),
IF(AND(A5252="PSA Testing", E5252="Cost per service ($USD)"),
SUMIFS(PSA!$E:$E,PSA!$A:$A,C5252,PSA!$G:$G,D5252),
IF(AND(A5252="Colorectal Cancer Screening", E5252="Cost per service ($USD)"),
SUMIFS(COL!$E:$E,COL!$A:$A,C5252,COL!$G:$G,D5252),
IF(AND(A5252="Cervical Cancer Screening", E5252="Cost per service ($USD)"),
SUMIFS(CERV!$E:$E,CERV!$A:$A,C5252,CERV!$G:$G,D5252),
IF(AND(A5252="Cancer Screening for CKD patients", E5252="Cost per service ($USD)"),
SUMIFS(CANSCRN!$E:$E,CANSCRN!$A:$A,C5252,CANSCRN!$G:$G,D5252),
IF(AND(A5252="PSA Testing", E5252="Total Expenditure ($USD per 100,000 patients)"),
SUMIFS(PSA!$F:$F,PSA!$A:$A,C5252,PSA!$G:$G,D5252),
IF(AND(A5252="Colorectal Cancer Screening", E5252="Total Expenditure ($USD per 100,000 patients)"),
SUMIFS(COL!$F:$F,COL!$A:$A,C5252,COL!$G:$G,D5252),
IF(AND(A5252="Cervical Cancer Screening", E5252="Total Expenditure ($USD per 100,000 patients)"),
SUMIFS(CERV!$F:$F,CERV!$A:$A,C5252,CERV!$G:$G,D5252),
SUMIFS(CANSCRN!$F:$F,CANSCRN!$A:$A,C5252,CANSCRN!$G:$G,D5252))))))))))))</f>
        <v>100.0897921</v>
      </c>
    </row>
    <row r="5253" spans="1:6" x14ac:dyDescent="0.2">
      <c r="A5253" s="24" t="s">
        <v>103</v>
      </c>
      <c r="B5253" s="24" t="s">
        <v>101</v>
      </c>
      <c r="C5253" s="24" t="s">
        <v>48</v>
      </c>
      <c r="D5253" s="24">
        <v>2013</v>
      </c>
      <c r="E5253" s="24" t="s">
        <v>106</v>
      </c>
      <c r="F5253" s="3">
        <f>IF(AND(A5253="PSA Testing", E5253= "Utilization Rate (per 100,000 patients)"),
SUMIFS(PSA!$D:$D,PSA!$A:$A,C5253,PSA!$G:$G,D5253),
IF(AND(A5253="Colorectal Cancer Screening", E5253="Utilization Rate (per 100,000 patients)"),
SUMIFS(COL!$D:$D,COL!$A:$A,C5253,COL!$G:$G, D5253),
IF(AND(A5253="Cervical Cancer Screening", E5253="Utilization Rate (per 100,000 patients)"),
SUMIFS(CERV!$D:$D,CERV!$A:$A,C5253,CERV!$G:$G,D5253),
IF(AND(A5253="Cancer Screening for CKD patients", E5253="Utilization Rate (per 100,000 patients)"),
SUMIFS(CANSCRN!$D:$D,CANSCRN!$A:$A,C5253,CANSCRN!$G:$G,D5253),
IF(AND(A5253="PSA Testing", E5253="Cost per service ($USD)"),
SUMIFS(PSA!$E:$E,PSA!$A:$A,C5253,PSA!$G:$G,D5253),
IF(AND(A5253="Colorectal Cancer Screening", E5253="Cost per service ($USD)"),
SUMIFS(COL!$E:$E,COL!$A:$A,C5253,COL!$G:$G,D5253),
IF(AND(A5253="Cervical Cancer Screening", E5253="Cost per service ($USD)"),
SUMIFS(CERV!$E:$E,CERV!$A:$A,C5253,CERV!$G:$G,D5253),
IF(AND(A5253="Cancer Screening for CKD patients", E5253="Cost per service ($USD)"),
SUMIFS(CANSCRN!$E:$E,CANSCRN!$A:$A,C5253,CANSCRN!$G:$G,D5253),
IF(AND(A5253="PSA Testing", E5253="Total Expenditure ($USD per 100,000 patients)"),
SUMIFS(PSA!$F:$F,PSA!$A:$A,C5253,PSA!$G:$G,D5253),
IF(AND(A5253="Colorectal Cancer Screening", E5253="Total Expenditure ($USD per 100,000 patients)"),
SUMIFS(COL!$F:$F,COL!$A:$A,C5253,COL!$G:$G,D5253),
IF(AND(A5253="Cervical Cancer Screening", E5253="Total Expenditure ($USD per 100,000 patients)"),
SUMIFS(CERV!$F:$F,CERV!$A:$A,C5253,CERV!$G:$G,D5253),
SUMIFS(CANSCRN!$F:$F,CANSCRN!$A:$A,C5253,CANSCRN!$G:$G,D5253))))))))))))</f>
        <v>103.49048260000001</v>
      </c>
    </row>
    <row r="5254" spans="1:6" x14ac:dyDescent="0.2">
      <c r="A5254" s="24" t="s">
        <v>103</v>
      </c>
      <c r="B5254" s="24" t="s">
        <v>101</v>
      </c>
      <c r="C5254" s="24" t="s">
        <v>48</v>
      </c>
      <c r="D5254" s="24">
        <v>2014</v>
      </c>
      <c r="E5254" s="24" t="s">
        <v>106</v>
      </c>
      <c r="F5254" s="3">
        <f>IF(AND(A5254="PSA Testing", E5254= "Utilization Rate (per 100,000 patients)"),
SUMIFS(PSA!$D:$D,PSA!$A:$A,C5254,PSA!$G:$G,D5254),
IF(AND(A5254="Colorectal Cancer Screening", E5254="Utilization Rate (per 100,000 patients)"),
SUMIFS(COL!$D:$D,COL!$A:$A,C5254,COL!$G:$G, D5254),
IF(AND(A5254="Cervical Cancer Screening", E5254="Utilization Rate (per 100,000 patients)"),
SUMIFS(CERV!$D:$D,CERV!$A:$A,C5254,CERV!$G:$G,D5254),
IF(AND(A5254="Cancer Screening for CKD patients", E5254="Utilization Rate (per 100,000 patients)"),
SUMIFS(CANSCRN!$D:$D,CANSCRN!$A:$A,C5254,CANSCRN!$G:$G,D5254),
IF(AND(A5254="PSA Testing", E5254="Cost per service ($USD)"),
SUMIFS(PSA!$E:$E,PSA!$A:$A,C5254,PSA!$G:$G,D5254),
IF(AND(A5254="Colorectal Cancer Screening", E5254="Cost per service ($USD)"),
SUMIFS(COL!$E:$E,COL!$A:$A,C5254,COL!$G:$G,D5254),
IF(AND(A5254="Cervical Cancer Screening", E5254="Cost per service ($USD)"),
SUMIFS(CERV!$E:$E,CERV!$A:$A,C5254,CERV!$G:$G,D5254),
IF(AND(A5254="Cancer Screening for CKD patients", E5254="Cost per service ($USD)"),
SUMIFS(CANSCRN!$E:$E,CANSCRN!$A:$A,C5254,CANSCRN!$G:$G,D5254),
IF(AND(A5254="PSA Testing", E5254="Total Expenditure ($USD per 100,000 patients)"),
SUMIFS(PSA!$F:$F,PSA!$A:$A,C5254,PSA!$G:$G,D5254),
IF(AND(A5254="Colorectal Cancer Screening", E5254="Total Expenditure ($USD per 100,000 patients)"),
SUMIFS(COL!$F:$F,COL!$A:$A,C5254,COL!$G:$G,D5254),
IF(AND(A5254="Cervical Cancer Screening", E5254="Total Expenditure ($USD per 100,000 patients)"),
SUMIFS(CERV!$F:$F,CERV!$A:$A,C5254,CERV!$G:$G,D5254),
SUMIFS(CANSCRN!$F:$F,CANSCRN!$A:$A,C5254,CANSCRN!$G:$G,D5254))))))))))))</f>
        <v>116.1576101</v>
      </c>
    </row>
    <row r="5255" spans="1:6" x14ac:dyDescent="0.2">
      <c r="A5255" s="24" t="s">
        <v>103</v>
      </c>
      <c r="B5255" s="24" t="s">
        <v>101</v>
      </c>
      <c r="C5255" s="24" t="s">
        <v>48</v>
      </c>
      <c r="D5255" s="24">
        <v>2015</v>
      </c>
      <c r="E5255" s="24" t="s">
        <v>106</v>
      </c>
      <c r="F5255" s="3">
        <f>IF(AND(A5255="PSA Testing", E5255= "Utilization Rate (per 100,000 patients)"),
SUMIFS(PSA!$D:$D,PSA!$A:$A,C5255,PSA!$G:$G,D5255),
IF(AND(A5255="Colorectal Cancer Screening", E5255="Utilization Rate (per 100,000 patients)"),
SUMIFS(COL!$D:$D,COL!$A:$A,C5255,COL!$G:$G, D5255),
IF(AND(A5255="Cervical Cancer Screening", E5255="Utilization Rate (per 100,000 patients)"),
SUMIFS(CERV!$D:$D,CERV!$A:$A,C5255,CERV!$G:$G,D5255),
IF(AND(A5255="Cancer Screening for CKD patients", E5255="Utilization Rate (per 100,000 patients)"),
SUMIFS(CANSCRN!$D:$D,CANSCRN!$A:$A,C5255,CANSCRN!$G:$G,D5255),
IF(AND(A5255="PSA Testing", E5255="Cost per service ($USD)"),
SUMIFS(PSA!$E:$E,PSA!$A:$A,C5255,PSA!$G:$G,D5255),
IF(AND(A5255="Colorectal Cancer Screening", E5255="Cost per service ($USD)"),
SUMIFS(COL!$E:$E,COL!$A:$A,C5255,COL!$G:$G,D5255),
IF(AND(A5255="Cervical Cancer Screening", E5255="Cost per service ($USD)"),
SUMIFS(CERV!$E:$E,CERV!$A:$A,C5255,CERV!$G:$G,D5255),
IF(AND(A5255="Cancer Screening for CKD patients", E5255="Cost per service ($USD)"),
SUMIFS(CANSCRN!$E:$E,CANSCRN!$A:$A,C5255,CANSCRN!$G:$G,D5255),
IF(AND(A5255="PSA Testing", E5255="Total Expenditure ($USD per 100,000 patients)"),
SUMIFS(PSA!$F:$F,PSA!$A:$A,C5255,PSA!$G:$G,D5255),
IF(AND(A5255="Colorectal Cancer Screening", E5255="Total Expenditure ($USD per 100,000 patients)"),
SUMIFS(COL!$F:$F,COL!$A:$A,C5255,COL!$G:$G,D5255),
IF(AND(A5255="Cervical Cancer Screening", E5255="Total Expenditure ($USD per 100,000 patients)"),
SUMIFS(CERV!$F:$F,CERV!$A:$A,C5255,CERV!$G:$G,D5255),
SUMIFS(CANSCRN!$F:$F,CANSCRN!$A:$A,C5255,CANSCRN!$G:$G,D5255))))))))))))</f>
        <v>119.2170819</v>
      </c>
    </row>
    <row r="5256" spans="1:6" x14ac:dyDescent="0.2">
      <c r="A5256" s="24" t="s">
        <v>103</v>
      </c>
      <c r="B5256" s="24" t="s">
        <v>101</v>
      </c>
      <c r="C5256" s="24" t="s">
        <v>48</v>
      </c>
      <c r="D5256" s="24">
        <v>2016</v>
      </c>
      <c r="E5256" s="24" t="s">
        <v>106</v>
      </c>
      <c r="F5256" s="3">
        <f>IF(AND(A5256="PSA Testing", E5256= "Utilization Rate (per 100,000 patients)"),
SUMIFS(PSA!$D:$D,PSA!$A:$A,C5256,PSA!$G:$G,D5256),
IF(AND(A5256="Colorectal Cancer Screening", E5256="Utilization Rate (per 100,000 patients)"),
SUMIFS(COL!$D:$D,COL!$A:$A,C5256,COL!$G:$G, D5256),
IF(AND(A5256="Cervical Cancer Screening", E5256="Utilization Rate (per 100,000 patients)"),
SUMIFS(CERV!$D:$D,CERV!$A:$A,C5256,CERV!$G:$G,D5256),
IF(AND(A5256="Cancer Screening for CKD patients", E5256="Utilization Rate (per 100,000 patients)"),
SUMIFS(CANSCRN!$D:$D,CANSCRN!$A:$A,C5256,CANSCRN!$G:$G,D5256),
IF(AND(A5256="PSA Testing", E5256="Cost per service ($USD)"),
SUMIFS(PSA!$E:$E,PSA!$A:$A,C5256,PSA!$G:$G,D5256),
IF(AND(A5256="Colorectal Cancer Screening", E5256="Cost per service ($USD)"),
SUMIFS(COL!$E:$E,COL!$A:$A,C5256,COL!$G:$G,D5256),
IF(AND(A5256="Cervical Cancer Screening", E5256="Cost per service ($USD)"),
SUMIFS(CERV!$E:$E,CERV!$A:$A,C5256,CERV!$G:$G,D5256),
IF(AND(A5256="Cancer Screening for CKD patients", E5256="Cost per service ($USD)"),
SUMIFS(CANSCRN!$E:$E,CANSCRN!$A:$A,C5256,CANSCRN!$G:$G,D5256),
IF(AND(A5256="PSA Testing", E5256="Total Expenditure ($USD per 100,000 patients)"),
SUMIFS(PSA!$F:$F,PSA!$A:$A,C5256,PSA!$G:$G,D5256),
IF(AND(A5256="Colorectal Cancer Screening", E5256="Total Expenditure ($USD per 100,000 patients)"),
SUMIFS(COL!$F:$F,COL!$A:$A,C5256,COL!$G:$G,D5256),
IF(AND(A5256="Cervical Cancer Screening", E5256="Total Expenditure ($USD per 100,000 patients)"),
SUMIFS(CERV!$F:$F,CERV!$A:$A,C5256,CERV!$G:$G,D5256),
SUMIFS(CANSCRN!$F:$F,CANSCRN!$A:$A,C5256,CANSCRN!$G:$G,D5256))))))))))))</f>
        <v>145.15182540000001</v>
      </c>
    </row>
    <row r="5257" spans="1:6" x14ac:dyDescent="0.2">
      <c r="A5257" s="24" t="s">
        <v>103</v>
      </c>
      <c r="B5257" s="24" t="s">
        <v>101</v>
      </c>
      <c r="C5257" s="24" t="s">
        <v>48</v>
      </c>
      <c r="D5257" s="24">
        <v>2017</v>
      </c>
      <c r="E5257" s="24" t="s">
        <v>106</v>
      </c>
      <c r="F5257" s="3">
        <f>IF(AND(A5257="PSA Testing", E5257= "Utilization Rate (per 100,000 patients)"),
SUMIFS(PSA!$D:$D,PSA!$A:$A,C5257,PSA!$G:$G,D5257),
IF(AND(A5257="Colorectal Cancer Screening", E5257="Utilization Rate (per 100,000 patients)"),
SUMIFS(COL!$D:$D,COL!$A:$A,C5257,COL!$G:$G, D5257),
IF(AND(A5257="Cervical Cancer Screening", E5257="Utilization Rate (per 100,000 patients)"),
SUMIFS(CERV!$D:$D,CERV!$A:$A,C5257,CERV!$G:$G,D5257),
IF(AND(A5257="Cancer Screening for CKD patients", E5257="Utilization Rate (per 100,000 patients)"),
SUMIFS(CANSCRN!$D:$D,CANSCRN!$A:$A,C5257,CANSCRN!$G:$G,D5257),
IF(AND(A5257="PSA Testing", E5257="Cost per service ($USD)"),
SUMIFS(PSA!$E:$E,PSA!$A:$A,C5257,PSA!$G:$G,D5257),
IF(AND(A5257="Colorectal Cancer Screening", E5257="Cost per service ($USD)"),
SUMIFS(COL!$E:$E,COL!$A:$A,C5257,COL!$G:$G,D5257),
IF(AND(A5257="Cervical Cancer Screening", E5257="Cost per service ($USD)"),
SUMIFS(CERV!$E:$E,CERV!$A:$A,C5257,CERV!$G:$G,D5257),
IF(AND(A5257="Cancer Screening for CKD patients", E5257="Cost per service ($USD)"),
SUMIFS(CANSCRN!$E:$E,CANSCRN!$A:$A,C5257,CANSCRN!$G:$G,D5257),
IF(AND(A5257="PSA Testing", E5257="Total Expenditure ($USD per 100,000 patients)"),
SUMIFS(PSA!$F:$F,PSA!$A:$A,C5257,PSA!$G:$G,D5257),
IF(AND(A5257="Colorectal Cancer Screening", E5257="Total Expenditure ($USD per 100,000 patients)"),
SUMIFS(COL!$F:$F,COL!$A:$A,C5257,COL!$G:$G,D5257),
IF(AND(A5257="Cervical Cancer Screening", E5257="Total Expenditure ($USD per 100,000 patients)"),
SUMIFS(CERV!$F:$F,CERV!$A:$A,C5257,CERV!$G:$G,D5257),
SUMIFS(CANSCRN!$F:$F,CANSCRN!$A:$A,C5257,CANSCRN!$G:$G,D5257))))))))))))</f>
        <v>208.26819510000001</v>
      </c>
    </row>
    <row r="5258" spans="1:6" x14ac:dyDescent="0.2">
      <c r="A5258" s="24" t="s">
        <v>103</v>
      </c>
      <c r="B5258" s="24" t="s">
        <v>101</v>
      </c>
      <c r="C5258" s="24" t="s">
        <v>48</v>
      </c>
      <c r="D5258" s="24">
        <v>2018</v>
      </c>
      <c r="E5258" s="24" t="s">
        <v>106</v>
      </c>
      <c r="F5258" s="3">
        <f>IF(AND(A5258="PSA Testing", E5258= "Utilization Rate (per 100,000 patients)"),
SUMIFS(PSA!$D:$D,PSA!$A:$A,C5258,PSA!$G:$G,D5258),
IF(AND(A5258="Colorectal Cancer Screening", E5258="Utilization Rate (per 100,000 patients)"),
SUMIFS(COL!$D:$D,COL!$A:$A,C5258,COL!$G:$G, D5258),
IF(AND(A5258="Cervical Cancer Screening", E5258="Utilization Rate (per 100,000 patients)"),
SUMIFS(CERV!$D:$D,CERV!$A:$A,C5258,CERV!$G:$G,D5258),
IF(AND(A5258="Cancer Screening for CKD patients", E5258="Utilization Rate (per 100,000 patients)"),
SUMIFS(CANSCRN!$D:$D,CANSCRN!$A:$A,C5258,CANSCRN!$G:$G,D5258),
IF(AND(A5258="PSA Testing", E5258="Cost per service ($USD)"),
SUMIFS(PSA!$E:$E,PSA!$A:$A,C5258,PSA!$G:$G,D5258),
IF(AND(A5258="Colorectal Cancer Screening", E5258="Cost per service ($USD)"),
SUMIFS(COL!$E:$E,COL!$A:$A,C5258,COL!$G:$G,D5258),
IF(AND(A5258="Cervical Cancer Screening", E5258="Cost per service ($USD)"),
SUMIFS(CERV!$E:$E,CERV!$A:$A,C5258,CERV!$G:$G,D5258),
IF(AND(A5258="Cancer Screening for CKD patients", E5258="Cost per service ($USD)"),
SUMIFS(CANSCRN!$E:$E,CANSCRN!$A:$A,C5258,CANSCRN!$G:$G,D5258),
IF(AND(A5258="PSA Testing", E5258="Total Expenditure ($USD per 100,000 patients)"),
SUMIFS(PSA!$F:$F,PSA!$A:$A,C5258,PSA!$G:$G,D5258),
IF(AND(A5258="Colorectal Cancer Screening", E5258="Total Expenditure ($USD per 100,000 patients)"),
SUMIFS(COL!$F:$F,COL!$A:$A,C5258,COL!$G:$G,D5258),
IF(AND(A5258="Cervical Cancer Screening", E5258="Total Expenditure ($USD per 100,000 patients)"),
SUMIFS(CERV!$F:$F,CERV!$A:$A,C5258,CERV!$G:$G,D5258),
SUMIFS(CANSCRN!$F:$F,CANSCRN!$A:$A,C5258,CANSCRN!$G:$G,D5258))))))))))))</f>
        <v>252.13351800000001</v>
      </c>
    </row>
    <row r="5259" spans="1:6" x14ac:dyDescent="0.2">
      <c r="A5259" s="24" t="s">
        <v>103</v>
      </c>
      <c r="B5259" s="24" t="s">
        <v>101</v>
      </c>
      <c r="C5259" s="24" t="s">
        <v>48</v>
      </c>
      <c r="D5259" s="24">
        <v>2019</v>
      </c>
      <c r="E5259" s="24" t="s">
        <v>106</v>
      </c>
      <c r="F5259" s="3">
        <f>IF(AND(A5259="PSA Testing", E5259= "Utilization Rate (per 100,000 patients)"),
SUMIFS(PSA!$D:$D,PSA!$A:$A,C5259,PSA!$G:$G,D5259),
IF(AND(A5259="Colorectal Cancer Screening", E5259="Utilization Rate (per 100,000 patients)"),
SUMIFS(COL!$D:$D,COL!$A:$A,C5259,COL!$G:$G, D5259),
IF(AND(A5259="Cervical Cancer Screening", E5259="Utilization Rate (per 100,000 patients)"),
SUMIFS(CERV!$D:$D,CERV!$A:$A,C5259,CERV!$G:$G,D5259),
IF(AND(A5259="Cancer Screening for CKD patients", E5259="Utilization Rate (per 100,000 patients)"),
SUMIFS(CANSCRN!$D:$D,CANSCRN!$A:$A,C5259,CANSCRN!$G:$G,D5259),
IF(AND(A5259="PSA Testing", E5259="Cost per service ($USD)"),
SUMIFS(PSA!$E:$E,PSA!$A:$A,C5259,PSA!$G:$G,D5259),
IF(AND(A5259="Colorectal Cancer Screening", E5259="Cost per service ($USD)"),
SUMIFS(COL!$E:$E,COL!$A:$A,C5259,COL!$G:$G,D5259),
IF(AND(A5259="Cervical Cancer Screening", E5259="Cost per service ($USD)"),
SUMIFS(CERV!$E:$E,CERV!$A:$A,C5259,CERV!$G:$G,D5259),
IF(AND(A5259="Cancer Screening for CKD patients", E5259="Cost per service ($USD)"),
SUMIFS(CANSCRN!$E:$E,CANSCRN!$A:$A,C5259,CANSCRN!$G:$G,D5259),
IF(AND(A5259="PSA Testing", E5259="Total Expenditure ($USD per 100,000 patients)"),
SUMIFS(PSA!$F:$F,PSA!$A:$A,C5259,PSA!$G:$G,D5259),
IF(AND(A5259="Colorectal Cancer Screening", E5259="Total Expenditure ($USD per 100,000 patients)"),
SUMIFS(COL!$F:$F,COL!$A:$A,C5259,COL!$G:$G,D5259),
IF(AND(A5259="Cervical Cancer Screening", E5259="Total Expenditure ($USD per 100,000 patients)"),
SUMIFS(CERV!$F:$F,CERV!$A:$A,C5259,CERV!$G:$G,D5259),
SUMIFS(CANSCRN!$F:$F,CANSCRN!$A:$A,C5259,CANSCRN!$G:$G,D5259))))))))))))</f>
        <v>269.12300329999999</v>
      </c>
    </row>
    <row r="5260" spans="1:6" x14ac:dyDescent="0.2">
      <c r="A5260" s="24" t="s">
        <v>103</v>
      </c>
      <c r="B5260" s="24" t="s">
        <v>101</v>
      </c>
      <c r="C5260" s="24" t="s">
        <v>49</v>
      </c>
      <c r="D5260" s="24">
        <v>2009</v>
      </c>
      <c r="E5260" s="24" t="s">
        <v>106</v>
      </c>
      <c r="F5260" s="3">
        <f>IF(AND(A5260="PSA Testing", E5260= "Utilization Rate (per 100,000 patients)"),
SUMIFS(PSA!$D:$D,PSA!$A:$A,C5260,PSA!$G:$G,D5260),
IF(AND(A5260="Colorectal Cancer Screening", E5260="Utilization Rate (per 100,000 patients)"),
SUMIFS(COL!$D:$D,COL!$A:$A,C5260,COL!$G:$G, D5260),
IF(AND(A5260="Cervical Cancer Screening", E5260="Utilization Rate (per 100,000 patients)"),
SUMIFS(CERV!$D:$D,CERV!$A:$A,C5260,CERV!$G:$G,D5260),
IF(AND(A5260="Cancer Screening for CKD patients", E5260="Utilization Rate (per 100,000 patients)"),
SUMIFS(CANSCRN!$D:$D,CANSCRN!$A:$A,C5260,CANSCRN!$G:$G,D5260),
IF(AND(A5260="PSA Testing", E5260="Cost per service ($USD)"),
SUMIFS(PSA!$E:$E,PSA!$A:$A,C5260,PSA!$G:$G,D5260),
IF(AND(A5260="Colorectal Cancer Screening", E5260="Cost per service ($USD)"),
SUMIFS(COL!$E:$E,COL!$A:$A,C5260,COL!$G:$G,D5260),
IF(AND(A5260="Cervical Cancer Screening", E5260="Cost per service ($USD)"),
SUMIFS(CERV!$E:$E,CERV!$A:$A,C5260,CERV!$G:$G,D5260),
IF(AND(A5260="Cancer Screening for CKD patients", E5260="Cost per service ($USD)"),
SUMIFS(CANSCRN!$E:$E,CANSCRN!$A:$A,C5260,CANSCRN!$G:$G,D5260),
IF(AND(A5260="PSA Testing", E5260="Total Expenditure ($USD per 100,000 patients)"),
SUMIFS(PSA!$F:$F,PSA!$A:$A,C5260,PSA!$G:$G,D5260),
IF(AND(A5260="Colorectal Cancer Screening", E5260="Total Expenditure ($USD per 100,000 patients)"),
SUMIFS(COL!$F:$F,COL!$A:$A,C5260,COL!$G:$G,D5260),
IF(AND(A5260="Cervical Cancer Screening", E5260="Total Expenditure ($USD per 100,000 patients)"),
SUMIFS(CERV!$F:$F,CERV!$A:$A,C5260,CERV!$G:$G,D5260),
SUMIFS(CANSCRN!$F:$F,CANSCRN!$A:$A,C5260,CANSCRN!$G:$G,D5260))))))))))))</f>
        <v>104.6287853</v>
      </c>
    </row>
    <row r="5261" spans="1:6" x14ac:dyDescent="0.2">
      <c r="A5261" s="24" t="s">
        <v>103</v>
      </c>
      <c r="B5261" s="24" t="s">
        <v>101</v>
      </c>
      <c r="C5261" s="24" t="s">
        <v>49</v>
      </c>
      <c r="D5261" s="24">
        <v>2010</v>
      </c>
      <c r="E5261" s="24" t="s">
        <v>106</v>
      </c>
      <c r="F5261" s="3">
        <f>IF(AND(A5261="PSA Testing", E5261= "Utilization Rate (per 100,000 patients)"),
SUMIFS(PSA!$D:$D,PSA!$A:$A,C5261,PSA!$G:$G,D5261),
IF(AND(A5261="Colorectal Cancer Screening", E5261="Utilization Rate (per 100,000 patients)"),
SUMIFS(COL!$D:$D,COL!$A:$A,C5261,COL!$G:$G, D5261),
IF(AND(A5261="Cervical Cancer Screening", E5261="Utilization Rate (per 100,000 patients)"),
SUMIFS(CERV!$D:$D,CERV!$A:$A,C5261,CERV!$G:$G,D5261),
IF(AND(A5261="Cancer Screening for CKD patients", E5261="Utilization Rate (per 100,000 patients)"),
SUMIFS(CANSCRN!$D:$D,CANSCRN!$A:$A,C5261,CANSCRN!$G:$G,D5261),
IF(AND(A5261="PSA Testing", E5261="Cost per service ($USD)"),
SUMIFS(PSA!$E:$E,PSA!$A:$A,C5261,PSA!$G:$G,D5261),
IF(AND(A5261="Colorectal Cancer Screening", E5261="Cost per service ($USD)"),
SUMIFS(COL!$E:$E,COL!$A:$A,C5261,COL!$G:$G,D5261),
IF(AND(A5261="Cervical Cancer Screening", E5261="Cost per service ($USD)"),
SUMIFS(CERV!$E:$E,CERV!$A:$A,C5261,CERV!$G:$G,D5261),
IF(AND(A5261="Cancer Screening for CKD patients", E5261="Cost per service ($USD)"),
SUMIFS(CANSCRN!$E:$E,CANSCRN!$A:$A,C5261,CANSCRN!$G:$G,D5261),
IF(AND(A5261="PSA Testing", E5261="Total Expenditure ($USD per 100,000 patients)"),
SUMIFS(PSA!$F:$F,PSA!$A:$A,C5261,PSA!$G:$G,D5261),
IF(AND(A5261="Colorectal Cancer Screening", E5261="Total Expenditure ($USD per 100,000 patients)"),
SUMIFS(COL!$F:$F,COL!$A:$A,C5261,COL!$G:$G,D5261),
IF(AND(A5261="Cervical Cancer Screening", E5261="Total Expenditure ($USD per 100,000 patients)"),
SUMIFS(CERV!$F:$F,CERV!$A:$A,C5261,CERV!$G:$G,D5261),
SUMIFS(CANSCRN!$F:$F,CANSCRN!$A:$A,C5261,CANSCRN!$G:$G,D5261))))))))))))</f>
        <v>120.8131173</v>
      </c>
    </row>
    <row r="5262" spans="1:6" x14ac:dyDescent="0.2">
      <c r="A5262" s="24" t="s">
        <v>103</v>
      </c>
      <c r="B5262" s="24" t="s">
        <v>101</v>
      </c>
      <c r="C5262" s="24" t="s">
        <v>49</v>
      </c>
      <c r="D5262" s="24">
        <v>2011</v>
      </c>
      <c r="E5262" s="24" t="s">
        <v>106</v>
      </c>
      <c r="F5262" s="3">
        <f>IF(AND(A5262="PSA Testing", E5262= "Utilization Rate (per 100,000 patients)"),
SUMIFS(PSA!$D:$D,PSA!$A:$A,C5262,PSA!$G:$G,D5262),
IF(AND(A5262="Colorectal Cancer Screening", E5262="Utilization Rate (per 100,000 patients)"),
SUMIFS(COL!$D:$D,COL!$A:$A,C5262,COL!$G:$G, D5262),
IF(AND(A5262="Cervical Cancer Screening", E5262="Utilization Rate (per 100,000 patients)"),
SUMIFS(CERV!$D:$D,CERV!$A:$A,C5262,CERV!$G:$G,D5262),
IF(AND(A5262="Cancer Screening for CKD patients", E5262="Utilization Rate (per 100,000 patients)"),
SUMIFS(CANSCRN!$D:$D,CANSCRN!$A:$A,C5262,CANSCRN!$G:$G,D5262),
IF(AND(A5262="PSA Testing", E5262="Cost per service ($USD)"),
SUMIFS(PSA!$E:$E,PSA!$A:$A,C5262,PSA!$G:$G,D5262),
IF(AND(A5262="Colorectal Cancer Screening", E5262="Cost per service ($USD)"),
SUMIFS(COL!$E:$E,COL!$A:$A,C5262,COL!$G:$G,D5262),
IF(AND(A5262="Cervical Cancer Screening", E5262="Cost per service ($USD)"),
SUMIFS(CERV!$E:$E,CERV!$A:$A,C5262,CERV!$G:$G,D5262),
IF(AND(A5262="Cancer Screening for CKD patients", E5262="Cost per service ($USD)"),
SUMIFS(CANSCRN!$E:$E,CANSCRN!$A:$A,C5262,CANSCRN!$G:$G,D5262),
IF(AND(A5262="PSA Testing", E5262="Total Expenditure ($USD per 100,000 patients)"),
SUMIFS(PSA!$F:$F,PSA!$A:$A,C5262,PSA!$G:$G,D5262),
IF(AND(A5262="Colorectal Cancer Screening", E5262="Total Expenditure ($USD per 100,000 patients)"),
SUMIFS(COL!$F:$F,COL!$A:$A,C5262,COL!$G:$G,D5262),
IF(AND(A5262="Cervical Cancer Screening", E5262="Total Expenditure ($USD per 100,000 patients)"),
SUMIFS(CERV!$F:$F,CERV!$A:$A,C5262,CERV!$G:$G,D5262),
SUMIFS(CANSCRN!$F:$F,CANSCRN!$A:$A,C5262,CANSCRN!$G:$G,D5262))))))))))))</f>
        <v>95.438491529999993</v>
      </c>
    </row>
    <row r="5263" spans="1:6" x14ac:dyDescent="0.2">
      <c r="A5263" s="24" t="s">
        <v>103</v>
      </c>
      <c r="B5263" s="24" t="s">
        <v>101</v>
      </c>
      <c r="C5263" s="24" t="s">
        <v>49</v>
      </c>
      <c r="D5263" s="24">
        <v>2012</v>
      </c>
      <c r="E5263" s="24" t="s">
        <v>106</v>
      </c>
      <c r="F5263" s="3">
        <f>IF(AND(A5263="PSA Testing", E5263= "Utilization Rate (per 100,000 patients)"),
SUMIFS(PSA!$D:$D,PSA!$A:$A,C5263,PSA!$G:$G,D5263),
IF(AND(A5263="Colorectal Cancer Screening", E5263="Utilization Rate (per 100,000 patients)"),
SUMIFS(COL!$D:$D,COL!$A:$A,C5263,COL!$G:$G, D5263),
IF(AND(A5263="Cervical Cancer Screening", E5263="Utilization Rate (per 100,000 patients)"),
SUMIFS(CERV!$D:$D,CERV!$A:$A,C5263,CERV!$G:$G,D5263),
IF(AND(A5263="Cancer Screening for CKD patients", E5263="Utilization Rate (per 100,000 patients)"),
SUMIFS(CANSCRN!$D:$D,CANSCRN!$A:$A,C5263,CANSCRN!$G:$G,D5263),
IF(AND(A5263="PSA Testing", E5263="Cost per service ($USD)"),
SUMIFS(PSA!$E:$E,PSA!$A:$A,C5263,PSA!$G:$G,D5263),
IF(AND(A5263="Colorectal Cancer Screening", E5263="Cost per service ($USD)"),
SUMIFS(COL!$E:$E,COL!$A:$A,C5263,COL!$G:$G,D5263),
IF(AND(A5263="Cervical Cancer Screening", E5263="Cost per service ($USD)"),
SUMIFS(CERV!$E:$E,CERV!$A:$A,C5263,CERV!$G:$G,D5263),
IF(AND(A5263="Cancer Screening for CKD patients", E5263="Cost per service ($USD)"),
SUMIFS(CANSCRN!$E:$E,CANSCRN!$A:$A,C5263,CANSCRN!$G:$G,D5263),
IF(AND(A5263="PSA Testing", E5263="Total Expenditure ($USD per 100,000 patients)"),
SUMIFS(PSA!$F:$F,PSA!$A:$A,C5263,PSA!$G:$G,D5263),
IF(AND(A5263="Colorectal Cancer Screening", E5263="Total Expenditure ($USD per 100,000 patients)"),
SUMIFS(COL!$F:$F,COL!$A:$A,C5263,COL!$G:$G,D5263),
IF(AND(A5263="Cervical Cancer Screening", E5263="Total Expenditure ($USD per 100,000 patients)"),
SUMIFS(CERV!$F:$F,CERV!$A:$A,C5263,CERV!$G:$G,D5263),
SUMIFS(CANSCRN!$F:$F,CANSCRN!$A:$A,C5263,CANSCRN!$G:$G,D5263))))))))))))</f>
        <v>102.00035990000001</v>
      </c>
    </row>
    <row r="5264" spans="1:6" x14ac:dyDescent="0.2">
      <c r="A5264" s="24" t="s">
        <v>103</v>
      </c>
      <c r="B5264" s="24" t="s">
        <v>101</v>
      </c>
      <c r="C5264" s="24" t="s">
        <v>49</v>
      </c>
      <c r="D5264" s="24">
        <v>2013</v>
      </c>
      <c r="E5264" s="24" t="s">
        <v>106</v>
      </c>
      <c r="F5264" s="3">
        <f>IF(AND(A5264="PSA Testing", E5264= "Utilization Rate (per 100,000 patients)"),
SUMIFS(PSA!$D:$D,PSA!$A:$A,C5264,PSA!$G:$G,D5264),
IF(AND(A5264="Colorectal Cancer Screening", E5264="Utilization Rate (per 100,000 patients)"),
SUMIFS(COL!$D:$D,COL!$A:$A,C5264,COL!$G:$G, D5264),
IF(AND(A5264="Cervical Cancer Screening", E5264="Utilization Rate (per 100,000 patients)"),
SUMIFS(CERV!$D:$D,CERV!$A:$A,C5264,CERV!$G:$G,D5264),
IF(AND(A5264="Cancer Screening for CKD patients", E5264="Utilization Rate (per 100,000 patients)"),
SUMIFS(CANSCRN!$D:$D,CANSCRN!$A:$A,C5264,CANSCRN!$G:$G,D5264),
IF(AND(A5264="PSA Testing", E5264="Cost per service ($USD)"),
SUMIFS(PSA!$E:$E,PSA!$A:$A,C5264,PSA!$G:$G,D5264),
IF(AND(A5264="Colorectal Cancer Screening", E5264="Cost per service ($USD)"),
SUMIFS(COL!$E:$E,COL!$A:$A,C5264,COL!$G:$G,D5264),
IF(AND(A5264="Cervical Cancer Screening", E5264="Cost per service ($USD)"),
SUMIFS(CERV!$E:$E,CERV!$A:$A,C5264,CERV!$G:$G,D5264),
IF(AND(A5264="Cancer Screening for CKD patients", E5264="Cost per service ($USD)"),
SUMIFS(CANSCRN!$E:$E,CANSCRN!$A:$A,C5264,CANSCRN!$G:$G,D5264),
IF(AND(A5264="PSA Testing", E5264="Total Expenditure ($USD per 100,000 patients)"),
SUMIFS(PSA!$F:$F,PSA!$A:$A,C5264,PSA!$G:$G,D5264),
IF(AND(A5264="Colorectal Cancer Screening", E5264="Total Expenditure ($USD per 100,000 patients)"),
SUMIFS(COL!$F:$F,COL!$A:$A,C5264,COL!$G:$G,D5264),
IF(AND(A5264="Cervical Cancer Screening", E5264="Total Expenditure ($USD per 100,000 patients)"),
SUMIFS(CERV!$F:$F,CERV!$A:$A,C5264,CERV!$G:$G,D5264),
SUMIFS(CANSCRN!$F:$F,CANSCRN!$A:$A,C5264,CANSCRN!$G:$G,D5264))))))))))))</f>
        <v>114.4940172</v>
      </c>
    </row>
    <row r="5265" spans="1:6" x14ac:dyDescent="0.2">
      <c r="A5265" s="24" t="s">
        <v>103</v>
      </c>
      <c r="B5265" s="24" t="s">
        <v>101</v>
      </c>
      <c r="C5265" s="24" t="s">
        <v>49</v>
      </c>
      <c r="D5265" s="24">
        <v>2014</v>
      </c>
      <c r="E5265" s="24" t="s">
        <v>106</v>
      </c>
      <c r="F5265" s="3">
        <f>IF(AND(A5265="PSA Testing", E5265= "Utilization Rate (per 100,000 patients)"),
SUMIFS(PSA!$D:$D,PSA!$A:$A,C5265,PSA!$G:$G,D5265),
IF(AND(A5265="Colorectal Cancer Screening", E5265="Utilization Rate (per 100,000 patients)"),
SUMIFS(COL!$D:$D,COL!$A:$A,C5265,COL!$G:$G, D5265),
IF(AND(A5265="Cervical Cancer Screening", E5265="Utilization Rate (per 100,000 patients)"),
SUMIFS(CERV!$D:$D,CERV!$A:$A,C5265,CERV!$G:$G,D5265),
IF(AND(A5265="Cancer Screening for CKD patients", E5265="Utilization Rate (per 100,000 patients)"),
SUMIFS(CANSCRN!$D:$D,CANSCRN!$A:$A,C5265,CANSCRN!$G:$G,D5265),
IF(AND(A5265="PSA Testing", E5265="Cost per service ($USD)"),
SUMIFS(PSA!$E:$E,PSA!$A:$A,C5265,PSA!$G:$G,D5265),
IF(AND(A5265="Colorectal Cancer Screening", E5265="Cost per service ($USD)"),
SUMIFS(COL!$E:$E,COL!$A:$A,C5265,COL!$G:$G,D5265),
IF(AND(A5265="Cervical Cancer Screening", E5265="Cost per service ($USD)"),
SUMIFS(CERV!$E:$E,CERV!$A:$A,C5265,CERV!$G:$G,D5265),
IF(AND(A5265="Cancer Screening for CKD patients", E5265="Cost per service ($USD)"),
SUMIFS(CANSCRN!$E:$E,CANSCRN!$A:$A,C5265,CANSCRN!$G:$G,D5265),
IF(AND(A5265="PSA Testing", E5265="Total Expenditure ($USD per 100,000 patients)"),
SUMIFS(PSA!$F:$F,PSA!$A:$A,C5265,PSA!$G:$G,D5265),
IF(AND(A5265="Colorectal Cancer Screening", E5265="Total Expenditure ($USD per 100,000 patients)"),
SUMIFS(COL!$F:$F,COL!$A:$A,C5265,COL!$G:$G,D5265),
IF(AND(A5265="Cervical Cancer Screening", E5265="Total Expenditure ($USD per 100,000 patients)"),
SUMIFS(CERV!$F:$F,CERV!$A:$A,C5265,CERV!$G:$G,D5265),
SUMIFS(CANSCRN!$F:$F,CANSCRN!$A:$A,C5265,CANSCRN!$G:$G,D5265))))))))))))</f>
        <v>101.6138782</v>
      </c>
    </row>
    <row r="5266" spans="1:6" x14ac:dyDescent="0.2">
      <c r="A5266" s="24" t="s">
        <v>103</v>
      </c>
      <c r="B5266" s="24" t="s">
        <v>101</v>
      </c>
      <c r="C5266" s="24" t="s">
        <v>49</v>
      </c>
      <c r="D5266" s="24">
        <v>2015</v>
      </c>
      <c r="E5266" s="24" t="s">
        <v>106</v>
      </c>
      <c r="F5266" s="3">
        <f>IF(AND(A5266="PSA Testing", E5266= "Utilization Rate (per 100,000 patients)"),
SUMIFS(PSA!$D:$D,PSA!$A:$A,C5266,PSA!$G:$G,D5266),
IF(AND(A5266="Colorectal Cancer Screening", E5266="Utilization Rate (per 100,000 patients)"),
SUMIFS(COL!$D:$D,COL!$A:$A,C5266,COL!$G:$G, D5266),
IF(AND(A5266="Cervical Cancer Screening", E5266="Utilization Rate (per 100,000 patients)"),
SUMIFS(CERV!$D:$D,CERV!$A:$A,C5266,CERV!$G:$G,D5266),
IF(AND(A5266="Cancer Screening for CKD patients", E5266="Utilization Rate (per 100,000 patients)"),
SUMIFS(CANSCRN!$D:$D,CANSCRN!$A:$A,C5266,CANSCRN!$G:$G,D5266),
IF(AND(A5266="PSA Testing", E5266="Cost per service ($USD)"),
SUMIFS(PSA!$E:$E,PSA!$A:$A,C5266,PSA!$G:$G,D5266),
IF(AND(A5266="Colorectal Cancer Screening", E5266="Cost per service ($USD)"),
SUMIFS(COL!$E:$E,COL!$A:$A,C5266,COL!$G:$G,D5266),
IF(AND(A5266="Cervical Cancer Screening", E5266="Cost per service ($USD)"),
SUMIFS(CERV!$E:$E,CERV!$A:$A,C5266,CERV!$G:$G,D5266),
IF(AND(A5266="Cancer Screening for CKD patients", E5266="Cost per service ($USD)"),
SUMIFS(CANSCRN!$E:$E,CANSCRN!$A:$A,C5266,CANSCRN!$G:$G,D5266),
IF(AND(A5266="PSA Testing", E5266="Total Expenditure ($USD per 100,000 patients)"),
SUMIFS(PSA!$F:$F,PSA!$A:$A,C5266,PSA!$G:$G,D5266),
IF(AND(A5266="Colorectal Cancer Screening", E5266="Total Expenditure ($USD per 100,000 patients)"),
SUMIFS(COL!$F:$F,COL!$A:$A,C5266,COL!$G:$G,D5266),
IF(AND(A5266="Cervical Cancer Screening", E5266="Total Expenditure ($USD per 100,000 patients)"),
SUMIFS(CERV!$F:$F,CERV!$A:$A,C5266,CERV!$G:$G,D5266),
SUMIFS(CANSCRN!$F:$F,CANSCRN!$A:$A,C5266,CANSCRN!$G:$G,D5266))))))))))))</f>
        <v>149.6019957</v>
      </c>
    </row>
    <row r="5267" spans="1:6" x14ac:dyDescent="0.2">
      <c r="A5267" s="24" t="s">
        <v>103</v>
      </c>
      <c r="B5267" s="24" t="s">
        <v>101</v>
      </c>
      <c r="C5267" s="24" t="s">
        <v>49</v>
      </c>
      <c r="D5267" s="24">
        <v>2016</v>
      </c>
      <c r="E5267" s="24" t="s">
        <v>106</v>
      </c>
      <c r="F5267" s="3">
        <f>IF(AND(A5267="PSA Testing", E5267= "Utilization Rate (per 100,000 patients)"),
SUMIFS(PSA!$D:$D,PSA!$A:$A,C5267,PSA!$G:$G,D5267),
IF(AND(A5267="Colorectal Cancer Screening", E5267="Utilization Rate (per 100,000 patients)"),
SUMIFS(COL!$D:$D,COL!$A:$A,C5267,COL!$G:$G, D5267),
IF(AND(A5267="Cervical Cancer Screening", E5267="Utilization Rate (per 100,000 patients)"),
SUMIFS(CERV!$D:$D,CERV!$A:$A,C5267,CERV!$G:$G,D5267),
IF(AND(A5267="Cancer Screening for CKD patients", E5267="Utilization Rate (per 100,000 patients)"),
SUMIFS(CANSCRN!$D:$D,CANSCRN!$A:$A,C5267,CANSCRN!$G:$G,D5267),
IF(AND(A5267="PSA Testing", E5267="Cost per service ($USD)"),
SUMIFS(PSA!$E:$E,PSA!$A:$A,C5267,PSA!$G:$G,D5267),
IF(AND(A5267="Colorectal Cancer Screening", E5267="Cost per service ($USD)"),
SUMIFS(COL!$E:$E,COL!$A:$A,C5267,COL!$G:$G,D5267),
IF(AND(A5267="Cervical Cancer Screening", E5267="Cost per service ($USD)"),
SUMIFS(CERV!$E:$E,CERV!$A:$A,C5267,CERV!$G:$G,D5267),
IF(AND(A5267="Cancer Screening for CKD patients", E5267="Cost per service ($USD)"),
SUMIFS(CANSCRN!$E:$E,CANSCRN!$A:$A,C5267,CANSCRN!$G:$G,D5267),
IF(AND(A5267="PSA Testing", E5267="Total Expenditure ($USD per 100,000 patients)"),
SUMIFS(PSA!$F:$F,PSA!$A:$A,C5267,PSA!$G:$G,D5267),
IF(AND(A5267="Colorectal Cancer Screening", E5267="Total Expenditure ($USD per 100,000 patients)"),
SUMIFS(COL!$F:$F,COL!$A:$A,C5267,COL!$G:$G,D5267),
IF(AND(A5267="Cervical Cancer Screening", E5267="Total Expenditure ($USD per 100,000 patients)"),
SUMIFS(CERV!$F:$F,CERV!$A:$A,C5267,CERV!$G:$G,D5267),
SUMIFS(CANSCRN!$F:$F,CANSCRN!$A:$A,C5267,CANSCRN!$G:$G,D5267))))))))))))</f>
        <v>237.4600102</v>
      </c>
    </row>
    <row r="5268" spans="1:6" x14ac:dyDescent="0.2">
      <c r="A5268" s="24" t="s">
        <v>103</v>
      </c>
      <c r="B5268" s="24" t="s">
        <v>101</v>
      </c>
      <c r="C5268" s="24" t="s">
        <v>49</v>
      </c>
      <c r="D5268" s="24">
        <v>2017</v>
      </c>
      <c r="E5268" s="24" t="s">
        <v>106</v>
      </c>
      <c r="F5268" s="3">
        <f>IF(AND(A5268="PSA Testing", E5268= "Utilization Rate (per 100,000 patients)"),
SUMIFS(PSA!$D:$D,PSA!$A:$A,C5268,PSA!$G:$G,D5268),
IF(AND(A5268="Colorectal Cancer Screening", E5268="Utilization Rate (per 100,000 patients)"),
SUMIFS(COL!$D:$D,COL!$A:$A,C5268,COL!$G:$G, D5268),
IF(AND(A5268="Cervical Cancer Screening", E5268="Utilization Rate (per 100,000 patients)"),
SUMIFS(CERV!$D:$D,CERV!$A:$A,C5268,CERV!$G:$G,D5268),
IF(AND(A5268="Cancer Screening for CKD patients", E5268="Utilization Rate (per 100,000 patients)"),
SUMIFS(CANSCRN!$D:$D,CANSCRN!$A:$A,C5268,CANSCRN!$G:$G,D5268),
IF(AND(A5268="PSA Testing", E5268="Cost per service ($USD)"),
SUMIFS(PSA!$E:$E,PSA!$A:$A,C5268,PSA!$G:$G,D5268),
IF(AND(A5268="Colorectal Cancer Screening", E5268="Cost per service ($USD)"),
SUMIFS(COL!$E:$E,COL!$A:$A,C5268,COL!$G:$G,D5268),
IF(AND(A5268="Cervical Cancer Screening", E5268="Cost per service ($USD)"),
SUMIFS(CERV!$E:$E,CERV!$A:$A,C5268,CERV!$G:$G,D5268),
IF(AND(A5268="Cancer Screening for CKD patients", E5268="Cost per service ($USD)"),
SUMIFS(CANSCRN!$E:$E,CANSCRN!$A:$A,C5268,CANSCRN!$G:$G,D5268),
IF(AND(A5268="PSA Testing", E5268="Total Expenditure ($USD per 100,000 patients)"),
SUMIFS(PSA!$F:$F,PSA!$A:$A,C5268,PSA!$G:$G,D5268),
IF(AND(A5268="Colorectal Cancer Screening", E5268="Total Expenditure ($USD per 100,000 patients)"),
SUMIFS(COL!$F:$F,COL!$A:$A,C5268,COL!$G:$G,D5268),
IF(AND(A5268="Cervical Cancer Screening", E5268="Total Expenditure ($USD per 100,000 patients)"),
SUMIFS(CERV!$F:$F,CERV!$A:$A,C5268,CERV!$G:$G,D5268),
SUMIFS(CANSCRN!$F:$F,CANSCRN!$A:$A,C5268,CANSCRN!$G:$G,D5268))))))))))))</f>
        <v>271.90899999999999</v>
      </c>
    </row>
    <row r="5269" spans="1:6" x14ac:dyDescent="0.2">
      <c r="A5269" s="24" t="s">
        <v>103</v>
      </c>
      <c r="B5269" s="24" t="s">
        <v>101</v>
      </c>
      <c r="C5269" s="24" t="s">
        <v>49</v>
      </c>
      <c r="D5269" s="24">
        <v>2018</v>
      </c>
      <c r="E5269" s="24" t="s">
        <v>106</v>
      </c>
      <c r="F5269" s="3">
        <f>IF(AND(A5269="PSA Testing", E5269= "Utilization Rate (per 100,000 patients)"),
SUMIFS(PSA!$D:$D,PSA!$A:$A,C5269,PSA!$G:$G,D5269),
IF(AND(A5269="Colorectal Cancer Screening", E5269="Utilization Rate (per 100,000 patients)"),
SUMIFS(COL!$D:$D,COL!$A:$A,C5269,COL!$G:$G, D5269),
IF(AND(A5269="Cervical Cancer Screening", E5269="Utilization Rate (per 100,000 patients)"),
SUMIFS(CERV!$D:$D,CERV!$A:$A,C5269,CERV!$G:$G,D5269),
IF(AND(A5269="Cancer Screening for CKD patients", E5269="Utilization Rate (per 100,000 patients)"),
SUMIFS(CANSCRN!$D:$D,CANSCRN!$A:$A,C5269,CANSCRN!$G:$G,D5269),
IF(AND(A5269="PSA Testing", E5269="Cost per service ($USD)"),
SUMIFS(PSA!$E:$E,PSA!$A:$A,C5269,PSA!$G:$G,D5269),
IF(AND(A5269="Colorectal Cancer Screening", E5269="Cost per service ($USD)"),
SUMIFS(COL!$E:$E,COL!$A:$A,C5269,COL!$G:$G,D5269),
IF(AND(A5269="Cervical Cancer Screening", E5269="Cost per service ($USD)"),
SUMIFS(CERV!$E:$E,CERV!$A:$A,C5269,CERV!$G:$G,D5269),
IF(AND(A5269="Cancer Screening for CKD patients", E5269="Cost per service ($USD)"),
SUMIFS(CANSCRN!$E:$E,CANSCRN!$A:$A,C5269,CANSCRN!$G:$G,D5269),
IF(AND(A5269="PSA Testing", E5269="Total Expenditure ($USD per 100,000 patients)"),
SUMIFS(PSA!$F:$F,PSA!$A:$A,C5269,PSA!$G:$G,D5269),
IF(AND(A5269="Colorectal Cancer Screening", E5269="Total Expenditure ($USD per 100,000 patients)"),
SUMIFS(COL!$F:$F,COL!$A:$A,C5269,COL!$G:$G,D5269),
IF(AND(A5269="Cervical Cancer Screening", E5269="Total Expenditure ($USD per 100,000 patients)"),
SUMIFS(CERV!$F:$F,CERV!$A:$A,C5269,CERV!$G:$G,D5269),
SUMIFS(CANSCRN!$F:$F,CANSCRN!$A:$A,C5269,CANSCRN!$G:$G,D5269))))))))))))</f>
        <v>365.49889530000002</v>
      </c>
    </row>
    <row r="5270" spans="1:6" x14ac:dyDescent="0.2">
      <c r="A5270" s="24" t="s">
        <v>103</v>
      </c>
      <c r="B5270" s="24" t="s">
        <v>101</v>
      </c>
      <c r="C5270" s="24" t="s">
        <v>49</v>
      </c>
      <c r="D5270" s="24">
        <v>2019</v>
      </c>
      <c r="E5270" s="24" t="s">
        <v>106</v>
      </c>
      <c r="F5270" s="3">
        <f>IF(AND(A5270="PSA Testing", E5270= "Utilization Rate (per 100,000 patients)"),
SUMIFS(PSA!$D:$D,PSA!$A:$A,C5270,PSA!$G:$G,D5270),
IF(AND(A5270="Colorectal Cancer Screening", E5270="Utilization Rate (per 100,000 patients)"),
SUMIFS(COL!$D:$D,COL!$A:$A,C5270,COL!$G:$G, D5270),
IF(AND(A5270="Cervical Cancer Screening", E5270="Utilization Rate (per 100,000 patients)"),
SUMIFS(CERV!$D:$D,CERV!$A:$A,C5270,CERV!$G:$G,D5270),
IF(AND(A5270="Cancer Screening for CKD patients", E5270="Utilization Rate (per 100,000 patients)"),
SUMIFS(CANSCRN!$D:$D,CANSCRN!$A:$A,C5270,CANSCRN!$G:$G,D5270),
IF(AND(A5270="PSA Testing", E5270="Cost per service ($USD)"),
SUMIFS(PSA!$E:$E,PSA!$A:$A,C5270,PSA!$G:$G,D5270),
IF(AND(A5270="Colorectal Cancer Screening", E5270="Cost per service ($USD)"),
SUMIFS(COL!$E:$E,COL!$A:$A,C5270,COL!$G:$G,D5270),
IF(AND(A5270="Cervical Cancer Screening", E5270="Cost per service ($USD)"),
SUMIFS(CERV!$E:$E,CERV!$A:$A,C5270,CERV!$G:$G,D5270),
IF(AND(A5270="Cancer Screening for CKD patients", E5270="Cost per service ($USD)"),
SUMIFS(CANSCRN!$E:$E,CANSCRN!$A:$A,C5270,CANSCRN!$G:$G,D5270),
IF(AND(A5270="PSA Testing", E5270="Total Expenditure ($USD per 100,000 patients)"),
SUMIFS(PSA!$F:$F,PSA!$A:$A,C5270,PSA!$G:$G,D5270),
IF(AND(A5270="Colorectal Cancer Screening", E5270="Total Expenditure ($USD per 100,000 patients)"),
SUMIFS(COL!$F:$F,COL!$A:$A,C5270,COL!$G:$G,D5270),
IF(AND(A5270="Cervical Cancer Screening", E5270="Total Expenditure ($USD per 100,000 patients)"),
SUMIFS(CERV!$F:$F,CERV!$A:$A,C5270,CERV!$G:$G,D5270),
SUMIFS(CANSCRN!$F:$F,CANSCRN!$A:$A,C5270,CANSCRN!$G:$G,D5270))))))))))))</f>
        <v>375.43023110000001</v>
      </c>
    </row>
    <row r="5271" spans="1:6" x14ac:dyDescent="0.2">
      <c r="A5271" s="24" t="s">
        <v>103</v>
      </c>
      <c r="B5271" s="24" t="s">
        <v>101</v>
      </c>
      <c r="C5271" s="24" t="s">
        <v>108</v>
      </c>
      <c r="D5271" s="24">
        <v>2009</v>
      </c>
      <c r="E5271" s="24" t="s">
        <v>106</v>
      </c>
      <c r="F5271" s="3">
        <f>IF(AND(A5271="PSA Testing", E5271= "Utilization Rate (per 100,000 patients)"),
SUMIFS(PSA!$D:$D,PSA!$A:$A,C5271,PSA!$G:$G,D5271),
IF(AND(A5271="Colorectal Cancer Screening", E5271="Utilization Rate (per 100,000 patients)"),
SUMIFS(COL!$D:$D,COL!$A:$A,C5271,COL!$G:$G, D5271),
IF(AND(A5271="Cervical Cancer Screening", E5271="Utilization Rate (per 100,000 patients)"),
SUMIFS(CERV!$D:$D,CERV!$A:$A,C5271,CERV!$G:$G,D5271),
IF(AND(A5271="Cancer Screening for CKD patients", E5271="Utilization Rate (per 100,000 patients)"),
SUMIFS(CANSCRN!$D:$D,CANSCRN!$A:$A,C5271,CANSCRN!$G:$G,D5271),
IF(AND(A5271="PSA Testing", E5271="Cost per service ($USD)"),
SUMIFS(PSA!$E:$E,PSA!$A:$A,C5271,PSA!$G:$G,D5271),
IF(AND(A5271="Colorectal Cancer Screening", E5271="Cost per service ($USD)"),
SUMIFS(COL!$E:$E,COL!$A:$A,C5271,COL!$G:$G,D5271),
IF(AND(A5271="Cervical Cancer Screening", E5271="Cost per service ($USD)"),
SUMIFS(CERV!$E:$E,CERV!$A:$A,C5271,CERV!$G:$G,D5271),
IF(AND(A5271="Cancer Screening for CKD patients", E5271="Cost per service ($USD)"),
SUMIFS(CANSCRN!$E:$E,CANSCRN!$A:$A,C5271,CANSCRN!$G:$G,D5271),
IF(AND(A5271="PSA Testing", E5271="Total Expenditure ($USD per 100,000 patients)"),
SUMIFS(PSA!$F:$F,PSA!$A:$A,C5271,PSA!$G:$G,D5271),
IF(AND(A5271="Colorectal Cancer Screening", E5271="Total Expenditure ($USD per 100,000 patients)"),
SUMIFS(COL!$F:$F,COL!$A:$A,C5271,COL!$G:$G,D5271),
IF(AND(A5271="Cervical Cancer Screening", E5271="Total Expenditure ($USD per 100,000 patients)"),
SUMIFS(CERV!$F:$F,CERV!$A:$A,C5271,CERV!$G:$G,D5271),
SUMIFS(CANSCRN!$F:$F,CANSCRN!$A:$A,C5271,CANSCRN!$G:$G,D5271))))))))))))</f>
        <v>0</v>
      </c>
    </row>
    <row r="5272" spans="1:6" x14ac:dyDescent="0.2">
      <c r="A5272" s="24" t="s">
        <v>103</v>
      </c>
      <c r="B5272" s="24" t="s">
        <v>101</v>
      </c>
      <c r="C5272" s="24" t="s">
        <v>108</v>
      </c>
      <c r="D5272" s="24">
        <v>2010</v>
      </c>
      <c r="E5272" s="24" t="s">
        <v>106</v>
      </c>
      <c r="F5272" s="3">
        <f>IF(AND(A5272="PSA Testing", E5272= "Utilization Rate (per 100,000 patients)"),
SUMIFS(PSA!$D:$D,PSA!$A:$A,C5272,PSA!$G:$G,D5272),
IF(AND(A5272="Colorectal Cancer Screening", E5272="Utilization Rate (per 100,000 patients)"),
SUMIFS(COL!$D:$D,COL!$A:$A,C5272,COL!$G:$G, D5272),
IF(AND(A5272="Cervical Cancer Screening", E5272="Utilization Rate (per 100,000 patients)"),
SUMIFS(CERV!$D:$D,CERV!$A:$A,C5272,CERV!$G:$G,D5272),
IF(AND(A5272="Cancer Screening for CKD patients", E5272="Utilization Rate (per 100,000 patients)"),
SUMIFS(CANSCRN!$D:$D,CANSCRN!$A:$A,C5272,CANSCRN!$G:$G,D5272),
IF(AND(A5272="PSA Testing", E5272="Cost per service ($USD)"),
SUMIFS(PSA!$E:$E,PSA!$A:$A,C5272,PSA!$G:$G,D5272),
IF(AND(A5272="Colorectal Cancer Screening", E5272="Cost per service ($USD)"),
SUMIFS(COL!$E:$E,COL!$A:$A,C5272,COL!$G:$G,D5272),
IF(AND(A5272="Cervical Cancer Screening", E5272="Cost per service ($USD)"),
SUMIFS(CERV!$E:$E,CERV!$A:$A,C5272,CERV!$G:$G,D5272),
IF(AND(A5272="Cancer Screening for CKD patients", E5272="Cost per service ($USD)"),
SUMIFS(CANSCRN!$E:$E,CANSCRN!$A:$A,C5272,CANSCRN!$G:$G,D5272),
IF(AND(A5272="PSA Testing", E5272="Total Expenditure ($USD per 100,000 patients)"),
SUMIFS(PSA!$F:$F,PSA!$A:$A,C5272,PSA!$G:$G,D5272),
IF(AND(A5272="Colorectal Cancer Screening", E5272="Total Expenditure ($USD per 100,000 patients)"),
SUMIFS(COL!$F:$F,COL!$A:$A,C5272,COL!$G:$G,D5272),
IF(AND(A5272="Cervical Cancer Screening", E5272="Total Expenditure ($USD per 100,000 patients)"),
SUMIFS(CERV!$F:$F,CERV!$A:$A,C5272,CERV!$G:$G,D5272),
SUMIFS(CANSCRN!$F:$F,CANSCRN!$A:$A,C5272,CANSCRN!$G:$G,D5272))))))))))))</f>
        <v>0</v>
      </c>
    </row>
    <row r="5273" spans="1:6" x14ac:dyDescent="0.2">
      <c r="A5273" s="24" t="s">
        <v>103</v>
      </c>
      <c r="B5273" s="24" t="s">
        <v>101</v>
      </c>
      <c r="C5273" s="24" t="s">
        <v>108</v>
      </c>
      <c r="D5273" s="24">
        <v>2011</v>
      </c>
      <c r="E5273" s="24" t="s">
        <v>106</v>
      </c>
      <c r="F5273" s="3">
        <f>IF(AND(A5273="PSA Testing", E5273= "Utilization Rate (per 100,000 patients)"),
SUMIFS(PSA!$D:$D,PSA!$A:$A,C5273,PSA!$G:$G,D5273),
IF(AND(A5273="Colorectal Cancer Screening", E5273="Utilization Rate (per 100,000 patients)"),
SUMIFS(COL!$D:$D,COL!$A:$A,C5273,COL!$G:$G, D5273),
IF(AND(A5273="Cervical Cancer Screening", E5273="Utilization Rate (per 100,000 patients)"),
SUMIFS(CERV!$D:$D,CERV!$A:$A,C5273,CERV!$G:$G,D5273),
IF(AND(A5273="Cancer Screening for CKD patients", E5273="Utilization Rate (per 100,000 patients)"),
SUMIFS(CANSCRN!$D:$D,CANSCRN!$A:$A,C5273,CANSCRN!$G:$G,D5273),
IF(AND(A5273="PSA Testing", E5273="Cost per service ($USD)"),
SUMIFS(PSA!$E:$E,PSA!$A:$A,C5273,PSA!$G:$G,D5273),
IF(AND(A5273="Colorectal Cancer Screening", E5273="Cost per service ($USD)"),
SUMIFS(COL!$E:$E,COL!$A:$A,C5273,COL!$G:$G,D5273),
IF(AND(A5273="Cervical Cancer Screening", E5273="Cost per service ($USD)"),
SUMIFS(CERV!$E:$E,CERV!$A:$A,C5273,CERV!$G:$G,D5273),
IF(AND(A5273="Cancer Screening for CKD patients", E5273="Cost per service ($USD)"),
SUMIFS(CANSCRN!$E:$E,CANSCRN!$A:$A,C5273,CANSCRN!$G:$G,D5273),
IF(AND(A5273="PSA Testing", E5273="Total Expenditure ($USD per 100,000 patients)"),
SUMIFS(PSA!$F:$F,PSA!$A:$A,C5273,PSA!$G:$G,D5273),
IF(AND(A5273="Colorectal Cancer Screening", E5273="Total Expenditure ($USD per 100,000 patients)"),
SUMIFS(COL!$F:$F,COL!$A:$A,C5273,COL!$G:$G,D5273),
IF(AND(A5273="Cervical Cancer Screening", E5273="Total Expenditure ($USD per 100,000 patients)"),
SUMIFS(CERV!$F:$F,CERV!$A:$A,C5273,CERV!$G:$G,D5273),
SUMIFS(CANSCRN!$F:$F,CANSCRN!$A:$A,C5273,CANSCRN!$G:$G,D5273))))))))))))</f>
        <v>0</v>
      </c>
    </row>
    <row r="5274" spans="1:6" x14ac:dyDescent="0.2">
      <c r="A5274" s="24" t="s">
        <v>103</v>
      </c>
      <c r="B5274" s="24" t="s">
        <v>101</v>
      </c>
      <c r="C5274" s="24" t="s">
        <v>108</v>
      </c>
      <c r="D5274" s="24">
        <v>2012</v>
      </c>
      <c r="E5274" s="24" t="s">
        <v>106</v>
      </c>
      <c r="F5274" s="3">
        <f>IF(AND(A5274="PSA Testing", E5274= "Utilization Rate (per 100,000 patients)"),
SUMIFS(PSA!$D:$D,PSA!$A:$A,C5274,PSA!$G:$G,D5274),
IF(AND(A5274="Colorectal Cancer Screening", E5274="Utilization Rate (per 100,000 patients)"),
SUMIFS(COL!$D:$D,COL!$A:$A,C5274,COL!$G:$G, D5274),
IF(AND(A5274="Cervical Cancer Screening", E5274="Utilization Rate (per 100,000 patients)"),
SUMIFS(CERV!$D:$D,CERV!$A:$A,C5274,CERV!$G:$G,D5274),
IF(AND(A5274="Cancer Screening for CKD patients", E5274="Utilization Rate (per 100,000 patients)"),
SUMIFS(CANSCRN!$D:$D,CANSCRN!$A:$A,C5274,CANSCRN!$G:$G,D5274),
IF(AND(A5274="PSA Testing", E5274="Cost per service ($USD)"),
SUMIFS(PSA!$E:$E,PSA!$A:$A,C5274,PSA!$G:$G,D5274),
IF(AND(A5274="Colorectal Cancer Screening", E5274="Cost per service ($USD)"),
SUMIFS(COL!$E:$E,COL!$A:$A,C5274,COL!$G:$G,D5274),
IF(AND(A5274="Cervical Cancer Screening", E5274="Cost per service ($USD)"),
SUMIFS(CERV!$E:$E,CERV!$A:$A,C5274,CERV!$G:$G,D5274),
IF(AND(A5274="Cancer Screening for CKD patients", E5274="Cost per service ($USD)"),
SUMIFS(CANSCRN!$E:$E,CANSCRN!$A:$A,C5274,CANSCRN!$G:$G,D5274),
IF(AND(A5274="PSA Testing", E5274="Total Expenditure ($USD per 100,000 patients)"),
SUMIFS(PSA!$F:$F,PSA!$A:$A,C5274,PSA!$G:$G,D5274),
IF(AND(A5274="Colorectal Cancer Screening", E5274="Total Expenditure ($USD per 100,000 patients)"),
SUMIFS(COL!$F:$F,COL!$A:$A,C5274,COL!$G:$G,D5274),
IF(AND(A5274="Cervical Cancer Screening", E5274="Total Expenditure ($USD per 100,000 patients)"),
SUMIFS(CERV!$F:$F,CERV!$A:$A,C5274,CERV!$G:$G,D5274),
SUMIFS(CANSCRN!$F:$F,CANSCRN!$A:$A,C5274,CANSCRN!$G:$G,D5274))))))))))))</f>
        <v>0</v>
      </c>
    </row>
    <row r="5275" spans="1:6" x14ac:dyDescent="0.2">
      <c r="A5275" s="24" t="s">
        <v>103</v>
      </c>
      <c r="B5275" s="24" t="s">
        <v>101</v>
      </c>
      <c r="C5275" s="24" t="s">
        <v>108</v>
      </c>
      <c r="D5275" s="24">
        <v>2013</v>
      </c>
      <c r="E5275" s="24" t="s">
        <v>106</v>
      </c>
      <c r="F5275" s="3">
        <f>IF(AND(A5275="PSA Testing", E5275= "Utilization Rate (per 100,000 patients)"),
SUMIFS(PSA!$D:$D,PSA!$A:$A,C5275,PSA!$G:$G,D5275),
IF(AND(A5275="Colorectal Cancer Screening", E5275="Utilization Rate (per 100,000 patients)"),
SUMIFS(COL!$D:$D,COL!$A:$A,C5275,COL!$G:$G, D5275),
IF(AND(A5275="Cervical Cancer Screening", E5275="Utilization Rate (per 100,000 patients)"),
SUMIFS(CERV!$D:$D,CERV!$A:$A,C5275,CERV!$G:$G,D5275),
IF(AND(A5275="Cancer Screening for CKD patients", E5275="Utilization Rate (per 100,000 patients)"),
SUMIFS(CANSCRN!$D:$D,CANSCRN!$A:$A,C5275,CANSCRN!$G:$G,D5275),
IF(AND(A5275="PSA Testing", E5275="Cost per service ($USD)"),
SUMIFS(PSA!$E:$E,PSA!$A:$A,C5275,PSA!$G:$G,D5275),
IF(AND(A5275="Colorectal Cancer Screening", E5275="Cost per service ($USD)"),
SUMIFS(COL!$E:$E,COL!$A:$A,C5275,COL!$G:$G,D5275),
IF(AND(A5275="Cervical Cancer Screening", E5275="Cost per service ($USD)"),
SUMIFS(CERV!$E:$E,CERV!$A:$A,C5275,CERV!$G:$G,D5275),
IF(AND(A5275="Cancer Screening for CKD patients", E5275="Cost per service ($USD)"),
SUMIFS(CANSCRN!$E:$E,CANSCRN!$A:$A,C5275,CANSCRN!$G:$G,D5275),
IF(AND(A5275="PSA Testing", E5275="Total Expenditure ($USD per 100,000 patients)"),
SUMIFS(PSA!$F:$F,PSA!$A:$A,C5275,PSA!$G:$G,D5275),
IF(AND(A5275="Colorectal Cancer Screening", E5275="Total Expenditure ($USD per 100,000 patients)"),
SUMIFS(COL!$F:$F,COL!$A:$A,C5275,COL!$G:$G,D5275),
IF(AND(A5275="Cervical Cancer Screening", E5275="Total Expenditure ($USD per 100,000 patients)"),
SUMIFS(CERV!$F:$F,CERV!$A:$A,C5275,CERV!$G:$G,D5275),
SUMIFS(CANSCRN!$F:$F,CANSCRN!$A:$A,C5275,CANSCRN!$G:$G,D5275))))))))))))</f>
        <v>0</v>
      </c>
    </row>
    <row r="5276" spans="1:6" x14ac:dyDescent="0.2">
      <c r="A5276" s="24" t="s">
        <v>103</v>
      </c>
      <c r="B5276" s="24" t="s">
        <v>101</v>
      </c>
      <c r="C5276" s="24" t="s">
        <v>108</v>
      </c>
      <c r="D5276" s="24">
        <v>2014</v>
      </c>
      <c r="E5276" s="24" t="s">
        <v>106</v>
      </c>
      <c r="F5276" s="3">
        <f>IF(AND(A5276="PSA Testing", E5276= "Utilization Rate (per 100,000 patients)"),
SUMIFS(PSA!$D:$D,PSA!$A:$A,C5276,PSA!$G:$G,D5276),
IF(AND(A5276="Colorectal Cancer Screening", E5276="Utilization Rate (per 100,000 patients)"),
SUMIFS(COL!$D:$D,COL!$A:$A,C5276,COL!$G:$G, D5276),
IF(AND(A5276="Cervical Cancer Screening", E5276="Utilization Rate (per 100,000 patients)"),
SUMIFS(CERV!$D:$D,CERV!$A:$A,C5276,CERV!$G:$G,D5276),
IF(AND(A5276="Cancer Screening for CKD patients", E5276="Utilization Rate (per 100,000 patients)"),
SUMIFS(CANSCRN!$D:$D,CANSCRN!$A:$A,C5276,CANSCRN!$G:$G,D5276),
IF(AND(A5276="PSA Testing", E5276="Cost per service ($USD)"),
SUMIFS(PSA!$E:$E,PSA!$A:$A,C5276,PSA!$G:$G,D5276),
IF(AND(A5276="Colorectal Cancer Screening", E5276="Cost per service ($USD)"),
SUMIFS(COL!$E:$E,COL!$A:$A,C5276,COL!$G:$G,D5276),
IF(AND(A5276="Cervical Cancer Screening", E5276="Cost per service ($USD)"),
SUMIFS(CERV!$E:$E,CERV!$A:$A,C5276,CERV!$G:$G,D5276),
IF(AND(A5276="Cancer Screening for CKD patients", E5276="Cost per service ($USD)"),
SUMIFS(CANSCRN!$E:$E,CANSCRN!$A:$A,C5276,CANSCRN!$G:$G,D5276),
IF(AND(A5276="PSA Testing", E5276="Total Expenditure ($USD per 100,000 patients)"),
SUMIFS(PSA!$F:$F,PSA!$A:$A,C5276,PSA!$G:$G,D5276),
IF(AND(A5276="Colorectal Cancer Screening", E5276="Total Expenditure ($USD per 100,000 patients)"),
SUMIFS(COL!$F:$F,COL!$A:$A,C5276,COL!$G:$G,D5276),
IF(AND(A5276="Cervical Cancer Screening", E5276="Total Expenditure ($USD per 100,000 patients)"),
SUMIFS(CERV!$F:$F,CERV!$A:$A,C5276,CERV!$G:$G,D5276),
SUMIFS(CANSCRN!$F:$F,CANSCRN!$A:$A,C5276,CANSCRN!$G:$G,D5276))))))))))))</f>
        <v>0</v>
      </c>
    </row>
    <row r="5277" spans="1:6" x14ac:dyDescent="0.2">
      <c r="A5277" s="24" t="s">
        <v>103</v>
      </c>
      <c r="B5277" s="24" t="s">
        <v>101</v>
      </c>
      <c r="C5277" s="24" t="s">
        <v>108</v>
      </c>
      <c r="D5277" s="24">
        <v>2015</v>
      </c>
      <c r="E5277" s="24" t="s">
        <v>106</v>
      </c>
      <c r="F5277" s="3">
        <f>IF(AND(A5277="PSA Testing", E5277= "Utilization Rate (per 100,000 patients)"),
SUMIFS(PSA!$D:$D,PSA!$A:$A,C5277,PSA!$G:$G,D5277),
IF(AND(A5277="Colorectal Cancer Screening", E5277="Utilization Rate (per 100,000 patients)"),
SUMIFS(COL!$D:$D,COL!$A:$A,C5277,COL!$G:$G, D5277),
IF(AND(A5277="Cervical Cancer Screening", E5277="Utilization Rate (per 100,000 patients)"),
SUMIFS(CERV!$D:$D,CERV!$A:$A,C5277,CERV!$G:$G,D5277),
IF(AND(A5277="Cancer Screening for CKD patients", E5277="Utilization Rate (per 100,000 patients)"),
SUMIFS(CANSCRN!$D:$D,CANSCRN!$A:$A,C5277,CANSCRN!$G:$G,D5277),
IF(AND(A5277="PSA Testing", E5277="Cost per service ($USD)"),
SUMIFS(PSA!$E:$E,PSA!$A:$A,C5277,PSA!$G:$G,D5277),
IF(AND(A5277="Colorectal Cancer Screening", E5277="Cost per service ($USD)"),
SUMIFS(COL!$E:$E,COL!$A:$A,C5277,COL!$G:$G,D5277),
IF(AND(A5277="Cervical Cancer Screening", E5277="Cost per service ($USD)"),
SUMIFS(CERV!$E:$E,CERV!$A:$A,C5277,CERV!$G:$G,D5277),
IF(AND(A5277="Cancer Screening for CKD patients", E5277="Cost per service ($USD)"),
SUMIFS(CANSCRN!$E:$E,CANSCRN!$A:$A,C5277,CANSCRN!$G:$G,D5277),
IF(AND(A5277="PSA Testing", E5277="Total Expenditure ($USD per 100,000 patients)"),
SUMIFS(PSA!$F:$F,PSA!$A:$A,C5277,PSA!$G:$G,D5277),
IF(AND(A5277="Colorectal Cancer Screening", E5277="Total Expenditure ($USD per 100,000 patients)"),
SUMIFS(COL!$F:$F,COL!$A:$A,C5277,COL!$G:$G,D5277),
IF(AND(A5277="Cervical Cancer Screening", E5277="Total Expenditure ($USD per 100,000 patients)"),
SUMIFS(CERV!$F:$F,CERV!$A:$A,C5277,CERV!$G:$G,D5277),
SUMIFS(CANSCRN!$F:$F,CANSCRN!$A:$A,C5277,CANSCRN!$G:$G,D5277))))))))))))</f>
        <v>0</v>
      </c>
    </row>
    <row r="5278" spans="1:6" x14ac:dyDescent="0.2">
      <c r="A5278" s="24" t="s">
        <v>103</v>
      </c>
      <c r="B5278" s="24" t="s">
        <v>101</v>
      </c>
      <c r="C5278" s="24" t="s">
        <v>108</v>
      </c>
      <c r="D5278" s="24">
        <v>2016</v>
      </c>
      <c r="E5278" s="24" t="s">
        <v>106</v>
      </c>
      <c r="F5278" s="3">
        <f>IF(AND(A5278="PSA Testing", E5278= "Utilization Rate (per 100,000 patients)"),
SUMIFS(PSA!$D:$D,PSA!$A:$A,C5278,PSA!$G:$G,D5278),
IF(AND(A5278="Colorectal Cancer Screening", E5278="Utilization Rate (per 100,000 patients)"),
SUMIFS(COL!$D:$D,COL!$A:$A,C5278,COL!$G:$G, D5278),
IF(AND(A5278="Cervical Cancer Screening", E5278="Utilization Rate (per 100,000 patients)"),
SUMIFS(CERV!$D:$D,CERV!$A:$A,C5278,CERV!$G:$G,D5278),
IF(AND(A5278="Cancer Screening for CKD patients", E5278="Utilization Rate (per 100,000 patients)"),
SUMIFS(CANSCRN!$D:$D,CANSCRN!$A:$A,C5278,CANSCRN!$G:$G,D5278),
IF(AND(A5278="PSA Testing", E5278="Cost per service ($USD)"),
SUMIFS(PSA!$E:$E,PSA!$A:$A,C5278,PSA!$G:$G,D5278),
IF(AND(A5278="Colorectal Cancer Screening", E5278="Cost per service ($USD)"),
SUMIFS(COL!$E:$E,COL!$A:$A,C5278,COL!$G:$G,D5278),
IF(AND(A5278="Cervical Cancer Screening", E5278="Cost per service ($USD)"),
SUMIFS(CERV!$E:$E,CERV!$A:$A,C5278,CERV!$G:$G,D5278),
IF(AND(A5278="Cancer Screening for CKD patients", E5278="Cost per service ($USD)"),
SUMIFS(CANSCRN!$E:$E,CANSCRN!$A:$A,C5278,CANSCRN!$G:$G,D5278),
IF(AND(A5278="PSA Testing", E5278="Total Expenditure ($USD per 100,000 patients)"),
SUMIFS(PSA!$F:$F,PSA!$A:$A,C5278,PSA!$G:$G,D5278),
IF(AND(A5278="Colorectal Cancer Screening", E5278="Total Expenditure ($USD per 100,000 patients)"),
SUMIFS(COL!$F:$F,COL!$A:$A,C5278,COL!$G:$G,D5278),
IF(AND(A5278="Cervical Cancer Screening", E5278="Total Expenditure ($USD per 100,000 patients)"),
SUMIFS(CERV!$F:$F,CERV!$A:$A,C5278,CERV!$G:$G,D5278),
SUMIFS(CANSCRN!$F:$F,CANSCRN!$A:$A,C5278,CANSCRN!$G:$G,D5278))))))))))))</f>
        <v>0</v>
      </c>
    </row>
    <row r="5279" spans="1:6" x14ac:dyDescent="0.2">
      <c r="A5279" s="24" t="s">
        <v>103</v>
      </c>
      <c r="B5279" s="24" t="s">
        <v>101</v>
      </c>
      <c r="C5279" s="24" t="s">
        <v>108</v>
      </c>
      <c r="D5279" s="24">
        <v>2017</v>
      </c>
      <c r="E5279" s="24" t="s">
        <v>106</v>
      </c>
      <c r="F5279" s="3">
        <f>IF(AND(A5279="PSA Testing", E5279= "Utilization Rate (per 100,000 patients)"),
SUMIFS(PSA!$D:$D,PSA!$A:$A,C5279,PSA!$G:$G,D5279),
IF(AND(A5279="Colorectal Cancer Screening", E5279="Utilization Rate (per 100,000 patients)"),
SUMIFS(COL!$D:$D,COL!$A:$A,C5279,COL!$G:$G, D5279),
IF(AND(A5279="Cervical Cancer Screening", E5279="Utilization Rate (per 100,000 patients)"),
SUMIFS(CERV!$D:$D,CERV!$A:$A,C5279,CERV!$G:$G,D5279),
IF(AND(A5279="Cancer Screening for CKD patients", E5279="Utilization Rate (per 100,000 patients)"),
SUMIFS(CANSCRN!$D:$D,CANSCRN!$A:$A,C5279,CANSCRN!$G:$G,D5279),
IF(AND(A5279="PSA Testing", E5279="Cost per service ($USD)"),
SUMIFS(PSA!$E:$E,PSA!$A:$A,C5279,PSA!$G:$G,D5279),
IF(AND(A5279="Colorectal Cancer Screening", E5279="Cost per service ($USD)"),
SUMIFS(COL!$E:$E,COL!$A:$A,C5279,COL!$G:$G,D5279),
IF(AND(A5279="Cervical Cancer Screening", E5279="Cost per service ($USD)"),
SUMIFS(CERV!$E:$E,CERV!$A:$A,C5279,CERV!$G:$G,D5279),
IF(AND(A5279="Cancer Screening for CKD patients", E5279="Cost per service ($USD)"),
SUMIFS(CANSCRN!$E:$E,CANSCRN!$A:$A,C5279,CANSCRN!$G:$G,D5279),
IF(AND(A5279="PSA Testing", E5279="Total Expenditure ($USD per 100,000 patients)"),
SUMIFS(PSA!$F:$F,PSA!$A:$A,C5279,PSA!$G:$G,D5279),
IF(AND(A5279="Colorectal Cancer Screening", E5279="Total Expenditure ($USD per 100,000 patients)"),
SUMIFS(COL!$F:$F,COL!$A:$A,C5279,COL!$G:$G,D5279),
IF(AND(A5279="Cervical Cancer Screening", E5279="Total Expenditure ($USD per 100,000 patients)"),
SUMIFS(CERV!$F:$F,CERV!$A:$A,C5279,CERV!$G:$G,D5279),
SUMIFS(CANSCRN!$F:$F,CANSCRN!$A:$A,C5279,CANSCRN!$G:$G,D5279))))))))))))</f>
        <v>0</v>
      </c>
    </row>
    <row r="5280" spans="1:6" x14ac:dyDescent="0.2">
      <c r="A5280" s="24" t="s">
        <v>103</v>
      </c>
      <c r="B5280" s="24" t="s">
        <v>101</v>
      </c>
      <c r="C5280" s="24" t="s">
        <v>108</v>
      </c>
      <c r="D5280" s="24">
        <v>2018</v>
      </c>
      <c r="E5280" s="24" t="s">
        <v>106</v>
      </c>
      <c r="F5280" s="3">
        <f>IF(AND(A5280="PSA Testing", E5280= "Utilization Rate (per 100,000 patients)"),
SUMIFS(PSA!$D:$D,PSA!$A:$A,C5280,PSA!$G:$G,D5280),
IF(AND(A5280="Colorectal Cancer Screening", E5280="Utilization Rate (per 100,000 patients)"),
SUMIFS(COL!$D:$D,COL!$A:$A,C5280,COL!$G:$G, D5280),
IF(AND(A5280="Cervical Cancer Screening", E5280="Utilization Rate (per 100,000 patients)"),
SUMIFS(CERV!$D:$D,CERV!$A:$A,C5280,CERV!$G:$G,D5280),
IF(AND(A5280="Cancer Screening for CKD patients", E5280="Utilization Rate (per 100,000 patients)"),
SUMIFS(CANSCRN!$D:$D,CANSCRN!$A:$A,C5280,CANSCRN!$G:$G,D5280),
IF(AND(A5280="PSA Testing", E5280="Cost per service ($USD)"),
SUMIFS(PSA!$E:$E,PSA!$A:$A,C5280,PSA!$G:$G,D5280),
IF(AND(A5280="Colorectal Cancer Screening", E5280="Cost per service ($USD)"),
SUMIFS(COL!$E:$E,COL!$A:$A,C5280,COL!$G:$G,D5280),
IF(AND(A5280="Cervical Cancer Screening", E5280="Cost per service ($USD)"),
SUMIFS(CERV!$E:$E,CERV!$A:$A,C5280,CERV!$G:$G,D5280),
IF(AND(A5280="Cancer Screening for CKD patients", E5280="Cost per service ($USD)"),
SUMIFS(CANSCRN!$E:$E,CANSCRN!$A:$A,C5280,CANSCRN!$G:$G,D5280),
IF(AND(A5280="PSA Testing", E5280="Total Expenditure ($USD per 100,000 patients)"),
SUMIFS(PSA!$F:$F,PSA!$A:$A,C5280,PSA!$G:$G,D5280),
IF(AND(A5280="Colorectal Cancer Screening", E5280="Total Expenditure ($USD per 100,000 patients)"),
SUMIFS(COL!$F:$F,COL!$A:$A,C5280,COL!$G:$G,D5280),
IF(AND(A5280="Cervical Cancer Screening", E5280="Total Expenditure ($USD per 100,000 patients)"),
SUMIFS(CERV!$F:$F,CERV!$A:$A,C5280,CERV!$G:$G,D5280),
SUMIFS(CANSCRN!$F:$F,CANSCRN!$A:$A,C5280,CANSCRN!$G:$G,D5280))))))))))))</f>
        <v>0</v>
      </c>
    </row>
    <row r="5281" spans="1:6" x14ac:dyDescent="0.2">
      <c r="A5281" s="24" t="s">
        <v>103</v>
      </c>
      <c r="B5281" s="24" t="s">
        <v>101</v>
      </c>
      <c r="C5281" s="24" t="s">
        <v>108</v>
      </c>
      <c r="D5281" s="24">
        <v>2019</v>
      </c>
      <c r="E5281" s="24" t="s">
        <v>106</v>
      </c>
      <c r="F5281" s="3">
        <f>IF(AND(A5281="PSA Testing", E5281= "Utilization Rate (per 100,000 patients)"),
SUMIFS(PSA!$D:$D,PSA!$A:$A,C5281,PSA!$G:$G,D5281),
IF(AND(A5281="Colorectal Cancer Screening", E5281="Utilization Rate (per 100,000 patients)"),
SUMIFS(COL!$D:$D,COL!$A:$A,C5281,COL!$G:$G, D5281),
IF(AND(A5281="Cervical Cancer Screening", E5281="Utilization Rate (per 100,000 patients)"),
SUMIFS(CERV!$D:$D,CERV!$A:$A,C5281,CERV!$G:$G,D5281),
IF(AND(A5281="Cancer Screening for CKD patients", E5281="Utilization Rate (per 100,000 patients)"),
SUMIFS(CANSCRN!$D:$D,CANSCRN!$A:$A,C5281,CANSCRN!$G:$G,D5281),
IF(AND(A5281="PSA Testing", E5281="Cost per service ($USD)"),
SUMIFS(PSA!$E:$E,PSA!$A:$A,C5281,PSA!$G:$G,D5281),
IF(AND(A5281="Colorectal Cancer Screening", E5281="Cost per service ($USD)"),
SUMIFS(COL!$E:$E,COL!$A:$A,C5281,COL!$G:$G,D5281),
IF(AND(A5281="Cervical Cancer Screening", E5281="Cost per service ($USD)"),
SUMIFS(CERV!$E:$E,CERV!$A:$A,C5281,CERV!$G:$G,D5281),
IF(AND(A5281="Cancer Screening for CKD patients", E5281="Cost per service ($USD)"),
SUMIFS(CANSCRN!$E:$E,CANSCRN!$A:$A,C5281,CANSCRN!$G:$G,D5281),
IF(AND(A5281="PSA Testing", E5281="Total Expenditure ($USD per 100,000 patients)"),
SUMIFS(PSA!$F:$F,PSA!$A:$A,C5281,PSA!$G:$G,D5281),
IF(AND(A5281="Colorectal Cancer Screening", E5281="Total Expenditure ($USD per 100,000 patients)"),
SUMIFS(COL!$F:$F,COL!$A:$A,C5281,COL!$G:$G,D5281),
IF(AND(A5281="Cervical Cancer Screening", E5281="Total Expenditure ($USD per 100,000 patients)"),
SUMIFS(CERV!$F:$F,CERV!$A:$A,C5281,CERV!$G:$G,D5281),
SUMIFS(CANSCRN!$F:$F,CANSCRN!$A:$A,C5281,CANSCRN!$G:$G,D5281))))))))))))</f>
        <v>0</v>
      </c>
    </row>
    <row r="5282" spans="1:6" x14ac:dyDescent="0.2">
      <c r="A5282" s="24" t="s">
        <v>103</v>
      </c>
      <c r="B5282" s="24" t="s">
        <v>101</v>
      </c>
      <c r="C5282" s="24" t="s">
        <v>50</v>
      </c>
      <c r="D5282" s="24">
        <v>2009</v>
      </c>
      <c r="E5282" s="24" t="s">
        <v>106</v>
      </c>
      <c r="F5282" s="3">
        <f>IF(AND(A5282="PSA Testing", E5282= "Utilization Rate (per 100,000 patients)"),
SUMIFS(PSA!$D:$D,PSA!$A:$A,C5282,PSA!$G:$G,D5282),
IF(AND(A5282="Colorectal Cancer Screening", E5282="Utilization Rate (per 100,000 patients)"),
SUMIFS(COL!$D:$D,COL!$A:$A,C5282,COL!$G:$G, D5282),
IF(AND(A5282="Cervical Cancer Screening", E5282="Utilization Rate (per 100,000 patients)"),
SUMIFS(CERV!$D:$D,CERV!$A:$A,C5282,CERV!$G:$G,D5282),
IF(AND(A5282="Cancer Screening for CKD patients", E5282="Utilization Rate (per 100,000 patients)"),
SUMIFS(CANSCRN!$D:$D,CANSCRN!$A:$A,C5282,CANSCRN!$G:$G,D5282),
IF(AND(A5282="PSA Testing", E5282="Cost per service ($USD)"),
SUMIFS(PSA!$E:$E,PSA!$A:$A,C5282,PSA!$G:$G,D5282),
IF(AND(A5282="Colorectal Cancer Screening", E5282="Cost per service ($USD)"),
SUMIFS(COL!$E:$E,COL!$A:$A,C5282,COL!$G:$G,D5282),
IF(AND(A5282="Cervical Cancer Screening", E5282="Cost per service ($USD)"),
SUMIFS(CERV!$E:$E,CERV!$A:$A,C5282,CERV!$G:$G,D5282),
IF(AND(A5282="Cancer Screening for CKD patients", E5282="Cost per service ($USD)"),
SUMIFS(CANSCRN!$E:$E,CANSCRN!$A:$A,C5282,CANSCRN!$G:$G,D5282),
IF(AND(A5282="PSA Testing", E5282="Total Expenditure ($USD per 100,000 patients)"),
SUMIFS(PSA!$F:$F,PSA!$A:$A,C5282,PSA!$G:$G,D5282),
IF(AND(A5282="Colorectal Cancer Screening", E5282="Total Expenditure ($USD per 100,000 patients)"),
SUMIFS(COL!$F:$F,COL!$A:$A,C5282,COL!$G:$G,D5282),
IF(AND(A5282="Cervical Cancer Screening", E5282="Total Expenditure ($USD per 100,000 patients)"),
SUMIFS(CERV!$F:$F,CERV!$A:$A,C5282,CERV!$G:$G,D5282),
SUMIFS(CANSCRN!$F:$F,CANSCRN!$A:$A,C5282,CANSCRN!$G:$G,D5282))))))))))))</f>
        <v>73.482176469999999</v>
      </c>
    </row>
    <row r="5283" spans="1:6" x14ac:dyDescent="0.2">
      <c r="A5283" s="24" t="s">
        <v>103</v>
      </c>
      <c r="B5283" s="24" t="s">
        <v>101</v>
      </c>
      <c r="C5283" s="24" t="s">
        <v>50</v>
      </c>
      <c r="D5283" s="24">
        <v>2010</v>
      </c>
      <c r="E5283" s="24" t="s">
        <v>106</v>
      </c>
      <c r="F5283" s="3">
        <f>IF(AND(A5283="PSA Testing", E5283= "Utilization Rate (per 100,000 patients)"),
SUMIFS(PSA!$D:$D,PSA!$A:$A,C5283,PSA!$G:$G,D5283),
IF(AND(A5283="Colorectal Cancer Screening", E5283="Utilization Rate (per 100,000 patients)"),
SUMIFS(COL!$D:$D,COL!$A:$A,C5283,COL!$G:$G, D5283),
IF(AND(A5283="Cervical Cancer Screening", E5283="Utilization Rate (per 100,000 patients)"),
SUMIFS(CERV!$D:$D,CERV!$A:$A,C5283,CERV!$G:$G,D5283),
IF(AND(A5283="Cancer Screening for CKD patients", E5283="Utilization Rate (per 100,000 patients)"),
SUMIFS(CANSCRN!$D:$D,CANSCRN!$A:$A,C5283,CANSCRN!$G:$G,D5283),
IF(AND(A5283="PSA Testing", E5283="Cost per service ($USD)"),
SUMIFS(PSA!$E:$E,PSA!$A:$A,C5283,PSA!$G:$G,D5283),
IF(AND(A5283="Colorectal Cancer Screening", E5283="Cost per service ($USD)"),
SUMIFS(COL!$E:$E,COL!$A:$A,C5283,COL!$G:$G,D5283),
IF(AND(A5283="Cervical Cancer Screening", E5283="Cost per service ($USD)"),
SUMIFS(CERV!$E:$E,CERV!$A:$A,C5283,CERV!$G:$G,D5283),
IF(AND(A5283="Cancer Screening for CKD patients", E5283="Cost per service ($USD)"),
SUMIFS(CANSCRN!$E:$E,CANSCRN!$A:$A,C5283,CANSCRN!$G:$G,D5283),
IF(AND(A5283="PSA Testing", E5283="Total Expenditure ($USD per 100,000 patients)"),
SUMIFS(PSA!$F:$F,PSA!$A:$A,C5283,PSA!$G:$G,D5283),
IF(AND(A5283="Colorectal Cancer Screening", E5283="Total Expenditure ($USD per 100,000 patients)"),
SUMIFS(COL!$F:$F,COL!$A:$A,C5283,COL!$G:$G,D5283),
IF(AND(A5283="Cervical Cancer Screening", E5283="Total Expenditure ($USD per 100,000 patients)"),
SUMIFS(CERV!$F:$F,CERV!$A:$A,C5283,CERV!$G:$G,D5283),
SUMIFS(CANSCRN!$F:$F,CANSCRN!$A:$A,C5283,CANSCRN!$G:$G,D5283))))))))))))</f>
        <v>71.892800930000007</v>
      </c>
    </row>
    <row r="5284" spans="1:6" x14ac:dyDescent="0.2">
      <c r="A5284" s="24" t="s">
        <v>103</v>
      </c>
      <c r="B5284" s="24" t="s">
        <v>101</v>
      </c>
      <c r="C5284" s="24" t="s">
        <v>50</v>
      </c>
      <c r="D5284" s="24">
        <v>2011</v>
      </c>
      <c r="E5284" s="24" t="s">
        <v>106</v>
      </c>
      <c r="F5284" s="3">
        <f>IF(AND(A5284="PSA Testing", E5284= "Utilization Rate (per 100,000 patients)"),
SUMIFS(PSA!$D:$D,PSA!$A:$A,C5284,PSA!$G:$G,D5284),
IF(AND(A5284="Colorectal Cancer Screening", E5284="Utilization Rate (per 100,000 patients)"),
SUMIFS(COL!$D:$D,COL!$A:$A,C5284,COL!$G:$G, D5284),
IF(AND(A5284="Cervical Cancer Screening", E5284="Utilization Rate (per 100,000 patients)"),
SUMIFS(CERV!$D:$D,CERV!$A:$A,C5284,CERV!$G:$G,D5284),
IF(AND(A5284="Cancer Screening for CKD patients", E5284="Utilization Rate (per 100,000 patients)"),
SUMIFS(CANSCRN!$D:$D,CANSCRN!$A:$A,C5284,CANSCRN!$G:$G,D5284),
IF(AND(A5284="PSA Testing", E5284="Cost per service ($USD)"),
SUMIFS(PSA!$E:$E,PSA!$A:$A,C5284,PSA!$G:$G,D5284),
IF(AND(A5284="Colorectal Cancer Screening", E5284="Cost per service ($USD)"),
SUMIFS(COL!$E:$E,COL!$A:$A,C5284,COL!$G:$G,D5284),
IF(AND(A5284="Cervical Cancer Screening", E5284="Cost per service ($USD)"),
SUMIFS(CERV!$E:$E,CERV!$A:$A,C5284,CERV!$G:$G,D5284),
IF(AND(A5284="Cancer Screening for CKD patients", E5284="Cost per service ($USD)"),
SUMIFS(CANSCRN!$E:$E,CANSCRN!$A:$A,C5284,CANSCRN!$G:$G,D5284),
IF(AND(A5284="PSA Testing", E5284="Total Expenditure ($USD per 100,000 patients)"),
SUMIFS(PSA!$F:$F,PSA!$A:$A,C5284,PSA!$G:$G,D5284),
IF(AND(A5284="Colorectal Cancer Screening", E5284="Total Expenditure ($USD per 100,000 patients)"),
SUMIFS(COL!$F:$F,COL!$A:$A,C5284,COL!$G:$G,D5284),
IF(AND(A5284="Cervical Cancer Screening", E5284="Total Expenditure ($USD per 100,000 patients)"),
SUMIFS(CERV!$F:$F,CERV!$A:$A,C5284,CERV!$G:$G,D5284),
SUMIFS(CANSCRN!$F:$F,CANSCRN!$A:$A,C5284,CANSCRN!$G:$G,D5284))))))))))))</f>
        <v>80.831539090000007</v>
      </c>
    </row>
    <row r="5285" spans="1:6" x14ac:dyDescent="0.2">
      <c r="A5285" s="24" t="s">
        <v>103</v>
      </c>
      <c r="B5285" s="24" t="s">
        <v>101</v>
      </c>
      <c r="C5285" s="24" t="s">
        <v>50</v>
      </c>
      <c r="D5285" s="24">
        <v>2012</v>
      </c>
      <c r="E5285" s="24" t="s">
        <v>106</v>
      </c>
      <c r="F5285" s="3">
        <f>IF(AND(A5285="PSA Testing", E5285= "Utilization Rate (per 100,000 patients)"),
SUMIFS(PSA!$D:$D,PSA!$A:$A,C5285,PSA!$G:$G,D5285),
IF(AND(A5285="Colorectal Cancer Screening", E5285="Utilization Rate (per 100,000 patients)"),
SUMIFS(COL!$D:$D,COL!$A:$A,C5285,COL!$G:$G, D5285),
IF(AND(A5285="Cervical Cancer Screening", E5285="Utilization Rate (per 100,000 patients)"),
SUMIFS(CERV!$D:$D,CERV!$A:$A,C5285,CERV!$G:$G,D5285),
IF(AND(A5285="Cancer Screening for CKD patients", E5285="Utilization Rate (per 100,000 patients)"),
SUMIFS(CANSCRN!$D:$D,CANSCRN!$A:$A,C5285,CANSCRN!$G:$G,D5285),
IF(AND(A5285="PSA Testing", E5285="Cost per service ($USD)"),
SUMIFS(PSA!$E:$E,PSA!$A:$A,C5285,PSA!$G:$G,D5285),
IF(AND(A5285="Colorectal Cancer Screening", E5285="Cost per service ($USD)"),
SUMIFS(COL!$E:$E,COL!$A:$A,C5285,COL!$G:$G,D5285),
IF(AND(A5285="Cervical Cancer Screening", E5285="Cost per service ($USD)"),
SUMIFS(CERV!$E:$E,CERV!$A:$A,C5285,CERV!$G:$G,D5285),
IF(AND(A5285="Cancer Screening for CKD patients", E5285="Cost per service ($USD)"),
SUMIFS(CANSCRN!$E:$E,CANSCRN!$A:$A,C5285,CANSCRN!$G:$G,D5285),
IF(AND(A5285="PSA Testing", E5285="Total Expenditure ($USD per 100,000 patients)"),
SUMIFS(PSA!$F:$F,PSA!$A:$A,C5285,PSA!$G:$G,D5285),
IF(AND(A5285="Colorectal Cancer Screening", E5285="Total Expenditure ($USD per 100,000 patients)"),
SUMIFS(COL!$F:$F,COL!$A:$A,C5285,COL!$G:$G,D5285),
IF(AND(A5285="Cervical Cancer Screening", E5285="Total Expenditure ($USD per 100,000 patients)"),
SUMIFS(CERV!$F:$F,CERV!$A:$A,C5285,CERV!$G:$G,D5285),
SUMIFS(CANSCRN!$F:$F,CANSCRN!$A:$A,C5285,CANSCRN!$G:$G,D5285))))))))))))</f>
        <v>84.503237409999997</v>
      </c>
    </row>
    <row r="5286" spans="1:6" x14ac:dyDescent="0.2">
      <c r="A5286" s="24" t="s">
        <v>103</v>
      </c>
      <c r="B5286" s="24" t="s">
        <v>101</v>
      </c>
      <c r="C5286" s="24" t="s">
        <v>50</v>
      </c>
      <c r="D5286" s="24">
        <v>2013</v>
      </c>
      <c r="E5286" s="24" t="s">
        <v>106</v>
      </c>
      <c r="F5286" s="3">
        <f>IF(AND(A5286="PSA Testing", E5286= "Utilization Rate (per 100,000 patients)"),
SUMIFS(PSA!$D:$D,PSA!$A:$A,C5286,PSA!$G:$G,D5286),
IF(AND(A5286="Colorectal Cancer Screening", E5286="Utilization Rate (per 100,000 patients)"),
SUMIFS(COL!$D:$D,COL!$A:$A,C5286,COL!$G:$G, D5286),
IF(AND(A5286="Cervical Cancer Screening", E5286="Utilization Rate (per 100,000 patients)"),
SUMIFS(CERV!$D:$D,CERV!$A:$A,C5286,CERV!$G:$G,D5286),
IF(AND(A5286="Cancer Screening for CKD patients", E5286="Utilization Rate (per 100,000 patients)"),
SUMIFS(CANSCRN!$D:$D,CANSCRN!$A:$A,C5286,CANSCRN!$G:$G,D5286),
IF(AND(A5286="PSA Testing", E5286="Cost per service ($USD)"),
SUMIFS(PSA!$E:$E,PSA!$A:$A,C5286,PSA!$G:$G,D5286),
IF(AND(A5286="Colorectal Cancer Screening", E5286="Cost per service ($USD)"),
SUMIFS(COL!$E:$E,COL!$A:$A,C5286,COL!$G:$G,D5286),
IF(AND(A5286="Cervical Cancer Screening", E5286="Cost per service ($USD)"),
SUMIFS(CERV!$E:$E,CERV!$A:$A,C5286,CERV!$G:$G,D5286),
IF(AND(A5286="Cancer Screening for CKD patients", E5286="Cost per service ($USD)"),
SUMIFS(CANSCRN!$E:$E,CANSCRN!$A:$A,C5286,CANSCRN!$G:$G,D5286),
IF(AND(A5286="PSA Testing", E5286="Total Expenditure ($USD per 100,000 patients)"),
SUMIFS(PSA!$F:$F,PSA!$A:$A,C5286,PSA!$G:$G,D5286),
IF(AND(A5286="Colorectal Cancer Screening", E5286="Total Expenditure ($USD per 100,000 patients)"),
SUMIFS(COL!$F:$F,COL!$A:$A,C5286,COL!$G:$G,D5286),
IF(AND(A5286="Cervical Cancer Screening", E5286="Total Expenditure ($USD per 100,000 patients)"),
SUMIFS(CERV!$F:$F,CERV!$A:$A,C5286,CERV!$G:$G,D5286),
SUMIFS(CANSCRN!$F:$F,CANSCRN!$A:$A,C5286,CANSCRN!$G:$G,D5286))))))))))))</f>
        <v>101.25861690000001</v>
      </c>
    </row>
    <row r="5287" spans="1:6" x14ac:dyDescent="0.2">
      <c r="A5287" s="24" t="s">
        <v>103</v>
      </c>
      <c r="B5287" s="24" t="s">
        <v>101</v>
      </c>
      <c r="C5287" s="24" t="s">
        <v>50</v>
      </c>
      <c r="D5287" s="24">
        <v>2014</v>
      </c>
      <c r="E5287" s="24" t="s">
        <v>106</v>
      </c>
      <c r="F5287" s="3">
        <f>IF(AND(A5287="PSA Testing", E5287= "Utilization Rate (per 100,000 patients)"),
SUMIFS(PSA!$D:$D,PSA!$A:$A,C5287,PSA!$G:$G,D5287),
IF(AND(A5287="Colorectal Cancer Screening", E5287="Utilization Rate (per 100,000 patients)"),
SUMIFS(COL!$D:$D,COL!$A:$A,C5287,COL!$G:$G, D5287),
IF(AND(A5287="Cervical Cancer Screening", E5287="Utilization Rate (per 100,000 patients)"),
SUMIFS(CERV!$D:$D,CERV!$A:$A,C5287,CERV!$G:$G,D5287),
IF(AND(A5287="Cancer Screening for CKD patients", E5287="Utilization Rate (per 100,000 patients)"),
SUMIFS(CANSCRN!$D:$D,CANSCRN!$A:$A,C5287,CANSCRN!$G:$G,D5287),
IF(AND(A5287="PSA Testing", E5287="Cost per service ($USD)"),
SUMIFS(PSA!$E:$E,PSA!$A:$A,C5287,PSA!$G:$G,D5287),
IF(AND(A5287="Colorectal Cancer Screening", E5287="Cost per service ($USD)"),
SUMIFS(COL!$E:$E,COL!$A:$A,C5287,COL!$G:$G,D5287),
IF(AND(A5287="Cervical Cancer Screening", E5287="Cost per service ($USD)"),
SUMIFS(CERV!$E:$E,CERV!$A:$A,C5287,CERV!$G:$G,D5287),
IF(AND(A5287="Cancer Screening for CKD patients", E5287="Cost per service ($USD)"),
SUMIFS(CANSCRN!$E:$E,CANSCRN!$A:$A,C5287,CANSCRN!$G:$G,D5287),
IF(AND(A5287="PSA Testing", E5287="Total Expenditure ($USD per 100,000 patients)"),
SUMIFS(PSA!$F:$F,PSA!$A:$A,C5287,PSA!$G:$G,D5287),
IF(AND(A5287="Colorectal Cancer Screening", E5287="Total Expenditure ($USD per 100,000 patients)"),
SUMIFS(COL!$F:$F,COL!$A:$A,C5287,COL!$G:$G,D5287),
IF(AND(A5287="Cervical Cancer Screening", E5287="Total Expenditure ($USD per 100,000 patients)"),
SUMIFS(CERV!$F:$F,CERV!$A:$A,C5287,CERV!$G:$G,D5287),
SUMIFS(CANSCRN!$F:$F,CANSCRN!$A:$A,C5287,CANSCRN!$G:$G,D5287))))))))))))</f>
        <v>116.55573200000001</v>
      </c>
    </row>
    <row r="5288" spans="1:6" x14ac:dyDescent="0.2">
      <c r="A5288" s="24" t="s">
        <v>103</v>
      </c>
      <c r="B5288" s="24" t="s">
        <v>101</v>
      </c>
      <c r="C5288" s="24" t="s">
        <v>50</v>
      </c>
      <c r="D5288" s="24">
        <v>2015</v>
      </c>
      <c r="E5288" s="24" t="s">
        <v>106</v>
      </c>
      <c r="F5288" s="3">
        <f>IF(AND(A5288="PSA Testing", E5288= "Utilization Rate (per 100,000 patients)"),
SUMIFS(PSA!$D:$D,PSA!$A:$A,C5288,PSA!$G:$G,D5288),
IF(AND(A5288="Colorectal Cancer Screening", E5288="Utilization Rate (per 100,000 patients)"),
SUMIFS(COL!$D:$D,COL!$A:$A,C5288,COL!$G:$G, D5288),
IF(AND(A5288="Cervical Cancer Screening", E5288="Utilization Rate (per 100,000 patients)"),
SUMIFS(CERV!$D:$D,CERV!$A:$A,C5288,CERV!$G:$G,D5288),
IF(AND(A5288="Cancer Screening for CKD patients", E5288="Utilization Rate (per 100,000 patients)"),
SUMIFS(CANSCRN!$D:$D,CANSCRN!$A:$A,C5288,CANSCRN!$G:$G,D5288),
IF(AND(A5288="PSA Testing", E5288="Cost per service ($USD)"),
SUMIFS(PSA!$E:$E,PSA!$A:$A,C5288,PSA!$G:$G,D5288),
IF(AND(A5288="Colorectal Cancer Screening", E5288="Cost per service ($USD)"),
SUMIFS(COL!$E:$E,COL!$A:$A,C5288,COL!$G:$G,D5288),
IF(AND(A5288="Cervical Cancer Screening", E5288="Cost per service ($USD)"),
SUMIFS(CERV!$E:$E,CERV!$A:$A,C5288,CERV!$G:$G,D5288),
IF(AND(A5288="Cancer Screening for CKD patients", E5288="Cost per service ($USD)"),
SUMIFS(CANSCRN!$E:$E,CANSCRN!$A:$A,C5288,CANSCRN!$G:$G,D5288),
IF(AND(A5288="PSA Testing", E5288="Total Expenditure ($USD per 100,000 patients)"),
SUMIFS(PSA!$F:$F,PSA!$A:$A,C5288,PSA!$G:$G,D5288),
IF(AND(A5288="Colorectal Cancer Screening", E5288="Total Expenditure ($USD per 100,000 patients)"),
SUMIFS(COL!$F:$F,COL!$A:$A,C5288,COL!$G:$G,D5288),
IF(AND(A5288="Cervical Cancer Screening", E5288="Total Expenditure ($USD per 100,000 patients)"),
SUMIFS(CERV!$F:$F,CERV!$A:$A,C5288,CERV!$G:$G,D5288),
SUMIFS(CANSCRN!$F:$F,CANSCRN!$A:$A,C5288,CANSCRN!$G:$G,D5288))))))))))))</f>
        <v>130.26473229999999</v>
      </c>
    </row>
    <row r="5289" spans="1:6" x14ac:dyDescent="0.2">
      <c r="A5289" s="24" t="s">
        <v>103</v>
      </c>
      <c r="B5289" s="24" t="s">
        <v>101</v>
      </c>
      <c r="C5289" s="24" t="s">
        <v>50</v>
      </c>
      <c r="D5289" s="24">
        <v>2016</v>
      </c>
      <c r="E5289" s="24" t="s">
        <v>106</v>
      </c>
      <c r="F5289" s="3">
        <f>IF(AND(A5289="PSA Testing", E5289= "Utilization Rate (per 100,000 patients)"),
SUMIFS(PSA!$D:$D,PSA!$A:$A,C5289,PSA!$G:$G,D5289),
IF(AND(A5289="Colorectal Cancer Screening", E5289="Utilization Rate (per 100,000 patients)"),
SUMIFS(COL!$D:$D,COL!$A:$A,C5289,COL!$G:$G, D5289),
IF(AND(A5289="Cervical Cancer Screening", E5289="Utilization Rate (per 100,000 patients)"),
SUMIFS(CERV!$D:$D,CERV!$A:$A,C5289,CERV!$G:$G,D5289),
IF(AND(A5289="Cancer Screening for CKD patients", E5289="Utilization Rate (per 100,000 patients)"),
SUMIFS(CANSCRN!$D:$D,CANSCRN!$A:$A,C5289,CANSCRN!$G:$G,D5289),
IF(AND(A5289="PSA Testing", E5289="Cost per service ($USD)"),
SUMIFS(PSA!$E:$E,PSA!$A:$A,C5289,PSA!$G:$G,D5289),
IF(AND(A5289="Colorectal Cancer Screening", E5289="Cost per service ($USD)"),
SUMIFS(COL!$E:$E,COL!$A:$A,C5289,COL!$G:$G,D5289),
IF(AND(A5289="Cervical Cancer Screening", E5289="Cost per service ($USD)"),
SUMIFS(CERV!$E:$E,CERV!$A:$A,C5289,CERV!$G:$G,D5289),
IF(AND(A5289="Cancer Screening for CKD patients", E5289="Cost per service ($USD)"),
SUMIFS(CANSCRN!$E:$E,CANSCRN!$A:$A,C5289,CANSCRN!$G:$G,D5289),
IF(AND(A5289="PSA Testing", E5289="Total Expenditure ($USD per 100,000 patients)"),
SUMIFS(PSA!$F:$F,PSA!$A:$A,C5289,PSA!$G:$G,D5289),
IF(AND(A5289="Colorectal Cancer Screening", E5289="Total Expenditure ($USD per 100,000 patients)"),
SUMIFS(COL!$F:$F,COL!$A:$A,C5289,COL!$G:$G,D5289),
IF(AND(A5289="Cervical Cancer Screening", E5289="Total Expenditure ($USD per 100,000 patients)"),
SUMIFS(CERV!$F:$F,CERV!$A:$A,C5289,CERV!$G:$G,D5289),
SUMIFS(CANSCRN!$F:$F,CANSCRN!$A:$A,C5289,CANSCRN!$G:$G,D5289))))))))))))</f>
        <v>173.43085110000001</v>
      </c>
    </row>
    <row r="5290" spans="1:6" x14ac:dyDescent="0.2">
      <c r="A5290" s="24" t="s">
        <v>103</v>
      </c>
      <c r="B5290" s="24" t="s">
        <v>101</v>
      </c>
      <c r="C5290" s="24" t="s">
        <v>50</v>
      </c>
      <c r="D5290" s="24">
        <v>2017</v>
      </c>
      <c r="E5290" s="24" t="s">
        <v>106</v>
      </c>
      <c r="F5290" s="3">
        <f>IF(AND(A5290="PSA Testing", E5290= "Utilization Rate (per 100,000 patients)"),
SUMIFS(PSA!$D:$D,PSA!$A:$A,C5290,PSA!$G:$G,D5290),
IF(AND(A5290="Colorectal Cancer Screening", E5290="Utilization Rate (per 100,000 patients)"),
SUMIFS(COL!$D:$D,COL!$A:$A,C5290,COL!$G:$G, D5290),
IF(AND(A5290="Cervical Cancer Screening", E5290="Utilization Rate (per 100,000 patients)"),
SUMIFS(CERV!$D:$D,CERV!$A:$A,C5290,CERV!$G:$G,D5290),
IF(AND(A5290="Cancer Screening for CKD patients", E5290="Utilization Rate (per 100,000 patients)"),
SUMIFS(CANSCRN!$D:$D,CANSCRN!$A:$A,C5290,CANSCRN!$G:$G,D5290),
IF(AND(A5290="PSA Testing", E5290="Cost per service ($USD)"),
SUMIFS(PSA!$E:$E,PSA!$A:$A,C5290,PSA!$G:$G,D5290),
IF(AND(A5290="Colorectal Cancer Screening", E5290="Cost per service ($USD)"),
SUMIFS(COL!$E:$E,COL!$A:$A,C5290,COL!$G:$G,D5290),
IF(AND(A5290="Cervical Cancer Screening", E5290="Cost per service ($USD)"),
SUMIFS(CERV!$E:$E,CERV!$A:$A,C5290,CERV!$G:$G,D5290),
IF(AND(A5290="Cancer Screening for CKD patients", E5290="Cost per service ($USD)"),
SUMIFS(CANSCRN!$E:$E,CANSCRN!$A:$A,C5290,CANSCRN!$G:$G,D5290),
IF(AND(A5290="PSA Testing", E5290="Total Expenditure ($USD per 100,000 patients)"),
SUMIFS(PSA!$F:$F,PSA!$A:$A,C5290,PSA!$G:$G,D5290),
IF(AND(A5290="Colorectal Cancer Screening", E5290="Total Expenditure ($USD per 100,000 patients)"),
SUMIFS(COL!$F:$F,COL!$A:$A,C5290,COL!$G:$G,D5290),
IF(AND(A5290="Cervical Cancer Screening", E5290="Total Expenditure ($USD per 100,000 patients)"),
SUMIFS(CERV!$F:$F,CERV!$A:$A,C5290,CERV!$G:$G,D5290),
SUMIFS(CANSCRN!$F:$F,CANSCRN!$A:$A,C5290,CANSCRN!$G:$G,D5290))))))))))))</f>
        <v>210.32824919999999</v>
      </c>
    </row>
    <row r="5291" spans="1:6" x14ac:dyDescent="0.2">
      <c r="A5291" s="24" t="s">
        <v>103</v>
      </c>
      <c r="B5291" s="24" t="s">
        <v>101</v>
      </c>
      <c r="C5291" s="24" t="s">
        <v>50</v>
      </c>
      <c r="D5291" s="24">
        <v>2018</v>
      </c>
      <c r="E5291" s="24" t="s">
        <v>106</v>
      </c>
      <c r="F5291" s="3">
        <f>IF(AND(A5291="PSA Testing", E5291= "Utilization Rate (per 100,000 patients)"),
SUMIFS(PSA!$D:$D,PSA!$A:$A,C5291,PSA!$G:$G,D5291),
IF(AND(A5291="Colorectal Cancer Screening", E5291="Utilization Rate (per 100,000 patients)"),
SUMIFS(COL!$D:$D,COL!$A:$A,C5291,COL!$G:$G, D5291),
IF(AND(A5291="Cervical Cancer Screening", E5291="Utilization Rate (per 100,000 patients)"),
SUMIFS(CERV!$D:$D,CERV!$A:$A,C5291,CERV!$G:$G,D5291),
IF(AND(A5291="Cancer Screening for CKD patients", E5291="Utilization Rate (per 100,000 patients)"),
SUMIFS(CANSCRN!$D:$D,CANSCRN!$A:$A,C5291,CANSCRN!$G:$G,D5291),
IF(AND(A5291="PSA Testing", E5291="Cost per service ($USD)"),
SUMIFS(PSA!$E:$E,PSA!$A:$A,C5291,PSA!$G:$G,D5291),
IF(AND(A5291="Colorectal Cancer Screening", E5291="Cost per service ($USD)"),
SUMIFS(COL!$E:$E,COL!$A:$A,C5291,COL!$G:$G,D5291),
IF(AND(A5291="Cervical Cancer Screening", E5291="Cost per service ($USD)"),
SUMIFS(CERV!$E:$E,CERV!$A:$A,C5291,CERV!$G:$G,D5291),
IF(AND(A5291="Cancer Screening for CKD patients", E5291="Cost per service ($USD)"),
SUMIFS(CANSCRN!$E:$E,CANSCRN!$A:$A,C5291,CANSCRN!$G:$G,D5291),
IF(AND(A5291="PSA Testing", E5291="Total Expenditure ($USD per 100,000 patients)"),
SUMIFS(PSA!$F:$F,PSA!$A:$A,C5291,PSA!$G:$G,D5291),
IF(AND(A5291="Colorectal Cancer Screening", E5291="Total Expenditure ($USD per 100,000 patients)"),
SUMIFS(COL!$F:$F,COL!$A:$A,C5291,COL!$G:$G,D5291),
IF(AND(A5291="Cervical Cancer Screening", E5291="Total Expenditure ($USD per 100,000 patients)"),
SUMIFS(CERV!$F:$F,CERV!$A:$A,C5291,CERV!$G:$G,D5291),
SUMIFS(CANSCRN!$F:$F,CANSCRN!$A:$A,C5291,CANSCRN!$G:$G,D5291))))))))))))</f>
        <v>243.59174200000001</v>
      </c>
    </row>
    <row r="5292" spans="1:6" x14ac:dyDescent="0.2">
      <c r="A5292" s="24" t="s">
        <v>103</v>
      </c>
      <c r="B5292" s="24" t="s">
        <v>101</v>
      </c>
      <c r="C5292" s="24" t="s">
        <v>50</v>
      </c>
      <c r="D5292" s="24">
        <v>2019</v>
      </c>
      <c r="E5292" s="24" t="s">
        <v>106</v>
      </c>
      <c r="F5292" s="3">
        <f>IF(AND(A5292="PSA Testing", E5292= "Utilization Rate (per 100,000 patients)"),
SUMIFS(PSA!$D:$D,PSA!$A:$A,C5292,PSA!$G:$G,D5292),
IF(AND(A5292="Colorectal Cancer Screening", E5292="Utilization Rate (per 100,000 patients)"),
SUMIFS(COL!$D:$D,COL!$A:$A,C5292,COL!$G:$G, D5292),
IF(AND(A5292="Cervical Cancer Screening", E5292="Utilization Rate (per 100,000 patients)"),
SUMIFS(CERV!$D:$D,CERV!$A:$A,C5292,CERV!$G:$G,D5292),
IF(AND(A5292="Cancer Screening for CKD patients", E5292="Utilization Rate (per 100,000 patients)"),
SUMIFS(CANSCRN!$D:$D,CANSCRN!$A:$A,C5292,CANSCRN!$G:$G,D5292),
IF(AND(A5292="PSA Testing", E5292="Cost per service ($USD)"),
SUMIFS(PSA!$E:$E,PSA!$A:$A,C5292,PSA!$G:$G,D5292),
IF(AND(A5292="Colorectal Cancer Screening", E5292="Cost per service ($USD)"),
SUMIFS(COL!$E:$E,COL!$A:$A,C5292,COL!$G:$G,D5292),
IF(AND(A5292="Cervical Cancer Screening", E5292="Cost per service ($USD)"),
SUMIFS(CERV!$E:$E,CERV!$A:$A,C5292,CERV!$G:$G,D5292),
IF(AND(A5292="Cancer Screening for CKD patients", E5292="Cost per service ($USD)"),
SUMIFS(CANSCRN!$E:$E,CANSCRN!$A:$A,C5292,CANSCRN!$G:$G,D5292),
IF(AND(A5292="PSA Testing", E5292="Total Expenditure ($USD per 100,000 patients)"),
SUMIFS(PSA!$F:$F,PSA!$A:$A,C5292,PSA!$G:$G,D5292),
IF(AND(A5292="Colorectal Cancer Screening", E5292="Total Expenditure ($USD per 100,000 patients)"),
SUMIFS(COL!$F:$F,COL!$A:$A,C5292,COL!$G:$G,D5292),
IF(AND(A5292="Cervical Cancer Screening", E5292="Total Expenditure ($USD per 100,000 patients)"),
SUMIFS(CERV!$F:$F,CERV!$A:$A,C5292,CERV!$G:$G,D5292),
SUMIFS(CANSCRN!$F:$F,CANSCRN!$A:$A,C5292,CANSCRN!$G:$G,D5292))))))))))))</f>
        <v>241.21248370000001</v>
      </c>
    </row>
    <row r="5293" spans="1:6" x14ac:dyDescent="0.2">
      <c r="A5293" s="24" t="s">
        <v>103</v>
      </c>
      <c r="B5293" s="24" t="s">
        <v>101</v>
      </c>
      <c r="C5293" s="24" t="s">
        <v>52</v>
      </c>
      <c r="D5293" s="24">
        <v>2009</v>
      </c>
      <c r="E5293" s="24" t="s">
        <v>106</v>
      </c>
      <c r="F5293" s="3">
        <f>IF(AND(A5293="PSA Testing", E5293= "Utilization Rate (per 100,000 patients)"),
SUMIFS(PSA!$D:$D,PSA!$A:$A,C5293,PSA!$G:$G,D5293),
IF(AND(A5293="Colorectal Cancer Screening", E5293="Utilization Rate (per 100,000 patients)"),
SUMIFS(COL!$D:$D,COL!$A:$A,C5293,COL!$G:$G, D5293),
IF(AND(A5293="Cervical Cancer Screening", E5293="Utilization Rate (per 100,000 patients)"),
SUMIFS(CERV!$D:$D,CERV!$A:$A,C5293,CERV!$G:$G,D5293),
IF(AND(A5293="Cancer Screening for CKD patients", E5293="Utilization Rate (per 100,000 patients)"),
SUMIFS(CANSCRN!$D:$D,CANSCRN!$A:$A,C5293,CANSCRN!$G:$G,D5293),
IF(AND(A5293="PSA Testing", E5293="Cost per service ($USD)"),
SUMIFS(PSA!$E:$E,PSA!$A:$A,C5293,PSA!$G:$G,D5293),
IF(AND(A5293="Colorectal Cancer Screening", E5293="Cost per service ($USD)"),
SUMIFS(COL!$E:$E,COL!$A:$A,C5293,COL!$G:$G,D5293),
IF(AND(A5293="Cervical Cancer Screening", E5293="Cost per service ($USD)"),
SUMIFS(CERV!$E:$E,CERV!$A:$A,C5293,CERV!$G:$G,D5293),
IF(AND(A5293="Cancer Screening for CKD patients", E5293="Cost per service ($USD)"),
SUMIFS(CANSCRN!$E:$E,CANSCRN!$A:$A,C5293,CANSCRN!$G:$G,D5293),
IF(AND(A5293="PSA Testing", E5293="Total Expenditure ($USD per 100,000 patients)"),
SUMIFS(PSA!$F:$F,PSA!$A:$A,C5293,PSA!$G:$G,D5293),
IF(AND(A5293="Colorectal Cancer Screening", E5293="Total Expenditure ($USD per 100,000 patients)"),
SUMIFS(COL!$F:$F,COL!$A:$A,C5293,COL!$G:$G,D5293),
IF(AND(A5293="Cervical Cancer Screening", E5293="Total Expenditure ($USD per 100,000 patients)"),
SUMIFS(CERV!$F:$F,CERV!$A:$A,C5293,CERV!$G:$G,D5293),
SUMIFS(CANSCRN!$F:$F,CANSCRN!$A:$A,C5293,CANSCRN!$G:$G,D5293))))))))))))</f>
        <v>59.645054190000003</v>
      </c>
    </row>
    <row r="5294" spans="1:6" x14ac:dyDescent="0.2">
      <c r="A5294" s="24" t="s">
        <v>103</v>
      </c>
      <c r="B5294" s="24" t="s">
        <v>101</v>
      </c>
      <c r="C5294" s="24" t="s">
        <v>52</v>
      </c>
      <c r="D5294" s="24">
        <v>2010</v>
      </c>
      <c r="E5294" s="24" t="s">
        <v>106</v>
      </c>
      <c r="F5294" s="3">
        <f>IF(AND(A5294="PSA Testing", E5294= "Utilization Rate (per 100,000 patients)"),
SUMIFS(PSA!$D:$D,PSA!$A:$A,C5294,PSA!$G:$G,D5294),
IF(AND(A5294="Colorectal Cancer Screening", E5294="Utilization Rate (per 100,000 patients)"),
SUMIFS(COL!$D:$D,COL!$A:$A,C5294,COL!$G:$G, D5294),
IF(AND(A5294="Cervical Cancer Screening", E5294="Utilization Rate (per 100,000 patients)"),
SUMIFS(CERV!$D:$D,CERV!$A:$A,C5294,CERV!$G:$G,D5294),
IF(AND(A5294="Cancer Screening for CKD patients", E5294="Utilization Rate (per 100,000 patients)"),
SUMIFS(CANSCRN!$D:$D,CANSCRN!$A:$A,C5294,CANSCRN!$G:$G,D5294),
IF(AND(A5294="PSA Testing", E5294="Cost per service ($USD)"),
SUMIFS(PSA!$E:$E,PSA!$A:$A,C5294,PSA!$G:$G,D5294),
IF(AND(A5294="Colorectal Cancer Screening", E5294="Cost per service ($USD)"),
SUMIFS(COL!$E:$E,COL!$A:$A,C5294,COL!$G:$G,D5294),
IF(AND(A5294="Cervical Cancer Screening", E5294="Cost per service ($USD)"),
SUMIFS(CERV!$E:$E,CERV!$A:$A,C5294,CERV!$G:$G,D5294),
IF(AND(A5294="Cancer Screening for CKD patients", E5294="Cost per service ($USD)"),
SUMIFS(CANSCRN!$E:$E,CANSCRN!$A:$A,C5294,CANSCRN!$G:$G,D5294),
IF(AND(A5294="PSA Testing", E5294="Total Expenditure ($USD per 100,000 patients)"),
SUMIFS(PSA!$F:$F,PSA!$A:$A,C5294,PSA!$G:$G,D5294),
IF(AND(A5294="Colorectal Cancer Screening", E5294="Total Expenditure ($USD per 100,000 patients)"),
SUMIFS(COL!$F:$F,COL!$A:$A,C5294,COL!$G:$G,D5294),
IF(AND(A5294="Cervical Cancer Screening", E5294="Total Expenditure ($USD per 100,000 patients)"),
SUMIFS(CERV!$F:$F,CERV!$A:$A,C5294,CERV!$G:$G,D5294),
SUMIFS(CANSCRN!$F:$F,CANSCRN!$A:$A,C5294,CANSCRN!$G:$G,D5294))))))))))))</f>
        <v>67.111969999999999</v>
      </c>
    </row>
    <row r="5295" spans="1:6" x14ac:dyDescent="0.2">
      <c r="A5295" s="24" t="s">
        <v>103</v>
      </c>
      <c r="B5295" s="24" t="s">
        <v>101</v>
      </c>
      <c r="C5295" s="24" t="s">
        <v>52</v>
      </c>
      <c r="D5295" s="24">
        <v>2011</v>
      </c>
      <c r="E5295" s="24" t="s">
        <v>106</v>
      </c>
      <c r="F5295" s="3">
        <f>IF(AND(A5295="PSA Testing", E5295= "Utilization Rate (per 100,000 patients)"),
SUMIFS(PSA!$D:$D,PSA!$A:$A,C5295,PSA!$G:$G,D5295),
IF(AND(A5295="Colorectal Cancer Screening", E5295="Utilization Rate (per 100,000 patients)"),
SUMIFS(COL!$D:$D,COL!$A:$A,C5295,COL!$G:$G, D5295),
IF(AND(A5295="Cervical Cancer Screening", E5295="Utilization Rate (per 100,000 patients)"),
SUMIFS(CERV!$D:$D,CERV!$A:$A,C5295,CERV!$G:$G,D5295),
IF(AND(A5295="Cancer Screening for CKD patients", E5295="Utilization Rate (per 100,000 patients)"),
SUMIFS(CANSCRN!$D:$D,CANSCRN!$A:$A,C5295,CANSCRN!$G:$G,D5295),
IF(AND(A5295="PSA Testing", E5295="Cost per service ($USD)"),
SUMIFS(PSA!$E:$E,PSA!$A:$A,C5295,PSA!$G:$G,D5295),
IF(AND(A5295="Colorectal Cancer Screening", E5295="Cost per service ($USD)"),
SUMIFS(COL!$E:$E,COL!$A:$A,C5295,COL!$G:$G,D5295),
IF(AND(A5295="Cervical Cancer Screening", E5295="Cost per service ($USD)"),
SUMIFS(CERV!$E:$E,CERV!$A:$A,C5295,CERV!$G:$G,D5295),
IF(AND(A5295="Cancer Screening for CKD patients", E5295="Cost per service ($USD)"),
SUMIFS(CANSCRN!$E:$E,CANSCRN!$A:$A,C5295,CANSCRN!$G:$G,D5295),
IF(AND(A5295="PSA Testing", E5295="Total Expenditure ($USD per 100,000 patients)"),
SUMIFS(PSA!$F:$F,PSA!$A:$A,C5295,PSA!$G:$G,D5295),
IF(AND(A5295="Colorectal Cancer Screening", E5295="Total Expenditure ($USD per 100,000 patients)"),
SUMIFS(COL!$F:$F,COL!$A:$A,C5295,COL!$G:$G,D5295),
IF(AND(A5295="Cervical Cancer Screening", E5295="Total Expenditure ($USD per 100,000 patients)"),
SUMIFS(CERV!$F:$F,CERV!$A:$A,C5295,CERV!$G:$G,D5295),
SUMIFS(CANSCRN!$F:$F,CANSCRN!$A:$A,C5295,CANSCRN!$G:$G,D5295))))))))))))</f>
        <v>75.283436690000002</v>
      </c>
    </row>
    <row r="5296" spans="1:6" x14ac:dyDescent="0.2">
      <c r="A5296" s="24" t="s">
        <v>103</v>
      </c>
      <c r="B5296" s="24" t="s">
        <v>101</v>
      </c>
      <c r="C5296" s="24" t="s">
        <v>52</v>
      </c>
      <c r="D5296" s="24">
        <v>2012</v>
      </c>
      <c r="E5296" s="24" t="s">
        <v>106</v>
      </c>
      <c r="F5296" s="3">
        <f>IF(AND(A5296="PSA Testing", E5296= "Utilization Rate (per 100,000 patients)"),
SUMIFS(PSA!$D:$D,PSA!$A:$A,C5296,PSA!$G:$G,D5296),
IF(AND(A5296="Colorectal Cancer Screening", E5296="Utilization Rate (per 100,000 patients)"),
SUMIFS(COL!$D:$D,COL!$A:$A,C5296,COL!$G:$G, D5296),
IF(AND(A5296="Cervical Cancer Screening", E5296="Utilization Rate (per 100,000 patients)"),
SUMIFS(CERV!$D:$D,CERV!$A:$A,C5296,CERV!$G:$G,D5296),
IF(AND(A5296="Cancer Screening for CKD patients", E5296="Utilization Rate (per 100,000 patients)"),
SUMIFS(CANSCRN!$D:$D,CANSCRN!$A:$A,C5296,CANSCRN!$G:$G,D5296),
IF(AND(A5296="PSA Testing", E5296="Cost per service ($USD)"),
SUMIFS(PSA!$E:$E,PSA!$A:$A,C5296,PSA!$G:$G,D5296),
IF(AND(A5296="Colorectal Cancer Screening", E5296="Cost per service ($USD)"),
SUMIFS(COL!$E:$E,COL!$A:$A,C5296,COL!$G:$G,D5296),
IF(AND(A5296="Cervical Cancer Screening", E5296="Cost per service ($USD)"),
SUMIFS(CERV!$E:$E,CERV!$A:$A,C5296,CERV!$G:$G,D5296),
IF(AND(A5296="Cancer Screening for CKD patients", E5296="Cost per service ($USD)"),
SUMIFS(CANSCRN!$E:$E,CANSCRN!$A:$A,C5296,CANSCRN!$G:$G,D5296),
IF(AND(A5296="PSA Testing", E5296="Total Expenditure ($USD per 100,000 patients)"),
SUMIFS(PSA!$F:$F,PSA!$A:$A,C5296,PSA!$G:$G,D5296),
IF(AND(A5296="Colorectal Cancer Screening", E5296="Total Expenditure ($USD per 100,000 patients)"),
SUMIFS(COL!$F:$F,COL!$A:$A,C5296,COL!$G:$G,D5296),
IF(AND(A5296="Cervical Cancer Screening", E5296="Total Expenditure ($USD per 100,000 patients)"),
SUMIFS(CERV!$F:$F,CERV!$A:$A,C5296,CERV!$G:$G,D5296),
SUMIFS(CANSCRN!$F:$F,CANSCRN!$A:$A,C5296,CANSCRN!$G:$G,D5296))))))))))))</f>
        <v>82.435251989999998</v>
      </c>
    </row>
    <row r="5297" spans="1:6" x14ac:dyDescent="0.2">
      <c r="A5297" s="24" t="s">
        <v>103</v>
      </c>
      <c r="B5297" s="24" t="s">
        <v>101</v>
      </c>
      <c r="C5297" s="24" t="s">
        <v>52</v>
      </c>
      <c r="D5297" s="24">
        <v>2013</v>
      </c>
      <c r="E5297" s="24" t="s">
        <v>106</v>
      </c>
      <c r="F5297" s="3">
        <f>IF(AND(A5297="PSA Testing", E5297= "Utilization Rate (per 100,000 patients)"),
SUMIFS(PSA!$D:$D,PSA!$A:$A,C5297,PSA!$G:$G,D5297),
IF(AND(A5297="Colorectal Cancer Screening", E5297="Utilization Rate (per 100,000 patients)"),
SUMIFS(COL!$D:$D,COL!$A:$A,C5297,COL!$G:$G, D5297),
IF(AND(A5297="Cervical Cancer Screening", E5297="Utilization Rate (per 100,000 patients)"),
SUMIFS(CERV!$D:$D,CERV!$A:$A,C5297,CERV!$G:$G,D5297),
IF(AND(A5297="Cancer Screening for CKD patients", E5297="Utilization Rate (per 100,000 patients)"),
SUMIFS(CANSCRN!$D:$D,CANSCRN!$A:$A,C5297,CANSCRN!$G:$G,D5297),
IF(AND(A5297="PSA Testing", E5297="Cost per service ($USD)"),
SUMIFS(PSA!$E:$E,PSA!$A:$A,C5297,PSA!$G:$G,D5297),
IF(AND(A5297="Colorectal Cancer Screening", E5297="Cost per service ($USD)"),
SUMIFS(COL!$E:$E,COL!$A:$A,C5297,COL!$G:$G,D5297),
IF(AND(A5297="Cervical Cancer Screening", E5297="Cost per service ($USD)"),
SUMIFS(CERV!$E:$E,CERV!$A:$A,C5297,CERV!$G:$G,D5297),
IF(AND(A5297="Cancer Screening for CKD patients", E5297="Cost per service ($USD)"),
SUMIFS(CANSCRN!$E:$E,CANSCRN!$A:$A,C5297,CANSCRN!$G:$G,D5297),
IF(AND(A5297="PSA Testing", E5297="Total Expenditure ($USD per 100,000 patients)"),
SUMIFS(PSA!$F:$F,PSA!$A:$A,C5297,PSA!$G:$G,D5297),
IF(AND(A5297="Colorectal Cancer Screening", E5297="Total Expenditure ($USD per 100,000 patients)"),
SUMIFS(COL!$F:$F,COL!$A:$A,C5297,COL!$G:$G,D5297),
IF(AND(A5297="Cervical Cancer Screening", E5297="Total Expenditure ($USD per 100,000 patients)"),
SUMIFS(CERV!$F:$F,CERV!$A:$A,C5297,CERV!$G:$G,D5297),
SUMIFS(CANSCRN!$F:$F,CANSCRN!$A:$A,C5297,CANSCRN!$G:$G,D5297))))))))))))</f>
        <v>77.443621620000002</v>
      </c>
    </row>
    <row r="5298" spans="1:6" x14ac:dyDescent="0.2">
      <c r="A5298" s="24" t="s">
        <v>103</v>
      </c>
      <c r="B5298" s="24" t="s">
        <v>101</v>
      </c>
      <c r="C5298" s="24" t="s">
        <v>52</v>
      </c>
      <c r="D5298" s="24">
        <v>2014</v>
      </c>
      <c r="E5298" s="24" t="s">
        <v>106</v>
      </c>
      <c r="F5298" s="3">
        <f>IF(AND(A5298="PSA Testing", E5298= "Utilization Rate (per 100,000 patients)"),
SUMIFS(PSA!$D:$D,PSA!$A:$A,C5298,PSA!$G:$G,D5298),
IF(AND(A5298="Colorectal Cancer Screening", E5298="Utilization Rate (per 100,000 patients)"),
SUMIFS(COL!$D:$D,COL!$A:$A,C5298,COL!$G:$G, D5298),
IF(AND(A5298="Cervical Cancer Screening", E5298="Utilization Rate (per 100,000 patients)"),
SUMIFS(CERV!$D:$D,CERV!$A:$A,C5298,CERV!$G:$G,D5298),
IF(AND(A5298="Cancer Screening for CKD patients", E5298="Utilization Rate (per 100,000 patients)"),
SUMIFS(CANSCRN!$D:$D,CANSCRN!$A:$A,C5298,CANSCRN!$G:$G,D5298),
IF(AND(A5298="PSA Testing", E5298="Cost per service ($USD)"),
SUMIFS(PSA!$E:$E,PSA!$A:$A,C5298,PSA!$G:$G,D5298),
IF(AND(A5298="Colorectal Cancer Screening", E5298="Cost per service ($USD)"),
SUMIFS(COL!$E:$E,COL!$A:$A,C5298,COL!$G:$G,D5298),
IF(AND(A5298="Cervical Cancer Screening", E5298="Cost per service ($USD)"),
SUMIFS(CERV!$E:$E,CERV!$A:$A,C5298,CERV!$G:$G,D5298),
IF(AND(A5298="Cancer Screening for CKD patients", E5298="Cost per service ($USD)"),
SUMIFS(CANSCRN!$E:$E,CANSCRN!$A:$A,C5298,CANSCRN!$G:$G,D5298),
IF(AND(A5298="PSA Testing", E5298="Total Expenditure ($USD per 100,000 patients)"),
SUMIFS(PSA!$F:$F,PSA!$A:$A,C5298,PSA!$G:$G,D5298),
IF(AND(A5298="Colorectal Cancer Screening", E5298="Total Expenditure ($USD per 100,000 patients)"),
SUMIFS(COL!$F:$F,COL!$A:$A,C5298,COL!$G:$G,D5298),
IF(AND(A5298="Cervical Cancer Screening", E5298="Total Expenditure ($USD per 100,000 patients)"),
SUMIFS(CERV!$F:$F,CERV!$A:$A,C5298,CERV!$G:$G,D5298),
SUMIFS(CANSCRN!$F:$F,CANSCRN!$A:$A,C5298,CANSCRN!$G:$G,D5298))))))))))))</f>
        <v>91.639242049999993</v>
      </c>
    </row>
    <row r="5299" spans="1:6" x14ac:dyDescent="0.2">
      <c r="A5299" s="24" t="s">
        <v>103</v>
      </c>
      <c r="B5299" s="24" t="s">
        <v>101</v>
      </c>
      <c r="C5299" s="24" t="s">
        <v>52</v>
      </c>
      <c r="D5299" s="24">
        <v>2015</v>
      </c>
      <c r="E5299" s="24" t="s">
        <v>106</v>
      </c>
      <c r="F5299" s="3">
        <f>IF(AND(A5299="PSA Testing", E5299= "Utilization Rate (per 100,000 patients)"),
SUMIFS(PSA!$D:$D,PSA!$A:$A,C5299,PSA!$G:$G,D5299),
IF(AND(A5299="Colorectal Cancer Screening", E5299="Utilization Rate (per 100,000 patients)"),
SUMIFS(COL!$D:$D,COL!$A:$A,C5299,COL!$G:$G, D5299),
IF(AND(A5299="Cervical Cancer Screening", E5299="Utilization Rate (per 100,000 patients)"),
SUMIFS(CERV!$D:$D,CERV!$A:$A,C5299,CERV!$G:$G,D5299),
IF(AND(A5299="Cancer Screening for CKD patients", E5299="Utilization Rate (per 100,000 patients)"),
SUMIFS(CANSCRN!$D:$D,CANSCRN!$A:$A,C5299,CANSCRN!$G:$G,D5299),
IF(AND(A5299="PSA Testing", E5299="Cost per service ($USD)"),
SUMIFS(PSA!$E:$E,PSA!$A:$A,C5299,PSA!$G:$G,D5299),
IF(AND(A5299="Colorectal Cancer Screening", E5299="Cost per service ($USD)"),
SUMIFS(COL!$E:$E,COL!$A:$A,C5299,COL!$G:$G,D5299),
IF(AND(A5299="Cervical Cancer Screening", E5299="Cost per service ($USD)"),
SUMIFS(CERV!$E:$E,CERV!$A:$A,C5299,CERV!$G:$G,D5299),
IF(AND(A5299="Cancer Screening for CKD patients", E5299="Cost per service ($USD)"),
SUMIFS(CANSCRN!$E:$E,CANSCRN!$A:$A,C5299,CANSCRN!$G:$G,D5299),
IF(AND(A5299="PSA Testing", E5299="Total Expenditure ($USD per 100,000 patients)"),
SUMIFS(PSA!$F:$F,PSA!$A:$A,C5299,PSA!$G:$G,D5299),
IF(AND(A5299="Colorectal Cancer Screening", E5299="Total Expenditure ($USD per 100,000 patients)"),
SUMIFS(COL!$F:$F,COL!$A:$A,C5299,COL!$G:$G,D5299),
IF(AND(A5299="Cervical Cancer Screening", E5299="Total Expenditure ($USD per 100,000 patients)"),
SUMIFS(CERV!$F:$F,CERV!$A:$A,C5299,CERV!$G:$G,D5299),
SUMIFS(CANSCRN!$F:$F,CANSCRN!$A:$A,C5299,CANSCRN!$G:$G,D5299))))))))))))</f>
        <v>115.7769084</v>
      </c>
    </row>
    <row r="5300" spans="1:6" x14ac:dyDescent="0.2">
      <c r="A5300" s="24" t="s">
        <v>103</v>
      </c>
      <c r="B5300" s="24" t="s">
        <v>101</v>
      </c>
      <c r="C5300" s="24" t="s">
        <v>52</v>
      </c>
      <c r="D5300" s="24">
        <v>2016</v>
      </c>
      <c r="E5300" s="24" t="s">
        <v>106</v>
      </c>
      <c r="F5300" s="3">
        <f>IF(AND(A5300="PSA Testing", E5300= "Utilization Rate (per 100,000 patients)"),
SUMIFS(PSA!$D:$D,PSA!$A:$A,C5300,PSA!$G:$G,D5300),
IF(AND(A5300="Colorectal Cancer Screening", E5300="Utilization Rate (per 100,000 patients)"),
SUMIFS(COL!$D:$D,COL!$A:$A,C5300,COL!$G:$G, D5300),
IF(AND(A5300="Cervical Cancer Screening", E5300="Utilization Rate (per 100,000 patients)"),
SUMIFS(CERV!$D:$D,CERV!$A:$A,C5300,CERV!$G:$G,D5300),
IF(AND(A5300="Cancer Screening for CKD patients", E5300="Utilization Rate (per 100,000 patients)"),
SUMIFS(CANSCRN!$D:$D,CANSCRN!$A:$A,C5300,CANSCRN!$G:$G,D5300),
IF(AND(A5300="PSA Testing", E5300="Cost per service ($USD)"),
SUMIFS(PSA!$E:$E,PSA!$A:$A,C5300,PSA!$G:$G,D5300),
IF(AND(A5300="Colorectal Cancer Screening", E5300="Cost per service ($USD)"),
SUMIFS(COL!$E:$E,COL!$A:$A,C5300,COL!$G:$G,D5300),
IF(AND(A5300="Cervical Cancer Screening", E5300="Cost per service ($USD)"),
SUMIFS(CERV!$E:$E,CERV!$A:$A,C5300,CERV!$G:$G,D5300),
IF(AND(A5300="Cancer Screening for CKD patients", E5300="Cost per service ($USD)"),
SUMIFS(CANSCRN!$E:$E,CANSCRN!$A:$A,C5300,CANSCRN!$G:$G,D5300),
IF(AND(A5300="PSA Testing", E5300="Total Expenditure ($USD per 100,000 patients)"),
SUMIFS(PSA!$F:$F,PSA!$A:$A,C5300,PSA!$G:$G,D5300),
IF(AND(A5300="Colorectal Cancer Screening", E5300="Total Expenditure ($USD per 100,000 patients)"),
SUMIFS(COL!$F:$F,COL!$A:$A,C5300,COL!$G:$G,D5300),
IF(AND(A5300="Cervical Cancer Screening", E5300="Total Expenditure ($USD per 100,000 patients)"),
SUMIFS(CERV!$F:$F,CERV!$A:$A,C5300,CERV!$G:$G,D5300),
SUMIFS(CANSCRN!$F:$F,CANSCRN!$A:$A,C5300,CANSCRN!$G:$G,D5300))))))))))))</f>
        <v>148.1277532</v>
      </c>
    </row>
    <row r="5301" spans="1:6" x14ac:dyDescent="0.2">
      <c r="A5301" s="24" t="s">
        <v>103</v>
      </c>
      <c r="B5301" s="24" t="s">
        <v>101</v>
      </c>
      <c r="C5301" s="24" t="s">
        <v>52</v>
      </c>
      <c r="D5301" s="24">
        <v>2017</v>
      </c>
      <c r="E5301" s="24" t="s">
        <v>106</v>
      </c>
      <c r="F5301" s="3">
        <f>IF(AND(A5301="PSA Testing", E5301= "Utilization Rate (per 100,000 patients)"),
SUMIFS(PSA!$D:$D,PSA!$A:$A,C5301,PSA!$G:$G,D5301),
IF(AND(A5301="Colorectal Cancer Screening", E5301="Utilization Rate (per 100,000 patients)"),
SUMIFS(COL!$D:$D,COL!$A:$A,C5301,COL!$G:$G, D5301),
IF(AND(A5301="Cervical Cancer Screening", E5301="Utilization Rate (per 100,000 patients)"),
SUMIFS(CERV!$D:$D,CERV!$A:$A,C5301,CERV!$G:$G,D5301),
IF(AND(A5301="Cancer Screening for CKD patients", E5301="Utilization Rate (per 100,000 patients)"),
SUMIFS(CANSCRN!$D:$D,CANSCRN!$A:$A,C5301,CANSCRN!$G:$G,D5301),
IF(AND(A5301="PSA Testing", E5301="Cost per service ($USD)"),
SUMIFS(PSA!$E:$E,PSA!$A:$A,C5301,PSA!$G:$G,D5301),
IF(AND(A5301="Colorectal Cancer Screening", E5301="Cost per service ($USD)"),
SUMIFS(COL!$E:$E,COL!$A:$A,C5301,COL!$G:$G,D5301),
IF(AND(A5301="Cervical Cancer Screening", E5301="Cost per service ($USD)"),
SUMIFS(CERV!$E:$E,CERV!$A:$A,C5301,CERV!$G:$G,D5301),
IF(AND(A5301="Cancer Screening for CKD patients", E5301="Cost per service ($USD)"),
SUMIFS(CANSCRN!$E:$E,CANSCRN!$A:$A,C5301,CANSCRN!$G:$G,D5301),
IF(AND(A5301="PSA Testing", E5301="Total Expenditure ($USD per 100,000 patients)"),
SUMIFS(PSA!$F:$F,PSA!$A:$A,C5301,PSA!$G:$G,D5301),
IF(AND(A5301="Colorectal Cancer Screening", E5301="Total Expenditure ($USD per 100,000 patients)"),
SUMIFS(COL!$F:$F,COL!$A:$A,C5301,COL!$G:$G,D5301),
IF(AND(A5301="Cervical Cancer Screening", E5301="Total Expenditure ($USD per 100,000 patients)"),
SUMIFS(CERV!$F:$F,CERV!$A:$A,C5301,CERV!$G:$G,D5301),
SUMIFS(CANSCRN!$F:$F,CANSCRN!$A:$A,C5301,CANSCRN!$G:$G,D5301))))))))))))</f>
        <v>224.43125409999999</v>
      </c>
    </row>
    <row r="5302" spans="1:6" x14ac:dyDescent="0.2">
      <c r="A5302" s="24" t="s">
        <v>103</v>
      </c>
      <c r="B5302" s="24" t="s">
        <v>101</v>
      </c>
      <c r="C5302" s="24" t="s">
        <v>52</v>
      </c>
      <c r="D5302" s="24">
        <v>2018</v>
      </c>
      <c r="E5302" s="24" t="s">
        <v>106</v>
      </c>
      <c r="F5302" s="3">
        <f>IF(AND(A5302="PSA Testing", E5302= "Utilization Rate (per 100,000 patients)"),
SUMIFS(PSA!$D:$D,PSA!$A:$A,C5302,PSA!$G:$G,D5302),
IF(AND(A5302="Colorectal Cancer Screening", E5302="Utilization Rate (per 100,000 patients)"),
SUMIFS(COL!$D:$D,COL!$A:$A,C5302,COL!$G:$G, D5302),
IF(AND(A5302="Cervical Cancer Screening", E5302="Utilization Rate (per 100,000 patients)"),
SUMIFS(CERV!$D:$D,CERV!$A:$A,C5302,CERV!$G:$G,D5302),
IF(AND(A5302="Cancer Screening for CKD patients", E5302="Utilization Rate (per 100,000 patients)"),
SUMIFS(CANSCRN!$D:$D,CANSCRN!$A:$A,C5302,CANSCRN!$G:$G,D5302),
IF(AND(A5302="PSA Testing", E5302="Cost per service ($USD)"),
SUMIFS(PSA!$E:$E,PSA!$A:$A,C5302,PSA!$G:$G,D5302),
IF(AND(A5302="Colorectal Cancer Screening", E5302="Cost per service ($USD)"),
SUMIFS(COL!$E:$E,COL!$A:$A,C5302,COL!$G:$G,D5302),
IF(AND(A5302="Cervical Cancer Screening", E5302="Cost per service ($USD)"),
SUMIFS(CERV!$E:$E,CERV!$A:$A,C5302,CERV!$G:$G,D5302),
IF(AND(A5302="Cancer Screening for CKD patients", E5302="Cost per service ($USD)"),
SUMIFS(CANSCRN!$E:$E,CANSCRN!$A:$A,C5302,CANSCRN!$G:$G,D5302),
IF(AND(A5302="PSA Testing", E5302="Total Expenditure ($USD per 100,000 patients)"),
SUMIFS(PSA!$F:$F,PSA!$A:$A,C5302,PSA!$G:$G,D5302),
IF(AND(A5302="Colorectal Cancer Screening", E5302="Total Expenditure ($USD per 100,000 patients)"),
SUMIFS(COL!$F:$F,COL!$A:$A,C5302,COL!$G:$G,D5302),
IF(AND(A5302="Cervical Cancer Screening", E5302="Total Expenditure ($USD per 100,000 patients)"),
SUMIFS(CERV!$F:$F,CERV!$A:$A,C5302,CERV!$G:$G,D5302),
SUMIFS(CANSCRN!$F:$F,CANSCRN!$A:$A,C5302,CANSCRN!$G:$G,D5302))))))))))))</f>
        <v>233.49295549999999</v>
      </c>
    </row>
    <row r="5303" spans="1:6" x14ac:dyDescent="0.2">
      <c r="A5303" s="24" t="s">
        <v>103</v>
      </c>
      <c r="B5303" s="24" t="s">
        <v>101</v>
      </c>
      <c r="C5303" s="24" t="s">
        <v>52</v>
      </c>
      <c r="D5303" s="24">
        <v>2019</v>
      </c>
      <c r="E5303" s="24" t="s">
        <v>106</v>
      </c>
      <c r="F5303" s="3">
        <f>IF(AND(A5303="PSA Testing", E5303= "Utilization Rate (per 100,000 patients)"),
SUMIFS(PSA!$D:$D,PSA!$A:$A,C5303,PSA!$G:$G,D5303),
IF(AND(A5303="Colorectal Cancer Screening", E5303="Utilization Rate (per 100,000 patients)"),
SUMIFS(COL!$D:$D,COL!$A:$A,C5303,COL!$G:$G, D5303),
IF(AND(A5303="Cervical Cancer Screening", E5303="Utilization Rate (per 100,000 patients)"),
SUMIFS(CERV!$D:$D,CERV!$A:$A,C5303,CERV!$G:$G,D5303),
IF(AND(A5303="Cancer Screening for CKD patients", E5303="Utilization Rate (per 100,000 patients)"),
SUMIFS(CANSCRN!$D:$D,CANSCRN!$A:$A,C5303,CANSCRN!$G:$G,D5303),
IF(AND(A5303="PSA Testing", E5303="Cost per service ($USD)"),
SUMIFS(PSA!$E:$E,PSA!$A:$A,C5303,PSA!$G:$G,D5303),
IF(AND(A5303="Colorectal Cancer Screening", E5303="Cost per service ($USD)"),
SUMIFS(COL!$E:$E,COL!$A:$A,C5303,COL!$G:$G,D5303),
IF(AND(A5303="Cervical Cancer Screening", E5303="Cost per service ($USD)"),
SUMIFS(CERV!$E:$E,CERV!$A:$A,C5303,CERV!$G:$G,D5303),
IF(AND(A5303="Cancer Screening for CKD patients", E5303="Cost per service ($USD)"),
SUMIFS(CANSCRN!$E:$E,CANSCRN!$A:$A,C5303,CANSCRN!$G:$G,D5303),
IF(AND(A5303="PSA Testing", E5303="Total Expenditure ($USD per 100,000 patients)"),
SUMIFS(PSA!$F:$F,PSA!$A:$A,C5303,PSA!$G:$G,D5303),
IF(AND(A5303="Colorectal Cancer Screening", E5303="Total Expenditure ($USD per 100,000 patients)"),
SUMIFS(COL!$F:$F,COL!$A:$A,C5303,COL!$G:$G,D5303),
IF(AND(A5303="Cervical Cancer Screening", E5303="Total Expenditure ($USD per 100,000 patients)"),
SUMIFS(CERV!$F:$F,CERV!$A:$A,C5303,CERV!$G:$G,D5303),
SUMIFS(CANSCRN!$F:$F,CANSCRN!$A:$A,C5303,CANSCRN!$G:$G,D5303))))))))))))</f>
        <v>234.06866669999999</v>
      </c>
    </row>
    <row r="5304" spans="1:6" x14ac:dyDescent="0.2">
      <c r="A5304" s="24" t="s">
        <v>103</v>
      </c>
      <c r="B5304" s="24" t="s">
        <v>101</v>
      </c>
      <c r="C5304" s="24" t="s">
        <v>53</v>
      </c>
      <c r="D5304" s="24">
        <v>2009</v>
      </c>
      <c r="E5304" s="24" t="s">
        <v>106</v>
      </c>
      <c r="F5304" s="3">
        <f>IF(AND(A5304="PSA Testing", E5304= "Utilization Rate (per 100,000 patients)"),
SUMIFS(PSA!$D:$D,PSA!$A:$A,C5304,PSA!$G:$G,D5304),
IF(AND(A5304="Colorectal Cancer Screening", E5304="Utilization Rate (per 100,000 patients)"),
SUMIFS(COL!$D:$D,COL!$A:$A,C5304,COL!$G:$G, D5304),
IF(AND(A5304="Cervical Cancer Screening", E5304="Utilization Rate (per 100,000 patients)"),
SUMIFS(CERV!$D:$D,CERV!$A:$A,C5304,CERV!$G:$G,D5304),
IF(AND(A5304="Cancer Screening for CKD patients", E5304="Utilization Rate (per 100,000 patients)"),
SUMIFS(CANSCRN!$D:$D,CANSCRN!$A:$A,C5304,CANSCRN!$G:$G,D5304),
IF(AND(A5304="PSA Testing", E5304="Cost per service ($USD)"),
SUMIFS(PSA!$E:$E,PSA!$A:$A,C5304,PSA!$G:$G,D5304),
IF(AND(A5304="Colorectal Cancer Screening", E5304="Cost per service ($USD)"),
SUMIFS(COL!$E:$E,COL!$A:$A,C5304,COL!$G:$G,D5304),
IF(AND(A5304="Cervical Cancer Screening", E5304="Cost per service ($USD)"),
SUMIFS(CERV!$E:$E,CERV!$A:$A,C5304,CERV!$G:$G,D5304),
IF(AND(A5304="Cancer Screening for CKD patients", E5304="Cost per service ($USD)"),
SUMIFS(CANSCRN!$E:$E,CANSCRN!$A:$A,C5304,CANSCRN!$G:$G,D5304),
IF(AND(A5304="PSA Testing", E5304="Total Expenditure ($USD per 100,000 patients)"),
SUMIFS(PSA!$F:$F,PSA!$A:$A,C5304,PSA!$G:$G,D5304),
IF(AND(A5304="Colorectal Cancer Screening", E5304="Total Expenditure ($USD per 100,000 patients)"),
SUMIFS(COL!$F:$F,COL!$A:$A,C5304,COL!$G:$G,D5304),
IF(AND(A5304="Cervical Cancer Screening", E5304="Total Expenditure ($USD per 100,000 patients)"),
SUMIFS(CERV!$F:$F,CERV!$A:$A,C5304,CERV!$G:$G,D5304),
SUMIFS(CANSCRN!$F:$F,CANSCRN!$A:$A,C5304,CANSCRN!$G:$G,D5304))))))))))))</f>
        <v>148.443198</v>
      </c>
    </row>
    <row r="5305" spans="1:6" x14ac:dyDescent="0.2">
      <c r="A5305" s="24" t="s">
        <v>103</v>
      </c>
      <c r="B5305" s="24" t="s">
        <v>101</v>
      </c>
      <c r="C5305" s="24" t="s">
        <v>53</v>
      </c>
      <c r="D5305" s="24">
        <v>2010</v>
      </c>
      <c r="E5305" s="24" t="s">
        <v>106</v>
      </c>
      <c r="F5305" s="3">
        <f>IF(AND(A5305="PSA Testing", E5305= "Utilization Rate (per 100,000 patients)"),
SUMIFS(PSA!$D:$D,PSA!$A:$A,C5305,PSA!$G:$G,D5305),
IF(AND(A5305="Colorectal Cancer Screening", E5305="Utilization Rate (per 100,000 patients)"),
SUMIFS(COL!$D:$D,COL!$A:$A,C5305,COL!$G:$G, D5305),
IF(AND(A5305="Cervical Cancer Screening", E5305="Utilization Rate (per 100,000 patients)"),
SUMIFS(CERV!$D:$D,CERV!$A:$A,C5305,CERV!$G:$G,D5305),
IF(AND(A5305="Cancer Screening for CKD patients", E5305="Utilization Rate (per 100,000 patients)"),
SUMIFS(CANSCRN!$D:$D,CANSCRN!$A:$A,C5305,CANSCRN!$G:$G,D5305),
IF(AND(A5305="PSA Testing", E5305="Cost per service ($USD)"),
SUMIFS(PSA!$E:$E,PSA!$A:$A,C5305,PSA!$G:$G,D5305),
IF(AND(A5305="Colorectal Cancer Screening", E5305="Cost per service ($USD)"),
SUMIFS(COL!$E:$E,COL!$A:$A,C5305,COL!$G:$G,D5305),
IF(AND(A5305="Cervical Cancer Screening", E5305="Cost per service ($USD)"),
SUMIFS(CERV!$E:$E,CERV!$A:$A,C5305,CERV!$G:$G,D5305),
IF(AND(A5305="Cancer Screening for CKD patients", E5305="Cost per service ($USD)"),
SUMIFS(CANSCRN!$E:$E,CANSCRN!$A:$A,C5305,CANSCRN!$G:$G,D5305),
IF(AND(A5305="PSA Testing", E5305="Total Expenditure ($USD per 100,000 patients)"),
SUMIFS(PSA!$F:$F,PSA!$A:$A,C5305,PSA!$G:$G,D5305),
IF(AND(A5305="Colorectal Cancer Screening", E5305="Total Expenditure ($USD per 100,000 patients)"),
SUMIFS(COL!$F:$F,COL!$A:$A,C5305,COL!$G:$G,D5305),
IF(AND(A5305="Cervical Cancer Screening", E5305="Total Expenditure ($USD per 100,000 patients)"),
SUMIFS(CERV!$F:$F,CERV!$A:$A,C5305,CERV!$G:$G,D5305),
SUMIFS(CANSCRN!$F:$F,CANSCRN!$A:$A,C5305,CANSCRN!$G:$G,D5305))))))))))))</f>
        <v>166.97103480000001</v>
      </c>
    </row>
    <row r="5306" spans="1:6" x14ac:dyDescent="0.2">
      <c r="A5306" s="24" t="s">
        <v>103</v>
      </c>
      <c r="B5306" s="24" t="s">
        <v>101</v>
      </c>
      <c r="C5306" s="24" t="s">
        <v>53</v>
      </c>
      <c r="D5306" s="24">
        <v>2011</v>
      </c>
      <c r="E5306" s="24" t="s">
        <v>106</v>
      </c>
      <c r="F5306" s="3">
        <f>IF(AND(A5306="PSA Testing", E5306= "Utilization Rate (per 100,000 patients)"),
SUMIFS(PSA!$D:$D,PSA!$A:$A,C5306,PSA!$G:$G,D5306),
IF(AND(A5306="Colorectal Cancer Screening", E5306="Utilization Rate (per 100,000 patients)"),
SUMIFS(COL!$D:$D,COL!$A:$A,C5306,COL!$G:$G, D5306),
IF(AND(A5306="Cervical Cancer Screening", E5306="Utilization Rate (per 100,000 patients)"),
SUMIFS(CERV!$D:$D,CERV!$A:$A,C5306,CERV!$G:$G,D5306),
IF(AND(A5306="Cancer Screening for CKD patients", E5306="Utilization Rate (per 100,000 patients)"),
SUMIFS(CANSCRN!$D:$D,CANSCRN!$A:$A,C5306,CANSCRN!$G:$G,D5306),
IF(AND(A5306="PSA Testing", E5306="Cost per service ($USD)"),
SUMIFS(PSA!$E:$E,PSA!$A:$A,C5306,PSA!$G:$G,D5306),
IF(AND(A5306="Colorectal Cancer Screening", E5306="Cost per service ($USD)"),
SUMIFS(COL!$E:$E,COL!$A:$A,C5306,COL!$G:$G,D5306),
IF(AND(A5306="Cervical Cancer Screening", E5306="Cost per service ($USD)"),
SUMIFS(CERV!$E:$E,CERV!$A:$A,C5306,CERV!$G:$G,D5306),
IF(AND(A5306="Cancer Screening for CKD patients", E5306="Cost per service ($USD)"),
SUMIFS(CANSCRN!$E:$E,CANSCRN!$A:$A,C5306,CANSCRN!$G:$G,D5306),
IF(AND(A5306="PSA Testing", E5306="Total Expenditure ($USD per 100,000 patients)"),
SUMIFS(PSA!$F:$F,PSA!$A:$A,C5306,PSA!$G:$G,D5306),
IF(AND(A5306="Colorectal Cancer Screening", E5306="Total Expenditure ($USD per 100,000 patients)"),
SUMIFS(COL!$F:$F,COL!$A:$A,C5306,COL!$G:$G,D5306),
IF(AND(A5306="Cervical Cancer Screening", E5306="Total Expenditure ($USD per 100,000 patients)"),
SUMIFS(CERV!$F:$F,CERV!$A:$A,C5306,CERV!$G:$G,D5306),
SUMIFS(CANSCRN!$F:$F,CANSCRN!$A:$A,C5306,CANSCRN!$G:$G,D5306))))))))))))</f>
        <v>176.43184289999999</v>
      </c>
    </row>
    <row r="5307" spans="1:6" x14ac:dyDescent="0.2">
      <c r="A5307" s="24" t="s">
        <v>103</v>
      </c>
      <c r="B5307" s="24" t="s">
        <v>101</v>
      </c>
      <c r="C5307" s="24" t="s">
        <v>53</v>
      </c>
      <c r="D5307" s="24">
        <v>2012</v>
      </c>
      <c r="E5307" s="24" t="s">
        <v>106</v>
      </c>
      <c r="F5307" s="3">
        <f>IF(AND(A5307="PSA Testing", E5307= "Utilization Rate (per 100,000 patients)"),
SUMIFS(PSA!$D:$D,PSA!$A:$A,C5307,PSA!$G:$G,D5307),
IF(AND(A5307="Colorectal Cancer Screening", E5307="Utilization Rate (per 100,000 patients)"),
SUMIFS(COL!$D:$D,COL!$A:$A,C5307,COL!$G:$G, D5307),
IF(AND(A5307="Cervical Cancer Screening", E5307="Utilization Rate (per 100,000 patients)"),
SUMIFS(CERV!$D:$D,CERV!$A:$A,C5307,CERV!$G:$G,D5307),
IF(AND(A5307="Cancer Screening for CKD patients", E5307="Utilization Rate (per 100,000 patients)"),
SUMIFS(CANSCRN!$D:$D,CANSCRN!$A:$A,C5307,CANSCRN!$G:$G,D5307),
IF(AND(A5307="PSA Testing", E5307="Cost per service ($USD)"),
SUMIFS(PSA!$E:$E,PSA!$A:$A,C5307,PSA!$G:$G,D5307),
IF(AND(A5307="Colorectal Cancer Screening", E5307="Cost per service ($USD)"),
SUMIFS(COL!$E:$E,COL!$A:$A,C5307,COL!$G:$G,D5307),
IF(AND(A5307="Cervical Cancer Screening", E5307="Cost per service ($USD)"),
SUMIFS(CERV!$E:$E,CERV!$A:$A,C5307,CERV!$G:$G,D5307),
IF(AND(A5307="Cancer Screening for CKD patients", E5307="Cost per service ($USD)"),
SUMIFS(CANSCRN!$E:$E,CANSCRN!$A:$A,C5307,CANSCRN!$G:$G,D5307),
IF(AND(A5307="PSA Testing", E5307="Total Expenditure ($USD per 100,000 patients)"),
SUMIFS(PSA!$F:$F,PSA!$A:$A,C5307,PSA!$G:$G,D5307),
IF(AND(A5307="Colorectal Cancer Screening", E5307="Total Expenditure ($USD per 100,000 patients)"),
SUMIFS(COL!$F:$F,COL!$A:$A,C5307,COL!$G:$G,D5307),
IF(AND(A5307="Cervical Cancer Screening", E5307="Total Expenditure ($USD per 100,000 patients)"),
SUMIFS(CERV!$F:$F,CERV!$A:$A,C5307,CERV!$G:$G,D5307),
SUMIFS(CANSCRN!$F:$F,CANSCRN!$A:$A,C5307,CANSCRN!$G:$G,D5307))))))))))))</f>
        <v>189.81101910000001</v>
      </c>
    </row>
    <row r="5308" spans="1:6" x14ac:dyDescent="0.2">
      <c r="A5308" s="24" t="s">
        <v>103</v>
      </c>
      <c r="B5308" s="24" t="s">
        <v>101</v>
      </c>
      <c r="C5308" s="24" t="s">
        <v>53</v>
      </c>
      <c r="D5308" s="24">
        <v>2013</v>
      </c>
      <c r="E5308" s="24" t="s">
        <v>106</v>
      </c>
      <c r="F5308" s="3">
        <f>IF(AND(A5308="PSA Testing", E5308= "Utilization Rate (per 100,000 patients)"),
SUMIFS(PSA!$D:$D,PSA!$A:$A,C5308,PSA!$G:$G,D5308),
IF(AND(A5308="Colorectal Cancer Screening", E5308="Utilization Rate (per 100,000 patients)"),
SUMIFS(COL!$D:$D,COL!$A:$A,C5308,COL!$G:$G, D5308),
IF(AND(A5308="Cervical Cancer Screening", E5308="Utilization Rate (per 100,000 patients)"),
SUMIFS(CERV!$D:$D,CERV!$A:$A,C5308,CERV!$G:$G,D5308),
IF(AND(A5308="Cancer Screening for CKD patients", E5308="Utilization Rate (per 100,000 patients)"),
SUMIFS(CANSCRN!$D:$D,CANSCRN!$A:$A,C5308,CANSCRN!$G:$G,D5308),
IF(AND(A5308="PSA Testing", E5308="Cost per service ($USD)"),
SUMIFS(PSA!$E:$E,PSA!$A:$A,C5308,PSA!$G:$G,D5308),
IF(AND(A5308="Colorectal Cancer Screening", E5308="Cost per service ($USD)"),
SUMIFS(COL!$E:$E,COL!$A:$A,C5308,COL!$G:$G,D5308),
IF(AND(A5308="Cervical Cancer Screening", E5308="Cost per service ($USD)"),
SUMIFS(CERV!$E:$E,CERV!$A:$A,C5308,CERV!$G:$G,D5308),
IF(AND(A5308="Cancer Screening for CKD patients", E5308="Cost per service ($USD)"),
SUMIFS(CANSCRN!$E:$E,CANSCRN!$A:$A,C5308,CANSCRN!$G:$G,D5308),
IF(AND(A5308="PSA Testing", E5308="Total Expenditure ($USD per 100,000 patients)"),
SUMIFS(PSA!$F:$F,PSA!$A:$A,C5308,PSA!$G:$G,D5308),
IF(AND(A5308="Colorectal Cancer Screening", E5308="Total Expenditure ($USD per 100,000 patients)"),
SUMIFS(COL!$F:$F,COL!$A:$A,C5308,COL!$G:$G,D5308),
IF(AND(A5308="Cervical Cancer Screening", E5308="Total Expenditure ($USD per 100,000 patients)"),
SUMIFS(CERV!$F:$F,CERV!$A:$A,C5308,CERV!$G:$G,D5308),
SUMIFS(CANSCRN!$F:$F,CANSCRN!$A:$A,C5308,CANSCRN!$G:$G,D5308))))))))))))</f>
        <v>209.52107649999999</v>
      </c>
    </row>
    <row r="5309" spans="1:6" x14ac:dyDescent="0.2">
      <c r="A5309" s="24" t="s">
        <v>103</v>
      </c>
      <c r="B5309" s="24" t="s">
        <v>101</v>
      </c>
      <c r="C5309" s="24" t="s">
        <v>53</v>
      </c>
      <c r="D5309" s="24">
        <v>2014</v>
      </c>
      <c r="E5309" s="24" t="s">
        <v>106</v>
      </c>
      <c r="F5309" s="3">
        <f>IF(AND(A5309="PSA Testing", E5309= "Utilization Rate (per 100,000 patients)"),
SUMIFS(PSA!$D:$D,PSA!$A:$A,C5309,PSA!$G:$G,D5309),
IF(AND(A5309="Colorectal Cancer Screening", E5309="Utilization Rate (per 100,000 patients)"),
SUMIFS(COL!$D:$D,COL!$A:$A,C5309,COL!$G:$G, D5309),
IF(AND(A5309="Cervical Cancer Screening", E5309="Utilization Rate (per 100,000 patients)"),
SUMIFS(CERV!$D:$D,CERV!$A:$A,C5309,CERV!$G:$G,D5309),
IF(AND(A5309="Cancer Screening for CKD patients", E5309="Utilization Rate (per 100,000 patients)"),
SUMIFS(CANSCRN!$D:$D,CANSCRN!$A:$A,C5309,CANSCRN!$G:$G,D5309),
IF(AND(A5309="PSA Testing", E5309="Cost per service ($USD)"),
SUMIFS(PSA!$E:$E,PSA!$A:$A,C5309,PSA!$G:$G,D5309),
IF(AND(A5309="Colorectal Cancer Screening", E5309="Cost per service ($USD)"),
SUMIFS(COL!$E:$E,COL!$A:$A,C5309,COL!$G:$G,D5309),
IF(AND(A5309="Cervical Cancer Screening", E5309="Cost per service ($USD)"),
SUMIFS(CERV!$E:$E,CERV!$A:$A,C5309,CERV!$G:$G,D5309),
IF(AND(A5309="Cancer Screening for CKD patients", E5309="Cost per service ($USD)"),
SUMIFS(CANSCRN!$E:$E,CANSCRN!$A:$A,C5309,CANSCRN!$G:$G,D5309),
IF(AND(A5309="PSA Testing", E5309="Total Expenditure ($USD per 100,000 patients)"),
SUMIFS(PSA!$F:$F,PSA!$A:$A,C5309,PSA!$G:$G,D5309),
IF(AND(A5309="Colorectal Cancer Screening", E5309="Total Expenditure ($USD per 100,000 patients)"),
SUMIFS(COL!$F:$F,COL!$A:$A,C5309,COL!$G:$G,D5309),
IF(AND(A5309="Cervical Cancer Screening", E5309="Total Expenditure ($USD per 100,000 patients)"),
SUMIFS(CERV!$F:$F,CERV!$A:$A,C5309,CERV!$G:$G,D5309),
SUMIFS(CANSCRN!$F:$F,CANSCRN!$A:$A,C5309,CANSCRN!$G:$G,D5309))))))))))))</f>
        <v>216.80396949999999</v>
      </c>
    </row>
    <row r="5310" spans="1:6" x14ac:dyDescent="0.2">
      <c r="A5310" s="24" t="s">
        <v>103</v>
      </c>
      <c r="B5310" s="24" t="s">
        <v>101</v>
      </c>
      <c r="C5310" s="24" t="s">
        <v>53</v>
      </c>
      <c r="D5310" s="24">
        <v>2015</v>
      </c>
      <c r="E5310" s="24" t="s">
        <v>106</v>
      </c>
      <c r="F5310" s="3">
        <f>IF(AND(A5310="PSA Testing", E5310= "Utilization Rate (per 100,000 patients)"),
SUMIFS(PSA!$D:$D,PSA!$A:$A,C5310,PSA!$G:$G,D5310),
IF(AND(A5310="Colorectal Cancer Screening", E5310="Utilization Rate (per 100,000 patients)"),
SUMIFS(COL!$D:$D,COL!$A:$A,C5310,COL!$G:$G, D5310),
IF(AND(A5310="Cervical Cancer Screening", E5310="Utilization Rate (per 100,000 patients)"),
SUMIFS(CERV!$D:$D,CERV!$A:$A,C5310,CERV!$G:$G,D5310),
IF(AND(A5310="Cancer Screening for CKD patients", E5310="Utilization Rate (per 100,000 patients)"),
SUMIFS(CANSCRN!$D:$D,CANSCRN!$A:$A,C5310,CANSCRN!$G:$G,D5310),
IF(AND(A5310="PSA Testing", E5310="Cost per service ($USD)"),
SUMIFS(PSA!$E:$E,PSA!$A:$A,C5310,PSA!$G:$G,D5310),
IF(AND(A5310="Colorectal Cancer Screening", E5310="Cost per service ($USD)"),
SUMIFS(COL!$E:$E,COL!$A:$A,C5310,COL!$G:$G,D5310),
IF(AND(A5310="Cervical Cancer Screening", E5310="Cost per service ($USD)"),
SUMIFS(CERV!$E:$E,CERV!$A:$A,C5310,CERV!$G:$G,D5310),
IF(AND(A5310="Cancer Screening for CKD patients", E5310="Cost per service ($USD)"),
SUMIFS(CANSCRN!$E:$E,CANSCRN!$A:$A,C5310,CANSCRN!$G:$G,D5310),
IF(AND(A5310="PSA Testing", E5310="Total Expenditure ($USD per 100,000 patients)"),
SUMIFS(PSA!$F:$F,PSA!$A:$A,C5310,PSA!$G:$G,D5310),
IF(AND(A5310="Colorectal Cancer Screening", E5310="Total Expenditure ($USD per 100,000 patients)"),
SUMIFS(COL!$F:$F,COL!$A:$A,C5310,COL!$G:$G,D5310),
IF(AND(A5310="Cervical Cancer Screening", E5310="Total Expenditure ($USD per 100,000 patients)"),
SUMIFS(CERV!$F:$F,CERV!$A:$A,C5310,CERV!$G:$G,D5310),
SUMIFS(CANSCRN!$F:$F,CANSCRN!$A:$A,C5310,CANSCRN!$G:$G,D5310))))))))))))</f>
        <v>285.28655750000001</v>
      </c>
    </row>
    <row r="5311" spans="1:6" x14ac:dyDescent="0.2">
      <c r="A5311" s="24" t="s">
        <v>103</v>
      </c>
      <c r="B5311" s="24" t="s">
        <v>101</v>
      </c>
      <c r="C5311" s="24" t="s">
        <v>53</v>
      </c>
      <c r="D5311" s="24">
        <v>2016</v>
      </c>
      <c r="E5311" s="24" t="s">
        <v>106</v>
      </c>
      <c r="F5311" s="3">
        <f>IF(AND(A5311="PSA Testing", E5311= "Utilization Rate (per 100,000 patients)"),
SUMIFS(PSA!$D:$D,PSA!$A:$A,C5311,PSA!$G:$G,D5311),
IF(AND(A5311="Colorectal Cancer Screening", E5311="Utilization Rate (per 100,000 patients)"),
SUMIFS(COL!$D:$D,COL!$A:$A,C5311,COL!$G:$G, D5311),
IF(AND(A5311="Cervical Cancer Screening", E5311="Utilization Rate (per 100,000 patients)"),
SUMIFS(CERV!$D:$D,CERV!$A:$A,C5311,CERV!$G:$G,D5311),
IF(AND(A5311="Cancer Screening for CKD patients", E5311="Utilization Rate (per 100,000 patients)"),
SUMIFS(CANSCRN!$D:$D,CANSCRN!$A:$A,C5311,CANSCRN!$G:$G,D5311),
IF(AND(A5311="PSA Testing", E5311="Cost per service ($USD)"),
SUMIFS(PSA!$E:$E,PSA!$A:$A,C5311,PSA!$G:$G,D5311),
IF(AND(A5311="Colorectal Cancer Screening", E5311="Cost per service ($USD)"),
SUMIFS(COL!$E:$E,COL!$A:$A,C5311,COL!$G:$G,D5311),
IF(AND(A5311="Cervical Cancer Screening", E5311="Cost per service ($USD)"),
SUMIFS(CERV!$E:$E,CERV!$A:$A,C5311,CERV!$G:$G,D5311),
IF(AND(A5311="Cancer Screening for CKD patients", E5311="Cost per service ($USD)"),
SUMIFS(CANSCRN!$E:$E,CANSCRN!$A:$A,C5311,CANSCRN!$G:$G,D5311),
IF(AND(A5311="PSA Testing", E5311="Total Expenditure ($USD per 100,000 patients)"),
SUMIFS(PSA!$F:$F,PSA!$A:$A,C5311,PSA!$G:$G,D5311),
IF(AND(A5311="Colorectal Cancer Screening", E5311="Total Expenditure ($USD per 100,000 patients)"),
SUMIFS(COL!$F:$F,COL!$A:$A,C5311,COL!$G:$G,D5311),
IF(AND(A5311="Cervical Cancer Screening", E5311="Total Expenditure ($USD per 100,000 patients)"),
SUMIFS(CERV!$F:$F,CERV!$A:$A,C5311,CERV!$G:$G,D5311),
SUMIFS(CANSCRN!$F:$F,CANSCRN!$A:$A,C5311,CANSCRN!$G:$G,D5311))))))))))))</f>
        <v>274.614777</v>
      </c>
    </row>
    <row r="5312" spans="1:6" x14ac:dyDescent="0.2">
      <c r="A5312" s="24" t="s">
        <v>103</v>
      </c>
      <c r="B5312" s="24" t="s">
        <v>101</v>
      </c>
      <c r="C5312" s="24" t="s">
        <v>53</v>
      </c>
      <c r="D5312" s="24">
        <v>2017</v>
      </c>
      <c r="E5312" s="24" t="s">
        <v>106</v>
      </c>
      <c r="F5312" s="3">
        <f>IF(AND(A5312="PSA Testing", E5312= "Utilization Rate (per 100,000 patients)"),
SUMIFS(PSA!$D:$D,PSA!$A:$A,C5312,PSA!$G:$G,D5312),
IF(AND(A5312="Colorectal Cancer Screening", E5312="Utilization Rate (per 100,000 patients)"),
SUMIFS(COL!$D:$D,COL!$A:$A,C5312,COL!$G:$G, D5312),
IF(AND(A5312="Cervical Cancer Screening", E5312="Utilization Rate (per 100,000 patients)"),
SUMIFS(CERV!$D:$D,CERV!$A:$A,C5312,CERV!$G:$G,D5312),
IF(AND(A5312="Cancer Screening for CKD patients", E5312="Utilization Rate (per 100,000 patients)"),
SUMIFS(CANSCRN!$D:$D,CANSCRN!$A:$A,C5312,CANSCRN!$G:$G,D5312),
IF(AND(A5312="PSA Testing", E5312="Cost per service ($USD)"),
SUMIFS(PSA!$E:$E,PSA!$A:$A,C5312,PSA!$G:$G,D5312),
IF(AND(A5312="Colorectal Cancer Screening", E5312="Cost per service ($USD)"),
SUMIFS(COL!$E:$E,COL!$A:$A,C5312,COL!$G:$G,D5312),
IF(AND(A5312="Cervical Cancer Screening", E5312="Cost per service ($USD)"),
SUMIFS(CERV!$E:$E,CERV!$A:$A,C5312,CERV!$G:$G,D5312),
IF(AND(A5312="Cancer Screening for CKD patients", E5312="Cost per service ($USD)"),
SUMIFS(CANSCRN!$E:$E,CANSCRN!$A:$A,C5312,CANSCRN!$G:$G,D5312),
IF(AND(A5312="PSA Testing", E5312="Total Expenditure ($USD per 100,000 patients)"),
SUMIFS(PSA!$F:$F,PSA!$A:$A,C5312,PSA!$G:$G,D5312),
IF(AND(A5312="Colorectal Cancer Screening", E5312="Total Expenditure ($USD per 100,000 patients)"),
SUMIFS(COL!$F:$F,COL!$A:$A,C5312,COL!$G:$G,D5312),
IF(AND(A5312="Cervical Cancer Screening", E5312="Total Expenditure ($USD per 100,000 patients)"),
SUMIFS(CERV!$F:$F,CERV!$A:$A,C5312,CERV!$G:$G,D5312),
SUMIFS(CANSCRN!$F:$F,CANSCRN!$A:$A,C5312,CANSCRN!$G:$G,D5312))))))))))))</f>
        <v>282.58387399999998</v>
      </c>
    </row>
    <row r="5313" spans="1:6" x14ac:dyDescent="0.2">
      <c r="A5313" s="24" t="s">
        <v>103</v>
      </c>
      <c r="B5313" s="24" t="s">
        <v>101</v>
      </c>
      <c r="C5313" s="24" t="s">
        <v>53</v>
      </c>
      <c r="D5313" s="24">
        <v>2018</v>
      </c>
      <c r="E5313" s="24" t="s">
        <v>106</v>
      </c>
      <c r="F5313" s="3">
        <f>IF(AND(A5313="PSA Testing", E5313= "Utilization Rate (per 100,000 patients)"),
SUMIFS(PSA!$D:$D,PSA!$A:$A,C5313,PSA!$G:$G,D5313),
IF(AND(A5313="Colorectal Cancer Screening", E5313="Utilization Rate (per 100,000 patients)"),
SUMIFS(COL!$D:$D,COL!$A:$A,C5313,COL!$G:$G, D5313),
IF(AND(A5313="Cervical Cancer Screening", E5313="Utilization Rate (per 100,000 patients)"),
SUMIFS(CERV!$D:$D,CERV!$A:$A,C5313,CERV!$G:$G,D5313),
IF(AND(A5313="Cancer Screening for CKD patients", E5313="Utilization Rate (per 100,000 patients)"),
SUMIFS(CANSCRN!$D:$D,CANSCRN!$A:$A,C5313,CANSCRN!$G:$G,D5313),
IF(AND(A5313="PSA Testing", E5313="Cost per service ($USD)"),
SUMIFS(PSA!$E:$E,PSA!$A:$A,C5313,PSA!$G:$G,D5313),
IF(AND(A5313="Colorectal Cancer Screening", E5313="Cost per service ($USD)"),
SUMIFS(COL!$E:$E,COL!$A:$A,C5313,COL!$G:$G,D5313),
IF(AND(A5313="Cervical Cancer Screening", E5313="Cost per service ($USD)"),
SUMIFS(CERV!$E:$E,CERV!$A:$A,C5313,CERV!$G:$G,D5313),
IF(AND(A5313="Cancer Screening for CKD patients", E5313="Cost per service ($USD)"),
SUMIFS(CANSCRN!$E:$E,CANSCRN!$A:$A,C5313,CANSCRN!$G:$G,D5313),
IF(AND(A5313="PSA Testing", E5313="Total Expenditure ($USD per 100,000 patients)"),
SUMIFS(PSA!$F:$F,PSA!$A:$A,C5313,PSA!$G:$G,D5313),
IF(AND(A5313="Colorectal Cancer Screening", E5313="Total Expenditure ($USD per 100,000 patients)"),
SUMIFS(COL!$F:$F,COL!$A:$A,C5313,COL!$G:$G,D5313),
IF(AND(A5313="Cervical Cancer Screening", E5313="Total Expenditure ($USD per 100,000 patients)"),
SUMIFS(CERV!$F:$F,CERV!$A:$A,C5313,CERV!$G:$G,D5313),
SUMIFS(CANSCRN!$F:$F,CANSCRN!$A:$A,C5313,CANSCRN!$G:$G,D5313))))))))))))</f>
        <v>287.36976190000001</v>
      </c>
    </row>
    <row r="5314" spans="1:6" x14ac:dyDescent="0.2">
      <c r="A5314" s="24" t="s">
        <v>103</v>
      </c>
      <c r="B5314" s="24" t="s">
        <v>101</v>
      </c>
      <c r="C5314" s="24" t="s">
        <v>53</v>
      </c>
      <c r="D5314" s="24">
        <v>2019</v>
      </c>
      <c r="E5314" s="24" t="s">
        <v>106</v>
      </c>
      <c r="F5314" s="3">
        <f>IF(AND(A5314="PSA Testing", E5314= "Utilization Rate (per 100,000 patients)"),
SUMIFS(PSA!$D:$D,PSA!$A:$A,C5314,PSA!$G:$G,D5314),
IF(AND(A5314="Colorectal Cancer Screening", E5314="Utilization Rate (per 100,000 patients)"),
SUMIFS(COL!$D:$D,COL!$A:$A,C5314,COL!$G:$G, D5314),
IF(AND(A5314="Cervical Cancer Screening", E5314="Utilization Rate (per 100,000 patients)"),
SUMIFS(CERV!$D:$D,CERV!$A:$A,C5314,CERV!$G:$G,D5314),
IF(AND(A5314="Cancer Screening for CKD patients", E5314="Utilization Rate (per 100,000 patients)"),
SUMIFS(CANSCRN!$D:$D,CANSCRN!$A:$A,C5314,CANSCRN!$G:$G,D5314),
IF(AND(A5314="PSA Testing", E5314="Cost per service ($USD)"),
SUMIFS(PSA!$E:$E,PSA!$A:$A,C5314,PSA!$G:$G,D5314),
IF(AND(A5314="Colorectal Cancer Screening", E5314="Cost per service ($USD)"),
SUMIFS(COL!$E:$E,COL!$A:$A,C5314,COL!$G:$G,D5314),
IF(AND(A5314="Cervical Cancer Screening", E5314="Cost per service ($USD)"),
SUMIFS(CERV!$E:$E,CERV!$A:$A,C5314,CERV!$G:$G,D5314),
IF(AND(A5314="Cancer Screening for CKD patients", E5314="Cost per service ($USD)"),
SUMIFS(CANSCRN!$E:$E,CANSCRN!$A:$A,C5314,CANSCRN!$G:$G,D5314),
IF(AND(A5314="PSA Testing", E5314="Total Expenditure ($USD per 100,000 patients)"),
SUMIFS(PSA!$F:$F,PSA!$A:$A,C5314,PSA!$G:$G,D5314),
IF(AND(A5314="Colorectal Cancer Screening", E5314="Total Expenditure ($USD per 100,000 patients)"),
SUMIFS(COL!$F:$F,COL!$A:$A,C5314,COL!$G:$G,D5314),
IF(AND(A5314="Cervical Cancer Screening", E5314="Total Expenditure ($USD per 100,000 patients)"),
SUMIFS(CERV!$F:$F,CERV!$A:$A,C5314,CERV!$G:$G,D5314),
SUMIFS(CANSCRN!$F:$F,CANSCRN!$A:$A,C5314,CANSCRN!$G:$G,D5314))))))))))))</f>
        <v>274.85198750000001</v>
      </c>
    </row>
    <row r="5315" spans="1:6" x14ac:dyDescent="0.2">
      <c r="A5315" s="24" t="s">
        <v>103</v>
      </c>
      <c r="B5315" s="24" t="s">
        <v>101</v>
      </c>
      <c r="C5315" s="24" t="s">
        <v>54</v>
      </c>
      <c r="D5315" s="24">
        <v>2009</v>
      </c>
      <c r="E5315" s="24" t="s">
        <v>106</v>
      </c>
      <c r="F5315" s="3">
        <f>IF(AND(A5315="PSA Testing", E5315= "Utilization Rate (per 100,000 patients)"),
SUMIFS(PSA!$D:$D,PSA!$A:$A,C5315,PSA!$G:$G,D5315),
IF(AND(A5315="Colorectal Cancer Screening", E5315="Utilization Rate (per 100,000 patients)"),
SUMIFS(COL!$D:$D,COL!$A:$A,C5315,COL!$G:$G, D5315),
IF(AND(A5315="Cervical Cancer Screening", E5315="Utilization Rate (per 100,000 patients)"),
SUMIFS(CERV!$D:$D,CERV!$A:$A,C5315,CERV!$G:$G,D5315),
IF(AND(A5315="Cancer Screening for CKD patients", E5315="Utilization Rate (per 100,000 patients)"),
SUMIFS(CANSCRN!$D:$D,CANSCRN!$A:$A,C5315,CANSCRN!$G:$G,D5315),
IF(AND(A5315="PSA Testing", E5315="Cost per service ($USD)"),
SUMIFS(PSA!$E:$E,PSA!$A:$A,C5315,PSA!$G:$G,D5315),
IF(AND(A5315="Colorectal Cancer Screening", E5315="Cost per service ($USD)"),
SUMIFS(COL!$E:$E,COL!$A:$A,C5315,COL!$G:$G,D5315),
IF(AND(A5315="Cervical Cancer Screening", E5315="Cost per service ($USD)"),
SUMIFS(CERV!$E:$E,CERV!$A:$A,C5315,CERV!$G:$G,D5315),
IF(AND(A5315="Cancer Screening for CKD patients", E5315="Cost per service ($USD)"),
SUMIFS(CANSCRN!$E:$E,CANSCRN!$A:$A,C5315,CANSCRN!$G:$G,D5315),
IF(AND(A5315="PSA Testing", E5315="Total Expenditure ($USD per 100,000 patients)"),
SUMIFS(PSA!$F:$F,PSA!$A:$A,C5315,PSA!$G:$G,D5315),
IF(AND(A5315="Colorectal Cancer Screening", E5315="Total Expenditure ($USD per 100,000 patients)"),
SUMIFS(COL!$F:$F,COL!$A:$A,C5315,COL!$G:$G,D5315),
IF(AND(A5315="Cervical Cancer Screening", E5315="Total Expenditure ($USD per 100,000 patients)"),
SUMIFS(CERV!$F:$F,CERV!$A:$A,C5315,CERV!$G:$G,D5315),
SUMIFS(CANSCRN!$F:$F,CANSCRN!$A:$A,C5315,CANSCRN!$G:$G,D5315))))))))))))</f>
        <v>99.262308259999998</v>
      </c>
    </row>
    <row r="5316" spans="1:6" x14ac:dyDescent="0.2">
      <c r="A5316" s="24" t="s">
        <v>103</v>
      </c>
      <c r="B5316" s="24" t="s">
        <v>101</v>
      </c>
      <c r="C5316" s="24" t="s">
        <v>54</v>
      </c>
      <c r="D5316" s="24">
        <v>2010</v>
      </c>
      <c r="E5316" s="24" t="s">
        <v>106</v>
      </c>
      <c r="F5316" s="3">
        <f>IF(AND(A5316="PSA Testing", E5316= "Utilization Rate (per 100,000 patients)"),
SUMIFS(PSA!$D:$D,PSA!$A:$A,C5316,PSA!$G:$G,D5316),
IF(AND(A5316="Colorectal Cancer Screening", E5316="Utilization Rate (per 100,000 patients)"),
SUMIFS(COL!$D:$D,COL!$A:$A,C5316,COL!$G:$G, D5316),
IF(AND(A5316="Cervical Cancer Screening", E5316="Utilization Rate (per 100,000 patients)"),
SUMIFS(CERV!$D:$D,CERV!$A:$A,C5316,CERV!$G:$G,D5316),
IF(AND(A5316="Cancer Screening for CKD patients", E5316="Utilization Rate (per 100,000 patients)"),
SUMIFS(CANSCRN!$D:$D,CANSCRN!$A:$A,C5316,CANSCRN!$G:$G,D5316),
IF(AND(A5316="PSA Testing", E5316="Cost per service ($USD)"),
SUMIFS(PSA!$E:$E,PSA!$A:$A,C5316,PSA!$G:$G,D5316),
IF(AND(A5316="Colorectal Cancer Screening", E5316="Cost per service ($USD)"),
SUMIFS(COL!$E:$E,COL!$A:$A,C5316,COL!$G:$G,D5316),
IF(AND(A5316="Cervical Cancer Screening", E5316="Cost per service ($USD)"),
SUMIFS(CERV!$E:$E,CERV!$A:$A,C5316,CERV!$G:$G,D5316),
IF(AND(A5316="Cancer Screening for CKD patients", E5316="Cost per service ($USD)"),
SUMIFS(CANSCRN!$E:$E,CANSCRN!$A:$A,C5316,CANSCRN!$G:$G,D5316),
IF(AND(A5316="PSA Testing", E5316="Total Expenditure ($USD per 100,000 patients)"),
SUMIFS(PSA!$F:$F,PSA!$A:$A,C5316,PSA!$G:$G,D5316),
IF(AND(A5316="Colorectal Cancer Screening", E5316="Total Expenditure ($USD per 100,000 patients)"),
SUMIFS(COL!$F:$F,COL!$A:$A,C5316,COL!$G:$G,D5316),
IF(AND(A5316="Cervical Cancer Screening", E5316="Total Expenditure ($USD per 100,000 patients)"),
SUMIFS(CERV!$F:$F,CERV!$A:$A,C5316,CERV!$G:$G,D5316),
SUMIFS(CANSCRN!$F:$F,CANSCRN!$A:$A,C5316,CANSCRN!$G:$G,D5316))))))))))))</f>
        <v>106.6435757</v>
      </c>
    </row>
    <row r="5317" spans="1:6" x14ac:dyDescent="0.2">
      <c r="A5317" s="24" t="s">
        <v>103</v>
      </c>
      <c r="B5317" s="24" t="s">
        <v>101</v>
      </c>
      <c r="C5317" s="24" t="s">
        <v>54</v>
      </c>
      <c r="D5317" s="24">
        <v>2011</v>
      </c>
      <c r="E5317" s="24" t="s">
        <v>106</v>
      </c>
      <c r="F5317" s="3">
        <f>IF(AND(A5317="PSA Testing", E5317= "Utilization Rate (per 100,000 patients)"),
SUMIFS(PSA!$D:$D,PSA!$A:$A,C5317,PSA!$G:$G,D5317),
IF(AND(A5317="Colorectal Cancer Screening", E5317="Utilization Rate (per 100,000 patients)"),
SUMIFS(COL!$D:$D,COL!$A:$A,C5317,COL!$G:$G, D5317),
IF(AND(A5317="Cervical Cancer Screening", E5317="Utilization Rate (per 100,000 patients)"),
SUMIFS(CERV!$D:$D,CERV!$A:$A,C5317,CERV!$G:$G,D5317),
IF(AND(A5317="Cancer Screening for CKD patients", E5317="Utilization Rate (per 100,000 patients)"),
SUMIFS(CANSCRN!$D:$D,CANSCRN!$A:$A,C5317,CANSCRN!$G:$G,D5317),
IF(AND(A5317="PSA Testing", E5317="Cost per service ($USD)"),
SUMIFS(PSA!$E:$E,PSA!$A:$A,C5317,PSA!$G:$G,D5317),
IF(AND(A5317="Colorectal Cancer Screening", E5317="Cost per service ($USD)"),
SUMIFS(COL!$E:$E,COL!$A:$A,C5317,COL!$G:$G,D5317),
IF(AND(A5317="Cervical Cancer Screening", E5317="Cost per service ($USD)"),
SUMIFS(CERV!$E:$E,CERV!$A:$A,C5317,CERV!$G:$G,D5317),
IF(AND(A5317="Cancer Screening for CKD patients", E5317="Cost per service ($USD)"),
SUMIFS(CANSCRN!$E:$E,CANSCRN!$A:$A,C5317,CANSCRN!$G:$G,D5317),
IF(AND(A5317="PSA Testing", E5317="Total Expenditure ($USD per 100,000 patients)"),
SUMIFS(PSA!$F:$F,PSA!$A:$A,C5317,PSA!$G:$G,D5317),
IF(AND(A5317="Colorectal Cancer Screening", E5317="Total Expenditure ($USD per 100,000 patients)"),
SUMIFS(COL!$F:$F,COL!$A:$A,C5317,COL!$G:$G,D5317),
IF(AND(A5317="Cervical Cancer Screening", E5317="Total Expenditure ($USD per 100,000 patients)"),
SUMIFS(CERV!$F:$F,CERV!$A:$A,C5317,CERV!$G:$G,D5317),
SUMIFS(CANSCRN!$F:$F,CANSCRN!$A:$A,C5317,CANSCRN!$G:$G,D5317))))))))))))</f>
        <v>109.91622479999999</v>
      </c>
    </row>
    <row r="5318" spans="1:6" x14ac:dyDescent="0.2">
      <c r="A5318" s="24" t="s">
        <v>103</v>
      </c>
      <c r="B5318" s="24" t="s">
        <v>101</v>
      </c>
      <c r="C5318" s="24" t="s">
        <v>54</v>
      </c>
      <c r="D5318" s="24">
        <v>2012</v>
      </c>
      <c r="E5318" s="24" t="s">
        <v>106</v>
      </c>
      <c r="F5318" s="3">
        <f>IF(AND(A5318="PSA Testing", E5318= "Utilization Rate (per 100,000 patients)"),
SUMIFS(PSA!$D:$D,PSA!$A:$A,C5318,PSA!$G:$G,D5318),
IF(AND(A5318="Colorectal Cancer Screening", E5318="Utilization Rate (per 100,000 patients)"),
SUMIFS(COL!$D:$D,COL!$A:$A,C5318,COL!$G:$G, D5318),
IF(AND(A5318="Cervical Cancer Screening", E5318="Utilization Rate (per 100,000 patients)"),
SUMIFS(CERV!$D:$D,CERV!$A:$A,C5318,CERV!$G:$G,D5318),
IF(AND(A5318="Cancer Screening for CKD patients", E5318="Utilization Rate (per 100,000 patients)"),
SUMIFS(CANSCRN!$D:$D,CANSCRN!$A:$A,C5318,CANSCRN!$G:$G,D5318),
IF(AND(A5318="PSA Testing", E5318="Cost per service ($USD)"),
SUMIFS(PSA!$E:$E,PSA!$A:$A,C5318,PSA!$G:$G,D5318),
IF(AND(A5318="Colorectal Cancer Screening", E5318="Cost per service ($USD)"),
SUMIFS(COL!$E:$E,COL!$A:$A,C5318,COL!$G:$G,D5318),
IF(AND(A5318="Cervical Cancer Screening", E5318="Cost per service ($USD)"),
SUMIFS(CERV!$E:$E,CERV!$A:$A,C5318,CERV!$G:$G,D5318),
IF(AND(A5318="Cancer Screening for CKD patients", E5318="Cost per service ($USD)"),
SUMIFS(CANSCRN!$E:$E,CANSCRN!$A:$A,C5318,CANSCRN!$G:$G,D5318),
IF(AND(A5318="PSA Testing", E5318="Total Expenditure ($USD per 100,000 patients)"),
SUMIFS(PSA!$F:$F,PSA!$A:$A,C5318,PSA!$G:$G,D5318),
IF(AND(A5318="Colorectal Cancer Screening", E5318="Total Expenditure ($USD per 100,000 patients)"),
SUMIFS(COL!$F:$F,COL!$A:$A,C5318,COL!$G:$G,D5318),
IF(AND(A5318="Cervical Cancer Screening", E5318="Total Expenditure ($USD per 100,000 patients)"),
SUMIFS(CERV!$F:$F,CERV!$A:$A,C5318,CERV!$G:$G,D5318),
SUMIFS(CANSCRN!$F:$F,CANSCRN!$A:$A,C5318,CANSCRN!$G:$G,D5318))))))))))))</f>
        <v>107.7137755</v>
      </c>
    </row>
    <row r="5319" spans="1:6" x14ac:dyDescent="0.2">
      <c r="A5319" s="24" t="s">
        <v>103</v>
      </c>
      <c r="B5319" s="24" t="s">
        <v>101</v>
      </c>
      <c r="C5319" s="24" t="s">
        <v>54</v>
      </c>
      <c r="D5319" s="24">
        <v>2013</v>
      </c>
      <c r="E5319" s="24" t="s">
        <v>106</v>
      </c>
      <c r="F5319" s="3">
        <f>IF(AND(A5319="PSA Testing", E5319= "Utilization Rate (per 100,000 patients)"),
SUMIFS(PSA!$D:$D,PSA!$A:$A,C5319,PSA!$G:$G,D5319),
IF(AND(A5319="Colorectal Cancer Screening", E5319="Utilization Rate (per 100,000 patients)"),
SUMIFS(COL!$D:$D,COL!$A:$A,C5319,COL!$G:$G, D5319),
IF(AND(A5319="Cervical Cancer Screening", E5319="Utilization Rate (per 100,000 patients)"),
SUMIFS(CERV!$D:$D,CERV!$A:$A,C5319,CERV!$G:$G,D5319),
IF(AND(A5319="Cancer Screening for CKD patients", E5319="Utilization Rate (per 100,000 patients)"),
SUMIFS(CANSCRN!$D:$D,CANSCRN!$A:$A,C5319,CANSCRN!$G:$G,D5319),
IF(AND(A5319="PSA Testing", E5319="Cost per service ($USD)"),
SUMIFS(PSA!$E:$E,PSA!$A:$A,C5319,PSA!$G:$G,D5319),
IF(AND(A5319="Colorectal Cancer Screening", E5319="Cost per service ($USD)"),
SUMIFS(COL!$E:$E,COL!$A:$A,C5319,COL!$G:$G,D5319),
IF(AND(A5319="Cervical Cancer Screening", E5319="Cost per service ($USD)"),
SUMIFS(CERV!$E:$E,CERV!$A:$A,C5319,CERV!$G:$G,D5319),
IF(AND(A5319="Cancer Screening for CKD patients", E5319="Cost per service ($USD)"),
SUMIFS(CANSCRN!$E:$E,CANSCRN!$A:$A,C5319,CANSCRN!$G:$G,D5319),
IF(AND(A5319="PSA Testing", E5319="Total Expenditure ($USD per 100,000 patients)"),
SUMIFS(PSA!$F:$F,PSA!$A:$A,C5319,PSA!$G:$G,D5319),
IF(AND(A5319="Colorectal Cancer Screening", E5319="Total Expenditure ($USD per 100,000 patients)"),
SUMIFS(COL!$F:$F,COL!$A:$A,C5319,COL!$G:$G,D5319),
IF(AND(A5319="Cervical Cancer Screening", E5319="Total Expenditure ($USD per 100,000 patients)"),
SUMIFS(CERV!$F:$F,CERV!$A:$A,C5319,CERV!$G:$G,D5319),
SUMIFS(CANSCRN!$F:$F,CANSCRN!$A:$A,C5319,CANSCRN!$G:$G,D5319))))))))))))</f>
        <v>127.69395919999999</v>
      </c>
    </row>
    <row r="5320" spans="1:6" x14ac:dyDescent="0.2">
      <c r="A5320" s="24" t="s">
        <v>103</v>
      </c>
      <c r="B5320" s="24" t="s">
        <v>101</v>
      </c>
      <c r="C5320" s="24" t="s">
        <v>54</v>
      </c>
      <c r="D5320" s="24">
        <v>2014</v>
      </c>
      <c r="E5320" s="24" t="s">
        <v>106</v>
      </c>
      <c r="F5320" s="3">
        <f>IF(AND(A5320="PSA Testing", E5320= "Utilization Rate (per 100,000 patients)"),
SUMIFS(PSA!$D:$D,PSA!$A:$A,C5320,PSA!$G:$G,D5320),
IF(AND(A5320="Colorectal Cancer Screening", E5320="Utilization Rate (per 100,000 patients)"),
SUMIFS(COL!$D:$D,COL!$A:$A,C5320,COL!$G:$G, D5320),
IF(AND(A5320="Cervical Cancer Screening", E5320="Utilization Rate (per 100,000 patients)"),
SUMIFS(CERV!$D:$D,CERV!$A:$A,C5320,CERV!$G:$G,D5320),
IF(AND(A5320="Cancer Screening for CKD patients", E5320="Utilization Rate (per 100,000 patients)"),
SUMIFS(CANSCRN!$D:$D,CANSCRN!$A:$A,C5320,CANSCRN!$G:$G,D5320),
IF(AND(A5320="PSA Testing", E5320="Cost per service ($USD)"),
SUMIFS(PSA!$E:$E,PSA!$A:$A,C5320,PSA!$G:$G,D5320),
IF(AND(A5320="Colorectal Cancer Screening", E5320="Cost per service ($USD)"),
SUMIFS(COL!$E:$E,COL!$A:$A,C5320,COL!$G:$G,D5320),
IF(AND(A5320="Cervical Cancer Screening", E5320="Cost per service ($USD)"),
SUMIFS(CERV!$E:$E,CERV!$A:$A,C5320,CERV!$G:$G,D5320),
IF(AND(A5320="Cancer Screening for CKD patients", E5320="Cost per service ($USD)"),
SUMIFS(CANSCRN!$E:$E,CANSCRN!$A:$A,C5320,CANSCRN!$G:$G,D5320),
IF(AND(A5320="PSA Testing", E5320="Total Expenditure ($USD per 100,000 patients)"),
SUMIFS(PSA!$F:$F,PSA!$A:$A,C5320,PSA!$G:$G,D5320),
IF(AND(A5320="Colorectal Cancer Screening", E5320="Total Expenditure ($USD per 100,000 patients)"),
SUMIFS(COL!$F:$F,COL!$A:$A,C5320,COL!$G:$G,D5320),
IF(AND(A5320="Cervical Cancer Screening", E5320="Total Expenditure ($USD per 100,000 patients)"),
SUMIFS(CERV!$F:$F,CERV!$A:$A,C5320,CERV!$G:$G,D5320),
SUMIFS(CANSCRN!$F:$F,CANSCRN!$A:$A,C5320,CANSCRN!$G:$G,D5320))))))))))))</f>
        <v>130.42514660000001</v>
      </c>
    </row>
    <row r="5321" spans="1:6" x14ac:dyDescent="0.2">
      <c r="A5321" s="24" t="s">
        <v>103</v>
      </c>
      <c r="B5321" s="24" t="s">
        <v>101</v>
      </c>
      <c r="C5321" s="24" t="s">
        <v>54</v>
      </c>
      <c r="D5321" s="24">
        <v>2015</v>
      </c>
      <c r="E5321" s="24" t="s">
        <v>106</v>
      </c>
      <c r="F5321" s="3">
        <f>IF(AND(A5321="PSA Testing", E5321= "Utilization Rate (per 100,000 patients)"),
SUMIFS(PSA!$D:$D,PSA!$A:$A,C5321,PSA!$G:$G,D5321),
IF(AND(A5321="Colorectal Cancer Screening", E5321="Utilization Rate (per 100,000 patients)"),
SUMIFS(COL!$D:$D,COL!$A:$A,C5321,COL!$G:$G, D5321),
IF(AND(A5321="Cervical Cancer Screening", E5321="Utilization Rate (per 100,000 patients)"),
SUMIFS(CERV!$D:$D,CERV!$A:$A,C5321,CERV!$G:$G,D5321),
IF(AND(A5321="Cancer Screening for CKD patients", E5321="Utilization Rate (per 100,000 patients)"),
SUMIFS(CANSCRN!$D:$D,CANSCRN!$A:$A,C5321,CANSCRN!$G:$G,D5321),
IF(AND(A5321="PSA Testing", E5321="Cost per service ($USD)"),
SUMIFS(PSA!$E:$E,PSA!$A:$A,C5321,PSA!$G:$G,D5321),
IF(AND(A5321="Colorectal Cancer Screening", E5321="Cost per service ($USD)"),
SUMIFS(COL!$E:$E,COL!$A:$A,C5321,COL!$G:$G,D5321),
IF(AND(A5321="Cervical Cancer Screening", E5321="Cost per service ($USD)"),
SUMIFS(CERV!$E:$E,CERV!$A:$A,C5321,CERV!$G:$G,D5321),
IF(AND(A5321="Cancer Screening for CKD patients", E5321="Cost per service ($USD)"),
SUMIFS(CANSCRN!$E:$E,CANSCRN!$A:$A,C5321,CANSCRN!$G:$G,D5321),
IF(AND(A5321="PSA Testing", E5321="Total Expenditure ($USD per 100,000 patients)"),
SUMIFS(PSA!$F:$F,PSA!$A:$A,C5321,PSA!$G:$G,D5321),
IF(AND(A5321="Colorectal Cancer Screening", E5321="Total Expenditure ($USD per 100,000 patients)"),
SUMIFS(COL!$F:$F,COL!$A:$A,C5321,COL!$G:$G,D5321),
IF(AND(A5321="Cervical Cancer Screening", E5321="Total Expenditure ($USD per 100,000 patients)"),
SUMIFS(CERV!$F:$F,CERV!$A:$A,C5321,CERV!$G:$G,D5321),
SUMIFS(CANSCRN!$F:$F,CANSCRN!$A:$A,C5321,CANSCRN!$G:$G,D5321))))))))))))</f>
        <v>143.26026300000001</v>
      </c>
    </row>
    <row r="5322" spans="1:6" x14ac:dyDescent="0.2">
      <c r="A5322" s="24" t="s">
        <v>103</v>
      </c>
      <c r="B5322" s="24" t="s">
        <v>101</v>
      </c>
      <c r="C5322" s="24" t="s">
        <v>54</v>
      </c>
      <c r="D5322" s="24">
        <v>2016</v>
      </c>
      <c r="E5322" s="24" t="s">
        <v>106</v>
      </c>
      <c r="F5322" s="3">
        <f>IF(AND(A5322="PSA Testing", E5322= "Utilization Rate (per 100,000 patients)"),
SUMIFS(PSA!$D:$D,PSA!$A:$A,C5322,PSA!$G:$G,D5322),
IF(AND(A5322="Colorectal Cancer Screening", E5322="Utilization Rate (per 100,000 patients)"),
SUMIFS(COL!$D:$D,COL!$A:$A,C5322,COL!$G:$G, D5322),
IF(AND(A5322="Cervical Cancer Screening", E5322="Utilization Rate (per 100,000 patients)"),
SUMIFS(CERV!$D:$D,CERV!$A:$A,C5322,CERV!$G:$G,D5322),
IF(AND(A5322="Cancer Screening for CKD patients", E5322="Utilization Rate (per 100,000 patients)"),
SUMIFS(CANSCRN!$D:$D,CANSCRN!$A:$A,C5322,CANSCRN!$G:$G,D5322),
IF(AND(A5322="PSA Testing", E5322="Cost per service ($USD)"),
SUMIFS(PSA!$E:$E,PSA!$A:$A,C5322,PSA!$G:$G,D5322),
IF(AND(A5322="Colorectal Cancer Screening", E5322="Cost per service ($USD)"),
SUMIFS(COL!$E:$E,COL!$A:$A,C5322,COL!$G:$G,D5322),
IF(AND(A5322="Cervical Cancer Screening", E5322="Cost per service ($USD)"),
SUMIFS(CERV!$E:$E,CERV!$A:$A,C5322,CERV!$G:$G,D5322),
IF(AND(A5322="Cancer Screening for CKD patients", E5322="Cost per service ($USD)"),
SUMIFS(CANSCRN!$E:$E,CANSCRN!$A:$A,C5322,CANSCRN!$G:$G,D5322),
IF(AND(A5322="PSA Testing", E5322="Total Expenditure ($USD per 100,000 patients)"),
SUMIFS(PSA!$F:$F,PSA!$A:$A,C5322,PSA!$G:$G,D5322),
IF(AND(A5322="Colorectal Cancer Screening", E5322="Total Expenditure ($USD per 100,000 patients)"),
SUMIFS(COL!$F:$F,COL!$A:$A,C5322,COL!$G:$G,D5322),
IF(AND(A5322="Cervical Cancer Screening", E5322="Total Expenditure ($USD per 100,000 patients)"),
SUMIFS(CERV!$F:$F,CERV!$A:$A,C5322,CERV!$G:$G,D5322),
SUMIFS(CANSCRN!$F:$F,CANSCRN!$A:$A,C5322,CANSCRN!$G:$G,D5322))))))))))))</f>
        <v>158.66039929999999</v>
      </c>
    </row>
    <row r="5323" spans="1:6" x14ac:dyDescent="0.2">
      <c r="A5323" s="24" t="s">
        <v>103</v>
      </c>
      <c r="B5323" s="24" t="s">
        <v>101</v>
      </c>
      <c r="C5323" s="24" t="s">
        <v>54</v>
      </c>
      <c r="D5323" s="24">
        <v>2017</v>
      </c>
      <c r="E5323" s="24" t="s">
        <v>106</v>
      </c>
      <c r="F5323" s="3">
        <f>IF(AND(A5323="PSA Testing", E5323= "Utilization Rate (per 100,000 patients)"),
SUMIFS(PSA!$D:$D,PSA!$A:$A,C5323,PSA!$G:$G,D5323),
IF(AND(A5323="Colorectal Cancer Screening", E5323="Utilization Rate (per 100,000 patients)"),
SUMIFS(COL!$D:$D,COL!$A:$A,C5323,COL!$G:$G, D5323),
IF(AND(A5323="Cervical Cancer Screening", E5323="Utilization Rate (per 100,000 patients)"),
SUMIFS(CERV!$D:$D,CERV!$A:$A,C5323,CERV!$G:$G,D5323),
IF(AND(A5323="Cancer Screening for CKD patients", E5323="Utilization Rate (per 100,000 patients)"),
SUMIFS(CANSCRN!$D:$D,CANSCRN!$A:$A,C5323,CANSCRN!$G:$G,D5323),
IF(AND(A5323="PSA Testing", E5323="Cost per service ($USD)"),
SUMIFS(PSA!$E:$E,PSA!$A:$A,C5323,PSA!$G:$G,D5323),
IF(AND(A5323="Colorectal Cancer Screening", E5323="Cost per service ($USD)"),
SUMIFS(COL!$E:$E,COL!$A:$A,C5323,COL!$G:$G,D5323),
IF(AND(A5323="Cervical Cancer Screening", E5323="Cost per service ($USD)"),
SUMIFS(CERV!$E:$E,CERV!$A:$A,C5323,CERV!$G:$G,D5323),
IF(AND(A5323="Cancer Screening for CKD patients", E5323="Cost per service ($USD)"),
SUMIFS(CANSCRN!$E:$E,CANSCRN!$A:$A,C5323,CANSCRN!$G:$G,D5323),
IF(AND(A5323="PSA Testing", E5323="Total Expenditure ($USD per 100,000 patients)"),
SUMIFS(PSA!$F:$F,PSA!$A:$A,C5323,PSA!$G:$G,D5323),
IF(AND(A5323="Colorectal Cancer Screening", E5323="Total Expenditure ($USD per 100,000 patients)"),
SUMIFS(COL!$F:$F,COL!$A:$A,C5323,COL!$G:$G,D5323),
IF(AND(A5323="Cervical Cancer Screening", E5323="Total Expenditure ($USD per 100,000 patients)"),
SUMIFS(CERV!$F:$F,CERV!$A:$A,C5323,CERV!$G:$G,D5323),
SUMIFS(CANSCRN!$F:$F,CANSCRN!$A:$A,C5323,CANSCRN!$G:$G,D5323))))))))))))</f>
        <v>174.8779461</v>
      </c>
    </row>
    <row r="5324" spans="1:6" x14ac:dyDescent="0.2">
      <c r="A5324" s="24" t="s">
        <v>103</v>
      </c>
      <c r="B5324" s="24" t="s">
        <v>101</v>
      </c>
      <c r="C5324" s="24" t="s">
        <v>54</v>
      </c>
      <c r="D5324" s="24">
        <v>2018</v>
      </c>
      <c r="E5324" s="24" t="s">
        <v>106</v>
      </c>
      <c r="F5324" s="3">
        <f>IF(AND(A5324="PSA Testing", E5324= "Utilization Rate (per 100,000 patients)"),
SUMIFS(PSA!$D:$D,PSA!$A:$A,C5324,PSA!$G:$G,D5324),
IF(AND(A5324="Colorectal Cancer Screening", E5324="Utilization Rate (per 100,000 patients)"),
SUMIFS(COL!$D:$D,COL!$A:$A,C5324,COL!$G:$G, D5324),
IF(AND(A5324="Cervical Cancer Screening", E5324="Utilization Rate (per 100,000 patients)"),
SUMIFS(CERV!$D:$D,CERV!$A:$A,C5324,CERV!$G:$G,D5324),
IF(AND(A5324="Cancer Screening for CKD patients", E5324="Utilization Rate (per 100,000 patients)"),
SUMIFS(CANSCRN!$D:$D,CANSCRN!$A:$A,C5324,CANSCRN!$G:$G,D5324),
IF(AND(A5324="PSA Testing", E5324="Cost per service ($USD)"),
SUMIFS(PSA!$E:$E,PSA!$A:$A,C5324,PSA!$G:$G,D5324),
IF(AND(A5324="Colorectal Cancer Screening", E5324="Cost per service ($USD)"),
SUMIFS(COL!$E:$E,COL!$A:$A,C5324,COL!$G:$G,D5324),
IF(AND(A5324="Cervical Cancer Screening", E5324="Cost per service ($USD)"),
SUMIFS(CERV!$E:$E,CERV!$A:$A,C5324,CERV!$G:$G,D5324),
IF(AND(A5324="Cancer Screening for CKD patients", E5324="Cost per service ($USD)"),
SUMIFS(CANSCRN!$E:$E,CANSCRN!$A:$A,C5324,CANSCRN!$G:$G,D5324),
IF(AND(A5324="PSA Testing", E5324="Total Expenditure ($USD per 100,000 patients)"),
SUMIFS(PSA!$F:$F,PSA!$A:$A,C5324,PSA!$G:$G,D5324),
IF(AND(A5324="Colorectal Cancer Screening", E5324="Total Expenditure ($USD per 100,000 patients)"),
SUMIFS(COL!$F:$F,COL!$A:$A,C5324,COL!$G:$G,D5324),
IF(AND(A5324="Cervical Cancer Screening", E5324="Total Expenditure ($USD per 100,000 patients)"),
SUMIFS(CERV!$F:$F,CERV!$A:$A,C5324,CERV!$G:$G,D5324),
SUMIFS(CANSCRN!$F:$F,CANSCRN!$A:$A,C5324,CANSCRN!$G:$G,D5324))))))))))))</f>
        <v>202.7960654</v>
      </c>
    </row>
    <row r="5325" spans="1:6" x14ac:dyDescent="0.2">
      <c r="A5325" s="24" t="s">
        <v>103</v>
      </c>
      <c r="B5325" s="24" t="s">
        <v>101</v>
      </c>
      <c r="C5325" s="24" t="s">
        <v>54</v>
      </c>
      <c r="D5325" s="24">
        <v>2019</v>
      </c>
      <c r="E5325" s="24" t="s">
        <v>106</v>
      </c>
      <c r="F5325" s="3">
        <f>IF(AND(A5325="PSA Testing", E5325= "Utilization Rate (per 100,000 patients)"),
SUMIFS(PSA!$D:$D,PSA!$A:$A,C5325,PSA!$G:$G,D5325),
IF(AND(A5325="Colorectal Cancer Screening", E5325="Utilization Rate (per 100,000 patients)"),
SUMIFS(COL!$D:$D,COL!$A:$A,C5325,COL!$G:$G, D5325),
IF(AND(A5325="Cervical Cancer Screening", E5325="Utilization Rate (per 100,000 patients)"),
SUMIFS(CERV!$D:$D,CERV!$A:$A,C5325,CERV!$G:$G,D5325),
IF(AND(A5325="Cancer Screening for CKD patients", E5325="Utilization Rate (per 100,000 patients)"),
SUMIFS(CANSCRN!$D:$D,CANSCRN!$A:$A,C5325,CANSCRN!$G:$G,D5325),
IF(AND(A5325="PSA Testing", E5325="Cost per service ($USD)"),
SUMIFS(PSA!$E:$E,PSA!$A:$A,C5325,PSA!$G:$G,D5325),
IF(AND(A5325="Colorectal Cancer Screening", E5325="Cost per service ($USD)"),
SUMIFS(COL!$E:$E,COL!$A:$A,C5325,COL!$G:$G,D5325),
IF(AND(A5325="Cervical Cancer Screening", E5325="Cost per service ($USD)"),
SUMIFS(CERV!$E:$E,CERV!$A:$A,C5325,CERV!$G:$G,D5325),
IF(AND(A5325="Cancer Screening for CKD patients", E5325="Cost per service ($USD)"),
SUMIFS(CANSCRN!$E:$E,CANSCRN!$A:$A,C5325,CANSCRN!$G:$G,D5325),
IF(AND(A5325="PSA Testing", E5325="Total Expenditure ($USD per 100,000 patients)"),
SUMIFS(PSA!$F:$F,PSA!$A:$A,C5325,PSA!$G:$G,D5325),
IF(AND(A5325="Colorectal Cancer Screening", E5325="Total Expenditure ($USD per 100,000 patients)"),
SUMIFS(COL!$F:$F,COL!$A:$A,C5325,COL!$G:$G,D5325),
IF(AND(A5325="Cervical Cancer Screening", E5325="Total Expenditure ($USD per 100,000 patients)"),
SUMIFS(CERV!$F:$F,CERV!$A:$A,C5325,CERV!$G:$G,D5325),
SUMIFS(CANSCRN!$F:$F,CANSCRN!$A:$A,C5325,CANSCRN!$G:$G,D5325))))))))))))</f>
        <v>205.60754549999999</v>
      </c>
    </row>
    <row r="5326" spans="1:6" x14ac:dyDescent="0.2">
      <c r="A5326" s="24" t="s">
        <v>103</v>
      </c>
      <c r="B5326" s="24" t="s">
        <v>101</v>
      </c>
      <c r="C5326" s="24" t="s">
        <v>55</v>
      </c>
      <c r="D5326" s="24">
        <v>2009</v>
      </c>
      <c r="E5326" s="24" t="s">
        <v>106</v>
      </c>
      <c r="F5326" s="3">
        <f>IF(AND(A5326="PSA Testing", E5326= "Utilization Rate (per 100,000 patients)"),
SUMIFS(PSA!$D:$D,PSA!$A:$A,C5326,PSA!$G:$G,D5326),
IF(AND(A5326="Colorectal Cancer Screening", E5326="Utilization Rate (per 100,000 patients)"),
SUMIFS(COL!$D:$D,COL!$A:$A,C5326,COL!$G:$G, D5326),
IF(AND(A5326="Cervical Cancer Screening", E5326="Utilization Rate (per 100,000 patients)"),
SUMIFS(CERV!$D:$D,CERV!$A:$A,C5326,CERV!$G:$G,D5326),
IF(AND(A5326="Cancer Screening for CKD patients", E5326="Utilization Rate (per 100,000 patients)"),
SUMIFS(CANSCRN!$D:$D,CANSCRN!$A:$A,C5326,CANSCRN!$G:$G,D5326),
IF(AND(A5326="PSA Testing", E5326="Cost per service ($USD)"),
SUMIFS(PSA!$E:$E,PSA!$A:$A,C5326,PSA!$G:$G,D5326),
IF(AND(A5326="Colorectal Cancer Screening", E5326="Cost per service ($USD)"),
SUMIFS(COL!$E:$E,COL!$A:$A,C5326,COL!$G:$G,D5326),
IF(AND(A5326="Cervical Cancer Screening", E5326="Cost per service ($USD)"),
SUMIFS(CERV!$E:$E,CERV!$A:$A,C5326,CERV!$G:$G,D5326),
IF(AND(A5326="Cancer Screening for CKD patients", E5326="Cost per service ($USD)"),
SUMIFS(CANSCRN!$E:$E,CANSCRN!$A:$A,C5326,CANSCRN!$G:$G,D5326),
IF(AND(A5326="PSA Testing", E5326="Total Expenditure ($USD per 100,000 patients)"),
SUMIFS(PSA!$F:$F,PSA!$A:$A,C5326,PSA!$G:$G,D5326),
IF(AND(A5326="Colorectal Cancer Screening", E5326="Total Expenditure ($USD per 100,000 patients)"),
SUMIFS(COL!$F:$F,COL!$A:$A,C5326,COL!$G:$G,D5326),
IF(AND(A5326="Cervical Cancer Screening", E5326="Total Expenditure ($USD per 100,000 patients)"),
SUMIFS(CERV!$F:$F,CERV!$A:$A,C5326,CERV!$G:$G,D5326),
SUMIFS(CANSCRN!$F:$F,CANSCRN!$A:$A,C5326,CANSCRN!$G:$G,D5326))))))))))))</f>
        <v>78.943439999999995</v>
      </c>
    </row>
    <row r="5327" spans="1:6" x14ac:dyDescent="0.2">
      <c r="A5327" s="24" t="s">
        <v>103</v>
      </c>
      <c r="B5327" s="24" t="s">
        <v>101</v>
      </c>
      <c r="C5327" s="24" t="s">
        <v>55</v>
      </c>
      <c r="D5327" s="24">
        <v>2010</v>
      </c>
      <c r="E5327" s="24" t="s">
        <v>106</v>
      </c>
      <c r="F5327" s="3">
        <f>IF(AND(A5327="PSA Testing", E5327= "Utilization Rate (per 100,000 patients)"),
SUMIFS(PSA!$D:$D,PSA!$A:$A,C5327,PSA!$G:$G,D5327),
IF(AND(A5327="Colorectal Cancer Screening", E5327="Utilization Rate (per 100,000 patients)"),
SUMIFS(COL!$D:$D,COL!$A:$A,C5327,COL!$G:$G, D5327),
IF(AND(A5327="Cervical Cancer Screening", E5327="Utilization Rate (per 100,000 patients)"),
SUMIFS(CERV!$D:$D,CERV!$A:$A,C5327,CERV!$G:$G,D5327),
IF(AND(A5327="Cancer Screening for CKD patients", E5327="Utilization Rate (per 100,000 patients)"),
SUMIFS(CANSCRN!$D:$D,CANSCRN!$A:$A,C5327,CANSCRN!$G:$G,D5327),
IF(AND(A5327="PSA Testing", E5327="Cost per service ($USD)"),
SUMIFS(PSA!$E:$E,PSA!$A:$A,C5327,PSA!$G:$G,D5327),
IF(AND(A5327="Colorectal Cancer Screening", E5327="Cost per service ($USD)"),
SUMIFS(COL!$E:$E,COL!$A:$A,C5327,COL!$G:$G,D5327),
IF(AND(A5327="Cervical Cancer Screening", E5327="Cost per service ($USD)"),
SUMIFS(CERV!$E:$E,CERV!$A:$A,C5327,CERV!$G:$G,D5327),
IF(AND(A5327="Cancer Screening for CKD patients", E5327="Cost per service ($USD)"),
SUMIFS(CANSCRN!$E:$E,CANSCRN!$A:$A,C5327,CANSCRN!$G:$G,D5327),
IF(AND(A5327="PSA Testing", E5327="Total Expenditure ($USD per 100,000 patients)"),
SUMIFS(PSA!$F:$F,PSA!$A:$A,C5327,PSA!$G:$G,D5327),
IF(AND(A5327="Colorectal Cancer Screening", E5327="Total Expenditure ($USD per 100,000 patients)"),
SUMIFS(COL!$F:$F,COL!$A:$A,C5327,COL!$G:$G,D5327),
IF(AND(A5327="Cervical Cancer Screening", E5327="Total Expenditure ($USD per 100,000 patients)"),
SUMIFS(CERV!$F:$F,CERV!$A:$A,C5327,CERV!$G:$G,D5327),
SUMIFS(CANSCRN!$F:$F,CANSCRN!$A:$A,C5327,CANSCRN!$G:$G,D5327))))))))))))</f>
        <v>80.04092</v>
      </c>
    </row>
    <row r="5328" spans="1:6" x14ac:dyDescent="0.2">
      <c r="A5328" s="24" t="s">
        <v>103</v>
      </c>
      <c r="B5328" s="24" t="s">
        <v>101</v>
      </c>
      <c r="C5328" s="24" t="s">
        <v>55</v>
      </c>
      <c r="D5328" s="24">
        <v>2011</v>
      </c>
      <c r="E5328" s="24" t="s">
        <v>106</v>
      </c>
      <c r="F5328" s="3">
        <f>IF(AND(A5328="PSA Testing", E5328= "Utilization Rate (per 100,000 patients)"),
SUMIFS(PSA!$D:$D,PSA!$A:$A,C5328,PSA!$G:$G,D5328),
IF(AND(A5328="Colorectal Cancer Screening", E5328="Utilization Rate (per 100,000 patients)"),
SUMIFS(COL!$D:$D,COL!$A:$A,C5328,COL!$G:$G, D5328),
IF(AND(A5328="Cervical Cancer Screening", E5328="Utilization Rate (per 100,000 patients)"),
SUMIFS(CERV!$D:$D,CERV!$A:$A,C5328,CERV!$G:$G,D5328),
IF(AND(A5328="Cancer Screening for CKD patients", E5328="Utilization Rate (per 100,000 patients)"),
SUMIFS(CANSCRN!$D:$D,CANSCRN!$A:$A,C5328,CANSCRN!$G:$G,D5328),
IF(AND(A5328="PSA Testing", E5328="Cost per service ($USD)"),
SUMIFS(PSA!$E:$E,PSA!$A:$A,C5328,PSA!$G:$G,D5328),
IF(AND(A5328="Colorectal Cancer Screening", E5328="Cost per service ($USD)"),
SUMIFS(COL!$E:$E,COL!$A:$A,C5328,COL!$G:$G,D5328),
IF(AND(A5328="Cervical Cancer Screening", E5328="Cost per service ($USD)"),
SUMIFS(CERV!$E:$E,CERV!$A:$A,C5328,CERV!$G:$G,D5328),
IF(AND(A5328="Cancer Screening for CKD patients", E5328="Cost per service ($USD)"),
SUMIFS(CANSCRN!$E:$E,CANSCRN!$A:$A,C5328,CANSCRN!$G:$G,D5328),
IF(AND(A5328="PSA Testing", E5328="Total Expenditure ($USD per 100,000 patients)"),
SUMIFS(PSA!$F:$F,PSA!$A:$A,C5328,PSA!$G:$G,D5328),
IF(AND(A5328="Colorectal Cancer Screening", E5328="Total Expenditure ($USD per 100,000 patients)"),
SUMIFS(COL!$F:$F,COL!$A:$A,C5328,COL!$G:$G,D5328),
IF(AND(A5328="Cervical Cancer Screening", E5328="Total Expenditure ($USD per 100,000 patients)"),
SUMIFS(CERV!$F:$F,CERV!$A:$A,C5328,CERV!$G:$G,D5328),
SUMIFS(CANSCRN!$F:$F,CANSCRN!$A:$A,C5328,CANSCRN!$G:$G,D5328))))))))))))</f>
        <v>71.421153849999996</v>
      </c>
    </row>
    <row r="5329" spans="1:6" x14ac:dyDescent="0.2">
      <c r="A5329" s="24" t="s">
        <v>103</v>
      </c>
      <c r="B5329" s="24" t="s">
        <v>101</v>
      </c>
      <c r="C5329" s="24" t="s">
        <v>55</v>
      </c>
      <c r="D5329" s="24">
        <v>2012</v>
      </c>
      <c r="E5329" s="24" t="s">
        <v>106</v>
      </c>
      <c r="F5329" s="3">
        <f>IF(AND(A5329="PSA Testing", E5329= "Utilization Rate (per 100,000 patients)"),
SUMIFS(PSA!$D:$D,PSA!$A:$A,C5329,PSA!$G:$G,D5329),
IF(AND(A5329="Colorectal Cancer Screening", E5329="Utilization Rate (per 100,000 patients)"),
SUMIFS(COL!$D:$D,COL!$A:$A,C5329,COL!$G:$G, D5329),
IF(AND(A5329="Cervical Cancer Screening", E5329="Utilization Rate (per 100,000 patients)"),
SUMIFS(CERV!$D:$D,CERV!$A:$A,C5329,CERV!$G:$G,D5329),
IF(AND(A5329="Cancer Screening for CKD patients", E5329="Utilization Rate (per 100,000 patients)"),
SUMIFS(CANSCRN!$D:$D,CANSCRN!$A:$A,C5329,CANSCRN!$G:$G,D5329),
IF(AND(A5329="PSA Testing", E5329="Cost per service ($USD)"),
SUMIFS(PSA!$E:$E,PSA!$A:$A,C5329,PSA!$G:$G,D5329),
IF(AND(A5329="Colorectal Cancer Screening", E5329="Cost per service ($USD)"),
SUMIFS(COL!$E:$E,COL!$A:$A,C5329,COL!$G:$G,D5329),
IF(AND(A5329="Cervical Cancer Screening", E5329="Cost per service ($USD)"),
SUMIFS(CERV!$E:$E,CERV!$A:$A,C5329,CERV!$G:$G,D5329),
IF(AND(A5329="Cancer Screening for CKD patients", E5329="Cost per service ($USD)"),
SUMIFS(CANSCRN!$E:$E,CANSCRN!$A:$A,C5329,CANSCRN!$G:$G,D5329),
IF(AND(A5329="PSA Testing", E5329="Total Expenditure ($USD per 100,000 patients)"),
SUMIFS(PSA!$F:$F,PSA!$A:$A,C5329,PSA!$G:$G,D5329),
IF(AND(A5329="Colorectal Cancer Screening", E5329="Total Expenditure ($USD per 100,000 patients)"),
SUMIFS(COL!$F:$F,COL!$A:$A,C5329,COL!$G:$G,D5329),
IF(AND(A5329="Cervical Cancer Screening", E5329="Total Expenditure ($USD per 100,000 patients)"),
SUMIFS(CERV!$F:$F,CERV!$A:$A,C5329,CERV!$G:$G,D5329),
SUMIFS(CANSCRN!$F:$F,CANSCRN!$A:$A,C5329,CANSCRN!$G:$G,D5329))))))))))))</f>
        <v>79.452307689999998</v>
      </c>
    </row>
    <row r="5330" spans="1:6" x14ac:dyDescent="0.2">
      <c r="A5330" s="24" t="s">
        <v>103</v>
      </c>
      <c r="B5330" s="24" t="s">
        <v>101</v>
      </c>
      <c r="C5330" s="24" t="s">
        <v>55</v>
      </c>
      <c r="D5330" s="24">
        <v>2013</v>
      </c>
      <c r="E5330" s="24" t="s">
        <v>106</v>
      </c>
      <c r="F5330" s="3">
        <f>IF(AND(A5330="PSA Testing", E5330= "Utilization Rate (per 100,000 patients)"),
SUMIFS(PSA!$D:$D,PSA!$A:$A,C5330,PSA!$G:$G,D5330),
IF(AND(A5330="Colorectal Cancer Screening", E5330="Utilization Rate (per 100,000 patients)"),
SUMIFS(COL!$D:$D,COL!$A:$A,C5330,COL!$G:$G, D5330),
IF(AND(A5330="Cervical Cancer Screening", E5330="Utilization Rate (per 100,000 patients)"),
SUMIFS(CERV!$D:$D,CERV!$A:$A,C5330,CERV!$G:$G,D5330),
IF(AND(A5330="Cancer Screening for CKD patients", E5330="Utilization Rate (per 100,000 patients)"),
SUMIFS(CANSCRN!$D:$D,CANSCRN!$A:$A,C5330,CANSCRN!$G:$G,D5330),
IF(AND(A5330="PSA Testing", E5330="Cost per service ($USD)"),
SUMIFS(PSA!$E:$E,PSA!$A:$A,C5330,PSA!$G:$G,D5330),
IF(AND(A5330="Colorectal Cancer Screening", E5330="Cost per service ($USD)"),
SUMIFS(COL!$E:$E,COL!$A:$A,C5330,COL!$G:$G,D5330),
IF(AND(A5330="Cervical Cancer Screening", E5330="Cost per service ($USD)"),
SUMIFS(CERV!$E:$E,CERV!$A:$A,C5330,CERV!$G:$G,D5330),
IF(AND(A5330="Cancer Screening for CKD patients", E5330="Cost per service ($USD)"),
SUMIFS(CANSCRN!$E:$E,CANSCRN!$A:$A,C5330,CANSCRN!$G:$G,D5330),
IF(AND(A5330="PSA Testing", E5330="Total Expenditure ($USD per 100,000 patients)"),
SUMIFS(PSA!$F:$F,PSA!$A:$A,C5330,PSA!$G:$G,D5330),
IF(AND(A5330="Colorectal Cancer Screening", E5330="Total Expenditure ($USD per 100,000 patients)"),
SUMIFS(COL!$F:$F,COL!$A:$A,C5330,COL!$G:$G,D5330),
IF(AND(A5330="Cervical Cancer Screening", E5330="Total Expenditure ($USD per 100,000 patients)"),
SUMIFS(CERV!$F:$F,CERV!$A:$A,C5330,CERV!$G:$G,D5330),
SUMIFS(CANSCRN!$F:$F,CANSCRN!$A:$A,C5330,CANSCRN!$G:$G,D5330))))))))))))</f>
        <v>83.665428570000003</v>
      </c>
    </row>
    <row r="5331" spans="1:6" x14ac:dyDescent="0.2">
      <c r="A5331" s="24" t="s">
        <v>103</v>
      </c>
      <c r="B5331" s="24" t="s">
        <v>101</v>
      </c>
      <c r="C5331" s="24" t="s">
        <v>55</v>
      </c>
      <c r="D5331" s="24">
        <v>2014</v>
      </c>
      <c r="E5331" s="24" t="s">
        <v>106</v>
      </c>
      <c r="F5331" s="3">
        <f>IF(AND(A5331="PSA Testing", E5331= "Utilization Rate (per 100,000 patients)"),
SUMIFS(PSA!$D:$D,PSA!$A:$A,C5331,PSA!$G:$G,D5331),
IF(AND(A5331="Colorectal Cancer Screening", E5331="Utilization Rate (per 100,000 patients)"),
SUMIFS(COL!$D:$D,COL!$A:$A,C5331,COL!$G:$G, D5331),
IF(AND(A5331="Cervical Cancer Screening", E5331="Utilization Rate (per 100,000 patients)"),
SUMIFS(CERV!$D:$D,CERV!$A:$A,C5331,CERV!$G:$G,D5331),
IF(AND(A5331="Cancer Screening for CKD patients", E5331="Utilization Rate (per 100,000 patients)"),
SUMIFS(CANSCRN!$D:$D,CANSCRN!$A:$A,C5331,CANSCRN!$G:$G,D5331),
IF(AND(A5331="PSA Testing", E5331="Cost per service ($USD)"),
SUMIFS(PSA!$E:$E,PSA!$A:$A,C5331,PSA!$G:$G,D5331),
IF(AND(A5331="Colorectal Cancer Screening", E5331="Cost per service ($USD)"),
SUMIFS(COL!$E:$E,COL!$A:$A,C5331,COL!$G:$G,D5331),
IF(AND(A5331="Cervical Cancer Screening", E5331="Cost per service ($USD)"),
SUMIFS(CERV!$E:$E,CERV!$A:$A,C5331,CERV!$G:$G,D5331),
IF(AND(A5331="Cancer Screening for CKD patients", E5331="Cost per service ($USD)"),
SUMIFS(CANSCRN!$E:$E,CANSCRN!$A:$A,C5331,CANSCRN!$G:$G,D5331),
IF(AND(A5331="PSA Testing", E5331="Total Expenditure ($USD per 100,000 patients)"),
SUMIFS(PSA!$F:$F,PSA!$A:$A,C5331,PSA!$G:$G,D5331),
IF(AND(A5331="Colorectal Cancer Screening", E5331="Total Expenditure ($USD per 100,000 patients)"),
SUMIFS(COL!$F:$F,COL!$A:$A,C5331,COL!$G:$G,D5331),
IF(AND(A5331="Cervical Cancer Screening", E5331="Total Expenditure ($USD per 100,000 patients)"),
SUMIFS(CERV!$F:$F,CERV!$A:$A,C5331,CERV!$G:$G,D5331),
SUMIFS(CANSCRN!$F:$F,CANSCRN!$A:$A,C5331,CANSCRN!$G:$G,D5331))))))))))))</f>
        <v>96.342481750000005</v>
      </c>
    </row>
    <row r="5332" spans="1:6" x14ac:dyDescent="0.2">
      <c r="A5332" s="24" t="s">
        <v>103</v>
      </c>
      <c r="B5332" s="24" t="s">
        <v>101</v>
      </c>
      <c r="C5332" s="24" t="s">
        <v>55</v>
      </c>
      <c r="D5332" s="24">
        <v>2015</v>
      </c>
      <c r="E5332" s="24" t="s">
        <v>106</v>
      </c>
      <c r="F5332" s="3">
        <f>IF(AND(A5332="PSA Testing", E5332= "Utilization Rate (per 100,000 patients)"),
SUMIFS(PSA!$D:$D,PSA!$A:$A,C5332,PSA!$G:$G,D5332),
IF(AND(A5332="Colorectal Cancer Screening", E5332="Utilization Rate (per 100,000 patients)"),
SUMIFS(COL!$D:$D,COL!$A:$A,C5332,COL!$G:$G, D5332),
IF(AND(A5332="Cervical Cancer Screening", E5332="Utilization Rate (per 100,000 patients)"),
SUMIFS(CERV!$D:$D,CERV!$A:$A,C5332,CERV!$G:$G,D5332),
IF(AND(A5332="Cancer Screening for CKD patients", E5332="Utilization Rate (per 100,000 patients)"),
SUMIFS(CANSCRN!$D:$D,CANSCRN!$A:$A,C5332,CANSCRN!$G:$G,D5332),
IF(AND(A5332="PSA Testing", E5332="Cost per service ($USD)"),
SUMIFS(PSA!$E:$E,PSA!$A:$A,C5332,PSA!$G:$G,D5332),
IF(AND(A5332="Colorectal Cancer Screening", E5332="Cost per service ($USD)"),
SUMIFS(COL!$E:$E,COL!$A:$A,C5332,COL!$G:$G,D5332),
IF(AND(A5332="Cervical Cancer Screening", E5332="Cost per service ($USD)"),
SUMIFS(CERV!$E:$E,CERV!$A:$A,C5332,CERV!$G:$G,D5332),
IF(AND(A5332="Cancer Screening for CKD patients", E5332="Cost per service ($USD)"),
SUMIFS(CANSCRN!$E:$E,CANSCRN!$A:$A,C5332,CANSCRN!$G:$G,D5332),
IF(AND(A5332="PSA Testing", E5332="Total Expenditure ($USD per 100,000 patients)"),
SUMIFS(PSA!$F:$F,PSA!$A:$A,C5332,PSA!$G:$G,D5332),
IF(AND(A5332="Colorectal Cancer Screening", E5332="Total Expenditure ($USD per 100,000 patients)"),
SUMIFS(COL!$F:$F,COL!$A:$A,C5332,COL!$G:$G,D5332),
IF(AND(A5332="Cervical Cancer Screening", E5332="Total Expenditure ($USD per 100,000 patients)"),
SUMIFS(CERV!$F:$F,CERV!$A:$A,C5332,CERV!$G:$G,D5332),
SUMIFS(CANSCRN!$F:$F,CANSCRN!$A:$A,C5332,CANSCRN!$G:$G,D5332))))))))))))</f>
        <v>83.098571430000007</v>
      </c>
    </row>
    <row r="5333" spans="1:6" x14ac:dyDescent="0.2">
      <c r="A5333" s="24" t="s">
        <v>103</v>
      </c>
      <c r="B5333" s="24" t="s">
        <v>101</v>
      </c>
      <c r="C5333" s="24" t="s">
        <v>55</v>
      </c>
      <c r="D5333" s="24">
        <v>2016</v>
      </c>
      <c r="E5333" s="24" t="s">
        <v>106</v>
      </c>
      <c r="F5333" s="3">
        <f>IF(AND(A5333="PSA Testing", E5333= "Utilization Rate (per 100,000 patients)"),
SUMIFS(PSA!$D:$D,PSA!$A:$A,C5333,PSA!$G:$G,D5333),
IF(AND(A5333="Colorectal Cancer Screening", E5333="Utilization Rate (per 100,000 patients)"),
SUMIFS(COL!$D:$D,COL!$A:$A,C5333,COL!$G:$G, D5333),
IF(AND(A5333="Cervical Cancer Screening", E5333="Utilization Rate (per 100,000 patients)"),
SUMIFS(CERV!$D:$D,CERV!$A:$A,C5333,CERV!$G:$G,D5333),
IF(AND(A5333="Cancer Screening for CKD patients", E5333="Utilization Rate (per 100,000 patients)"),
SUMIFS(CANSCRN!$D:$D,CANSCRN!$A:$A,C5333,CANSCRN!$G:$G,D5333),
IF(AND(A5333="PSA Testing", E5333="Cost per service ($USD)"),
SUMIFS(PSA!$E:$E,PSA!$A:$A,C5333,PSA!$G:$G,D5333),
IF(AND(A5333="Colorectal Cancer Screening", E5333="Cost per service ($USD)"),
SUMIFS(COL!$E:$E,COL!$A:$A,C5333,COL!$G:$G,D5333),
IF(AND(A5333="Cervical Cancer Screening", E5333="Cost per service ($USD)"),
SUMIFS(CERV!$E:$E,CERV!$A:$A,C5333,CERV!$G:$G,D5333),
IF(AND(A5333="Cancer Screening for CKD patients", E5333="Cost per service ($USD)"),
SUMIFS(CANSCRN!$E:$E,CANSCRN!$A:$A,C5333,CANSCRN!$G:$G,D5333),
IF(AND(A5333="PSA Testing", E5333="Total Expenditure ($USD per 100,000 patients)"),
SUMIFS(PSA!$F:$F,PSA!$A:$A,C5333,PSA!$G:$G,D5333),
IF(AND(A5333="Colorectal Cancer Screening", E5333="Total Expenditure ($USD per 100,000 patients)"),
SUMIFS(COL!$F:$F,COL!$A:$A,C5333,COL!$G:$G,D5333),
IF(AND(A5333="Cervical Cancer Screening", E5333="Total Expenditure ($USD per 100,000 patients)"),
SUMIFS(CERV!$F:$F,CERV!$A:$A,C5333,CERV!$G:$G,D5333),
SUMIFS(CANSCRN!$F:$F,CANSCRN!$A:$A,C5333,CANSCRN!$G:$G,D5333))))))))))))</f>
        <v>119.3937008</v>
      </c>
    </row>
    <row r="5334" spans="1:6" x14ac:dyDescent="0.2">
      <c r="A5334" s="24" t="s">
        <v>103</v>
      </c>
      <c r="B5334" s="24" t="s">
        <v>101</v>
      </c>
      <c r="C5334" s="24" t="s">
        <v>55</v>
      </c>
      <c r="D5334" s="24">
        <v>2017</v>
      </c>
      <c r="E5334" s="24" t="s">
        <v>106</v>
      </c>
      <c r="F5334" s="3">
        <f>IF(AND(A5334="PSA Testing", E5334= "Utilization Rate (per 100,000 patients)"),
SUMIFS(PSA!$D:$D,PSA!$A:$A,C5334,PSA!$G:$G,D5334),
IF(AND(A5334="Colorectal Cancer Screening", E5334="Utilization Rate (per 100,000 patients)"),
SUMIFS(COL!$D:$D,COL!$A:$A,C5334,COL!$G:$G, D5334),
IF(AND(A5334="Cervical Cancer Screening", E5334="Utilization Rate (per 100,000 patients)"),
SUMIFS(CERV!$D:$D,CERV!$A:$A,C5334,CERV!$G:$G,D5334),
IF(AND(A5334="Cancer Screening for CKD patients", E5334="Utilization Rate (per 100,000 patients)"),
SUMIFS(CANSCRN!$D:$D,CANSCRN!$A:$A,C5334,CANSCRN!$G:$G,D5334),
IF(AND(A5334="PSA Testing", E5334="Cost per service ($USD)"),
SUMIFS(PSA!$E:$E,PSA!$A:$A,C5334,PSA!$G:$G,D5334),
IF(AND(A5334="Colorectal Cancer Screening", E5334="Cost per service ($USD)"),
SUMIFS(COL!$E:$E,COL!$A:$A,C5334,COL!$G:$G,D5334),
IF(AND(A5334="Cervical Cancer Screening", E5334="Cost per service ($USD)"),
SUMIFS(CERV!$E:$E,CERV!$A:$A,C5334,CERV!$G:$G,D5334),
IF(AND(A5334="Cancer Screening for CKD patients", E5334="Cost per service ($USD)"),
SUMIFS(CANSCRN!$E:$E,CANSCRN!$A:$A,C5334,CANSCRN!$G:$G,D5334),
IF(AND(A5334="PSA Testing", E5334="Total Expenditure ($USD per 100,000 patients)"),
SUMIFS(PSA!$F:$F,PSA!$A:$A,C5334,PSA!$G:$G,D5334),
IF(AND(A5334="Colorectal Cancer Screening", E5334="Total Expenditure ($USD per 100,000 patients)"),
SUMIFS(COL!$F:$F,COL!$A:$A,C5334,COL!$G:$G,D5334),
IF(AND(A5334="Cervical Cancer Screening", E5334="Total Expenditure ($USD per 100,000 patients)"),
SUMIFS(CERV!$F:$F,CERV!$A:$A,C5334,CERV!$G:$G,D5334),
SUMIFS(CANSCRN!$F:$F,CANSCRN!$A:$A,C5334,CANSCRN!$G:$G,D5334))))))))))))</f>
        <v>198.08889909999999</v>
      </c>
    </row>
    <row r="5335" spans="1:6" x14ac:dyDescent="0.2">
      <c r="A5335" s="24" t="s">
        <v>103</v>
      </c>
      <c r="B5335" s="24" t="s">
        <v>101</v>
      </c>
      <c r="C5335" s="24" t="s">
        <v>55</v>
      </c>
      <c r="D5335" s="24">
        <v>2018</v>
      </c>
      <c r="E5335" s="24" t="s">
        <v>106</v>
      </c>
      <c r="F5335" s="3">
        <f>IF(AND(A5335="PSA Testing", E5335= "Utilization Rate (per 100,000 patients)"),
SUMIFS(PSA!$D:$D,PSA!$A:$A,C5335,PSA!$G:$G,D5335),
IF(AND(A5335="Colorectal Cancer Screening", E5335="Utilization Rate (per 100,000 patients)"),
SUMIFS(COL!$D:$D,COL!$A:$A,C5335,COL!$G:$G, D5335),
IF(AND(A5335="Cervical Cancer Screening", E5335="Utilization Rate (per 100,000 patients)"),
SUMIFS(CERV!$D:$D,CERV!$A:$A,C5335,CERV!$G:$G,D5335),
IF(AND(A5335="Cancer Screening for CKD patients", E5335="Utilization Rate (per 100,000 patients)"),
SUMIFS(CANSCRN!$D:$D,CANSCRN!$A:$A,C5335,CANSCRN!$G:$G,D5335),
IF(AND(A5335="PSA Testing", E5335="Cost per service ($USD)"),
SUMIFS(PSA!$E:$E,PSA!$A:$A,C5335,PSA!$G:$G,D5335),
IF(AND(A5335="Colorectal Cancer Screening", E5335="Cost per service ($USD)"),
SUMIFS(COL!$E:$E,COL!$A:$A,C5335,COL!$G:$G,D5335),
IF(AND(A5335="Cervical Cancer Screening", E5335="Cost per service ($USD)"),
SUMIFS(CERV!$E:$E,CERV!$A:$A,C5335,CERV!$G:$G,D5335),
IF(AND(A5335="Cancer Screening for CKD patients", E5335="Cost per service ($USD)"),
SUMIFS(CANSCRN!$E:$E,CANSCRN!$A:$A,C5335,CANSCRN!$G:$G,D5335),
IF(AND(A5335="PSA Testing", E5335="Total Expenditure ($USD per 100,000 patients)"),
SUMIFS(PSA!$F:$F,PSA!$A:$A,C5335,PSA!$G:$G,D5335),
IF(AND(A5335="Colorectal Cancer Screening", E5335="Total Expenditure ($USD per 100,000 patients)"),
SUMIFS(COL!$F:$F,COL!$A:$A,C5335,COL!$G:$G,D5335),
IF(AND(A5335="Cervical Cancer Screening", E5335="Total Expenditure ($USD per 100,000 patients)"),
SUMIFS(CERV!$F:$F,CERV!$A:$A,C5335,CERV!$G:$G,D5335),
SUMIFS(CANSCRN!$F:$F,CANSCRN!$A:$A,C5335,CANSCRN!$G:$G,D5335))))))))))))</f>
        <v>213.4359585</v>
      </c>
    </row>
    <row r="5336" spans="1:6" x14ac:dyDescent="0.2">
      <c r="A5336" s="24" t="s">
        <v>103</v>
      </c>
      <c r="B5336" s="24" t="s">
        <v>101</v>
      </c>
      <c r="C5336" s="24" t="s">
        <v>55</v>
      </c>
      <c r="D5336" s="24">
        <v>2019</v>
      </c>
      <c r="E5336" s="24" t="s">
        <v>106</v>
      </c>
      <c r="F5336" s="3">
        <f>IF(AND(A5336="PSA Testing", E5336= "Utilization Rate (per 100,000 patients)"),
SUMIFS(PSA!$D:$D,PSA!$A:$A,C5336,PSA!$G:$G,D5336),
IF(AND(A5336="Colorectal Cancer Screening", E5336="Utilization Rate (per 100,000 patients)"),
SUMIFS(COL!$D:$D,COL!$A:$A,C5336,COL!$G:$G, D5336),
IF(AND(A5336="Cervical Cancer Screening", E5336="Utilization Rate (per 100,000 patients)"),
SUMIFS(CERV!$D:$D,CERV!$A:$A,C5336,CERV!$G:$G,D5336),
IF(AND(A5336="Cancer Screening for CKD patients", E5336="Utilization Rate (per 100,000 patients)"),
SUMIFS(CANSCRN!$D:$D,CANSCRN!$A:$A,C5336,CANSCRN!$G:$G,D5336),
IF(AND(A5336="PSA Testing", E5336="Cost per service ($USD)"),
SUMIFS(PSA!$E:$E,PSA!$A:$A,C5336,PSA!$G:$G,D5336),
IF(AND(A5336="Colorectal Cancer Screening", E5336="Cost per service ($USD)"),
SUMIFS(COL!$E:$E,COL!$A:$A,C5336,COL!$G:$G,D5336),
IF(AND(A5336="Cervical Cancer Screening", E5336="Cost per service ($USD)"),
SUMIFS(CERV!$E:$E,CERV!$A:$A,C5336,CERV!$G:$G,D5336),
IF(AND(A5336="Cancer Screening for CKD patients", E5336="Cost per service ($USD)"),
SUMIFS(CANSCRN!$E:$E,CANSCRN!$A:$A,C5336,CANSCRN!$G:$G,D5336),
IF(AND(A5336="PSA Testing", E5336="Total Expenditure ($USD per 100,000 patients)"),
SUMIFS(PSA!$F:$F,PSA!$A:$A,C5336,PSA!$G:$G,D5336),
IF(AND(A5336="Colorectal Cancer Screening", E5336="Total Expenditure ($USD per 100,000 patients)"),
SUMIFS(COL!$F:$F,COL!$A:$A,C5336,COL!$G:$G,D5336),
IF(AND(A5336="Cervical Cancer Screening", E5336="Total Expenditure ($USD per 100,000 patients)"),
SUMIFS(CERV!$F:$F,CERV!$A:$A,C5336,CERV!$G:$G,D5336),
SUMIFS(CANSCRN!$F:$F,CANSCRN!$A:$A,C5336,CANSCRN!$G:$G,D5336))))))))))))</f>
        <v>175.64215830000001</v>
      </c>
    </row>
    <row r="5337" spans="1:6" x14ac:dyDescent="0.2">
      <c r="A5337" s="24" t="s">
        <v>103</v>
      </c>
      <c r="B5337" s="24" t="s">
        <v>101</v>
      </c>
      <c r="C5337" s="24" t="s">
        <v>56</v>
      </c>
      <c r="D5337" s="24">
        <v>2009</v>
      </c>
      <c r="E5337" s="24" t="s">
        <v>106</v>
      </c>
      <c r="F5337" s="3">
        <f>IF(AND(A5337="PSA Testing", E5337= "Utilization Rate (per 100,000 patients)"),
SUMIFS(PSA!$D:$D,PSA!$A:$A,C5337,PSA!$G:$G,D5337),
IF(AND(A5337="Colorectal Cancer Screening", E5337="Utilization Rate (per 100,000 patients)"),
SUMIFS(COL!$D:$D,COL!$A:$A,C5337,COL!$G:$G, D5337),
IF(AND(A5337="Cervical Cancer Screening", E5337="Utilization Rate (per 100,000 patients)"),
SUMIFS(CERV!$D:$D,CERV!$A:$A,C5337,CERV!$G:$G,D5337),
IF(AND(A5337="Cancer Screening for CKD patients", E5337="Utilization Rate (per 100,000 patients)"),
SUMIFS(CANSCRN!$D:$D,CANSCRN!$A:$A,C5337,CANSCRN!$G:$G,D5337),
IF(AND(A5337="PSA Testing", E5337="Cost per service ($USD)"),
SUMIFS(PSA!$E:$E,PSA!$A:$A,C5337,PSA!$G:$G,D5337),
IF(AND(A5337="Colorectal Cancer Screening", E5337="Cost per service ($USD)"),
SUMIFS(COL!$E:$E,COL!$A:$A,C5337,COL!$G:$G,D5337),
IF(AND(A5337="Cervical Cancer Screening", E5337="Cost per service ($USD)"),
SUMIFS(CERV!$E:$E,CERV!$A:$A,C5337,CERV!$G:$G,D5337),
IF(AND(A5337="Cancer Screening for CKD patients", E5337="Cost per service ($USD)"),
SUMIFS(CANSCRN!$E:$E,CANSCRN!$A:$A,C5337,CANSCRN!$G:$G,D5337),
IF(AND(A5337="PSA Testing", E5337="Total Expenditure ($USD per 100,000 patients)"),
SUMIFS(PSA!$F:$F,PSA!$A:$A,C5337,PSA!$G:$G,D5337),
IF(AND(A5337="Colorectal Cancer Screening", E5337="Total Expenditure ($USD per 100,000 patients)"),
SUMIFS(COL!$F:$F,COL!$A:$A,C5337,COL!$G:$G,D5337),
IF(AND(A5337="Cervical Cancer Screening", E5337="Total Expenditure ($USD per 100,000 patients)"),
SUMIFS(CERV!$F:$F,CERV!$A:$A,C5337,CERV!$G:$G,D5337),
SUMIFS(CANSCRN!$F:$F,CANSCRN!$A:$A,C5337,CANSCRN!$G:$G,D5337))))))))))))</f>
        <v>71.708988759999997</v>
      </c>
    </row>
    <row r="5338" spans="1:6" x14ac:dyDescent="0.2">
      <c r="A5338" s="24" t="s">
        <v>103</v>
      </c>
      <c r="B5338" s="24" t="s">
        <v>101</v>
      </c>
      <c r="C5338" s="24" t="s">
        <v>56</v>
      </c>
      <c r="D5338" s="24">
        <v>2010</v>
      </c>
      <c r="E5338" s="24" t="s">
        <v>106</v>
      </c>
      <c r="F5338" s="3">
        <f>IF(AND(A5338="PSA Testing", E5338= "Utilization Rate (per 100,000 patients)"),
SUMIFS(PSA!$D:$D,PSA!$A:$A,C5338,PSA!$G:$G,D5338),
IF(AND(A5338="Colorectal Cancer Screening", E5338="Utilization Rate (per 100,000 patients)"),
SUMIFS(COL!$D:$D,COL!$A:$A,C5338,COL!$G:$G, D5338),
IF(AND(A5338="Cervical Cancer Screening", E5338="Utilization Rate (per 100,000 patients)"),
SUMIFS(CERV!$D:$D,CERV!$A:$A,C5338,CERV!$G:$G,D5338),
IF(AND(A5338="Cancer Screening for CKD patients", E5338="Utilization Rate (per 100,000 patients)"),
SUMIFS(CANSCRN!$D:$D,CANSCRN!$A:$A,C5338,CANSCRN!$G:$G,D5338),
IF(AND(A5338="PSA Testing", E5338="Cost per service ($USD)"),
SUMIFS(PSA!$E:$E,PSA!$A:$A,C5338,PSA!$G:$G,D5338),
IF(AND(A5338="Colorectal Cancer Screening", E5338="Cost per service ($USD)"),
SUMIFS(COL!$E:$E,COL!$A:$A,C5338,COL!$G:$G,D5338),
IF(AND(A5338="Cervical Cancer Screening", E5338="Cost per service ($USD)"),
SUMIFS(CERV!$E:$E,CERV!$A:$A,C5338,CERV!$G:$G,D5338),
IF(AND(A5338="Cancer Screening for CKD patients", E5338="Cost per service ($USD)"),
SUMIFS(CANSCRN!$E:$E,CANSCRN!$A:$A,C5338,CANSCRN!$G:$G,D5338),
IF(AND(A5338="PSA Testing", E5338="Total Expenditure ($USD per 100,000 patients)"),
SUMIFS(PSA!$F:$F,PSA!$A:$A,C5338,PSA!$G:$G,D5338),
IF(AND(A5338="Colorectal Cancer Screening", E5338="Total Expenditure ($USD per 100,000 patients)"),
SUMIFS(COL!$F:$F,COL!$A:$A,C5338,COL!$G:$G,D5338),
IF(AND(A5338="Cervical Cancer Screening", E5338="Total Expenditure ($USD per 100,000 patients)"),
SUMIFS(CERV!$F:$F,CERV!$A:$A,C5338,CERV!$G:$G,D5338),
SUMIFS(CANSCRN!$F:$F,CANSCRN!$A:$A,C5338,CANSCRN!$G:$G,D5338))))))))))))</f>
        <v>100.5096226</v>
      </c>
    </row>
    <row r="5339" spans="1:6" x14ac:dyDescent="0.2">
      <c r="A5339" s="24" t="s">
        <v>103</v>
      </c>
      <c r="B5339" s="24" t="s">
        <v>101</v>
      </c>
      <c r="C5339" s="24" t="s">
        <v>56</v>
      </c>
      <c r="D5339" s="24">
        <v>2011</v>
      </c>
      <c r="E5339" s="24" t="s">
        <v>106</v>
      </c>
      <c r="F5339" s="3">
        <f>IF(AND(A5339="PSA Testing", E5339= "Utilization Rate (per 100,000 patients)"),
SUMIFS(PSA!$D:$D,PSA!$A:$A,C5339,PSA!$G:$G,D5339),
IF(AND(A5339="Colorectal Cancer Screening", E5339="Utilization Rate (per 100,000 patients)"),
SUMIFS(COL!$D:$D,COL!$A:$A,C5339,COL!$G:$G, D5339),
IF(AND(A5339="Cervical Cancer Screening", E5339="Utilization Rate (per 100,000 patients)"),
SUMIFS(CERV!$D:$D,CERV!$A:$A,C5339,CERV!$G:$G,D5339),
IF(AND(A5339="Cancer Screening for CKD patients", E5339="Utilization Rate (per 100,000 patients)"),
SUMIFS(CANSCRN!$D:$D,CANSCRN!$A:$A,C5339,CANSCRN!$G:$G,D5339),
IF(AND(A5339="PSA Testing", E5339="Cost per service ($USD)"),
SUMIFS(PSA!$E:$E,PSA!$A:$A,C5339,PSA!$G:$G,D5339),
IF(AND(A5339="Colorectal Cancer Screening", E5339="Cost per service ($USD)"),
SUMIFS(COL!$E:$E,COL!$A:$A,C5339,COL!$G:$G,D5339),
IF(AND(A5339="Cervical Cancer Screening", E5339="Cost per service ($USD)"),
SUMIFS(CERV!$E:$E,CERV!$A:$A,C5339,CERV!$G:$G,D5339),
IF(AND(A5339="Cancer Screening for CKD patients", E5339="Cost per service ($USD)"),
SUMIFS(CANSCRN!$E:$E,CANSCRN!$A:$A,C5339,CANSCRN!$G:$G,D5339),
IF(AND(A5339="PSA Testing", E5339="Total Expenditure ($USD per 100,000 patients)"),
SUMIFS(PSA!$F:$F,PSA!$A:$A,C5339,PSA!$G:$G,D5339),
IF(AND(A5339="Colorectal Cancer Screening", E5339="Total Expenditure ($USD per 100,000 patients)"),
SUMIFS(COL!$F:$F,COL!$A:$A,C5339,COL!$G:$G,D5339),
IF(AND(A5339="Cervical Cancer Screening", E5339="Total Expenditure ($USD per 100,000 patients)"),
SUMIFS(CERV!$F:$F,CERV!$A:$A,C5339,CERV!$G:$G,D5339),
SUMIFS(CANSCRN!$F:$F,CANSCRN!$A:$A,C5339,CANSCRN!$G:$G,D5339))))))))))))</f>
        <v>95.831999999999994</v>
      </c>
    </row>
    <row r="5340" spans="1:6" x14ac:dyDescent="0.2">
      <c r="A5340" s="24" t="s">
        <v>103</v>
      </c>
      <c r="B5340" s="24" t="s">
        <v>101</v>
      </c>
      <c r="C5340" s="24" t="s">
        <v>56</v>
      </c>
      <c r="D5340" s="24">
        <v>2012</v>
      </c>
      <c r="E5340" s="24" t="s">
        <v>106</v>
      </c>
      <c r="F5340" s="3">
        <f>IF(AND(A5340="PSA Testing", E5340= "Utilization Rate (per 100,000 patients)"),
SUMIFS(PSA!$D:$D,PSA!$A:$A,C5340,PSA!$G:$G,D5340),
IF(AND(A5340="Colorectal Cancer Screening", E5340="Utilization Rate (per 100,000 patients)"),
SUMIFS(COL!$D:$D,COL!$A:$A,C5340,COL!$G:$G, D5340),
IF(AND(A5340="Cervical Cancer Screening", E5340="Utilization Rate (per 100,000 patients)"),
SUMIFS(CERV!$D:$D,CERV!$A:$A,C5340,CERV!$G:$G,D5340),
IF(AND(A5340="Cancer Screening for CKD patients", E5340="Utilization Rate (per 100,000 patients)"),
SUMIFS(CANSCRN!$D:$D,CANSCRN!$A:$A,C5340,CANSCRN!$G:$G,D5340),
IF(AND(A5340="PSA Testing", E5340="Cost per service ($USD)"),
SUMIFS(PSA!$E:$E,PSA!$A:$A,C5340,PSA!$G:$G,D5340),
IF(AND(A5340="Colorectal Cancer Screening", E5340="Cost per service ($USD)"),
SUMIFS(COL!$E:$E,COL!$A:$A,C5340,COL!$G:$G,D5340),
IF(AND(A5340="Cervical Cancer Screening", E5340="Cost per service ($USD)"),
SUMIFS(CERV!$E:$E,CERV!$A:$A,C5340,CERV!$G:$G,D5340),
IF(AND(A5340="Cancer Screening for CKD patients", E5340="Cost per service ($USD)"),
SUMIFS(CANSCRN!$E:$E,CANSCRN!$A:$A,C5340,CANSCRN!$G:$G,D5340),
IF(AND(A5340="PSA Testing", E5340="Total Expenditure ($USD per 100,000 patients)"),
SUMIFS(PSA!$F:$F,PSA!$A:$A,C5340,PSA!$G:$G,D5340),
IF(AND(A5340="Colorectal Cancer Screening", E5340="Total Expenditure ($USD per 100,000 patients)"),
SUMIFS(COL!$F:$F,COL!$A:$A,C5340,COL!$G:$G,D5340),
IF(AND(A5340="Cervical Cancer Screening", E5340="Total Expenditure ($USD per 100,000 patients)"),
SUMIFS(CERV!$F:$F,CERV!$A:$A,C5340,CERV!$G:$G,D5340),
SUMIFS(CANSCRN!$F:$F,CANSCRN!$A:$A,C5340,CANSCRN!$G:$G,D5340))))))))))))</f>
        <v>108.7430882</v>
      </c>
    </row>
    <row r="5341" spans="1:6" x14ac:dyDescent="0.2">
      <c r="A5341" s="24" t="s">
        <v>103</v>
      </c>
      <c r="B5341" s="24" t="s">
        <v>101</v>
      </c>
      <c r="C5341" s="24" t="s">
        <v>56</v>
      </c>
      <c r="D5341" s="24">
        <v>2013</v>
      </c>
      <c r="E5341" s="24" t="s">
        <v>106</v>
      </c>
      <c r="F5341" s="3">
        <f>IF(AND(A5341="PSA Testing", E5341= "Utilization Rate (per 100,000 patients)"),
SUMIFS(PSA!$D:$D,PSA!$A:$A,C5341,PSA!$G:$G,D5341),
IF(AND(A5341="Colorectal Cancer Screening", E5341="Utilization Rate (per 100,000 patients)"),
SUMIFS(COL!$D:$D,COL!$A:$A,C5341,COL!$G:$G, D5341),
IF(AND(A5341="Cervical Cancer Screening", E5341="Utilization Rate (per 100,000 patients)"),
SUMIFS(CERV!$D:$D,CERV!$A:$A,C5341,CERV!$G:$G,D5341),
IF(AND(A5341="Cancer Screening for CKD patients", E5341="Utilization Rate (per 100,000 patients)"),
SUMIFS(CANSCRN!$D:$D,CANSCRN!$A:$A,C5341,CANSCRN!$G:$G,D5341),
IF(AND(A5341="PSA Testing", E5341="Cost per service ($USD)"),
SUMIFS(PSA!$E:$E,PSA!$A:$A,C5341,PSA!$G:$G,D5341),
IF(AND(A5341="Colorectal Cancer Screening", E5341="Cost per service ($USD)"),
SUMIFS(COL!$E:$E,COL!$A:$A,C5341,COL!$G:$G,D5341),
IF(AND(A5341="Cervical Cancer Screening", E5341="Cost per service ($USD)"),
SUMIFS(CERV!$E:$E,CERV!$A:$A,C5341,CERV!$G:$G,D5341),
IF(AND(A5341="Cancer Screening for CKD patients", E5341="Cost per service ($USD)"),
SUMIFS(CANSCRN!$E:$E,CANSCRN!$A:$A,C5341,CANSCRN!$G:$G,D5341),
IF(AND(A5341="PSA Testing", E5341="Total Expenditure ($USD per 100,000 patients)"),
SUMIFS(PSA!$F:$F,PSA!$A:$A,C5341,PSA!$G:$G,D5341),
IF(AND(A5341="Colorectal Cancer Screening", E5341="Total Expenditure ($USD per 100,000 patients)"),
SUMIFS(COL!$F:$F,COL!$A:$A,C5341,COL!$G:$G,D5341),
IF(AND(A5341="Cervical Cancer Screening", E5341="Total Expenditure ($USD per 100,000 patients)"),
SUMIFS(CERV!$F:$F,CERV!$A:$A,C5341,CERV!$G:$G,D5341),
SUMIFS(CANSCRN!$F:$F,CANSCRN!$A:$A,C5341,CANSCRN!$G:$G,D5341))))))))))))</f>
        <v>188.09800000000001</v>
      </c>
    </row>
    <row r="5342" spans="1:6" x14ac:dyDescent="0.2">
      <c r="A5342" s="24" t="s">
        <v>103</v>
      </c>
      <c r="B5342" s="24" t="s">
        <v>101</v>
      </c>
      <c r="C5342" s="24" t="s">
        <v>56</v>
      </c>
      <c r="D5342" s="24">
        <v>2014</v>
      </c>
      <c r="E5342" s="24" t="s">
        <v>106</v>
      </c>
      <c r="F5342" s="3">
        <f>IF(AND(A5342="PSA Testing", E5342= "Utilization Rate (per 100,000 patients)"),
SUMIFS(PSA!$D:$D,PSA!$A:$A,C5342,PSA!$G:$G,D5342),
IF(AND(A5342="Colorectal Cancer Screening", E5342="Utilization Rate (per 100,000 patients)"),
SUMIFS(COL!$D:$D,COL!$A:$A,C5342,COL!$G:$G, D5342),
IF(AND(A5342="Cervical Cancer Screening", E5342="Utilization Rate (per 100,000 patients)"),
SUMIFS(CERV!$D:$D,CERV!$A:$A,C5342,CERV!$G:$G,D5342),
IF(AND(A5342="Cancer Screening for CKD patients", E5342="Utilization Rate (per 100,000 patients)"),
SUMIFS(CANSCRN!$D:$D,CANSCRN!$A:$A,C5342,CANSCRN!$G:$G,D5342),
IF(AND(A5342="PSA Testing", E5342="Cost per service ($USD)"),
SUMIFS(PSA!$E:$E,PSA!$A:$A,C5342,PSA!$G:$G,D5342),
IF(AND(A5342="Colorectal Cancer Screening", E5342="Cost per service ($USD)"),
SUMIFS(COL!$E:$E,COL!$A:$A,C5342,COL!$G:$G,D5342),
IF(AND(A5342="Cervical Cancer Screening", E5342="Cost per service ($USD)"),
SUMIFS(CERV!$E:$E,CERV!$A:$A,C5342,CERV!$G:$G,D5342),
IF(AND(A5342="Cancer Screening for CKD patients", E5342="Cost per service ($USD)"),
SUMIFS(CANSCRN!$E:$E,CANSCRN!$A:$A,C5342,CANSCRN!$G:$G,D5342),
IF(AND(A5342="PSA Testing", E5342="Total Expenditure ($USD per 100,000 patients)"),
SUMIFS(PSA!$F:$F,PSA!$A:$A,C5342,PSA!$G:$G,D5342),
IF(AND(A5342="Colorectal Cancer Screening", E5342="Total Expenditure ($USD per 100,000 patients)"),
SUMIFS(COL!$F:$F,COL!$A:$A,C5342,COL!$G:$G,D5342),
IF(AND(A5342="Cervical Cancer Screening", E5342="Total Expenditure ($USD per 100,000 patients)"),
SUMIFS(CERV!$F:$F,CERV!$A:$A,C5342,CERV!$G:$G,D5342),
SUMIFS(CANSCRN!$F:$F,CANSCRN!$A:$A,C5342,CANSCRN!$G:$G,D5342))))))))))))</f>
        <v>133.91894740000001</v>
      </c>
    </row>
    <row r="5343" spans="1:6" x14ac:dyDescent="0.2">
      <c r="A5343" s="24" t="s">
        <v>103</v>
      </c>
      <c r="B5343" s="24" t="s">
        <v>101</v>
      </c>
      <c r="C5343" s="24" t="s">
        <v>56</v>
      </c>
      <c r="D5343" s="24">
        <v>2015</v>
      </c>
      <c r="E5343" s="24" t="s">
        <v>106</v>
      </c>
      <c r="F5343" s="3">
        <f>IF(AND(A5343="PSA Testing", E5343= "Utilization Rate (per 100,000 patients)"),
SUMIFS(PSA!$D:$D,PSA!$A:$A,C5343,PSA!$G:$G,D5343),
IF(AND(A5343="Colorectal Cancer Screening", E5343="Utilization Rate (per 100,000 patients)"),
SUMIFS(COL!$D:$D,COL!$A:$A,C5343,COL!$G:$G, D5343),
IF(AND(A5343="Cervical Cancer Screening", E5343="Utilization Rate (per 100,000 patients)"),
SUMIFS(CERV!$D:$D,CERV!$A:$A,C5343,CERV!$G:$G,D5343),
IF(AND(A5343="Cancer Screening for CKD patients", E5343="Utilization Rate (per 100,000 patients)"),
SUMIFS(CANSCRN!$D:$D,CANSCRN!$A:$A,C5343,CANSCRN!$G:$G,D5343),
IF(AND(A5343="PSA Testing", E5343="Cost per service ($USD)"),
SUMIFS(PSA!$E:$E,PSA!$A:$A,C5343,PSA!$G:$G,D5343),
IF(AND(A5343="Colorectal Cancer Screening", E5343="Cost per service ($USD)"),
SUMIFS(COL!$E:$E,COL!$A:$A,C5343,COL!$G:$G,D5343),
IF(AND(A5343="Cervical Cancer Screening", E5343="Cost per service ($USD)"),
SUMIFS(CERV!$E:$E,CERV!$A:$A,C5343,CERV!$G:$G,D5343),
IF(AND(A5343="Cancer Screening for CKD patients", E5343="Cost per service ($USD)"),
SUMIFS(CANSCRN!$E:$E,CANSCRN!$A:$A,C5343,CANSCRN!$G:$G,D5343),
IF(AND(A5343="PSA Testing", E5343="Total Expenditure ($USD per 100,000 patients)"),
SUMIFS(PSA!$F:$F,PSA!$A:$A,C5343,PSA!$G:$G,D5343),
IF(AND(A5343="Colorectal Cancer Screening", E5343="Total Expenditure ($USD per 100,000 patients)"),
SUMIFS(COL!$F:$F,COL!$A:$A,C5343,COL!$G:$G,D5343),
IF(AND(A5343="Cervical Cancer Screening", E5343="Total Expenditure ($USD per 100,000 patients)"),
SUMIFS(CERV!$F:$F,CERV!$A:$A,C5343,CERV!$G:$G,D5343),
SUMIFS(CANSCRN!$F:$F,CANSCRN!$A:$A,C5343,CANSCRN!$G:$G,D5343))))))))))))</f>
        <v>119.1223529</v>
      </c>
    </row>
    <row r="5344" spans="1:6" x14ac:dyDescent="0.2">
      <c r="A5344" s="24" t="s">
        <v>103</v>
      </c>
      <c r="B5344" s="24" t="s">
        <v>101</v>
      </c>
      <c r="C5344" s="24" t="s">
        <v>56</v>
      </c>
      <c r="D5344" s="24">
        <v>2016</v>
      </c>
      <c r="E5344" s="24" t="s">
        <v>106</v>
      </c>
      <c r="F5344" s="3">
        <f>IF(AND(A5344="PSA Testing", E5344= "Utilization Rate (per 100,000 patients)"),
SUMIFS(PSA!$D:$D,PSA!$A:$A,C5344,PSA!$G:$G,D5344),
IF(AND(A5344="Colorectal Cancer Screening", E5344="Utilization Rate (per 100,000 patients)"),
SUMIFS(COL!$D:$D,COL!$A:$A,C5344,COL!$G:$G, D5344),
IF(AND(A5344="Cervical Cancer Screening", E5344="Utilization Rate (per 100,000 patients)"),
SUMIFS(CERV!$D:$D,CERV!$A:$A,C5344,CERV!$G:$G,D5344),
IF(AND(A5344="Cancer Screening for CKD patients", E5344="Utilization Rate (per 100,000 patients)"),
SUMIFS(CANSCRN!$D:$D,CANSCRN!$A:$A,C5344,CANSCRN!$G:$G,D5344),
IF(AND(A5344="PSA Testing", E5344="Cost per service ($USD)"),
SUMIFS(PSA!$E:$E,PSA!$A:$A,C5344,PSA!$G:$G,D5344),
IF(AND(A5344="Colorectal Cancer Screening", E5344="Cost per service ($USD)"),
SUMIFS(COL!$E:$E,COL!$A:$A,C5344,COL!$G:$G,D5344),
IF(AND(A5344="Cervical Cancer Screening", E5344="Cost per service ($USD)"),
SUMIFS(CERV!$E:$E,CERV!$A:$A,C5344,CERV!$G:$G,D5344),
IF(AND(A5344="Cancer Screening for CKD patients", E5344="Cost per service ($USD)"),
SUMIFS(CANSCRN!$E:$E,CANSCRN!$A:$A,C5344,CANSCRN!$G:$G,D5344),
IF(AND(A5344="PSA Testing", E5344="Total Expenditure ($USD per 100,000 patients)"),
SUMIFS(PSA!$F:$F,PSA!$A:$A,C5344,PSA!$G:$G,D5344),
IF(AND(A5344="Colorectal Cancer Screening", E5344="Total Expenditure ($USD per 100,000 patients)"),
SUMIFS(COL!$F:$F,COL!$A:$A,C5344,COL!$G:$G,D5344),
IF(AND(A5344="Cervical Cancer Screening", E5344="Total Expenditure ($USD per 100,000 patients)"),
SUMIFS(CERV!$F:$F,CERV!$A:$A,C5344,CERV!$G:$G,D5344),
SUMIFS(CANSCRN!$F:$F,CANSCRN!$A:$A,C5344,CANSCRN!$G:$G,D5344))))))))))))</f>
        <v>110.8416667</v>
      </c>
    </row>
    <row r="5345" spans="1:6" x14ac:dyDescent="0.2">
      <c r="A5345" s="24" t="s">
        <v>103</v>
      </c>
      <c r="B5345" s="24" t="s">
        <v>101</v>
      </c>
      <c r="C5345" s="24" t="s">
        <v>56</v>
      </c>
      <c r="D5345" s="24">
        <v>2017</v>
      </c>
      <c r="E5345" s="24" t="s">
        <v>106</v>
      </c>
      <c r="F5345" s="3">
        <f>IF(AND(A5345="PSA Testing", E5345= "Utilization Rate (per 100,000 patients)"),
SUMIFS(PSA!$D:$D,PSA!$A:$A,C5345,PSA!$G:$G,D5345),
IF(AND(A5345="Colorectal Cancer Screening", E5345="Utilization Rate (per 100,000 patients)"),
SUMIFS(COL!$D:$D,COL!$A:$A,C5345,COL!$G:$G, D5345),
IF(AND(A5345="Cervical Cancer Screening", E5345="Utilization Rate (per 100,000 patients)"),
SUMIFS(CERV!$D:$D,CERV!$A:$A,C5345,CERV!$G:$G,D5345),
IF(AND(A5345="Cancer Screening for CKD patients", E5345="Utilization Rate (per 100,000 patients)"),
SUMIFS(CANSCRN!$D:$D,CANSCRN!$A:$A,C5345,CANSCRN!$G:$G,D5345),
IF(AND(A5345="PSA Testing", E5345="Cost per service ($USD)"),
SUMIFS(PSA!$E:$E,PSA!$A:$A,C5345,PSA!$G:$G,D5345),
IF(AND(A5345="Colorectal Cancer Screening", E5345="Cost per service ($USD)"),
SUMIFS(COL!$E:$E,COL!$A:$A,C5345,COL!$G:$G,D5345),
IF(AND(A5345="Cervical Cancer Screening", E5345="Cost per service ($USD)"),
SUMIFS(CERV!$E:$E,CERV!$A:$A,C5345,CERV!$G:$G,D5345),
IF(AND(A5345="Cancer Screening for CKD patients", E5345="Cost per service ($USD)"),
SUMIFS(CANSCRN!$E:$E,CANSCRN!$A:$A,C5345,CANSCRN!$G:$G,D5345),
IF(AND(A5345="PSA Testing", E5345="Total Expenditure ($USD per 100,000 patients)"),
SUMIFS(PSA!$F:$F,PSA!$A:$A,C5345,PSA!$G:$G,D5345),
IF(AND(A5345="Colorectal Cancer Screening", E5345="Total Expenditure ($USD per 100,000 patients)"),
SUMIFS(COL!$F:$F,COL!$A:$A,C5345,COL!$G:$G,D5345),
IF(AND(A5345="Cervical Cancer Screening", E5345="Total Expenditure ($USD per 100,000 patients)"),
SUMIFS(CERV!$F:$F,CERV!$A:$A,C5345,CERV!$G:$G,D5345),
SUMIFS(CANSCRN!$F:$F,CANSCRN!$A:$A,C5345,CANSCRN!$G:$G,D5345))))))))))))</f>
        <v>301.5303333</v>
      </c>
    </row>
    <row r="5346" spans="1:6" x14ac:dyDescent="0.2">
      <c r="A5346" s="24" t="s">
        <v>103</v>
      </c>
      <c r="B5346" s="24" t="s">
        <v>101</v>
      </c>
      <c r="C5346" s="24" t="s">
        <v>56</v>
      </c>
      <c r="D5346" s="24">
        <v>2018</v>
      </c>
      <c r="E5346" s="24" t="s">
        <v>106</v>
      </c>
      <c r="F5346" s="3">
        <f>IF(AND(A5346="PSA Testing", E5346= "Utilization Rate (per 100,000 patients)"),
SUMIFS(PSA!$D:$D,PSA!$A:$A,C5346,PSA!$G:$G,D5346),
IF(AND(A5346="Colorectal Cancer Screening", E5346="Utilization Rate (per 100,000 patients)"),
SUMIFS(COL!$D:$D,COL!$A:$A,C5346,COL!$G:$G, D5346),
IF(AND(A5346="Cervical Cancer Screening", E5346="Utilization Rate (per 100,000 patients)"),
SUMIFS(CERV!$D:$D,CERV!$A:$A,C5346,CERV!$G:$G,D5346),
IF(AND(A5346="Cancer Screening for CKD patients", E5346="Utilization Rate (per 100,000 patients)"),
SUMIFS(CANSCRN!$D:$D,CANSCRN!$A:$A,C5346,CANSCRN!$G:$G,D5346),
IF(AND(A5346="PSA Testing", E5346="Cost per service ($USD)"),
SUMIFS(PSA!$E:$E,PSA!$A:$A,C5346,PSA!$G:$G,D5346),
IF(AND(A5346="Colorectal Cancer Screening", E5346="Cost per service ($USD)"),
SUMIFS(COL!$E:$E,COL!$A:$A,C5346,COL!$G:$G,D5346),
IF(AND(A5346="Cervical Cancer Screening", E5346="Cost per service ($USD)"),
SUMIFS(CERV!$E:$E,CERV!$A:$A,C5346,CERV!$G:$G,D5346),
IF(AND(A5346="Cancer Screening for CKD patients", E5346="Cost per service ($USD)"),
SUMIFS(CANSCRN!$E:$E,CANSCRN!$A:$A,C5346,CANSCRN!$G:$G,D5346),
IF(AND(A5346="PSA Testing", E5346="Total Expenditure ($USD per 100,000 patients)"),
SUMIFS(PSA!$F:$F,PSA!$A:$A,C5346,PSA!$G:$G,D5346),
IF(AND(A5346="Colorectal Cancer Screening", E5346="Total Expenditure ($USD per 100,000 patients)"),
SUMIFS(COL!$F:$F,COL!$A:$A,C5346,COL!$G:$G,D5346),
IF(AND(A5346="Cervical Cancer Screening", E5346="Total Expenditure ($USD per 100,000 patients)"),
SUMIFS(CERV!$F:$F,CERV!$A:$A,C5346,CERV!$G:$G,D5346),
SUMIFS(CANSCRN!$F:$F,CANSCRN!$A:$A,C5346,CANSCRN!$G:$G,D5346))))))))))))</f>
        <v>253.1045455</v>
      </c>
    </row>
    <row r="5347" spans="1:6" x14ac:dyDescent="0.2">
      <c r="A5347" s="24" t="s">
        <v>103</v>
      </c>
      <c r="B5347" s="24" t="s">
        <v>101</v>
      </c>
      <c r="C5347" s="24" t="s">
        <v>56</v>
      </c>
      <c r="D5347" s="24">
        <v>2019</v>
      </c>
      <c r="E5347" s="24" t="s">
        <v>106</v>
      </c>
      <c r="F5347" s="3">
        <f>IF(AND(A5347="PSA Testing", E5347= "Utilization Rate (per 100,000 patients)"),
SUMIFS(PSA!$D:$D,PSA!$A:$A,C5347,PSA!$G:$G,D5347),
IF(AND(A5347="Colorectal Cancer Screening", E5347="Utilization Rate (per 100,000 patients)"),
SUMIFS(COL!$D:$D,COL!$A:$A,C5347,COL!$G:$G, D5347),
IF(AND(A5347="Cervical Cancer Screening", E5347="Utilization Rate (per 100,000 patients)"),
SUMIFS(CERV!$D:$D,CERV!$A:$A,C5347,CERV!$G:$G,D5347),
IF(AND(A5347="Cancer Screening for CKD patients", E5347="Utilization Rate (per 100,000 patients)"),
SUMIFS(CANSCRN!$D:$D,CANSCRN!$A:$A,C5347,CANSCRN!$G:$G,D5347),
IF(AND(A5347="PSA Testing", E5347="Cost per service ($USD)"),
SUMIFS(PSA!$E:$E,PSA!$A:$A,C5347,PSA!$G:$G,D5347),
IF(AND(A5347="Colorectal Cancer Screening", E5347="Cost per service ($USD)"),
SUMIFS(COL!$E:$E,COL!$A:$A,C5347,COL!$G:$G,D5347),
IF(AND(A5347="Cervical Cancer Screening", E5347="Cost per service ($USD)"),
SUMIFS(CERV!$E:$E,CERV!$A:$A,C5347,CERV!$G:$G,D5347),
IF(AND(A5347="Cancer Screening for CKD patients", E5347="Cost per service ($USD)"),
SUMIFS(CANSCRN!$E:$E,CANSCRN!$A:$A,C5347,CANSCRN!$G:$G,D5347),
IF(AND(A5347="PSA Testing", E5347="Total Expenditure ($USD per 100,000 patients)"),
SUMIFS(PSA!$F:$F,PSA!$A:$A,C5347,PSA!$G:$G,D5347),
IF(AND(A5347="Colorectal Cancer Screening", E5347="Total Expenditure ($USD per 100,000 patients)"),
SUMIFS(COL!$F:$F,COL!$A:$A,C5347,COL!$G:$G,D5347),
IF(AND(A5347="Cervical Cancer Screening", E5347="Total Expenditure ($USD per 100,000 patients)"),
SUMIFS(CERV!$F:$F,CERV!$A:$A,C5347,CERV!$G:$G,D5347),
SUMIFS(CANSCRN!$F:$F,CANSCRN!$A:$A,C5347,CANSCRN!$G:$G,D5347))))))))))))</f>
        <v>413.52733330000001</v>
      </c>
    </row>
    <row r="5348" spans="1:6" x14ac:dyDescent="0.2">
      <c r="A5348" s="24" t="s">
        <v>103</v>
      </c>
      <c r="B5348" s="24" t="s">
        <v>101</v>
      </c>
      <c r="C5348" s="24" t="s">
        <v>57</v>
      </c>
      <c r="D5348" s="24">
        <v>2009</v>
      </c>
      <c r="E5348" s="24" t="s">
        <v>106</v>
      </c>
      <c r="F5348" s="3">
        <f>IF(AND(A5348="PSA Testing", E5348= "Utilization Rate (per 100,000 patients)"),
SUMIFS(PSA!$D:$D,PSA!$A:$A,C5348,PSA!$G:$G,D5348),
IF(AND(A5348="Colorectal Cancer Screening", E5348="Utilization Rate (per 100,000 patients)"),
SUMIFS(COL!$D:$D,COL!$A:$A,C5348,COL!$G:$G, D5348),
IF(AND(A5348="Cervical Cancer Screening", E5348="Utilization Rate (per 100,000 patients)"),
SUMIFS(CERV!$D:$D,CERV!$A:$A,C5348,CERV!$G:$G,D5348),
IF(AND(A5348="Cancer Screening for CKD patients", E5348="Utilization Rate (per 100,000 patients)"),
SUMIFS(CANSCRN!$D:$D,CANSCRN!$A:$A,C5348,CANSCRN!$G:$G,D5348),
IF(AND(A5348="PSA Testing", E5348="Cost per service ($USD)"),
SUMIFS(PSA!$E:$E,PSA!$A:$A,C5348,PSA!$G:$G,D5348),
IF(AND(A5348="Colorectal Cancer Screening", E5348="Cost per service ($USD)"),
SUMIFS(COL!$E:$E,COL!$A:$A,C5348,COL!$G:$G,D5348),
IF(AND(A5348="Cervical Cancer Screening", E5348="Cost per service ($USD)"),
SUMIFS(CERV!$E:$E,CERV!$A:$A,C5348,CERV!$G:$G,D5348),
IF(AND(A5348="Cancer Screening for CKD patients", E5348="Cost per service ($USD)"),
SUMIFS(CANSCRN!$E:$E,CANSCRN!$A:$A,C5348,CANSCRN!$G:$G,D5348),
IF(AND(A5348="PSA Testing", E5348="Total Expenditure ($USD per 100,000 patients)"),
SUMIFS(PSA!$F:$F,PSA!$A:$A,C5348,PSA!$G:$G,D5348),
IF(AND(A5348="Colorectal Cancer Screening", E5348="Total Expenditure ($USD per 100,000 patients)"),
SUMIFS(COL!$F:$F,COL!$A:$A,C5348,COL!$G:$G,D5348),
IF(AND(A5348="Cervical Cancer Screening", E5348="Total Expenditure ($USD per 100,000 patients)"),
SUMIFS(CERV!$F:$F,CERV!$A:$A,C5348,CERV!$G:$G,D5348),
SUMIFS(CANSCRN!$F:$F,CANSCRN!$A:$A,C5348,CANSCRN!$G:$G,D5348))))))))))))</f>
        <v>108.9018931</v>
      </c>
    </row>
    <row r="5349" spans="1:6" x14ac:dyDescent="0.2">
      <c r="A5349" s="24" t="s">
        <v>103</v>
      </c>
      <c r="B5349" s="24" t="s">
        <v>101</v>
      </c>
      <c r="C5349" s="24" t="s">
        <v>57</v>
      </c>
      <c r="D5349" s="24">
        <v>2010</v>
      </c>
      <c r="E5349" s="24" t="s">
        <v>106</v>
      </c>
      <c r="F5349" s="3">
        <f>IF(AND(A5349="PSA Testing", E5349= "Utilization Rate (per 100,000 patients)"),
SUMIFS(PSA!$D:$D,PSA!$A:$A,C5349,PSA!$G:$G,D5349),
IF(AND(A5349="Colorectal Cancer Screening", E5349="Utilization Rate (per 100,000 patients)"),
SUMIFS(COL!$D:$D,COL!$A:$A,C5349,COL!$G:$G, D5349),
IF(AND(A5349="Cervical Cancer Screening", E5349="Utilization Rate (per 100,000 patients)"),
SUMIFS(CERV!$D:$D,CERV!$A:$A,C5349,CERV!$G:$G,D5349),
IF(AND(A5349="Cancer Screening for CKD patients", E5349="Utilization Rate (per 100,000 patients)"),
SUMIFS(CANSCRN!$D:$D,CANSCRN!$A:$A,C5349,CANSCRN!$G:$G,D5349),
IF(AND(A5349="PSA Testing", E5349="Cost per service ($USD)"),
SUMIFS(PSA!$E:$E,PSA!$A:$A,C5349,PSA!$G:$G,D5349),
IF(AND(A5349="Colorectal Cancer Screening", E5349="Cost per service ($USD)"),
SUMIFS(COL!$E:$E,COL!$A:$A,C5349,COL!$G:$G,D5349),
IF(AND(A5349="Cervical Cancer Screening", E5349="Cost per service ($USD)"),
SUMIFS(CERV!$E:$E,CERV!$A:$A,C5349,CERV!$G:$G,D5349),
IF(AND(A5349="Cancer Screening for CKD patients", E5349="Cost per service ($USD)"),
SUMIFS(CANSCRN!$E:$E,CANSCRN!$A:$A,C5349,CANSCRN!$G:$G,D5349),
IF(AND(A5349="PSA Testing", E5349="Total Expenditure ($USD per 100,000 patients)"),
SUMIFS(PSA!$F:$F,PSA!$A:$A,C5349,PSA!$G:$G,D5349),
IF(AND(A5349="Colorectal Cancer Screening", E5349="Total Expenditure ($USD per 100,000 patients)"),
SUMIFS(COL!$F:$F,COL!$A:$A,C5349,COL!$G:$G,D5349),
IF(AND(A5349="Cervical Cancer Screening", E5349="Total Expenditure ($USD per 100,000 patients)"),
SUMIFS(CERV!$F:$F,CERV!$A:$A,C5349,CERV!$G:$G,D5349),
SUMIFS(CANSCRN!$F:$F,CANSCRN!$A:$A,C5349,CANSCRN!$G:$G,D5349))))))))))))</f>
        <v>105.88140199999999</v>
      </c>
    </row>
    <row r="5350" spans="1:6" x14ac:dyDescent="0.2">
      <c r="A5350" s="24" t="s">
        <v>103</v>
      </c>
      <c r="B5350" s="24" t="s">
        <v>101</v>
      </c>
      <c r="C5350" s="24" t="s">
        <v>57</v>
      </c>
      <c r="D5350" s="24">
        <v>2011</v>
      </c>
      <c r="E5350" s="24" t="s">
        <v>106</v>
      </c>
      <c r="F5350" s="3">
        <f>IF(AND(A5350="PSA Testing", E5350= "Utilization Rate (per 100,000 patients)"),
SUMIFS(PSA!$D:$D,PSA!$A:$A,C5350,PSA!$G:$G,D5350),
IF(AND(A5350="Colorectal Cancer Screening", E5350="Utilization Rate (per 100,000 patients)"),
SUMIFS(COL!$D:$D,COL!$A:$A,C5350,COL!$G:$G, D5350),
IF(AND(A5350="Cervical Cancer Screening", E5350="Utilization Rate (per 100,000 patients)"),
SUMIFS(CERV!$D:$D,CERV!$A:$A,C5350,CERV!$G:$G,D5350),
IF(AND(A5350="Cancer Screening for CKD patients", E5350="Utilization Rate (per 100,000 patients)"),
SUMIFS(CANSCRN!$D:$D,CANSCRN!$A:$A,C5350,CANSCRN!$G:$G,D5350),
IF(AND(A5350="PSA Testing", E5350="Cost per service ($USD)"),
SUMIFS(PSA!$E:$E,PSA!$A:$A,C5350,PSA!$G:$G,D5350),
IF(AND(A5350="Colorectal Cancer Screening", E5350="Cost per service ($USD)"),
SUMIFS(COL!$E:$E,COL!$A:$A,C5350,COL!$G:$G,D5350),
IF(AND(A5350="Cervical Cancer Screening", E5350="Cost per service ($USD)"),
SUMIFS(CERV!$E:$E,CERV!$A:$A,C5350,CERV!$G:$G,D5350),
IF(AND(A5350="Cancer Screening for CKD patients", E5350="Cost per service ($USD)"),
SUMIFS(CANSCRN!$E:$E,CANSCRN!$A:$A,C5350,CANSCRN!$G:$G,D5350),
IF(AND(A5350="PSA Testing", E5350="Total Expenditure ($USD per 100,000 patients)"),
SUMIFS(PSA!$F:$F,PSA!$A:$A,C5350,PSA!$G:$G,D5350),
IF(AND(A5350="Colorectal Cancer Screening", E5350="Total Expenditure ($USD per 100,000 patients)"),
SUMIFS(COL!$F:$F,COL!$A:$A,C5350,COL!$G:$G,D5350),
IF(AND(A5350="Cervical Cancer Screening", E5350="Total Expenditure ($USD per 100,000 patients)"),
SUMIFS(CERV!$F:$F,CERV!$A:$A,C5350,CERV!$G:$G,D5350),
SUMIFS(CANSCRN!$F:$F,CANSCRN!$A:$A,C5350,CANSCRN!$G:$G,D5350))))))))))))</f>
        <v>108.5277202</v>
      </c>
    </row>
    <row r="5351" spans="1:6" x14ac:dyDescent="0.2">
      <c r="A5351" s="24" t="s">
        <v>103</v>
      </c>
      <c r="B5351" s="24" t="s">
        <v>101</v>
      </c>
      <c r="C5351" s="24" t="s">
        <v>57</v>
      </c>
      <c r="D5351" s="24">
        <v>2012</v>
      </c>
      <c r="E5351" s="24" t="s">
        <v>106</v>
      </c>
      <c r="F5351" s="3">
        <f>IF(AND(A5351="PSA Testing", E5351= "Utilization Rate (per 100,000 patients)"),
SUMIFS(PSA!$D:$D,PSA!$A:$A,C5351,PSA!$G:$G,D5351),
IF(AND(A5351="Colorectal Cancer Screening", E5351="Utilization Rate (per 100,000 patients)"),
SUMIFS(COL!$D:$D,COL!$A:$A,C5351,COL!$G:$G, D5351),
IF(AND(A5351="Cervical Cancer Screening", E5351="Utilization Rate (per 100,000 patients)"),
SUMIFS(CERV!$D:$D,CERV!$A:$A,C5351,CERV!$G:$G,D5351),
IF(AND(A5351="Cancer Screening for CKD patients", E5351="Utilization Rate (per 100,000 patients)"),
SUMIFS(CANSCRN!$D:$D,CANSCRN!$A:$A,C5351,CANSCRN!$G:$G,D5351),
IF(AND(A5351="PSA Testing", E5351="Cost per service ($USD)"),
SUMIFS(PSA!$E:$E,PSA!$A:$A,C5351,PSA!$G:$G,D5351),
IF(AND(A5351="Colorectal Cancer Screening", E5351="Cost per service ($USD)"),
SUMIFS(COL!$E:$E,COL!$A:$A,C5351,COL!$G:$G,D5351),
IF(AND(A5351="Cervical Cancer Screening", E5351="Cost per service ($USD)"),
SUMIFS(CERV!$E:$E,CERV!$A:$A,C5351,CERV!$G:$G,D5351),
IF(AND(A5351="Cancer Screening for CKD patients", E5351="Cost per service ($USD)"),
SUMIFS(CANSCRN!$E:$E,CANSCRN!$A:$A,C5351,CANSCRN!$G:$G,D5351),
IF(AND(A5351="PSA Testing", E5351="Total Expenditure ($USD per 100,000 patients)"),
SUMIFS(PSA!$F:$F,PSA!$A:$A,C5351,PSA!$G:$G,D5351),
IF(AND(A5351="Colorectal Cancer Screening", E5351="Total Expenditure ($USD per 100,000 patients)"),
SUMIFS(COL!$F:$F,COL!$A:$A,C5351,COL!$G:$G,D5351),
IF(AND(A5351="Cervical Cancer Screening", E5351="Total Expenditure ($USD per 100,000 patients)"),
SUMIFS(CERV!$F:$F,CERV!$A:$A,C5351,CERV!$G:$G,D5351),
SUMIFS(CANSCRN!$F:$F,CANSCRN!$A:$A,C5351,CANSCRN!$G:$G,D5351))))))))))))</f>
        <v>114.9899757</v>
      </c>
    </row>
    <row r="5352" spans="1:6" x14ac:dyDescent="0.2">
      <c r="A5352" s="24" t="s">
        <v>103</v>
      </c>
      <c r="B5352" s="24" t="s">
        <v>101</v>
      </c>
      <c r="C5352" s="24" t="s">
        <v>57</v>
      </c>
      <c r="D5352" s="24">
        <v>2013</v>
      </c>
      <c r="E5352" s="24" t="s">
        <v>106</v>
      </c>
      <c r="F5352" s="3">
        <f>IF(AND(A5352="PSA Testing", E5352= "Utilization Rate (per 100,000 patients)"),
SUMIFS(PSA!$D:$D,PSA!$A:$A,C5352,PSA!$G:$G,D5352),
IF(AND(A5352="Colorectal Cancer Screening", E5352="Utilization Rate (per 100,000 patients)"),
SUMIFS(COL!$D:$D,COL!$A:$A,C5352,COL!$G:$G, D5352),
IF(AND(A5352="Cervical Cancer Screening", E5352="Utilization Rate (per 100,000 patients)"),
SUMIFS(CERV!$D:$D,CERV!$A:$A,C5352,CERV!$G:$G,D5352),
IF(AND(A5352="Cancer Screening for CKD patients", E5352="Utilization Rate (per 100,000 patients)"),
SUMIFS(CANSCRN!$D:$D,CANSCRN!$A:$A,C5352,CANSCRN!$G:$G,D5352),
IF(AND(A5352="PSA Testing", E5352="Cost per service ($USD)"),
SUMIFS(PSA!$E:$E,PSA!$A:$A,C5352,PSA!$G:$G,D5352),
IF(AND(A5352="Colorectal Cancer Screening", E5352="Cost per service ($USD)"),
SUMIFS(COL!$E:$E,COL!$A:$A,C5352,COL!$G:$G,D5352),
IF(AND(A5352="Cervical Cancer Screening", E5352="Cost per service ($USD)"),
SUMIFS(CERV!$E:$E,CERV!$A:$A,C5352,CERV!$G:$G,D5352),
IF(AND(A5352="Cancer Screening for CKD patients", E5352="Cost per service ($USD)"),
SUMIFS(CANSCRN!$E:$E,CANSCRN!$A:$A,C5352,CANSCRN!$G:$G,D5352),
IF(AND(A5352="PSA Testing", E5352="Total Expenditure ($USD per 100,000 patients)"),
SUMIFS(PSA!$F:$F,PSA!$A:$A,C5352,PSA!$G:$G,D5352),
IF(AND(A5352="Colorectal Cancer Screening", E5352="Total Expenditure ($USD per 100,000 patients)"),
SUMIFS(COL!$F:$F,COL!$A:$A,C5352,COL!$G:$G,D5352),
IF(AND(A5352="Cervical Cancer Screening", E5352="Total Expenditure ($USD per 100,000 patients)"),
SUMIFS(CERV!$F:$F,CERV!$A:$A,C5352,CERV!$G:$G,D5352),
SUMIFS(CANSCRN!$F:$F,CANSCRN!$A:$A,C5352,CANSCRN!$G:$G,D5352))))))))))))</f>
        <v>125.69219579999999</v>
      </c>
    </row>
    <row r="5353" spans="1:6" x14ac:dyDescent="0.2">
      <c r="A5353" s="24" t="s">
        <v>103</v>
      </c>
      <c r="B5353" s="24" t="s">
        <v>101</v>
      </c>
      <c r="C5353" s="24" t="s">
        <v>57</v>
      </c>
      <c r="D5353" s="24">
        <v>2014</v>
      </c>
      <c r="E5353" s="24" t="s">
        <v>106</v>
      </c>
      <c r="F5353" s="3">
        <f>IF(AND(A5353="PSA Testing", E5353= "Utilization Rate (per 100,000 patients)"),
SUMIFS(PSA!$D:$D,PSA!$A:$A,C5353,PSA!$G:$G,D5353),
IF(AND(A5353="Colorectal Cancer Screening", E5353="Utilization Rate (per 100,000 patients)"),
SUMIFS(COL!$D:$D,COL!$A:$A,C5353,COL!$G:$G, D5353),
IF(AND(A5353="Cervical Cancer Screening", E5353="Utilization Rate (per 100,000 patients)"),
SUMIFS(CERV!$D:$D,CERV!$A:$A,C5353,CERV!$G:$G,D5353),
IF(AND(A5353="Cancer Screening for CKD patients", E5353="Utilization Rate (per 100,000 patients)"),
SUMIFS(CANSCRN!$D:$D,CANSCRN!$A:$A,C5353,CANSCRN!$G:$G,D5353),
IF(AND(A5353="PSA Testing", E5353="Cost per service ($USD)"),
SUMIFS(PSA!$E:$E,PSA!$A:$A,C5353,PSA!$G:$G,D5353),
IF(AND(A5353="Colorectal Cancer Screening", E5353="Cost per service ($USD)"),
SUMIFS(COL!$E:$E,COL!$A:$A,C5353,COL!$G:$G,D5353),
IF(AND(A5353="Cervical Cancer Screening", E5353="Cost per service ($USD)"),
SUMIFS(CERV!$E:$E,CERV!$A:$A,C5353,CERV!$G:$G,D5353),
IF(AND(A5353="Cancer Screening for CKD patients", E5353="Cost per service ($USD)"),
SUMIFS(CANSCRN!$E:$E,CANSCRN!$A:$A,C5353,CANSCRN!$G:$G,D5353),
IF(AND(A5353="PSA Testing", E5353="Total Expenditure ($USD per 100,000 patients)"),
SUMIFS(PSA!$F:$F,PSA!$A:$A,C5353,PSA!$G:$G,D5353),
IF(AND(A5353="Colorectal Cancer Screening", E5353="Total Expenditure ($USD per 100,000 patients)"),
SUMIFS(COL!$F:$F,COL!$A:$A,C5353,COL!$G:$G,D5353),
IF(AND(A5353="Cervical Cancer Screening", E5353="Total Expenditure ($USD per 100,000 patients)"),
SUMIFS(CERV!$F:$F,CERV!$A:$A,C5353,CERV!$G:$G,D5353),
SUMIFS(CANSCRN!$F:$F,CANSCRN!$A:$A,C5353,CANSCRN!$G:$G,D5353))))))))))))</f>
        <v>121.4967559</v>
      </c>
    </row>
    <row r="5354" spans="1:6" x14ac:dyDescent="0.2">
      <c r="A5354" s="24" t="s">
        <v>103</v>
      </c>
      <c r="B5354" s="24" t="s">
        <v>101</v>
      </c>
      <c r="C5354" s="24" t="s">
        <v>57</v>
      </c>
      <c r="D5354" s="24">
        <v>2015</v>
      </c>
      <c r="E5354" s="24" t="s">
        <v>106</v>
      </c>
      <c r="F5354" s="3">
        <f>IF(AND(A5354="PSA Testing", E5354= "Utilization Rate (per 100,000 patients)"),
SUMIFS(PSA!$D:$D,PSA!$A:$A,C5354,PSA!$G:$G,D5354),
IF(AND(A5354="Colorectal Cancer Screening", E5354="Utilization Rate (per 100,000 patients)"),
SUMIFS(COL!$D:$D,COL!$A:$A,C5354,COL!$G:$G, D5354),
IF(AND(A5354="Cervical Cancer Screening", E5354="Utilization Rate (per 100,000 patients)"),
SUMIFS(CERV!$D:$D,CERV!$A:$A,C5354,CERV!$G:$G,D5354),
IF(AND(A5354="Cancer Screening for CKD patients", E5354="Utilization Rate (per 100,000 patients)"),
SUMIFS(CANSCRN!$D:$D,CANSCRN!$A:$A,C5354,CANSCRN!$G:$G,D5354),
IF(AND(A5354="PSA Testing", E5354="Cost per service ($USD)"),
SUMIFS(PSA!$E:$E,PSA!$A:$A,C5354,PSA!$G:$G,D5354),
IF(AND(A5354="Colorectal Cancer Screening", E5354="Cost per service ($USD)"),
SUMIFS(COL!$E:$E,COL!$A:$A,C5354,COL!$G:$G,D5354),
IF(AND(A5354="Cervical Cancer Screening", E5354="Cost per service ($USD)"),
SUMIFS(CERV!$E:$E,CERV!$A:$A,C5354,CERV!$G:$G,D5354),
IF(AND(A5354="Cancer Screening for CKD patients", E5354="Cost per service ($USD)"),
SUMIFS(CANSCRN!$E:$E,CANSCRN!$A:$A,C5354,CANSCRN!$G:$G,D5354),
IF(AND(A5354="PSA Testing", E5354="Total Expenditure ($USD per 100,000 patients)"),
SUMIFS(PSA!$F:$F,PSA!$A:$A,C5354,PSA!$G:$G,D5354),
IF(AND(A5354="Colorectal Cancer Screening", E5354="Total Expenditure ($USD per 100,000 patients)"),
SUMIFS(COL!$F:$F,COL!$A:$A,C5354,COL!$G:$G,D5354),
IF(AND(A5354="Cervical Cancer Screening", E5354="Total Expenditure ($USD per 100,000 patients)"),
SUMIFS(CERV!$F:$F,CERV!$A:$A,C5354,CERV!$G:$G,D5354),
SUMIFS(CANSCRN!$F:$F,CANSCRN!$A:$A,C5354,CANSCRN!$G:$G,D5354))))))))))))</f>
        <v>126.3975006</v>
      </c>
    </row>
    <row r="5355" spans="1:6" x14ac:dyDescent="0.2">
      <c r="A5355" s="24" t="s">
        <v>103</v>
      </c>
      <c r="B5355" s="24" t="s">
        <v>101</v>
      </c>
      <c r="C5355" s="24" t="s">
        <v>57</v>
      </c>
      <c r="D5355" s="24">
        <v>2016</v>
      </c>
      <c r="E5355" s="24" t="s">
        <v>106</v>
      </c>
      <c r="F5355" s="3">
        <f>IF(AND(A5355="PSA Testing", E5355= "Utilization Rate (per 100,000 patients)"),
SUMIFS(PSA!$D:$D,PSA!$A:$A,C5355,PSA!$G:$G,D5355),
IF(AND(A5355="Colorectal Cancer Screening", E5355="Utilization Rate (per 100,000 patients)"),
SUMIFS(COL!$D:$D,COL!$A:$A,C5355,COL!$G:$G, D5355),
IF(AND(A5355="Cervical Cancer Screening", E5355="Utilization Rate (per 100,000 patients)"),
SUMIFS(CERV!$D:$D,CERV!$A:$A,C5355,CERV!$G:$G,D5355),
IF(AND(A5355="Cancer Screening for CKD patients", E5355="Utilization Rate (per 100,000 patients)"),
SUMIFS(CANSCRN!$D:$D,CANSCRN!$A:$A,C5355,CANSCRN!$G:$G,D5355),
IF(AND(A5355="PSA Testing", E5355="Cost per service ($USD)"),
SUMIFS(PSA!$E:$E,PSA!$A:$A,C5355,PSA!$G:$G,D5355),
IF(AND(A5355="Colorectal Cancer Screening", E5355="Cost per service ($USD)"),
SUMIFS(COL!$E:$E,COL!$A:$A,C5355,COL!$G:$G,D5355),
IF(AND(A5355="Cervical Cancer Screening", E5355="Cost per service ($USD)"),
SUMIFS(CERV!$E:$E,CERV!$A:$A,C5355,CERV!$G:$G,D5355),
IF(AND(A5355="Cancer Screening for CKD patients", E5355="Cost per service ($USD)"),
SUMIFS(CANSCRN!$E:$E,CANSCRN!$A:$A,C5355,CANSCRN!$G:$G,D5355),
IF(AND(A5355="PSA Testing", E5355="Total Expenditure ($USD per 100,000 patients)"),
SUMIFS(PSA!$F:$F,PSA!$A:$A,C5355,PSA!$G:$G,D5355),
IF(AND(A5355="Colorectal Cancer Screening", E5355="Total Expenditure ($USD per 100,000 patients)"),
SUMIFS(COL!$F:$F,COL!$A:$A,C5355,COL!$G:$G,D5355),
IF(AND(A5355="Cervical Cancer Screening", E5355="Total Expenditure ($USD per 100,000 patients)"),
SUMIFS(CERV!$F:$F,CERV!$A:$A,C5355,CERV!$G:$G,D5355),
SUMIFS(CANSCRN!$F:$F,CANSCRN!$A:$A,C5355,CANSCRN!$G:$G,D5355))))))))))))</f>
        <v>149.8215941</v>
      </c>
    </row>
    <row r="5356" spans="1:6" x14ac:dyDescent="0.2">
      <c r="A5356" s="24" t="s">
        <v>103</v>
      </c>
      <c r="B5356" s="24" t="s">
        <v>101</v>
      </c>
      <c r="C5356" s="24" t="s">
        <v>57</v>
      </c>
      <c r="D5356" s="24">
        <v>2017</v>
      </c>
      <c r="E5356" s="24" t="s">
        <v>106</v>
      </c>
      <c r="F5356" s="3">
        <f>IF(AND(A5356="PSA Testing", E5356= "Utilization Rate (per 100,000 patients)"),
SUMIFS(PSA!$D:$D,PSA!$A:$A,C5356,PSA!$G:$G,D5356),
IF(AND(A5356="Colorectal Cancer Screening", E5356="Utilization Rate (per 100,000 patients)"),
SUMIFS(COL!$D:$D,COL!$A:$A,C5356,COL!$G:$G, D5356),
IF(AND(A5356="Cervical Cancer Screening", E5356="Utilization Rate (per 100,000 patients)"),
SUMIFS(CERV!$D:$D,CERV!$A:$A,C5356,CERV!$G:$G,D5356),
IF(AND(A5356="Cancer Screening for CKD patients", E5356="Utilization Rate (per 100,000 patients)"),
SUMIFS(CANSCRN!$D:$D,CANSCRN!$A:$A,C5356,CANSCRN!$G:$G,D5356),
IF(AND(A5356="PSA Testing", E5356="Cost per service ($USD)"),
SUMIFS(PSA!$E:$E,PSA!$A:$A,C5356,PSA!$G:$G,D5356),
IF(AND(A5356="Colorectal Cancer Screening", E5356="Cost per service ($USD)"),
SUMIFS(COL!$E:$E,COL!$A:$A,C5356,COL!$G:$G,D5356),
IF(AND(A5356="Cervical Cancer Screening", E5356="Cost per service ($USD)"),
SUMIFS(CERV!$E:$E,CERV!$A:$A,C5356,CERV!$G:$G,D5356),
IF(AND(A5356="Cancer Screening for CKD patients", E5356="Cost per service ($USD)"),
SUMIFS(CANSCRN!$E:$E,CANSCRN!$A:$A,C5356,CANSCRN!$G:$G,D5356),
IF(AND(A5356="PSA Testing", E5356="Total Expenditure ($USD per 100,000 patients)"),
SUMIFS(PSA!$F:$F,PSA!$A:$A,C5356,PSA!$G:$G,D5356),
IF(AND(A5356="Colorectal Cancer Screening", E5356="Total Expenditure ($USD per 100,000 patients)"),
SUMIFS(COL!$F:$F,COL!$A:$A,C5356,COL!$G:$G,D5356),
IF(AND(A5356="Cervical Cancer Screening", E5356="Total Expenditure ($USD per 100,000 patients)"),
SUMIFS(CERV!$F:$F,CERV!$A:$A,C5356,CERV!$G:$G,D5356),
SUMIFS(CANSCRN!$F:$F,CANSCRN!$A:$A,C5356,CANSCRN!$G:$G,D5356))))))))))))</f>
        <v>172.66898449999999</v>
      </c>
    </row>
    <row r="5357" spans="1:6" x14ac:dyDescent="0.2">
      <c r="A5357" s="24" t="s">
        <v>103</v>
      </c>
      <c r="B5357" s="24" t="s">
        <v>101</v>
      </c>
      <c r="C5357" s="24" t="s">
        <v>57</v>
      </c>
      <c r="D5357" s="24">
        <v>2018</v>
      </c>
      <c r="E5357" s="24" t="s">
        <v>106</v>
      </c>
      <c r="F5357" s="3">
        <f>IF(AND(A5357="PSA Testing", E5357= "Utilization Rate (per 100,000 patients)"),
SUMIFS(PSA!$D:$D,PSA!$A:$A,C5357,PSA!$G:$G,D5357),
IF(AND(A5357="Colorectal Cancer Screening", E5357="Utilization Rate (per 100,000 patients)"),
SUMIFS(COL!$D:$D,COL!$A:$A,C5357,COL!$G:$G, D5357),
IF(AND(A5357="Cervical Cancer Screening", E5357="Utilization Rate (per 100,000 patients)"),
SUMIFS(CERV!$D:$D,CERV!$A:$A,C5357,CERV!$G:$G,D5357),
IF(AND(A5357="Cancer Screening for CKD patients", E5357="Utilization Rate (per 100,000 patients)"),
SUMIFS(CANSCRN!$D:$D,CANSCRN!$A:$A,C5357,CANSCRN!$G:$G,D5357),
IF(AND(A5357="PSA Testing", E5357="Cost per service ($USD)"),
SUMIFS(PSA!$E:$E,PSA!$A:$A,C5357,PSA!$G:$G,D5357),
IF(AND(A5357="Colorectal Cancer Screening", E5357="Cost per service ($USD)"),
SUMIFS(COL!$E:$E,COL!$A:$A,C5357,COL!$G:$G,D5357),
IF(AND(A5357="Cervical Cancer Screening", E5357="Cost per service ($USD)"),
SUMIFS(CERV!$E:$E,CERV!$A:$A,C5357,CERV!$G:$G,D5357),
IF(AND(A5357="Cancer Screening for CKD patients", E5357="Cost per service ($USD)"),
SUMIFS(CANSCRN!$E:$E,CANSCRN!$A:$A,C5357,CANSCRN!$G:$G,D5357),
IF(AND(A5357="PSA Testing", E5357="Total Expenditure ($USD per 100,000 patients)"),
SUMIFS(PSA!$F:$F,PSA!$A:$A,C5357,PSA!$G:$G,D5357),
IF(AND(A5357="Colorectal Cancer Screening", E5357="Total Expenditure ($USD per 100,000 patients)"),
SUMIFS(COL!$F:$F,COL!$A:$A,C5357,COL!$G:$G,D5357),
IF(AND(A5357="Cervical Cancer Screening", E5357="Total Expenditure ($USD per 100,000 patients)"),
SUMIFS(CERV!$F:$F,CERV!$A:$A,C5357,CERV!$G:$G,D5357),
SUMIFS(CANSCRN!$F:$F,CANSCRN!$A:$A,C5357,CANSCRN!$G:$G,D5357))))))))))))</f>
        <v>196.34124650000001</v>
      </c>
    </row>
    <row r="5358" spans="1:6" x14ac:dyDescent="0.2">
      <c r="A5358" s="24" t="s">
        <v>103</v>
      </c>
      <c r="B5358" s="24" t="s">
        <v>101</v>
      </c>
      <c r="C5358" s="24" t="s">
        <v>57</v>
      </c>
      <c r="D5358" s="24">
        <v>2019</v>
      </c>
      <c r="E5358" s="24" t="s">
        <v>106</v>
      </c>
      <c r="F5358" s="3">
        <f>IF(AND(A5358="PSA Testing", E5358= "Utilization Rate (per 100,000 patients)"),
SUMIFS(PSA!$D:$D,PSA!$A:$A,C5358,PSA!$G:$G,D5358),
IF(AND(A5358="Colorectal Cancer Screening", E5358="Utilization Rate (per 100,000 patients)"),
SUMIFS(COL!$D:$D,COL!$A:$A,C5358,COL!$G:$G, D5358),
IF(AND(A5358="Cervical Cancer Screening", E5358="Utilization Rate (per 100,000 patients)"),
SUMIFS(CERV!$D:$D,CERV!$A:$A,C5358,CERV!$G:$G,D5358),
IF(AND(A5358="Cancer Screening for CKD patients", E5358="Utilization Rate (per 100,000 patients)"),
SUMIFS(CANSCRN!$D:$D,CANSCRN!$A:$A,C5358,CANSCRN!$G:$G,D5358),
IF(AND(A5358="PSA Testing", E5358="Cost per service ($USD)"),
SUMIFS(PSA!$E:$E,PSA!$A:$A,C5358,PSA!$G:$G,D5358),
IF(AND(A5358="Colorectal Cancer Screening", E5358="Cost per service ($USD)"),
SUMIFS(COL!$E:$E,COL!$A:$A,C5358,COL!$G:$G,D5358),
IF(AND(A5358="Cervical Cancer Screening", E5358="Cost per service ($USD)"),
SUMIFS(CERV!$E:$E,CERV!$A:$A,C5358,CERV!$G:$G,D5358),
IF(AND(A5358="Cancer Screening for CKD patients", E5358="Cost per service ($USD)"),
SUMIFS(CANSCRN!$E:$E,CANSCRN!$A:$A,C5358,CANSCRN!$G:$G,D5358),
IF(AND(A5358="PSA Testing", E5358="Total Expenditure ($USD per 100,000 patients)"),
SUMIFS(PSA!$F:$F,PSA!$A:$A,C5358,PSA!$G:$G,D5358),
IF(AND(A5358="Colorectal Cancer Screening", E5358="Total Expenditure ($USD per 100,000 patients)"),
SUMIFS(COL!$F:$F,COL!$A:$A,C5358,COL!$G:$G,D5358),
IF(AND(A5358="Cervical Cancer Screening", E5358="Total Expenditure ($USD per 100,000 patients)"),
SUMIFS(CERV!$F:$F,CERV!$A:$A,C5358,CERV!$G:$G,D5358),
SUMIFS(CANSCRN!$F:$F,CANSCRN!$A:$A,C5358,CANSCRN!$G:$G,D5358))))))))))))</f>
        <v>191.86999420000001</v>
      </c>
    </row>
    <row r="5359" spans="1:6" x14ac:dyDescent="0.2">
      <c r="A5359" s="24" t="s">
        <v>103</v>
      </c>
      <c r="B5359" s="24" t="s">
        <v>101</v>
      </c>
      <c r="C5359" s="24" t="s">
        <v>58</v>
      </c>
      <c r="D5359" s="24">
        <v>2009</v>
      </c>
      <c r="E5359" s="24" t="s">
        <v>106</v>
      </c>
      <c r="F5359" s="3">
        <f>IF(AND(A5359="PSA Testing", E5359= "Utilization Rate (per 100,000 patients)"),
SUMIFS(PSA!$D:$D,PSA!$A:$A,C5359,PSA!$G:$G,D5359),
IF(AND(A5359="Colorectal Cancer Screening", E5359="Utilization Rate (per 100,000 patients)"),
SUMIFS(COL!$D:$D,COL!$A:$A,C5359,COL!$G:$G, D5359),
IF(AND(A5359="Cervical Cancer Screening", E5359="Utilization Rate (per 100,000 patients)"),
SUMIFS(CERV!$D:$D,CERV!$A:$A,C5359,CERV!$G:$G,D5359),
IF(AND(A5359="Cancer Screening for CKD patients", E5359="Utilization Rate (per 100,000 patients)"),
SUMIFS(CANSCRN!$D:$D,CANSCRN!$A:$A,C5359,CANSCRN!$G:$G,D5359),
IF(AND(A5359="PSA Testing", E5359="Cost per service ($USD)"),
SUMIFS(PSA!$E:$E,PSA!$A:$A,C5359,PSA!$G:$G,D5359),
IF(AND(A5359="Colorectal Cancer Screening", E5359="Cost per service ($USD)"),
SUMIFS(COL!$E:$E,COL!$A:$A,C5359,COL!$G:$G,D5359),
IF(AND(A5359="Cervical Cancer Screening", E5359="Cost per service ($USD)"),
SUMIFS(CERV!$E:$E,CERV!$A:$A,C5359,CERV!$G:$G,D5359),
IF(AND(A5359="Cancer Screening for CKD patients", E5359="Cost per service ($USD)"),
SUMIFS(CANSCRN!$E:$E,CANSCRN!$A:$A,C5359,CANSCRN!$G:$G,D5359),
IF(AND(A5359="PSA Testing", E5359="Total Expenditure ($USD per 100,000 patients)"),
SUMIFS(PSA!$F:$F,PSA!$A:$A,C5359,PSA!$G:$G,D5359),
IF(AND(A5359="Colorectal Cancer Screening", E5359="Total Expenditure ($USD per 100,000 patients)"),
SUMIFS(COL!$F:$F,COL!$A:$A,C5359,COL!$G:$G,D5359),
IF(AND(A5359="Cervical Cancer Screening", E5359="Total Expenditure ($USD per 100,000 patients)"),
SUMIFS(CERV!$F:$F,CERV!$A:$A,C5359,CERV!$G:$G,D5359),
SUMIFS(CANSCRN!$F:$F,CANSCRN!$A:$A,C5359,CANSCRN!$G:$G,D5359))))))))))))</f>
        <v>72.050273970000006</v>
      </c>
    </row>
    <row r="5360" spans="1:6" x14ac:dyDescent="0.2">
      <c r="A5360" s="24" t="s">
        <v>103</v>
      </c>
      <c r="B5360" s="24" t="s">
        <v>101</v>
      </c>
      <c r="C5360" s="24" t="s">
        <v>58</v>
      </c>
      <c r="D5360" s="24">
        <v>2010</v>
      </c>
      <c r="E5360" s="24" t="s">
        <v>106</v>
      </c>
      <c r="F5360" s="3">
        <f>IF(AND(A5360="PSA Testing", E5360= "Utilization Rate (per 100,000 patients)"),
SUMIFS(PSA!$D:$D,PSA!$A:$A,C5360,PSA!$G:$G,D5360),
IF(AND(A5360="Colorectal Cancer Screening", E5360="Utilization Rate (per 100,000 patients)"),
SUMIFS(COL!$D:$D,COL!$A:$A,C5360,COL!$G:$G, D5360),
IF(AND(A5360="Cervical Cancer Screening", E5360="Utilization Rate (per 100,000 patients)"),
SUMIFS(CERV!$D:$D,CERV!$A:$A,C5360,CERV!$G:$G,D5360),
IF(AND(A5360="Cancer Screening for CKD patients", E5360="Utilization Rate (per 100,000 patients)"),
SUMIFS(CANSCRN!$D:$D,CANSCRN!$A:$A,C5360,CANSCRN!$G:$G,D5360),
IF(AND(A5360="PSA Testing", E5360="Cost per service ($USD)"),
SUMIFS(PSA!$E:$E,PSA!$A:$A,C5360,PSA!$G:$G,D5360),
IF(AND(A5360="Colorectal Cancer Screening", E5360="Cost per service ($USD)"),
SUMIFS(COL!$E:$E,COL!$A:$A,C5360,COL!$G:$G,D5360),
IF(AND(A5360="Cervical Cancer Screening", E5360="Cost per service ($USD)"),
SUMIFS(CERV!$E:$E,CERV!$A:$A,C5360,CERV!$G:$G,D5360),
IF(AND(A5360="Cancer Screening for CKD patients", E5360="Cost per service ($USD)"),
SUMIFS(CANSCRN!$E:$E,CANSCRN!$A:$A,C5360,CANSCRN!$G:$G,D5360),
IF(AND(A5360="PSA Testing", E5360="Total Expenditure ($USD per 100,000 patients)"),
SUMIFS(PSA!$F:$F,PSA!$A:$A,C5360,PSA!$G:$G,D5360),
IF(AND(A5360="Colorectal Cancer Screening", E5360="Total Expenditure ($USD per 100,000 patients)"),
SUMIFS(COL!$F:$F,COL!$A:$A,C5360,COL!$G:$G,D5360),
IF(AND(A5360="Cervical Cancer Screening", E5360="Total Expenditure ($USD per 100,000 patients)"),
SUMIFS(CERV!$F:$F,CERV!$A:$A,C5360,CERV!$G:$G,D5360),
SUMIFS(CANSCRN!$F:$F,CANSCRN!$A:$A,C5360,CANSCRN!$G:$G,D5360))))))))))))</f>
        <v>102.62622450000001</v>
      </c>
    </row>
    <row r="5361" spans="1:6" x14ac:dyDescent="0.2">
      <c r="A5361" s="24" t="s">
        <v>103</v>
      </c>
      <c r="B5361" s="24" t="s">
        <v>101</v>
      </c>
      <c r="C5361" s="24" t="s">
        <v>58</v>
      </c>
      <c r="D5361" s="24">
        <v>2011</v>
      </c>
      <c r="E5361" s="24" t="s">
        <v>106</v>
      </c>
      <c r="F5361" s="3">
        <f>IF(AND(A5361="PSA Testing", E5361= "Utilization Rate (per 100,000 patients)"),
SUMIFS(PSA!$D:$D,PSA!$A:$A,C5361,PSA!$G:$G,D5361),
IF(AND(A5361="Colorectal Cancer Screening", E5361="Utilization Rate (per 100,000 patients)"),
SUMIFS(COL!$D:$D,COL!$A:$A,C5361,COL!$G:$G, D5361),
IF(AND(A5361="Cervical Cancer Screening", E5361="Utilization Rate (per 100,000 patients)"),
SUMIFS(CERV!$D:$D,CERV!$A:$A,C5361,CERV!$G:$G,D5361),
IF(AND(A5361="Cancer Screening for CKD patients", E5361="Utilization Rate (per 100,000 patients)"),
SUMIFS(CANSCRN!$D:$D,CANSCRN!$A:$A,C5361,CANSCRN!$G:$G,D5361),
IF(AND(A5361="PSA Testing", E5361="Cost per service ($USD)"),
SUMIFS(PSA!$E:$E,PSA!$A:$A,C5361,PSA!$G:$G,D5361),
IF(AND(A5361="Colorectal Cancer Screening", E5361="Cost per service ($USD)"),
SUMIFS(COL!$E:$E,COL!$A:$A,C5361,COL!$G:$G,D5361),
IF(AND(A5361="Cervical Cancer Screening", E5361="Cost per service ($USD)"),
SUMIFS(CERV!$E:$E,CERV!$A:$A,C5361,CERV!$G:$G,D5361),
IF(AND(A5361="Cancer Screening for CKD patients", E5361="Cost per service ($USD)"),
SUMIFS(CANSCRN!$E:$E,CANSCRN!$A:$A,C5361,CANSCRN!$G:$G,D5361),
IF(AND(A5361="PSA Testing", E5361="Total Expenditure ($USD per 100,000 patients)"),
SUMIFS(PSA!$F:$F,PSA!$A:$A,C5361,PSA!$G:$G,D5361),
IF(AND(A5361="Colorectal Cancer Screening", E5361="Total Expenditure ($USD per 100,000 patients)"),
SUMIFS(COL!$F:$F,COL!$A:$A,C5361,COL!$G:$G,D5361),
IF(AND(A5361="Cervical Cancer Screening", E5361="Total Expenditure ($USD per 100,000 patients)"),
SUMIFS(CERV!$F:$F,CERV!$A:$A,C5361,CERV!$G:$G,D5361),
SUMIFS(CANSCRN!$F:$F,CANSCRN!$A:$A,C5361,CANSCRN!$G:$G,D5361))))))))))))</f>
        <v>118.7130508</v>
      </c>
    </row>
    <row r="5362" spans="1:6" x14ac:dyDescent="0.2">
      <c r="A5362" s="24" t="s">
        <v>103</v>
      </c>
      <c r="B5362" s="24" t="s">
        <v>101</v>
      </c>
      <c r="C5362" s="24" t="s">
        <v>58</v>
      </c>
      <c r="D5362" s="24">
        <v>2012</v>
      </c>
      <c r="E5362" s="24" t="s">
        <v>106</v>
      </c>
      <c r="F5362" s="3">
        <f>IF(AND(A5362="PSA Testing", E5362= "Utilization Rate (per 100,000 patients)"),
SUMIFS(PSA!$D:$D,PSA!$A:$A,C5362,PSA!$G:$G,D5362),
IF(AND(A5362="Colorectal Cancer Screening", E5362="Utilization Rate (per 100,000 patients)"),
SUMIFS(COL!$D:$D,COL!$A:$A,C5362,COL!$G:$G, D5362),
IF(AND(A5362="Cervical Cancer Screening", E5362="Utilization Rate (per 100,000 patients)"),
SUMIFS(CERV!$D:$D,CERV!$A:$A,C5362,CERV!$G:$G,D5362),
IF(AND(A5362="Cancer Screening for CKD patients", E5362="Utilization Rate (per 100,000 patients)"),
SUMIFS(CANSCRN!$D:$D,CANSCRN!$A:$A,C5362,CANSCRN!$G:$G,D5362),
IF(AND(A5362="PSA Testing", E5362="Cost per service ($USD)"),
SUMIFS(PSA!$E:$E,PSA!$A:$A,C5362,PSA!$G:$G,D5362),
IF(AND(A5362="Colorectal Cancer Screening", E5362="Cost per service ($USD)"),
SUMIFS(COL!$E:$E,COL!$A:$A,C5362,COL!$G:$G,D5362),
IF(AND(A5362="Cervical Cancer Screening", E5362="Cost per service ($USD)"),
SUMIFS(CERV!$E:$E,CERV!$A:$A,C5362,CERV!$G:$G,D5362),
IF(AND(A5362="Cancer Screening for CKD patients", E5362="Cost per service ($USD)"),
SUMIFS(CANSCRN!$E:$E,CANSCRN!$A:$A,C5362,CANSCRN!$G:$G,D5362),
IF(AND(A5362="PSA Testing", E5362="Total Expenditure ($USD per 100,000 patients)"),
SUMIFS(PSA!$F:$F,PSA!$A:$A,C5362,PSA!$G:$G,D5362),
IF(AND(A5362="Colorectal Cancer Screening", E5362="Total Expenditure ($USD per 100,000 patients)"),
SUMIFS(COL!$F:$F,COL!$A:$A,C5362,COL!$G:$G,D5362),
IF(AND(A5362="Cervical Cancer Screening", E5362="Total Expenditure ($USD per 100,000 patients)"),
SUMIFS(CERV!$F:$F,CERV!$A:$A,C5362,CERV!$G:$G,D5362),
SUMIFS(CANSCRN!$F:$F,CANSCRN!$A:$A,C5362,CANSCRN!$G:$G,D5362))))))))))))</f>
        <v>164.079646</v>
      </c>
    </row>
    <row r="5363" spans="1:6" x14ac:dyDescent="0.2">
      <c r="A5363" s="24" t="s">
        <v>103</v>
      </c>
      <c r="B5363" s="24" t="s">
        <v>101</v>
      </c>
      <c r="C5363" s="24" t="s">
        <v>58</v>
      </c>
      <c r="D5363" s="24">
        <v>2013</v>
      </c>
      <c r="E5363" s="24" t="s">
        <v>106</v>
      </c>
      <c r="F5363" s="3">
        <f>IF(AND(A5363="PSA Testing", E5363= "Utilization Rate (per 100,000 patients)"),
SUMIFS(PSA!$D:$D,PSA!$A:$A,C5363,PSA!$G:$G,D5363),
IF(AND(A5363="Colorectal Cancer Screening", E5363="Utilization Rate (per 100,000 patients)"),
SUMIFS(COL!$D:$D,COL!$A:$A,C5363,COL!$G:$G, D5363),
IF(AND(A5363="Cervical Cancer Screening", E5363="Utilization Rate (per 100,000 patients)"),
SUMIFS(CERV!$D:$D,CERV!$A:$A,C5363,CERV!$G:$G,D5363),
IF(AND(A5363="Cancer Screening for CKD patients", E5363="Utilization Rate (per 100,000 patients)"),
SUMIFS(CANSCRN!$D:$D,CANSCRN!$A:$A,C5363,CANSCRN!$G:$G,D5363),
IF(AND(A5363="PSA Testing", E5363="Cost per service ($USD)"),
SUMIFS(PSA!$E:$E,PSA!$A:$A,C5363,PSA!$G:$G,D5363),
IF(AND(A5363="Colorectal Cancer Screening", E5363="Cost per service ($USD)"),
SUMIFS(COL!$E:$E,COL!$A:$A,C5363,COL!$G:$G,D5363),
IF(AND(A5363="Cervical Cancer Screening", E5363="Cost per service ($USD)"),
SUMIFS(CERV!$E:$E,CERV!$A:$A,C5363,CERV!$G:$G,D5363),
IF(AND(A5363="Cancer Screening for CKD patients", E5363="Cost per service ($USD)"),
SUMIFS(CANSCRN!$E:$E,CANSCRN!$A:$A,C5363,CANSCRN!$G:$G,D5363),
IF(AND(A5363="PSA Testing", E5363="Total Expenditure ($USD per 100,000 patients)"),
SUMIFS(PSA!$F:$F,PSA!$A:$A,C5363,PSA!$G:$G,D5363),
IF(AND(A5363="Colorectal Cancer Screening", E5363="Total Expenditure ($USD per 100,000 patients)"),
SUMIFS(COL!$F:$F,COL!$A:$A,C5363,COL!$G:$G,D5363),
IF(AND(A5363="Cervical Cancer Screening", E5363="Total Expenditure ($USD per 100,000 patients)"),
SUMIFS(CERV!$F:$F,CERV!$A:$A,C5363,CERV!$G:$G,D5363),
SUMIFS(CANSCRN!$F:$F,CANSCRN!$A:$A,C5363,CANSCRN!$G:$G,D5363))))))))))))</f>
        <v>170.31865379999999</v>
      </c>
    </row>
    <row r="5364" spans="1:6" x14ac:dyDescent="0.2">
      <c r="A5364" s="24" t="s">
        <v>103</v>
      </c>
      <c r="B5364" s="24" t="s">
        <v>101</v>
      </c>
      <c r="C5364" s="24" t="s">
        <v>58</v>
      </c>
      <c r="D5364" s="24">
        <v>2014</v>
      </c>
      <c r="E5364" s="24" t="s">
        <v>106</v>
      </c>
      <c r="F5364" s="3">
        <f>IF(AND(A5364="PSA Testing", E5364= "Utilization Rate (per 100,000 patients)"),
SUMIFS(PSA!$D:$D,PSA!$A:$A,C5364,PSA!$G:$G,D5364),
IF(AND(A5364="Colorectal Cancer Screening", E5364="Utilization Rate (per 100,000 patients)"),
SUMIFS(COL!$D:$D,COL!$A:$A,C5364,COL!$G:$G, D5364),
IF(AND(A5364="Cervical Cancer Screening", E5364="Utilization Rate (per 100,000 patients)"),
SUMIFS(CERV!$D:$D,CERV!$A:$A,C5364,CERV!$G:$G,D5364),
IF(AND(A5364="Cancer Screening for CKD patients", E5364="Utilization Rate (per 100,000 patients)"),
SUMIFS(CANSCRN!$D:$D,CANSCRN!$A:$A,C5364,CANSCRN!$G:$G,D5364),
IF(AND(A5364="PSA Testing", E5364="Cost per service ($USD)"),
SUMIFS(PSA!$E:$E,PSA!$A:$A,C5364,PSA!$G:$G,D5364),
IF(AND(A5364="Colorectal Cancer Screening", E5364="Cost per service ($USD)"),
SUMIFS(COL!$E:$E,COL!$A:$A,C5364,COL!$G:$G,D5364),
IF(AND(A5364="Cervical Cancer Screening", E5364="Cost per service ($USD)"),
SUMIFS(CERV!$E:$E,CERV!$A:$A,C5364,CERV!$G:$G,D5364),
IF(AND(A5364="Cancer Screening for CKD patients", E5364="Cost per service ($USD)"),
SUMIFS(CANSCRN!$E:$E,CANSCRN!$A:$A,C5364,CANSCRN!$G:$G,D5364),
IF(AND(A5364="PSA Testing", E5364="Total Expenditure ($USD per 100,000 patients)"),
SUMIFS(PSA!$F:$F,PSA!$A:$A,C5364,PSA!$G:$G,D5364),
IF(AND(A5364="Colorectal Cancer Screening", E5364="Total Expenditure ($USD per 100,000 patients)"),
SUMIFS(COL!$F:$F,COL!$A:$A,C5364,COL!$G:$G,D5364),
IF(AND(A5364="Cervical Cancer Screening", E5364="Total Expenditure ($USD per 100,000 patients)"),
SUMIFS(CERV!$F:$F,CERV!$A:$A,C5364,CERV!$G:$G,D5364),
SUMIFS(CANSCRN!$F:$F,CANSCRN!$A:$A,C5364,CANSCRN!$G:$G,D5364))))))))))))</f>
        <v>176.6931926</v>
      </c>
    </row>
    <row r="5365" spans="1:6" x14ac:dyDescent="0.2">
      <c r="A5365" s="24" t="s">
        <v>103</v>
      </c>
      <c r="B5365" s="24" t="s">
        <v>101</v>
      </c>
      <c r="C5365" s="24" t="s">
        <v>58</v>
      </c>
      <c r="D5365" s="24">
        <v>2015</v>
      </c>
      <c r="E5365" s="24" t="s">
        <v>106</v>
      </c>
      <c r="F5365" s="3">
        <f>IF(AND(A5365="PSA Testing", E5365= "Utilization Rate (per 100,000 patients)"),
SUMIFS(PSA!$D:$D,PSA!$A:$A,C5365,PSA!$G:$G,D5365),
IF(AND(A5365="Colorectal Cancer Screening", E5365="Utilization Rate (per 100,000 patients)"),
SUMIFS(COL!$D:$D,COL!$A:$A,C5365,COL!$G:$G, D5365),
IF(AND(A5365="Cervical Cancer Screening", E5365="Utilization Rate (per 100,000 patients)"),
SUMIFS(CERV!$D:$D,CERV!$A:$A,C5365,CERV!$G:$G,D5365),
IF(AND(A5365="Cancer Screening for CKD patients", E5365="Utilization Rate (per 100,000 patients)"),
SUMIFS(CANSCRN!$D:$D,CANSCRN!$A:$A,C5365,CANSCRN!$G:$G,D5365),
IF(AND(A5365="PSA Testing", E5365="Cost per service ($USD)"),
SUMIFS(PSA!$E:$E,PSA!$A:$A,C5365,PSA!$G:$G,D5365),
IF(AND(A5365="Colorectal Cancer Screening", E5365="Cost per service ($USD)"),
SUMIFS(COL!$E:$E,COL!$A:$A,C5365,COL!$G:$G,D5365),
IF(AND(A5365="Cervical Cancer Screening", E5365="Cost per service ($USD)"),
SUMIFS(CERV!$E:$E,CERV!$A:$A,C5365,CERV!$G:$G,D5365),
IF(AND(A5365="Cancer Screening for CKD patients", E5365="Cost per service ($USD)"),
SUMIFS(CANSCRN!$E:$E,CANSCRN!$A:$A,C5365,CANSCRN!$G:$G,D5365),
IF(AND(A5365="PSA Testing", E5365="Total Expenditure ($USD per 100,000 patients)"),
SUMIFS(PSA!$F:$F,PSA!$A:$A,C5365,PSA!$G:$G,D5365),
IF(AND(A5365="Colorectal Cancer Screening", E5365="Total Expenditure ($USD per 100,000 patients)"),
SUMIFS(COL!$F:$F,COL!$A:$A,C5365,COL!$G:$G,D5365),
IF(AND(A5365="Cervical Cancer Screening", E5365="Total Expenditure ($USD per 100,000 patients)"),
SUMIFS(CERV!$F:$F,CERV!$A:$A,C5365,CERV!$G:$G,D5365),
SUMIFS(CANSCRN!$F:$F,CANSCRN!$A:$A,C5365,CANSCRN!$G:$G,D5365))))))))))))</f>
        <v>227.7396277</v>
      </c>
    </row>
    <row r="5366" spans="1:6" x14ac:dyDescent="0.2">
      <c r="A5366" s="24" t="s">
        <v>103</v>
      </c>
      <c r="B5366" s="24" t="s">
        <v>101</v>
      </c>
      <c r="C5366" s="24" t="s">
        <v>58</v>
      </c>
      <c r="D5366" s="24">
        <v>2016</v>
      </c>
      <c r="E5366" s="24" t="s">
        <v>106</v>
      </c>
      <c r="F5366" s="3">
        <f>IF(AND(A5366="PSA Testing", E5366= "Utilization Rate (per 100,000 patients)"),
SUMIFS(PSA!$D:$D,PSA!$A:$A,C5366,PSA!$G:$G,D5366),
IF(AND(A5366="Colorectal Cancer Screening", E5366="Utilization Rate (per 100,000 patients)"),
SUMIFS(COL!$D:$D,COL!$A:$A,C5366,COL!$G:$G, D5366),
IF(AND(A5366="Cervical Cancer Screening", E5366="Utilization Rate (per 100,000 patients)"),
SUMIFS(CERV!$D:$D,CERV!$A:$A,C5366,CERV!$G:$G,D5366),
IF(AND(A5366="Cancer Screening for CKD patients", E5366="Utilization Rate (per 100,000 patients)"),
SUMIFS(CANSCRN!$D:$D,CANSCRN!$A:$A,C5366,CANSCRN!$G:$G,D5366),
IF(AND(A5366="PSA Testing", E5366="Cost per service ($USD)"),
SUMIFS(PSA!$E:$E,PSA!$A:$A,C5366,PSA!$G:$G,D5366),
IF(AND(A5366="Colorectal Cancer Screening", E5366="Cost per service ($USD)"),
SUMIFS(COL!$E:$E,COL!$A:$A,C5366,COL!$G:$G,D5366),
IF(AND(A5366="Cervical Cancer Screening", E5366="Cost per service ($USD)"),
SUMIFS(CERV!$E:$E,CERV!$A:$A,C5366,CERV!$G:$G,D5366),
IF(AND(A5366="Cancer Screening for CKD patients", E5366="Cost per service ($USD)"),
SUMIFS(CANSCRN!$E:$E,CANSCRN!$A:$A,C5366,CANSCRN!$G:$G,D5366),
IF(AND(A5366="PSA Testing", E5366="Total Expenditure ($USD per 100,000 patients)"),
SUMIFS(PSA!$F:$F,PSA!$A:$A,C5366,PSA!$G:$G,D5366),
IF(AND(A5366="Colorectal Cancer Screening", E5366="Total Expenditure ($USD per 100,000 patients)"),
SUMIFS(COL!$F:$F,COL!$A:$A,C5366,COL!$G:$G,D5366),
IF(AND(A5366="Cervical Cancer Screening", E5366="Total Expenditure ($USD per 100,000 patients)"),
SUMIFS(CERV!$F:$F,CERV!$A:$A,C5366,CERV!$G:$G,D5366),
SUMIFS(CANSCRN!$F:$F,CANSCRN!$A:$A,C5366,CANSCRN!$G:$G,D5366))))))))))))</f>
        <v>233.1181818</v>
      </c>
    </row>
    <row r="5367" spans="1:6" x14ac:dyDescent="0.2">
      <c r="A5367" s="24" t="s">
        <v>103</v>
      </c>
      <c r="B5367" s="24" t="s">
        <v>101</v>
      </c>
      <c r="C5367" s="24" t="s">
        <v>58</v>
      </c>
      <c r="D5367" s="24">
        <v>2017</v>
      </c>
      <c r="E5367" s="24" t="s">
        <v>106</v>
      </c>
      <c r="F5367" s="3">
        <f>IF(AND(A5367="PSA Testing", E5367= "Utilization Rate (per 100,000 patients)"),
SUMIFS(PSA!$D:$D,PSA!$A:$A,C5367,PSA!$G:$G,D5367),
IF(AND(A5367="Colorectal Cancer Screening", E5367="Utilization Rate (per 100,000 patients)"),
SUMIFS(COL!$D:$D,COL!$A:$A,C5367,COL!$G:$G, D5367),
IF(AND(A5367="Cervical Cancer Screening", E5367="Utilization Rate (per 100,000 patients)"),
SUMIFS(CERV!$D:$D,CERV!$A:$A,C5367,CERV!$G:$G,D5367),
IF(AND(A5367="Cancer Screening for CKD patients", E5367="Utilization Rate (per 100,000 patients)"),
SUMIFS(CANSCRN!$D:$D,CANSCRN!$A:$A,C5367,CANSCRN!$G:$G,D5367),
IF(AND(A5367="PSA Testing", E5367="Cost per service ($USD)"),
SUMIFS(PSA!$E:$E,PSA!$A:$A,C5367,PSA!$G:$G,D5367),
IF(AND(A5367="Colorectal Cancer Screening", E5367="Cost per service ($USD)"),
SUMIFS(COL!$E:$E,COL!$A:$A,C5367,COL!$G:$G,D5367),
IF(AND(A5367="Cervical Cancer Screening", E5367="Cost per service ($USD)"),
SUMIFS(CERV!$E:$E,CERV!$A:$A,C5367,CERV!$G:$G,D5367),
IF(AND(A5367="Cancer Screening for CKD patients", E5367="Cost per service ($USD)"),
SUMIFS(CANSCRN!$E:$E,CANSCRN!$A:$A,C5367,CANSCRN!$G:$G,D5367),
IF(AND(A5367="PSA Testing", E5367="Total Expenditure ($USD per 100,000 patients)"),
SUMIFS(PSA!$F:$F,PSA!$A:$A,C5367,PSA!$G:$G,D5367),
IF(AND(A5367="Colorectal Cancer Screening", E5367="Total Expenditure ($USD per 100,000 patients)"),
SUMIFS(COL!$F:$F,COL!$A:$A,C5367,COL!$G:$G,D5367),
IF(AND(A5367="Cervical Cancer Screening", E5367="Total Expenditure ($USD per 100,000 patients)"),
SUMIFS(CERV!$F:$F,CERV!$A:$A,C5367,CERV!$G:$G,D5367),
SUMIFS(CANSCRN!$F:$F,CANSCRN!$A:$A,C5367,CANSCRN!$G:$G,D5367))))))))))))</f>
        <v>244.31481389999999</v>
      </c>
    </row>
    <row r="5368" spans="1:6" x14ac:dyDescent="0.2">
      <c r="A5368" s="24" t="s">
        <v>103</v>
      </c>
      <c r="B5368" s="24" t="s">
        <v>101</v>
      </c>
      <c r="C5368" s="24" t="s">
        <v>58</v>
      </c>
      <c r="D5368" s="24">
        <v>2018</v>
      </c>
      <c r="E5368" s="24" t="s">
        <v>106</v>
      </c>
      <c r="F5368" s="3">
        <f>IF(AND(A5368="PSA Testing", E5368= "Utilization Rate (per 100,000 patients)"),
SUMIFS(PSA!$D:$D,PSA!$A:$A,C5368,PSA!$G:$G,D5368),
IF(AND(A5368="Colorectal Cancer Screening", E5368="Utilization Rate (per 100,000 patients)"),
SUMIFS(COL!$D:$D,COL!$A:$A,C5368,COL!$G:$G, D5368),
IF(AND(A5368="Cervical Cancer Screening", E5368="Utilization Rate (per 100,000 patients)"),
SUMIFS(CERV!$D:$D,CERV!$A:$A,C5368,CERV!$G:$G,D5368),
IF(AND(A5368="Cancer Screening for CKD patients", E5368="Utilization Rate (per 100,000 patients)"),
SUMIFS(CANSCRN!$D:$D,CANSCRN!$A:$A,C5368,CANSCRN!$G:$G,D5368),
IF(AND(A5368="PSA Testing", E5368="Cost per service ($USD)"),
SUMIFS(PSA!$E:$E,PSA!$A:$A,C5368,PSA!$G:$G,D5368),
IF(AND(A5368="Colorectal Cancer Screening", E5368="Cost per service ($USD)"),
SUMIFS(COL!$E:$E,COL!$A:$A,C5368,COL!$G:$G,D5368),
IF(AND(A5368="Cervical Cancer Screening", E5368="Cost per service ($USD)"),
SUMIFS(CERV!$E:$E,CERV!$A:$A,C5368,CERV!$G:$G,D5368),
IF(AND(A5368="Cancer Screening for CKD patients", E5368="Cost per service ($USD)"),
SUMIFS(CANSCRN!$E:$E,CANSCRN!$A:$A,C5368,CANSCRN!$G:$G,D5368),
IF(AND(A5368="PSA Testing", E5368="Total Expenditure ($USD per 100,000 patients)"),
SUMIFS(PSA!$F:$F,PSA!$A:$A,C5368,PSA!$G:$G,D5368),
IF(AND(A5368="Colorectal Cancer Screening", E5368="Total Expenditure ($USD per 100,000 patients)"),
SUMIFS(COL!$F:$F,COL!$A:$A,C5368,COL!$G:$G,D5368),
IF(AND(A5368="Cervical Cancer Screening", E5368="Total Expenditure ($USD per 100,000 patients)"),
SUMIFS(CERV!$F:$F,CERV!$A:$A,C5368,CERV!$G:$G,D5368),
SUMIFS(CANSCRN!$F:$F,CANSCRN!$A:$A,C5368,CANSCRN!$G:$G,D5368))))))))))))</f>
        <v>240.12534719999999</v>
      </c>
    </row>
    <row r="5369" spans="1:6" x14ac:dyDescent="0.2">
      <c r="A5369" s="24" t="s">
        <v>103</v>
      </c>
      <c r="B5369" s="24" t="s">
        <v>101</v>
      </c>
      <c r="C5369" s="24" t="s">
        <v>58</v>
      </c>
      <c r="D5369" s="24">
        <v>2019</v>
      </c>
      <c r="E5369" s="24" t="s">
        <v>106</v>
      </c>
      <c r="F5369" s="3">
        <f>IF(AND(A5369="PSA Testing", E5369= "Utilization Rate (per 100,000 patients)"),
SUMIFS(PSA!$D:$D,PSA!$A:$A,C5369,PSA!$G:$G,D5369),
IF(AND(A5369="Colorectal Cancer Screening", E5369="Utilization Rate (per 100,000 patients)"),
SUMIFS(COL!$D:$D,COL!$A:$A,C5369,COL!$G:$G, D5369),
IF(AND(A5369="Cervical Cancer Screening", E5369="Utilization Rate (per 100,000 patients)"),
SUMIFS(CERV!$D:$D,CERV!$A:$A,C5369,CERV!$G:$G,D5369),
IF(AND(A5369="Cancer Screening for CKD patients", E5369="Utilization Rate (per 100,000 patients)"),
SUMIFS(CANSCRN!$D:$D,CANSCRN!$A:$A,C5369,CANSCRN!$G:$G,D5369),
IF(AND(A5369="PSA Testing", E5369="Cost per service ($USD)"),
SUMIFS(PSA!$E:$E,PSA!$A:$A,C5369,PSA!$G:$G,D5369),
IF(AND(A5369="Colorectal Cancer Screening", E5369="Cost per service ($USD)"),
SUMIFS(COL!$E:$E,COL!$A:$A,C5369,COL!$G:$G,D5369),
IF(AND(A5369="Cervical Cancer Screening", E5369="Cost per service ($USD)"),
SUMIFS(CERV!$E:$E,CERV!$A:$A,C5369,CERV!$G:$G,D5369),
IF(AND(A5369="Cancer Screening for CKD patients", E5369="Cost per service ($USD)"),
SUMIFS(CANSCRN!$E:$E,CANSCRN!$A:$A,C5369,CANSCRN!$G:$G,D5369),
IF(AND(A5369="PSA Testing", E5369="Total Expenditure ($USD per 100,000 patients)"),
SUMIFS(PSA!$F:$F,PSA!$A:$A,C5369,PSA!$G:$G,D5369),
IF(AND(A5369="Colorectal Cancer Screening", E5369="Total Expenditure ($USD per 100,000 patients)"),
SUMIFS(COL!$F:$F,COL!$A:$A,C5369,COL!$G:$G,D5369),
IF(AND(A5369="Cervical Cancer Screening", E5369="Total Expenditure ($USD per 100,000 patients)"),
SUMIFS(CERV!$F:$F,CERV!$A:$A,C5369,CERV!$G:$G,D5369),
SUMIFS(CANSCRN!$F:$F,CANSCRN!$A:$A,C5369,CANSCRN!$G:$G,D5369))))))))))))</f>
        <v>278.4233514</v>
      </c>
    </row>
    <row r="5370" spans="1:6" x14ac:dyDescent="0.2">
      <c r="A5370" s="24" t="s">
        <v>103</v>
      </c>
      <c r="B5370" s="24" t="s">
        <v>101</v>
      </c>
      <c r="C5370" s="24" t="s">
        <v>59</v>
      </c>
      <c r="D5370" s="24">
        <v>2009</v>
      </c>
      <c r="E5370" s="24" t="s">
        <v>106</v>
      </c>
      <c r="F5370" s="3">
        <f>IF(AND(A5370="PSA Testing", E5370= "Utilization Rate (per 100,000 patients)"),
SUMIFS(PSA!$D:$D,PSA!$A:$A,C5370,PSA!$G:$G,D5370),
IF(AND(A5370="Colorectal Cancer Screening", E5370="Utilization Rate (per 100,000 patients)"),
SUMIFS(COL!$D:$D,COL!$A:$A,C5370,COL!$G:$G, D5370),
IF(AND(A5370="Cervical Cancer Screening", E5370="Utilization Rate (per 100,000 patients)"),
SUMIFS(CERV!$D:$D,CERV!$A:$A,C5370,CERV!$G:$G,D5370),
IF(AND(A5370="Cancer Screening for CKD patients", E5370="Utilization Rate (per 100,000 patients)"),
SUMIFS(CANSCRN!$D:$D,CANSCRN!$A:$A,C5370,CANSCRN!$G:$G,D5370),
IF(AND(A5370="PSA Testing", E5370="Cost per service ($USD)"),
SUMIFS(PSA!$E:$E,PSA!$A:$A,C5370,PSA!$G:$G,D5370),
IF(AND(A5370="Colorectal Cancer Screening", E5370="Cost per service ($USD)"),
SUMIFS(COL!$E:$E,COL!$A:$A,C5370,COL!$G:$G,D5370),
IF(AND(A5370="Cervical Cancer Screening", E5370="Cost per service ($USD)"),
SUMIFS(CERV!$E:$E,CERV!$A:$A,C5370,CERV!$G:$G,D5370),
IF(AND(A5370="Cancer Screening for CKD patients", E5370="Cost per service ($USD)"),
SUMIFS(CANSCRN!$E:$E,CANSCRN!$A:$A,C5370,CANSCRN!$G:$G,D5370),
IF(AND(A5370="PSA Testing", E5370="Total Expenditure ($USD per 100,000 patients)"),
SUMIFS(PSA!$F:$F,PSA!$A:$A,C5370,PSA!$G:$G,D5370),
IF(AND(A5370="Colorectal Cancer Screening", E5370="Total Expenditure ($USD per 100,000 patients)"),
SUMIFS(COL!$F:$F,COL!$A:$A,C5370,COL!$G:$G,D5370),
IF(AND(A5370="Cervical Cancer Screening", E5370="Total Expenditure ($USD per 100,000 patients)"),
SUMIFS(CERV!$F:$F,CERV!$A:$A,C5370,CERV!$G:$G,D5370),
SUMIFS(CANSCRN!$F:$F,CANSCRN!$A:$A,C5370,CANSCRN!$G:$G,D5370))))))))))))</f>
        <v>117.9407578</v>
      </c>
    </row>
    <row r="5371" spans="1:6" x14ac:dyDescent="0.2">
      <c r="A5371" s="24" t="s">
        <v>103</v>
      </c>
      <c r="B5371" s="24" t="s">
        <v>101</v>
      </c>
      <c r="C5371" s="24" t="s">
        <v>59</v>
      </c>
      <c r="D5371" s="24">
        <v>2010</v>
      </c>
      <c r="E5371" s="24" t="s">
        <v>106</v>
      </c>
      <c r="F5371" s="3">
        <f>IF(AND(A5371="PSA Testing", E5371= "Utilization Rate (per 100,000 patients)"),
SUMIFS(PSA!$D:$D,PSA!$A:$A,C5371,PSA!$G:$G,D5371),
IF(AND(A5371="Colorectal Cancer Screening", E5371="Utilization Rate (per 100,000 patients)"),
SUMIFS(COL!$D:$D,COL!$A:$A,C5371,COL!$G:$G, D5371),
IF(AND(A5371="Cervical Cancer Screening", E5371="Utilization Rate (per 100,000 patients)"),
SUMIFS(CERV!$D:$D,CERV!$A:$A,C5371,CERV!$G:$G,D5371),
IF(AND(A5371="Cancer Screening for CKD patients", E5371="Utilization Rate (per 100,000 patients)"),
SUMIFS(CANSCRN!$D:$D,CANSCRN!$A:$A,C5371,CANSCRN!$G:$G,D5371),
IF(AND(A5371="PSA Testing", E5371="Cost per service ($USD)"),
SUMIFS(PSA!$E:$E,PSA!$A:$A,C5371,PSA!$G:$G,D5371),
IF(AND(A5371="Colorectal Cancer Screening", E5371="Cost per service ($USD)"),
SUMIFS(COL!$E:$E,COL!$A:$A,C5371,COL!$G:$G,D5371),
IF(AND(A5371="Cervical Cancer Screening", E5371="Cost per service ($USD)"),
SUMIFS(CERV!$E:$E,CERV!$A:$A,C5371,CERV!$G:$G,D5371),
IF(AND(A5371="Cancer Screening for CKD patients", E5371="Cost per service ($USD)"),
SUMIFS(CANSCRN!$E:$E,CANSCRN!$A:$A,C5371,CANSCRN!$G:$G,D5371),
IF(AND(A5371="PSA Testing", E5371="Total Expenditure ($USD per 100,000 patients)"),
SUMIFS(PSA!$F:$F,PSA!$A:$A,C5371,PSA!$G:$G,D5371),
IF(AND(A5371="Colorectal Cancer Screening", E5371="Total Expenditure ($USD per 100,000 patients)"),
SUMIFS(COL!$F:$F,COL!$A:$A,C5371,COL!$G:$G,D5371),
IF(AND(A5371="Cervical Cancer Screening", E5371="Total Expenditure ($USD per 100,000 patients)"),
SUMIFS(CERV!$F:$F,CERV!$A:$A,C5371,CERV!$G:$G,D5371),
SUMIFS(CANSCRN!$F:$F,CANSCRN!$A:$A,C5371,CANSCRN!$G:$G,D5371))))))))))))</f>
        <v>127.83406340000001</v>
      </c>
    </row>
    <row r="5372" spans="1:6" x14ac:dyDescent="0.2">
      <c r="A5372" s="24" t="s">
        <v>103</v>
      </c>
      <c r="B5372" s="24" t="s">
        <v>101</v>
      </c>
      <c r="C5372" s="24" t="s">
        <v>59</v>
      </c>
      <c r="D5372" s="24">
        <v>2011</v>
      </c>
      <c r="E5372" s="24" t="s">
        <v>106</v>
      </c>
      <c r="F5372" s="3">
        <f>IF(AND(A5372="PSA Testing", E5372= "Utilization Rate (per 100,000 patients)"),
SUMIFS(PSA!$D:$D,PSA!$A:$A,C5372,PSA!$G:$G,D5372),
IF(AND(A5372="Colorectal Cancer Screening", E5372="Utilization Rate (per 100,000 patients)"),
SUMIFS(COL!$D:$D,COL!$A:$A,C5372,COL!$G:$G, D5372),
IF(AND(A5372="Cervical Cancer Screening", E5372="Utilization Rate (per 100,000 patients)"),
SUMIFS(CERV!$D:$D,CERV!$A:$A,C5372,CERV!$G:$G,D5372),
IF(AND(A5372="Cancer Screening for CKD patients", E5372="Utilization Rate (per 100,000 patients)"),
SUMIFS(CANSCRN!$D:$D,CANSCRN!$A:$A,C5372,CANSCRN!$G:$G,D5372),
IF(AND(A5372="PSA Testing", E5372="Cost per service ($USD)"),
SUMIFS(PSA!$E:$E,PSA!$A:$A,C5372,PSA!$G:$G,D5372),
IF(AND(A5372="Colorectal Cancer Screening", E5372="Cost per service ($USD)"),
SUMIFS(COL!$E:$E,COL!$A:$A,C5372,COL!$G:$G,D5372),
IF(AND(A5372="Cervical Cancer Screening", E5372="Cost per service ($USD)"),
SUMIFS(CERV!$E:$E,CERV!$A:$A,C5372,CERV!$G:$G,D5372),
IF(AND(A5372="Cancer Screening for CKD patients", E5372="Cost per service ($USD)"),
SUMIFS(CANSCRN!$E:$E,CANSCRN!$A:$A,C5372,CANSCRN!$G:$G,D5372),
IF(AND(A5372="PSA Testing", E5372="Total Expenditure ($USD per 100,000 patients)"),
SUMIFS(PSA!$F:$F,PSA!$A:$A,C5372,PSA!$G:$G,D5372),
IF(AND(A5372="Colorectal Cancer Screening", E5372="Total Expenditure ($USD per 100,000 patients)"),
SUMIFS(COL!$F:$F,COL!$A:$A,C5372,COL!$G:$G,D5372),
IF(AND(A5372="Cervical Cancer Screening", E5372="Total Expenditure ($USD per 100,000 patients)"),
SUMIFS(CERV!$F:$F,CERV!$A:$A,C5372,CERV!$G:$G,D5372),
SUMIFS(CANSCRN!$F:$F,CANSCRN!$A:$A,C5372,CANSCRN!$G:$G,D5372))))))))))))</f>
        <v>144.84933419999999</v>
      </c>
    </row>
    <row r="5373" spans="1:6" x14ac:dyDescent="0.2">
      <c r="A5373" s="24" t="s">
        <v>103</v>
      </c>
      <c r="B5373" s="24" t="s">
        <v>101</v>
      </c>
      <c r="C5373" s="24" t="s">
        <v>59</v>
      </c>
      <c r="D5373" s="24">
        <v>2012</v>
      </c>
      <c r="E5373" s="24" t="s">
        <v>106</v>
      </c>
      <c r="F5373" s="3">
        <f>IF(AND(A5373="PSA Testing", E5373= "Utilization Rate (per 100,000 patients)"),
SUMIFS(PSA!$D:$D,PSA!$A:$A,C5373,PSA!$G:$G,D5373),
IF(AND(A5373="Colorectal Cancer Screening", E5373="Utilization Rate (per 100,000 patients)"),
SUMIFS(COL!$D:$D,COL!$A:$A,C5373,COL!$G:$G, D5373),
IF(AND(A5373="Cervical Cancer Screening", E5373="Utilization Rate (per 100,000 patients)"),
SUMIFS(CERV!$D:$D,CERV!$A:$A,C5373,CERV!$G:$G,D5373),
IF(AND(A5373="Cancer Screening for CKD patients", E5373="Utilization Rate (per 100,000 patients)"),
SUMIFS(CANSCRN!$D:$D,CANSCRN!$A:$A,C5373,CANSCRN!$G:$G,D5373),
IF(AND(A5373="PSA Testing", E5373="Cost per service ($USD)"),
SUMIFS(PSA!$E:$E,PSA!$A:$A,C5373,PSA!$G:$G,D5373),
IF(AND(A5373="Colorectal Cancer Screening", E5373="Cost per service ($USD)"),
SUMIFS(COL!$E:$E,COL!$A:$A,C5373,COL!$G:$G,D5373),
IF(AND(A5373="Cervical Cancer Screening", E5373="Cost per service ($USD)"),
SUMIFS(CERV!$E:$E,CERV!$A:$A,C5373,CERV!$G:$G,D5373),
IF(AND(A5373="Cancer Screening for CKD patients", E5373="Cost per service ($USD)"),
SUMIFS(CANSCRN!$E:$E,CANSCRN!$A:$A,C5373,CANSCRN!$G:$G,D5373),
IF(AND(A5373="PSA Testing", E5373="Total Expenditure ($USD per 100,000 patients)"),
SUMIFS(PSA!$F:$F,PSA!$A:$A,C5373,PSA!$G:$G,D5373),
IF(AND(A5373="Colorectal Cancer Screening", E5373="Total Expenditure ($USD per 100,000 patients)"),
SUMIFS(COL!$F:$F,COL!$A:$A,C5373,COL!$G:$G,D5373),
IF(AND(A5373="Cervical Cancer Screening", E5373="Total Expenditure ($USD per 100,000 patients)"),
SUMIFS(CERV!$F:$F,CERV!$A:$A,C5373,CERV!$G:$G,D5373),
SUMIFS(CANSCRN!$F:$F,CANSCRN!$A:$A,C5373,CANSCRN!$G:$G,D5373))))))))))))</f>
        <v>154.09882669999999</v>
      </c>
    </row>
    <row r="5374" spans="1:6" x14ac:dyDescent="0.2">
      <c r="A5374" s="24" t="s">
        <v>103</v>
      </c>
      <c r="B5374" s="24" t="s">
        <v>101</v>
      </c>
      <c r="C5374" s="24" t="s">
        <v>59</v>
      </c>
      <c r="D5374" s="24">
        <v>2013</v>
      </c>
      <c r="E5374" s="24" t="s">
        <v>106</v>
      </c>
      <c r="F5374" s="3">
        <f>IF(AND(A5374="PSA Testing", E5374= "Utilization Rate (per 100,000 patients)"),
SUMIFS(PSA!$D:$D,PSA!$A:$A,C5374,PSA!$G:$G,D5374),
IF(AND(A5374="Colorectal Cancer Screening", E5374="Utilization Rate (per 100,000 patients)"),
SUMIFS(COL!$D:$D,COL!$A:$A,C5374,COL!$G:$G, D5374),
IF(AND(A5374="Cervical Cancer Screening", E5374="Utilization Rate (per 100,000 patients)"),
SUMIFS(CERV!$D:$D,CERV!$A:$A,C5374,CERV!$G:$G,D5374),
IF(AND(A5374="Cancer Screening for CKD patients", E5374="Utilization Rate (per 100,000 patients)"),
SUMIFS(CANSCRN!$D:$D,CANSCRN!$A:$A,C5374,CANSCRN!$G:$G,D5374),
IF(AND(A5374="PSA Testing", E5374="Cost per service ($USD)"),
SUMIFS(PSA!$E:$E,PSA!$A:$A,C5374,PSA!$G:$G,D5374),
IF(AND(A5374="Colorectal Cancer Screening", E5374="Cost per service ($USD)"),
SUMIFS(COL!$E:$E,COL!$A:$A,C5374,COL!$G:$G,D5374),
IF(AND(A5374="Cervical Cancer Screening", E5374="Cost per service ($USD)"),
SUMIFS(CERV!$E:$E,CERV!$A:$A,C5374,CERV!$G:$G,D5374),
IF(AND(A5374="Cancer Screening for CKD patients", E5374="Cost per service ($USD)"),
SUMIFS(CANSCRN!$E:$E,CANSCRN!$A:$A,C5374,CANSCRN!$G:$G,D5374),
IF(AND(A5374="PSA Testing", E5374="Total Expenditure ($USD per 100,000 patients)"),
SUMIFS(PSA!$F:$F,PSA!$A:$A,C5374,PSA!$G:$G,D5374),
IF(AND(A5374="Colorectal Cancer Screening", E5374="Total Expenditure ($USD per 100,000 patients)"),
SUMIFS(COL!$F:$F,COL!$A:$A,C5374,COL!$G:$G,D5374),
IF(AND(A5374="Cervical Cancer Screening", E5374="Total Expenditure ($USD per 100,000 patients)"),
SUMIFS(CERV!$F:$F,CERV!$A:$A,C5374,CERV!$G:$G,D5374),
SUMIFS(CANSCRN!$F:$F,CANSCRN!$A:$A,C5374,CANSCRN!$G:$G,D5374))))))))))))</f>
        <v>159.63740899999999</v>
      </c>
    </row>
    <row r="5375" spans="1:6" x14ac:dyDescent="0.2">
      <c r="A5375" s="24" t="s">
        <v>103</v>
      </c>
      <c r="B5375" s="24" t="s">
        <v>101</v>
      </c>
      <c r="C5375" s="24" t="s">
        <v>59</v>
      </c>
      <c r="D5375" s="24">
        <v>2014</v>
      </c>
      <c r="E5375" s="24" t="s">
        <v>106</v>
      </c>
      <c r="F5375" s="3">
        <f>IF(AND(A5375="PSA Testing", E5375= "Utilization Rate (per 100,000 patients)"),
SUMIFS(PSA!$D:$D,PSA!$A:$A,C5375,PSA!$G:$G,D5375),
IF(AND(A5375="Colorectal Cancer Screening", E5375="Utilization Rate (per 100,000 patients)"),
SUMIFS(COL!$D:$D,COL!$A:$A,C5375,COL!$G:$G, D5375),
IF(AND(A5375="Cervical Cancer Screening", E5375="Utilization Rate (per 100,000 patients)"),
SUMIFS(CERV!$D:$D,CERV!$A:$A,C5375,CERV!$G:$G,D5375),
IF(AND(A5375="Cancer Screening for CKD patients", E5375="Utilization Rate (per 100,000 patients)"),
SUMIFS(CANSCRN!$D:$D,CANSCRN!$A:$A,C5375,CANSCRN!$G:$G,D5375),
IF(AND(A5375="PSA Testing", E5375="Cost per service ($USD)"),
SUMIFS(PSA!$E:$E,PSA!$A:$A,C5375,PSA!$G:$G,D5375),
IF(AND(A5375="Colorectal Cancer Screening", E5375="Cost per service ($USD)"),
SUMIFS(COL!$E:$E,COL!$A:$A,C5375,COL!$G:$G,D5375),
IF(AND(A5375="Cervical Cancer Screening", E5375="Cost per service ($USD)"),
SUMIFS(CERV!$E:$E,CERV!$A:$A,C5375,CERV!$G:$G,D5375),
IF(AND(A5375="Cancer Screening for CKD patients", E5375="Cost per service ($USD)"),
SUMIFS(CANSCRN!$E:$E,CANSCRN!$A:$A,C5375,CANSCRN!$G:$G,D5375),
IF(AND(A5375="PSA Testing", E5375="Total Expenditure ($USD per 100,000 patients)"),
SUMIFS(PSA!$F:$F,PSA!$A:$A,C5375,PSA!$G:$G,D5375),
IF(AND(A5375="Colorectal Cancer Screening", E5375="Total Expenditure ($USD per 100,000 patients)"),
SUMIFS(COL!$F:$F,COL!$A:$A,C5375,COL!$G:$G,D5375),
IF(AND(A5375="Cervical Cancer Screening", E5375="Total Expenditure ($USD per 100,000 patients)"),
SUMIFS(CERV!$F:$F,CERV!$A:$A,C5375,CERV!$G:$G,D5375),
SUMIFS(CANSCRN!$F:$F,CANSCRN!$A:$A,C5375,CANSCRN!$G:$G,D5375))))))))))))</f>
        <v>124.5249438</v>
      </c>
    </row>
    <row r="5376" spans="1:6" x14ac:dyDescent="0.2">
      <c r="A5376" s="24" t="s">
        <v>103</v>
      </c>
      <c r="B5376" s="24" t="s">
        <v>101</v>
      </c>
      <c r="C5376" s="24" t="s">
        <v>59</v>
      </c>
      <c r="D5376" s="24">
        <v>2015</v>
      </c>
      <c r="E5376" s="24" t="s">
        <v>106</v>
      </c>
      <c r="F5376" s="3">
        <f>IF(AND(A5376="PSA Testing", E5376= "Utilization Rate (per 100,000 patients)"),
SUMIFS(PSA!$D:$D,PSA!$A:$A,C5376,PSA!$G:$G,D5376),
IF(AND(A5376="Colorectal Cancer Screening", E5376="Utilization Rate (per 100,000 patients)"),
SUMIFS(COL!$D:$D,COL!$A:$A,C5376,COL!$G:$G, D5376),
IF(AND(A5376="Cervical Cancer Screening", E5376="Utilization Rate (per 100,000 patients)"),
SUMIFS(CERV!$D:$D,CERV!$A:$A,C5376,CERV!$G:$G,D5376),
IF(AND(A5376="Cancer Screening for CKD patients", E5376="Utilization Rate (per 100,000 patients)"),
SUMIFS(CANSCRN!$D:$D,CANSCRN!$A:$A,C5376,CANSCRN!$G:$G,D5376),
IF(AND(A5376="PSA Testing", E5376="Cost per service ($USD)"),
SUMIFS(PSA!$E:$E,PSA!$A:$A,C5376,PSA!$G:$G,D5376),
IF(AND(A5376="Colorectal Cancer Screening", E5376="Cost per service ($USD)"),
SUMIFS(COL!$E:$E,COL!$A:$A,C5376,COL!$G:$G,D5376),
IF(AND(A5376="Cervical Cancer Screening", E5376="Cost per service ($USD)"),
SUMIFS(CERV!$E:$E,CERV!$A:$A,C5376,CERV!$G:$G,D5376),
IF(AND(A5376="Cancer Screening for CKD patients", E5376="Cost per service ($USD)"),
SUMIFS(CANSCRN!$E:$E,CANSCRN!$A:$A,C5376,CANSCRN!$G:$G,D5376),
IF(AND(A5376="PSA Testing", E5376="Total Expenditure ($USD per 100,000 patients)"),
SUMIFS(PSA!$F:$F,PSA!$A:$A,C5376,PSA!$G:$G,D5376),
IF(AND(A5376="Colorectal Cancer Screening", E5376="Total Expenditure ($USD per 100,000 patients)"),
SUMIFS(COL!$F:$F,COL!$A:$A,C5376,COL!$G:$G,D5376),
IF(AND(A5376="Cervical Cancer Screening", E5376="Total Expenditure ($USD per 100,000 patients)"),
SUMIFS(CERV!$F:$F,CERV!$A:$A,C5376,CERV!$G:$G,D5376),
SUMIFS(CANSCRN!$F:$F,CANSCRN!$A:$A,C5376,CANSCRN!$G:$G,D5376))))))))))))</f>
        <v>140.0673922</v>
      </c>
    </row>
    <row r="5377" spans="1:6" x14ac:dyDescent="0.2">
      <c r="A5377" s="24" t="s">
        <v>103</v>
      </c>
      <c r="B5377" s="24" t="s">
        <v>101</v>
      </c>
      <c r="C5377" s="24" t="s">
        <v>59</v>
      </c>
      <c r="D5377" s="24">
        <v>2016</v>
      </c>
      <c r="E5377" s="24" t="s">
        <v>106</v>
      </c>
      <c r="F5377" s="3">
        <f>IF(AND(A5377="PSA Testing", E5377= "Utilization Rate (per 100,000 patients)"),
SUMIFS(PSA!$D:$D,PSA!$A:$A,C5377,PSA!$G:$G,D5377),
IF(AND(A5377="Colorectal Cancer Screening", E5377="Utilization Rate (per 100,000 patients)"),
SUMIFS(COL!$D:$D,COL!$A:$A,C5377,COL!$G:$G, D5377),
IF(AND(A5377="Cervical Cancer Screening", E5377="Utilization Rate (per 100,000 patients)"),
SUMIFS(CERV!$D:$D,CERV!$A:$A,C5377,CERV!$G:$G,D5377),
IF(AND(A5377="Cancer Screening for CKD patients", E5377="Utilization Rate (per 100,000 patients)"),
SUMIFS(CANSCRN!$D:$D,CANSCRN!$A:$A,C5377,CANSCRN!$G:$G,D5377),
IF(AND(A5377="PSA Testing", E5377="Cost per service ($USD)"),
SUMIFS(PSA!$E:$E,PSA!$A:$A,C5377,PSA!$G:$G,D5377),
IF(AND(A5377="Colorectal Cancer Screening", E5377="Cost per service ($USD)"),
SUMIFS(COL!$E:$E,COL!$A:$A,C5377,COL!$G:$G,D5377),
IF(AND(A5377="Cervical Cancer Screening", E5377="Cost per service ($USD)"),
SUMIFS(CERV!$E:$E,CERV!$A:$A,C5377,CERV!$G:$G,D5377),
IF(AND(A5377="Cancer Screening for CKD patients", E5377="Cost per service ($USD)"),
SUMIFS(CANSCRN!$E:$E,CANSCRN!$A:$A,C5377,CANSCRN!$G:$G,D5377),
IF(AND(A5377="PSA Testing", E5377="Total Expenditure ($USD per 100,000 patients)"),
SUMIFS(PSA!$F:$F,PSA!$A:$A,C5377,PSA!$G:$G,D5377),
IF(AND(A5377="Colorectal Cancer Screening", E5377="Total Expenditure ($USD per 100,000 patients)"),
SUMIFS(COL!$F:$F,COL!$A:$A,C5377,COL!$G:$G,D5377),
IF(AND(A5377="Cervical Cancer Screening", E5377="Total Expenditure ($USD per 100,000 patients)"),
SUMIFS(CERV!$F:$F,CERV!$A:$A,C5377,CERV!$G:$G,D5377),
SUMIFS(CANSCRN!$F:$F,CANSCRN!$A:$A,C5377,CANSCRN!$G:$G,D5377))))))))))))</f>
        <v>189.72037280000001</v>
      </c>
    </row>
    <row r="5378" spans="1:6" x14ac:dyDescent="0.2">
      <c r="A5378" s="24" t="s">
        <v>103</v>
      </c>
      <c r="B5378" s="24" t="s">
        <v>101</v>
      </c>
      <c r="C5378" s="24" t="s">
        <v>59</v>
      </c>
      <c r="D5378" s="24">
        <v>2017</v>
      </c>
      <c r="E5378" s="24" t="s">
        <v>106</v>
      </c>
      <c r="F5378" s="3">
        <f>IF(AND(A5378="PSA Testing", E5378= "Utilization Rate (per 100,000 patients)"),
SUMIFS(PSA!$D:$D,PSA!$A:$A,C5378,PSA!$G:$G,D5378),
IF(AND(A5378="Colorectal Cancer Screening", E5378="Utilization Rate (per 100,000 patients)"),
SUMIFS(COL!$D:$D,COL!$A:$A,C5378,COL!$G:$G, D5378),
IF(AND(A5378="Cervical Cancer Screening", E5378="Utilization Rate (per 100,000 patients)"),
SUMIFS(CERV!$D:$D,CERV!$A:$A,C5378,CERV!$G:$G,D5378),
IF(AND(A5378="Cancer Screening for CKD patients", E5378="Utilization Rate (per 100,000 patients)"),
SUMIFS(CANSCRN!$D:$D,CANSCRN!$A:$A,C5378,CANSCRN!$G:$G,D5378),
IF(AND(A5378="PSA Testing", E5378="Cost per service ($USD)"),
SUMIFS(PSA!$E:$E,PSA!$A:$A,C5378,PSA!$G:$G,D5378),
IF(AND(A5378="Colorectal Cancer Screening", E5378="Cost per service ($USD)"),
SUMIFS(COL!$E:$E,COL!$A:$A,C5378,COL!$G:$G,D5378),
IF(AND(A5378="Cervical Cancer Screening", E5378="Cost per service ($USD)"),
SUMIFS(CERV!$E:$E,CERV!$A:$A,C5378,CERV!$G:$G,D5378),
IF(AND(A5378="Cancer Screening for CKD patients", E5378="Cost per service ($USD)"),
SUMIFS(CANSCRN!$E:$E,CANSCRN!$A:$A,C5378,CANSCRN!$G:$G,D5378),
IF(AND(A5378="PSA Testing", E5378="Total Expenditure ($USD per 100,000 patients)"),
SUMIFS(PSA!$F:$F,PSA!$A:$A,C5378,PSA!$G:$G,D5378),
IF(AND(A5378="Colorectal Cancer Screening", E5378="Total Expenditure ($USD per 100,000 patients)"),
SUMIFS(COL!$F:$F,COL!$A:$A,C5378,COL!$G:$G,D5378),
IF(AND(A5378="Cervical Cancer Screening", E5378="Total Expenditure ($USD per 100,000 patients)"),
SUMIFS(CERV!$F:$F,CERV!$A:$A,C5378,CERV!$G:$G,D5378),
SUMIFS(CANSCRN!$F:$F,CANSCRN!$A:$A,C5378,CANSCRN!$G:$G,D5378))))))))))))</f>
        <v>256.2861618</v>
      </c>
    </row>
    <row r="5379" spans="1:6" x14ac:dyDescent="0.2">
      <c r="A5379" s="24" t="s">
        <v>103</v>
      </c>
      <c r="B5379" s="24" t="s">
        <v>101</v>
      </c>
      <c r="C5379" s="24" t="s">
        <v>59</v>
      </c>
      <c r="D5379" s="24">
        <v>2018</v>
      </c>
      <c r="E5379" s="24" t="s">
        <v>106</v>
      </c>
      <c r="F5379" s="3">
        <f>IF(AND(A5379="PSA Testing", E5379= "Utilization Rate (per 100,000 patients)"),
SUMIFS(PSA!$D:$D,PSA!$A:$A,C5379,PSA!$G:$G,D5379),
IF(AND(A5379="Colorectal Cancer Screening", E5379="Utilization Rate (per 100,000 patients)"),
SUMIFS(COL!$D:$D,COL!$A:$A,C5379,COL!$G:$G, D5379),
IF(AND(A5379="Cervical Cancer Screening", E5379="Utilization Rate (per 100,000 patients)"),
SUMIFS(CERV!$D:$D,CERV!$A:$A,C5379,CERV!$G:$G,D5379),
IF(AND(A5379="Cancer Screening for CKD patients", E5379="Utilization Rate (per 100,000 patients)"),
SUMIFS(CANSCRN!$D:$D,CANSCRN!$A:$A,C5379,CANSCRN!$G:$G,D5379),
IF(AND(A5379="PSA Testing", E5379="Cost per service ($USD)"),
SUMIFS(PSA!$E:$E,PSA!$A:$A,C5379,PSA!$G:$G,D5379),
IF(AND(A5379="Colorectal Cancer Screening", E5379="Cost per service ($USD)"),
SUMIFS(COL!$E:$E,COL!$A:$A,C5379,COL!$G:$G,D5379),
IF(AND(A5379="Cervical Cancer Screening", E5379="Cost per service ($USD)"),
SUMIFS(CERV!$E:$E,CERV!$A:$A,C5379,CERV!$G:$G,D5379),
IF(AND(A5379="Cancer Screening for CKD patients", E5379="Cost per service ($USD)"),
SUMIFS(CANSCRN!$E:$E,CANSCRN!$A:$A,C5379,CANSCRN!$G:$G,D5379),
IF(AND(A5379="PSA Testing", E5379="Total Expenditure ($USD per 100,000 patients)"),
SUMIFS(PSA!$F:$F,PSA!$A:$A,C5379,PSA!$G:$G,D5379),
IF(AND(A5379="Colorectal Cancer Screening", E5379="Total Expenditure ($USD per 100,000 patients)"),
SUMIFS(COL!$F:$F,COL!$A:$A,C5379,COL!$G:$G,D5379),
IF(AND(A5379="Cervical Cancer Screening", E5379="Total Expenditure ($USD per 100,000 patients)"),
SUMIFS(CERV!$F:$F,CERV!$A:$A,C5379,CERV!$G:$G,D5379),
SUMIFS(CANSCRN!$F:$F,CANSCRN!$A:$A,C5379,CANSCRN!$G:$G,D5379))))))))))))</f>
        <v>289.684304</v>
      </c>
    </row>
    <row r="5380" spans="1:6" x14ac:dyDescent="0.2">
      <c r="A5380" s="24" t="s">
        <v>103</v>
      </c>
      <c r="B5380" s="24" t="s">
        <v>101</v>
      </c>
      <c r="C5380" s="24" t="s">
        <v>59</v>
      </c>
      <c r="D5380" s="24">
        <v>2019</v>
      </c>
      <c r="E5380" s="24" t="s">
        <v>106</v>
      </c>
      <c r="F5380" s="3">
        <f>IF(AND(A5380="PSA Testing", E5380= "Utilization Rate (per 100,000 patients)"),
SUMIFS(PSA!$D:$D,PSA!$A:$A,C5380,PSA!$G:$G,D5380),
IF(AND(A5380="Colorectal Cancer Screening", E5380="Utilization Rate (per 100,000 patients)"),
SUMIFS(COL!$D:$D,COL!$A:$A,C5380,COL!$G:$G, D5380),
IF(AND(A5380="Cervical Cancer Screening", E5380="Utilization Rate (per 100,000 patients)"),
SUMIFS(CERV!$D:$D,CERV!$A:$A,C5380,CERV!$G:$G,D5380),
IF(AND(A5380="Cancer Screening for CKD patients", E5380="Utilization Rate (per 100,000 patients)"),
SUMIFS(CANSCRN!$D:$D,CANSCRN!$A:$A,C5380,CANSCRN!$G:$G,D5380),
IF(AND(A5380="PSA Testing", E5380="Cost per service ($USD)"),
SUMIFS(PSA!$E:$E,PSA!$A:$A,C5380,PSA!$G:$G,D5380),
IF(AND(A5380="Colorectal Cancer Screening", E5380="Cost per service ($USD)"),
SUMIFS(COL!$E:$E,COL!$A:$A,C5380,COL!$G:$G,D5380),
IF(AND(A5380="Cervical Cancer Screening", E5380="Cost per service ($USD)"),
SUMIFS(CERV!$E:$E,CERV!$A:$A,C5380,CERV!$G:$G,D5380),
IF(AND(A5380="Cancer Screening for CKD patients", E5380="Cost per service ($USD)"),
SUMIFS(CANSCRN!$E:$E,CANSCRN!$A:$A,C5380,CANSCRN!$G:$G,D5380),
IF(AND(A5380="PSA Testing", E5380="Total Expenditure ($USD per 100,000 patients)"),
SUMIFS(PSA!$F:$F,PSA!$A:$A,C5380,PSA!$G:$G,D5380),
IF(AND(A5380="Colorectal Cancer Screening", E5380="Total Expenditure ($USD per 100,000 patients)"),
SUMIFS(COL!$F:$F,COL!$A:$A,C5380,COL!$G:$G,D5380),
IF(AND(A5380="Cervical Cancer Screening", E5380="Total Expenditure ($USD per 100,000 patients)"),
SUMIFS(CERV!$F:$F,CERV!$A:$A,C5380,CERV!$G:$G,D5380),
SUMIFS(CANSCRN!$F:$F,CANSCRN!$A:$A,C5380,CANSCRN!$G:$G,D5380))))))))))))</f>
        <v>264.57682399999999</v>
      </c>
    </row>
    <row r="5381" spans="1:6" x14ac:dyDescent="0.2">
      <c r="A5381" s="24" t="s">
        <v>103</v>
      </c>
      <c r="B5381" s="24" t="s">
        <v>101</v>
      </c>
      <c r="C5381" s="24" t="s">
        <v>60</v>
      </c>
      <c r="D5381" s="24">
        <v>2009</v>
      </c>
      <c r="E5381" s="24" t="s">
        <v>106</v>
      </c>
      <c r="F5381" s="3">
        <f>IF(AND(A5381="PSA Testing", E5381= "Utilization Rate (per 100,000 patients)"),
SUMIFS(PSA!$D:$D,PSA!$A:$A,C5381,PSA!$G:$G,D5381),
IF(AND(A5381="Colorectal Cancer Screening", E5381="Utilization Rate (per 100,000 patients)"),
SUMIFS(COL!$D:$D,COL!$A:$A,C5381,COL!$G:$G, D5381),
IF(AND(A5381="Cervical Cancer Screening", E5381="Utilization Rate (per 100,000 patients)"),
SUMIFS(CERV!$D:$D,CERV!$A:$A,C5381,CERV!$G:$G,D5381),
IF(AND(A5381="Cancer Screening for CKD patients", E5381="Utilization Rate (per 100,000 patients)"),
SUMIFS(CANSCRN!$D:$D,CANSCRN!$A:$A,C5381,CANSCRN!$G:$G,D5381),
IF(AND(A5381="PSA Testing", E5381="Cost per service ($USD)"),
SUMIFS(PSA!$E:$E,PSA!$A:$A,C5381,PSA!$G:$G,D5381),
IF(AND(A5381="Colorectal Cancer Screening", E5381="Cost per service ($USD)"),
SUMIFS(COL!$E:$E,COL!$A:$A,C5381,COL!$G:$G,D5381),
IF(AND(A5381="Cervical Cancer Screening", E5381="Cost per service ($USD)"),
SUMIFS(CERV!$E:$E,CERV!$A:$A,C5381,CERV!$G:$G,D5381),
IF(AND(A5381="Cancer Screening for CKD patients", E5381="Cost per service ($USD)"),
SUMIFS(CANSCRN!$E:$E,CANSCRN!$A:$A,C5381,CANSCRN!$G:$G,D5381),
IF(AND(A5381="PSA Testing", E5381="Total Expenditure ($USD per 100,000 patients)"),
SUMIFS(PSA!$F:$F,PSA!$A:$A,C5381,PSA!$G:$G,D5381),
IF(AND(A5381="Colorectal Cancer Screening", E5381="Total Expenditure ($USD per 100,000 patients)"),
SUMIFS(COL!$F:$F,COL!$A:$A,C5381,COL!$G:$G,D5381),
IF(AND(A5381="Cervical Cancer Screening", E5381="Total Expenditure ($USD per 100,000 patients)"),
SUMIFS(CERV!$F:$F,CERV!$A:$A,C5381,CERV!$G:$G,D5381),
SUMIFS(CANSCRN!$F:$F,CANSCRN!$A:$A,C5381,CANSCRN!$G:$G,D5381))))))))))))</f>
        <v>92.277574119999997</v>
      </c>
    </row>
    <row r="5382" spans="1:6" x14ac:dyDescent="0.2">
      <c r="A5382" s="24" t="s">
        <v>103</v>
      </c>
      <c r="B5382" s="24" t="s">
        <v>101</v>
      </c>
      <c r="C5382" s="24" t="s">
        <v>60</v>
      </c>
      <c r="D5382" s="24">
        <v>2010</v>
      </c>
      <c r="E5382" s="24" t="s">
        <v>106</v>
      </c>
      <c r="F5382" s="3">
        <f>IF(AND(A5382="PSA Testing", E5382= "Utilization Rate (per 100,000 patients)"),
SUMIFS(PSA!$D:$D,PSA!$A:$A,C5382,PSA!$G:$G,D5382),
IF(AND(A5382="Colorectal Cancer Screening", E5382="Utilization Rate (per 100,000 patients)"),
SUMIFS(COL!$D:$D,COL!$A:$A,C5382,COL!$G:$G, D5382),
IF(AND(A5382="Cervical Cancer Screening", E5382="Utilization Rate (per 100,000 patients)"),
SUMIFS(CERV!$D:$D,CERV!$A:$A,C5382,CERV!$G:$G,D5382),
IF(AND(A5382="Cancer Screening for CKD patients", E5382="Utilization Rate (per 100,000 patients)"),
SUMIFS(CANSCRN!$D:$D,CANSCRN!$A:$A,C5382,CANSCRN!$G:$G,D5382),
IF(AND(A5382="PSA Testing", E5382="Cost per service ($USD)"),
SUMIFS(PSA!$E:$E,PSA!$A:$A,C5382,PSA!$G:$G,D5382),
IF(AND(A5382="Colorectal Cancer Screening", E5382="Cost per service ($USD)"),
SUMIFS(COL!$E:$E,COL!$A:$A,C5382,COL!$G:$G,D5382),
IF(AND(A5382="Cervical Cancer Screening", E5382="Cost per service ($USD)"),
SUMIFS(CERV!$E:$E,CERV!$A:$A,C5382,CERV!$G:$G,D5382),
IF(AND(A5382="Cancer Screening for CKD patients", E5382="Cost per service ($USD)"),
SUMIFS(CANSCRN!$E:$E,CANSCRN!$A:$A,C5382,CANSCRN!$G:$G,D5382),
IF(AND(A5382="PSA Testing", E5382="Total Expenditure ($USD per 100,000 patients)"),
SUMIFS(PSA!$F:$F,PSA!$A:$A,C5382,PSA!$G:$G,D5382),
IF(AND(A5382="Colorectal Cancer Screening", E5382="Total Expenditure ($USD per 100,000 patients)"),
SUMIFS(COL!$F:$F,COL!$A:$A,C5382,COL!$G:$G,D5382),
IF(AND(A5382="Cervical Cancer Screening", E5382="Total Expenditure ($USD per 100,000 patients)"),
SUMIFS(CERV!$F:$F,CERV!$A:$A,C5382,CERV!$G:$G,D5382),
SUMIFS(CANSCRN!$F:$F,CANSCRN!$A:$A,C5382,CANSCRN!$G:$G,D5382))))))))))))</f>
        <v>107.97884209999999</v>
      </c>
    </row>
    <row r="5383" spans="1:6" x14ac:dyDescent="0.2">
      <c r="A5383" s="24" t="s">
        <v>103</v>
      </c>
      <c r="B5383" s="24" t="s">
        <v>101</v>
      </c>
      <c r="C5383" s="24" t="s">
        <v>60</v>
      </c>
      <c r="D5383" s="24">
        <v>2011</v>
      </c>
      <c r="E5383" s="24" t="s">
        <v>106</v>
      </c>
      <c r="F5383" s="3">
        <f>IF(AND(A5383="PSA Testing", E5383= "Utilization Rate (per 100,000 patients)"),
SUMIFS(PSA!$D:$D,PSA!$A:$A,C5383,PSA!$G:$G,D5383),
IF(AND(A5383="Colorectal Cancer Screening", E5383="Utilization Rate (per 100,000 patients)"),
SUMIFS(COL!$D:$D,COL!$A:$A,C5383,COL!$G:$G, D5383),
IF(AND(A5383="Cervical Cancer Screening", E5383="Utilization Rate (per 100,000 patients)"),
SUMIFS(CERV!$D:$D,CERV!$A:$A,C5383,CERV!$G:$G,D5383),
IF(AND(A5383="Cancer Screening for CKD patients", E5383="Utilization Rate (per 100,000 patients)"),
SUMIFS(CANSCRN!$D:$D,CANSCRN!$A:$A,C5383,CANSCRN!$G:$G,D5383),
IF(AND(A5383="PSA Testing", E5383="Cost per service ($USD)"),
SUMIFS(PSA!$E:$E,PSA!$A:$A,C5383,PSA!$G:$G,D5383),
IF(AND(A5383="Colorectal Cancer Screening", E5383="Cost per service ($USD)"),
SUMIFS(COL!$E:$E,COL!$A:$A,C5383,COL!$G:$G,D5383),
IF(AND(A5383="Cervical Cancer Screening", E5383="Cost per service ($USD)"),
SUMIFS(CERV!$E:$E,CERV!$A:$A,C5383,CERV!$G:$G,D5383),
IF(AND(A5383="Cancer Screening for CKD patients", E5383="Cost per service ($USD)"),
SUMIFS(CANSCRN!$E:$E,CANSCRN!$A:$A,C5383,CANSCRN!$G:$G,D5383),
IF(AND(A5383="PSA Testing", E5383="Total Expenditure ($USD per 100,000 patients)"),
SUMIFS(PSA!$F:$F,PSA!$A:$A,C5383,PSA!$G:$G,D5383),
IF(AND(A5383="Colorectal Cancer Screening", E5383="Total Expenditure ($USD per 100,000 patients)"),
SUMIFS(COL!$F:$F,COL!$A:$A,C5383,COL!$G:$G,D5383),
IF(AND(A5383="Cervical Cancer Screening", E5383="Total Expenditure ($USD per 100,000 patients)"),
SUMIFS(CERV!$F:$F,CERV!$A:$A,C5383,CERV!$G:$G,D5383),
SUMIFS(CANSCRN!$F:$F,CANSCRN!$A:$A,C5383,CANSCRN!$G:$G,D5383))))))))))))</f>
        <v>103.821028</v>
      </c>
    </row>
    <row r="5384" spans="1:6" x14ac:dyDescent="0.2">
      <c r="A5384" s="24" t="s">
        <v>103</v>
      </c>
      <c r="B5384" s="24" t="s">
        <v>101</v>
      </c>
      <c r="C5384" s="24" t="s">
        <v>60</v>
      </c>
      <c r="D5384" s="24">
        <v>2012</v>
      </c>
      <c r="E5384" s="24" t="s">
        <v>106</v>
      </c>
      <c r="F5384" s="3">
        <f>IF(AND(A5384="PSA Testing", E5384= "Utilization Rate (per 100,000 patients)"),
SUMIFS(PSA!$D:$D,PSA!$A:$A,C5384,PSA!$G:$G,D5384),
IF(AND(A5384="Colorectal Cancer Screening", E5384="Utilization Rate (per 100,000 patients)"),
SUMIFS(COL!$D:$D,COL!$A:$A,C5384,COL!$G:$G, D5384),
IF(AND(A5384="Cervical Cancer Screening", E5384="Utilization Rate (per 100,000 patients)"),
SUMIFS(CERV!$D:$D,CERV!$A:$A,C5384,CERV!$G:$G,D5384),
IF(AND(A5384="Cancer Screening for CKD patients", E5384="Utilization Rate (per 100,000 patients)"),
SUMIFS(CANSCRN!$D:$D,CANSCRN!$A:$A,C5384,CANSCRN!$G:$G,D5384),
IF(AND(A5384="PSA Testing", E5384="Cost per service ($USD)"),
SUMIFS(PSA!$E:$E,PSA!$A:$A,C5384,PSA!$G:$G,D5384),
IF(AND(A5384="Colorectal Cancer Screening", E5384="Cost per service ($USD)"),
SUMIFS(COL!$E:$E,COL!$A:$A,C5384,COL!$G:$G,D5384),
IF(AND(A5384="Cervical Cancer Screening", E5384="Cost per service ($USD)"),
SUMIFS(CERV!$E:$E,CERV!$A:$A,C5384,CERV!$G:$G,D5384),
IF(AND(A5384="Cancer Screening for CKD patients", E5384="Cost per service ($USD)"),
SUMIFS(CANSCRN!$E:$E,CANSCRN!$A:$A,C5384,CANSCRN!$G:$G,D5384),
IF(AND(A5384="PSA Testing", E5384="Total Expenditure ($USD per 100,000 patients)"),
SUMIFS(PSA!$F:$F,PSA!$A:$A,C5384,PSA!$G:$G,D5384),
IF(AND(A5384="Colorectal Cancer Screening", E5384="Total Expenditure ($USD per 100,000 patients)"),
SUMIFS(COL!$F:$F,COL!$A:$A,C5384,COL!$G:$G,D5384),
IF(AND(A5384="Cervical Cancer Screening", E5384="Total Expenditure ($USD per 100,000 patients)"),
SUMIFS(CERV!$F:$F,CERV!$A:$A,C5384,CERV!$G:$G,D5384),
SUMIFS(CANSCRN!$F:$F,CANSCRN!$A:$A,C5384,CANSCRN!$G:$G,D5384))))))))))))</f>
        <v>113.2862712</v>
      </c>
    </row>
    <row r="5385" spans="1:6" x14ac:dyDescent="0.2">
      <c r="A5385" s="24" t="s">
        <v>103</v>
      </c>
      <c r="B5385" s="24" t="s">
        <v>101</v>
      </c>
      <c r="C5385" s="24" t="s">
        <v>60</v>
      </c>
      <c r="D5385" s="24">
        <v>2013</v>
      </c>
      <c r="E5385" s="24" t="s">
        <v>106</v>
      </c>
      <c r="F5385" s="3">
        <f>IF(AND(A5385="PSA Testing", E5385= "Utilization Rate (per 100,000 patients)"),
SUMIFS(PSA!$D:$D,PSA!$A:$A,C5385,PSA!$G:$G,D5385),
IF(AND(A5385="Colorectal Cancer Screening", E5385="Utilization Rate (per 100,000 patients)"),
SUMIFS(COL!$D:$D,COL!$A:$A,C5385,COL!$G:$G, D5385),
IF(AND(A5385="Cervical Cancer Screening", E5385="Utilization Rate (per 100,000 patients)"),
SUMIFS(CERV!$D:$D,CERV!$A:$A,C5385,CERV!$G:$G,D5385),
IF(AND(A5385="Cancer Screening for CKD patients", E5385="Utilization Rate (per 100,000 patients)"),
SUMIFS(CANSCRN!$D:$D,CANSCRN!$A:$A,C5385,CANSCRN!$G:$G,D5385),
IF(AND(A5385="PSA Testing", E5385="Cost per service ($USD)"),
SUMIFS(PSA!$E:$E,PSA!$A:$A,C5385,PSA!$G:$G,D5385),
IF(AND(A5385="Colorectal Cancer Screening", E5385="Cost per service ($USD)"),
SUMIFS(COL!$E:$E,COL!$A:$A,C5385,COL!$G:$G,D5385),
IF(AND(A5385="Cervical Cancer Screening", E5385="Cost per service ($USD)"),
SUMIFS(CERV!$E:$E,CERV!$A:$A,C5385,CERV!$G:$G,D5385),
IF(AND(A5385="Cancer Screening for CKD patients", E5385="Cost per service ($USD)"),
SUMIFS(CANSCRN!$E:$E,CANSCRN!$A:$A,C5385,CANSCRN!$G:$G,D5385),
IF(AND(A5385="PSA Testing", E5385="Total Expenditure ($USD per 100,000 patients)"),
SUMIFS(PSA!$F:$F,PSA!$A:$A,C5385,PSA!$G:$G,D5385),
IF(AND(A5385="Colorectal Cancer Screening", E5385="Total Expenditure ($USD per 100,000 patients)"),
SUMIFS(COL!$F:$F,COL!$A:$A,C5385,COL!$G:$G,D5385),
IF(AND(A5385="Cervical Cancer Screening", E5385="Total Expenditure ($USD per 100,000 patients)"),
SUMIFS(CERV!$F:$F,CERV!$A:$A,C5385,CERV!$G:$G,D5385),
SUMIFS(CANSCRN!$F:$F,CANSCRN!$A:$A,C5385,CANSCRN!$G:$G,D5385))))))))))))</f>
        <v>114.4038224</v>
      </c>
    </row>
    <row r="5386" spans="1:6" x14ac:dyDescent="0.2">
      <c r="A5386" s="24" t="s">
        <v>103</v>
      </c>
      <c r="B5386" s="24" t="s">
        <v>101</v>
      </c>
      <c r="C5386" s="24" t="s">
        <v>60</v>
      </c>
      <c r="D5386" s="24">
        <v>2014</v>
      </c>
      <c r="E5386" s="24" t="s">
        <v>106</v>
      </c>
      <c r="F5386" s="3">
        <f>IF(AND(A5386="PSA Testing", E5386= "Utilization Rate (per 100,000 patients)"),
SUMIFS(PSA!$D:$D,PSA!$A:$A,C5386,PSA!$G:$G,D5386),
IF(AND(A5386="Colorectal Cancer Screening", E5386="Utilization Rate (per 100,000 patients)"),
SUMIFS(COL!$D:$D,COL!$A:$A,C5386,COL!$G:$G, D5386),
IF(AND(A5386="Cervical Cancer Screening", E5386="Utilization Rate (per 100,000 patients)"),
SUMIFS(CERV!$D:$D,CERV!$A:$A,C5386,CERV!$G:$G,D5386),
IF(AND(A5386="Cancer Screening for CKD patients", E5386="Utilization Rate (per 100,000 patients)"),
SUMIFS(CANSCRN!$D:$D,CANSCRN!$A:$A,C5386,CANSCRN!$G:$G,D5386),
IF(AND(A5386="PSA Testing", E5386="Cost per service ($USD)"),
SUMIFS(PSA!$E:$E,PSA!$A:$A,C5386,PSA!$G:$G,D5386),
IF(AND(A5386="Colorectal Cancer Screening", E5386="Cost per service ($USD)"),
SUMIFS(COL!$E:$E,COL!$A:$A,C5386,COL!$G:$G,D5386),
IF(AND(A5386="Cervical Cancer Screening", E5386="Cost per service ($USD)"),
SUMIFS(CERV!$E:$E,CERV!$A:$A,C5386,CERV!$G:$G,D5386),
IF(AND(A5386="Cancer Screening for CKD patients", E5386="Cost per service ($USD)"),
SUMIFS(CANSCRN!$E:$E,CANSCRN!$A:$A,C5386,CANSCRN!$G:$G,D5386),
IF(AND(A5386="PSA Testing", E5386="Total Expenditure ($USD per 100,000 patients)"),
SUMIFS(PSA!$F:$F,PSA!$A:$A,C5386,PSA!$G:$G,D5386),
IF(AND(A5386="Colorectal Cancer Screening", E5386="Total Expenditure ($USD per 100,000 patients)"),
SUMIFS(COL!$F:$F,COL!$A:$A,C5386,COL!$G:$G,D5386),
IF(AND(A5386="Cervical Cancer Screening", E5386="Total Expenditure ($USD per 100,000 patients)"),
SUMIFS(CERV!$F:$F,CERV!$A:$A,C5386,CERV!$G:$G,D5386),
SUMIFS(CANSCRN!$F:$F,CANSCRN!$A:$A,C5386,CANSCRN!$G:$G,D5386))))))))))))</f>
        <v>119.4944015</v>
      </c>
    </row>
    <row r="5387" spans="1:6" x14ac:dyDescent="0.2">
      <c r="A5387" s="24" t="s">
        <v>103</v>
      </c>
      <c r="B5387" s="24" t="s">
        <v>101</v>
      </c>
      <c r="C5387" s="24" t="s">
        <v>60</v>
      </c>
      <c r="D5387" s="24">
        <v>2015</v>
      </c>
      <c r="E5387" s="24" t="s">
        <v>106</v>
      </c>
      <c r="F5387" s="3">
        <f>IF(AND(A5387="PSA Testing", E5387= "Utilization Rate (per 100,000 patients)"),
SUMIFS(PSA!$D:$D,PSA!$A:$A,C5387,PSA!$G:$G,D5387),
IF(AND(A5387="Colorectal Cancer Screening", E5387="Utilization Rate (per 100,000 patients)"),
SUMIFS(COL!$D:$D,COL!$A:$A,C5387,COL!$G:$G, D5387),
IF(AND(A5387="Cervical Cancer Screening", E5387="Utilization Rate (per 100,000 patients)"),
SUMIFS(CERV!$D:$D,CERV!$A:$A,C5387,CERV!$G:$G,D5387),
IF(AND(A5387="Cancer Screening for CKD patients", E5387="Utilization Rate (per 100,000 patients)"),
SUMIFS(CANSCRN!$D:$D,CANSCRN!$A:$A,C5387,CANSCRN!$G:$G,D5387),
IF(AND(A5387="PSA Testing", E5387="Cost per service ($USD)"),
SUMIFS(PSA!$E:$E,PSA!$A:$A,C5387,PSA!$G:$G,D5387),
IF(AND(A5387="Colorectal Cancer Screening", E5387="Cost per service ($USD)"),
SUMIFS(COL!$E:$E,COL!$A:$A,C5387,COL!$G:$G,D5387),
IF(AND(A5387="Cervical Cancer Screening", E5387="Cost per service ($USD)"),
SUMIFS(CERV!$E:$E,CERV!$A:$A,C5387,CERV!$G:$G,D5387),
IF(AND(A5387="Cancer Screening for CKD patients", E5387="Cost per service ($USD)"),
SUMIFS(CANSCRN!$E:$E,CANSCRN!$A:$A,C5387,CANSCRN!$G:$G,D5387),
IF(AND(A5387="PSA Testing", E5387="Total Expenditure ($USD per 100,000 patients)"),
SUMIFS(PSA!$F:$F,PSA!$A:$A,C5387,PSA!$G:$G,D5387),
IF(AND(A5387="Colorectal Cancer Screening", E5387="Total Expenditure ($USD per 100,000 patients)"),
SUMIFS(COL!$F:$F,COL!$A:$A,C5387,COL!$G:$G,D5387),
IF(AND(A5387="Cervical Cancer Screening", E5387="Total Expenditure ($USD per 100,000 patients)"),
SUMIFS(CERV!$F:$F,CERV!$A:$A,C5387,CERV!$G:$G,D5387),
SUMIFS(CANSCRN!$F:$F,CANSCRN!$A:$A,C5387,CANSCRN!$G:$G,D5387))))))))))))</f>
        <v>164.27972</v>
      </c>
    </row>
    <row r="5388" spans="1:6" x14ac:dyDescent="0.2">
      <c r="A5388" s="24" t="s">
        <v>103</v>
      </c>
      <c r="B5388" s="24" t="s">
        <v>101</v>
      </c>
      <c r="C5388" s="24" t="s">
        <v>60</v>
      </c>
      <c r="D5388" s="24">
        <v>2016</v>
      </c>
      <c r="E5388" s="24" t="s">
        <v>106</v>
      </c>
      <c r="F5388" s="3">
        <f>IF(AND(A5388="PSA Testing", E5388= "Utilization Rate (per 100,000 patients)"),
SUMIFS(PSA!$D:$D,PSA!$A:$A,C5388,PSA!$G:$G,D5388),
IF(AND(A5388="Colorectal Cancer Screening", E5388="Utilization Rate (per 100,000 patients)"),
SUMIFS(COL!$D:$D,COL!$A:$A,C5388,COL!$G:$G, D5388),
IF(AND(A5388="Cervical Cancer Screening", E5388="Utilization Rate (per 100,000 patients)"),
SUMIFS(CERV!$D:$D,CERV!$A:$A,C5388,CERV!$G:$G,D5388),
IF(AND(A5388="Cancer Screening for CKD patients", E5388="Utilization Rate (per 100,000 patients)"),
SUMIFS(CANSCRN!$D:$D,CANSCRN!$A:$A,C5388,CANSCRN!$G:$G,D5388),
IF(AND(A5388="PSA Testing", E5388="Cost per service ($USD)"),
SUMIFS(PSA!$E:$E,PSA!$A:$A,C5388,PSA!$G:$G,D5388),
IF(AND(A5388="Colorectal Cancer Screening", E5388="Cost per service ($USD)"),
SUMIFS(COL!$E:$E,COL!$A:$A,C5388,COL!$G:$G,D5388),
IF(AND(A5388="Cervical Cancer Screening", E5388="Cost per service ($USD)"),
SUMIFS(CERV!$E:$E,CERV!$A:$A,C5388,CERV!$G:$G,D5388),
IF(AND(A5388="Cancer Screening for CKD patients", E5388="Cost per service ($USD)"),
SUMIFS(CANSCRN!$E:$E,CANSCRN!$A:$A,C5388,CANSCRN!$G:$G,D5388),
IF(AND(A5388="PSA Testing", E5388="Total Expenditure ($USD per 100,000 patients)"),
SUMIFS(PSA!$F:$F,PSA!$A:$A,C5388,PSA!$G:$G,D5388),
IF(AND(A5388="Colorectal Cancer Screening", E5388="Total Expenditure ($USD per 100,000 patients)"),
SUMIFS(COL!$F:$F,COL!$A:$A,C5388,COL!$G:$G,D5388),
IF(AND(A5388="Cervical Cancer Screening", E5388="Total Expenditure ($USD per 100,000 patients)"),
SUMIFS(CERV!$F:$F,CERV!$A:$A,C5388,CERV!$G:$G,D5388),
SUMIFS(CANSCRN!$F:$F,CANSCRN!$A:$A,C5388,CANSCRN!$G:$G,D5388))))))))))))</f>
        <v>238.3741297</v>
      </c>
    </row>
    <row r="5389" spans="1:6" x14ac:dyDescent="0.2">
      <c r="A5389" s="24" t="s">
        <v>103</v>
      </c>
      <c r="B5389" s="24" t="s">
        <v>101</v>
      </c>
      <c r="C5389" s="24" t="s">
        <v>60</v>
      </c>
      <c r="D5389" s="24">
        <v>2017</v>
      </c>
      <c r="E5389" s="24" t="s">
        <v>106</v>
      </c>
      <c r="F5389" s="3">
        <f>IF(AND(A5389="PSA Testing", E5389= "Utilization Rate (per 100,000 patients)"),
SUMIFS(PSA!$D:$D,PSA!$A:$A,C5389,PSA!$G:$G,D5389),
IF(AND(A5389="Colorectal Cancer Screening", E5389="Utilization Rate (per 100,000 patients)"),
SUMIFS(COL!$D:$D,COL!$A:$A,C5389,COL!$G:$G, D5389),
IF(AND(A5389="Cervical Cancer Screening", E5389="Utilization Rate (per 100,000 patients)"),
SUMIFS(CERV!$D:$D,CERV!$A:$A,C5389,CERV!$G:$G,D5389),
IF(AND(A5389="Cancer Screening for CKD patients", E5389="Utilization Rate (per 100,000 patients)"),
SUMIFS(CANSCRN!$D:$D,CANSCRN!$A:$A,C5389,CANSCRN!$G:$G,D5389),
IF(AND(A5389="PSA Testing", E5389="Cost per service ($USD)"),
SUMIFS(PSA!$E:$E,PSA!$A:$A,C5389,PSA!$G:$G,D5389),
IF(AND(A5389="Colorectal Cancer Screening", E5389="Cost per service ($USD)"),
SUMIFS(COL!$E:$E,COL!$A:$A,C5389,COL!$G:$G,D5389),
IF(AND(A5389="Cervical Cancer Screening", E5389="Cost per service ($USD)"),
SUMIFS(CERV!$E:$E,CERV!$A:$A,C5389,CERV!$G:$G,D5389),
IF(AND(A5389="Cancer Screening for CKD patients", E5389="Cost per service ($USD)"),
SUMIFS(CANSCRN!$E:$E,CANSCRN!$A:$A,C5389,CANSCRN!$G:$G,D5389),
IF(AND(A5389="PSA Testing", E5389="Total Expenditure ($USD per 100,000 patients)"),
SUMIFS(PSA!$F:$F,PSA!$A:$A,C5389,PSA!$G:$G,D5389),
IF(AND(A5389="Colorectal Cancer Screening", E5389="Total Expenditure ($USD per 100,000 patients)"),
SUMIFS(COL!$F:$F,COL!$A:$A,C5389,COL!$G:$G,D5389),
IF(AND(A5389="Cervical Cancer Screening", E5389="Total Expenditure ($USD per 100,000 patients)"),
SUMIFS(CERV!$F:$F,CERV!$A:$A,C5389,CERV!$G:$G,D5389),
SUMIFS(CANSCRN!$F:$F,CANSCRN!$A:$A,C5389,CANSCRN!$G:$G,D5389))))))))))))</f>
        <v>326.3565772</v>
      </c>
    </row>
    <row r="5390" spans="1:6" x14ac:dyDescent="0.2">
      <c r="A5390" s="24" t="s">
        <v>103</v>
      </c>
      <c r="B5390" s="24" t="s">
        <v>101</v>
      </c>
      <c r="C5390" s="24" t="s">
        <v>60</v>
      </c>
      <c r="D5390" s="24">
        <v>2018</v>
      </c>
      <c r="E5390" s="24" t="s">
        <v>106</v>
      </c>
      <c r="F5390" s="3">
        <f>IF(AND(A5390="PSA Testing", E5390= "Utilization Rate (per 100,000 patients)"),
SUMIFS(PSA!$D:$D,PSA!$A:$A,C5390,PSA!$G:$G,D5390),
IF(AND(A5390="Colorectal Cancer Screening", E5390="Utilization Rate (per 100,000 patients)"),
SUMIFS(COL!$D:$D,COL!$A:$A,C5390,COL!$G:$G, D5390),
IF(AND(A5390="Cervical Cancer Screening", E5390="Utilization Rate (per 100,000 patients)"),
SUMIFS(CERV!$D:$D,CERV!$A:$A,C5390,CERV!$G:$G,D5390),
IF(AND(A5390="Cancer Screening for CKD patients", E5390="Utilization Rate (per 100,000 patients)"),
SUMIFS(CANSCRN!$D:$D,CANSCRN!$A:$A,C5390,CANSCRN!$G:$G,D5390),
IF(AND(A5390="PSA Testing", E5390="Cost per service ($USD)"),
SUMIFS(PSA!$E:$E,PSA!$A:$A,C5390,PSA!$G:$G,D5390),
IF(AND(A5390="Colorectal Cancer Screening", E5390="Cost per service ($USD)"),
SUMIFS(COL!$E:$E,COL!$A:$A,C5390,COL!$G:$G,D5390),
IF(AND(A5390="Cervical Cancer Screening", E5390="Cost per service ($USD)"),
SUMIFS(CERV!$E:$E,CERV!$A:$A,C5390,CERV!$G:$G,D5390),
IF(AND(A5390="Cancer Screening for CKD patients", E5390="Cost per service ($USD)"),
SUMIFS(CANSCRN!$E:$E,CANSCRN!$A:$A,C5390,CANSCRN!$G:$G,D5390),
IF(AND(A5390="PSA Testing", E5390="Total Expenditure ($USD per 100,000 patients)"),
SUMIFS(PSA!$F:$F,PSA!$A:$A,C5390,PSA!$G:$G,D5390),
IF(AND(A5390="Colorectal Cancer Screening", E5390="Total Expenditure ($USD per 100,000 patients)"),
SUMIFS(COL!$F:$F,COL!$A:$A,C5390,COL!$G:$G,D5390),
IF(AND(A5390="Cervical Cancer Screening", E5390="Total Expenditure ($USD per 100,000 patients)"),
SUMIFS(CERV!$F:$F,CERV!$A:$A,C5390,CERV!$G:$G,D5390),
SUMIFS(CANSCRN!$F:$F,CANSCRN!$A:$A,C5390,CANSCRN!$G:$G,D5390))))))))))))</f>
        <v>430.81420910000003</v>
      </c>
    </row>
    <row r="5391" spans="1:6" x14ac:dyDescent="0.2">
      <c r="A5391" s="24" t="s">
        <v>103</v>
      </c>
      <c r="B5391" s="24" t="s">
        <v>101</v>
      </c>
      <c r="C5391" s="24" t="s">
        <v>60</v>
      </c>
      <c r="D5391" s="24">
        <v>2019</v>
      </c>
      <c r="E5391" s="24" t="s">
        <v>106</v>
      </c>
      <c r="F5391" s="3">
        <f>IF(AND(A5391="PSA Testing", E5391= "Utilization Rate (per 100,000 patients)"),
SUMIFS(PSA!$D:$D,PSA!$A:$A,C5391,PSA!$G:$G,D5391),
IF(AND(A5391="Colorectal Cancer Screening", E5391="Utilization Rate (per 100,000 patients)"),
SUMIFS(COL!$D:$D,COL!$A:$A,C5391,COL!$G:$G, D5391),
IF(AND(A5391="Cervical Cancer Screening", E5391="Utilization Rate (per 100,000 patients)"),
SUMIFS(CERV!$D:$D,CERV!$A:$A,C5391,CERV!$G:$G,D5391),
IF(AND(A5391="Cancer Screening for CKD patients", E5391="Utilization Rate (per 100,000 patients)"),
SUMIFS(CANSCRN!$D:$D,CANSCRN!$A:$A,C5391,CANSCRN!$G:$G,D5391),
IF(AND(A5391="PSA Testing", E5391="Cost per service ($USD)"),
SUMIFS(PSA!$E:$E,PSA!$A:$A,C5391,PSA!$G:$G,D5391),
IF(AND(A5391="Colorectal Cancer Screening", E5391="Cost per service ($USD)"),
SUMIFS(COL!$E:$E,COL!$A:$A,C5391,COL!$G:$G,D5391),
IF(AND(A5391="Cervical Cancer Screening", E5391="Cost per service ($USD)"),
SUMIFS(CERV!$E:$E,CERV!$A:$A,C5391,CERV!$G:$G,D5391),
IF(AND(A5391="Cancer Screening for CKD patients", E5391="Cost per service ($USD)"),
SUMIFS(CANSCRN!$E:$E,CANSCRN!$A:$A,C5391,CANSCRN!$G:$G,D5391),
IF(AND(A5391="PSA Testing", E5391="Total Expenditure ($USD per 100,000 patients)"),
SUMIFS(PSA!$F:$F,PSA!$A:$A,C5391,PSA!$G:$G,D5391),
IF(AND(A5391="Colorectal Cancer Screening", E5391="Total Expenditure ($USD per 100,000 patients)"),
SUMIFS(COL!$F:$F,COL!$A:$A,C5391,COL!$G:$G,D5391),
IF(AND(A5391="Cervical Cancer Screening", E5391="Total Expenditure ($USD per 100,000 patients)"),
SUMIFS(CERV!$F:$F,CERV!$A:$A,C5391,CERV!$G:$G,D5391),
SUMIFS(CANSCRN!$F:$F,CANSCRN!$A:$A,C5391,CANSCRN!$G:$G,D5391))))))))))))</f>
        <v>518.54678230000002</v>
      </c>
    </row>
    <row r="5392" spans="1:6" x14ac:dyDescent="0.2">
      <c r="A5392" s="24" t="s">
        <v>103</v>
      </c>
      <c r="B5392" s="24" t="s">
        <v>101</v>
      </c>
      <c r="C5392" s="24" t="s">
        <v>61</v>
      </c>
      <c r="D5392" s="24">
        <v>2009</v>
      </c>
      <c r="E5392" s="24" t="s">
        <v>106</v>
      </c>
      <c r="F5392" s="3">
        <f>IF(AND(A5392="PSA Testing", E5392= "Utilization Rate (per 100,000 patients)"),
SUMIFS(PSA!$D:$D,PSA!$A:$A,C5392,PSA!$G:$G,D5392),
IF(AND(A5392="Colorectal Cancer Screening", E5392="Utilization Rate (per 100,000 patients)"),
SUMIFS(COL!$D:$D,COL!$A:$A,C5392,COL!$G:$G, D5392),
IF(AND(A5392="Cervical Cancer Screening", E5392="Utilization Rate (per 100,000 patients)"),
SUMIFS(CERV!$D:$D,CERV!$A:$A,C5392,CERV!$G:$G,D5392),
IF(AND(A5392="Cancer Screening for CKD patients", E5392="Utilization Rate (per 100,000 patients)"),
SUMIFS(CANSCRN!$D:$D,CANSCRN!$A:$A,C5392,CANSCRN!$G:$G,D5392),
IF(AND(A5392="PSA Testing", E5392="Cost per service ($USD)"),
SUMIFS(PSA!$E:$E,PSA!$A:$A,C5392,PSA!$G:$G,D5392),
IF(AND(A5392="Colorectal Cancer Screening", E5392="Cost per service ($USD)"),
SUMIFS(COL!$E:$E,COL!$A:$A,C5392,COL!$G:$G,D5392),
IF(AND(A5392="Cervical Cancer Screening", E5392="Cost per service ($USD)"),
SUMIFS(CERV!$E:$E,CERV!$A:$A,C5392,CERV!$G:$G,D5392),
IF(AND(A5392="Cancer Screening for CKD patients", E5392="Cost per service ($USD)"),
SUMIFS(CANSCRN!$E:$E,CANSCRN!$A:$A,C5392,CANSCRN!$G:$G,D5392),
IF(AND(A5392="PSA Testing", E5392="Total Expenditure ($USD per 100,000 patients)"),
SUMIFS(PSA!$F:$F,PSA!$A:$A,C5392,PSA!$G:$G,D5392),
IF(AND(A5392="Colorectal Cancer Screening", E5392="Total Expenditure ($USD per 100,000 patients)"),
SUMIFS(COL!$F:$F,COL!$A:$A,C5392,COL!$G:$G,D5392),
IF(AND(A5392="Cervical Cancer Screening", E5392="Total Expenditure ($USD per 100,000 patients)"),
SUMIFS(CERV!$F:$F,CERV!$A:$A,C5392,CERV!$G:$G,D5392),
SUMIFS(CANSCRN!$F:$F,CANSCRN!$A:$A,C5392,CANSCRN!$G:$G,D5392))))))))))))</f>
        <v>68.006219290000004</v>
      </c>
    </row>
    <row r="5393" spans="1:6" x14ac:dyDescent="0.2">
      <c r="A5393" s="24" t="s">
        <v>103</v>
      </c>
      <c r="B5393" s="24" t="s">
        <v>101</v>
      </c>
      <c r="C5393" s="24" t="s">
        <v>61</v>
      </c>
      <c r="D5393" s="24">
        <v>2010</v>
      </c>
      <c r="E5393" s="24" t="s">
        <v>106</v>
      </c>
      <c r="F5393" s="3">
        <f>IF(AND(A5393="PSA Testing", E5393= "Utilization Rate (per 100,000 patients)"),
SUMIFS(PSA!$D:$D,PSA!$A:$A,C5393,PSA!$G:$G,D5393),
IF(AND(A5393="Colorectal Cancer Screening", E5393="Utilization Rate (per 100,000 patients)"),
SUMIFS(COL!$D:$D,COL!$A:$A,C5393,COL!$G:$G, D5393),
IF(AND(A5393="Cervical Cancer Screening", E5393="Utilization Rate (per 100,000 patients)"),
SUMIFS(CERV!$D:$D,CERV!$A:$A,C5393,CERV!$G:$G,D5393),
IF(AND(A5393="Cancer Screening for CKD patients", E5393="Utilization Rate (per 100,000 patients)"),
SUMIFS(CANSCRN!$D:$D,CANSCRN!$A:$A,C5393,CANSCRN!$G:$G,D5393),
IF(AND(A5393="PSA Testing", E5393="Cost per service ($USD)"),
SUMIFS(PSA!$E:$E,PSA!$A:$A,C5393,PSA!$G:$G,D5393),
IF(AND(A5393="Colorectal Cancer Screening", E5393="Cost per service ($USD)"),
SUMIFS(COL!$E:$E,COL!$A:$A,C5393,COL!$G:$G,D5393),
IF(AND(A5393="Cervical Cancer Screening", E5393="Cost per service ($USD)"),
SUMIFS(CERV!$E:$E,CERV!$A:$A,C5393,CERV!$G:$G,D5393),
IF(AND(A5393="Cancer Screening for CKD patients", E5393="Cost per service ($USD)"),
SUMIFS(CANSCRN!$E:$E,CANSCRN!$A:$A,C5393,CANSCRN!$G:$G,D5393),
IF(AND(A5393="PSA Testing", E5393="Total Expenditure ($USD per 100,000 patients)"),
SUMIFS(PSA!$F:$F,PSA!$A:$A,C5393,PSA!$G:$G,D5393),
IF(AND(A5393="Colorectal Cancer Screening", E5393="Total Expenditure ($USD per 100,000 patients)"),
SUMIFS(COL!$F:$F,COL!$A:$A,C5393,COL!$G:$G,D5393),
IF(AND(A5393="Cervical Cancer Screening", E5393="Total Expenditure ($USD per 100,000 patients)"),
SUMIFS(CERV!$F:$F,CERV!$A:$A,C5393,CERV!$G:$G,D5393),
SUMIFS(CANSCRN!$F:$F,CANSCRN!$A:$A,C5393,CANSCRN!$G:$G,D5393))))))))))))</f>
        <v>71.578492179999998</v>
      </c>
    </row>
    <row r="5394" spans="1:6" x14ac:dyDescent="0.2">
      <c r="A5394" s="24" t="s">
        <v>103</v>
      </c>
      <c r="B5394" s="24" t="s">
        <v>101</v>
      </c>
      <c r="C5394" s="24" t="s">
        <v>61</v>
      </c>
      <c r="D5394" s="24">
        <v>2011</v>
      </c>
      <c r="E5394" s="24" t="s">
        <v>106</v>
      </c>
      <c r="F5394" s="3">
        <f>IF(AND(A5394="PSA Testing", E5394= "Utilization Rate (per 100,000 patients)"),
SUMIFS(PSA!$D:$D,PSA!$A:$A,C5394,PSA!$G:$G,D5394),
IF(AND(A5394="Colorectal Cancer Screening", E5394="Utilization Rate (per 100,000 patients)"),
SUMIFS(COL!$D:$D,COL!$A:$A,C5394,COL!$G:$G, D5394),
IF(AND(A5394="Cervical Cancer Screening", E5394="Utilization Rate (per 100,000 patients)"),
SUMIFS(CERV!$D:$D,CERV!$A:$A,C5394,CERV!$G:$G,D5394),
IF(AND(A5394="Cancer Screening for CKD patients", E5394="Utilization Rate (per 100,000 patients)"),
SUMIFS(CANSCRN!$D:$D,CANSCRN!$A:$A,C5394,CANSCRN!$G:$G,D5394),
IF(AND(A5394="PSA Testing", E5394="Cost per service ($USD)"),
SUMIFS(PSA!$E:$E,PSA!$A:$A,C5394,PSA!$G:$G,D5394),
IF(AND(A5394="Colorectal Cancer Screening", E5394="Cost per service ($USD)"),
SUMIFS(COL!$E:$E,COL!$A:$A,C5394,COL!$G:$G,D5394),
IF(AND(A5394="Cervical Cancer Screening", E5394="Cost per service ($USD)"),
SUMIFS(CERV!$E:$E,CERV!$A:$A,C5394,CERV!$G:$G,D5394),
IF(AND(A5394="Cancer Screening for CKD patients", E5394="Cost per service ($USD)"),
SUMIFS(CANSCRN!$E:$E,CANSCRN!$A:$A,C5394,CANSCRN!$G:$G,D5394),
IF(AND(A5394="PSA Testing", E5394="Total Expenditure ($USD per 100,000 patients)"),
SUMIFS(PSA!$F:$F,PSA!$A:$A,C5394,PSA!$G:$G,D5394),
IF(AND(A5394="Colorectal Cancer Screening", E5394="Total Expenditure ($USD per 100,000 patients)"),
SUMIFS(COL!$F:$F,COL!$A:$A,C5394,COL!$G:$G,D5394),
IF(AND(A5394="Cervical Cancer Screening", E5394="Total Expenditure ($USD per 100,000 patients)"),
SUMIFS(CERV!$F:$F,CERV!$A:$A,C5394,CERV!$G:$G,D5394),
SUMIFS(CANSCRN!$F:$F,CANSCRN!$A:$A,C5394,CANSCRN!$G:$G,D5394))))))))))))</f>
        <v>72.781664919999997</v>
      </c>
    </row>
    <row r="5395" spans="1:6" x14ac:dyDescent="0.2">
      <c r="A5395" s="24" t="s">
        <v>103</v>
      </c>
      <c r="B5395" s="24" t="s">
        <v>101</v>
      </c>
      <c r="C5395" s="24" t="s">
        <v>61</v>
      </c>
      <c r="D5395" s="24">
        <v>2012</v>
      </c>
      <c r="E5395" s="24" t="s">
        <v>106</v>
      </c>
      <c r="F5395" s="3">
        <f>IF(AND(A5395="PSA Testing", E5395= "Utilization Rate (per 100,000 patients)"),
SUMIFS(PSA!$D:$D,PSA!$A:$A,C5395,PSA!$G:$G,D5395),
IF(AND(A5395="Colorectal Cancer Screening", E5395="Utilization Rate (per 100,000 patients)"),
SUMIFS(COL!$D:$D,COL!$A:$A,C5395,COL!$G:$G, D5395),
IF(AND(A5395="Cervical Cancer Screening", E5395="Utilization Rate (per 100,000 patients)"),
SUMIFS(CERV!$D:$D,CERV!$A:$A,C5395,CERV!$G:$G,D5395),
IF(AND(A5395="Cancer Screening for CKD patients", E5395="Utilization Rate (per 100,000 patients)"),
SUMIFS(CANSCRN!$D:$D,CANSCRN!$A:$A,C5395,CANSCRN!$G:$G,D5395),
IF(AND(A5395="PSA Testing", E5395="Cost per service ($USD)"),
SUMIFS(PSA!$E:$E,PSA!$A:$A,C5395,PSA!$G:$G,D5395),
IF(AND(A5395="Colorectal Cancer Screening", E5395="Cost per service ($USD)"),
SUMIFS(COL!$E:$E,COL!$A:$A,C5395,COL!$G:$G,D5395),
IF(AND(A5395="Cervical Cancer Screening", E5395="Cost per service ($USD)"),
SUMIFS(CERV!$E:$E,CERV!$A:$A,C5395,CERV!$G:$G,D5395),
IF(AND(A5395="Cancer Screening for CKD patients", E5395="Cost per service ($USD)"),
SUMIFS(CANSCRN!$E:$E,CANSCRN!$A:$A,C5395,CANSCRN!$G:$G,D5395),
IF(AND(A5395="PSA Testing", E5395="Total Expenditure ($USD per 100,000 patients)"),
SUMIFS(PSA!$F:$F,PSA!$A:$A,C5395,PSA!$G:$G,D5395),
IF(AND(A5395="Colorectal Cancer Screening", E5395="Total Expenditure ($USD per 100,000 patients)"),
SUMIFS(COL!$F:$F,COL!$A:$A,C5395,COL!$G:$G,D5395),
IF(AND(A5395="Cervical Cancer Screening", E5395="Total Expenditure ($USD per 100,000 patients)"),
SUMIFS(CERV!$F:$F,CERV!$A:$A,C5395,CERV!$G:$G,D5395),
SUMIFS(CANSCRN!$F:$F,CANSCRN!$A:$A,C5395,CANSCRN!$G:$G,D5395))))))))))))</f>
        <v>71.024940920000006</v>
      </c>
    </row>
    <row r="5396" spans="1:6" x14ac:dyDescent="0.2">
      <c r="A5396" s="24" t="s">
        <v>103</v>
      </c>
      <c r="B5396" s="24" t="s">
        <v>101</v>
      </c>
      <c r="C5396" s="24" t="s">
        <v>61</v>
      </c>
      <c r="D5396" s="24">
        <v>2013</v>
      </c>
      <c r="E5396" s="24" t="s">
        <v>106</v>
      </c>
      <c r="F5396" s="3">
        <f>IF(AND(A5396="PSA Testing", E5396= "Utilization Rate (per 100,000 patients)"),
SUMIFS(PSA!$D:$D,PSA!$A:$A,C5396,PSA!$G:$G,D5396),
IF(AND(A5396="Colorectal Cancer Screening", E5396="Utilization Rate (per 100,000 patients)"),
SUMIFS(COL!$D:$D,COL!$A:$A,C5396,COL!$G:$G, D5396),
IF(AND(A5396="Cervical Cancer Screening", E5396="Utilization Rate (per 100,000 patients)"),
SUMIFS(CERV!$D:$D,CERV!$A:$A,C5396,CERV!$G:$G,D5396),
IF(AND(A5396="Cancer Screening for CKD patients", E5396="Utilization Rate (per 100,000 patients)"),
SUMIFS(CANSCRN!$D:$D,CANSCRN!$A:$A,C5396,CANSCRN!$G:$G,D5396),
IF(AND(A5396="PSA Testing", E5396="Cost per service ($USD)"),
SUMIFS(PSA!$E:$E,PSA!$A:$A,C5396,PSA!$G:$G,D5396),
IF(AND(A5396="Colorectal Cancer Screening", E5396="Cost per service ($USD)"),
SUMIFS(COL!$E:$E,COL!$A:$A,C5396,COL!$G:$G,D5396),
IF(AND(A5396="Cervical Cancer Screening", E5396="Cost per service ($USD)"),
SUMIFS(CERV!$E:$E,CERV!$A:$A,C5396,CERV!$G:$G,D5396),
IF(AND(A5396="Cancer Screening for CKD patients", E5396="Cost per service ($USD)"),
SUMIFS(CANSCRN!$E:$E,CANSCRN!$A:$A,C5396,CANSCRN!$G:$G,D5396),
IF(AND(A5396="PSA Testing", E5396="Total Expenditure ($USD per 100,000 patients)"),
SUMIFS(PSA!$F:$F,PSA!$A:$A,C5396,PSA!$G:$G,D5396),
IF(AND(A5396="Colorectal Cancer Screening", E5396="Total Expenditure ($USD per 100,000 patients)"),
SUMIFS(COL!$F:$F,COL!$A:$A,C5396,COL!$G:$G,D5396),
IF(AND(A5396="Cervical Cancer Screening", E5396="Total Expenditure ($USD per 100,000 patients)"),
SUMIFS(CERV!$F:$F,CERV!$A:$A,C5396,CERV!$G:$G,D5396),
SUMIFS(CANSCRN!$F:$F,CANSCRN!$A:$A,C5396,CANSCRN!$G:$G,D5396))))))))))))</f>
        <v>106.09090879999999</v>
      </c>
    </row>
    <row r="5397" spans="1:6" x14ac:dyDescent="0.2">
      <c r="A5397" s="24" t="s">
        <v>103</v>
      </c>
      <c r="B5397" s="24" t="s">
        <v>101</v>
      </c>
      <c r="C5397" s="24" t="s">
        <v>61</v>
      </c>
      <c r="D5397" s="24">
        <v>2014</v>
      </c>
      <c r="E5397" s="24" t="s">
        <v>106</v>
      </c>
      <c r="F5397" s="3">
        <f>IF(AND(A5397="PSA Testing", E5397= "Utilization Rate (per 100,000 patients)"),
SUMIFS(PSA!$D:$D,PSA!$A:$A,C5397,PSA!$G:$G,D5397),
IF(AND(A5397="Colorectal Cancer Screening", E5397="Utilization Rate (per 100,000 patients)"),
SUMIFS(COL!$D:$D,COL!$A:$A,C5397,COL!$G:$G, D5397),
IF(AND(A5397="Cervical Cancer Screening", E5397="Utilization Rate (per 100,000 patients)"),
SUMIFS(CERV!$D:$D,CERV!$A:$A,C5397,CERV!$G:$G,D5397),
IF(AND(A5397="Cancer Screening for CKD patients", E5397="Utilization Rate (per 100,000 patients)"),
SUMIFS(CANSCRN!$D:$D,CANSCRN!$A:$A,C5397,CANSCRN!$G:$G,D5397),
IF(AND(A5397="PSA Testing", E5397="Cost per service ($USD)"),
SUMIFS(PSA!$E:$E,PSA!$A:$A,C5397,PSA!$G:$G,D5397),
IF(AND(A5397="Colorectal Cancer Screening", E5397="Cost per service ($USD)"),
SUMIFS(COL!$E:$E,COL!$A:$A,C5397,COL!$G:$G,D5397),
IF(AND(A5397="Cervical Cancer Screening", E5397="Cost per service ($USD)"),
SUMIFS(CERV!$E:$E,CERV!$A:$A,C5397,CERV!$G:$G,D5397),
IF(AND(A5397="Cancer Screening for CKD patients", E5397="Cost per service ($USD)"),
SUMIFS(CANSCRN!$E:$E,CANSCRN!$A:$A,C5397,CANSCRN!$G:$G,D5397),
IF(AND(A5397="PSA Testing", E5397="Total Expenditure ($USD per 100,000 patients)"),
SUMIFS(PSA!$F:$F,PSA!$A:$A,C5397,PSA!$G:$G,D5397),
IF(AND(A5397="Colorectal Cancer Screening", E5397="Total Expenditure ($USD per 100,000 patients)"),
SUMIFS(COL!$F:$F,COL!$A:$A,C5397,COL!$G:$G,D5397),
IF(AND(A5397="Cervical Cancer Screening", E5397="Total Expenditure ($USD per 100,000 patients)"),
SUMIFS(CERV!$F:$F,CERV!$A:$A,C5397,CERV!$G:$G,D5397),
SUMIFS(CANSCRN!$F:$F,CANSCRN!$A:$A,C5397,CANSCRN!$G:$G,D5397))))))))))))</f>
        <v>105.8299452</v>
      </c>
    </row>
    <row r="5398" spans="1:6" x14ac:dyDescent="0.2">
      <c r="A5398" s="24" t="s">
        <v>103</v>
      </c>
      <c r="B5398" s="24" t="s">
        <v>101</v>
      </c>
      <c r="C5398" s="24" t="s">
        <v>61</v>
      </c>
      <c r="D5398" s="24">
        <v>2015</v>
      </c>
      <c r="E5398" s="24" t="s">
        <v>106</v>
      </c>
      <c r="F5398" s="3">
        <f>IF(AND(A5398="PSA Testing", E5398= "Utilization Rate (per 100,000 patients)"),
SUMIFS(PSA!$D:$D,PSA!$A:$A,C5398,PSA!$G:$G,D5398),
IF(AND(A5398="Colorectal Cancer Screening", E5398="Utilization Rate (per 100,000 patients)"),
SUMIFS(COL!$D:$D,COL!$A:$A,C5398,COL!$G:$G, D5398),
IF(AND(A5398="Cervical Cancer Screening", E5398="Utilization Rate (per 100,000 patients)"),
SUMIFS(CERV!$D:$D,CERV!$A:$A,C5398,CERV!$G:$G,D5398),
IF(AND(A5398="Cancer Screening for CKD patients", E5398="Utilization Rate (per 100,000 patients)"),
SUMIFS(CANSCRN!$D:$D,CANSCRN!$A:$A,C5398,CANSCRN!$G:$G,D5398),
IF(AND(A5398="PSA Testing", E5398="Cost per service ($USD)"),
SUMIFS(PSA!$E:$E,PSA!$A:$A,C5398,PSA!$G:$G,D5398),
IF(AND(A5398="Colorectal Cancer Screening", E5398="Cost per service ($USD)"),
SUMIFS(COL!$E:$E,COL!$A:$A,C5398,COL!$G:$G,D5398),
IF(AND(A5398="Cervical Cancer Screening", E5398="Cost per service ($USD)"),
SUMIFS(CERV!$E:$E,CERV!$A:$A,C5398,CERV!$G:$G,D5398),
IF(AND(A5398="Cancer Screening for CKD patients", E5398="Cost per service ($USD)"),
SUMIFS(CANSCRN!$E:$E,CANSCRN!$A:$A,C5398,CANSCRN!$G:$G,D5398),
IF(AND(A5398="PSA Testing", E5398="Total Expenditure ($USD per 100,000 patients)"),
SUMIFS(PSA!$F:$F,PSA!$A:$A,C5398,PSA!$G:$G,D5398),
IF(AND(A5398="Colorectal Cancer Screening", E5398="Total Expenditure ($USD per 100,000 patients)"),
SUMIFS(COL!$F:$F,COL!$A:$A,C5398,COL!$G:$G,D5398),
IF(AND(A5398="Cervical Cancer Screening", E5398="Total Expenditure ($USD per 100,000 patients)"),
SUMIFS(CERV!$F:$F,CERV!$A:$A,C5398,CERV!$G:$G,D5398),
SUMIFS(CANSCRN!$F:$F,CANSCRN!$A:$A,C5398,CANSCRN!$G:$G,D5398))))))))))))</f>
        <v>119.8434352</v>
      </c>
    </row>
    <row r="5399" spans="1:6" x14ac:dyDescent="0.2">
      <c r="A5399" s="24" t="s">
        <v>103</v>
      </c>
      <c r="B5399" s="24" t="s">
        <v>101</v>
      </c>
      <c r="C5399" s="24" t="s">
        <v>61</v>
      </c>
      <c r="D5399" s="24">
        <v>2016</v>
      </c>
      <c r="E5399" s="24" t="s">
        <v>106</v>
      </c>
      <c r="F5399" s="3">
        <f>IF(AND(A5399="PSA Testing", E5399= "Utilization Rate (per 100,000 patients)"),
SUMIFS(PSA!$D:$D,PSA!$A:$A,C5399,PSA!$G:$G,D5399),
IF(AND(A5399="Colorectal Cancer Screening", E5399="Utilization Rate (per 100,000 patients)"),
SUMIFS(COL!$D:$D,COL!$A:$A,C5399,COL!$G:$G, D5399),
IF(AND(A5399="Cervical Cancer Screening", E5399="Utilization Rate (per 100,000 patients)"),
SUMIFS(CERV!$D:$D,CERV!$A:$A,C5399,CERV!$G:$G,D5399),
IF(AND(A5399="Cancer Screening for CKD patients", E5399="Utilization Rate (per 100,000 patients)"),
SUMIFS(CANSCRN!$D:$D,CANSCRN!$A:$A,C5399,CANSCRN!$G:$G,D5399),
IF(AND(A5399="PSA Testing", E5399="Cost per service ($USD)"),
SUMIFS(PSA!$E:$E,PSA!$A:$A,C5399,PSA!$G:$G,D5399),
IF(AND(A5399="Colorectal Cancer Screening", E5399="Cost per service ($USD)"),
SUMIFS(COL!$E:$E,COL!$A:$A,C5399,COL!$G:$G,D5399),
IF(AND(A5399="Cervical Cancer Screening", E5399="Cost per service ($USD)"),
SUMIFS(CERV!$E:$E,CERV!$A:$A,C5399,CERV!$G:$G,D5399),
IF(AND(A5399="Cancer Screening for CKD patients", E5399="Cost per service ($USD)"),
SUMIFS(CANSCRN!$E:$E,CANSCRN!$A:$A,C5399,CANSCRN!$G:$G,D5399),
IF(AND(A5399="PSA Testing", E5399="Total Expenditure ($USD per 100,000 patients)"),
SUMIFS(PSA!$F:$F,PSA!$A:$A,C5399,PSA!$G:$G,D5399),
IF(AND(A5399="Colorectal Cancer Screening", E5399="Total Expenditure ($USD per 100,000 patients)"),
SUMIFS(COL!$F:$F,COL!$A:$A,C5399,COL!$G:$G,D5399),
IF(AND(A5399="Cervical Cancer Screening", E5399="Total Expenditure ($USD per 100,000 patients)"),
SUMIFS(CERV!$F:$F,CERV!$A:$A,C5399,CERV!$G:$G,D5399),
SUMIFS(CANSCRN!$F:$F,CANSCRN!$A:$A,C5399,CANSCRN!$G:$G,D5399))))))))))))</f>
        <v>135.52023059999999</v>
      </c>
    </row>
    <row r="5400" spans="1:6" x14ac:dyDescent="0.2">
      <c r="A5400" s="24" t="s">
        <v>103</v>
      </c>
      <c r="B5400" s="24" t="s">
        <v>101</v>
      </c>
      <c r="C5400" s="24" t="s">
        <v>61</v>
      </c>
      <c r="D5400" s="24">
        <v>2017</v>
      </c>
      <c r="E5400" s="24" t="s">
        <v>106</v>
      </c>
      <c r="F5400" s="3">
        <f>IF(AND(A5400="PSA Testing", E5400= "Utilization Rate (per 100,000 patients)"),
SUMIFS(PSA!$D:$D,PSA!$A:$A,C5400,PSA!$G:$G,D5400),
IF(AND(A5400="Colorectal Cancer Screening", E5400="Utilization Rate (per 100,000 patients)"),
SUMIFS(COL!$D:$D,COL!$A:$A,C5400,COL!$G:$G, D5400),
IF(AND(A5400="Cervical Cancer Screening", E5400="Utilization Rate (per 100,000 patients)"),
SUMIFS(CERV!$D:$D,CERV!$A:$A,C5400,CERV!$G:$G,D5400),
IF(AND(A5400="Cancer Screening for CKD patients", E5400="Utilization Rate (per 100,000 patients)"),
SUMIFS(CANSCRN!$D:$D,CANSCRN!$A:$A,C5400,CANSCRN!$G:$G,D5400),
IF(AND(A5400="PSA Testing", E5400="Cost per service ($USD)"),
SUMIFS(PSA!$E:$E,PSA!$A:$A,C5400,PSA!$G:$G,D5400),
IF(AND(A5400="Colorectal Cancer Screening", E5400="Cost per service ($USD)"),
SUMIFS(COL!$E:$E,COL!$A:$A,C5400,COL!$G:$G,D5400),
IF(AND(A5400="Cervical Cancer Screening", E5400="Cost per service ($USD)"),
SUMIFS(CERV!$E:$E,CERV!$A:$A,C5400,CERV!$G:$G,D5400),
IF(AND(A5400="Cancer Screening for CKD patients", E5400="Cost per service ($USD)"),
SUMIFS(CANSCRN!$E:$E,CANSCRN!$A:$A,C5400,CANSCRN!$G:$G,D5400),
IF(AND(A5400="PSA Testing", E5400="Total Expenditure ($USD per 100,000 patients)"),
SUMIFS(PSA!$F:$F,PSA!$A:$A,C5400,PSA!$G:$G,D5400),
IF(AND(A5400="Colorectal Cancer Screening", E5400="Total Expenditure ($USD per 100,000 patients)"),
SUMIFS(COL!$F:$F,COL!$A:$A,C5400,COL!$G:$G,D5400),
IF(AND(A5400="Cervical Cancer Screening", E5400="Total Expenditure ($USD per 100,000 patients)"),
SUMIFS(CERV!$F:$F,CERV!$A:$A,C5400,CERV!$G:$G,D5400),
SUMIFS(CANSCRN!$F:$F,CANSCRN!$A:$A,C5400,CANSCRN!$G:$G,D5400))))))))))))</f>
        <v>152.97158010000001</v>
      </c>
    </row>
    <row r="5401" spans="1:6" x14ac:dyDescent="0.2">
      <c r="A5401" s="24" t="s">
        <v>103</v>
      </c>
      <c r="B5401" s="24" t="s">
        <v>101</v>
      </c>
      <c r="C5401" s="24" t="s">
        <v>61</v>
      </c>
      <c r="D5401" s="24">
        <v>2018</v>
      </c>
      <c r="E5401" s="24" t="s">
        <v>106</v>
      </c>
      <c r="F5401" s="3">
        <f>IF(AND(A5401="PSA Testing", E5401= "Utilization Rate (per 100,000 patients)"),
SUMIFS(PSA!$D:$D,PSA!$A:$A,C5401,PSA!$G:$G,D5401),
IF(AND(A5401="Colorectal Cancer Screening", E5401="Utilization Rate (per 100,000 patients)"),
SUMIFS(COL!$D:$D,COL!$A:$A,C5401,COL!$G:$G, D5401),
IF(AND(A5401="Cervical Cancer Screening", E5401="Utilization Rate (per 100,000 patients)"),
SUMIFS(CERV!$D:$D,CERV!$A:$A,C5401,CERV!$G:$G,D5401),
IF(AND(A5401="Cancer Screening for CKD patients", E5401="Utilization Rate (per 100,000 patients)"),
SUMIFS(CANSCRN!$D:$D,CANSCRN!$A:$A,C5401,CANSCRN!$G:$G,D5401),
IF(AND(A5401="PSA Testing", E5401="Cost per service ($USD)"),
SUMIFS(PSA!$E:$E,PSA!$A:$A,C5401,PSA!$G:$G,D5401),
IF(AND(A5401="Colorectal Cancer Screening", E5401="Cost per service ($USD)"),
SUMIFS(COL!$E:$E,COL!$A:$A,C5401,COL!$G:$G,D5401),
IF(AND(A5401="Cervical Cancer Screening", E5401="Cost per service ($USD)"),
SUMIFS(CERV!$E:$E,CERV!$A:$A,C5401,CERV!$G:$G,D5401),
IF(AND(A5401="Cancer Screening for CKD patients", E5401="Cost per service ($USD)"),
SUMIFS(CANSCRN!$E:$E,CANSCRN!$A:$A,C5401,CANSCRN!$G:$G,D5401),
IF(AND(A5401="PSA Testing", E5401="Total Expenditure ($USD per 100,000 patients)"),
SUMIFS(PSA!$F:$F,PSA!$A:$A,C5401,PSA!$G:$G,D5401),
IF(AND(A5401="Colorectal Cancer Screening", E5401="Total Expenditure ($USD per 100,000 patients)"),
SUMIFS(COL!$F:$F,COL!$A:$A,C5401,COL!$G:$G,D5401),
IF(AND(A5401="Cervical Cancer Screening", E5401="Total Expenditure ($USD per 100,000 patients)"),
SUMIFS(CERV!$F:$F,CERV!$A:$A,C5401,CERV!$G:$G,D5401),
SUMIFS(CANSCRN!$F:$F,CANSCRN!$A:$A,C5401,CANSCRN!$G:$G,D5401))))))))))))</f>
        <v>185.46580990000001</v>
      </c>
    </row>
    <row r="5402" spans="1:6" x14ac:dyDescent="0.2">
      <c r="A5402" s="24" t="s">
        <v>103</v>
      </c>
      <c r="B5402" s="24" t="s">
        <v>101</v>
      </c>
      <c r="C5402" s="24" t="s">
        <v>61</v>
      </c>
      <c r="D5402" s="24">
        <v>2019</v>
      </c>
      <c r="E5402" s="24" t="s">
        <v>106</v>
      </c>
      <c r="F5402" s="3">
        <f>IF(AND(A5402="PSA Testing", E5402= "Utilization Rate (per 100,000 patients)"),
SUMIFS(PSA!$D:$D,PSA!$A:$A,C5402,PSA!$G:$G,D5402),
IF(AND(A5402="Colorectal Cancer Screening", E5402="Utilization Rate (per 100,000 patients)"),
SUMIFS(COL!$D:$D,COL!$A:$A,C5402,COL!$G:$G, D5402),
IF(AND(A5402="Cervical Cancer Screening", E5402="Utilization Rate (per 100,000 patients)"),
SUMIFS(CERV!$D:$D,CERV!$A:$A,C5402,CERV!$G:$G,D5402),
IF(AND(A5402="Cancer Screening for CKD patients", E5402="Utilization Rate (per 100,000 patients)"),
SUMIFS(CANSCRN!$D:$D,CANSCRN!$A:$A,C5402,CANSCRN!$G:$G,D5402),
IF(AND(A5402="PSA Testing", E5402="Cost per service ($USD)"),
SUMIFS(PSA!$E:$E,PSA!$A:$A,C5402,PSA!$G:$G,D5402),
IF(AND(A5402="Colorectal Cancer Screening", E5402="Cost per service ($USD)"),
SUMIFS(COL!$E:$E,COL!$A:$A,C5402,COL!$G:$G,D5402),
IF(AND(A5402="Cervical Cancer Screening", E5402="Cost per service ($USD)"),
SUMIFS(CERV!$E:$E,CERV!$A:$A,C5402,CERV!$G:$G,D5402),
IF(AND(A5402="Cancer Screening for CKD patients", E5402="Cost per service ($USD)"),
SUMIFS(CANSCRN!$E:$E,CANSCRN!$A:$A,C5402,CANSCRN!$G:$G,D5402),
IF(AND(A5402="PSA Testing", E5402="Total Expenditure ($USD per 100,000 patients)"),
SUMIFS(PSA!$F:$F,PSA!$A:$A,C5402,PSA!$G:$G,D5402),
IF(AND(A5402="Colorectal Cancer Screening", E5402="Total Expenditure ($USD per 100,000 patients)"),
SUMIFS(COL!$F:$F,COL!$A:$A,C5402,COL!$G:$G,D5402),
IF(AND(A5402="Cervical Cancer Screening", E5402="Total Expenditure ($USD per 100,000 patients)"),
SUMIFS(CERV!$F:$F,CERV!$A:$A,C5402,CERV!$G:$G,D5402),
SUMIFS(CANSCRN!$F:$F,CANSCRN!$A:$A,C5402,CANSCRN!$G:$G,D5402))))))))))))</f>
        <v>205.14273700000001</v>
      </c>
    </row>
    <row r="5403" spans="1:6" x14ac:dyDescent="0.2">
      <c r="A5403" s="24" t="s">
        <v>103</v>
      </c>
      <c r="B5403" s="24" t="s">
        <v>101</v>
      </c>
      <c r="C5403" s="24" t="s">
        <v>62</v>
      </c>
      <c r="D5403" s="24">
        <v>2009</v>
      </c>
      <c r="E5403" s="24" t="s">
        <v>106</v>
      </c>
      <c r="F5403" s="3">
        <f>IF(AND(A5403="PSA Testing", E5403= "Utilization Rate (per 100,000 patients)"),
SUMIFS(PSA!$D:$D,PSA!$A:$A,C5403,PSA!$G:$G,D5403),
IF(AND(A5403="Colorectal Cancer Screening", E5403="Utilization Rate (per 100,000 patients)"),
SUMIFS(COL!$D:$D,COL!$A:$A,C5403,COL!$G:$G, D5403),
IF(AND(A5403="Cervical Cancer Screening", E5403="Utilization Rate (per 100,000 patients)"),
SUMIFS(CERV!$D:$D,CERV!$A:$A,C5403,CERV!$G:$G,D5403),
IF(AND(A5403="Cancer Screening for CKD patients", E5403="Utilization Rate (per 100,000 patients)"),
SUMIFS(CANSCRN!$D:$D,CANSCRN!$A:$A,C5403,CANSCRN!$G:$G,D5403),
IF(AND(A5403="PSA Testing", E5403="Cost per service ($USD)"),
SUMIFS(PSA!$E:$E,PSA!$A:$A,C5403,PSA!$G:$G,D5403),
IF(AND(A5403="Colorectal Cancer Screening", E5403="Cost per service ($USD)"),
SUMIFS(COL!$E:$E,COL!$A:$A,C5403,COL!$G:$G,D5403),
IF(AND(A5403="Cervical Cancer Screening", E5403="Cost per service ($USD)"),
SUMIFS(CERV!$E:$E,CERV!$A:$A,C5403,CERV!$G:$G,D5403),
IF(AND(A5403="Cancer Screening for CKD patients", E5403="Cost per service ($USD)"),
SUMIFS(CANSCRN!$E:$E,CANSCRN!$A:$A,C5403,CANSCRN!$G:$G,D5403),
IF(AND(A5403="PSA Testing", E5403="Total Expenditure ($USD per 100,000 patients)"),
SUMIFS(PSA!$F:$F,PSA!$A:$A,C5403,PSA!$G:$G,D5403),
IF(AND(A5403="Colorectal Cancer Screening", E5403="Total Expenditure ($USD per 100,000 patients)"),
SUMIFS(COL!$F:$F,COL!$A:$A,C5403,COL!$G:$G,D5403),
IF(AND(A5403="Cervical Cancer Screening", E5403="Total Expenditure ($USD per 100,000 patients)"),
SUMIFS(CERV!$F:$F,CERV!$A:$A,C5403,CERV!$G:$G,D5403),
SUMIFS(CANSCRN!$F:$F,CANSCRN!$A:$A,C5403,CANSCRN!$G:$G,D5403))))))))))))</f>
        <v>84.515766420000006</v>
      </c>
    </row>
    <row r="5404" spans="1:6" x14ac:dyDescent="0.2">
      <c r="A5404" s="24" t="s">
        <v>103</v>
      </c>
      <c r="B5404" s="24" t="s">
        <v>101</v>
      </c>
      <c r="C5404" s="24" t="s">
        <v>62</v>
      </c>
      <c r="D5404" s="24">
        <v>2010</v>
      </c>
      <c r="E5404" s="24" t="s">
        <v>106</v>
      </c>
      <c r="F5404" s="3">
        <f>IF(AND(A5404="PSA Testing", E5404= "Utilization Rate (per 100,000 patients)"),
SUMIFS(PSA!$D:$D,PSA!$A:$A,C5404,PSA!$G:$G,D5404),
IF(AND(A5404="Colorectal Cancer Screening", E5404="Utilization Rate (per 100,000 patients)"),
SUMIFS(COL!$D:$D,COL!$A:$A,C5404,COL!$G:$G, D5404),
IF(AND(A5404="Cervical Cancer Screening", E5404="Utilization Rate (per 100,000 patients)"),
SUMIFS(CERV!$D:$D,CERV!$A:$A,C5404,CERV!$G:$G,D5404),
IF(AND(A5404="Cancer Screening for CKD patients", E5404="Utilization Rate (per 100,000 patients)"),
SUMIFS(CANSCRN!$D:$D,CANSCRN!$A:$A,C5404,CANSCRN!$G:$G,D5404),
IF(AND(A5404="PSA Testing", E5404="Cost per service ($USD)"),
SUMIFS(PSA!$E:$E,PSA!$A:$A,C5404,PSA!$G:$G,D5404),
IF(AND(A5404="Colorectal Cancer Screening", E5404="Cost per service ($USD)"),
SUMIFS(COL!$E:$E,COL!$A:$A,C5404,COL!$G:$G,D5404),
IF(AND(A5404="Cervical Cancer Screening", E5404="Cost per service ($USD)"),
SUMIFS(CERV!$E:$E,CERV!$A:$A,C5404,CERV!$G:$G,D5404),
IF(AND(A5404="Cancer Screening for CKD patients", E5404="Cost per service ($USD)"),
SUMIFS(CANSCRN!$E:$E,CANSCRN!$A:$A,C5404,CANSCRN!$G:$G,D5404),
IF(AND(A5404="PSA Testing", E5404="Total Expenditure ($USD per 100,000 patients)"),
SUMIFS(PSA!$F:$F,PSA!$A:$A,C5404,PSA!$G:$G,D5404),
IF(AND(A5404="Colorectal Cancer Screening", E5404="Total Expenditure ($USD per 100,000 patients)"),
SUMIFS(COL!$F:$F,COL!$A:$A,C5404,COL!$G:$G,D5404),
IF(AND(A5404="Cervical Cancer Screening", E5404="Total Expenditure ($USD per 100,000 patients)"),
SUMIFS(CERV!$F:$F,CERV!$A:$A,C5404,CERV!$G:$G,D5404),
SUMIFS(CANSCRN!$F:$F,CANSCRN!$A:$A,C5404,CANSCRN!$G:$G,D5404))))))))))))</f>
        <v>84.319369089999995</v>
      </c>
    </row>
    <row r="5405" spans="1:6" x14ac:dyDescent="0.2">
      <c r="A5405" s="24" t="s">
        <v>103</v>
      </c>
      <c r="B5405" s="24" t="s">
        <v>101</v>
      </c>
      <c r="C5405" s="24" t="s">
        <v>62</v>
      </c>
      <c r="D5405" s="24">
        <v>2011</v>
      </c>
      <c r="E5405" s="24" t="s">
        <v>106</v>
      </c>
      <c r="F5405" s="3">
        <f>IF(AND(A5405="PSA Testing", E5405= "Utilization Rate (per 100,000 patients)"),
SUMIFS(PSA!$D:$D,PSA!$A:$A,C5405,PSA!$G:$G,D5405),
IF(AND(A5405="Colorectal Cancer Screening", E5405="Utilization Rate (per 100,000 patients)"),
SUMIFS(COL!$D:$D,COL!$A:$A,C5405,COL!$G:$G, D5405),
IF(AND(A5405="Cervical Cancer Screening", E5405="Utilization Rate (per 100,000 patients)"),
SUMIFS(CERV!$D:$D,CERV!$A:$A,C5405,CERV!$G:$G,D5405),
IF(AND(A5405="Cancer Screening for CKD patients", E5405="Utilization Rate (per 100,000 patients)"),
SUMIFS(CANSCRN!$D:$D,CANSCRN!$A:$A,C5405,CANSCRN!$G:$G,D5405),
IF(AND(A5405="PSA Testing", E5405="Cost per service ($USD)"),
SUMIFS(PSA!$E:$E,PSA!$A:$A,C5405,PSA!$G:$G,D5405),
IF(AND(A5405="Colorectal Cancer Screening", E5405="Cost per service ($USD)"),
SUMIFS(COL!$E:$E,COL!$A:$A,C5405,COL!$G:$G,D5405),
IF(AND(A5405="Cervical Cancer Screening", E5405="Cost per service ($USD)"),
SUMIFS(CERV!$E:$E,CERV!$A:$A,C5405,CERV!$G:$G,D5405),
IF(AND(A5405="Cancer Screening for CKD patients", E5405="Cost per service ($USD)"),
SUMIFS(CANSCRN!$E:$E,CANSCRN!$A:$A,C5405,CANSCRN!$G:$G,D5405),
IF(AND(A5405="PSA Testing", E5405="Total Expenditure ($USD per 100,000 patients)"),
SUMIFS(PSA!$F:$F,PSA!$A:$A,C5405,PSA!$G:$G,D5405),
IF(AND(A5405="Colorectal Cancer Screening", E5405="Total Expenditure ($USD per 100,000 patients)"),
SUMIFS(COL!$F:$F,COL!$A:$A,C5405,COL!$G:$G,D5405),
IF(AND(A5405="Cervical Cancer Screening", E5405="Total Expenditure ($USD per 100,000 patients)"),
SUMIFS(CERV!$F:$F,CERV!$A:$A,C5405,CERV!$G:$G,D5405),
SUMIFS(CANSCRN!$F:$F,CANSCRN!$A:$A,C5405,CANSCRN!$G:$G,D5405))))))))))))</f>
        <v>106.36443970000001</v>
      </c>
    </row>
    <row r="5406" spans="1:6" x14ac:dyDescent="0.2">
      <c r="A5406" s="24" t="s">
        <v>103</v>
      </c>
      <c r="B5406" s="24" t="s">
        <v>101</v>
      </c>
      <c r="C5406" s="24" t="s">
        <v>62</v>
      </c>
      <c r="D5406" s="24">
        <v>2012</v>
      </c>
      <c r="E5406" s="24" t="s">
        <v>106</v>
      </c>
      <c r="F5406" s="3">
        <f>IF(AND(A5406="PSA Testing", E5406= "Utilization Rate (per 100,000 patients)"),
SUMIFS(PSA!$D:$D,PSA!$A:$A,C5406,PSA!$G:$G,D5406),
IF(AND(A5406="Colorectal Cancer Screening", E5406="Utilization Rate (per 100,000 patients)"),
SUMIFS(COL!$D:$D,COL!$A:$A,C5406,COL!$G:$G, D5406),
IF(AND(A5406="Cervical Cancer Screening", E5406="Utilization Rate (per 100,000 patients)"),
SUMIFS(CERV!$D:$D,CERV!$A:$A,C5406,CERV!$G:$G,D5406),
IF(AND(A5406="Cancer Screening for CKD patients", E5406="Utilization Rate (per 100,000 patients)"),
SUMIFS(CANSCRN!$D:$D,CANSCRN!$A:$A,C5406,CANSCRN!$G:$G,D5406),
IF(AND(A5406="PSA Testing", E5406="Cost per service ($USD)"),
SUMIFS(PSA!$E:$E,PSA!$A:$A,C5406,PSA!$G:$G,D5406),
IF(AND(A5406="Colorectal Cancer Screening", E5406="Cost per service ($USD)"),
SUMIFS(COL!$E:$E,COL!$A:$A,C5406,COL!$G:$G,D5406),
IF(AND(A5406="Cervical Cancer Screening", E5406="Cost per service ($USD)"),
SUMIFS(CERV!$E:$E,CERV!$A:$A,C5406,CERV!$G:$G,D5406),
IF(AND(A5406="Cancer Screening for CKD patients", E5406="Cost per service ($USD)"),
SUMIFS(CANSCRN!$E:$E,CANSCRN!$A:$A,C5406,CANSCRN!$G:$G,D5406),
IF(AND(A5406="PSA Testing", E5406="Total Expenditure ($USD per 100,000 patients)"),
SUMIFS(PSA!$F:$F,PSA!$A:$A,C5406,PSA!$G:$G,D5406),
IF(AND(A5406="Colorectal Cancer Screening", E5406="Total Expenditure ($USD per 100,000 patients)"),
SUMIFS(COL!$F:$F,COL!$A:$A,C5406,COL!$G:$G,D5406),
IF(AND(A5406="Cervical Cancer Screening", E5406="Total Expenditure ($USD per 100,000 patients)"),
SUMIFS(CERV!$F:$F,CERV!$A:$A,C5406,CERV!$G:$G,D5406),
SUMIFS(CANSCRN!$F:$F,CANSCRN!$A:$A,C5406,CANSCRN!$G:$G,D5406))))))))))))</f>
        <v>115.61900679999999</v>
      </c>
    </row>
    <row r="5407" spans="1:6" x14ac:dyDescent="0.2">
      <c r="A5407" s="24" t="s">
        <v>103</v>
      </c>
      <c r="B5407" s="24" t="s">
        <v>101</v>
      </c>
      <c r="C5407" s="24" t="s">
        <v>62</v>
      </c>
      <c r="D5407" s="24">
        <v>2013</v>
      </c>
      <c r="E5407" s="24" t="s">
        <v>106</v>
      </c>
      <c r="F5407" s="3">
        <f>IF(AND(A5407="PSA Testing", E5407= "Utilization Rate (per 100,000 patients)"),
SUMIFS(PSA!$D:$D,PSA!$A:$A,C5407,PSA!$G:$G,D5407),
IF(AND(A5407="Colorectal Cancer Screening", E5407="Utilization Rate (per 100,000 patients)"),
SUMIFS(COL!$D:$D,COL!$A:$A,C5407,COL!$G:$G, D5407),
IF(AND(A5407="Cervical Cancer Screening", E5407="Utilization Rate (per 100,000 patients)"),
SUMIFS(CERV!$D:$D,CERV!$A:$A,C5407,CERV!$G:$G,D5407),
IF(AND(A5407="Cancer Screening for CKD patients", E5407="Utilization Rate (per 100,000 patients)"),
SUMIFS(CANSCRN!$D:$D,CANSCRN!$A:$A,C5407,CANSCRN!$G:$G,D5407),
IF(AND(A5407="PSA Testing", E5407="Cost per service ($USD)"),
SUMIFS(PSA!$E:$E,PSA!$A:$A,C5407,PSA!$G:$G,D5407),
IF(AND(A5407="Colorectal Cancer Screening", E5407="Cost per service ($USD)"),
SUMIFS(COL!$E:$E,COL!$A:$A,C5407,COL!$G:$G,D5407),
IF(AND(A5407="Cervical Cancer Screening", E5407="Cost per service ($USD)"),
SUMIFS(CERV!$E:$E,CERV!$A:$A,C5407,CERV!$G:$G,D5407),
IF(AND(A5407="Cancer Screening for CKD patients", E5407="Cost per service ($USD)"),
SUMIFS(CANSCRN!$E:$E,CANSCRN!$A:$A,C5407,CANSCRN!$G:$G,D5407),
IF(AND(A5407="PSA Testing", E5407="Total Expenditure ($USD per 100,000 patients)"),
SUMIFS(PSA!$F:$F,PSA!$A:$A,C5407,PSA!$G:$G,D5407),
IF(AND(A5407="Colorectal Cancer Screening", E5407="Total Expenditure ($USD per 100,000 patients)"),
SUMIFS(COL!$F:$F,COL!$A:$A,C5407,COL!$G:$G,D5407),
IF(AND(A5407="Cervical Cancer Screening", E5407="Total Expenditure ($USD per 100,000 patients)"),
SUMIFS(CERV!$F:$F,CERV!$A:$A,C5407,CERV!$G:$G,D5407),
SUMIFS(CANSCRN!$F:$F,CANSCRN!$A:$A,C5407,CANSCRN!$G:$G,D5407))))))))))))</f>
        <v>130.2490492</v>
      </c>
    </row>
    <row r="5408" spans="1:6" x14ac:dyDescent="0.2">
      <c r="A5408" s="24" t="s">
        <v>103</v>
      </c>
      <c r="B5408" s="24" t="s">
        <v>101</v>
      </c>
      <c r="C5408" s="24" t="s">
        <v>62</v>
      </c>
      <c r="D5408" s="24">
        <v>2014</v>
      </c>
      <c r="E5408" s="24" t="s">
        <v>106</v>
      </c>
      <c r="F5408" s="3">
        <f>IF(AND(A5408="PSA Testing", E5408= "Utilization Rate (per 100,000 patients)"),
SUMIFS(PSA!$D:$D,PSA!$A:$A,C5408,PSA!$G:$G,D5408),
IF(AND(A5408="Colorectal Cancer Screening", E5408="Utilization Rate (per 100,000 patients)"),
SUMIFS(COL!$D:$D,COL!$A:$A,C5408,COL!$G:$G, D5408),
IF(AND(A5408="Cervical Cancer Screening", E5408="Utilization Rate (per 100,000 patients)"),
SUMIFS(CERV!$D:$D,CERV!$A:$A,C5408,CERV!$G:$G,D5408),
IF(AND(A5408="Cancer Screening for CKD patients", E5408="Utilization Rate (per 100,000 patients)"),
SUMIFS(CANSCRN!$D:$D,CANSCRN!$A:$A,C5408,CANSCRN!$G:$G,D5408),
IF(AND(A5408="PSA Testing", E5408="Cost per service ($USD)"),
SUMIFS(PSA!$E:$E,PSA!$A:$A,C5408,PSA!$G:$G,D5408),
IF(AND(A5408="Colorectal Cancer Screening", E5408="Cost per service ($USD)"),
SUMIFS(COL!$E:$E,COL!$A:$A,C5408,COL!$G:$G,D5408),
IF(AND(A5408="Cervical Cancer Screening", E5408="Cost per service ($USD)"),
SUMIFS(CERV!$E:$E,CERV!$A:$A,C5408,CERV!$G:$G,D5408),
IF(AND(A5408="Cancer Screening for CKD patients", E5408="Cost per service ($USD)"),
SUMIFS(CANSCRN!$E:$E,CANSCRN!$A:$A,C5408,CANSCRN!$G:$G,D5408),
IF(AND(A5408="PSA Testing", E5408="Total Expenditure ($USD per 100,000 patients)"),
SUMIFS(PSA!$F:$F,PSA!$A:$A,C5408,PSA!$G:$G,D5408),
IF(AND(A5408="Colorectal Cancer Screening", E5408="Total Expenditure ($USD per 100,000 patients)"),
SUMIFS(COL!$F:$F,COL!$A:$A,C5408,COL!$G:$G,D5408),
IF(AND(A5408="Cervical Cancer Screening", E5408="Total Expenditure ($USD per 100,000 patients)"),
SUMIFS(CERV!$F:$F,CERV!$A:$A,C5408,CERV!$G:$G,D5408),
SUMIFS(CANSCRN!$F:$F,CANSCRN!$A:$A,C5408,CANSCRN!$G:$G,D5408))))))))))))</f>
        <v>117.7694024</v>
      </c>
    </row>
    <row r="5409" spans="1:6" x14ac:dyDescent="0.2">
      <c r="A5409" s="24" t="s">
        <v>103</v>
      </c>
      <c r="B5409" s="24" t="s">
        <v>101</v>
      </c>
      <c r="C5409" s="24" t="s">
        <v>62</v>
      </c>
      <c r="D5409" s="24">
        <v>2015</v>
      </c>
      <c r="E5409" s="24" t="s">
        <v>106</v>
      </c>
      <c r="F5409" s="3">
        <f>IF(AND(A5409="PSA Testing", E5409= "Utilization Rate (per 100,000 patients)"),
SUMIFS(PSA!$D:$D,PSA!$A:$A,C5409,PSA!$G:$G,D5409),
IF(AND(A5409="Colorectal Cancer Screening", E5409="Utilization Rate (per 100,000 patients)"),
SUMIFS(COL!$D:$D,COL!$A:$A,C5409,COL!$G:$G, D5409),
IF(AND(A5409="Cervical Cancer Screening", E5409="Utilization Rate (per 100,000 patients)"),
SUMIFS(CERV!$D:$D,CERV!$A:$A,C5409,CERV!$G:$G,D5409),
IF(AND(A5409="Cancer Screening for CKD patients", E5409="Utilization Rate (per 100,000 patients)"),
SUMIFS(CANSCRN!$D:$D,CANSCRN!$A:$A,C5409,CANSCRN!$G:$G,D5409),
IF(AND(A5409="PSA Testing", E5409="Cost per service ($USD)"),
SUMIFS(PSA!$E:$E,PSA!$A:$A,C5409,PSA!$G:$G,D5409),
IF(AND(A5409="Colorectal Cancer Screening", E5409="Cost per service ($USD)"),
SUMIFS(COL!$E:$E,COL!$A:$A,C5409,COL!$G:$G,D5409),
IF(AND(A5409="Cervical Cancer Screening", E5409="Cost per service ($USD)"),
SUMIFS(CERV!$E:$E,CERV!$A:$A,C5409,CERV!$G:$G,D5409),
IF(AND(A5409="Cancer Screening for CKD patients", E5409="Cost per service ($USD)"),
SUMIFS(CANSCRN!$E:$E,CANSCRN!$A:$A,C5409,CANSCRN!$G:$G,D5409),
IF(AND(A5409="PSA Testing", E5409="Total Expenditure ($USD per 100,000 patients)"),
SUMIFS(PSA!$F:$F,PSA!$A:$A,C5409,PSA!$G:$G,D5409),
IF(AND(A5409="Colorectal Cancer Screening", E5409="Total Expenditure ($USD per 100,000 patients)"),
SUMIFS(COL!$F:$F,COL!$A:$A,C5409,COL!$G:$G,D5409),
IF(AND(A5409="Cervical Cancer Screening", E5409="Total Expenditure ($USD per 100,000 patients)"),
SUMIFS(CERV!$F:$F,CERV!$A:$A,C5409,CERV!$G:$G,D5409),
SUMIFS(CANSCRN!$F:$F,CANSCRN!$A:$A,C5409,CANSCRN!$G:$G,D5409))))))))))))</f>
        <v>131.61989399999999</v>
      </c>
    </row>
    <row r="5410" spans="1:6" x14ac:dyDescent="0.2">
      <c r="A5410" s="24" t="s">
        <v>103</v>
      </c>
      <c r="B5410" s="24" t="s">
        <v>101</v>
      </c>
      <c r="C5410" s="24" t="s">
        <v>62</v>
      </c>
      <c r="D5410" s="24">
        <v>2016</v>
      </c>
      <c r="E5410" s="24" t="s">
        <v>106</v>
      </c>
      <c r="F5410" s="3">
        <f>IF(AND(A5410="PSA Testing", E5410= "Utilization Rate (per 100,000 patients)"),
SUMIFS(PSA!$D:$D,PSA!$A:$A,C5410,PSA!$G:$G,D5410),
IF(AND(A5410="Colorectal Cancer Screening", E5410="Utilization Rate (per 100,000 patients)"),
SUMIFS(COL!$D:$D,COL!$A:$A,C5410,COL!$G:$G, D5410),
IF(AND(A5410="Cervical Cancer Screening", E5410="Utilization Rate (per 100,000 patients)"),
SUMIFS(CERV!$D:$D,CERV!$A:$A,C5410,CERV!$G:$G,D5410),
IF(AND(A5410="Cancer Screening for CKD patients", E5410="Utilization Rate (per 100,000 patients)"),
SUMIFS(CANSCRN!$D:$D,CANSCRN!$A:$A,C5410,CANSCRN!$G:$G,D5410),
IF(AND(A5410="PSA Testing", E5410="Cost per service ($USD)"),
SUMIFS(PSA!$E:$E,PSA!$A:$A,C5410,PSA!$G:$G,D5410),
IF(AND(A5410="Colorectal Cancer Screening", E5410="Cost per service ($USD)"),
SUMIFS(COL!$E:$E,COL!$A:$A,C5410,COL!$G:$G,D5410),
IF(AND(A5410="Cervical Cancer Screening", E5410="Cost per service ($USD)"),
SUMIFS(CERV!$E:$E,CERV!$A:$A,C5410,CERV!$G:$G,D5410),
IF(AND(A5410="Cancer Screening for CKD patients", E5410="Cost per service ($USD)"),
SUMIFS(CANSCRN!$E:$E,CANSCRN!$A:$A,C5410,CANSCRN!$G:$G,D5410),
IF(AND(A5410="PSA Testing", E5410="Total Expenditure ($USD per 100,000 patients)"),
SUMIFS(PSA!$F:$F,PSA!$A:$A,C5410,PSA!$G:$G,D5410),
IF(AND(A5410="Colorectal Cancer Screening", E5410="Total Expenditure ($USD per 100,000 patients)"),
SUMIFS(COL!$F:$F,COL!$A:$A,C5410,COL!$G:$G,D5410),
IF(AND(A5410="Cervical Cancer Screening", E5410="Total Expenditure ($USD per 100,000 patients)"),
SUMIFS(CERV!$F:$F,CERV!$A:$A,C5410,CERV!$G:$G,D5410),
SUMIFS(CANSCRN!$F:$F,CANSCRN!$A:$A,C5410,CANSCRN!$G:$G,D5410))))))))))))</f>
        <v>165.7826259</v>
      </c>
    </row>
    <row r="5411" spans="1:6" x14ac:dyDescent="0.2">
      <c r="A5411" s="24" t="s">
        <v>103</v>
      </c>
      <c r="B5411" s="24" t="s">
        <v>101</v>
      </c>
      <c r="C5411" s="24" t="s">
        <v>62</v>
      </c>
      <c r="D5411" s="24">
        <v>2017</v>
      </c>
      <c r="E5411" s="24" t="s">
        <v>106</v>
      </c>
      <c r="F5411" s="3">
        <f>IF(AND(A5411="PSA Testing", E5411= "Utilization Rate (per 100,000 patients)"),
SUMIFS(PSA!$D:$D,PSA!$A:$A,C5411,PSA!$G:$G,D5411),
IF(AND(A5411="Colorectal Cancer Screening", E5411="Utilization Rate (per 100,000 patients)"),
SUMIFS(COL!$D:$D,COL!$A:$A,C5411,COL!$G:$G, D5411),
IF(AND(A5411="Cervical Cancer Screening", E5411="Utilization Rate (per 100,000 patients)"),
SUMIFS(CERV!$D:$D,CERV!$A:$A,C5411,CERV!$G:$G,D5411),
IF(AND(A5411="Cancer Screening for CKD patients", E5411="Utilization Rate (per 100,000 patients)"),
SUMIFS(CANSCRN!$D:$D,CANSCRN!$A:$A,C5411,CANSCRN!$G:$G,D5411),
IF(AND(A5411="PSA Testing", E5411="Cost per service ($USD)"),
SUMIFS(PSA!$E:$E,PSA!$A:$A,C5411,PSA!$G:$G,D5411),
IF(AND(A5411="Colorectal Cancer Screening", E5411="Cost per service ($USD)"),
SUMIFS(COL!$E:$E,COL!$A:$A,C5411,COL!$G:$G,D5411),
IF(AND(A5411="Cervical Cancer Screening", E5411="Cost per service ($USD)"),
SUMIFS(CERV!$E:$E,CERV!$A:$A,C5411,CERV!$G:$G,D5411),
IF(AND(A5411="Cancer Screening for CKD patients", E5411="Cost per service ($USD)"),
SUMIFS(CANSCRN!$E:$E,CANSCRN!$A:$A,C5411,CANSCRN!$G:$G,D5411),
IF(AND(A5411="PSA Testing", E5411="Total Expenditure ($USD per 100,000 patients)"),
SUMIFS(PSA!$F:$F,PSA!$A:$A,C5411,PSA!$G:$G,D5411),
IF(AND(A5411="Colorectal Cancer Screening", E5411="Total Expenditure ($USD per 100,000 patients)"),
SUMIFS(COL!$F:$F,COL!$A:$A,C5411,COL!$G:$G,D5411),
IF(AND(A5411="Cervical Cancer Screening", E5411="Total Expenditure ($USD per 100,000 patients)"),
SUMIFS(CERV!$F:$F,CERV!$A:$A,C5411,CERV!$G:$G,D5411),
SUMIFS(CANSCRN!$F:$F,CANSCRN!$A:$A,C5411,CANSCRN!$G:$G,D5411))))))))))))</f>
        <v>143.2588811</v>
      </c>
    </row>
    <row r="5412" spans="1:6" x14ac:dyDescent="0.2">
      <c r="A5412" s="24" t="s">
        <v>103</v>
      </c>
      <c r="B5412" s="24" t="s">
        <v>101</v>
      </c>
      <c r="C5412" s="24" t="s">
        <v>62</v>
      </c>
      <c r="D5412" s="24">
        <v>2018</v>
      </c>
      <c r="E5412" s="24" t="s">
        <v>106</v>
      </c>
      <c r="F5412" s="3">
        <f>IF(AND(A5412="PSA Testing", E5412= "Utilization Rate (per 100,000 patients)"),
SUMIFS(PSA!$D:$D,PSA!$A:$A,C5412,PSA!$G:$G,D5412),
IF(AND(A5412="Colorectal Cancer Screening", E5412="Utilization Rate (per 100,000 patients)"),
SUMIFS(COL!$D:$D,COL!$A:$A,C5412,COL!$G:$G, D5412),
IF(AND(A5412="Cervical Cancer Screening", E5412="Utilization Rate (per 100,000 patients)"),
SUMIFS(CERV!$D:$D,CERV!$A:$A,C5412,CERV!$G:$G,D5412),
IF(AND(A5412="Cancer Screening for CKD patients", E5412="Utilization Rate (per 100,000 patients)"),
SUMIFS(CANSCRN!$D:$D,CANSCRN!$A:$A,C5412,CANSCRN!$G:$G,D5412),
IF(AND(A5412="PSA Testing", E5412="Cost per service ($USD)"),
SUMIFS(PSA!$E:$E,PSA!$A:$A,C5412,PSA!$G:$G,D5412),
IF(AND(A5412="Colorectal Cancer Screening", E5412="Cost per service ($USD)"),
SUMIFS(COL!$E:$E,COL!$A:$A,C5412,COL!$G:$G,D5412),
IF(AND(A5412="Cervical Cancer Screening", E5412="Cost per service ($USD)"),
SUMIFS(CERV!$E:$E,CERV!$A:$A,C5412,CERV!$G:$G,D5412),
IF(AND(A5412="Cancer Screening for CKD patients", E5412="Cost per service ($USD)"),
SUMIFS(CANSCRN!$E:$E,CANSCRN!$A:$A,C5412,CANSCRN!$G:$G,D5412),
IF(AND(A5412="PSA Testing", E5412="Total Expenditure ($USD per 100,000 patients)"),
SUMIFS(PSA!$F:$F,PSA!$A:$A,C5412,PSA!$G:$G,D5412),
IF(AND(A5412="Colorectal Cancer Screening", E5412="Total Expenditure ($USD per 100,000 patients)"),
SUMIFS(COL!$F:$F,COL!$A:$A,C5412,COL!$G:$G,D5412),
IF(AND(A5412="Cervical Cancer Screening", E5412="Total Expenditure ($USD per 100,000 patients)"),
SUMIFS(CERV!$F:$F,CERV!$A:$A,C5412,CERV!$G:$G,D5412),
SUMIFS(CANSCRN!$F:$F,CANSCRN!$A:$A,C5412,CANSCRN!$G:$G,D5412))))))))))))</f>
        <v>180.4262171</v>
      </c>
    </row>
    <row r="5413" spans="1:6" x14ac:dyDescent="0.2">
      <c r="A5413" s="24" t="s">
        <v>103</v>
      </c>
      <c r="B5413" s="24" t="s">
        <v>101</v>
      </c>
      <c r="C5413" s="24" t="s">
        <v>62</v>
      </c>
      <c r="D5413" s="24">
        <v>2019</v>
      </c>
      <c r="E5413" s="24" t="s">
        <v>106</v>
      </c>
      <c r="F5413" s="3">
        <f>IF(AND(A5413="PSA Testing", E5413= "Utilization Rate (per 100,000 patients)"),
SUMIFS(PSA!$D:$D,PSA!$A:$A,C5413,PSA!$G:$G,D5413),
IF(AND(A5413="Colorectal Cancer Screening", E5413="Utilization Rate (per 100,000 patients)"),
SUMIFS(COL!$D:$D,COL!$A:$A,C5413,COL!$G:$G, D5413),
IF(AND(A5413="Cervical Cancer Screening", E5413="Utilization Rate (per 100,000 patients)"),
SUMIFS(CERV!$D:$D,CERV!$A:$A,C5413,CERV!$G:$G,D5413),
IF(AND(A5413="Cancer Screening for CKD patients", E5413="Utilization Rate (per 100,000 patients)"),
SUMIFS(CANSCRN!$D:$D,CANSCRN!$A:$A,C5413,CANSCRN!$G:$G,D5413),
IF(AND(A5413="PSA Testing", E5413="Cost per service ($USD)"),
SUMIFS(PSA!$E:$E,PSA!$A:$A,C5413,PSA!$G:$G,D5413),
IF(AND(A5413="Colorectal Cancer Screening", E5413="Cost per service ($USD)"),
SUMIFS(COL!$E:$E,COL!$A:$A,C5413,COL!$G:$G,D5413),
IF(AND(A5413="Cervical Cancer Screening", E5413="Cost per service ($USD)"),
SUMIFS(CERV!$E:$E,CERV!$A:$A,C5413,CERV!$G:$G,D5413),
IF(AND(A5413="Cancer Screening for CKD patients", E5413="Cost per service ($USD)"),
SUMIFS(CANSCRN!$E:$E,CANSCRN!$A:$A,C5413,CANSCRN!$G:$G,D5413),
IF(AND(A5413="PSA Testing", E5413="Total Expenditure ($USD per 100,000 patients)"),
SUMIFS(PSA!$F:$F,PSA!$A:$A,C5413,PSA!$G:$G,D5413),
IF(AND(A5413="Colorectal Cancer Screening", E5413="Total Expenditure ($USD per 100,000 patients)"),
SUMIFS(COL!$F:$F,COL!$A:$A,C5413,COL!$G:$G,D5413),
IF(AND(A5413="Cervical Cancer Screening", E5413="Total Expenditure ($USD per 100,000 patients)"),
SUMIFS(CERV!$F:$F,CERV!$A:$A,C5413,CERV!$G:$G,D5413),
SUMIFS(CANSCRN!$F:$F,CANSCRN!$A:$A,C5413,CANSCRN!$G:$G,D5413))))))))))))</f>
        <v>163.9903788</v>
      </c>
    </row>
    <row r="5414" spans="1:6" x14ac:dyDescent="0.2">
      <c r="A5414" s="24" t="s">
        <v>103</v>
      </c>
      <c r="B5414" s="24" t="s">
        <v>101</v>
      </c>
      <c r="C5414" s="24" t="s">
        <v>63</v>
      </c>
      <c r="D5414" s="24">
        <v>2009</v>
      </c>
      <c r="E5414" s="24" t="s">
        <v>106</v>
      </c>
      <c r="F5414" s="3">
        <f>IF(AND(A5414="PSA Testing", E5414= "Utilization Rate (per 100,000 patients)"),
SUMIFS(PSA!$D:$D,PSA!$A:$A,C5414,PSA!$G:$G,D5414),
IF(AND(A5414="Colorectal Cancer Screening", E5414="Utilization Rate (per 100,000 patients)"),
SUMIFS(COL!$D:$D,COL!$A:$A,C5414,COL!$G:$G, D5414),
IF(AND(A5414="Cervical Cancer Screening", E5414="Utilization Rate (per 100,000 patients)"),
SUMIFS(CERV!$D:$D,CERV!$A:$A,C5414,CERV!$G:$G,D5414),
IF(AND(A5414="Cancer Screening for CKD patients", E5414="Utilization Rate (per 100,000 patients)"),
SUMIFS(CANSCRN!$D:$D,CANSCRN!$A:$A,C5414,CANSCRN!$G:$G,D5414),
IF(AND(A5414="PSA Testing", E5414="Cost per service ($USD)"),
SUMIFS(PSA!$E:$E,PSA!$A:$A,C5414,PSA!$G:$G,D5414),
IF(AND(A5414="Colorectal Cancer Screening", E5414="Cost per service ($USD)"),
SUMIFS(COL!$E:$E,COL!$A:$A,C5414,COL!$G:$G,D5414),
IF(AND(A5414="Cervical Cancer Screening", E5414="Cost per service ($USD)"),
SUMIFS(CERV!$E:$E,CERV!$A:$A,C5414,CERV!$G:$G,D5414),
IF(AND(A5414="Cancer Screening for CKD patients", E5414="Cost per service ($USD)"),
SUMIFS(CANSCRN!$E:$E,CANSCRN!$A:$A,C5414,CANSCRN!$G:$G,D5414),
IF(AND(A5414="PSA Testing", E5414="Total Expenditure ($USD per 100,000 patients)"),
SUMIFS(PSA!$F:$F,PSA!$A:$A,C5414,PSA!$G:$G,D5414),
IF(AND(A5414="Colorectal Cancer Screening", E5414="Total Expenditure ($USD per 100,000 patients)"),
SUMIFS(COL!$F:$F,COL!$A:$A,C5414,COL!$G:$G,D5414),
IF(AND(A5414="Cervical Cancer Screening", E5414="Total Expenditure ($USD per 100,000 patients)"),
SUMIFS(CERV!$F:$F,CERV!$A:$A,C5414,CERV!$G:$G,D5414),
SUMIFS(CANSCRN!$F:$F,CANSCRN!$A:$A,C5414,CANSCRN!$G:$G,D5414))))))))))))</f>
        <v>56.402326530000003</v>
      </c>
    </row>
    <row r="5415" spans="1:6" x14ac:dyDescent="0.2">
      <c r="A5415" s="24" t="s">
        <v>103</v>
      </c>
      <c r="B5415" s="24" t="s">
        <v>101</v>
      </c>
      <c r="C5415" s="24" t="s">
        <v>63</v>
      </c>
      <c r="D5415" s="24">
        <v>2010</v>
      </c>
      <c r="E5415" s="24" t="s">
        <v>106</v>
      </c>
      <c r="F5415" s="3">
        <f>IF(AND(A5415="PSA Testing", E5415= "Utilization Rate (per 100,000 patients)"),
SUMIFS(PSA!$D:$D,PSA!$A:$A,C5415,PSA!$G:$G,D5415),
IF(AND(A5415="Colorectal Cancer Screening", E5415="Utilization Rate (per 100,000 patients)"),
SUMIFS(COL!$D:$D,COL!$A:$A,C5415,COL!$G:$G, D5415),
IF(AND(A5415="Cervical Cancer Screening", E5415="Utilization Rate (per 100,000 patients)"),
SUMIFS(CERV!$D:$D,CERV!$A:$A,C5415,CERV!$G:$G,D5415),
IF(AND(A5415="Cancer Screening for CKD patients", E5415="Utilization Rate (per 100,000 patients)"),
SUMIFS(CANSCRN!$D:$D,CANSCRN!$A:$A,C5415,CANSCRN!$G:$G,D5415),
IF(AND(A5415="PSA Testing", E5415="Cost per service ($USD)"),
SUMIFS(PSA!$E:$E,PSA!$A:$A,C5415,PSA!$G:$G,D5415),
IF(AND(A5415="Colorectal Cancer Screening", E5415="Cost per service ($USD)"),
SUMIFS(COL!$E:$E,COL!$A:$A,C5415,COL!$G:$G,D5415),
IF(AND(A5415="Cervical Cancer Screening", E5415="Cost per service ($USD)"),
SUMIFS(CERV!$E:$E,CERV!$A:$A,C5415,CERV!$G:$G,D5415),
IF(AND(A5415="Cancer Screening for CKD patients", E5415="Cost per service ($USD)"),
SUMIFS(CANSCRN!$E:$E,CANSCRN!$A:$A,C5415,CANSCRN!$G:$G,D5415),
IF(AND(A5415="PSA Testing", E5415="Total Expenditure ($USD per 100,000 patients)"),
SUMIFS(PSA!$F:$F,PSA!$A:$A,C5415,PSA!$G:$G,D5415),
IF(AND(A5415="Colorectal Cancer Screening", E5415="Total Expenditure ($USD per 100,000 patients)"),
SUMIFS(COL!$F:$F,COL!$A:$A,C5415,COL!$G:$G,D5415),
IF(AND(A5415="Cervical Cancer Screening", E5415="Total Expenditure ($USD per 100,000 patients)"),
SUMIFS(CERV!$F:$F,CERV!$A:$A,C5415,CERV!$G:$G,D5415),
SUMIFS(CANSCRN!$F:$F,CANSCRN!$A:$A,C5415,CANSCRN!$G:$G,D5415))))))))))))</f>
        <v>62.665132739999997</v>
      </c>
    </row>
    <row r="5416" spans="1:6" x14ac:dyDescent="0.2">
      <c r="A5416" s="24" t="s">
        <v>103</v>
      </c>
      <c r="B5416" s="24" t="s">
        <v>101</v>
      </c>
      <c r="C5416" s="24" t="s">
        <v>63</v>
      </c>
      <c r="D5416" s="24">
        <v>2011</v>
      </c>
      <c r="E5416" s="24" t="s">
        <v>106</v>
      </c>
      <c r="F5416" s="3">
        <f>IF(AND(A5416="PSA Testing", E5416= "Utilization Rate (per 100,000 patients)"),
SUMIFS(PSA!$D:$D,PSA!$A:$A,C5416,PSA!$G:$G,D5416),
IF(AND(A5416="Colorectal Cancer Screening", E5416="Utilization Rate (per 100,000 patients)"),
SUMIFS(COL!$D:$D,COL!$A:$A,C5416,COL!$G:$G, D5416),
IF(AND(A5416="Cervical Cancer Screening", E5416="Utilization Rate (per 100,000 patients)"),
SUMIFS(CERV!$D:$D,CERV!$A:$A,C5416,CERV!$G:$G,D5416),
IF(AND(A5416="Cancer Screening for CKD patients", E5416="Utilization Rate (per 100,000 patients)"),
SUMIFS(CANSCRN!$D:$D,CANSCRN!$A:$A,C5416,CANSCRN!$G:$G,D5416),
IF(AND(A5416="PSA Testing", E5416="Cost per service ($USD)"),
SUMIFS(PSA!$E:$E,PSA!$A:$A,C5416,PSA!$G:$G,D5416),
IF(AND(A5416="Colorectal Cancer Screening", E5416="Cost per service ($USD)"),
SUMIFS(COL!$E:$E,COL!$A:$A,C5416,COL!$G:$G,D5416),
IF(AND(A5416="Cervical Cancer Screening", E5416="Cost per service ($USD)"),
SUMIFS(CERV!$E:$E,CERV!$A:$A,C5416,CERV!$G:$G,D5416),
IF(AND(A5416="Cancer Screening for CKD patients", E5416="Cost per service ($USD)"),
SUMIFS(CANSCRN!$E:$E,CANSCRN!$A:$A,C5416,CANSCRN!$G:$G,D5416),
IF(AND(A5416="PSA Testing", E5416="Total Expenditure ($USD per 100,000 patients)"),
SUMIFS(PSA!$F:$F,PSA!$A:$A,C5416,PSA!$G:$G,D5416),
IF(AND(A5416="Colorectal Cancer Screening", E5416="Total Expenditure ($USD per 100,000 patients)"),
SUMIFS(COL!$F:$F,COL!$A:$A,C5416,COL!$G:$G,D5416),
IF(AND(A5416="Cervical Cancer Screening", E5416="Total Expenditure ($USD per 100,000 patients)"),
SUMIFS(CERV!$F:$F,CERV!$A:$A,C5416,CERV!$G:$G,D5416),
SUMIFS(CANSCRN!$F:$F,CANSCRN!$A:$A,C5416,CANSCRN!$G:$G,D5416))))))))))))</f>
        <v>77.364761900000005</v>
      </c>
    </row>
    <row r="5417" spans="1:6" x14ac:dyDescent="0.2">
      <c r="A5417" s="24" t="s">
        <v>103</v>
      </c>
      <c r="B5417" s="24" t="s">
        <v>101</v>
      </c>
      <c r="C5417" s="24" t="s">
        <v>63</v>
      </c>
      <c r="D5417" s="24">
        <v>2012</v>
      </c>
      <c r="E5417" s="24" t="s">
        <v>106</v>
      </c>
      <c r="F5417" s="3">
        <f>IF(AND(A5417="PSA Testing", E5417= "Utilization Rate (per 100,000 patients)"),
SUMIFS(PSA!$D:$D,PSA!$A:$A,C5417,PSA!$G:$G,D5417),
IF(AND(A5417="Colorectal Cancer Screening", E5417="Utilization Rate (per 100,000 patients)"),
SUMIFS(COL!$D:$D,COL!$A:$A,C5417,COL!$G:$G, D5417),
IF(AND(A5417="Cervical Cancer Screening", E5417="Utilization Rate (per 100,000 patients)"),
SUMIFS(CERV!$D:$D,CERV!$A:$A,C5417,CERV!$G:$G,D5417),
IF(AND(A5417="Cancer Screening for CKD patients", E5417="Utilization Rate (per 100,000 patients)"),
SUMIFS(CANSCRN!$D:$D,CANSCRN!$A:$A,C5417,CANSCRN!$G:$G,D5417),
IF(AND(A5417="PSA Testing", E5417="Cost per service ($USD)"),
SUMIFS(PSA!$E:$E,PSA!$A:$A,C5417,PSA!$G:$G,D5417),
IF(AND(A5417="Colorectal Cancer Screening", E5417="Cost per service ($USD)"),
SUMIFS(COL!$E:$E,COL!$A:$A,C5417,COL!$G:$G,D5417),
IF(AND(A5417="Cervical Cancer Screening", E5417="Cost per service ($USD)"),
SUMIFS(CERV!$E:$E,CERV!$A:$A,C5417,CERV!$G:$G,D5417),
IF(AND(A5417="Cancer Screening for CKD patients", E5417="Cost per service ($USD)"),
SUMIFS(CANSCRN!$E:$E,CANSCRN!$A:$A,C5417,CANSCRN!$G:$G,D5417),
IF(AND(A5417="PSA Testing", E5417="Total Expenditure ($USD per 100,000 patients)"),
SUMIFS(PSA!$F:$F,PSA!$A:$A,C5417,PSA!$G:$G,D5417),
IF(AND(A5417="Colorectal Cancer Screening", E5417="Total Expenditure ($USD per 100,000 patients)"),
SUMIFS(COL!$F:$F,COL!$A:$A,C5417,COL!$G:$G,D5417),
IF(AND(A5417="Cervical Cancer Screening", E5417="Total Expenditure ($USD per 100,000 patients)"),
SUMIFS(CERV!$F:$F,CERV!$A:$A,C5417,CERV!$G:$G,D5417),
SUMIFS(CANSCRN!$F:$F,CANSCRN!$A:$A,C5417,CANSCRN!$G:$G,D5417))))))))))))</f>
        <v>75.792994350000001</v>
      </c>
    </row>
    <row r="5418" spans="1:6" x14ac:dyDescent="0.2">
      <c r="A5418" s="24" t="s">
        <v>103</v>
      </c>
      <c r="B5418" s="24" t="s">
        <v>101</v>
      </c>
      <c r="C5418" s="24" t="s">
        <v>63</v>
      </c>
      <c r="D5418" s="24">
        <v>2013</v>
      </c>
      <c r="E5418" s="24" t="s">
        <v>106</v>
      </c>
      <c r="F5418" s="3">
        <f>IF(AND(A5418="PSA Testing", E5418= "Utilization Rate (per 100,000 patients)"),
SUMIFS(PSA!$D:$D,PSA!$A:$A,C5418,PSA!$G:$G,D5418),
IF(AND(A5418="Colorectal Cancer Screening", E5418="Utilization Rate (per 100,000 patients)"),
SUMIFS(COL!$D:$D,COL!$A:$A,C5418,COL!$G:$G, D5418),
IF(AND(A5418="Cervical Cancer Screening", E5418="Utilization Rate (per 100,000 patients)"),
SUMIFS(CERV!$D:$D,CERV!$A:$A,C5418,CERV!$G:$G,D5418),
IF(AND(A5418="Cancer Screening for CKD patients", E5418="Utilization Rate (per 100,000 patients)"),
SUMIFS(CANSCRN!$D:$D,CANSCRN!$A:$A,C5418,CANSCRN!$G:$G,D5418),
IF(AND(A5418="PSA Testing", E5418="Cost per service ($USD)"),
SUMIFS(PSA!$E:$E,PSA!$A:$A,C5418,PSA!$G:$G,D5418),
IF(AND(A5418="Colorectal Cancer Screening", E5418="Cost per service ($USD)"),
SUMIFS(COL!$E:$E,COL!$A:$A,C5418,COL!$G:$G,D5418),
IF(AND(A5418="Cervical Cancer Screening", E5418="Cost per service ($USD)"),
SUMIFS(CERV!$E:$E,CERV!$A:$A,C5418,CERV!$G:$G,D5418),
IF(AND(A5418="Cancer Screening for CKD patients", E5418="Cost per service ($USD)"),
SUMIFS(CANSCRN!$E:$E,CANSCRN!$A:$A,C5418,CANSCRN!$G:$G,D5418),
IF(AND(A5418="PSA Testing", E5418="Total Expenditure ($USD per 100,000 patients)"),
SUMIFS(PSA!$F:$F,PSA!$A:$A,C5418,PSA!$G:$G,D5418),
IF(AND(A5418="Colorectal Cancer Screening", E5418="Total Expenditure ($USD per 100,000 patients)"),
SUMIFS(COL!$F:$F,COL!$A:$A,C5418,COL!$G:$G,D5418),
IF(AND(A5418="Cervical Cancer Screening", E5418="Total Expenditure ($USD per 100,000 patients)"),
SUMIFS(CERV!$F:$F,CERV!$A:$A,C5418,CERV!$G:$G,D5418),
SUMIFS(CANSCRN!$F:$F,CANSCRN!$A:$A,C5418,CANSCRN!$G:$G,D5418))))))))))))</f>
        <v>87.09237838</v>
      </c>
    </row>
    <row r="5419" spans="1:6" x14ac:dyDescent="0.2">
      <c r="A5419" s="24" t="s">
        <v>103</v>
      </c>
      <c r="B5419" s="24" t="s">
        <v>101</v>
      </c>
      <c r="C5419" s="24" t="s">
        <v>63</v>
      </c>
      <c r="D5419" s="24">
        <v>2014</v>
      </c>
      <c r="E5419" s="24" t="s">
        <v>106</v>
      </c>
      <c r="F5419" s="3">
        <f>IF(AND(A5419="PSA Testing", E5419= "Utilization Rate (per 100,000 patients)"),
SUMIFS(PSA!$D:$D,PSA!$A:$A,C5419,PSA!$G:$G,D5419),
IF(AND(A5419="Colorectal Cancer Screening", E5419="Utilization Rate (per 100,000 patients)"),
SUMIFS(COL!$D:$D,COL!$A:$A,C5419,COL!$G:$G, D5419),
IF(AND(A5419="Cervical Cancer Screening", E5419="Utilization Rate (per 100,000 patients)"),
SUMIFS(CERV!$D:$D,CERV!$A:$A,C5419,CERV!$G:$G,D5419),
IF(AND(A5419="Cancer Screening for CKD patients", E5419="Utilization Rate (per 100,000 patients)"),
SUMIFS(CANSCRN!$D:$D,CANSCRN!$A:$A,C5419,CANSCRN!$G:$G,D5419),
IF(AND(A5419="PSA Testing", E5419="Cost per service ($USD)"),
SUMIFS(PSA!$E:$E,PSA!$A:$A,C5419,PSA!$G:$G,D5419),
IF(AND(A5419="Colorectal Cancer Screening", E5419="Cost per service ($USD)"),
SUMIFS(COL!$E:$E,COL!$A:$A,C5419,COL!$G:$G,D5419),
IF(AND(A5419="Cervical Cancer Screening", E5419="Cost per service ($USD)"),
SUMIFS(CERV!$E:$E,CERV!$A:$A,C5419,CERV!$G:$G,D5419),
IF(AND(A5419="Cancer Screening for CKD patients", E5419="Cost per service ($USD)"),
SUMIFS(CANSCRN!$E:$E,CANSCRN!$A:$A,C5419,CANSCRN!$G:$G,D5419),
IF(AND(A5419="PSA Testing", E5419="Total Expenditure ($USD per 100,000 patients)"),
SUMIFS(PSA!$F:$F,PSA!$A:$A,C5419,PSA!$G:$G,D5419),
IF(AND(A5419="Colorectal Cancer Screening", E5419="Total Expenditure ($USD per 100,000 patients)"),
SUMIFS(COL!$F:$F,COL!$A:$A,C5419,COL!$G:$G,D5419),
IF(AND(A5419="Cervical Cancer Screening", E5419="Total Expenditure ($USD per 100,000 patients)"),
SUMIFS(CERV!$F:$F,CERV!$A:$A,C5419,CERV!$G:$G,D5419),
SUMIFS(CANSCRN!$F:$F,CANSCRN!$A:$A,C5419,CANSCRN!$G:$G,D5419))))))))))))</f>
        <v>110.7036449</v>
      </c>
    </row>
    <row r="5420" spans="1:6" x14ac:dyDescent="0.2">
      <c r="A5420" s="24" t="s">
        <v>103</v>
      </c>
      <c r="B5420" s="24" t="s">
        <v>101</v>
      </c>
      <c r="C5420" s="24" t="s">
        <v>63</v>
      </c>
      <c r="D5420" s="24">
        <v>2015</v>
      </c>
      <c r="E5420" s="24" t="s">
        <v>106</v>
      </c>
      <c r="F5420" s="3">
        <f>IF(AND(A5420="PSA Testing", E5420= "Utilization Rate (per 100,000 patients)"),
SUMIFS(PSA!$D:$D,PSA!$A:$A,C5420,PSA!$G:$G,D5420),
IF(AND(A5420="Colorectal Cancer Screening", E5420="Utilization Rate (per 100,000 patients)"),
SUMIFS(COL!$D:$D,COL!$A:$A,C5420,COL!$G:$G, D5420),
IF(AND(A5420="Cervical Cancer Screening", E5420="Utilization Rate (per 100,000 patients)"),
SUMIFS(CERV!$D:$D,CERV!$A:$A,C5420,CERV!$G:$G,D5420),
IF(AND(A5420="Cancer Screening for CKD patients", E5420="Utilization Rate (per 100,000 patients)"),
SUMIFS(CANSCRN!$D:$D,CANSCRN!$A:$A,C5420,CANSCRN!$G:$G,D5420),
IF(AND(A5420="PSA Testing", E5420="Cost per service ($USD)"),
SUMIFS(PSA!$E:$E,PSA!$A:$A,C5420,PSA!$G:$G,D5420),
IF(AND(A5420="Colorectal Cancer Screening", E5420="Cost per service ($USD)"),
SUMIFS(COL!$E:$E,COL!$A:$A,C5420,COL!$G:$G,D5420),
IF(AND(A5420="Cervical Cancer Screening", E5420="Cost per service ($USD)"),
SUMIFS(CERV!$E:$E,CERV!$A:$A,C5420,CERV!$G:$G,D5420),
IF(AND(A5420="Cancer Screening for CKD patients", E5420="Cost per service ($USD)"),
SUMIFS(CANSCRN!$E:$E,CANSCRN!$A:$A,C5420,CANSCRN!$G:$G,D5420),
IF(AND(A5420="PSA Testing", E5420="Total Expenditure ($USD per 100,000 patients)"),
SUMIFS(PSA!$F:$F,PSA!$A:$A,C5420,PSA!$G:$G,D5420),
IF(AND(A5420="Colorectal Cancer Screening", E5420="Total Expenditure ($USD per 100,000 patients)"),
SUMIFS(COL!$F:$F,COL!$A:$A,C5420,COL!$G:$G,D5420),
IF(AND(A5420="Cervical Cancer Screening", E5420="Total Expenditure ($USD per 100,000 patients)"),
SUMIFS(CERV!$F:$F,CERV!$A:$A,C5420,CERV!$G:$G,D5420),
SUMIFS(CANSCRN!$F:$F,CANSCRN!$A:$A,C5420,CANSCRN!$G:$G,D5420))))))))))))</f>
        <v>144.99987949999999</v>
      </c>
    </row>
    <row r="5421" spans="1:6" x14ac:dyDescent="0.2">
      <c r="A5421" s="24" t="s">
        <v>103</v>
      </c>
      <c r="B5421" s="24" t="s">
        <v>101</v>
      </c>
      <c r="C5421" s="24" t="s">
        <v>63</v>
      </c>
      <c r="D5421" s="24">
        <v>2016</v>
      </c>
      <c r="E5421" s="24" t="s">
        <v>106</v>
      </c>
      <c r="F5421" s="3">
        <f>IF(AND(A5421="PSA Testing", E5421= "Utilization Rate (per 100,000 patients)"),
SUMIFS(PSA!$D:$D,PSA!$A:$A,C5421,PSA!$G:$G,D5421),
IF(AND(A5421="Colorectal Cancer Screening", E5421="Utilization Rate (per 100,000 patients)"),
SUMIFS(COL!$D:$D,COL!$A:$A,C5421,COL!$G:$G, D5421),
IF(AND(A5421="Cervical Cancer Screening", E5421="Utilization Rate (per 100,000 patients)"),
SUMIFS(CERV!$D:$D,CERV!$A:$A,C5421,CERV!$G:$G,D5421),
IF(AND(A5421="Cancer Screening for CKD patients", E5421="Utilization Rate (per 100,000 patients)"),
SUMIFS(CANSCRN!$D:$D,CANSCRN!$A:$A,C5421,CANSCRN!$G:$G,D5421),
IF(AND(A5421="PSA Testing", E5421="Cost per service ($USD)"),
SUMIFS(PSA!$E:$E,PSA!$A:$A,C5421,PSA!$G:$G,D5421),
IF(AND(A5421="Colorectal Cancer Screening", E5421="Cost per service ($USD)"),
SUMIFS(COL!$E:$E,COL!$A:$A,C5421,COL!$G:$G,D5421),
IF(AND(A5421="Cervical Cancer Screening", E5421="Cost per service ($USD)"),
SUMIFS(CERV!$E:$E,CERV!$A:$A,C5421,CERV!$G:$G,D5421),
IF(AND(A5421="Cancer Screening for CKD patients", E5421="Cost per service ($USD)"),
SUMIFS(CANSCRN!$E:$E,CANSCRN!$A:$A,C5421,CANSCRN!$G:$G,D5421),
IF(AND(A5421="PSA Testing", E5421="Total Expenditure ($USD per 100,000 patients)"),
SUMIFS(PSA!$F:$F,PSA!$A:$A,C5421,PSA!$G:$G,D5421),
IF(AND(A5421="Colorectal Cancer Screening", E5421="Total Expenditure ($USD per 100,000 patients)"),
SUMIFS(COL!$F:$F,COL!$A:$A,C5421,COL!$G:$G,D5421),
IF(AND(A5421="Cervical Cancer Screening", E5421="Total Expenditure ($USD per 100,000 patients)"),
SUMIFS(CERV!$F:$F,CERV!$A:$A,C5421,CERV!$G:$G,D5421),
SUMIFS(CANSCRN!$F:$F,CANSCRN!$A:$A,C5421,CANSCRN!$G:$G,D5421))))))))))))</f>
        <v>189.5445631</v>
      </c>
    </row>
    <row r="5422" spans="1:6" x14ac:dyDescent="0.2">
      <c r="A5422" s="24" t="s">
        <v>103</v>
      </c>
      <c r="B5422" s="24" t="s">
        <v>101</v>
      </c>
      <c r="C5422" s="24" t="s">
        <v>63</v>
      </c>
      <c r="D5422" s="24">
        <v>2017</v>
      </c>
      <c r="E5422" s="24" t="s">
        <v>106</v>
      </c>
      <c r="F5422" s="3">
        <f>IF(AND(A5422="PSA Testing", E5422= "Utilization Rate (per 100,000 patients)"),
SUMIFS(PSA!$D:$D,PSA!$A:$A,C5422,PSA!$G:$G,D5422),
IF(AND(A5422="Colorectal Cancer Screening", E5422="Utilization Rate (per 100,000 patients)"),
SUMIFS(COL!$D:$D,COL!$A:$A,C5422,COL!$G:$G, D5422),
IF(AND(A5422="Cervical Cancer Screening", E5422="Utilization Rate (per 100,000 patients)"),
SUMIFS(CERV!$D:$D,CERV!$A:$A,C5422,CERV!$G:$G,D5422),
IF(AND(A5422="Cancer Screening for CKD patients", E5422="Utilization Rate (per 100,000 patients)"),
SUMIFS(CANSCRN!$D:$D,CANSCRN!$A:$A,C5422,CANSCRN!$G:$G,D5422),
IF(AND(A5422="PSA Testing", E5422="Cost per service ($USD)"),
SUMIFS(PSA!$E:$E,PSA!$A:$A,C5422,PSA!$G:$G,D5422),
IF(AND(A5422="Colorectal Cancer Screening", E5422="Cost per service ($USD)"),
SUMIFS(COL!$E:$E,COL!$A:$A,C5422,COL!$G:$G,D5422),
IF(AND(A5422="Cervical Cancer Screening", E5422="Cost per service ($USD)"),
SUMIFS(CERV!$E:$E,CERV!$A:$A,C5422,CERV!$G:$G,D5422),
IF(AND(A5422="Cancer Screening for CKD patients", E5422="Cost per service ($USD)"),
SUMIFS(CANSCRN!$E:$E,CANSCRN!$A:$A,C5422,CANSCRN!$G:$G,D5422),
IF(AND(A5422="PSA Testing", E5422="Total Expenditure ($USD per 100,000 patients)"),
SUMIFS(PSA!$F:$F,PSA!$A:$A,C5422,PSA!$G:$G,D5422),
IF(AND(A5422="Colorectal Cancer Screening", E5422="Total Expenditure ($USD per 100,000 patients)"),
SUMIFS(COL!$F:$F,COL!$A:$A,C5422,COL!$G:$G,D5422),
IF(AND(A5422="Cervical Cancer Screening", E5422="Total Expenditure ($USD per 100,000 patients)"),
SUMIFS(CERV!$F:$F,CERV!$A:$A,C5422,CERV!$G:$G,D5422),
SUMIFS(CANSCRN!$F:$F,CANSCRN!$A:$A,C5422,CANSCRN!$G:$G,D5422))))))))))))</f>
        <v>257.96022470000003</v>
      </c>
    </row>
    <row r="5423" spans="1:6" x14ac:dyDescent="0.2">
      <c r="A5423" s="24" t="s">
        <v>103</v>
      </c>
      <c r="B5423" s="24" t="s">
        <v>101</v>
      </c>
      <c r="C5423" s="24" t="s">
        <v>63</v>
      </c>
      <c r="D5423" s="24">
        <v>2018</v>
      </c>
      <c r="E5423" s="24" t="s">
        <v>106</v>
      </c>
      <c r="F5423" s="3">
        <f>IF(AND(A5423="PSA Testing", E5423= "Utilization Rate (per 100,000 patients)"),
SUMIFS(PSA!$D:$D,PSA!$A:$A,C5423,PSA!$G:$G,D5423),
IF(AND(A5423="Colorectal Cancer Screening", E5423="Utilization Rate (per 100,000 patients)"),
SUMIFS(COL!$D:$D,COL!$A:$A,C5423,COL!$G:$G, D5423),
IF(AND(A5423="Cervical Cancer Screening", E5423="Utilization Rate (per 100,000 patients)"),
SUMIFS(CERV!$D:$D,CERV!$A:$A,C5423,CERV!$G:$G,D5423),
IF(AND(A5423="Cancer Screening for CKD patients", E5423="Utilization Rate (per 100,000 patients)"),
SUMIFS(CANSCRN!$D:$D,CANSCRN!$A:$A,C5423,CANSCRN!$G:$G,D5423),
IF(AND(A5423="PSA Testing", E5423="Cost per service ($USD)"),
SUMIFS(PSA!$E:$E,PSA!$A:$A,C5423,PSA!$G:$G,D5423),
IF(AND(A5423="Colorectal Cancer Screening", E5423="Cost per service ($USD)"),
SUMIFS(COL!$E:$E,COL!$A:$A,C5423,COL!$G:$G,D5423),
IF(AND(A5423="Cervical Cancer Screening", E5423="Cost per service ($USD)"),
SUMIFS(CERV!$E:$E,CERV!$A:$A,C5423,CERV!$G:$G,D5423),
IF(AND(A5423="Cancer Screening for CKD patients", E5423="Cost per service ($USD)"),
SUMIFS(CANSCRN!$E:$E,CANSCRN!$A:$A,C5423,CANSCRN!$G:$G,D5423),
IF(AND(A5423="PSA Testing", E5423="Total Expenditure ($USD per 100,000 patients)"),
SUMIFS(PSA!$F:$F,PSA!$A:$A,C5423,PSA!$G:$G,D5423),
IF(AND(A5423="Colorectal Cancer Screening", E5423="Total Expenditure ($USD per 100,000 patients)"),
SUMIFS(COL!$F:$F,COL!$A:$A,C5423,COL!$G:$G,D5423),
IF(AND(A5423="Cervical Cancer Screening", E5423="Total Expenditure ($USD per 100,000 patients)"),
SUMIFS(CERV!$F:$F,CERV!$A:$A,C5423,CERV!$G:$G,D5423),
SUMIFS(CANSCRN!$F:$F,CANSCRN!$A:$A,C5423,CANSCRN!$G:$G,D5423))))))))))))</f>
        <v>272.1026627</v>
      </c>
    </row>
    <row r="5424" spans="1:6" x14ac:dyDescent="0.2">
      <c r="A5424" s="24" t="s">
        <v>103</v>
      </c>
      <c r="B5424" s="24" t="s">
        <v>101</v>
      </c>
      <c r="C5424" s="24" t="s">
        <v>63</v>
      </c>
      <c r="D5424" s="24">
        <v>2019</v>
      </c>
      <c r="E5424" s="24" t="s">
        <v>106</v>
      </c>
      <c r="F5424" s="3">
        <f>IF(AND(A5424="PSA Testing", E5424= "Utilization Rate (per 100,000 patients)"),
SUMIFS(PSA!$D:$D,PSA!$A:$A,C5424,PSA!$G:$G,D5424),
IF(AND(A5424="Colorectal Cancer Screening", E5424="Utilization Rate (per 100,000 patients)"),
SUMIFS(COL!$D:$D,COL!$A:$A,C5424,COL!$G:$G, D5424),
IF(AND(A5424="Cervical Cancer Screening", E5424="Utilization Rate (per 100,000 patients)"),
SUMIFS(CERV!$D:$D,CERV!$A:$A,C5424,CERV!$G:$G,D5424),
IF(AND(A5424="Cancer Screening for CKD patients", E5424="Utilization Rate (per 100,000 patients)"),
SUMIFS(CANSCRN!$D:$D,CANSCRN!$A:$A,C5424,CANSCRN!$G:$G,D5424),
IF(AND(A5424="PSA Testing", E5424="Cost per service ($USD)"),
SUMIFS(PSA!$E:$E,PSA!$A:$A,C5424,PSA!$G:$G,D5424),
IF(AND(A5424="Colorectal Cancer Screening", E5424="Cost per service ($USD)"),
SUMIFS(COL!$E:$E,COL!$A:$A,C5424,COL!$G:$G,D5424),
IF(AND(A5424="Cervical Cancer Screening", E5424="Cost per service ($USD)"),
SUMIFS(CERV!$E:$E,CERV!$A:$A,C5424,CERV!$G:$G,D5424),
IF(AND(A5424="Cancer Screening for CKD patients", E5424="Cost per service ($USD)"),
SUMIFS(CANSCRN!$E:$E,CANSCRN!$A:$A,C5424,CANSCRN!$G:$G,D5424),
IF(AND(A5424="PSA Testing", E5424="Total Expenditure ($USD per 100,000 patients)"),
SUMIFS(PSA!$F:$F,PSA!$A:$A,C5424,PSA!$G:$G,D5424),
IF(AND(A5424="Colorectal Cancer Screening", E5424="Total Expenditure ($USD per 100,000 patients)"),
SUMIFS(COL!$F:$F,COL!$A:$A,C5424,COL!$G:$G,D5424),
IF(AND(A5424="Cervical Cancer Screening", E5424="Total Expenditure ($USD per 100,000 patients)"),
SUMIFS(CERV!$F:$F,CERV!$A:$A,C5424,CERV!$G:$G,D5424),
SUMIFS(CANSCRN!$F:$F,CANSCRN!$A:$A,C5424,CANSCRN!$G:$G,D5424))))))))))))</f>
        <v>306.02201389999999</v>
      </c>
    </row>
    <row r="5425" spans="1:6" x14ac:dyDescent="0.2">
      <c r="A5425" s="24" t="s">
        <v>103</v>
      </c>
      <c r="B5425" s="24" t="s">
        <v>101</v>
      </c>
      <c r="C5425" s="24" t="s">
        <v>64</v>
      </c>
      <c r="D5425" s="24">
        <v>2009</v>
      </c>
      <c r="E5425" s="24" t="s">
        <v>106</v>
      </c>
      <c r="F5425" s="3">
        <f>IF(AND(A5425="PSA Testing", E5425= "Utilization Rate (per 100,000 patients)"),
SUMIFS(PSA!$D:$D,PSA!$A:$A,C5425,PSA!$G:$G,D5425),
IF(AND(A5425="Colorectal Cancer Screening", E5425="Utilization Rate (per 100,000 patients)"),
SUMIFS(COL!$D:$D,COL!$A:$A,C5425,COL!$G:$G, D5425),
IF(AND(A5425="Cervical Cancer Screening", E5425="Utilization Rate (per 100,000 patients)"),
SUMIFS(CERV!$D:$D,CERV!$A:$A,C5425,CERV!$G:$G,D5425),
IF(AND(A5425="Cancer Screening for CKD patients", E5425="Utilization Rate (per 100,000 patients)"),
SUMIFS(CANSCRN!$D:$D,CANSCRN!$A:$A,C5425,CANSCRN!$G:$G,D5425),
IF(AND(A5425="PSA Testing", E5425="Cost per service ($USD)"),
SUMIFS(PSA!$E:$E,PSA!$A:$A,C5425,PSA!$G:$G,D5425),
IF(AND(A5425="Colorectal Cancer Screening", E5425="Cost per service ($USD)"),
SUMIFS(COL!$E:$E,COL!$A:$A,C5425,COL!$G:$G,D5425),
IF(AND(A5425="Cervical Cancer Screening", E5425="Cost per service ($USD)"),
SUMIFS(CERV!$E:$E,CERV!$A:$A,C5425,CERV!$G:$G,D5425),
IF(AND(A5425="Cancer Screening for CKD patients", E5425="Cost per service ($USD)"),
SUMIFS(CANSCRN!$E:$E,CANSCRN!$A:$A,C5425,CANSCRN!$G:$G,D5425),
IF(AND(A5425="PSA Testing", E5425="Total Expenditure ($USD per 100,000 patients)"),
SUMIFS(PSA!$F:$F,PSA!$A:$A,C5425,PSA!$G:$G,D5425),
IF(AND(A5425="Colorectal Cancer Screening", E5425="Total Expenditure ($USD per 100,000 patients)"),
SUMIFS(COL!$F:$F,COL!$A:$A,C5425,COL!$G:$G,D5425),
IF(AND(A5425="Cervical Cancer Screening", E5425="Total Expenditure ($USD per 100,000 patients)"),
SUMIFS(CERV!$F:$F,CERV!$A:$A,C5425,CERV!$G:$G,D5425),
SUMIFS(CANSCRN!$F:$F,CANSCRN!$A:$A,C5425,CANSCRN!$G:$G,D5425))))))))))))</f>
        <v>90.424751700000002</v>
      </c>
    </row>
    <row r="5426" spans="1:6" x14ac:dyDescent="0.2">
      <c r="A5426" s="24" t="s">
        <v>103</v>
      </c>
      <c r="B5426" s="24" t="s">
        <v>101</v>
      </c>
      <c r="C5426" s="24" t="s">
        <v>64</v>
      </c>
      <c r="D5426" s="24">
        <v>2010</v>
      </c>
      <c r="E5426" s="24" t="s">
        <v>106</v>
      </c>
      <c r="F5426" s="3">
        <f>IF(AND(A5426="PSA Testing", E5426= "Utilization Rate (per 100,000 patients)"),
SUMIFS(PSA!$D:$D,PSA!$A:$A,C5426,PSA!$G:$G,D5426),
IF(AND(A5426="Colorectal Cancer Screening", E5426="Utilization Rate (per 100,000 patients)"),
SUMIFS(COL!$D:$D,COL!$A:$A,C5426,COL!$G:$G, D5426),
IF(AND(A5426="Cervical Cancer Screening", E5426="Utilization Rate (per 100,000 patients)"),
SUMIFS(CERV!$D:$D,CERV!$A:$A,C5426,CERV!$G:$G,D5426),
IF(AND(A5426="Cancer Screening for CKD patients", E5426="Utilization Rate (per 100,000 patients)"),
SUMIFS(CANSCRN!$D:$D,CANSCRN!$A:$A,C5426,CANSCRN!$G:$G,D5426),
IF(AND(A5426="PSA Testing", E5426="Cost per service ($USD)"),
SUMIFS(PSA!$E:$E,PSA!$A:$A,C5426,PSA!$G:$G,D5426),
IF(AND(A5426="Colorectal Cancer Screening", E5426="Cost per service ($USD)"),
SUMIFS(COL!$E:$E,COL!$A:$A,C5426,COL!$G:$G,D5426),
IF(AND(A5426="Cervical Cancer Screening", E5426="Cost per service ($USD)"),
SUMIFS(CERV!$E:$E,CERV!$A:$A,C5426,CERV!$G:$G,D5426),
IF(AND(A5426="Cancer Screening for CKD patients", E5426="Cost per service ($USD)"),
SUMIFS(CANSCRN!$E:$E,CANSCRN!$A:$A,C5426,CANSCRN!$G:$G,D5426),
IF(AND(A5426="PSA Testing", E5426="Total Expenditure ($USD per 100,000 patients)"),
SUMIFS(PSA!$F:$F,PSA!$A:$A,C5426,PSA!$G:$G,D5426),
IF(AND(A5426="Colorectal Cancer Screening", E5426="Total Expenditure ($USD per 100,000 patients)"),
SUMIFS(COL!$F:$F,COL!$A:$A,C5426,COL!$G:$G,D5426),
IF(AND(A5426="Cervical Cancer Screening", E5426="Total Expenditure ($USD per 100,000 patients)"),
SUMIFS(CERV!$F:$F,CERV!$A:$A,C5426,CERV!$G:$G,D5426),
SUMIFS(CANSCRN!$F:$F,CANSCRN!$A:$A,C5426,CANSCRN!$G:$G,D5426))))))))))))</f>
        <v>103.67827680000001</v>
      </c>
    </row>
    <row r="5427" spans="1:6" x14ac:dyDescent="0.2">
      <c r="A5427" s="24" t="s">
        <v>103</v>
      </c>
      <c r="B5427" s="24" t="s">
        <v>101</v>
      </c>
      <c r="C5427" s="24" t="s">
        <v>64</v>
      </c>
      <c r="D5427" s="24">
        <v>2011</v>
      </c>
      <c r="E5427" s="24" t="s">
        <v>106</v>
      </c>
      <c r="F5427" s="3">
        <f>IF(AND(A5427="PSA Testing", E5427= "Utilization Rate (per 100,000 patients)"),
SUMIFS(PSA!$D:$D,PSA!$A:$A,C5427,PSA!$G:$G,D5427),
IF(AND(A5427="Colorectal Cancer Screening", E5427="Utilization Rate (per 100,000 patients)"),
SUMIFS(COL!$D:$D,COL!$A:$A,C5427,COL!$G:$G, D5427),
IF(AND(A5427="Cervical Cancer Screening", E5427="Utilization Rate (per 100,000 patients)"),
SUMIFS(CERV!$D:$D,CERV!$A:$A,C5427,CERV!$G:$G,D5427),
IF(AND(A5427="Cancer Screening for CKD patients", E5427="Utilization Rate (per 100,000 patients)"),
SUMIFS(CANSCRN!$D:$D,CANSCRN!$A:$A,C5427,CANSCRN!$G:$G,D5427),
IF(AND(A5427="PSA Testing", E5427="Cost per service ($USD)"),
SUMIFS(PSA!$E:$E,PSA!$A:$A,C5427,PSA!$G:$G,D5427),
IF(AND(A5427="Colorectal Cancer Screening", E5427="Cost per service ($USD)"),
SUMIFS(COL!$E:$E,COL!$A:$A,C5427,COL!$G:$G,D5427),
IF(AND(A5427="Cervical Cancer Screening", E5427="Cost per service ($USD)"),
SUMIFS(CERV!$E:$E,CERV!$A:$A,C5427,CERV!$G:$G,D5427),
IF(AND(A5427="Cancer Screening for CKD patients", E5427="Cost per service ($USD)"),
SUMIFS(CANSCRN!$E:$E,CANSCRN!$A:$A,C5427,CANSCRN!$G:$G,D5427),
IF(AND(A5427="PSA Testing", E5427="Total Expenditure ($USD per 100,000 patients)"),
SUMIFS(PSA!$F:$F,PSA!$A:$A,C5427,PSA!$G:$G,D5427),
IF(AND(A5427="Colorectal Cancer Screening", E5427="Total Expenditure ($USD per 100,000 patients)"),
SUMIFS(COL!$F:$F,COL!$A:$A,C5427,COL!$G:$G,D5427),
IF(AND(A5427="Cervical Cancer Screening", E5427="Total Expenditure ($USD per 100,000 patients)"),
SUMIFS(CERV!$F:$F,CERV!$A:$A,C5427,CERV!$G:$G,D5427),
SUMIFS(CANSCRN!$F:$F,CANSCRN!$A:$A,C5427,CANSCRN!$G:$G,D5427))))))))))))</f>
        <v>101.85846170000001</v>
      </c>
    </row>
    <row r="5428" spans="1:6" x14ac:dyDescent="0.2">
      <c r="A5428" s="24" t="s">
        <v>103</v>
      </c>
      <c r="B5428" s="24" t="s">
        <v>101</v>
      </c>
      <c r="C5428" s="24" t="s">
        <v>64</v>
      </c>
      <c r="D5428" s="24">
        <v>2012</v>
      </c>
      <c r="E5428" s="24" t="s">
        <v>106</v>
      </c>
      <c r="F5428" s="3">
        <f>IF(AND(A5428="PSA Testing", E5428= "Utilization Rate (per 100,000 patients)"),
SUMIFS(PSA!$D:$D,PSA!$A:$A,C5428,PSA!$G:$G,D5428),
IF(AND(A5428="Colorectal Cancer Screening", E5428="Utilization Rate (per 100,000 patients)"),
SUMIFS(COL!$D:$D,COL!$A:$A,C5428,COL!$G:$G, D5428),
IF(AND(A5428="Cervical Cancer Screening", E5428="Utilization Rate (per 100,000 patients)"),
SUMIFS(CERV!$D:$D,CERV!$A:$A,C5428,CERV!$G:$G,D5428),
IF(AND(A5428="Cancer Screening for CKD patients", E5428="Utilization Rate (per 100,000 patients)"),
SUMIFS(CANSCRN!$D:$D,CANSCRN!$A:$A,C5428,CANSCRN!$G:$G,D5428),
IF(AND(A5428="PSA Testing", E5428="Cost per service ($USD)"),
SUMIFS(PSA!$E:$E,PSA!$A:$A,C5428,PSA!$G:$G,D5428),
IF(AND(A5428="Colorectal Cancer Screening", E5428="Cost per service ($USD)"),
SUMIFS(COL!$E:$E,COL!$A:$A,C5428,COL!$G:$G,D5428),
IF(AND(A5428="Cervical Cancer Screening", E5428="Cost per service ($USD)"),
SUMIFS(CERV!$E:$E,CERV!$A:$A,C5428,CERV!$G:$G,D5428),
IF(AND(A5428="Cancer Screening for CKD patients", E5428="Cost per service ($USD)"),
SUMIFS(CANSCRN!$E:$E,CANSCRN!$A:$A,C5428,CANSCRN!$G:$G,D5428),
IF(AND(A5428="PSA Testing", E5428="Total Expenditure ($USD per 100,000 patients)"),
SUMIFS(PSA!$F:$F,PSA!$A:$A,C5428,PSA!$G:$G,D5428),
IF(AND(A5428="Colorectal Cancer Screening", E5428="Total Expenditure ($USD per 100,000 patients)"),
SUMIFS(COL!$F:$F,COL!$A:$A,C5428,COL!$G:$G,D5428),
IF(AND(A5428="Cervical Cancer Screening", E5428="Total Expenditure ($USD per 100,000 patients)"),
SUMIFS(CERV!$F:$F,CERV!$A:$A,C5428,CERV!$G:$G,D5428),
SUMIFS(CANSCRN!$F:$F,CANSCRN!$A:$A,C5428,CANSCRN!$G:$G,D5428))))))))))))</f>
        <v>100.21192910000001</v>
      </c>
    </row>
    <row r="5429" spans="1:6" x14ac:dyDescent="0.2">
      <c r="A5429" s="24" t="s">
        <v>103</v>
      </c>
      <c r="B5429" s="24" t="s">
        <v>101</v>
      </c>
      <c r="C5429" s="24" t="s">
        <v>64</v>
      </c>
      <c r="D5429" s="24">
        <v>2013</v>
      </c>
      <c r="E5429" s="24" t="s">
        <v>106</v>
      </c>
      <c r="F5429" s="3">
        <f>IF(AND(A5429="PSA Testing", E5429= "Utilization Rate (per 100,000 patients)"),
SUMIFS(PSA!$D:$D,PSA!$A:$A,C5429,PSA!$G:$G,D5429),
IF(AND(A5429="Colorectal Cancer Screening", E5429="Utilization Rate (per 100,000 patients)"),
SUMIFS(COL!$D:$D,COL!$A:$A,C5429,COL!$G:$G, D5429),
IF(AND(A5429="Cervical Cancer Screening", E5429="Utilization Rate (per 100,000 patients)"),
SUMIFS(CERV!$D:$D,CERV!$A:$A,C5429,CERV!$G:$G,D5429),
IF(AND(A5429="Cancer Screening for CKD patients", E5429="Utilization Rate (per 100,000 patients)"),
SUMIFS(CANSCRN!$D:$D,CANSCRN!$A:$A,C5429,CANSCRN!$G:$G,D5429),
IF(AND(A5429="PSA Testing", E5429="Cost per service ($USD)"),
SUMIFS(PSA!$E:$E,PSA!$A:$A,C5429,PSA!$G:$G,D5429),
IF(AND(A5429="Colorectal Cancer Screening", E5429="Cost per service ($USD)"),
SUMIFS(COL!$E:$E,COL!$A:$A,C5429,COL!$G:$G,D5429),
IF(AND(A5429="Cervical Cancer Screening", E5429="Cost per service ($USD)"),
SUMIFS(CERV!$E:$E,CERV!$A:$A,C5429,CERV!$G:$G,D5429),
IF(AND(A5429="Cancer Screening for CKD patients", E5429="Cost per service ($USD)"),
SUMIFS(CANSCRN!$E:$E,CANSCRN!$A:$A,C5429,CANSCRN!$G:$G,D5429),
IF(AND(A5429="PSA Testing", E5429="Total Expenditure ($USD per 100,000 patients)"),
SUMIFS(PSA!$F:$F,PSA!$A:$A,C5429,PSA!$G:$G,D5429),
IF(AND(A5429="Colorectal Cancer Screening", E5429="Total Expenditure ($USD per 100,000 patients)"),
SUMIFS(COL!$F:$F,COL!$A:$A,C5429,COL!$G:$G,D5429),
IF(AND(A5429="Cervical Cancer Screening", E5429="Total Expenditure ($USD per 100,000 patients)"),
SUMIFS(CERV!$F:$F,CERV!$A:$A,C5429,CERV!$G:$G,D5429),
SUMIFS(CANSCRN!$F:$F,CANSCRN!$A:$A,C5429,CANSCRN!$G:$G,D5429))))))))))))</f>
        <v>122.38077029999999</v>
      </c>
    </row>
    <row r="5430" spans="1:6" x14ac:dyDescent="0.2">
      <c r="A5430" s="24" t="s">
        <v>103</v>
      </c>
      <c r="B5430" s="24" t="s">
        <v>101</v>
      </c>
      <c r="C5430" s="24" t="s">
        <v>64</v>
      </c>
      <c r="D5430" s="24">
        <v>2014</v>
      </c>
      <c r="E5430" s="24" t="s">
        <v>106</v>
      </c>
      <c r="F5430" s="3">
        <f>IF(AND(A5430="PSA Testing", E5430= "Utilization Rate (per 100,000 patients)"),
SUMIFS(PSA!$D:$D,PSA!$A:$A,C5430,PSA!$G:$G,D5430),
IF(AND(A5430="Colorectal Cancer Screening", E5430="Utilization Rate (per 100,000 patients)"),
SUMIFS(COL!$D:$D,COL!$A:$A,C5430,COL!$G:$G, D5430),
IF(AND(A5430="Cervical Cancer Screening", E5430="Utilization Rate (per 100,000 patients)"),
SUMIFS(CERV!$D:$D,CERV!$A:$A,C5430,CERV!$G:$G,D5430),
IF(AND(A5430="Cancer Screening for CKD patients", E5430="Utilization Rate (per 100,000 patients)"),
SUMIFS(CANSCRN!$D:$D,CANSCRN!$A:$A,C5430,CANSCRN!$G:$G,D5430),
IF(AND(A5430="PSA Testing", E5430="Cost per service ($USD)"),
SUMIFS(PSA!$E:$E,PSA!$A:$A,C5430,PSA!$G:$G,D5430),
IF(AND(A5430="Colorectal Cancer Screening", E5430="Cost per service ($USD)"),
SUMIFS(COL!$E:$E,COL!$A:$A,C5430,COL!$G:$G,D5430),
IF(AND(A5430="Cervical Cancer Screening", E5430="Cost per service ($USD)"),
SUMIFS(CERV!$E:$E,CERV!$A:$A,C5430,CERV!$G:$G,D5430),
IF(AND(A5430="Cancer Screening for CKD patients", E5430="Cost per service ($USD)"),
SUMIFS(CANSCRN!$E:$E,CANSCRN!$A:$A,C5430,CANSCRN!$G:$G,D5430),
IF(AND(A5430="PSA Testing", E5430="Total Expenditure ($USD per 100,000 patients)"),
SUMIFS(PSA!$F:$F,PSA!$A:$A,C5430,PSA!$G:$G,D5430),
IF(AND(A5430="Colorectal Cancer Screening", E5430="Total Expenditure ($USD per 100,000 patients)"),
SUMIFS(COL!$F:$F,COL!$A:$A,C5430,COL!$G:$G,D5430),
IF(AND(A5430="Cervical Cancer Screening", E5430="Total Expenditure ($USD per 100,000 patients)"),
SUMIFS(CERV!$F:$F,CERV!$A:$A,C5430,CERV!$G:$G,D5430),
SUMIFS(CANSCRN!$F:$F,CANSCRN!$A:$A,C5430,CANSCRN!$G:$G,D5430))))))))))))</f>
        <v>126.1040295</v>
      </c>
    </row>
    <row r="5431" spans="1:6" x14ac:dyDescent="0.2">
      <c r="A5431" s="24" t="s">
        <v>103</v>
      </c>
      <c r="B5431" s="24" t="s">
        <v>101</v>
      </c>
      <c r="C5431" s="24" t="s">
        <v>64</v>
      </c>
      <c r="D5431" s="24">
        <v>2015</v>
      </c>
      <c r="E5431" s="24" t="s">
        <v>106</v>
      </c>
      <c r="F5431" s="3">
        <f>IF(AND(A5431="PSA Testing", E5431= "Utilization Rate (per 100,000 patients)"),
SUMIFS(PSA!$D:$D,PSA!$A:$A,C5431,PSA!$G:$G,D5431),
IF(AND(A5431="Colorectal Cancer Screening", E5431="Utilization Rate (per 100,000 patients)"),
SUMIFS(COL!$D:$D,COL!$A:$A,C5431,COL!$G:$G, D5431),
IF(AND(A5431="Cervical Cancer Screening", E5431="Utilization Rate (per 100,000 patients)"),
SUMIFS(CERV!$D:$D,CERV!$A:$A,C5431,CERV!$G:$G,D5431),
IF(AND(A5431="Cancer Screening for CKD patients", E5431="Utilization Rate (per 100,000 patients)"),
SUMIFS(CANSCRN!$D:$D,CANSCRN!$A:$A,C5431,CANSCRN!$G:$G,D5431),
IF(AND(A5431="PSA Testing", E5431="Cost per service ($USD)"),
SUMIFS(PSA!$E:$E,PSA!$A:$A,C5431,PSA!$G:$G,D5431),
IF(AND(A5431="Colorectal Cancer Screening", E5431="Cost per service ($USD)"),
SUMIFS(COL!$E:$E,COL!$A:$A,C5431,COL!$G:$G,D5431),
IF(AND(A5431="Cervical Cancer Screening", E5431="Cost per service ($USD)"),
SUMIFS(CERV!$E:$E,CERV!$A:$A,C5431,CERV!$G:$G,D5431),
IF(AND(A5431="Cancer Screening for CKD patients", E5431="Cost per service ($USD)"),
SUMIFS(CANSCRN!$E:$E,CANSCRN!$A:$A,C5431,CANSCRN!$G:$G,D5431),
IF(AND(A5431="PSA Testing", E5431="Total Expenditure ($USD per 100,000 patients)"),
SUMIFS(PSA!$F:$F,PSA!$A:$A,C5431,PSA!$G:$G,D5431),
IF(AND(A5431="Colorectal Cancer Screening", E5431="Total Expenditure ($USD per 100,000 patients)"),
SUMIFS(COL!$F:$F,COL!$A:$A,C5431,COL!$G:$G,D5431),
IF(AND(A5431="Cervical Cancer Screening", E5431="Total Expenditure ($USD per 100,000 patients)"),
SUMIFS(CERV!$F:$F,CERV!$A:$A,C5431,CERV!$G:$G,D5431),
SUMIFS(CANSCRN!$F:$F,CANSCRN!$A:$A,C5431,CANSCRN!$G:$G,D5431))))))))))))</f>
        <v>133.3399392</v>
      </c>
    </row>
    <row r="5432" spans="1:6" x14ac:dyDescent="0.2">
      <c r="A5432" s="24" t="s">
        <v>103</v>
      </c>
      <c r="B5432" s="24" t="s">
        <v>101</v>
      </c>
      <c r="C5432" s="24" t="s">
        <v>64</v>
      </c>
      <c r="D5432" s="24">
        <v>2016</v>
      </c>
      <c r="E5432" s="24" t="s">
        <v>106</v>
      </c>
      <c r="F5432" s="3">
        <f>IF(AND(A5432="PSA Testing", E5432= "Utilization Rate (per 100,000 patients)"),
SUMIFS(PSA!$D:$D,PSA!$A:$A,C5432,PSA!$G:$G,D5432),
IF(AND(A5432="Colorectal Cancer Screening", E5432="Utilization Rate (per 100,000 patients)"),
SUMIFS(COL!$D:$D,COL!$A:$A,C5432,COL!$G:$G, D5432),
IF(AND(A5432="Cervical Cancer Screening", E5432="Utilization Rate (per 100,000 patients)"),
SUMIFS(CERV!$D:$D,CERV!$A:$A,C5432,CERV!$G:$G,D5432),
IF(AND(A5432="Cancer Screening for CKD patients", E5432="Utilization Rate (per 100,000 patients)"),
SUMIFS(CANSCRN!$D:$D,CANSCRN!$A:$A,C5432,CANSCRN!$G:$G,D5432),
IF(AND(A5432="PSA Testing", E5432="Cost per service ($USD)"),
SUMIFS(PSA!$E:$E,PSA!$A:$A,C5432,PSA!$G:$G,D5432),
IF(AND(A5432="Colorectal Cancer Screening", E5432="Cost per service ($USD)"),
SUMIFS(COL!$E:$E,COL!$A:$A,C5432,COL!$G:$G,D5432),
IF(AND(A5432="Cervical Cancer Screening", E5432="Cost per service ($USD)"),
SUMIFS(CERV!$E:$E,CERV!$A:$A,C5432,CERV!$G:$G,D5432),
IF(AND(A5432="Cancer Screening for CKD patients", E5432="Cost per service ($USD)"),
SUMIFS(CANSCRN!$E:$E,CANSCRN!$A:$A,C5432,CANSCRN!$G:$G,D5432),
IF(AND(A5432="PSA Testing", E5432="Total Expenditure ($USD per 100,000 patients)"),
SUMIFS(PSA!$F:$F,PSA!$A:$A,C5432,PSA!$G:$G,D5432),
IF(AND(A5432="Colorectal Cancer Screening", E5432="Total Expenditure ($USD per 100,000 patients)"),
SUMIFS(COL!$F:$F,COL!$A:$A,C5432,COL!$G:$G,D5432),
IF(AND(A5432="Cervical Cancer Screening", E5432="Total Expenditure ($USD per 100,000 patients)"),
SUMIFS(CERV!$F:$F,CERV!$A:$A,C5432,CERV!$G:$G,D5432),
SUMIFS(CANSCRN!$F:$F,CANSCRN!$A:$A,C5432,CANSCRN!$G:$G,D5432))))))))))))</f>
        <v>141.12866600000001</v>
      </c>
    </row>
    <row r="5433" spans="1:6" x14ac:dyDescent="0.2">
      <c r="A5433" s="24" t="s">
        <v>103</v>
      </c>
      <c r="B5433" s="24" t="s">
        <v>101</v>
      </c>
      <c r="C5433" s="24" t="s">
        <v>64</v>
      </c>
      <c r="D5433" s="24">
        <v>2017</v>
      </c>
      <c r="E5433" s="24" t="s">
        <v>106</v>
      </c>
      <c r="F5433" s="3">
        <f>IF(AND(A5433="PSA Testing", E5433= "Utilization Rate (per 100,000 patients)"),
SUMIFS(PSA!$D:$D,PSA!$A:$A,C5433,PSA!$G:$G,D5433),
IF(AND(A5433="Colorectal Cancer Screening", E5433="Utilization Rate (per 100,000 patients)"),
SUMIFS(COL!$D:$D,COL!$A:$A,C5433,COL!$G:$G, D5433),
IF(AND(A5433="Cervical Cancer Screening", E5433="Utilization Rate (per 100,000 patients)"),
SUMIFS(CERV!$D:$D,CERV!$A:$A,C5433,CERV!$G:$G,D5433),
IF(AND(A5433="Cancer Screening for CKD patients", E5433="Utilization Rate (per 100,000 patients)"),
SUMIFS(CANSCRN!$D:$D,CANSCRN!$A:$A,C5433,CANSCRN!$G:$G,D5433),
IF(AND(A5433="PSA Testing", E5433="Cost per service ($USD)"),
SUMIFS(PSA!$E:$E,PSA!$A:$A,C5433,PSA!$G:$G,D5433),
IF(AND(A5433="Colorectal Cancer Screening", E5433="Cost per service ($USD)"),
SUMIFS(COL!$E:$E,COL!$A:$A,C5433,COL!$G:$G,D5433),
IF(AND(A5433="Cervical Cancer Screening", E5433="Cost per service ($USD)"),
SUMIFS(CERV!$E:$E,CERV!$A:$A,C5433,CERV!$G:$G,D5433),
IF(AND(A5433="Cancer Screening for CKD patients", E5433="Cost per service ($USD)"),
SUMIFS(CANSCRN!$E:$E,CANSCRN!$A:$A,C5433,CANSCRN!$G:$G,D5433),
IF(AND(A5433="PSA Testing", E5433="Total Expenditure ($USD per 100,000 patients)"),
SUMIFS(PSA!$F:$F,PSA!$A:$A,C5433,PSA!$G:$G,D5433),
IF(AND(A5433="Colorectal Cancer Screening", E5433="Total Expenditure ($USD per 100,000 patients)"),
SUMIFS(COL!$F:$F,COL!$A:$A,C5433,COL!$G:$G,D5433),
IF(AND(A5433="Cervical Cancer Screening", E5433="Total Expenditure ($USD per 100,000 patients)"),
SUMIFS(CERV!$F:$F,CERV!$A:$A,C5433,CERV!$G:$G,D5433),
SUMIFS(CANSCRN!$F:$F,CANSCRN!$A:$A,C5433,CANSCRN!$G:$G,D5433))))))))))))</f>
        <v>144.50353319999999</v>
      </c>
    </row>
    <row r="5434" spans="1:6" x14ac:dyDescent="0.2">
      <c r="A5434" s="24" t="s">
        <v>103</v>
      </c>
      <c r="B5434" s="24" t="s">
        <v>101</v>
      </c>
      <c r="C5434" s="24" t="s">
        <v>64</v>
      </c>
      <c r="D5434" s="24">
        <v>2018</v>
      </c>
      <c r="E5434" s="24" t="s">
        <v>106</v>
      </c>
      <c r="F5434" s="3">
        <f>IF(AND(A5434="PSA Testing", E5434= "Utilization Rate (per 100,000 patients)"),
SUMIFS(PSA!$D:$D,PSA!$A:$A,C5434,PSA!$G:$G,D5434),
IF(AND(A5434="Colorectal Cancer Screening", E5434="Utilization Rate (per 100,000 patients)"),
SUMIFS(COL!$D:$D,COL!$A:$A,C5434,COL!$G:$G, D5434),
IF(AND(A5434="Cervical Cancer Screening", E5434="Utilization Rate (per 100,000 patients)"),
SUMIFS(CERV!$D:$D,CERV!$A:$A,C5434,CERV!$G:$G,D5434),
IF(AND(A5434="Cancer Screening for CKD patients", E5434="Utilization Rate (per 100,000 patients)"),
SUMIFS(CANSCRN!$D:$D,CANSCRN!$A:$A,C5434,CANSCRN!$G:$G,D5434),
IF(AND(A5434="PSA Testing", E5434="Cost per service ($USD)"),
SUMIFS(PSA!$E:$E,PSA!$A:$A,C5434,PSA!$G:$G,D5434),
IF(AND(A5434="Colorectal Cancer Screening", E5434="Cost per service ($USD)"),
SUMIFS(COL!$E:$E,COL!$A:$A,C5434,COL!$G:$G,D5434),
IF(AND(A5434="Cervical Cancer Screening", E5434="Cost per service ($USD)"),
SUMIFS(CERV!$E:$E,CERV!$A:$A,C5434,CERV!$G:$G,D5434),
IF(AND(A5434="Cancer Screening for CKD patients", E5434="Cost per service ($USD)"),
SUMIFS(CANSCRN!$E:$E,CANSCRN!$A:$A,C5434,CANSCRN!$G:$G,D5434),
IF(AND(A5434="PSA Testing", E5434="Total Expenditure ($USD per 100,000 patients)"),
SUMIFS(PSA!$F:$F,PSA!$A:$A,C5434,PSA!$G:$G,D5434),
IF(AND(A5434="Colorectal Cancer Screening", E5434="Total Expenditure ($USD per 100,000 patients)"),
SUMIFS(COL!$F:$F,COL!$A:$A,C5434,COL!$G:$G,D5434),
IF(AND(A5434="Cervical Cancer Screening", E5434="Total Expenditure ($USD per 100,000 patients)"),
SUMIFS(CERV!$F:$F,CERV!$A:$A,C5434,CERV!$G:$G,D5434),
SUMIFS(CANSCRN!$F:$F,CANSCRN!$A:$A,C5434,CANSCRN!$G:$G,D5434))))))))))))</f>
        <v>169.8618927</v>
      </c>
    </row>
    <row r="5435" spans="1:6" x14ac:dyDescent="0.2">
      <c r="A5435" s="24" t="s">
        <v>103</v>
      </c>
      <c r="B5435" s="24" t="s">
        <v>101</v>
      </c>
      <c r="C5435" s="24" t="s">
        <v>64</v>
      </c>
      <c r="D5435" s="24">
        <v>2019</v>
      </c>
      <c r="E5435" s="24" t="s">
        <v>106</v>
      </c>
      <c r="F5435" s="3">
        <f>IF(AND(A5435="PSA Testing", E5435= "Utilization Rate (per 100,000 patients)"),
SUMIFS(PSA!$D:$D,PSA!$A:$A,C5435,PSA!$G:$G,D5435),
IF(AND(A5435="Colorectal Cancer Screening", E5435="Utilization Rate (per 100,000 patients)"),
SUMIFS(COL!$D:$D,COL!$A:$A,C5435,COL!$G:$G, D5435),
IF(AND(A5435="Cervical Cancer Screening", E5435="Utilization Rate (per 100,000 patients)"),
SUMIFS(CERV!$D:$D,CERV!$A:$A,C5435,CERV!$G:$G,D5435),
IF(AND(A5435="Cancer Screening for CKD patients", E5435="Utilization Rate (per 100,000 patients)"),
SUMIFS(CANSCRN!$D:$D,CANSCRN!$A:$A,C5435,CANSCRN!$G:$G,D5435),
IF(AND(A5435="PSA Testing", E5435="Cost per service ($USD)"),
SUMIFS(PSA!$E:$E,PSA!$A:$A,C5435,PSA!$G:$G,D5435),
IF(AND(A5435="Colorectal Cancer Screening", E5435="Cost per service ($USD)"),
SUMIFS(COL!$E:$E,COL!$A:$A,C5435,COL!$G:$G,D5435),
IF(AND(A5435="Cervical Cancer Screening", E5435="Cost per service ($USD)"),
SUMIFS(CERV!$E:$E,CERV!$A:$A,C5435,CERV!$G:$G,D5435),
IF(AND(A5435="Cancer Screening for CKD patients", E5435="Cost per service ($USD)"),
SUMIFS(CANSCRN!$E:$E,CANSCRN!$A:$A,C5435,CANSCRN!$G:$G,D5435),
IF(AND(A5435="PSA Testing", E5435="Total Expenditure ($USD per 100,000 patients)"),
SUMIFS(PSA!$F:$F,PSA!$A:$A,C5435,PSA!$G:$G,D5435),
IF(AND(A5435="Colorectal Cancer Screening", E5435="Total Expenditure ($USD per 100,000 patients)"),
SUMIFS(COL!$F:$F,COL!$A:$A,C5435,COL!$G:$G,D5435),
IF(AND(A5435="Cervical Cancer Screening", E5435="Total Expenditure ($USD per 100,000 patients)"),
SUMIFS(CERV!$F:$F,CERV!$A:$A,C5435,CERV!$G:$G,D5435),
SUMIFS(CANSCRN!$F:$F,CANSCRN!$A:$A,C5435,CANSCRN!$G:$G,D5435))))))))))))</f>
        <v>188.5694086</v>
      </c>
    </row>
    <row r="5436" spans="1:6" x14ac:dyDescent="0.2">
      <c r="A5436" s="24" t="s">
        <v>103</v>
      </c>
      <c r="B5436" s="24" t="s">
        <v>101</v>
      </c>
      <c r="C5436" s="24" t="s">
        <v>65</v>
      </c>
      <c r="D5436" s="24">
        <v>2009</v>
      </c>
      <c r="E5436" s="24" t="s">
        <v>106</v>
      </c>
      <c r="F5436" s="3">
        <f>IF(AND(A5436="PSA Testing", E5436= "Utilization Rate (per 100,000 patients)"),
SUMIFS(PSA!$D:$D,PSA!$A:$A,C5436,PSA!$G:$G,D5436),
IF(AND(A5436="Colorectal Cancer Screening", E5436="Utilization Rate (per 100,000 patients)"),
SUMIFS(COL!$D:$D,COL!$A:$A,C5436,COL!$G:$G, D5436),
IF(AND(A5436="Cervical Cancer Screening", E5436="Utilization Rate (per 100,000 patients)"),
SUMIFS(CERV!$D:$D,CERV!$A:$A,C5436,CERV!$G:$G,D5436),
IF(AND(A5436="Cancer Screening for CKD patients", E5436="Utilization Rate (per 100,000 patients)"),
SUMIFS(CANSCRN!$D:$D,CANSCRN!$A:$A,C5436,CANSCRN!$G:$G,D5436),
IF(AND(A5436="PSA Testing", E5436="Cost per service ($USD)"),
SUMIFS(PSA!$E:$E,PSA!$A:$A,C5436,PSA!$G:$G,D5436),
IF(AND(A5436="Colorectal Cancer Screening", E5436="Cost per service ($USD)"),
SUMIFS(COL!$E:$E,COL!$A:$A,C5436,COL!$G:$G,D5436),
IF(AND(A5436="Cervical Cancer Screening", E5436="Cost per service ($USD)"),
SUMIFS(CERV!$E:$E,CERV!$A:$A,C5436,CERV!$G:$G,D5436),
IF(AND(A5436="Cancer Screening for CKD patients", E5436="Cost per service ($USD)"),
SUMIFS(CANSCRN!$E:$E,CANSCRN!$A:$A,C5436,CANSCRN!$G:$G,D5436),
IF(AND(A5436="PSA Testing", E5436="Total Expenditure ($USD per 100,000 patients)"),
SUMIFS(PSA!$F:$F,PSA!$A:$A,C5436,PSA!$G:$G,D5436),
IF(AND(A5436="Colorectal Cancer Screening", E5436="Total Expenditure ($USD per 100,000 patients)"),
SUMIFS(COL!$F:$F,COL!$A:$A,C5436,COL!$G:$G,D5436),
IF(AND(A5436="Cervical Cancer Screening", E5436="Total Expenditure ($USD per 100,000 patients)"),
SUMIFS(CERV!$F:$F,CERV!$A:$A,C5436,CERV!$G:$G,D5436),
SUMIFS(CANSCRN!$F:$F,CANSCRN!$A:$A,C5436,CANSCRN!$G:$G,D5436))))))))))))</f>
        <v>101.77044859999999</v>
      </c>
    </row>
    <row r="5437" spans="1:6" x14ac:dyDescent="0.2">
      <c r="A5437" s="24" t="s">
        <v>103</v>
      </c>
      <c r="B5437" s="24" t="s">
        <v>101</v>
      </c>
      <c r="C5437" s="24" t="s">
        <v>65</v>
      </c>
      <c r="D5437" s="24">
        <v>2010</v>
      </c>
      <c r="E5437" s="24" t="s">
        <v>106</v>
      </c>
      <c r="F5437" s="3">
        <f>IF(AND(A5437="PSA Testing", E5437= "Utilization Rate (per 100,000 patients)"),
SUMIFS(PSA!$D:$D,PSA!$A:$A,C5437,PSA!$G:$G,D5437),
IF(AND(A5437="Colorectal Cancer Screening", E5437="Utilization Rate (per 100,000 patients)"),
SUMIFS(COL!$D:$D,COL!$A:$A,C5437,COL!$G:$G, D5437),
IF(AND(A5437="Cervical Cancer Screening", E5437="Utilization Rate (per 100,000 patients)"),
SUMIFS(CERV!$D:$D,CERV!$A:$A,C5437,CERV!$G:$G,D5437),
IF(AND(A5437="Cancer Screening for CKD patients", E5437="Utilization Rate (per 100,000 patients)"),
SUMIFS(CANSCRN!$D:$D,CANSCRN!$A:$A,C5437,CANSCRN!$G:$G,D5437),
IF(AND(A5437="PSA Testing", E5437="Cost per service ($USD)"),
SUMIFS(PSA!$E:$E,PSA!$A:$A,C5437,PSA!$G:$G,D5437),
IF(AND(A5437="Colorectal Cancer Screening", E5437="Cost per service ($USD)"),
SUMIFS(COL!$E:$E,COL!$A:$A,C5437,COL!$G:$G,D5437),
IF(AND(A5437="Cervical Cancer Screening", E5437="Cost per service ($USD)"),
SUMIFS(CERV!$E:$E,CERV!$A:$A,C5437,CERV!$G:$G,D5437),
IF(AND(A5437="Cancer Screening for CKD patients", E5437="Cost per service ($USD)"),
SUMIFS(CANSCRN!$E:$E,CANSCRN!$A:$A,C5437,CANSCRN!$G:$G,D5437),
IF(AND(A5437="PSA Testing", E5437="Total Expenditure ($USD per 100,000 patients)"),
SUMIFS(PSA!$F:$F,PSA!$A:$A,C5437,PSA!$G:$G,D5437),
IF(AND(A5437="Colorectal Cancer Screening", E5437="Total Expenditure ($USD per 100,000 patients)"),
SUMIFS(COL!$F:$F,COL!$A:$A,C5437,COL!$G:$G,D5437),
IF(AND(A5437="Cervical Cancer Screening", E5437="Total Expenditure ($USD per 100,000 patients)"),
SUMIFS(CERV!$F:$F,CERV!$A:$A,C5437,CERV!$G:$G,D5437),
SUMIFS(CANSCRN!$F:$F,CANSCRN!$A:$A,C5437,CANSCRN!$G:$G,D5437))))))))))))</f>
        <v>103.6276574</v>
      </c>
    </row>
    <row r="5438" spans="1:6" x14ac:dyDescent="0.2">
      <c r="A5438" s="24" t="s">
        <v>103</v>
      </c>
      <c r="B5438" s="24" t="s">
        <v>101</v>
      </c>
      <c r="C5438" s="24" t="s">
        <v>65</v>
      </c>
      <c r="D5438" s="24">
        <v>2011</v>
      </c>
      <c r="E5438" s="24" t="s">
        <v>106</v>
      </c>
      <c r="F5438" s="3">
        <f>IF(AND(A5438="PSA Testing", E5438= "Utilization Rate (per 100,000 patients)"),
SUMIFS(PSA!$D:$D,PSA!$A:$A,C5438,PSA!$G:$G,D5438),
IF(AND(A5438="Colorectal Cancer Screening", E5438="Utilization Rate (per 100,000 patients)"),
SUMIFS(COL!$D:$D,COL!$A:$A,C5438,COL!$G:$G, D5438),
IF(AND(A5438="Cervical Cancer Screening", E5438="Utilization Rate (per 100,000 patients)"),
SUMIFS(CERV!$D:$D,CERV!$A:$A,C5438,CERV!$G:$G,D5438),
IF(AND(A5438="Cancer Screening for CKD patients", E5438="Utilization Rate (per 100,000 patients)"),
SUMIFS(CANSCRN!$D:$D,CANSCRN!$A:$A,C5438,CANSCRN!$G:$G,D5438),
IF(AND(A5438="PSA Testing", E5438="Cost per service ($USD)"),
SUMIFS(PSA!$E:$E,PSA!$A:$A,C5438,PSA!$G:$G,D5438),
IF(AND(A5438="Colorectal Cancer Screening", E5438="Cost per service ($USD)"),
SUMIFS(COL!$E:$E,COL!$A:$A,C5438,COL!$G:$G,D5438),
IF(AND(A5438="Cervical Cancer Screening", E5438="Cost per service ($USD)"),
SUMIFS(CERV!$E:$E,CERV!$A:$A,C5438,CERV!$G:$G,D5438),
IF(AND(A5438="Cancer Screening for CKD patients", E5438="Cost per service ($USD)"),
SUMIFS(CANSCRN!$E:$E,CANSCRN!$A:$A,C5438,CANSCRN!$G:$G,D5438),
IF(AND(A5438="PSA Testing", E5438="Total Expenditure ($USD per 100,000 patients)"),
SUMIFS(PSA!$F:$F,PSA!$A:$A,C5438,PSA!$G:$G,D5438),
IF(AND(A5438="Colorectal Cancer Screening", E5438="Total Expenditure ($USD per 100,000 patients)"),
SUMIFS(COL!$F:$F,COL!$A:$A,C5438,COL!$G:$G,D5438),
IF(AND(A5438="Cervical Cancer Screening", E5438="Total Expenditure ($USD per 100,000 patients)"),
SUMIFS(CERV!$F:$F,CERV!$A:$A,C5438,CERV!$G:$G,D5438),
SUMIFS(CANSCRN!$F:$F,CANSCRN!$A:$A,C5438,CANSCRN!$G:$G,D5438))))))))))))</f>
        <v>117.9948844</v>
      </c>
    </row>
    <row r="5439" spans="1:6" x14ac:dyDescent="0.2">
      <c r="A5439" s="24" t="s">
        <v>103</v>
      </c>
      <c r="B5439" s="24" t="s">
        <v>101</v>
      </c>
      <c r="C5439" s="24" t="s">
        <v>65</v>
      </c>
      <c r="D5439" s="24">
        <v>2012</v>
      </c>
      <c r="E5439" s="24" t="s">
        <v>106</v>
      </c>
      <c r="F5439" s="3">
        <f>IF(AND(A5439="PSA Testing", E5439= "Utilization Rate (per 100,000 patients)"),
SUMIFS(PSA!$D:$D,PSA!$A:$A,C5439,PSA!$G:$G,D5439),
IF(AND(A5439="Colorectal Cancer Screening", E5439="Utilization Rate (per 100,000 patients)"),
SUMIFS(COL!$D:$D,COL!$A:$A,C5439,COL!$G:$G, D5439),
IF(AND(A5439="Cervical Cancer Screening", E5439="Utilization Rate (per 100,000 patients)"),
SUMIFS(CERV!$D:$D,CERV!$A:$A,C5439,CERV!$G:$G,D5439),
IF(AND(A5439="Cancer Screening for CKD patients", E5439="Utilization Rate (per 100,000 patients)"),
SUMIFS(CANSCRN!$D:$D,CANSCRN!$A:$A,C5439,CANSCRN!$G:$G,D5439),
IF(AND(A5439="PSA Testing", E5439="Cost per service ($USD)"),
SUMIFS(PSA!$E:$E,PSA!$A:$A,C5439,PSA!$G:$G,D5439),
IF(AND(A5439="Colorectal Cancer Screening", E5439="Cost per service ($USD)"),
SUMIFS(COL!$E:$E,COL!$A:$A,C5439,COL!$G:$G,D5439),
IF(AND(A5439="Cervical Cancer Screening", E5439="Cost per service ($USD)"),
SUMIFS(CERV!$E:$E,CERV!$A:$A,C5439,CERV!$G:$G,D5439),
IF(AND(A5439="Cancer Screening for CKD patients", E5439="Cost per service ($USD)"),
SUMIFS(CANSCRN!$E:$E,CANSCRN!$A:$A,C5439,CANSCRN!$G:$G,D5439),
IF(AND(A5439="PSA Testing", E5439="Total Expenditure ($USD per 100,000 patients)"),
SUMIFS(PSA!$F:$F,PSA!$A:$A,C5439,PSA!$G:$G,D5439),
IF(AND(A5439="Colorectal Cancer Screening", E5439="Total Expenditure ($USD per 100,000 patients)"),
SUMIFS(COL!$F:$F,COL!$A:$A,C5439,COL!$G:$G,D5439),
IF(AND(A5439="Cervical Cancer Screening", E5439="Total Expenditure ($USD per 100,000 patients)"),
SUMIFS(CERV!$F:$F,CERV!$A:$A,C5439,CERV!$G:$G,D5439),
SUMIFS(CANSCRN!$F:$F,CANSCRN!$A:$A,C5439,CANSCRN!$G:$G,D5439))))))))))))</f>
        <v>114.2816102</v>
      </c>
    </row>
    <row r="5440" spans="1:6" x14ac:dyDescent="0.2">
      <c r="A5440" s="24" t="s">
        <v>103</v>
      </c>
      <c r="B5440" s="24" t="s">
        <v>101</v>
      </c>
      <c r="C5440" s="24" t="s">
        <v>65</v>
      </c>
      <c r="D5440" s="24">
        <v>2013</v>
      </c>
      <c r="E5440" s="24" t="s">
        <v>106</v>
      </c>
      <c r="F5440" s="3">
        <f>IF(AND(A5440="PSA Testing", E5440= "Utilization Rate (per 100,000 patients)"),
SUMIFS(PSA!$D:$D,PSA!$A:$A,C5440,PSA!$G:$G,D5440),
IF(AND(A5440="Colorectal Cancer Screening", E5440="Utilization Rate (per 100,000 patients)"),
SUMIFS(COL!$D:$D,COL!$A:$A,C5440,COL!$G:$G, D5440),
IF(AND(A5440="Cervical Cancer Screening", E5440="Utilization Rate (per 100,000 patients)"),
SUMIFS(CERV!$D:$D,CERV!$A:$A,C5440,CERV!$G:$G,D5440),
IF(AND(A5440="Cancer Screening for CKD patients", E5440="Utilization Rate (per 100,000 patients)"),
SUMIFS(CANSCRN!$D:$D,CANSCRN!$A:$A,C5440,CANSCRN!$G:$G,D5440),
IF(AND(A5440="PSA Testing", E5440="Cost per service ($USD)"),
SUMIFS(PSA!$E:$E,PSA!$A:$A,C5440,PSA!$G:$G,D5440),
IF(AND(A5440="Colorectal Cancer Screening", E5440="Cost per service ($USD)"),
SUMIFS(COL!$E:$E,COL!$A:$A,C5440,COL!$G:$G,D5440),
IF(AND(A5440="Cervical Cancer Screening", E5440="Cost per service ($USD)"),
SUMIFS(CERV!$E:$E,CERV!$A:$A,C5440,CERV!$G:$G,D5440),
IF(AND(A5440="Cancer Screening for CKD patients", E5440="Cost per service ($USD)"),
SUMIFS(CANSCRN!$E:$E,CANSCRN!$A:$A,C5440,CANSCRN!$G:$G,D5440),
IF(AND(A5440="PSA Testing", E5440="Total Expenditure ($USD per 100,000 patients)"),
SUMIFS(PSA!$F:$F,PSA!$A:$A,C5440,PSA!$G:$G,D5440),
IF(AND(A5440="Colorectal Cancer Screening", E5440="Total Expenditure ($USD per 100,000 patients)"),
SUMIFS(COL!$F:$F,COL!$A:$A,C5440,COL!$G:$G,D5440),
IF(AND(A5440="Cervical Cancer Screening", E5440="Total Expenditure ($USD per 100,000 patients)"),
SUMIFS(CERV!$F:$F,CERV!$A:$A,C5440,CERV!$G:$G,D5440),
SUMIFS(CANSCRN!$F:$F,CANSCRN!$A:$A,C5440,CANSCRN!$G:$G,D5440))))))))))))</f>
        <v>124.3859978</v>
      </c>
    </row>
    <row r="5441" spans="1:6" x14ac:dyDescent="0.2">
      <c r="A5441" s="24" t="s">
        <v>103</v>
      </c>
      <c r="B5441" s="24" t="s">
        <v>101</v>
      </c>
      <c r="C5441" s="24" t="s">
        <v>65</v>
      </c>
      <c r="D5441" s="24">
        <v>2014</v>
      </c>
      <c r="E5441" s="24" t="s">
        <v>106</v>
      </c>
      <c r="F5441" s="3">
        <f>IF(AND(A5441="PSA Testing", E5441= "Utilization Rate (per 100,000 patients)"),
SUMIFS(PSA!$D:$D,PSA!$A:$A,C5441,PSA!$G:$G,D5441),
IF(AND(A5441="Colorectal Cancer Screening", E5441="Utilization Rate (per 100,000 patients)"),
SUMIFS(COL!$D:$D,COL!$A:$A,C5441,COL!$G:$G, D5441),
IF(AND(A5441="Cervical Cancer Screening", E5441="Utilization Rate (per 100,000 patients)"),
SUMIFS(CERV!$D:$D,CERV!$A:$A,C5441,CERV!$G:$G,D5441),
IF(AND(A5441="Cancer Screening for CKD patients", E5441="Utilization Rate (per 100,000 patients)"),
SUMIFS(CANSCRN!$D:$D,CANSCRN!$A:$A,C5441,CANSCRN!$G:$G,D5441),
IF(AND(A5441="PSA Testing", E5441="Cost per service ($USD)"),
SUMIFS(PSA!$E:$E,PSA!$A:$A,C5441,PSA!$G:$G,D5441),
IF(AND(A5441="Colorectal Cancer Screening", E5441="Cost per service ($USD)"),
SUMIFS(COL!$E:$E,COL!$A:$A,C5441,COL!$G:$G,D5441),
IF(AND(A5441="Cervical Cancer Screening", E5441="Cost per service ($USD)"),
SUMIFS(CERV!$E:$E,CERV!$A:$A,C5441,CERV!$G:$G,D5441),
IF(AND(A5441="Cancer Screening for CKD patients", E5441="Cost per service ($USD)"),
SUMIFS(CANSCRN!$E:$E,CANSCRN!$A:$A,C5441,CANSCRN!$G:$G,D5441),
IF(AND(A5441="PSA Testing", E5441="Total Expenditure ($USD per 100,000 patients)"),
SUMIFS(PSA!$F:$F,PSA!$A:$A,C5441,PSA!$G:$G,D5441),
IF(AND(A5441="Colorectal Cancer Screening", E5441="Total Expenditure ($USD per 100,000 patients)"),
SUMIFS(COL!$F:$F,COL!$A:$A,C5441,COL!$G:$G,D5441),
IF(AND(A5441="Cervical Cancer Screening", E5441="Total Expenditure ($USD per 100,000 patients)"),
SUMIFS(CERV!$F:$F,CERV!$A:$A,C5441,CERV!$G:$G,D5441),
SUMIFS(CANSCRN!$F:$F,CANSCRN!$A:$A,C5441,CANSCRN!$G:$G,D5441))))))))))))</f>
        <v>129.80748180000001</v>
      </c>
    </row>
    <row r="5442" spans="1:6" x14ac:dyDescent="0.2">
      <c r="A5442" s="24" t="s">
        <v>103</v>
      </c>
      <c r="B5442" s="24" t="s">
        <v>101</v>
      </c>
      <c r="C5442" s="24" t="s">
        <v>65</v>
      </c>
      <c r="D5442" s="24">
        <v>2015</v>
      </c>
      <c r="E5442" s="24" t="s">
        <v>106</v>
      </c>
      <c r="F5442" s="3">
        <f>IF(AND(A5442="PSA Testing", E5442= "Utilization Rate (per 100,000 patients)"),
SUMIFS(PSA!$D:$D,PSA!$A:$A,C5442,PSA!$G:$G,D5442),
IF(AND(A5442="Colorectal Cancer Screening", E5442="Utilization Rate (per 100,000 patients)"),
SUMIFS(COL!$D:$D,COL!$A:$A,C5442,COL!$G:$G, D5442),
IF(AND(A5442="Cervical Cancer Screening", E5442="Utilization Rate (per 100,000 patients)"),
SUMIFS(CERV!$D:$D,CERV!$A:$A,C5442,CERV!$G:$G,D5442),
IF(AND(A5442="Cancer Screening for CKD patients", E5442="Utilization Rate (per 100,000 patients)"),
SUMIFS(CANSCRN!$D:$D,CANSCRN!$A:$A,C5442,CANSCRN!$G:$G,D5442),
IF(AND(A5442="PSA Testing", E5442="Cost per service ($USD)"),
SUMIFS(PSA!$E:$E,PSA!$A:$A,C5442,PSA!$G:$G,D5442),
IF(AND(A5442="Colorectal Cancer Screening", E5442="Cost per service ($USD)"),
SUMIFS(COL!$E:$E,COL!$A:$A,C5442,COL!$G:$G,D5442),
IF(AND(A5442="Cervical Cancer Screening", E5442="Cost per service ($USD)"),
SUMIFS(CERV!$E:$E,CERV!$A:$A,C5442,CERV!$G:$G,D5442),
IF(AND(A5442="Cancer Screening for CKD patients", E5442="Cost per service ($USD)"),
SUMIFS(CANSCRN!$E:$E,CANSCRN!$A:$A,C5442,CANSCRN!$G:$G,D5442),
IF(AND(A5442="PSA Testing", E5442="Total Expenditure ($USD per 100,000 patients)"),
SUMIFS(PSA!$F:$F,PSA!$A:$A,C5442,PSA!$G:$G,D5442),
IF(AND(A5442="Colorectal Cancer Screening", E5442="Total Expenditure ($USD per 100,000 patients)"),
SUMIFS(COL!$F:$F,COL!$A:$A,C5442,COL!$G:$G,D5442),
IF(AND(A5442="Cervical Cancer Screening", E5442="Total Expenditure ($USD per 100,000 patients)"),
SUMIFS(CERV!$F:$F,CERV!$A:$A,C5442,CERV!$G:$G,D5442),
SUMIFS(CANSCRN!$F:$F,CANSCRN!$A:$A,C5442,CANSCRN!$G:$G,D5442))))))))))))</f>
        <v>159.90769890000001</v>
      </c>
    </row>
    <row r="5443" spans="1:6" x14ac:dyDescent="0.2">
      <c r="A5443" s="24" t="s">
        <v>103</v>
      </c>
      <c r="B5443" s="24" t="s">
        <v>101</v>
      </c>
      <c r="C5443" s="24" t="s">
        <v>65</v>
      </c>
      <c r="D5443" s="24">
        <v>2016</v>
      </c>
      <c r="E5443" s="24" t="s">
        <v>106</v>
      </c>
      <c r="F5443" s="3">
        <f>IF(AND(A5443="PSA Testing", E5443= "Utilization Rate (per 100,000 patients)"),
SUMIFS(PSA!$D:$D,PSA!$A:$A,C5443,PSA!$G:$G,D5443),
IF(AND(A5443="Colorectal Cancer Screening", E5443="Utilization Rate (per 100,000 patients)"),
SUMIFS(COL!$D:$D,COL!$A:$A,C5443,COL!$G:$G, D5443),
IF(AND(A5443="Cervical Cancer Screening", E5443="Utilization Rate (per 100,000 patients)"),
SUMIFS(CERV!$D:$D,CERV!$A:$A,C5443,CERV!$G:$G,D5443),
IF(AND(A5443="Cancer Screening for CKD patients", E5443="Utilization Rate (per 100,000 patients)"),
SUMIFS(CANSCRN!$D:$D,CANSCRN!$A:$A,C5443,CANSCRN!$G:$G,D5443),
IF(AND(A5443="PSA Testing", E5443="Cost per service ($USD)"),
SUMIFS(PSA!$E:$E,PSA!$A:$A,C5443,PSA!$G:$G,D5443),
IF(AND(A5443="Colorectal Cancer Screening", E5443="Cost per service ($USD)"),
SUMIFS(COL!$E:$E,COL!$A:$A,C5443,COL!$G:$G,D5443),
IF(AND(A5443="Cervical Cancer Screening", E5443="Cost per service ($USD)"),
SUMIFS(CERV!$E:$E,CERV!$A:$A,C5443,CERV!$G:$G,D5443),
IF(AND(A5443="Cancer Screening for CKD patients", E5443="Cost per service ($USD)"),
SUMIFS(CANSCRN!$E:$E,CANSCRN!$A:$A,C5443,CANSCRN!$G:$G,D5443),
IF(AND(A5443="PSA Testing", E5443="Total Expenditure ($USD per 100,000 patients)"),
SUMIFS(PSA!$F:$F,PSA!$A:$A,C5443,PSA!$G:$G,D5443),
IF(AND(A5443="Colorectal Cancer Screening", E5443="Total Expenditure ($USD per 100,000 patients)"),
SUMIFS(COL!$F:$F,COL!$A:$A,C5443,COL!$G:$G,D5443),
IF(AND(A5443="Cervical Cancer Screening", E5443="Total Expenditure ($USD per 100,000 patients)"),
SUMIFS(CERV!$F:$F,CERV!$A:$A,C5443,CERV!$G:$G,D5443),
SUMIFS(CANSCRN!$F:$F,CANSCRN!$A:$A,C5443,CANSCRN!$G:$G,D5443))))))))))))</f>
        <v>223.4194617</v>
      </c>
    </row>
    <row r="5444" spans="1:6" x14ac:dyDescent="0.2">
      <c r="A5444" s="24" t="s">
        <v>103</v>
      </c>
      <c r="B5444" s="24" t="s">
        <v>101</v>
      </c>
      <c r="C5444" s="24" t="s">
        <v>65</v>
      </c>
      <c r="D5444" s="24">
        <v>2017</v>
      </c>
      <c r="E5444" s="24" t="s">
        <v>106</v>
      </c>
      <c r="F5444" s="3">
        <f>IF(AND(A5444="PSA Testing", E5444= "Utilization Rate (per 100,000 patients)"),
SUMIFS(PSA!$D:$D,PSA!$A:$A,C5444,PSA!$G:$G,D5444),
IF(AND(A5444="Colorectal Cancer Screening", E5444="Utilization Rate (per 100,000 patients)"),
SUMIFS(COL!$D:$D,COL!$A:$A,C5444,COL!$G:$G, D5444),
IF(AND(A5444="Cervical Cancer Screening", E5444="Utilization Rate (per 100,000 patients)"),
SUMIFS(CERV!$D:$D,CERV!$A:$A,C5444,CERV!$G:$G,D5444),
IF(AND(A5444="Cancer Screening for CKD patients", E5444="Utilization Rate (per 100,000 patients)"),
SUMIFS(CANSCRN!$D:$D,CANSCRN!$A:$A,C5444,CANSCRN!$G:$G,D5444),
IF(AND(A5444="PSA Testing", E5444="Cost per service ($USD)"),
SUMIFS(PSA!$E:$E,PSA!$A:$A,C5444,PSA!$G:$G,D5444),
IF(AND(A5444="Colorectal Cancer Screening", E5444="Cost per service ($USD)"),
SUMIFS(COL!$E:$E,COL!$A:$A,C5444,COL!$G:$G,D5444),
IF(AND(A5444="Cervical Cancer Screening", E5444="Cost per service ($USD)"),
SUMIFS(CERV!$E:$E,CERV!$A:$A,C5444,CERV!$G:$G,D5444),
IF(AND(A5444="Cancer Screening for CKD patients", E5444="Cost per service ($USD)"),
SUMIFS(CANSCRN!$E:$E,CANSCRN!$A:$A,C5444,CANSCRN!$G:$G,D5444),
IF(AND(A5444="PSA Testing", E5444="Total Expenditure ($USD per 100,000 patients)"),
SUMIFS(PSA!$F:$F,PSA!$A:$A,C5444,PSA!$G:$G,D5444),
IF(AND(A5444="Colorectal Cancer Screening", E5444="Total Expenditure ($USD per 100,000 patients)"),
SUMIFS(COL!$F:$F,COL!$A:$A,C5444,COL!$G:$G,D5444),
IF(AND(A5444="Cervical Cancer Screening", E5444="Total Expenditure ($USD per 100,000 patients)"),
SUMIFS(CERV!$F:$F,CERV!$A:$A,C5444,CERV!$G:$G,D5444),
SUMIFS(CANSCRN!$F:$F,CANSCRN!$A:$A,C5444,CANSCRN!$G:$G,D5444))))))))))))</f>
        <v>242.84919740000001</v>
      </c>
    </row>
    <row r="5445" spans="1:6" x14ac:dyDescent="0.2">
      <c r="A5445" s="24" t="s">
        <v>103</v>
      </c>
      <c r="B5445" s="24" t="s">
        <v>101</v>
      </c>
      <c r="C5445" s="24" t="s">
        <v>65</v>
      </c>
      <c r="D5445" s="24">
        <v>2018</v>
      </c>
      <c r="E5445" s="24" t="s">
        <v>106</v>
      </c>
      <c r="F5445" s="3">
        <f>IF(AND(A5445="PSA Testing", E5445= "Utilization Rate (per 100,000 patients)"),
SUMIFS(PSA!$D:$D,PSA!$A:$A,C5445,PSA!$G:$G,D5445),
IF(AND(A5445="Colorectal Cancer Screening", E5445="Utilization Rate (per 100,000 patients)"),
SUMIFS(COL!$D:$D,COL!$A:$A,C5445,COL!$G:$G, D5445),
IF(AND(A5445="Cervical Cancer Screening", E5445="Utilization Rate (per 100,000 patients)"),
SUMIFS(CERV!$D:$D,CERV!$A:$A,C5445,CERV!$G:$G,D5445),
IF(AND(A5445="Cancer Screening for CKD patients", E5445="Utilization Rate (per 100,000 patients)"),
SUMIFS(CANSCRN!$D:$D,CANSCRN!$A:$A,C5445,CANSCRN!$G:$G,D5445),
IF(AND(A5445="PSA Testing", E5445="Cost per service ($USD)"),
SUMIFS(PSA!$E:$E,PSA!$A:$A,C5445,PSA!$G:$G,D5445),
IF(AND(A5445="Colorectal Cancer Screening", E5445="Cost per service ($USD)"),
SUMIFS(COL!$E:$E,COL!$A:$A,C5445,COL!$G:$G,D5445),
IF(AND(A5445="Cervical Cancer Screening", E5445="Cost per service ($USD)"),
SUMIFS(CERV!$E:$E,CERV!$A:$A,C5445,CERV!$G:$G,D5445),
IF(AND(A5445="Cancer Screening for CKD patients", E5445="Cost per service ($USD)"),
SUMIFS(CANSCRN!$E:$E,CANSCRN!$A:$A,C5445,CANSCRN!$G:$G,D5445),
IF(AND(A5445="PSA Testing", E5445="Total Expenditure ($USD per 100,000 patients)"),
SUMIFS(PSA!$F:$F,PSA!$A:$A,C5445,PSA!$G:$G,D5445),
IF(AND(A5445="Colorectal Cancer Screening", E5445="Total Expenditure ($USD per 100,000 patients)"),
SUMIFS(COL!$F:$F,COL!$A:$A,C5445,COL!$G:$G,D5445),
IF(AND(A5445="Cervical Cancer Screening", E5445="Total Expenditure ($USD per 100,000 patients)"),
SUMIFS(CERV!$F:$F,CERV!$A:$A,C5445,CERV!$G:$G,D5445),
SUMIFS(CANSCRN!$F:$F,CANSCRN!$A:$A,C5445,CANSCRN!$G:$G,D5445))))))))))))</f>
        <v>280.66037240000003</v>
      </c>
    </row>
    <row r="5446" spans="1:6" x14ac:dyDescent="0.2">
      <c r="A5446" s="24" t="s">
        <v>103</v>
      </c>
      <c r="B5446" s="24" t="s">
        <v>101</v>
      </c>
      <c r="C5446" s="24" t="s">
        <v>65</v>
      </c>
      <c r="D5446" s="24">
        <v>2019</v>
      </c>
      <c r="E5446" s="24" t="s">
        <v>106</v>
      </c>
      <c r="F5446" s="3">
        <f>IF(AND(A5446="PSA Testing", E5446= "Utilization Rate (per 100,000 patients)"),
SUMIFS(PSA!$D:$D,PSA!$A:$A,C5446,PSA!$G:$G,D5446),
IF(AND(A5446="Colorectal Cancer Screening", E5446="Utilization Rate (per 100,000 patients)"),
SUMIFS(COL!$D:$D,COL!$A:$A,C5446,COL!$G:$G, D5446),
IF(AND(A5446="Cervical Cancer Screening", E5446="Utilization Rate (per 100,000 patients)"),
SUMIFS(CERV!$D:$D,CERV!$A:$A,C5446,CERV!$G:$G,D5446),
IF(AND(A5446="Cancer Screening for CKD patients", E5446="Utilization Rate (per 100,000 patients)"),
SUMIFS(CANSCRN!$D:$D,CANSCRN!$A:$A,C5446,CANSCRN!$G:$G,D5446),
IF(AND(A5446="PSA Testing", E5446="Cost per service ($USD)"),
SUMIFS(PSA!$E:$E,PSA!$A:$A,C5446,PSA!$G:$G,D5446),
IF(AND(A5446="Colorectal Cancer Screening", E5446="Cost per service ($USD)"),
SUMIFS(COL!$E:$E,COL!$A:$A,C5446,COL!$G:$G,D5446),
IF(AND(A5446="Cervical Cancer Screening", E5446="Cost per service ($USD)"),
SUMIFS(CERV!$E:$E,CERV!$A:$A,C5446,CERV!$G:$G,D5446),
IF(AND(A5446="Cancer Screening for CKD patients", E5446="Cost per service ($USD)"),
SUMIFS(CANSCRN!$E:$E,CANSCRN!$A:$A,C5446,CANSCRN!$G:$G,D5446),
IF(AND(A5446="PSA Testing", E5446="Total Expenditure ($USD per 100,000 patients)"),
SUMIFS(PSA!$F:$F,PSA!$A:$A,C5446,PSA!$G:$G,D5446),
IF(AND(A5446="Colorectal Cancer Screening", E5446="Total Expenditure ($USD per 100,000 patients)"),
SUMIFS(COL!$F:$F,COL!$A:$A,C5446,COL!$G:$G,D5446),
IF(AND(A5446="Cervical Cancer Screening", E5446="Total Expenditure ($USD per 100,000 patients)"),
SUMIFS(CERV!$F:$F,CERV!$A:$A,C5446,CERV!$G:$G,D5446),
SUMIFS(CANSCRN!$F:$F,CANSCRN!$A:$A,C5446,CANSCRN!$G:$G,D5446))))))))))))</f>
        <v>311.83085130000001</v>
      </c>
    </row>
    <row r="5447" spans="1:6" x14ac:dyDescent="0.2">
      <c r="A5447" s="24" t="s">
        <v>103</v>
      </c>
      <c r="B5447" s="24" t="s">
        <v>101</v>
      </c>
      <c r="C5447" s="24" t="s">
        <v>66</v>
      </c>
      <c r="D5447" s="24">
        <v>2009</v>
      </c>
      <c r="E5447" s="24" t="s">
        <v>106</v>
      </c>
      <c r="F5447" s="3">
        <f>IF(AND(A5447="PSA Testing", E5447= "Utilization Rate (per 100,000 patients)"),
SUMIFS(PSA!$D:$D,PSA!$A:$A,C5447,PSA!$G:$G,D5447),
IF(AND(A5447="Colorectal Cancer Screening", E5447="Utilization Rate (per 100,000 patients)"),
SUMIFS(COL!$D:$D,COL!$A:$A,C5447,COL!$G:$G, D5447),
IF(AND(A5447="Cervical Cancer Screening", E5447="Utilization Rate (per 100,000 patients)"),
SUMIFS(CERV!$D:$D,CERV!$A:$A,C5447,CERV!$G:$G,D5447),
IF(AND(A5447="Cancer Screening for CKD patients", E5447="Utilization Rate (per 100,000 patients)"),
SUMIFS(CANSCRN!$D:$D,CANSCRN!$A:$A,C5447,CANSCRN!$G:$G,D5447),
IF(AND(A5447="PSA Testing", E5447="Cost per service ($USD)"),
SUMIFS(PSA!$E:$E,PSA!$A:$A,C5447,PSA!$G:$G,D5447),
IF(AND(A5447="Colorectal Cancer Screening", E5447="Cost per service ($USD)"),
SUMIFS(COL!$E:$E,COL!$A:$A,C5447,COL!$G:$G,D5447),
IF(AND(A5447="Cervical Cancer Screening", E5447="Cost per service ($USD)"),
SUMIFS(CERV!$E:$E,CERV!$A:$A,C5447,CERV!$G:$G,D5447),
IF(AND(A5447="Cancer Screening for CKD patients", E5447="Cost per service ($USD)"),
SUMIFS(CANSCRN!$E:$E,CANSCRN!$A:$A,C5447,CANSCRN!$G:$G,D5447),
IF(AND(A5447="PSA Testing", E5447="Total Expenditure ($USD per 100,000 patients)"),
SUMIFS(PSA!$F:$F,PSA!$A:$A,C5447,PSA!$G:$G,D5447),
IF(AND(A5447="Colorectal Cancer Screening", E5447="Total Expenditure ($USD per 100,000 patients)"),
SUMIFS(COL!$F:$F,COL!$A:$A,C5447,COL!$G:$G,D5447),
IF(AND(A5447="Cervical Cancer Screening", E5447="Total Expenditure ($USD per 100,000 patients)"),
SUMIFS(CERV!$F:$F,CERV!$A:$A,C5447,CERV!$G:$G,D5447),
SUMIFS(CANSCRN!$F:$F,CANSCRN!$A:$A,C5447,CANSCRN!$G:$G,D5447))))))))))))</f>
        <v>61.868471220000004</v>
      </c>
    </row>
    <row r="5448" spans="1:6" x14ac:dyDescent="0.2">
      <c r="A5448" s="24" t="s">
        <v>103</v>
      </c>
      <c r="B5448" s="24" t="s">
        <v>101</v>
      </c>
      <c r="C5448" s="24" t="s">
        <v>66</v>
      </c>
      <c r="D5448" s="24">
        <v>2010</v>
      </c>
      <c r="E5448" s="24" t="s">
        <v>106</v>
      </c>
      <c r="F5448" s="3">
        <f>IF(AND(A5448="PSA Testing", E5448= "Utilization Rate (per 100,000 patients)"),
SUMIFS(PSA!$D:$D,PSA!$A:$A,C5448,PSA!$G:$G,D5448),
IF(AND(A5448="Colorectal Cancer Screening", E5448="Utilization Rate (per 100,000 patients)"),
SUMIFS(COL!$D:$D,COL!$A:$A,C5448,COL!$G:$G, D5448),
IF(AND(A5448="Cervical Cancer Screening", E5448="Utilization Rate (per 100,000 patients)"),
SUMIFS(CERV!$D:$D,CERV!$A:$A,C5448,CERV!$G:$G,D5448),
IF(AND(A5448="Cancer Screening for CKD patients", E5448="Utilization Rate (per 100,000 patients)"),
SUMIFS(CANSCRN!$D:$D,CANSCRN!$A:$A,C5448,CANSCRN!$G:$G,D5448),
IF(AND(A5448="PSA Testing", E5448="Cost per service ($USD)"),
SUMIFS(PSA!$E:$E,PSA!$A:$A,C5448,PSA!$G:$G,D5448),
IF(AND(A5448="Colorectal Cancer Screening", E5448="Cost per service ($USD)"),
SUMIFS(COL!$E:$E,COL!$A:$A,C5448,COL!$G:$G,D5448),
IF(AND(A5448="Cervical Cancer Screening", E5448="Cost per service ($USD)"),
SUMIFS(CERV!$E:$E,CERV!$A:$A,C5448,CERV!$G:$G,D5448),
IF(AND(A5448="Cancer Screening for CKD patients", E5448="Cost per service ($USD)"),
SUMIFS(CANSCRN!$E:$E,CANSCRN!$A:$A,C5448,CANSCRN!$G:$G,D5448),
IF(AND(A5448="PSA Testing", E5448="Total Expenditure ($USD per 100,000 patients)"),
SUMIFS(PSA!$F:$F,PSA!$A:$A,C5448,PSA!$G:$G,D5448),
IF(AND(A5448="Colorectal Cancer Screening", E5448="Total Expenditure ($USD per 100,000 patients)"),
SUMIFS(COL!$F:$F,COL!$A:$A,C5448,COL!$G:$G,D5448),
IF(AND(A5448="Cervical Cancer Screening", E5448="Total Expenditure ($USD per 100,000 patients)"),
SUMIFS(CERV!$F:$F,CERV!$A:$A,C5448,CERV!$G:$G,D5448),
SUMIFS(CANSCRN!$F:$F,CANSCRN!$A:$A,C5448,CANSCRN!$G:$G,D5448))))))))))))</f>
        <v>58.219855770000002</v>
      </c>
    </row>
    <row r="5449" spans="1:6" x14ac:dyDescent="0.2">
      <c r="A5449" s="24" t="s">
        <v>103</v>
      </c>
      <c r="B5449" s="24" t="s">
        <v>101</v>
      </c>
      <c r="C5449" s="24" t="s">
        <v>66</v>
      </c>
      <c r="D5449" s="24">
        <v>2011</v>
      </c>
      <c r="E5449" s="24" t="s">
        <v>106</v>
      </c>
      <c r="F5449" s="3">
        <f>IF(AND(A5449="PSA Testing", E5449= "Utilization Rate (per 100,000 patients)"),
SUMIFS(PSA!$D:$D,PSA!$A:$A,C5449,PSA!$G:$G,D5449),
IF(AND(A5449="Colorectal Cancer Screening", E5449="Utilization Rate (per 100,000 patients)"),
SUMIFS(COL!$D:$D,COL!$A:$A,C5449,COL!$G:$G, D5449),
IF(AND(A5449="Cervical Cancer Screening", E5449="Utilization Rate (per 100,000 patients)"),
SUMIFS(CERV!$D:$D,CERV!$A:$A,C5449,CERV!$G:$G,D5449),
IF(AND(A5449="Cancer Screening for CKD patients", E5449="Utilization Rate (per 100,000 patients)"),
SUMIFS(CANSCRN!$D:$D,CANSCRN!$A:$A,C5449,CANSCRN!$G:$G,D5449),
IF(AND(A5449="PSA Testing", E5449="Cost per service ($USD)"),
SUMIFS(PSA!$E:$E,PSA!$A:$A,C5449,PSA!$G:$G,D5449),
IF(AND(A5449="Colorectal Cancer Screening", E5449="Cost per service ($USD)"),
SUMIFS(COL!$E:$E,COL!$A:$A,C5449,COL!$G:$G,D5449),
IF(AND(A5449="Cervical Cancer Screening", E5449="Cost per service ($USD)"),
SUMIFS(CERV!$E:$E,CERV!$A:$A,C5449,CERV!$G:$G,D5449),
IF(AND(A5449="Cancer Screening for CKD patients", E5449="Cost per service ($USD)"),
SUMIFS(CANSCRN!$E:$E,CANSCRN!$A:$A,C5449,CANSCRN!$G:$G,D5449),
IF(AND(A5449="PSA Testing", E5449="Total Expenditure ($USD per 100,000 patients)"),
SUMIFS(PSA!$F:$F,PSA!$A:$A,C5449,PSA!$G:$G,D5449),
IF(AND(A5449="Colorectal Cancer Screening", E5449="Total Expenditure ($USD per 100,000 patients)"),
SUMIFS(COL!$F:$F,COL!$A:$A,C5449,COL!$G:$G,D5449),
IF(AND(A5449="Cervical Cancer Screening", E5449="Total Expenditure ($USD per 100,000 patients)"),
SUMIFS(CERV!$F:$F,CERV!$A:$A,C5449,CERV!$G:$G,D5449),
SUMIFS(CANSCRN!$F:$F,CANSCRN!$A:$A,C5449,CANSCRN!$G:$G,D5449))))))))))))</f>
        <v>65.373395900000006</v>
      </c>
    </row>
    <row r="5450" spans="1:6" x14ac:dyDescent="0.2">
      <c r="A5450" s="24" t="s">
        <v>103</v>
      </c>
      <c r="B5450" s="24" t="s">
        <v>101</v>
      </c>
      <c r="C5450" s="24" t="s">
        <v>66</v>
      </c>
      <c r="D5450" s="24">
        <v>2012</v>
      </c>
      <c r="E5450" s="24" t="s">
        <v>106</v>
      </c>
      <c r="F5450" s="3">
        <f>IF(AND(A5450="PSA Testing", E5450= "Utilization Rate (per 100,000 patients)"),
SUMIFS(PSA!$D:$D,PSA!$A:$A,C5450,PSA!$G:$G,D5450),
IF(AND(A5450="Colorectal Cancer Screening", E5450="Utilization Rate (per 100,000 patients)"),
SUMIFS(COL!$D:$D,COL!$A:$A,C5450,COL!$G:$G, D5450),
IF(AND(A5450="Cervical Cancer Screening", E5450="Utilization Rate (per 100,000 patients)"),
SUMIFS(CERV!$D:$D,CERV!$A:$A,C5450,CERV!$G:$G,D5450),
IF(AND(A5450="Cancer Screening for CKD patients", E5450="Utilization Rate (per 100,000 patients)"),
SUMIFS(CANSCRN!$D:$D,CANSCRN!$A:$A,C5450,CANSCRN!$G:$G,D5450),
IF(AND(A5450="PSA Testing", E5450="Cost per service ($USD)"),
SUMIFS(PSA!$E:$E,PSA!$A:$A,C5450,PSA!$G:$G,D5450),
IF(AND(A5450="Colorectal Cancer Screening", E5450="Cost per service ($USD)"),
SUMIFS(COL!$E:$E,COL!$A:$A,C5450,COL!$G:$G,D5450),
IF(AND(A5450="Cervical Cancer Screening", E5450="Cost per service ($USD)"),
SUMIFS(CERV!$E:$E,CERV!$A:$A,C5450,CERV!$G:$G,D5450),
IF(AND(A5450="Cancer Screening for CKD patients", E5450="Cost per service ($USD)"),
SUMIFS(CANSCRN!$E:$E,CANSCRN!$A:$A,C5450,CANSCRN!$G:$G,D5450),
IF(AND(A5450="PSA Testing", E5450="Total Expenditure ($USD per 100,000 patients)"),
SUMIFS(PSA!$F:$F,PSA!$A:$A,C5450,PSA!$G:$G,D5450),
IF(AND(A5450="Colorectal Cancer Screening", E5450="Total Expenditure ($USD per 100,000 patients)"),
SUMIFS(COL!$F:$F,COL!$A:$A,C5450,COL!$G:$G,D5450),
IF(AND(A5450="Cervical Cancer Screening", E5450="Total Expenditure ($USD per 100,000 patients)"),
SUMIFS(CERV!$F:$F,CERV!$A:$A,C5450,CERV!$G:$G,D5450),
SUMIFS(CANSCRN!$F:$F,CANSCRN!$A:$A,C5450,CANSCRN!$G:$G,D5450))))))))))))</f>
        <v>74.246846540000007</v>
      </c>
    </row>
    <row r="5451" spans="1:6" x14ac:dyDescent="0.2">
      <c r="A5451" s="24" t="s">
        <v>103</v>
      </c>
      <c r="B5451" s="24" t="s">
        <v>101</v>
      </c>
      <c r="C5451" s="24" t="s">
        <v>66</v>
      </c>
      <c r="D5451" s="24">
        <v>2013</v>
      </c>
      <c r="E5451" s="24" t="s">
        <v>106</v>
      </c>
      <c r="F5451" s="3">
        <f>IF(AND(A5451="PSA Testing", E5451= "Utilization Rate (per 100,000 patients)"),
SUMIFS(PSA!$D:$D,PSA!$A:$A,C5451,PSA!$G:$G,D5451),
IF(AND(A5451="Colorectal Cancer Screening", E5451="Utilization Rate (per 100,000 patients)"),
SUMIFS(COL!$D:$D,COL!$A:$A,C5451,COL!$G:$G, D5451),
IF(AND(A5451="Cervical Cancer Screening", E5451="Utilization Rate (per 100,000 patients)"),
SUMIFS(CERV!$D:$D,CERV!$A:$A,C5451,CERV!$G:$G,D5451),
IF(AND(A5451="Cancer Screening for CKD patients", E5451="Utilization Rate (per 100,000 patients)"),
SUMIFS(CANSCRN!$D:$D,CANSCRN!$A:$A,C5451,CANSCRN!$G:$G,D5451),
IF(AND(A5451="PSA Testing", E5451="Cost per service ($USD)"),
SUMIFS(PSA!$E:$E,PSA!$A:$A,C5451,PSA!$G:$G,D5451),
IF(AND(A5451="Colorectal Cancer Screening", E5451="Cost per service ($USD)"),
SUMIFS(COL!$E:$E,COL!$A:$A,C5451,COL!$G:$G,D5451),
IF(AND(A5451="Cervical Cancer Screening", E5451="Cost per service ($USD)"),
SUMIFS(CERV!$E:$E,CERV!$A:$A,C5451,CERV!$G:$G,D5451),
IF(AND(A5451="Cancer Screening for CKD patients", E5451="Cost per service ($USD)"),
SUMIFS(CANSCRN!$E:$E,CANSCRN!$A:$A,C5451,CANSCRN!$G:$G,D5451),
IF(AND(A5451="PSA Testing", E5451="Total Expenditure ($USD per 100,000 patients)"),
SUMIFS(PSA!$F:$F,PSA!$A:$A,C5451,PSA!$G:$G,D5451),
IF(AND(A5451="Colorectal Cancer Screening", E5451="Total Expenditure ($USD per 100,000 patients)"),
SUMIFS(COL!$F:$F,COL!$A:$A,C5451,COL!$G:$G,D5451),
IF(AND(A5451="Cervical Cancer Screening", E5451="Total Expenditure ($USD per 100,000 patients)"),
SUMIFS(CERV!$F:$F,CERV!$A:$A,C5451,CERV!$G:$G,D5451),
SUMIFS(CANSCRN!$F:$F,CANSCRN!$A:$A,C5451,CANSCRN!$G:$G,D5451))))))))))))</f>
        <v>73.820184049999995</v>
      </c>
    </row>
    <row r="5452" spans="1:6" x14ac:dyDescent="0.2">
      <c r="A5452" s="24" t="s">
        <v>103</v>
      </c>
      <c r="B5452" s="24" t="s">
        <v>101</v>
      </c>
      <c r="C5452" s="24" t="s">
        <v>66</v>
      </c>
      <c r="D5452" s="24">
        <v>2014</v>
      </c>
      <c r="E5452" s="24" t="s">
        <v>106</v>
      </c>
      <c r="F5452" s="3">
        <f>IF(AND(A5452="PSA Testing", E5452= "Utilization Rate (per 100,000 patients)"),
SUMIFS(PSA!$D:$D,PSA!$A:$A,C5452,PSA!$G:$G,D5452),
IF(AND(A5452="Colorectal Cancer Screening", E5452="Utilization Rate (per 100,000 patients)"),
SUMIFS(COL!$D:$D,COL!$A:$A,C5452,COL!$G:$G, D5452),
IF(AND(A5452="Cervical Cancer Screening", E5452="Utilization Rate (per 100,000 patients)"),
SUMIFS(CERV!$D:$D,CERV!$A:$A,C5452,CERV!$G:$G,D5452),
IF(AND(A5452="Cancer Screening for CKD patients", E5452="Utilization Rate (per 100,000 patients)"),
SUMIFS(CANSCRN!$D:$D,CANSCRN!$A:$A,C5452,CANSCRN!$G:$G,D5452),
IF(AND(A5452="PSA Testing", E5452="Cost per service ($USD)"),
SUMIFS(PSA!$E:$E,PSA!$A:$A,C5452,PSA!$G:$G,D5452),
IF(AND(A5452="Colorectal Cancer Screening", E5452="Cost per service ($USD)"),
SUMIFS(COL!$E:$E,COL!$A:$A,C5452,COL!$G:$G,D5452),
IF(AND(A5452="Cervical Cancer Screening", E5452="Cost per service ($USD)"),
SUMIFS(CERV!$E:$E,CERV!$A:$A,C5452,CERV!$G:$G,D5452),
IF(AND(A5452="Cancer Screening for CKD patients", E5452="Cost per service ($USD)"),
SUMIFS(CANSCRN!$E:$E,CANSCRN!$A:$A,C5452,CANSCRN!$G:$G,D5452),
IF(AND(A5452="PSA Testing", E5452="Total Expenditure ($USD per 100,000 patients)"),
SUMIFS(PSA!$F:$F,PSA!$A:$A,C5452,PSA!$G:$G,D5452),
IF(AND(A5452="Colorectal Cancer Screening", E5452="Total Expenditure ($USD per 100,000 patients)"),
SUMIFS(COL!$F:$F,COL!$A:$A,C5452,COL!$G:$G,D5452),
IF(AND(A5452="Cervical Cancer Screening", E5452="Total Expenditure ($USD per 100,000 patients)"),
SUMIFS(CERV!$F:$F,CERV!$A:$A,C5452,CERV!$G:$G,D5452),
SUMIFS(CANSCRN!$F:$F,CANSCRN!$A:$A,C5452,CANSCRN!$G:$G,D5452))))))))))))</f>
        <v>93.524045310000005</v>
      </c>
    </row>
    <row r="5453" spans="1:6" x14ac:dyDescent="0.2">
      <c r="A5453" s="24" t="s">
        <v>103</v>
      </c>
      <c r="B5453" s="24" t="s">
        <v>101</v>
      </c>
      <c r="C5453" s="24" t="s">
        <v>66</v>
      </c>
      <c r="D5453" s="24">
        <v>2015</v>
      </c>
      <c r="E5453" s="24" t="s">
        <v>106</v>
      </c>
      <c r="F5453" s="3">
        <f>IF(AND(A5453="PSA Testing", E5453= "Utilization Rate (per 100,000 patients)"),
SUMIFS(PSA!$D:$D,PSA!$A:$A,C5453,PSA!$G:$G,D5453),
IF(AND(A5453="Colorectal Cancer Screening", E5453="Utilization Rate (per 100,000 patients)"),
SUMIFS(COL!$D:$D,COL!$A:$A,C5453,COL!$G:$G, D5453),
IF(AND(A5453="Cervical Cancer Screening", E5453="Utilization Rate (per 100,000 patients)"),
SUMIFS(CERV!$D:$D,CERV!$A:$A,C5453,CERV!$G:$G,D5453),
IF(AND(A5453="Cancer Screening for CKD patients", E5453="Utilization Rate (per 100,000 patients)"),
SUMIFS(CANSCRN!$D:$D,CANSCRN!$A:$A,C5453,CANSCRN!$G:$G,D5453),
IF(AND(A5453="PSA Testing", E5453="Cost per service ($USD)"),
SUMIFS(PSA!$E:$E,PSA!$A:$A,C5453,PSA!$G:$G,D5453),
IF(AND(A5453="Colorectal Cancer Screening", E5453="Cost per service ($USD)"),
SUMIFS(COL!$E:$E,COL!$A:$A,C5453,COL!$G:$G,D5453),
IF(AND(A5453="Cervical Cancer Screening", E5453="Cost per service ($USD)"),
SUMIFS(CERV!$E:$E,CERV!$A:$A,C5453,CERV!$G:$G,D5453),
IF(AND(A5453="Cancer Screening for CKD patients", E5453="Cost per service ($USD)"),
SUMIFS(CANSCRN!$E:$E,CANSCRN!$A:$A,C5453,CANSCRN!$G:$G,D5453),
IF(AND(A5453="PSA Testing", E5453="Total Expenditure ($USD per 100,000 patients)"),
SUMIFS(PSA!$F:$F,PSA!$A:$A,C5453,PSA!$G:$G,D5453),
IF(AND(A5453="Colorectal Cancer Screening", E5453="Total Expenditure ($USD per 100,000 patients)"),
SUMIFS(COL!$F:$F,COL!$A:$A,C5453,COL!$G:$G,D5453),
IF(AND(A5453="Cervical Cancer Screening", E5453="Total Expenditure ($USD per 100,000 patients)"),
SUMIFS(CERV!$F:$F,CERV!$A:$A,C5453,CERV!$G:$G,D5453),
SUMIFS(CANSCRN!$F:$F,CANSCRN!$A:$A,C5453,CANSCRN!$G:$G,D5453))))))))))))</f>
        <v>146.2227341</v>
      </c>
    </row>
    <row r="5454" spans="1:6" x14ac:dyDescent="0.2">
      <c r="A5454" s="24" t="s">
        <v>103</v>
      </c>
      <c r="B5454" s="24" t="s">
        <v>101</v>
      </c>
      <c r="C5454" s="24" t="s">
        <v>66</v>
      </c>
      <c r="D5454" s="24">
        <v>2016</v>
      </c>
      <c r="E5454" s="24" t="s">
        <v>106</v>
      </c>
      <c r="F5454" s="3">
        <f>IF(AND(A5454="PSA Testing", E5454= "Utilization Rate (per 100,000 patients)"),
SUMIFS(PSA!$D:$D,PSA!$A:$A,C5454,PSA!$G:$G,D5454),
IF(AND(A5454="Colorectal Cancer Screening", E5454="Utilization Rate (per 100,000 patients)"),
SUMIFS(COL!$D:$D,COL!$A:$A,C5454,COL!$G:$G, D5454),
IF(AND(A5454="Cervical Cancer Screening", E5454="Utilization Rate (per 100,000 patients)"),
SUMIFS(CERV!$D:$D,CERV!$A:$A,C5454,CERV!$G:$G,D5454),
IF(AND(A5454="Cancer Screening for CKD patients", E5454="Utilization Rate (per 100,000 patients)"),
SUMIFS(CANSCRN!$D:$D,CANSCRN!$A:$A,C5454,CANSCRN!$G:$G,D5454),
IF(AND(A5454="PSA Testing", E5454="Cost per service ($USD)"),
SUMIFS(PSA!$E:$E,PSA!$A:$A,C5454,PSA!$G:$G,D5454),
IF(AND(A5454="Colorectal Cancer Screening", E5454="Cost per service ($USD)"),
SUMIFS(COL!$E:$E,COL!$A:$A,C5454,COL!$G:$G,D5454),
IF(AND(A5454="Cervical Cancer Screening", E5454="Cost per service ($USD)"),
SUMIFS(CERV!$E:$E,CERV!$A:$A,C5454,CERV!$G:$G,D5454),
IF(AND(A5454="Cancer Screening for CKD patients", E5454="Cost per service ($USD)"),
SUMIFS(CANSCRN!$E:$E,CANSCRN!$A:$A,C5454,CANSCRN!$G:$G,D5454),
IF(AND(A5454="PSA Testing", E5454="Total Expenditure ($USD per 100,000 patients)"),
SUMIFS(PSA!$F:$F,PSA!$A:$A,C5454,PSA!$G:$G,D5454),
IF(AND(A5454="Colorectal Cancer Screening", E5454="Total Expenditure ($USD per 100,000 patients)"),
SUMIFS(COL!$F:$F,COL!$A:$A,C5454,COL!$G:$G,D5454),
IF(AND(A5454="Cervical Cancer Screening", E5454="Total Expenditure ($USD per 100,000 patients)"),
SUMIFS(CERV!$F:$F,CERV!$A:$A,C5454,CERV!$G:$G,D5454),
SUMIFS(CANSCRN!$F:$F,CANSCRN!$A:$A,C5454,CANSCRN!$G:$G,D5454))))))))))))</f>
        <v>162.7343913</v>
      </c>
    </row>
    <row r="5455" spans="1:6" x14ac:dyDescent="0.2">
      <c r="A5455" s="24" t="s">
        <v>103</v>
      </c>
      <c r="B5455" s="24" t="s">
        <v>101</v>
      </c>
      <c r="C5455" s="24" t="s">
        <v>66</v>
      </c>
      <c r="D5455" s="24">
        <v>2017</v>
      </c>
      <c r="E5455" s="24" t="s">
        <v>106</v>
      </c>
      <c r="F5455" s="3">
        <f>IF(AND(A5455="PSA Testing", E5455= "Utilization Rate (per 100,000 patients)"),
SUMIFS(PSA!$D:$D,PSA!$A:$A,C5455,PSA!$G:$G,D5455),
IF(AND(A5455="Colorectal Cancer Screening", E5455="Utilization Rate (per 100,000 patients)"),
SUMIFS(COL!$D:$D,COL!$A:$A,C5455,COL!$G:$G, D5455),
IF(AND(A5455="Cervical Cancer Screening", E5455="Utilization Rate (per 100,000 patients)"),
SUMIFS(CERV!$D:$D,CERV!$A:$A,C5455,CERV!$G:$G,D5455),
IF(AND(A5455="Cancer Screening for CKD patients", E5455="Utilization Rate (per 100,000 patients)"),
SUMIFS(CANSCRN!$D:$D,CANSCRN!$A:$A,C5455,CANSCRN!$G:$G,D5455),
IF(AND(A5455="PSA Testing", E5455="Cost per service ($USD)"),
SUMIFS(PSA!$E:$E,PSA!$A:$A,C5455,PSA!$G:$G,D5455),
IF(AND(A5455="Colorectal Cancer Screening", E5455="Cost per service ($USD)"),
SUMIFS(COL!$E:$E,COL!$A:$A,C5455,COL!$G:$G,D5455),
IF(AND(A5455="Cervical Cancer Screening", E5455="Cost per service ($USD)"),
SUMIFS(CERV!$E:$E,CERV!$A:$A,C5455,CERV!$G:$G,D5455),
IF(AND(A5455="Cancer Screening for CKD patients", E5455="Cost per service ($USD)"),
SUMIFS(CANSCRN!$E:$E,CANSCRN!$A:$A,C5455,CANSCRN!$G:$G,D5455),
IF(AND(A5455="PSA Testing", E5455="Total Expenditure ($USD per 100,000 patients)"),
SUMIFS(PSA!$F:$F,PSA!$A:$A,C5455,PSA!$G:$G,D5455),
IF(AND(A5455="Colorectal Cancer Screening", E5455="Total Expenditure ($USD per 100,000 patients)"),
SUMIFS(COL!$F:$F,COL!$A:$A,C5455,COL!$G:$G,D5455),
IF(AND(A5455="Cervical Cancer Screening", E5455="Total Expenditure ($USD per 100,000 patients)"),
SUMIFS(CERV!$F:$F,CERV!$A:$A,C5455,CERV!$G:$G,D5455),
SUMIFS(CANSCRN!$F:$F,CANSCRN!$A:$A,C5455,CANSCRN!$G:$G,D5455))))))))))))</f>
        <v>212.0547248</v>
      </c>
    </row>
    <row r="5456" spans="1:6" x14ac:dyDescent="0.2">
      <c r="A5456" s="24" t="s">
        <v>103</v>
      </c>
      <c r="B5456" s="24" t="s">
        <v>101</v>
      </c>
      <c r="C5456" s="24" t="s">
        <v>66</v>
      </c>
      <c r="D5456" s="24">
        <v>2018</v>
      </c>
      <c r="E5456" s="24" t="s">
        <v>106</v>
      </c>
      <c r="F5456" s="3">
        <f>IF(AND(A5456="PSA Testing", E5456= "Utilization Rate (per 100,000 patients)"),
SUMIFS(PSA!$D:$D,PSA!$A:$A,C5456,PSA!$G:$G,D5456),
IF(AND(A5456="Colorectal Cancer Screening", E5456="Utilization Rate (per 100,000 patients)"),
SUMIFS(COL!$D:$D,COL!$A:$A,C5456,COL!$G:$G, D5456),
IF(AND(A5456="Cervical Cancer Screening", E5456="Utilization Rate (per 100,000 patients)"),
SUMIFS(CERV!$D:$D,CERV!$A:$A,C5456,CERV!$G:$G,D5456),
IF(AND(A5456="Cancer Screening for CKD patients", E5456="Utilization Rate (per 100,000 patients)"),
SUMIFS(CANSCRN!$D:$D,CANSCRN!$A:$A,C5456,CANSCRN!$G:$G,D5456),
IF(AND(A5456="PSA Testing", E5456="Cost per service ($USD)"),
SUMIFS(PSA!$E:$E,PSA!$A:$A,C5456,PSA!$G:$G,D5456),
IF(AND(A5456="Colorectal Cancer Screening", E5456="Cost per service ($USD)"),
SUMIFS(COL!$E:$E,COL!$A:$A,C5456,COL!$G:$G,D5456),
IF(AND(A5456="Cervical Cancer Screening", E5456="Cost per service ($USD)"),
SUMIFS(CERV!$E:$E,CERV!$A:$A,C5456,CERV!$G:$G,D5456),
IF(AND(A5456="Cancer Screening for CKD patients", E5456="Cost per service ($USD)"),
SUMIFS(CANSCRN!$E:$E,CANSCRN!$A:$A,C5456,CANSCRN!$G:$G,D5456),
IF(AND(A5456="PSA Testing", E5456="Total Expenditure ($USD per 100,000 patients)"),
SUMIFS(PSA!$F:$F,PSA!$A:$A,C5456,PSA!$G:$G,D5456),
IF(AND(A5456="Colorectal Cancer Screening", E5456="Total Expenditure ($USD per 100,000 patients)"),
SUMIFS(COL!$F:$F,COL!$A:$A,C5456,COL!$G:$G,D5456),
IF(AND(A5456="Cervical Cancer Screening", E5456="Total Expenditure ($USD per 100,000 patients)"),
SUMIFS(CERV!$F:$F,CERV!$A:$A,C5456,CERV!$G:$G,D5456),
SUMIFS(CANSCRN!$F:$F,CANSCRN!$A:$A,C5456,CANSCRN!$G:$G,D5456))))))))))))</f>
        <v>241.21345450000001</v>
      </c>
    </row>
    <row r="5457" spans="1:6" x14ac:dyDescent="0.2">
      <c r="A5457" s="24" t="s">
        <v>103</v>
      </c>
      <c r="B5457" s="24" t="s">
        <v>101</v>
      </c>
      <c r="C5457" s="24" t="s">
        <v>66</v>
      </c>
      <c r="D5457" s="24">
        <v>2019</v>
      </c>
      <c r="E5457" s="24" t="s">
        <v>106</v>
      </c>
      <c r="F5457" s="3">
        <f>IF(AND(A5457="PSA Testing", E5457= "Utilization Rate (per 100,000 patients)"),
SUMIFS(PSA!$D:$D,PSA!$A:$A,C5457,PSA!$G:$G,D5457),
IF(AND(A5457="Colorectal Cancer Screening", E5457="Utilization Rate (per 100,000 patients)"),
SUMIFS(COL!$D:$D,COL!$A:$A,C5457,COL!$G:$G, D5457),
IF(AND(A5457="Cervical Cancer Screening", E5457="Utilization Rate (per 100,000 patients)"),
SUMIFS(CERV!$D:$D,CERV!$A:$A,C5457,CERV!$G:$G,D5457),
IF(AND(A5457="Cancer Screening for CKD patients", E5457="Utilization Rate (per 100,000 patients)"),
SUMIFS(CANSCRN!$D:$D,CANSCRN!$A:$A,C5457,CANSCRN!$G:$G,D5457),
IF(AND(A5457="PSA Testing", E5457="Cost per service ($USD)"),
SUMIFS(PSA!$E:$E,PSA!$A:$A,C5457,PSA!$G:$G,D5457),
IF(AND(A5457="Colorectal Cancer Screening", E5457="Cost per service ($USD)"),
SUMIFS(COL!$E:$E,COL!$A:$A,C5457,COL!$G:$G,D5457),
IF(AND(A5457="Cervical Cancer Screening", E5457="Cost per service ($USD)"),
SUMIFS(CERV!$E:$E,CERV!$A:$A,C5457,CERV!$G:$G,D5457),
IF(AND(A5457="Cancer Screening for CKD patients", E5457="Cost per service ($USD)"),
SUMIFS(CANSCRN!$E:$E,CANSCRN!$A:$A,C5457,CANSCRN!$G:$G,D5457),
IF(AND(A5457="PSA Testing", E5457="Total Expenditure ($USD per 100,000 patients)"),
SUMIFS(PSA!$F:$F,PSA!$A:$A,C5457,PSA!$G:$G,D5457),
IF(AND(A5457="Colorectal Cancer Screening", E5457="Total Expenditure ($USD per 100,000 patients)"),
SUMIFS(COL!$F:$F,COL!$A:$A,C5457,COL!$G:$G,D5457),
IF(AND(A5457="Cervical Cancer Screening", E5457="Total Expenditure ($USD per 100,000 patients)"),
SUMIFS(CERV!$F:$F,CERV!$A:$A,C5457,CERV!$G:$G,D5457),
SUMIFS(CANSCRN!$F:$F,CANSCRN!$A:$A,C5457,CANSCRN!$G:$G,D5457))))))))))))</f>
        <v>246.60955390000001</v>
      </c>
    </row>
    <row r="5458" spans="1:6" x14ac:dyDescent="0.2">
      <c r="A5458" s="24" t="s">
        <v>103</v>
      </c>
      <c r="B5458" s="24" t="s">
        <v>101</v>
      </c>
      <c r="C5458" s="24" t="s">
        <v>67</v>
      </c>
      <c r="D5458" s="24">
        <v>2009</v>
      </c>
      <c r="E5458" s="24" t="s">
        <v>106</v>
      </c>
      <c r="F5458" s="3">
        <f>IF(AND(A5458="PSA Testing", E5458= "Utilization Rate (per 100,000 patients)"),
SUMIFS(PSA!$D:$D,PSA!$A:$A,C5458,PSA!$G:$G,D5458),
IF(AND(A5458="Colorectal Cancer Screening", E5458="Utilization Rate (per 100,000 patients)"),
SUMIFS(COL!$D:$D,COL!$A:$A,C5458,COL!$G:$G, D5458),
IF(AND(A5458="Cervical Cancer Screening", E5458="Utilization Rate (per 100,000 patients)"),
SUMIFS(CERV!$D:$D,CERV!$A:$A,C5458,CERV!$G:$G,D5458),
IF(AND(A5458="Cancer Screening for CKD patients", E5458="Utilization Rate (per 100,000 patients)"),
SUMIFS(CANSCRN!$D:$D,CANSCRN!$A:$A,C5458,CANSCRN!$G:$G,D5458),
IF(AND(A5458="PSA Testing", E5458="Cost per service ($USD)"),
SUMIFS(PSA!$E:$E,PSA!$A:$A,C5458,PSA!$G:$G,D5458),
IF(AND(A5458="Colorectal Cancer Screening", E5458="Cost per service ($USD)"),
SUMIFS(COL!$E:$E,COL!$A:$A,C5458,COL!$G:$G,D5458),
IF(AND(A5458="Cervical Cancer Screening", E5458="Cost per service ($USD)"),
SUMIFS(CERV!$E:$E,CERV!$A:$A,C5458,CERV!$G:$G,D5458),
IF(AND(A5458="Cancer Screening for CKD patients", E5458="Cost per service ($USD)"),
SUMIFS(CANSCRN!$E:$E,CANSCRN!$A:$A,C5458,CANSCRN!$G:$G,D5458),
IF(AND(A5458="PSA Testing", E5458="Total Expenditure ($USD per 100,000 patients)"),
SUMIFS(PSA!$F:$F,PSA!$A:$A,C5458,PSA!$G:$G,D5458),
IF(AND(A5458="Colorectal Cancer Screening", E5458="Total Expenditure ($USD per 100,000 patients)"),
SUMIFS(COL!$F:$F,COL!$A:$A,C5458,COL!$G:$G,D5458),
IF(AND(A5458="Cervical Cancer Screening", E5458="Total Expenditure ($USD per 100,000 patients)"),
SUMIFS(CERV!$F:$F,CERV!$A:$A,C5458,CERV!$G:$G,D5458),
SUMIFS(CANSCRN!$F:$F,CANSCRN!$A:$A,C5458,CANSCRN!$G:$G,D5458))))))))))))</f>
        <v>87.146545140000001</v>
      </c>
    </row>
    <row r="5459" spans="1:6" x14ac:dyDescent="0.2">
      <c r="A5459" s="24" t="s">
        <v>103</v>
      </c>
      <c r="B5459" s="24" t="s">
        <v>101</v>
      </c>
      <c r="C5459" s="24" t="s">
        <v>67</v>
      </c>
      <c r="D5459" s="24">
        <v>2010</v>
      </c>
      <c r="E5459" s="24" t="s">
        <v>106</v>
      </c>
      <c r="F5459" s="3">
        <f>IF(AND(A5459="PSA Testing", E5459= "Utilization Rate (per 100,000 patients)"),
SUMIFS(PSA!$D:$D,PSA!$A:$A,C5459,PSA!$G:$G,D5459),
IF(AND(A5459="Colorectal Cancer Screening", E5459="Utilization Rate (per 100,000 patients)"),
SUMIFS(COL!$D:$D,COL!$A:$A,C5459,COL!$G:$G, D5459),
IF(AND(A5459="Cervical Cancer Screening", E5459="Utilization Rate (per 100,000 patients)"),
SUMIFS(CERV!$D:$D,CERV!$A:$A,C5459,CERV!$G:$G,D5459),
IF(AND(A5459="Cancer Screening for CKD patients", E5459="Utilization Rate (per 100,000 patients)"),
SUMIFS(CANSCRN!$D:$D,CANSCRN!$A:$A,C5459,CANSCRN!$G:$G,D5459),
IF(AND(A5459="PSA Testing", E5459="Cost per service ($USD)"),
SUMIFS(PSA!$E:$E,PSA!$A:$A,C5459,PSA!$G:$G,D5459),
IF(AND(A5459="Colorectal Cancer Screening", E5459="Cost per service ($USD)"),
SUMIFS(COL!$E:$E,COL!$A:$A,C5459,COL!$G:$G,D5459),
IF(AND(A5459="Cervical Cancer Screening", E5459="Cost per service ($USD)"),
SUMIFS(CERV!$E:$E,CERV!$A:$A,C5459,CERV!$G:$G,D5459),
IF(AND(A5459="Cancer Screening for CKD patients", E5459="Cost per service ($USD)"),
SUMIFS(CANSCRN!$E:$E,CANSCRN!$A:$A,C5459,CANSCRN!$G:$G,D5459),
IF(AND(A5459="PSA Testing", E5459="Total Expenditure ($USD per 100,000 patients)"),
SUMIFS(PSA!$F:$F,PSA!$A:$A,C5459,PSA!$G:$G,D5459),
IF(AND(A5459="Colorectal Cancer Screening", E5459="Total Expenditure ($USD per 100,000 patients)"),
SUMIFS(COL!$F:$F,COL!$A:$A,C5459,COL!$G:$G,D5459),
IF(AND(A5459="Cervical Cancer Screening", E5459="Total Expenditure ($USD per 100,000 patients)"),
SUMIFS(CERV!$F:$F,CERV!$A:$A,C5459,CERV!$G:$G,D5459),
SUMIFS(CANSCRN!$F:$F,CANSCRN!$A:$A,C5459,CANSCRN!$G:$G,D5459))))))))))))</f>
        <v>89.457823829999995</v>
      </c>
    </row>
    <row r="5460" spans="1:6" x14ac:dyDescent="0.2">
      <c r="A5460" s="24" t="s">
        <v>103</v>
      </c>
      <c r="B5460" s="24" t="s">
        <v>101</v>
      </c>
      <c r="C5460" s="24" t="s">
        <v>67</v>
      </c>
      <c r="D5460" s="24">
        <v>2011</v>
      </c>
      <c r="E5460" s="24" t="s">
        <v>106</v>
      </c>
      <c r="F5460" s="3">
        <f>IF(AND(A5460="PSA Testing", E5460= "Utilization Rate (per 100,000 patients)"),
SUMIFS(PSA!$D:$D,PSA!$A:$A,C5460,PSA!$G:$G,D5460),
IF(AND(A5460="Colorectal Cancer Screening", E5460="Utilization Rate (per 100,000 patients)"),
SUMIFS(COL!$D:$D,COL!$A:$A,C5460,COL!$G:$G, D5460),
IF(AND(A5460="Cervical Cancer Screening", E5460="Utilization Rate (per 100,000 patients)"),
SUMIFS(CERV!$D:$D,CERV!$A:$A,C5460,CERV!$G:$G,D5460),
IF(AND(A5460="Cancer Screening for CKD patients", E5460="Utilization Rate (per 100,000 patients)"),
SUMIFS(CANSCRN!$D:$D,CANSCRN!$A:$A,C5460,CANSCRN!$G:$G,D5460),
IF(AND(A5460="PSA Testing", E5460="Cost per service ($USD)"),
SUMIFS(PSA!$E:$E,PSA!$A:$A,C5460,PSA!$G:$G,D5460),
IF(AND(A5460="Colorectal Cancer Screening", E5460="Cost per service ($USD)"),
SUMIFS(COL!$E:$E,COL!$A:$A,C5460,COL!$G:$G,D5460),
IF(AND(A5460="Cervical Cancer Screening", E5460="Cost per service ($USD)"),
SUMIFS(CERV!$E:$E,CERV!$A:$A,C5460,CERV!$G:$G,D5460),
IF(AND(A5460="Cancer Screening for CKD patients", E5460="Cost per service ($USD)"),
SUMIFS(CANSCRN!$E:$E,CANSCRN!$A:$A,C5460,CANSCRN!$G:$G,D5460),
IF(AND(A5460="PSA Testing", E5460="Total Expenditure ($USD per 100,000 patients)"),
SUMIFS(PSA!$F:$F,PSA!$A:$A,C5460,PSA!$G:$G,D5460),
IF(AND(A5460="Colorectal Cancer Screening", E5460="Total Expenditure ($USD per 100,000 patients)"),
SUMIFS(COL!$F:$F,COL!$A:$A,C5460,COL!$G:$G,D5460),
IF(AND(A5460="Cervical Cancer Screening", E5460="Total Expenditure ($USD per 100,000 patients)"),
SUMIFS(CERV!$F:$F,CERV!$A:$A,C5460,CERV!$G:$G,D5460),
SUMIFS(CANSCRN!$F:$F,CANSCRN!$A:$A,C5460,CANSCRN!$G:$G,D5460))))))))))))</f>
        <v>109.7340377</v>
      </c>
    </row>
    <row r="5461" spans="1:6" x14ac:dyDescent="0.2">
      <c r="A5461" s="24" t="s">
        <v>103</v>
      </c>
      <c r="B5461" s="24" t="s">
        <v>101</v>
      </c>
      <c r="C5461" s="24" t="s">
        <v>67</v>
      </c>
      <c r="D5461" s="24">
        <v>2012</v>
      </c>
      <c r="E5461" s="24" t="s">
        <v>106</v>
      </c>
      <c r="F5461" s="3">
        <f>IF(AND(A5461="PSA Testing", E5461= "Utilization Rate (per 100,000 patients)"),
SUMIFS(PSA!$D:$D,PSA!$A:$A,C5461,PSA!$G:$G,D5461),
IF(AND(A5461="Colorectal Cancer Screening", E5461="Utilization Rate (per 100,000 patients)"),
SUMIFS(COL!$D:$D,COL!$A:$A,C5461,COL!$G:$G, D5461),
IF(AND(A5461="Cervical Cancer Screening", E5461="Utilization Rate (per 100,000 patients)"),
SUMIFS(CERV!$D:$D,CERV!$A:$A,C5461,CERV!$G:$G,D5461),
IF(AND(A5461="Cancer Screening for CKD patients", E5461="Utilization Rate (per 100,000 patients)"),
SUMIFS(CANSCRN!$D:$D,CANSCRN!$A:$A,C5461,CANSCRN!$G:$G,D5461),
IF(AND(A5461="PSA Testing", E5461="Cost per service ($USD)"),
SUMIFS(PSA!$E:$E,PSA!$A:$A,C5461,PSA!$G:$G,D5461),
IF(AND(A5461="Colorectal Cancer Screening", E5461="Cost per service ($USD)"),
SUMIFS(COL!$E:$E,COL!$A:$A,C5461,COL!$G:$G,D5461),
IF(AND(A5461="Cervical Cancer Screening", E5461="Cost per service ($USD)"),
SUMIFS(CERV!$E:$E,CERV!$A:$A,C5461,CERV!$G:$G,D5461),
IF(AND(A5461="Cancer Screening for CKD patients", E5461="Cost per service ($USD)"),
SUMIFS(CANSCRN!$E:$E,CANSCRN!$A:$A,C5461,CANSCRN!$G:$G,D5461),
IF(AND(A5461="PSA Testing", E5461="Total Expenditure ($USD per 100,000 patients)"),
SUMIFS(PSA!$F:$F,PSA!$A:$A,C5461,PSA!$G:$G,D5461),
IF(AND(A5461="Colorectal Cancer Screening", E5461="Total Expenditure ($USD per 100,000 patients)"),
SUMIFS(COL!$F:$F,COL!$A:$A,C5461,COL!$G:$G,D5461),
IF(AND(A5461="Cervical Cancer Screening", E5461="Total Expenditure ($USD per 100,000 patients)"),
SUMIFS(CERV!$F:$F,CERV!$A:$A,C5461,CERV!$G:$G,D5461),
SUMIFS(CANSCRN!$F:$F,CANSCRN!$A:$A,C5461,CANSCRN!$G:$G,D5461))))))))))))</f>
        <v>128.98090759999999</v>
      </c>
    </row>
    <row r="5462" spans="1:6" x14ac:dyDescent="0.2">
      <c r="A5462" s="24" t="s">
        <v>103</v>
      </c>
      <c r="B5462" s="24" t="s">
        <v>101</v>
      </c>
      <c r="C5462" s="24" t="s">
        <v>67</v>
      </c>
      <c r="D5462" s="24">
        <v>2013</v>
      </c>
      <c r="E5462" s="24" t="s">
        <v>106</v>
      </c>
      <c r="F5462" s="3">
        <f>IF(AND(A5462="PSA Testing", E5462= "Utilization Rate (per 100,000 patients)"),
SUMIFS(PSA!$D:$D,PSA!$A:$A,C5462,PSA!$G:$G,D5462),
IF(AND(A5462="Colorectal Cancer Screening", E5462="Utilization Rate (per 100,000 patients)"),
SUMIFS(COL!$D:$D,COL!$A:$A,C5462,COL!$G:$G, D5462),
IF(AND(A5462="Cervical Cancer Screening", E5462="Utilization Rate (per 100,000 patients)"),
SUMIFS(CERV!$D:$D,CERV!$A:$A,C5462,CERV!$G:$G,D5462),
IF(AND(A5462="Cancer Screening for CKD patients", E5462="Utilization Rate (per 100,000 patients)"),
SUMIFS(CANSCRN!$D:$D,CANSCRN!$A:$A,C5462,CANSCRN!$G:$G,D5462),
IF(AND(A5462="PSA Testing", E5462="Cost per service ($USD)"),
SUMIFS(PSA!$E:$E,PSA!$A:$A,C5462,PSA!$G:$G,D5462),
IF(AND(A5462="Colorectal Cancer Screening", E5462="Cost per service ($USD)"),
SUMIFS(COL!$E:$E,COL!$A:$A,C5462,COL!$G:$G,D5462),
IF(AND(A5462="Cervical Cancer Screening", E5462="Cost per service ($USD)"),
SUMIFS(CERV!$E:$E,CERV!$A:$A,C5462,CERV!$G:$G,D5462),
IF(AND(A5462="Cancer Screening for CKD patients", E5462="Cost per service ($USD)"),
SUMIFS(CANSCRN!$E:$E,CANSCRN!$A:$A,C5462,CANSCRN!$G:$G,D5462),
IF(AND(A5462="PSA Testing", E5462="Total Expenditure ($USD per 100,000 patients)"),
SUMIFS(PSA!$F:$F,PSA!$A:$A,C5462,PSA!$G:$G,D5462),
IF(AND(A5462="Colorectal Cancer Screening", E5462="Total Expenditure ($USD per 100,000 patients)"),
SUMIFS(COL!$F:$F,COL!$A:$A,C5462,COL!$G:$G,D5462),
IF(AND(A5462="Cervical Cancer Screening", E5462="Total Expenditure ($USD per 100,000 patients)"),
SUMIFS(CERV!$F:$F,CERV!$A:$A,C5462,CERV!$G:$G,D5462),
SUMIFS(CANSCRN!$F:$F,CANSCRN!$A:$A,C5462,CANSCRN!$G:$G,D5462))))))))))))</f>
        <v>155.28599629999999</v>
      </c>
    </row>
    <row r="5463" spans="1:6" x14ac:dyDescent="0.2">
      <c r="A5463" s="24" t="s">
        <v>103</v>
      </c>
      <c r="B5463" s="24" t="s">
        <v>101</v>
      </c>
      <c r="C5463" s="24" t="s">
        <v>67</v>
      </c>
      <c r="D5463" s="24">
        <v>2014</v>
      </c>
      <c r="E5463" s="24" t="s">
        <v>106</v>
      </c>
      <c r="F5463" s="3">
        <f>IF(AND(A5463="PSA Testing", E5463= "Utilization Rate (per 100,000 patients)"),
SUMIFS(PSA!$D:$D,PSA!$A:$A,C5463,PSA!$G:$G,D5463),
IF(AND(A5463="Colorectal Cancer Screening", E5463="Utilization Rate (per 100,000 patients)"),
SUMIFS(COL!$D:$D,COL!$A:$A,C5463,COL!$G:$G, D5463),
IF(AND(A5463="Cervical Cancer Screening", E5463="Utilization Rate (per 100,000 patients)"),
SUMIFS(CERV!$D:$D,CERV!$A:$A,C5463,CERV!$G:$G,D5463),
IF(AND(A5463="Cancer Screening for CKD patients", E5463="Utilization Rate (per 100,000 patients)"),
SUMIFS(CANSCRN!$D:$D,CANSCRN!$A:$A,C5463,CANSCRN!$G:$G,D5463),
IF(AND(A5463="PSA Testing", E5463="Cost per service ($USD)"),
SUMIFS(PSA!$E:$E,PSA!$A:$A,C5463,PSA!$G:$G,D5463),
IF(AND(A5463="Colorectal Cancer Screening", E5463="Cost per service ($USD)"),
SUMIFS(COL!$E:$E,COL!$A:$A,C5463,COL!$G:$G,D5463),
IF(AND(A5463="Cervical Cancer Screening", E5463="Cost per service ($USD)"),
SUMIFS(CERV!$E:$E,CERV!$A:$A,C5463,CERV!$G:$G,D5463),
IF(AND(A5463="Cancer Screening for CKD patients", E5463="Cost per service ($USD)"),
SUMIFS(CANSCRN!$E:$E,CANSCRN!$A:$A,C5463,CANSCRN!$G:$G,D5463),
IF(AND(A5463="PSA Testing", E5463="Total Expenditure ($USD per 100,000 patients)"),
SUMIFS(PSA!$F:$F,PSA!$A:$A,C5463,PSA!$G:$G,D5463),
IF(AND(A5463="Colorectal Cancer Screening", E5463="Total Expenditure ($USD per 100,000 patients)"),
SUMIFS(COL!$F:$F,COL!$A:$A,C5463,COL!$G:$G,D5463),
IF(AND(A5463="Cervical Cancer Screening", E5463="Total Expenditure ($USD per 100,000 patients)"),
SUMIFS(CERV!$F:$F,CERV!$A:$A,C5463,CERV!$G:$G,D5463),
SUMIFS(CANSCRN!$F:$F,CANSCRN!$A:$A,C5463,CANSCRN!$G:$G,D5463))))))))))))</f>
        <v>147.08883</v>
      </c>
    </row>
    <row r="5464" spans="1:6" x14ac:dyDescent="0.2">
      <c r="A5464" s="24" t="s">
        <v>103</v>
      </c>
      <c r="B5464" s="24" t="s">
        <v>101</v>
      </c>
      <c r="C5464" s="24" t="s">
        <v>67</v>
      </c>
      <c r="D5464" s="24">
        <v>2015</v>
      </c>
      <c r="E5464" s="24" t="s">
        <v>106</v>
      </c>
      <c r="F5464" s="3">
        <f>IF(AND(A5464="PSA Testing", E5464= "Utilization Rate (per 100,000 patients)"),
SUMIFS(PSA!$D:$D,PSA!$A:$A,C5464,PSA!$G:$G,D5464),
IF(AND(A5464="Colorectal Cancer Screening", E5464="Utilization Rate (per 100,000 patients)"),
SUMIFS(COL!$D:$D,COL!$A:$A,C5464,COL!$G:$G, D5464),
IF(AND(A5464="Cervical Cancer Screening", E5464="Utilization Rate (per 100,000 patients)"),
SUMIFS(CERV!$D:$D,CERV!$A:$A,C5464,CERV!$G:$G,D5464),
IF(AND(A5464="Cancer Screening for CKD patients", E5464="Utilization Rate (per 100,000 patients)"),
SUMIFS(CANSCRN!$D:$D,CANSCRN!$A:$A,C5464,CANSCRN!$G:$G,D5464),
IF(AND(A5464="PSA Testing", E5464="Cost per service ($USD)"),
SUMIFS(PSA!$E:$E,PSA!$A:$A,C5464,PSA!$G:$G,D5464),
IF(AND(A5464="Colorectal Cancer Screening", E5464="Cost per service ($USD)"),
SUMIFS(COL!$E:$E,COL!$A:$A,C5464,COL!$G:$G,D5464),
IF(AND(A5464="Cervical Cancer Screening", E5464="Cost per service ($USD)"),
SUMIFS(CERV!$E:$E,CERV!$A:$A,C5464,CERV!$G:$G,D5464),
IF(AND(A5464="Cancer Screening for CKD patients", E5464="Cost per service ($USD)"),
SUMIFS(CANSCRN!$E:$E,CANSCRN!$A:$A,C5464,CANSCRN!$G:$G,D5464),
IF(AND(A5464="PSA Testing", E5464="Total Expenditure ($USD per 100,000 patients)"),
SUMIFS(PSA!$F:$F,PSA!$A:$A,C5464,PSA!$G:$G,D5464),
IF(AND(A5464="Colorectal Cancer Screening", E5464="Total Expenditure ($USD per 100,000 patients)"),
SUMIFS(COL!$F:$F,COL!$A:$A,C5464,COL!$G:$G,D5464),
IF(AND(A5464="Cervical Cancer Screening", E5464="Total Expenditure ($USD per 100,000 patients)"),
SUMIFS(CERV!$F:$F,CERV!$A:$A,C5464,CERV!$G:$G,D5464),
SUMIFS(CANSCRN!$F:$F,CANSCRN!$A:$A,C5464,CANSCRN!$G:$G,D5464))))))))))))</f>
        <v>146.17267799999999</v>
      </c>
    </row>
    <row r="5465" spans="1:6" x14ac:dyDescent="0.2">
      <c r="A5465" s="24" t="s">
        <v>103</v>
      </c>
      <c r="B5465" s="24" t="s">
        <v>101</v>
      </c>
      <c r="C5465" s="24" t="s">
        <v>67</v>
      </c>
      <c r="D5465" s="24">
        <v>2016</v>
      </c>
      <c r="E5465" s="24" t="s">
        <v>106</v>
      </c>
      <c r="F5465" s="3">
        <f>IF(AND(A5465="PSA Testing", E5465= "Utilization Rate (per 100,000 patients)"),
SUMIFS(PSA!$D:$D,PSA!$A:$A,C5465,PSA!$G:$G,D5465),
IF(AND(A5465="Colorectal Cancer Screening", E5465="Utilization Rate (per 100,000 patients)"),
SUMIFS(COL!$D:$D,COL!$A:$A,C5465,COL!$G:$G, D5465),
IF(AND(A5465="Cervical Cancer Screening", E5465="Utilization Rate (per 100,000 patients)"),
SUMIFS(CERV!$D:$D,CERV!$A:$A,C5465,CERV!$G:$G,D5465),
IF(AND(A5465="Cancer Screening for CKD patients", E5465="Utilization Rate (per 100,000 patients)"),
SUMIFS(CANSCRN!$D:$D,CANSCRN!$A:$A,C5465,CANSCRN!$G:$G,D5465),
IF(AND(A5465="PSA Testing", E5465="Cost per service ($USD)"),
SUMIFS(PSA!$E:$E,PSA!$A:$A,C5465,PSA!$G:$G,D5465),
IF(AND(A5465="Colorectal Cancer Screening", E5465="Cost per service ($USD)"),
SUMIFS(COL!$E:$E,COL!$A:$A,C5465,COL!$G:$G,D5465),
IF(AND(A5465="Cervical Cancer Screening", E5465="Cost per service ($USD)"),
SUMIFS(CERV!$E:$E,CERV!$A:$A,C5465,CERV!$G:$G,D5465),
IF(AND(A5465="Cancer Screening for CKD patients", E5465="Cost per service ($USD)"),
SUMIFS(CANSCRN!$E:$E,CANSCRN!$A:$A,C5465,CANSCRN!$G:$G,D5465),
IF(AND(A5465="PSA Testing", E5465="Total Expenditure ($USD per 100,000 patients)"),
SUMIFS(PSA!$F:$F,PSA!$A:$A,C5465,PSA!$G:$G,D5465),
IF(AND(A5465="Colorectal Cancer Screening", E5465="Total Expenditure ($USD per 100,000 patients)"),
SUMIFS(COL!$F:$F,COL!$A:$A,C5465,COL!$G:$G,D5465),
IF(AND(A5465="Cervical Cancer Screening", E5465="Total Expenditure ($USD per 100,000 patients)"),
SUMIFS(CERV!$F:$F,CERV!$A:$A,C5465,CERV!$G:$G,D5465),
SUMIFS(CANSCRN!$F:$F,CANSCRN!$A:$A,C5465,CANSCRN!$G:$G,D5465))))))))))))</f>
        <v>162.35259930000001</v>
      </c>
    </row>
    <row r="5466" spans="1:6" x14ac:dyDescent="0.2">
      <c r="A5466" s="24" t="s">
        <v>103</v>
      </c>
      <c r="B5466" s="24" t="s">
        <v>101</v>
      </c>
      <c r="C5466" s="24" t="s">
        <v>67</v>
      </c>
      <c r="D5466" s="24">
        <v>2017</v>
      </c>
      <c r="E5466" s="24" t="s">
        <v>106</v>
      </c>
      <c r="F5466" s="3">
        <f>IF(AND(A5466="PSA Testing", E5466= "Utilization Rate (per 100,000 patients)"),
SUMIFS(PSA!$D:$D,PSA!$A:$A,C5466,PSA!$G:$G,D5466),
IF(AND(A5466="Colorectal Cancer Screening", E5466="Utilization Rate (per 100,000 patients)"),
SUMIFS(COL!$D:$D,COL!$A:$A,C5466,COL!$G:$G, D5466),
IF(AND(A5466="Cervical Cancer Screening", E5466="Utilization Rate (per 100,000 patients)"),
SUMIFS(CERV!$D:$D,CERV!$A:$A,C5466,CERV!$G:$G,D5466),
IF(AND(A5466="Cancer Screening for CKD patients", E5466="Utilization Rate (per 100,000 patients)"),
SUMIFS(CANSCRN!$D:$D,CANSCRN!$A:$A,C5466,CANSCRN!$G:$G,D5466),
IF(AND(A5466="PSA Testing", E5466="Cost per service ($USD)"),
SUMIFS(PSA!$E:$E,PSA!$A:$A,C5466,PSA!$G:$G,D5466),
IF(AND(A5466="Colorectal Cancer Screening", E5466="Cost per service ($USD)"),
SUMIFS(COL!$E:$E,COL!$A:$A,C5466,COL!$G:$G,D5466),
IF(AND(A5466="Cervical Cancer Screening", E5466="Cost per service ($USD)"),
SUMIFS(CERV!$E:$E,CERV!$A:$A,C5466,CERV!$G:$G,D5466),
IF(AND(A5466="Cancer Screening for CKD patients", E5466="Cost per service ($USD)"),
SUMIFS(CANSCRN!$E:$E,CANSCRN!$A:$A,C5466,CANSCRN!$G:$G,D5466),
IF(AND(A5466="PSA Testing", E5466="Total Expenditure ($USD per 100,000 patients)"),
SUMIFS(PSA!$F:$F,PSA!$A:$A,C5466,PSA!$G:$G,D5466),
IF(AND(A5466="Colorectal Cancer Screening", E5466="Total Expenditure ($USD per 100,000 patients)"),
SUMIFS(COL!$F:$F,COL!$A:$A,C5466,COL!$G:$G,D5466),
IF(AND(A5466="Cervical Cancer Screening", E5466="Total Expenditure ($USD per 100,000 patients)"),
SUMIFS(CERV!$F:$F,CERV!$A:$A,C5466,CERV!$G:$G,D5466),
SUMIFS(CANSCRN!$F:$F,CANSCRN!$A:$A,C5466,CANSCRN!$G:$G,D5466))))))))))))</f>
        <v>208.9877673</v>
      </c>
    </row>
    <row r="5467" spans="1:6" x14ac:dyDescent="0.2">
      <c r="A5467" s="24" t="s">
        <v>103</v>
      </c>
      <c r="B5467" s="24" t="s">
        <v>101</v>
      </c>
      <c r="C5467" s="24" t="s">
        <v>67</v>
      </c>
      <c r="D5467" s="24">
        <v>2018</v>
      </c>
      <c r="E5467" s="24" t="s">
        <v>106</v>
      </c>
      <c r="F5467" s="3">
        <f>IF(AND(A5467="PSA Testing", E5467= "Utilization Rate (per 100,000 patients)"),
SUMIFS(PSA!$D:$D,PSA!$A:$A,C5467,PSA!$G:$G,D5467),
IF(AND(A5467="Colorectal Cancer Screening", E5467="Utilization Rate (per 100,000 patients)"),
SUMIFS(COL!$D:$D,COL!$A:$A,C5467,COL!$G:$G, D5467),
IF(AND(A5467="Cervical Cancer Screening", E5467="Utilization Rate (per 100,000 patients)"),
SUMIFS(CERV!$D:$D,CERV!$A:$A,C5467,CERV!$G:$G,D5467),
IF(AND(A5467="Cancer Screening for CKD patients", E5467="Utilization Rate (per 100,000 patients)"),
SUMIFS(CANSCRN!$D:$D,CANSCRN!$A:$A,C5467,CANSCRN!$G:$G,D5467),
IF(AND(A5467="PSA Testing", E5467="Cost per service ($USD)"),
SUMIFS(PSA!$E:$E,PSA!$A:$A,C5467,PSA!$G:$G,D5467),
IF(AND(A5467="Colorectal Cancer Screening", E5467="Cost per service ($USD)"),
SUMIFS(COL!$E:$E,COL!$A:$A,C5467,COL!$G:$G,D5467),
IF(AND(A5467="Cervical Cancer Screening", E5467="Cost per service ($USD)"),
SUMIFS(CERV!$E:$E,CERV!$A:$A,C5467,CERV!$G:$G,D5467),
IF(AND(A5467="Cancer Screening for CKD patients", E5467="Cost per service ($USD)"),
SUMIFS(CANSCRN!$E:$E,CANSCRN!$A:$A,C5467,CANSCRN!$G:$G,D5467),
IF(AND(A5467="PSA Testing", E5467="Total Expenditure ($USD per 100,000 patients)"),
SUMIFS(PSA!$F:$F,PSA!$A:$A,C5467,PSA!$G:$G,D5467),
IF(AND(A5467="Colorectal Cancer Screening", E5467="Total Expenditure ($USD per 100,000 patients)"),
SUMIFS(COL!$F:$F,COL!$A:$A,C5467,COL!$G:$G,D5467),
IF(AND(A5467="Cervical Cancer Screening", E5467="Total Expenditure ($USD per 100,000 patients)"),
SUMIFS(CERV!$F:$F,CERV!$A:$A,C5467,CERV!$G:$G,D5467),
SUMIFS(CANSCRN!$F:$F,CANSCRN!$A:$A,C5467,CANSCRN!$G:$G,D5467))))))))))))</f>
        <v>259.58630429999999</v>
      </c>
    </row>
    <row r="5468" spans="1:6" x14ac:dyDescent="0.2">
      <c r="A5468" s="24" t="s">
        <v>103</v>
      </c>
      <c r="B5468" s="24" t="s">
        <v>101</v>
      </c>
      <c r="C5468" s="24" t="s">
        <v>67</v>
      </c>
      <c r="D5468" s="24">
        <v>2019</v>
      </c>
      <c r="E5468" s="24" t="s">
        <v>106</v>
      </c>
      <c r="F5468" s="3">
        <f>IF(AND(A5468="PSA Testing", E5468= "Utilization Rate (per 100,000 patients)"),
SUMIFS(PSA!$D:$D,PSA!$A:$A,C5468,PSA!$G:$G,D5468),
IF(AND(A5468="Colorectal Cancer Screening", E5468="Utilization Rate (per 100,000 patients)"),
SUMIFS(COL!$D:$D,COL!$A:$A,C5468,COL!$G:$G, D5468),
IF(AND(A5468="Cervical Cancer Screening", E5468="Utilization Rate (per 100,000 patients)"),
SUMIFS(CERV!$D:$D,CERV!$A:$A,C5468,CERV!$G:$G,D5468),
IF(AND(A5468="Cancer Screening for CKD patients", E5468="Utilization Rate (per 100,000 patients)"),
SUMIFS(CANSCRN!$D:$D,CANSCRN!$A:$A,C5468,CANSCRN!$G:$G,D5468),
IF(AND(A5468="PSA Testing", E5468="Cost per service ($USD)"),
SUMIFS(PSA!$E:$E,PSA!$A:$A,C5468,PSA!$G:$G,D5468),
IF(AND(A5468="Colorectal Cancer Screening", E5468="Cost per service ($USD)"),
SUMIFS(COL!$E:$E,COL!$A:$A,C5468,COL!$G:$G,D5468),
IF(AND(A5468="Cervical Cancer Screening", E5468="Cost per service ($USD)"),
SUMIFS(CERV!$E:$E,CERV!$A:$A,C5468,CERV!$G:$G,D5468),
IF(AND(A5468="Cancer Screening for CKD patients", E5468="Cost per service ($USD)"),
SUMIFS(CANSCRN!$E:$E,CANSCRN!$A:$A,C5468,CANSCRN!$G:$G,D5468),
IF(AND(A5468="PSA Testing", E5468="Total Expenditure ($USD per 100,000 patients)"),
SUMIFS(PSA!$F:$F,PSA!$A:$A,C5468,PSA!$G:$G,D5468),
IF(AND(A5468="Colorectal Cancer Screening", E5468="Total Expenditure ($USD per 100,000 patients)"),
SUMIFS(COL!$F:$F,COL!$A:$A,C5468,COL!$G:$G,D5468),
IF(AND(A5468="Cervical Cancer Screening", E5468="Total Expenditure ($USD per 100,000 patients)"),
SUMIFS(CERV!$F:$F,CERV!$A:$A,C5468,CERV!$G:$G,D5468),
SUMIFS(CANSCRN!$F:$F,CANSCRN!$A:$A,C5468,CANSCRN!$G:$G,D5468))))))))))))</f>
        <v>249.28284379999999</v>
      </c>
    </row>
    <row r="5469" spans="1:6" x14ac:dyDescent="0.2">
      <c r="A5469" s="24" t="s">
        <v>103</v>
      </c>
      <c r="B5469" s="24" t="s">
        <v>101</v>
      </c>
      <c r="C5469" s="24" t="s">
        <v>68</v>
      </c>
      <c r="D5469" s="24">
        <v>2009</v>
      </c>
      <c r="E5469" s="24" t="s">
        <v>106</v>
      </c>
      <c r="F5469" s="3">
        <f>IF(AND(A5469="PSA Testing", E5469= "Utilization Rate (per 100,000 patients)"),
SUMIFS(PSA!$D:$D,PSA!$A:$A,C5469,PSA!$G:$G,D5469),
IF(AND(A5469="Colorectal Cancer Screening", E5469="Utilization Rate (per 100,000 patients)"),
SUMIFS(COL!$D:$D,COL!$A:$A,C5469,COL!$G:$G, D5469),
IF(AND(A5469="Cervical Cancer Screening", E5469="Utilization Rate (per 100,000 patients)"),
SUMIFS(CERV!$D:$D,CERV!$A:$A,C5469,CERV!$G:$G,D5469),
IF(AND(A5469="Cancer Screening for CKD patients", E5469="Utilization Rate (per 100,000 patients)"),
SUMIFS(CANSCRN!$D:$D,CANSCRN!$A:$A,C5469,CANSCRN!$G:$G,D5469),
IF(AND(A5469="PSA Testing", E5469="Cost per service ($USD)"),
SUMIFS(PSA!$E:$E,PSA!$A:$A,C5469,PSA!$G:$G,D5469),
IF(AND(A5469="Colorectal Cancer Screening", E5469="Cost per service ($USD)"),
SUMIFS(COL!$E:$E,COL!$A:$A,C5469,COL!$G:$G,D5469),
IF(AND(A5469="Cervical Cancer Screening", E5469="Cost per service ($USD)"),
SUMIFS(CERV!$E:$E,CERV!$A:$A,C5469,CERV!$G:$G,D5469),
IF(AND(A5469="Cancer Screening for CKD patients", E5469="Cost per service ($USD)"),
SUMIFS(CANSCRN!$E:$E,CANSCRN!$A:$A,C5469,CANSCRN!$G:$G,D5469),
IF(AND(A5469="PSA Testing", E5469="Total Expenditure ($USD per 100,000 patients)"),
SUMIFS(PSA!$F:$F,PSA!$A:$A,C5469,PSA!$G:$G,D5469),
IF(AND(A5469="Colorectal Cancer Screening", E5469="Total Expenditure ($USD per 100,000 patients)"),
SUMIFS(COL!$F:$F,COL!$A:$A,C5469,COL!$G:$G,D5469),
IF(AND(A5469="Cervical Cancer Screening", E5469="Total Expenditure ($USD per 100,000 patients)"),
SUMIFS(CERV!$F:$F,CERV!$A:$A,C5469,CERV!$G:$G,D5469),
SUMIFS(CANSCRN!$F:$F,CANSCRN!$A:$A,C5469,CANSCRN!$G:$G,D5469))))))))))))</f>
        <v>63.165790489999999</v>
      </c>
    </row>
    <row r="5470" spans="1:6" x14ac:dyDescent="0.2">
      <c r="A5470" s="24" t="s">
        <v>103</v>
      </c>
      <c r="B5470" s="24" t="s">
        <v>101</v>
      </c>
      <c r="C5470" s="24" t="s">
        <v>68</v>
      </c>
      <c r="D5470" s="24">
        <v>2010</v>
      </c>
      <c r="E5470" s="24" t="s">
        <v>106</v>
      </c>
      <c r="F5470" s="3">
        <f>IF(AND(A5470="PSA Testing", E5470= "Utilization Rate (per 100,000 patients)"),
SUMIFS(PSA!$D:$D,PSA!$A:$A,C5470,PSA!$G:$G,D5470),
IF(AND(A5470="Colorectal Cancer Screening", E5470="Utilization Rate (per 100,000 patients)"),
SUMIFS(COL!$D:$D,COL!$A:$A,C5470,COL!$G:$G, D5470),
IF(AND(A5470="Cervical Cancer Screening", E5470="Utilization Rate (per 100,000 patients)"),
SUMIFS(CERV!$D:$D,CERV!$A:$A,C5470,CERV!$G:$G,D5470),
IF(AND(A5470="Cancer Screening for CKD patients", E5470="Utilization Rate (per 100,000 patients)"),
SUMIFS(CANSCRN!$D:$D,CANSCRN!$A:$A,C5470,CANSCRN!$G:$G,D5470),
IF(AND(A5470="PSA Testing", E5470="Cost per service ($USD)"),
SUMIFS(PSA!$E:$E,PSA!$A:$A,C5470,PSA!$G:$G,D5470),
IF(AND(A5470="Colorectal Cancer Screening", E5470="Cost per service ($USD)"),
SUMIFS(COL!$E:$E,COL!$A:$A,C5470,COL!$G:$G,D5470),
IF(AND(A5470="Cervical Cancer Screening", E5470="Cost per service ($USD)"),
SUMIFS(CERV!$E:$E,CERV!$A:$A,C5470,CERV!$G:$G,D5470),
IF(AND(A5470="Cancer Screening for CKD patients", E5470="Cost per service ($USD)"),
SUMIFS(CANSCRN!$E:$E,CANSCRN!$A:$A,C5470,CANSCRN!$G:$G,D5470),
IF(AND(A5470="PSA Testing", E5470="Total Expenditure ($USD per 100,000 patients)"),
SUMIFS(PSA!$F:$F,PSA!$A:$A,C5470,PSA!$G:$G,D5470),
IF(AND(A5470="Colorectal Cancer Screening", E5470="Total Expenditure ($USD per 100,000 patients)"),
SUMIFS(COL!$F:$F,COL!$A:$A,C5470,COL!$G:$G,D5470),
IF(AND(A5470="Cervical Cancer Screening", E5470="Total Expenditure ($USD per 100,000 patients)"),
SUMIFS(CERV!$F:$F,CERV!$A:$A,C5470,CERV!$G:$G,D5470),
SUMIFS(CANSCRN!$F:$F,CANSCRN!$A:$A,C5470,CANSCRN!$G:$G,D5470))))))))))))</f>
        <v>67.090367439999994</v>
      </c>
    </row>
    <row r="5471" spans="1:6" x14ac:dyDescent="0.2">
      <c r="A5471" s="24" t="s">
        <v>103</v>
      </c>
      <c r="B5471" s="24" t="s">
        <v>101</v>
      </c>
      <c r="C5471" s="24" t="s">
        <v>68</v>
      </c>
      <c r="D5471" s="24">
        <v>2011</v>
      </c>
      <c r="E5471" s="24" t="s">
        <v>106</v>
      </c>
      <c r="F5471" s="3">
        <f>IF(AND(A5471="PSA Testing", E5471= "Utilization Rate (per 100,000 patients)"),
SUMIFS(PSA!$D:$D,PSA!$A:$A,C5471,PSA!$G:$G,D5471),
IF(AND(A5471="Colorectal Cancer Screening", E5471="Utilization Rate (per 100,000 patients)"),
SUMIFS(COL!$D:$D,COL!$A:$A,C5471,COL!$G:$G, D5471),
IF(AND(A5471="Cervical Cancer Screening", E5471="Utilization Rate (per 100,000 patients)"),
SUMIFS(CERV!$D:$D,CERV!$A:$A,C5471,CERV!$G:$G,D5471),
IF(AND(A5471="Cancer Screening for CKD patients", E5471="Utilization Rate (per 100,000 patients)"),
SUMIFS(CANSCRN!$D:$D,CANSCRN!$A:$A,C5471,CANSCRN!$G:$G,D5471),
IF(AND(A5471="PSA Testing", E5471="Cost per service ($USD)"),
SUMIFS(PSA!$E:$E,PSA!$A:$A,C5471,PSA!$G:$G,D5471),
IF(AND(A5471="Colorectal Cancer Screening", E5471="Cost per service ($USD)"),
SUMIFS(COL!$E:$E,COL!$A:$A,C5471,COL!$G:$G,D5471),
IF(AND(A5471="Cervical Cancer Screening", E5471="Cost per service ($USD)"),
SUMIFS(CERV!$E:$E,CERV!$A:$A,C5471,CERV!$G:$G,D5471),
IF(AND(A5471="Cancer Screening for CKD patients", E5471="Cost per service ($USD)"),
SUMIFS(CANSCRN!$E:$E,CANSCRN!$A:$A,C5471,CANSCRN!$G:$G,D5471),
IF(AND(A5471="PSA Testing", E5471="Total Expenditure ($USD per 100,000 patients)"),
SUMIFS(PSA!$F:$F,PSA!$A:$A,C5471,PSA!$G:$G,D5471),
IF(AND(A5471="Colorectal Cancer Screening", E5471="Total Expenditure ($USD per 100,000 patients)"),
SUMIFS(COL!$F:$F,COL!$A:$A,C5471,COL!$G:$G,D5471),
IF(AND(A5471="Cervical Cancer Screening", E5471="Total Expenditure ($USD per 100,000 patients)"),
SUMIFS(CERV!$F:$F,CERV!$A:$A,C5471,CERV!$G:$G,D5471),
SUMIFS(CANSCRN!$F:$F,CANSCRN!$A:$A,C5471,CANSCRN!$G:$G,D5471))))))))))))</f>
        <v>71.520283399999997</v>
      </c>
    </row>
    <row r="5472" spans="1:6" x14ac:dyDescent="0.2">
      <c r="A5472" s="24" t="s">
        <v>103</v>
      </c>
      <c r="B5472" s="24" t="s">
        <v>101</v>
      </c>
      <c r="C5472" s="24" t="s">
        <v>68</v>
      </c>
      <c r="D5472" s="24">
        <v>2012</v>
      </c>
      <c r="E5472" s="24" t="s">
        <v>106</v>
      </c>
      <c r="F5472" s="3">
        <f>IF(AND(A5472="PSA Testing", E5472= "Utilization Rate (per 100,000 patients)"),
SUMIFS(PSA!$D:$D,PSA!$A:$A,C5472,PSA!$G:$G,D5472),
IF(AND(A5472="Colorectal Cancer Screening", E5472="Utilization Rate (per 100,000 patients)"),
SUMIFS(COL!$D:$D,COL!$A:$A,C5472,COL!$G:$G, D5472),
IF(AND(A5472="Cervical Cancer Screening", E5472="Utilization Rate (per 100,000 patients)"),
SUMIFS(CERV!$D:$D,CERV!$A:$A,C5472,CERV!$G:$G,D5472),
IF(AND(A5472="Cancer Screening for CKD patients", E5472="Utilization Rate (per 100,000 patients)"),
SUMIFS(CANSCRN!$D:$D,CANSCRN!$A:$A,C5472,CANSCRN!$G:$G,D5472),
IF(AND(A5472="PSA Testing", E5472="Cost per service ($USD)"),
SUMIFS(PSA!$E:$E,PSA!$A:$A,C5472,PSA!$G:$G,D5472),
IF(AND(A5472="Colorectal Cancer Screening", E5472="Cost per service ($USD)"),
SUMIFS(COL!$E:$E,COL!$A:$A,C5472,COL!$G:$G,D5472),
IF(AND(A5472="Cervical Cancer Screening", E5472="Cost per service ($USD)"),
SUMIFS(CERV!$E:$E,CERV!$A:$A,C5472,CERV!$G:$G,D5472),
IF(AND(A5472="Cancer Screening for CKD patients", E5472="Cost per service ($USD)"),
SUMIFS(CANSCRN!$E:$E,CANSCRN!$A:$A,C5472,CANSCRN!$G:$G,D5472),
IF(AND(A5472="PSA Testing", E5472="Total Expenditure ($USD per 100,000 patients)"),
SUMIFS(PSA!$F:$F,PSA!$A:$A,C5472,PSA!$G:$G,D5472),
IF(AND(A5472="Colorectal Cancer Screening", E5472="Total Expenditure ($USD per 100,000 patients)"),
SUMIFS(COL!$F:$F,COL!$A:$A,C5472,COL!$G:$G,D5472),
IF(AND(A5472="Cervical Cancer Screening", E5472="Total Expenditure ($USD per 100,000 patients)"),
SUMIFS(CERV!$F:$F,CERV!$A:$A,C5472,CERV!$G:$G,D5472),
SUMIFS(CANSCRN!$F:$F,CANSCRN!$A:$A,C5472,CANSCRN!$G:$G,D5472))))))))))))</f>
        <v>75.964002239999999</v>
      </c>
    </row>
    <row r="5473" spans="1:6" x14ac:dyDescent="0.2">
      <c r="A5473" s="24" t="s">
        <v>103</v>
      </c>
      <c r="B5473" s="24" t="s">
        <v>101</v>
      </c>
      <c r="C5473" s="24" t="s">
        <v>68</v>
      </c>
      <c r="D5473" s="24">
        <v>2013</v>
      </c>
      <c r="E5473" s="24" t="s">
        <v>106</v>
      </c>
      <c r="F5473" s="3">
        <f>IF(AND(A5473="PSA Testing", E5473= "Utilization Rate (per 100,000 patients)"),
SUMIFS(PSA!$D:$D,PSA!$A:$A,C5473,PSA!$G:$G,D5473),
IF(AND(A5473="Colorectal Cancer Screening", E5473="Utilization Rate (per 100,000 patients)"),
SUMIFS(COL!$D:$D,COL!$A:$A,C5473,COL!$G:$G, D5473),
IF(AND(A5473="Cervical Cancer Screening", E5473="Utilization Rate (per 100,000 patients)"),
SUMIFS(CERV!$D:$D,CERV!$A:$A,C5473,CERV!$G:$G,D5473),
IF(AND(A5473="Cancer Screening for CKD patients", E5473="Utilization Rate (per 100,000 patients)"),
SUMIFS(CANSCRN!$D:$D,CANSCRN!$A:$A,C5473,CANSCRN!$G:$G,D5473),
IF(AND(A5473="PSA Testing", E5473="Cost per service ($USD)"),
SUMIFS(PSA!$E:$E,PSA!$A:$A,C5473,PSA!$G:$G,D5473),
IF(AND(A5473="Colorectal Cancer Screening", E5473="Cost per service ($USD)"),
SUMIFS(COL!$E:$E,COL!$A:$A,C5473,COL!$G:$G,D5473),
IF(AND(A5473="Cervical Cancer Screening", E5473="Cost per service ($USD)"),
SUMIFS(CERV!$E:$E,CERV!$A:$A,C5473,CERV!$G:$G,D5473),
IF(AND(A5473="Cancer Screening for CKD patients", E5473="Cost per service ($USD)"),
SUMIFS(CANSCRN!$E:$E,CANSCRN!$A:$A,C5473,CANSCRN!$G:$G,D5473),
IF(AND(A5473="PSA Testing", E5473="Total Expenditure ($USD per 100,000 patients)"),
SUMIFS(PSA!$F:$F,PSA!$A:$A,C5473,PSA!$G:$G,D5473),
IF(AND(A5473="Colorectal Cancer Screening", E5473="Total Expenditure ($USD per 100,000 patients)"),
SUMIFS(COL!$F:$F,COL!$A:$A,C5473,COL!$G:$G,D5473),
IF(AND(A5473="Cervical Cancer Screening", E5473="Total Expenditure ($USD per 100,000 patients)"),
SUMIFS(CERV!$F:$F,CERV!$A:$A,C5473,CERV!$G:$G,D5473),
SUMIFS(CANSCRN!$F:$F,CANSCRN!$A:$A,C5473,CANSCRN!$G:$G,D5473))))))))))))</f>
        <v>86.617648919999993</v>
      </c>
    </row>
    <row r="5474" spans="1:6" x14ac:dyDescent="0.2">
      <c r="A5474" s="24" t="s">
        <v>103</v>
      </c>
      <c r="B5474" s="24" t="s">
        <v>101</v>
      </c>
      <c r="C5474" s="24" t="s">
        <v>68</v>
      </c>
      <c r="D5474" s="24">
        <v>2014</v>
      </c>
      <c r="E5474" s="24" t="s">
        <v>106</v>
      </c>
      <c r="F5474" s="3">
        <f>IF(AND(A5474="PSA Testing", E5474= "Utilization Rate (per 100,000 patients)"),
SUMIFS(PSA!$D:$D,PSA!$A:$A,C5474,PSA!$G:$G,D5474),
IF(AND(A5474="Colorectal Cancer Screening", E5474="Utilization Rate (per 100,000 patients)"),
SUMIFS(COL!$D:$D,COL!$A:$A,C5474,COL!$G:$G, D5474),
IF(AND(A5474="Cervical Cancer Screening", E5474="Utilization Rate (per 100,000 patients)"),
SUMIFS(CERV!$D:$D,CERV!$A:$A,C5474,CERV!$G:$G,D5474),
IF(AND(A5474="Cancer Screening for CKD patients", E5474="Utilization Rate (per 100,000 patients)"),
SUMIFS(CANSCRN!$D:$D,CANSCRN!$A:$A,C5474,CANSCRN!$G:$G,D5474),
IF(AND(A5474="PSA Testing", E5474="Cost per service ($USD)"),
SUMIFS(PSA!$E:$E,PSA!$A:$A,C5474,PSA!$G:$G,D5474),
IF(AND(A5474="Colorectal Cancer Screening", E5474="Cost per service ($USD)"),
SUMIFS(COL!$E:$E,COL!$A:$A,C5474,COL!$G:$G,D5474),
IF(AND(A5474="Cervical Cancer Screening", E5474="Cost per service ($USD)"),
SUMIFS(CERV!$E:$E,CERV!$A:$A,C5474,CERV!$G:$G,D5474),
IF(AND(A5474="Cancer Screening for CKD patients", E5474="Cost per service ($USD)"),
SUMIFS(CANSCRN!$E:$E,CANSCRN!$A:$A,C5474,CANSCRN!$G:$G,D5474),
IF(AND(A5474="PSA Testing", E5474="Total Expenditure ($USD per 100,000 patients)"),
SUMIFS(PSA!$F:$F,PSA!$A:$A,C5474,PSA!$G:$G,D5474),
IF(AND(A5474="Colorectal Cancer Screening", E5474="Total Expenditure ($USD per 100,000 patients)"),
SUMIFS(COL!$F:$F,COL!$A:$A,C5474,COL!$G:$G,D5474),
IF(AND(A5474="Cervical Cancer Screening", E5474="Total Expenditure ($USD per 100,000 patients)"),
SUMIFS(CERV!$F:$F,CERV!$A:$A,C5474,CERV!$G:$G,D5474),
SUMIFS(CANSCRN!$F:$F,CANSCRN!$A:$A,C5474,CANSCRN!$G:$G,D5474))))))))))))</f>
        <v>100.1287482</v>
      </c>
    </row>
    <row r="5475" spans="1:6" x14ac:dyDescent="0.2">
      <c r="A5475" s="24" t="s">
        <v>103</v>
      </c>
      <c r="B5475" s="24" t="s">
        <v>101</v>
      </c>
      <c r="C5475" s="24" t="s">
        <v>68</v>
      </c>
      <c r="D5475" s="24">
        <v>2015</v>
      </c>
      <c r="E5475" s="24" t="s">
        <v>106</v>
      </c>
      <c r="F5475" s="3">
        <f>IF(AND(A5475="PSA Testing", E5475= "Utilization Rate (per 100,000 patients)"),
SUMIFS(PSA!$D:$D,PSA!$A:$A,C5475,PSA!$G:$G,D5475),
IF(AND(A5475="Colorectal Cancer Screening", E5475="Utilization Rate (per 100,000 patients)"),
SUMIFS(COL!$D:$D,COL!$A:$A,C5475,COL!$G:$G, D5475),
IF(AND(A5475="Cervical Cancer Screening", E5475="Utilization Rate (per 100,000 patients)"),
SUMIFS(CERV!$D:$D,CERV!$A:$A,C5475,CERV!$G:$G,D5475),
IF(AND(A5475="Cancer Screening for CKD patients", E5475="Utilization Rate (per 100,000 patients)"),
SUMIFS(CANSCRN!$D:$D,CANSCRN!$A:$A,C5475,CANSCRN!$G:$G,D5475),
IF(AND(A5475="PSA Testing", E5475="Cost per service ($USD)"),
SUMIFS(PSA!$E:$E,PSA!$A:$A,C5475,PSA!$G:$G,D5475),
IF(AND(A5475="Colorectal Cancer Screening", E5475="Cost per service ($USD)"),
SUMIFS(COL!$E:$E,COL!$A:$A,C5475,COL!$G:$G,D5475),
IF(AND(A5475="Cervical Cancer Screening", E5475="Cost per service ($USD)"),
SUMIFS(CERV!$E:$E,CERV!$A:$A,C5475,CERV!$G:$G,D5475),
IF(AND(A5475="Cancer Screening for CKD patients", E5475="Cost per service ($USD)"),
SUMIFS(CANSCRN!$E:$E,CANSCRN!$A:$A,C5475,CANSCRN!$G:$G,D5475),
IF(AND(A5475="PSA Testing", E5475="Total Expenditure ($USD per 100,000 patients)"),
SUMIFS(PSA!$F:$F,PSA!$A:$A,C5475,PSA!$G:$G,D5475),
IF(AND(A5475="Colorectal Cancer Screening", E5475="Total Expenditure ($USD per 100,000 patients)"),
SUMIFS(COL!$F:$F,COL!$A:$A,C5475,COL!$G:$G,D5475),
IF(AND(A5475="Cervical Cancer Screening", E5475="Total Expenditure ($USD per 100,000 patients)"),
SUMIFS(CERV!$F:$F,CERV!$A:$A,C5475,CERV!$G:$G,D5475),
SUMIFS(CANSCRN!$F:$F,CANSCRN!$A:$A,C5475,CANSCRN!$G:$G,D5475))))))))))))</f>
        <v>111.1452862</v>
      </c>
    </row>
    <row r="5476" spans="1:6" x14ac:dyDescent="0.2">
      <c r="A5476" s="24" t="s">
        <v>103</v>
      </c>
      <c r="B5476" s="24" t="s">
        <v>101</v>
      </c>
      <c r="C5476" s="24" t="s">
        <v>68</v>
      </c>
      <c r="D5476" s="24">
        <v>2016</v>
      </c>
      <c r="E5476" s="24" t="s">
        <v>106</v>
      </c>
      <c r="F5476" s="3">
        <f>IF(AND(A5476="PSA Testing", E5476= "Utilization Rate (per 100,000 patients)"),
SUMIFS(PSA!$D:$D,PSA!$A:$A,C5476,PSA!$G:$G,D5476),
IF(AND(A5476="Colorectal Cancer Screening", E5476="Utilization Rate (per 100,000 patients)"),
SUMIFS(COL!$D:$D,COL!$A:$A,C5476,COL!$G:$G, D5476),
IF(AND(A5476="Cervical Cancer Screening", E5476="Utilization Rate (per 100,000 patients)"),
SUMIFS(CERV!$D:$D,CERV!$A:$A,C5476,CERV!$G:$G,D5476),
IF(AND(A5476="Cancer Screening for CKD patients", E5476="Utilization Rate (per 100,000 patients)"),
SUMIFS(CANSCRN!$D:$D,CANSCRN!$A:$A,C5476,CANSCRN!$G:$G,D5476),
IF(AND(A5476="PSA Testing", E5476="Cost per service ($USD)"),
SUMIFS(PSA!$E:$E,PSA!$A:$A,C5476,PSA!$G:$G,D5476),
IF(AND(A5476="Colorectal Cancer Screening", E5476="Cost per service ($USD)"),
SUMIFS(COL!$E:$E,COL!$A:$A,C5476,COL!$G:$G,D5476),
IF(AND(A5476="Cervical Cancer Screening", E5476="Cost per service ($USD)"),
SUMIFS(CERV!$E:$E,CERV!$A:$A,C5476,CERV!$G:$G,D5476),
IF(AND(A5476="Cancer Screening for CKD patients", E5476="Cost per service ($USD)"),
SUMIFS(CANSCRN!$E:$E,CANSCRN!$A:$A,C5476,CANSCRN!$G:$G,D5476),
IF(AND(A5476="PSA Testing", E5476="Total Expenditure ($USD per 100,000 patients)"),
SUMIFS(PSA!$F:$F,PSA!$A:$A,C5476,PSA!$G:$G,D5476),
IF(AND(A5476="Colorectal Cancer Screening", E5476="Total Expenditure ($USD per 100,000 patients)"),
SUMIFS(COL!$F:$F,COL!$A:$A,C5476,COL!$G:$G,D5476),
IF(AND(A5476="Cervical Cancer Screening", E5476="Total Expenditure ($USD per 100,000 patients)"),
SUMIFS(CERV!$F:$F,CERV!$A:$A,C5476,CERV!$G:$G,D5476),
SUMIFS(CANSCRN!$F:$F,CANSCRN!$A:$A,C5476,CANSCRN!$G:$G,D5476))))))))))))</f>
        <v>160.4069944</v>
      </c>
    </row>
    <row r="5477" spans="1:6" x14ac:dyDescent="0.2">
      <c r="A5477" s="24" t="s">
        <v>103</v>
      </c>
      <c r="B5477" s="24" t="s">
        <v>101</v>
      </c>
      <c r="C5477" s="24" t="s">
        <v>68</v>
      </c>
      <c r="D5477" s="24">
        <v>2017</v>
      </c>
      <c r="E5477" s="24" t="s">
        <v>106</v>
      </c>
      <c r="F5477" s="3">
        <f>IF(AND(A5477="PSA Testing", E5477= "Utilization Rate (per 100,000 patients)"),
SUMIFS(PSA!$D:$D,PSA!$A:$A,C5477,PSA!$G:$G,D5477),
IF(AND(A5477="Colorectal Cancer Screening", E5477="Utilization Rate (per 100,000 patients)"),
SUMIFS(COL!$D:$D,COL!$A:$A,C5477,COL!$G:$G, D5477),
IF(AND(A5477="Cervical Cancer Screening", E5477="Utilization Rate (per 100,000 patients)"),
SUMIFS(CERV!$D:$D,CERV!$A:$A,C5477,CERV!$G:$G,D5477),
IF(AND(A5477="Cancer Screening for CKD patients", E5477="Utilization Rate (per 100,000 patients)"),
SUMIFS(CANSCRN!$D:$D,CANSCRN!$A:$A,C5477,CANSCRN!$G:$G,D5477),
IF(AND(A5477="PSA Testing", E5477="Cost per service ($USD)"),
SUMIFS(PSA!$E:$E,PSA!$A:$A,C5477,PSA!$G:$G,D5477),
IF(AND(A5477="Colorectal Cancer Screening", E5477="Cost per service ($USD)"),
SUMIFS(COL!$E:$E,COL!$A:$A,C5477,COL!$G:$G,D5477),
IF(AND(A5477="Cervical Cancer Screening", E5477="Cost per service ($USD)"),
SUMIFS(CERV!$E:$E,CERV!$A:$A,C5477,CERV!$G:$G,D5477),
IF(AND(A5477="Cancer Screening for CKD patients", E5477="Cost per service ($USD)"),
SUMIFS(CANSCRN!$E:$E,CANSCRN!$A:$A,C5477,CANSCRN!$G:$G,D5477),
IF(AND(A5477="PSA Testing", E5477="Total Expenditure ($USD per 100,000 patients)"),
SUMIFS(PSA!$F:$F,PSA!$A:$A,C5477,PSA!$G:$G,D5477),
IF(AND(A5477="Colorectal Cancer Screening", E5477="Total Expenditure ($USD per 100,000 patients)"),
SUMIFS(COL!$F:$F,COL!$A:$A,C5477,COL!$G:$G,D5477),
IF(AND(A5477="Cervical Cancer Screening", E5477="Total Expenditure ($USD per 100,000 patients)"),
SUMIFS(CERV!$F:$F,CERV!$A:$A,C5477,CERV!$G:$G,D5477),
SUMIFS(CANSCRN!$F:$F,CANSCRN!$A:$A,C5477,CANSCRN!$G:$G,D5477))))))))))))</f>
        <v>207.2704038</v>
      </c>
    </row>
    <row r="5478" spans="1:6" x14ac:dyDescent="0.2">
      <c r="A5478" s="24" t="s">
        <v>103</v>
      </c>
      <c r="B5478" s="24" t="s">
        <v>101</v>
      </c>
      <c r="C5478" s="24" t="s">
        <v>68</v>
      </c>
      <c r="D5478" s="24">
        <v>2018</v>
      </c>
      <c r="E5478" s="24" t="s">
        <v>106</v>
      </c>
      <c r="F5478" s="3">
        <f>IF(AND(A5478="PSA Testing", E5478= "Utilization Rate (per 100,000 patients)"),
SUMIFS(PSA!$D:$D,PSA!$A:$A,C5478,PSA!$G:$G,D5478),
IF(AND(A5478="Colorectal Cancer Screening", E5478="Utilization Rate (per 100,000 patients)"),
SUMIFS(COL!$D:$D,COL!$A:$A,C5478,COL!$G:$G, D5478),
IF(AND(A5478="Cervical Cancer Screening", E5478="Utilization Rate (per 100,000 patients)"),
SUMIFS(CERV!$D:$D,CERV!$A:$A,C5478,CERV!$G:$G,D5478),
IF(AND(A5478="Cancer Screening for CKD patients", E5478="Utilization Rate (per 100,000 patients)"),
SUMIFS(CANSCRN!$D:$D,CANSCRN!$A:$A,C5478,CANSCRN!$G:$G,D5478),
IF(AND(A5478="PSA Testing", E5478="Cost per service ($USD)"),
SUMIFS(PSA!$E:$E,PSA!$A:$A,C5478,PSA!$G:$G,D5478),
IF(AND(A5478="Colorectal Cancer Screening", E5478="Cost per service ($USD)"),
SUMIFS(COL!$E:$E,COL!$A:$A,C5478,COL!$G:$G,D5478),
IF(AND(A5478="Cervical Cancer Screening", E5478="Cost per service ($USD)"),
SUMIFS(CERV!$E:$E,CERV!$A:$A,C5478,CERV!$G:$G,D5478),
IF(AND(A5478="Cancer Screening for CKD patients", E5478="Cost per service ($USD)"),
SUMIFS(CANSCRN!$E:$E,CANSCRN!$A:$A,C5478,CANSCRN!$G:$G,D5478),
IF(AND(A5478="PSA Testing", E5478="Total Expenditure ($USD per 100,000 patients)"),
SUMIFS(PSA!$F:$F,PSA!$A:$A,C5478,PSA!$G:$G,D5478),
IF(AND(A5478="Colorectal Cancer Screening", E5478="Total Expenditure ($USD per 100,000 patients)"),
SUMIFS(COL!$F:$F,COL!$A:$A,C5478,COL!$G:$G,D5478),
IF(AND(A5478="Cervical Cancer Screening", E5478="Total Expenditure ($USD per 100,000 patients)"),
SUMIFS(CERV!$F:$F,CERV!$A:$A,C5478,CERV!$G:$G,D5478),
SUMIFS(CANSCRN!$F:$F,CANSCRN!$A:$A,C5478,CANSCRN!$G:$G,D5478))))))))))))</f>
        <v>231.33978569999999</v>
      </c>
    </row>
    <row r="5479" spans="1:6" x14ac:dyDescent="0.2">
      <c r="A5479" s="24" t="s">
        <v>103</v>
      </c>
      <c r="B5479" s="24" t="s">
        <v>101</v>
      </c>
      <c r="C5479" s="24" t="s">
        <v>68</v>
      </c>
      <c r="D5479" s="24">
        <v>2019</v>
      </c>
      <c r="E5479" s="24" t="s">
        <v>106</v>
      </c>
      <c r="F5479" s="3">
        <f>IF(AND(A5479="PSA Testing", E5479= "Utilization Rate (per 100,000 patients)"),
SUMIFS(PSA!$D:$D,PSA!$A:$A,C5479,PSA!$G:$G,D5479),
IF(AND(A5479="Colorectal Cancer Screening", E5479="Utilization Rate (per 100,000 patients)"),
SUMIFS(COL!$D:$D,COL!$A:$A,C5479,COL!$G:$G, D5479),
IF(AND(A5479="Cervical Cancer Screening", E5479="Utilization Rate (per 100,000 patients)"),
SUMIFS(CERV!$D:$D,CERV!$A:$A,C5479,CERV!$G:$G,D5479),
IF(AND(A5479="Cancer Screening for CKD patients", E5479="Utilization Rate (per 100,000 patients)"),
SUMIFS(CANSCRN!$D:$D,CANSCRN!$A:$A,C5479,CANSCRN!$G:$G,D5479),
IF(AND(A5479="PSA Testing", E5479="Cost per service ($USD)"),
SUMIFS(PSA!$E:$E,PSA!$A:$A,C5479,PSA!$G:$G,D5479),
IF(AND(A5479="Colorectal Cancer Screening", E5479="Cost per service ($USD)"),
SUMIFS(COL!$E:$E,COL!$A:$A,C5479,COL!$G:$G,D5479),
IF(AND(A5479="Cervical Cancer Screening", E5479="Cost per service ($USD)"),
SUMIFS(CERV!$E:$E,CERV!$A:$A,C5479,CERV!$G:$G,D5479),
IF(AND(A5479="Cancer Screening for CKD patients", E5479="Cost per service ($USD)"),
SUMIFS(CANSCRN!$E:$E,CANSCRN!$A:$A,C5479,CANSCRN!$G:$G,D5479),
IF(AND(A5479="PSA Testing", E5479="Total Expenditure ($USD per 100,000 patients)"),
SUMIFS(PSA!$F:$F,PSA!$A:$A,C5479,PSA!$G:$G,D5479),
IF(AND(A5479="Colorectal Cancer Screening", E5479="Total Expenditure ($USD per 100,000 patients)"),
SUMIFS(COL!$F:$F,COL!$A:$A,C5479,COL!$G:$G,D5479),
IF(AND(A5479="Cervical Cancer Screening", E5479="Total Expenditure ($USD per 100,000 patients)"),
SUMIFS(CERV!$F:$F,CERV!$A:$A,C5479,CERV!$G:$G,D5479),
SUMIFS(CANSCRN!$F:$F,CANSCRN!$A:$A,C5479,CANSCRN!$G:$G,D5479))))))))))))</f>
        <v>228.98669129999999</v>
      </c>
    </row>
    <row r="5480" spans="1:6" x14ac:dyDescent="0.2">
      <c r="A5480" s="24" t="s">
        <v>103</v>
      </c>
      <c r="B5480" s="24" t="s">
        <v>101</v>
      </c>
      <c r="C5480" s="24" t="s">
        <v>70</v>
      </c>
      <c r="D5480" s="24">
        <v>2009</v>
      </c>
      <c r="E5480" s="24" t="s">
        <v>106</v>
      </c>
      <c r="F5480" s="3">
        <f>IF(AND(A5480="PSA Testing", E5480= "Utilization Rate (per 100,000 patients)"),
SUMIFS(PSA!$D:$D,PSA!$A:$A,C5480,PSA!$G:$G,D5480),
IF(AND(A5480="Colorectal Cancer Screening", E5480="Utilization Rate (per 100,000 patients)"),
SUMIFS(COL!$D:$D,COL!$A:$A,C5480,COL!$G:$G, D5480),
IF(AND(A5480="Cervical Cancer Screening", E5480="Utilization Rate (per 100,000 patients)"),
SUMIFS(CERV!$D:$D,CERV!$A:$A,C5480,CERV!$G:$G,D5480),
IF(AND(A5480="Cancer Screening for CKD patients", E5480="Utilization Rate (per 100,000 patients)"),
SUMIFS(CANSCRN!$D:$D,CANSCRN!$A:$A,C5480,CANSCRN!$G:$G,D5480),
IF(AND(A5480="PSA Testing", E5480="Cost per service ($USD)"),
SUMIFS(PSA!$E:$E,PSA!$A:$A,C5480,PSA!$G:$G,D5480),
IF(AND(A5480="Colorectal Cancer Screening", E5480="Cost per service ($USD)"),
SUMIFS(COL!$E:$E,COL!$A:$A,C5480,COL!$G:$G,D5480),
IF(AND(A5480="Cervical Cancer Screening", E5480="Cost per service ($USD)"),
SUMIFS(CERV!$E:$E,CERV!$A:$A,C5480,CERV!$G:$G,D5480),
IF(AND(A5480="Cancer Screening for CKD patients", E5480="Cost per service ($USD)"),
SUMIFS(CANSCRN!$E:$E,CANSCRN!$A:$A,C5480,CANSCRN!$G:$G,D5480),
IF(AND(A5480="PSA Testing", E5480="Total Expenditure ($USD per 100,000 patients)"),
SUMIFS(PSA!$F:$F,PSA!$A:$A,C5480,PSA!$G:$G,D5480),
IF(AND(A5480="Colorectal Cancer Screening", E5480="Total Expenditure ($USD per 100,000 patients)"),
SUMIFS(COL!$F:$F,COL!$A:$A,C5480,COL!$G:$G,D5480),
IF(AND(A5480="Cervical Cancer Screening", E5480="Total Expenditure ($USD per 100,000 patients)"),
SUMIFS(CERV!$F:$F,CERV!$A:$A,C5480,CERV!$G:$G,D5480),
SUMIFS(CANSCRN!$F:$F,CANSCRN!$A:$A,C5480,CANSCRN!$G:$G,D5480))))))))))))</f>
        <v>92.780354259999996</v>
      </c>
    </row>
    <row r="5481" spans="1:6" x14ac:dyDescent="0.2">
      <c r="A5481" s="24" t="s">
        <v>103</v>
      </c>
      <c r="B5481" s="24" t="s">
        <v>101</v>
      </c>
      <c r="C5481" s="24" t="s">
        <v>70</v>
      </c>
      <c r="D5481" s="24">
        <v>2010</v>
      </c>
      <c r="E5481" s="24" t="s">
        <v>106</v>
      </c>
      <c r="F5481" s="3">
        <f>IF(AND(A5481="PSA Testing", E5481= "Utilization Rate (per 100,000 patients)"),
SUMIFS(PSA!$D:$D,PSA!$A:$A,C5481,PSA!$G:$G,D5481),
IF(AND(A5481="Colorectal Cancer Screening", E5481="Utilization Rate (per 100,000 patients)"),
SUMIFS(COL!$D:$D,COL!$A:$A,C5481,COL!$G:$G, D5481),
IF(AND(A5481="Cervical Cancer Screening", E5481="Utilization Rate (per 100,000 patients)"),
SUMIFS(CERV!$D:$D,CERV!$A:$A,C5481,CERV!$G:$G,D5481),
IF(AND(A5481="Cancer Screening for CKD patients", E5481="Utilization Rate (per 100,000 patients)"),
SUMIFS(CANSCRN!$D:$D,CANSCRN!$A:$A,C5481,CANSCRN!$G:$G,D5481),
IF(AND(A5481="PSA Testing", E5481="Cost per service ($USD)"),
SUMIFS(PSA!$E:$E,PSA!$A:$A,C5481,PSA!$G:$G,D5481),
IF(AND(A5481="Colorectal Cancer Screening", E5481="Cost per service ($USD)"),
SUMIFS(COL!$E:$E,COL!$A:$A,C5481,COL!$G:$G,D5481),
IF(AND(A5481="Cervical Cancer Screening", E5481="Cost per service ($USD)"),
SUMIFS(CERV!$E:$E,CERV!$A:$A,C5481,CERV!$G:$G,D5481),
IF(AND(A5481="Cancer Screening for CKD patients", E5481="Cost per service ($USD)"),
SUMIFS(CANSCRN!$E:$E,CANSCRN!$A:$A,C5481,CANSCRN!$G:$G,D5481),
IF(AND(A5481="PSA Testing", E5481="Total Expenditure ($USD per 100,000 patients)"),
SUMIFS(PSA!$F:$F,PSA!$A:$A,C5481,PSA!$G:$G,D5481),
IF(AND(A5481="Colorectal Cancer Screening", E5481="Total Expenditure ($USD per 100,000 patients)"),
SUMIFS(COL!$F:$F,COL!$A:$A,C5481,COL!$G:$G,D5481),
IF(AND(A5481="Cervical Cancer Screening", E5481="Total Expenditure ($USD per 100,000 patients)"),
SUMIFS(CERV!$F:$F,CERV!$A:$A,C5481,CERV!$G:$G,D5481),
SUMIFS(CANSCRN!$F:$F,CANSCRN!$A:$A,C5481,CANSCRN!$G:$G,D5481))))))))))))</f>
        <v>104.2293007</v>
      </c>
    </row>
    <row r="5482" spans="1:6" x14ac:dyDescent="0.2">
      <c r="A5482" s="24" t="s">
        <v>103</v>
      </c>
      <c r="B5482" s="24" t="s">
        <v>101</v>
      </c>
      <c r="C5482" s="24" t="s">
        <v>70</v>
      </c>
      <c r="D5482" s="24">
        <v>2011</v>
      </c>
      <c r="E5482" s="24" t="s">
        <v>106</v>
      </c>
      <c r="F5482" s="3">
        <f>IF(AND(A5482="PSA Testing", E5482= "Utilization Rate (per 100,000 patients)"),
SUMIFS(PSA!$D:$D,PSA!$A:$A,C5482,PSA!$G:$G,D5482),
IF(AND(A5482="Colorectal Cancer Screening", E5482="Utilization Rate (per 100,000 patients)"),
SUMIFS(COL!$D:$D,COL!$A:$A,C5482,COL!$G:$G, D5482),
IF(AND(A5482="Cervical Cancer Screening", E5482="Utilization Rate (per 100,000 patients)"),
SUMIFS(CERV!$D:$D,CERV!$A:$A,C5482,CERV!$G:$G,D5482),
IF(AND(A5482="Cancer Screening for CKD patients", E5482="Utilization Rate (per 100,000 patients)"),
SUMIFS(CANSCRN!$D:$D,CANSCRN!$A:$A,C5482,CANSCRN!$G:$G,D5482),
IF(AND(A5482="PSA Testing", E5482="Cost per service ($USD)"),
SUMIFS(PSA!$E:$E,PSA!$A:$A,C5482,PSA!$G:$G,D5482),
IF(AND(A5482="Colorectal Cancer Screening", E5482="Cost per service ($USD)"),
SUMIFS(COL!$E:$E,COL!$A:$A,C5482,COL!$G:$G,D5482),
IF(AND(A5482="Cervical Cancer Screening", E5482="Cost per service ($USD)"),
SUMIFS(CERV!$E:$E,CERV!$A:$A,C5482,CERV!$G:$G,D5482),
IF(AND(A5482="Cancer Screening for CKD patients", E5482="Cost per service ($USD)"),
SUMIFS(CANSCRN!$E:$E,CANSCRN!$A:$A,C5482,CANSCRN!$G:$G,D5482),
IF(AND(A5482="PSA Testing", E5482="Total Expenditure ($USD per 100,000 patients)"),
SUMIFS(PSA!$F:$F,PSA!$A:$A,C5482,PSA!$G:$G,D5482),
IF(AND(A5482="Colorectal Cancer Screening", E5482="Total Expenditure ($USD per 100,000 patients)"),
SUMIFS(COL!$F:$F,COL!$A:$A,C5482,COL!$G:$G,D5482),
IF(AND(A5482="Cervical Cancer Screening", E5482="Total Expenditure ($USD per 100,000 patients)"),
SUMIFS(CERV!$F:$F,CERV!$A:$A,C5482,CERV!$G:$G,D5482),
SUMIFS(CANSCRN!$F:$F,CANSCRN!$A:$A,C5482,CANSCRN!$G:$G,D5482))))))))))))</f>
        <v>107.4593282</v>
      </c>
    </row>
    <row r="5483" spans="1:6" x14ac:dyDescent="0.2">
      <c r="A5483" s="24" t="s">
        <v>103</v>
      </c>
      <c r="B5483" s="24" t="s">
        <v>101</v>
      </c>
      <c r="C5483" s="24" t="s">
        <v>70</v>
      </c>
      <c r="D5483" s="24">
        <v>2012</v>
      </c>
      <c r="E5483" s="24" t="s">
        <v>106</v>
      </c>
      <c r="F5483" s="3">
        <f>IF(AND(A5483="PSA Testing", E5483= "Utilization Rate (per 100,000 patients)"),
SUMIFS(PSA!$D:$D,PSA!$A:$A,C5483,PSA!$G:$G,D5483),
IF(AND(A5483="Colorectal Cancer Screening", E5483="Utilization Rate (per 100,000 patients)"),
SUMIFS(COL!$D:$D,COL!$A:$A,C5483,COL!$G:$G, D5483),
IF(AND(A5483="Cervical Cancer Screening", E5483="Utilization Rate (per 100,000 patients)"),
SUMIFS(CERV!$D:$D,CERV!$A:$A,C5483,CERV!$G:$G,D5483),
IF(AND(A5483="Cancer Screening for CKD patients", E5483="Utilization Rate (per 100,000 patients)"),
SUMIFS(CANSCRN!$D:$D,CANSCRN!$A:$A,C5483,CANSCRN!$G:$G,D5483),
IF(AND(A5483="PSA Testing", E5483="Cost per service ($USD)"),
SUMIFS(PSA!$E:$E,PSA!$A:$A,C5483,PSA!$G:$G,D5483),
IF(AND(A5483="Colorectal Cancer Screening", E5483="Cost per service ($USD)"),
SUMIFS(COL!$E:$E,COL!$A:$A,C5483,COL!$G:$G,D5483),
IF(AND(A5483="Cervical Cancer Screening", E5483="Cost per service ($USD)"),
SUMIFS(CERV!$E:$E,CERV!$A:$A,C5483,CERV!$G:$G,D5483),
IF(AND(A5483="Cancer Screening for CKD patients", E5483="Cost per service ($USD)"),
SUMIFS(CANSCRN!$E:$E,CANSCRN!$A:$A,C5483,CANSCRN!$G:$G,D5483),
IF(AND(A5483="PSA Testing", E5483="Total Expenditure ($USD per 100,000 patients)"),
SUMIFS(PSA!$F:$F,PSA!$A:$A,C5483,PSA!$G:$G,D5483),
IF(AND(A5483="Colorectal Cancer Screening", E5483="Total Expenditure ($USD per 100,000 patients)"),
SUMIFS(COL!$F:$F,COL!$A:$A,C5483,COL!$G:$G,D5483),
IF(AND(A5483="Cervical Cancer Screening", E5483="Total Expenditure ($USD per 100,000 patients)"),
SUMIFS(CERV!$F:$F,CERV!$A:$A,C5483,CERV!$G:$G,D5483),
SUMIFS(CANSCRN!$F:$F,CANSCRN!$A:$A,C5483,CANSCRN!$G:$G,D5483))))))))))))</f>
        <v>114.3543215</v>
      </c>
    </row>
    <row r="5484" spans="1:6" x14ac:dyDescent="0.2">
      <c r="A5484" s="24" t="s">
        <v>103</v>
      </c>
      <c r="B5484" s="24" t="s">
        <v>101</v>
      </c>
      <c r="C5484" s="24" t="s">
        <v>70</v>
      </c>
      <c r="D5484" s="24">
        <v>2013</v>
      </c>
      <c r="E5484" s="24" t="s">
        <v>106</v>
      </c>
      <c r="F5484" s="3">
        <f>IF(AND(A5484="PSA Testing", E5484= "Utilization Rate (per 100,000 patients)"),
SUMIFS(PSA!$D:$D,PSA!$A:$A,C5484,PSA!$G:$G,D5484),
IF(AND(A5484="Colorectal Cancer Screening", E5484="Utilization Rate (per 100,000 patients)"),
SUMIFS(COL!$D:$D,COL!$A:$A,C5484,COL!$G:$G, D5484),
IF(AND(A5484="Cervical Cancer Screening", E5484="Utilization Rate (per 100,000 patients)"),
SUMIFS(CERV!$D:$D,CERV!$A:$A,C5484,CERV!$G:$G,D5484),
IF(AND(A5484="Cancer Screening for CKD patients", E5484="Utilization Rate (per 100,000 patients)"),
SUMIFS(CANSCRN!$D:$D,CANSCRN!$A:$A,C5484,CANSCRN!$G:$G,D5484),
IF(AND(A5484="PSA Testing", E5484="Cost per service ($USD)"),
SUMIFS(PSA!$E:$E,PSA!$A:$A,C5484,PSA!$G:$G,D5484),
IF(AND(A5484="Colorectal Cancer Screening", E5484="Cost per service ($USD)"),
SUMIFS(COL!$E:$E,COL!$A:$A,C5484,COL!$G:$G,D5484),
IF(AND(A5484="Cervical Cancer Screening", E5484="Cost per service ($USD)"),
SUMIFS(CERV!$E:$E,CERV!$A:$A,C5484,CERV!$G:$G,D5484),
IF(AND(A5484="Cancer Screening for CKD patients", E5484="Cost per service ($USD)"),
SUMIFS(CANSCRN!$E:$E,CANSCRN!$A:$A,C5484,CANSCRN!$G:$G,D5484),
IF(AND(A5484="PSA Testing", E5484="Total Expenditure ($USD per 100,000 patients)"),
SUMIFS(PSA!$F:$F,PSA!$A:$A,C5484,PSA!$G:$G,D5484),
IF(AND(A5484="Colorectal Cancer Screening", E5484="Total Expenditure ($USD per 100,000 patients)"),
SUMIFS(COL!$F:$F,COL!$A:$A,C5484,COL!$G:$G,D5484),
IF(AND(A5484="Cervical Cancer Screening", E5484="Total Expenditure ($USD per 100,000 patients)"),
SUMIFS(CERV!$F:$F,CERV!$A:$A,C5484,CERV!$G:$G,D5484),
SUMIFS(CANSCRN!$F:$F,CANSCRN!$A:$A,C5484,CANSCRN!$G:$G,D5484))))))))))))</f>
        <v>108.264594</v>
      </c>
    </row>
    <row r="5485" spans="1:6" x14ac:dyDescent="0.2">
      <c r="A5485" s="24" t="s">
        <v>103</v>
      </c>
      <c r="B5485" s="24" t="s">
        <v>101</v>
      </c>
      <c r="C5485" s="24" t="s">
        <v>70</v>
      </c>
      <c r="D5485" s="24">
        <v>2014</v>
      </c>
      <c r="E5485" s="24" t="s">
        <v>106</v>
      </c>
      <c r="F5485" s="3">
        <f>IF(AND(A5485="PSA Testing", E5485= "Utilization Rate (per 100,000 patients)"),
SUMIFS(PSA!$D:$D,PSA!$A:$A,C5485,PSA!$G:$G,D5485),
IF(AND(A5485="Colorectal Cancer Screening", E5485="Utilization Rate (per 100,000 patients)"),
SUMIFS(COL!$D:$D,COL!$A:$A,C5485,COL!$G:$G, D5485),
IF(AND(A5485="Cervical Cancer Screening", E5485="Utilization Rate (per 100,000 patients)"),
SUMIFS(CERV!$D:$D,CERV!$A:$A,C5485,CERV!$G:$G,D5485),
IF(AND(A5485="Cancer Screening for CKD patients", E5485="Utilization Rate (per 100,000 patients)"),
SUMIFS(CANSCRN!$D:$D,CANSCRN!$A:$A,C5485,CANSCRN!$G:$G,D5485),
IF(AND(A5485="PSA Testing", E5485="Cost per service ($USD)"),
SUMIFS(PSA!$E:$E,PSA!$A:$A,C5485,PSA!$G:$G,D5485),
IF(AND(A5485="Colorectal Cancer Screening", E5485="Cost per service ($USD)"),
SUMIFS(COL!$E:$E,COL!$A:$A,C5485,COL!$G:$G,D5485),
IF(AND(A5485="Cervical Cancer Screening", E5485="Cost per service ($USD)"),
SUMIFS(CERV!$E:$E,CERV!$A:$A,C5485,CERV!$G:$G,D5485),
IF(AND(A5485="Cancer Screening for CKD patients", E5485="Cost per service ($USD)"),
SUMIFS(CANSCRN!$E:$E,CANSCRN!$A:$A,C5485,CANSCRN!$G:$G,D5485),
IF(AND(A5485="PSA Testing", E5485="Total Expenditure ($USD per 100,000 patients)"),
SUMIFS(PSA!$F:$F,PSA!$A:$A,C5485,PSA!$G:$G,D5485),
IF(AND(A5485="Colorectal Cancer Screening", E5485="Total Expenditure ($USD per 100,000 patients)"),
SUMIFS(COL!$F:$F,COL!$A:$A,C5485,COL!$G:$G,D5485),
IF(AND(A5485="Cervical Cancer Screening", E5485="Total Expenditure ($USD per 100,000 patients)"),
SUMIFS(CERV!$F:$F,CERV!$A:$A,C5485,CERV!$G:$G,D5485),
SUMIFS(CANSCRN!$F:$F,CANSCRN!$A:$A,C5485,CANSCRN!$G:$G,D5485))))))))))))</f>
        <v>72.977593279999994</v>
      </c>
    </row>
    <row r="5486" spans="1:6" x14ac:dyDescent="0.2">
      <c r="A5486" s="24" t="s">
        <v>103</v>
      </c>
      <c r="B5486" s="24" t="s">
        <v>101</v>
      </c>
      <c r="C5486" s="24" t="s">
        <v>70</v>
      </c>
      <c r="D5486" s="24">
        <v>2015</v>
      </c>
      <c r="E5486" s="24" t="s">
        <v>106</v>
      </c>
      <c r="F5486" s="3">
        <f>IF(AND(A5486="PSA Testing", E5486= "Utilization Rate (per 100,000 patients)"),
SUMIFS(PSA!$D:$D,PSA!$A:$A,C5486,PSA!$G:$G,D5486),
IF(AND(A5486="Colorectal Cancer Screening", E5486="Utilization Rate (per 100,000 patients)"),
SUMIFS(COL!$D:$D,COL!$A:$A,C5486,COL!$G:$G, D5486),
IF(AND(A5486="Cervical Cancer Screening", E5486="Utilization Rate (per 100,000 patients)"),
SUMIFS(CERV!$D:$D,CERV!$A:$A,C5486,CERV!$G:$G,D5486),
IF(AND(A5486="Cancer Screening for CKD patients", E5486="Utilization Rate (per 100,000 patients)"),
SUMIFS(CANSCRN!$D:$D,CANSCRN!$A:$A,C5486,CANSCRN!$G:$G,D5486),
IF(AND(A5486="PSA Testing", E5486="Cost per service ($USD)"),
SUMIFS(PSA!$E:$E,PSA!$A:$A,C5486,PSA!$G:$G,D5486),
IF(AND(A5486="Colorectal Cancer Screening", E5486="Cost per service ($USD)"),
SUMIFS(COL!$E:$E,COL!$A:$A,C5486,COL!$G:$G,D5486),
IF(AND(A5486="Cervical Cancer Screening", E5486="Cost per service ($USD)"),
SUMIFS(CERV!$E:$E,CERV!$A:$A,C5486,CERV!$G:$G,D5486),
IF(AND(A5486="Cancer Screening for CKD patients", E5486="Cost per service ($USD)"),
SUMIFS(CANSCRN!$E:$E,CANSCRN!$A:$A,C5486,CANSCRN!$G:$G,D5486),
IF(AND(A5486="PSA Testing", E5486="Total Expenditure ($USD per 100,000 patients)"),
SUMIFS(PSA!$F:$F,PSA!$A:$A,C5486,PSA!$G:$G,D5486),
IF(AND(A5486="Colorectal Cancer Screening", E5486="Total Expenditure ($USD per 100,000 patients)"),
SUMIFS(COL!$F:$F,COL!$A:$A,C5486,COL!$G:$G,D5486),
IF(AND(A5486="Cervical Cancer Screening", E5486="Total Expenditure ($USD per 100,000 patients)"),
SUMIFS(CERV!$F:$F,CERV!$A:$A,C5486,CERV!$G:$G,D5486),
SUMIFS(CANSCRN!$F:$F,CANSCRN!$A:$A,C5486,CANSCRN!$G:$G,D5486))))))))))))</f>
        <v>112.87205710000001</v>
      </c>
    </row>
    <row r="5487" spans="1:6" x14ac:dyDescent="0.2">
      <c r="A5487" s="24" t="s">
        <v>103</v>
      </c>
      <c r="B5487" s="24" t="s">
        <v>101</v>
      </c>
      <c r="C5487" s="24" t="s">
        <v>70</v>
      </c>
      <c r="D5487" s="24">
        <v>2016</v>
      </c>
      <c r="E5487" s="24" t="s">
        <v>106</v>
      </c>
      <c r="F5487" s="3">
        <f>IF(AND(A5487="PSA Testing", E5487= "Utilization Rate (per 100,000 patients)"),
SUMIFS(PSA!$D:$D,PSA!$A:$A,C5487,PSA!$G:$G,D5487),
IF(AND(A5487="Colorectal Cancer Screening", E5487="Utilization Rate (per 100,000 patients)"),
SUMIFS(COL!$D:$D,COL!$A:$A,C5487,COL!$G:$G, D5487),
IF(AND(A5487="Cervical Cancer Screening", E5487="Utilization Rate (per 100,000 patients)"),
SUMIFS(CERV!$D:$D,CERV!$A:$A,C5487,CERV!$G:$G,D5487),
IF(AND(A5487="Cancer Screening for CKD patients", E5487="Utilization Rate (per 100,000 patients)"),
SUMIFS(CANSCRN!$D:$D,CANSCRN!$A:$A,C5487,CANSCRN!$G:$G,D5487),
IF(AND(A5487="PSA Testing", E5487="Cost per service ($USD)"),
SUMIFS(PSA!$E:$E,PSA!$A:$A,C5487,PSA!$G:$G,D5487),
IF(AND(A5487="Colorectal Cancer Screening", E5487="Cost per service ($USD)"),
SUMIFS(COL!$E:$E,COL!$A:$A,C5487,COL!$G:$G,D5487),
IF(AND(A5487="Cervical Cancer Screening", E5487="Cost per service ($USD)"),
SUMIFS(CERV!$E:$E,CERV!$A:$A,C5487,CERV!$G:$G,D5487),
IF(AND(A5487="Cancer Screening for CKD patients", E5487="Cost per service ($USD)"),
SUMIFS(CANSCRN!$E:$E,CANSCRN!$A:$A,C5487,CANSCRN!$G:$G,D5487),
IF(AND(A5487="PSA Testing", E5487="Total Expenditure ($USD per 100,000 patients)"),
SUMIFS(PSA!$F:$F,PSA!$A:$A,C5487,PSA!$G:$G,D5487),
IF(AND(A5487="Colorectal Cancer Screening", E5487="Total Expenditure ($USD per 100,000 patients)"),
SUMIFS(COL!$F:$F,COL!$A:$A,C5487,COL!$G:$G,D5487),
IF(AND(A5487="Cervical Cancer Screening", E5487="Total Expenditure ($USD per 100,000 patients)"),
SUMIFS(CERV!$F:$F,CERV!$A:$A,C5487,CERV!$G:$G,D5487),
SUMIFS(CANSCRN!$F:$F,CANSCRN!$A:$A,C5487,CANSCRN!$G:$G,D5487))))))))))))</f>
        <v>153.11791869999999</v>
      </c>
    </row>
    <row r="5488" spans="1:6" x14ac:dyDescent="0.2">
      <c r="A5488" s="24" t="s">
        <v>103</v>
      </c>
      <c r="B5488" s="24" t="s">
        <v>101</v>
      </c>
      <c r="C5488" s="24" t="s">
        <v>70</v>
      </c>
      <c r="D5488" s="24">
        <v>2017</v>
      </c>
      <c r="E5488" s="24" t="s">
        <v>106</v>
      </c>
      <c r="F5488" s="3">
        <f>IF(AND(A5488="PSA Testing", E5488= "Utilization Rate (per 100,000 patients)"),
SUMIFS(PSA!$D:$D,PSA!$A:$A,C5488,PSA!$G:$G,D5488),
IF(AND(A5488="Colorectal Cancer Screening", E5488="Utilization Rate (per 100,000 patients)"),
SUMIFS(COL!$D:$D,COL!$A:$A,C5488,COL!$G:$G, D5488),
IF(AND(A5488="Cervical Cancer Screening", E5488="Utilization Rate (per 100,000 patients)"),
SUMIFS(CERV!$D:$D,CERV!$A:$A,C5488,CERV!$G:$G,D5488),
IF(AND(A5488="Cancer Screening for CKD patients", E5488="Utilization Rate (per 100,000 patients)"),
SUMIFS(CANSCRN!$D:$D,CANSCRN!$A:$A,C5488,CANSCRN!$G:$G,D5488),
IF(AND(A5488="PSA Testing", E5488="Cost per service ($USD)"),
SUMIFS(PSA!$E:$E,PSA!$A:$A,C5488,PSA!$G:$G,D5488),
IF(AND(A5488="Colorectal Cancer Screening", E5488="Cost per service ($USD)"),
SUMIFS(COL!$E:$E,COL!$A:$A,C5488,COL!$G:$G,D5488),
IF(AND(A5488="Cervical Cancer Screening", E5488="Cost per service ($USD)"),
SUMIFS(CERV!$E:$E,CERV!$A:$A,C5488,CERV!$G:$G,D5488),
IF(AND(A5488="Cancer Screening for CKD patients", E5488="Cost per service ($USD)"),
SUMIFS(CANSCRN!$E:$E,CANSCRN!$A:$A,C5488,CANSCRN!$G:$G,D5488),
IF(AND(A5488="PSA Testing", E5488="Total Expenditure ($USD per 100,000 patients)"),
SUMIFS(PSA!$F:$F,PSA!$A:$A,C5488,PSA!$G:$G,D5488),
IF(AND(A5488="Colorectal Cancer Screening", E5488="Total Expenditure ($USD per 100,000 patients)"),
SUMIFS(COL!$F:$F,COL!$A:$A,C5488,COL!$G:$G,D5488),
IF(AND(A5488="Cervical Cancer Screening", E5488="Total Expenditure ($USD per 100,000 patients)"),
SUMIFS(CERV!$F:$F,CERV!$A:$A,C5488,CERV!$G:$G,D5488),
SUMIFS(CANSCRN!$F:$F,CANSCRN!$A:$A,C5488,CANSCRN!$G:$G,D5488))))))))))))</f>
        <v>141.8310927</v>
      </c>
    </row>
    <row r="5489" spans="1:6" x14ac:dyDescent="0.2">
      <c r="A5489" s="24" t="s">
        <v>103</v>
      </c>
      <c r="B5489" s="24" t="s">
        <v>101</v>
      </c>
      <c r="C5489" s="24" t="s">
        <v>70</v>
      </c>
      <c r="D5489" s="24">
        <v>2018</v>
      </c>
      <c r="E5489" s="24" t="s">
        <v>106</v>
      </c>
      <c r="F5489" s="3">
        <f>IF(AND(A5489="PSA Testing", E5489= "Utilization Rate (per 100,000 patients)"),
SUMIFS(PSA!$D:$D,PSA!$A:$A,C5489,PSA!$G:$G,D5489),
IF(AND(A5489="Colorectal Cancer Screening", E5489="Utilization Rate (per 100,000 patients)"),
SUMIFS(COL!$D:$D,COL!$A:$A,C5489,COL!$G:$G, D5489),
IF(AND(A5489="Cervical Cancer Screening", E5489="Utilization Rate (per 100,000 patients)"),
SUMIFS(CERV!$D:$D,CERV!$A:$A,C5489,CERV!$G:$G,D5489),
IF(AND(A5489="Cancer Screening for CKD patients", E5489="Utilization Rate (per 100,000 patients)"),
SUMIFS(CANSCRN!$D:$D,CANSCRN!$A:$A,C5489,CANSCRN!$G:$G,D5489),
IF(AND(A5489="PSA Testing", E5489="Cost per service ($USD)"),
SUMIFS(PSA!$E:$E,PSA!$A:$A,C5489,PSA!$G:$G,D5489),
IF(AND(A5489="Colorectal Cancer Screening", E5489="Cost per service ($USD)"),
SUMIFS(COL!$E:$E,COL!$A:$A,C5489,COL!$G:$G,D5489),
IF(AND(A5489="Cervical Cancer Screening", E5489="Cost per service ($USD)"),
SUMIFS(CERV!$E:$E,CERV!$A:$A,C5489,CERV!$G:$G,D5489),
IF(AND(A5489="Cancer Screening for CKD patients", E5489="Cost per service ($USD)"),
SUMIFS(CANSCRN!$E:$E,CANSCRN!$A:$A,C5489,CANSCRN!$G:$G,D5489),
IF(AND(A5489="PSA Testing", E5489="Total Expenditure ($USD per 100,000 patients)"),
SUMIFS(PSA!$F:$F,PSA!$A:$A,C5489,PSA!$G:$G,D5489),
IF(AND(A5489="Colorectal Cancer Screening", E5489="Total Expenditure ($USD per 100,000 patients)"),
SUMIFS(COL!$F:$F,COL!$A:$A,C5489,COL!$G:$G,D5489),
IF(AND(A5489="Cervical Cancer Screening", E5489="Total Expenditure ($USD per 100,000 patients)"),
SUMIFS(CERV!$F:$F,CERV!$A:$A,C5489,CERV!$G:$G,D5489),
SUMIFS(CANSCRN!$F:$F,CANSCRN!$A:$A,C5489,CANSCRN!$G:$G,D5489))))))))))))</f>
        <v>185.13071260000001</v>
      </c>
    </row>
    <row r="5490" spans="1:6" x14ac:dyDescent="0.2">
      <c r="A5490" s="24" t="s">
        <v>103</v>
      </c>
      <c r="B5490" s="24" t="s">
        <v>101</v>
      </c>
      <c r="C5490" s="24" t="s">
        <v>70</v>
      </c>
      <c r="D5490" s="24">
        <v>2019</v>
      </c>
      <c r="E5490" s="24" t="s">
        <v>106</v>
      </c>
      <c r="F5490" s="3">
        <f>IF(AND(A5490="PSA Testing", E5490= "Utilization Rate (per 100,000 patients)"),
SUMIFS(PSA!$D:$D,PSA!$A:$A,C5490,PSA!$G:$G,D5490),
IF(AND(A5490="Colorectal Cancer Screening", E5490="Utilization Rate (per 100,000 patients)"),
SUMIFS(COL!$D:$D,COL!$A:$A,C5490,COL!$G:$G, D5490),
IF(AND(A5490="Cervical Cancer Screening", E5490="Utilization Rate (per 100,000 patients)"),
SUMIFS(CERV!$D:$D,CERV!$A:$A,C5490,CERV!$G:$G,D5490),
IF(AND(A5490="Cancer Screening for CKD patients", E5490="Utilization Rate (per 100,000 patients)"),
SUMIFS(CANSCRN!$D:$D,CANSCRN!$A:$A,C5490,CANSCRN!$G:$G,D5490),
IF(AND(A5490="PSA Testing", E5490="Cost per service ($USD)"),
SUMIFS(PSA!$E:$E,PSA!$A:$A,C5490,PSA!$G:$G,D5490),
IF(AND(A5490="Colorectal Cancer Screening", E5490="Cost per service ($USD)"),
SUMIFS(COL!$E:$E,COL!$A:$A,C5490,COL!$G:$G,D5490),
IF(AND(A5490="Cervical Cancer Screening", E5490="Cost per service ($USD)"),
SUMIFS(CERV!$E:$E,CERV!$A:$A,C5490,CERV!$G:$G,D5490),
IF(AND(A5490="Cancer Screening for CKD patients", E5490="Cost per service ($USD)"),
SUMIFS(CANSCRN!$E:$E,CANSCRN!$A:$A,C5490,CANSCRN!$G:$G,D5490),
IF(AND(A5490="PSA Testing", E5490="Total Expenditure ($USD per 100,000 patients)"),
SUMIFS(PSA!$F:$F,PSA!$A:$A,C5490,PSA!$G:$G,D5490),
IF(AND(A5490="Colorectal Cancer Screening", E5490="Total Expenditure ($USD per 100,000 patients)"),
SUMIFS(COL!$F:$F,COL!$A:$A,C5490,COL!$G:$G,D5490),
IF(AND(A5490="Cervical Cancer Screening", E5490="Total Expenditure ($USD per 100,000 patients)"),
SUMIFS(CERV!$F:$F,CERV!$A:$A,C5490,CERV!$G:$G,D5490),
SUMIFS(CANSCRN!$F:$F,CANSCRN!$A:$A,C5490,CANSCRN!$G:$G,D5490))))))))))))</f>
        <v>225.5876495</v>
      </c>
    </row>
    <row r="5491" spans="1:6" x14ac:dyDescent="0.2">
      <c r="A5491" s="24" t="s">
        <v>103</v>
      </c>
      <c r="B5491" s="24" t="s">
        <v>101</v>
      </c>
      <c r="C5491" s="24" t="s">
        <v>71</v>
      </c>
      <c r="D5491" s="24">
        <v>2009</v>
      </c>
      <c r="E5491" s="24" t="s">
        <v>106</v>
      </c>
      <c r="F5491" s="3">
        <f>IF(AND(A5491="PSA Testing", E5491= "Utilization Rate (per 100,000 patients)"),
SUMIFS(PSA!$D:$D,PSA!$A:$A,C5491,PSA!$G:$G,D5491),
IF(AND(A5491="Colorectal Cancer Screening", E5491="Utilization Rate (per 100,000 patients)"),
SUMIFS(COL!$D:$D,COL!$A:$A,C5491,COL!$G:$G, D5491),
IF(AND(A5491="Cervical Cancer Screening", E5491="Utilization Rate (per 100,000 patients)"),
SUMIFS(CERV!$D:$D,CERV!$A:$A,C5491,CERV!$G:$G,D5491),
IF(AND(A5491="Cancer Screening for CKD patients", E5491="Utilization Rate (per 100,000 patients)"),
SUMIFS(CANSCRN!$D:$D,CANSCRN!$A:$A,C5491,CANSCRN!$G:$G,D5491),
IF(AND(A5491="PSA Testing", E5491="Cost per service ($USD)"),
SUMIFS(PSA!$E:$E,PSA!$A:$A,C5491,PSA!$G:$G,D5491),
IF(AND(A5491="Colorectal Cancer Screening", E5491="Cost per service ($USD)"),
SUMIFS(COL!$E:$E,COL!$A:$A,C5491,COL!$G:$G,D5491),
IF(AND(A5491="Cervical Cancer Screening", E5491="Cost per service ($USD)"),
SUMIFS(CERV!$E:$E,CERV!$A:$A,C5491,CERV!$G:$G,D5491),
IF(AND(A5491="Cancer Screening for CKD patients", E5491="Cost per service ($USD)"),
SUMIFS(CANSCRN!$E:$E,CANSCRN!$A:$A,C5491,CANSCRN!$G:$G,D5491),
IF(AND(A5491="PSA Testing", E5491="Total Expenditure ($USD per 100,000 patients)"),
SUMIFS(PSA!$F:$F,PSA!$A:$A,C5491,PSA!$G:$G,D5491),
IF(AND(A5491="Colorectal Cancer Screening", E5491="Total Expenditure ($USD per 100,000 patients)"),
SUMIFS(COL!$F:$F,COL!$A:$A,C5491,COL!$G:$G,D5491),
IF(AND(A5491="Cervical Cancer Screening", E5491="Total Expenditure ($USD per 100,000 patients)"),
SUMIFS(CERV!$F:$F,CERV!$A:$A,C5491,CERV!$G:$G,D5491),
SUMIFS(CANSCRN!$F:$F,CANSCRN!$A:$A,C5491,CANSCRN!$G:$G,D5491))))))))))))</f>
        <v>67.937763160000003</v>
      </c>
    </row>
    <row r="5492" spans="1:6" x14ac:dyDescent="0.2">
      <c r="A5492" s="24" t="s">
        <v>103</v>
      </c>
      <c r="B5492" s="24" t="s">
        <v>101</v>
      </c>
      <c r="C5492" s="24" t="s">
        <v>71</v>
      </c>
      <c r="D5492" s="24">
        <v>2010</v>
      </c>
      <c r="E5492" s="24" t="s">
        <v>106</v>
      </c>
      <c r="F5492" s="3">
        <f>IF(AND(A5492="PSA Testing", E5492= "Utilization Rate (per 100,000 patients)"),
SUMIFS(PSA!$D:$D,PSA!$A:$A,C5492,PSA!$G:$G,D5492),
IF(AND(A5492="Colorectal Cancer Screening", E5492="Utilization Rate (per 100,000 patients)"),
SUMIFS(COL!$D:$D,COL!$A:$A,C5492,COL!$G:$G, D5492),
IF(AND(A5492="Cervical Cancer Screening", E5492="Utilization Rate (per 100,000 patients)"),
SUMIFS(CERV!$D:$D,CERV!$A:$A,C5492,CERV!$G:$G,D5492),
IF(AND(A5492="Cancer Screening for CKD patients", E5492="Utilization Rate (per 100,000 patients)"),
SUMIFS(CANSCRN!$D:$D,CANSCRN!$A:$A,C5492,CANSCRN!$G:$G,D5492),
IF(AND(A5492="PSA Testing", E5492="Cost per service ($USD)"),
SUMIFS(PSA!$E:$E,PSA!$A:$A,C5492,PSA!$G:$G,D5492),
IF(AND(A5492="Colorectal Cancer Screening", E5492="Cost per service ($USD)"),
SUMIFS(COL!$E:$E,COL!$A:$A,C5492,COL!$G:$G,D5492),
IF(AND(A5492="Cervical Cancer Screening", E5492="Cost per service ($USD)"),
SUMIFS(CERV!$E:$E,CERV!$A:$A,C5492,CERV!$G:$G,D5492),
IF(AND(A5492="Cancer Screening for CKD patients", E5492="Cost per service ($USD)"),
SUMIFS(CANSCRN!$E:$E,CANSCRN!$A:$A,C5492,CANSCRN!$G:$G,D5492),
IF(AND(A5492="PSA Testing", E5492="Total Expenditure ($USD per 100,000 patients)"),
SUMIFS(PSA!$F:$F,PSA!$A:$A,C5492,PSA!$G:$G,D5492),
IF(AND(A5492="Colorectal Cancer Screening", E5492="Total Expenditure ($USD per 100,000 patients)"),
SUMIFS(COL!$F:$F,COL!$A:$A,C5492,COL!$G:$G,D5492),
IF(AND(A5492="Cervical Cancer Screening", E5492="Total Expenditure ($USD per 100,000 patients)"),
SUMIFS(CERV!$F:$F,CERV!$A:$A,C5492,CERV!$G:$G,D5492),
SUMIFS(CANSCRN!$F:$F,CANSCRN!$A:$A,C5492,CANSCRN!$G:$G,D5492))))))))))))</f>
        <v>72.582460179999998</v>
      </c>
    </row>
    <row r="5493" spans="1:6" x14ac:dyDescent="0.2">
      <c r="A5493" s="24" t="s">
        <v>103</v>
      </c>
      <c r="B5493" s="24" t="s">
        <v>101</v>
      </c>
      <c r="C5493" s="24" t="s">
        <v>71</v>
      </c>
      <c r="D5493" s="24">
        <v>2011</v>
      </c>
      <c r="E5493" s="24" t="s">
        <v>106</v>
      </c>
      <c r="F5493" s="3">
        <f>IF(AND(A5493="PSA Testing", E5493= "Utilization Rate (per 100,000 patients)"),
SUMIFS(PSA!$D:$D,PSA!$A:$A,C5493,PSA!$G:$G,D5493),
IF(AND(A5493="Colorectal Cancer Screening", E5493="Utilization Rate (per 100,000 patients)"),
SUMIFS(COL!$D:$D,COL!$A:$A,C5493,COL!$G:$G, D5493),
IF(AND(A5493="Cervical Cancer Screening", E5493="Utilization Rate (per 100,000 patients)"),
SUMIFS(CERV!$D:$D,CERV!$A:$A,C5493,CERV!$G:$G,D5493),
IF(AND(A5493="Cancer Screening for CKD patients", E5493="Utilization Rate (per 100,000 patients)"),
SUMIFS(CANSCRN!$D:$D,CANSCRN!$A:$A,C5493,CANSCRN!$G:$G,D5493),
IF(AND(A5493="PSA Testing", E5493="Cost per service ($USD)"),
SUMIFS(PSA!$E:$E,PSA!$A:$A,C5493,PSA!$G:$G,D5493),
IF(AND(A5493="Colorectal Cancer Screening", E5493="Cost per service ($USD)"),
SUMIFS(COL!$E:$E,COL!$A:$A,C5493,COL!$G:$G,D5493),
IF(AND(A5493="Cervical Cancer Screening", E5493="Cost per service ($USD)"),
SUMIFS(CERV!$E:$E,CERV!$A:$A,C5493,CERV!$G:$G,D5493),
IF(AND(A5493="Cancer Screening for CKD patients", E5493="Cost per service ($USD)"),
SUMIFS(CANSCRN!$E:$E,CANSCRN!$A:$A,C5493,CANSCRN!$G:$G,D5493),
IF(AND(A5493="PSA Testing", E5493="Total Expenditure ($USD per 100,000 patients)"),
SUMIFS(PSA!$F:$F,PSA!$A:$A,C5493,PSA!$G:$G,D5493),
IF(AND(A5493="Colorectal Cancer Screening", E5493="Total Expenditure ($USD per 100,000 patients)"),
SUMIFS(COL!$F:$F,COL!$A:$A,C5493,COL!$G:$G,D5493),
IF(AND(A5493="Cervical Cancer Screening", E5493="Total Expenditure ($USD per 100,000 patients)"),
SUMIFS(CERV!$F:$F,CERV!$A:$A,C5493,CERV!$G:$G,D5493),
SUMIFS(CANSCRN!$F:$F,CANSCRN!$A:$A,C5493,CANSCRN!$G:$G,D5493))))))))))))</f>
        <v>81.914651599999999</v>
      </c>
    </row>
    <row r="5494" spans="1:6" x14ac:dyDescent="0.2">
      <c r="A5494" s="24" t="s">
        <v>103</v>
      </c>
      <c r="B5494" s="24" t="s">
        <v>101</v>
      </c>
      <c r="C5494" s="24" t="s">
        <v>71</v>
      </c>
      <c r="D5494" s="24">
        <v>2012</v>
      </c>
      <c r="E5494" s="24" t="s">
        <v>106</v>
      </c>
      <c r="F5494" s="3">
        <f>IF(AND(A5494="PSA Testing", E5494= "Utilization Rate (per 100,000 patients)"),
SUMIFS(PSA!$D:$D,PSA!$A:$A,C5494,PSA!$G:$G,D5494),
IF(AND(A5494="Colorectal Cancer Screening", E5494="Utilization Rate (per 100,000 patients)"),
SUMIFS(COL!$D:$D,COL!$A:$A,C5494,COL!$G:$G, D5494),
IF(AND(A5494="Cervical Cancer Screening", E5494="Utilization Rate (per 100,000 patients)"),
SUMIFS(CERV!$D:$D,CERV!$A:$A,C5494,CERV!$G:$G,D5494),
IF(AND(A5494="Cancer Screening for CKD patients", E5494="Utilization Rate (per 100,000 patients)"),
SUMIFS(CANSCRN!$D:$D,CANSCRN!$A:$A,C5494,CANSCRN!$G:$G,D5494),
IF(AND(A5494="PSA Testing", E5494="Cost per service ($USD)"),
SUMIFS(PSA!$E:$E,PSA!$A:$A,C5494,PSA!$G:$G,D5494),
IF(AND(A5494="Colorectal Cancer Screening", E5494="Cost per service ($USD)"),
SUMIFS(COL!$E:$E,COL!$A:$A,C5494,COL!$G:$G,D5494),
IF(AND(A5494="Cervical Cancer Screening", E5494="Cost per service ($USD)"),
SUMIFS(CERV!$E:$E,CERV!$A:$A,C5494,CERV!$G:$G,D5494),
IF(AND(A5494="Cancer Screening for CKD patients", E5494="Cost per service ($USD)"),
SUMIFS(CANSCRN!$E:$E,CANSCRN!$A:$A,C5494,CANSCRN!$G:$G,D5494),
IF(AND(A5494="PSA Testing", E5494="Total Expenditure ($USD per 100,000 patients)"),
SUMIFS(PSA!$F:$F,PSA!$A:$A,C5494,PSA!$G:$G,D5494),
IF(AND(A5494="Colorectal Cancer Screening", E5494="Total Expenditure ($USD per 100,000 patients)"),
SUMIFS(COL!$F:$F,COL!$A:$A,C5494,COL!$G:$G,D5494),
IF(AND(A5494="Cervical Cancer Screening", E5494="Total Expenditure ($USD per 100,000 patients)"),
SUMIFS(CERV!$F:$F,CERV!$A:$A,C5494,CERV!$G:$G,D5494),
SUMIFS(CANSCRN!$F:$F,CANSCRN!$A:$A,C5494,CANSCRN!$G:$G,D5494))))))))))))</f>
        <v>77.397300319999999</v>
      </c>
    </row>
    <row r="5495" spans="1:6" x14ac:dyDescent="0.2">
      <c r="A5495" s="24" t="s">
        <v>103</v>
      </c>
      <c r="B5495" s="24" t="s">
        <v>101</v>
      </c>
      <c r="C5495" s="24" t="s">
        <v>71</v>
      </c>
      <c r="D5495" s="24">
        <v>2013</v>
      </c>
      <c r="E5495" s="24" t="s">
        <v>106</v>
      </c>
      <c r="F5495" s="3">
        <f>IF(AND(A5495="PSA Testing", E5495= "Utilization Rate (per 100,000 patients)"),
SUMIFS(PSA!$D:$D,PSA!$A:$A,C5495,PSA!$G:$G,D5495),
IF(AND(A5495="Colorectal Cancer Screening", E5495="Utilization Rate (per 100,000 patients)"),
SUMIFS(COL!$D:$D,COL!$A:$A,C5495,COL!$G:$G, D5495),
IF(AND(A5495="Cervical Cancer Screening", E5495="Utilization Rate (per 100,000 patients)"),
SUMIFS(CERV!$D:$D,CERV!$A:$A,C5495,CERV!$G:$G,D5495),
IF(AND(A5495="Cancer Screening for CKD patients", E5495="Utilization Rate (per 100,000 patients)"),
SUMIFS(CANSCRN!$D:$D,CANSCRN!$A:$A,C5495,CANSCRN!$G:$G,D5495),
IF(AND(A5495="PSA Testing", E5495="Cost per service ($USD)"),
SUMIFS(PSA!$E:$E,PSA!$A:$A,C5495,PSA!$G:$G,D5495),
IF(AND(A5495="Colorectal Cancer Screening", E5495="Cost per service ($USD)"),
SUMIFS(COL!$E:$E,COL!$A:$A,C5495,COL!$G:$G,D5495),
IF(AND(A5495="Cervical Cancer Screening", E5495="Cost per service ($USD)"),
SUMIFS(CERV!$E:$E,CERV!$A:$A,C5495,CERV!$G:$G,D5495),
IF(AND(A5495="Cancer Screening for CKD patients", E5495="Cost per service ($USD)"),
SUMIFS(CANSCRN!$E:$E,CANSCRN!$A:$A,C5495,CANSCRN!$G:$G,D5495),
IF(AND(A5495="PSA Testing", E5495="Total Expenditure ($USD per 100,000 patients)"),
SUMIFS(PSA!$F:$F,PSA!$A:$A,C5495,PSA!$G:$G,D5495),
IF(AND(A5495="Colorectal Cancer Screening", E5495="Total Expenditure ($USD per 100,000 patients)"),
SUMIFS(COL!$F:$F,COL!$A:$A,C5495,COL!$G:$G,D5495),
IF(AND(A5495="Cervical Cancer Screening", E5495="Total Expenditure ($USD per 100,000 patients)"),
SUMIFS(CERV!$F:$F,CERV!$A:$A,C5495,CERV!$G:$G,D5495),
SUMIFS(CANSCRN!$F:$F,CANSCRN!$A:$A,C5495,CANSCRN!$G:$G,D5495))))))))))))</f>
        <v>80.246625870000003</v>
      </c>
    </row>
    <row r="5496" spans="1:6" x14ac:dyDescent="0.2">
      <c r="A5496" s="24" t="s">
        <v>103</v>
      </c>
      <c r="B5496" s="24" t="s">
        <v>101</v>
      </c>
      <c r="C5496" s="24" t="s">
        <v>71</v>
      </c>
      <c r="D5496" s="24">
        <v>2014</v>
      </c>
      <c r="E5496" s="24" t="s">
        <v>106</v>
      </c>
      <c r="F5496" s="3">
        <f>IF(AND(A5496="PSA Testing", E5496= "Utilization Rate (per 100,000 patients)"),
SUMIFS(PSA!$D:$D,PSA!$A:$A,C5496,PSA!$G:$G,D5496),
IF(AND(A5496="Colorectal Cancer Screening", E5496="Utilization Rate (per 100,000 patients)"),
SUMIFS(COL!$D:$D,COL!$A:$A,C5496,COL!$G:$G, D5496),
IF(AND(A5496="Cervical Cancer Screening", E5496="Utilization Rate (per 100,000 patients)"),
SUMIFS(CERV!$D:$D,CERV!$A:$A,C5496,CERV!$G:$G,D5496),
IF(AND(A5496="Cancer Screening for CKD patients", E5496="Utilization Rate (per 100,000 patients)"),
SUMIFS(CANSCRN!$D:$D,CANSCRN!$A:$A,C5496,CANSCRN!$G:$G,D5496),
IF(AND(A5496="PSA Testing", E5496="Cost per service ($USD)"),
SUMIFS(PSA!$E:$E,PSA!$A:$A,C5496,PSA!$G:$G,D5496),
IF(AND(A5496="Colorectal Cancer Screening", E5496="Cost per service ($USD)"),
SUMIFS(COL!$E:$E,COL!$A:$A,C5496,COL!$G:$G,D5496),
IF(AND(A5496="Cervical Cancer Screening", E5496="Cost per service ($USD)"),
SUMIFS(CERV!$E:$E,CERV!$A:$A,C5496,CERV!$G:$G,D5496),
IF(AND(A5496="Cancer Screening for CKD patients", E5496="Cost per service ($USD)"),
SUMIFS(CANSCRN!$E:$E,CANSCRN!$A:$A,C5496,CANSCRN!$G:$G,D5496),
IF(AND(A5496="PSA Testing", E5496="Total Expenditure ($USD per 100,000 patients)"),
SUMIFS(PSA!$F:$F,PSA!$A:$A,C5496,PSA!$G:$G,D5496),
IF(AND(A5496="Colorectal Cancer Screening", E5496="Total Expenditure ($USD per 100,000 patients)"),
SUMIFS(COL!$F:$F,COL!$A:$A,C5496,COL!$G:$G,D5496),
IF(AND(A5496="Cervical Cancer Screening", E5496="Total Expenditure ($USD per 100,000 patients)"),
SUMIFS(CERV!$F:$F,CERV!$A:$A,C5496,CERV!$G:$G,D5496),
SUMIFS(CANSCRN!$F:$F,CANSCRN!$A:$A,C5496,CANSCRN!$G:$G,D5496))))))))))))</f>
        <v>94.503264779999995</v>
      </c>
    </row>
    <row r="5497" spans="1:6" x14ac:dyDescent="0.2">
      <c r="A5497" s="24" t="s">
        <v>103</v>
      </c>
      <c r="B5497" s="24" t="s">
        <v>101</v>
      </c>
      <c r="C5497" s="24" t="s">
        <v>71</v>
      </c>
      <c r="D5497" s="24">
        <v>2015</v>
      </c>
      <c r="E5497" s="24" t="s">
        <v>106</v>
      </c>
      <c r="F5497" s="3">
        <f>IF(AND(A5497="PSA Testing", E5497= "Utilization Rate (per 100,000 patients)"),
SUMIFS(PSA!$D:$D,PSA!$A:$A,C5497,PSA!$G:$G,D5497),
IF(AND(A5497="Colorectal Cancer Screening", E5497="Utilization Rate (per 100,000 patients)"),
SUMIFS(COL!$D:$D,COL!$A:$A,C5497,COL!$G:$G, D5497),
IF(AND(A5497="Cervical Cancer Screening", E5497="Utilization Rate (per 100,000 patients)"),
SUMIFS(CERV!$D:$D,CERV!$A:$A,C5497,CERV!$G:$G,D5497),
IF(AND(A5497="Cancer Screening for CKD patients", E5497="Utilization Rate (per 100,000 patients)"),
SUMIFS(CANSCRN!$D:$D,CANSCRN!$A:$A,C5497,CANSCRN!$G:$G,D5497),
IF(AND(A5497="PSA Testing", E5497="Cost per service ($USD)"),
SUMIFS(PSA!$E:$E,PSA!$A:$A,C5497,PSA!$G:$G,D5497),
IF(AND(A5497="Colorectal Cancer Screening", E5497="Cost per service ($USD)"),
SUMIFS(COL!$E:$E,COL!$A:$A,C5497,COL!$G:$G,D5497),
IF(AND(A5497="Cervical Cancer Screening", E5497="Cost per service ($USD)"),
SUMIFS(CERV!$E:$E,CERV!$A:$A,C5497,CERV!$G:$G,D5497),
IF(AND(A5497="Cancer Screening for CKD patients", E5497="Cost per service ($USD)"),
SUMIFS(CANSCRN!$E:$E,CANSCRN!$A:$A,C5497,CANSCRN!$G:$G,D5497),
IF(AND(A5497="PSA Testing", E5497="Total Expenditure ($USD per 100,000 patients)"),
SUMIFS(PSA!$F:$F,PSA!$A:$A,C5497,PSA!$G:$G,D5497),
IF(AND(A5497="Colorectal Cancer Screening", E5497="Total Expenditure ($USD per 100,000 patients)"),
SUMIFS(COL!$F:$F,COL!$A:$A,C5497,COL!$G:$G,D5497),
IF(AND(A5497="Cervical Cancer Screening", E5497="Total Expenditure ($USD per 100,000 patients)"),
SUMIFS(CERV!$F:$F,CERV!$A:$A,C5497,CERV!$G:$G,D5497),
SUMIFS(CANSCRN!$F:$F,CANSCRN!$A:$A,C5497,CANSCRN!$G:$G,D5497))))))))))))</f>
        <v>105.3144444</v>
      </c>
    </row>
    <row r="5498" spans="1:6" x14ac:dyDescent="0.2">
      <c r="A5498" s="24" t="s">
        <v>103</v>
      </c>
      <c r="B5498" s="24" t="s">
        <v>101</v>
      </c>
      <c r="C5498" s="24" t="s">
        <v>71</v>
      </c>
      <c r="D5498" s="24">
        <v>2016</v>
      </c>
      <c r="E5498" s="24" t="s">
        <v>106</v>
      </c>
      <c r="F5498" s="3">
        <f>IF(AND(A5498="PSA Testing", E5498= "Utilization Rate (per 100,000 patients)"),
SUMIFS(PSA!$D:$D,PSA!$A:$A,C5498,PSA!$G:$G,D5498),
IF(AND(A5498="Colorectal Cancer Screening", E5498="Utilization Rate (per 100,000 patients)"),
SUMIFS(COL!$D:$D,COL!$A:$A,C5498,COL!$G:$G, D5498),
IF(AND(A5498="Cervical Cancer Screening", E5498="Utilization Rate (per 100,000 patients)"),
SUMIFS(CERV!$D:$D,CERV!$A:$A,C5498,CERV!$G:$G,D5498),
IF(AND(A5498="Cancer Screening for CKD patients", E5498="Utilization Rate (per 100,000 patients)"),
SUMIFS(CANSCRN!$D:$D,CANSCRN!$A:$A,C5498,CANSCRN!$G:$G,D5498),
IF(AND(A5498="PSA Testing", E5498="Cost per service ($USD)"),
SUMIFS(PSA!$E:$E,PSA!$A:$A,C5498,PSA!$G:$G,D5498),
IF(AND(A5498="Colorectal Cancer Screening", E5498="Cost per service ($USD)"),
SUMIFS(COL!$E:$E,COL!$A:$A,C5498,COL!$G:$G,D5498),
IF(AND(A5498="Cervical Cancer Screening", E5498="Cost per service ($USD)"),
SUMIFS(CERV!$E:$E,CERV!$A:$A,C5498,CERV!$G:$G,D5498),
IF(AND(A5498="Cancer Screening for CKD patients", E5498="Cost per service ($USD)"),
SUMIFS(CANSCRN!$E:$E,CANSCRN!$A:$A,C5498,CANSCRN!$G:$G,D5498),
IF(AND(A5498="PSA Testing", E5498="Total Expenditure ($USD per 100,000 patients)"),
SUMIFS(PSA!$F:$F,PSA!$A:$A,C5498,PSA!$G:$G,D5498),
IF(AND(A5498="Colorectal Cancer Screening", E5498="Total Expenditure ($USD per 100,000 patients)"),
SUMIFS(COL!$F:$F,COL!$A:$A,C5498,COL!$G:$G,D5498),
IF(AND(A5498="Cervical Cancer Screening", E5498="Total Expenditure ($USD per 100,000 patients)"),
SUMIFS(CERV!$F:$F,CERV!$A:$A,C5498,CERV!$G:$G,D5498),
SUMIFS(CANSCRN!$F:$F,CANSCRN!$A:$A,C5498,CANSCRN!$G:$G,D5498))))))))))))</f>
        <v>156.11216959999999</v>
      </c>
    </row>
    <row r="5499" spans="1:6" x14ac:dyDescent="0.2">
      <c r="A5499" s="24" t="s">
        <v>103</v>
      </c>
      <c r="B5499" s="24" t="s">
        <v>101</v>
      </c>
      <c r="C5499" s="24" t="s">
        <v>71</v>
      </c>
      <c r="D5499" s="24">
        <v>2017</v>
      </c>
      <c r="E5499" s="24" t="s">
        <v>106</v>
      </c>
      <c r="F5499" s="3">
        <f>IF(AND(A5499="PSA Testing", E5499= "Utilization Rate (per 100,000 patients)"),
SUMIFS(PSA!$D:$D,PSA!$A:$A,C5499,PSA!$G:$G,D5499),
IF(AND(A5499="Colorectal Cancer Screening", E5499="Utilization Rate (per 100,000 patients)"),
SUMIFS(COL!$D:$D,COL!$A:$A,C5499,COL!$G:$G, D5499),
IF(AND(A5499="Cervical Cancer Screening", E5499="Utilization Rate (per 100,000 patients)"),
SUMIFS(CERV!$D:$D,CERV!$A:$A,C5499,CERV!$G:$G,D5499),
IF(AND(A5499="Cancer Screening for CKD patients", E5499="Utilization Rate (per 100,000 patients)"),
SUMIFS(CANSCRN!$D:$D,CANSCRN!$A:$A,C5499,CANSCRN!$G:$G,D5499),
IF(AND(A5499="PSA Testing", E5499="Cost per service ($USD)"),
SUMIFS(PSA!$E:$E,PSA!$A:$A,C5499,PSA!$G:$G,D5499),
IF(AND(A5499="Colorectal Cancer Screening", E5499="Cost per service ($USD)"),
SUMIFS(COL!$E:$E,COL!$A:$A,C5499,COL!$G:$G,D5499),
IF(AND(A5499="Cervical Cancer Screening", E5499="Cost per service ($USD)"),
SUMIFS(CERV!$E:$E,CERV!$A:$A,C5499,CERV!$G:$G,D5499),
IF(AND(A5499="Cancer Screening for CKD patients", E5499="Cost per service ($USD)"),
SUMIFS(CANSCRN!$E:$E,CANSCRN!$A:$A,C5499,CANSCRN!$G:$G,D5499),
IF(AND(A5499="PSA Testing", E5499="Total Expenditure ($USD per 100,000 patients)"),
SUMIFS(PSA!$F:$F,PSA!$A:$A,C5499,PSA!$G:$G,D5499),
IF(AND(A5499="Colorectal Cancer Screening", E5499="Total Expenditure ($USD per 100,000 patients)"),
SUMIFS(COL!$F:$F,COL!$A:$A,C5499,COL!$G:$G,D5499),
IF(AND(A5499="Cervical Cancer Screening", E5499="Total Expenditure ($USD per 100,000 patients)"),
SUMIFS(CERV!$F:$F,CERV!$A:$A,C5499,CERV!$G:$G,D5499),
SUMIFS(CANSCRN!$F:$F,CANSCRN!$A:$A,C5499,CANSCRN!$G:$G,D5499))))))))))))</f>
        <v>138.24938710000001</v>
      </c>
    </row>
    <row r="5500" spans="1:6" x14ac:dyDescent="0.2">
      <c r="A5500" s="24" t="s">
        <v>103</v>
      </c>
      <c r="B5500" s="24" t="s">
        <v>101</v>
      </c>
      <c r="C5500" s="24" t="s">
        <v>71</v>
      </c>
      <c r="D5500" s="24">
        <v>2018</v>
      </c>
      <c r="E5500" s="24" t="s">
        <v>106</v>
      </c>
      <c r="F5500" s="3">
        <f>IF(AND(A5500="PSA Testing", E5500= "Utilization Rate (per 100,000 patients)"),
SUMIFS(PSA!$D:$D,PSA!$A:$A,C5500,PSA!$G:$G,D5500),
IF(AND(A5500="Colorectal Cancer Screening", E5500="Utilization Rate (per 100,000 patients)"),
SUMIFS(COL!$D:$D,COL!$A:$A,C5500,COL!$G:$G, D5500),
IF(AND(A5500="Cervical Cancer Screening", E5500="Utilization Rate (per 100,000 patients)"),
SUMIFS(CERV!$D:$D,CERV!$A:$A,C5500,CERV!$G:$G,D5500),
IF(AND(A5500="Cancer Screening for CKD patients", E5500="Utilization Rate (per 100,000 patients)"),
SUMIFS(CANSCRN!$D:$D,CANSCRN!$A:$A,C5500,CANSCRN!$G:$G,D5500),
IF(AND(A5500="PSA Testing", E5500="Cost per service ($USD)"),
SUMIFS(PSA!$E:$E,PSA!$A:$A,C5500,PSA!$G:$G,D5500),
IF(AND(A5500="Colorectal Cancer Screening", E5500="Cost per service ($USD)"),
SUMIFS(COL!$E:$E,COL!$A:$A,C5500,COL!$G:$G,D5500),
IF(AND(A5500="Cervical Cancer Screening", E5500="Cost per service ($USD)"),
SUMIFS(CERV!$E:$E,CERV!$A:$A,C5500,CERV!$G:$G,D5500),
IF(AND(A5500="Cancer Screening for CKD patients", E5500="Cost per service ($USD)"),
SUMIFS(CANSCRN!$E:$E,CANSCRN!$A:$A,C5500,CANSCRN!$G:$G,D5500),
IF(AND(A5500="PSA Testing", E5500="Total Expenditure ($USD per 100,000 patients)"),
SUMIFS(PSA!$F:$F,PSA!$A:$A,C5500,PSA!$G:$G,D5500),
IF(AND(A5500="Colorectal Cancer Screening", E5500="Total Expenditure ($USD per 100,000 patients)"),
SUMIFS(COL!$F:$F,COL!$A:$A,C5500,COL!$G:$G,D5500),
IF(AND(A5500="Cervical Cancer Screening", E5500="Total Expenditure ($USD per 100,000 patients)"),
SUMIFS(CERV!$F:$F,CERV!$A:$A,C5500,CERV!$G:$G,D5500),
SUMIFS(CANSCRN!$F:$F,CANSCRN!$A:$A,C5500,CANSCRN!$G:$G,D5500))))))))))))</f>
        <v>157.411597</v>
      </c>
    </row>
    <row r="5501" spans="1:6" x14ac:dyDescent="0.2">
      <c r="A5501" s="24" t="s">
        <v>103</v>
      </c>
      <c r="B5501" s="24" t="s">
        <v>101</v>
      </c>
      <c r="C5501" s="24" t="s">
        <v>71</v>
      </c>
      <c r="D5501" s="24">
        <v>2019</v>
      </c>
      <c r="E5501" s="24" t="s">
        <v>106</v>
      </c>
      <c r="F5501" s="3">
        <f>IF(AND(A5501="PSA Testing", E5501= "Utilization Rate (per 100,000 patients)"),
SUMIFS(PSA!$D:$D,PSA!$A:$A,C5501,PSA!$G:$G,D5501),
IF(AND(A5501="Colorectal Cancer Screening", E5501="Utilization Rate (per 100,000 patients)"),
SUMIFS(COL!$D:$D,COL!$A:$A,C5501,COL!$G:$G, D5501),
IF(AND(A5501="Cervical Cancer Screening", E5501="Utilization Rate (per 100,000 patients)"),
SUMIFS(CERV!$D:$D,CERV!$A:$A,C5501,CERV!$G:$G,D5501),
IF(AND(A5501="Cancer Screening for CKD patients", E5501="Utilization Rate (per 100,000 patients)"),
SUMIFS(CANSCRN!$D:$D,CANSCRN!$A:$A,C5501,CANSCRN!$G:$G,D5501),
IF(AND(A5501="PSA Testing", E5501="Cost per service ($USD)"),
SUMIFS(PSA!$E:$E,PSA!$A:$A,C5501,PSA!$G:$G,D5501),
IF(AND(A5501="Colorectal Cancer Screening", E5501="Cost per service ($USD)"),
SUMIFS(COL!$E:$E,COL!$A:$A,C5501,COL!$G:$G,D5501),
IF(AND(A5501="Cervical Cancer Screening", E5501="Cost per service ($USD)"),
SUMIFS(CERV!$E:$E,CERV!$A:$A,C5501,CERV!$G:$G,D5501),
IF(AND(A5501="Cancer Screening for CKD patients", E5501="Cost per service ($USD)"),
SUMIFS(CANSCRN!$E:$E,CANSCRN!$A:$A,C5501,CANSCRN!$G:$G,D5501),
IF(AND(A5501="PSA Testing", E5501="Total Expenditure ($USD per 100,000 patients)"),
SUMIFS(PSA!$F:$F,PSA!$A:$A,C5501,PSA!$G:$G,D5501),
IF(AND(A5501="Colorectal Cancer Screening", E5501="Total Expenditure ($USD per 100,000 patients)"),
SUMIFS(COL!$F:$F,COL!$A:$A,C5501,COL!$G:$G,D5501),
IF(AND(A5501="Cervical Cancer Screening", E5501="Total Expenditure ($USD per 100,000 patients)"),
SUMIFS(CERV!$F:$F,CERV!$A:$A,C5501,CERV!$G:$G,D5501),
SUMIFS(CANSCRN!$F:$F,CANSCRN!$A:$A,C5501,CANSCRN!$G:$G,D5501))))))))))))</f>
        <v>161.6217345</v>
      </c>
    </row>
    <row r="5502" spans="1:6" x14ac:dyDescent="0.2">
      <c r="A5502" s="24" t="s">
        <v>103</v>
      </c>
      <c r="B5502" s="24" t="s">
        <v>101</v>
      </c>
      <c r="C5502" s="24" t="s">
        <v>72</v>
      </c>
      <c r="D5502" s="24">
        <v>2009</v>
      </c>
      <c r="E5502" s="24" t="s">
        <v>106</v>
      </c>
      <c r="F5502" s="3">
        <f>IF(AND(A5502="PSA Testing", E5502= "Utilization Rate (per 100,000 patients)"),
SUMIFS(PSA!$D:$D,PSA!$A:$A,C5502,PSA!$G:$G,D5502),
IF(AND(A5502="Colorectal Cancer Screening", E5502="Utilization Rate (per 100,000 patients)"),
SUMIFS(COL!$D:$D,COL!$A:$A,C5502,COL!$G:$G, D5502),
IF(AND(A5502="Cervical Cancer Screening", E5502="Utilization Rate (per 100,000 patients)"),
SUMIFS(CERV!$D:$D,CERV!$A:$A,C5502,CERV!$G:$G,D5502),
IF(AND(A5502="Cancer Screening for CKD patients", E5502="Utilization Rate (per 100,000 patients)"),
SUMIFS(CANSCRN!$D:$D,CANSCRN!$A:$A,C5502,CANSCRN!$G:$G,D5502),
IF(AND(A5502="PSA Testing", E5502="Cost per service ($USD)"),
SUMIFS(PSA!$E:$E,PSA!$A:$A,C5502,PSA!$G:$G,D5502),
IF(AND(A5502="Colorectal Cancer Screening", E5502="Cost per service ($USD)"),
SUMIFS(COL!$E:$E,COL!$A:$A,C5502,COL!$G:$G,D5502),
IF(AND(A5502="Cervical Cancer Screening", E5502="Cost per service ($USD)"),
SUMIFS(CERV!$E:$E,CERV!$A:$A,C5502,CERV!$G:$G,D5502),
IF(AND(A5502="Cancer Screening for CKD patients", E5502="Cost per service ($USD)"),
SUMIFS(CANSCRN!$E:$E,CANSCRN!$A:$A,C5502,CANSCRN!$G:$G,D5502),
IF(AND(A5502="PSA Testing", E5502="Total Expenditure ($USD per 100,000 patients)"),
SUMIFS(PSA!$F:$F,PSA!$A:$A,C5502,PSA!$G:$G,D5502),
IF(AND(A5502="Colorectal Cancer Screening", E5502="Total Expenditure ($USD per 100,000 patients)"),
SUMIFS(COL!$F:$F,COL!$A:$A,C5502,COL!$G:$G,D5502),
IF(AND(A5502="Cervical Cancer Screening", E5502="Total Expenditure ($USD per 100,000 patients)"),
SUMIFS(CERV!$F:$F,CERV!$A:$A,C5502,CERV!$G:$G,D5502),
SUMIFS(CANSCRN!$F:$F,CANSCRN!$A:$A,C5502,CANSCRN!$G:$G,D5502))))))))))))</f>
        <v>75.174426229999995</v>
      </c>
    </row>
    <row r="5503" spans="1:6" x14ac:dyDescent="0.2">
      <c r="A5503" s="24" t="s">
        <v>103</v>
      </c>
      <c r="B5503" s="24" t="s">
        <v>101</v>
      </c>
      <c r="C5503" s="24" t="s">
        <v>72</v>
      </c>
      <c r="D5503" s="24">
        <v>2010</v>
      </c>
      <c r="E5503" s="24" t="s">
        <v>106</v>
      </c>
      <c r="F5503" s="3">
        <f>IF(AND(A5503="PSA Testing", E5503= "Utilization Rate (per 100,000 patients)"),
SUMIFS(PSA!$D:$D,PSA!$A:$A,C5503,PSA!$G:$G,D5503),
IF(AND(A5503="Colorectal Cancer Screening", E5503="Utilization Rate (per 100,000 patients)"),
SUMIFS(COL!$D:$D,COL!$A:$A,C5503,COL!$G:$G, D5503),
IF(AND(A5503="Cervical Cancer Screening", E5503="Utilization Rate (per 100,000 patients)"),
SUMIFS(CERV!$D:$D,CERV!$A:$A,C5503,CERV!$G:$G,D5503),
IF(AND(A5503="Cancer Screening for CKD patients", E5503="Utilization Rate (per 100,000 patients)"),
SUMIFS(CANSCRN!$D:$D,CANSCRN!$A:$A,C5503,CANSCRN!$G:$G,D5503),
IF(AND(A5503="PSA Testing", E5503="Cost per service ($USD)"),
SUMIFS(PSA!$E:$E,PSA!$A:$A,C5503,PSA!$G:$G,D5503),
IF(AND(A5503="Colorectal Cancer Screening", E5503="Cost per service ($USD)"),
SUMIFS(COL!$E:$E,COL!$A:$A,C5503,COL!$G:$G,D5503),
IF(AND(A5503="Cervical Cancer Screening", E5503="Cost per service ($USD)"),
SUMIFS(CERV!$E:$E,CERV!$A:$A,C5503,CERV!$G:$G,D5503),
IF(AND(A5503="Cancer Screening for CKD patients", E5503="Cost per service ($USD)"),
SUMIFS(CANSCRN!$E:$E,CANSCRN!$A:$A,C5503,CANSCRN!$G:$G,D5503),
IF(AND(A5503="PSA Testing", E5503="Total Expenditure ($USD per 100,000 patients)"),
SUMIFS(PSA!$F:$F,PSA!$A:$A,C5503,PSA!$G:$G,D5503),
IF(AND(A5503="Colorectal Cancer Screening", E5503="Total Expenditure ($USD per 100,000 patients)"),
SUMIFS(COL!$F:$F,COL!$A:$A,C5503,COL!$G:$G,D5503),
IF(AND(A5503="Cervical Cancer Screening", E5503="Total Expenditure ($USD per 100,000 patients)"),
SUMIFS(CERV!$F:$F,CERV!$A:$A,C5503,CERV!$G:$G,D5503),
SUMIFS(CANSCRN!$F:$F,CANSCRN!$A:$A,C5503,CANSCRN!$G:$G,D5503))))))))))))</f>
        <v>93.614367819999998</v>
      </c>
    </row>
    <row r="5504" spans="1:6" x14ac:dyDescent="0.2">
      <c r="A5504" s="24" t="s">
        <v>103</v>
      </c>
      <c r="B5504" s="24" t="s">
        <v>101</v>
      </c>
      <c r="C5504" s="24" t="s">
        <v>72</v>
      </c>
      <c r="D5504" s="24">
        <v>2011</v>
      </c>
      <c r="E5504" s="24" t="s">
        <v>106</v>
      </c>
      <c r="F5504" s="3">
        <f>IF(AND(A5504="PSA Testing", E5504= "Utilization Rate (per 100,000 patients)"),
SUMIFS(PSA!$D:$D,PSA!$A:$A,C5504,PSA!$G:$G,D5504),
IF(AND(A5504="Colorectal Cancer Screening", E5504="Utilization Rate (per 100,000 patients)"),
SUMIFS(COL!$D:$D,COL!$A:$A,C5504,COL!$G:$G, D5504),
IF(AND(A5504="Cervical Cancer Screening", E5504="Utilization Rate (per 100,000 patients)"),
SUMIFS(CERV!$D:$D,CERV!$A:$A,C5504,CERV!$G:$G,D5504),
IF(AND(A5504="Cancer Screening for CKD patients", E5504="Utilization Rate (per 100,000 patients)"),
SUMIFS(CANSCRN!$D:$D,CANSCRN!$A:$A,C5504,CANSCRN!$G:$G,D5504),
IF(AND(A5504="PSA Testing", E5504="Cost per service ($USD)"),
SUMIFS(PSA!$E:$E,PSA!$A:$A,C5504,PSA!$G:$G,D5504),
IF(AND(A5504="Colorectal Cancer Screening", E5504="Cost per service ($USD)"),
SUMIFS(COL!$E:$E,COL!$A:$A,C5504,COL!$G:$G,D5504),
IF(AND(A5504="Cervical Cancer Screening", E5504="Cost per service ($USD)"),
SUMIFS(CERV!$E:$E,CERV!$A:$A,C5504,CERV!$G:$G,D5504),
IF(AND(A5504="Cancer Screening for CKD patients", E5504="Cost per service ($USD)"),
SUMIFS(CANSCRN!$E:$E,CANSCRN!$A:$A,C5504,CANSCRN!$G:$G,D5504),
IF(AND(A5504="PSA Testing", E5504="Total Expenditure ($USD per 100,000 patients)"),
SUMIFS(PSA!$F:$F,PSA!$A:$A,C5504,PSA!$G:$G,D5504),
IF(AND(A5504="Colorectal Cancer Screening", E5504="Total Expenditure ($USD per 100,000 patients)"),
SUMIFS(COL!$F:$F,COL!$A:$A,C5504,COL!$G:$G,D5504),
IF(AND(A5504="Cervical Cancer Screening", E5504="Total Expenditure ($USD per 100,000 patients)"),
SUMIFS(CERV!$F:$F,CERV!$A:$A,C5504,CERV!$G:$G,D5504),
SUMIFS(CANSCRN!$F:$F,CANSCRN!$A:$A,C5504,CANSCRN!$G:$G,D5504))))))))))))</f>
        <v>89.827741939999996</v>
      </c>
    </row>
    <row r="5505" spans="1:6" x14ac:dyDescent="0.2">
      <c r="A5505" s="24" t="s">
        <v>103</v>
      </c>
      <c r="B5505" s="24" t="s">
        <v>101</v>
      </c>
      <c r="C5505" s="24" t="s">
        <v>72</v>
      </c>
      <c r="D5505" s="24">
        <v>2012</v>
      </c>
      <c r="E5505" s="24" t="s">
        <v>106</v>
      </c>
      <c r="F5505" s="3">
        <f>IF(AND(A5505="PSA Testing", E5505= "Utilization Rate (per 100,000 patients)"),
SUMIFS(PSA!$D:$D,PSA!$A:$A,C5505,PSA!$G:$G,D5505),
IF(AND(A5505="Colorectal Cancer Screening", E5505="Utilization Rate (per 100,000 patients)"),
SUMIFS(COL!$D:$D,COL!$A:$A,C5505,COL!$G:$G, D5505),
IF(AND(A5505="Cervical Cancer Screening", E5505="Utilization Rate (per 100,000 patients)"),
SUMIFS(CERV!$D:$D,CERV!$A:$A,C5505,CERV!$G:$G,D5505),
IF(AND(A5505="Cancer Screening for CKD patients", E5505="Utilization Rate (per 100,000 patients)"),
SUMIFS(CANSCRN!$D:$D,CANSCRN!$A:$A,C5505,CANSCRN!$G:$G,D5505),
IF(AND(A5505="PSA Testing", E5505="Cost per service ($USD)"),
SUMIFS(PSA!$E:$E,PSA!$A:$A,C5505,PSA!$G:$G,D5505),
IF(AND(A5505="Colorectal Cancer Screening", E5505="Cost per service ($USD)"),
SUMIFS(COL!$E:$E,COL!$A:$A,C5505,COL!$G:$G,D5505),
IF(AND(A5505="Cervical Cancer Screening", E5505="Cost per service ($USD)"),
SUMIFS(CERV!$E:$E,CERV!$A:$A,C5505,CERV!$G:$G,D5505),
IF(AND(A5505="Cancer Screening for CKD patients", E5505="Cost per service ($USD)"),
SUMIFS(CANSCRN!$E:$E,CANSCRN!$A:$A,C5505,CANSCRN!$G:$G,D5505),
IF(AND(A5505="PSA Testing", E5505="Total Expenditure ($USD per 100,000 patients)"),
SUMIFS(PSA!$F:$F,PSA!$A:$A,C5505,PSA!$G:$G,D5505),
IF(AND(A5505="Colorectal Cancer Screening", E5505="Total Expenditure ($USD per 100,000 patients)"),
SUMIFS(COL!$F:$F,COL!$A:$A,C5505,COL!$G:$G,D5505),
IF(AND(A5505="Cervical Cancer Screening", E5505="Total Expenditure ($USD per 100,000 patients)"),
SUMIFS(CERV!$F:$F,CERV!$A:$A,C5505,CERV!$G:$G,D5505),
SUMIFS(CANSCRN!$F:$F,CANSCRN!$A:$A,C5505,CANSCRN!$G:$G,D5505))))))))))))</f>
        <v>144.27822370000001</v>
      </c>
    </row>
    <row r="5506" spans="1:6" x14ac:dyDescent="0.2">
      <c r="A5506" s="24" t="s">
        <v>103</v>
      </c>
      <c r="B5506" s="24" t="s">
        <v>101</v>
      </c>
      <c r="C5506" s="24" t="s">
        <v>72</v>
      </c>
      <c r="D5506" s="24">
        <v>2013</v>
      </c>
      <c r="E5506" s="24" t="s">
        <v>106</v>
      </c>
      <c r="F5506" s="3">
        <f>IF(AND(A5506="PSA Testing", E5506= "Utilization Rate (per 100,000 patients)"),
SUMIFS(PSA!$D:$D,PSA!$A:$A,C5506,PSA!$G:$G,D5506),
IF(AND(A5506="Colorectal Cancer Screening", E5506="Utilization Rate (per 100,000 patients)"),
SUMIFS(COL!$D:$D,COL!$A:$A,C5506,COL!$G:$G, D5506),
IF(AND(A5506="Cervical Cancer Screening", E5506="Utilization Rate (per 100,000 patients)"),
SUMIFS(CERV!$D:$D,CERV!$A:$A,C5506,CERV!$G:$G,D5506),
IF(AND(A5506="Cancer Screening for CKD patients", E5506="Utilization Rate (per 100,000 patients)"),
SUMIFS(CANSCRN!$D:$D,CANSCRN!$A:$A,C5506,CANSCRN!$G:$G,D5506),
IF(AND(A5506="PSA Testing", E5506="Cost per service ($USD)"),
SUMIFS(PSA!$E:$E,PSA!$A:$A,C5506,PSA!$G:$G,D5506),
IF(AND(A5506="Colorectal Cancer Screening", E5506="Cost per service ($USD)"),
SUMIFS(COL!$E:$E,COL!$A:$A,C5506,COL!$G:$G,D5506),
IF(AND(A5506="Cervical Cancer Screening", E5506="Cost per service ($USD)"),
SUMIFS(CERV!$E:$E,CERV!$A:$A,C5506,CERV!$G:$G,D5506),
IF(AND(A5506="Cancer Screening for CKD patients", E5506="Cost per service ($USD)"),
SUMIFS(CANSCRN!$E:$E,CANSCRN!$A:$A,C5506,CANSCRN!$G:$G,D5506),
IF(AND(A5506="PSA Testing", E5506="Total Expenditure ($USD per 100,000 patients)"),
SUMIFS(PSA!$F:$F,PSA!$A:$A,C5506,PSA!$G:$G,D5506),
IF(AND(A5506="Colorectal Cancer Screening", E5506="Total Expenditure ($USD per 100,000 patients)"),
SUMIFS(COL!$F:$F,COL!$A:$A,C5506,COL!$G:$G,D5506),
IF(AND(A5506="Cervical Cancer Screening", E5506="Total Expenditure ($USD per 100,000 patients)"),
SUMIFS(CERV!$F:$F,CERV!$A:$A,C5506,CERV!$G:$G,D5506),
SUMIFS(CANSCRN!$F:$F,CANSCRN!$A:$A,C5506,CANSCRN!$G:$G,D5506))))))))))))</f>
        <v>161.99148700000001</v>
      </c>
    </row>
    <row r="5507" spans="1:6" x14ac:dyDescent="0.2">
      <c r="A5507" s="24" t="s">
        <v>103</v>
      </c>
      <c r="B5507" s="24" t="s">
        <v>101</v>
      </c>
      <c r="C5507" s="24" t="s">
        <v>72</v>
      </c>
      <c r="D5507" s="24">
        <v>2014</v>
      </c>
      <c r="E5507" s="24" t="s">
        <v>106</v>
      </c>
      <c r="F5507" s="3">
        <f>IF(AND(A5507="PSA Testing", E5507= "Utilization Rate (per 100,000 patients)"),
SUMIFS(PSA!$D:$D,PSA!$A:$A,C5507,PSA!$G:$G,D5507),
IF(AND(A5507="Colorectal Cancer Screening", E5507="Utilization Rate (per 100,000 patients)"),
SUMIFS(COL!$D:$D,COL!$A:$A,C5507,COL!$G:$G, D5507),
IF(AND(A5507="Cervical Cancer Screening", E5507="Utilization Rate (per 100,000 patients)"),
SUMIFS(CERV!$D:$D,CERV!$A:$A,C5507,CERV!$G:$G,D5507),
IF(AND(A5507="Cancer Screening for CKD patients", E5507="Utilization Rate (per 100,000 patients)"),
SUMIFS(CANSCRN!$D:$D,CANSCRN!$A:$A,C5507,CANSCRN!$G:$G,D5507),
IF(AND(A5507="PSA Testing", E5507="Cost per service ($USD)"),
SUMIFS(PSA!$E:$E,PSA!$A:$A,C5507,PSA!$G:$G,D5507),
IF(AND(A5507="Colorectal Cancer Screening", E5507="Cost per service ($USD)"),
SUMIFS(COL!$E:$E,COL!$A:$A,C5507,COL!$G:$G,D5507),
IF(AND(A5507="Cervical Cancer Screening", E5507="Cost per service ($USD)"),
SUMIFS(CERV!$E:$E,CERV!$A:$A,C5507,CERV!$G:$G,D5507),
IF(AND(A5507="Cancer Screening for CKD patients", E5507="Cost per service ($USD)"),
SUMIFS(CANSCRN!$E:$E,CANSCRN!$A:$A,C5507,CANSCRN!$G:$G,D5507),
IF(AND(A5507="PSA Testing", E5507="Total Expenditure ($USD per 100,000 patients)"),
SUMIFS(PSA!$F:$F,PSA!$A:$A,C5507,PSA!$G:$G,D5507),
IF(AND(A5507="Colorectal Cancer Screening", E5507="Total Expenditure ($USD per 100,000 patients)"),
SUMIFS(COL!$F:$F,COL!$A:$A,C5507,COL!$G:$G,D5507),
IF(AND(A5507="Cervical Cancer Screening", E5507="Total Expenditure ($USD per 100,000 patients)"),
SUMIFS(CERV!$F:$F,CERV!$A:$A,C5507,CERV!$G:$G,D5507),
SUMIFS(CANSCRN!$F:$F,CANSCRN!$A:$A,C5507,CANSCRN!$G:$G,D5507))))))))))))</f>
        <v>211.7509278</v>
      </c>
    </row>
    <row r="5508" spans="1:6" x14ac:dyDescent="0.2">
      <c r="A5508" s="24" t="s">
        <v>103</v>
      </c>
      <c r="B5508" s="24" t="s">
        <v>101</v>
      </c>
      <c r="C5508" s="24" t="s">
        <v>72</v>
      </c>
      <c r="D5508" s="24">
        <v>2015</v>
      </c>
      <c r="E5508" s="24" t="s">
        <v>106</v>
      </c>
      <c r="F5508" s="3">
        <f>IF(AND(A5508="PSA Testing", E5508= "Utilization Rate (per 100,000 patients)"),
SUMIFS(PSA!$D:$D,PSA!$A:$A,C5508,PSA!$G:$G,D5508),
IF(AND(A5508="Colorectal Cancer Screening", E5508="Utilization Rate (per 100,000 patients)"),
SUMIFS(COL!$D:$D,COL!$A:$A,C5508,COL!$G:$G, D5508),
IF(AND(A5508="Cervical Cancer Screening", E5508="Utilization Rate (per 100,000 patients)"),
SUMIFS(CERV!$D:$D,CERV!$A:$A,C5508,CERV!$G:$G,D5508),
IF(AND(A5508="Cancer Screening for CKD patients", E5508="Utilization Rate (per 100,000 patients)"),
SUMIFS(CANSCRN!$D:$D,CANSCRN!$A:$A,C5508,CANSCRN!$G:$G,D5508),
IF(AND(A5508="PSA Testing", E5508="Cost per service ($USD)"),
SUMIFS(PSA!$E:$E,PSA!$A:$A,C5508,PSA!$G:$G,D5508),
IF(AND(A5508="Colorectal Cancer Screening", E5508="Cost per service ($USD)"),
SUMIFS(COL!$E:$E,COL!$A:$A,C5508,COL!$G:$G,D5508),
IF(AND(A5508="Cervical Cancer Screening", E5508="Cost per service ($USD)"),
SUMIFS(CERV!$E:$E,CERV!$A:$A,C5508,CERV!$G:$G,D5508),
IF(AND(A5508="Cancer Screening for CKD patients", E5508="Cost per service ($USD)"),
SUMIFS(CANSCRN!$E:$E,CANSCRN!$A:$A,C5508,CANSCRN!$G:$G,D5508),
IF(AND(A5508="PSA Testing", E5508="Total Expenditure ($USD per 100,000 patients)"),
SUMIFS(PSA!$F:$F,PSA!$A:$A,C5508,PSA!$G:$G,D5508),
IF(AND(A5508="Colorectal Cancer Screening", E5508="Total Expenditure ($USD per 100,000 patients)"),
SUMIFS(COL!$F:$F,COL!$A:$A,C5508,COL!$G:$G,D5508),
IF(AND(A5508="Cervical Cancer Screening", E5508="Total Expenditure ($USD per 100,000 patients)"),
SUMIFS(CERV!$F:$F,CERV!$A:$A,C5508,CERV!$G:$G,D5508),
SUMIFS(CANSCRN!$F:$F,CANSCRN!$A:$A,C5508,CANSCRN!$G:$G,D5508))))))))))))</f>
        <v>345.43687119999998</v>
      </c>
    </row>
    <row r="5509" spans="1:6" x14ac:dyDescent="0.2">
      <c r="A5509" s="24" t="s">
        <v>103</v>
      </c>
      <c r="B5509" s="24" t="s">
        <v>101</v>
      </c>
      <c r="C5509" s="24" t="s">
        <v>72</v>
      </c>
      <c r="D5509" s="24">
        <v>2016</v>
      </c>
      <c r="E5509" s="24" t="s">
        <v>106</v>
      </c>
      <c r="F5509" s="3">
        <f>IF(AND(A5509="PSA Testing", E5509= "Utilization Rate (per 100,000 patients)"),
SUMIFS(PSA!$D:$D,PSA!$A:$A,C5509,PSA!$G:$G,D5509),
IF(AND(A5509="Colorectal Cancer Screening", E5509="Utilization Rate (per 100,000 patients)"),
SUMIFS(COL!$D:$D,COL!$A:$A,C5509,COL!$G:$G, D5509),
IF(AND(A5509="Cervical Cancer Screening", E5509="Utilization Rate (per 100,000 patients)"),
SUMIFS(CERV!$D:$D,CERV!$A:$A,C5509,CERV!$G:$G,D5509),
IF(AND(A5509="Cancer Screening for CKD patients", E5509="Utilization Rate (per 100,000 patients)"),
SUMIFS(CANSCRN!$D:$D,CANSCRN!$A:$A,C5509,CANSCRN!$G:$G,D5509),
IF(AND(A5509="PSA Testing", E5509="Cost per service ($USD)"),
SUMIFS(PSA!$E:$E,PSA!$A:$A,C5509,PSA!$G:$G,D5509),
IF(AND(A5509="Colorectal Cancer Screening", E5509="Cost per service ($USD)"),
SUMIFS(COL!$E:$E,COL!$A:$A,C5509,COL!$G:$G,D5509),
IF(AND(A5509="Cervical Cancer Screening", E5509="Cost per service ($USD)"),
SUMIFS(CERV!$E:$E,CERV!$A:$A,C5509,CERV!$G:$G,D5509),
IF(AND(A5509="Cancer Screening for CKD patients", E5509="Cost per service ($USD)"),
SUMIFS(CANSCRN!$E:$E,CANSCRN!$A:$A,C5509,CANSCRN!$G:$G,D5509),
IF(AND(A5509="PSA Testing", E5509="Total Expenditure ($USD per 100,000 patients)"),
SUMIFS(PSA!$F:$F,PSA!$A:$A,C5509,PSA!$G:$G,D5509),
IF(AND(A5509="Colorectal Cancer Screening", E5509="Total Expenditure ($USD per 100,000 patients)"),
SUMIFS(COL!$F:$F,COL!$A:$A,C5509,COL!$G:$G,D5509),
IF(AND(A5509="Cervical Cancer Screening", E5509="Total Expenditure ($USD per 100,000 patients)"),
SUMIFS(CERV!$F:$F,CERV!$A:$A,C5509,CERV!$G:$G,D5509),
SUMIFS(CANSCRN!$F:$F,CANSCRN!$A:$A,C5509,CANSCRN!$G:$G,D5509))))))))))))</f>
        <v>302.25397829999997</v>
      </c>
    </row>
    <row r="5510" spans="1:6" x14ac:dyDescent="0.2">
      <c r="A5510" s="24" t="s">
        <v>103</v>
      </c>
      <c r="B5510" s="24" t="s">
        <v>101</v>
      </c>
      <c r="C5510" s="24" t="s">
        <v>72</v>
      </c>
      <c r="D5510" s="24">
        <v>2017</v>
      </c>
      <c r="E5510" s="24" t="s">
        <v>106</v>
      </c>
      <c r="F5510" s="3">
        <f>IF(AND(A5510="PSA Testing", E5510= "Utilization Rate (per 100,000 patients)"),
SUMIFS(PSA!$D:$D,PSA!$A:$A,C5510,PSA!$G:$G,D5510),
IF(AND(A5510="Colorectal Cancer Screening", E5510="Utilization Rate (per 100,000 patients)"),
SUMIFS(COL!$D:$D,COL!$A:$A,C5510,COL!$G:$G, D5510),
IF(AND(A5510="Cervical Cancer Screening", E5510="Utilization Rate (per 100,000 patients)"),
SUMIFS(CERV!$D:$D,CERV!$A:$A,C5510,CERV!$G:$G,D5510),
IF(AND(A5510="Cancer Screening for CKD patients", E5510="Utilization Rate (per 100,000 patients)"),
SUMIFS(CANSCRN!$D:$D,CANSCRN!$A:$A,C5510,CANSCRN!$G:$G,D5510),
IF(AND(A5510="PSA Testing", E5510="Cost per service ($USD)"),
SUMIFS(PSA!$E:$E,PSA!$A:$A,C5510,PSA!$G:$G,D5510),
IF(AND(A5510="Colorectal Cancer Screening", E5510="Cost per service ($USD)"),
SUMIFS(COL!$E:$E,COL!$A:$A,C5510,COL!$G:$G,D5510),
IF(AND(A5510="Cervical Cancer Screening", E5510="Cost per service ($USD)"),
SUMIFS(CERV!$E:$E,CERV!$A:$A,C5510,CERV!$G:$G,D5510),
IF(AND(A5510="Cancer Screening for CKD patients", E5510="Cost per service ($USD)"),
SUMIFS(CANSCRN!$E:$E,CANSCRN!$A:$A,C5510,CANSCRN!$G:$G,D5510),
IF(AND(A5510="PSA Testing", E5510="Total Expenditure ($USD per 100,000 patients)"),
SUMIFS(PSA!$F:$F,PSA!$A:$A,C5510,PSA!$G:$G,D5510),
IF(AND(A5510="Colorectal Cancer Screening", E5510="Total Expenditure ($USD per 100,000 patients)"),
SUMIFS(COL!$F:$F,COL!$A:$A,C5510,COL!$G:$G,D5510),
IF(AND(A5510="Cervical Cancer Screening", E5510="Total Expenditure ($USD per 100,000 patients)"),
SUMIFS(CERV!$F:$F,CERV!$A:$A,C5510,CERV!$G:$G,D5510),
SUMIFS(CANSCRN!$F:$F,CANSCRN!$A:$A,C5510,CANSCRN!$G:$G,D5510))))))))))))</f>
        <v>278.88425039999998</v>
      </c>
    </row>
    <row r="5511" spans="1:6" x14ac:dyDescent="0.2">
      <c r="A5511" s="24" t="s">
        <v>103</v>
      </c>
      <c r="B5511" s="24" t="s">
        <v>101</v>
      </c>
      <c r="C5511" s="24" t="s">
        <v>72</v>
      </c>
      <c r="D5511" s="24">
        <v>2018</v>
      </c>
      <c r="E5511" s="24" t="s">
        <v>106</v>
      </c>
      <c r="F5511" s="3">
        <f>IF(AND(A5511="PSA Testing", E5511= "Utilization Rate (per 100,000 patients)"),
SUMIFS(PSA!$D:$D,PSA!$A:$A,C5511,PSA!$G:$G,D5511),
IF(AND(A5511="Colorectal Cancer Screening", E5511="Utilization Rate (per 100,000 patients)"),
SUMIFS(COL!$D:$D,COL!$A:$A,C5511,COL!$G:$G, D5511),
IF(AND(A5511="Cervical Cancer Screening", E5511="Utilization Rate (per 100,000 patients)"),
SUMIFS(CERV!$D:$D,CERV!$A:$A,C5511,CERV!$G:$G,D5511),
IF(AND(A5511="Cancer Screening for CKD patients", E5511="Utilization Rate (per 100,000 patients)"),
SUMIFS(CANSCRN!$D:$D,CANSCRN!$A:$A,C5511,CANSCRN!$G:$G,D5511),
IF(AND(A5511="PSA Testing", E5511="Cost per service ($USD)"),
SUMIFS(PSA!$E:$E,PSA!$A:$A,C5511,PSA!$G:$G,D5511),
IF(AND(A5511="Colorectal Cancer Screening", E5511="Cost per service ($USD)"),
SUMIFS(COL!$E:$E,COL!$A:$A,C5511,COL!$G:$G,D5511),
IF(AND(A5511="Cervical Cancer Screening", E5511="Cost per service ($USD)"),
SUMIFS(CERV!$E:$E,CERV!$A:$A,C5511,CERV!$G:$G,D5511),
IF(AND(A5511="Cancer Screening for CKD patients", E5511="Cost per service ($USD)"),
SUMIFS(CANSCRN!$E:$E,CANSCRN!$A:$A,C5511,CANSCRN!$G:$G,D5511),
IF(AND(A5511="PSA Testing", E5511="Total Expenditure ($USD per 100,000 patients)"),
SUMIFS(PSA!$F:$F,PSA!$A:$A,C5511,PSA!$G:$G,D5511),
IF(AND(A5511="Colorectal Cancer Screening", E5511="Total Expenditure ($USD per 100,000 patients)"),
SUMIFS(COL!$F:$F,COL!$A:$A,C5511,COL!$G:$G,D5511),
IF(AND(A5511="Cervical Cancer Screening", E5511="Total Expenditure ($USD per 100,000 patients)"),
SUMIFS(CERV!$F:$F,CERV!$A:$A,C5511,CERV!$G:$G,D5511),
SUMIFS(CANSCRN!$F:$F,CANSCRN!$A:$A,C5511,CANSCRN!$G:$G,D5511))))))))))))</f>
        <v>355.23700630000002</v>
      </c>
    </row>
    <row r="5512" spans="1:6" x14ac:dyDescent="0.2">
      <c r="A5512" s="24" t="s">
        <v>103</v>
      </c>
      <c r="B5512" s="24" t="s">
        <v>101</v>
      </c>
      <c r="C5512" s="24" t="s">
        <v>72</v>
      </c>
      <c r="D5512" s="24">
        <v>2019</v>
      </c>
      <c r="E5512" s="24" t="s">
        <v>106</v>
      </c>
      <c r="F5512" s="3">
        <f>IF(AND(A5512="PSA Testing", E5512= "Utilization Rate (per 100,000 patients)"),
SUMIFS(PSA!$D:$D,PSA!$A:$A,C5512,PSA!$G:$G,D5512),
IF(AND(A5512="Colorectal Cancer Screening", E5512="Utilization Rate (per 100,000 patients)"),
SUMIFS(COL!$D:$D,COL!$A:$A,C5512,COL!$G:$G, D5512),
IF(AND(A5512="Cervical Cancer Screening", E5512="Utilization Rate (per 100,000 patients)"),
SUMIFS(CERV!$D:$D,CERV!$A:$A,C5512,CERV!$G:$G,D5512),
IF(AND(A5512="Cancer Screening for CKD patients", E5512="Utilization Rate (per 100,000 patients)"),
SUMIFS(CANSCRN!$D:$D,CANSCRN!$A:$A,C5512,CANSCRN!$G:$G,D5512),
IF(AND(A5512="PSA Testing", E5512="Cost per service ($USD)"),
SUMIFS(PSA!$E:$E,PSA!$A:$A,C5512,PSA!$G:$G,D5512),
IF(AND(A5512="Colorectal Cancer Screening", E5512="Cost per service ($USD)"),
SUMIFS(COL!$E:$E,COL!$A:$A,C5512,COL!$G:$G,D5512),
IF(AND(A5512="Cervical Cancer Screening", E5512="Cost per service ($USD)"),
SUMIFS(CERV!$E:$E,CERV!$A:$A,C5512,CERV!$G:$G,D5512),
IF(AND(A5512="Cancer Screening for CKD patients", E5512="Cost per service ($USD)"),
SUMIFS(CANSCRN!$E:$E,CANSCRN!$A:$A,C5512,CANSCRN!$G:$G,D5512),
IF(AND(A5512="PSA Testing", E5512="Total Expenditure ($USD per 100,000 patients)"),
SUMIFS(PSA!$F:$F,PSA!$A:$A,C5512,PSA!$G:$G,D5512),
IF(AND(A5512="Colorectal Cancer Screening", E5512="Total Expenditure ($USD per 100,000 patients)"),
SUMIFS(COL!$F:$F,COL!$A:$A,C5512,COL!$G:$G,D5512),
IF(AND(A5512="Cervical Cancer Screening", E5512="Total Expenditure ($USD per 100,000 patients)"),
SUMIFS(CERV!$F:$F,CERV!$A:$A,C5512,CERV!$G:$G,D5512),
SUMIFS(CANSCRN!$F:$F,CANSCRN!$A:$A,C5512,CANSCRN!$G:$G,D5512))))))))))))</f>
        <v>288.31509729999999</v>
      </c>
    </row>
    <row r="5513" spans="1:6" x14ac:dyDescent="0.2">
      <c r="A5513" s="24" t="s">
        <v>103</v>
      </c>
      <c r="B5513" s="24" t="s">
        <v>101</v>
      </c>
      <c r="C5513" s="24" t="s">
        <v>73</v>
      </c>
      <c r="D5513" s="24">
        <v>2009</v>
      </c>
      <c r="E5513" s="24" t="s">
        <v>106</v>
      </c>
      <c r="F5513" s="3">
        <f>IF(AND(A5513="PSA Testing", E5513= "Utilization Rate (per 100,000 patients)"),
SUMIFS(PSA!$D:$D,PSA!$A:$A,C5513,PSA!$G:$G,D5513),
IF(AND(A5513="Colorectal Cancer Screening", E5513="Utilization Rate (per 100,000 patients)"),
SUMIFS(COL!$D:$D,COL!$A:$A,C5513,COL!$G:$G, D5513),
IF(AND(A5513="Cervical Cancer Screening", E5513="Utilization Rate (per 100,000 patients)"),
SUMIFS(CERV!$D:$D,CERV!$A:$A,C5513,CERV!$G:$G,D5513),
IF(AND(A5513="Cancer Screening for CKD patients", E5513="Utilization Rate (per 100,000 patients)"),
SUMIFS(CANSCRN!$D:$D,CANSCRN!$A:$A,C5513,CANSCRN!$G:$G,D5513),
IF(AND(A5513="PSA Testing", E5513="Cost per service ($USD)"),
SUMIFS(PSA!$E:$E,PSA!$A:$A,C5513,PSA!$G:$G,D5513),
IF(AND(A5513="Colorectal Cancer Screening", E5513="Cost per service ($USD)"),
SUMIFS(COL!$E:$E,COL!$A:$A,C5513,COL!$G:$G,D5513),
IF(AND(A5513="Cervical Cancer Screening", E5513="Cost per service ($USD)"),
SUMIFS(CERV!$E:$E,CERV!$A:$A,C5513,CERV!$G:$G,D5513),
IF(AND(A5513="Cancer Screening for CKD patients", E5513="Cost per service ($USD)"),
SUMIFS(CANSCRN!$E:$E,CANSCRN!$A:$A,C5513,CANSCRN!$G:$G,D5513),
IF(AND(A5513="PSA Testing", E5513="Total Expenditure ($USD per 100,000 patients)"),
SUMIFS(PSA!$F:$F,PSA!$A:$A,C5513,PSA!$G:$G,D5513),
IF(AND(A5513="Colorectal Cancer Screening", E5513="Total Expenditure ($USD per 100,000 patients)"),
SUMIFS(COL!$F:$F,COL!$A:$A,C5513,COL!$G:$G,D5513),
IF(AND(A5513="Cervical Cancer Screening", E5513="Total Expenditure ($USD per 100,000 patients)"),
SUMIFS(CERV!$F:$F,CERV!$A:$A,C5513,CERV!$G:$G,D5513),
SUMIFS(CANSCRN!$F:$F,CANSCRN!$A:$A,C5513,CANSCRN!$G:$G,D5513))))))))))))</f>
        <v>75.13207792</v>
      </c>
    </row>
    <row r="5514" spans="1:6" x14ac:dyDescent="0.2">
      <c r="A5514" s="24" t="s">
        <v>103</v>
      </c>
      <c r="B5514" s="24" t="s">
        <v>101</v>
      </c>
      <c r="C5514" s="24" t="s">
        <v>73</v>
      </c>
      <c r="D5514" s="24">
        <v>2010</v>
      </c>
      <c r="E5514" s="24" t="s">
        <v>106</v>
      </c>
      <c r="F5514" s="3">
        <f>IF(AND(A5514="PSA Testing", E5514= "Utilization Rate (per 100,000 patients)"),
SUMIFS(PSA!$D:$D,PSA!$A:$A,C5514,PSA!$G:$G,D5514),
IF(AND(A5514="Colorectal Cancer Screening", E5514="Utilization Rate (per 100,000 patients)"),
SUMIFS(COL!$D:$D,COL!$A:$A,C5514,COL!$G:$G, D5514),
IF(AND(A5514="Cervical Cancer Screening", E5514="Utilization Rate (per 100,000 patients)"),
SUMIFS(CERV!$D:$D,CERV!$A:$A,C5514,CERV!$G:$G,D5514),
IF(AND(A5514="Cancer Screening for CKD patients", E5514="Utilization Rate (per 100,000 patients)"),
SUMIFS(CANSCRN!$D:$D,CANSCRN!$A:$A,C5514,CANSCRN!$G:$G,D5514),
IF(AND(A5514="PSA Testing", E5514="Cost per service ($USD)"),
SUMIFS(PSA!$E:$E,PSA!$A:$A,C5514,PSA!$G:$G,D5514),
IF(AND(A5514="Colorectal Cancer Screening", E5514="Cost per service ($USD)"),
SUMIFS(COL!$E:$E,COL!$A:$A,C5514,COL!$G:$G,D5514),
IF(AND(A5514="Cervical Cancer Screening", E5514="Cost per service ($USD)"),
SUMIFS(CERV!$E:$E,CERV!$A:$A,C5514,CERV!$G:$G,D5514),
IF(AND(A5514="Cancer Screening for CKD patients", E5514="Cost per service ($USD)"),
SUMIFS(CANSCRN!$E:$E,CANSCRN!$A:$A,C5514,CANSCRN!$G:$G,D5514),
IF(AND(A5514="PSA Testing", E5514="Total Expenditure ($USD per 100,000 patients)"),
SUMIFS(PSA!$F:$F,PSA!$A:$A,C5514,PSA!$G:$G,D5514),
IF(AND(A5514="Colorectal Cancer Screening", E5514="Total Expenditure ($USD per 100,000 patients)"),
SUMIFS(COL!$F:$F,COL!$A:$A,C5514,COL!$G:$G,D5514),
IF(AND(A5514="Cervical Cancer Screening", E5514="Total Expenditure ($USD per 100,000 patients)"),
SUMIFS(CERV!$F:$F,CERV!$A:$A,C5514,CERV!$G:$G,D5514),
SUMIFS(CANSCRN!$F:$F,CANSCRN!$A:$A,C5514,CANSCRN!$G:$G,D5514))))))))))))</f>
        <v>74.595917479999997</v>
      </c>
    </row>
    <row r="5515" spans="1:6" x14ac:dyDescent="0.2">
      <c r="A5515" s="24" t="s">
        <v>103</v>
      </c>
      <c r="B5515" s="24" t="s">
        <v>101</v>
      </c>
      <c r="C5515" s="24" t="s">
        <v>73</v>
      </c>
      <c r="D5515" s="24">
        <v>2011</v>
      </c>
      <c r="E5515" s="24" t="s">
        <v>106</v>
      </c>
      <c r="F5515" s="3">
        <f>IF(AND(A5515="PSA Testing", E5515= "Utilization Rate (per 100,000 patients)"),
SUMIFS(PSA!$D:$D,PSA!$A:$A,C5515,PSA!$G:$G,D5515),
IF(AND(A5515="Colorectal Cancer Screening", E5515="Utilization Rate (per 100,000 patients)"),
SUMIFS(COL!$D:$D,COL!$A:$A,C5515,COL!$G:$G, D5515),
IF(AND(A5515="Cervical Cancer Screening", E5515="Utilization Rate (per 100,000 patients)"),
SUMIFS(CERV!$D:$D,CERV!$A:$A,C5515,CERV!$G:$G,D5515),
IF(AND(A5515="Cancer Screening for CKD patients", E5515="Utilization Rate (per 100,000 patients)"),
SUMIFS(CANSCRN!$D:$D,CANSCRN!$A:$A,C5515,CANSCRN!$G:$G,D5515),
IF(AND(A5515="PSA Testing", E5515="Cost per service ($USD)"),
SUMIFS(PSA!$E:$E,PSA!$A:$A,C5515,PSA!$G:$G,D5515),
IF(AND(A5515="Colorectal Cancer Screening", E5515="Cost per service ($USD)"),
SUMIFS(COL!$E:$E,COL!$A:$A,C5515,COL!$G:$G,D5515),
IF(AND(A5515="Cervical Cancer Screening", E5515="Cost per service ($USD)"),
SUMIFS(CERV!$E:$E,CERV!$A:$A,C5515,CERV!$G:$G,D5515),
IF(AND(A5515="Cancer Screening for CKD patients", E5515="Cost per service ($USD)"),
SUMIFS(CANSCRN!$E:$E,CANSCRN!$A:$A,C5515,CANSCRN!$G:$G,D5515),
IF(AND(A5515="PSA Testing", E5515="Total Expenditure ($USD per 100,000 patients)"),
SUMIFS(PSA!$F:$F,PSA!$A:$A,C5515,PSA!$G:$G,D5515),
IF(AND(A5515="Colorectal Cancer Screening", E5515="Total Expenditure ($USD per 100,000 patients)"),
SUMIFS(COL!$F:$F,COL!$A:$A,C5515,COL!$G:$G,D5515),
IF(AND(A5515="Cervical Cancer Screening", E5515="Total Expenditure ($USD per 100,000 patients)"),
SUMIFS(CERV!$F:$F,CERV!$A:$A,C5515,CERV!$G:$G,D5515),
SUMIFS(CANSCRN!$F:$F,CANSCRN!$A:$A,C5515,CANSCRN!$G:$G,D5515))))))))))))</f>
        <v>102.1052308</v>
      </c>
    </row>
    <row r="5516" spans="1:6" x14ac:dyDescent="0.2">
      <c r="A5516" s="24" t="s">
        <v>103</v>
      </c>
      <c r="B5516" s="24" t="s">
        <v>101</v>
      </c>
      <c r="C5516" s="24" t="s">
        <v>73</v>
      </c>
      <c r="D5516" s="24">
        <v>2012</v>
      </c>
      <c r="E5516" s="24" t="s">
        <v>106</v>
      </c>
      <c r="F5516" s="3">
        <f>IF(AND(A5516="PSA Testing", E5516= "Utilization Rate (per 100,000 patients)"),
SUMIFS(PSA!$D:$D,PSA!$A:$A,C5516,PSA!$G:$G,D5516),
IF(AND(A5516="Colorectal Cancer Screening", E5516="Utilization Rate (per 100,000 patients)"),
SUMIFS(COL!$D:$D,COL!$A:$A,C5516,COL!$G:$G, D5516),
IF(AND(A5516="Cervical Cancer Screening", E5516="Utilization Rate (per 100,000 patients)"),
SUMIFS(CERV!$D:$D,CERV!$A:$A,C5516,CERV!$G:$G,D5516),
IF(AND(A5516="Cancer Screening for CKD patients", E5516="Utilization Rate (per 100,000 patients)"),
SUMIFS(CANSCRN!$D:$D,CANSCRN!$A:$A,C5516,CANSCRN!$G:$G,D5516),
IF(AND(A5516="PSA Testing", E5516="Cost per service ($USD)"),
SUMIFS(PSA!$E:$E,PSA!$A:$A,C5516,PSA!$G:$G,D5516),
IF(AND(A5516="Colorectal Cancer Screening", E5516="Cost per service ($USD)"),
SUMIFS(COL!$E:$E,COL!$A:$A,C5516,COL!$G:$G,D5516),
IF(AND(A5516="Cervical Cancer Screening", E5516="Cost per service ($USD)"),
SUMIFS(CERV!$E:$E,CERV!$A:$A,C5516,CERV!$G:$G,D5516),
IF(AND(A5516="Cancer Screening for CKD patients", E5516="Cost per service ($USD)"),
SUMIFS(CANSCRN!$E:$E,CANSCRN!$A:$A,C5516,CANSCRN!$G:$G,D5516),
IF(AND(A5516="PSA Testing", E5516="Total Expenditure ($USD per 100,000 patients)"),
SUMIFS(PSA!$F:$F,PSA!$A:$A,C5516,PSA!$G:$G,D5516),
IF(AND(A5516="Colorectal Cancer Screening", E5516="Total Expenditure ($USD per 100,000 patients)"),
SUMIFS(COL!$F:$F,COL!$A:$A,C5516,COL!$G:$G,D5516),
IF(AND(A5516="Cervical Cancer Screening", E5516="Total Expenditure ($USD per 100,000 patients)"),
SUMIFS(CERV!$F:$F,CERV!$A:$A,C5516,CERV!$G:$G,D5516),
SUMIFS(CANSCRN!$F:$F,CANSCRN!$A:$A,C5516,CANSCRN!$G:$G,D5516))))))))))))</f>
        <v>102.67261310000001</v>
      </c>
    </row>
    <row r="5517" spans="1:6" x14ac:dyDescent="0.2">
      <c r="A5517" s="24" t="s">
        <v>103</v>
      </c>
      <c r="B5517" s="24" t="s">
        <v>101</v>
      </c>
      <c r="C5517" s="24" t="s">
        <v>73</v>
      </c>
      <c r="D5517" s="24">
        <v>2013</v>
      </c>
      <c r="E5517" s="24" t="s">
        <v>106</v>
      </c>
      <c r="F5517" s="3">
        <f>IF(AND(A5517="PSA Testing", E5517= "Utilization Rate (per 100,000 patients)"),
SUMIFS(PSA!$D:$D,PSA!$A:$A,C5517,PSA!$G:$G,D5517),
IF(AND(A5517="Colorectal Cancer Screening", E5517="Utilization Rate (per 100,000 patients)"),
SUMIFS(COL!$D:$D,COL!$A:$A,C5517,COL!$G:$G, D5517),
IF(AND(A5517="Cervical Cancer Screening", E5517="Utilization Rate (per 100,000 patients)"),
SUMIFS(CERV!$D:$D,CERV!$A:$A,C5517,CERV!$G:$G,D5517),
IF(AND(A5517="Cancer Screening for CKD patients", E5517="Utilization Rate (per 100,000 patients)"),
SUMIFS(CANSCRN!$D:$D,CANSCRN!$A:$A,C5517,CANSCRN!$G:$G,D5517),
IF(AND(A5517="PSA Testing", E5517="Cost per service ($USD)"),
SUMIFS(PSA!$E:$E,PSA!$A:$A,C5517,PSA!$G:$G,D5517),
IF(AND(A5517="Colorectal Cancer Screening", E5517="Cost per service ($USD)"),
SUMIFS(COL!$E:$E,COL!$A:$A,C5517,COL!$G:$G,D5517),
IF(AND(A5517="Cervical Cancer Screening", E5517="Cost per service ($USD)"),
SUMIFS(CERV!$E:$E,CERV!$A:$A,C5517,CERV!$G:$G,D5517),
IF(AND(A5517="Cancer Screening for CKD patients", E5517="Cost per service ($USD)"),
SUMIFS(CANSCRN!$E:$E,CANSCRN!$A:$A,C5517,CANSCRN!$G:$G,D5517),
IF(AND(A5517="PSA Testing", E5517="Total Expenditure ($USD per 100,000 patients)"),
SUMIFS(PSA!$F:$F,PSA!$A:$A,C5517,PSA!$G:$G,D5517),
IF(AND(A5517="Colorectal Cancer Screening", E5517="Total Expenditure ($USD per 100,000 patients)"),
SUMIFS(COL!$F:$F,COL!$A:$A,C5517,COL!$G:$G,D5517),
IF(AND(A5517="Cervical Cancer Screening", E5517="Total Expenditure ($USD per 100,000 patients)"),
SUMIFS(CERV!$F:$F,CERV!$A:$A,C5517,CERV!$G:$G,D5517),
SUMIFS(CANSCRN!$F:$F,CANSCRN!$A:$A,C5517,CANSCRN!$G:$G,D5517))))))))))))</f>
        <v>101.4123855</v>
      </c>
    </row>
    <row r="5518" spans="1:6" x14ac:dyDescent="0.2">
      <c r="A5518" s="24" t="s">
        <v>103</v>
      </c>
      <c r="B5518" s="24" t="s">
        <v>101</v>
      </c>
      <c r="C5518" s="24" t="s">
        <v>73</v>
      </c>
      <c r="D5518" s="24">
        <v>2014</v>
      </c>
      <c r="E5518" s="24" t="s">
        <v>106</v>
      </c>
      <c r="F5518" s="3">
        <f>IF(AND(A5518="PSA Testing", E5518= "Utilization Rate (per 100,000 patients)"),
SUMIFS(PSA!$D:$D,PSA!$A:$A,C5518,PSA!$G:$G,D5518),
IF(AND(A5518="Colorectal Cancer Screening", E5518="Utilization Rate (per 100,000 patients)"),
SUMIFS(COL!$D:$D,COL!$A:$A,C5518,COL!$G:$G, D5518),
IF(AND(A5518="Cervical Cancer Screening", E5518="Utilization Rate (per 100,000 patients)"),
SUMIFS(CERV!$D:$D,CERV!$A:$A,C5518,CERV!$G:$G,D5518),
IF(AND(A5518="Cancer Screening for CKD patients", E5518="Utilization Rate (per 100,000 patients)"),
SUMIFS(CANSCRN!$D:$D,CANSCRN!$A:$A,C5518,CANSCRN!$G:$G,D5518),
IF(AND(A5518="PSA Testing", E5518="Cost per service ($USD)"),
SUMIFS(PSA!$E:$E,PSA!$A:$A,C5518,PSA!$G:$G,D5518),
IF(AND(A5518="Colorectal Cancer Screening", E5518="Cost per service ($USD)"),
SUMIFS(COL!$E:$E,COL!$A:$A,C5518,COL!$G:$G,D5518),
IF(AND(A5518="Cervical Cancer Screening", E5518="Cost per service ($USD)"),
SUMIFS(CERV!$E:$E,CERV!$A:$A,C5518,CERV!$G:$G,D5518),
IF(AND(A5518="Cancer Screening for CKD patients", E5518="Cost per service ($USD)"),
SUMIFS(CANSCRN!$E:$E,CANSCRN!$A:$A,C5518,CANSCRN!$G:$G,D5518),
IF(AND(A5518="PSA Testing", E5518="Total Expenditure ($USD per 100,000 patients)"),
SUMIFS(PSA!$F:$F,PSA!$A:$A,C5518,PSA!$G:$G,D5518),
IF(AND(A5518="Colorectal Cancer Screening", E5518="Total Expenditure ($USD per 100,000 patients)"),
SUMIFS(COL!$F:$F,COL!$A:$A,C5518,COL!$G:$G,D5518),
IF(AND(A5518="Cervical Cancer Screening", E5518="Total Expenditure ($USD per 100,000 patients)"),
SUMIFS(CERV!$F:$F,CERV!$A:$A,C5518,CERV!$G:$G,D5518),
SUMIFS(CANSCRN!$F:$F,CANSCRN!$A:$A,C5518,CANSCRN!$G:$G,D5518))))))))))))</f>
        <v>97.216106420000003</v>
      </c>
    </row>
    <row r="5519" spans="1:6" x14ac:dyDescent="0.2">
      <c r="A5519" s="24" t="s">
        <v>103</v>
      </c>
      <c r="B5519" s="24" t="s">
        <v>101</v>
      </c>
      <c r="C5519" s="24" t="s">
        <v>73</v>
      </c>
      <c r="D5519" s="24">
        <v>2015</v>
      </c>
      <c r="E5519" s="24" t="s">
        <v>106</v>
      </c>
      <c r="F5519" s="3">
        <f>IF(AND(A5519="PSA Testing", E5519= "Utilization Rate (per 100,000 patients)"),
SUMIFS(PSA!$D:$D,PSA!$A:$A,C5519,PSA!$G:$G,D5519),
IF(AND(A5519="Colorectal Cancer Screening", E5519="Utilization Rate (per 100,000 patients)"),
SUMIFS(COL!$D:$D,COL!$A:$A,C5519,COL!$G:$G, D5519),
IF(AND(A5519="Cervical Cancer Screening", E5519="Utilization Rate (per 100,000 patients)"),
SUMIFS(CERV!$D:$D,CERV!$A:$A,C5519,CERV!$G:$G,D5519),
IF(AND(A5519="Cancer Screening for CKD patients", E5519="Utilization Rate (per 100,000 patients)"),
SUMIFS(CANSCRN!$D:$D,CANSCRN!$A:$A,C5519,CANSCRN!$G:$G,D5519),
IF(AND(A5519="PSA Testing", E5519="Cost per service ($USD)"),
SUMIFS(PSA!$E:$E,PSA!$A:$A,C5519,PSA!$G:$G,D5519),
IF(AND(A5519="Colorectal Cancer Screening", E5519="Cost per service ($USD)"),
SUMIFS(COL!$E:$E,COL!$A:$A,C5519,COL!$G:$G,D5519),
IF(AND(A5519="Cervical Cancer Screening", E5519="Cost per service ($USD)"),
SUMIFS(CERV!$E:$E,CERV!$A:$A,C5519,CERV!$G:$G,D5519),
IF(AND(A5519="Cancer Screening for CKD patients", E5519="Cost per service ($USD)"),
SUMIFS(CANSCRN!$E:$E,CANSCRN!$A:$A,C5519,CANSCRN!$G:$G,D5519),
IF(AND(A5519="PSA Testing", E5519="Total Expenditure ($USD per 100,000 patients)"),
SUMIFS(PSA!$F:$F,PSA!$A:$A,C5519,PSA!$G:$G,D5519),
IF(AND(A5519="Colorectal Cancer Screening", E5519="Total Expenditure ($USD per 100,000 patients)"),
SUMIFS(COL!$F:$F,COL!$A:$A,C5519,COL!$G:$G,D5519),
IF(AND(A5519="Cervical Cancer Screening", E5519="Total Expenditure ($USD per 100,000 patients)"),
SUMIFS(CERV!$F:$F,CERV!$A:$A,C5519,CERV!$G:$G,D5519),
SUMIFS(CANSCRN!$F:$F,CANSCRN!$A:$A,C5519,CANSCRN!$G:$G,D5519))))))))))))</f>
        <v>93.788488610000002</v>
      </c>
    </row>
    <row r="5520" spans="1:6" x14ac:dyDescent="0.2">
      <c r="A5520" s="24" t="s">
        <v>103</v>
      </c>
      <c r="B5520" s="24" t="s">
        <v>101</v>
      </c>
      <c r="C5520" s="24" t="s">
        <v>73</v>
      </c>
      <c r="D5520" s="24">
        <v>2016</v>
      </c>
      <c r="E5520" s="24" t="s">
        <v>106</v>
      </c>
      <c r="F5520" s="3">
        <f>IF(AND(A5520="PSA Testing", E5520= "Utilization Rate (per 100,000 patients)"),
SUMIFS(PSA!$D:$D,PSA!$A:$A,C5520,PSA!$G:$G,D5520),
IF(AND(A5520="Colorectal Cancer Screening", E5520="Utilization Rate (per 100,000 patients)"),
SUMIFS(COL!$D:$D,COL!$A:$A,C5520,COL!$G:$G, D5520),
IF(AND(A5520="Cervical Cancer Screening", E5520="Utilization Rate (per 100,000 patients)"),
SUMIFS(CERV!$D:$D,CERV!$A:$A,C5520,CERV!$G:$G,D5520),
IF(AND(A5520="Cancer Screening for CKD patients", E5520="Utilization Rate (per 100,000 patients)"),
SUMIFS(CANSCRN!$D:$D,CANSCRN!$A:$A,C5520,CANSCRN!$G:$G,D5520),
IF(AND(A5520="PSA Testing", E5520="Cost per service ($USD)"),
SUMIFS(PSA!$E:$E,PSA!$A:$A,C5520,PSA!$G:$G,D5520),
IF(AND(A5520="Colorectal Cancer Screening", E5520="Cost per service ($USD)"),
SUMIFS(COL!$E:$E,COL!$A:$A,C5520,COL!$G:$G,D5520),
IF(AND(A5520="Cervical Cancer Screening", E5520="Cost per service ($USD)"),
SUMIFS(CERV!$E:$E,CERV!$A:$A,C5520,CERV!$G:$G,D5520),
IF(AND(A5520="Cancer Screening for CKD patients", E5520="Cost per service ($USD)"),
SUMIFS(CANSCRN!$E:$E,CANSCRN!$A:$A,C5520,CANSCRN!$G:$G,D5520),
IF(AND(A5520="PSA Testing", E5520="Total Expenditure ($USD per 100,000 patients)"),
SUMIFS(PSA!$F:$F,PSA!$A:$A,C5520,PSA!$G:$G,D5520),
IF(AND(A5520="Colorectal Cancer Screening", E5520="Total Expenditure ($USD per 100,000 patients)"),
SUMIFS(COL!$F:$F,COL!$A:$A,C5520,COL!$G:$G,D5520),
IF(AND(A5520="Cervical Cancer Screening", E5520="Total Expenditure ($USD per 100,000 patients)"),
SUMIFS(CERV!$F:$F,CERV!$A:$A,C5520,CERV!$G:$G,D5520),
SUMIFS(CANSCRN!$F:$F,CANSCRN!$A:$A,C5520,CANSCRN!$G:$G,D5520))))))))))))</f>
        <v>101.1294529</v>
      </c>
    </row>
    <row r="5521" spans="1:6" x14ac:dyDescent="0.2">
      <c r="A5521" s="24" t="s">
        <v>103</v>
      </c>
      <c r="B5521" s="24" t="s">
        <v>101</v>
      </c>
      <c r="C5521" s="24" t="s">
        <v>73</v>
      </c>
      <c r="D5521" s="24">
        <v>2017</v>
      </c>
      <c r="E5521" s="24" t="s">
        <v>106</v>
      </c>
      <c r="F5521" s="3">
        <f>IF(AND(A5521="PSA Testing", E5521= "Utilization Rate (per 100,000 patients)"),
SUMIFS(PSA!$D:$D,PSA!$A:$A,C5521,PSA!$G:$G,D5521),
IF(AND(A5521="Colorectal Cancer Screening", E5521="Utilization Rate (per 100,000 patients)"),
SUMIFS(COL!$D:$D,COL!$A:$A,C5521,COL!$G:$G, D5521),
IF(AND(A5521="Cervical Cancer Screening", E5521="Utilization Rate (per 100,000 patients)"),
SUMIFS(CERV!$D:$D,CERV!$A:$A,C5521,CERV!$G:$G,D5521),
IF(AND(A5521="Cancer Screening for CKD patients", E5521="Utilization Rate (per 100,000 patients)"),
SUMIFS(CANSCRN!$D:$D,CANSCRN!$A:$A,C5521,CANSCRN!$G:$G,D5521),
IF(AND(A5521="PSA Testing", E5521="Cost per service ($USD)"),
SUMIFS(PSA!$E:$E,PSA!$A:$A,C5521,PSA!$G:$G,D5521),
IF(AND(A5521="Colorectal Cancer Screening", E5521="Cost per service ($USD)"),
SUMIFS(COL!$E:$E,COL!$A:$A,C5521,COL!$G:$G,D5521),
IF(AND(A5521="Cervical Cancer Screening", E5521="Cost per service ($USD)"),
SUMIFS(CERV!$E:$E,CERV!$A:$A,C5521,CERV!$G:$G,D5521),
IF(AND(A5521="Cancer Screening for CKD patients", E5521="Cost per service ($USD)"),
SUMIFS(CANSCRN!$E:$E,CANSCRN!$A:$A,C5521,CANSCRN!$G:$G,D5521),
IF(AND(A5521="PSA Testing", E5521="Total Expenditure ($USD per 100,000 patients)"),
SUMIFS(PSA!$F:$F,PSA!$A:$A,C5521,PSA!$G:$G,D5521),
IF(AND(A5521="Colorectal Cancer Screening", E5521="Total Expenditure ($USD per 100,000 patients)"),
SUMIFS(COL!$F:$F,COL!$A:$A,C5521,COL!$G:$G,D5521),
IF(AND(A5521="Cervical Cancer Screening", E5521="Total Expenditure ($USD per 100,000 patients)"),
SUMIFS(CERV!$F:$F,CERV!$A:$A,C5521,CERV!$G:$G,D5521),
SUMIFS(CANSCRN!$F:$F,CANSCRN!$A:$A,C5521,CANSCRN!$G:$G,D5521))))))))))))</f>
        <v>124.5009036</v>
      </c>
    </row>
    <row r="5522" spans="1:6" x14ac:dyDescent="0.2">
      <c r="A5522" s="24" t="s">
        <v>103</v>
      </c>
      <c r="B5522" s="24" t="s">
        <v>101</v>
      </c>
      <c r="C5522" s="24" t="s">
        <v>73</v>
      </c>
      <c r="D5522" s="24">
        <v>2018</v>
      </c>
      <c r="E5522" s="24" t="s">
        <v>106</v>
      </c>
      <c r="F5522" s="3">
        <f>IF(AND(A5522="PSA Testing", E5522= "Utilization Rate (per 100,000 patients)"),
SUMIFS(PSA!$D:$D,PSA!$A:$A,C5522,PSA!$G:$G,D5522),
IF(AND(A5522="Colorectal Cancer Screening", E5522="Utilization Rate (per 100,000 patients)"),
SUMIFS(COL!$D:$D,COL!$A:$A,C5522,COL!$G:$G, D5522),
IF(AND(A5522="Cervical Cancer Screening", E5522="Utilization Rate (per 100,000 patients)"),
SUMIFS(CERV!$D:$D,CERV!$A:$A,C5522,CERV!$G:$G,D5522),
IF(AND(A5522="Cancer Screening for CKD patients", E5522="Utilization Rate (per 100,000 patients)"),
SUMIFS(CANSCRN!$D:$D,CANSCRN!$A:$A,C5522,CANSCRN!$G:$G,D5522),
IF(AND(A5522="PSA Testing", E5522="Cost per service ($USD)"),
SUMIFS(PSA!$E:$E,PSA!$A:$A,C5522,PSA!$G:$G,D5522),
IF(AND(A5522="Colorectal Cancer Screening", E5522="Cost per service ($USD)"),
SUMIFS(COL!$E:$E,COL!$A:$A,C5522,COL!$G:$G,D5522),
IF(AND(A5522="Cervical Cancer Screening", E5522="Cost per service ($USD)"),
SUMIFS(CERV!$E:$E,CERV!$A:$A,C5522,CERV!$G:$G,D5522),
IF(AND(A5522="Cancer Screening for CKD patients", E5522="Cost per service ($USD)"),
SUMIFS(CANSCRN!$E:$E,CANSCRN!$A:$A,C5522,CANSCRN!$G:$G,D5522),
IF(AND(A5522="PSA Testing", E5522="Total Expenditure ($USD per 100,000 patients)"),
SUMIFS(PSA!$F:$F,PSA!$A:$A,C5522,PSA!$G:$G,D5522),
IF(AND(A5522="Colorectal Cancer Screening", E5522="Total Expenditure ($USD per 100,000 patients)"),
SUMIFS(COL!$F:$F,COL!$A:$A,C5522,COL!$G:$G,D5522),
IF(AND(A5522="Cervical Cancer Screening", E5522="Total Expenditure ($USD per 100,000 patients)"),
SUMIFS(CERV!$F:$F,CERV!$A:$A,C5522,CERV!$G:$G,D5522),
SUMIFS(CANSCRN!$F:$F,CANSCRN!$A:$A,C5522,CANSCRN!$G:$G,D5522))))))))))))</f>
        <v>142.5371509</v>
      </c>
    </row>
    <row r="5523" spans="1:6" x14ac:dyDescent="0.2">
      <c r="A5523" s="24" t="s">
        <v>103</v>
      </c>
      <c r="B5523" s="24" t="s">
        <v>101</v>
      </c>
      <c r="C5523" s="24" t="s">
        <v>73</v>
      </c>
      <c r="D5523" s="24">
        <v>2019</v>
      </c>
      <c r="E5523" s="24" t="s">
        <v>106</v>
      </c>
      <c r="F5523" s="3">
        <f>IF(AND(A5523="PSA Testing", E5523= "Utilization Rate (per 100,000 patients)"),
SUMIFS(PSA!$D:$D,PSA!$A:$A,C5523,PSA!$G:$G,D5523),
IF(AND(A5523="Colorectal Cancer Screening", E5523="Utilization Rate (per 100,000 patients)"),
SUMIFS(COL!$D:$D,COL!$A:$A,C5523,COL!$G:$G, D5523),
IF(AND(A5523="Cervical Cancer Screening", E5523="Utilization Rate (per 100,000 patients)"),
SUMIFS(CERV!$D:$D,CERV!$A:$A,C5523,CERV!$G:$G,D5523),
IF(AND(A5523="Cancer Screening for CKD patients", E5523="Utilization Rate (per 100,000 patients)"),
SUMIFS(CANSCRN!$D:$D,CANSCRN!$A:$A,C5523,CANSCRN!$G:$G,D5523),
IF(AND(A5523="PSA Testing", E5523="Cost per service ($USD)"),
SUMIFS(PSA!$E:$E,PSA!$A:$A,C5523,PSA!$G:$G,D5523),
IF(AND(A5523="Colorectal Cancer Screening", E5523="Cost per service ($USD)"),
SUMIFS(COL!$E:$E,COL!$A:$A,C5523,COL!$G:$G,D5523),
IF(AND(A5523="Cervical Cancer Screening", E5523="Cost per service ($USD)"),
SUMIFS(CERV!$E:$E,CERV!$A:$A,C5523,CERV!$G:$G,D5523),
IF(AND(A5523="Cancer Screening for CKD patients", E5523="Cost per service ($USD)"),
SUMIFS(CANSCRN!$E:$E,CANSCRN!$A:$A,C5523,CANSCRN!$G:$G,D5523),
IF(AND(A5523="PSA Testing", E5523="Total Expenditure ($USD per 100,000 patients)"),
SUMIFS(PSA!$F:$F,PSA!$A:$A,C5523,PSA!$G:$G,D5523),
IF(AND(A5523="Colorectal Cancer Screening", E5523="Total Expenditure ($USD per 100,000 patients)"),
SUMIFS(COL!$F:$F,COL!$A:$A,C5523,COL!$G:$G,D5523),
IF(AND(A5523="Cervical Cancer Screening", E5523="Total Expenditure ($USD per 100,000 patients)"),
SUMIFS(CERV!$F:$F,CERV!$A:$A,C5523,CERV!$G:$G,D5523),
SUMIFS(CANSCRN!$F:$F,CANSCRN!$A:$A,C5523,CANSCRN!$G:$G,D5523))))))))))))</f>
        <v>142.29375469999999</v>
      </c>
    </row>
    <row r="5524" spans="1:6" x14ac:dyDescent="0.2">
      <c r="A5524" s="24" t="s">
        <v>103</v>
      </c>
      <c r="B5524" s="24" t="s">
        <v>101</v>
      </c>
      <c r="C5524" s="24" t="s">
        <v>74</v>
      </c>
      <c r="D5524" s="24">
        <v>2009</v>
      </c>
      <c r="E5524" s="24" t="s">
        <v>106</v>
      </c>
      <c r="F5524" s="3">
        <f>IF(AND(A5524="PSA Testing", E5524= "Utilization Rate (per 100,000 patients)"),
SUMIFS(PSA!$D:$D,PSA!$A:$A,C5524,PSA!$G:$G,D5524),
IF(AND(A5524="Colorectal Cancer Screening", E5524="Utilization Rate (per 100,000 patients)"),
SUMIFS(COL!$D:$D,COL!$A:$A,C5524,COL!$G:$G, D5524),
IF(AND(A5524="Cervical Cancer Screening", E5524="Utilization Rate (per 100,000 patients)"),
SUMIFS(CERV!$D:$D,CERV!$A:$A,C5524,CERV!$G:$G,D5524),
IF(AND(A5524="Cancer Screening for CKD patients", E5524="Utilization Rate (per 100,000 patients)"),
SUMIFS(CANSCRN!$D:$D,CANSCRN!$A:$A,C5524,CANSCRN!$G:$G,D5524),
IF(AND(A5524="PSA Testing", E5524="Cost per service ($USD)"),
SUMIFS(PSA!$E:$E,PSA!$A:$A,C5524,PSA!$G:$G,D5524),
IF(AND(A5524="Colorectal Cancer Screening", E5524="Cost per service ($USD)"),
SUMIFS(COL!$E:$E,COL!$A:$A,C5524,COL!$G:$G,D5524),
IF(AND(A5524="Cervical Cancer Screening", E5524="Cost per service ($USD)"),
SUMIFS(CERV!$E:$E,CERV!$A:$A,C5524,CERV!$G:$G,D5524),
IF(AND(A5524="Cancer Screening for CKD patients", E5524="Cost per service ($USD)"),
SUMIFS(CANSCRN!$E:$E,CANSCRN!$A:$A,C5524,CANSCRN!$G:$G,D5524),
IF(AND(A5524="PSA Testing", E5524="Total Expenditure ($USD per 100,000 patients)"),
SUMIFS(PSA!$F:$F,PSA!$A:$A,C5524,PSA!$G:$G,D5524),
IF(AND(A5524="Colorectal Cancer Screening", E5524="Total Expenditure ($USD per 100,000 patients)"),
SUMIFS(COL!$F:$F,COL!$A:$A,C5524,COL!$G:$G,D5524),
IF(AND(A5524="Cervical Cancer Screening", E5524="Total Expenditure ($USD per 100,000 patients)"),
SUMIFS(CERV!$F:$F,CERV!$A:$A,C5524,CERV!$G:$G,D5524),
SUMIFS(CANSCRN!$F:$F,CANSCRN!$A:$A,C5524,CANSCRN!$G:$G,D5524))))))))))))</f>
        <v>67.529997069999993</v>
      </c>
    </row>
    <row r="5525" spans="1:6" x14ac:dyDescent="0.2">
      <c r="A5525" s="24" t="s">
        <v>103</v>
      </c>
      <c r="B5525" s="24" t="s">
        <v>101</v>
      </c>
      <c r="C5525" s="24" t="s">
        <v>74</v>
      </c>
      <c r="D5525" s="24">
        <v>2010</v>
      </c>
      <c r="E5525" s="24" t="s">
        <v>106</v>
      </c>
      <c r="F5525" s="3">
        <f>IF(AND(A5525="PSA Testing", E5525= "Utilization Rate (per 100,000 patients)"),
SUMIFS(PSA!$D:$D,PSA!$A:$A,C5525,PSA!$G:$G,D5525),
IF(AND(A5525="Colorectal Cancer Screening", E5525="Utilization Rate (per 100,000 patients)"),
SUMIFS(COL!$D:$D,COL!$A:$A,C5525,COL!$G:$G, D5525),
IF(AND(A5525="Cervical Cancer Screening", E5525="Utilization Rate (per 100,000 patients)"),
SUMIFS(CERV!$D:$D,CERV!$A:$A,C5525,CERV!$G:$G,D5525),
IF(AND(A5525="Cancer Screening for CKD patients", E5525="Utilization Rate (per 100,000 patients)"),
SUMIFS(CANSCRN!$D:$D,CANSCRN!$A:$A,C5525,CANSCRN!$G:$G,D5525),
IF(AND(A5525="PSA Testing", E5525="Cost per service ($USD)"),
SUMIFS(PSA!$E:$E,PSA!$A:$A,C5525,PSA!$G:$G,D5525),
IF(AND(A5525="Colorectal Cancer Screening", E5525="Cost per service ($USD)"),
SUMIFS(COL!$E:$E,COL!$A:$A,C5525,COL!$G:$G,D5525),
IF(AND(A5525="Cervical Cancer Screening", E5525="Cost per service ($USD)"),
SUMIFS(CERV!$E:$E,CERV!$A:$A,C5525,CERV!$G:$G,D5525),
IF(AND(A5525="Cancer Screening for CKD patients", E5525="Cost per service ($USD)"),
SUMIFS(CANSCRN!$E:$E,CANSCRN!$A:$A,C5525,CANSCRN!$G:$G,D5525),
IF(AND(A5525="PSA Testing", E5525="Total Expenditure ($USD per 100,000 patients)"),
SUMIFS(PSA!$F:$F,PSA!$A:$A,C5525,PSA!$G:$G,D5525),
IF(AND(A5525="Colorectal Cancer Screening", E5525="Total Expenditure ($USD per 100,000 patients)"),
SUMIFS(COL!$F:$F,COL!$A:$A,C5525,COL!$G:$G,D5525),
IF(AND(A5525="Cervical Cancer Screening", E5525="Total Expenditure ($USD per 100,000 patients)"),
SUMIFS(CERV!$F:$F,CERV!$A:$A,C5525,CERV!$G:$G,D5525),
SUMIFS(CANSCRN!$F:$F,CANSCRN!$A:$A,C5525,CANSCRN!$G:$G,D5525))))))))))))</f>
        <v>75.790847709999994</v>
      </c>
    </row>
    <row r="5526" spans="1:6" x14ac:dyDescent="0.2">
      <c r="A5526" s="24" t="s">
        <v>103</v>
      </c>
      <c r="B5526" s="24" t="s">
        <v>101</v>
      </c>
      <c r="C5526" s="24" t="s">
        <v>74</v>
      </c>
      <c r="D5526" s="24">
        <v>2011</v>
      </c>
      <c r="E5526" s="24" t="s">
        <v>106</v>
      </c>
      <c r="F5526" s="3">
        <f>IF(AND(A5526="PSA Testing", E5526= "Utilization Rate (per 100,000 patients)"),
SUMIFS(PSA!$D:$D,PSA!$A:$A,C5526,PSA!$G:$G,D5526),
IF(AND(A5526="Colorectal Cancer Screening", E5526="Utilization Rate (per 100,000 patients)"),
SUMIFS(COL!$D:$D,COL!$A:$A,C5526,COL!$G:$G, D5526),
IF(AND(A5526="Cervical Cancer Screening", E5526="Utilization Rate (per 100,000 patients)"),
SUMIFS(CERV!$D:$D,CERV!$A:$A,C5526,CERV!$G:$G,D5526),
IF(AND(A5526="Cancer Screening for CKD patients", E5526="Utilization Rate (per 100,000 patients)"),
SUMIFS(CANSCRN!$D:$D,CANSCRN!$A:$A,C5526,CANSCRN!$G:$G,D5526),
IF(AND(A5526="PSA Testing", E5526="Cost per service ($USD)"),
SUMIFS(PSA!$E:$E,PSA!$A:$A,C5526,PSA!$G:$G,D5526),
IF(AND(A5526="Colorectal Cancer Screening", E5526="Cost per service ($USD)"),
SUMIFS(COL!$E:$E,COL!$A:$A,C5526,COL!$G:$G,D5526),
IF(AND(A5526="Cervical Cancer Screening", E5526="Cost per service ($USD)"),
SUMIFS(CERV!$E:$E,CERV!$A:$A,C5526,CERV!$G:$G,D5526),
IF(AND(A5526="Cancer Screening for CKD patients", E5526="Cost per service ($USD)"),
SUMIFS(CANSCRN!$E:$E,CANSCRN!$A:$A,C5526,CANSCRN!$G:$G,D5526),
IF(AND(A5526="PSA Testing", E5526="Total Expenditure ($USD per 100,000 patients)"),
SUMIFS(PSA!$F:$F,PSA!$A:$A,C5526,PSA!$G:$G,D5526),
IF(AND(A5526="Colorectal Cancer Screening", E5526="Total Expenditure ($USD per 100,000 patients)"),
SUMIFS(COL!$F:$F,COL!$A:$A,C5526,COL!$G:$G,D5526),
IF(AND(A5526="Cervical Cancer Screening", E5526="Total Expenditure ($USD per 100,000 patients)"),
SUMIFS(CERV!$F:$F,CERV!$A:$A,C5526,CERV!$G:$G,D5526),
SUMIFS(CANSCRN!$F:$F,CANSCRN!$A:$A,C5526,CANSCRN!$G:$G,D5526))))))))))))</f>
        <v>79.210987700000004</v>
      </c>
    </row>
    <row r="5527" spans="1:6" x14ac:dyDescent="0.2">
      <c r="A5527" s="24" t="s">
        <v>103</v>
      </c>
      <c r="B5527" s="24" t="s">
        <v>101</v>
      </c>
      <c r="C5527" s="24" t="s">
        <v>74</v>
      </c>
      <c r="D5527" s="24">
        <v>2012</v>
      </c>
      <c r="E5527" s="24" t="s">
        <v>106</v>
      </c>
      <c r="F5527" s="3">
        <f>IF(AND(A5527="PSA Testing", E5527= "Utilization Rate (per 100,000 patients)"),
SUMIFS(PSA!$D:$D,PSA!$A:$A,C5527,PSA!$G:$G,D5527),
IF(AND(A5527="Colorectal Cancer Screening", E5527="Utilization Rate (per 100,000 patients)"),
SUMIFS(COL!$D:$D,COL!$A:$A,C5527,COL!$G:$G, D5527),
IF(AND(A5527="Cervical Cancer Screening", E5527="Utilization Rate (per 100,000 patients)"),
SUMIFS(CERV!$D:$D,CERV!$A:$A,C5527,CERV!$G:$G,D5527),
IF(AND(A5527="Cancer Screening for CKD patients", E5527="Utilization Rate (per 100,000 patients)"),
SUMIFS(CANSCRN!$D:$D,CANSCRN!$A:$A,C5527,CANSCRN!$G:$G,D5527),
IF(AND(A5527="PSA Testing", E5527="Cost per service ($USD)"),
SUMIFS(PSA!$E:$E,PSA!$A:$A,C5527,PSA!$G:$G,D5527),
IF(AND(A5527="Colorectal Cancer Screening", E5527="Cost per service ($USD)"),
SUMIFS(COL!$E:$E,COL!$A:$A,C5527,COL!$G:$G,D5527),
IF(AND(A5527="Cervical Cancer Screening", E5527="Cost per service ($USD)"),
SUMIFS(CERV!$E:$E,CERV!$A:$A,C5527,CERV!$G:$G,D5527),
IF(AND(A5527="Cancer Screening for CKD patients", E5527="Cost per service ($USD)"),
SUMIFS(CANSCRN!$E:$E,CANSCRN!$A:$A,C5527,CANSCRN!$G:$G,D5527),
IF(AND(A5527="PSA Testing", E5527="Total Expenditure ($USD per 100,000 patients)"),
SUMIFS(PSA!$F:$F,PSA!$A:$A,C5527,PSA!$G:$G,D5527),
IF(AND(A5527="Colorectal Cancer Screening", E5527="Total Expenditure ($USD per 100,000 patients)"),
SUMIFS(COL!$F:$F,COL!$A:$A,C5527,COL!$G:$G,D5527),
IF(AND(A5527="Cervical Cancer Screening", E5527="Total Expenditure ($USD per 100,000 patients)"),
SUMIFS(CERV!$F:$F,CERV!$A:$A,C5527,CERV!$G:$G,D5527),
SUMIFS(CANSCRN!$F:$F,CANSCRN!$A:$A,C5527,CANSCRN!$G:$G,D5527))))))))))))</f>
        <v>81.087664040000007</v>
      </c>
    </row>
    <row r="5528" spans="1:6" x14ac:dyDescent="0.2">
      <c r="A5528" s="24" t="s">
        <v>103</v>
      </c>
      <c r="B5528" s="24" t="s">
        <v>101</v>
      </c>
      <c r="C5528" s="24" t="s">
        <v>74</v>
      </c>
      <c r="D5528" s="24">
        <v>2013</v>
      </c>
      <c r="E5528" s="24" t="s">
        <v>106</v>
      </c>
      <c r="F5528" s="3">
        <f>IF(AND(A5528="PSA Testing", E5528= "Utilization Rate (per 100,000 patients)"),
SUMIFS(PSA!$D:$D,PSA!$A:$A,C5528,PSA!$G:$G,D5528),
IF(AND(A5528="Colorectal Cancer Screening", E5528="Utilization Rate (per 100,000 patients)"),
SUMIFS(COL!$D:$D,COL!$A:$A,C5528,COL!$G:$G, D5528),
IF(AND(A5528="Cervical Cancer Screening", E5528="Utilization Rate (per 100,000 patients)"),
SUMIFS(CERV!$D:$D,CERV!$A:$A,C5528,CERV!$G:$G,D5528),
IF(AND(A5528="Cancer Screening for CKD patients", E5528="Utilization Rate (per 100,000 patients)"),
SUMIFS(CANSCRN!$D:$D,CANSCRN!$A:$A,C5528,CANSCRN!$G:$G,D5528),
IF(AND(A5528="PSA Testing", E5528="Cost per service ($USD)"),
SUMIFS(PSA!$E:$E,PSA!$A:$A,C5528,PSA!$G:$G,D5528),
IF(AND(A5528="Colorectal Cancer Screening", E5528="Cost per service ($USD)"),
SUMIFS(COL!$E:$E,COL!$A:$A,C5528,COL!$G:$G,D5528),
IF(AND(A5528="Cervical Cancer Screening", E5528="Cost per service ($USD)"),
SUMIFS(CERV!$E:$E,CERV!$A:$A,C5528,CERV!$G:$G,D5528),
IF(AND(A5528="Cancer Screening for CKD patients", E5528="Cost per service ($USD)"),
SUMIFS(CANSCRN!$E:$E,CANSCRN!$A:$A,C5528,CANSCRN!$G:$G,D5528),
IF(AND(A5528="PSA Testing", E5528="Total Expenditure ($USD per 100,000 patients)"),
SUMIFS(PSA!$F:$F,PSA!$A:$A,C5528,PSA!$G:$G,D5528),
IF(AND(A5528="Colorectal Cancer Screening", E5528="Total Expenditure ($USD per 100,000 patients)"),
SUMIFS(COL!$F:$F,COL!$A:$A,C5528,COL!$G:$G,D5528),
IF(AND(A5528="Cervical Cancer Screening", E5528="Total Expenditure ($USD per 100,000 patients)"),
SUMIFS(CERV!$F:$F,CERV!$A:$A,C5528,CERV!$G:$G,D5528),
SUMIFS(CANSCRN!$F:$F,CANSCRN!$A:$A,C5528,CANSCRN!$G:$G,D5528))))))))))))</f>
        <v>101.44410120000001</v>
      </c>
    </row>
    <row r="5529" spans="1:6" x14ac:dyDescent="0.2">
      <c r="A5529" s="24" t="s">
        <v>103</v>
      </c>
      <c r="B5529" s="24" t="s">
        <v>101</v>
      </c>
      <c r="C5529" s="24" t="s">
        <v>74</v>
      </c>
      <c r="D5529" s="24">
        <v>2014</v>
      </c>
      <c r="E5529" s="24" t="s">
        <v>106</v>
      </c>
      <c r="F5529" s="3">
        <f>IF(AND(A5529="PSA Testing", E5529= "Utilization Rate (per 100,000 patients)"),
SUMIFS(PSA!$D:$D,PSA!$A:$A,C5529,PSA!$G:$G,D5529),
IF(AND(A5529="Colorectal Cancer Screening", E5529="Utilization Rate (per 100,000 patients)"),
SUMIFS(COL!$D:$D,COL!$A:$A,C5529,COL!$G:$G, D5529),
IF(AND(A5529="Cervical Cancer Screening", E5529="Utilization Rate (per 100,000 patients)"),
SUMIFS(CERV!$D:$D,CERV!$A:$A,C5529,CERV!$G:$G,D5529),
IF(AND(A5529="Cancer Screening for CKD patients", E5529="Utilization Rate (per 100,000 patients)"),
SUMIFS(CANSCRN!$D:$D,CANSCRN!$A:$A,C5529,CANSCRN!$G:$G,D5529),
IF(AND(A5529="PSA Testing", E5529="Cost per service ($USD)"),
SUMIFS(PSA!$E:$E,PSA!$A:$A,C5529,PSA!$G:$G,D5529),
IF(AND(A5529="Colorectal Cancer Screening", E5529="Cost per service ($USD)"),
SUMIFS(COL!$E:$E,COL!$A:$A,C5529,COL!$G:$G,D5529),
IF(AND(A5529="Cervical Cancer Screening", E5529="Cost per service ($USD)"),
SUMIFS(CERV!$E:$E,CERV!$A:$A,C5529,CERV!$G:$G,D5529),
IF(AND(A5529="Cancer Screening for CKD patients", E5529="Cost per service ($USD)"),
SUMIFS(CANSCRN!$E:$E,CANSCRN!$A:$A,C5529,CANSCRN!$G:$G,D5529),
IF(AND(A5529="PSA Testing", E5529="Total Expenditure ($USD per 100,000 patients)"),
SUMIFS(PSA!$F:$F,PSA!$A:$A,C5529,PSA!$G:$G,D5529),
IF(AND(A5529="Colorectal Cancer Screening", E5529="Total Expenditure ($USD per 100,000 patients)"),
SUMIFS(COL!$F:$F,COL!$A:$A,C5529,COL!$G:$G,D5529),
IF(AND(A5529="Cervical Cancer Screening", E5529="Total Expenditure ($USD per 100,000 patients)"),
SUMIFS(CERV!$F:$F,CERV!$A:$A,C5529,CERV!$G:$G,D5529),
SUMIFS(CANSCRN!$F:$F,CANSCRN!$A:$A,C5529,CANSCRN!$G:$G,D5529))))))))))))</f>
        <v>119.5502764</v>
      </c>
    </row>
    <row r="5530" spans="1:6" x14ac:dyDescent="0.2">
      <c r="A5530" s="24" t="s">
        <v>103</v>
      </c>
      <c r="B5530" s="24" t="s">
        <v>101</v>
      </c>
      <c r="C5530" s="24" t="s">
        <v>74</v>
      </c>
      <c r="D5530" s="24">
        <v>2015</v>
      </c>
      <c r="E5530" s="24" t="s">
        <v>106</v>
      </c>
      <c r="F5530" s="3">
        <f>IF(AND(A5530="PSA Testing", E5530= "Utilization Rate (per 100,000 patients)"),
SUMIFS(PSA!$D:$D,PSA!$A:$A,C5530,PSA!$G:$G,D5530),
IF(AND(A5530="Colorectal Cancer Screening", E5530="Utilization Rate (per 100,000 patients)"),
SUMIFS(COL!$D:$D,COL!$A:$A,C5530,COL!$G:$G, D5530),
IF(AND(A5530="Cervical Cancer Screening", E5530="Utilization Rate (per 100,000 patients)"),
SUMIFS(CERV!$D:$D,CERV!$A:$A,C5530,CERV!$G:$G,D5530),
IF(AND(A5530="Cancer Screening for CKD patients", E5530="Utilization Rate (per 100,000 patients)"),
SUMIFS(CANSCRN!$D:$D,CANSCRN!$A:$A,C5530,CANSCRN!$G:$G,D5530),
IF(AND(A5530="PSA Testing", E5530="Cost per service ($USD)"),
SUMIFS(PSA!$E:$E,PSA!$A:$A,C5530,PSA!$G:$G,D5530),
IF(AND(A5530="Colorectal Cancer Screening", E5530="Cost per service ($USD)"),
SUMIFS(COL!$E:$E,COL!$A:$A,C5530,COL!$G:$G,D5530),
IF(AND(A5530="Cervical Cancer Screening", E5530="Cost per service ($USD)"),
SUMIFS(CERV!$E:$E,CERV!$A:$A,C5530,CERV!$G:$G,D5530),
IF(AND(A5530="Cancer Screening for CKD patients", E5530="Cost per service ($USD)"),
SUMIFS(CANSCRN!$E:$E,CANSCRN!$A:$A,C5530,CANSCRN!$G:$G,D5530),
IF(AND(A5530="PSA Testing", E5530="Total Expenditure ($USD per 100,000 patients)"),
SUMIFS(PSA!$F:$F,PSA!$A:$A,C5530,PSA!$G:$G,D5530),
IF(AND(A5530="Colorectal Cancer Screening", E5530="Total Expenditure ($USD per 100,000 patients)"),
SUMIFS(COL!$F:$F,COL!$A:$A,C5530,COL!$G:$G,D5530),
IF(AND(A5530="Cervical Cancer Screening", E5530="Total Expenditure ($USD per 100,000 patients)"),
SUMIFS(CERV!$F:$F,CERV!$A:$A,C5530,CERV!$G:$G,D5530),
SUMIFS(CANSCRN!$F:$F,CANSCRN!$A:$A,C5530,CANSCRN!$G:$G,D5530))))))))))))</f>
        <v>142.09573019999999</v>
      </c>
    </row>
    <row r="5531" spans="1:6" x14ac:dyDescent="0.2">
      <c r="A5531" s="24" t="s">
        <v>103</v>
      </c>
      <c r="B5531" s="24" t="s">
        <v>101</v>
      </c>
      <c r="C5531" s="24" t="s">
        <v>74</v>
      </c>
      <c r="D5531" s="24">
        <v>2016</v>
      </c>
      <c r="E5531" s="24" t="s">
        <v>106</v>
      </c>
      <c r="F5531" s="3">
        <f>IF(AND(A5531="PSA Testing", E5531= "Utilization Rate (per 100,000 patients)"),
SUMIFS(PSA!$D:$D,PSA!$A:$A,C5531,PSA!$G:$G,D5531),
IF(AND(A5531="Colorectal Cancer Screening", E5531="Utilization Rate (per 100,000 patients)"),
SUMIFS(COL!$D:$D,COL!$A:$A,C5531,COL!$G:$G, D5531),
IF(AND(A5531="Cervical Cancer Screening", E5531="Utilization Rate (per 100,000 patients)"),
SUMIFS(CERV!$D:$D,CERV!$A:$A,C5531,CERV!$G:$G,D5531),
IF(AND(A5531="Cancer Screening for CKD patients", E5531="Utilization Rate (per 100,000 patients)"),
SUMIFS(CANSCRN!$D:$D,CANSCRN!$A:$A,C5531,CANSCRN!$G:$G,D5531),
IF(AND(A5531="PSA Testing", E5531="Cost per service ($USD)"),
SUMIFS(PSA!$E:$E,PSA!$A:$A,C5531,PSA!$G:$G,D5531),
IF(AND(A5531="Colorectal Cancer Screening", E5531="Cost per service ($USD)"),
SUMIFS(COL!$E:$E,COL!$A:$A,C5531,COL!$G:$G,D5531),
IF(AND(A5531="Cervical Cancer Screening", E5531="Cost per service ($USD)"),
SUMIFS(CERV!$E:$E,CERV!$A:$A,C5531,CERV!$G:$G,D5531),
IF(AND(A5531="Cancer Screening for CKD patients", E5531="Cost per service ($USD)"),
SUMIFS(CANSCRN!$E:$E,CANSCRN!$A:$A,C5531,CANSCRN!$G:$G,D5531),
IF(AND(A5531="PSA Testing", E5531="Total Expenditure ($USD per 100,000 patients)"),
SUMIFS(PSA!$F:$F,PSA!$A:$A,C5531,PSA!$G:$G,D5531),
IF(AND(A5531="Colorectal Cancer Screening", E5531="Total Expenditure ($USD per 100,000 patients)"),
SUMIFS(COL!$F:$F,COL!$A:$A,C5531,COL!$G:$G,D5531),
IF(AND(A5531="Cervical Cancer Screening", E5531="Total Expenditure ($USD per 100,000 patients)"),
SUMIFS(CERV!$F:$F,CERV!$A:$A,C5531,CERV!$G:$G,D5531),
SUMIFS(CANSCRN!$F:$F,CANSCRN!$A:$A,C5531,CANSCRN!$G:$G,D5531))))))))))))</f>
        <v>140.08971349999999</v>
      </c>
    </row>
    <row r="5532" spans="1:6" x14ac:dyDescent="0.2">
      <c r="A5532" s="24" t="s">
        <v>103</v>
      </c>
      <c r="B5532" s="24" t="s">
        <v>101</v>
      </c>
      <c r="C5532" s="24" t="s">
        <v>74</v>
      </c>
      <c r="D5532" s="24">
        <v>2017</v>
      </c>
      <c r="E5532" s="24" t="s">
        <v>106</v>
      </c>
      <c r="F5532" s="3">
        <f>IF(AND(A5532="PSA Testing", E5532= "Utilization Rate (per 100,000 patients)"),
SUMIFS(PSA!$D:$D,PSA!$A:$A,C5532,PSA!$G:$G,D5532),
IF(AND(A5532="Colorectal Cancer Screening", E5532="Utilization Rate (per 100,000 patients)"),
SUMIFS(COL!$D:$D,COL!$A:$A,C5532,COL!$G:$G, D5532),
IF(AND(A5532="Cervical Cancer Screening", E5532="Utilization Rate (per 100,000 patients)"),
SUMIFS(CERV!$D:$D,CERV!$A:$A,C5532,CERV!$G:$G,D5532),
IF(AND(A5532="Cancer Screening for CKD patients", E5532="Utilization Rate (per 100,000 patients)"),
SUMIFS(CANSCRN!$D:$D,CANSCRN!$A:$A,C5532,CANSCRN!$G:$G,D5532),
IF(AND(A5532="PSA Testing", E5532="Cost per service ($USD)"),
SUMIFS(PSA!$E:$E,PSA!$A:$A,C5532,PSA!$G:$G,D5532),
IF(AND(A5532="Colorectal Cancer Screening", E5532="Cost per service ($USD)"),
SUMIFS(COL!$E:$E,COL!$A:$A,C5532,COL!$G:$G,D5532),
IF(AND(A5532="Cervical Cancer Screening", E5532="Cost per service ($USD)"),
SUMIFS(CERV!$E:$E,CERV!$A:$A,C5532,CERV!$G:$G,D5532),
IF(AND(A5532="Cancer Screening for CKD patients", E5532="Cost per service ($USD)"),
SUMIFS(CANSCRN!$E:$E,CANSCRN!$A:$A,C5532,CANSCRN!$G:$G,D5532),
IF(AND(A5532="PSA Testing", E5532="Total Expenditure ($USD per 100,000 patients)"),
SUMIFS(PSA!$F:$F,PSA!$A:$A,C5532,PSA!$G:$G,D5532),
IF(AND(A5532="Colorectal Cancer Screening", E5532="Total Expenditure ($USD per 100,000 patients)"),
SUMIFS(COL!$F:$F,COL!$A:$A,C5532,COL!$G:$G,D5532),
IF(AND(A5532="Cervical Cancer Screening", E5532="Total Expenditure ($USD per 100,000 patients)"),
SUMIFS(CERV!$F:$F,CERV!$A:$A,C5532,CERV!$G:$G,D5532),
SUMIFS(CANSCRN!$F:$F,CANSCRN!$A:$A,C5532,CANSCRN!$G:$G,D5532))))))))))))</f>
        <v>146.99467079999999</v>
      </c>
    </row>
    <row r="5533" spans="1:6" x14ac:dyDescent="0.2">
      <c r="A5533" s="24" t="s">
        <v>103</v>
      </c>
      <c r="B5533" s="24" t="s">
        <v>101</v>
      </c>
      <c r="C5533" s="24" t="s">
        <v>74</v>
      </c>
      <c r="D5533" s="24">
        <v>2018</v>
      </c>
      <c r="E5533" s="24" t="s">
        <v>106</v>
      </c>
      <c r="F5533" s="3">
        <f>IF(AND(A5533="PSA Testing", E5533= "Utilization Rate (per 100,000 patients)"),
SUMIFS(PSA!$D:$D,PSA!$A:$A,C5533,PSA!$G:$G,D5533),
IF(AND(A5533="Colorectal Cancer Screening", E5533="Utilization Rate (per 100,000 patients)"),
SUMIFS(COL!$D:$D,COL!$A:$A,C5533,COL!$G:$G, D5533),
IF(AND(A5533="Cervical Cancer Screening", E5533="Utilization Rate (per 100,000 patients)"),
SUMIFS(CERV!$D:$D,CERV!$A:$A,C5533,CERV!$G:$G,D5533),
IF(AND(A5533="Cancer Screening for CKD patients", E5533="Utilization Rate (per 100,000 patients)"),
SUMIFS(CANSCRN!$D:$D,CANSCRN!$A:$A,C5533,CANSCRN!$G:$G,D5533),
IF(AND(A5533="PSA Testing", E5533="Cost per service ($USD)"),
SUMIFS(PSA!$E:$E,PSA!$A:$A,C5533,PSA!$G:$G,D5533),
IF(AND(A5533="Colorectal Cancer Screening", E5533="Cost per service ($USD)"),
SUMIFS(COL!$E:$E,COL!$A:$A,C5533,COL!$G:$G,D5533),
IF(AND(A5533="Cervical Cancer Screening", E5533="Cost per service ($USD)"),
SUMIFS(CERV!$E:$E,CERV!$A:$A,C5533,CERV!$G:$G,D5533),
IF(AND(A5533="Cancer Screening for CKD patients", E5533="Cost per service ($USD)"),
SUMIFS(CANSCRN!$E:$E,CANSCRN!$A:$A,C5533,CANSCRN!$G:$G,D5533),
IF(AND(A5533="PSA Testing", E5533="Total Expenditure ($USD per 100,000 patients)"),
SUMIFS(PSA!$F:$F,PSA!$A:$A,C5533,PSA!$G:$G,D5533),
IF(AND(A5533="Colorectal Cancer Screening", E5533="Total Expenditure ($USD per 100,000 patients)"),
SUMIFS(COL!$F:$F,COL!$A:$A,C5533,COL!$G:$G,D5533),
IF(AND(A5533="Cervical Cancer Screening", E5533="Total Expenditure ($USD per 100,000 patients)"),
SUMIFS(CERV!$F:$F,CERV!$A:$A,C5533,CERV!$G:$G,D5533),
SUMIFS(CANSCRN!$F:$F,CANSCRN!$A:$A,C5533,CANSCRN!$G:$G,D5533))))))))))))</f>
        <v>166.53586050000001</v>
      </c>
    </row>
    <row r="5534" spans="1:6" x14ac:dyDescent="0.2">
      <c r="A5534" s="24" t="s">
        <v>103</v>
      </c>
      <c r="B5534" s="24" t="s">
        <v>101</v>
      </c>
      <c r="C5534" s="24" t="s">
        <v>74</v>
      </c>
      <c r="D5534" s="24">
        <v>2019</v>
      </c>
      <c r="E5534" s="24" t="s">
        <v>106</v>
      </c>
      <c r="F5534" s="3">
        <f>IF(AND(A5534="PSA Testing", E5534= "Utilization Rate (per 100,000 patients)"),
SUMIFS(PSA!$D:$D,PSA!$A:$A,C5534,PSA!$G:$G,D5534),
IF(AND(A5534="Colorectal Cancer Screening", E5534="Utilization Rate (per 100,000 patients)"),
SUMIFS(COL!$D:$D,COL!$A:$A,C5534,COL!$G:$G, D5534),
IF(AND(A5534="Cervical Cancer Screening", E5534="Utilization Rate (per 100,000 patients)"),
SUMIFS(CERV!$D:$D,CERV!$A:$A,C5534,CERV!$G:$G,D5534),
IF(AND(A5534="Cancer Screening for CKD patients", E5534="Utilization Rate (per 100,000 patients)"),
SUMIFS(CANSCRN!$D:$D,CANSCRN!$A:$A,C5534,CANSCRN!$G:$G,D5534),
IF(AND(A5534="PSA Testing", E5534="Cost per service ($USD)"),
SUMIFS(PSA!$E:$E,PSA!$A:$A,C5534,PSA!$G:$G,D5534),
IF(AND(A5534="Colorectal Cancer Screening", E5534="Cost per service ($USD)"),
SUMIFS(COL!$E:$E,COL!$A:$A,C5534,COL!$G:$G,D5534),
IF(AND(A5534="Cervical Cancer Screening", E5534="Cost per service ($USD)"),
SUMIFS(CERV!$E:$E,CERV!$A:$A,C5534,CERV!$G:$G,D5534),
IF(AND(A5534="Cancer Screening for CKD patients", E5534="Cost per service ($USD)"),
SUMIFS(CANSCRN!$E:$E,CANSCRN!$A:$A,C5534,CANSCRN!$G:$G,D5534),
IF(AND(A5534="PSA Testing", E5534="Total Expenditure ($USD per 100,000 patients)"),
SUMIFS(PSA!$F:$F,PSA!$A:$A,C5534,PSA!$G:$G,D5534),
IF(AND(A5534="Colorectal Cancer Screening", E5534="Total Expenditure ($USD per 100,000 patients)"),
SUMIFS(COL!$F:$F,COL!$A:$A,C5534,COL!$G:$G,D5534),
IF(AND(A5534="Cervical Cancer Screening", E5534="Total Expenditure ($USD per 100,000 patients)"),
SUMIFS(CERV!$F:$F,CERV!$A:$A,C5534,CERV!$G:$G,D5534),
SUMIFS(CANSCRN!$F:$F,CANSCRN!$A:$A,C5534,CANSCRN!$G:$G,D5534))))))))))))</f>
        <v>180.9974569</v>
      </c>
    </row>
    <row r="5535" spans="1:6" x14ac:dyDescent="0.2">
      <c r="A5535" s="24" t="s">
        <v>103</v>
      </c>
      <c r="B5535" s="24" t="s">
        <v>101</v>
      </c>
      <c r="C5535" s="24" t="s">
        <v>75</v>
      </c>
      <c r="D5535" s="24">
        <v>2009</v>
      </c>
      <c r="E5535" s="24" t="s">
        <v>106</v>
      </c>
      <c r="F5535" s="3">
        <f>IF(AND(A5535="PSA Testing", E5535= "Utilization Rate (per 100,000 patients)"),
SUMIFS(PSA!$D:$D,PSA!$A:$A,C5535,PSA!$G:$G,D5535),
IF(AND(A5535="Colorectal Cancer Screening", E5535="Utilization Rate (per 100,000 patients)"),
SUMIFS(COL!$D:$D,COL!$A:$A,C5535,COL!$G:$G, D5535),
IF(AND(A5535="Cervical Cancer Screening", E5535="Utilization Rate (per 100,000 patients)"),
SUMIFS(CERV!$D:$D,CERV!$A:$A,C5535,CERV!$G:$G,D5535),
IF(AND(A5535="Cancer Screening for CKD patients", E5535="Utilization Rate (per 100,000 patients)"),
SUMIFS(CANSCRN!$D:$D,CANSCRN!$A:$A,C5535,CANSCRN!$G:$G,D5535),
IF(AND(A5535="PSA Testing", E5535="Cost per service ($USD)"),
SUMIFS(PSA!$E:$E,PSA!$A:$A,C5535,PSA!$G:$G,D5535),
IF(AND(A5535="Colorectal Cancer Screening", E5535="Cost per service ($USD)"),
SUMIFS(COL!$E:$E,COL!$A:$A,C5535,COL!$G:$G,D5535),
IF(AND(A5535="Cervical Cancer Screening", E5535="Cost per service ($USD)"),
SUMIFS(CERV!$E:$E,CERV!$A:$A,C5535,CERV!$G:$G,D5535),
IF(AND(A5535="Cancer Screening for CKD patients", E5535="Cost per service ($USD)"),
SUMIFS(CANSCRN!$E:$E,CANSCRN!$A:$A,C5535,CANSCRN!$G:$G,D5535),
IF(AND(A5535="PSA Testing", E5535="Total Expenditure ($USD per 100,000 patients)"),
SUMIFS(PSA!$F:$F,PSA!$A:$A,C5535,PSA!$G:$G,D5535),
IF(AND(A5535="Colorectal Cancer Screening", E5535="Total Expenditure ($USD per 100,000 patients)"),
SUMIFS(COL!$F:$F,COL!$A:$A,C5535,COL!$G:$G,D5535),
IF(AND(A5535="Cervical Cancer Screening", E5535="Total Expenditure ($USD per 100,000 patients)"),
SUMIFS(CERV!$F:$F,CERV!$A:$A,C5535,CERV!$G:$G,D5535),
SUMIFS(CANSCRN!$F:$F,CANSCRN!$A:$A,C5535,CANSCRN!$G:$G,D5535))))))))))))</f>
        <v>95.935495279999998</v>
      </c>
    </row>
    <row r="5536" spans="1:6" x14ac:dyDescent="0.2">
      <c r="A5536" s="24" t="s">
        <v>103</v>
      </c>
      <c r="B5536" s="24" t="s">
        <v>101</v>
      </c>
      <c r="C5536" s="24" t="s">
        <v>75</v>
      </c>
      <c r="D5536" s="24">
        <v>2010</v>
      </c>
      <c r="E5536" s="24" t="s">
        <v>106</v>
      </c>
      <c r="F5536" s="3">
        <f>IF(AND(A5536="PSA Testing", E5536= "Utilization Rate (per 100,000 patients)"),
SUMIFS(PSA!$D:$D,PSA!$A:$A,C5536,PSA!$G:$G,D5536),
IF(AND(A5536="Colorectal Cancer Screening", E5536="Utilization Rate (per 100,000 patients)"),
SUMIFS(COL!$D:$D,COL!$A:$A,C5536,COL!$G:$G, D5536),
IF(AND(A5536="Cervical Cancer Screening", E5536="Utilization Rate (per 100,000 patients)"),
SUMIFS(CERV!$D:$D,CERV!$A:$A,C5536,CERV!$G:$G,D5536),
IF(AND(A5536="Cancer Screening for CKD patients", E5536="Utilization Rate (per 100,000 patients)"),
SUMIFS(CANSCRN!$D:$D,CANSCRN!$A:$A,C5536,CANSCRN!$G:$G,D5536),
IF(AND(A5536="PSA Testing", E5536="Cost per service ($USD)"),
SUMIFS(PSA!$E:$E,PSA!$A:$A,C5536,PSA!$G:$G,D5536),
IF(AND(A5536="Colorectal Cancer Screening", E5536="Cost per service ($USD)"),
SUMIFS(COL!$E:$E,COL!$A:$A,C5536,COL!$G:$G,D5536),
IF(AND(A5536="Cervical Cancer Screening", E5536="Cost per service ($USD)"),
SUMIFS(CERV!$E:$E,CERV!$A:$A,C5536,CERV!$G:$G,D5536),
IF(AND(A5536="Cancer Screening for CKD patients", E5536="Cost per service ($USD)"),
SUMIFS(CANSCRN!$E:$E,CANSCRN!$A:$A,C5536,CANSCRN!$G:$G,D5536),
IF(AND(A5536="PSA Testing", E5536="Total Expenditure ($USD per 100,000 patients)"),
SUMIFS(PSA!$F:$F,PSA!$A:$A,C5536,PSA!$G:$G,D5536),
IF(AND(A5536="Colorectal Cancer Screening", E5536="Total Expenditure ($USD per 100,000 patients)"),
SUMIFS(COL!$F:$F,COL!$A:$A,C5536,COL!$G:$G,D5536),
IF(AND(A5536="Cervical Cancer Screening", E5536="Total Expenditure ($USD per 100,000 patients)"),
SUMIFS(CERV!$F:$F,CERV!$A:$A,C5536,CERV!$G:$G,D5536),
SUMIFS(CANSCRN!$F:$F,CANSCRN!$A:$A,C5536,CANSCRN!$G:$G,D5536))))))))))))</f>
        <v>149.8030531</v>
      </c>
    </row>
    <row r="5537" spans="1:6" x14ac:dyDescent="0.2">
      <c r="A5537" s="24" t="s">
        <v>103</v>
      </c>
      <c r="B5537" s="24" t="s">
        <v>101</v>
      </c>
      <c r="C5537" s="24" t="s">
        <v>75</v>
      </c>
      <c r="D5537" s="24">
        <v>2011</v>
      </c>
      <c r="E5537" s="24" t="s">
        <v>106</v>
      </c>
      <c r="F5537" s="3">
        <f>IF(AND(A5537="PSA Testing", E5537= "Utilization Rate (per 100,000 patients)"),
SUMIFS(PSA!$D:$D,PSA!$A:$A,C5537,PSA!$G:$G,D5537),
IF(AND(A5537="Colorectal Cancer Screening", E5537="Utilization Rate (per 100,000 patients)"),
SUMIFS(COL!$D:$D,COL!$A:$A,C5537,COL!$G:$G, D5537),
IF(AND(A5537="Cervical Cancer Screening", E5537="Utilization Rate (per 100,000 patients)"),
SUMIFS(CERV!$D:$D,CERV!$A:$A,C5537,CERV!$G:$G,D5537),
IF(AND(A5537="Cancer Screening for CKD patients", E5537="Utilization Rate (per 100,000 patients)"),
SUMIFS(CANSCRN!$D:$D,CANSCRN!$A:$A,C5537,CANSCRN!$G:$G,D5537),
IF(AND(A5537="PSA Testing", E5537="Cost per service ($USD)"),
SUMIFS(PSA!$E:$E,PSA!$A:$A,C5537,PSA!$G:$G,D5537),
IF(AND(A5537="Colorectal Cancer Screening", E5537="Cost per service ($USD)"),
SUMIFS(COL!$E:$E,COL!$A:$A,C5537,COL!$G:$G,D5537),
IF(AND(A5537="Cervical Cancer Screening", E5537="Cost per service ($USD)"),
SUMIFS(CERV!$E:$E,CERV!$A:$A,C5537,CERV!$G:$G,D5537),
IF(AND(A5537="Cancer Screening for CKD patients", E5537="Cost per service ($USD)"),
SUMIFS(CANSCRN!$E:$E,CANSCRN!$A:$A,C5537,CANSCRN!$G:$G,D5537),
IF(AND(A5537="PSA Testing", E5537="Total Expenditure ($USD per 100,000 patients)"),
SUMIFS(PSA!$F:$F,PSA!$A:$A,C5537,PSA!$G:$G,D5537),
IF(AND(A5537="Colorectal Cancer Screening", E5537="Total Expenditure ($USD per 100,000 patients)"),
SUMIFS(COL!$F:$F,COL!$A:$A,C5537,COL!$G:$G,D5537),
IF(AND(A5537="Cervical Cancer Screening", E5537="Total Expenditure ($USD per 100,000 patients)"),
SUMIFS(CERV!$F:$F,CERV!$A:$A,C5537,CERV!$G:$G,D5537),
SUMIFS(CANSCRN!$F:$F,CANSCRN!$A:$A,C5537,CANSCRN!$G:$G,D5537))))))))))))</f>
        <v>175.52830349999999</v>
      </c>
    </row>
    <row r="5538" spans="1:6" x14ac:dyDescent="0.2">
      <c r="A5538" s="24" t="s">
        <v>103</v>
      </c>
      <c r="B5538" s="24" t="s">
        <v>101</v>
      </c>
      <c r="C5538" s="24" t="s">
        <v>75</v>
      </c>
      <c r="D5538" s="24">
        <v>2012</v>
      </c>
      <c r="E5538" s="24" t="s">
        <v>106</v>
      </c>
      <c r="F5538" s="3">
        <f>IF(AND(A5538="PSA Testing", E5538= "Utilization Rate (per 100,000 patients)"),
SUMIFS(PSA!$D:$D,PSA!$A:$A,C5538,PSA!$G:$G,D5538),
IF(AND(A5538="Colorectal Cancer Screening", E5538="Utilization Rate (per 100,000 patients)"),
SUMIFS(COL!$D:$D,COL!$A:$A,C5538,COL!$G:$G, D5538),
IF(AND(A5538="Cervical Cancer Screening", E5538="Utilization Rate (per 100,000 patients)"),
SUMIFS(CERV!$D:$D,CERV!$A:$A,C5538,CERV!$G:$G,D5538),
IF(AND(A5538="Cancer Screening for CKD patients", E5538="Utilization Rate (per 100,000 patients)"),
SUMIFS(CANSCRN!$D:$D,CANSCRN!$A:$A,C5538,CANSCRN!$G:$G,D5538),
IF(AND(A5538="PSA Testing", E5538="Cost per service ($USD)"),
SUMIFS(PSA!$E:$E,PSA!$A:$A,C5538,PSA!$G:$G,D5538),
IF(AND(A5538="Colorectal Cancer Screening", E5538="Cost per service ($USD)"),
SUMIFS(COL!$E:$E,COL!$A:$A,C5538,COL!$G:$G,D5538),
IF(AND(A5538="Cervical Cancer Screening", E5538="Cost per service ($USD)"),
SUMIFS(CERV!$E:$E,CERV!$A:$A,C5538,CERV!$G:$G,D5538),
IF(AND(A5538="Cancer Screening for CKD patients", E5538="Cost per service ($USD)"),
SUMIFS(CANSCRN!$E:$E,CANSCRN!$A:$A,C5538,CANSCRN!$G:$G,D5538),
IF(AND(A5538="PSA Testing", E5538="Total Expenditure ($USD per 100,000 patients)"),
SUMIFS(PSA!$F:$F,PSA!$A:$A,C5538,PSA!$G:$G,D5538),
IF(AND(A5538="Colorectal Cancer Screening", E5538="Total Expenditure ($USD per 100,000 patients)"),
SUMIFS(COL!$F:$F,COL!$A:$A,C5538,COL!$G:$G,D5538),
IF(AND(A5538="Cervical Cancer Screening", E5538="Total Expenditure ($USD per 100,000 patients)"),
SUMIFS(CERV!$F:$F,CERV!$A:$A,C5538,CERV!$G:$G,D5538),
SUMIFS(CANSCRN!$F:$F,CANSCRN!$A:$A,C5538,CANSCRN!$G:$G,D5538))))))))))))</f>
        <v>172.0347754</v>
      </c>
    </row>
    <row r="5539" spans="1:6" x14ac:dyDescent="0.2">
      <c r="A5539" s="24" t="s">
        <v>103</v>
      </c>
      <c r="B5539" s="24" t="s">
        <v>101</v>
      </c>
      <c r="C5539" s="24" t="s">
        <v>75</v>
      </c>
      <c r="D5539" s="24">
        <v>2013</v>
      </c>
      <c r="E5539" s="24" t="s">
        <v>106</v>
      </c>
      <c r="F5539" s="3">
        <f>IF(AND(A5539="PSA Testing", E5539= "Utilization Rate (per 100,000 patients)"),
SUMIFS(PSA!$D:$D,PSA!$A:$A,C5539,PSA!$G:$G,D5539),
IF(AND(A5539="Colorectal Cancer Screening", E5539="Utilization Rate (per 100,000 patients)"),
SUMIFS(COL!$D:$D,COL!$A:$A,C5539,COL!$G:$G, D5539),
IF(AND(A5539="Cervical Cancer Screening", E5539="Utilization Rate (per 100,000 patients)"),
SUMIFS(CERV!$D:$D,CERV!$A:$A,C5539,CERV!$G:$G,D5539),
IF(AND(A5539="Cancer Screening for CKD patients", E5539="Utilization Rate (per 100,000 patients)"),
SUMIFS(CANSCRN!$D:$D,CANSCRN!$A:$A,C5539,CANSCRN!$G:$G,D5539),
IF(AND(A5539="PSA Testing", E5539="Cost per service ($USD)"),
SUMIFS(PSA!$E:$E,PSA!$A:$A,C5539,PSA!$G:$G,D5539),
IF(AND(A5539="Colorectal Cancer Screening", E5539="Cost per service ($USD)"),
SUMIFS(COL!$E:$E,COL!$A:$A,C5539,COL!$G:$G,D5539),
IF(AND(A5539="Cervical Cancer Screening", E5539="Cost per service ($USD)"),
SUMIFS(CERV!$E:$E,CERV!$A:$A,C5539,CERV!$G:$G,D5539),
IF(AND(A5539="Cancer Screening for CKD patients", E5539="Cost per service ($USD)"),
SUMIFS(CANSCRN!$E:$E,CANSCRN!$A:$A,C5539,CANSCRN!$G:$G,D5539),
IF(AND(A5539="PSA Testing", E5539="Total Expenditure ($USD per 100,000 patients)"),
SUMIFS(PSA!$F:$F,PSA!$A:$A,C5539,PSA!$G:$G,D5539),
IF(AND(A5539="Colorectal Cancer Screening", E5539="Total Expenditure ($USD per 100,000 patients)"),
SUMIFS(COL!$F:$F,COL!$A:$A,C5539,COL!$G:$G,D5539),
IF(AND(A5539="Cervical Cancer Screening", E5539="Total Expenditure ($USD per 100,000 patients)"),
SUMIFS(CERV!$F:$F,CERV!$A:$A,C5539,CERV!$G:$G,D5539),
SUMIFS(CANSCRN!$F:$F,CANSCRN!$A:$A,C5539,CANSCRN!$G:$G,D5539))))))))))))</f>
        <v>180.80671390000001</v>
      </c>
    </row>
    <row r="5540" spans="1:6" x14ac:dyDescent="0.2">
      <c r="A5540" s="24" t="s">
        <v>103</v>
      </c>
      <c r="B5540" s="24" t="s">
        <v>101</v>
      </c>
      <c r="C5540" s="24" t="s">
        <v>75</v>
      </c>
      <c r="D5540" s="24">
        <v>2014</v>
      </c>
      <c r="E5540" s="24" t="s">
        <v>106</v>
      </c>
      <c r="F5540" s="3">
        <f>IF(AND(A5540="PSA Testing", E5540= "Utilization Rate (per 100,000 patients)"),
SUMIFS(PSA!$D:$D,PSA!$A:$A,C5540,PSA!$G:$G,D5540),
IF(AND(A5540="Colorectal Cancer Screening", E5540="Utilization Rate (per 100,000 patients)"),
SUMIFS(COL!$D:$D,COL!$A:$A,C5540,COL!$G:$G, D5540),
IF(AND(A5540="Cervical Cancer Screening", E5540="Utilization Rate (per 100,000 patients)"),
SUMIFS(CERV!$D:$D,CERV!$A:$A,C5540,CERV!$G:$G,D5540),
IF(AND(A5540="Cancer Screening for CKD patients", E5540="Utilization Rate (per 100,000 patients)"),
SUMIFS(CANSCRN!$D:$D,CANSCRN!$A:$A,C5540,CANSCRN!$G:$G,D5540),
IF(AND(A5540="PSA Testing", E5540="Cost per service ($USD)"),
SUMIFS(PSA!$E:$E,PSA!$A:$A,C5540,PSA!$G:$G,D5540),
IF(AND(A5540="Colorectal Cancer Screening", E5540="Cost per service ($USD)"),
SUMIFS(COL!$E:$E,COL!$A:$A,C5540,COL!$G:$G,D5540),
IF(AND(A5540="Cervical Cancer Screening", E5540="Cost per service ($USD)"),
SUMIFS(CERV!$E:$E,CERV!$A:$A,C5540,CERV!$G:$G,D5540),
IF(AND(A5540="Cancer Screening for CKD patients", E5540="Cost per service ($USD)"),
SUMIFS(CANSCRN!$E:$E,CANSCRN!$A:$A,C5540,CANSCRN!$G:$G,D5540),
IF(AND(A5540="PSA Testing", E5540="Total Expenditure ($USD per 100,000 patients)"),
SUMIFS(PSA!$F:$F,PSA!$A:$A,C5540,PSA!$G:$G,D5540),
IF(AND(A5540="Colorectal Cancer Screening", E5540="Total Expenditure ($USD per 100,000 patients)"),
SUMIFS(COL!$F:$F,COL!$A:$A,C5540,COL!$G:$G,D5540),
IF(AND(A5540="Cervical Cancer Screening", E5540="Total Expenditure ($USD per 100,000 patients)"),
SUMIFS(CERV!$F:$F,CERV!$A:$A,C5540,CERV!$G:$G,D5540),
SUMIFS(CANSCRN!$F:$F,CANSCRN!$A:$A,C5540,CANSCRN!$G:$G,D5540))))))))))))</f>
        <v>183.83988669999999</v>
      </c>
    </row>
    <row r="5541" spans="1:6" x14ac:dyDescent="0.2">
      <c r="A5541" s="24" t="s">
        <v>103</v>
      </c>
      <c r="B5541" s="24" t="s">
        <v>101</v>
      </c>
      <c r="C5541" s="24" t="s">
        <v>75</v>
      </c>
      <c r="D5541" s="24">
        <v>2015</v>
      </c>
      <c r="E5541" s="24" t="s">
        <v>106</v>
      </c>
      <c r="F5541" s="3">
        <f>IF(AND(A5541="PSA Testing", E5541= "Utilization Rate (per 100,000 patients)"),
SUMIFS(PSA!$D:$D,PSA!$A:$A,C5541,PSA!$G:$G,D5541),
IF(AND(A5541="Colorectal Cancer Screening", E5541="Utilization Rate (per 100,000 patients)"),
SUMIFS(COL!$D:$D,COL!$A:$A,C5541,COL!$G:$G, D5541),
IF(AND(A5541="Cervical Cancer Screening", E5541="Utilization Rate (per 100,000 patients)"),
SUMIFS(CERV!$D:$D,CERV!$A:$A,C5541,CERV!$G:$G,D5541),
IF(AND(A5541="Cancer Screening for CKD patients", E5541="Utilization Rate (per 100,000 patients)"),
SUMIFS(CANSCRN!$D:$D,CANSCRN!$A:$A,C5541,CANSCRN!$G:$G,D5541),
IF(AND(A5541="PSA Testing", E5541="Cost per service ($USD)"),
SUMIFS(PSA!$E:$E,PSA!$A:$A,C5541,PSA!$G:$G,D5541),
IF(AND(A5541="Colorectal Cancer Screening", E5541="Cost per service ($USD)"),
SUMIFS(COL!$E:$E,COL!$A:$A,C5541,COL!$G:$G,D5541),
IF(AND(A5541="Cervical Cancer Screening", E5541="Cost per service ($USD)"),
SUMIFS(CERV!$E:$E,CERV!$A:$A,C5541,CERV!$G:$G,D5541),
IF(AND(A5541="Cancer Screening for CKD patients", E5541="Cost per service ($USD)"),
SUMIFS(CANSCRN!$E:$E,CANSCRN!$A:$A,C5541,CANSCRN!$G:$G,D5541),
IF(AND(A5541="PSA Testing", E5541="Total Expenditure ($USD per 100,000 patients)"),
SUMIFS(PSA!$F:$F,PSA!$A:$A,C5541,PSA!$G:$G,D5541),
IF(AND(A5541="Colorectal Cancer Screening", E5541="Total Expenditure ($USD per 100,000 patients)"),
SUMIFS(COL!$F:$F,COL!$A:$A,C5541,COL!$G:$G,D5541),
IF(AND(A5541="Cervical Cancer Screening", E5541="Total Expenditure ($USD per 100,000 patients)"),
SUMIFS(CERV!$F:$F,CERV!$A:$A,C5541,CERV!$G:$G,D5541),
SUMIFS(CANSCRN!$F:$F,CANSCRN!$A:$A,C5541,CANSCRN!$G:$G,D5541))))))))))))</f>
        <v>194.8807683</v>
      </c>
    </row>
    <row r="5542" spans="1:6" x14ac:dyDescent="0.2">
      <c r="A5542" s="24" t="s">
        <v>103</v>
      </c>
      <c r="B5542" s="24" t="s">
        <v>101</v>
      </c>
      <c r="C5542" s="24" t="s">
        <v>75</v>
      </c>
      <c r="D5542" s="24">
        <v>2016</v>
      </c>
      <c r="E5542" s="24" t="s">
        <v>106</v>
      </c>
      <c r="F5542" s="3">
        <f>IF(AND(A5542="PSA Testing", E5542= "Utilization Rate (per 100,000 patients)"),
SUMIFS(PSA!$D:$D,PSA!$A:$A,C5542,PSA!$G:$G,D5542),
IF(AND(A5542="Colorectal Cancer Screening", E5542="Utilization Rate (per 100,000 patients)"),
SUMIFS(COL!$D:$D,COL!$A:$A,C5542,COL!$G:$G, D5542),
IF(AND(A5542="Cervical Cancer Screening", E5542="Utilization Rate (per 100,000 patients)"),
SUMIFS(CERV!$D:$D,CERV!$A:$A,C5542,CERV!$G:$G,D5542),
IF(AND(A5542="Cancer Screening for CKD patients", E5542="Utilization Rate (per 100,000 patients)"),
SUMIFS(CANSCRN!$D:$D,CANSCRN!$A:$A,C5542,CANSCRN!$G:$G,D5542),
IF(AND(A5542="PSA Testing", E5542="Cost per service ($USD)"),
SUMIFS(PSA!$E:$E,PSA!$A:$A,C5542,PSA!$G:$G,D5542),
IF(AND(A5542="Colorectal Cancer Screening", E5542="Cost per service ($USD)"),
SUMIFS(COL!$E:$E,COL!$A:$A,C5542,COL!$G:$G,D5542),
IF(AND(A5542="Cervical Cancer Screening", E5542="Cost per service ($USD)"),
SUMIFS(CERV!$E:$E,CERV!$A:$A,C5542,CERV!$G:$G,D5542),
IF(AND(A5542="Cancer Screening for CKD patients", E5542="Cost per service ($USD)"),
SUMIFS(CANSCRN!$E:$E,CANSCRN!$A:$A,C5542,CANSCRN!$G:$G,D5542),
IF(AND(A5542="PSA Testing", E5542="Total Expenditure ($USD per 100,000 patients)"),
SUMIFS(PSA!$F:$F,PSA!$A:$A,C5542,PSA!$G:$G,D5542),
IF(AND(A5542="Colorectal Cancer Screening", E5542="Total Expenditure ($USD per 100,000 patients)"),
SUMIFS(COL!$F:$F,COL!$A:$A,C5542,COL!$G:$G,D5542),
IF(AND(A5542="Cervical Cancer Screening", E5542="Total Expenditure ($USD per 100,000 patients)"),
SUMIFS(CERV!$F:$F,CERV!$A:$A,C5542,CERV!$G:$G,D5542),
SUMIFS(CANSCRN!$F:$F,CANSCRN!$A:$A,C5542,CANSCRN!$G:$G,D5542))))))))))))</f>
        <v>159.8578895</v>
      </c>
    </row>
    <row r="5543" spans="1:6" x14ac:dyDescent="0.2">
      <c r="A5543" s="24" t="s">
        <v>103</v>
      </c>
      <c r="B5543" s="24" t="s">
        <v>101</v>
      </c>
      <c r="C5543" s="24" t="s">
        <v>75</v>
      </c>
      <c r="D5543" s="24">
        <v>2017</v>
      </c>
      <c r="E5543" s="24" t="s">
        <v>106</v>
      </c>
      <c r="F5543" s="3">
        <f>IF(AND(A5543="PSA Testing", E5543= "Utilization Rate (per 100,000 patients)"),
SUMIFS(PSA!$D:$D,PSA!$A:$A,C5543,PSA!$G:$G,D5543),
IF(AND(A5543="Colorectal Cancer Screening", E5543="Utilization Rate (per 100,000 patients)"),
SUMIFS(COL!$D:$D,COL!$A:$A,C5543,COL!$G:$G, D5543),
IF(AND(A5543="Cervical Cancer Screening", E5543="Utilization Rate (per 100,000 patients)"),
SUMIFS(CERV!$D:$D,CERV!$A:$A,C5543,CERV!$G:$G,D5543),
IF(AND(A5543="Cancer Screening for CKD patients", E5543="Utilization Rate (per 100,000 patients)"),
SUMIFS(CANSCRN!$D:$D,CANSCRN!$A:$A,C5543,CANSCRN!$G:$G,D5543),
IF(AND(A5543="PSA Testing", E5543="Cost per service ($USD)"),
SUMIFS(PSA!$E:$E,PSA!$A:$A,C5543,PSA!$G:$G,D5543),
IF(AND(A5543="Colorectal Cancer Screening", E5543="Cost per service ($USD)"),
SUMIFS(COL!$E:$E,COL!$A:$A,C5543,COL!$G:$G,D5543),
IF(AND(A5543="Cervical Cancer Screening", E5543="Cost per service ($USD)"),
SUMIFS(CERV!$E:$E,CERV!$A:$A,C5543,CERV!$G:$G,D5543),
IF(AND(A5543="Cancer Screening for CKD patients", E5543="Cost per service ($USD)"),
SUMIFS(CANSCRN!$E:$E,CANSCRN!$A:$A,C5543,CANSCRN!$G:$G,D5543),
IF(AND(A5543="PSA Testing", E5543="Total Expenditure ($USD per 100,000 patients)"),
SUMIFS(PSA!$F:$F,PSA!$A:$A,C5543,PSA!$G:$G,D5543),
IF(AND(A5543="Colorectal Cancer Screening", E5543="Total Expenditure ($USD per 100,000 patients)"),
SUMIFS(COL!$F:$F,COL!$A:$A,C5543,COL!$G:$G,D5543),
IF(AND(A5543="Cervical Cancer Screening", E5543="Total Expenditure ($USD per 100,000 patients)"),
SUMIFS(CERV!$F:$F,CERV!$A:$A,C5543,CERV!$G:$G,D5543),
SUMIFS(CANSCRN!$F:$F,CANSCRN!$A:$A,C5543,CANSCRN!$G:$G,D5543))))))))))))</f>
        <v>139.2405335</v>
      </c>
    </row>
    <row r="5544" spans="1:6" x14ac:dyDescent="0.2">
      <c r="A5544" s="24" t="s">
        <v>103</v>
      </c>
      <c r="B5544" s="24" t="s">
        <v>101</v>
      </c>
      <c r="C5544" s="24" t="s">
        <v>75</v>
      </c>
      <c r="D5544" s="24">
        <v>2018</v>
      </c>
      <c r="E5544" s="24" t="s">
        <v>106</v>
      </c>
      <c r="F5544" s="3">
        <f>IF(AND(A5544="PSA Testing", E5544= "Utilization Rate (per 100,000 patients)"),
SUMIFS(PSA!$D:$D,PSA!$A:$A,C5544,PSA!$G:$G,D5544),
IF(AND(A5544="Colorectal Cancer Screening", E5544="Utilization Rate (per 100,000 patients)"),
SUMIFS(COL!$D:$D,COL!$A:$A,C5544,COL!$G:$G, D5544),
IF(AND(A5544="Cervical Cancer Screening", E5544="Utilization Rate (per 100,000 patients)"),
SUMIFS(CERV!$D:$D,CERV!$A:$A,C5544,CERV!$G:$G,D5544),
IF(AND(A5544="Cancer Screening for CKD patients", E5544="Utilization Rate (per 100,000 patients)"),
SUMIFS(CANSCRN!$D:$D,CANSCRN!$A:$A,C5544,CANSCRN!$G:$G,D5544),
IF(AND(A5544="PSA Testing", E5544="Cost per service ($USD)"),
SUMIFS(PSA!$E:$E,PSA!$A:$A,C5544,PSA!$G:$G,D5544),
IF(AND(A5544="Colorectal Cancer Screening", E5544="Cost per service ($USD)"),
SUMIFS(COL!$E:$E,COL!$A:$A,C5544,COL!$G:$G,D5544),
IF(AND(A5544="Cervical Cancer Screening", E5544="Cost per service ($USD)"),
SUMIFS(CERV!$E:$E,CERV!$A:$A,C5544,CERV!$G:$G,D5544),
IF(AND(A5544="Cancer Screening for CKD patients", E5544="Cost per service ($USD)"),
SUMIFS(CANSCRN!$E:$E,CANSCRN!$A:$A,C5544,CANSCRN!$G:$G,D5544),
IF(AND(A5544="PSA Testing", E5544="Total Expenditure ($USD per 100,000 patients)"),
SUMIFS(PSA!$F:$F,PSA!$A:$A,C5544,PSA!$G:$G,D5544),
IF(AND(A5544="Colorectal Cancer Screening", E5544="Total Expenditure ($USD per 100,000 patients)"),
SUMIFS(COL!$F:$F,COL!$A:$A,C5544,COL!$G:$G,D5544),
IF(AND(A5544="Cervical Cancer Screening", E5544="Total Expenditure ($USD per 100,000 patients)"),
SUMIFS(CERV!$F:$F,CERV!$A:$A,C5544,CERV!$G:$G,D5544),
SUMIFS(CANSCRN!$F:$F,CANSCRN!$A:$A,C5544,CANSCRN!$G:$G,D5544))))))))))))</f>
        <v>162.1223249</v>
      </c>
    </row>
    <row r="5545" spans="1:6" x14ac:dyDescent="0.2">
      <c r="A5545" s="24" t="s">
        <v>103</v>
      </c>
      <c r="B5545" s="24" t="s">
        <v>101</v>
      </c>
      <c r="C5545" s="24" t="s">
        <v>75</v>
      </c>
      <c r="D5545" s="24">
        <v>2019</v>
      </c>
      <c r="E5545" s="24" t="s">
        <v>106</v>
      </c>
      <c r="F5545" s="3">
        <f>IF(AND(A5545="PSA Testing", E5545= "Utilization Rate (per 100,000 patients)"),
SUMIFS(PSA!$D:$D,PSA!$A:$A,C5545,PSA!$G:$G,D5545),
IF(AND(A5545="Colorectal Cancer Screening", E5545="Utilization Rate (per 100,000 patients)"),
SUMIFS(COL!$D:$D,COL!$A:$A,C5545,COL!$G:$G, D5545),
IF(AND(A5545="Cervical Cancer Screening", E5545="Utilization Rate (per 100,000 patients)"),
SUMIFS(CERV!$D:$D,CERV!$A:$A,C5545,CERV!$G:$G,D5545),
IF(AND(A5545="Cancer Screening for CKD patients", E5545="Utilization Rate (per 100,000 patients)"),
SUMIFS(CANSCRN!$D:$D,CANSCRN!$A:$A,C5545,CANSCRN!$G:$G,D5545),
IF(AND(A5545="PSA Testing", E5545="Cost per service ($USD)"),
SUMIFS(PSA!$E:$E,PSA!$A:$A,C5545,PSA!$G:$G,D5545),
IF(AND(A5545="Colorectal Cancer Screening", E5545="Cost per service ($USD)"),
SUMIFS(COL!$E:$E,COL!$A:$A,C5545,COL!$G:$G,D5545),
IF(AND(A5545="Cervical Cancer Screening", E5545="Cost per service ($USD)"),
SUMIFS(CERV!$E:$E,CERV!$A:$A,C5545,CERV!$G:$G,D5545),
IF(AND(A5545="Cancer Screening for CKD patients", E5545="Cost per service ($USD)"),
SUMIFS(CANSCRN!$E:$E,CANSCRN!$A:$A,C5545,CANSCRN!$G:$G,D5545),
IF(AND(A5545="PSA Testing", E5545="Total Expenditure ($USD per 100,000 patients)"),
SUMIFS(PSA!$F:$F,PSA!$A:$A,C5545,PSA!$G:$G,D5545),
IF(AND(A5545="Colorectal Cancer Screening", E5545="Total Expenditure ($USD per 100,000 patients)"),
SUMIFS(COL!$F:$F,COL!$A:$A,C5545,COL!$G:$G,D5545),
IF(AND(A5545="Cervical Cancer Screening", E5545="Total Expenditure ($USD per 100,000 patients)"),
SUMIFS(CERV!$F:$F,CERV!$A:$A,C5545,CERV!$G:$G,D5545),
SUMIFS(CANSCRN!$F:$F,CANSCRN!$A:$A,C5545,CANSCRN!$G:$G,D5545))))))))))))</f>
        <v>159.41579179999999</v>
      </c>
    </row>
    <row r="5546" spans="1:6" x14ac:dyDescent="0.2">
      <c r="A5546" s="24" t="s">
        <v>103</v>
      </c>
      <c r="B5546" s="24" t="s">
        <v>101</v>
      </c>
      <c r="C5546" s="24" t="s">
        <v>76</v>
      </c>
      <c r="D5546" s="24">
        <v>2009</v>
      </c>
      <c r="E5546" s="24" t="s">
        <v>106</v>
      </c>
      <c r="F5546" s="3">
        <f>IF(AND(A5546="PSA Testing", E5546= "Utilization Rate (per 100,000 patients)"),
SUMIFS(PSA!$D:$D,PSA!$A:$A,C5546,PSA!$G:$G,D5546),
IF(AND(A5546="Colorectal Cancer Screening", E5546="Utilization Rate (per 100,000 patients)"),
SUMIFS(COL!$D:$D,COL!$A:$A,C5546,COL!$G:$G, D5546),
IF(AND(A5546="Cervical Cancer Screening", E5546="Utilization Rate (per 100,000 patients)"),
SUMIFS(CERV!$D:$D,CERV!$A:$A,C5546,CERV!$G:$G,D5546),
IF(AND(A5546="Cancer Screening for CKD patients", E5546="Utilization Rate (per 100,000 patients)"),
SUMIFS(CANSCRN!$D:$D,CANSCRN!$A:$A,C5546,CANSCRN!$G:$G,D5546),
IF(AND(A5546="PSA Testing", E5546="Cost per service ($USD)"),
SUMIFS(PSA!$E:$E,PSA!$A:$A,C5546,PSA!$G:$G,D5546),
IF(AND(A5546="Colorectal Cancer Screening", E5546="Cost per service ($USD)"),
SUMIFS(COL!$E:$E,COL!$A:$A,C5546,COL!$G:$G,D5546),
IF(AND(A5546="Cervical Cancer Screening", E5546="Cost per service ($USD)"),
SUMIFS(CERV!$E:$E,CERV!$A:$A,C5546,CERV!$G:$G,D5546),
IF(AND(A5546="Cancer Screening for CKD patients", E5546="Cost per service ($USD)"),
SUMIFS(CANSCRN!$E:$E,CANSCRN!$A:$A,C5546,CANSCRN!$G:$G,D5546),
IF(AND(A5546="PSA Testing", E5546="Total Expenditure ($USD per 100,000 patients)"),
SUMIFS(PSA!$F:$F,PSA!$A:$A,C5546,PSA!$G:$G,D5546),
IF(AND(A5546="Colorectal Cancer Screening", E5546="Total Expenditure ($USD per 100,000 patients)"),
SUMIFS(COL!$F:$F,COL!$A:$A,C5546,COL!$G:$G,D5546),
IF(AND(A5546="Cervical Cancer Screening", E5546="Total Expenditure ($USD per 100,000 patients)"),
SUMIFS(CERV!$F:$F,CERV!$A:$A,C5546,CERV!$G:$G,D5546),
SUMIFS(CANSCRN!$F:$F,CANSCRN!$A:$A,C5546,CANSCRN!$G:$G,D5546))))))))))))</f>
        <v>73.127701149999993</v>
      </c>
    </row>
    <row r="5547" spans="1:6" x14ac:dyDescent="0.2">
      <c r="A5547" s="24" t="s">
        <v>103</v>
      </c>
      <c r="B5547" s="24" t="s">
        <v>101</v>
      </c>
      <c r="C5547" s="24" t="s">
        <v>76</v>
      </c>
      <c r="D5547" s="24">
        <v>2010</v>
      </c>
      <c r="E5547" s="24" t="s">
        <v>106</v>
      </c>
      <c r="F5547" s="3">
        <f>IF(AND(A5547="PSA Testing", E5547= "Utilization Rate (per 100,000 patients)"),
SUMIFS(PSA!$D:$D,PSA!$A:$A,C5547,PSA!$G:$G,D5547),
IF(AND(A5547="Colorectal Cancer Screening", E5547="Utilization Rate (per 100,000 patients)"),
SUMIFS(COL!$D:$D,COL!$A:$A,C5547,COL!$G:$G, D5547),
IF(AND(A5547="Cervical Cancer Screening", E5547="Utilization Rate (per 100,000 patients)"),
SUMIFS(CERV!$D:$D,CERV!$A:$A,C5547,CERV!$G:$G,D5547),
IF(AND(A5547="Cancer Screening for CKD patients", E5547="Utilization Rate (per 100,000 patients)"),
SUMIFS(CANSCRN!$D:$D,CANSCRN!$A:$A,C5547,CANSCRN!$G:$G,D5547),
IF(AND(A5547="PSA Testing", E5547="Cost per service ($USD)"),
SUMIFS(PSA!$E:$E,PSA!$A:$A,C5547,PSA!$G:$G,D5547),
IF(AND(A5547="Colorectal Cancer Screening", E5547="Cost per service ($USD)"),
SUMIFS(COL!$E:$E,COL!$A:$A,C5547,COL!$G:$G,D5547),
IF(AND(A5547="Cervical Cancer Screening", E5547="Cost per service ($USD)"),
SUMIFS(CERV!$E:$E,CERV!$A:$A,C5547,CERV!$G:$G,D5547),
IF(AND(A5547="Cancer Screening for CKD patients", E5547="Cost per service ($USD)"),
SUMIFS(CANSCRN!$E:$E,CANSCRN!$A:$A,C5547,CANSCRN!$G:$G,D5547),
IF(AND(A5547="PSA Testing", E5547="Total Expenditure ($USD per 100,000 patients)"),
SUMIFS(PSA!$F:$F,PSA!$A:$A,C5547,PSA!$G:$G,D5547),
IF(AND(A5547="Colorectal Cancer Screening", E5547="Total Expenditure ($USD per 100,000 patients)"),
SUMIFS(COL!$F:$F,COL!$A:$A,C5547,COL!$G:$G,D5547),
IF(AND(A5547="Cervical Cancer Screening", E5547="Total Expenditure ($USD per 100,000 patients)"),
SUMIFS(CERV!$F:$F,CERV!$A:$A,C5547,CERV!$G:$G,D5547),
SUMIFS(CANSCRN!$F:$F,CANSCRN!$A:$A,C5547,CANSCRN!$G:$G,D5547))))))))))))</f>
        <v>81.482935089999998</v>
      </c>
    </row>
    <row r="5548" spans="1:6" x14ac:dyDescent="0.2">
      <c r="A5548" s="24" t="s">
        <v>103</v>
      </c>
      <c r="B5548" s="24" t="s">
        <v>101</v>
      </c>
      <c r="C5548" s="24" t="s">
        <v>76</v>
      </c>
      <c r="D5548" s="24">
        <v>2011</v>
      </c>
      <c r="E5548" s="24" t="s">
        <v>106</v>
      </c>
      <c r="F5548" s="3">
        <f>IF(AND(A5548="PSA Testing", E5548= "Utilization Rate (per 100,000 patients)"),
SUMIFS(PSA!$D:$D,PSA!$A:$A,C5548,PSA!$G:$G,D5548),
IF(AND(A5548="Colorectal Cancer Screening", E5548="Utilization Rate (per 100,000 patients)"),
SUMIFS(COL!$D:$D,COL!$A:$A,C5548,COL!$G:$G, D5548),
IF(AND(A5548="Cervical Cancer Screening", E5548="Utilization Rate (per 100,000 patients)"),
SUMIFS(CERV!$D:$D,CERV!$A:$A,C5548,CERV!$G:$G,D5548),
IF(AND(A5548="Cancer Screening for CKD patients", E5548="Utilization Rate (per 100,000 patients)"),
SUMIFS(CANSCRN!$D:$D,CANSCRN!$A:$A,C5548,CANSCRN!$G:$G,D5548),
IF(AND(A5548="PSA Testing", E5548="Cost per service ($USD)"),
SUMIFS(PSA!$E:$E,PSA!$A:$A,C5548,PSA!$G:$G,D5548),
IF(AND(A5548="Colorectal Cancer Screening", E5548="Cost per service ($USD)"),
SUMIFS(COL!$E:$E,COL!$A:$A,C5548,COL!$G:$G,D5548),
IF(AND(A5548="Cervical Cancer Screening", E5548="Cost per service ($USD)"),
SUMIFS(CERV!$E:$E,CERV!$A:$A,C5548,CERV!$G:$G,D5548),
IF(AND(A5548="Cancer Screening for CKD patients", E5548="Cost per service ($USD)"),
SUMIFS(CANSCRN!$E:$E,CANSCRN!$A:$A,C5548,CANSCRN!$G:$G,D5548),
IF(AND(A5548="PSA Testing", E5548="Total Expenditure ($USD per 100,000 patients)"),
SUMIFS(PSA!$F:$F,PSA!$A:$A,C5548,PSA!$G:$G,D5548),
IF(AND(A5548="Colorectal Cancer Screening", E5548="Total Expenditure ($USD per 100,000 patients)"),
SUMIFS(COL!$F:$F,COL!$A:$A,C5548,COL!$G:$G,D5548),
IF(AND(A5548="Cervical Cancer Screening", E5548="Total Expenditure ($USD per 100,000 patients)"),
SUMIFS(CERV!$F:$F,CERV!$A:$A,C5548,CERV!$G:$G,D5548),
SUMIFS(CANSCRN!$F:$F,CANSCRN!$A:$A,C5548,CANSCRN!$G:$G,D5548))))))))))))</f>
        <v>102.8642919</v>
      </c>
    </row>
    <row r="5549" spans="1:6" x14ac:dyDescent="0.2">
      <c r="A5549" s="24" t="s">
        <v>103</v>
      </c>
      <c r="B5549" s="24" t="s">
        <v>101</v>
      </c>
      <c r="C5549" s="24" t="s">
        <v>76</v>
      </c>
      <c r="D5549" s="24">
        <v>2012</v>
      </c>
      <c r="E5549" s="24" t="s">
        <v>106</v>
      </c>
      <c r="F5549" s="3">
        <f>IF(AND(A5549="PSA Testing", E5549= "Utilization Rate (per 100,000 patients)"),
SUMIFS(PSA!$D:$D,PSA!$A:$A,C5549,PSA!$G:$G,D5549),
IF(AND(A5549="Colorectal Cancer Screening", E5549="Utilization Rate (per 100,000 patients)"),
SUMIFS(COL!$D:$D,COL!$A:$A,C5549,COL!$G:$G, D5549),
IF(AND(A5549="Cervical Cancer Screening", E5549="Utilization Rate (per 100,000 patients)"),
SUMIFS(CERV!$D:$D,CERV!$A:$A,C5549,CERV!$G:$G,D5549),
IF(AND(A5549="Cancer Screening for CKD patients", E5549="Utilization Rate (per 100,000 patients)"),
SUMIFS(CANSCRN!$D:$D,CANSCRN!$A:$A,C5549,CANSCRN!$G:$G,D5549),
IF(AND(A5549="PSA Testing", E5549="Cost per service ($USD)"),
SUMIFS(PSA!$E:$E,PSA!$A:$A,C5549,PSA!$G:$G,D5549),
IF(AND(A5549="Colorectal Cancer Screening", E5549="Cost per service ($USD)"),
SUMIFS(COL!$E:$E,COL!$A:$A,C5549,COL!$G:$G,D5549),
IF(AND(A5549="Cervical Cancer Screening", E5549="Cost per service ($USD)"),
SUMIFS(CERV!$E:$E,CERV!$A:$A,C5549,CERV!$G:$G,D5549),
IF(AND(A5549="Cancer Screening for CKD patients", E5549="Cost per service ($USD)"),
SUMIFS(CANSCRN!$E:$E,CANSCRN!$A:$A,C5549,CANSCRN!$G:$G,D5549),
IF(AND(A5549="PSA Testing", E5549="Total Expenditure ($USD per 100,000 patients)"),
SUMIFS(PSA!$F:$F,PSA!$A:$A,C5549,PSA!$G:$G,D5549),
IF(AND(A5549="Colorectal Cancer Screening", E5549="Total Expenditure ($USD per 100,000 patients)"),
SUMIFS(COL!$F:$F,COL!$A:$A,C5549,COL!$G:$G,D5549),
IF(AND(A5549="Cervical Cancer Screening", E5549="Total Expenditure ($USD per 100,000 patients)"),
SUMIFS(CERV!$F:$F,CERV!$A:$A,C5549,CERV!$G:$G,D5549),
SUMIFS(CANSCRN!$F:$F,CANSCRN!$A:$A,C5549,CANSCRN!$G:$G,D5549))))))))))))</f>
        <v>111.0754455</v>
      </c>
    </row>
    <row r="5550" spans="1:6" x14ac:dyDescent="0.2">
      <c r="A5550" s="24" t="s">
        <v>103</v>
      </c>
      <c r="B5550" s="24" t="s">
        <v>101</v>
      </c>
      <c r="C5550" s="24" t="s">
        <v>76</v>
      </c>
      <c r="D5550" s="24">
        <v>2013</v>
      </c>
      <c r="E5550" s="24" t="s">
        <v>106</v>
      </c>
      <c r="F5550" s="3">
        <f>IF(AND(A5550="PSA Testing", E5550= "Utilization Rate (per 100,000 patients)"),
SUMIFS(PSA!$D:$D,PSA!$A:$A,C5550,PSA!$G:$G,D5550),
IF(AND(A5550="Colorectal Cancer Screening", E5550="Utilization Rate (per 100,000 patients)"),
SUMIFS(COL!$D:$D,COL!$A:$A,C5550,COL!$G:$G, D5550),
IF(AND(A5550="Cervical Cancer Screening", E5550="Utilization Rate (per 100,000 patients)"),
SUMIFS(CERV!$D:$D,CERV!$A:$A,C5550,CERV!$G:$G,D5550),
IF(AND(A5550="Cancer Screening for CKD patients", E5550="Utilization Rate (per 100,000 patients)"),
SUMIFS(CANSCRN!$D:$D,CANSCRN!$A:$A,C5550,CANSCRN!$G:$G,D5550),
IF(AND(A5550="PSA Testing", E5550="Cost per service ($USD)"),
SUMIFS(PSA!$E:$E,PSA!$A:$A,C5550,PSA!$G:$G,D5550),
IF(AND(A5550="Colorectal Cancer Screening", E5550="Cost per service ($USD)"),
SUMIFS(COL!$E:$E,COL!$A:$A,C5550,COL!$G:$G,D5550),
IF(AND(A5550="Cervical Cancer Screening", E5550="Cost per service ($USD)"),
SUMIFS(CERV!$E:$E,CERV!$A:$A,C5550,CERV!$G:$G,D5550),
IF(AND(A5550="Cancer Screening for CKD patients", E5550="Cost per service ($USD)"),
SUMIFS(CANSCRN!$E:$E,CANSCRN!$A:$A,C5550,CANSCRN!$G:$G,D5550),
IF(AND(A5550="PSA Testing", E5550="Total Expenditure ($USD per 100,000 patients)"),
SUMIFS(PSA!$F:$F,PSA!$A:$A,C5550,PSA!$G:$G,D5550),
IF(AND(A5550="Colorectal Cancer Screening", E5550="Total Expenditure ($USD per 100,000 patients)"),
SUMIFS(COL!$F:$F,COL!$A:$A,C5550,COL!$G:$G,D5550),
IF(AND(A5550="Cervical Cancer Screening", E5550="Total Expenditure ($USD per 100,000 patients)"),
SUMIFS(CERV!$F:$F,CERV!$A:$A,C5550,CERV!$G:$G,D5550),
SUMIFS(CANSCRN!$F:$F,CANSCRN!$A:$A,C5550,CANSCRN!$G:$G,D5550))))))))))))</f>
        <v>114.9991954</v>
      </c>
    </row>
    <row r="5551" spans="1:6" x14ac:dyDescent="0.2">
      <c r="A5551" s="24" t="s">
        <v>103</v>
      </c>
      <c r="B5551" s="24" t="s">
        <v>101</v>
      </c>
      <c r="C5551" s="24" t="s">
        <v>76</v>
      </c>
      <c r="D5551" s="24">
        <v>2014</v>
      </c>
      <c r="E5551" s="24" t="s">
        <v>106</v>
      </c>
      <c r="F5551" s="3">
        <f>IF(AND(A5551="PSA Testing", E5551= "Utilization Rate (per 100,000 patients)"),
SUMIFS(PSA!$D:$D,PSA!$A:$A,C5551,PSA!$G:$G,D5551),
IF(AND(A5551="Colorectal Cancer Screening", E5551="Utilization Rate (per 100,000 patients)"),
SUMIFS(COL!$D:$D,COL!$A:$A,C5551,COL!$G:$G, D5551),
IF(AND(A5551="Cervical Cancer Screening", E5551="Utilization Rate (per 100,000 patients)"),
SUMIFS(CERV!$D:$D,CERV!$A:$A,C5551,CERV!$G:$G,D5551),
IF(AND(A5551="Cancer Screening for CKD patients", E5551="Utilization Rate (per 100,000 patients)"),
SUMIFS(CANSCRN!$D:$D,CANSCRN!$A:$A,C5551,CANSCRN!$G:$G,D5551),
IF(AND(A5551="PSA Testing", E5551="Cost per service ($USD)"),
SUMIFS(PSA!$E:$E,PSA!$A:$A,C5551,PSA!$G:$G,D5551),
IF(AND(A5551="Colorectal Cancer Screening", E5551="Cost per service ($USD)"),
SUMIFS(COL!$E:$E,COL!$A:$A,C5551,COL!$G:$G,D5551),
IF(AND(A5551="Cervical Cancer Screening", E5551="Cost per service ($USD)"),
SUMIFS(CERV!$E:$E,CERV!$A:$A,C5551,CERV!$G:$G,D5551),
IF(AND(A5551="Cancer Screening for CKD patients", E5551="Cost per service ($USD)"),
SUMIFS(CANSCRN!$E:$E,CANSCRN!$A:$A,C5551,CANSCRN!$G:$G,D5551),
IF(AND(A5551="PSA Testing", E5551="Total Expenditure ($USD per 100,000 patients)"),
SUMIFS(PSA!$F:$F,PSA!$A:$A,C5551,PSA!$G:$G,D5551),
IF(AND(A5551="Colorectal Cancer Screening", E5551="Total Expenditure ($USD per 100,000 patients)"),
SUMIFS(COL!$F:$F,COL!$A:$A,C5551,COL!$G:$G,D5551),
IF(AND(A5551="Cervical Cancer Screening", E5551="Total Expenditure ($USD per 100,000 patients)"),
SUMIFS(CERV!$F:$F,CERV!$A:$A,C5551,CERV!$G:$G,D5551),
SUMIFS(CANSCRN!$F:$F,CANSCRN!$A:$A,C5551,CANSCRN!$G:$G,D5551))))))))))))</f>
        <v>119.00491580000001</v>
      </c>
    </row>
    <row r="5552" spans="1:6" x14ac:dyDescent="0.2">
      <c r="A5552" s="24" t="s">
        <v>103</v>
      </c>
      <c r="B5552" s="24" t="s">
        <v>101</v>
      </c>
      <c r="C5552" s="24" t="s">
        <v>76</v>
      </c>
      <c r="D5552" s="24">
        <v>2015</v>
      </c>
      <c r="E5552" s="24" t="s">
        <v>106</v>
      </c>
      <c r="F5552" s="3">
        <f>IF(AND(A5552="PSA Testing", E5552= "Utilization Rate (per 100,000 patients)"),
SUMIFS(PSA!$D:$D,PSA!$A:$A,C5552,PSA!$G:$G,D5552),
IF(AND(A5552="Colorectal Cancer Screening", E5552="Utilization Rate (per 100,000 patients)"),
SUMIFS(COL!$D:$D,COL!$A:$A,C5552,COL!$G:$G, D5552),
IF(AND(A5552="Cervical Cancer Screening", E5552="Utilization Rate (per 100,000 patients)"),
SUMIFS(CERV!$D:$D,CERV!$A:$A,C5552,CERV!$G:$G,D5552),
IF(AND(A5552="Cancer Screening for CKD patients", E5552="Utilization Rate (per 100,000 patients)"),
SUMIFS(CANSCRN!$D:$D,CANSCRN!$A:$A,C5552,CANSCRN!$G:$G,D5552),
IF(AND(A5552="PSA Testing", E5552="Cost per service ($USD)"),
SUMIFS(PSA!$E:$E,PSA!$A:$A,C5552,PSA!$G:$G,D5552),
IF(AND(A5552="Colorectal Cancer Screening", E5552="Cost per service ($USD)"),
SUMIFS(COL!$E:$E,COL!$A:$A,C5552,COL!$G:$G,D5552),
IF(AND(A5552="Cervical Cancer Screening", E5552="Cost per service ($USD)"),
SUMIFS(CERV!$E:$E,CERV!$A:$A,C5552,CERV!$G:$G,D5552),
IF(AND(A5552="Cancer Screening for CKD patients", E5552="Cost per service ($USD)"),
SUMIFS(CANSCRN!$E:$E,CANSCRN!$A:$A,C5552,CANSCRN!$G:$G,D5552),
IF(AND(A5552="PSA Testing", E5552="Total Expenditure ($USD per 100,000 patients)"),
SUMIFS(PSA!$F:$F,PSA!$A:$A,C5552,PSA!$G:$G,D5552),
IF(AND(A5552="Colorectal Cancer Screening", E5552="Total Expenditure ($USD per 100,000 patients)"),
SUMIFS(COL!$F:$F,COL!$A:$A,C5552,COL!$G:$G,D5552),
IF(AND(A5552="Cervical Cancer Screening", E5552="Total Expenditure ($USD per 100,000 patients)"),
SUMIFS(CERV!$F:$F,CERV!$A:$A,C5552,CERV!$G:$G,D5552),
SUMIFS(CANSCRN!$F:$F,CANSCRN!$A:$A,C5552,CANSCRN!$G:$G,D5552))))))))))))</f>
        <v>134.11117830000001</v>
      </c>
    </row>
    <row r="5553" spans="1:6" x14ac:dyDescent="0.2">
      <c r="A5553" s="24" t="s">
        <v>103</v>
      </c>
      <c r="B5553" s="24" t="s">
        <v>101</v>
      </c>
      <c r="C5553" s="24" t="s">
        <v>76</v>
      </c>
      <c r="D5553" s="24">
        <v>2016</v>
      </c>
      <c r="E5553" s="24" t="s">
        <v>106</v>
      </c>
      <c r="F5553" s="3">
        <f>IF(AND(A5553="PSA Testing", E5553= "Utilization Rate (per 100,000 patients)"),
SUMIFS(PSA!$D:$D,PSA!$A:$A,C5553,PSA!$G:$G,D5553),
IF(AND(A5553="Colorectal Cancer Screening", E5553="Utilization Rate (per 100,000 patients)"),
SUMIFS(COL!$D:$D,COL!$A:$A,C5553,COL!$G:$G, D5553),
IF(AND(A5553="Cervical Cancer Screening", E5553="Utilization Rate (per 100,000 patients)"),
SUMIFS(CERV!$D:$D,CERV!$A:$A,C5553,CERV!$G:$G,D5553),
IF(AND(A5553="Cancer Screening for CKD patients", E5553="Utilization Rate (per 100,000 patients)"),
SUMIFS(CANSCRN!$D:$D,CANSCRN!$A:$A,C5553,CANSCRN!$G:$G,D5553),
IF(AND(A5553="PSA Testing", E5553="Cost per service ($USD)"),
SUMIFS(PSA!$E:$E,PSA!$A:$A,C5553,PSA!$G:$G,D5553),
IF(AND(A5553="Colorectal Cancer Screening", E5553="Cost per service ($USD)"),
SUMIFS(COL!$E:$E,COL!$A:$A,C5553,COL!$G:$G,D5553),
IF(AND(A5553="Cervical Cancer Screening", E5553="Cost per service ($USD)"),
SUMIFS(CERV!$E:$E,CERV!$A:$A,C5553,CERV!$G:$G,D5553),
IF(AND(A5553="Cancer Screening for CKD patients", E5553="Cost per service ($USD)"),
SUMIFS(CANSCRN!$E:$E,CANSCRN!$A:$A,C5553,CANSCRN!$G:$G,D5553),
IF(AND(A5553="PSA Testing", E5553="Total Expenditure ($USD per 100,000 patients)"),
SUMIFS(PSA!$F:$F,PSA!$A:$A,C5553,PSA!$G:$G,D5553),
IF(AND(A5553="Colorectal Cancer Screening", E5553="Total Expenditure ($USD per 100,000 patients)"),
SUMIFS(COL!$F:$F,COL!$A:$A,C5553,COL!$G:$G,D5553),
IF(AND(A5553="Cervical Cancer Screening", E5553="Total Expenditure ($USD per 100,000 patients)"),
SUMIFS(CERV!$F:$F,CERV!$A:$A,C5553,CERV!$G:$G,D5553),
SUMIFS(CANSCRN!$F:$F,CANSCRN!$A:$A,C5553,CANSCRN!$G:$G,D5553))))))))))))</f>
        <v>191.70571580000001</v>
      </c>
    </row>
    <row r="5554" spans="1:6" x14ac:dyDescent="0.2">
      <c r="A5554" s="24" t="s">
        <v>103</v>
      </c>
      <c r="B5554" s="24" t="s">
        <v>101</v>
      </c>
      <c r="C5554" s="24" t="s">
        <v>76</v>
      </c>
      <c r="D5554" s="24">
        <v>2017</v>
      </c>
      <c r="E5554" s="24" t="s">
        <v>106</v>
      </c>
      <c r="F5554" s="3">
        <f>IF(AND(A5554="PSA Testing", E5554= "Utilization Rate (per 100,000 patients)"),
SUMIFS(PSA!$D:$D,PSA!$A:$A,C5554,PSA!$G:$G,D5554),
IF(AND(A5554="Colorectal Cancer Screening", E5554="Utilization Rate (per 100,000 patients)"),
SUMIFS(COL!$D:$D,COL!$A:$A,C5554,COL!$G:$G, D5554),
IF(AND(A5554="Cervical Cancer Screening", E5554="Utilization Rate (per 100,000 patients)"),
SUMIFS(CERV!$D:$D,CERV!$A:$A,C5554,CERV!$G:$G,D5554),
IF(AND(A5554="Cancer Screening for CKD patients", E5554="Utilization Rate (per 100,000 patients)"),
SUMIFS(CANSCRN!$D:$D,CANSCRN!$A:$A,C5554,CANSCRN!$G:$G,D5554),
IF(AND(A5554="PSA Testing", E5554="Cost per service ($USD)"),
SUMIFS(PSA!$E:$E,PSA!$A:$A,C5554,PSA!$G:$G,D5554),
IF(AND(A5554="Colorectal Cancer Screening", E5554="Cost per service ($USD)"),
SUMIFS(COL!$E:$E,COL!$A:$A,C5554,COL!$G:$G,D5554),
IF(AND(A5554="Cervical Cancer Screening", E5554="Cost per service ($USD)"),
SUMIFS(CERV!$E:$E,CERV!$A:$A,C5554,CERV!$G:$G,D5554),
IF(AND(A5554="Cancer Screening for CKD patients", E5554="Cost per service ($USD)"),
SUMIFS(CANSCRN!$E:$E,CANSCRN!$A:$A,C5554,CANSCRN!$G:$G,D5554),
IF(AND(A5554="PSA Testing", E5554="Total Expenditure ($USD per 100,000 patients)"),
SUMIFS(PSA!$F:$F,PSA!$A:$A,C5554,PSA!$G:$G,D5554),
IF(AND(A5554="Colorectal Cancer Screening", E5554="Total Expenditure ($USD per 100,000 patients)"),
SUMIFS(COL!$F:$F,COL!$A:$A,C5554,COL!$G:$G,D5554),
IF(AND(A5554="Cervical Cancer Screening", E5554="Total Expenditure ($USD per 100,000 patients)"),
SUMIFS(CERV!$F:$F,CERV!$A:$A,C5554,CERV!$G:$G,D5554),
SUMIFS(CANSCRN!$F:$F,CANSCRN!$A:$A,C5554,CANSCRN!$G:$G,D5554))))))))))))</f>
        <v>233.42864539999999</v>
      </c>
    </row>
    <row r="5555" spans="1:6" x14ac:dyDescent="0.2">
      <c r="A5555" s="24" t="s">
        <v>103</v>
      </c>
      <c r="B5555" s="24" t="s">
        <v>101</v>
      </c>
      <c r="C5555" s="24" t="s">
        <v>76</v>
      </c>
      <c r="D5555" s="24">
        <v>2018</v>
      </c>
      <c r="E5555" s="24" t="s">
        <v>106</v>
      </c>
      <c r="F5555" s="3">
        <f>IF(AND(A5555="PSA Testing", E5555= "Utilization Rate (per 100,000 patients)"),
SUMIFS(PSA!$D:$D,PSA!$A:$A,C5555,PSA!$G:$G,D5555),
IF(AND(A5555="Colorectal Cancer Screening", E5555="Utilization Rate (per 100,000 patients)"),
SUMIFS(COL!$D:$D,COL!$A:$A,C5555,COL!$G:$G, D5555),
IF(AND(A5555="Cervical Cancer Screening", E5555="Utilization Rate (per 100,000 patients)"),
SUMIFS(CERV!$D:$D,CERV!$A:$A,C5555,CERV!$G:$G,D5555),
IF(AND(A5555="Cancer Screening for CKD patients", E5555="Utilization Rate (per 100,000 patients)"),
SUMIFS(CANSCRN!$D:$D,CANSCRN!$A:$A,C5555,CANSCRN!$G:$G,D5555),
IF(AND(A5555="PSA Testing", E5555="Cost per service ($USD)"),
SUMIFS(PSA!$E:$E,PSA!$A:$A,C5555,PSA!$G:$G,D5555),
IF(AND(A5555="Colorectal Cancer Screening", E5555="Cost per service ($USD)"),
SUMIFS(COL!$E:$E,COL!$A:$A,C5555,COL!$G:$G,D5555),
IF(AND(A5555="Cervical Cancer Screening", E5555="Cost per service ($USD)"),
SUMIFS(CERV!$E:$E,CERV!$A:$A,C5555,CERV!$G:$G,D5555),
IF(AND(A5555="Cancer Screening for CKD patients", E5555="Cost per service ($USD)"),
SUMIFS(CANSCRN!$E:$E,CANSCRN!$A:$A,C5555,CANSCRN!$G:$G,D5555),
IF(AND(A5555="PSA Testing", E5555="Total Expenditure ($USD per 100,000 patients)"),
SUMIFS(PSA!$F:$F,PSA!$A:$A,C5555,PSA!$G:$G,D5555),
IF(AND(A5555="Colorectal Cancer Screening", E5555="Total Expenditure ($USD per 100,000 patients)"),
SUMIFS(COL!$F:$F,COL!$A:$A,C5555,COL!$G:$G,D5555),
IF(AND(A5555="Cervical Cancer Screening", E5555="Total Expenditure ($USD per 100,000 patients)"),
SUMIFS(CERV!$F:$F,CERV!$A:$A,C5555,CERV!$G:$G,D5555),
SUMIFS(CANSCRN!$F:$F,CANSCRN!$A:$A,C5555,CANSCRN!$G:$G,D5555))))))))))))</f>
        <v>302.87642140000003</v>
      </c>
    </row>
    <row r="5556" spans="1:6" x14ac:dyDescent="0.2">
      <c r="A5556" s="24" t="s">
        <v>103</v>
      </c>
      <c r="B5556" s="24" t="s">
        <v>101</v>
      </c>
      <c r="C5556" s="24" t="s">
        <v>76</v>
      </c>
      <c r="D5556" s="24">
        <v>2019</v>
      </c>
      <c r="E5556" s="24" t="s">
        <v>106</v>
      </c>
      <c r="F5556" s="3">
        <f>IF(AND(A5556="PSA Testing", E5556= "Utilization Rate (per 100,000 patients)"),
SUMIFS(PSA!$D:$D,PSA!$A:$A,C5556,PSA!$G:$G,D5556),
IF(AND(A5556="Colorectal Cancer Screening", E5556="Utilization Rate (per 100,000 patients)"),
SUMIFS(COL!$D:$D,COL!$A:$A,C5556,COL!$G:$G, D5556),
IF(AND(A5556="Cervical Cancer Screening", E5556="Utilization Rate (per 100,000 patients)"),
SUMIFS(CERV!$D:$D,CERV!$A:$A,C5556,CERV!$G:$G,D5556),
IF(AND(A5556="Cancer Screening for CKD patients", E5556="Utilization Rate (per 100,000 patients)"),
SUMIFS(CANSCRN!$D:$D,CANSCRN!$A:$A,C5556,CANSCRN!$G:$G,D5556),
IF(AND(A5556="PSA Testing", E5556="Cost per service ($USD)"),
SUMIFS(PSA!$E:$E,PSA!$A:$A,C5556,PSA!$G:$G,D5556),
IF(AND(A5556="Colorectal Cancer Screening", E5556="Cost per service ($USD)"),
SUMIFS(COL!$E:$E,COL!$A:$A,C5556,COL!$G:$G,D5556),
IF(AND(A5556="Cervical Cancer Screening", E5556="Cost per service ($USD)"),
SUMIFS(CERV!$E:$E,CERV!$A:$A,C5556,CERV!$G:$G,D5556),
IF(AND(A5556="Cancer Screening for CKD patients", E5556="Cost per service ($USD)"),
SUMIFS(CANSCRN!$E:$E,CANSCRN!$A:$A,C5556,CANSCRN!$G:$G,D5556),
IF(AND(A5556="PSA Testing", E5556="Total Expenditure ($USD per 100,000 patients)"),
SUMIFS(PSA!$F:$F,PSA!$A:$A,C5556,PSA!$G:$G,D5556),
IF(AND(A5556="Colorectal Cancer Screening", E5556="Total Expenditure ($USD per 100,000 patients)"),
SUMIFS(COL!$F:$F,COL!$A:$A,C5556,COL!$G:$G,D5556),
IF(AND(A5556="Cervical Cancer Screening", E5556="Total Expenditure ($USD per 100,000 patients)"),
SUMIFS(CERV!$F:$F,CERV!$A:$A,C5556,CERV!$G:$G,D5556),
SUMIFS(CANSCRN!$F:$F,CANSCRN!$A:$A,C5556,CANSCRN!$G:$G,D5556))))))))))))</f>
        <v>278.85236630000003</v>
      </c>
    </row>
    <row r="5557" spans="1:6" x14ac:dyDescent="0.2">
      <c r="A5557" s="24" t="s">
        <v>103</v>
      </c>
      <c r="B5557" s="24" t="s">
        <v>101</v>
      </c>
      <c r="C5557" s="24" t="s">
        <v>77</v>
      </c>
      <c r="D5557" s="24">
        <v>2009</v>
      </c>
      <c r="E5557" s="24" t="s">
        <v>106</v>
      </c>
      <c r="F5557" s="3">
        <f>IF(AND(A5557="PSA Testing", E5557= "Utilization Rate (per 100,000 patients)"),
SUMIFS(PSA!$D:$D,PSA!$A:$A,C5557,PSA!$G:$G,D5557),
IF(AND(A5557="Colorectal Cancer Screening", E5557="Utilization Rate (per 100,000 patients)"),
SUMIFS(COL!$D:$D,COL!$A:$A,C5557,COL!$G:$G, D5557),
IF(AND(A5557="Cervical Cancer Screening", E5557="Utilization Rate (per 100,000 patients)"),
SUMIFS(CERV!$D:$D,CERV!$A:$A,C5557,CERV!$G:$G,D5557),
IF(AND(A5557="Cancer Screening for CKD patients", E5557="Utilization Rate (per 100,000 patients)"),
SUMIFS(CANSCRN!$D:$D,CANSCRN!$A:$A,C5557,CANSCRN!$G:$G,D5557),
IF(AND(A5557="PSA Testing", E5557="Cost per service ($USD)"),
SUMIFS(PSA!$E:$E,PSA!$A:$A,C5557,PSA!$G:$G,D5557),
IF(AND(A5557="Colorectal Cancer Screening", E5557="Cost per service ($USD)"),
SUMIFS(COL!$E:$E,COL!$A:$A,C5557,COL!$G:$G,D5557),
IF(AND(A5557="Cervical Cancer Screening", E5557="Cost per service ($USD)"),
SUMIFS(CERV!$E:$E,CERV!$A:$A,C5557,CERV!$G:$G,D5557),
IF(AND(A5557="Cancer Screening for CKD patients", E5557="Cost per service ($USD)"),
SUMIFS(CANSCRN!$E:$E,CANSCRN!$A:$A,C5557,CANSCRN!$G:$G,D5557),
IF(AND(A5557="PSA Testing", E5557="Total Expenditure ($USD per 100,000 patients)"),
SUMIFS(PSA!$F:$F,PSA!$A:$A,C5557,PSA!$G:$G,D5557),
IF(AND(A5557="Colorectal Cancer Screening", E5557="Total Expenditure ($USD per 100,000 patients)"),
SUMIFS(COL!$F:$F,COL!$A:$A,C5557,COL!$G:$G,D5557),
IF(AND(A5557="Cervical Cancer Screening", E5557="Total Expenditure ($USD per 100,000 patients)"),
SUMIFS(CERV!$F:$F,CERV!$A:$A,C5557,CERV!$G:$G,D5557),
SUMIFS(CANSCRN!$F:$F,CANSCRN!$A:$A,C5557,CANSCRN!$G:$G,D5557))))))))))))</f>
        <v>59.05957265</v>
      </c>
    </row>
    <row r="5558" spans="1:6" x14ac:dyDescent="0.2">
      <c r="A5558" s="24" t="s">
        <v>103</v>
      </c>
      <c r="B5558" s="24" t="s">
        <v>101</v>
      </c>
      <c r="C5558" s="24" t="s">
        <v>77</v>
      </c>
      <c r="D5558" s="24">
        <v>2010</v>
      </c>
      <c r="E5558" s="24" t="s">
        <v>106</v>
      </c>
      <c r="F5558" s="3">
        <f>IF(AND(A5558="PSA Testing", E5558= "Utilization Rate (per 100,000 patients)"),
SUMIFS(PSA!$D:$D,PSA!$A:$A,C5558,PSA!$G:$G,D5558),
IF(AND(A5558="Colorectal Cancer Screening", E5558="Utilization Rate (per 100,000 patients)"),
SUMIFS(COL!$D:$D,COL!$A:$A,C5558,COL!$G:$G, D5558),
IF(AND(A5558="Cervical Cancer Screening", E5558="Utilization Rate (per 100,000 patients)"),
SUMIFS(CERV!$D:$D,CERV!$A:$A,C5558,CERV!$G:$G,D5558),
IF(AND(A5558="Cancer Screening for CKD patients", E5558="Utilization Rate (per 100,000 patients)"),
SUMIFS(CANSCRN!$D:$D,CANSCRN!$A:$A,C5558,CANSCRN!$G:$G,D5558),
IF(AND(A5558="PSA Testing", E5558="Cost per service ($USD)"),
SUMIFS(PSA!$E:$E,PSA!$A:$A,C5558,PSA!$G:$G,D5558),
IF(AND(A5558="Colorectal Cancer Screening", E5558="Cost per service ($USD)"),
SUMIFS(COL!$E:$E,COL!$A:$A,C5558,COL!$G:$G,D5558),
IF(AND(A5558="Cervical Cancer Screening", E5558="Cost per service ($USD)"),
SUMIFS(CERV!$E:$E,CERV!$A:$A,C5558,CERV!$G:$G,D5558),
IF(AND(A5558="Cancer Screening for CKD patients", E5558="Cost per service ($USD)"),
SUMIFS(CANSCRN!$E:$E,CANSCRN!$A:$A,C5558,CANSCRN!$G:$G,D5558),
IF(AND(A5558="PSA Testing", E5558="Total Expenditure ($USD per 100,000 patients)"),
SUMIFS(PSA!$F:$F,PSA!$A:$A,C5558,PSA!$G:$G,D5558),
IF(AND(A5558="Colorectal Cancer Screening", E5558="Total Expenditure ($USD per 100,000 patients)"),
SUMIFS(COL!$F:$F,COL!$A:$A,C5558,COL!$G:$G,D5558),
IF(AND(A5558="Cervical Cancer Screening", E5558="Total Expenditure ($USD per 100,000 patients)"),
SUMIFS(CERV!$F:$F,CERV!$A:$A,C5558,CERV!$G:$G,D5558),
SUMIFS(CANSCRN!$F:$F,CANSCRN!$A:$A,C5558,CANSCRN!$G:$G,D5558))))))))))))</f>
        <v>79.144081630000002</v>
      </c>
    </row>
    <row r="5559" spans="1:6" x14ac:dyDescent="0.2">
      <c r="A5559" s="24" t="s">
        <v>103</v>
      </c>
      <c r="B5559" s="24" t="s">
        <v>101</v>
      </c>
      <c r="C5559" s="24" t="s">
        <v>77</v>
      </c>
      <c r="D5559" s="24">
        <v>2011</v>
      </c>
      <c r="E5559" s="24" t="s">
        <v>106</v>
      </c>
      <c r="F5559" s="3">
        <f>IF(AND(A5559="PSA Testing", E5559= "Utilization Rate (per 100,000 patients)"),
SUMIFS(PSA!$D:$D,PSA!$A:$A,C5559,PSA!$G:$G,D5559),
IF(AND(A5559="Colorectal Cancer Screening", E5559="Utilization Rate (per 100,000 patients)"),
SUMIFS(COL!$D:$D,COL!$A:$A,C5559,COL!$G:$G, D5559),
IF(AND(A5559="Cervical Cancer Screening", E5559="Utilization Rate (per 100,000 patients)"),
SUMIFS(CERV!$D:$D,CERV!$A:$A,C5559,CERV!$G:$G,D5559),
IF(AND(A5559="Cancer Screening for CKD patients", E5559="Utilization Rate (per 100,000 patients)"),
SUMIFS(CANSCRN!$D:$D,CANSCRN!$A:$A,C5559,CANSCRN!$G:$G,D5559),
IF(AND(A5559="PSA Testing", E5559="Cost per service ($USD)"),
SUMIFS(PSA!$E:$E,PSA!$A:$A,C5559,PSA!$G:$G,D5559),
IF(AND(A5559="Colorectal Cancer Screening", E5559="Cost per service ($USD)"),
SUMIFS(COL!$E:$E,COL!$A:$A,C5559,COL!$G:$G,D5559),
IF(AND(A5559="Cervical Cancer Screening", E5559="Cost per service ($USD)"),
SUMIFS(CERV!$E:$E,CERV!$A:$A,C5559,CERV!$G:$G,D5559),
IF(AND(A5559="Cancer Screening for CKD patients", E5559="Cost per service ($USD)"),
SUMIFS(CANSCRN!$E:$E,CANSCRN!$A:$A,C5559,CANSCRN!$G:$G,D5559),
IF(AND(A5559="PSA Testing", E5559="Total Expenditure ($USD per 100,000 patients)"),
SUMIFS(PSA!$F:$F,PSA!$A:$A,C5559,PSA!$G:$G,D5559),
IF(AND(A5559="Colorectal Cancer Screening", E5559="Total Expenditure ($USD per 100,000 patients)"),
SUMIFS(COL!$F:$F,COL!$A:$A,C5559,COL!$G:$G,D5559),
IF(AND(A5559="Cervical Cancer Screening", E5559="Total Expenditure ($USD per 100,000 patients)"),
SUMIFS(CERV!$F:$F,CERV!$A:$A,C5559,CERV!$G:$G,D5559),
SUMIFS(CANSCRN!$F:$F,CANSCRN!$A:$A,C5559,CANSCRN!$G:$G,D5559))))))))))))</f>
        <v>96.418305079999996</v>
      </c>
    </row>
    <row r="5560" spans="1:6" x14ac:dyDescent="0.2">
      <c r="A5560" s="24" t="s">
        <v>103</v>
      </c>
      <c r="B5560" s="24" t="s">
        <v>101</v>
      </c>
      <c r="C5560" s="24" t="s">
        <v>77</v>
      </c>
      <c r="D5560" s="24">
        <v>2012</v>
      </c>
      <c r="E5560" s="24" t="s">
        <v>106</v>
      </c>
      <c r="F5560" s="3">
        <f>IF(AND(A5560="PSA Testing", E5560= "Utilization Rate (per 100,000 patients)"),
SUMIFS(PSA!$D:$D,PSA!$A:$A,C5560,PSA!$G:$G,D5560),
IF(AND(A5560="Colorectal Cancer Screening", E5560="Utilization Rate (per 100,000 patients)"),
SUMIFS(COL!$D:$D,COL!$A:$A,C5560,COL!$G:$G, D5560),
IF(AND(A5560="Cervical Cancer Screening", E5560="Utilization Rate (per 100,000 patients)"),
SUMIFS(CERV!$D:$D,CERV!$A:$A,C5560,CERV!$G:$G,D5560),
IF(AND(A5560="Cancer Screening for CKD patients", E5560="Utilization Rate (per 100,000 patients)"),
SUMIFS(CANSCRN!$D:$D,CANSCRN!$A:$A,C5560,CANSCRN!$G:$G,D5560),
IF(AND(A5560="PSA Testing", E5560="Cost per service ($USD)"),
SUMIFS(PSA!$E:$E,PSA!$A:$A,C5560,PSA!$G:$G,D5560),
IF(AND(A5560="Colorectal Cancer Screening", E5560="Cost per service ($USD)"),
SUMIFS(COL!$E:$E,COL!$A:$A,C5560,COL!$G:$G,D5560),
IF(AND(A5560="Cervical Cancer Screening", E5560="Cost per service ($USD)"),
SUMIFS(CERV!$E:$E,CERV!$A:$A,C5560,CERV!$G:$G,D5560),
IF(AND(A5560="Cancer Screening for CKD patients", E5560="Cost per service ($USD)"),
SUMIFS(CANSCRN!$E:$E,CANSCRN!$A:$A,C5560,CANSCRN!$G:$G,D5560),
IF(AND(A5560="PSA Testing", E5560="Total Expenditure ($USD per 100,000 patients)"),
SUMIFS(PSA!$F:$F,PSA!$A:$A,C5560,PSA!$G:$G,D5560),
IF(AND(A5560="Colorectal Cancer Screening", E5560="Total Expenditure ($USD per 100,000 patients)"),
SUMIFS(COL!$F:$F,COL!$A:$A,C5560,COL!$G:$G,D5560),
IF(AND(A5560="Cervical Cancer Screening", E5560="Total Expenditure ($USD per 100,000 patients)"),
SUMIFS(CERV!$F:$F,CERV!$A:$A,C5560,CERV!$G:$G,D5560),
SUMIFS(CANSCRN!$F:$F,CANSCRN!$A:$A,C5560,CANSCRN!$G:$G,D5560))))))))))))</f>
        <v>110.4172611</v>
      </c>
    </row>
    <row r="5561" spans="1:6" x14ac:dyDescent="0.2">
      <c r="A5561" s="24" t="s">
        <v>103</v>
      </c>
      <c r="B5561" s="24" t="s">
        <v>101</v>
      </c>
      <c r="C5561" s="24" t="s">
        <v>77</v>
      </c>
      <c r="D5561" s="24">
        <v>2013</v>
      </c>
      <c r="E5561" s="24" t="s">
        <v>106</v>
      </c>
      <c r="F5561" s="3">
        <f>IF(AND(A5561="PSA Testing", E5561= "Utilization Rate (per 100,000 patients)"),
SUMIFS(PSA!$D:$D,PSA!$A:$A,C5561,PSA!$G:$G,D5561),
IF(AND(A5561="Colorectal Cancer Screening", E5561="Utilization Rate (per 100,000 patients)"),
SUMIFS(COL!$D:$D,COL!$A:$A,C5561,COL!$G:$G, D5561),
IF(AND(A5561="Cervical Cancer Screening", E5561="Utilization Rate (per 100,000 patients)"),
SUMIFS(CERV!$D:$D,CERV!$A:$A,C5561,CERV!$G:$G,D5561),
IF(AND(A5561="Cancer Screening for CKD patients", E5561="Utilization Rate (per 100,000 patients)"),
SUMIFS(CANSCRN!$D:$D,CANSCRN!$A:$A,C5561,CANSCRN!$G:$G,D5561),
IF(AND(A5561="PSA Testing", E5561="Cost per service ($USD)"),
SUMIFS(PSA!$E:$E,PSA!$A:$A,C5561,PSA!$G:$G,D5561),
IF(AND(A5561="Colorectal Cancer Screening", E5561="Cost per service ($USD)"),
SUMIFS(COL!$E:$E,COL!$A:$A,C5561,COL!$G:$G,D5561),
IF(AND(A5561="Cervical Cancer Screening", E5561="Cost per service ($USD)"),
SUMIFS(CERV!$E:$E,CERV!$A:$A,C5561,CERV!$G:$G,D5561),
IF(AND(A5561="Cancer Screening for CKD patients", E5561="Cost per service ($USD)"),
SUMIFS(CANSCRN!$E:$E,CANSCRN!$A:$A,C5561,CANSCRN!$G:$G,D5561),
IF(AND(A5561="PSA Testing", E5561="Total Expenditure ($USD per 100,000 patients)"),
SUMIFS(PSA!$F:$F,PSA!$A:$A,C5561,PSA!$G:$G,D5561),
IF(AND(A5561="Colorectal Cancer Screening", E5561="Total Expenditure ($USD per 100,000 patients)"),
SUMIFS(COL!$F:$F,COL!$A:$A,C5561,COL!$G:$G,D5561),
IF(AND(A5561="Cervical Cancer Screening", E5561="Total Expenditure ($USD per 100,000 patients)"),
SUMIFS(CERV!$F:$F,CERV!$A:$A,C5561,CERV!$G:$G,D5561),
SUMIFS(CANSCRN!$F:$F,CANSCRN!$A:$A,C5561,CANSCRN!$G:$G,D5561))))))))))))</f>
        <v>130.1186395</v>
      </c>
    </row>
    <row r="5562" spans="1:6" x14ac:dyDescent="0.2">
      <c r="A5562" s="24" t="s">
        <v>103</v>
      </c>
      <c r="B5562" s="24" t="s">
        <v>101</v>
      </c>
      <c r="C5562" s="24" t="s">
        <v>77</v>
      </c>
      <c r="D5562" s="24">
        <v>2014</v>
      </c>
      <c r="E5562" s="24" t="s">
        <v>106</v>
      </c>
      <c r="F5562" s="3">
        <f>IF(AND(A5562="PSA Testing", E5562= "Utilization Rate (per 100,000 patients)"),
SUMIFS(PSA!$D:$D,PSA!$A:$A,C5562,PSA!$G:$G,D5562),
IF(AND(A5562="Colorectal Cancer Screening", E5562="Utilization Rate (per 100,000 patients)"),
SUMIFS(COL!$D:$D,COL!$A:$A,C5562,COL!$G:$G, D5562),
IF(AND(A5562="Cervical Cancer Screening", E5562="Utilization Rate (per 100,000 patients)"),
SUMIFS(CERV!$D:$D,CERV!$A:$A,C5562,CERV!$G:$G,D5562),
IF(AND(A5562="Cancer Screening for CKD patients", E5562="Utilization Rate (per 100,000 patients)"),
SUMIFS(CANSCRN!$D:$D,CANSCRN!$A:$A,C5562,CANSCRN!$G:$G,D5562),
IF(AND(A5562="PSA Testing", E5562="Cost per service ($USD)"),
SUMIFS(PSA!$E:$E,PSA!$A:$A,C5562,PSA!$G:$G,D5562),
IF(AND(A5562="Colorectal Cancer Screening", E5562="Cost per service ($USD)"),
SUMIFS(COL!$E:$E,COL!$A:$A,C5562,COL!$G:$G,D5562),
IF(AND(A5562="Cervical Cancer Screening", E5562="Cost per service ($USD)"),
SUMIFS(CERV!$E:$E,CERV!$A:$A,C5562,CERV!$G:$G,D5562),
IF(AND(A5562="Cancer Screening for CKD patients", E5562="Cost per service ($USD)"),
SUMIFS(CANSCRN!$E:$E,CANSCRN!$A:$A,C5562,CANSCRN!$G:$G,D5562),
IF(AND(A5562="PSA Testing", E5562="Total Expenditure ($USD per 100,000 patients)"),
SUMIFS(PSA!$F:$F,PSA!$A:$A,C5562,PSA!$G:$G,D5562),
IF(AND(A5562="Colorectal Cancer Screening", E5562="Total Expenditure ($USD per 100,000 patients)"),
SUMIFS(COL!$F:$F,COL!$A:$A,C5562,COL!$G:$G,D5562),
IF(AND(A5562="Cervical Cancer Screening", E5562="Total Expenditure ($USD per 100,000 patients)"),
SUMIFS(CERV!$F:$F,CERV!$A:$A,C5562,CERV!$G:$G,D5562),
SUMIFS(CANSCRN!$F:$F,CANSCRN!$A:$A,C5562,CANSCRN!$G:$G,D5562))))))))))))</f>
        <v>178.54663550000001</v>
      </c>
    </row>
    <row r="5563" spans="1:6" x14ac:dyDescent="0.2">
      <c r="A5563" s="24" t="s">
        <v>103</v>
      </c>
      <c r="B5563" s="24" t="s">
        <v>101</v>
      </c>
      <c r="C5563" s="24" t="s">
        <v>77</v>
      </c>
      <c r="D5563" s="24">
        <v>2015</v>
      </c>
      <c r="E5563" s="24" t="s">
        <v>106</v>
      </c>
      <c r="F5563" s="3">
        <f>IF(AND(A5563="PSA Testing", E5563= "Utilization Rate (per 100,000 patients)"),
SUMIFS(PSA!$D:$D,PSA!$A:$A,C5563,PSA!$G:$G,D5563),
IF(AND(A5563="Colorectal Cancer Screening", E5563="Utilization Rate (per 100,000 patients)"),
SUMIFS(COL!$D:$D,COL!$A:$A,C5563,COL!$G:$G, D5563),
IF(AND(A5563="Cervical Cancer Screening", E5563="Utilization Rate (per 100,000 patients)"),
SUMIFS(CERV!$D:$D,CERV!$A:$A,C5563,CERV!$G:$G,D5563),
IF(AND(A5563="Cancer Screening for CKD patients", E5563="Utilization Rate (per 100,000 patients)"),
SUMIFS(CANSCRN!$D:$D,CANSCRN!$A:$A,C5563,CANSCRN!$G:$G,D5563),
IF(AND(A5563="PSA Testing", E5563="Cost per service ($USD)"),
SUMIFS(PSA!$E:$E,PSA!$A:$A,C5563,PSA!$G:$G,D5563),
IF(AND(A5563="Colorectal Cancer Screening", E5563="Cost per service ($USD)"),
SUMIFS(COL!$E:$E,COL!$A:$A,C5563,COL!$G:$G,D5563),
IF(AND(A5563="Cervical Cancer Screening", E5563="Cost per service ($USD)"),
SUMIFS(CERV!$E:$E,CERV!$A:$A,C5563,CERV!$G:$G,D5563),
IF(AND(A5563="Cancer Screening for CKD patients", E5563="Cost per service ($USD)"),
SUMIFS(CANSCRN!$E:$E,CANSCRN!$A:$A,C5563,CANSCRN!$G:$G,D5563),
IF(AND(A5563="PSA Testing", E5563="Total Expenditure ($USD per 100,000 patients)"),
SUMIFS(PSA!$F:$F,PSA!$A:$A,C5563,PSA!$G:$G,D5563),
IF(AND(A5563="Colorectal Cancer Screening", E5563="Total Expenditure ($USD per 100,000 patients)"),
SUMIFS(COL!$F:$F,COL!$A:$A,C5563,COL!$G:$G,D5563),
IF(AND(A5563="Cervical Cancer Screening", E5563="Total Expenditure ($USD per 100,000 patients)"),
SUMIFS(CERV!$F:$F,CERV!$A:$A,C5563,CERV!$G:$G,D5563),
SUMIFS(CANSCRN!$F:$F,CANSCRN!$A:$A,C5563,CANSCRN!$G:$G,D5563))))))))))))</f>
        <v>228.34652629999999</v>
      </c>
    </row>
    <row r="5564" spans="1:6" x14ac:dyDescent="0.2">
      <c r="A5564" s="24" t="s">
        <v>103</v>
      </c>
      <c r="B5564" s="24" t="s">
        <v>101</v>
      </c>
      <c r="C5564" s="24" t="s">
        <v>77</v>
      </c>
      <c r="D5564" s="24">
        <v>2016</v>
      </c>
      <c r="E5564" s="24" t="s">
        <v>106</v>
      </c>
      <c r="F5564" s="3">
        <f>IF(AND(A5564="PSA Testing", E5564= "Utilization Rate (per 100,000 patients)"),
SUMIFS(PSA!$D:$D,PSA!$A:$A,C5564,PSA!$G:$G,D5564),
IF(AND(A5564="Colorectal Cancer Screening", E5564="Utilization Rate (per 100,000 patients)"),
SUMIFS(COL!$D:$D,COL!$A:$A,C5564,COL!$G:$G, D5564),
IF(AND(A5564="Cervical Cancer Screening", E5564="Utilization Rate (per 100,000 patients)"),
SUMIFS(CERV!$D:$D,CERV!$A:$A,C5564,CERV!$G:$G,D5564),
IF(AND(A5564="Cancer Screening for CKD patients", E5564="Utilization Rate (per 100,000 patients)"),
SUMIFS(CANSCRN!$D:$D,CANSCRN!$A:$A,C5564,CANSCRN!$G:$G,D5564),
IF(AND(A5564="PSA Testing", E5564="Cost per service ($USD)"),
SUMIFS(PSA!$E:$E,PSA!$A:$A,C5564,PSA!$G:$G,D5564),
IF(AND(A5564="Colorectal Cancer Screening", E5564="Cost per service ($USD)"),
SUMIFS(COL!$E:$E,COL!$A:$A,C5564,COL!$G:$G,D5564),
IF(AND(A5564="Cervical Cancer Screening", E5564="Cost per service ($USD)"),
SUMIFS(CERV!$E:$E,CERV!$A:$A,C5564,CERV!$G:$G,D5564),
IF(AND(A5564="Cancer Screening for CKD patients", E5564="Cost per service ($USD)"),
SUMIFS(CANSCRN!$E:$E,CANSCRN!$A:$A,C5564,CANSCRN!$G:$G,D5564),
IF(AND(A5564="PSA Testing", E5564="Total Expenditure ($USD per 100,000 patients)"),
SUMIFS(PSA!$F:$F,PSA!$A:$A,C5564,PSA!$G:$G,D5564),
IF(AND(A5564="Colorectal Cancer Screening", E5564="Total Expenditure ($USD per 100,000 patients)"),
SUMIFS(COL!$F:$F,COL!$A:$A,C5564,COL!$G:$G,D5564),
IF(AND(A5564="Cervical Cancer Screening", E5564="Total Expenditure ($USD per 100,000 patients)"),
SUMIFS(CERV!$F:$F,CERV!$A:$A,C5564,CERV!$G:$G,D5564),
SUMIFS(CANSCRN!$F:$F,CANSCRN!$A:$A,C5564,CANSCRN!$G:$G,D5564))))))))))))</f>
        <v>472.39118639999998</v>
      </c>
    </row>
    <row r="5565" spans="1:6" x14ac:dyDescent="0.2">
      <c r="A5565" s="24" t="s">
        <v>103</v>
      </c>
      <c r="B5565" s="24" t="s">
        <v>101</v>
      </c>
      <c r="C5565" s="24" t="s">
        <v>77</v>
      </c>
      <c r="D5565" s="24">
        <v>2017</v>
      </c>
      <c r="E5565" s="24" t="s">
        <v>106</v>
      </c>
      <c r="F5565" s="3">
        <f>IF(AND(A5565="PSA Testing", E5565= "Utilization Rate (per 100,000 patients)"),
SUMIFS(PSA!$D:$D,PSA!$A:$A,C5565,PSA!$G:$G,D5565),
IF(AND(A5565="Colorectal Cancer Screening", E5565="Utilization Rate (per 100,000 patients)"),
SUMIFS(COL!$D:$D,COL!$A:$A,C5565,COL!$G:$G, D5565),
IF(AND(A5565="Cervical Cancer Screening", E5565="Utilization Rate (per 100,000 patients)"),
SUMIFS(CERV!$D:$D,CERV!$A:$A,C5565,CERV!$G:$G,D5565),
IF(AND(A5565="Cancer Screening for CKD patients", E5565="Utilization Rate (per 100,000 patients)"),
SUMIFS(CANSCRN!$D:$D,CANSCRN!$A:$A,C5565,CANSCRN!$G:$G,D5565),
IF(AND(A5565="PSA Testing", E5565="Cost per service ($USD)"),
SUMIFS(PSA!$E:$E,PSA!$A:$A,C5565,PSA!$G:$G,D5565),
IF(AND(A5565="Colorectal Cancer Screening", E5565="Cost per service ($USD)"),
SUMIFS(COL!$E:$E,COL!$A:$A,C5565,COL!$G:$G,D5565),
IF(AND(A5565="Cervical Cancer Screening", E5565="Cost per service ($USD)"),
SUMIFS(CERV!$E:$E,CERV!$A:$A,C5565,CERV!$G:$G,D5565),
IF(AND(A5565="Cancer Screening for CKD patients", E5565="Cost per service ($USD)"),
SUMIFS(CANSCRN!$E:$E,CANSCRN!$A:$A,C5565,CANSCRN!$G:$G,D5565),
IF(AND(A5565="PSA Testing", E5565="Total Expenditure ($USD per 100,000 patients)"),
SUMIFS(PSA!$F:$F,PSA!$A:$A,C5565,PSA!$G:$G,D5565),
IF(AND(A5565="Colorectal Cancer Screening", E5565="Total Expenditure ($USD per 100,000 patients)"),
SUMIFS(COL!$F:$F,COL!$A:$A,C5565,COL!$G:$G,D5565),
IF(AND(A5565="Cervical Cancer Screening", E5565="Total Expenditure ($USD per 100,000 patients)"),
SUMIFS(CERV!$F:$F,CERV!$A:$A,C5565,CERV!$G:$G,D5565),
SUMIFS(CANSCRN!$F:$F,CANSCRN!$A:$A,C5565,CANSCRN!$G:$G,D5565))))))))))))</f>
        <v>382.66027969999999</v>
      </c>
    </row>
    <row r="5566" spans="1:6" x14ac:dyDescent="0.2">
      <c r="A5566" s="24" t="s">
        <v>103</v>
      </c>
      <c r="B5566" s="24" t="s">
        <v>101</v>
      </c>
      <c r="C5566" s="24" t="s">
        <v>77</v>
      </c>
      <c r="D5566" s="24">
        <v>2018</v>
      </c>
      <c r="E5566" s="24" t="s">
        <v>106</v>
      </c>
      <c r="F5566" s="3">
        <f>IF(AND(A5566="PSA Testing", E5566= "Utilization Rate (per 100,000 patients)"),
SUMIFS(PSA!$D:$D,PSA!$A:$A,C5566,PSA!$G:$G,D5566),
IF(AND(A5566="Colorectal Cancer Screening", E5566="Utilization Rate (per 100,000 patients)"),
SUMIFS(COL!$D:$D,COL!$A:$A,C5566,COL!$G:$G, D5566),
IF(AND(A5566="Cervical Cancer Screening", E5566="Utilization Rate (per 100,000 patients)"),
SUMIFS(CERV!$D:$D,CERV!$A:$A,C5566,CERV!$G:$G,D5566),
IF(AND(A5566="Cancer Screening for CKD patients", E5566="Utilization Rate (per 100,000 patients)"),
SUMIFS(CANSCRN!$D:$D,CANSCRN!$A:$A,C5566,CANSCRN!$G:$G,D5566),
IF(AND(A5566="PSA Testing", E5566="Cost per service ($USD)"),
SUMIFS(PSA!$E:$E,PSA!$A:$A,C5566,PSA!$G:$G,D5566),
IF(AND(A5566="Colorectal Cancer Screening", E5566="Cost per service ($USD)"),
SUMIFS(COL!$E:$E,COL!$A:$A,C5566,COL!$G:$G,D5566),
IF(AND(A5566="Cervical Cancer Screening", E5566="Cost per service ($USD)"),
SUMIFS(CERV!$E:$E,CERV!$A:$A,C5566,CERV!$G:$G,D5566),
IF(AND(A5566="Cancer Screening for CKD patients", E5566="Cost per service ($USD)"),
SUMIFS(CANSCRN!$E:$E,CANSCRN!$A:$A,C5566,CANSCRN!$G:$G,D5566),
IF(AND(A5566="PSA Testing", E5566="Total Expenditure ($USD per 100,000 patients)"),
SUMIFS(PSA!$F:$F,PSA!$A:$A,C5566,PSA!$G:$G,D5566),
IF(AND(A5566="Colorectal Cancer Screening", E5566="Total Expenditure ($USD per 100,000 patients)"),
SUMIFS(COL!$F:$F,COL!$A:$A,C5566,COL!$G:$G,D5566),
IF(AND(A5566="Cervical Cancer Screening", E5566="Total Expenditure ($USD per 100,000 patients)"),
SUMIFS(CERV!$F:$F,CERV!$A:$A,C5566,CERV!$G:$G,D5566),
SUMIFS(CANSCRN!$F:$F,CANSCRN!$A:$A,C5566,CANSCRN!$G:$G,D5566))))))))))))</f>
        <v>430.5336552</v>
      </c>
    </row>
    <row r="5567" spans="1:6" x14ac:dyDescent="0.2">
      <c r="A5567" s="24" t="s">
        <v>103</v>
      </c>
      <c r="B5567" s="24" t="s">
        <v>101</v>
      </c>
      <c r="C5567" s="24" t="s">
        <v>77</v>
      </c>
      <c r="D5567" s="24">
        <v>2019</v>
      </c>
      <c r="E5567" s="24" t="s">
        <v>106</v>
      </c>
      <c r="F5567" s="3">
        <f>IF(AND(A5567="PSA Testing", E5567= "Utilization Rate (per 100,000 patients)"),
SUMIFS(PSA!$D:$D,PSA!$A:$A,C5567,PSA!$G:$G,D5567),
IF(AND(A5567="Colorectal Cancer Screening", E5567="Utilization Rate (per 100,000 patients)"),
SUMIFS(COL!$D:$D,COL!$A:$A,C5567,COL!$G:$G, D5567),
IF(AND(A5567="Cervical Cancer Screening", E5567="Utilization Rate (per 100,000 patients)"),
SUMIFS(CERV!$D:$D,CERV!$A:$A,C5567,CERV!$G:$G,D5567),
IF(AND(A5567="Cancer Screening for CKD patients", E5567="Utilization Rate (per 100,000 patients)"),
SUMIFS(CANSCRN!$D:$D,CANSCRN!$A:$A,C5567,CANSCRN!$G:$G,D5567),
IF(AND(A5567="PSA Testing", E5567="Cost per service ($USD)"),
SUMIFS(PSA!$E:$E,PSA!$A:$A,C5567,PSA!$G:$G,D5567),
IF(AND(A5567="Colorectal Cancer Screening", E5567="Cost per service ($USD)"),
SUMIFS(COL!$E:$E,COL!$A:$A,C5567,COL!$G:$G,D5567),
IF(AND(A5567="Cervical Cancer Screening", E5567="Cost per service ($USD)"),
SUMIFS(CERV!$E:$E,CERV!$A:$A,C5567,CERV!$G:$G,D5567),
IF(AND(A5567="Cancer Screening for CKD patients", E5567="Cost per service ($USD)"),
SUMIFS(CANSCRN!$E:$E,CANSCRN!$A:$A,C5567,CANSCRN!$G:$G,D5567),
IF(AND(A5567="PSA Testing", E5567="Total Expenditure ($USD per 100,000 patients)"),
SUMIFS(PSA!$F:$F,PSA!$A:$A,C5567,PSA!$G:$G,D5567),
IF(AND(A5567="Colorectal Cancer Screening", E5567="Total Expenditure ($USD per 100,000 patients)"),
SUMIFS(COL!$F:$F,COL!$A:$A,C5567,COL!$G:$G,D5567),
IF(AND(A5567="Cervical Cancer Screening", E5567="Total Expenditure ($USD per 100,000 patients)"),
SUMIFS(CERV!$F:$F,CERV!$A:$A,C5567,CERV!$G:$G,D5567),
SUMIFS(CANSCRN!$F:$F,CANSCRN!$A:$A,C5567,CANSCRN!$G:$G,D5567))))))))))))</f>
        <v>570.236763</v>
      </c>
    </row>
    <row r="5568" spans="1:6" x14ac:dyDescent="0.2">
      <c r="A5568" s="24" t="s">
        <v>103</v>
      </c>
      <c r="B5568" s="24" t="s">
        <v>101</v>
      </c>
      <c r="C5568" s="24" t="s">
        <v>78</v>
      </c>
      <c r="D5568" s="24">
        <v>2009</v>
      </c>
      <c r="E5568" s="24" t="s">
        <v>106</v>
      </c>
      <c r="F5568" s="3">
        <f>IF(AND(A5568="PSA Testing", E5568= "Utilization Rate (per 100,000 patients)"),
SUMIFS(PSA!$D:$D,PSA!$A:$A,C5568,PSA!$G:$G,D5568),
IF(AND(A5568="Colorectal Cancer Screening", E5568="Utilization Rate (per 100,000 patients)"),
SUMIFS(COL!$D:$D,COL!$A:$A,C5568,COL!$G:$G, D5568),
IF(AND(A5568="Cervical Cancer Screening", E5568="Utilization Rate (per 100,000 patients)"),
SUMIFS(CERV!$D:$D,CERV!$A:$A,C5568,CERV!$G:$G,D5568),
IF(AND(A5568="Cancer Screening for CKD patients", E5568="Utilization Rate (per 100,000 patients)"),
SUMIFS(CANSCRN!$D:$D,CANSCRN!$A:$A,C5568,CANSCRN!$G:$G,D5568),
IF(AND(A5568="PSA Testing", E5568="Cost per service ($USD)"),
SUMIFS(PSA!$E:$E,PSA!$A:$A,C5568,PSA!$G:$G,D5568),
IF(AND(A5568="Colorectal Cancer Screening", E5568="Cost per service ($USD)"),
SUMIFS(COL!$E:$E,COL!$A:$A,C5568,COL!$G:$G,D5568),
IF(AND(A5568="Cervical Cancer Screening", E5568="Cost per service ($USD)"),
SUMIFS(CERV!$E:$E,CERV!$A:$A,C5568,CERV!$G:$G,D5568),
IF(AND(A5568="Cancer Screening for CKD patients", E5568="Cost per service ($USD)"),
SUMIFS(CANSCRN!$E:$E,CANSCRN!$A:$A,C5568,CANSCRN!$G:$G,D5568),
IF(AND(A5568="PSA Testing", E5568="Total Expenditure ($USD per 100,000 patients)"),
SUMIFS(PSA!$F:$F,PSA!$A:$A,C5568,PSA!$G:$G,D5568),
IF(AND(A5568="Colorectal Cancer Screening", E5568="Total Expenditure ($USD per 100,000 patients)"),
SUMIFS(COL!$F:$F,COL!$A:$A,C5568,COL!$G:$G,D5568),
IF(AND(A5568="Cervical Cancer Screening", E5568="Total Expenditure ($USD per 100,000 patients)"),
SUMIFS(CERV!$F:$F,CERV!$A:$A,C5568,CERV!$G:$G,D5568),
SUMIFS(CANSCRN!$F:$F,CANSCRN!$A:$A,C5568,CANSCRN!$G:$G,D5568))))))))))))</f>
        <v>86.854269070000001</v>
      </c>
    </row>
    <row r="5569" spans="1:6" x14ac:dyDescent="0.2">
      <c r="A5569" s="24" t="s">
        <v>103</v>
      </c>
      <c r="B5569" s="24" t="s">
        <v>101</v>
      </c>
      <c r="C5569" s="24" t="s">
        <v>78</v>
      </c>
      <c r="D5569" s="24">
        <v>2010</v>
      </c>
      <c r="E5569" s="24" t="s">
        <v>106</v>
      </c>
      <c r="F5569" s="3">
        <f>IF(AND(A5569="PSA Testing", E5569= "Utilization Rate (per 100,000 patients)"),
SUMIFS(PSA!$D:$D,PSA!$A:$A,C5569,PSA!$G:$G,D5569),
IF(AND(A5569="Colorectal Cancer Screening", E5569="Utilization Rate (per 100,000 patients)"),
SUMIFS(COL!$D:$D,COL!$A:$A,C5569,COL!$G:$G, D5569),
IF(AND(A5569="Cervical Cancer Screening", E5569="Utilization Rate (per 100,000 patients)"),
SUMIFS(CERV!$D:$D,CERV!$A:$A,C5569,CERV!$G:$G,D5569),
IF(AND(A5569="Cancer Screening for CKD patients", E5569="Utilization Rate (per 100,000 patients)"),
SUMIFS(CANSCRN!$D:$D,CANSCRN!$A:$A,C5569,CANSCRN!$G:$G,D5569),
IF(AND(A5569="PSA Testing", E5569="Cost per service ($USD)"),
SUMIFS(PSA!$E:$E,PSA!$A:$A,C5569,PSA!$G:$G,D5569),
IF(AND(A5569="Colorectal Cancer Screening", E5569="Cost per service ($USD)"),
SUMIFS(COL!$E:$E,COL!$A:$A,C5569,COL!$G:$G,D5569),
IF(AND(A5569="Cervical Cancer Screening", E5569="Cost per service ($USD)"),
SUMIFS(CERV!$E:$E,CERV!$A:$A,C5569,CERV!$G:$G,D5569),
IF(AND(A5569="Cancer Screening for CKD patients", E5569="Cost per service ($USD)"),
SUMIFS(CANSCRN!$E:$E,CANSCRN!$A:$A,C5569,CANSCRN!$G:$G,D5569),
IF(AND(A5569="PSA Testing", E5569="Total Expenditure ($USD per 100,000 patients)"),
SUMIFS(PSA!$F:$F,PSA!$A:$A,C5569,PSA!$G:$G,D5569),
IF(AND(A5569="Colorectal Cancer Screening", E5569="Total Expenditure ($USD per 100,000 patients)"),
SUMIFS(COL!$F:$F,COL!$A:$A,C5569,COL!$G:$G,D5569),
IF(AND(A5569="Cervical Cancer Screening", E5569="Total Expenditure ($USD per 100,000 patients)"),
SUMIFS(CERV!$F:$F,CERV!$A:$A,C5569,CERV!$G:$G,D5569),
SUMIFS(CANSCRN!$F:$F,CANSCRN!$A:$A,C5569,CANSCRN!$G:$G,D5569))))))))))))</f>
        <v>90.173876980000003</v>
      </c>
    </row>
    <row r="5570" spans="1:6" x14ac:dyDescent="0.2">
      <c r="A5570" s="24" t="s">
        <v>103</v>
      </c>
      <c r="B5570" s="24" t="s">
        <v>101</v>
      </c>
      <c r="C5570" s="24" t="s">
        <v>78</v>
      </c>
      <c r="D5570" s="24">
        <v>2011</v>
      </c>
      <c r="E5570" s="24" t="s">
        <v>106</v>
      </c>
      <c r="F5570" s="3">
        <f>IF(AND(A5570="PSA Testing", E5570= "Utilization Rate (per 100,000 patients)"),
SUMIFS(PSA!$D:$D,PSA!$A:$A,C5570,PSA!$G:$G,D5570),
IF(AND(A5570="Colorectal Cancer Screening", E5570="Utilization Rate (per 100,000 patients)"),
SUMIFS(COL!$D:$D,COL!$A:$A,C5570,COL!$G:$G, D5570),
IF(AND(A5570="Cervical Cancer Screening", E5570="Utilization Rate (per 100,000 patients)"),
SUMIFS(CERV!$D:$D,CERV!$A:$A,C5570,CERV!$G:$G,D5570),
IF(AND(A5570="Cancer Screening for CKD patients", E5570="Utilization Rate (per 100,000 patients)"),
SUMIFS(CANSCRN!$D:$D,CANSCRN!$A:$A,C5570,CANSCRN!$G:$G,D5570),
IF(AND(A5570="PSA Testing", E5570="Cost per service ($USD)"),
SUMIFS(PSA!$E:$E,PSA!$A:$A,C5570,PSA!$G:$G,D5570),
IF(AND(A5570="Colorectal Cancer Screening", E5570="Cost per service ($USD)"),
SUMIFS(COL!$E:$E,COL!$A:$A,C5570,COL!$G:$G,D5570),
IF(AND(A5570="Cervical Cancer Screening", E5570="Cost per service ($USD)"),
SUMIFS(CERV!$E:$E,CERV!$A:$A,C5570,CERV!$G:$G,D5570),
IF(AND(A5570="Cancer Screening for CKD patients", E5570="Cost per service ($USD)"),
SUMIFS(CANSCRN!$E:$E,CANSCRN!$A:$A,C5570,CANSCRN!$G:$G,D5570),
IF(AND(A5570="PSA Testing", E5570="Total Expenditure ($USD per 100,000 patients)"),
SUMIFS(PSA!$F:$F,PSA!$A:$A,C5570,PSA!$G:$G,D5570),
IF(AND(A5570="Colorectal Cancer Screening", E5570="Total Expenditure ($USD per 100,000 patients)"),
SUMIFS(COL!$F:$F,COL!$A:$A,C5570,COL!$G:$G,D5570),
IF(AND(A5570="Cervical Cancer Screening", E5570="Total Expenditure ($USD per 100,000 patients)"),
SUMIFS(CERV!$F:$F,CERV!$A:$A,C5570,CERV!$G:$G,D5570),
SUMIFS(CANSCRN!$F:$F,CANSCRN!$A:$A,C5570,CANSCRN!$G:$G,D5570))))))))))))</f>
        <v>93.117286250000006</v>
      </c>
    </row>
    <row r="5571" spans="1:6" x14ac:dyDescent="0.2">
      <c r="A5571" s="24" t="s">
        <v>103</v>
      </c>
      <c r="B5571" s="24" t="s">
        <v>101</v>
      </c>
      <c r="C5571" s="24" t="s">
        <v>78</v>
      </c>
      <c r="D5571" s="24">
        <v>2012</v>
      </c>
      <c r="E5571" s="24" t="s">
        <v>106</v>
      </c>
      <c r="F5571" s="3">
        <f>IF(AND(A5571="PSA Testing", E5571= "Utilization Rate (per 100,000 patients)"),
SUMIFS(PSA!$D:$D,PSA!$A:$A,C5571,PSA!$G:$G,D5571),
IF(AND(A5571="Colorectal Cancer Screening", E5571="Utilization Rate (per 100,000 patients)"),
SUMIFS(COL!$D:$D,COL!$A:$A,C5571,COL!$G:$G, D5571),
IF(AND(A5571="Cervical Cancer Screening", E5571="Utilization Rate (per 100,000 patients)"),
SUMIFS(CERV!$D:$D,CERV!$A:$A,C5571,CERV!$G:$G,D5571),
IF(AND(A5571="Cancer Screening for CKD patients", E5571="Utilization Rate (per 100,000 patients)"),
SUMIFS(CANSCRN!$D:$D,CANSCRN!$A:$A,C5571,CANSCRN!$G:$G,D5571),
IF(AND(A5571="PSA Testing", E5571="Cost per service ($USD)"),
SUMIFS(PSA!$E:$E,PSA!$A:$A,C5571,PSA!$G:$G,D5571),
IF(AND(A5571="Colorectal Cancer Screening", E5571="Cost per service ($USD)"),
SUMIFS(COL!$E:$E,COL!$A:$A,C5571,COL!$G:$G,D5571),
IF(AND(A5571="Cervical Cancer Screening", E5571="Cost per service ($USD)"),
SUMIFS(CERV!$E:$E,CERV!$A:$A,C5571,CERV!$G:$G,D5571),
IF(AND(A5571="Cancer Screening for CKD patients", E5571="Cost per service ($USD)"),
SUMIFS(CANSCRN!$E:$E,CANSCRN!$A:$A,C5571,CANSCRN!$G:$G,D5571),
IF(AND(A5571="PSA Testing", E5571="Total Expenditure ($USD per 100,000 patients)"),
SUMIFS(PSA!$F:$F,PSA!$A:$A,C5571,PSA!$G:$G,D5571),
IF(AND(A5571="Colorectal Cancer Screening", E5571="Total Expenditure ($USD per 100,000 patients)"),
SUMIFS(COL!$F:$F,COL!$A:$A,C5571,COL!$G:$G,D5571),
IF(AND(A5571="Cervical Cancer Screening", E5571="Total Expenditure ($USD per 100,000 patients)"),
SUMIFS(CERV!$F:$F,CERV!$A:$A,C5571,CERV!$G:$G,D5571),
SUMIFS(CANSCRN!$F:$F,CANSCRN!$A:$A,C5571,CANSCRN!$G:$G,D5571))))))))))))</f>
        <v>110.31030680000001</v>
      </c>
    </row>
    <row r="5572" spans="1:6" x14ac:dyDescent="0.2">
      <c r="A5572" s="24" t="s">
        <v>103</v>
      </c>
      <c r="B5572" s="24" t="s">
        <v>101</v>
      </c>
      <c r="C5572" s="24" t="s">
        <v>78</v>
      </c>
      <c r="D5572" s="24">
        <v>2013</v>
      </c>
      <c r="E5572" s="24" t="s">
        <v>106</v>
      </c>
      <c r="F5572" s="3">
        <f>IF(AND(A5572="PSA Testing", E5572= "Utilization Rate (per 100,000 patients)"),
SUMIFS(PSA!$D:$D,PSA!$A:$A,C5572,PSA!$G:$G,D5572),
IF(AND(A5572="Colorectal Cancer Screening", E5572="Utilization Rate (per 100,000 patients)"),
SUMIFS(COL!$D:$D,COL!$A:$A,C5572,COL!$G:$G, D5572),
IF(AND(A5572="Cervical Cancer Screening", E5572="Utilization Rate (per 100,000 patients)"),
SUMIFS(CERV!$D:$D,CERV!$A:$A,C5572,CERV!$G:$G,D5572),
IF(AND(A5572="Cancer Screening for CKD patients", E5572="Utilization Rate (per 100,000 patients)"),
SUMIFS(CANSCRN!$D:$D,CANSCRN!$A:$A,C5572,CANSCRN!$G:$G,D5572),
IF(AND(A5572="PSA Testing", E5572="Cost per service ($USD)"),
SUMIFS(PSA!$E:$E,PSA!$A:$A,C5572,PSA!$G:$G,D5572),
IF(AND(A5572="Colorectal Cancer Screening", E5572="Cost per service ($USD)"),
SUMIFS(COL!$E:$E,COL!$A:$A,C5572,COL!$G:$G,D5572),
IF(AND(A5572="Cervical Cancer Screening", E5572="Cost per service ($USD)"),
SUMIFS(CERV!$E:$E,CERV!$A:$A,C5572,CERV!$G:$G,D5572),
IF(AND(A5572="Cancer Screening for CKD patients", E5572="Cost per service ($USD)"),
SUMIFS(CANSCRN!$E:$E,CANSCRN!$A:$A,C5572,CANSCRN!$G:$G,D5572),
IF(AND(A5572="PSA Testing", E5572="Total Expenditure ($USD per 100,000 patients)"),
SUMIFS(PSA!$F:$F,PSA!$A:$A,C5572,PSA!$G:$G,D5572),
IF(AND(A5572="Colorectal Cancer Screening", E5572="Total Expenditure ($USD per 100,000 patients)"),
SUMIFS(COL!$F:$F,COL!$A:$A,C5572,COL!$G:$G,D5572),
IF(AND(A5572="Cervical Cancer Screening", E5572="Total Expenditure ($USD per 100,000 patients)"),
SUMIFS(CERV!$F:$F,CERV!$A:$A,C5572,CERV!$G:$G,D5572),
SUMIFS(CANSCRN!$F:$F,CANSCRN!$A:$A,C5572,CANSCRN!$G:$G,D5572))))))))))))</f>
        <v>106.56784639999999</v>
      </c>
    </row>
    <row r="5573" spans="1:6" x14ac:dyDescent="0.2">
      <c r="A5573" s="24" t="s">
        <v>103</v>
      </c>
      <c r="B5573" s="24" t="s">
        <v>101</v>
      </c>
      <c r="C5573" s="24" t="s">
        <v>78</v>
      </c>
      <c r="D5573" s="24">
        <v>2014</v>
      </c>
      <c r="E5573" s="24" t="s">
        <v>106</v>
      </c>
      <c r="F5573" s="3">
        <f>IF(AND(A5573="PSA Testing", E5573= "Utilization Rate (per 100,000 patients)"),
SUMIFS(PSA!$D:$D,PSA!$A:$A,C5573,PSA!$G:$G,D5573),
IF(AND(A5573="Colorectal Cancer Screening", E5573="Utilization Rate (per 100,000 patients)"),
SUMIFS(COL!$D:$D,COL!$A:$A,C5573,COL!$G:$G, D5573),
IF(AND(A5573="Cervical Cancer Screening", E5573="Utilization Rate (per 100,000 patients)"),
SUMIFS(CERV!$D:$D,CERV!$A:$A,C5573,CERV!$G:$G,D5573),
IF(AND(A5573="Cancer Screening for CKD patients", E5573="Utilization Rate (per 100,000 patients)"),
SUMIFS(CANSCRN!$D:$D,CANSCRN!$A:$A,C5573,CANSCRN!$G:$G,D5573),
IF(AND(A5573="PSA Testing", E5573="Cost per service ($USD)"),
SUMIFS(PSA!$E:$E,PSA!$A:$A,C5573,PSA!$G:$G,D5573),
IF(AND(A5573="Colorectal Cancer Screening", E5573="Cost per service ($USD)"),
SUMIFS(COL!$E:$E,COL!$A:$A,C5573,COL!$G:$G,D5573),
IF(AND(A5573="Cervical Cancer Screening", E5573="Cost per service ($USD)"),
SUMIFS(CERV!$E:$E,CERV!$A:$A,C5573,CERV!$G:$G,D5573),
IF(AND(A5573="Cancer Screening for CKD patients", E5573="Cost per service ($USD)"),
SUMIFS(CANSCRN!$E:$E,CANSCRN!$A:$A,C5573,CANSCRN!$G:$G,D5573),
IF(AND(A5573="PSA Testing", E5573="Total Expenditure ($USD per 100,000 patients)"),
SUMIFS(PSA!$F:$F,PSA!$A:$A,C5573,PSA!$G:$G,D5573),
IF(AND(A5573="Colorectal Cancer Screening", E5573="Total Expenditure ($USD per 100,000 patients)"),
SUMIFS(COL!$F:$F,COL!$A:$A,C5573,COL!$G:$G,D5573),
IF(AND(A5573="Cervical Cancer Screening", E5573="Total Expenditure ($USD per 100,000 patients)"),
SUMIFS(CERV!$F:$F,CERV!$A:$A,C5573,CERV!$G:$G,D5573),
SUMIFS(CANSCRN!$F:$F,CANSCRN!$A:$A,C5573,CANSCRN!$G:$G,D5573))))))))))))</f>
        <v>117.91175389999999</v>
      </c>
    </row>
    <row r="5574" spans="1:6" x14ac:dyDescent="0.2">
      <c r="A5574" s="24" t="s">
        <v>103</v>
      </c>
      <c r="B5574" s="24" t="s">
        <v>101</v>
      </c>
      <c r="C5574" s="24" t="s">
        <v>78</v>
      </c>
      <c r="D5574" s="24">
        <v>2015</v>
      </c>
      <c r="E5574" s="24" t="s">
        <v>106</v>
      </c>
      <c r="F5574" s="3">
        <f>IF(AND(A5574="PSA Testing", E5574= "Utilization Rate (per 100,000 patients)"),
SUMIFS(PSA!$D:$D,PSA!$A:$A,C5574,PSA!$G:$G,D5574),
IF(AND(A5574="Colorectal Cancer Screening", E5574="Utilization Rate (per 100,000 patients)"),
SUMIFS(COL!$D:$D,COL!$A:$A,C5574,COL!$G:$G, D5574),
IF(AND(A5574="Cervical Cancer Screening", E5574="Utilization Rate (per 100,000 patients)"),
SUMIFS(CERV!$D:$D,CERV!$A:$A,C5574,CERV!$G:$G,D5574),
IF(AND(A5574="Cancer Screening for CKD patients", E5574="Utilization Rate (per 100,000 patients)"),
SUMIFS(CANSCRN!$D:$D,CANSCRN!$A:$A,C5574,CANSCRN!$G:$G,D5574),
IF(AND(A5574="PSA Testing", E5574="Cost per service ($USD)"),
SUMIFS(PSA!$E:$E,PSA!$A:$A,C5574,PSA!$G:$G,D5574),
IF(AND(A5574="Colorectal Cancer Screening", E5574="Cost per service ($USD)"),
SUMIFS(COL!$E:$E,COL!$A:$A,C5574,COL!$G:$G,D5574),
IF(AND(A5574="Cervical Cancer Screening", E5574="Cost per service ($USD)"),
SUMIFS(CERV!$E:$E,CERV!$A:$A,C5574,CERV!$G:$G,D5574),
IF(AND(A5574="Cancer Screening for CKD patients", E5574="Cost per service ($USD)"),
SUMIFS(CANSCRN!$E:$E,CANSCRN!$A:$A,C5574,CANSCRN!$G:$G,D5574),
IF(AND(A5574="PSA Testing", E5574="Total Expenditure ($USD per 100,000 patients)"),
SUMIFS(PSA!$F:$F,PSA!$A:$A,C5574,PSA!$G:$G,D5574),
IF(AND(A5574="Colorectal Cancer Screening", E5574="Total Expenditure ($USD per 100,000 patients)"),
SUMIFS(COL!$F:$F,COL!$A:$A,C5574,COL!$G:$G,D5574),
IF(AND(A5574="Cervical Cancer Screening", E5574="Total Expenditure ($USD per 100,000 patients)"),
SUMIFS(CERV!$F:$F,CERV!$A:$A,C5574,CERV!$G:$G,D5574),
SUMIFS(CANSCRN!$F:$F,CANSCRN!$A:$A,C5574,CANSCRN!$G:$G,D5574))))))))))))</f>
        <v>140.6629968</v>
      </c>
    </row>
    <row r="5575" spans="1:6" x14ac:dyDescent="0.2">
      <c r="A5575" s="24" t="s">
        <v>103</v>
      </c>
      <c r="B5575" s="24" t="s">
        <v>101</v>
      </c>
      <c r="C5575" s="24" t="s">
        <v>78</v>
      </c>
      <c r="D5575" s="24">
        <v>2016</v>
      </c>
      <c r="E5575" s="24" t="s">
        <v>106</v>
      </c>
      <c r="F5575" s="3">
        <f>IF(AND(A5575="PSA Testing", E5575= "Utilization Rate (per 100,000 patients)"),
SUMIFS(PSA!$D:$D,PSA!$A:$A,C5575,PSA!$G:$G,D5575),
IF(AND(A5575="Colorectal Cancer Screening", E5575="Utilization Rate (per 100,000 patients)"),
SUMIFS(COL!$D:$D,COL!$A:$A,C5575,COL!$G:$G, D5575),
IF(AND(A5575="Cervical Cancer Screening", E5575="Utilization Rate (per 100,000 patients)"),
SUMIFS(CERV!$D:$D,CERV!$A:$A,C5575,CERV!$G:$G,D5575),
IF(AND(A5575="Cancer Screening for CKD patients", E5575="Utilization Rate (per 100,000 patients)"),
SUMIFS(CANSCRN!$D:$D,CANSCRN!$A:$A,C5575,CANSCRN!$G:$G,D5575),
IF(AND(A5575="PSA Testing", E5575="Cost per service ($USD)"),
SUMIFS(PSA!$E:$E,PSA!$A:$A,C5575,PSA!$G:$G,D5575),
IF(AND(A5575="Colorectal Cancer Screening", E5575="Cost per service ($USD)"),
SUMIFS(COL!$E:$E,COL!$A:$A,C5575,COL!$G:$G,D5575),
IF(AND(A5575="Cervical Cancer Screening", E5575="Cost per service ($USD)"),
SUMIFS(CERV!$E:$E,CERV!$A:$A,C5575,CERV!$G:$G,D5575),
IF(AND(A5575="Cancer Screening for CKD patients", E5575="Cost per service ($USD)"),
SUMIFS(CANSCRN!$E:$E,CANSCRN!$A:$A,C5575,CANSCRN!$G:$G,D5575),
IF(AND(A5575="PSA Testing", E5575="Total Expenditure ($USD per 100,000 patients)"),
SUMIFS(PSA!$F:$F,PSA!$A:$A,C5575,PSA!$G:$G,D5575),
IF(AND(A5575="Colorectal Cancer Screening", E5575="Total Expenditure ($USD per 100,000 patients)"),
SUMIFS(COL!$F:$F,COL!$A:$A,C5575,COL!$G:$G,D5575),
IF(AND(A5575="Cervical Cancer Screening", E5575="Total Expenditure ($USD per 100,000 patients)"),
SUMIFS(CERV!$F:$F,CERV!$A:$A,C5575,CERV!$G:$G,D5575),
SUMIFS(CANSCRN!$F:$F,CANSCRN!$A:$A,C5575,CANSCRN!$G:$G,D5575))))))))))))</f>
        <v>140.92140330000001</v>
      </c>
    </row>
    <row r="5576" spans="1:6" x14ac:dyDescent="0.2">
      <c r="A5576" s="24" t="s">
        <v>103</v>
      </c>
      <c r="B5576" s="24" t="s">
        <v>101</v>
      </c>
      <c r="C5576" s="24" t="s">
        <v>78</v>
      </c>
      <c r="D5576" s="24">
        <v>2017</v>
      </c>
      <c r="E5576" s="24" t="s">
        <v>106</v>
      </c>
      <c r="F5576" s="3">
        <f>IF(AND(A5576="PSA Testing", E5576= "Utilization Rate (per 100,000 patients)"),
SUMIFS(PSA!$D:$D,PSA!$A:$A,C5576,PSA!$G:$G,D5576),
IF(AND(A5576="Colorectal Cancer Screening", E5576="Utilization Rate (per 100,000 patients)"),
SUMIFS(COL!$D:$D,COL!$A:$A,C5576,COL!$G:$G, D5576),
IF(AND(A5576="Cervical Cancer Screening", E5576="Utilization Rate (per 100,000 patients)"),
SUMIFS(CERV!$D:$D,CERV!$A:$A,C5576,CERV!$G:$G,D5576),
IF(AND(A5576="Cancer Screening for CKD patients", E5576="Utilization Rate (per 100,000 patients)"),
SUMIFS(CANSCRN!$D:$D,CANSCRN!$A:$A,C5576,CANSCRN!$G:$G,D5576),
IF(AND(A5576="PSA Testing", E5576="Cost per service ($USD)"),
SUMIFS(PSA!$E:$E,PSA!$A:$A,C5576,PSA!$G:$G,D5576),
IF(AND(A5576="Colorectal Cancer Screening", E5576="Cost per service ($USD)"),
SUMIFS(COL!$E:$E,COL!$A:$A,C5576,COL!$G:$G,D5576),
IF(AND(A5576="Cervical Cancer Screening", E5576="Cost per service ($USD)"),
SUMIFS(CERV!$E:$E,CERV!$A:$A,C5576,CERV!$G:$G,D5576),
IF(AND(A5576="Cancer Screening for CKD patients", E5576="Cost per service ($USD)"),
SUMIFS(CANSCRN!$E:$E,CANSCRN!$A:$A,C5576,CANSCRN!$G:$G,D5576),
IF(AND(A5576="PSA Testing", E5576="Total Expenditure ($USD per 100,000 patients)"),
SUMIFS(PSA!$F:$F,PSA!$A:$A,C5576,PSA!$G:$G,D5576),
IF(AND(A5576="Colorectal Cancer Screening", E5576="Total Expenditure ($USD per 100,000 patients)"),
SUMIFS(COL!$F:$F,COL!$A:$A,C5576,COL!$G:$G,D5576),
IF(AND(A5576="Cervical Cancer Screening", E5576="Total Expenditure ($USD per 100,000 patients)"),
SUMIFS(CERV!$F:$F,CERV!$A:$A,C5576,CERV!$G:$G,D5576),
SUMIFS(CANSCRN!$F:$F,CANSCRN!$A:$A,C5576,CANSCRN!$G:$G,D5576))))))))))))</f>
        <v>154.9435077</v>
      </c>
    </row>
    <row r="5577" spans="1:6" x14ac:dyDescent="0.2">
      <c r="A5577" s="24" t="s">
        <v>103</v>
      </c>
      <c r="B5577" s="24" t="s">
        <v>101</v>
      </c>
      <c r="C5577" s="24" t="s">
        <v>78</v>
      </c>
      <c r="D5577" s="24">
        <v>2018</v>
      </c>
      <c r="E5577" s="24" t="s">
        <v>106</v>
      </c>
      <c r="F5577" s="3">
        <f>IF(AND(A5577="PSA Testing", E5577= "Utilization Rate (per 100,000 patients)"),
SUMIFS(PSA!$D:$D,PSA!$A:$A,C5577,PSA!$G:$G,D5577),
IF(AND(A5577="Colorectal Cancer Screening", E5577="Utilization Rate (per 100,000 patients)"),
SUMIFS(COL!$D:$D,COL!$A:$A,C5577,COL!$G:$G, D5577),
IF(AND(A5577="Cervical Cancer Screening", E5577="Utilization Rate (per 100,000 patients)"),
SUMIFS(CERV!$D:$D,CERV!$A:$A,C5577,CERV!$G:$G,D5577),
IF(AND(A5577="Cancer Screening for CKD patients", E5577="Utilization Rate (per 100,000 patients)"),
SUMIFS(CANSCRN!$D:$D,CANSCRN!$A:$A,C5577,CANSCRN!$G:$G,D5577),
IF(AND(A5577="PSA Testing", E5577="Cost per service ($USD)"),
SUMIFS(PSA!$E:$E,PSA!$A:$A,C5577,PSA!$G:$G,D5577),
IF(AND(A5577="Colorectal Cancer Screening", E5577="Cost per service ($USD)"),
SUMIFS(COL!$E:$E,COL!$A:$A,C5577,COL!$G:$G,D5577),
IF(AND(A5577="Cervical Cancer Screening", E5577="Cost per service ($USD)"),
SUMIFS(CERV!$E:$E,CERV!$A:$A,C5577,CERV!$G:$G,D5577),
IF(AND(A5577="Cancer Screening for CKD patients", E5577="Cost per service ($USD)"),
SUMIFS(CANSCRN!$E:$E,CANSCRN!$A:$A,C5577,CANSCRN!$G:$G,D5577),
IF(AND(A5577="PSA Testing", E5577="Total Expenditure ($USD per 100,000 patients)"),
SUMIFS(PSA!$F:$F,PSA!$A:$A,C5577,PSA!$G:$G,D5577),
IF(AND(A5577="Colorectal Cancer Screening", E5577="Total Expenditure ($USD per 100,000 patients)"),
SUMIFS(COL!$F:$F,COL!$A:$A,C5577,COL!$G:$G,D5577),
IF(AND(A5577="Cervical Cancer Screening", E5577="Total Expenditure ($USD per 100,000 patients)"),
SUMIFS(CERV!$F:$F,CERV!$A:$A,C5577,CERV!$G:$G,D5577),
SUMIFS(CANSCRN!$F:$F,CANSCRN!$A:$A,C5577,CANSCRN!$G:$G,D5577))))))))))))</f>
        <v>186.47309519999999</v>
      </c>
    </row>
    <row r="5578" spans="1:6" x14ac:dyDescent="0.2">
      <c r="A5578" s="24" t="s">
        <v>103</v>
      </c>
      <c r="B5578" s="24" t="s">
        <v>101</v>
      </c>
      <c r="C5578" s="24" t="s">
        <v>78</v>
      </c>
      <c r="D5578" s="24">
        <v>2019</v>
      </c>
      <c r="E5578" s="24" t="s">
        <v>106</v>
      </c>
      <c r="F5578" s="3">
        <f>IF(AND(A5578="PSA Testing", E5578= "Utilization Rate (per 100,000 patients)"),
SUMIFS(PSA!$D:$D,PSA!$A:$A,C5578,PSA!$G:$G,D5578),
IF(AND(A5578="Colorectal Cancer Screening", E5578="Utilization Rate (per 100,000 patients)"),
SUMIFS(COL!$D:$D,COL!$A:$A,C5578,COL!$G:$G, D5578),
IF(AND(A5578="Cervical Cancer Screening", E5578="Utilization Rate (per 100,000 patients)"),
SUMIFS(CERV!$D:$D,CERV!$A:$A,C5578,CERV!$G:$G,D5578),
IF(AND(A5578="Cancer Screening for CKD patients", E5578="Utilization Rate (per 100,000 patients)"),
SUMIFS(CANSCRN!$D:$D,CANSCRN!$A:$A,C5578,CANSCRN!$G:$G,D5578),
IF(AND(A5578="PSA Testing", E5578="Cost per service ($USD)"),
SUMIFS(PSA!$E:$E,PSA!$A:$A,C5578,PSA!$G:$G,D5578),
IF(AND(A5578="Colorectal Cancer Screening", E5578="Cost per service ($USD)"),
SUMIFS(COL!$E:$E,COL!$A:$A,C5578,COL!$G:$G,D5578),
IF(AND(A5578="Cervical Cancer Screening", E5578="Cost per service ($USD)"),
SUMIFS(CERV!$E:$E,CERV!$A:$A,C5578,CERV!$G:$G,D5578),
IF(AND(A5578="Cancer Screening for CKD patients", E5578="Cost per service ($USD)"),
SUMIFS(CANSCRN!$E:$E,CANSCRN!$A:$A,C5578,CANSCRN!$G:$G,D5578),
IF(AND(A5578="PSA Testing", E5578="Total Expenditure ($USD per 100,000 patients)"),
SUMIFS(PSA!$F:$F,PSA!$A:$A,C5578,PSA!$G:$G,D5578),
IF(AND(A5578="Colorectal Cancer Screening", E5578="Total Expenditure ($USD per 100,000 patients)"),
SUMIFS(COL!$F:$F,COL!$A:$A,C5578,COL!$G:$G,D5578),
IF(AND(A5578="Cervical Cancer Screening", E5578="Total Expenditure ($USD per 100,000 patients)"),
SUMIFS(CERV!$F:$F,CERV!$A:$A,C5578,CERV!$G:$G,D5578),
SUMIFS(CANSCRN!$F:$F,CANSCRN!$A:$A,C5578,CANSCRN!$G:$G,D5578))))))))))))</f>
        <v>200.5438489</v>
      </c>
    </row>
    <row r="5579" spans="1:6" x14ac:dyDescent="0.2">
      <c r="A5579" s="24" t="s">
        <v>103</v>
      </c>
      <c r="B5579" s="24" t="s">
        <v>101</v>
      </c>
      <c r="C5579" s="24" t="s">
        <v>79</v>
      </c>
      <c r="D5579" s="24">
        <v>2009</v>
      </c>
      <c r="E5579" s="24" t="s">
        <v>106</v>
      </c>
      <c r="F5579" s="3">
        <f>IF(AND(A5579="PSA Testing", E5579= "Utilization Rate (per 100,000 patients)"),
SUMIFS(PSA!$D:$D,PSA!$A:$A,C5579,PSA!$G:$G,D5579),
IF(AND(A5579="Colorectal Cancer Screening", E5579="Utilization Rate (per 100,000 patients)"),
SUMIFS(COL!$D:$D,COL!$A:$A,C5579,COL!$G:$G, D5579),
IF(AND(A5579="Cervical Cancer Screening", E5579="Utilization Rate (per 100,000 patients)"),
SUMIFS(CERV!$D:$D,CERV!$A:$A,C5579,CERV!$G:$G,D5579),
IF(AND(A5579="Cancer Screening for CKD patients", E5579="Utilization Rate (per 100,000 patients)"),
SUMIFS(CANSCRN!$D:$D,CANSCRN!$A:$A,C5579,CANSCRN!$G:$G,D5579),
IF(AND(A5579="PSA Testing", E5579="Cost per service ($USD)"),
SUMIFS(PSA!$E:$E,PSA!$A:$A,C5579,PSA!$G:$G,D5579),
IF(AND(A5579="Colorectal Cancer Screening", E5579="Cost per service ($USD)"),
SUMIFS(COL!$E:$E,COL!$A:$A,C5579,COL!$G:$G,D5579),
IF(AND(A5579="Cervical Cancer Screening", E5579="Cost per service ($USD)"),
SUMIFS(CERV!$E:$E,CERV!$A:$A,C5579,CERV!$G:$G,D5579),
IF(AND(A5579="Cancer Screening for CKD patients", E5579="Cost per service ($USD)"),
SUMIFS(CANSCRN!$E:$E,CANSCRN!$A:$A,C5579,CANSCRN!$G:$G,D5579),
IF(AND(A5579="PSA Testing", E5579="Total Expenditure ($USD per 100,000 patients)"),
SUMIFS(PSA!$F:$F,PSA!$A:$A,C5579,PSA!$G:$G,D5579),
IF(AND(A5579="Colorectal Cancer Screening", E5579="Total Expenditure ($USD per 100,000 patients)"),
SUMIFS(COL!$F:$F,COL!$A:$A,C5579,COL!$G:$G,D5579),
IF(AND(A5579="Cervical Cancer Screening", E5579="Total Expenditure ($USD per 100,000 patients)"),
SUMIFS(CERV!$F:$F,CERV!$A:$A,C5579,CERV!$G:$G,D5579),
SUMIFS(CANSCRN!$F:$F,CANSCRN!$A:$A,C5579,CANSCRN!$G:$G,D5579))))))))))))</f>
        <v>126.3241893</v>
      </c>
    </row>
    <row r="5580" spans="1:6" x14ac:dyDescent="0.2">
      <c r="A5580" s="24" t="s">
        <v>103</v>
      </c>
      <c r="B5580" s="24" t="s">
        <v>101</v>
      </c>
      <c r="C5580" s="24" t="s">
        <v>79</v>
      </c>
      <c r="D5580" s="24">
        <v>2010</v>
      </c>
      <c r="E5580" s="24" t="s">
        <v>106</v>
      </c>
      <c r="F5580" s="3">
        <f>IF(AND(A5580="PSA Testing", E5580= "Utilization Rate (per 100,000 patients)"),
SUMIFS(PSA!$D:$D,PSA!$A:$A,C5580,PSA!$G:$G,D5580),
IF(AND(A5580="Colorectal Cancer Screening", E5580="Utilization Rate (per 100,000 patients)"),
SUMIFS(COL!$D:$D,COL!$A:$A,C5580,COL!$G:$G, D5580),
IF(AND(A5580="Cervical Cancer Screening", E5580="Utilization Rate (per 100,000 patients)"),
SUMIFS(CERV!$D:$D,CERV!$A:$A,C5580,CERV!$G:$G,D5580),
IF(AND(A5580="Cancer Screening for CKD patients", E5580="Utilization Rate (per 100,000 patients)"),
SUMIFS(CANSCRN!$D:$D,CANSCRN!$A:$A,C5580,CANSCRN!$G:$G,D5580),
IF(AND(A5580="PSA Testing", E5580="Cost per service ($USD)"),
SUMIFS(PSA!$E:$E,PSA!$A:$A,C5580,PSA!$G:$G,D5580),
IF(AND(A5580="Colorectal Cancer Screening", E5580="Cost per service ($USD)"),
SUMIFS(COL!$E:$E,COL!$A:$A,C5580,COL!$G:$G,D5580),
IF(AND(A5580="Cervical Cancer Screening", E5580="Cost per service ($USD)"),
SUMIFS(CERV!$E:$E,CERV!$A:$A,C5580,CERV!$G:$G,D5580),
IF(AND(A5580="Cancer Screening for CKD patients", E5580="Cost per service ($USD)"),
SUMIFS(CANSCRN!$E:$E,CANSCRN!$A:$A,C5580,CANSCRN!$G:$G,D5580),
IF(AND(A5580="PSA Testing", E5580="Total Expenditure ($USD per 100,000 patients)"),
SUMIFS(PSA!$F:$F,PSA!$A:$A,C5580,PSA!$G:$G,D5580),
IF(AND(A5580="Colorectal Cancer Screening", E5580="Total Expenditure ($USD per 100,000 patients)"),
SUMIFS(COL!$F:$F,COL!$A:$A,C5580,COL!$G:$G,D5580),
IF(AND(A5580="Cervical Cancer Screening", E5580="Total Expenditure ($USD per 100,000 patients)"),
SUMIFS(CERV!$F:$F,CERV!$A:$A,C5580,CERV!$G:$G,D5580),
SUMIFS(CANSCRN!$F:$F,CANSCRN!$A:$A,C5580,CANSCRN!$G:$G,D5580))))))))))))</f>
        <v>132.94740210000001</v>
      </c>
    </row>
    <row r="5581" spans="1:6" x14ac:dyDescent="0.2">
      <c r="A5581" s="24" t="s">
        <v>103</v>
      </c>
      <c r="B5581" s="24" t="s">
        <v>101</v>
      </c>
      <c r="C5581" s="24" t="s">
        <v>79</v>
      </c>
      <c r="D5581" s="24">
        <v>2011</v>
      </c>
      <c r="E5581" s="24" t="s">
        <v>106</v>
      </c>
      <c r="F5581" s="3">
        <f>IF(AND(A5581="PSA Testing", E5581= "Utilization Rate (per 100,000 patients)"),
SUMIFS(PSA!$D:$D,PSA!$A:$A,C5581,PSA!$G:$G,D5581),
IF(AND(A5581="Colorectal Cancer Screening", E5581="Utilization Rate (per 100,000 patients)"),
SUMIFS(COL!$D:$D,COL!$A:$A,C5581,COL!$G:$G, D5581),
IF(AND(A5581="Cervical Cancer Screening", E5581="Utilization Rate (per 100,000 patients)"),
SUMIFS(CERV!$D:$D,CERV!$A:$A,C5581,CERV!$G:$G,D5581),
IF(AND(A5581="Cancer Screening for CKD patients", E5581="Utilization Rate (per 100,000 patients)"),
SUMIFS(CANSCRN!$D:$D,CANSCRN!$A:$A,C5581,CANSCRN!$G:$G,D5581),
IF(AND(A5581="PSA Testing", E5581="Cost per service ($USD)"),
SUMIFS(PSA!$E:$E,PSA!$A:$A,C5581,PSA!$G:$G,D5581),
IF(AND(A5581="Colorectal Cancer Screening", E5581="Cost per service ($USD)"),
SUMIFS(COL!$E:$E,COL!$A:$A,C5581,COL!$G:$G,D5581),
IF(AND(A5581="Cervical Cancer Screening", E5581="Cost per service ($USD)"),
SUMIFS(CERV!$E:$E,CERV!$A:$A,C5581,CERV!$G:$G,D5581),
IF(AND(A5581="Cancer Screening for CKD patients", E5581="Cost per service ($USD)"),
SUMIFS(CANSCRN!$E:$E,CANSCRN!$A:$A,C5581,CANSCRN!$G:$G,D5581),
IF(AND(A5581="PSA Testing", E5581="Total Expenditure ($USD per 100,000 patients)"),
SUMIFS(PSA!$F:$F,PSA!$A:$A,C5581,PSA!$G:$G,D5581),
IF(AND(A5581="Colorectal Cancer Screening", E5581="Total Expenditure ($USD per 100,000 patients)"),
SUMIFS(COL!$F:$F,COL!$A:$A,C5581,COL!$G:$G,D5581),
IF(AND(A5581="Cervical Cancer Screening", E5581="Total Expenditure ($USD per 100,000 patients)"),
SUMIFS(CERV!$F:$F,CERV!$A:$A,C5581,CERV!$G:$G,D5581),
SUMIFS(CANSCRN!$F:$F,CANSCRN!$A:$A,C5581,CANSCRN!$G:$G,D5581))))))))))))</f>
        <v>154.3443532</v>
      </c>
    </row>
    <row r="5582" spans="1:6" x14ac:dyDescent="0.2">
      <c r="A5582" s="24" t="s">
        <v>103</v>
      </c>
      <c r="B5582" s="24" t="s">
        <v>101</v>
      </c>
      <c r="C5582" s="24" t="s">
        <v>79</v>
      </c>
      <c r="D5582" s="24">
        <v>2012</v>
      </c>
      <c r="E5582" s="24" t="s">
        <v>106</v>
      </c>
      <c r="F5582" s="3">
        <f>IF(AND(A5582="PSA Testing", E5582= "Utilization Rate (per 100,000 patients)"),
SUMIFS(PSA!$D:$D,PSA!$A:$A,C5582,PSA!$G:$G,D5582),
IF(AND(A5582="Colorectal Cancer Screening", E5582="Utilization Rate (per 100,000 patients)"),
SUMIFS(COL!$D:$D,COL!$A:$A,C5582,COL!$G:$G, D5582),
IF(AND(A5582="Cervical Cancer Screening", E5582="Utilization Rate (per 100,000 patients)"),
SUMIFS(CERV!$D:$D,CERV!$A:$A,C5582,CERV!$G:$G,D5582),
IF(AND(A5582="Cancer Screening for CKD patients", E5582="Utilization Rate (per 100,000 patients)"),
SUMIFS(CANSCRN!$D:$D,CANSCRN!$A:$A,C5582,CANSCRN!$G:$G,D5582),
IF(AND(A5582="PSA Testing", E5582="Cost per service ($USD)"),
SUMIFS(PSA!$E:$E,PSA!$A:$A,C5582,PSA!$G:$G,D5582),
IF(AND(A5582="Colorectal Cancer Screening", E5582="Cost per service ($USD)"),
SUMIFS(COL!$E:$E,COL!$A:$A,C5582,COL!$G:$G,D5582),
IF(AND(A5582="Cervical Cancer Screening", E5582="Cost per service ($USD)"),
SUMIFS(CERV!$E:$E,CERV!$A:$A,C5582,CERV!$G:$G,D5582),
IF(AND(A5582="Cancer Screening for CKD patients", E5582="Cost per service ($USD)"),
SUMIFS(CANSCRN!$E:$E,CANSCRN!$A:$A,C5582,CANSCRN!$G:$G,D5582),
IF(AND(A5582="PSA Testing", E5582="Total Expenditure ($USD per 100,000 patients)"),
SUMIFS(PSA!$F:$F,PSA!$A:$A,C5582,PSA!$G:$G,D5582),
IF(AND(A5582="Colorectal Cancer Screening", E5582="Total Expenditure ($USD per 100,000 patients)"),
SUMIFS(COL!$F:$F,COL!$A:$A,C5582,COL!$G:$G,D5582),
IF(AND(A5582="Cervical Cancer Screening", E5582="Total Expenditure ($USD per 100,000 patients)"),
SUMIFS(CERV!$F:$F,CERV!$A:$A,C5582,CERV!$G:$G,D5582),
SUMIFS(CANSCRN!$F:$F,CANSCRN!$A:$A,C5582,CANSCRN!$G:$G,D5582))))))))))))</f>
        <v>164.55837249999999</v>
      </c>
    </row>
    <row r="5583" spans="1:6" x14ac:dyDescent="0.2">
      <c r="A5583" s="24" t="s">
        <v>103</v>
      </c>
      <c r="B5583" s="24" t="s">
        <v>101</v>
      </c>
      <c r="C5583" s="24" t="s">
        <v>79</v>
      </c>
      <c r="D5583" s="24">
        <v>2013</v>
      </c>
      <c r="E5583" s="24" t="s">
        <v>106</v>
      </c>
      <c r="F5583" s="3">
        <f>IF(AND(A5583="PSA Testing", E5583= "Utilization Rate (per 100,000 patients)"),
SUMIFS(PSA!$D:$D,PSA!$A:$A,C5583,PSA!$G:$G,D5583),
IF(AND(A5583="Colorectal Cancer Screening", E5583="Utilization Rate (per 100,000 patients)"),
SUMIFS(COL!$D:$D,COL!$A:$A,C5583,COL!$G:$G, D5583),
IF(AND(A5583="Cervical Cancer Screening", E5583="Utilization Rate (per 100,000 patients)"),
SUMIFS(CERV!$D:$D,CERV!$A:$A,C5583,CERV!$G:$G,D5583),
IF(AND(A5583="Cancer Screening for CKD patients", E5583="Utilization Rate (per 100,000 patients)"),
SUMIFS(CANSCRN!$D:$D,CANSCRN!$A:$A,C5583,CANSCRN!$G:$G,D5583),
IF(AND(A5583="PSA Testing", E5583="Cost per service ($USD)"),
SUMIFS(PSA!$E:$E,PSA!$A:$A,C5583,PSA!$G:$G,D5583),
IF(AND(A5583="Colorectal Cancer Screening", E5583="Cost per service ($USD)"),
SUMIFS(COL!$E:$E,COL!$A:$A,C5583,COL!$G:$G,D5583),
IF(AND(A5583="Cervical Cancer Screening", E5583="Cost per service ($USD)"),
SUMIFS(CERV!$E:$E,CERV!$A:$A,C5583,CERV!$G:$G,D5583),
IF(AND(A5583="Cancer Screening for CKD patients", E5583="Cost per service ($USD)"),
SUMIFS(CANSCRN!$E:$E,CANSCRN!$A:$A,C5583,CANSCRN!$G:$G,D5583),
IF(AND(A5583="PSA Testing", E5583="Total Expenditure ($USD per 100,000 patients)"),
SUMIFS(PSA!$F:$F,PSA!$A:$A,C5583,PSA!$G:$G,D5583),
IF(AND(A5583="Colorectal Cancer Screening", E5583="Total Expenditure ($USD per 100,000 patients)"),
SUMIFS(COL!$F:$F,COL!$A:$A,C5583,COL!$G:$G,D5583),
IF(AND(A5583="Cervical Cancer Screening", E5583="Total Expenditure ($USD per 100,000 patients)"),
SUMIFS(CERV!$F:$F,CERV!$A:$A,C5583,CERV!$G:$G,D5583),
SUMIFS(CANSCRN!$F:$F,CANSCRN!$A:$A,C5583,CANSCRN!$G:$G,D5583))))))))))))</f>
        <v>178.53962509999999</v>
      </c>
    </row>
    <row r="5584" spans="1:6" x14ac:dyDescent="0.2">
      <c r="A5584" s="24" t="s">
        <v>103</v>
      </c>
      <c r="B5584" s="24" t="s">
        <v>101</v>
      </c>
      <c r="C5584" s="24" t="s">
        <v>79</v>
      </c>
      <c r="D5584" s="24">
        <v>2014</v>
      </c>
      <c r="E5584" s="24" t="s">
        <v>106</v>
      </c>
      <c r="F5584" s="3">
        <f>IF(AND(A5584="PSA Testing", E5584= "Utilization Rate (per 100,000 patients)"),
SUMIFS(PSA!$D:$D,PSA!$A:$A,C5584,PSA!$G:$G,D5584),
IF(AND(A5584="Colorectal Cancer Screening", E5584="Utilization Rate (per 100,000 patients)"),
SUMIFS(COL!$D:$D,COL!$A:$A,C5584,COL!$G:$G, D5584),
IF(AND(A5584="Cervical Cancer Screening", E5584="Utilization Rate (per 100,000 patients)"),
SUMIFS(CERV!$D:$D,CERV!$A:$A,C5584,CERV!$G:$G,D5584),
IF(AND(A5584="Cancer Screening for CKD patients", E5584="Utilization Rate (per 100,000 patients)"),
SUMIFS(CANSCRN!$D:$D,CANSCRN!$A:$A,C5584,CANSCRN!$G:$G,D5584),
IF(AND(A5584="PSA Testing", E5584="Cost per service ($USD)"),
SUMIFS(PSA!$E:$E,PSA!$A:$A,C5584,PSA!$G:$G,D5584),
IF(AND(A5584="Colorectal Cancer Screening", E5584="Cost per service ($USD)"),
SUMIFS(COL!$E:$E,COL!$A:$A,C5584,COL!$G:$G,D5584),
IF(AND(A5584="Cervical Cancer Screening", E5584="Cost per service ($USD)"),
SUMIFS(CERV!$E:$E,CERV!$A:$A,C5584,CERV!$G:$G,D5584),
IF(AND(A5584="Cancer Screening for CKD patients", E5584="Cost per service ($USD)"),
SUMIFS(CANSCRN!$E:$E,CANSCRN!$A:$A,C5584,CANSCRN!$G:$G,D5584),
IF(AND(A5584="PSA Testing", E5584="Total Expenditure ($USD per 100,000 patients)"),
SUMIFS(PSA!$F:$F,PSA!$A:$A,C5584,PSA!$G:$G,D5584),
IF(AND(A5584="Colorectal Cancer Screening", E5584="Total Expenditure ($USD per 100,000 patients)"),
SUMIFS(COL!$F:$F,COL!$A:$A,C5584,COL!$G:$G,D5584),
IF(AND(A5584="Cervical Cancer Screening", E5584="Total Expenditure ($USD per 100,000 patients)"),
SUMIFS(CERV!$F:$F,CERV!$A:$A,C5584,CERV!$G:$G,D5584),
SUMIFS(CANSCRN!$F:$F,CANSCRN!$A:$A,C5584,CANSCRN!$G:$G,D5584))))))))))))</f>
        <v>174.37853000000001</v>
      </c>
    </row>
    <row r="5585" spans="1:6" x14ac:dyDescent="0.2">
      <c r="A5585" s="24" t="s">
        <v>103</v>
      </c>
      <c r="B5585" s="24" t="s">
        <v>101</v>
      </c>
      <c r="C5585" s="24" t="s">
        <v>79</v>
      </c>
      <c r="D5585" s="24">
        <v>2015</v>
      </c>
      <c r="E5585" s="24" t="s">
        <v>106</v>
      </c>
      <c r="F5585" s="3">
        <f>IF(AND(A5585="PSA Testing", E5585= "Utilization Rate (per 100,000 patients)"),
SUMIFS(PSA!$D:$D,PSA!$A:$A,C5585,PSA!$G:$G,D5585),
IF(AND(A5585="Colorectal Cancer Screening", E5585="Utilization Rate (per 100,000 patients)"),
SUMIFS(COL!$D:$D,COL!$A:$A,C5585,COL!$G:$G, D5585),
IF(AND(A5585="Cervical Cancer Screening", E5585="Utilization Rate (per 100,000 patients)"),
SUMIFS(CERV!$D:$D,CERV!$A:$A,C5585,CERV!$G:$G,D5585),
IF(AND(A5585="Cancer Screening for CKD patients", E5585="Utilization Rate (per 100,000 patients)"),
SUMIFS(CANSCRN!$D:$D,CANSCRN!$A:$A,C5585,CANSCRN!$G:$G,D5585),
IF(AND(A5585="PSA Testing", E5585="Cost per service ($USD)"),
SUMIFS(PSA!$E:$E,PSA!$A:$A,C5585,PSA!$G:$G,D5585),
IF(AND(A5585="Colorectal Cancer Screening", E5585="Cost per service ($USD)"),
SUMIFS(COL!$E:$E,COL!$A:$A,C5585,COL!$G:$G,D5585),
IF(AND(A5585="Cervical Cancer Screening", E5585="Cost per service ($USD)"),
SUMIFS(CERV!$E:$E,CERV!$A:$A,C5585,CERV!$G:$G,D5585),
IF(AND(A5585="Cancer Screening for CKD patients", E5585="Cost per service ($USD)"),
SUMIFS(CANSCRN!$E:$E,CANSCRN!$A:$A,C5585,CANSCRN!$G:$G,D5585),
IF(AND(A5585="PSA Testing", E5585="Total Expenditure ($USD per 100,000 patients)"),
SUMIFS(PSA!$F:$F,PSA!$A:$A,C5585,PSA!$G:$G,D5585),
IF(AND(A5585="Colorectal Cancer Screening", E5585="Total Expenditure ($USD per 100,000 patients)"),
SUMIFS(COL!$F:$F,COL!$A:$A,C5585,COL!$G:$G,D5585),
IF(AND(A5585="Cervical Cancer Screening", E5585="Total Expenditure ($USD per 100,000 patients)"),
SUMIFS(CERV!$F:$F,CERV!$A:$A,C5585,CERV!$G:$G,D5585),
SUMIFS(CANSCRN!$F:$F,CANSCRN!$A:$A,C5585,CANSCRN!$G:$G,D5585))))))))))))</f>
        <v>196.28515680000001</v>
      </c>
    </row>
    <row r="5586" spans="1:6" x14ac:dyDescent="0.2">
      <c r="A5586" s="24" t="s">
        <v>103</v>
      </c>
      <c r="B5586" s="24" t="s">
        <v>101</v>
      </c>
      <c r="C5586" s="24" t="s">
        <v>79</v>
      </c>
      <c r="D5586" s="24">
        <v>2016</v>
      </c>
      <c r="E5586" s="24" t="s">
        <v>106</v>
      </c>
      <c r="F5586" s="3">
        <f>IF(AND(A5586="PSA Testing", E5586= "Utilization Rate (per 100,000 patients)"),
SUMIFS(PSA!$D:$D,PSA!$A:$A,C5586,PSA!$G:$G,D5586),
IF(AND(A5586="Colorectal Cancer Screening", E5586="Utilization Rate (per 100,000 patients)"),
SUMIFS(COL!$D:$D,COL!$A:$A,C5586,COL!$G:$G, D5586),
IF(AND(A5586="Cervical Cancer Screening", E5586="Utilization Rate (per 100,000 patients)"),
SUMIFS(CERV!$D:$D,CERV!$A:$A,C5586,CERV!$G:$G,D5586),
IF(AND(A5586="Cancer Screening for CKD patients", E5586="Utilization Rate (per 100,000 patients)"),
SUMIFS(CANSCRN!$D:$D,CANSCRN!$A:$A,C5586,CANSCRN!$G:$G,D5586),
IF(AND(A5586="PSA Testing", E5586="Cost per service ($USD)"),
SUMIFS(PSA!$E:$E,PSA!$A:$A,C5586,PSA!$G:$G,D5586),
IF(AND(A5586="Colorectal Cancer Screening", E5586="Cost per service ($USD)"),
SUMIFS(COL!$E:$E,COL!$A:$A,C5586,COL!$G:$G,D5586),
IF(AND(A5586="Cervical Cancer Screening", E5586="Cost per service ($USD)"),
SUMIFS(CERV!$E:$E,CERV!$A:$A,C5586,CERV!$G:$G,D5586),
IF(AND(A5586="Cancer Screening for CKD patients", E5586="Cost per service ($USD)"),
SUMIFS(CANSCRN!$E:$E,CANSCRN!$A:$A,C5586,CANSCRN!$G:$G,D5586),
IF(AND(A5586="PSA Testing", E5586="Total Expenditure ($USD per 100,000 patients)"),
SUMIFS(PSA!$F:$F,PSA!$A:$A,C5586,PSA!$G:$G,D5586),
IF(AND(A5586="Colorectal Cancer Screening", E5586="Total Expenditure ($USD per 100,000 patients)"),
SUMIFS(COL!$F:$F,COL!$A:$A,C5586,COL!$G:$G,D5586),
IF(AND(A5586="Cervical Cancer Screening", E5586="Total Expenditure ($USD per 100,000 patients)"),
SUMIFS(CERV!$F:$F,CERV!$A:$A,C5586,CERV!$G:$G,D5586),
SUMIFS(CANSCRN!$F:$F,CANSCRN!$A:$A,C5586,CANSCRN!$G:$G,D5586))))))))))))</f>
        <v>234.1787305</v>
      </c>
    </row>
    <row r="5587" spans="1:6" x14ac:dyDescent="0.2">
      <c r="A5587" s="24" t="s">
        <v>103</v>
      </c>
      <c r="B5587" s="24" t="s">
        <v>101</v>
      </c>
      <c r="C5587" s="24" t="s">
        <v>79</v>
      </c>
      <c r="D5587" s="24">
        <v>2017</v>
      </c>
      <c r="E5587" s="24" t="s">
        <v>106</v>
      </c>
      <c r="F5587" s="3">
        <f>IF(AND(A5587="PSA Testing", E5587= "Utilization Rate (per 100,000 patients)"),
SUMIFS(PSA!$D:$D,PSA!$A:$A,C5587,PSA!$G:$G,D5587),
IF(AND(A5587="Colorectal Cancer Screening", E5587="Utilization Rate (per 100,000 patients)"),
SUMIFS(COL!$D:$D,COL!$A:$A,C5587,COL!$G:$G, D5587),
IF(AND(A5587="Cervical Cancer Screening", E5587="Utilization Rate (per 100,000 patients)"),
SUMIFS(CERV!$D:$D,CERV!$A:$A,C5587,CERV!$G:$G,D5587),
IF(AND(A5587="Cancer Screening for CKD patients", E5587="Utilization Rate (per 100,000 patients)"),
SUMIFS(CANSCRN!$D:$D,CANSCRN!$A:$A,C5587,CANSCRN!$G:$G,D5587),
IF(AND(A5587="PSA Testing", E5587="Cost per service ($USD)"),
SUMIFS(PSA!$E:$E,PSA!$A:$A,C5587,PSA!$G:$G,D5587),
IF(AND(A5587="Colorectal Cancer Screening", E5587="Cost per service ($USD)"),
SUMIFS(COL!$E:$E,COL!$A:$A,C5587,COL!$G:$G,D5587),
IF(AND(A5587="Cervical Cancer Screening", E5587="Cost per service ($USD)"),
SUMIFS(CERV!$E:$E,CERV!$A:$A,C5587,CERV!$G:$G,D5587),
IF(AND(A5587="Cancer Screening for CKD patients", E5587="Cost per service ($USD)"),
SUMIFS(CANSCRN!$E:$E,CANSCRN!$A:$A,C5587,CANSCRN!$G:$G,D5587),
IF(AND(A5587="PSA Testing", E5587="Total Expenditure ($USD per 100,000 patients)"),
SUMIFS(PSA!$F:$F,PSA!$A:$A,C5587,PSA!$G:$G,D5587),
IF(AND(A5587="Colorectal Cancer Screening", E5587="Total Expenditure ($USD per 100,000 patients)"),
SUMIFS(COL!$F:$F,COL!$A:$A,C5587,COL!$G:$G,D5587),
IF(AND(A5587="Cervical Cancer Screening", E5587="Total Expenditure ($USD per 100,000 patients)"),
SUMIFS(CERV!$F:$F,CERV!$A:$A,C5587,CERV!$G:$G,D5587),
SUMIFS(CANSCRN!$F:$F,CANSCRN!$A:$A,C5587,CANSCRN!$G:$G,D5587))))))))))))</f>
        <v>223.8803092</v>
      </c>
    </row>
    <row r="5588" spans="1:6" x14ac:dyDescent="0.2">
      <c r="A5588" s="24" t="s">
        <v>103</v>
      </c>
      <c r="B5588" s="24" t="s">
        <v>101</v>
      </c>
      <c r="C5588" s="24" t="s">
        <v>79</v>
      </c>
      <c r="D5588" s="24">
        <v>2018</v>
      </c>
      <c r="E5588" s="24" t="s">
        <v>106</v>
      </c>
      <c r="F5588" s="3">
        <f>IF(AND(A5588="PSA Testing", E5588= "Utilization Rate (per 100,000 patients)"),
SUMIFS(PSA!$D:$D,PSA!$A:$A,C5588,PSA!$G:$G,D5588),
IF(AND(A5588="Colorectal Cancer Screening", E5588="Utilization Rate (per 100,000 patients)"),
SUMIFS(COL!$D:$D,COL!$A:$A,C5588,COL!$G:$G, D5588),
IF(AND(A5588="Cervical Cancer Screening", E5588="Utilization Rate (per 100,000 patients)"),
SUMIFS(CERV!$D:$D,CERV!$A:$A,C5588,CERV!$G:$G,D5588),
IF(AND(A5588="Cancer Screening for CKD patients", E5588="Utilization Rate (per 100,000 patients)"),
SUMIFS(CANSCRN!$D:$D,CANSCRN!$A:$A,C5588,CANSCRN!$G:$G,D5588),
IF(AND(A5588="PSA Testing", E5588="Cost per service ($USD)"),
SUMIFS(PSA!$E:$E,PSA!$A:$A,C5588,PSA!$G:$G,D5588),
IF(AND(A5588="Colorectal Cancer Screening", E5588="Cost per service ($USD)"),
SUMIFS(COL!$E:$E,COL!$A:$A,C5588,COL!$G:$G,D5588),
IF(AND(A5588="Cervical Cancer Screening", E5588="Cost per service ($USD)"),
SUMIFS(CERV!$E:$E,CERV!$A:$A,C5588,CERV!$G:$G,D5588),
IF(AND(A5588="Cancer Screening for CKD patients", E5588="Cost per service ($USD)"),
SUMIFS(CANSCRN!$E:$E,CANSCRN!$A:$A,C5588,CANSCRN!$G:$G,D5588),
IF(AND(A5588="PSA Testing", E5588="Total Expenditure ($USD per 100,000 patients)"),
SUMIFS(PSA!$F:$F,PSA!$A:$A,C5588,PSA!$G:$G,D5588),
IF(AND(A5588="Colorectal Cancer Screening", E5588="Total Expenditure ($USD per 100,000 patients)"),
SUMIFS(COL!$F:$F,COL!$A:$A,C5588,COL!$G:$G,D5588),
IF(AND(A5588="Cervical Cancer Screening", E5588="Total Expenditure ($USD per 100,000 patients)"),
SUMIFS(CERV!$F:$F,CERV!$A:$A,C5588,CERV!$G:$G,D5588),
SUMIFS(CANSCRN!$F:$F,CANSCRN!$A:$A,C5588,CANSCRN!$G:$G,D5588))))))))))))</f>
        <v>224.483711</v>
      </c>
    </row>
    <row r="5589" spans="1:6" x14ac:dyDescent="0.2">
      <c r="A5589" s="24" t="s">
        <v>103</v>
      </c>
      <c r="B5589" s="24" t="s">
        <v>101</v>
      </c>
      <c r="C5589" s="24" t="s">
        <v>79</v>
      </c>
      <c r="D5589" s="24">
        <v>2019</v>
      </c>
      <c r="E5589" s="24" t="s">
        <v>106</v>
      </c>
      <c r="F5589" s="3">
        <f>IF(AND(A5589="PSA Testing", E5589= "Utilization Rate (per 100,000 patients)"),
SUMIFS(PSA!$D:$D,PSA!$A:$A,C5589,PSA!$G:$G,D5589),
IF(AND(A5589="Colorectal Cancer Screening", E5589="Utilization Rate (per 100,000 patients)"),
SUMIFS(COL!$D:$D,COL!$A:$A,C5589,COL!$G:$G, D5589),
IF(AND(A5589="Cervical Cancer Screening", E5589="Utilization Rate (per 100,000 patients)"),
SUMIFS(CERV!$D:$D,CERV!$A:$A,C5589,CERV!$G:$G,D5589),
IF(AND(A5589="Cancer Screening for CKD patients", E5589="Utilization Rate (per 100,000 patients)"),
SUMIFS(CANSCRN!$D:$D,CANSCRN!$A:$A,C5589,CANSCRN!$G:$G,D5589),
IF(AND(A5589="PSA Testing", E5589="Cost per service ($USD)"),
SUMIFS(PSA!$E:$E,PSA!$A:$A,C5589,PSA!$G:$G,D5589),
IF(AND(A5589="Colorectal Cancer Screening", E5589="Cost per service ($USD)"),
SUMIFS(COL!$E:$E,COL!$A:$A,C5589,COL!$G:$G,D5589),
IF(AND(A5589="Cervical Cancer Screening", E5589="Cost per service ($USD)"),
SUMIFS(CERV!$E:$E,CERV!$A:$A,C5589,CERV!$G:$G,D5589),
IF(AND(A5589="Cancer Screening for CKD patients", E5589="Cost per service ($USD)"),
SUMIFS(CANSCRN!$E:$E,CANSCRN!$A:$A,C5589,CANSCRN!$G:$G,D5589),
IF(AND(A5589="PSA Testing", E5589="Total Expenditure ($USD per 100,000 patients)"),
SUMIFS(PSA!$F:$F,PSA!$A:$A,C5589,PSA!$G:$G,D5589),
IF(AND(A5589="Colorectal Cancer Screening", E5589="Total Expenditure ($USD per 100,000 patients)"),
SUMIFS(COL!$F:$F,COL!$A:$A,C5589,COL!$G:$G,D5589),
IF(AND(A5589="Cervical Cancer Screening", E5589="Total Expenditure ($USD per 100,000 patients)"),
SUMIFS(CERV!$F:$F,CERV!$A:$A,C5589,CERV!$G:$G,D5589),
SUMIFS(CANSCRN!$F:$F,CANSCRN!$A:$A,C5589,CANSCRN!$G:$G,D5589))))))))))))</f>
        <v>220.91049649999999</v>
      </c>
    </row>
    <row r="5590" spans="1:6" x14ac:dyDescent="0.2">
      <c r="A5590" s="24" t="s">
        <v>103</v>
      </c>
      <c r="B5590" s="24" t="s">
        <v>101</v>
      </c>
      <c r="C5590" s="24" t="s">
        <v>80</v>
      </c>
      <c r="D5590" s="24">
        <v>2009</v>
      </c>
      <c r="E5590" s="24" t="s">
        <v>106</v>
      </c>
      <c r="F5590" s="3">
        <f>IF(AND(A5590="PSA Testing", E5590= "Utilization Rate (per 100,000 patients)"),
SUMIFS(PSA!$D:$D,PSA!$A:$A,C5590,PSA!$G:$G,D5590),
IF(AND(A5590="Colorectal Cancer Screening", E5590="Utilization Rate (per 100,000 patients)"),
SUMIFS(COL!$D:$D,COL!$A:$A,C5590,COL!$G:$G, D5590),
IF(AND(A5590="Cervical Cancer Screening", E5590="Utilization Rate (per 100,000 patients)"),
SUMIFS(CERV!$D:$D,CERV!$A:$A,C5590,CERV!$G:$G,D5590),
IF(AND(A5590="Cancer Screening for CKD patients", E5590="Utilization Rate (per 100,000 patients)"),
SUMIFS(CANSCRN!$D:$D,CANSCRN!$A:$A,C5590,CANSCRN!$G:$G,D5590),
IF(AND(A5590="PSA Testing", E5590="Cost per service ($USD)"),
SUMIFS(PSA!$E:$E,PSA!$A:$A,C5590,PSA!$G:$G,D5590),
IF(AND(A5590="Colorectal Cancer Screening", E5590="Cost per service ($USD)"),
SUMIFS(COL!$E:$E,COL!$A:$A,C5590,COL!$G:$G,D5590),
IF(AND(A5590="Cervical Cancer Screening", E5590="Cost per service ($USD)"),
SUMIFS(CERV!$E:$E,CERV!$A:$A,C5590,CERV!$G:$G,D5590),
IF(AND(A5590="Cancer Screening for CKD patients", E5590="Cost per service ($USD)"),
SUMIFS(CANSCRN!$E:$E,CANSCRN!$A:$A,C5590,CANSCRN!$G:$G,D5590),
IF(AND(A5590="PSA Testing", E5590="Total Expenditure ($USD per 100,000 patients)"),
SUMIFS(PSA!$F:$F,PSA!$A:$A,C5590,PSA!$G:$G,D5590),
IF(AND(A5590="Colorectal Cancer Screening", E5590="Total Expenditure ($USD per 100,000 patients)"),
SUMIFS(COL!$F:$F,COL!$A:$A,C5590,COL!$G:$G,D5590),
IF(AND(A5590="Cervical Cancer Screening", E5590="Total Expenditure ($USD per 100,000 patients)"),
SUMIFS(CERV!$F:$F,CERV!$A:$A,C5590,CERV!$G:$G,D5590),
SUMIFS(CANSCRN!$F:$F,CANSCRN!$A:$A,C5590,CANSCRN!$G:$G,D5590))))))))))))</f>
        <v>55.24950226</v>
      </c>
    </row>
    <row r="5591" spans="1:6" x14ac:dyDescent="0.2">
      <c r="A5591" s="24" t="s">
        <v>103</v>
      </c>
      <c r="B5591" s="24" t="s">
        <v>101</v>
      </c>
      <c r="C5591" s="24" t="s">
        <v>80</v>
      </c>
      <c r="D5591" s="24">
        <v>2010</v>
      </c>
      <c r="E5591" s="24" t="s">
        <v>106</v>
      </c>
      <c r="F5591" s="3">
        <f>IF(AND(A5591="PSA Testing", E5591= "Utilization Rate (per 100,000 patients)"),
SUMIFS(PSA!$D:$D,PSA!$A:$A,C5591,PSA!$G:$G,D5591),
IF(AND(A5591="Colorectal Cancer Screening", E5591="Utilization Rate (per 100,000 patients)"),
SUMIFS(COL!$D:$D,COL!$A:$A,C5591,COL!$G:$G, D5591),
IF(AND(A5591="Cervical Cancer Screening", E5591="Utilization Rate (per 100,000 patients)"),
SUMIFS(CERV!$D:$D,CERV!$A:$A,C5591,CERV!$G:$G,D5591),
IF(AND(A5591="Cancer Screening for CKD patients", E5591="Utilization Rate (per 100,000 patients)"),
SUMIFS(CANSCRN!$D:$D,CANSCRN!$A:$A,C5591,CANSCRN!$G:$G,D5591),
IF(AND(A5591="PSA Testing", E5591="Cost per service ($USD)"),
SUMIFS(PSA!$E:$E,PSA!$A:$A,C5591,PSA!$G:$G,D5591),
IF(AND(A5591="Colorectal Cancer Screening", E5591="Cost per service ($USD)"),
SUMIFS(COL!$E:$E,COL!$A:$A,C5591,COL!$G:$G,D5591),
IF(AND(A5591="Cervical Cancer Screening", E5591="Cost per service ($USD)"),
SUMIFS(CERV!$E:$E,CERV!$A:$A,C5591,CERV!$G:$G,D5591),
IF(AND(A5591="Cancer Screening for CKD patients", E5591="Cost per service ($USD)"),
SUMIFS(CANSCRN!$E:$E,CANSCRN!$A:$A,C5591,CANSCRN!$G:$G,D5591),
IF(AND(A5591="PSA Testing", E5591="Total Expenditure ($USD per 100,000 patients)"),
SUMIFS(PSA!$F:$F,PSA!$A:$A,C5591,PSA!$G:$G,D5591),
IF(AND(A5591="Colorectal Cancer Screening", E5591="Total Expenditure ($USD per 100,000 patients)"),
SUMIFS(COL!$F:$F,COL!$A:$A,C5591,COL!$G:$G,D5591),
IF(AND(A5591="Cervical Cancer Screening", E5591="Total Expenditure ($USD per 100,000 patients)"),
SUMIFS(CERV!$F:$F,CERV!$A:$A,C5591,CERV!$G:$G,D5591),
SUMIFS(CANSCRN!$F:$F,CANSCRN!$A:$A,C5591,CANSCRN!$G:$G,D5591))))))))))))</f>
        <v>61.679250000000003</v>
      </c>
    </row>
    <row r="5592" spans="1:6" x14ac:dyDescent="0.2">
      <c r="A5592" s="24" t="s">
        <v>103</v>
      </c>
      <c r="B5592" s="24" t="s">
        <v>101</v>
      </c>
      <c r="C5592" s="24" t="s">
        <v>80</v>
      </c>
      <c r="D5592" s="24">
        <v>2011</v>
      </c>
      <c r="E5592" s="24" t="s">
        <v>106</v>
      </c>
      <c r="F5592" s="3">
        <f>IF(AND(A5592="PSA Testing", E5592= "Utilization Rate (per 100,000 patients)"),
SUMIFS(PSA!$D:$D,PSA!$A:$A,C5592,PSA!$G:$G,D5592),
IF(AND(A5592="Colorectal Cancer Screening", E5592="Utilization Rate (per 100,000 patients)"),
SUMIFS(COL!$D:$D,COL!$A:$A,C5592,COL!$G:$G, D5592),
IF(AND(A5592="Cervical Cancer Screening", E5592="Utilization Rate (per 100,000 patients)"),
SUMIFS(CERV!$D:$D,CERV!$A:$A,C5592,CERV!$G:$G,D5592),
IF(AND(A5592="Cancer Screening for CKD patients", E5592="Utilization Rate (per 100,000 patients)"),
SUMIFS(CANSCRN!$D:$D,CANSCRN!$A:$A,C5592,CANSCRN!$G:$G,D5592),
IF(AND(A5592="PSA Testing", E5592="Cost per service ($USD)"),
SUMIFS(PSA!$E:$E,PSA!$A:$A,C5592,PSA!$G:$G,D5592),
IF(AND(A5592="Colorectal Cancer Screening", E5592="Cost per service ($USD)"),
SUMIFS(COL!$E:$E,COL!$A:$A,C5592,COL!$G:$G,D5592),
IF(AND(A5592="Cervical Cancer Screening", E5592="Cost per service ($USD)"),
SUMIFS(CERV!$E:$E,CERV!$A:$A,C5592,CERV!$G:$G,D5592),
IF(AND(A5592="Cancer Screening for CKD patients", E5592="Cost per service ($USD)"),
SUMIFS(CANSCRN!$E:$E,CANSCRN!$A:$A,C5592,CANSCRN!$G:$G,D5592),
IF(AND(A5592="PSA Testing", E5592="Total Expenditure ($USD per 100,000 patients)"),
SUMIFS(PSA!$F:$F,PSA!$A:$A,C5592,PSA!$G:$G,D5592),
IF(AND(A5592="Colorectal Cancer Screening", E5592="Total Expenditure ($USD per 100,000 patients)"),
SUMIFS(COL!$F:$F,COL!$A:$A,C5592,COL!$G:$G,D5592),
IF(AND(A5592="Cervical Cancer Screening", E5592="Total Expenditure ($USD per 100,000 patients)"),
SUMIFS(CERV!$F:$F,CERV!$A:$A,C5592,CERV!$G:$G,D5592),
SUMIFS(CANSCRN!$F:$F,CANSCRN!$A:$A,C5592,CANSCRN!$G:$G,D5592))))))))))))</f>
        <v>63.673949039999997</v>
      </c>
    </row>
    <row r="5593" spans="1:6" x14ac:dyDescent="0.2">
      <c r="A5593" s="24" t="s">
        <v>103</v>
      </c>
      <c r="B5593" s="24" t="s">
        <v>101</v>
      </c>
      <c r="C5593" s="24" t="s">
        <v>80</v>
      </c>
      <c r="D5593" s="24">
        <v>2012</v>
      </c>
      <c r="E5593" s="24" t="s">
        <v>106</v>
      </c>
      <c r="F5593" s="3">
        <f>IF(AND(A5593="PSA Testing", E5593= "Utilization Rate (per 100,000 patients)"),
SUMIFS(PSA!$D:$D,PSA!$A:$A,C5593,PSA!$G:$G,D5593),
IF(AND(A5593="Colorectal Cancer Screening", E5593="Utilization Rate (per 100,000 patients)"),
SUMIFS(COL!$D:$D,COL!$A:$A,C5593,COL!$G:$G, D5593),
IF(AND(A5593="Cervical Cancer Screening", E5593="Utilization Rate (per 100,000 patients)"),
SUMIFS(CERV!$D:$D,CERV!$A:$A,C5593,CERV!$G:$G,D5593),
IF(AND(A5593="Cancer Screening for CKD patients", E5593="Utilization Rate (per 100,000 patients)"),
SUMIFS(CANSCRN!$D:$D,CANSCRN!$A:$A,C5593,CANSCRN!$G:$G,D5593),
IF(AND(A5593="PSA Testing", E5593="Cost per service ($USD)"),
SUMIFS(PSA!$E:$E,PSA!$A:$A,C5593,PSA!$G:$G,D5593),
IF(AND(A5593="Colorectal Cancer Screening", E5593="Cost per service ($USD)"),
SUMIFS(COL!$E:$E,COL!$A:$A,C5593,COL!$G:$G,D5593),
IF(AND(A5593="Cervical Cancer Screening", E5593="Cost per service ($USD)"),
SUMIFS(CERV!$E:$E,CERV!$A:$A,C5593,CERV!$G:$G,D5593),
IF(AND(A5593="Cancer Screening for CKD patients", E5593="Cost per service ($USD)"),
SUMIFS(CANSCRN!$E:$E,CANSCRN!$A:$A,C5593,CANSCRN!$G:$G,D5593),
IF(AND(A5593="PSA Testing", E5593="Total Expenditure ($USD per 100,000 patients)"),
SUMIFS(PSA!$F:$F,PSA!$A:$A,C5593,PSA!$G:$G,D5593),
IF(AND(A5593="Colorectal Cancer Screening", E5593="Total Expenditure ($USD per 100,000 patients)"),
SUMIFS(COL!$F:$F,COL!$A:$A,C5593,COL!$G:$G,D5593),
IF(AND(A5593="Cervical Cancer Screening", E5593="Total Expenditure ($USD per 100,000 patients)"),
SUMIFS(CERV!$F:$F,CERV!$A:$A,C5593,CERV!$G:$G,D5593),
SUMIFS(CANSCRN!$F:$F,CANSCRN!$A:$A,C5593,CANSCRN!$G:$G,D5593))))))))))))</f>
        <v>64.669946519999996</v>
      </c>
    </row>
    <row r="5594" spans="1:6" x14ac:dyDescent="0.2">
      <c r="A5594" s="24" t="s">
        <v>103</v>
      </c>
      <c r="B5594" s="24" t="s">
        <v>101</v>
      </c>
      <c r="C5594" s="24" t="s">
        <v>80</v>
      </c>
      <c r="D5594" s="24">
        <v>2013</v>
      </c>
      <c r="E5594" s="24" t="s">
        <v>106</v>
      </c>
      <c r="F5594" s="3">
        <f>IF(AND(A5594="PSA Testing", E5594= "Utilization Rate (per 100,000 patients)"),
SUMIFS(PSA!$D:$D,PSA!$A:$A,C5594,PSA!$G:$G,D5594),
IF(AND(A5594="Colorectal Cancer Screening", E5594="Utilization Rate (per 100,000 patients)"),
SUMIFS(COL!$D:$D,COL!$A:$A,C5594,COL!$G:$G, D5594),
IF(AND(A5594="Cervical Cancer Screening", E5594="Utilization Rate (per 100,000 patients)"),
SUMIFS(CERV!$D:$D,CERV!$A:$A,C5594,CERV!$G:$G,D5594),
IF(AND(A5594="Cancer Screening for CKD patients", E5594="Utilization Rate (per 100,000 patients)"),
SUMIFS(CANSCRN!$D:$D,CANSCRN!$A:$A,C5594,CANSCRN!$G:$G,D5594),
IF(AND(A5594="PSA Testing", E5594="Cost per service ($USD)"),
SUMIFS(PSA!$E:$E,PSA!$A:$A,C5594,PSA!$G:$G,D5594),
IF(AND(A5594="Colorectal Cancer Screening", E5594="Cost per service ($USD)"),
SUMIFS(COL!$E:$E,COL!$A:$A,C5594,COL!$G:$G,D5594),
IF(AND(A5594="Cervical Cancer Screening", E5594="Cost per service ($USD)"),
SUMIFS(CERV!$E:$E,CERV!$A:$A,C5594,CERV!$G:$G,D5594),
IF(AND(A5594="Cancer Screening for CKD patients", E5594="Cost per service ($USD)"),
SUMIFS(CANSCRN!$E:$E,CANSCRN!$A:$A,C5594,CANSCRN!$G:$G,D5594),
IF(AND(A5594="PSA Testing", E5594="Total Expenditure ($USD per 100,000 patients)"),
SUMIFS(PSA!$F:$F,PSA!$A:$A,C5594,PSA!$G:$G,D5594),
IF(AND(A5594="Colorectal Cancer Screening", E5594="Total Expenditure ($USD per 100,000 patients)"),
SUMIFS(COL!$F:$F,COL!$A:$A,C5594,COL!$G:$G,D5594),
IF(AND(A5594="Cervical Cancer Screening", E5594="Total Expenditure ($USD per 100,000 patients)"),
SUMIFS(CERV!$F:$F,CERV!$A:$A,C5594,CERV!$G:$G,D5594),
SUMIFS(CANSCRN!$F:$F,CANSCRN!$A:$A,C5594,CANSCRN!$G:$G,D5594))))))))))))</f>
        <v>86.716388890000005</v>
      </c>
    </row>
    <row r="5595" spans="1:6" x14ac:dyDescent="0.2">
      <c r="A5595" s="24" t="s">
        <v>103</v>
      </c>
      <c r="B5595" s="24" t="s">
        <v>101</v>
      </c>
      <c r="C5595" s="24" t="s">
        <v>80</v>
      </c>
      <c r="D5595" s="24">
        <v>2014</v>
      </c>
      <c r="E5595" s="24" t="s">
        <v>106</v>
      </c>
      <c r="F5595" s="3">
        <f>IF(AND(A5595="PSA Testing", E5595= "Utilization Rate (per 100,000 patients)"),
SUMIFS(PSA!$D:$D,PSA!$A:$A,C5595,PSA!$G:$G,D5595),
IF(AND(A5595="Colorectal Cancer Screening", E5595="Utilization Rate (per 100,000 patients)"),
SUMIFS(COL!$D:$D,COL!$A:$A,C5595,COL!$G:$G, D5595),
IF(AND(A5595="Cervical Cancer Screening", E5595="Utilization Rate (per 100,000 patients)"),
SUMIFS(CERV!$D:$D,CERV!$A:$A,C5595,CERV!$G:$G,D5595),
IF(AND(A5595="Cancer Screening for CKD patients", E5595="Utilization Rate (per 100,000 patients)"),
SUMIFS(CANSCRN!$D:$D,CANSCRN!$A:$A,C5595,CANSCRN!$G:$G,D5595),
IF(AND(A5595="PSA Testing", E5595="Cost per service ($USD)"),
SUMIFS(PSA!$E:$E,PSA!$A:$A,C5595,PSA!$G:$G,D5595),
IF(AND(A5595="Colorectal Cancer Screening", E5595="Cost per service ($USD)"),
SUMIFS(COL!$E:$E,COL!$A:$A,C5595,COL!$G:$G,D5595),
IF(AND(A5595="Cervical Cancer Screening", E5595="Cost per service ($USD)"),
SUMIFS(CERV!$E:$E,CERV!$A:$A,C5595,CERV!$G:$G,D5595),
IF(AND(A5595="Cancer Screening for CKD patients", E5595="Cost per service ($USD)"),
SUMIFS(CANSCRN!$E:$E,CANSCRN!$A:$A,C5595,CANSCRN!$G:$G,D5595),
IF(AND(A5595="PSA Testing", E5595="Total Expenditure ($USD per 100,000 patients)"),
SUMIFS(PSA!$F:$F,PSA!$A:$A,C5595,PSA!$G:$G,D5595),
IF(AND(A5595="Colorectal Cancer Screening", E5595="Total Expenditure ($USD per 100,000 patients)"),
SUMIFS(COL!$F:$F,COL!$A:$A,C5595,COL!$G:$G,D5595),
IF(AND(A5595="Cervical Cancer Screening", E5595="Total Expenditure ($USD per 100,000 patients)"),
SUMIFS(CERV!$F:$F,CERV!$A:$A,C5595,CERV!$G:$G,D5595),
SUMIFS(CANSCRN!$F:$F,CANSCRN!$A:$A,C5595,CANSCRN!$G:$G,D5595))))))))))))</f>
        <v>103.64016669999999</v>
      </c>
    </row>
    <row r="5596" spans="1:6" x14ac:dyDescent="0.2">
      <c r="A5596" s="24" t="s">
        <v>103</v>
      </c>
      <c r="B5596" s="24" t="s">
        <v>101</v>
      </c>
      <c r="C5596" s="24" t="s">
        <v>80</v>
      </c>
      <c r="D5596" s="24">
        <v>2015</v>
      </c>
      <c r="E5596" s="24" t="s">
        <v>106</v>
      </c>
      <c r="F5596" s="3">
        <f>IF(AND(A5596="PSA Testing", E5596= "Utilization Rate (per 100,000 patients)"),
SUMIFS(PSA!$D:$D,PSA!$A:$A,C5596,PSA!$G:$G,D5596),
IF(AND(A5596="Colorectal Cancer Screening", E5596="Utilization Rate (per 100,000 patients)"),
SUMIFS(COL!$D:$D,COL!$A:$A,C5596,COL!$G:$G, D5596),
IF(AND(A5596="Cervical Cancer Screening", E5596="Utilization Rate (per 100,000 patients)"),
SUMIFS(CERV!$D:$D,CERV!$A:$A,C5596,CERV!$G:$G,D5596),
IF(AND(A5596="Cancer Screening for CKD patients", E5596="Utilization Rate (per 100,000 patients)"),
SUMIFS(CANSCRN!$D:$D,CANSCRN!$A:$A,C5596,CANSCRN!$G:$G,D5596),
IF(AND(A5596="PSA Testing", E5596="Cost per service ($USD)"),
SUMIFS(PSA!$E:$E,PSA!$A:$A,C5596,PSA!$G:$G,D5596),
IF(AND(A5596="Colorectal Cancer Screening", E5596="Cost per service ($USD)"),
SUMIFS(COL!$E:$E,COL!$A:$A,C5596,COL!$G:$G,D5596),
IF(AND(A5596="Cervical Cancer Screening", E5596="Cost per service ($USD)"),
SUMIFS(CERV!$E:$E,CERV!$A:$A,C5596,CERV!$G:$G,D5596),
IF(AND(A5596="Cancer Screening for CKD patients", E5596="Cost per service ($USD)"),
SUMIFS(CANSCRN!$E:$E,CANSCRN!$A:$A,C5596,CANSCRN!$G:$G,D5596),
IF(AND(A5596="PSA Testing", E5596="Total Expenditure ($USD per 100,000 patients)"),
SUMIFS(PSA!$F:$F,PSA!$A:$A,C5596,PSA!$G:$G,D5596),
IF(AND(A5596="Colorectal Cancer Screening", E5596="Total Expenditure ($USD per 100,000 patients)"),
SUMIFS(COL!$F:$F,COL!$A:$A,C5596,COL!$G:$G,D5596),
IF(AND(A5596="Cervical Cancer Screening", E5596="Total Expenditure ($USD per 100,000 patients)"),
SUMIFS(CERV!$F:$F,CERV!$A:$A,C5596,CERV!$G:$G,D5596),
SUMIFS(CANSCRN!$F:$F,CANSCRN!$A:$A,C5596,CANSCRN!$G:$G,D5596))))))))))))</f>
        <v>120.36682690000001</v>
      </c>
    </row>
    <row r="5597" spans="1:6" x14ac:dyDescent="0.2">
      <c r="A5597" s="24" t="s">
        <v>103</v>
      </c>
      <c r="B5597" s="24" t="s">
        <v>101</v>
      </c>
      <c r="C5597" s="24" t="s">
        <v>80</v>
      </c>
      <c r="D5597" s="24">
        <v>2016</v>
      </c>
      <c r="E5597" s="24" t="s">
        <v>106</v>
      </c>
      <c r="F5597" s="3">
        <f>IF(AND(A5597="PSA Testing", E5597= "Utilization Rate (per 100,000 patients)"),
SUMIFS(PSA!$D:$D,PSA!$A:$A,C5597,PSA!$G:$G,D5597),
IF(AND(A5597="Colorectal Cancer Screening", E5597="Utilization Rate (per 100,000 patients)"),
SUMIFS(COL!$D:$D,COL!$A:$A,C5597,COL!$G:$G, D5597),
IF(AND(A5597="Cervical Cancer Screening", E5597="Utilization Rate (per 100,000 patients)"),
SUMIFS(CERV!$D:$D,CERV!$A:$A,C5597,CERV!$G:$G,D5597),
IF(AND(A5597="Cancer Screening for CKD patients", E5597="Utilization Rate (per 100,000 patients)"),
SUMIFS(CANSCRN!$D:$D,CANSCRN!$A:$A,C5597,CANSCRN!$G:$G,D5597),
IF(AND(A5597="PSA Testing", E5597="Cost per service ($USD)"),
SUMIFS(PSA!$E:$E,PSA!$A:$A,C5597,PSA!$G:$G,D5597),
IF(AND(A5597="Colorectal Cancer Screening", E5597="Cost per service ($USD)"),
SUMIFS(COL!$E:$E,COL!$A:$A,C5597,COL!$G:$G,D5597),
IF(AND(A5597="Cervical Cancer Screening", E5597="Cost per service ($USD)"),
SUMIFS(CERV!$E:$E,CERV!$A:$A,C5597,CERV!$G:$G,D5597),
IF(AND(A5597="Cancer Screening for CKD patients", E5597="Cost per service ($USD)"),
SUMIFS(CANSCRN!$E:$E,CANSCRN!$A:$A,C5597,CANSCRN!$G:$G,D5597),
IF(AND(A5597="PSA Testing", E5597="Total Expenditure ($USD per 100,000 patients)"),
SUMIFS(PSA!$F:$F,PSA!$A:$A,C5597,PSA!$G:$G,D5597),
IF(AND(A5597="Colorectal Cancer Screening", E5597="Total Expenditure ($USD per 100,000 patients)"),
SUMIFS(COL!$F:$F,COL!$A:$A,C5597,COL!$G:$G,D5597),
IF(AND(A5597="Cervical Cancer Screening", E5597="Total Expenditure ($USD per 100,000 patients)"),
SUMIFS(CERV!$F:$F,CERV!$A:$A,C5597,CERV!$G:$G,D5597),
SUMIFS(CANSCRN!$F:$F,CANSCRN!$A:$A,C5597,CANSCRN!$G:$G,D5597))))))))))))</f>
        <v>206.54141300000001</v>
      </c>
    </row>
    <row r="5598" spans="1:6" x14ac:dyDescent="0.2">
      <c r="A5598" s="24" t="s">
        <v>103</v>
      </c>
      <c r="B5598" s="24" t="s">
        <v>101</v>
      </c>
      <c r="C5598" s="24" t="s">
        <v>80</v>
      </c>
      <c r="D5598" s="24">
        <v>2017</v>
      </c>
      <c r="E5598" s="24" t="s">
        <v>106</v>
      </c>
      <c r="F5598" s="3">
        <f>IF(AND(A5598="PSA Testing", E5598= "Utilization Rate (per 100,000 patients)"),
SUMIFS(PSA!$D:$D,PSA!$A:$A,C5598,PSA!$G:$G,D5598),
IF(AND(A5598="Colorectal Cancer Screening", E5598="Utilization Rate (per 100,000 patients)"),
SUMIFS(COL!$D:$D,COL!$A:$A,C5598,COL!$G:$G, D5598),
IF(AND(A5598="Cervical Cancer Screening", E5598="Utilization Rate (per 100,000 patients)"),
SUMIFS(CERV!$D:$D,CERV!$A:$A,C5598,CERV!$G:$G,D5598),
IF(AND(A5598="Cancer Screening for CKD patients", E5598="Utilization Rate (per 100,000 patients)"),
SUMIFS(CANSCRN!$D:$D,CANSCRN!$A:$A,C5598,CANSCRN!$G:$G,D5598),
IF(AND(A5598="PSA Testing", E5598="Cost per service ($USD)"),
SUMIFS(PSA!$E:$E,PSA!$A:$A,C5598,PSA!$G:$G,D5598),
IF(AND(A5598="Colorectal Cancer Screening", E5598="Cost per service ($USD)"),
SUMIFS(COL!$E:$E,COL!$A:$A,C5598,COL!$G:$G,D5598),
IF(AND(A5598="Cervical Cancer Screening", E5598="Cost per service ($USD)"),
SUMIFS(CERV!$E:$E,CERV!$A:$A,C5598,CERV!$G:$G,D5598),
IF(AND(A5598="Cancer Screening for CKD patients", E5598="Cost per service ($USD)"),
SUMIFS(CANSCRN!$E:$E,CANSCRN!$A:$A,C5598,CANSCRN!$G:$G,D5598),
IF(AND(A5598="PSA Testing", E5598="Total Expenditure ($USD per 100,000 patients)"),
SUMIFS(PSA!$F:$F,PSA!$A:$A,C5598,PSA!$G:$G,D5598),
IF(AND(A5598="Colorectal Cancer Screening", E5598="Total Expenditure ($USD per 100,000 patients)"),
SUMIFS(COL!$F:$F,COL!$A:$A,C5598,COL!$G:$G,D5598),
IF(AND(A5598="Cervical Cancer Screening", E5598="Total Expenditure ($USD per 100,000 patients)"),
SUMIFS(CERV!$F:$F,CERV!$A:$A,C5598,CERV!$G:$G,D5598),
SUMIFS(CANSCRN!$F:$F,CANSCRN!$A:$A,C5598,CANSCRN!$G:$G,D5598))))))))))))</f>
        <v>234.90762380000001</v>
      </c>
    </row>
    <row r="5599" spans="1:6" x14ac:dyDescent="0.2">
      <c r="A5599" s="24" t="s">
        <v>103</v>
      </c>
      <c r="B5599" s="24" t="s">
        <v>101</v>
      </c>
      <c r="C5599" s="24" t="s">
        <v>80</v>
      </c>
      <c r="D5599" s="24">
        <v>2018</v>
      </c>
      <c r="E5599" s="24" t="s">
        <v>106</v>
      </c>
      <c r="F5599" s="3">
        <f>IF(AND(A5599="PSA Testing", E5599= "Utilization Rate (per 100,000 patients)"),
SUMIFS(PSA!$D:$D,PSA!$A:$A,C5599,PSA!$G:$G,D5599),
IF(AND(A5599="Colorectal Cancer Screening", E5599="Utilization Rate (per 100,000 patients)"),
SUMIFS(COL!$D:$D,COL!$A:$A,C5599,COL!$G:$G, D5599),
IF(AND(A5599="Cervical Cancer Screening", E5599="Utilization Rate (per 100,000 patients)"),
SUMIFS(CERV!$D:$D,CERV!$A:$A,C5599,CERV!$G:$G,D5599),
IF(AND(A5599="Cancer Screening for CKD patients", E5599="Utilization Rate (per 100,000 patients)"),
SUMIFS(CANSCRN!$D:$D,CANSCRN!$A:$A,C5599,CANSCRN!$G:$G,D5599),
IF(AND(A5599="PSA Testing", E5599="Cost per service ($USD)"),
SUMIFS(PSA!$E:$E,PSA!$A:$A,C5599,PSA!$G:$G,D5599),
IF(AND(A5599="Colorectal Cancer Screening", E5599="Cost per service ($USD)"),
SUMIFS(COL!$E:$E,COL!$A:$A,C5599,COL!$G:$G,D5599),
IF(AND(A5599="Cervical Cancer Screening", E5599="Cost per service ($USD)"),
SUMIFS(CERV!$E:$E,CERV!$A:$A,C5599,CERV!$G:$G,D5599),
IF(AND(A5599="Cancer Screening for CKD patients", E5599="Cost per service ($USD)"),
SUMIFS(CANSCRN!$E:$E,CANSCRN!$A:$A,C5599,CANSCRN!$G:$G,D5599),
IF(AND(A5599="PSA Testing", E5599="Total Expenditure ($USD per 100,000 patients)"),
SUMIFS(PSA!$F:$F,PSA!$A:$A,C5599,PSA!$G:$G,D5599),
IF(AND(A5599="Colorectal Cancer Screening", E5599="Total Expenditure ($USD per 100,000 patients)"),
SUMIFS(COL!$F:$F,COL!$A:$A,C5599,COL!$G:$G,D5599),
IF(AND(A5599="Cervical Cancer Screening", E5599="Total Expenditure ($USD per 100,000 patients)"),
SUMIFS(CERV!$F:$F,CERV!$A:$A,C5599,CERV!$G:$G,D5599),
SUMIFS(CANSCRN!$F:$F,CANSCRN!$A:$A,C5599,CANSCRN!$G:$G,D5599))))))))))))</f>
        <v>336.07051610000002</v>
      </c>
    </row>
    <row r="5600" spans="1:6" x14ac:dyDescent="0.2">
      <c r="A5600" s="24" t="s">
        <v>103</v>
      </c>
      <c r="B5600" s="24" t="s">
        <v>101</v>
      </c>
      <c r="C5600" s="24" t="s">
        <v>80</v>
      </c>
      <c r="D5600" s="24">
        <v>2019</v>
      </c>
      <c r="E5600" s="24" t="s">
        <v>106</v>
      </c>
      <c r="F5600" s="3">
        <f>IF(AND(A5600="PSA Testing", E5600= "Utilization Rate (per 100,000 patients)"),
SUMIFS(PSA!$D:$D,PSA!$A:$A,C5600,PSA!$G:$G,D5600),
IF(AND(A5600="Colorectal Cancer Screening", E5600="Utilization Rate (per 100,000 patients)"),
SUMIFS(COL!$D:$D,COL!$A:$A,C5600,COL!$G:$G, D5600),
IF(AND(A5600="Cervical Cancer Screening", E5600="Utilization Rate (per 100,000 patients)"),
SUMIFS(CERV!$D:$D,CERV!$A:$A,C5600,CERV!$G:$G,D5600),
IF(AND(A5600="Cancer Screening for CKD patients", E5600="Utilization Rate (per 100,000 patients)"),
SUMIFS(CANSCRN!$D:$D,CANSCRN!$A:$A,C5600,CANSCRN!$G:$G,D5600),
IF(AND(A5600="PSA Testing", E5600="Cost per service ($USD)"),
SUMIFS(PSA!$E:$E,PSA!$A:$A,C5600,PSA!$G:$G,D5600),
IF(AND(A5600="Colorectal Cancer Screening", E5600="Cost per service ($USD)"),
SUMIFS(COL!$E:$E,COL!$A:$A,C5600,COL!$G:$G,D5600),
IF(AND(A5600="Cervical Cancer Screening", E5600="Cost per service ($USD)"),
SUMIFS(CERV!$E:$E,CERV!$A:$A,C5600,CERV!$G:$G,D5600),
IF(AND(A5600="Cancer Screening for CKD patients", E5600="Cost per service ($USD)"),
SUMIFS(CANSCRN!$E:$E,CANSCRN!$A:$A,C5600,CANSCRN!$G:$G,D5600),
IF(AND(A5600="PSA Testing", E5600="Total Expenditure ($USD per 100,000 patients)"),
SUMIFS(PSA!$F:$F,PSA!$A:$A,C5600,PSA!$G:$G,D5600),
IF(AND(A5600="Colorectal Cancer Screening", E5600="Total Expenditure ($USD per 100,000 patients)"),
SUMIFS(COL!$F:$F,COL!$A:$A,C5600,COL!$G:$G,D5600),
IF(AND(A5600="Cervical Cancer Screening", E5600="Total Expenditure ($USD per 100,000 patients)"),
SUMIFS(CERV!$F:$F,CERV!$A:$A,C5600,CERV!$G:$G,D5600),
SUMIFS(CANSCRN!$F:$F,CANSCRN!$A:$A,C5600,CANSCRN!$G:$G,D5600))))))))))))</f>
        <v>312.20827589999999</v>
      </c>
    </row>
    <row r="5601" spans="1:6" x14ac:dyDescent="0.2">
      <c r="A5601" s="24" t="s">
        <v>103</v>
      </c>
      <c r="B5601" s="24" t="s">
        <v>101</v>
      </c>
      <c r="C5601" s="24" t="s">
        <v>81</v>
      </c>
      <c r="D5601" s="24">
        <v>2009</v>
      </c>
      <c r="E5601" s="24" t="s">
        <v>106</v>
      </c>
      <c r="F5601" s="3">
        <f>IF(AND(A5601="PSA Testing", E5601= "Utilization Rate (per 100,000 patients)"),
SUMIFS(PSA!$D:$D,PSA!$A:$A,C5601,PSA!$G:$G,D5601),
IF(AND(A5601="Colorectal Cancer Screening", E5601="Utilization Rate (per 100,000 patients)"),
SUMIFS(COL!$D:$D,COL!$A:$A,C5601,COL!$G:$G, D5601),
IF(AND(A5601="Cervical Cancer Screening", E5601="Utilization Rate (per 100,000 patients)"),
SUMIFS(CERV!$D:$D,CERV!$A:$A,C5601,CERV!$G:$G,D5601),
IF(AND(A5601="Cancer Screening for CKD patients", E5601="Utilization Rate (per 100,000 patients)"),
SUMIFS(CANSCRN!$D:$D,CANSCRN!$A:$A,C5601,CANSCRN!$G:$G,D5601),
IF(AND(A5601="PSA Testing", E5601="Cost per service ($USD)"),
SUMIFS(PSA!$E:$E,PSA!$A:$A,C5601,PSA!$G:$G,D5601),
IF(AND(A5601="Colorectal Cancer Screening", E5601="Cost per service ($USD)"),
SUMIFS(COL!$E:$E,COL!$A:$A,C5601,COL!$G:$G,D5601),
IF(AND(A5601="Cervical Cancer Screening", E5601="Cost per service ($USD)"),
SUMIFS(CERV!$E:$E,CERV!$A:$A,C5601,CERV!$G:$G,D5601),
IF(AND(A5601="Cancer Screening for CKD patients", E5601="Cost per service ($USD)"),
SUMIFS(CANSCRN!$E:$E,CANSCRN!$A:$A,C5601,CANSCRN!$G:$G,D5601),
IF(AND(A5601="PSA Testing", E5601="Total Expenditure ($USD per 100,000 patients)"),
SUMIFS(PSA!$F:$F,PSA!$A:$A,C5601,PSA!$G:$G,D5601),
IF(AND(A5601="Colorectal Cancer Screening", E5601="Total Expenditure ($USD per 100,000 patients)"),
SUMIFS(COL!$F:$F,COL!$A:$A,C5601,COL!$G:$G,D5601),
IF(AND(A5601="Cervical Cancer Screening", E5601="Total Expenditure ($USD per 100,000 patients)"),
SUMIFS(CERV!$F:$F,CERV!$A:$A,C5601,CERV!$G:$G,D5601),
SUMIFS(CANSCRN!$F:$F,CANSCRN!$A:$A,C5601,CANSCRN!$G:$G,D5601))))))))))))</f>
        <v>80.372857139999994</v>
      </c>
    </row>
    <row r="5602" spans="1:6" x14ac:dyDescent="0.2">
      <c r="A5602" s="24" t="s">
        <v>103</v>
      </c>
      <c r="B5602" s="24" t="s">
        <v>101</v>
      </c>
      <c r="C5602" s="24" t="s">
        <v>81</v>
      </c>
      <c r="D5602" s="24">
        <v>2010</v>
      </c>
      <c r="E5602" s="24" t="s">
        <v>106</v>
      </c>
      <c r="F5602" s="3">
        <f>IF(AND(A5602="PSA Testing", E5602= "Utilization Rate (per 100,000 patients)"),
SUMIFS(PSA!$D:$D,PSA!$A:$A,C5602,PSA!$G:$G,D5602),
IF(AND(A5602="Colorectal Cancer Screening", E5602="Utilization Rate (per 100,000 patients)"),
SUMIFS(COL!$D:$D,COL!$A:$A,C5602,COL!$G:$G, D5602),
IF(AND(A5602="Cervical Cancer Screening", E5602="Utilization Rate (per 100,000 patients)"),
SUMIFS(CERV!$D:$D,CERV!$A:$A,C5602,CERV!$G:$G,D5602),
IF(AND(A5602="Cancer Screening for CKD patients", E5602="Utilization Rate (per 100,000 patients)"),
SUMIFS(CANSCRN!$D:$D,CANSCRN!$A:$A,C5602,CANSCRN!$G:$G,D5602),
IF(AND(A5602="PSA Testing", E5602="Cost per service ($USD)"),
SUMIFS(PSA!$E:$E,PSA!$A:$A,C5602,PSA!$G:$G,D5602),
IF(AND(A5602="Colorectal Cancer Screening", E5602="Cost per service ($USD)"),
SUMIFS(COL!$E:$E,COL!$A:$A,C5602,COL!$G:$G,D5602),
IF(AND(A5602="Cervical Cancer Screening", E5602="Cost per service ($USD)"),
SUMIFS(CERV!$E:$E,CERV!$A:$A,C5602,CERV!$G:$G,D5602),
IF(AND(A5602="Cancer Screening for CKD patients", E5602="Cost per service ($USD)"),
SUMIFS(CANSCRN!$E:$E,CANSCRN!$A:$A,C5602,CANSCRN!$G:$G,D5602),
IF(AND(A5602="PSA Testing", E5602="Total Expenditure ($USD per 100,000 patients)"),
SUMIFS(PSA!$F:$F,PSA!$A:$A,C5602,PSA!$G:$G,D5602),
IF(AND(A5602="Colorectal Cancer Screening", E5602="Total Expenditure ($USD per 100,000 patients)"),
SUMIFS(COL!$F:$F,COL!$A:$A,C5602,COL!$G:$G,D5602),
IF(AND(A5602="Cervical Cancer Screening", E5602="Total Expenditure ($USD per 100,000 patients)"),
SUMIFS(CERV!$F:$F,CERV!$A:$A,C5602,CERV!$G:$G,D5602),
SUMIFS(CANSCRN!$F:$F,CANSCRN!$A:$A,C5602,CANSCRN!$G:$G,D5602))))))))))))</f>
        <v>77.484857140000003</v>
      </c>
    </row>
    <row r="5603" spans="1:6" x14ac:dyDescent="0.2">
      <c r="A5603" s="24" t="s">
        <v>103</v>
      </c>
      <c r="B5603" s="24" t="s">
        <v>101</v>
      </c>
      <c r="C5603" s="24" t="s">
        <v>81</v>
      </c>
      <c r="D5603" s="24">
        <v>2011</v>
      </c>
      <c r="E5603" s="24" t="s">
        <v>106</v>
      </c>
      <c r="F5603" s="3">
        <f>IF(AND(A5603="PSA Testing", E5603= "Utilization Rate (per 100,000 patients)"),
SUMIFS(PSA!$D:$D,PSA!$A:$A,C5603,PSA!$G:$G,D5603),
IF(AND(A5603="Colorectal Cancer Screening", E5603="Utilization Rate (per 100,000 patients)"),
SUMIFS(COL!$D:$D,COL!$A:$A,C5603,COL!$G:$G, D5603),
IF(AND(A5603="Cervical Cancer Screening", E5603="Utilization Rate (per 100,000 patients)"),
SUMIFS(CERV!$D:$D,CERV!$A:$A,C5603,CERV!$G:$G,D5603),
IF(AND(A5603="Cancer Screening for CKD patients", E5603="Utilization Rate (per 100,000 patients)"),
SUMIFS(CANSCRN!$D:$D,CANSCRN!$A:$A,C5603,CANSCRN!$G:$G,D5603),
IF(AND(A5603="PSA Testing", E5603="Cost per service ($USD)"),
SUMIFS(PSA!$E:$E,PSA!$A:$A,C5603,PSA!$G:$G,D5603),
IF(AND(A5603="Colorectal Cancer Screening", E5603="Cost per service ($USD)"),
SUMIFS(COL!$E:$E,COL!$A:$A,C5603,COL!$G:$G,D5603),
IF(AND(A5603="Cervical Cancer Screening", E5603="Cost per service ($USD)"),
SUMIFS(CERV!$E:$E,CERV!$A:$A,C5603,CERV!$G:$G,D5603),
IF(AND(A5603="Cancer Screening for CKD patients", E5603="Cost per service ($USD)"),
SUMIFS(CANSCRN!$E:$E,CANSCRN!$A:$A,C5603,CANSCRN!$G:$G,D5603),
IF(AND(A5603="PSA Testing", E5603="Total Expenditure ($USD per 100,000 patients)"),
SUMIFS(PSA!$F:$F,PSA!$A:$A,C5603,PSA!$G:$G,D5603),
IF(AND(A5603="Colorectal Cancer Screening", E5603="Total Expenditure ($USD per 100,000 patients)"),
SUMIFS(COL!$F:$F,COL!$A:$A,C5603,COL!$G:$G,D5603),
IF(AND(A5603="Cervical Cancer Screening", E5603="Total Expenditure ($USD per 100,000 patients)"),
SUMIFS(CERV!$F:$F,CERV!$A:$A,C5603,CERV!$G:$G,D5603),
SUMIFS(CANSCRN!$F:$F,CANSCRN!$A:$A,C5603,CANSCRN!$G:$G,D5603))))))))))))</f>
        <v>134.67395060000001</v>
      </c>
    </row>
    <row r="5604" spans="1:6" x14ac:dyDescent="0.2">
      <c r="A5604" s="24" t="s">
        <v>103</v>
      </c>
      <c r="B5604" s="24" t="s">
        <v>101</v>
      </c>
      <c r="C5604" s="24" t="s">
        <v>81</v>
      </c>
      <c r="D5604" s="24">
        <v>2012</v>
      </c>
      <c r="E5604" s="24" t="s">
        <v>106</v>
      </c>
      <c r="F5604" s="3">
        <f>IF(AND(A5604="PSA Testing", E5604= "Utilization Rate (per 100,000 patients)"),
SUMIFS(PSA!$D:$D,PSA!$A:$A,C5604,PSA!$G:$G,D5604),
IF(AND(A5604="Colorectal Cancer Screening", E5604="Utilization Rate (per 100,000 patients)"),
SUMIFS(COL!$D:$D,COL!$A:$A,C5604,COL!$G:$G, D5604),
IF(AND(A5604="Cervical Cancer Screening", E5604="Utilization Rate (per 100,000 patients)"),
SUMIFS(CERV!$D:$D,CERV!$A:$A,C5604,CERV!$G:$G,D5604),
IF(AND(A5604="Cancer Screening for CKD patients", E5604="Utilization Rate (per 100,000 patients)"),
SUMIFS(CANSCRN!$D:$D,CANSCRN!$A:$A,C5604,CANSCRN!$G:$G,D5604),
IF(AND(A5604="PSA Testing", E5604="Cost per service ($USD)"),
SUMIFS(PSA!$E:$E,PSA!$A:$A,C5604,PSA!$G:$G,D5604),
IF(AND(A5604="Colorectal Cancer Screening", E5604="Cost per service ($USD)"),
SUMIFS(COL!$E:$E,COL!$A:$A,C5604,COL!$G:$G,D5604),
IF(AND(A5604="Cervical Cancer Screening", E5604="Cost per service ($USD)"),
SUMIFS(CERV!$E:$E,CERV!$A:$A,C5604,CERV!$G:$G,D5604),
IF(AND(A5604="Cancer Screening for CKD patients", E5604="Cost per service ($USD)"),
SUMIFS(CANSCRN!$E:$E,CANSCRN!$A:$A,C5604,CANSCRN!$G:$G,D5604),
IF(AND(A5604="PSA Testing", E5604="Total Expenditure ($USD per 100,000 patients)"),
SUMIFS(PSA!$F:$F,PSA!$A:$A,C5604,PSA!$G:$G,D5604),
IF(AND(A5604="Colorectal Cancer Screening", E5604="Total Expenditure ($USD per 100,000 patients)"),
SUMIFS(COL!$F:$F,COL!$A:$A,C5604,COL!$G:$G,D5604),
IF(AND(A5604="Cervical Cancer Screening", E5604="Total Expenditure ($USD per 100,000 patients)"),
SUMIFS(CERV!$F:$F,CERV!$A:$A,C5604,CERV!$G:$G,D5604),
SUMIFS(CANSCRN!$F:$F,CANSCRN!$A:$A,C5604,CANSCRN!$G:$G,D5604))))))))))))</f>
        <v>118.61672729999999</v>
      </c>
    </row>
    <row r="5605" spans="1:6" x14ac:dyDescent="0.2">
      <c r="A5605" s="24" t="s">
        <v>103</v>
      </c>
      <c r="B5605" s="24" t="s">
        <v>101</v>
      </c>
      <c r="C5605" s="24" t="s">
        <v>81</v>
      </c>
      <c r="D5605" s="24">
        <v>2013</v>
      </c>
      <c r="E5605" s="24" t="s">
        <v>106</v>
      </c>
      <c r="F5605" s="3">
        <f>IF(AND(A5605="PSA Testing", E5605= "Utilization Rate (per 100,000 patients)"),
SUMIFS(PSA!$D:$D,PSA!$A:$A,C5605,PSA!$G:$G,D5605),
IF(AND(A5605="Colorectal Cancer Screening", E5605="Utilization Rate (per 100,000 patients)"),
SUMIFS(COL!$D:$D,COL!$A:$A,C5605,COL!$G:$G, D5605),
IF(AND(A5605="Cervical Cancer Screening", E5605="Utilization Rate (per 100,000 patients)"),
SUMIFS(CERV!$D:$D,CERV!$A:$A,C5605,CERV!$G:$G,D5605),
IF(AND(A5605="Cancer Screening for CKD patients", E5605="Utilization Rate (per 100,000 patients)"),
SUMIFS(CANSCRN!$D:$D,CANSCRN!$A:$A,C5605,CANSCRN!$G:$G,D5605),
IF(AND(A5605="PSA Testing", E5605="Cost per service ($USD)"),
SUMIFS(PSA!$E:$E,PSA!$A:$A,C5605,PSA!$G:$G,D5605),
IF(AND(A5605="Colorectal Cancer Screening", E5605="Cost per service ($USD)"),
SUMIFS(COL!$E:$E,COL!$A:$A,C5605,COL!$G:$G,D5605),
IF(AND(A5605="Cervical Cancer Screening", E5605="Cost per service ($USD)"),
SUMIFS(CERV!$E:$E,CERV!$A:$A,C5605,CERV!$G:$G,D5605),
IF(AND(A5605="Cancer Screening for CKD patients", E5605="Cost per service ($USD)"),
SUMIFS(CANSCRN!$E:$E,CANSCRN!$A:$A,C5605,CANSCRN!$G:$G,D5605),
IF(AND(A5605="PSA Testing", E5605="Total Expenditure ($USD per 100,000 patients)"),
SUMIFS(PSA!$F:$F,PSA!$A:$A,C5605,PSA!$G:$G,D5605),
IF(AND(A5605="Colorectal Cancer Screening", E5605="Total Expenditure ($USD per 100,000 patients)"),
SUMIFS(COL!$F:$F,COL!$A:$A,C5605,COL!$G:$G,D5605),
IF(AND(A5605="Cervical Cancer Screening", E5605="Total Expenditure ($USD per 100,000 patients)"),
SUMIFS(CERV!$F:$F,CERV!$A:$A,C5605,CERV!$G:$G,D5605),
SUMIFS(CANSCRN!$F:$F,CANSCRN!$A:$A,C5605,CANSCRN!$G:$G,D5605))))))))))))</f>
        <v>149.6388</v>
      </c>
    </row>
    <row r="5606" spans="1:6" x14ac:dyDescent="0.2">
      <c r="A5606" s="24" t="s">
        <v>103</v>
      </c>
      <c r="B5606" s="24" t="s">
        <v>101</v>
      </c>
      <c r="C5606" s="24" t="s">
        <v>81</v>
      </c>
      <c r="D5606" s="24">
        <v>2014</v>
      </c>
      <c r="E5606" s="24" t="s">
        <v>106</v>
      </c>
      <c r="F5606" s="3">
        <f>IF(AND(A5606="PSA Testing", E5606= "Utilization Rate (per 100,000 patients)"),
SUMIFS(PSA!$D:$D,PSA!$A:$A,C5606,PSA!$G:$G,D5606),
IF(AND(A5606="Colorectal Cancer Screening", E5606="Utilization Rate (per 100,000 patients)"),
SUMIFS(COL!$D:$D,COL!$A:$A,C5606,COL!$G:$G, D5606),
IF(AND(A5606="Cervical Cancer Screening", E5606="Utilization Rate (per 100,000 patients)"),
SUMIFS(CERV!$D:$D,CERV!$A:$A,C5606,CERV!$G:$G,D5606),
IF(AND(A5606="Cancer Screening for CKD patients", E5606="Utilization Rate (per 100,000 patients)"),
SUMIFS(CANSCRN!$D:$D,CANSCRN!$A:$A,C5606,CANSCRN!$G:$G,D5606),
IF(AND(A5606="PSA Testing", E5606="Cost per service ($USD)"),
SUMIFS(PSA!$E:$E,PSA!$A:$A,C5606,PSA!$G:$G,D5606),
IF(AND(A5606="Colorectal Cancer Screening", E5606="Cost per service ($USD)"),
SUMIFS(COL!$E:$E,COL!$A:$A,C5606,COL!$G:$G,D5606),
IF(AND(A5606="Cervical Cancer Screening", E5606="Cost per service ($USD)"),
SUMIFS(CERV!$E:$E,CERV!$A:$A,C5606,CERV!$G:$G,D5606),
IF(AND(A5606="Cancer Screening for CKD patients", E5606="Cost per service ($USD)"),
SUMIFS(CANSCRN!$E:$E,CANSCRN!$A:$A,C5606,CANSCRN!$G:$G,D5606),
IF(AND(A5606="PSA Testing", E5606="Total Expenditure ($USD per 100,000 patients)"),
SUMIFS(PSA!$F:$F,PSA!$A:$A,C5606,PSA!$G:$G,D5606),
IF(AND(A5606="Colorectal Cancer Screening", E5606="Total Expenditure ($USD per 100,000 patients)"),
SUMIFS(COL!$F:$F,COL!$A:$A,C5606,COL!$G:$G,D5606),
IF(AND(A5606="Cervical Cancer Screening", E5606="Total Expenditure ($USD per 100,000 patients)"),
SUMIFS(CERV!$F:$F,CERV!$A:$A,C5606,CERV!$G:$G,D5606),
SUMIFS(CANSCRN!$F:$F,CANSCRN!$A:$A,C5606,CANSCRN!$G:$G,D5606))))))))))))</f>
        <v>129.9674359</v>
      </c>
    </row>
    <row r="5607" spans="1:6" x14ac:dyDescent="0.2">
      <c r="A5607" s="24" t="s">
        <v>103</v>
      </c>
      <c r="B5607" s="24" t="s">
        <v>101</v>
      </c>
      <c r="C5607" s="24" t="s">
        <v>81</v>
      </c>
      <c r="D5607" s="24">
        <v>2015</v>
      </c>
      <c r="E5607" s="24" t="s">
        <v>106</v>
      </c>
      <c r="F5607" s="3">
        <f>IF(AND(A5607="PSA Testing", E5607= "Utilization Rate (per 100,000 patients)"),
SUMIFS(PSA!$D:$D,PSA!$A:$A,C5607,PSA!$G:$G,D5607),
IF(AND(A5607="Colorectal Cancer Screening", E5607="Utilization Rate (per 100,000 patients)"),
SUMIFS(COL!$D:$D,COL!$A:$A,C5607,COL!$G:$G, D5607),
IF(AND(A5607="Cervical Cancer Screening", E5607="Utilization Rate (per 100,000 patients)"),
SUMIFS(CERV!$D:$D,CERV!$A:$A,C5607,CERV!$G:$G,D5607),
IF(AND(A5607="Cancer Screening for CKD patients", E5607="Utilization Rate (per 100,000 patients)"),
SUMIFS(CANSCRN!$D:$D,CANSCRN!$A:$A,C5607,CANSCRN!$G:$G,D5607),
IF(AND(A5607="PSA Testing", E5607="Cost per service ($USD)"),
SUMIFS(PSA!$E:$E,PSA!$A:$A,C5607,PSA!$G:$G,D5607),
IF(AND(A5607="Colorectal Cancer Screening", E5607="Cost per service ($USD)"),
SUMIFS(COL!$E:$E,COL!$A:$A,C5607,COL!$G:$G,D5607),
IF(AND(A5607="Cervical Cancer Screening", E5607="Cost per service ($USD)"),
SUMIFS(CERV!$E:$E,CERV!$A:$A,C5607,CERV!$G:$G,D5607),
IF(AND(A5607="Cancer Screening for CKD patients", E5607="Cost per service ($USD)"),
SUMIFS(CANSCRN!$E:$E,CANSCRN!$A:$A,C5607,CANSCRN!$G:$G,D5607),
IF(AND(A5607="PSA Testing", E5607="Total Expenditure ($USD per 100,000 patients)"),
SUMIFS(PSA!$F:$F,PSA!$A:$A,C5607,PSA!$G:$G,D5607),
IF(AND(A5607="Colorectal Cancer Screening", E5607="Total Expenditure ($USD per 100,000 patients)"),
SUMIFS(COL!$F:$F,COL!$A:$A,C5607,COL!$G:$G,D5607),
IF(AND(A5607="Cervical Cancer Screening", E5607="Total Expenditure ($USD per 100,000 patients)"),
SUMIFS(CERV!$F:$F,CERV!$A:$A,C5607,CERV!$G:$G,D5607),
SUMIFS(CANSCRN!$F:$F,CANSCRN!$A:$A,C5607,CANSCRN!$G:$G,D5607))))))))))))</f>
        <v>140.84295449999999</v>
      </c>
    </row>
    <row r="5608" spans="1:6" x14ac:dyDescent="0.2">
      <c r="A5608" s="24" t="s">
        <v>103</v>
      </c>
      <c r="B5608" s="24" t="s">
        <v>101</v>
      </c>
      <c r="C5608" s="24" t="s">
        <v>81</v>
      </c>
      <c r="D5608" s="24">
        <v>2016</v>
      </c>
      <c r="E5608" s="24" t="s">
        <v>106</v>
      </c>
      <c r="F5608" s="3">
        <f>IF(AND(A5608="PSA Testing", E5608= "Utilization Rate (per 100,000 patients)"),
SUMIFS(PSA!$D:$D,PSA!$A:$A,C5608,PSA!$G:$G,D5608),
IF(AND(A5608="Colorectal Cancer Screening", E5608="Utilization Rate (per 100,000 patients)"),
SUMIFS(COL!$D:$D,COL!$A:$A,C5608,COL!$G:$G, D5608),
IF(AND(A5608="Cervical Cancer Screening", E5608="Utilization Rate (per 100,000 patients)"),
SUMIFS(CERV!$D:$D,CERV!$A:$A,C5608,CERV!$G:$G,D5608),
IF(AND(A5608="Cancer Screening for CKD patients", E5608="Utilization Rate (per 100,000 patients)"),
SUMIFS(CANSCRN!$D:$D,CANSCRN!$A:$A,C5608,CANSCRN!$G:$G,D5608),
IF(AND(A5608="PSA Testing", E5608="Cost per service ($USD)"),
SUMIFS(PSA!$E:$E,PSA!$A:$A,C5608,PSA!$G:$G,D5608),
IF(AND(A5608="Colorectal Cancer Screening", E5608="Cost per service ($USD)"),
SUMIFS(COL!$E:$E,COL!$A:$A,C5608,COL!$G:$G,D5608),
IF(AND(A5608="Cervical Cancer Screening", E5608="Cost per service ($USD)"),
SUMIFS(CERV!$E:$E,CERV!$A:$A,C5608,CERV!$G:$G,D5608),
IF(AND(A5608="Cancer Screening for CKD patients", E5608="Cost per service ($USD)"),
SUMIFS(CANSCRN!$E:$E,CANSCRN!$A:$A,C5608,CANSCRN!$G:$G,D5608),
IF(AND(A5608="PSA Testing", E5608="Total Expenditure ($USD per 100,000 patients)"),
SUMIFS(PSA!$F:$F,PSA!$A:$A,C5608,PSA!$G:$G,D5608),
IF(AND(A5608="Colorectal Cancer Screening", E5608="Total Expenditure ($USD per 100,000 patients)"),
SUMIFS(COL!$F:$F,COL!$A:$A,C5608,COL!$G:$G,D5608),
IF(AND(A5608="Cervical Cancer Screening", E5608="Total Expenditure ($USD per 100,000 patients)"),
SUMIFS(CERV!$F:$F,CERV!$A:$A,C5608,CERV!$G:$G,D5608),
SUMIFS(CANSCRN!$F:$F,CANSCRN!$A:$A,C5608,CANSCRN!$G:$G,D5608))))))))))))</f>
        <v>195.9071429</v>
      </c>
    </row>
    <row r="5609" spans="1:6" x14ac:dyDescent="0.2">
      <c r="A5609" s="24" t="s">
        <v>103</v>
      </c>
      <c r="B5609" s="24" t="s">
        <v>101</v>
      </c>
      <c r="C5609" s="24" t="s">
        <v>81</v>
      </c>
      <c r="D5609" s="24">
        <v>2017</v>
      </c>
      <c r="E5609" s="24" t="s">
        <v>106</v>
      </c>
      <c r="F5609" s="3">
        <f>IF(AND(A5609="PSA Testing", E5609= "Utilization Rate (per 100,000 patients)"),
SUMIFS(PSA!$D:$D,PSA!$A:$A,C5609,PSA!$G:$G,D5609),
IF(AND(A5609="Colorectal Cancer Screening", E5609="Utilization Rate (per 100,000 patients)"),
SUMIFS(COL!$D:$D,COL!$A:$A,C5609,COL!$G:$G, D5609),
IF(AND(A5609="Cervical Cancer Screening", E5609="Utilization Rate (per 100,000 patients)"),
SUMIFS(CERV!$D:$D,CERV!$A:$A,C5609,CERV!$G:$G,D5609),
IF(AND(A5609="Cancer Screening for CKD patients", E5609="Utilization Rate (per 100,000 patients)"),
SUMIFS(CANSCRN!$D:$D,CANSCRN!$A:$A,C5609,CANSCRN!$G:$G,D5609),
IF(AND(A5609="PSA Testing", E5609="Cost per service ($USD)"),
SUMIFS(PSA!$E:$E,PSA!$A:$A,C5609,PSA!$G:$G,D5609),
IF(AND(A5609="Colorectal Cancer Screening", E5609="Cost per service ($USD)"),
SUMIFS(COL!$E:$E,COL!$A:$A,C5609,COL!$G:$G,D5609),
IF(AND(A5609="Cervical Cancer Screening", E5609="Cost per service ($USD)"),
SUMIFS(CERV!$E:$E,CERV!$A:$A,C5609,CERV!$G:$G,D5609),
IF(AND(A5609="Cancer Screening for CKD patients", E5609="Cost per service ($USD)"),
SUMIFS(CANSCRN!$E:$E,CANSCRN!$A:$A,C5609,CANSCRN!$G:$G,D5609),
IF(AND(A5609="PSA Testing", E5609="Total Expenditure ($USD per 100,000 patients)"),
SUMIFS(PSA!$F:$F,PSA!$A:$A,C5609,PSA!$G:$G,D5609),
IF(AND(A5609="Colorectal Cancer Screening", E5609="Total Expenditure ($USD per 100,000 patients)"),
SUMIFS(COL!$F:$F,COL!$A:$A,C5609,COL!$G:$G,D5609),
IF(AND(A5609="Cervical Cancer Screening", E5609="Total Expenditure ($USD per 100,000 patients)"),
SUMIFS(CERV!$F:$F,CERV!$A:$A,C5609,CERV!$G:$G,D5609),
SUMIFS(CANSCRN!$F:$F,CANSCRN!$A:$A,C5609,CANSCRN!$G:$G,D5609))))))))))))</f>
        <v>312.72288889999999</v>
      </c>
    </row>
    <row r="5610" spans="1:6" x14ac:dyDescent="0.2">
      <c r="A5610" s="24" t="s">
        <v>103</v>
      </c>
      <c r="B5610" s="24" t="s">
        <v>101</v>
      </c>
      <c r="C5610" s="24" t="s">
        <v>81</v>
      </c>
      <c r="D5610" s="24">
        <v>2018</v>
      </c>
      <c r="E5610" s="24" t="s">
        <v>106</v>
      </c>
      <c r="F5610" s="3">
        <f>IF(AND(A5610="PSA Testing", E5610= "Utilization Rate (per 100,000 patients)"),
SUMIFS(PSA!$D:$D,PSA!$A:$A,C5610,PSA!$G:$G,D5610),
IF(AND(A5610="Colorectal Cancer Screening", E5610="Utilization Rate (per 100,000 patients)"),
SUMIFS(COL!$D:$D,COL!$A:$A,C5610,COL!$G:$G, D5610),
IF(AND(A5610="Cervical Cancer Screening", E5610="Utilization Rate (per 100,000 patients)"),
SUMIFS(CERV!$D:$D,CERV!$A:$A,C5610,CERV!$G:$G,D5610),
IF(AND(A5610="Cancer Screening for CKD patients", E5610="Utilization Rate (per 100,000 patients)"),
SUMIFS(CANSCRN!$D:$D,CANSCRN!$A:$A,C5610,CANSCRN!$G:$G,D5610),
IF(AND(A5610="PSA Testing", E5610="Cost per service ($USD)"),
SUMIFS(PSA!$E:$E,PSA!$A:$A,C5610,PSA!$G:$G,D5610),
IF(AND(A5610="Colorectal Cancer Screening", E5610="Cost per service ($USD)"),
SUMIFS(COL!$E:$E,COL!$A:$A,C5610,COL!$G:$G,D5610),
IF(AND(A5610="Cervical Cancer Screening", E5610="Cost per service ($USD)"),
SUMIFS(CERV!$E:$E,CERV!$A:$A,C5610,CERV!$G:$G,D5610),
IF(AND(A5610="Cancer Screening for CKD patients", E5610="Cost per service ($USD)"),
SUMIFS(CANSCRN!$E:$E,CANSCRN!$A:$A,C5610,CANSCRN!$G:$G,D5610),
IF(AND(A5610="PSA Testing", E5610="Total Expenditure ($USD per 100,000 patients)"),
SUMIFS(PSA!$F:$F,PSA!$A:$A,C5610,PSA!$G:$G,D5610),
IF(AND(A5610="Colorectal Cancer Screening", E5610="Total Expenditure ($USD per 100,000 patients)"),
SUMIFS(COL!$F:$F,COL!$A:$A,C5610,COL!$G:$G,D5610),
IF(AND(A5610="Cervical Cancer Screening", E5610="Total Expenditure ($USD per 100,000 patients)"),
SUMIFS(CERV!$F:$F,CERV!$A:$A,C5610,CERV!$G:$G,D5610),
SUMIFS(CANSCRN!$F:$F,CANSCRN!$A:$A,C5610,CANSCRN!$G:$G,D5610))))))))))))</f>
        <v>226.8234783</v>
      </c>
    </row>
    <row r="5611" spans="1:6" x14ac:dyDescent="0.2">
      <c r="A5611" s="24" t="s">
        <v>103</v>
      </c>
      <c r="B5611" s="24" t="s">
        <v>101</v>
      </c>
      <c r="C5611" s="24" t="s">
        <v>81</v>
      </c>
      <c r="D5611" s="24">
        <v>2019</v>
      </c>
      <c r="E5611" s="24" t="s">
        <v>106</v>
      </c>
      <c r="F5611" s="3">
        <f>IF(AND(A5611="PSA Testing", E5611= "Utilization Rate (per 100,000 patients)"),
SUMIFS(PSA!$D:$D,PSA!$A:$A,C5611,PSA!$G:$G,D5611),
IF(AND(A5611="Colorectal Cancer Screening", E5611="Utilization Rate (per 100,000 patients)"),
SUMIFS(COL!$D:$D,COL!$A:$A,C5611,COL!$G:$G, D5611),
IF(AND(A5611="Cervical Cancer Screening", E5611="Utilization Rate (per 100,000 patients)"),
SUMIFS(CERV!$D:$D,CERV!$A:$A,C5611,CERV!$G:$G,D5611),
IF(AND(A5611="Cancer Screening for CKD patients", E5611="Utilization Rate (per 100,000 patients)"),
SUMIFS(CANSCRN!$D:$D,CANSCRN!$A:$A,C5611,CANSCRN!$G:$G,D5611),
IF(AND(A5611="PSA Testing", E5611="Cost per service ($USD)"),
SUMIFS(PSA!$E:$E,PSA!$A:$A,C5611,PSA!$G:$G,D5611),
IF(AND(A5611="Colorectal Cancer Screening", E5611="Cost per service ($USD)"),
SUMIFS(COL!$E:$E,COL!$A:$A,C5611,COL!$G:$G,D5611),
IF(AND(A5611="Cervical Cancer Screening", E5611="Cost per service ($USD)"),
SUMIFS(CERV!$E:$E,CERV!$A:$A,C5611,CERV!$G:$G,D5611),
IF(AND(A5611="Cancer Screening for CKD patients", E5611="Cost per service ($USD)"),
SUMIFS(CANSCRN!$E:$E,CANSCRN!$A:$A,C5611,CANSCRN!$G:$G,D5611),
IF(AND(A5611="PSA Testing", E5611="Total Expenditure ($USD per 100,000 patients)"),
SUMIFS(PSA!$F:$F,PSA!$A:$A,C5611,PSA!$G:$G,D5611),
IF(AND(A5611="Colorectal Cancer Screening", E5611="Total Expenditure ($USD per 100,000 patients)"),
SUMIFS(COL!$F:$F,COL!$A:$A,C5611,COL!$G:$G,D5611),
IF(AND(A5611="Cervical Cancer Screening", E5611="Total Expenditure ($USD per 100,000 patients)"),
SUMIFS(CERV!$F:$F,CERV!$A:$A,C5611,CERV!$G:$G,D5611),
SUMIFS(CANSCRN!$F:$F,CANSCRN!$A:$A,C5611,CANSCRN!$G:$G,D5611))))))))))))</f>
        <v>287.03945950000002</v>
      </c>
    </row>
    <row r="5612" spans="1:6" x14ac:dyDescent="0.2">
      <c r="A5612" s="24" t="s">
        <v>105</v>
      </c>
      <c r="B5612" s="24" t="s">
        <v>101</v>
      </c>
      <c r="C5612" s="24" t="s">
        <v>30</v>
      </c>
      <c r="D5612" s="24">
        <v>2009</v>
      </c>
      <c r="E5612" s="24" t="s">
        <v>106</v>
      </c>
      <c r="F5612">
        <f>IF(AND(A5612="PSA Testing", E5612= "Utilization Rate (per 100,000 patients)"),
SUMIFS(PSA!$D:$D,PSA!$A:$A,C5612,PSA!$G:$G,D5612),
IF(AND(A5612="Colorectal Cancer Screening", E5612="Utilization Rate (per 100,000 patients)"),
SUMIFS(COL!$D:$D,COL!$A:$A,C5612,COL!$G:$G, D5612),
IF(AND(A5612="Cervical Cancer Screening", E5612="Utilization Rate (per 100,000 patients)"),
SUMIFS(CERV!$D:$D,CERV!$A:$A,C5612,CERV!$G:$G,D5612),
IF(AND(A5612="Cancer Screening for CKD patients", E5612="Utilization Rate (per 100,000 patients)"),
SUMIFS(CANSCRN!$D:$D,CANSCRN!$A:$A,C5612,CANSCRN!$G:$G,D5612),
IF(AND(A5612="PSA Testing", E5612="Cost per service ($USD)"),
SUMIFS(PSA!$E:$E,PSA!$A:$A,C5612,PSA!$G:$G,D5612),
IF(AND(A5612="Colorectal Cancer Screening", E5612="Cost per service ($USD)"),
SUMIFS(COL!$E:$E,COL!$A:$A,C5612,COL!$G:$G,D5612),
IF(AND(A5612="Cervical Cancer Screening", E5612="Cost per service ($USD)"),
SUMIFS(CERV!$E:$E,CERV!$A:$A,C5612,CERV!$G:$G,D5612),
IF(AND(A5612="Cancer Screening for CKD patients", E5612="Cost per service ($USD)"),
SUMIFS(CANSCRN!$E:$E,CANSCRN!$A:$A,C5612,CANSCRN!$G:$G,D5612),
IF(AND(A5612="PSA Testing", E5612="Total Expenditure ($USD per 100,000 patients)"),
SUMIFS(PSA!$F:$F,PSA!$A:$A,C5612,PSA!$G:$G,D5612),
IF(AND(A5612="Colorectal Cancer Screening", E5612="Total Expenditure ($USD per 100,000 patients)"),
SUMIFS(COL!$F:$F,COL!$A:$A,C5612,COL!$G:$G,D5612),
IF(AND(A5612="Cervical Cancer Screening", E5612="Total Expenditure ($USD per 100,000 patients)"),
SUMIFS(CERV!$F:$F,CERV!$A:$A,C5612,CERV!$G:$G,D5612),
SUMIFS(CANSCRN!$F:$F,CANSCRN!$A:$A,C5612,CANSCRN!$G:$G,D5612))))))))))))</f>
        <v>23.849285699999999</v>
      </c>
    </row>
    <row r="5613" spans="1:6" x14ac:dyDescent="0.2">
      <c r="A5613" s="24" t="s">
        <v>105</v>
      </c>
      <c r="B5613" s="24" t="s">
        <v>101</v>
      </c>
      <c r="C5613" s="24" t="s">
        <v>30</v>
      </c>
      <c r="D5613" s="24">
        <v>2010</v>
      </c>
      <c r="E5613" s="24" t="s">
        <v>106</v>
      </c>
      <c r="F5613">
        <f>IF(AND(A5613="PSA Testing", E5613= "Utilization Rate (per 100,000 patients)"),
SUMIFS(PSA!$D:$D,PSA!$A:$A,C5613,PSA!$G:$G,D5613),
IF(AND(A5613="Colorectal Cancer Screening", E5613="Utilization Rate (per 100,000 patients)"),
SUMIFS(COL!$D:$D,COL!$A:$A,C5613,COL!$G:$G, D5613),
IF(AND(A5613="Cervical Cancer Screening", E5613="Utilization Rate (per 100,000 patients)"),
SUMIFS(CERV!$D:$D,CERV!$A:$A,C5613,CERV!$G:$G,D5613),
IF(AND(A5613="Cancer Screening for CKD patients", E5613="Utilization Rate (per 100,000 patients)"),
SUMIFS(CANSCRN!$D:$D,CANSCRN!$A:$A,C5613,CANSCRN!$G:$G,D5613),
IF(AND(A5613="PSA Testing", E5613="Cost per service ($USD)"),
SUMIFS(PSA!$E:$E,PSA!$A:$A,C5613,PSA!$G:$G,D5613),
IF(AND(A5613="Colorectal Cancer Screening", E5613="Cost per service ($USD)"),
SUMIFS(COL!$E:$E,COL!$A:$A,C5613,COL!$G:$G,D5613),
IF(AND(A5613="Cervical Cancer Screening", E5613="Cost per service ($USD)"),
SUMIFS(CERV!$E:$E,CERV!$A:$A,C5613,CERV!$G:$G,D5613),
IF(AND(A5613="Cancer Screening for CKD patients", E5613="Cost per service ($USD)"),
SUMIFS(CANSCRN!$E:$E,CANSCRN!$A:$A,C5613,CANSCRN!$G:$G,D5613),
IF(AND(A5613="PSA Testing", E5613="Total Expenditure ($USD per 100,000 patients)"),
SUMIFS(PSA!$F:$F,PSA!$A:$A,C5613,PSA!$G:$G,D5613),
IF(AND(A5613="Colorectal Cancer Screening", E5613="Total Expenditure ($USD per 100,000 patients)"),
SUMIFS(COL!$F:$F,COL!$A:$A,C5613,COL!$G:$G,D5613),
IF(AND(A5613="Cervical Cancer Screening", E5613="Total Expenditure ($USD per 100,000 patients)"),
SUMIFS(CERV!$F:$F,CERV!$A:$A,C5613,CERV!$G:$G,D5613),
SUMIFS(CANSCRN!$F:$F,CANSCRN!$A:$A,C5613,CANSCRN!$G:$G,D5613))))))))))))</f>
        <v>43.855555600000002</v>
      </c>
    </row>
    <row r="5614" spans="1:6" x14ac:dyDescent="0.2">
      <c r="A5614" s="24" t="s">
        <v>105</v>
      </c>
      <c r="B5614" s="24" t="s">
        <v>101</v>
      </c>
      <c r="C5614" s="24" t="s">
        <v>30</v>
      </c>
      <c r="D5614" s="24">
        <v>2011</v>
      </c>
      <c r="E5614" s="24" t="s">
        <v>106</v>
      </c>
      <c r="F5614">
        <f>IF(AND(A5614="PSA Testing", E5614= "Utilization Rate (per 100,000 patients)"),
SUMIFS(PSA!$D:$D,PSA!$A:$A,C5614,PSA!$G:$G,D5614),
IF(AND(A5614="Colorectal Cancer Screening", E5614="Utilization Rate (per 100,000 patients)"),
SUMIFS(COL!$D:$D,COL!$A:$A,C5614,COL!$G:$G, D5614),
IF(AND(A5614="Cervical Cancer Screening", E5614="Utilization Rate (per 100,000 patients)"),
SUMIFS(CERV!$D:$D,CERV!$A:$A,C5614,CERV!$G:$G,D5614),
IF(AND(A5614="Cancer Screening for CKD patients", E5614="Utilization Rate (per 100,000 patients)"),
SUMIFS(CANSCRN!$D:$D,CANSCRN!$A:$A,C5614,CANSCRN!$G:$G,D5614),
IF(AND(A5614="PSA Testing", E5614="Cost per service ($USD)"),
SUMIFS(PSA!$E:$E,PSA!$A:$A,C5614,PSA!$G:$G,D5614),
IF(AND(A5614="Colorectal Cancer Screening", E5614="Cost per service ($USD)"),
SUMIFS(COL!$E:$E,COL!$A:$A,C5614,COL!$G:$G,D5614),
IF(AND(A5614="Cervical Cancer Screening", E5614="Cost per service ($USD)"),
SUMIFS(CERV!$E:$E,CERV!$A:$A,C5614,CERV!$G:$G,D5614),
IF(AND(A5614="Cancer Screening for CKD patients", E5614="Cost per service ($USD)"),
SUMIFS(CANSCRN!$E:$E,CANSCRN!$A:$A,C5614,CANSCRN!$G:$G,D5614),
IF(AND(A5614="PSA Testing", E5614="Total Expenditure ($USD per 100,000 patients)"),
SUMIFS(PSA!$F:$F,PSA!$A:$A,C5614,PSA!$G:$G,D5614),
IF(AND(A5614="Colorectal Cancer Screening", E5614="Total Expenditure ($USD per 100,000 patients)"),
SUMIFS(COL!$F:$F,COL!$A:$A,C5614,COL!$G:$G,D5614),
IF(AND(A5614="Cervical Cancer Screening", E5614="Total Expenditure ($USD per 100,000 patients)"),
SUMIFS(CERV!$F:$F,CERV!$A:$A,C5614,CERV!$G:$G,D5614),
SUMIFS(CANSCRN!$F:$F,CANSCRN!$A:$A,C5614,CANSCRN!$G:$G,D5614))))))))))))</f>
        <v>0</v>
      </c>
    </row>
    <row r="5615" spans="1:6" x14ac:dyDescent="0.2">
      <c r="A5615" s="24" t="s">
        <v>105</v>
      </c>
      <c r="B5615" s="24" t="s">
        <v>101</v>
      </c>
      <c r="C5615" s="24" t="s">
        <v>30</v>
      </c>
      <c r="D5615" s="24">
        <v>2012</v>
      </c>
      <c r="E5615" s="24" t="s">
        <v>106</v>
      </c>
      <c r="F5615">
        <f>IF(AND(A5615="PSA Testing", E5615= "Utilization Rate (per 100,000 patients)"),
SUMIFS(PSA!$D:$D,PSA!$A:$A,C5615,PSA!$G:$G,D5615),
IF(AND(A5615="Colorectal Cancer Screening", E5615="Utilization Rate (per 100,000 patients)"),
SUMIFS(COL!$D:$D,COL!$A:$A,C5615,COL!$G:$G, D5615),
IF(AND(A5615="Cervical Cancer Screening", E5615="Utilization Rate (per 100,000 patients)"),
SUMIFS(CERV!$D:$D,CERV!$A:$A,C5615,CERV!$G:$G,D5615),
IF(AND(A5615="Cancer Screening for CKD patients", E5615="Utilization Rate (per 100,000 patients)"),
SUMIFS(CANSCRN!$D:$D,CANSCRN!$A:$A,C5615,CANSCRN!$G:$G,D5615),
IF(AND(A5615="PSA Testing", E5615="Cost per service ($USD)"),
SUMIFS(PSA!$E:$E,PSA!$A:$A,C5615,PSA!$G:$G,D5615),
IF(AND(A5615="Colorectal Cancer Screening", E5615="Cost per service ($USD)"),
SUMIFS(COL!$E:$E,COL!$A:$A,C5615,COL!$G:$G,D5615),
IF(AND(A5615="Cervical Cancer Screening", E5615="Cost per service ($USD)"),
SUMIFS(CERV!$E:$E,CERV!$A:$A,C5615,CERV!$G:$G,D5615),
IF(AND(A5615="Cancer Screening for CKD patients", E5615="Cost per service ($USD)"),
SUMIFS(CANSCRN!$E:$E,CANSCRN!$A:$A,C5615,CANSCRN!$G:$G,D5615),
IF(AND(A5615="PSA Testing", E5615="Total Expenditure ($USD per 100,000 patients)"),
SUMIFS(PSA!$F:$F,PSA!$A:$A,C5615,PSA!$G:$G,D5615),
IF(AND(A5615="Colorectal Cancer Screening", E5615="Total Expenditure ($USD per 100,000 patients)"),
SUMIFS(COL!$F:$F,COL!$A:$A,C5615,COL!$G:$G,D5615),
IF(AND(A5615="Cervical Cancer Screening", E5615="Total Expenditure ($USD per 100,000 patients)"),
SUMIFS(CERV!$F:$F,CERV!$A:$A,C5615,CERV!$G:$G,D5615),
SUMIFS(CANSCRN!$F:$F,CANSCRN!$A:$A,C5615,CANSCRN!$G:$G,D5615))))))))))))</f>
        <v>0</v>
      </c>
    </row>
    <row r="5616" spans="1:6" x14ac:dyDescent="0.2">
      <c r="A5616" s="24" t="s">
        <v>105</v>
      </c>
      <c r="B5616" s="24" t="s">
        <v>101</v>
      </c>
      <c r="C5616" s="24" t="s">
        <v>30</v>
      </c>
      <c r="D5616" s="24">
        <v>2013</v>
      </c>
      <c r="E5616" s="24" t="s">
        <v>106</v>
      </c>
      <c r="F5616">
        <f>IF(AND(A5616="PSA Testing", E5616= "Utilization Rate (per 100,000 patients)"),
SUMIFS(PSA!$D:$D,PSA!$A:$A,C5616,PSA!$G:$G,D5616),
IF(AND(A5616="Colorectal Cancer Screening", E5616="Utilization Rate (per 100,000 patients)"),
SUMIFS(COL!$D:$D,COL!$A:$A,C5616,COL!$G:$G, D5616),
IF(AND(A5616="Cervical Cancer Screening", E5616="Utilization Rate (per 100,000 patients)"),
SUMIFS(CERV!$D:$D,CERV!$A:$A,C5616,CERV!$G:$G,D5616),
IF(AND(A5616="Cancer Screening for CKD patients", E5616="Utilization Rate (per 100,000 patients)"),
SUMIFS(CANSCRN!$D:$D,CANSCRN!$A:$A,C5616,CANSCRN!$G:$G,D5616),
IF(AND(A5616="PSA Testing", E5616="Cost per service ($USD)"),
SUMIFS(PSA!$E:$E,PSA!$A:$A,C5616,PSA!$G:$G,D5616),
IF(AND(A5616="Colorectal Cancer Screening", E5616="Cost per service ($USD)"),
SUMIFS(COL!$E:$E,COL!$A:$A,C5616,COL!$G:$G,D5616),
IF(AND(A5616="Cervical Cancer Screening", E5616="Cost per service ($USD)"),
SUMIFS(CERV!$E:$E,CERV!$A:$A,C5616,CERV!$G:$G,D5616),
IF(AND(A5616="Cancer Screening for CKD patients", E5616="Cost per service ($USD)"),
SUMIFS(CANSCRN!$E:$E,CANSCRN!$A:$A,C5616,CANSCRN!$G:$G,D5616),
IF(AND(A5616="PSA Testing", E5616="Total Expenditure ($USD per 100,000 patients)"),
SUMIFS(PSA!$F:$F,PSA!$A:$A,C5616,PSA!$G:$G,D5616),
IF(AND(A5616="Colorectal Cancer Screening", E5616="Total Expenditure ($USD per 100,000 patients)"),
SUMIFS(COL!$F:$F,COL!$A:$A,C5616,COL!$G:$G,D5616),
IF(AND(A5616="Cervical Cancer Screening", E5616="Total Expenditure ($USD per 100,000 patients)"),
SUMIFS(CERV!$F:$F,CERV!$A:$A,C5616,CERV!$G:$G,D5616),
SUMIFS(CANSCRN!$F:$F,CANSCRN!$A:$A,C5616,CANSCRN!$G:$G,D5616))))))))))))</f>
        <v>0</v>
      </c>
    </row>
    <row r="5617" spans="1:6" x14ac:dyDescent="0.2">
      <c r="A5617" s="24" t="s">
        <v>105</v>
      </c>
      <c r="B5617" s="24" t="s">
        <v>101</v>
      </c>
      <c r="C5617" s="24" t="s">
        <v>30</v>
      </c>
      <c r="D5617" s="24">
        <v>2014</v>
      </c>
      <c r="E5617" s="24" t="s">
        <v>106</v>
      </c>
      <c r="F5617">
        <f>IF(AND(A5617="PSA Testing", E5617= "Utilization Rate (per 100,000 patients)"),
SUMIFS(PSA!$D:$D,PSA!$A:$A,C5617,PSA!$G:$G,D5617),
IF(AND(A5617="Colorectal Cancer Screening", E5617="Utilization Rate (per 100,000 patients)"),
SUMIFS(COL!$D:$D,COL!$A:$A,C5617,COL!$G:$G, D5617),
IF(AND(A5617="Cervical Cancer Screening", E5617="Utilization Rate (per 100,000 patients)"),
SUMIFS(CERV!$D:$D,CERV!$A:$A,C5617,CERV!$G:$G,D5617),
IF(AND(A5617="Cancer Screening for CKD patients", E5617="Utilization Rate (per 100,000 patients)"),
SUMIFS(CANSCRN!$D:$D,CANSCRN!$A:$A,C5617,CANSCRN!$G:$G,D5617),
IF(AND(A5617="PSA Testing", E5617="Cost per service ($USD)"),
SUMIFS(PSA!$E:$E,PSA!$A:$A,C5617,PSA!$G:$G,D5617),
IF(AND(A5617="Colorectal Cancer Screening", E5617="Cost per service ($USD)"),
SUMIFS(COL!$E:$E,COL!$A:$A,C5617,COL!$G:$G,D5617),
IF(AND(A5617="Cervical Cancer Screening", E5617="Cost per service ($USD)"),
SUMIFS(CERV!$E:$E,CERV!$A:$A,C5617,CERV!$G:$G,D5617),
IF(AND(A5617="Cancer Screening for CKD patients", E5617="Cost per service ($USD)"),
SUMIFS(CANSCRN!$E:$E,CANSCRN!$A:$A,C5617,CANSCRN!$G:$G,D5617),
IF(AND(A5617="PSA Testing", E5617="Total Expenditure ($USD per 100,000 patients)"),
SUMIFS(PSA!$F:$F,PSA!$A:$A,C5617,PSA!$G:$G,D5617),
IF(AND(A5617="Colorectal Cancer Screening", E5617="Total Expenditure ($USD per 100,000 patients)"),
SUMIFS(COL!$F:$F,COL!$A:$A,C5617,COL!$G:$G,D5617),
IF(AND(A5617="Cervical Cancer Screening", E5617="Total Expenditure ($USD per 100,000 patients)"),
SUMIFS(CERV!$F:$F,CERV!$A:$A,C5617,CERV!$G:$G,D5617),
SUMIFS(CANSCRN!$F:$F,CANSCRN!$A:$A,C5617,CANSCRN!$G:$G,D5617))))))))))))</f>
        <v>0</v>
      </c>
    </row>
    <row r="5618" spans="1:6" x14ac:dyDescent="0.2">
      <c r="A5618" s="24" t="s">
        <v>105</v>
      </c>
      <c r="B5618" s="24" t="s">
        <v>101</v>
      </c>
      <c r="C5618" s="24" t="s">
        <v>30</v>
      </c>
      <c r="D5618" s="24">
        <v>2015</v>
      </c>
      <c r="E5618" s="24" t="s">
        <v>106</v>
      </c>
      <c r="F5618">
        <f>IF(AND(A5618="PSA Testing", E5618= "Utilization Rate (per 100,000 patients)"),
SUMIFS(PSA!$D:$D,PSA!$A:$A,C5618,PSA!$G:$G,D5618),
IF(AND(A5618="Colorectal Cancer Screening", E5618="Utilization Rate (per 100,000 patients)"),
SUMIFS(COL!$D:$D,COL!$A:$A,C5618,COL!$G:$G, D5618),
IF(AND(A5618="Cervical Cancer Screening", E5618="Utilization Rate (per 100,000 patients)"),
SUMIFS(CERV!$D:$D,CERV!$A:$A,C5618,CERV!$G:$G,D5618),
IF(AND(A5618="Cancer Screening for CKD patients", E5618="Utilization Rate (per 100,000 patients)"),
SUMIFS(CANSCRN!$D:$D,CANSCRN!$A:$A,C5618,CANSCRN!$G:$G,D5618),
IF(AND(A5618="PSA Testing", E5618="Cost per service ($USD)"),
SUMIFS(PSA!$E:$E,PSA!$A:$A,C5618,PSA!$G:$G,D5618),
IF(AND(A5618="Colorectal Cancer Screening", E5618="Cost per service ($USD)"),
SUMIFS(COL!$E:$E,COL!$A:$A,C5618,COL!$G:$G,D5618),
IF(AND(A5618="Cervical Cancer Screening", E5618="Cost per service ($USD)"),
SUMIFS(CERV!$E:$E,CERV!$A:$A,C5618,CERV!$G:$G,D5618),
IF(AND(A5618="Cancer Screening for CKD patients", E5618="Cost per service ($USD)"),
SUMIFS(CANSCRN!$E:$E,CANSCRN!$A:$A,C5618,CANSCRN!$G:$G,D5618),
IF(AND(A5618="PSA Testing", E5618="Total Expenditure ($USD per 100,000 patients)"),
SUMIFS(PSA!$F:$F,PSA!$A:$A,C5618,PSA!$G:$G,D5618),
IF(AND(A5618="Colorectal Cancer Screening", E5618="Total Expenditure ($USD per 100,000 patients)"),
SUMIFS(COL!$F:$F,COL!$A:$A,C5618,COL!$G:$G,D5618),
IF(AND(A5618="Cervical Cancer Screening", E5618="Total Expenditure ($USD per 100,000 patients)"),
SUMIFS(CERV!$F:$F,CERV!$A:$A,C5618,CERV!$G:$G,D5618),
SUMIFS(CANSCRN!$F:$F,CANSCRN!$A:$A,C5618,CANSCRN!$G:$G,D5618))))))))))))</f>
        <v>0</v>
      </c>
    </row>
    <row r="5619" spans="1:6" x14ac:dyDescent="0.2">
      <c r="A5619" s="24" t="s">
        <v>105</v>
      </c>
      <c r="B5619" s="24" t="s">
        <v>101</v>
      </c>
      <c r="C5619" s="24" t="s">
        <v>30</v>
      </c>
      <c r="D5619" s="24">
        <v>2016</v>
      </c>
      <c r="E5619" s="24" t="s">
        <v>106</v>
      </c>
      <c r="F5619">
        <f>IF(AND(A5619="PSA Testing", E5619= "Utilization Rate (per 100,000 patients)"),
SUMIFS(PSA!$D:$D,PSA!$A:$A,C5619,PSA!$G:$G,D5619),
IF(AND(A5619="Colorectal Cancer Screening", E5619="Utilization Rate (per 100,000 patients)"),
SUMIFS(COL!$D:$D,COL!$A:$A,C5619,COL!$G:$G, D5619),
IF(AND(A5619="Cervical Cancer Screening", E5619="Utilization Rate (per 100,000 patients)"),
SUMIFS(CERV!$D:$D,CERV!$A:$A,C5619,CERV!$G:$G,D5619),
IF(AND(A5619="Cancer Screening for CKD patients", E5619="Utilization Rate (per 100,000 patients)"),
SUMIFS(CANSCRN!$D:$D,CANSCRN!$A:$A,C5619,CANSCRN!$G:$G,D5619),
IF(AND(A5619="PSA Testing", E5619="Cost per service ($USD)"),
SUMIFS(PSA!$E:$E,PSA!$A:$A,C5619,PSA!$G:$G,D5619),
IF(AND(A5619="Colorectal Cancer Screening", E5619="Cost per service ($USD)"),
SUMIFS(COL!$E:$E,COL!$A:$A,C5619,COL!$G:$G,D5619),
IF(AND(A5619="Cervical Cancer Screening", E5619="Cost per service ($USD)"),
SUMIFS(CERV!$E:$E,CERV!$A:$A,C5619,CERV!$G:$G,D5619),
IF(AND(A5619="Cancer Screening for CKD patients", E5619="Cost per service ($USD)"),
SUMIFS(CANSCRN!$E:$E,CANSCRN!$A:$A,C5619,CANSCRN!$G:$G,D5619),
IF(AND(A5619="PSA Testing", E5619="Total Expenditure ($USD per 100,000 patients)"),
SUMIFS(PSA!$F:$F,PSA!$A:$A,C5619,PSA!$G:$G,D5619),
IF(AND(A5619="Colorectal Cancer Screening", E5619="Total Expenditure ($USD per 100,000 patients)"),
SUMIFS(COL!$F:$F,COL!$A:$A,C5619,COL!$G:$G,D5619),
IF(AND(A5619="Cervical Cancer Screening", E5619="Total Expenditure ($USD per 100,000 patients)"),
SUMIFS(CERV!$F:$F,CERV!$A:$A,C5619,CERV!$G:$G,D5619),
SUMIFS(CANSCRN!$F:$F,CANSCRN!$A:$A,C5619,CANSCRN!$G:$G,D5619))))))))))))</f>
        <v>0</v>
      </c>
    </row>
    <row r="5620" spans="1:6" x14ac:dyDescent="0.2">
      <c r="A5620" s="24" t="s">
        <v>105</v>
      </c>
      <c r="B5620" s="24" t="s">
        <v>101</v>
      </c>
      <c r="C5620" s="24" t="s">
        <v>30</v>
      </c>
      <c r="D5620" s="24">
        <v>2017</v>
      </c>
      <c r="E5620" s="24" t="s">
        <v>106</v>
      </c>
      <c r="F5620">
        <f>IF(AND(A5620="PSA Testing", E5620= "Utilization Rate (per 100,000 patients)"),
SUMIFS(PSA!$D:$D,PSA!$A:$A,C5620,PSA!$G:$G,D5620),
IF(AND(A5620="Colorectal Cancer Screening", E5620="Utilization Rate (per 100,000 patients)"),
SUMIFS(COL!$D:$D,COL!$A:$A,C5620,COL!$G:$G, D5620),
IF(AND(A5620="Cervical Cancer Screening", E5620="Utilization Rate (per 100,000 patients)"),
SUMIFS(CERV!$D:$D,CERV!$A:$A,C5620,CERV!$G:$G,D5620),
IF(AND(A5620="Cancer Screening for CKD patients", E5620="Utilization Rate (per 100,000 patients)"),
SUMIFS(CANSCRN!$D:$D,CANSCRN!$A:$A,C5620,CANSCRN!$G:$G,D5620),
IF(AND(A5620="PSA Testing", E5620="Cost per service ($USD)"),
SUMIFS(PSA!$E:$E,PSA!$A:$A,C5620,PSA!$G:$G,D5620),
IF(AND(A5620="Colorectal Cancer Screening", E5620="Cost per service ($USD)"),
SUMIFS(COL!$E:$E,COL!$A:$A,C5620,COL!$G:$G,D5620),
IF(AND(A5620="Cervical Cancer Screening", E5620="Cost per service ($USD)"),
SUMIFS(CERV!$E:$E,CERV!$A:$A,C5620,CERV!$G:$G,D5620),
IF(AND(A5620="Cancer Screening for CKD patients", E5620="Cost per service ($USD)"),
SUMIFS(CANSCRN!$E:$E,CANSCRN!$A:$A,C5620,CANSCRN!$G:$G,D5620),
IF(AND(A5620="PSA Testing", E5620="Total Expenditure ($USD per 100,000 patients)"),
SUMIFS(PSA!$F:$F,PSA!$A:$A,C5620,PSA!$G:$G,D5620),
IF(AND(A5620="Colorectal Cancer Screening", E5620="Total Expenditure ($USD per 100,000 patients)"),
SUMIFS(COL!$F:$F,COL!$A:$A,C5620,COL!$G:$G,D5620),
IF(AND(A5620="Cervical Cancer Screening", E5620="Total Expenditure ($USD per 100,000 patients)"),
SUMIFS(CERV!$F:$F,CERV!$A:$A,C5620,CERV!$G:$G,D5620),
SUMIFS(CANSCRN!$F:$F,CANSCRN!$A:$A,C5620,CANSCRN!$G:$G,D5620))))))))))))</f>
        <v>0</v>
      </c>
    </row>
    <row r="5621" spans="1:6" x14ac:dyDescent="0.2">
      <c r="A5621" s="24" t="s">
        <v>105</v>
      </c>
      <c r="B5621" s="24" t="s">
        <v>101</v>
      </c>
      <c r="C5621" s="24" t="s">
        <v>30</v>
      </c>
      <c r="D5621" s="24">
        <v>2018</v>
      </c>
      <c r="E5621" s="24" t="s">
        <v>106</v>
      </c>
      <c r="F5621">
        <f>IF(AND(A5621="PSA Testing", E5621= "Utilization Rate (per 100,000 patients)"),
SUMIFS(PSA!$D:$D,PSA!$A:$A,C5621,PSA!$G:$G,D5621),
IF(AND(A5621="Colorectal Cancer Screening", E5621="Utilization Rate (per 100,000 patients)"),
SUMIFS(COL!$D:$D,COL!$A:$A,C5621,COL!$G:$G, D5621),
IF(AND(A5621="Cervical Cancer Screening", E5621="Utilization Rate (per 100,000 patients)"),
SUMIFS(CERV!$D:$D,CERV!$A:$A,C5621,CERV!$G:$G,D5621),
IF(AND(A5621="Cancer Screening for CKD patients", E5621="Utilization Rate (per 100,000 patients)"),
SUMIFS(CANSCRN!$D:$D,CANSCRN!$A:$A,C5621,CANSCRN!$G:$G,D5621),
IF(AND(A5621="PSA Testing", E5621="Cost per service ($USD)"),
SUMIFS(PSA!$E:$E,PSA!$A:$A,C5621,PSA!$G:$G,D5621),
IF(AND(A5621="Colorectal Cancer Screening", E5621="Cost per service ($USD)"),
SUMIFS(COL!$E:$E,COL!$A:$A,C5621,COL!$G:$G,D5621),
IF(AND(A5621="Cervical Cancer Screening", E5621="Cost per service ($USD)"),
SUMIFS(CERV!$E:$E,CERV!$A:$A,C5621,CERV!$G:$G,D5621),
IF(AND(A5621="Cancer Screening for CKD patients", E5621="Cost per service ($USD)"),
SUMIFS(CANSCRN!$E:$E,CANSCRN!$A:$A,C5621,CANSCRN!$G:$G,D5621),
IF(AND(A5621="PSA Testing", E5621="Total Expenditure ($USD per 100,000 patients)"),
SUMIFS(PSA!$F:$F,PSA!$A:$A,C5621,PSA!$G:$G,D5621),
IF(AND(A5621="Colorectal Cancer Screening", E5621="Total Expenditure ($USD per 100,000 patients)"),
SUMIFS(COL!$F:$F,COL!$A:$A,C5621,COL!$G:$G,D5621),
IF(AND(A5621="Cervical Cancer Screening", E5621="Total Expenditure ($USD per 100,000 patients)"),
SUMIFS(CERV!$F:$F,CERV!$A:$A,C5621,CERV!$G:$G,D5621),
SUMIFS(CANSCRN!$F:$F,CANSCRN!$A:$A,C5621,CANSCRN!$G:$G,D5621))))))))))))</f>
        <v>0</v>
      </c>
    </row>
    <row r="5622" spans="1:6" x14ac:dyDescent="0.2">
      <c r="A5622" s="24" t="s">
        <v>105</v>
      </c>
      <c r="B5622" s="24" t="s">
        <v>101</v>
      </c>
      <c r="C5622" s="24" t="s">
        <v>30</v>
      </c>
      <c r="D5622" s="24">
        <v>2019</v>
      </c>
      <c r="E5622" s="24" t="s">
        <v>106</v>
      </c>
      <c r="F5622">
        <f>IF(AND(A5622="PSA Testing", E5622= "Utilization Rate (per 100,000 patients)"),
SUMIFS(PSA!$D:$D,PSA!$A:$A,C5622,PSA!$G:$G,D5622),
IF(AND(A5622="Colorectal Cancer Screening", E5622="Utilization Rate (per 100,000 patients)"),
SUMIFS(COL!$D:$D,COL!$A:$A,C5622,COL!$G:$G, D5622),
IF(AND(A5622="Cervical Cancer Screening", E5622="Utilization Rate (per 100,000 patients)"),
SUMIFS(CERV!$D:$D,CERV!$A:$A,C5622,CERV!$G:$G,D5622),
IF(AND(A5622="Cancer Screening for CKD patients", E5622="Utilization Rate (per 100,000 patients)"),
SUMIFS(CANSCRN!$D:$D,CANSCRN!$A:$A,C5622,CANSCRN!$G:$G,D5622),
IF(AND(A5622="PSA Testing", E5622="Cost per service ($USD)"),
SUMIFS(PSA!$E:$E,PSA!$A:$A,C5622,PSA!$G:$G,D5622),
IF(AND(A5622="Colorectal Cancer Screening", E5622="Cost per service ($USD)"),
SUMIFS(COL!$E:$E,COL!$A:$A,C5622,COL!$G:$G,D5622),
IF(AND(A5622="Cervical Cancer Screening", E5622="Cost per service ($USD)"),
SUMIFS(CERV!$E:$E,CERV!$A:$A,C5622,CERV!$G:$G,D5622),
IF(AND(A5622="Cancer Screening for CKD patients", E5622="Cost per service ($USD)"),
SUMIFS(CANSCRN!$E:$E,CANSCRN!$A:$A,C5622,CANSCRN!$G:$G,D5622),
IF(AND(A5622="PSA Testing", E5622="Total Expenditure ($USD per 100,000 patients)"),
SUMIFS(PSA!$F:$F,PSA!$A:$A,C5622,PSA!$G:$G,D5622),
IF(AND(A5622="Colorectal Cancer Screening", E5622="Total Expenditure ($USD per 100,000 patients)"),
SUMIFS(COL!$F:$F,COL!$A:$A,C5622,COL!$G:$G,D5622),
IF(AND(A5622="Cervical Cancer Screening", E5622="Total Expenditure ($USD per 100,000 patients)"),
SUMIFS(CERV!$F:$F,CERV!$A:$A,C5622,CERV!$G:$G,D5622),
SUMIFS(CANSCRN!$F:$F,CANSCRN!$A:$A,C5622,CANSCRN!$G:$G,D5622))))))))))))</f>
        <v>0</v>
      </c>
    </row>
    <row r="5623" spans="1:6" x14ac:dyDescent="0.2">
      <c r="A5623" s="24" t="s">
        <v>105</v>
      </c>
      <c r="B5623" s="24" t="s">
        <v>101</v>
      </c>
      <c r="C5623" s="24" t="s">
        <v>31</v>
      </c>
      <c r="D5623" s="24">
        <v>2009</v>
      </c>
      <c r="E5623" s="24" t="s">
        <v>106</v>
      </c>
      <c r="F5623">
        <f>IF(AND(A5623="PSA Testing", E5623= "Utilization Rate (per 100,000 patients)"),
SUMIFS(PSA!$D:$D,PSA!$A:$A,C5623,PSA!$G:$G,D5623),
IF(AND(A5623="Colorectal Cancer Screening", E5623="Utilization Rate (per 100,000 patients)"),
SUMIFS(COL!$D:$D,COL!$A:$A,C5623,COL!$G:$G, D5623),
IF(AND(A5623="Cervical Cancer Screening", E5623="Utilization Rate (per 100,000 patients)"),
SUMIFS(CERV!$D:$D,CERV!$A:$A,C5623,CERV!$G:$G,D5623),
IF(AND(A5623="Cancer Screening for CKD patients", E5623="Utilization Rate (per 100,000 patients)"),
SUMIFS(CANSCRN!$D:$D,CANSCRN!$A:$A,C5623,CANSCRN!$G:$G,D5623),
IF(AND(A5623="PSA Testing", E5623="Cost per service ($USD)"),
SUMIFS(PSA!$E:$E,PSA!$A:$A,C5623,PSA!$G:$G,D5623),
IF(AND(A5623="Colorectal Cancer Screening", E5623="Cost per service ($USD)"),
SUMIFS(COL!$E:$E,COL!$A:$A,C5623,COL!$G:$G,D5623),
IF(AND(A5623="Cervical Cancer Screening", E5623="Cost per service ($USD)"),
SUMIFS(CERV!$E:$E,CERV!$A:$A,C5623,CERV!$G:$G,D5623),
IF(AND(A5623="Cancer Screening for CKD patients", E5623="Cost per service ($USD)"),
SUMIFS(CANSCRN!$E:$E,CANSCRN!$A:$A,C5623,CANSCRN!$G:$G,D5623),
IF(AND(A5623="PSA Testing", E5623="Total Expenditure ($USD per 100,000 patients)"),
SUMIFS(PSA!$F:$F,PSA!$A:$A,C5623,PSA!$G:$G,D5623),
IF(AND(A5623="Colorectal Cancer Screening", E5623="Total Expenditure ($USD per 100,000 patients)"),
SUMIFS(COL!$F:$F,COL!$A:$A,C5623,COL!$G:$G,D5623),
IF(AND(A5623="Cervical Cancer Screening", E5623="Total Expenditure ($USD per 100,000 patients)"),
SUMIFS(CERV!$F:$F,CERV!$A:$A,C5623,CERV!$G:$G,D5623),
SUMIFS(CANSCRN!$F:$F,CANSCRN!$A:$A,C5623,CANSCRN!$G:$G,D5623))))))))))))</f>
        <v>21.885090699999999</v>
      </c>
    </row>
    <row r="5624" spans="1:6" x14ac:dyDescent="0.2">
      <c r="A5624" s="24" t="s">
        <v>105</v>
      </c>
      <c r="B5624" s="24" t="s">
        <v>101</v>
      </c>
      <c r="C5624" s="24" t="s">
        <v>31</v>
      </c>
      <c r="D5624" s="24">
        <v>2010</v>
      </c>
      <c r="E5624" s="24" t="s">
        <v>106</v>
      </c>
      <c r="F5624">
        <f>IF(AND(A5624="PSA Testing", E5624= "Utilization Rate (per 100,000 patients)"),
SUMIFS(PSA!$D:$D,PSA!$A:$A,C5624,PSA!$G:$G,D5624),
IF(AND(A5624="Colorectal Cancer Screening", E5624="Utilization Rate (per 100,000 patients)"),
SUMIFS(COL!$D:$D,COL!$A:$A,C5624,COL!$G:$G, D5624),
IF(AND(A5624="Cervical Cancer Screening", E5624="Utilization Rate (per 100,000 patients)"),
SUMIFS(CERV!$D:$D,CERV!$A:$A,C5624,CERV!$G:$G,D5624),
IF(AND(A5624="Cancer Screening for CKD patients", E5624="Utilization Rate (per 100,000 patients)"),
SUMIFS(CANSCRN!$D:$D,CANSCRN!$A:$A,C5624,CANSCRN!$G:$G,D5624),
IF(AND(A5624="PSA Testing", E5624="Cost per service ($USD)"),
SUMIFS(PSA!$E:$E,PSA!$A:$A,C5624,PSA!$G:$G,D5624),
IF(AND(A5624="Colorectal Cancer Screening", E5624="Cost per service ($USD)"),
SUMIFS(COL!$E:$E,COL!$A:$A,C5624,COL!$G:$G,D5624),
IF(AND(A5624="Cervical Cancer Screening", E5624="Cost per service ($USD)"),
SUMIFS(CERV!$E:$E,CERV!$A:$A,C5624,CERV!$G:$G,D5624),
IF(AND(A5624="Cancer Screening for CKD patients", E5624="Cost per service ($USD)"),
SUMIFS(CANSCRN!$E:$E,CANSCRN!$A:$A,C5624,CANSCRN!$G:$G,D5624),
IF(AND(A5624="PSA Testing", E5624="Total Expenditure ($USD per 100,000 patients)"),
SUMIFS(PSA!$F:$F,PSA!$A:$A,C5624,PSA!$G:$G,D5624),
IF(AND(A5624="Colorectal Cancer Screening", E5624="Total Expenditure ($USD per 100,000 patients)"),
SUMIFS(COL!$F:$F,COL!$A:$A,C5624,COL!$G:$G,D5624),
IF(AND(A5624="Cervical Cancer Screening", E5624="Total Expenditure ($USD per 100,000 patients)"),
SUMIFS(CERV!$F:$F,CERV!$A:$A,C5624,CERV!$G:$G,D5624),
SUMIFS(CANSCRN!$F:$F,CANSCRN!$A:$A,C5624,CANSCRN!$G:$G,D5624))))))))))))</f>
        <v>23.627529200000001</v>
      </c>
    </row>
    <row r="5625" spans="1:6" x14ac:dyDescent="0.2">
      <c r="A5625" s="24" t="s">
        <v>105</v>
      </c>
      <c r="B5625" s="24" t="s">
        <v>101</v>
      </c>
      <c r="C5625" s="24" t="s">
        <v>31</v>
      </c>
      <c r="D5625" s="24">
        <v>2011</v>
      </c>
      <c r="E5625" s="24" t="s">
        <v>106</v>
      </c>
      <c r="F5625">
        <f>IF(AND(A5625="PSA Testing", E5625= "Utilization Rate (per 100,000 patients)"),
SUMIFS(PSA!$D:$D,PSA!$A:$A,C5625,PSA!$G:$G,D5625),
IF(AND(A5625="Colorectal Cancer Screening", E5625="Utilization Rate (per 100,000 patients)"),
SUMIFS(COL!$D:$D,COL!$A:$A,C5625,COL!$G:$G, D5625),
IF(AND(A5625="Cervical Cancer Screening", E5625="Utilization Rate (per 100,000 patients)"),
SUMIFS(CERV!$D:$D,CERV!$A:$A,C5625,CERV!$G:$G,D5625),
IF(AND(A5625="Cancer Screening for CKD patients", E5625="Utilization Rate (per 100,000 patients)"),
SUMIFS(CANSCRN!$D:$D,CANSCRN!$A:$A,C5625,CANSCRN!$G:$G,D5625),
IF(AND(A5625="PSA Testing", E5625="Cost per service ($USD)"),
SUMIFS(PSA!$E:$E,PSA!$A:$A,C5625,PSA!$G:$G,D5625),
IF(AND(A5625="Colorectal Cancer Screening", E5625="Cost per service ($USD)"),
SUMIFS(COL!$E:$E,COL!$A:$A,C5625,COL!$G:$G,D5625),
IF(AND(A5625="Cervical Cancer Screening", E5625="Cost per service ($USD)"),
SUMIFS(CERV!$E:$E,CERV!$A:$A,C5625,CERV!$G:$G,D5625),
IF(AND(A5625="Cancer Screening for CKD patients", E5625="Cost per service ($USD)"),
SUMIFS(CANSCRN!$E:$E,CANSCRN!$A:$A,C5625,CANSCRN!$G:$G,D5625),
IF(AND(A5625="PSA Testing", E5625="Total Expenditure ($USD per 100,000 patients)"),
SUMIFS(PSA!$F:$F,PSA!$A:$A,C5625,PSA!$G:$G,D5625),
IF(AND(A5625="Colorectal Cancer Screening", E5625="Total Expenditure ($USD per 100,000 patients)"),
SUMIFS(COL!$F:$F,COL!$A:$A,C5625,COL!$G:$G,D5625),
IF(AND(A5625="Cervical Cancer Screening", E5625="Total Expenditure ($USD per 100,000 patients)"),
SUMIFS(CERV!$F:$F,CERV!$A:$A,C5625,CERV!$G:$G,D5625),
SUMIFS(CANSCRN!$F:$F,CANSCRN!$A:$A,C5625,CANSCRN!$G:$G,D5625))))))))))))</f>
        <v>23.821600400000001</v>
      </c>
    </row>
    <row r="5626" spans="1:6" x14ac:dyDescent="0.2">
      <c r="A5626" s="24" t="s">
        <v>105</v>
      </c>
      <c r="B5626" s="24" t="s">
        <v>101</v>
      </c>
      <c r="C5626" s="24" t="s">
        <v>31</v>
      </c>
      <c r="D5626" s="24">
        <v>2012</v>
      </c>
      <c r="E5626" s="24" t="s">
        <v>106</v>
      </c>
      <c r="F5626">
        <f>IF(AND(A5626="PSA Testing", E5626= "Utilization Rate (per 100,000 patients)"),
SUMIFS(PSA!$D:$D,PSA!$A:$A,C5626,PSA!$G:$G,D5626),
IF(AND(A5626="Colorectal Cancer Screening", E5626="Utilization Rate (per 100,000 patients)"),
SUMIFS(COL!$D:$D,COL!$A:$A,C5626,COL!$G:$G, D5626),
IF(AND(A5626="Cervical Cancer Screening", E5626="Utilization Rate (per 100,000 patients)"),
SUMIFS(CERV!$D:$D,CERV!$A:$A,C5626,CERV!$G:$G,D5626),
IF(AND(A5626="Cancer Screening for CKD patients", E5626="Utilization Rate (per 100,000 patients)"),
SUMIFS(CANSCRN!$D:$D,CANSCRN!$A:$A,C5626,CANSCRN!$G:$G,D5626),
IF(AND(A5626="PSA Testing", E5626="Cost per service ($USD)"),
SUMIFS(PSA!$E:$E,PSA!$A:$A,C5626,PSA!$G:$G,D5626),
IF(AND(A5626="Colorectal Cancer Screening", E5626="Cost per service ($USD)"),
SUMIFS(COL!$E:$E,COL!$A:$A,C5626,COL!$G:$G,D5626),
IF(AND(A5626="Cervical Cancer Screening", E5626="Cost per service ($USD)"),
SUMIFS(CERV!$E:$E,CERV!$A:$A,C5626,CERV!$G:$G,D5626),
IF(AND(A5626="Cancer Screening for CKD patients", E5626="Cost per service ($USD)"),
SUMIFS(CANSCRN!$E:$E,CANSCRN!$A:$A,C5626,CANSCRN!$G:$G,D5626),
IF(AND(A5626="PSA Testing", E5626="Total Expenditure ($USD per 100,000 patients)"),
SUMIFS(PSA!$F:$F,PSA!$A:$A,C5626,PSA!$G:$G,D5626),
IF(AND(A5626="Colorectal Cancer Screening", E5626="Total Expenditure ($USD per 100,000 patients)"),
SUMIFS(COL!$F:$F,COL!$A:$A,C5626,COL!$G:$G,D5626),
IF(AND(A5626="Cervical Cancer Screening", E5626="Total Expenditure ($USD per 100,000 patients)"),
SUMIFS(CERV!$F:$F,CERV!$A:$A,C5626,CERV!$G:$G,D5626),
SUMIFS(CANSCRN!$F:$F,CANSCRN!$A:$A,C5626,CANSCRN!$G:$G,D5626))))))))))))</f>
        <v>24.1571471</v>
      </c>
    </row>
    <row r="5627" spans="1:6" x14ac:dyDescent="0.2">
      <c r="A5627" s="24" t="s">
        <v>105</v>
      </c>
      <c r="B5627" s="24" t="s">
        <v>101</v>
      </c>
      <c r="C5627" s="24" t="s">
        <v>31</v>
      </c>
      <c r="D5627" s="24">
        <v>2013</v>
      </c>
      <c r="E5627" s="24" t="s">
        <v>106</v>
      </c>
      <c r="F5627">
        <f>IF(AND(A5627="PSA Testing", E5627= "Utilization Rate (per 100,000 patients)"),
SUMIFS(PSA!$D:$D,PSA!$A:$A,C5627,PSA!$G:$G,D5627),
IF(AND(A5627="Colorectal Cancer Screening", E5627="Utilization Rate (per 100,000 patients)"),
SUMIFS(COL!$D:$D,COL!$A:$A,C5627,COL!$G:$G, D5627),
IF(AND(A5627="Cervical Cancer Screening", E5627="Utilization Rate (per 100,000 patients)"),
SUMIFS(CERV!$D:$D,CERV!$A:$A,C5627,CERV!$G:$G,D5627),
IF(AND(A5627="Cancer Screening for CKD patients", E5627="Utilization Rate (per 100,000 patients)"),
SUMIFS(CANSCRN!$D:$D,CANSCRN!$A:$A,C5627,CANSCRN!$G:$G,D5627),
IF(AND(A5627="PSA Testing", E5627="Cost per service ($USD)"),
SUMIFS(PSA!$E:$E,PSA!$A:$A,C5627,PSA!$G:$G,D5627),
IF(AND(A5627="Colorectal Cancer Screening", E5627="Cost per service ($USD)"),
SUMIFS(COL!$E:$E,COL!$A:$A,C5627,COL!$G:$G,D5627),
IF(AND(A5627="Cervical Cancer Screening", E5627="Cost per service ($USD)"),
SUMIFS(CERV!$E:$E,CERV!$A:$A,C5627,CERV!$G:$G,D5627),
IF(AND(A5627="Cancer Screening for CKD patients", E5627="Cost per service ($USD)"),
SUMIFS(CANSCRN!$E:$E,CANSCRN!$A:$A,C5627,CANSCRN!$G:$G,D5627),
IF(AND(A5627="PSA Testing", E5627="Total Expenditure ($USD per 100,000 patients)"),
SUMIFS(PSA!$F:$F,PSA!$A:$A,C5627,PSA!$G:$G,D5627),
IF(AND(A5627="Colorectal Cancer Screening", E5627="Total Expenditure ($USD per 100,000 patients)"),
SUMIFS(COL!$F:$F,COL!$A:$A,C5627,COL!$G:$G,D5627),
IF(AND(A5627="Cervical Cancer Screening", E5627="Total Expenditure ($USD per 100,000 patients)"),
SUMIFS(CERV!$F:$F,CERV!$A:$A,C5627,CERV!$G:$G,D5627),
SUMIFS(CANSCRN!$F:$F,CANSCRN!$A:$A,C5627,CANSCRN!$G:$G,D5627))))))))))))</f>
        <v>24.126439300000001</v>
      </c>
    </row>
    <row r="5628" spans="1:6" x14ac:dyDescent="0.2">
      <c r="A5628" s="24" t="s">
        <v>105</v>
      </c>
      <c r="B5628" s="24" t="s">
        <v>101</v>
      </c>
      <c r="C5628" s="24" t="s">
        <v>31</v>
      </c>
      <c r="D5628" s="24">
        <v>2014</v>
      </c>
      <c r="E5628" s="24" t="s">
        <v>106</v>
      </c>
      <c r="F5628">
        <f>IF(AND(A5628="PSA Testing", E5628= "Utilization Rate (per 100,000 patients)"),
SUMIFS(PSA!$D:$D,PSA!$A:$A,C5628,PSA!$G:$G,D5628),
IF(AND(A5628="Colorectal Cancer Screening", E5628="Utilization Rate (per 100,000 patients)"),
SUMIFS(COL!$D:$D,COL!$A:$A,C5628,COL!$G:$G, D5628),
IF(AND(A5628="Cervical Cancer Screening", E5628="Utilization Rate (per 100,000 patients)"),
SUMIFS(CERV!$D:$D,CERV!$A:$A,C5628,CERV!$G:$G,D5628),
IF(AND(A5628="Cancer Screening for CKD patients", E5628="Utilization Rate (per 100,000 patients)"),
SUMIFS(CANSCRN!$D:$D,CANSCRN!$A:$A,C5628,CANSCRN!$G:$G,D5628),
IF(AND(A5628="PSA Testing", E5628="Cost per service ($USD)"),
SUMIFS(PSA!$E:$E,PSA!$A:$A,C5628,PSA!$G:$G,D5628),
IF(AND(A5628="Colorectal Cancer Screening", E5628="Cost per service ($USD)"),
SUMIFS(COL!$E:$E,COL!$A:$A,C5628,COL!$G:$G,D5628),
IF(AND(A5628="Cervical Cancer Screening", E5628="Cost per service ($USD)"),
SUMIFS(CERV!$E:$E,CERV!$A:$A,C5628,CERV!$G:$G,D5628),
IF(AND(A5628="Cancer Screening for CKD patients", E5628="Cost per service ($USD)"),
SUMIFS(CANSCRN!$E:$E,CANSCRN!$A:$A,C5628,CANSCRN!$G:$G,D5628),
IF(AND(A5628="PSA Testing", E5628="Total Expenditure ($USD per 100,000 patients)"),
SUMIFS(PSA!$F:$F,PSA!$A:$A,C5628,PSA!$G:$G,D5628),
IF(AND(A5628="Colorectal Cancer Screening", E5628="Total Expenditure ($USD per 100,000 patients)"),
SUMIFS(COL!$F:$F,COL!$A:$A,C5628,COL!$G:$G,D5628),
IF(AND(A5628="Cervical Cancer Screening", E5628="Total Expenditure ($USD per 100,000 patients)"),
SUMIFS(CERV!$F:$F,CERV!$A:$A,C5628,CERV!$G:$G,D5628),
SUMIFS(CANSCRN!$F:$F,CANSCRN!$A:$A,C5628,CANSCRN!$G:$G,D5628))))))))))))</f>
        <v>23.093125799999999</v>
      </c>
    </row>
    <row r="5629" spans="1:6" x14ac:dyDescent="0.2">
      <c r="A5629" s="24" t="s">
        <v>105</v>
      </c>
      <c r="B5629" s="24" t="s">
        <v>101</v>
      </c>
      <c r="C5629" s="24" t="s">
        <v>31</v>
      </c>
      <c r="D5629" s="24">
        <v>2015</v>
      </c>
      <c r="E5629" s="24" t="s">
        <v>106</v>
      </c>
      <c r="F5629">
        <f>IF(AND(A5629="PSA Testing", E5629= "Utilization Rate (per 100,000 patients)"),
SUMIFS(PSA!$D:$D,PSA!$A:$A,C5629,PSA!$G:$G,D5629),
IF(AND(A5629="Colorectal Cancer Screening", E5629="Utilization Rate (per 100,000 patients)"),
SUMIFS(COL!$D:$D,COL!$A:$A,C5629,COL!$G:$G, D5629),
IF(AND(A5629="Cervical Cancer Screening", E5629="Utilization Rate (per 100,000 patients)"),
SUMIFS(CERV!$D:$D,CERV!$A:$A,C5629,CERV!$G:$G,D5629),
IF(AND(A5629="Cancer Screening for CKD patients", E5629="Utilization Rate (per 100,000 patients)"),
SUMIFS(CANSCRN!$D:$D,CANSCRN!$A:$A,C5629,CANSCRN!$G:$G,D5629),
IF(AND(A5629="PSA Testing", E5629="Cost per service ($USD)"),
SUMIFS(PSA!$E:$E,PSA!$A:$A,C5629,PSA!$G:$G,D5629),
IF(AND(A5629="Colorectal Cancer Screening", E5629="Cost per service ($USD)"),
SUMIFS(COL!$E:$E,COL!$A:$A,C5629,COL!$G:$G,D5629),
IF(AND(A5629="Cervical Cancer Screening", E5629="Cost per service ($USD)"),
SUMIFS(CERV!$E:$E,CERV!$A:$A,C5629,CERV!$G:$G,D5629),
IF(AND(A5629="Cancer Screening for CKD patients", E5629="Cost per service ($USD)"),
SUMIFS(CANSCRN!$E:$E,CANSCRN!$A:$A,C5629,CANSCRN!$G:$G,D5629),
IF(AND(A5629="PSA Testing", E5629="Total Expenditure ($USD per 100,000 patients)"),
SUMIFS(PSA!$F:$F,PSA!$A:$A,C5629,PSA!$G:$G,D5629),
IF(AND(A5629="Colorectal Cancer Screening", E5629="Total Expenditure ($USD per 100,000 patients)"),
SUMIFS(COL!$F:$F,COL!$A:$A,C5629,COL!$G:$G,D5629),
IF(AND(A5629="Cervical Cancer Screening", E5629="Total Expenditure ($USD per 100,000 patients)"),
SUMIFS(CERV!$F:$F,CERV!$A:$A,C5629,CERV!$G:$G,D5629),
SUMIFS(CANSCRN!$F:$F,CANSCRN!$A:$A,C5629,CANSCRN!$G:$G,D5629))))))))))))</f>
        <v>23.894751299999999</v>
      </c>
    </row>
    <row r="5630" spans="1:6" x14ac:dyDescent="0.2">
      <c r="A5630" s="24" t="s">
        <v>105</v>
      </c>
      <c r="B5630" s="24" t="s">
        <v>101</v>
      </c>
      <c r="C5630" s="24" t="s">
        <v>31</v>
      </c>
      <c r="D5630" s="24">
        <v>2016</v>
      </c>
      <c r="E5630" s="24" t="s">
        <v>106</v>
      </c>
      <c r="F5630">
        <f>IF(AND(A5630="PSA Testing", E5630= "Utilization Rate (per 100,000 patients)"),
SUMIFS(PSA!$D:$D,PSA!$A:$A,C5630,PSA!$G:$G,D5630),
IF(AND(A5630="Colorectal Cancer Screening", E5630="Utilization Rate (per 100,000 patients)"),
SUMIFS(COL!$D:$D,COL!$A:$A,C5630,COL!$G:$G, D5630),
IF(AND(A5630="Cervical Cancer Screening", E5630="Utilization Rate (per 100,000 patients)"),
SUMIFS(CERV!$D:$D,CERV!$A:$A,C5630,CERV!$G:$G,D5630),
IF(AND(A5630="Cancer Screening for CKD patients", E5630="Utilization Rate (per 100,000 patients)"),
SUMIFS(CANSCRN!$D:$D,CANSCRN!$A:$A,C5630,CANSCRN!$G:$G,D5630),
IF(AND(A5630="PSA Testing", E5630="Cost per service ($USD)"),
SUMIFS(PSA!$E:$E,PSA!$A:$A,C5630,PSA!$G:$G,D5630),
IF(AND(A5630="Colorectal Cancer Screening", E5630="Cost per service ($USD)"),
SUMIFS(COL!$E:$E,COL!$A:$A,C5630,COL!$G:$G,D5630),
IF(AND(A5630="Cervical Cancer Screening", E5630="Cost per service ($USD)"),
SUMIFS(CERV!$E:$E,CERV!$A:$A,C5630,CERV!$G:$G,D5630),
IF(AND(A5630="Cancer Screening for CKD patients", E5630="Cost per service ($USD)"),
SUMIFS(CANSCRN!$E:$E,CANSCRN!$A:$A,C5630,CANSCRN!$G:$G,D5630),
IF(AND(A5630="PSA Testing", E5630="Total Expenditure ($USD per 100,000 patients)"),
SUMIFS(PSA!$F:$F,PSA!$A:$A,C5630,PSA!$G:$G,D5630),
IF(AND(A5630="Colorectal Cancer Screening", E5630="Total Expenditure ($USD per 100,000 patients)"),
SUMIFS(COL!$F:$F,COL!$A:$A,C5630,COL!$G:$G,D5630),
IF(AND(A5630="Cervical Cancer Screening", E5630="Total Expenditure ($USD per 100,000 patients)"),
SUMIFS(CERV!$F:$F,CERV!$A:$A,C5630,CERV!$G:$G,D5630),
SUMIFS(CANSCRN!$F:$F,CANSCRN!$A:$A,C5630,CANSCRN!$G:$G,D5630))))))))))))</f>
        <v>23.080958200000001</v>
      </c>
    </row>
    <row r="5631" spans="1:6" x14ac:dyDescent="0.2">
      <c r="A5631" s="24" t="s">
        <v>105</v>
      </c>
      <c r="B5631" s="24" t="s">
        <v>101</v>
      </c>
      <c r="C5631" s="24" t="s">
        <v>31</v>
      </c>
      <c r="D5631" s="24">
        <v>2017</v>
      </c>
      <c r="E5631" s="24" t="s">
        <v>106</v>
      </c>
      <c r="F5631">
        <f>IF(AND(A5631="PSA Testing", E5631= "Utilization Rate (per 100,000 patients)"),
SUMIFS(PSA!$D:$D,PSA!$A:$A,C5631,PSA!$G:$G,D5631),
IF(AND(A5631="Colorectal Cancer Screening", E5631="Utilization Rate (per 100,000 patients)"),
SUMIFS(COL!$D:$D,COL!$A:$A,C5631,COL!$G:$G, D5631),
IF(AND(A5631="Cervical Cancer Screening", E5631="Utilization Rate (per 100,000 patients)"),
SUMIFS(CERV!$D:$D,CERV!$A:$A,C5631,CERV!$G:$G,D5631),
IF(AND(A5631="Cancer Screening for CKD patients", E5631="Utilization Rate (per 100,000 patients)"),
SUMIFS(CANSCRN!$D:$D,CANSCRN!$A:$A,C5631,CANSCRN!$G:$G,D5631),
IF(AND(A5631="PSA Testing", E5631="Cost per service ($USD)"),
SUMIFS(PSA!$E:$E,PSA!$A:$A,C5631,PSA!$G:$G,D5631),
IF(AND(A5631="Colorectal Cancer Screening", E5631="Cost per service ($USD)"),
SUMIFS(COL!$E:$E,COL!$A:$A,C5631,COL!$G:$G,D5631),
IF(AND(A5631="Cervical Cancer Screening", E5631="Cost per service ($USD)"),
SUMIFS(CERV!$E:$E,CERV!$A:$A,C5631,CERV!$G:$G,D5631),
IF(AND(A5631="Cancer Screening for CKD patients", E5631="Cost per service ($USD)"),
SUMIFS(CANSCRN!$E:$E,CANSCRN!$A:$A,C5631,CANSCRN!$G:$G,D5631),
IF(AND(A5631="PSA Testing", E5631="Total Expenditure ($USD per 100,000 patients)"),
SUMIFS(PSA!$F:$F,PSA!$A:$A,C5631,PSA!$G:$G,D5631),
IF(AND(A5631="Colorectal Cancer Screening", E5631="Total Expenditure ($USD per 100,000 patients)"),
SUMIFS(COL!$F:$F,COL!$A:$A,C5631,COL!$G:$G,D5631),
IF(AND(A5631="Cervical Cancer Screening", E5631="Total Expenditure ($USD per 100,000 patients)"),
SUMIFS(CERV!$F:$F,CERV!$A:$A,C5631,CERV!$G:$G,D5631),
SUMIFS(CANSCRN!$F:$F,CANSCRN!$A:$A,C5631,CANSCRN!$G:$G,D5631))))))))))))</f>
        <v>23.2055981</v>
      </c>
    </row>
    <row r="5632" spans="1:6" x14ac:dyDescent="0.2">
      <c r="A5632" s="24" t="s">
        <v>105</v>
      </c>
      <c r="B5632" s="24" t="s">
        <v>101</v>
      </c>
      <c r="C5632" s="24" t="s">
        <v>31</v>
      </c>
      <c r="D5632" s="24">
        <v>2018</v>
      </c>
      <c r="E5632" s="24" t="s">
        <v>106</v>
      </c>
      <c r="F5632">
        <f>IF(AND(A5632="PSA Testing", E5632= "Utilization Rate (per 100,000 patients)"),
SUMIFS(PSA!$D:$D,PSA!$A:$A,C5632,PSA!$G:$G,D5632),
IF(AND(A5632="Colorectal Cancer Screening", E5632="Utilization Rate (per 100,000 patients)"),
SUMIFS(COL!$D:$D,COL!$A:$A,C5632,COL!$G:$G, D5632),
IF(AND(A5632="Cervical Cancer Screening", E5632="Utilization Rate (per 100,000 patients)"),
SUMIFS(CERV!$D:$D,CERV!$A:$A,C5632,CERV!$G:$G,D5632),
IF(AND(A5632="Cancer Screening for CKD patients", E5632="Utilization Rate (per 100,000 patients)"),
SUMIFS(CANSCRN!$D:$D,CANSCRN!$A:$A,C5632,CANSCRN!$G:$G,D5632),
IF(AND(A5632="PSA Testing", E5632="Cost per service ($USD)"),
SUMIFS(PSA!$E:$E,PSA!$A:$A,C5632,PSA!$G:$G,D5632),
IF(AND(A5632="Colorectal Cancer Screening", E5632="Cost per service ($USD)"),
SUMIFS(COL!$E:$E,COL!$A:$A,C5632,COL!$G:$G,D5632),
IF(AND(A5632="Cervical Cancer Screening", E5632="Cost per service ($USD)"),
SUMIFS(CERV!$E:$E,CERV!$A:$A,C5632,CERV!$G:$G,D5632),
IF(AND(A5632="Cancer Screening for CKD patients", E5632="Cost per service ($USD)"),
SUMIFS(CANSCRN!$E:$E,CANSCRN!$A:$A,C5632,CANSCRN!$G:$G,D5632),
IF(AND(A5632="PSA Testing", E5632="Total Expenditure ($USD per 100,000 patients)"),
SUMIFS(PSA!$F:$F,PSA!$A:$A,C5632,PSA!$G:$G,D5632),
IF(AND(A5632="Colorectal Cancer Screening", E5632="Total Expenditure ($USD per 100,000 patients)"),
SUMIFS(COL!$F:$F,COL!$A:$A,C5632,COL!$G:$G,D5632),
IF(AND(A5632="Cervical Cancer Screening", E5632="Total Expenditure ($USD per 100,000 patients)"),
SUMIFS(CERV!$F:$F,CERV!$A:$A,C5632,CERV!$G:$G,D5632),
SUMIFS(CANSCRN!$F:$F,CANSCRN!$A:$A,C5632,CANSCRN!$G:$G,D5632))))))))))))</f>
        <v>21.756534299999998</v>
      </c>
    </row>
    <row r="5633" spans="1:6" x14ac:dyDescent="0.2">
      <c r="A5633" s="24" t="s">
        <v>105</v>
      </c>
      <c r="B5633" s="24" t="s">
        <v>101</v>
      </c>
      <c r="C5633" s="24" t="s">
        <v>31</v>
      </c>
      <c r="D5633" s="24">
        <v>2019</v>
      </c>
      <c r="E5633" s="24" t="s">
        <v>106</v>
      </c>
      <c r="F5633">
        <f>IF(AND(A5633="PSA Testing", E5633= "Utilization Rate (per 100,000 patients)"),
SUMIFS(PSA!$D:$D,PSA!$A:$A,C5633,PSA!$G:$G,D5633),
IF(AND(A5633="Colorectal Cancer Screening", E5633="Utilization Rate (per 100,000 patients)"),
SUMIFS(COL!$D:$D,COL!$A:$A,C5633,COL!$G:$G, D5633),
IF(AND(A5633="Cervical Cancer Screening", E5633="Utilization Rate (per 100,000 patients)"),
SUMIFS(CERV!$D:$D,CERV!$A:$A,C5633,CERV!$G:$G,D5633),
IF(AND(A5633="Cancer Screening for CKD patients", E5633="Utilization Rate (per 100,000 patients)"),
SUMIFS(CANSCRN!$D:$D,CANSCRN!$A:$A,C5633,CANSCRN!$G:$G,D5633),
IF(AND(A5633="PSA Testing", E5633="Cost per service ($USD)"),
SUMIFS(PSA!$E:$E,PSA!$A:$A,C5633,PSA!$G:$G,D5633),
IF(AND(A5633="Colorectal Cancer Screening", E5633="Cost per service ($USD)"),
SUMIFS(COL!$E:$E,COL!$A:$A,C5633,COL!$G:$G,D5633),
IF(AND(A5633="Cervical Cancer Screening", E5633="Cost per service ($USD)"),
SUMIFS(CERV!$E:$E,CERV!$A:$A,C5633,CERV!$G:$G,D5633),
IF(AND(A5633="Cancer Screening for CKD patients", E5633="Cost per service ($USD)"),
SUMIFS(CANSCRN!$E:$E,CANSCRN!$A:$A,C5633,CANSCRN!$G:$G,D5633),
IF(AND(A5633="PSA Testing", E5633="Total Expenditure ($USD per 100,000 patients)"),
SUMIFS(PSA!$F:$F,PSA!$A:$A,C5633,PSA!$G:$G,D5633),
IF(AND(A5633="Colorectal Cancer Screening", E5633="Total Expenditure ($USD per 100,000 patients)"),
SUMIFS(COL!$F:$F,COL!$A:$A,C5633,COL!$G:$G,D5633),
IF(AND(A5633="Cervical Cancer Screening", E5633="Total Expenditure ($USD per 100,000 patients)"),
SUMIFS(CERV!$F:$F,CERV!$A:$A,C5633,CERV!$G:$G,D5633),
SUMIFS(CANSCRN!$F:$F,CANSCRN!$A:$A,C5633,CANSCRN!$G:$G,D5633))))))))))))</f>
        <v>20.500782900000001</v>
      </c>
    </row>
    <row r="5634" spans="1:6" x14ac:dyDescent="0.2">
      <c r="A5634" s="24" t="s">
        <v>105</v>
      </c>
      <c r="B5634" s="24" t="s">
        <v>101</v>
      </c>
      <c r="C5634" s="24" t="s">
        <v>32</v>
      </c>
      <c r="D5634" s="24">
        <v>2009</v>
      </c>
      <c r="E5634" s="24" t="s">
        <v>106</v>
      </c>
      <c r="F5634">
        <f>IF(AND(A5634="PSA Testing", E5634= "Utilization Rate (per 100,000 patients)"),
SUMIFS(PSA!$D:$D,PSA!$A:$A,C5634,PSA!$G:$G,D5634),
IF(AND(A5634="Colorectal Cancer Screening", E5634="Utilization Rate (per 100,000 patients)"),
SUMIFS(COL!$D:$D,COL!$A:$A,C5634,COL!$G:$G, D5634),
IF(AND(A5634="Cervical Cancer Screening", E5634="Utilization Rate (per 100,000 patients)"),
SUMIFS(CERV!$D:$D,CERV!$A:$A,C5634,CERV!$G:$G,D5634),
IF(AND(A5634="Cancer Screening for CKD patients", E5634="Utilization Rate (per 100,000 patients)"),
SUMIFS(CANSCRN!$D:$D,CANSCRN!$A:$A,C5634,CANSCRN!$G:$G,D5634),
IF(AND(A5634="PSA Testing", E5634="Cost per service ($USD)"),
SUMIFS(PSA!$E:$E,PSA!$A:$A,C5634,PSA!$G:$G,D5634),
IF(AND(A5634="Colorectal Cancer Screening", E5634="Cost per service ($USD)"),
SUMIFS(COL!$E:$E,COL!$A:$A,C5634,COL!$G:$G,D5634),
IF(AND(A5634="Cervical Cancer Screening", E5634="Cost per service ($USD)"),
SUMIFS(CERV!$E:$E,CERV!$A:$A,C5634,CERV!$G:$G,D5634),
IF(AND(A5634="Cancer Screening for CKD patients", E5634="Cost per service ($USD)"),
SUMIFS(CANSCRN!$E:$E,CANSCRN!$A:$A,C5634,CANSCRN!$G:$G,D5634),
IF(AND(A5634="PSA Testing", E5634="Total Expenditure ($USD per 100,000 patients)"),
SUMIFS(PSA!$F:$F,PSA!$A:$A,C5634,PSA!$G:$G,D5634),
IF(AND(A5634="Colorectal Cancer Screening", E5634="Total Expenditure ($USD per 100,000 patients)"),
SUMIFS(COL!$F:$F,COL!$A:$A,C5634,COL!$G:$G,D5634),
IF(AND(A5634="Cervical Cancer Screening", E5634="Total Expenditure ($USD per 100,000 patients)"),
SUMIFS(CERV!$F:$F,CERV!$A:$A,C5634,CERV!$G:$G,D5634),
SUMIFS(CANSCRN!$F:$F,CANSCRN!$A:$A,C5634,CANSCRN!$G:$G,D5634))))))))))))</f>
        <v>22.278596</v>
      </c>
    </row>
    <row r="5635" spans="1:6" x14ac:dyDescent="0.2">
      <c r="A5635" s="24" t="s">
        <v>105</v>
      </c>
      <c r="B5635" s="24" t="s">
        <v>101</v>
      </c>
      <c r="C5635" s="24" t="s">
        <v>32</v>
      </c>
      <c r="D5635" s="24">
        <v>2010</v>
      </c>
      <c r="E5635" s="24" t="s">
        <v>106</v>
      </c>
      <c r="F5635">
        <f>IF(AND(A5635="PSA Testing", E5635= "Utilization Rate (per 100,000 patients)"),
SUMIFS(PSA!$D:$D,PSA!$A:$A,C5635,PSA!$G:$G,D5635),
IF(AND(A5635="Colorectal Cancer Screening", E5635="Utilization Rate (per 100,000 patients)"),
SUMIFS(COL!$D:$D,COL!$A:$A,C5635,COL!$G:$G, D5635),
IF(AND(A5635="Cervical Cancer Screening", E5635="Utilization Rate (per 100,000 patients)"),
SUMIFS(CERV!$D:$D,CERV!$A:$A,C5635,CERV!$G:$G,D5635),
IF(AND(A5635="Cancer Screening for CKD patients", E5635="Utilization Rate (per 100,000 patients)"),
SUMIFS(CANSCRN!$D:$D,CANSCRN!$A:$A,C5635,CANSCRN!$G:$G,D5635),
IF(AND(A5635="PSA Testing", E5635="Cost per service ($USD)"),
SUMIFS(PSA!$E:$E,PSA!$A:$A,C5635,PSA!$G:$G,D5635),
IF(AND(A5635="Colorectal Cancer Screening", E5635="Cost per service ($USD)"),
SUMIFS(COL!$E:$E,COL!$A:$A,C5635,COL!$G:$G,D5635),
IF(AND(A5635="Cervical Cancer Screening", E5635="Cost per service ($USD)"),
SUMIFS(CERV!$E:$E,CERV!$A:$A,C5635,CERV!$G:$G,D5635),
IF(AND(A5635="Cancer Screening for CKD patients", E5635="Cost per service ($USD)"),
SUMIFS(CANSCRN!$E:$E,CANSCRN!$A:$A,C5635,CANSCRN!$G:$G,D5635),
IF(AND(A5635="PSA Testing", E5635="Total Expenditure ($USD per 100,000 patients)"),
SUMIFS(PSA!$F:$F,PSA!$A:$A,C5635,PSA!$G:$G,D5635),
IF(AND(A5635="Colorectal Cancer Screening", E5635="Total Expenditure ($USD per 100,000 patients)"),
SUMIFS(COL!$F:$F,COL!$A:$A,C5635,COL!$G:$G,D5635),
IF(AND(A5635="Cervical Cancer Screening", E5635="Total Expenditure ($USD per 100,000 patients)"),
SUMIFS(CERV!$F:$F,CERV!$A:$A,C5635,CERV!$G:$G,D5635),
SUMIFS(CANSCRN!$F:$F,CANSCRN!$A:$A,C5635,CANSCRN!$G:$G,D5635))))))))))))</f>
        <v>21.543040399999999</v>
      </c>
    </row>
    <row r="5636" spans="1:6" x14ac:dyDescent="0.2">
      <c r="A5636" s="24" t="s">
        <v>105</v>
      </c>
      <c r="B5636" s="24" t="s">
        <v>101</v>
      </c>
      <c r="C5636" s="24" t="s">
        <v>32</v>
      </c>
      <c r="D5636" s="24">
        <v>2011</v>
      </c>
      <c r="E5636" s="24" t="s">
        <v>106</v>
      </c>
      <c r="F5636">
        <f>IF(AND(A5636="PSA Testing", E5636= "Utilization Rate (per 100,000 patients)"),
SUMIFS(PSA!$D:$D,PSA!$A:$A,C5636,PSA!$G:$G,D5636),
IF(AND(A5636="Colorectal Cancer Screening", E5636="Utilization Rate (per 100,000 patients)"),
SUMIFS(COL!$D:$D,COL!$A:$A,C5636,COL!$G:$G, D5636),
IF(AND(A5636="Cervical Cancer Screening", E5636="Utilization Rate (per 100,000 patients)"),
SUMIFS(CERV!$D:$D,CERV!$A:$A,C5636,CERV!$G:$G,D5636),
IF(AND(A5636="Cancer Screening for CKD patients", E5636="Utilization Rate (per 100,000 patients)"),
SUMIFS(CANSCRN!$D:$D,CANSCRN!$A:$A,C5636,CANSCRN!$G:$G,D5636),
IF(AND(A5636="PSA Testing", E5636="Cost per service ($USD)"),
SUMIFS(PSA!$E:$E,PSA!$A:$A,C5636,PSA!$G:$G,D5636),
IF(AND(A5636="Colorectal Cancer Screening", E5636="Cost per service ($USD)"),
SUMIFS(COL!$E:$E,COL!$A:$A,C5636,COL!$G:$G,D5636),
IF(AND(A5636="Cervical Cancer Screening", E5636="Cost per service ($USD)"),
SUMIFS(CERV!$E:$E,CERV!$A:$A,C5636,CERV!$G:$G,D5636),
IF(AND(A5636="Cancer Screening for CKD patients", E5636="Cost per service ($USD)"),
SUMIFS(CANSCRN!$E:$E,CANSCRN!$A:$A,C5636,CANSCRN!$G:$G,D5636),
IF(AND(A5636="PSA Testing", E5636="Total Expenditure ($USD per 100,000 patients)"),
SUMIFS(PSA!$F:$F,PSA!$A:$A,C5636,PSA!$G:$G,D5636),
IF(AND(A5636="Colorectal Cancer Screening", E5636="Total Expenditure ($USD per 100,000 patients)"),
SUMIFS(COL!$F:$F,COL!$A:$A,C5636,COL!$G:$G,D5636),
IF(AND(A5636="Cervical Cancer Screening", E5636="Total Expenditure ($USD per 100,000 patients)"),
SUMIFS(CERV!$F:$F,CERV!$A:$A,C5636,CERV!$G:$G,D5636),
SUMIFS(CANSCRN!$F:$F,CANSCRN!$A:$A,C5636,CANSCRN!$G:$G,D5636))))))))))))</f>
        <v>29.7342342</v>
      </c>
    </row>
    <row r="5637" spans="1:6" x14ac:dyDescent="0.2">
      <c r="A5637" s="24" t="s">
        <v>105</v>
      </c>
      <c r="B5637" s="24" t="s">
        <v>101</v>
      </c>
      <c r="C5637" s="24" t="s">
        <v>32</v>
      </c>
      <c r="D5637" s="24">
        <v>2012</v>
      </c>
      <c r="E5637" s="24" t="s">
        <v>106</v>
      </c>
      <c r="F5637">
        <f>IF(AND(A5637="PSA Testing", E5637= "Utilization Rate (per 100,000 patients)"),
SUMIFS(PSA!$D:$D,PSA!$A:$A,C5637,PSA!$G:$G,D5637),
IF(AND(A5637="Colorectal Cancer Screening", E5637="Utilization Rate (per 100,000 patients)"),
SUMIFS(COL!$D:$D,COL!$A:$A,C5637,COL!$G:$G, D5637),
IF(AND(A5637="Cervical Cancer Screening", E5637="Utilization Rate (per 100,000 patients)"),
SUMIFS(CERV!$D:$D,CERV!$A:$A,C5637,CERV!$G:$G,D5637),
IF(AND(A5637="Cancer Screening for CKD patients", E5637="Utilization Rate (per 100,000 patients)"),
SUMIFS(CANSCRN!$D:$D,CANSCRN!$A:$A,C5637,CANSCRN!$G:$G,D5637),
IF(AND(A5637="PSA Testing", E5637="Cost per service ($USD)"),
SUMIFS(PSA!$E:$E,PSA!$A:$A,C5637,PSA!$G:$G,D5637),
IF(AND(A5637="Colorectal Cancer Screening", E5637="Cost per service ($USD)"),
SUMIFS(COL!$E:$E,COL!$A:$A,C5637,COL!$G:$G,D5637),
IF(AND(A5637="Cervical Cancer Screening", E5637="Cost per service ($USD)"),
SUMIFS(CERV!$E:$E,CERV!$A:$A,C5637,CERV!$G:$G,D5637),
IF(AND(A5637="Cancer Screening for CKD patients", E5637="Cost per service ($USD)"),
SUMIFS(CANSCRN!$E:$E,CANSCRN!$A:$A,C5637,CANSCRN!$G:$G,D5637),
IF(AND(A5637="PSA Testing", E5637="Total Expenditure ($USD per 100,000 patients)"),
SUMIFS(PSA!$F:$F,PSA!$A:$A,C5637,PSA!$G:$G,D5637),
IF(AND(A5637="Colorectal Cancer Screening", E5637="Total Expenditure ($USD per 100,000 patients)"),
SUMIFS(COL!$F:$F,COL!$A:$A,C5637,COL!$G:$G,D5637),
IF(AND(A5637="Cervical Cancer Screening", E5637="Total Expenditure ($USD per 100,000 patients)"),
SUMIFS(CERV!$F:$F,CERV!$A:$A,C5637,CERV!$G:$G,D5637),
SUMIFS(CANSCRN!$F:$F,CANSCRN!$A:$A,C5637,CANSCRN!$G:$G,D5637))))))))))))</f>
        <v>29.2167843</v>
      </c>
    </row>
    <row r="5638" spans="1:6" x14ac:dyDescent="0.2">
      <c r="A5638" s="24" t="s">
        <v>105</v>
      </c>
      <c r="B5638" s="24" t="s">
        <v>101</v>
      </c>
      <c r="C5638" s="24" t="s">
        <v>32</v>
      </c>
      <c r="D5638" s="24">
        <v>2013</v>
      </c>
      <c r="E5638" s="24" t="s">
        <v>106</v>
      </c>
      <c r="F5638">
        <f>IF(AND(A5638="PSA Testing", E5638= "Utilization Rate (per 100,000 patients)"),
SUMIFS(PSA!$D:$D,PSA!$A:$A,C5638,PSA!$G:$G,D5638),
IF(AND(A5638="Colorectal Cancer Screening", E5638="Utilization Rate (per 100,000 patients)"),
SUMIFS(COL!$D:$D,COL!$A:$A,C5638,COL!$G:$G, D5638),
IF(AND(A5638="Cervical Cancer Screening", E5638="Utilization Rate (per 100,000 patients)"),
SUMIFS(CERV!$D:$D,CERV!$A:$A,C5638,CERV!$G:$G,D5638),
IF(AND(A5638="Cancer Screening for CKD patients", E5638="Utilization Rate (per 100,000 patients)"),
SUMIFS(CANSCRN!$D:$D,CANSCRN!$A:$A,C5638,CANSCRN!$G:$G,D5638),
IF(AND(A5638="PSA Testing", E5638="Cost per service ($USD)"),
SUMIFS(PSA!$E:$E,PSA!$A:$A,C5638,PSA!$G:$G,D5638),
IF(AND(A5638="Colorectal Cancer Screening", E5638="Cost per service ($USD)"),
SUMIFS(COL!$E:$E,COL!$A:$A,C5638,COL!$G:$G,D5638),
IF(AND(A5638="Cervical Cancer Screening", E5638="Cost per service ($USD)"),
SUMIFS(CERV!$E:$E,CERV!$A:$A,C5638,CERV!$G:$G,D5638),
IF(AND(A5638="Cancer Screening for CKD patients", E5638="Cost per service ($USD)"),
SUMIFS(CANSCRN!$E:$E,CANSCRN!$A:$A,C5638,CANSCRN!$G:$G,D5638),
IF(AND(A5638="PSA Testing", E5638="Total Expenditure ($USD per 100,000 patients)"),
SUMIFS(PSA!$F:$F,PSA!$A:$A,C5638,PSA!$G:$G,D5638),
IF(AND(A5638="Colorectal Cancer Screening", E5638="Total Expenditure ($USD per 100,000 patients)"),
SUMIFS(COL!$F:$F,COL!$A:$A,C5638,COL!$G:$G,D5638),
IF(AND(A5638="Cervical Cancer Screening", E5638="Total Expenditure ($USD per 100,000 patients)"),
SUMIFS(CERV!$F:$F,CERV!$A:$A,C5638,CERV!$G:$G,D5638),
SUMIFS(CANSCRN!$F:$F,CANSCRN!$A:$A,C5638,CANSCRN!$G:$G,D5638))))))))))))</f>
        <v>32.522624399999998</v>
      </c>
    </row>
    <row r="5639" spans="1:6" x14ac:dyDescent="0.2">
      <c r="A5639" s="24" t="s">
        <v>105</v>
      </c>
      <c r="B5639" s="24" t="s">
        <v>101</v>
      </c>
      <c r="C5639" s="24" t="s">
        <v>32</v>
      </c>
      <c r="D5639" s="24">
        <v>2014</v>
      </c>
      <c r="E5639" s="24" t="s">
        <v>106</v>
      </c>
      <c r="F5639">
        <f>IF(AND(A5639="PSA Testing", E5639= "Utilization Rate (per 100,000 patients)"),
SUMIFS(PSA!$D:$D,PSA!$A:$A,C5639,PSA!$G:$G,D5639),
IF(AND(A5639="Colorectal Cancer Screening", E5639="Utilization Rate (per 100,000 patients)"),
SUMIFS(COL!$D:$D,COL!$A:$A,C5639,COL!$G:$G, D5639),
IF(AND(A5639="Cervical Cancer Screening", E5639="Utilization Rate (per 100,000 patients)"),
SUMIFS(CERV!$D:$D,CERV!$A:$A,C5639,CERV!$G:$G,D5639),
IF(AND(A5639="Cancer Screening for CKD patients", E5639="Utilization Rate (per 100,000 patients)"),
SUMIFS(CANSCRN!$D:$D,CANSCRN!$A:$A,C5639,CANSCRN!$G:$G,D5639),
IF(AND(A5639="PSA Testing", E5639="Cost per service ($USD)"),
SUMIFS(PSA!$E:$E,PSA!$A:$A,C5639,PSA!$G:$G,D5639),
IF(AND(A5639="Colorectal Cancer Screening", E5639="Cost per service ($USD)"),
SUMIFS(COL!$E:$E,COL!$A:$A,C5639,COL!$G:$G,D5639),
IF(AND(A5639="Cervical Cancer Screening", E5639="Cost per service ($USD)"),
SUMIFS(CERV!$E:$E,CERV!$A:$A,C5639,CERV!$G:$G,D5639),
IF(AND(A5639="Cancer Screening for CKD patients", E5639="Cost per service ($USD)"),
SUMIFS(CANSCRN!$E:$E,CANSCRN!$A:$A,C5639,CANSCRN!$G:$G,D5639),
IF(AND(A5639="PSA Testing", E5639="Total Expenditure ($USD per 100,000 patients)"),
SUMIFS(PSA!$F:$F,PSA!$A:$A,C5639,PSA!$G:$G,D5639),
IF(AND(A5639="Colorectal Cancer Screening", E5639="Total Expenditure ($USD per 100,000 patients)"),
SUMIFS(COL!$F:$F,COL!$A:$A,C5639,COL!$G:$G,D5639),
IF(AND(A5639="Cervical Cancer Screening", E5639="Total Expenditure ($USD per 100,000 patients)"),
SUMIFS(CERV!$F:$F,CERV!$A:$A,C5639,CERV!$G:$G,D5639),
SUMIFS(CANSCRN!$F:$F,CANSCRN!$A:$A,C5639,CANSCRN!$G:$G,D5639))))))))))))</f>
        <v>30.108553499999999</v>
      </c>
    </row>
    <row r="5640" spans="1:6" x14ac:dyDescent="0.2">
      <c r="A5640" s="24" t="s">
        <v>105</v>
      </c>
      <c r="B5640" s="24" t="s">
        <v>101</v>
      </c>
      <c r="C5640" s="24" t="s">
        <v>32</v>
      </c>
      <c r="D5640" s="24">
        <v>2015</v>
      </c>
      <c r="E5640" s="24" t="s">
        <v>106</v>
      </c>
      <c r="F5640">
        <f>IF(AND(A5640="PSA Testing", E5640= "Utilization Rate (per 100,000 patients)"),
SUMIFS(PSA!$D:$D,PSA!$A:$A,C5640,PSA!$G:$G,D5640),
IF(AND(A5640="Colorectal Cancer Screening", E5640="Utilization Rate (per 100,000 patients)"),
SUMIFS(COL!$D:$D,COL!$A:$A,C5640,COL!$G:$G, D5640),
IF(AND(A5640="Cervical Cancer Screening", E5640="Utilization Rate (per 100,000 patients)"),
SUMIFS(CERV!$D:$D,CERV!$A:$A,C5640,CERV!$G:$G,D5640),
IF(AND(A5640="Cancer Screening for CKD patients", E5640="Utilization Rate (per 100,000 patients)"),
SUMIFS(CANSCRN!$D:$D,CANSCRN!$A:$A,C5640,CANSCRN!$G:$G,D5640),
IF(AND(A5640="PSA Testing", E5640="Cost per service ($USD)"),
SUMIFS(PSA!$E:$E,PSA!$A:$A,C5640,PSA!$G:$G,D5640),
IF(AND(A5640="Colorectal Cancer Screening", E5640="Cost per service ($USD)"),
SUMIFS(COL!$E:$E,COL!$A:$A,C5640,COL!$G:$G,D5640),
IF(AND(A5640="Cervical Cancer Screening", E5640="Cost per service ($USD)"),
SUMIFS(CERV!$E:$E,CERV!$A:$A,C5640,CERV!$G:$G,D5640),
IF(AND(A5640="Cancer Screening for CKD patients", E5640="Cost per service ($USD)"),
SUMIFS(CANSCRN!$E:$E,CANSCRN!$A:$A,C5640,CANSCRN!$G:$G,D5640),
IF(AND(A5640="PSA Testing", E5640="Total Expenditure ($USD per 100,000 patients)"),
SUMIFS(PSA!$F:$F,PSA!$A:$A,C5640,PSA!$G:$G,D5640),
IF(AND(A5640="Colorectal Cancer Screening", E5640="Total Expenditure ($USD per 100,000 patients)"),
SUMIFS(COL!$F:$F,COL!$A:$A,C5640,COL!$G:$G,D5640),
IF(AND(A5640="Cervical Cancer Screening", E5640="Total Expenditure ($USD per 100,000 patients)"),
SUMIFS(CERV!$F:$F,CERV!$A:$A,C5640,CERV!$G:$G,D5640),
SUMIFS(CANSCRN!$F:$F,CANSCRN!$A:$A,C5640,CANSCRN!$G:$G,D5640))))))))))))</f>
        <v>30.503105300000001</v>
      </c>
    </row>
    <row r="5641" spans="1:6" x14ac:dyDescent="0.2">
      <c r="A5641" s="24" t="s">
        <v>105</v>
      </c>
      <c r="B5641" s="24" t="s">
        <v>101</v>
      </c>
      <c r="C5641" s="24" t="s">
        <v>32</v>
      </c>
      <c r="D5641" s="24">
        <v>2016</v>
      </c>
      <c r="E5641" s="24" t="s">
        <v>106</v>
      </c>
      <c r="F5641">
        <f>IF(AND(A5641="PSA Testing", E5641= "Utilization Rate (per 100,000 patients)"),
SUMIFS(PSA!$D:$D,PSA!$A:$A,C5641,PSA!$G:$G,D5641),
IF(AND(A5641="Colorectal Cancer Screening", E5641="Utilization Rate (per 100,000 patients)"),
SUMIFS(COL!$D:$D,COL!$A:$A,C5641,COL!$G:$G, D5641),
IF(AND(A5641="Cervical Cancer Screening", E5641="Utilization Rate (per 100,000 patients)"),
SUMIFS(CERV!$D:$D,CERV!$A:$A,C5641,CERV!$G:$G,D5641),
IF(AND(A5641="Cancer Screening for CKD patients", E5641="Utilization Rate (per 100,000 patients)"),
SUMIFS(CANSCRN!$D:$D,CANSCRN!$A:$A,C5641,CANSCRN!$G:$G,D5641),
IF(AND(A5641="PSA Testing", E5641="Cost per service ($USD)"),
SUMIFS(PSA!$E:$E,PSA!$A:$A,C5641,PSA!$G:$G,D5641),
IF(AND(A5641="Colorectal Cancer Screening", E5641="Cost per service ($USD)"),
SUMIFS(COL!$E:$E,COL!$A:$A,C5641,COL!$G:$G,D5641),
IF(AND(A5641="Cervical Cancer Screening", E5641="Cost per service ($USD)"),
SUMIFS(CERV!$E:$E,CERV!$A:$A,C5641,CERV!$G:$G,D5641),
IF(AND(A5641="Cancer Screening for CKD patients", E5641="Cost per service ($USD)"),
SUMIFS(CANSCRN!$E:$E,CANSCRN!$A:$A,C5641,CANSCRN!$G:$G,D5641),
IF(AND(A5641="PSA Testing", E5641="Total Expenditure ($USD per 100,000 patients)"),
SUMIFS(PSA!$F:$F,PSA!$A:$A,C5641,PSA!$G:$G,D5641),
IF(AND(A5641="Colorectal Cancer Screening", E5641="Total Expenditure ($USD per 100,000 patients)"),
SUMIFS(COL!$F:$F,COL!$A:$A,C5641,COL!$G:$G,D5641),
IF(AND(A5641="Cervical Cancer Screening", E5641="Total Expenditure ($USD per 100,000 patients)"),
SUMIFS(CERV!$F:$F,CERV!$A:$A,C5641,CERV!$G:$G,D5641),
SUMIFS(CANSCRN!$F:$F,CANSCRN!$A:$A,C5641,CANSCRN!$G:$G,D5641))))))))))))</f>
        <v>32.742373700000002</v>
      </c>
    </row>
    <row r="5642" spans="1:6" x14ac:dyDescent="0.2">
      <c r="A5642" s="24" t="s">
        <v>105</v>
      </c>
      <c r="B5642" s="24" t="s">
        <v>101</v>
      </c>
      <c r="C5642" s="24" t="s">
        <v>32</v>
      </c>
      <c r="D5642" s="24">
        <v>2017</v>
      </c>
      <c r="E5642" s="24" t="s">
        <v>106</v>
      </c>
      <c r="F5642">
        <f>IF(AND(A5642="PSA Testing", E5642= "Utilization Rate (per 100,000 patients)"),
SUMIFS(PSA!$D:$D,PSA!$A:$A,C5642,PSA!$G:$G,D5642),
IF(AND(A5642="Colorectal Cancer Screening", E5642="Utilization Rate (per 100,000 patients)"),
SUMIFS(COL!$D:$D,COL!$A:$A,C5642,COL!$G:$G, D5642),
IF(AND(A5642="Cervical Cancer Screening", E5642="Utilization Rate (per 100,000 patients)"),
SUMIFS(CERV!$D:$D,CERV!$A:$A,C5642,CERV!$G:$G,D5642),
IF(AND(A5642="Cancer Screening for CKD patients", E5642="Utilization Rate (per 100,000 patients)"),
SUMIFS(CANSCRN!$D:$D,CANSCRN!$A:$A,C5642,CANSCRN!$G:$G,D5642),
IF(AND(A5642="PSA Testing", E5642="Cost per service ($USD)"),
SUMIFS(PSA!$E:$E,PSA!$A:$A,C5642,PSA!$G:$G,D5642),
IF(AND(A5642="Colorectal Cancer Screening", E5642="Cost per service ($USD)"),
SUMIFS(COL!$E:$E,COL!$A:$A,C5642,COL!$G:$G,D5642),
IF(AND(A5642="Cervical Cancer Screening", E5642="Cost per service ($USD)"),
SUMIFS(CERV!$E:$E,CERV!$A:$A,C5642,CERV!$G:$G,D5642),
IF(AND(A5642="Cancer Screening for CKD patients", E5642="Cost per service ($USD)"),
SUMIFS(CANSCRN!$E:$E,CANSCRN!$A:$A,C5642,CANSCRN!$G:$G,D5642),
IF(AND(A5642="PSA Testing", E5642="Total Expenditure ($USD per 100,000 patients)"),
SUMIFS(PSA!$F:$F,PSA!$A:$A,C5642,PSA!$G:$G,D5642),
IF(AND(A5642="Colorectal Cancer Screening", E5642="Total Expenditure ($USD per 100,000 patients)"),
SUMIFS(COL!$F:$F,COL!$A:$A,C5642,COL!$G:$G,D5642),
IF(AND(A5642="Cervical Cancer Screening", E5642="Total Expenditure ($USD per 100,000 patients)"),
SUMIFS(CERV!$F:$F,CERV!$A:$A,C5642,CERV!$G:$G,D5642),
SUMIFS(CANSCRN!$F:$F,CANSCRN!$A:$A,C5642,CANSCRN!$G:$G,D5642))))))))))))</f>
        <v>27.893756100000001</v>
      </c>
    </row>
    <row r="5643" spans="1:6" x14ac:dyDescent="0.2">
      <c r="A5643" s="24" t="s">
        <v>105</v>
      </c>
      <c r="B5643" s="24" t="s">
        <v>101</v>
      </c>
      <c r="C5643" s="24" t="s">
        <v>32</v>
      </c>
      <c r="D5643" s="24">
        <v>2018</v>
      </c>
      <c r="E5643" s="24" t="s">
        <v>106</v>
      </c>
      <c r="F5643">
        <f>IF(AND(A5643="PSA Testing", E5643= "Utilization Rate (per 100,000 patients)"),
SUMIFS(PSA!$D:$D,PSA!$A:$A,C5643,PSA!$G:$G,D5643),
IF(AND(A5643="Colorectal Cancer Screening", E5643="Utilization Rate (per 100,000 patients)"),
SUMIFS(COL!$D:$D,COL!$A:$A,C5643,COL!$G:$G, D5643),
IF(AND(A5643="Cervical Cancer Screening", E5643="Utilization Rate (per 100,000 patients)"),
SUMIFS(CERV!$D:$D,CERV!$A:$A,C5643,CERV!$G:$G,D5643),
IF(AND(A5643="Cancer Screening for CKD patients", E5643="Utilization Rate (per 100,000 patients)"),
SUMIFS(CANSCRN!$D:$D,CANSCRN!$A:$A,C5643,CANSCRN!$G:$G,D5643),
IF(AND(A5643="PSA Testing", E5643="Cost per service ($USD)"),
SUMIFS(PSA!$E:$E,PSA!$A:$A,C5643,PSA!$G:$G,D5643),
IF(AND(A5643="Colorectal Cancer Screening", E5643="Cost per service ($USD)"),
SUMIFS(COL!$E:$E,COL!$A:$A,C5643,COL!$G:$G,D5643),
IF(AND(A5643="Cervical Cancer Screening", E5643="Cost per service ($USD)"),
SUMIFS(CERV!$E:$E,CERV!$A:$A,C5643,CERV!$G:$G,D5643),
IF(AND(A5643="Cancer Screening for CKD patients", E5643="Cost per service ($USD)"),
SUMIFS(CANSCRN!$E:$E,CANSCRN!$A:$A,C5643,CANSCRN!$G:$G,D5643),
IF(AND(A5643="PSA Testing", E5643="Total Expenditure ($USD per 100,000 patients)"),
SUMIFS(PSA!$F:$F,PSA!$A:$A,C5643,PSA!$G:$G,D5643),
IF(AND(A5643="Colorectal Cancer Screening", E5643="Total Expenditure ($USD per 100,000 patients)"),
SUMIFS(COL!$F:$F,COL!$A:$A,C5643,COL!$G:$G,D5643),
IF(AND(A5643="Cervical Cancer Screening", E5643="Total Expenditure ($USD per 100,000 patients)"),
SUMIFS(CERV!$F:$F,CERV!$A:$A,C5643,CERV!$G:$G,D5643),
SUMIFS(CANSCRN!$F:$F,CANSCRN!$A:$A,C5643,CANSCRN!$G:$G,D5643))))))))))))</f>
        <v>29.336466300000001</v>
      </c>
    </row>
    <row r="5644" spans="1:6" x14ac:dyDescent="0.2">
      <c r="A5644" s="24" t="s">
        <v>105</v>
      </c>
      <c r="B5644" s="24" t="s">
        <v>101</v>
      </c>
      <c r="C5644" s="24" t="s">
        <v>32</v>
      </c>
      <c r="D5644" s="24">
        <v>2019</v>
      </c>
      <c r="E5644" s="24" t="s">
        <v>106</v>
      </c>
      <c r="F5644">
        <f>IF(AND(A5644="PSA Testing", E5644= "Utilization Rate (per 100,000 patients)"),
SUMIFS(PSA!$D:$D,PSA!$A:$A,C5644,PSA!$G:$G,D5644),
IF(AND(A5644="Colorectal Cancer Screening", E5644="Utilization Rate (per 100,000 patients)"),
SUMIFS(COL!$D:$D,COL!$A:$A,C5644,COL!$G:$G, D5644),
IF(AND(A5644="Cervical Cancer Screening", E5644="Utilization Rate (per 100,000 patients)"),
SUMIFS(CERV!$D:$D,CERV!$A:$A,C5644,CERV!$G:$G,D5644),
IF(AND(A5644="Cancer Screening for CKD patients", E5644="Utilization Rate (per 100,000 patients)"),
SUMIFS(CANSCRN!$D:$D,CANSCRN!$A:$A,C5644,CANSCRN!$G:$G,D5644),
IF(AND(A5644="PSA Testing", E5644="Cost per service ($USD)"),
SUMIFS(PSA!$E:$E,PSA!$A:$A,C5644,PSA!$G:$G,D5644),
IF(AND(A5644="Colorectal Cancer Screening", E5644="Cost per service ($USD)"),
SUMIFS(COL!$E:$E,COL!$A:$A,C5644,COL!$G:$G,D5644),
IF(AND(A5644="Cervical Cancer Screening", E5644="Cost per service ($USD)"),
SUMIFS(CERV!$E:$E,CERV!$A:$A,C5644,CERV!$G:$G,D5644),
IF(AND(A5644="Cancer Screening for CKD patients", E5644="Cost per service ($USD)"),
SUMIFS(CANSCRN!$E:$E,CANSCRN!$A:$A,C5644,CANSCRN!$G:$G,D5644),
IF(AND(A5644="PSA Testing", E5644="Total Expenditure ($USD per 100,000 patients)"),
SUMIFS(PSA!$F:$F,PSA!$A:$A,C5644,PSA!$G:$G,D5644),
IF(AND(A5644="Colorectal Cancer Screening", E5644="Total Expenditure ($USD per 100,000 patients)"),
SUMIFS(COL!$F:$F,COL!$A:$A,C5644,COL!$G:$G,D5644),
IF(AND(A5644="Cervical Cancer Screening", E5644="Total Expenditure ($USD per 100,000 patients)"),
SUMIFS(CERV!$F:$F,CERV!$A:$A,C5644,CERV!$G:$G,D5644),
SUMIFS(CANSCRN!$F:$F,CANSCRN!$A:$A,C5644,CANSCRN!$G:$G,D5644))))))))))))</f>
        <v>27.355741800000001</v>
      </c>
    </row>
    <row r="5645" spans="1:6" x14ac:dyDescent="0.2">
      <c r="A5645" s="24" t="s">
        <v>105</v>
      </c>
      <c r="B5645" s="24" t="s">
        <v>101</v>
      </c>
      <c r="C5645" s="24" t="s">
        <v>33</v>
      </c>
      <c r="D5645" s="24">
        <v>2009</v>
      </c>
      <c r="E5645" s="24" t="s">
        <v>106</v>
      </c>
      <c r="F5645">
        <f>IF(AND(A5645="PSA Testing", E5645= "Utilization Rate (per 100,000 patients)"),
SUMIFS(PSA!$D:$D,PSA!$A:$A,C5645,PSA!$G:$G,D5645),
IF(AND(A5645="Colorectal Cancer Screening", E5645="Utilization Rate (per 100,000 patients)"),
SUMIFS(COL!$D:$D,COL!$A:$A,C5645,COL!$G:$G, D5645),
IF(AND(A5645="Cervical Cancer Screening", E5645="Utilization Rate (per 100,000 patients)"),
SUMIFS(CERV!$D:$D,CERV!$A:$A,C5645,CERV!$G:$G,D5645),
IF(AND(A5645="Cancer Screening for CKD patients", E5645="Utilization Rate (per 100,000 patients)"),
SUMIFS(CANSCRN!$D:$D,CANSCRN!$A:$A,C5645,CANSCRN!$G:$G,D5645),
IF(AND(A5645="PSA Testing", E5645="Cost per service ($USD)"),
SUMIFS(PSA!$E:$E,PSA!$A:$A,C5645,PSA!$G:$G,D5645),
IF(AND(A5645="Colorectal Cancer Screening", E5645="Cost per service ($USD)"),
SUMIFS(COL!$E:$E,COL!$A:$A,C5645,COL!$G:$G,D5645),
IF(AND(A5645="Cervical Cancer Screening", E5645="Cost per service ($USD)"),
SUMIFS(CERV!$E:$E,CERV!$A:$A,C5645,CERV!$G:$G,D5645),
IF(AND(A5645="Cancer Screening for CKD patients", E5645="Cost per service ($USD)"),
SUMIFS(CANSCRN!$E:$E,CANSCRN!$A:$A,C5645,CANSCRN!$G:$G,D5645),
IF(AND(A5645="PSA Testing", E5645="Total Expenditure ($USD per 100,000 patients)"),
SUMIFS(PSA!$F:$F,PSA!$A:$A,C5645,PSA!$G:$G,D5645),
IF(AND(A5645="Colorectal Cancer Screening", E5645="Total Expenditure ($USD per 100,000 patients)"),
SUMIFS(COL!$F:$F,COL!$A:$A,C5645,COL!$G:$G,D5645),
IF(AND(A5645="Cervical Cancer Screening", E5645="Total Expenditure ($USD per 100,000 patients)"),
SUMIFS(CERV!$F:$F,CERV!$A:$A,C5645,CERV!$G:$G,D5645),
SUMIFS(CANSCRN!$F:$F,CANSCRN!$A:$A,C5645,CANSCRN!$G:$G,D5645))))))))))))</f>
        <v>22.578606799999999</v>
      </c>
    </row>
    <row r="5646" spans="1:6" x14ac:dyDescent="0.2">
      <c r="A5646" s="24" t="s">
        <v>105</v>
      </c>
      <c r="B5646" s="24" t="s">
        <v>101</v>
      </c>
      <c r="C5646" s="24" t="s">
        <v>33</v>
      </c>
      <c r="D5646" s="24">
        <v>2010</v>
      </c>
      <c r="E5646" s="24" t="s">
        <v>106</v>
      </c>
      <c r="F5646">
        <f>IF(AND(A5646="PSA Testing", E5646= "Utilization Rate (per 100,000 patients)"),
SUMIFS(PSA!$D:$D,PSA!$A:$A,C5646,PSA!$G:$G,D5646),
IF(AND(A5646="Colorectal Cancer Screening", E5646="Utilization Rate (per 100,000 patients)"),
SUMIFS(COL!$D:$D,COL!$A:$A,C5646,COL!$G:$G, D5646),
IF(AND(A5646="Cervical Cancer Screening", E5646="Utilization Rate (per 100,000 patients)"),
SUMIFS(CERV!$D:$D,CERV!$A:$A,C5646,CERV!$G:$G,D5646),
IF(AND(A5646="Cancer Screening for CKD patients", E5646="Utilization Rate (per 100,000 patients)"),
SUMIFS(CANSCRN!$D:$D,CANSCRN!$A:$A,C5646,CANSCRN!$G:$G,D5646),
IF(AND(A5646="PSA Testing", E5646="Cost per service ($USD)"),
SUMIFS(PSA!$E:$E,PSA!$A:$A,C5646,PSA!$G:$G,D5646),
IF(AND(A5646="Colorectal Cancer Screening", E5646="Cost per service ($USD)"),
SUMIFS(COL!$E:$E,COL!$A:$A,C5646,COL!$G:$G,D5646),
IF(AND(A5646="Cervical Cancer Screening", E5646="Cost per service ($USD)"),
SUMIFS(CERV!$E:$E,CERV!$A:$A,C5646,CERV!$G:$G,D5646),
IF(AND(A5646="Cancer Screening for CKD patients", E5646="Cost per service ($USD)"),
SUMIFS(CANSCRN!$E:$E,CANSCRN!$A:$A,C5646,CANSCRN!$G:$G,D5646),
IF(AND(A5646="PSA Testing", E5646="Total Expenditure ($USD per 100,000 patients)"),
SUMIFS(PSA!$F:$F,PSA!$A:$A,C5646,PSA!$G:$G,D5646),
IF(AND(A5646="Colorectal Cancer Screening", E5646="Total Expenditure ($USD per 100,000 patients)"),
SUMIFS(COL!$F:$F,COL!$A:$A,C5646,COL!$G:$G,D5646),
IF(AND(A5646="Cervical Cancer Screening", E5646="Total Expenditure ($USD per 100,000 patients)"),
SUMIFS(CERV!$F:$F,CERV!$A:$A,C5646,CERV!$G:$G,D5646),
SUMIFS(CANSCRN!$F:$F,CANSCRN!$A:$A,C5646,CANSCRN!$G:$G,D5646))))))))))))</f>
        <v>21.322057399999998</v>
      </c>
    </row>
    <row r="5647" spans="1:6" x14ac:dyDescent="0.2">
      <c r="A5647" s="24" t="s">
        <v>105</v>
      </c>
      <c r="B5647" s="24" t="s">
        <v>101</v>
      </c>
      <c r="C5647" s="24" t="s">
        <v>33</v>
      </c>
      <c r="D5647" s="24">
        <v>2011</v>
      </c>
      <c r="E5647" s="24" t="s">
        <v>106</v>
      </c>
      <c r="F5647">
        <f>IF(AND(A5647="PSA Testing", E5647= "Utilization Rate (per 100,000 patients)"),
SUMIFS(PSA!$D:$D,PSA!$A:$A,C5647,PSA!$G:$G,D5647),
IF(AND(A5647="Colorectal Cancer Screening", E5647="Utilization Rate (per 100,000 patients)"),
SUMIFS(COL!$D:$D,COL!$A:$A,C5647,COL!$G:$G, D5647),
IF(AND(A5647="Cervical Cancer Screening", E5647="Utilization Rate (per 100,000 patients)"),
SUMIFS(CERV!$D:$D,CERV!$A:$A,C5647,CERV!$G:$G,D5647),
IF(AND(A5647="Cancer Screening for CKD patients", E5647="Utilization Rate (per 100,000 patients)"),
SUMIFS(CANSCRN!$D:$D,CANSCRN!$A:$A,C5647,CANSCRN!$G:$G,D5647),
IF(AND(A5647="PSA Testing", E5647="Cost per service ($USD)"),
SUMIFS(PSA!$E:$E,PSA!$A:$A,C5647,PSA!$G:$G,D5647),
IF(AND(A5647="Colorectal Cancer Screening", E5647="Cost per service ($USD)"),
SUMIFS(COL!$E:$E,COL!$A:$A,C5647,COL!$G:$G,D5647),
IF(AND(A5647="Cervical Cancer Screening", E5647="Cost per service ($USD)"),
SUMIFS(CERV!$E:$E,CERV!$A:$A,C5647,CERV!$G:$G,D5647),
IF(AND(A5647="Cancer Screening for CKD patients", E5647="Cost per service ($USD)"),
SUMIFS(CANSCRN!$E:$E,CANSCRN!$A:$A,C5647,CANSCRN!$G:$G,D5647),
IF(AND(A5647="PSA Testing", E5647="Total Expenditure ($USD per 100,000 patients)"),
SUMIFS(PSA!$F:$F,PSA!$A:$A,C5647,PSA!$G:$G,D5647),
IF(AND(A5647="Colorectal Cancer Screening", E5647="Total Expenditure ($USD per 100,000 patients)"),
SUMIFS(COL!$F:$F,COL!$A:$A,C5647,COL!$G:$G,D5647),
IF(AND(A5647="Cervical Cancer Screening", E5647="Total Expenditure ($USD per 100,000 patients)"),
SUMIFS(CERV!$F:$F,CERV!$A:$A,C5647,CERV!$G:$G,D5647),
SUMIFS(CANSCRN!$F:$F,CANSCRN!$A:$A,C5647,CANSCRN!$G:$G,D5647))))))))))))</f>
        <v>25.726685199999999</v>
      </c>
    </row>
    <row r="5648" spans="1:6" x14ac:dyDescent="0.2">
      <c r="A5648" s="24" t="s">
        <v>105</v>
      </c>
      <c r="B5648" s="24" t="s">
        <v>101</v>
      </c>
      <c r="C5648" s="24" t="s">
        <v>33</v>
      </c>
      <c r="D5648" s="24">
        <v>2012</v>
      </c>
      <c r="E5648" s="24" t="s">
        <v>106</v>
      </c>
      <c r="F5648">
        <f>IF(AND(A5648="PSA Testing", E5648= "Utilization Rate (per 100,000 patients)"),
SUMIFS(PSA!$D:$D,PSA!$A:$A,C5648,PSA!$G:$G,D5648),
IF(AND(A5648="Colorectal Cancer Screening", E5648="Utilization Rate (per 100,000 patients)"),
SUMIFS(COL!$D:$D,COL!$A:$A,C5648,COL!$G:$G, D5648),
IF(AND(A5648="Cervical Cancer Screening", E5648="Utilization Rate (per 100,000 patients)"),
SUMIFS(CERV!$D:$D,CERV!$A:$A,C5648,CERV!$G:$G,D5648),
IF(AND(A5648="Cancer Screening for CKD patients", E5648="Utilization Rate (per 100,000 patients)"),
SUMIFS(CANSCRN!$D:$D,CANSCRN!$A:$A,C5648,CANSCRN!$G:$G,D5648),
IF(AND(A5648="PSA Testing", E5648="Cost per service ($USD)"),
SUMIFS(PSA!$E:$E,PSA!$A:$A,C5648,PSA!$G:$G,D5648),
IF(AND(A5648="Colorectal Cancer Screening", E5648="Cost per service ($USD)"),
SUMIFS(COL!$E:$E,COL!$A:$A,C5648,COL!$G:$G,D5648),
IF(AND(A5648="Cervical Cancer Screening", E5648="Cost per service ($USD)"),
SUMIFS(CERV!$E:$E,CERV!$A:$A,C5648,CERV!$G:$G,D5648),
IF(AND(A5648="Cancer Screening for CKD patients", E5648="Cost per service ($USD)"),
SUMIFS(CANSCRN!$E:$E,CANSCRN!$A:$A,C5648,CANSCRN!$G:$G,D5648),
IF(AND(A5648="PSA Testing", E5648="Total Expenditure ($USD per 100,000 patients)"),
SUMIFS(PSA!$F:$F,PSA!$A:$A,C5648,PSA!$G:$G,D5648),
IF(AND(A5648="Colorectal Cancer Screening", E5648="Total Expenditure ($USD per 100,000 patients)"),
SUMIFS(COL!$F:$F,COL!$A:$A,C5648,COL!$G:$G,D5648),
IF(AND(A5648="Cervical Cancer Screening", E5648="Total Expenditure ($USD per 100,000 patients)"),
SUMIFS(CERV!$F:$F,CERV!$A:$A,C5648,CERV!$G:$G,D5648),
SUMIFS(CANSCRN!$F:$F,CANSCRN!$A:$A,C5648,CANSCRN!$G:$G,D5648))))))))))))</f>
        <v>24.871217900000001</v>
      </c>
    </row>
    <row r="5649" spans="1:6" x14ac:dyDescent="0.2">
      <c r="A5649" s="24" t="s">
        <v>105</v>
      </c>
      <c r="B5649" s="24" t="s">
        <v>101</v>
      </c>
      <c r="C5649" s="24" t="s">
        <v>33</v>
      </c>
      <c r="D5649" s="24">
        <v>2013</v>
      </c>
      <c r="E5649" s="24" t="s">
        <v>106</v>
      </c>
      <c r="F5649">
        <f>IF(AND(A5649="PSA Testing", E5649= "Utilization Rate (per 100,000 patients)"),
SUMIFS(PSA!$D:$D,PSA!$A:$A,C5649,PSA!$G:$G,D5649),
IF(AND(A5649="Colorectal Cancer Screening", E5649="Utilization Rate (per 100,000 patients)"),
SUMIFS(COL!$D:$D,COL!$A:$A,C5649,COL!$G:$G, D5649),
IF(AND(A5649="Cervical Cancer Screening", E5649="Utilization Rate (per 100,000 patients)"),
SUMIFS(CERV!$D:$D,CERV!$A:$A,C5649,CERV!$G:$G,D5649),
IF(AND(A5649="Cancer Screening for CKD patients", E5649="Utilization Rate (per 100,000 patients)"),
SUMIFS(CANSCRN!$D:$D,CANSCRN!$A:$A,C5649,CANSCRN!$G:$G,D5649),
IF(AND(A5649="PSA Testing", E5649="Cost per service ($USD)"),
SUMIFS(PSA!$E:$E,PSA!$A:$A,C5649,PSA!$G:$G,D5649),
IF(AND(A5649="Colorectal Cancer Screening", E5649="Cost per service ($USD)"),
SUMIFS(COL!$E:$E,COL!$A:$A,C5649,COL!$G:$G,D5649),
IF(AND(A5649="Cervical Cancer Screening", E5649="Cost per service ($USD)"),
SUMIFS(CERV!$E:$E,CERV!$A:$A,C5649,CERV!$G:$G,D5649),
IF(AND(A5649="Cancer Screening for CKD patients", E5649="Cost per service ($USD)"),
SUMIFS(CANSCRN!$E:$E,CANSCRN!$A:$A,C5649,CANSCRN!$G:$G,D5649),
IF(AND(A5649="PSA Testing", E5649="Total Expenditure ($USD per 100,000 patients)"),
SUMIFS(PSA!$F:$F,PSA!$A:$A,C5649,PSA!$G:$G,D5649),
IF(AND(A5649="Colorectal Cancer Screening", E5649="Total Expenditure ($USD per 100,000 patients)"),
SUMIFS(COL!$F:$F,COL!$A:$A,C5649,COL!$G:$G,D5649),
IF(AND(A5649="Cervical Cancer Screening", E5649="Total Expenditure ($USD per 100,000 patients)"),
SUMIFS(CERV!$F:$F,CERV!$A:$A,C5649,CERV!$G:$G,D5649),
SUMIFS(CANSCRN!$F:$F,CANSCRN!$A:$A,C5649,CANSCRN!$G:$G,D5649))))))))))))</f>
        <v>25.662969400000001</v>
      </c>
    </row>
    <row r="5650" spans="1:6" x14ac:dyDescent="0.2">
      <c r="A5650" s="24" t="s">
        <v>105</v>
      </c>
      <c r="B5650" s="24" t="s">
        <v>101</v>
      </c>
      <c r="C5650" s="24" t="s">
        <v>33</v>
      </c>
      <c r="D5650" s="24">
        <v>2014</v>
      </c>
      <c r="E5650" s="24" t="s">
        <v>106</v>
      </c>
      <c r="F5650">
        <f>IF(AND(A5650="PSA Testing", E5650= "Utilization Rate (per 100,000 patients)"),
SUMIFS(PSA!$D:$D,PSA!$A:$A,C5650,PSA!$G:$G,D5650),
IF(AND(A5650="Colorectal Cancer Screening", E5650="Utilization Rate (per 100,000 patients)"),
SUMIFS(COL!$D:$D,COL!$A:$A,C5650,COL!$G:$G, D5650),
IF(AND(A5650="Cervical Cancer Screening", E5650="Utilization Rate (per 100,000 patients)"),
SUMIFS(CERV!$D:$D,CERV!$A:$A,C5650,CERV!$G:$G,D5650),
IF(AND(A5650="Cancer Screening for CKD patients", E5650="Utilization Rate (per 100,000 patients)"),
SUMIFS(CANSCRN!$D:$D,CANSCRN!$A:$A,C5650,CANSCRN!$G:$G,D5650),
IF(AND(A5650="PSA Testing", E5650="Cost per service ($USD)"),
SUMIFS(PSA!$E:$E,PSA!$A:$A,C5650,PSA!$G:$G,D5650),
IF(AND(A5650="Colorectal Cancer Screening", E5650="Cost per service ($USD)"),
SUMIFS(COL!$E:$E,COL!$A:$A,C5650,COL!$G:$G,D5650),
IF(AND(A5650="Cervical Cancer Screening", E5650="Cost per service ($USD)"),
SUMIFS(CERV!$E:$E,CERV!$A:$A,C5650,CERV!$G:$G,D5650),
IF(AND(A5650="Cancer Screening for CKD patients", E5650="Cost per service ($USD)"),
SUMIFS(CANSCRN!$E:$E,CANSCRN!$A:$A,C5650,CANSCRN!$G:$G,D5650),
IF(AND(A5650="PSA Testing", E5650="Total Expenditure ($USD per 100,000 patients)"),
SUMIFS(PSA!$F:$F,PSA!$A:$A,C5650,PSA!$G:$G,D5650),
IF(AND(A5650="Colorectal Cancer Screening", E5650="Total Expenditure ($USD per 100,000 patients)"),
SUMIFS(COL!$F:$F,COL!$A:$A,C5650,COL!$G:$G,D5650),
IF(AND(A5650="Cervical Cancer Screening", E5650="Total Expenditure ($USD per 100,000 patients)"),
SUMIFS(CERV!$F:$F,CERV!$A:$A,C5650,CERV!$G:$G,D5650),
SUMIFS(CANSCRN!$F:$F,CANSCRN!$A:$A,C5650,CANSCRN!$G:$G,D5650))))))))))))</f>
        <v>24.954392200000001</v>
      </c>
    </row>
    <row r="5651" spans="1:6" x14ac:dyDescent="0.2">
      <c r="A5651" s="24" t="s">
        <v>105</v>
      </c>
      <c r="B5651" s="24" t="s">
        <v>101</v>
      </c>
      <c r="C5651" s="24" t="s">
        <v>33</v>
      </c>
      <c r="D5651" s="24">
        <v>2015</v>
      </c>
      <c r="E5651" s="24" t="s">
        <v>106</v>
      </c>
      <c r="F5651">
        <f>IF(AND(A5651="PSA Testing", E5651= "Utilization Rate (per 100,000 patients)"),
SUMIFS(PSA!$D:$D,PSA!$A:$A,C5651,PSA!$G:$G,D5651),
IF(AND(A5651="Colorectal Cancer Screening", E5651="Utilization Rate (per 100,000 patients)"),
SUMIFS(COL!$D:$D,COL!$A:$A,C5651,COL!$G:$G, D5651),
IF(AND(A5651="Cervical Cancer Screening", E5651="Utilization Rate (per 100,000 patients)"),
SUMIFS(CERV!$D:$D,CERV!$A:$A,C5651,CERV!$G:$G,D5651),
IF(AND(A5651="Cancer Screening for CKD patients", E5651="Utilization Rate (per 100,000 patients)"),
SUMIFS(CANSCRN!$D:$D,CANSCRN!$A:$A,C5651,CANSCRN!$G:$G,D5651),
IF(AND(A5651="PSA Testing", E5651="Cost per service ($USD)"),
SUMIFS(PSA!$E:$E,PSA!$A:$A,C5651,PSA!$G:$G,D5651),
IF(AND(A5651="Colorectal Cancer Screening", E5651="Cost per service ($USD)"),
SUMIFS(COL!$E:$E,COL!$A:$A,C5651,COL!$G:$G,D5651),
IF(AND(A5651="Cervical Cancer Screening", E5651="Cost per service ($USD)"),
SUMIFS(CERV!$E:$E,CERV!$A:$A,C5651,CERV!$G:$G,D5651),
IF(AND(A5651="Cancer Screening for CKD patients", E5651="Cost per service ($USD)"),
SUMIFS(CANSCRN!$E:$E,CANSCRN!$A:$A,C5651,CANSCRN!$G:$G,D5651),
IF(AND(A5651="PSA Testing", E5651="Total Expenditure ($USD per 100,000 patients)"),
SUMIFS(PSA!$F:$F,PSA!$A:$A,C5651,PSA!$G:$G,D5651),
IF(AND(A5651="Colorectal Cancer Screening", E5651="Total Expenditure ($USD per 100,000 patients)"),
SUMIFS(COL!$F:$F,COL!$A:$A,C5651,COL!$G:$G,D5651),
IF(AND(A5651="Cervical Cancer Screening", E5651="Total Expenditure ($USD per 100,000 patients)"),
SUMIFS(CERV!$F:$F,CERV!$A:$A,C5651,CERV!$G:$G,D5651),
SUMIFS(CANSCRN!$F:$F,CANSCRN!$A:$A,C5651,CANSCRN!$G:$G,D5651))))))))))))</f>
        <v>25.137108600000001</v>
      </c>
    </row>
    <row r="5652" spans="1:6" x14ac:dyDescent="0.2">
      <c r="A5652" s="24" t="s">
        <v>105</v>
      </c>
      <c r="B5652" s="24" t="s">
        <v>101</v>
      </c>
      <c r="C5652" s="24" t="s">
        <v>33</v>
      </c>
      <c r="D5652" s="24">
        <v>2016</v>
      </c>
      <c r="E5652" s="24" t="s">
        <v>106</v>
      </c>
      <c r="F5652">
        <f>IF(AND(A5652="PSA Testing", E5652= "Utilization Rate (per 100,000 patients)"),
SUMIFS(PSA!$D:$D,PSA!$A:$A,C5652,PSA!$G:$G,D5652),
IF(AND(A5652="Colorectal Cancer Screening", E5652="Utilization Rate (per 100,000 patients)"),
SUMIFS(COL!$D:$D,COL!$A:$A,C5652,COL!$G:$G, D5652),
IF(AND(A5652="Cervical Cancer Screening", E5652="Utilization Rate (per 100,000 patients)"),
SUMIFS(CERV!$D:$D,CERV!$A:$A,C5652,CERV!$G:$G,D5652),
IF(AND(A5652="Cancer Screening for CKD patients", E5652="Utilization Rate (per 100,000 patients)"),
SUMIFS(CANSCRN!$D:$D,CANSCRN!$A:$A,C5652,CANSCRN!$G:$G,D5652),
IF(AND(A5652="PSA Testing", E5652="Cost per service ($USD)"),
SUMIFS(PSA!$E:$E,PSA!$A:$A,C5652,PSA!$G:$G,D5652),
IF(AND(A5652="Colorectal Cancer Screening", E5652="Cost per service ($USD)"),
SUMIFS(COL!$E:$E,COL!$A:$A,C5652,COL!$G:$G,D5652),
IF(AND(A5652="Cervical Cancer Screening", E5652="Cost per service ($USD)"),
SUMIFS(CERV!$E:$E,CERV!$A:$A,C5652,CERV!$G:$G,D5652),
IF(AND(A5652="Cancer Screening for CKD patients", E5652="Cost per service ($USD)"),
SUMIFS(CANSCRN!$E:$E,CANSCRN!$A:$A,C5652,CANSCRN!$G:$G,D5652),
IF(AND(A5652="PSA Testing", E5652="Total Expenditure ($USD per 100,000 patients)"),
SUMIFS(PSA!$F:$F,PSA!$A:$A,C5652,PSA!$G:$G,D5652),
IF(AND(A5652="Colorectal Cancer Screening", E5652="Total Expenditure ($USD per 100,000 patients)"),
SUMIFS(COL!$F:$F,COL!$A:$A,C5652,COL!$G:$G,D5652),
IF(AND(A5652="Cervical Cancer Screening", E5652="Total Expenditure ($USD per 100,000 patients)"),
SUMIFS(CERV!$F:$F,CERV!$A:$A,C5652,CERV!$G:$G,D5652),
SUMIFS(CANSCRN!$F:$F,CANSCRN!$A:$A,C5652,CANSCRN!$G:$G,D5652))))))))))))</f>
        <v>23.928173099999999</v>
      </c>
    </row>
    <row r="5653" spans="1:6" x14ac:dyDescent="0.2">
      <c r="A5653" s="24" t="s">
        <v>105</v>
      </c>
      <c r="B5653" s="24" t="s">
        <v>101</v>
      </c>
      <c r="C5653" s="24" t="s">
        <v>33</v>
      </c>
      <c r="D5653" s="24">
        <v>2017</v>
      </c>
      <c r="E5653" s="24" t="s">
        <v>106</v>
      </c>
      <c r="F5653">
        <f>IF(AND(A5653="PSA Testing", E5653= "Utilization Rate (per 100,000 patients)"),
SUMIFS(PSA!$D:$D,PSA!$A:$A,C5653,PSA!$G:$G,D5653),
IF(AND(A5653="Colorectal Cancer Screening", E5653="Utilization Rate (per 100,000 patients)"),
SUMIFS(COL!$D:$D,COL!$A:$A,C5653,COL!$G:$G, D5653),
IF(AND(A5653="Cervical Cancer Screening", E5653="Utilization Rate (per 100,000 patients)"),
SUMIFS(CERV!$D:$D,CERV!$A:$A,C5653,CERV!$G:$G,D5653),
IF(AND(A5653="Cancer Screening for CKD patients", E5653="Utilization Rate (per 100,000 patients)"),
SUMIFS(CANSCRN!$D:$D,CANSCRN!$A:$A,C5653,CANSCRN!$G:$G,D5653),
IF(AND(A5653="PSA Testing", E5653="Cost per service ($USD)"),
SUMIFS(PSA!$E:$E,PSA!$A:$A,C5653,PSA!$G:$G,D5653),
IF(AND(A5653="Colorectal Cancer Screening", E5653="Cost per service ($USD)"),
SUMIFS(COL!$E:$E,COL!$A:$A,C5653,COL!$G:$G,D5653),
IF(AND(A5653="Cervical Cancer Screening", E5653="Cost per service ($USD)"),
SUMIFS(CERV!$E:$E,CERV!$A:$A,C5653,CERV!$G:$G,D5653),
IF(AND(A5653="Cancer Screening for CKD patients", E5653="Cost per service ($USD)"),
SUMIFS(CANSCRN!$E:$E,CANSCRN!$A:$A,C5653,CANSCRN!$G:$G,D5653),
IF(AND(A5653="PSA Testing", E5653="Total Expenditure ($USD per 100,000 patients)"),
SUMIFS(PSA!$F:$F,PSA!$A:$A,C5653,PSA!$G:$G,D5653),
IF(AND(A5653="Colorectal Cancer Screening", E5653="Total Expenditure ($USD per 100,000 patients)"),
SUMIFS(COL!$F:$F,COL!$A:$A,C5653,COL!$G:$G,D5653),
IF(AND(A5653="Cervical Cancer Screening", E5653="Total Expenditure ($USD per 100,000 patients)"),
SUMIFS(CERV!$F:$F,CERV!$A:$A,C5653,CERV!$G:$G,D5653),
SUMIFS(CANSCRN!$F:$F,CANSCRN!$A:$A,C5653,CANSCRN!$G:$G,D5653))))))))))))</f>
        <v>23.802824300000001</v>
      </c>
    </row>
    <row r="5654" spans="1:6" x14ac:dyDescent="0.2">
      <c r="A5654" s="24" t="s">
        <v>105</v>
      </c>
      <c r="B5654" s="24" t="s">
        <v>101</v>
      </c>
      <c r="C5654" s="24" t="s">
        <v>33</v>
      </c>
      <c r="D5654" s="24">
        <v>2018</v>
      </c>
      <c r="E5654" s="24" t="s">
        <v>106</v>
      </c>
      <c r="F5654">
        <f>IF(AND(A5654="PSA Testing", E5654= "Utilization Rate (per 100,000 patients)"),
SUMIFS(PSA!$D:$D,PSA!$A:$A,C5654,PSA!$G:$G,D5654),
IF(AND(A5654="Colorectal Cancer Screening", E5654="Utilization Rate (per 100,000 patients)"),
SUMIFS(COL!$D:$D,COL!$A:$A,C5654,COL!$G:$G, D5654),
IF(AND(A5654="Cervical Cancer Screening", E5654="Utilization Rate (per 100,000 patients)"),
SUMIFS(CERV!$D:$D,CERV!$A:$A,C5654,CERV!$G:$G,D5654),
IF(AND(A5654="Cancer Screening for CKD patients", E5654="Utilization Rate (per 100,000 patients)"),
SUMIFS(CANSCRN!$D:$D,CANSCRN!$A:$A,C5654,CANSCRN!$G:$G,D5654),
IF(AND(A5654="PSA Testing", E5654="Cost per service ($USD)"),
SUMIFS(PSA!$E:$E,PSA!$A:$A,C5654,PSA!$G:$G,D5654),
IF(AND(A5654="Colorectal Cancer Screening", E5654="Cost per service ($USD)"),
SUMIFS(COL!$E:$E,COL!$A:$A,C5654,COL!$G:$G,D5654),
IF(AND(A5654="Cervical Cancer Screening", E5654="Cost per service ($USD)"),
SUMIFS(CERV!$E:$E,CERV!$A:$A,C5654,CERV!$G:$G,D5654),
IF(AND(A5654="Cancer Screening for CKD patients", E5654="Cost per service ($USD)"),
SUMIFS(CANSCRN!$E:$E,CANSCRN!$A:$A,C5654,CANSCRN!$G:$G,D5654),
IF(AND(A5654="PSA Testing", E5654="Total Expenditure ($USD per 100,000 patients)"),
SUMIFS(PSA!$F:$F,PSA!$A:$A,C5654,PSA!$G:$G,D5654),
IF(AND(A5654="Colorectal Cancer Screening", E5654="Total Expenditure ($USD per 100,000 patients)"),
SUMIFS(COL!$F:$F,COL!$A:$A,C5654,COL!$G:$G,D5654),
IF(AND(A5654="Cervical Cancer Screening", E5654="Total Expenditure ($USD per 100,000 patients)"),
SUMIFS(CERV!$F:$F,CERV!$A:$A,C5654,CERV!$G:$G,D5654),
SUMIFS(CANSCRN!$F:$F,CANSCRN!$A:$A,C5654,CANSCRN!$G:$G,D5654))))))))))))</f>
        <v>23.699956499999999</v>
      </c>
    </row>
    <row r="5655" spans="1:6" x14ac:dyDescent="0.2">
      <c r="A5655" s="24" t="s">
        <v>105</v>
      </c>
      <c r="B5655" s="24" t="s">
        <v>101</v>
      </c>
      <c r="C5655" s="24" t="s">
        <v>33</v>
      </c>
      <c r="D5655" s="24">
        <v>2019</v>
      </c>
      <c r="E5655" s="24" t="s">
        <v>106</v>
      </c>
      <c r="F5655">
        <f>IF(AND(A5655="PSA Testing", E5655= "Utilization Rate (per 100,000 patients)"),
SUMIFS(PSA!$D:$D,PSA!$A:$A,C5655,PSA!$G:$G,D5655),
IF(AND(A5655="Colorectal Cancer Screening", E5655="Utilization Rate (per 100,000 patients)"),
SUMIFS(COL!$D:$D,COL!$A:$A,C5655,COL!$G:$G, D5655),
IF(AND(A5655="Cervical Cancer Screening", E5655="Utilization Rate (per 100,000 patients)"),
SUMIFS(CERV!$D:$D,CERV!$A:$A,C5655,CERV!$G:$G,D5655),
IF(AND(A5655="Cancer Screening for CKD patients", E5655="Utilization Rate (per 100,000 patients)"),
SUMIFS(CANSCRN!$D:$D,CANSCRN!$A:$A,C5655,CANSCRN!$G:$G,D5655),
IF(AND(A5655="PSA Testing", E5655="Cost per service ($USD)"),
SUMIFS(PSA!$E:$E,PSA!$A:$A,C5655,PSA!$G:$G,D5655),
IF(AND(A5655="Colorectal Cancer Screening", E5655="Cost per service ($USD)"),
SUMIFS(COL!$E:$E,COL!$A:$A,C5655,COL!$G:$G,D5655),
IF(AND(A5655="Cervical Cancer Screening", E5655="Cost per service ($USD)"),
SUMIFS(CERV!$E:$E,CERV!$A:$A,C5655,CERV!$G:$G,D5655),
IF(AND(A5655="Cancer Screening for CKD patients", E5655="Cost per service ($USD)"),
SUMIFS(CANSCRN!$E:$E,CANSCRN!$A:$A,C5655,CANSCRN!$G:$G,D5655),
IF(AND(A5655="PSA Testing", E5655="Total Expenditure ($USD per 100,000 patients)"),
SUMIFS(PSA!$F:$F,PSA!$A:$A,C5655,PSA!$G:$G,D5655),
IF(AND(A5655="Colorectal Cancer Screening", E5655="Total Expenditure ($USD per 100,000 patients)"),
SUMIFS(COL!$F:$F,COL!$A:$A,C5655,COL!$G:$G,D5655),
IF(AND(A5655="Cervical Cancer Screening", E5655="Total Expenditure ($USD per 100,000 patients)"),
SUMIFS(CERV!$F:$F,CERV!$A:$A,C5655,CERV!$G:$G,D5655),
SUMIFS(CANSCRN!$F:$F,CANSCRN!$A:$A,C5655,CANSCRN!$G:$G,D5655))))))))))))</f>
        <v>25.216924200000001</v>
      </c>
    </row>
    <row r="5656" spans="1:6" x14ac:dyDescent="0.2">
      <c r="A5656" s="24" t="s">
        <v>105</v>
      </c>
      <c r="B5656" s="24" t="s">
        <v>101</v>
      </c>
      <c r="C5656" s="24" t="s">
        <v>34</v>
      </c>
      <c r="D5656" s="24">
        <v>2009</v>
      </c>
      <c r="E5656" s="24" t="s">
        <v>106</v>
      </c>
      <c r="F5656">
        <f>IF(AND(A5656="PSA Testing", E5656= "Utilization Rate (per 100,000 patients)"),
SUMIFS(PSA!$D:$D,PSA!$A:$A,C5656,PSA!$G:$G,D5656),
IF(AND(A5656="Colorectal Cancer Screening", E5656="Utilization Rate (per 100,000 patients)"),
SUMIFS(COL!$D:$D,COL!$A:$A,C5656,COL!$G:$G, D5656),
IF(AND(A5656="Cervical Cancer Screening", E5656="Utilization Rate (per 100,000 patients)"),
SUMIFS(CERV!$D:$D,CERV!$A:$A,C5656,CERV!$G:$G,D5656),
IF(AND(A5656="Cancer Screening for CKD patients", E5656="Utilization Rate (per 100,000 patients)"),
SUMIFS(CANSCRN!$D:$D,CANSCRN!$A:$A,C5656,CANSCRN!$G:$G,D5656),
IF(AND(A5656="PSA Testing", E5656="Cost per service ($USD)"),
SUMIFS(PSA!$E:$E,PSA!$A:$A,C5656,PSA!$G:$G,D5656),
IF(AND(A5656="Colorectal Cancer Screening", E5656="Cost per service ($USD)"),
SUMIFS(COL!$E:$E,COL!$A:$A,C5656,COL!$G:$G,D5656),
IF(AND(A5656="Cervical Cancer Screening", E5656="Cost per service ($USD)"),
SUMIFS(CERV!$E:$E,CERV!$A:$A,C5656,CERV!$G:$G,D5656),
IF(AND(A5656="Cancer Screening for CKD patients", E5656="Cost per service ($USD)"),
SUMIFS(CANSCRN!$E:$E,CANSCRN!$A:$A,C5656,CANSCRN!$G:$G,D5656),
IF(AND(A5656="PSA Testing", E5656="Total Expenditure ($USD per 100,000 patients)"),
SUMIFS(PSA!$F:$F,PSA!$A:$A,C5656,PSA!$G:$G,D5656),
IF(AND(A5656="Colorectal Cancer Screening", E5656="Total Expenditure ($USD per 100,000 patients)"),
SUMIFS(COL!$F:$F,COL!$A:$A,C5656,COL!$G:$G,D5656),
IF(AND(A5656="Cervical Cancer Screening", E5656="Total Expenditure ($USD per 100,000 patients)"),
SUMIFS(CERV!$F:$F,CERV!$A:$A,C5656,CERV!$G:$G,D5656),
SUMIFS(CANSCRN!$F:$F,CANSCRN!$A:$A,C5656,CANSCRN!$G:$G,D5656))))))))))))</f>
        <v>22.0646719</v>
      </c>
    </row>
    <row r="5657" spans="1:6" x14ac:dyDescent="0.2">
      <c r="A5657" s="24" t="s">
        <v>105</v>
      </c>
      <c r="B5657" s="24" t="s">
        <v>101</v>
      </c>
      <c r="C5657" s="24" t="s">
        <v>34</v>
      </c>
      <c r="D5657" s="24">
        <v>2010</v>
      </c>
      <c r="E5657" s="24" t="s">
        <v>106</v>
      </c>
      <c r="F5657">
        <f>IF(AND(A5657="PSA Testing", E5657= "Utilization Rate (per 100,000 patients)"),
SUMIFS(PSA!$D:$D,PSA!$A:$A,C5657,PSA!$G:$G,D5657),
IF(AND(A5657="Colorectal Cancer Screening", E5657="Utilization Rate (per 100,000 patients)"),
SUMIFS(COL!$D:$D,COL!$A:$A,C5657,COL!$G:$G, D5657),
IF(AND(A5657="Cervical Cancer Screening", E5657="Utilization Rate (per 100,000 patients)"),
SUMIFS(CERV!$D:$D,CERV!$A:$A,C5657,CERV!$G:$G,D5657),
IF(AND(A5657="Cancer Screening for CKD patients", E5657="Utilization Rate (per 100,000 patients)"),
SUMIFS(CANSCRN!$D:$D,CANSCRN!$A:$A,C5657,CANSCRN!$G:$G,D5657),
IF(AND(A5657="PSA Testing", E5657="Cost per service ($USD)"),
SUMIFS(PSA!$E:$E,PSA!$A:$A,C5657,PSA!$G:$G,D5657),
IF(AND(A5657="Colorectal Cancer Screening", E5657="Cost per service ($USD)"),
SUMIFS(COL!$E:$E,COL!$A:$A,C5657,COL!$G:$G,D5657),
IF(AND(A5657="Cervical Cancer Screening", E5657="Cost per service ($USD)"),
SUMIFS(CERV!$E:$E,CERV!$A:$A,C5657,CERV!$G:$G,D5657),
IF(AND(A5657="Cancer Screening for CKD patients", E5657="Cost per service ($USD)"),
SUMIFS(CANSCRN!$E:$E,CANSCRN!$A:$A,C5657,CANSCRN!$G:$G,D5657),
IF(AND(A5657="PSA Testing", E5657="Total Expenditure ($USD per 100,000 patients)"),
SUMIFS(PSA!$F:$F,PSA!$A:$A,C5657,PSA!$G:$G,D5657),
IF(AND(A5657="Colorectal Cancer Screening", E5657="Total Expenditure ($USD per 100,000 patients)"),
SUMIFS(COL!$F:$F,COL!$A:$A,C5657,COL!$G:$G,D5657),
IF(AND(A5657="Cervical Cancer Screening", E5657="Total Expenditure ($USD per 100,000 patients)"),
SUMIFS(CERV!$F:$F,CERV!$A:$A,C5657,CERV!$G:$G,D5657),
SUMIFS(CANSCRN!$F:$F,CANSCRN!$A:$A,C5657,CANSCRN!$G:$G,D5657))))))))))))</f>
        <v>20.8604506</v>
      </c>
    </row>
    <row r="5658" spans="1:6" x14ac:dyDescent="0.2">
      <c r="A5658" s="24" t="s">
        <v>105</v>
      </c>
      <c r="B5658" s="24" t="s">
        <v>101</v>
      </c>
      <c r="C5658" s="24" t="s">
        <v>34</v>
      </c>
      <c r="D5658" s="24">
        <v>2011</v>
      </c>
      <c r="E5658" s="24" t="s">
        <v>106</v>
      </c>
      <c r="F5658">
        <f>IF(AND(A5658="PSA Testing", E5658= "Utilization Rate (per 100,000 patients)"),
SUMIFS(PSA!$D:$D,PSA!$A:$A,C5658,PSA!$G:$G,D5658),
IF(AND(A5658="Colorectal Cancer Screening", E5658="Utilization Rate (per 100,000 patients)"),
SUMIFS(COL!$D:$D,COL!$A:$A,C5658,COL!$G:$G, D5658),
IF(AND(A5658="Cervical Cancer Screening", E5658="Utilization Rate (per 100,000 patients)"),
SUMIFS(CERV!$D:$D,CERV!$A:$A,C5658,CERV!$G:$G,D5658),
IF(AND(A5658="Cancer Screening for CKD patients", E5658="Utilization Rate (per 100,000 patients)"),
SUMIFS(CANSCRN!$D:$D,CANSCRN!$A:$A,C5658,CANSCRN!$G:$G,D5658),
IF(AND(A5658="PSA Testing", E5658="Cost per service ($USD)"),
SUMIFS(PSA!$E:$E,PSA!$A:$A,C5658,PSA!$G:$G,D5658),
IF(AND(A5658="Colorectal Cancer Screening", E5658="Cost per service ($USD)"),
SUMIFS(COL!$E:$E,COL!$A:$A,C5658,COL!$G:$G,D5658),
IF(AND(A5658="Cervical Cancer Screening", E5658="Cost per service ($USD)"),
SUMIFS(CERV!$E:$E,CERV!$A:$A,C5658,CERV!$G:$G,D5658),
IF(AND(A5658="Cancer Screening for CKD patients", E5658="Cost per service ($USD)"),
SUMIFS(CANSCRN!$E:$E,CANSCRN!$A:$A,C5658,CANSCRN!$G:$G,D5658),
IF(AND(A5658="PSA Testing", E5658="Total Expenditure ($USD per 100,000 patients)"),
SUMIFS(PSA!$F:$F,PSA!$A:$A,C5658,PSA!$G:$G,D5658),
IF(AND(A5658="Colorectal Cancer Screening", E5658="Total Expenditure ($USD per 100,000 patients)"),
SUMIFS(COL!$F:$F,COL!$A:$A,C5658,COL!$G:$G,D5658),
IF(AND(A5658="Cervical Cancer Screening", E5658="Total Expenditure ($USD per 100,000 patients)"),
SUMIFS(CERV!$F:$F,CERV!$A:$A,C5658,CERV!$G:$G,D5658),
SUMIFS(CANSCRN!$F:$F,CANSCRN!$A:$A,C5658,CANSCRN!$G:$G,D5658))))))))))))</f>
        <v>28.566329400000001</v>
      </c>
    </row>
    <row r="5659" spans="1:6" x14ac:dyDescent="0.2">
      <c r="A5659" s="24" t="s">
        <v>105</v>
      </c>
      <c r="B5659" s="24" t="s">
        <v>101</v>
      </c>
      <c r="C5659" s="24" t="s">
        <v>34</v>
      </c>
      <c r="D5659" s="24">
        <v>2012</v>
      </c>
      <c r="E5659" s="24" t="s">
        <v>106</v>
      </c>
      <c r="F5659">
        <f>IF(AND(A5659="PSA Testing", E5659= "Utilization Rate (per 100,000 patients)"),
SUMIFS(PSA!$D:$D,PSA!$A:$A,C5659,PSA!$G:$G,D5659),
IF(AND(A5659="Colorectal Cancer Screening", E5659="Utilization Rate (per 100,000 patients)"),
SUMIFS(COL!$D:$D,COL!$A:$A,C5659,COL!$G:$G, D5659),
IF(AND(A5659="Cervical Cancer Screening", E5659="Utilization Rate (per 100,000 patients)"),
SUMIFS(CERV!$D:$D,CERV!$A:$A,C5659,CERV!$G:$G,D5659),
IF(AND(A5659="Cancer Screening for CKD patients", E5659="Utilization Rate (per 100,000 patients)"),
SUMIFS(CANSCRN!$D:$D,CANSCRN!$A:$A,C5659,CANSCRN!$G:$G,D5659),
IF(AND(A5659="PSA Testing", E5659="Cost per service ($USD)"),
SUMIFS(PSA!$E:$E,PSA!$A:$A,C5659,PSA!$G:$G,D5659),
IF(AND(A5659="Colorectal Cancer Screening", E5659="Cost per service ($USD)"),
SUMIFS(COL!$E:$E,COL!$A:$A,C5659,COL!$G:$G,D5659),
IF(AND(A5659="Cervical Cancer Screening", E5659="Cost per service ($USD)"),
SUMIFS(CERV!$E:$E,CERV!$A:$A,C5659,CERV!$G:$G,D5659),
IF(AND(A5659="Cancer Screening for CKD patients", E5659="Cost per service ($USD)"),
SUMIFS(CANSCRN!$E:$E,CANSCRN!$A:$A,C5659,CANSCRN!$G:$G,D5659),
IF(AND(A5659="PSA Testing", E5659="Total Expenditure ($USD per 100,000 patients)"),
SUMIFS(PSA!$F:$F,PSA!$A:$A,C5659,PSA!$G:$G,D5659),
IF(AND(A5659="Colorectal Cancer Screening", E5659="Total Expenditure ($USD per 100,000 patients)"),
SUMIFS(COL!$F:$F,COL!$A:$A,C5659,COL!$G:$G,D5659),
IF(AND(A5659="Cervical Cancer Screening", E5659="Total Expenditure ($USD per 100,000 patients)"),
SUMIFS(CERV!$F:$F,CERV!$A:$A,C5659,CERV!$G:$G,D5659),
SUMIFS(CANSCRN!$F:$F,CANSCRN!$A:$A,C5659,CANSCRN!$G:$G,D5659))))))))))))</f>
        <v>30.9754909</v>
      </c>
    </row>
    <row r="5660" spans="1:6" x14ac:dyDescent="0.2">
      <c r="A5660" s="24" t="s">
        <v>105</v>
      </c>
      <c r="B5660" s="24" t="s">
        <v>101</v>
      </c>
      <c r="C5660" s="24" t="s">
        <v>34</v>
      </c>
      <c r="D5660" s="24">
        <v>2013</v>
      </c>
      <c r="E5660" s="24" t="s">
        <v>106</v>
      </c>
      <c r="F5660">
        <f>IF(AND(A5660="PSA Testing", E5660= "Utilization Rate (per 100,000 patients)"),
SUMIFS(PSA!$D:$D,PSA!$A:$A,C5660,PSA!$G:$G,D5660),
IF(AND(A5660="Colorectal Cancer Screening", E5660="Utilization Rate (per 100,000 patients)"),
SUMIFS(COL!$D:$D,COL!$A:$A,C5660,COL!$G:$G, D5660),
IF(AND(A5660="Cervical Cancer Screening", E5660="Utilization Rate (per 100,000 patients)"),
SUMIFS(CERV!$D:$D,CERV!$A:$A,C5660,CERV!$G:$G,D5660),
IF(AND(A5660="Cancer Screening for CKD patients", E5660="Utilization Rate (per 100,000 patients)"),
SUMIFS(CANSCRN!$D:$D,CANSCRN!$A:$A,C5660,CANSCRN!$G:$G,D5660),
IF(AND(A5660="PSA Testing", E5660="Cost per service ($USD)"),
SUMIFS(PSA!$E:$E,PSA!$A:$A,C5660,PSA!$G:$G,D5660),
IF(AND(A5660="Colorectal Cancer Screening", E5660="Cost per service ($USD)"),
SUMIFS(COL!$E:$E,COL!$A:$A,C5660,COL!$G:$G,D5660),
IF(AND(A5660="Cervical Cancer Screening", E5660="Cost per service ($USD)"),
SUMIFS(CERV!$E:$E,CERV!$A:$A,C5660,CERV!$G:$G,D5660),
IF(AND(A5660="Cancer Screening for CKD patients", E5660="Cost per service ($USD)"),
SUMIFS(CANSCRN!$E:$E,CANSCRN!$A:$A,C5660,CANSCRN!$G:$G,D5660),
IF(AND(A5660="PSA Testing", E5660="Total Expenditure ($USD per 100,000 patients)"),
SUMIFS(PSA!$F:$F,PSA!$A:$A,C5660,PSA!$G:$G,D5660),
IF(AND(A5660="Colorectal Cancer Screening", E5660="Total Expenditure ($USD per 100,000 patients)"),
SUMIFS(COL!$F:$F,COL!$A:$A,C5660,COL!$G:$G,D5660),
IF(AND(A5660="Cervical Cancer Screening", E5660="Total Expenditure ($USD per 100,000 patients)"),
SUMIFS(CERV!$F:$F,CERV!$A:$A,C5660,CERV!$G:$G,D5660),
SUMIFS(CANSCRN!$F:$F,CANSCRN!$A:$A,C5660,CANSCRN!$G:$G,D5660))))))))))))</f>
        <v>30.2288587</v>
      </c>
    </row>
    <row r="5661" spans="1:6" x14ac:dyDescent="0.2">
      <c r="A5661" s="24" t="s">
        <v>105</v>
      </c>
      <c r="B5661" s="24" t="s">
        <v>101</v>
      </c>
      <c r="C5661" s="24" t="s">
        <v>34</v>
      </c>
      <c r="D5661" s="24">
        <v>2014</v>
      </c>
      <c r="E5661" s="24" t="s">
        <v>106</v>
      </c>
      <c r="F5661">
        <f>IF(AND(A5661="PSA Testing", E5661= "Utilization Rate (per 100,000 patients)"),
SUMIFS(PSA!$D:$D,PSA!$A:$A,C5661,PSA!$G:$G,D5661),
IF(AND(A5661="Colorectal Cancer Screening", E5661="Utilization Rate (per 100,000 patients)"),
SUMIFS(COL!$D:$D,COL!$A:$A,C5661,COL!$G:$G, D5661),
IF(AND(A5661="Cervical Cancer Screening", E5661="Utilization Rate (per 100,000 patients)"),
SUMIFS(CERV!$D:$D,CERV!$A:$A,C5661,CERV!$G:$G,D5661),
IF(AND(A5661="Cancer Screening for CKD patients", E5661="Utilization Rate (per 100,000 patients)"),
SUMIFS(CANSCRN!$D:$D,CANSCRN!$A:$A,C5661,CANSCRN!$G:$G,D5661),
IF(AND(A5661="PSA Testing", E5661="Cost per service ($USD)"),
SUMIFS(PSA!$E:$E,PSA!$A:$A,C5661,PSA!$G:$G,D5661),
IF(AND(A5661="Colorectal Cancer Screening", E5661="Cost per service ($USD)"),
SUMIFS(COL!$E:$E,COL!$A:$A,C5661,COL!$G:$G,D5661),
IF(AND(A5661="Cervical Cancer Screening", E5661="Cost per service ($USD)"),
SUMIFS(CERV!$E:$E,CERV!$A:$A,C5661,CERV!$G:$G,D5661),
IF(AND(A5661="Cancer Screening for CKD patients", E5661="Cost per service ($USD)"),
SUMIFS(CANSCRN!$E:$E,CANSCRN!$A:$A,C5661,CANSCRN!$G:$G,D5661),
IF(AND(A5661="PSA Testing", E5661="Total Expenditure ($USD per 100,000 patients)"),
SUMIFS(PSA!$F:$F,PSA!$A:$A,C5661,PSA!$G:$G,D5661),
IF(AND(A5661="Colorectal Cancer Screening", E5661="Total Expenditure ($USD per 100,000 patients)"),
SUMIFS(COL!$F:$F,COL!$A:$A,C5661,COL!$G:$G,D5661),
IF(AND(A5661="Cervical Cancer Screening", E5661="Total Expenditure ($USD per 100,000 patients)"),
SUMIFS(CERV!$F:$F,CERV!$A:$A,C5661,CERV!$G:$G,D5661),
SUMIFS(CANSCRN!$F:$F,CANSCRN!$A:$A,C5661,CANSCRN!$G:$G,D5661))))))))))))</f>
        <v>30.697031899999999</v>
      </c>
    </row>
    <row r="5662" spans="1:6" x14ac:dyDescent="0.2">
      <c r="A5662" s="24" t="s">
        <v>105</v>
      </c>
      <c r="B5662" s="24" t="s">
        <v>101</v>
      </c>
      <c r="C5662" s="24" t="s">
        <v>34</v>
      </c>
      <c r="D5662" s="24">
        <v>2015</v>
      </c>
      <c r="E5662" s="24" t="s">
        <v>106</v>
      </c>
      <c r="F5662">
        <f>IF(AND(A5662="PSA Testing", E5662= "Utilization Rate (per 100,000 patients)"),
SUMIFS(PSA!$D:$D,PSA!$A:$A,C5662,PSA!$G:$G,D5662),
IF(AND(A5662="Colorectal Cancer Screening", E5662="Utilization Rate (per 100,000 patients)"),
SUMIFS(COL!$D:$D,COL!$A:$A,C5662,COL!$G:$G, D5662),
IF(AND(A5662="Cervical Cancer Screening", E5662="Utilization Rate (per 100,000 patients)"),
SUMIFS(CERV!$D:$D,CERV!$A:$A,C5662,CERV!$G:$G,D5662),
IF(AND(A5662="Cancer Screening for CKD patients", E5662="Utilization Rate (per 100,000 patients)"),
SUMIFS(CANSCRN!$D:$D,CANSCRN!$A:$A,C5662,CANSCRN!$G:$G,D5662),
IF(AND(A5662="PSA Testing", E5662="Cost per service ($USD)"),
SUMIFS(PSA!$E:$E,PSA!$A:$A,C5662,PSA!$G:$G,D5662),
IF(AND(A5662="Colorectal Cancer Screening", E5662="Cost per service ($USD)"),
SUMIFS(COL!$E:$E,COL!$A:$A,C5662,COL!$G:$G,D5662),
IF(AND(A5662="Cervical Cancer Screening", E5662="Cost per service ($USD)"),
SUMIFS(CERV!$E:$E,CERV!$A:$A,C5662,CERV!$G:$G,D5662),
IF(AND(A5662="Cancer Screening for CKD patients", E5662="Cost per service ($USD)"),
SUMIFS(CANSCRN!$E:$E,CANSCRN!$A:$A,C5662,CANSCRN!$G:$G,D5662),
IF(AND(A5662="PSA Testing", E5662="Total Expenditure ($USD per 100,000 patients)"),
SUMIFS(PSA!$F:$F,PSA!$A:$A,C5662,PSA!$G:$G,D5662),
IF(AND(A5662="Colorectal Cancer Screening", E5662="Total Expenditure ($USD per 100,000 patients)"),
SUMIFS(COL!$F:$F,COL!$A:$A,C5662,COL!$G:$G,D5662),
IF(AND(A5662="Cervical Cancer Screening", E5662="Total Expenditure ($USD per 100,000 patients)"),
SUMIFS(CERV!$F:$F,CERV!$A:$A,C5662,CERV!$G:$G,D5662),
SUMIFS(CANSCRN!$F:$F,CANSCRN!$A:$A,C5662,CANSCRN!$G:$G,D5662))))))))))))</f>
        <v>29.618783499999999</v>
      </c>
    </row>
    <row r="5663" spans="1:6" x14ac:dyDescent="0.2">
      <c r="A5663" s="24" t="s">
        <v>105</v>
      </c>
      <c r="B5663" s="24" t="s">
        <v>101</v>
      </c>
      <c r="C5663" s="24" t="s">
        <v>34</v>
      </c>
      <c r="D5663" s="24">
        <v>2016</v>
      </c>
      <c r="E5663" s="24" t="s">
        <v>106</v>
      </c>
      <c r="F5663">
        <f>IF(AND(A5663="PSA Testing", E5663= "Utilization Rate (per 100,000 patients)"),
SUMIFS(PSA!$D:$D,PSA!$A:$A,C5663,PSA!$G:$G,D5663),
IF(AND(A5663="Colorectal Cancer Screening", E5663="Utilization Rate (per 100,000 patients)"),
SUMIFS(COL!$D:$D,COL!$A:$A,C5663,COL!$G:$G, D5663),
IF(AND(A5663="Cervical Cancer Screening", E5663="Utilization Rate (per 100,000 patients)"),
SUMIFS(CERV!$D:$D,CERV!$A:$A,C5663,CERV!$G:$G,D5663),
IF(AND(A5663="Cancer Screening for CKD patients", E5663="Utilization Rate (per 100,000 patients)"),
SUMIFS(CANSCRN!$D:$D,CANSCRN!$A:$A,C5663,CANSCRN!$G:$G,D5663),
IF(AND(A5663="PSA Testing", E5663="Cost per service ($USD)"),
SUMIFS(PSA!$E:$E,PSA!$A:$A,C5663,PSA!$G:$G,D5663),
IF(AND(A5663="Colorectal Cancer Screening", E5663="Cost per service ($USD)"),
SUMIFS(COL!$E:$E,COL!$A:$A,C5663,COL!$G:$G,D5663),
IF(AND(A5663="Cervical Cancer Screening", E5663="Cost per service ($USD)"),
SUMIFS(CERV!$E:$E,CERV!$A:$A,C5663,CERV!$G:$G,D5663),
IF(AND(A5663="Cancer Screening for CKD patients", E5663="Cost per service ($USD)"),
SUMIFS(CANSCRN!$E:$E,CANSCRN!$A:$A,C5663,CANSCRN!$G:$G,D5663),
IF(AND(A5663="PSA Testing", E5663="Total Expenditure ($USD per 100,000 patients)"),
SUMIFS(PSA!$F:$F,PSA!$A:$A,C5663,PSA!$G:$G,D5663),
IF(AND(A5663="Colorectal Cancer Screening", E5663="Total Expenditure ($USD per 100,000 patients)"),
SUMIFS(COL!$F:$F,COL!$A:$A,C5663,COL!$G:$G,D5663),
IF(AND(A5663="Cervical Cancer Screening", E5663="Total Expenditure ($USD per 100,000 patients)"),
SUMIFS(CERV!$F:$F,CERV!$A:$A,C5663,CERV!$G:$G,D5663),
SUMIFS(CANSCRN!$F:$F,CANSCRN!$A:$A,C5663,CANSCRN!$G:$G,D5663))))))))))))</f>
        <v>30.571535399999998</v>
      </c>
    </row>
    <row r="5664" spans="1:6" x14ac:dyDescent="0.2">
      <c r="A5664" s="24" t="s">
        <v>105</v>
      </c>
      <c r="B5664" s="24" t="s">
        <v>101</v>
      </c>
      <c r="C5664" s="24" t="s">
        <v>34</v>
      </c>
      <c r="D5664" s="24">
        <v>2017</v>
      </c>
      <c r="E5664" s="24" t="s">
        <v>106</v>
      </c>
      <c r="F5664">
        <f>IF(AND(A5664="PSA Testing", E5664= "Utilization Rate (per 100,000 patients)"),
SUMIFS(PSA!$D:$D,PSA!$A:$A,C5664,PSA!$G:$G,D5664),
IF(AND(A5664="Colorectal Cancer Screening", E5664="Utilization Rate (per 100,000 patients)"),
SUMIFS(COL!$D:$D,COL!$A:$A,C5664,COL!$G:$G, D5664),
IF(AND(A5664="Cervical Cancer Screening", E5664="Utilization Rate (per 100,000 patients)"),
SUMIFS(CERV!$D:$D,CERV!$A:$A,C5664,CERV!$G:$G,D5664),
IF(AND(A5664="Cancer Screening for CKD patients", E5664="Utilization Rate (per 100,000 patients)"),
SUMIFS(CANSCRN!$D:$D,CANSCRN!$A:$A,C5664,CANSCRN!$G:$G,D5664),
IF(AND(A5664="PSA Testing", E5664="Cost per service ($USD)"),
SUMIFS(PSA!$E:$E,PSA!$A:$A,C5664,PSA!$G:$G,D5664),
IF(AND(A5664="Colorectal Cancer Screening", E5664="Cost per service ($USD)"),
SUMIFS(COL!$E:$E,COL!$A:$A,C5664,COL!$G:$G,D5664),
IF(AND(A5664="Cervical Cancer Screening", E5664="Cost per service ($USD)"),
SUMIFS(CERV!$E:$E,CERV!$A:$A,C5664,CERV!$G:$G,D5664),
IF(AND(A5664="Cancer Screening for CKD patients", E5664="Cost per service ($USD)"),
SUMIFS(CANSCRN!$E:$E,CANSCRN!$A:$A,C5664,CANSCRN!$G:$G,D5664),
IF(AND(A5664="PSA Testing", E5664="Total Expenditure ($USD per 100,000 patients)"),
SUMIFS(PSA!$F:$F,PSA!$A:$A,C5664,PSA!$G:$G,D5664),
IF(AND(A5664="Colorectal Cancer Screening", E5664="Total Expenditure ($USD per 100,000 patients)"),
SUMIFS(COL!$F:$F,COL!$A:$A,C5664,COL!$G:$G,D5664),
IF(AND(A5664="Cervical Cancer Screening", E5664="Total Expenditure ($USD per 100,000 patients)"),
SUMIFS(CERV!$F:$F,CERV!$A:$A,C5664,CERV!$G:$G,D5664),
SUMIFS(CANSCRN!$F:$F,CANSCRN!$A:$A,C5664,CANSCRN!$G:$G,D5664))))))))))))</f>
        <v>31.157080100000002</v>
      </c>
    </row>
    <row r="5665" spans="1:6" x14ac:dyDescent="0.2">
      <c r="A5665" s="24" t="s">
        <v>105</v>
      </c>
      <c r="B5665" s="24" t="s">
        <v>101</v>
      </c>
      <c r="C5665" s="24" t="s">
        <v>34</v>
      </c>
      <c r="D5665" s="24">
        <v>2018</v>
      </c>
      <c r="E5665" s="24" t="s">
        <v>106</v>
      </c>
      <c r="F5665">
        <f>IF(AND(A5665="PSA Testing", E5665= "Utilization Rate (per 100,000 patients)"),
SUMIFS(PSA!$D:$D,PSA!$A:$A,C5665,PSA!$G:$G,D5665),
IF(AND(A5665="Colorectal Cancer Screening", E5665="Utilization Rate (per 100,000 patients)"),
SUMIFS(COL!$D:$D,COL!$A:$A,C5665,COL!$G:$G, D5665),
IF(AND(A5665="Cervical Cancer Screening", E5665="Utilization Rate (per 100,000 patients)"),
SUMIFS(CERV!$D:$D,CERV!$A:$A,C5665,CERV!$G:$G,D5665),
IF(AND(A5665="Cancer Screening for CKD patients", E5665="Utilization Rate (per 100,000 patients)"),
SUMIFS(CANSCRN!$D:$D,CANSCRN!$A:$A,C5665,CANSCRN!$G:$G,D5665),
IF(AND(A5665="PSA Testing", E5665="Cost per service ($USD)"),
SUMIFS(PSA!$E:$E,PSA!$A:$A,C5665,PSA!$G:$G,D5665),
IF(AND(A5665="Colorectal Cancer Screening", E5665="Cost per service ($USD)"),
SUMIFS(COL!$E:$E,COL!$A:$A,C5665,COL!$G:$G,D5665),
IF(AND(A5665="Cervical Cancer Screening", E5665="Cost per service ($USD)"),
SUMIFS(CERV!$E:$E,CERV!$A:$A,C5665,CERV!$G:$G,D5665),
IF(AND(A5665="Cancer Screening for CKD patients", E5665="Cost per service ($USD)"),
SUMIFS(CANSCRN!$E:$E,CANSCRN!$A:$A,C5665,CANSCRN!$G:$G,D5665),
IF(AND(A5665="PSA Testing", E5665="Total Expenditure ($USD per 100,000 patients)"),
SUMIFS(PSA!$F:$F,PSA!$A:$A,C5665,PSA!$G:$G,D5665),
IF(AND(A5665="Colorectal Cancer Screening", E5665="Total Expenditure ($USD per 100,000 patients)"),
SUMIFS(COL!$F:$F,COL!$A:$A,C5665,COL!$G:$G,D5665),
IF(AND(A5665="Cervical Cancer Screening", E5665="Total Expenditure ($USD per 100,000 patients)"),
SUMIFS(CERV!$F:$F,CERV!$A:$A,C5665,CERV!$G:$G,D5665),
SUMIFS(CANSCRN!$F:$F,CANSCRN!$A:$A,C5665,CANSCRN!$G:$G,D5665))))))))))))</f>
        <v>30.061968100000001</v>
      </c>
    </row>
    <row r="5666" spans="1:6" x14ac:dyDescent="0.2">
      <c r="A5666" s="24" t="s">
        <v>105</v>
      </c>
      <c r="B5666" s="24" t="s">
        <v>101</v>
      </c>
      <c r="C5666" s="24" t="s">
        <v>34</v>
      </c>
      <c r="D5666" s="24">
        <v>2019</v>
      </c>
      <c r="E5666" s="24" t="s">
        <v>106</v>
      </c>
      <c r="F5666">
        <f>IF(AND(A5666="PSA Testing", E5666= "Utilization Rate (per 100,000 patients)"),
SUMIFS(PSA!$D:$D,PSA!$A:$A,C5666,PSA!$G:$G,D5666),
IF(AND(A5666="Colorectal Cancer Screening", E5666="Utilization Rate (per 100,000 patients)"),
SUMIFS(COL!$D:$D,COL!$A:$A,C5666,COL!$G:$G, D5666),
IF(AND(A5666="Cervical Cancer Screening", E5666="Utilization Rate (per 100,000 patients)"),
SUMIFS(CERV!$D:$D,CERV!$A:$A,C5666,CERV!$G:$G,D5666),
IF(AND(A5666="Cancer Screening for CKD patients", E5666="Utilization Rate (per 100,000 patients)"),
SUMIFS(CANSCRN!$D:$D,CANSCRN!$A:$A,C5666,CANSCRN!$G:$G,D5666),
IF(AND(A5666="PSA Testing", E5666="Cost per service ($USD)"),
SUMIFS(PSA!$E:$E,PSA!$A:$A,C5666,PSA!$G:$G,D5666),
IF(AND(A5666="Colorectal Cancer Screening", E5666="Cost per service ($USD)"),
SUMIFS(COL!$E:$E,COL!$A:$A,C5666,COL!$G:$G,D5666),
IF(AND(A5666="Cervical Cancer Screening", E5666="Cost per service ($USD)"),
SUMIFS(CERV!$E:$E,CERV!$A:$A,C5666,CERV!$G:$G,D5666),
IF(AND(A5666="Cancer Screening for CKD patients", E5666="Cost per service ($USD)"),
SUMIFS(CANSCRN!$E:$E,CANSCRN!$A:$A,C5666,CANSCRN!$G:$G,D5666),
IF(AND(A5666="PSA Testing", E5666="Total Expenditure ($USD per 100,000 patients)"),
SUMIFS(PSA!$F:$F,PSA!$A:$A,C5666,PSA!$G:$G,D5666),
IF(AND(A5666="Colorectal Cancer Screening", E5666="Total Expenditure ($USD per 100,000 patients)"),
SUMIFS(COL!$F:$F,COL!$A:$A,C5666,COL!$G:$G,D5666),
IF(AND(A5666="Cervical Cancer Screening", E5666="Total Expenditure ($USD per 100,000 patients)"),
SUMIFS(CERV!$F:$F,CERV!$A:$A,C5666,CERV!$G:$G,D5666),
SUMIFS(CANSCRN!$F:$F,CANSCRN!$A:$A,C5666,CANSCRN!$G:$G,D5666))))))))))))</f>
        <v>28.701383199999999</v>
      </c>
    </row>
    <row r="5667" spans="1:6" x14ac:dyDescent="0.2">
      <c r="A5667" s="24" t="s">
        <v>105</v>
      </c>
      <c r="B5667" s="24" t="s">
        <v>101</v>
      </c>
      <c r="C5667" s="24" t="s">
        <v>35</v>
      </c>
      <c r="D5667" s="24">
        <v>2009</v>
      </c>
      <c r="E5667" s="24" t="s">
        <v>106</v>
      </c>
      <c r="F5667">
        <f>IF(AND(A5667="PSA Testing", E5667= "Utilization Rate (per 100,000 patients)"),
SUMIFS(PSA!$D:$D,PSA!$A:$A,C5667,PSA!$G:$G,D5667),
IF(AND(A5667="Colorectal Cancer Screening", E5667="Utilization Rate (per 100,000 patients)"),
SUMIFS(COL!$D:$D,COL!$A:$A,C5667,COL!$G:$G, D5667),
IF(AND(A5667="Cervical Cancer Screening", E5667="Utilization Rate (per 100,000 patients)"),
SUMIFS(CERV!$D:$D,CERV!$A:$A,C5667,CERV!$G:$G,D5667),
IF(AND(A5667="Cancer Screening for CKD patients", E5667="Utilization Rate (per 100,000 patients)"),
SUMIFS(CANSCRN!$D:$D,CANSCRN!$A:$A,C5667,CANSCRN!$G:$G,D5667),
IF(AND(A5667="PSA Testing", E5667="Cost per service ($USD)"),
SUMIFS(PSA!$E:$E,PSA!$A:$A,C5667,PSA!$G:$G,D5667),
IF(AND(A5667="Colorectal Cancer Screening", E5667="Cost per service ($USD)"),
SUMIFS(COL!$E:$E,COL!$A:$A,C5667,COL!$G:$G,D5667),
IF(AND(A5667="Cervical Cancer Screening", E5667="Cost per service ($USD)"),
SUMIFS(CERV!$E:$E,CERV!$A:$A,C5667,CERV!$G:$G,D5667),
IF(AND(A5667="Cancer Screening for CKD patients", E5667="Cost per service ($USD)"),
SUMIFS(CANSCRN!$E:$E,CANSCRN!$A:$A,C5667,CANSCRN!$G:$G,D5667),
IF(AND(A5667="PSA Testing", E5667="Total Expenditure ($USD per 100,000 patients)"),
SUMIFS(PSA!$F:$F,PSA!$A:$A,C5667,PSA!$G:$G,D5667),
IF(AND(A5667="Colorectal Cancer Screening", E5667="Total Expenditure ($USD per 100,000 patients)"),
SUMIFS(COL!$F:$F,COL!$A:$A,C5667,COL!$G:$G,D5667),
IF(AND(A5667="Cervical Cancer Screening", E5667="Total Expenditure ($USD per 100,000 patients)"),
SUMIFS(CERV!$F:$F,CERV!$A:$A,C5667,CERV!$G:$G,D5667),
SUMIFS(CANSCRN!$F:$F,CANSCRN!$A:$A,C5667,CANSCRN!$G:$G,D5667))))))))))))</f>
        <v>26.572521999999999</v>
      </c>
    </row>
    <row r="5668" spans="1:6" x14ac:dyDescent="0.2">
      <c r="A5668" s="24" t="s">
        <v>105</v>
      </c>
      <c r="B5668" s="24" t="s">
        <v>101</v>
      </c>
      <c r="C5668" s="24" t="s">
        <v>35</v>
      </c>
      <c r="D5668" s="24">
        <v>2010</v>
      </c>
      <c r="E5668" s="24" t="s">
        <v>106</v>
      </c>
      <c r="F5668">
        <f>IF(AND(A5668="PSA Testing", E5668= "Utilization Rate (per 100,000 patients)"),
SUMIFS(PSA!$D:$D,PSA!$A:$A,C5668,PSA!$G:$G,D5668),
IF(AND(A5668="Colorectal Cancer Screening", E5668="Utilization Rate (per 100,000 patients)"),
SUMIFS(COL!$D:$D,COL!$A:$A,C5668,COL!$G:$G, D5668),
IF(AND(A5668="Cervical Cancer Screening", E5668="Utilization Rate (per 100,000 patients)"),
SUMIFS(CERV!$D:$D,CERV!$A:$A,C5668,CERV!$G:$G,D5668),
IF(AND(A5668="Cancer Screening for CKD patients", E5668="Utilization Rate (per 100,000 patients)"),
SUMIFS(CANSCRN!$D:$D,CANSCRN!$A:$A,C5668,CANSCRN!$G:$G,D5668),
IF(AND(A5668="PSA Testing", E5668="Cost per service ($USD)"),
SUMIFS(PSA!$E:$E,PSA!$A:$A,C5668,PSA!$G:$G,D5668),
IF(AND(A5668="Colorectal Cancer Screening", E5668="Cost per service ($USD)"),
SUMIFS(COL!$E:$E,COL!$A:$A,C5668,COL!$G:$G,D5668),
IF(AND(A5668="Cervical Cancer Screening", E5668="Cost per service ($USD)"),
SUMIFS(CERV!$E:$E,CERV!$A:$A,C5668,CERV!$G:$G,D5668),
IF(AND(A5668="Cancer Screening for CKD patients", E5668="Cost per service ($USD)"),
SUMIFS(CANSCRN!$E:$E,CANSCRN!$A:$A,C5668,CANSCRN!$G:$G,D5668),
IF(AND(A5668="PSA Testing", E5668="Total Expenditure ($USD per 100,000 patients)"),
SUMIFS(PSA!$F:$F,PSA!$A:$A,C5668,PSA!$G:$G,D5668),
IF(AND(A5668="Colorectal Cancer Screening", E5668="Total Expenditure ($USD per 100,000 patients)"),
SUMIFS(COL!$F:$F,COL!$A:$A,C5668,COL!$G:$G,D5668),
IF(AND(A5668="Cervical Cancer Screening", E5668="Total Expenditure ($USD per 100,000 patients)"),
SUMIFS(CERV!$F:$F,CERV!$A:$A,C5668,CERV!$G:$G,D5668),
SUMIFS(CANSCRN!$F:$F,CANSCRN!$A:$A,C5668,CANSCRN!$G:$G,D5668))))))))))))</f>
        <v>28.162360700000001</v>
      </c>
    </row>
    <row r="5669" spans="1:6" x14ac:dyDescent="0.2">
      <c r="A5669" s="24" t="s">
        <v>105</v>
      </c>
      <c r="B5669" s="24" t="s">
        <v>101</v>
      </c>
      <c r="C5669" s="24" t="s">
        <v>35</v>
      </c>
      <c r="D5669" s="24">
        <v>2011</v>
      </c>
      <c r="E5669" s="24" t="s">
        <v>106</v>
      </c>
      <c r="F5669">
        <f>IF(AND(A5669="PSA Testing", E5669= "Utilization Rate (per 100,000 patients)"),
SUMIFS(PSA!$D:$D,PSA!$A:$A,C5669,PSA!$G:$G,D5669),
IF(AND(A5669="Colorectal Cancer Screening", E5669="Utilization Rate (per 100,000 patients)"),
SUMIFS(COL!$D:$D,COL!$A:$A,C5669,COL!$G:$G, D5669),
IF(AND(A5669="Cervical Cancer Screening", E5669="Utilization Rate (per 100,000 patients)"),
SUMIFS(CERV!$D:$D,CERV!$A:$A,C5669,CERV!$G:$G,D5669),
IF(AND(A5669="Cancer Screening for CKD patients", E5669="Utilization Rate (per 100,000 patients)"),
SUMIFS(CANSCRN!$D:$D,CANSCRN!$A:$A,C5669,CANSCRN!$G:$G,D5669),
IF(AND(A5669="PSA Testing", E5669="Cost per service ($USD)"),
SUMIFS(PSA!$E:$E,PSA!$A:$A,C5669,PSA!$G:$G,D5669),
IF(AND(A5669="Colorectal Cancer Screening", E5669="Cost per service ($USD)"),
SUMIFS(COL!$E:$E,COL!$A:$A,C5669,COL!$G:$G,D5669),
IF(AND(A5669="Cervical Cancer Screening", E5669="Cost per service ($USD)"),
SUMIFS(CERV!$E:$E,CERV!$A:$A,C5669,CERV!$G:$G,D5669),
IF(AND(A5669="Cancer Screening for CKD patients", E5669="Cost per service ($USD)"),
SUMIFS(CANSCRN!$E:$E,CANSCRN!$A:$A,C5669,CANSCRN!$G:$G,D5669),
IF(AND(A5669="PSA Testing", E5669="Total Expenditure ($USD per 100,000 patients)"),
SUMIFS(PSA!$F:$F,PSA!$A:$A,C5669,PSA!$G:$G,D5669),
IF(AND(A5669="Colorectal Cancer Screening", E5669="Total Expenditure ($USD per 100,000 patients)"),
SUMIFS(COL!$F:$F,COL!$A:$A,C5669,COL!$G:$G,D5669),
IF(AND(A5669="Cervical Cancer Screening", E5669="Total Expenditure ($USD per 100,000 patients)"),
SUMIFS(CERV!$F:$F,CERV!$A:$A,C5669,CERV!$G:$G,D5669),
SUMIFS(CANSCRN!$F:$F,CANSCRN!$A:$A,C5669,CANSCRN!$G:$G,D5669))))))))))))</f>
        <v>37.607446799999998</v>
      </c>
    </row>
    <row r="5670" spans="1:6" x14ac:dyDescent="0.2">
      <c r="A5670" s="24" t="s">
        <v>105</v>
      </c>
      <c r="B5670" s="24" t="s">
        <v>101</v>
      </c>
      <c r="C5670" s="24" t="s">
        <v>35</v>
      </c>
      <c r="D5670" s="24">
        <v>2012</v>
      </c>
      <c r="E5670" s="24" t="s">
        <v>106</v>
      </c>
      <c r="F5670">
        <f>IF(AND(A5670="PSA Testing", E5670= "Utilization Rate (per 100,000 patients)"),
SUMIFS(PSA!$D:$D,PSA!$A:$A,C5670,PSA!$G:$G,D5670),
IF(AND(A5670="Colorectal Cancer Screening", E5670="Utilization Rate (per 100,000 patients)"),
SUMIFS(COL!$D:$D,COL!$A:$A,C5670,COL!$G:$G, D5670),
IF(AND(A5670="Cervical Cancer Screening", E5670="Utilization Rate (per 100,000 patients)"),
SUMIFS(CERV!$D:$D,CERV!$A:$A,C5670,CERV!$G:$G,D5670),
IF(AND(A5670="Cancer Screening for CKD patients", E5670="Utilization Rate (per 100,000 patients)"),
SUMIFS(CANSCRN!$D:$D,CANSCRN!$A:$A,C5670,CANSCRN!$G:$G,D5670),
IF(AND(A5670="PSA Testing", E5670="Cost per service ($USD)"),
SUMIFS(PSA!$E:$E,PSA!$A:$A,C5670,PSA!$G:$G,D5670),
IF(AND(A5670="Colorectal Cancer Screening", E5670="Cost per service ($USD)"),
SUMIFS(COL!$E:$E,COL!$A:$A,C5670,COL!$G:$G,D5670),
IF(AND(A5670="Cervical Cancer Screening", E5670="Cost per service ($USD)"),
SUMIFS(CERV!$E:$E,CERV!$A:$A,C5670,CERV!$G:$G,D5670),
IF(AND(A5670="Cancer Screening for CKD patients", E5670="Cost per service ($USD)"),
SUMIFS(CANSCRN!$E:$E,CANSCRN!$A:$A,C5670,CANSCRN!$G:$G,D5670),
IF(AND(A5670="PSA Testing", E5670="Total Expenditure ($USD per 100,000 patients)"),
SUMIFS(PSA!$F:$F,PSA!$A:$A,C5670,PSA!$G:$G,D5670),
IF(AND(A5670="Colorectal Cancer Screening", E5670="Total Expenditure ($USD per 100,000 patients)"),
SUMIFS(COL!$F:$F,COL!$A:$A,C5670,COL!$G:$G,D5670),
IF(AND(A5670="Cervical Cancer Screening", E5670="Total Expenditure ($USD per 100,000 patients)"),
SUMIFS(CERV!$F:$F,CERV!$A:$A,C5670,CERV!$G:$G,D5670),
SUMIFS(CANSCRN!$F:$F,CANSCRN!$A:$A,C5670,CANSCRN!$G:$G,D5670))))))))))))</f>
        <v>39.670712600000002</v>
      </c>
    </row>
    <row r="5671" spans="1:6" x14ac:dyDescent="0.2">
      <c r="A5671" s="24" t="s">
        <v>105</v>
      </c>
      <c r="B5671" s="24" t="s">
        <v>101</v>
      </c>
      <c r="C5671" s="24" t="s">
        <v>35</v>
      </c>
      <c r="D5671" s="24">
        <v>2013</v>
      </c>
      <c r="E5671" s="24" t="s">
        <v>106</v>
      </c>
      <c r="F5671">
        <f>IF(AND(A5671="PSA Testing", E5671= "Utilization Rate (per 100,000 patients)"),
SUMIFS(PSA!$D:$D,PSA!$A:$A,C5671,PSA!$G:$G,D5671),
IF(AND(A5671="Colorectal Cancer Screening", E5671="Utilization Rate (per 100,000 patients)"),
SUMIFS(COL!$D:$D,COL!$A:$A,C5671,COL!$G:$G, D5671),
IF(AND(A5671="Cervical Cancer Screening", E5671="Utilization Rate (per 100,000 patients)"),
SUMIFS(CERV!$D:$D,CERV!$A:$A,C5671,CERV!$G:$G,D5671),
IF(AND(A5671="Cancer Screening for CKD patients", E5671="Utilization Rate (per 100,000 patients)"),
SUMIFS(CANSCRN!$D:$D,CANSCRN!$A:$A,C5671,CANSCRN!$G:$G,D5671),
IF(AND(A5671="PSA Testing", E5671="Cost per service ($USD)"),
SUMIFS(PSA!$E:$E,PSA!$A:$A,C5671,PSA!$G:$G,D5671),
IF(AND(A5671="Colorectal Cancer Screening", E5671="Cost per service ($USD)"),
SUMIFS(COL!$E:$E,COL!$A:$A,C5671,COL!$G:$G,D5671),
IF(AND(A5671="Cervical Cancer Screening", E5671="Cost per service ($USD)"),
SUMIFS(CERV!$E:$E,CERV!$A:$A,C5671,CERV!$G:$G,D5671),
IF(AND(A5671="Cancer Screening for CKD patients", E5671="Cost per service ($USD)"),
SUMIFS(CANSCRN!$E:$E,CANSCRN!$A:$A,C5671,CANSCRN!$G:$G,D5671),
IF(AND(A5671="PSA Testing", E5671="Total Expenditure ($USD per 100,000 patients)"),
SUMIFS(PSA!$F:$F,PSA!$A:$A,C5671,PSA!$G:$G,D5671),
IF(AND(A5671="Colorectal Cancer Screening", E5671="Total Expenditure ($USD per 100,000 patients)"),
SUMIFS(COL!$F:$F,COL!$A:$A,C5671,COL!$G:$G,D5671),
IF(AND(A5671="Cervical Cancer Screening", E5671="Total Expenditure ($USD per 100,000 patients)"),
SUMIFS(CERV!$F:$F,CERV!$A:$A,C5671,CERV!$G:$G,D5671),
SUMIFS(CANSCRN!$F:$F,CANSCRN!$A:$A,C5671,CANSCRN!$G:$G,D5671))))))))))))</f>
        <v>40.233618</v>
      </c>
    </row>
    <row r="5672" spans="1:6" x14ac:dyDescent="0.2">
      <c r="A5672" s="24" t="s">
        <v>105</v>
      </c>
      <c r="B5672" s="24" t="s">
        <v>101</v>
      </c>
      <c r="C5672" s="24" t="s">
        <v>35</v>
      </c>
      <c r="D5672" s="24">
        <v>2014</v>
      </c>
      <c r="E5672" s="24" t="s">
        <v>106</v>
      </c>
      <c r="F5672">
        <f>IF(AND(A5672="PSA Testing", E5672= "Utilization Rate (per 100,000 patients)"),
SUMIFS(PSA!$D:$D,PSA!$A:$A,C5672,PSA!$G:$G,D5672),
IF(AND(A5672="Colorectal Cancer Screening", E5672="Utilization Rate (per 100,000 patients)"),
SUMIFS(COL!$D:$D,COL!$A:$A,C5672,COL!$G:$G, D5672),
IF(AND(A5672="Cervical Cancer Screening", E5672="Utilization Rate (per 100,000 patients)"),
SUMIFS(CERV!$D:$D,CERV!$A:$A,C5672,CERV!$G:$G,D5672),
IF(AND(A5672="Cancer Screening for CKD patients", E5672="Utilization Rate (per 100,000 patients)"),
SUMIFS(CANSCRN!$D:$D,CANSCRN!$A:$A,C5672,CANSCRN!$G:$G,D5672),
IF(AND(A5672="PSA Testing", E5672="Cost per service ($USD)"),
SUMIFS(PSA!$E:$E,PSA!$A:$A,C5672,PSA!$G:$G,D5672),
IF(AND(A5672="Colorectal Cancer Screening", E5672="Cost per service ($USD)"),
SUMIFS(COL!$E:$E,COL!$A:$A,C5672,COL!$G:$G,D5672),
IF(AND(A5672="Cervical Cancer Screening", E5672="Cost per service ($USD)"),
SUMIFS(CERV!$E:$E,CERV!$A:$A,C5672,CERV!$G:$G,D5672),
IF(AND(A5672="Cancer Screening for CKD patients", E5672="Cost per service ($USD)"),
SUMIFS(CANSCRN!$E:$E,CANSCRN!$A:$A,C5672,CANSCRN!$G:$G,D5672),
IF(AND(A5672="PSA Testing", E5672="Total Expenditure ($USD per 100,000 patients)"),
SUMIFS(PSA!$F:$F,PSA!$A:$A,C5672,PSA!$G:$G,D5672),
IF(AND(A5672="Colorectal Cancer Screening", E5672="Total Expenditure ($USD per 100,000 patients)"),
SUMIFS(COL!$F:$F,COL!$A:$A,C5672,COL!$G:$G,D5672),
IF(AND(A5672="Cervical Cancer Screening", E5672="Total Expenditure ($USD per 100,000 patients)"),
SUMIFS(CERV!$F:$F,CERV!$A:$A,C5672,CERV!$G:$G,D5672),
SUMIFS(CANSCRN!$F:$F,CANSCRN!$A:$A,C5672,CANSCRN!$G:$G,D5672))))))))))))</f>
        <v>41.441890200000003</v>
      </c>
    </row>
    <row r="5673" spans="1:6" x14ac:dyDescent="0.2">
      <c r="A5673" s="24" t="s">
        <v>105</v>
      </c>
      <c r="B5673" s="24" t="s">
        <v>101</v>
      </c>
      <c r="C5673" s="24" t="s">
        <v>35</v>
      </c>
      <c r="D5673" s="24">
        <v>2015</v>
      </c>
      <c r="E5673" s="24" t="s">
        <v>106</v>
      </c>
      <c r="F5673">
        <f>IF(AND(A5673="PSA Testing", E5673= "Utilization Rate (per 100,000 patients)"),
SUMIFS(PSA!$D:$D,PSA!$A:$A,C5673,PSA!$G:$G,D5673),
IF(AND(A5673="Colorectal Cancer Screening", E5673="Utilization Rate (per 100,000 patients)"),
SUMIFS(COL!$D:$D,COL!$A:$A,C5673,COL!$G:$G, D5673),
IF(AND(A5673="Cervical Cancer Screening", E5673="Utilization Rate (per 100,000 patients)"),
SUMIFS(CERV!$D:$D,CERV!$A:$A,C5673,CERV!$G:$G,D5673),
IF(AND(A5673="Cancer Screening for CKD patients", E5673="Utilization Rate (per 100,000 patients)"),
SUMIFS(CANSCRN!$D:$D,CANSCRN!$A:$A,C5673,CANSCRN!$G:$G,D5673),
IF(AND(A5673="PSA Testing", E5673="Cost per service ($USD)"),
SUMIFS(PSA!$E:$E,PSA!$A:$A,C5673,PSA!$G:$G,D5673),
IF(AND(A5673="Colorectal Cancer Screening", E5673="Cost per service ($USD)"),
SUMIFS(COL!$E:$E,COL!$A:$A,C5673,COL!$G:$G,D5673),
IF(AND(A5673="Cervical Cancer Screening", E5673="Cost per service ($USD)"),
SUMIFS(CERV!$E:$E,CERV!$A:$A,C5673,CERV!$G:$G,D5673),
IF(AND(A5673="Cancer Screening for CKD patients", E5673="Cost per service ($USD)"),
SUMIFS(CANSCRN!$E:$E,CANSCRN!$A:$A,C5673,CANSCRN!$G:$G,D5673),
IF(AND(A5673="PSA Testing", E5673="Total Expenditure ($USD per 100,000 patients)"),
SUMIFS(PSA!$F:$F,PSA!$A:$A,C5673,PSA!$G:$G,D5673),
IF(AND(A5673="Colorectal Cancer Screening", E5673="Total Expenditure ($USD per 100,000 patients)"),
SUMIFS(COL!$F:$F,COL!$A:$A,C5673,COL!$G:$G,D5673),
IF(AND(A5673="Cervical Cancer Screening", E5673="Total Expenditure ($USD per 100,000 patients)"),
SUMIFS(CERV!$F:$F,CERV!$A:$A,C5673,CERV!$G:$G,D5673),
SUMIFS(CANSCRN!$F:$F,CANSCRN!$A:$A,C5673,CANSCRN!$G:$G,D5673))))))))))))</f>
        <v>43.425748499999997</v>
      </c>
    </row>
    <row r="5674" spans="1:6" x14ac:dyDescent="0.2">
      <c r="A5674" s="24" t="s">
        <v>105</v>
      </c>
      <c r="B5674" s="24" t="s">
        <v>101</v>
      </c>
      <c r="C5674" s="24" t="s">
        <v>35</v>
      </c>
      <c r="D5674" s="24">
        <v>2016</v>
      </c>
      <c r="E5674" s="24" t="s">
        <v>106</v>
      </c>
      <c r="F5674">
        <f>IF(AND(A5674="PSA Testing", E5674= "Utilization Rate (per 100,000 patients)"),
SUMIFS(PSA!$D:$D,PSA!$A:$A,C5674,PSA!$G:$G,D5674),
IF(AND(A5674="Colorectal Cancer Screening", E5674="Utilization Rate (per 100,000 patients)"),
SUMIFS(COL!$D:$D,COL!$A:$A,C5674,COL!$G:$G, D5674),
IF(AND(A5674="Cervical Cancer Screening", E5674="Utilization Rate (per 100,000 patients)"),
SUMIFS(CERV!$D:$D,CERV!$A:$A,C5674,CERV!$G:$G,D5674),
IF(AND(A5674="Cancer Screening for CKD patients", E5674="Utilization Rate (per 100,000 patients)"),
SUMIFS(CANSCRN!$D:$D,CANSCRN!$A:$A,C5674,CANSCRN!$G:$G,D5674),
IF(AND(A5674="PSA Testing", E5674="Cost per service ($USD)"),
SUMIFS(PSA!$E:$E,PSA!$A:$A,C5674,PSA!$G:$G,D5674),
IF(AND(A5674="Colorectal Cancer Screening", E5674="Cost per service ($USD)"),
SUMIFS(COL!$E:$E,COL!$A:$A,C5674,COL!$G:$G,D5674),
IF(AND(A5674="Cervical Cancer Screening", E5674="Cost per service ($USD)"),
SUMIFS(CERV!$E:$E,CERV!$A:$A,C5674,CERV!$G:$G,D5674),
IF(AND(A5674="Cancer Screening for CKD patients", E5674="Cost per service ($USD)"),
SUMIFS(CANSCRN!$E:$E,CANSCRN!$A:$A,C5674,CANSCRN!$G:$G,D5674),
IF(AND(A5674="PSA Testing", E5674="Total Expenditure ($USD per 100,000 patients)"),
SUMIFS(PSA!$F:$F,PSA!$A:$A,C5674,PSA!$G:$G,D5674),
IF(AND(A5674="Colorectal Cancer Screening", E5674="Total Expenditure ($USD per 100,000 patients)"),
SUMIFS(COL!$F:$F,COL!$A:$A,C5674,COL!$G:$G,D5674),
IF(AND(A5674="Cervical Cancer Screening", E5674="Total Expenditure ($USD per 100,000 patients)"),
SUMIFS(CERV!$F:$F,CERV!$A:$A,C5674,CERV!$G:$G,D5674),
SUMIFS(CANSCRN!$F:$F,CANSCRN!$A:$A,C5674,CANSCRN!$G:$G,D5674))))))))))))</f>
        <v>43.868117599999998</v>
      </c>
    </row>
    <row r="5675" spans="1:6" x14ac:dyDescent="0.2">
      <c r="A5675" s="24" t="s">
        <v>105</v>
      </c>
      <c r="B5675" s="24" t="s">
        <v>101</v>
      </c>
      <c r="C5675" s="24" t="s">
        <v>35</v>
      </c>
      <c r="D5675" s="24">
        <v>2017</v>
      </c>
      <c r="E5675" s="24" t="s">
        <v>106</v>
      </c>
      <c r="F5675">
        <f>IF(AND(A5675="PSA Testing", E5675= "Utilization Rate (per 100,000 patients)"),
SUMIFS(PSA!$D:$D,PSA!$A:$A,C5675,PSA!$G:$G,D5675),
IF(AND(A5675="Colorectal Cancer Screening", E5675="Utilization Rate (per 100,000 patients)"),
SUMIFS(COL!$D:$D,COL!$A:$A,C5675,COL!$G:$G, D5675),
IF(AND(A5675="Cervical Cancer Screening", E5675="Utilization Rate (per 100,000 patients)"),
SUMIFS(CERV!$D:$D,CERV!$A:$A,C5675,CERV!$G:$G,D5675),
IF(AND(A5675="Cancer Screening for CKD patients", E5675="Utilization Rate (per 100,000 patients)"),
SUMIFS(CANSCRN!$D:$D,CANSCRN!$A:$A,C5675,CANSCRN!$G:$G,D5675),
IF(AND(A5675="PSA Testing", E5675="Cost per service ($USD)"),
SUMIFS(PSA!$E:$E,PSA!$A:$A,C5675,PSA!$G:$G,D5675),
IF(AND(A5675="Colorectal Cancer Screening", E5675="Cost per service ($USD)"),
SUMIFS(COL!$E:$E,COL!$A:$A,C5675,COL!$G:$G,D5675),
IF(AND(A5675="Cervical Cancer Screening", E5675="Cost per service ($USD)"),
SUMIFS(CERV!$E:$E,CERV!$A:$A,C5675,CERV!$G:$G,D5675),
IF(AND(A5675="Cancer Screening for CKD patients", E5675="Cost per service ($USD)"),
SUMIFS(CANSCRN!$E:$E,CANSCRN!$A:$A,C5675,CANSCRN!$G:$G,D5675),
IF(AND(A5675="PSA Testing", E5675="Total Expenditure ($USD per 100,000 patients)"),
SUMIFS(PSA!$F:$F,PSA!$A:$A,C5675,PSA!$G:$G,D5675),
IF(AND(A5675="Colorectal Cancer Screening", E5675="Total Expenditure ($USD per 100,000 patients)"),
SUMIFS(COL!$F:$F,COL!$A:$A,C5675,COL!$G:$G,D5675),
IF(AND(A5675="Cervical Cancer Screening", E5675="Total Expenditure ($USD per 100,000 patients)"),
SUMIFS(CERV!$F:$F,CERV!$A:$A,C5675,CERV!$G:$G,D5675),
SUMIFS(CANSCRN!$F:$F,CANSCRN!$A:$A,C5675,CANSCRN!$G:$G,D5675))))))))))))</f>
        <v>43.086377200000001</v>
      </c>
    </row>
    <row r="5676" spans="1:6" x14ac:dyDescent="0.2">
      <c r="A5676" s="24" t="s">
        <v>105</v>
      </c>
      <c r="B5676" s="24" t="s">
        <v>101</v>
      </c>
      <c r="C5676" s="24" t="s">
        <v>35</v>
      </c>
      <c r="D5676" s="24">
        <v>2018</v>
      </c>
      <c r="E5676" s="24" t="s">
        <v>106</v>
      </c>
      <c r="F5676">
        <f>IF(AND(A5676="PSA Testing", E5676= "Utilization Rate (per 100,000 patients)"),
SUMIFS(PSA!$D:$D,PSA!$A:$A,C5676,PSA!$G:$G,D5676),
IF(AND(A5676="Colorectal Cancer Screening", E5676="Utilization Rate (per 100,000 patients)"),
SUMIFS(COL!$D:$D,COL!$A:$A,C5676,COL!$G:$G, D5676),
IF(AND(A5676="Cervical Cancer Screening", E5676="Utilization Rate (per 100,000 patients)"),
SUMIFS(CERV!$D:$D,CERV!$A:$A,C5676,CERV!$G:$G,D5676),
IF(AND(A5676="Cancer Screening for CKD patients", E5676="Utilization Rate (per 100,000 patients)"),
SUMIFS(CANSCRN!$D:$D,CANSCRN!$A:$A,C5676,CANSCRN!$G:$G,D5676),
IF(AND(A5676="PSA Testing", E5676="Cost per service ($USD)"),
SUMIFS(PSA!$E:$E,PSA!$A:$A,C5676,PSA!$G:$G,D5676),
IF(AND(A5676="Colorectal Cancer Screening", E5676="Cost per service ($USD)"),
SUMIFS(COL!$E:$E,COL!$A:$A,C5676,COL!$G:$G,D5676),
IF(AND(A5676="Cervical Cancer Screening", E5676="Cost per service ($USD)"),
SUMIFS(CERV!$E:$E,CERV!$A:$A,C5676,CERV!$G:$G,D5676),
IF(AND(A5676="Cancer Screening for CKD patients", E5676="Cost per service ($USD)"),
SUMIFS(CANSCRN!$E:$E,CANSCRN!$A:$A,C5676,CANSCRN!$G:$G,D5676),
IF(AND(A5676="PSA Testing", E5676="Total Expenditure ($USD per 100,000 patients)"),
SUMIFS(PSA!$F:$F,PSA!$A:$A,C5676,PSA!$G:$G,D5676),
IF(AND(A5676="Colorectal Cancer Screening", E5676="Total Expenditure ($USD per 100,000 patients)"),
SUMIFS(COL!$F:$F,COL!$A:$A,C5676,COL!$G:$G,D5676),
IF(AND(A5676="Cervical Cancer Screening", E5676="Total Expenditure ($USD per 100,000 patients)"),
SUMIFS(CERV!$F:$F,CERV!$A:$A,C5676,CERV!$G:$G,D5676),
SUMIFS(CANSCRN!$F:$F,CANSCRN!$A:$A,C5676,CANSCRN!$G:$G,D5676))))))))))))</f>
        <v>39.1234185</v>
      </c>
    </row>
    <row r="5677" spans="1:6" x14ac:dyDescent="0.2">
      <c r="A5677" s="24" t="s">
        <v>105</v>
      </c>
      <c r="B5677" s="24" t="s">
        <v>101</v>
      </c>
      <c r="C5677" s="24" t="s">
        <v>35</v>
      </c>
      <c r="D5677" s="24">
        <v>2019</v>
      </c>
      <c r="E5677" s="24" t="s">
        <v>106</v>
      </c>
      <c r="F5677">
        <f>IF(AND(A5677="PSA Testing", E5677= "Utilization Rate (per 100,000 patients)"),
SUMIFS(PSA!$D:$D,PSA!$A:$A,C5677,PSA!$G:$G,D5677),
IF(AND(A5677="Colorectal Cancer Screening", E5677="Utilization Rate (per 100,000 patients)"),
SUMIFS(COL!$D:$D,COL!$A:$A,C5677,COL!$G:$G, D5677),
IF(AND(A5677="Cervical Cancer Screening", E5677="Utilization Rate (per 100,000 patients)"),
SUMIFS(CERV!$D:$D,CERV!$A:$A,C5677,CERV!$G:$G,D5677),
IF(AND(A5677="Cancer Screening for CKD patients", E5677="Utilization Rate (per 100,000 patients)"),
SUMIFS(CANSCRN!$D:$D,CANSCRN!$A:$A,C5677,CANSCRN!$G:$G,D5677),
IF(AND(A5677="PSA Testing", E5677="Cost per service ($USD)"),
SUMIFS(PSA!$E:$E,PSA!$A:$A,C5677,PSA!$G:$G,D5677),
IF(AND(A5677="Colorectal Cancer Screening", E5677="Cost per service ($USD)"),
SUMIFS(COL!$E:$E,COL!$A:$A,C5677,COL!$G:$G,D5677),
IF(AND(A5677="Cervical Cancer Screening", E5677="Cost per service ($USD)"),
SUMIFS(CERV!$E:$E,CERV!$A:$A,C5677,CERV!$G:$G,D5677),
IF(AND(A5677="Cancer Screening for CKD patients", E5677="Cost per service ($USD)"),
SUMIFS(CANSCRN!$E:$E,CANSCRN!$A:$A,C5677,CANSCRN!$G:$G,D5677),
IF(AND(A5677="PSA Testing", E5677="Total Expenditure ($USD per 100,000 patients)"),
SUMIFS(PSA!$F:$F,PSA!$A:$A,C5677,PSA!$G:$G,D5677),
IF(AND(A5677="Colorectal Cancer Screening", E5677="Total Expenditure ($USD per 100,000 patients)"),
SUMIFS(COL!$F:$F,COL!$A:$A,C5677,COL!$G:$G,D5677),
IF(AND(A5677="Cervical Cancer Screening", E5677="Total Expenditure ($USD per 100,000 patients)"),
SUMIFS(CERV!$F:$F,CERV!$A:$A,C5677,CERV!$G:$G,D5677),
SUMIFS(CANSCRN!$F:$F,CANSCRN!$A:$A,C5677,CANSCRN!$G:$G,D5677))))))))))))</f>
        <v>38.377076899999999</v>
      </c>
    </row>
    <row r="5678" spans="1:6" x14ac:dyDescent="0.2">
      <c r="A5678" s="24" t="s">
        <v>105</v>
      </c>
      <c r="B5678" s="24" t="s">
        <v>101</v>
      </c>
      <c r="C5678" s="24" t="s">
        <v>36</v>
      </c>
      <c r="D5678" s="24">
        <v>2009</v>
      </c>
      <c r="E5678" s="24" t="s">
        <v>106</v>
      </c>
      <c r="F5678">
        <f>IF(AND(A5678="PSA Testing", E5678= "Utilization Rate (per 100,000 patients)"),
SUMIFS(PSA!$D:$D,PSA!$A:$A,C5678,PSA!$G:$G,D5678),
IF(AND(A5678="Colorectal Cancer Screening", E5678="Utilization Rate (per 100,000 patients)"),
SUMIFS(COL!$D:$D,COL!$A:$A,C5678,COL!$G:$G, D5678),
IF(AND(A5678="Cervical Cancer Screening", E5678="Utilization Rate (per 100,000 patients)"),
SUMIFS(CERV!$D:$D,CERV!$A:$A,C5678,CERV!$G:$G,D5678),
IF(AND(A5678="Cancer Screening for CKD patients", E5678="Utilization Rate (per 100,000 patients)"),
SUMIFS(CANSCRN!$D:$D,CANSCRN!$A:$A,C5678,CANSCRN!$G:$G,D5678),
IF(AND(A5678="PSA Testing", E5678="Cost per service ($USD)"),
SUMIFS(PSA!$E:$E,PSA!$A:$A,C5678,PSA!$G:$G,D5678),
IF(AND(A5678="Colorectal Cancer Screening", E5678="Cost per service ($USD)"),
SUMIFS(COL!$E:$E,COL!$A:$A,C5678,COL!$G:$G,D5678),
IF(AND(A5678="Cervical Cancer Screening", E5678="Cost per service ($USD)"),
SUMIFS(CERV!$E:$E,CERV!$A:$A,C5678,CERV!$G:$G,D5678),
IF(AND(A5678="Cancer Screening for CKD patients", E5678="Cost per service ($USD)"),
SUMIFS(CANSCRN!$E:$E,CANSCRN!$A:$A,C5678,CANSCRN!$G:$G,D5678),
IF(AND(A5678="PSA Testing", E5678="Total Expenditure ($USD per 100,000 patients)"),
SUMIFS(PSA!$F:$F,PSA!$A:$A,C5678,PSA!$G:$G,D5678),
IF(AND(A5678="Colorectal Cancer Screening", E5678="Total Expenditure ($USD per 100,000 patients)"),
SUMIFS(COL!$F:$F,COL!$A:$A,C5678,COL!$G:$G,D5678),
IF(AND(A5678="Cervical Cancer Screening", E5678="Total Expenditure ($USD per 100,000 patients)"),
SUMIFS(CERV!$F:$F,CERV!$A:$A,C5678,CERV!$G:$G,D5678),
SUMIFS(CANSCRN!$F:$F,CANSCRN!$A:$A,C5678,CANSCRN!$G:$G,D5678))))))))))))</f>
        <v>22.895589600000001</v>
      </c>
    </row>
    <row r="5679" spans="1:6" x14ac:dyDescent="0.2">
      <c r="A5679" s="24" t="s">
        <v>105</v>
      </c>
      <c r="B5679" s="24" t="s">
        <v>101</v>
      </c>
      <c r="C5679" s="24" t="s">
        <v>36</v>
      </c>
      <c r="D5679" s="24">
        <v>2010</v>
      </c>
      <c r="E5679" s="24" t="s">
        <v>106</v>
      </c>
      <c r="F5679">
        <f>IF(AND(A5679="PSA Testing", E5679= "Utilization Rate (per 100,000 patients)"),
SUMIFS(PSA!$D:$D,PSA!$A:$A,C5679,PSA!$G:$G,D5679),
IF(AND(A5679="Colorectal Cancer Screening", E5679="Utilization Rate (per 100,000 patients)"),
SUMIFS(COL!$D:$D,COL!$A:$A,C5679,COL!$G:$G, D5679),
IF(AND(A5679="Cervical Cancer Screening", E5679="Utilization Rate (per 100,000 patients)"),
SUMIFS(CERV!$D:$D,CERV!$A:$A,C5679,CERV!$G:$G,D5679),
IF(AND(A5679="Cancer Screening for CKD patients", E5679="Utilization Rate (per 100,000 patients)"),
SUMIFS(CANSCRN!$D:$D,CANSCRN!$A:$A,C5679,CANSCRN!$G:$G,D5679),
IF(AND(A5679="PSA Testing", E5679="Cost per service ($USD)"),
SUMIFS(PSA!$E:$E,PSA!$A:$A,C5679,PSA!$G:$G,D5679),
IF(AND(A5679="Colorectal Cancer Screening", E5679="Cost per service ($USD)"),
SUMIFS(COL!$E:$E,COL!$A:$A,C5679,COL!$G:$G,D5679),
IF(AND(A5679="Cervical Cancer Screening", E5679="Cost per service ($USD)"),
SUMIFS(CERV!$E:$E,CERV!$A:$A,C5679,CERV!$G:$G,D5679),
IF(AND(A5679="Cancer Screening for CKD patients", E5679="Cost per service ($USD)"),
SUMIFS(CANSCRN!$E:$E,CANSCRN!$A:$A,C5679,CANSCRN!$G:$G,D5679),
IF(AND(A5679="PSA Testing", E5679="Total Expenditure ($USD per 100,000 patients)"),
SUMIFS(PSA!$F:$F,PSA!$A:$A,C5679,PSA!$G:$G,D5679),
IF(AND(A5679="Colorectal Cancer Screening", E5679="Total Expenditure ($USD per 100,000 patients)"),
SUMIFS(COL!$F:$F,COL!$A:$A,C5679,COL!$G:$G,D5679),
IF(AND(A5679="Cervical Cancer Screening", E5679="Total Expenditure ($USD per 100,000 patients)"),
SUMIFS(CERV!$F:$F,CERV!$A:$A,C5679,CERV!$G:$G,D5679),
SUMIFS(CANSCRN!$F:$F,CANSCRN!$A:$A,C5679,CANSCRN!$G:$G,D5679))))))))))))</f>
        <v>20.8444276</v>
      </c>
    </row>
    <row r="5680" spans="1:6" x14ac:dyDescent="0.2">
      <c r="A5680" s="24" t="s">
        <v>105</v>
      </c>
      <c r="B5680" s="24" t="s">
        <v>101</v>
      </c>
      <c r="C5680" s="24" t="s">
        <v>36</v>
      </c>
      <c r="D5680" s="24">
        <v>2011</v>
      </c>
      <c r="E5680" s="24" t="s">
        <v>106</v>
      </c>
      <c r="F5680">
        <f>IF(AND(A5680="PSA Testing", E5680= "Utilization Rate (per 100,000 patients)"),
SUMIFS(PSA!$D:$D,PSA!$A:$A,C5680,PSA!$G:$G,D5680),
IF(AND(A5680="Colorectal Cancer Screening", E5680="Utilization Rate (per 100,000 patients)"),
SUMIFS(COL!$D:$D,COL!$A:$A,C5680,COL!$G:$G, D5680),
IF(AND(A5680="Cervical Cancer Screening", E5680="Utilization Rate (per 100,000 patients)"),
SUMIFS(CERV!$D:$D,CERV!$A:$A,C5680,CERV!$G:$G,D5680),
IF(AND(A5680="Cancer Screening for CKD patients", E5680="Utilization Rate (per 100,000 patients)"),
SUMIFS(CANSCRN!$D:$D,CANSCRN!$A:$A,C5680,CANSCRN!$G:$G,D5680),
IF(AND(A5680="PSA Testing", E5680="Cost per service ($USD)"),
SUMIFS(PSA!$E:$E,PSA!$A:$A,C5680,PSA!$G:$G,D5680),
IF(AND(A5680="Colorectal Cancer Screening", E5680="Cost per service ($USD)"),
SUMIFS(COL!$E:$E,COL!$A:$A,C5680,COL!$G:$G,D5680),
IF(AND(A5680="Cervical Cancer Screening", E5680="Cost per service ($USD)"),
SUMIFS(CERV!$E:$E,CERV!$A:$A,C5680,CERV!$G:$G,D5680),
IF(AND(A5680="Cancer Screening for CKD patients", E5680="Cost per service ($USD)"),
SUMIFS(CANSCRN!$E:$E,CANSCRN!$A:$A,C5680,CANSCRN!$G:$G,D5680),
IF(AND(A5680="PSA Testing", E5680="Total Expenditure ($USD per 100,000 patients)"),
SUMIFS(PSA!$F:$F,PSA!$A:$A,C5680,PSA!$G:$G,D5680),
IF(AND(A5680="Colorectal Cancer Screening", E5680="Total Expenditure ($USD per 100,000 patients)"),
SUMIFS(COL!$F:$F,COL!$A:$A,C5680,COL!$G:$G,D5680),
IF(AND(A5680="Cervical Cancer Screening", E5680="Total Expenditure ($USD per 100,000 patients)"),
SUMIFS(CERV!$F:$F,CERV!$A:$A,C5680,CERV!$G:$G,D5680),
SUMIFS(CANSCRN!$F:$F,CANSCRN!$A:$A,C5680,CANSCRN!$G:$G,D5680))))))))))))</f>
        <v>30.160809799999999</v>
      </c>
    </row>
    <row r="5681" spans="1:6" x14ac:dyDescent="0.2">
      <c r="A5681" s="24" t="s">
        <v>105</v>
      </c>
      <c r="B5681" s="24" t="s">
        <v>101</v>
      </c>
      <c r="C5681" s="24" t="s">
        <v>36</v>
      </c>
      <c r="D5681" s="24">
        <v>2012</v>
      </c>
      <c r="E5681" s="24" t="s">
        <v>106</v>
      </c>
      <c r="F5681">
        <f>IF(AND(A5681="PSA Testing", E5681= "Utilization Rate (per 100,000 patients)"),
SUMIFS(PSA!$D:$D,PSA!$A:$A,C5681,PSA!$G:$G,D5681),
IF(AND(A5681="Colorectal Cancer Screening", E5681="Utilization Rate (per 100,000 patients)"),
SUMIFS(COL!$D:$D,COL!$A:$A,C5681,COL!$G:$G, D5681),
IF(AND(A5681="Cervical Cancer Screening", E5681="Utilization Rate (per 100,000 patients)"),
SUMIFS(CERV!$D:$D,CERV!$A:$A,C5681,CERV!$G:$G,D5681),
IF(AND(A5681="Cancer Screening for CKD patients", E5681="Utilization Rate (per 100,000 patients)"),
SUMIFS(CANSCRN!$D:$D,CANSCRN!$A:$A,C5681,CANSCRN!$G:$G,D5681),
IF(AND(A5681="PSA Testing", E5681="Cost per service ($USD)"),
SUMIFS(PSA!$E:$E,PSA!$A:$A,C5681,PSA!$G:$G,D5681),
IF(AND(A5681="Colorectal Cancer Screening", E5681="Cost per service ($USD)"),
SUMIFS(COL!$E:$E,COL!$A:$A,C5681,COL!$G:$G,D5681),
IF(AND(A5681="Cervical Cancer Screening", E5681="Cost per service ($USD)"),
SUMIFS(CERV!$E:$E,CERV!$A:$A,C5681,CERV!$G:$G,D5681),
IF(AND(A5681="Cancer Screening for CKD patients", E5681="Cost per service ($USD)"),
SUMIFS(CANSCRN!$E:$E,CANSCRN!$A:$A,C5681,CANSCRN!$G:$G,D5681),
IF(AND(A5681="PSA Testing", E5681="Total Expenditure ($USD per 100,000 patients)"),
SUMIFS(PSA!$F:$F,PSA!$A:$A,C5681,PSA!$G:$G,D5681),
IF(AND(A5681="Colorectal Cancer Screening", E5681="Total Expenditure ($USD per 100,000 patients)"),
SUMIFS(COL!$F:$F,COL!$A:$A,C5681,COL!$G:$G,D5681),
IF(AND(A5681="Cervical Cancer Screening", E5681="Total Expenditure ($USD per 100,000 patients)"),
SUMIFS(CERV!$F:$F,CERV!$A:$A,C5681,CERV!$G:$G,D5681),
SUMIFS(CANSCRN!$F:$F,CANSCRN!$A:$A,C5681,CANSCRN!$G:$G,D5681))))))))))))</f>
        <v>30.227872099999999</v>
      </c>
    </row>
    <row r="5682" spans="1:6" x14ac:dyDescent="0.2">
      <c r="A5682" s="24" t="s">
        <v>105</v>
      </c>
      <c r="B5682" s="24" t="s">
        <v>101</v>
      </c>
      <c r="C5682" s="24" t="s">
        <v>36</v>
      </c>
      <c r="D5682" s="24">
        <v>2013</v>
      </c>
      <c r="E5682" s="24" t="s">
        <v>106</v>
      </c>
      <c r="F5682">
        <f>IF(AND(A5682="PSA Testing", E5682= "Utilization Rate (per 100,000 patients)"),
SUMIFS(PSA!$D:$D,PSA!$A:$A,C5682,PSA!$G:$G,D5682),
IF(AND(A5682="Colorectal Cancer Screening", E5682="Utilization Rate (per 100,000 patients)"),
SUMIFS(COL!$D:$D,COL!$A:$A,C5682,COL!$G:$G, D5682),
IF(AND(A5682="Cervical Cancer Screening", E5682="Utilization Rate (per 100,000 patients)"),
SUMIFS(CERV!$D:$D,CERV!$A:$A,C5682,CERV!$G:$G,D5682),
IF(AND(A5682="Cancer Screening for CKD patients", E5682="Utilization Rate (per 100,000 patients)"),
SUMIFS(CANSCRN!$D:$D,CANSCRN!$A:$A,C5682,CANSCRN!$G:$G,D5682),
IF(AND(A5682="PSA Testing", E5682="Cost per service ($USD)"),
SUMIFS(PSA!$E:$E,PSA!$A:$A,C5682,PSA!$G:$G,D5682),
IF(AND(A5682="Colorectal Cancer Screening", E5682="Cost per service ($USD)"),
SUMIFS(COL!$E:$E,COL!$A:$A,C5682,COL!$G:$G,D5682),
IF(AND(A5682="Cervical Cancer Screening", E5682="Cost per service ($USD)"),
SUMIFS(CERV!$E:$E,CERV!$A:$A,C5682,CERV!$G:$G,D5682),
IF(AND(A5682="Cancer Screening for CKD patients", E5682="Cost per service ($USD)"),
SUMIFS(CANSCRN!$E:$E,CANSCRN!$A:$A,C5682,CANSCRN!$G:$G,D5682),
IF(AND(A5682="PSA Testing", E5682="Total Expenditure ($USD per 100,000 patients)"),
SUMIFS(PSA!$F:$F,PSA!$A:$A,C5682,PSA!$G:$G,D5682),
IF(AND(A5682="Colorectal Cancer Screening", E5682="Total Expenditure ($USD per 100,000 patients)"),
SUMIFS(COL!$F:$F,COL!$A:$A,C5682,COL!$G:$G,D5682),
IF(AND(A5682="Cervical Cancer Screening", E5682="Total Expenditure ($USD per 100,000 patients)"),
SUMIFS(CERV!$F:$F,CERV!$A:$A,C5682,CERV!$G:$G,D5682),
SUMIFS(CANSCRN!$F:$F,CANSCRN!$A:$A,C5682,CANSCRN!$G:$G,D5682))))))))))))</f>
        <v>30.981224600000001</v>
      </c>
    </row>
    <row r="5683" spans="1:6" x14ac:dyDescent="0.2">
      <c r="A5683" s="24" t="s">
        <v>105</v>
      </c>
      <c r="B5683" s="24" t="s">
        <v>101</v>
      </c>
      <c r="C5683" s="24" t="s">
        <v>36</v>
      </c>
      <c r="D5683" s="24">
        <v>2014</v>
      </c>
      <c r="E5683" s="24" t="s">
        <v>106</v>
      </c>
      <c r="F5683">
        <f>IF(AND(A5683="PSA Testing", E5683= "Utilization Rate (per 100,000 patients)"),
SUMIFS(PSA!$D:$D,PSA!$A:$A,C5683,PSA!$G:$G,D5683),
IF(AND(A5683="Colorectal Cancer Screening", E5683="Utilization Rate (per 100,000 patients)"),
SUMIFS(COL!$D:$D,COL!$A:$A,C5683,COL!$G:$G, D5683),
IF(AND(A5683="Cervical Cancer Screening", E5683="Utilization Rate (per 100,000 patients)"),
SUMIFS(CERV!$D:$D,CERV!$A:$A,C5683,CERV!$G:$G,D5683),
IF(AND(A5683="Cancer Screening for CKD patients", E5683="Utilization Rate (per 100,000 patients)"),
SUMIFS(CANSCRN!$D:$D,CANSCRN!$A:$A,C5683,CANSCRN!$G:$G,D5683),
IF(AND(A5683="PSA Testing", E5683="Cost per service ($USD)"),
SUMIFS(PSA!$E:$E,PSA!$A:$A,C5683,PSA!$G:$G,D5683),
IF(AND(A5683="Colorectal Cancer Screening", E5683="Cost per service ($USD)"),
SUMIFS(COL!$E:$E,COL!$A:$A,C5683,COL!$G:$G,D5683),
IF(AND(A5683="Cervical Cancer Screening", E5683="Cost per service ($USD)"),
SUMIFS(CERV!$E:$E,CERV!$A:$A,C5683,CERV!$G:$G,D5683),
IF(AND(A5683="Cancer Screening for CKD patients", E5683="Cost per service ($USD)"),
SUMIFS(CANSCRN!$E:$E,CANSCRN!$A:$A,C5683,CANSCRN!$G:$G,D5683),
IF(AND(A5683="PSA Testing", E5683="Total Expenditure ($USD per 100,000 patients)"),
SUMIFS(PSA!$F:$F,PSA!$A:$A,C5683,PSA!$G:$G,D5683),
IF(AND(A5683="Colorectal Cancer Screening", E5683="Total Expenditure ($USD per 100,000 patients)"),
SUMIFS(COL!$F:$F,COL!$A:$A,C5683,COL!$G:$G,D5683),
IF(AND(A5683="Cervical Cancer Screening", E5683="Total Expenditure ($USD per 100,000 patients)"),
SUMIFS(CERV!$F:$F,CERV!$A:$A,C5683,CERV!$G:$G,D5683),
SUMIFS(CANSCRN!$F:$F,CANSCRN!$A:$A,C5683,CANSCRN!$G:$G,D5683))))))))))))</f>
        <v>31.347443599999998</v>
      </c>
    </row>
    <row r="5684" spans="1:6" x14ac:dyDescent="0.2">
      <c r="A5684" s="24" t="s">
        <v>105</v>
      </c>
      <c r="B5684" s="24" t="s">
        <v>101</v>
      </c>
      <c r="C5684" s="24" t="s">
        <v>36</v>
      </c>
      <c r="D5684" s="24">
        <v>2015</v>
      </c>
      <c r="E5684" s="24" t="s">
        <v>106</v>
      </c>
      <c r="F5684">
        <f>IF(AND(A5684="PSA Testing", E5684= "Utilization Rate (per 100,000 patients)"),
SUMIFS(PSA!$D:$D,PSA!$A:$A,C5684,PSA!$G:$G,D5684),
IF(AND(A5684="Colorectal Cancer Screening", E5684="Utilization Rate (per 100,000 patients)"),
SUMIFS(COL!$D:$D,COL!$A:$A,C5684,COL!$G:$G, D5684),
IF(AND(A5684="Cervical Cancer Screening", E5684="Utilization Rate (per 100,000 patients)"),
SUMIFS(CERV!$D:$D,CERV!$A:$A,C5684,CERV!$G:$G,D5684),
IF(AND(A5684="Cancer Screening for CKD patients", E5684="Utilization Rate (per 100,000 patients)"),
SUMIFS(CANSCRN!$D:$D,CANSCRN!$A:$A,C5684,CANSCRN!$G:$G,D5684),
IF(AND(A5684="PSA Testing", E5684="Cost per service ($USD)"),
SUMIFS(PSA!$E:$E,PSA!$A:$A,C5684,PSA!$G:$G,D5684),
IF(AND(A5684="Colorectal Cancer Screening", E5684="Cost per service ($USD)"),
SUMIFS(COL!$E:$E,COL!$A:$A,C5684,COL!$G:$G,D5684),
IF(AND(A5684="Cervical Cancer Screening", E5684="Cost per service ($USD)"),
SUMIFS(CERV!$E:$E,CERV!$A:$A,C5684,CERV!$G:$G,D5684),
IF(AND(A5684="Cancer Screening for CKD patients", E5684="Cost per service ($USD)"),
SUMIFS(CANSCRN!$E:$E,CANSCRN!$A:$A,C5684,CANSCRN!$G:$G,D5684),
IF(AND(A5684="PSA Testing", E5684="Total Expenditure ($USD per 100,000 patients)"),
SUMIFS(PSA!$F:$F,PSA!$A:$A,C5684,PSA!$G:$G,D5684),
IF(AND(A5684="Colorectal Cancer Screening", E5684="Total Expenditure ($USD per 100,000 patients)"),
SUMIFS(COL!$F:$F,COL!$A:$A,C5684,COL!$G:$G,D5684),
IF(AND(A5684="Cervical Cancer Screening", E5684="Total Expenditure ($USD per 100,000 patients)"),
SUMIFS(CERV!$F:$F,CERV!$A:$A,C5684,CERV!$G:$G,D5684),
SUMIFS(CANSCRN!$F:$F,CANSCRN!$A:$A,C5684,CANSCRN!$G:$G,D5684))))))))))))</f>
        <v>32.698878899999997</v>
      </c>
    </row>
    <row r="5685" spans="1:6" x14ac:dyDescent="0.2">
      <c r="A5685" s="24" t="s">
        <v>105</v>
      </c>
      <c r="B5685" s="24" t="s">
        <v>101</v>
      </c>
      <c r="C5685" s="24" t="s">
        <v>36</v>
      </c>
      <c r="D5685" s="24">
        <v>2016</v>
      </c>
      <c r="E5685" s="24" t="s">
        <v>106</v>
      </c>
      <c r="F5685">
        <f>IF(AND(A5685="PSA Testing", E5685= "Utilization Rate (per 100,000 patients)"),
SUMIFS(PSA!$D:$D,PSA!$A:$A,C5685,PSA!$G:$G,D5685),
IF(AND(A5685="Colorectal Cancer Screening", E5685="Utilization Rate (per 100,000 patients)"),
SUMIFS(COL!$D:$D,COL!$A:$A,C5685,COL!$G:$G, D5685),
IF(AND(A5685="Cervical Cancer Screening", E5685="Utilization Rate (per 100,000 patients)"),
SUMIFS(CERV!$D:$D,CERV!$A:$A,C5685,CERV!$G:$G,D5685),
IF(AND(A5685="Cancer Screening for CKD patients", E5685="Utilization Rate (per 100,000 patients)"),
SUMIFS(CANSCRN!$D:$D,CANSCRN!$A:$A,C5685,CANSCRN!$G:$G,D5685),
IF(AND(A5685="PSA Testing", E5685="Cost per service ($USD)"),
SUMIFS(PSA!$E:$E,PSA!$A:$A,C5685,PSA!$G:$G,D5685),
IF(AND(A5685="Colorectal Cancer Screening", E5685="Cost per service ($USD)"),
SUMIFS(COL!$E:$E,COL!$A:$A,C5685,COL!$G:$G,D5685),
IF(AND(A5685="Cervical Cancer Screening", E5685="Cost per service ($USD)"),
SUMIFS(CERV!$E:$E,CERV!$A:$A,C5685,CERV!$G:$G,D5685),
IF(AND(A5685="Cancer Screening for CKD patients", E5685="Cost per service ($USD)"),
SUMIFS(CANSCRN!$E:$E,CANSCRN!$A:$A,C5685,CANSCRN!$G:$G,D5685),
IF(AND(A5685="PSA Testing", E5685="Total Expenditure ($USD per 100,000 patients)"),
SUMIFS(PSA!$F:$F,PSA!$A:$A,C5685,PSA!$G:$G,D5685),
IF(AND(A5685="Colorectal Cancer Screening", E5685="Total Expenditure ($USD per 100,000 patients)"),
SUMIFS(COL!$F:$F,COL!$A:$A,C5685,COL!$G:$G,D5685),
IF(AND(A5685="Cervical Cancer Screening", E5685="Total Expenditure ($USD per 100,000 patients)"),
SUMIFS(CERV!$F:$F,CERV!$A:$A,C5685,CERV!$G:$G,D5685),
SUMIFS(CANSCRN!$F:$F,CANSCRN!$A:$A,C5685,CANSCRN!$G:$G,D5685))))))))))))</f>
        <v>32.542496300000003</v>
      </c>
    </row>
    <row r="5686" spans="1:6" x14ac:dyDescent="0.2">
      <c r="A5686" s="24" t="s">
        <v>105</v>
      </c>
      <c r="B5686" s="24" t="s">
        <v>101</v>
      </c>
      <c r="C5686" s="24" t="s">
        <v>36</v>
      </c>
      <c r="D5686" s="24">
        <v>2017</v>
      </c>
      <c r="E5686" s="24" t="s">
        <v>106</v>
      </c>
      <c r="F5686">
        <f>IF(AND(A5686="PSA Testing", E5686= "Utilization Rate (per 100,000 patients)"),
SUMIFS(PSA!$D:$D,PSA!$A:$A,C5686,PSA!$G:$G,D5686),
IF(AND(A5686="Colorectal Cancer Screening", E5686="Utilization Rate (per 100,000 patients)"),
SUMIFS(COL!$D:$D,COL!$A:$A,C5686,COL!$G:$G, D5686),
IF(AND(A5686="Cervical Cancer Screening", E5686="Utilization Rate (per 100,000 patients)"),
SUMIFS(CERV!$D:$D,CERV!$A:$A,C5686,CERV!$G:$G,D5686),
IF(AND(A5686="Cancer Screening for CKD patients", E5686="Utilization Rate (per 100,000 patients)"),
SUMIFS(CANSCRN!$D:$D,CANSCRN!$A:$A,C5686,CANSCRN!$G:$G,D5686),
IF(AND(A5686="PSA Testing", E5686="Cost per service ($USD)"),
SUMIFS(PSA!$E:$E,PSA!$A:$A,C5686,PSA!$G:$G,D5686),
IF(AND(A5686="Colorectal Cancer Screening", E5686="Cost per service ($USD)"),
SUMIFS(COL!$E:$E,COL!$A:$A,C5686,COL!$G:$G,D5686),
IF(AND(A5686="Cervical Cancer Screening", E5686="Cost per service ($USD)"),
SUMIFS(CERV!$E:$E,CERV!$A:$A,C5686,CERV!$G:$G,D5686),
IF(AND(A5686="Cancer Screening for CKD patients", E5686="Cost per service ($USD)"),
SUMIFS(CANSCRN!$E:$E,CANSCRN!$A:$A,C5686,CANSCRN!$G:$G,D5686),
IF(AND(A5686="PSA Testing", E5686="Total Expenditure ($USD per 100,000 patients)"),
SUMIFS(PSA!$F:$F,PSA!$A:$A,C5686,PSA!$G:$G,D5686),
IF(AND(A5686="Colorectal Cancer Screening", E5686="Total Expenditure ($USD per 100,000 patients)"),
SUMIFS(COL!$F:$F,COL!$A:$A,C5686,COL!$G:$G,D5686),
IF(AND(A5686="Cervical Cancer Screening", E5686="Total Expenditure ($USD per 100,000 patients)"),
SUMIFS(CERV!$F:$F,CERV!$A:$A,C5686,CERV!$G:$G,D5686),
SUMIFS(CANSCRN!$F:$F,CANSCRN!$A:$A,C5686,CANSCRN!$G:$G,D5686))))))))))))</f>
        <v>32.540918400000002</v>
      </c>
    </row>
    <row r="5687" spans="1:6" x14ac:dyDescent="0.2">
      <c r="A5687" s="24" t="s">
        <v>105</v>
      </c>
      <c r="B5687" s="24" t="s">
        <v>101</v>
      </c>
      <c r="C5687" s="24" t="s">
        <v>36</v>
      </c>
      <c r="D5687" s="24">
        <v>2018</v>
      </c>
      <c r="E5687" s="24" t="s">
        <v>106</v>
      </c>
      <c r="F5687">
        <f>IF(AND(A5687="PSA Testing", E5687= "Utilization Rate (per 100,000 patients)"),
SUMIFS(PSA!$D:$D,PSA!$A:$A,C5687,PSA!$G:$G,D5687),
IF(AND(A5687="Colorectal Cancer Screening", E5687="Utilization Rate (per 100,000 patients)"),
SUMIFS(COL!$D:$D,COL!$A:$A,C5687,COL!$G:$G, D5687),
IF(AND(A5687="Cervical Cancer Screening", E5687="Utilization Rate (per 100,000 patients)"),
SUMIFS(CERV!$D:$D,CERV!$A:$A,C5687,CERV!$G:$G,D5687),
IF(AND(A5687="Cancer Screening for CKD patients", E5687="Utilization Rate (per 100,000 patients)"),
SUMIFS(CANSCRN!$D:$D,CANSCRN!$A:$A,C5687,CANSCRN!$G:$G,D5687),
IF(AND(A5687="PSA Testing", E5687="Cost per service ($USD)"),
SUMIFS(PSA!$E:$E,PSA!$A:$A,C5687,PSA!$G:$G,D5687),
IF(AND(A5687="Colorectal Cancer Screening", E5687="Cost per service ($USD)"),
SUMIFS(COL!$E:$E,COL!$A:$A,C5687,COL!$G:$G,D5687),
IF(AND(A5687="Cervical Cancer Screening", E5687="Cost per service ($USD)"),
SUMIFS(CERV!$E:$E,CERV!$A:$A,C5687,CERV!$G:$G,D5687),
IF(AND(A5687="Cancer Screening for CKD patients", E5687="Cost per service ($USD)"),
SUMIFS(CANSCRN!$E:$E,CANSCRN!$A:$A,C5687,CANSCRN!$G:$G,D5687),
IF(AND(A5687="PSA Testing", E5687="Total Expenditure ($USD per 100,000 patients)"),
SUMIFS(PSA!$F:$F,PSA!$A:$A,C5687,PSA!$G:$G,D5687),
IF(AND(A5687="Colorectal Cancer Screening", E5687="Total Expenditure ($USD per 100,000 patients)"),
SUMIFS(COL!$F:$F,COL!$A:$A,C5687,COL!$G:$G,D5687),
IF(AND(A5687="Cervical Cancer Screening", E5687="Total Expenditure ($USD per 100,000 patients)"),
SUMIFS(CERV!$F:$F,CERV!$A:$A,C5687,CERV!$G:$G,D5687),
SUMIFS(CANSCRN!$F:$F,CANSCRN!$A:$A,C5687,CANSCRN!$G:$G,D5687))))))))))))</f>
        <v>32.208821499999999</v>
      </c>
    </row>
    <row r="5688" spans="1:6" x14ac:dyDescent="0.2">
      <c r="A5688" s="24" t="s">
        <v>105</v>
      </c>
      <c r="B5688" s="24" t="s">
        <v>101</v>
      </c>
      <c r="C5688" s="24" t="s">
        <v>36</v>
      </c>
      <c r="D5688" s="24">
        <v>2019</v>
      </c>
      <c r="E5688" s="24" t="s">
        <v>106</v>
      </c>
      <c r="F5688">
        <f>IF(AND(A5688="PSA Testing", E5688= "Utilization Rate (per 100,000 patients)"),
SUMIFS(PSA!$D:$D,PSA!$A:$A,C5688,PSA!$G:$G,D5688),
IF(AND(A5688="Colorectal Cancer Screening", E5688="Utilization Rate (per 100,000 patients)"),
SUMIFS(COL!$D:$D,COL!$A:$A,C5688,COL!$G:$G, D5688),
IF(AND(A5688="Cervical Cancer Screening", E5688="Utilization Rate (per 100,000 patients)"),
SUMIFS(CERV!$D:$D,CERV!$A:$A,C5688,CERV!$G:$G,D5688),
IF(AND(A5688="Cancer Screening for CKD patients", E5688="Utilization Rate (per 100,000 patients)"),
SUMIFS(CANSCRN!$D:$D,CANSCRN!$A:$A,C5688,CANSCRN!$G:$G,D5688),
IF(AND(A5688="PSA Testing", E5688="Cost per service ($USD)"),
SUMIFS(PSA!$E:$E,PSA!$A:$A,C5688,PSA!$G:$G,D5688),
IF(AND(A5688="Colorectal Cancer Screening", E5688="Cost per service ($USD)"),
SUMIFS(COL!$E:$E,COL!$A:$A,C5688,COL!$G:$G,D5688),
IF(AND(A5688="Cervical Cancer Screening", E5688="Cost per service ($USD)"),
SUMIFS(CERV!$E:$E,CERV!$A:$A,C5688,CERV!$G:$G,D5688),
IF(AND(A5688="Cancer Screening for CKD patients", E5688="Cost per service ($USD)"),
SUMIFS(CANSCRN!$E:$E,CANSCRN!$A:$A,C5688,CANSCRN!$G:$G,D5688),
IF(AND(A5688="PSA Testing", E5688="Total Expenditure ($USD per 100,000 patients)"),
SUMIFS(PSA!$F:$F,PSA!$A:$A,C5688,PSA!$G:$G,D5688),
IF(AND(A5688="Colorectal Cancer Screening", E5688="Total Expenditure ($USD per 100,000 patients)"),
SUMIFS(COL!$F:$F,COL!$A:$A,C5688,COL!$G:$G,D5688),
IF(AND(A5688="Cervical Cancer Screening", E5688="Total Expenditure ($USD per 100,000 patients)"),
SUMIFS(CERV!$F:$F,CERV!$A:$A,C5688,CERV!$G:$G,D5688),
SUMIFS(CANSCRN!$F:$F,CANSCRN!$A:$A,C5688,CANSCRN!$G:$G,D5688))))))))))))</f>
        <v>31.195581000000001</v>
      </c>
    </row>
    <row r="5689" spans="1:6" x14ac:dyDescent="0.2">
      <c r="A5689" s="24" t="s">
        <v>105</v>
      </c>
      <c r="B5689" s="24" t="s">
        <v>101</v>
      </c>
      <c r="C5689" s="24" t="s">
        <v>37</v>
      </c>
      <c r="D5689" s="24">
        <v>2009</v>
      </c>
      <c r="E5689" s="24" t="s">
        <v>106</v>
      </c>
      <c r="F5689">
        <f>IF(AND(A5689="PSA Testing", E5689= "Utilization Rate (per 100,000 patients)"),
SUMIFS(PSA!$D:$D,PSA!$A:$A,C5689,PSA!$G:$G,D5689),
IF(AND(A5689="Colorectal Cancer Screening", E5689="Utilization Rate (per 100,000 patients)"),
SUMIFS(COL!$D:$D,COL!$A:$A,C5689,COL!$G:$G, D5689),
IF(AND(A5689="Cervical Cancer Screening", E5689="Utilization Rate (per 100,000 patients)"),
SUMIFS(CERV!$D:$D,CERV!$A:$A,C5689,CERV!$G:$G,D5689),
IF(AND(A5689="Cancer Screening for CKD patients", E5689="Utilization Rate (per 100,000 patients)"),
SUMIFS(CANSCRN!$D:$D,CANSCRN!$A:$A,C5689,CANSCRN!$G:$G,D5689),
IF(AND(A5689="PSA Testing", E5689="Cost per service ($USD)"),
SUMIFS(PSA!$E:$E,PSA!$A:$A,C5689,PSA!$G:$G,D5689),
IF(AND(A5689="Colorectal Cancer Screening", E5689="Cost per service ($USD)"),
SUMIFS(COL!$E:$E,COL!$A:$A,C5689,COL!$G:$G,D5689),
IF(AND(A5689="Cervical Cancer Screening", E5689="Cost per service ($USD)"),
SUMIFS(CERV!$E:$E,CERV!$A:$A,C5689,CERV!$G:$G,D5689),
IF(AND(A5689="Cancer Screening for CKD patients", E5689="Cost per service ($USD)"),
SUMIFS(CANSCRN!$E:$E,CANSCRN!$A:$A,C5689,CANSCRN!$G:$G,D5689),
IF(AND(A5689="PSA Testing", E5689="Total Expenditure ($USD per 100,000 patients)"),
SUMIFS(PSA!$F:$F,PSA!$A:$A,C5689,PSA!$G:$G,D5689),
IF(AND(A5689="Colorectal Cancer Screening", E5689="Total Expenditure ($USD per 100,000 patients)"),
SUMIFS(COL!$F:$F,COL!$A:$A,C5689,COL!$G:$G,D5689),
IF(AND(A5689="Cervical Cancer Screening", E5689="Total Expenditure ($USD per 100,000 patients)"),
SUMIFS(CERV!$F:$F,CERV!$A:$A,C5689,CERV!$G:$G,D5689),
SUMIFS(CANSCRN!$F:$F,CANSCRN!$A:$A,C5689,CANSCRN!$G:$G,D5689))))))))))))</f>
        <v>31.381698100000001</v>
      </c>
    </row>
    <row r="5690" spans="1:6" x14ac:dyDescent="0.2">
      <c r="A5690" s="24" t="s">
        <v>105</v>
      </c>
      <c r="B5690" s="24" t="s">
        <v>101</v>
      </c>
      <c r="C5690" s="24" t="s">
        <v>37</v>
      </c>
      <c r="D5690" s="24">
        <v>2010</v>
      </c>
      <c r="E5690" s="24" t="s">
        <v>106</v>
      </c>
      <c r="F5690">
        <f>IF(AND(A5690="PSA Testing", E5690= "Utilization Rate (per 100,000 patients)"),
SUMIFS(PSA!$D:$D,PSA!$A:$A,C5690,PSA!$G:$G,D5690),
IF(AND(A5690="Colorectal Cancer Screening", E5690="Utilization Rate (per 100,000 patients)"),
SUMIFS(COL!$D:$D,COL!$A:$A,C5690,COL!$G:$G, D5690),
IF(AND(A5690="Cervical Cancer Screening", E5690="Utilization Rate (per 100,000 patients)"),
SUMIFS(CERV!$D:$D,CERV!$A:$A,C5690,CERV!$G:$G,D5690),
IF(AND(A5690="Cancer Screening for CKD patients", E5690="Utilization Rate (per 100,000 patients)"),
SUMIFS(CANSCRN!$D:$D,CANSCRN!$A:$A,C5690,CANSCRN!$G:$G,D5690),
IF(AND(A5690="PSA Testing", E5690="Cost per service ($USD)"),
SUMIFS(PSA!$E:$E,PSA!$A:$A,C5690,PSA!$G:$G,D5690),
IF(AND(A5690="Colorectal Cancer Screening", E5690="Cost per service ($USD)"),
SUMIFS(COL!$E:$E,COL!$A:$A,C5690,COL!$G:$G,D5690),
IF(AND(A5690="Cervical Cancer Screening", E5690="Cost per service ($USD)"),
SUMIFS(CERV!$E:$E,CERV!$A:$A,C5690,CERV!$G:$G,D5690),
IF(AND(A5690="Cancer Screening for CKD patients", E5690="Cost per service ($USD)"),
SUMIFS(CANSCRN!$E:$E,CANSCRN!$A:$A,C5690,CANSCRN!$G:$G,D5690),
IF(AND(A5690="PSA Testing", E5690="Total Expenditure ($USD per 100,000 patients)"),
SUMIFS(PSA!$F:$F,PSA!$A:$A,C5690,PSA!$G:$G,D5690),
IF(AND(A5690="Colorectal Cancer Screening", E5690="Total Expenditure ($USD per 100,000 patients)"),
SUMIFS(COL!$F:$F,COL!$A:$A,C5690,COL!$G:$G,D5690),
IF(AND(A5690="Cervical Cancer Screening", E5690="Total Expenditure ($USD per 100,000 patients)"),
SUMIFS(CERV!$F:$F,CERV!$A:$A,C5690,CERV!$G:$G,D5690),
SUMIFS(CANSCRN!$F:$F,CANSCRN!$A:$A,C5690,CANSCRN!$G:$G,D5690))))))))))))</f>
        <v>27.92</v>
      </c>
    </row>
    <row r="5691" spans="1:6" x14ac:dyDescent="0.2">
      <c r="A5691" s="24" t="s">
        <v>105</v>
      </c>
      <c r="B5691" s="24" t="s">
        <v>101</v>
      </c>
      <c r="C5691" s="24" t="s">
        <v>37</v>
      </c>
      <c r="D5691" s="24">
        <v>2011</v>
      </c>
      <c r="E5691" s="24" t="s">
        <v>106</v>
      </c>
      <c r="F5691">
        <f>IF(AND(A5691="PSA Testing", E5691= "Utilization Rate (per 100,000 patients)"),
SUMIFS(PSA!$D:$D,PSA!$A:$A,C5691,PSA!$G:$G,D5691),
IF(AND(A5691="Colorectal Cancer Screening", E5691="Utilization Rate (per 100,000 patients)"),
SUMIFS(COL!$D:$D,COL!$A:$A,C5691,COL!$G:$G, D5691),
IF(AND(A5691="Cervical Cancer Screening", E5691="Utilization Rate (per 100,000 patients)"),
SUMIFS(CERV!$D:$D,CERV!$A:$A,C5691,CERV!$G:$G,D5691),
IF(AND(A5691="Cancer Screening for CKD patients", E5691="Utilization Rate (per 100,000 patients)"),
SUMIFS(CANSCRN!$D:$D,CANSCRN!$A:$A,C5691,CANSCRN!$G:$G,D5691),
IF(AND(A5691="PSA Testing", E5691="Cost per service ($USD)"),
SUMIFS(PSA!$E:$E,PSA!$A:$A,C5691,PSA!$G:$G,D5691),
IF(AND(A5691="Colorectal Cancer Screening", E5691="Cost per service ($USD)"),
SUMIFS(COL!$E:$E,COL!$A:$A,C5691,COL!$G:$G,D5691),
IF(AND(A5691="Cervical Cancer Screening", E5691="Cost per service ($USD)"),
SUMIFS(CERV!$E:$E,CERV!$A:$A,C5691,CERV!$G:$G,D5691),
IF(AND(A5691="Cancer Screening for CKD patients", E5691="Cost per service ($USD)"),
SUMIFS(CANSCRN!$E:$E,CANSCRN!$A:$A,C5691,CANSCRN!$G:$G,D5691),
IF(AND(A5691="PSA Testing", E5691="Total Expenditure ($USD per 100,000 patients)"),
SUMIFS(PSA!$F:$F,PSA!$A:$A,C5691,PSA!$G:$G,D5691),
IF(AND(A5691="Colorectal Cancer Screening", E5691="Total Expenditure ($USD per 100,000 patients)"),
SUMIFS(COL!$F:$F,COL!$A:$A,C5691,COL!$G:$G,D5691),
IF(AND(A5691="Cervical Cancer Screening", E5691="Total Expenditure ($USD per 100,000 patients)"),
SUMIFS(CERV!$F:$F,CERV!$A:$A,C5691,CERV!$G:$G,D5691),
SUMIFS(CANSCRN!$F:$F,CANSCRN!$A:$A,C5691,CANSCRN!$G:$G,D5691))))))))))))</f>
        <v>31.066224500000001</v>
      </c>
    </row>
    <row r="5692" spans="1:6" x14ac:dyDescent="0.2">
      <c r="A5692" s="24" t="s">
        <v>105</v>
      </c>
      <c r="B5692" s="24" t="s">
        <v>101</v>
      </c>
      <c r="C5692" s="24" t="s">
        <v>37</v>
      </c>
      <c r="D5692" s="24">
        <v>2012</v>
      </c>
      <c r="E5692" s="24" t="s">
        <v>106</v>
      </c>
      <c r="F5692">
        <f>IF(AND(A5692="PSA Testing", E5692= "Utilization Rate (per 100,000 patients)"),
SUMIFS(PSA!$D:$D,PSA!$A:$A,C5692,PSA!$G:$G,D5692),
IF(AND(A5692="Colorectal Cancer Screening", E5692="Utilization Rate (per 100,000 patients)"),
SUMIFS(COL!$D:$D,COL!$A:$A,C5692,COL!$G:$G, D5692),
IF(AND(A5692="Cervical Cancer Screening", E5692="Utilization Rate (per 100,000 patients)"),
SUMIFS(CERV!$D:$D,CERV!$A:$A,C5692,CERV!$G:$G,D5692),
IF(AND(A5692="Cancer Screening for CKD patients", E5692="Utilization Rate (per 100,000 patients)"),
SUMIFS(CANSCRN!$D:$D,CANSCRN!$A:$A,C5692,CANSCRN!$G:$G,D5692),
IF(AND(A5692="PSA Testing", E5692="Cost per service ($USD)"),
SUMIFS(PSA!$E:$E,PSA!$A:$A,C5692,PSA!$G:$G,D5692),
IF(AND(A5692="Colorectal Cancer Screening", E5692="Cost per service ($USD)"),
SUMIFS(COL!$E:$E,COL!$A:$A,C5692,COL!$G:$G,D5692),
IF(AND(A5692="Cervical Cancer Screening", E5692="Cost per service ($USD)"),
SUMIFS(CERV!$E:$E,CERV!$A:$A,C5692,CERV!$G:$G,D5692),
IF(AND(A5692="Cancer Screening for CKD patients", E5692="Cost per service ($USD)"),
SUMIFS(CANSCRN!$E:$E,CANSCRN!$A:$A,C5692,CANSCRN!$G:$G,D5692),
IF(AND(A5692="PSA Testing", E5692="Total Expenditure ($USD per 100,000 patients)"),
SUMIFS(PSA!$F:$F,PSA!$A:$A,C5692,PSA!$G:$G,D5692),
IF(AND(A5692="Colorectal Cancer Screening", E5692="Total Expenditure ($USD per 100,000 patients)"),
SUMIFS(COL!$F:$F,COL!$A:$A,C5692,COL!$G:$G,D5692),
IF(AND(A5692="Cervical Cancer Screening", E5692="Total Expenditure ($USD per 100,000 patients)"),
SUMIFS(CERV!$F:$F,CERV!$A:$A,C5692,CERV!$G:$G,D5692),
SUMIFS(CANSCRN!$F:$F,CANSCRN!$A:$A,C5692,CANSCRN!$G:$G,D5692))))))))))))</f>
        <v>25.993203900000001</v>
      </c>
    </row>
    <row r="5693" spans="1:6" x14ac:dyDescent="0.2">
      <c r="A5693" s="24" t="s">
        <v>105</v>
      </c>
      <c r="B5693" s="24" t="s">
        <v>101</v>
      </c>
      <c r="C5693" s="24" t="s">
        <v>37</v>
      </c>
      <c r="D5693" s="24">
        <v>2013</v>
      </c>
      <c r="E5693" s="24" t="s">
        <v>106</v>
      </c>
      <c r="F5693">
        <f>IF(AND(A5693="PSA Testing", E5693= "Utilization Rate (per 100,000 patients)"),
SUMIFS(PSA!$D:$D,PSA!$A:$A,C5693,PSA!$G:$G,D5693),
IF(AND(A5693="Colorectal Cancer Screening", E5693="Utilization Rate (per 100,000 patients)"),
SUMIFS(COL!$D:$D,COL!$A:$A,C5693,COL!$G:$G, D5693),
IF(AND(A5693="Cervical Cancer Screening", E5693="Utilization Rate (per 100,000 patients)"),
SUMIFS(CERV!$D:$D,CERV!$A:$A,C5693,CERV!$G:$G,D5693),
IF(AND(A5693="Cancer Screening for CKD patients", E5693="Utilization Rate (per 100,000 patients)"),
SUMIFS(CANSCRN!$D:$D,CANSCRN!$A:$A,C5693,CANSCRN!$G:$G,D5693),
IF(AND(A5693="PSA Testing", E5693="Cost per service ($USD)"),
SUMIFS(PSA!$E:$E,PSA!$A:$A,C5693,PSA!$G:$G,D5693),
IF(AND(A5693="Colorectal Cancer Screening", E5693="Cost per service ($USD)"),
SUMIFS(COL!$E:$E,COL!$A:$A,C5693,COL!$G:$G,D5693),
IF(AND(A5693="Cervical Cancer Screening", E5693="Cost per service ($USD)"),
SUMIFS(CERV!$E:$E,CERV!$A:$A,C5693,CERV!$G:$G,D5693),
IF(AND(A5693="Cancer Screening for CKD patients", E5693="Cost per service ($USD)"),
SUMIFS(CANSCRN!$E:$E,CANSCRN!$A:$A,C5693,CANSCRN!$G:$G,D5693),
IF(AND(A5693="PSA Testing", E5693="Total Expenditure ($USD per 100,000 patients)"),
SUMIFS(PSA!$F:$F,PSA!$A:$A,C5693,PSA!$G:$G,D5693),
IF(AND(A5693="Colorectal Cancer Screening", E5693="Total Expenditure ($USD per 100,000 patients)"),
SUMIFS(COL!$F:$F,COL!$A:$A,C5693,COL!$G:$G,D5693),
IF(AND(A5693="Cervical Cancer Screening", E5693="Total Expenditure ($USD per 100,000 patients)"),
SUMIFS(CERV!$F:$F,CERV!$A:$A,C5693,CERV!$G:$G,D5693),
SUMIFS(CANSCRN!$F:$F,CANSCRN!$A:$A,C5693,CANSCRN!$G:$G,D5693))))))))))))</f>
        <v>27.712499999999999</v>
      </c>
    </row>
    <row r="5694" spans="1:6" x14ac:dyDescent="0.2">
      <c r="A5694" s="24" t="s">
        <v>105</v>
      </c>
      <c r="B5694" s="24" t="s">
        <v>101</v>
      </c>
      <c r="C5694" s="24" t="s">
        <v>37</v>
      </c>
      <c r="D5694" s="24">
        <v>2014</v>
      </c>
      <c r="E5694" s="24" t="s">
        <v>106</v>
      </c>
      <c r="F5694">
        <f>IF(AND(A5694="PSA Testing", E5694= "Utilization Rate (per 100,000 patients)"),
SUMIFS(PSA!$D:$D,PSA!$A:$A,C5694,PSA!$G:$G,D5694),
IF(AND(A5694="Colorectal Cancer Screening", E5694="Utilization Rate (per 100,000 patients)"),
SUMIFS(COL!$D:$D,COL!$A:$A,C5694,COL!$G:$G, D5694),
IF(AND(A5694="Cervical Cancer Screening", E5694="Utilization Rate (per 100,000 patients)"),
SUMIFS(CERV!$D:$D,CERV!$A:$A,C5694,CERV!$G:$G,D5694),
IF(AND(A5694="Cancer Screening for CKD patients", E5694="Utilization Rate (per 100,000 patients)"),
SUMIFS(CANSCRN!$D:$D,CANSCRN!$A:$A,C5694,CANSCRN!$G:$G,D5694),
IF(AND(A5694="PSA Testing", E5694="Cost per service ($USD)"),
SUMIFS(PSA!$E:$E,PSA!$A:$A,C5694,PSA!$G:$G,D5694),
IF(AND(A5694="Colorectal Cancer Screening", E5694="Cost per service ($USD)"),
SUMIFS(COL!$E:$E,COL!$A:$A,C5694,COL!$G:$G,D5694),
IF(AND(A5694="Cervical Cancer Screening", E5694="Cost per service ($USD)"),
SUMIFS(CERV!$E:$E,CERV!$A:$A,C5694,CERV!$G:$G,D5694),
IF(AND(A5694="Cancer Screening for CKD patients", E5694="Cost per service ($USD)"),
SUMIFS(CANSCRN!$E:$E,CANSCRN!$A:$A,C5694,CANSCRN!$G:$G,D5694),
IF(AND(A5694="PSA Testing", E5694="Total Expenditure ($USD per 100,000 patients)"),
SUMIFS(PSA!$F:$F,PSA!$A:$A,C5694,PSA!$G:$G,D5694),
IF(AND(A5694="Colorectal Cancer Screening", E5694="Total Expenditure ($USD per 100,000 patients)"),
SUMIFS(COL!$F:$F,COL!$A:$A,C5694,COL!$G:$G,D5694),
IF(AND(A5694="Cervical Cancer Screening", E5694="Total Expenditure ($USD per 100,000 patients)"),
SUMIFS(CERV!$F:$F,CERV!$A:$A,C5694,CERV!$G:$G,D5694),
SUMIFS(CANSCRN!$F:$F,CANSCRN!$A:$A,C5694,CANSCRN!$G:$G,D5694))))))))))))</f>
        <v>26.96875</v>
      </c>
    </row>
    <row r="5695" spans="1:6" x14ac:dyDescent="0.2">
      <c r="A5695" s="24" t="s">
        <v>105</v>
      </c>
      <c r="B5695" s="24" t="s">
        <v>101</v>
      </c>
      <c r="C5695" s="24" t="s">
        <v>37</v>
      </c>
      <c r="D5695" s="24">
        <v>2015</v>
      </c>
      <c r="E5695" s="24" t="s">
        <v>106</v>
      </c>
      <c r="F5695">
        <f>IF(AND(A5695="PSA Testing", E5695= "Utilization Rate (per 100,000 patients)"),
SUMIFS(PSA!$D:$D,PSA!$A:$A,C5695,PSA!$G:$G,D5695),
IF(AND(A5695="Colorectal Cancer Screening", E5695="Utilization Rate (per 100,000 patients)"),
SUMIFS(COL!$D:$D,COL!$A:$A,C5695,COL!$G:$G, D5695),
IF(AND(A5695="Cervical Cancer Screening", E5695="Utilization Rate (per 100,000 patients)"),
SUMIFS(CERV!$D:$D,CERV!$A:$A,C5695,CERV!$G:$G,D5695),
IF(AND(A5695="Cancer Screening for CKD patients", E5695="Utilization Rate (per 100,000 patients)"),
SUMIFS(CANSCRN!$D:$D,CANSCRN!$A:$A,C5695,CANSCRN!$G:$G,D5695),
IF(AND(A5695="PSA Testing", E5695="Cost per service ($USD)"),
SUMIFS(PSA!$E:$E,PSA!$A:$A,C5695,PSA!$G:$G,D5695),
IF(AND(A5695="Colorectal Cancer Screening", E5695="Cost per service ($USD)"),
SUMIFS(COL!$E:$E,COL!$A:$A,C5695,COL!$G:$G,D5695),
IF(AND(A5695="Cervical Cancer Screening", E5695="Cost per service ($USD)"),
SUMIFS(CERV!$E:$E,CERV!$A:$A,C5695,CERV!$G:$G,D5695),
IF(AND(A5695="Cancer Screening for CKD patients", E5695="Cost per service ($USD)"),
SUMIFS(CANSCRN!$E:$E,CANSCRN!$A:$A,C5695,CANSCRN!$G:$G,D5695),
IF(AND(A5695="PSA Testing", E5695="Total Expenditure ($USD per 100,000 patients)"),
SUMIFS(PSA!$F:$F,PSA!$A:$A,C5695,PSA!$G:$G,D5695),
IF(AND(A5695="Colorectal Cancer Screening", E5695="Total Expenditure ($USD per 100,000 patients)"),
SUMIFS(COL!$F:$F,COL!$A:$A,C5695,COL!$G:$G,D5695),
IF(AND(A5695="Cervical Cancer Screening", E5695="Total Expenditure ($USD per 100,000 patients)"),
SUMIFS(CERV!$F:$F,CERV!$A:$A,C5695,CERV!$G:$G,D5695),
SUMIFS(CANSCRN!$F:$F,CANSCRN!$A:$A,C5695,CANSCRN!$G:$G,D5695))))))))))))</f>
        <v>27.238023299999998</v>
      </c>
    </row>
    <row r="5696" spans="1:6" x14ac:dyDescent="0.2">
      <c r="A5696" s="24" t="s">
        <v>105</v>
      </c>
      <c r="B5696" s="24" t="s">
        <v>101</v>
      </c>
      <c r="C5696" s="24" t="s">
        <v>37</v>
      </c>
      <c r="D5696" s="24">
        <v>2016</v>
      </c>
      <c r="E5696" s="24" t="s">
        <v>106</v>
      </c>
      <c r="F5696">
        <f>IF(AND(A5696="PSA Testing", E5696= "Utilization Rate (per 100,000 patients)"),
SUMIFS(PSA!$D:$D,PSA!$A:$A,C5696,PSA!$G:$G,D5696),
IF(AND(A5696="Colorectal Cancer Screening", E5696="Utilization Rate (per 100,000 patients)"),
SUMIFS(COL!$D:$D,COL!$A:$A,C5696,COL!$G:$G, D5696),
IF(AND(A5696="Cervical Cancer Screening", E5696="Utilization Rate (per 100,000 patients)"),
SUMIFS(CERV!$D:$D,CERV!$A:$A,C5696,CERV!$G:$G,D5696),
IF(AND(A5696="Cancer Screening for CKD patients", E5696="Utilization Rate (per 100,000 patients)"),
SUMIFS(CANSCRN!$D:$D,CANSCRN!$A:$A,C5696,CANSCRN!$G:$G,D5696),
IF(AND(A5696="PSA Testing", E5696="Cost per service ($USD)"),
SUMIFS(PSA!$E:$E,PSA!$A:$A,C5696,PSA!$G:$G,D5696),
IF(AND(A5696="Colorectal Cancer Screening", E5696="Cost per service ($USD)"),
SUMIFS(COL!$E:$E,COL!$A:$A,C5696,COL!$G:$G,D5696),
IF(AND(A5696="Cervical Cancer Screening", E5696="Cost per service ($USD)"),
SUMIFS(CERV!$E:$E,CERV!$A:$A,C5696,CERV!$G:$G,D5696),
IF(AND(A5696="Cancer Screening for CKD patients", E5696="Cost per service ($USD)"),
SUMIFS(CANSCRN!$E:$E,CANSCRN!$A:$A,C5696,CANSCRN!$G:$G,D5696),
IF(AND(A5696="PSA Testing", E5696="Total Expenditure ($USD per 100,000 patients)"),
SUMIFS(PSA!$F:$F,PSA!$A:$A,C5696,PSA!$G:$G,D5696),
IF(AND(A5696="Colorectal Cancer Screening", E5696="Total Expenditure ($USD per 100,000 patients)"),
SUMIFS(COL!$F:$F,COL!$A:$A,C5696,COL!$G:$G,D5696),
IF(AND(A5696="Cervical Cancer Screening", E5696="Total Expenditure ($USD per 100,000 patients)"),
SUMIFS(CERV!$F:$F,CERV!$A:$A,C5696,CERV!$G:$G,D5696),
SUMIFS(CANSCRN!$F:$F,CANSCRN!$A:$A,C5696,CANSCRN!$G:$G,D5696))))))))))))</f>
        <v>25.600642199999999</v>
      </c>
    </row>
    <row r="5697" spans="1:6" x14ac:dyDescent="0.2">
      <c r="A5697" s="24" t="s">
        <v>105</v>
      </c>
      <c r="B5697" s="24" t="s">
        <v>101</v>
      </c>
      <c r="C5697" s="24" t="s">
        <v>37</v>
      </c>
      <c r="D5697" s="24">
        <v>2017</v>
      </c>
      <c r="E5697" s="24" t="s">
        <v>106</v>
      </c>
      <c r="F5697">
        <f>IF(AND(A5697="PSA Testing", E5697= "Utilization Rate (per 100,000 patients)"),
SUMIFS(PSA!$D:$D,PSA!$A:$A,C5697,PSA!$G:$G,D5697),
IF(AND(A5697="Colorectal Cancer Screening", E5697="Utilization Rate (per 100,000 patients)"),
SUMIFS(COL!$D:$D,COL!$A:$A,C5697,COL!$G:$G, D5697),
IF(AND(A5697="Cervical Cancer Screening", E5697="Utilization Rate (per 100,000 patients)"),
SUMIFS(CERV!$D:$D,CERV!$A:$A,C5697,CERV!$G:$G,D5697),
IF(AND(A5697="Cancer Screening for CKD patients", E5697="Utilization Rate (per 100,000 patients)"),
SUMIFS(CANSCRN!$D:$D,CANSCRN!$A:$A,C5697,CANSCRN!$G:$G,D5697),
IF(AND(A5697="PSA Testing", E5697="Cost per service ($USD)"),
SUMIFS(PSA!$E:$E,PSA!$A:$A,C5697,PSA!$G:$G,D5697),
IF(AND(A5697="Colorectal Cancer Screening", E5697="Cost per service ($USD)"),
SUMIFS(COL!$E:$E,COL!$A:$A,C5697,COL!$G:$G,D5697),
IF(AND(A5697="Cervical Cancer Screening", E5697="Cost per service ($USD)"),
SUMIFS(CERV!$E:$E,CERV!$A:$A,C5697,CERV!$G:$G,D5697),
IF(AND(A5697="Cancer Screening for CKD patients", E5697="Cost per service ($USD)"),
SUMIFS(CANSCRN!$E:$E,CANSCRN!$A:$A,C5697,CANSCRN!$G:$G,D5697),
IF(AND(A5697="PSA Testing", E5697="Total Expenditure ($USD per 100,000 patients)"),
SUMIFS(PSA!$F:$F,PSA!$A:$A,C5697,PSA!$G:$G,D5697),
IF(AND(A5697="Colorectal Cancer Screening", E5697="Total Expenditure ($USD per 100,000 patients)"),
SUMIFS(COL!$F:$F,COL!$A:$A,C5697,COL!$G:$G,D5697),
IF(AND(A5697="Cervical Cancer Screening", E5697="Total Expenditure ($USD per 100,000 patients)"),
SUMIFS(CERV!$F:$F,CERV!$A:$A,C5697,CERV!$G:$G,D5697),
SUMIFS(CANSCRN!$F:$F,CANSCRN!$A:$A,C5697,CANSCRN!$G:$G,D5697))))))))))))</f>
        <v>26.742595399999999</v>
      </c>
    </row>
    <row r="5698" spans="1:6" x14ac:dyDescent="0.2">
      <c r="A5698" s="24" t="s">
        <v>105</v>
      </c>
      <c r="B5698" s="24" t="s">
        <v>101</v>
      </c>
      <c r="C5698" s="24" t="s">
        <v>37</v>
      </c>
      <c r="D5698" s="24">
        <v>2018</v>
      </c>
      <c r="E5698" s="24" t="s">
        <v>106</v>
      </c>
      <c r="F5698">
        <f>IF(AND(A5698="PSA Testing", E5698= "Utilization Rate (per 100,000 patients)"),
SUMIFS(PSA!$D:$D,PSA!$A:$A,C5698,PSA!$G:$G,D5698),
IF(AND(A5698="Colorectal Cancer Screening", E5698="Utilization Rate (per 100,000 patients)"),
SUMIFS(COL!$D:$D,COL!$A:$A,C5698,COL!$G:$G, D5698),
IF(AND(A5698="Cervical Cancer Screening", E5698="Utilization Rate (per 100,000 patients)"),
SUMIFS(CERV!$D:$D,CERV!$A:$A,C5698,CERV!$G:$G,D5698),
IF(AND(A5698="Cancer Screening for CKD patients", E5698="Utilization Rate (per 100,000 patients)"),
SUMIFS(CANSCRN!$D:$D,CANSCRN!$A:$A,C5698,CANSCRN!$G:$G,D5698),
IF(AND(A5698="PSA Testing", E5698="Cost per service ($USD)"),
SUMIFS(PSA!$E:$E,PSA!$A:$A,C5698,PSA!$G:$G,D5698),
IF(AND(A5698="Colorectal Cancer Screening", E5698="Cost per service ($USD)"),
SUMIFS(COL!$E:$E,COL!$A:$A,C5698,COL!$G:$G,D5698),
IF(AND(A5698="Cervical Cancer Screening", E5698="Cost per service ($USD)"),
SUMIFS(CERV!$E:$E,CERV!$A:$A,C5698,CERV!$G:$G,D5698),
IF(AND(A5698="Cancer Screening for CKD patients", E5698="Cost per service ($USD)"),
SUMIFS(CANSCRN!$E:$E,CANSCRN!$A:$A,C5698,CANSCRN!$G:$G,D5698),
IF(AND(A5698="PSA Testing", E5698="Total Expenditure ($USD per 100,000 patients)"),
SUMIFS(PSA!$F:$F,PSA!$A:$A,C5698,PSA!$G:$G,D5698),
IF(AND(A5698="Colorectal Cancer Screening", E5698="Total Expenditure ($USD per 100,000 patients)"),
SUMIFS(COL!$F:$F,COL!$A:$A,C5698,COL!$G:$G,D5698),
IF(AND(A5698="Cervical Cancer Screening", E5698="Total Expenditure ($USD per 100,000 patients)"),
SUMIFS(CERV!$F:$F,CERV!$A:$A,C5698,CERV!$G:$G,D5698),
SUMIFS(CANSCRN!$F:$F,CANSCRN!$A:$A,C5698,CANSCRN!$G:$G,D5698))))))))))))</f>
        <v>26.188321200000001</v>
      </c>
    </row>
    <row r="5699" spans="1:6" x14ac:dyDescent="0.2">
      <c r="A5699" s="24" t="s">
        <v>105</v>
      </c>
      <c r="B5699" s="24" t="s">
        <v>101</v>
      </c>
      <c r="C5699" s="24" t="s">
        <v>37</v>
      </c>
      <c r="D5699" s="24">
        <v>2019</v>
      </c>
      <c r="E5699" s="24" t="s">
        <v>106</v>
      </c>
      <c r="F5699">
        <f>IF(AND(A5699="PSA Testing", E5699= "Utilization Rate (per 100,000 patients)"),
SUMIFS(PSA!$D:$D,PSA!$A:$A,C5699,PSA!$G:$G,D5699),
IF(AND(A5699="Colorectal Cancer Screening", E5699="Utilization Rate (per 100,000 patients)"),
SUMIFS(COL!$D:$D,COL!$A:$A,C5699,COL!$G:$G, D5699),
IF(AND(A5699="Cervical Cancer Screening", E5699="Utilization Rate (per 100,000 patients)"),
SUMIFS(CERV!$D:$D,CERV!$A:$A,C5699,CERV!$G:$G,D5699),
IF(AND(A5699="Cancer Screening for CKD patients", E5699="Utilization Rate (per 100,000 patients)"),
SUMIFS(CANSCRN!$D:$D,CANSCRN!$A:$A,C5699,CANSCRN!$G:$G,D5699),
IF(AND(A5699="PSA Testing", E5699="Cost per service ($USD)"),
SUMIFS(PSA!$E:$E,PSA!$A:$A,C5699,PSA!$G:$G,D5699),
IF(AND(A5699="Colorectal Cancer Screening", E5699="Cost per service ($USD)"),
SUMIFS(COL!$E:$E,COL!$A:$A,C5699,COL!$G:$G,D5699),
IF(AND(A5699="Cervical Cancer Screening", E5699="Cost per service ($USD)"),
SUMIFS(CERV!$E:$E,CERV!$A:$A,C5699,CERV!$G:$G,D5699),
IF(AND(A5699="Cancer Screening for CKD patients", E5699="Cost per service ($USD)"),
SUMIFS(CANSCRN!$E:$E,CANSCRN!$A:$A,C5699,CANSCRN!$G:$G,D5699),
IF(AND(A5699="PSA Testing", E5699="Total Expenditure ($USD per 100,000 patients)"),
SUMIFS(PSA!$F:$F,PSA!$A:$A,C5699,PSA!$G:$G,D5699),
IF(AND(A5699="Colorectal Cancer Screening", E5699="Total Expenditure ($USD per 100,000 patients)"),
SUMIFS(COL!$F:$F,COL!$A:$A,C5699,COL!$G:$G,D5699),
IF(AND(A5699="Cervical Cancer Screening", E5699="Total Expenditure ($USD per 100,000 patients)"),
SUMIFS(CERV!$F:$F,CERV!$A:$A,C5699,CERV!$G:$G,D5699),
SUMIFS(CANSCRN!$F:$F,CANSCRN!$A:$A,C5699,CANSCRN!$G:$G,D5699))))))))))))</f>
        <v>23.595845099999998</v>
      </c>
    </row>
    <row r="5700" spans="1:6" x14ac:dyDescent="0.2">
      <c r="A5700" s="24" t="s">
        <v>105</v>
      </c>
      <c r="B5700" s="24" t="s">
        <v>101</v>
      </c>
      <c r="C5700" s="24" t="s">
        <v>38</v>
      </c>
      <c r="D5700" s="24">
        <v>2009</v>
      </c>
      <c r="E5700" s="24" t="s">
        <v>106</v>
      </c>
      <c r="F5700">
        <f>IF(AND(A5700="PSA Testing", E5700= "Utilization Rate (per 100,000 patients)"),
SUMIFS(PSA!$D:$D,PSA!$A:$A,C5700,PSA!$G:$G,D5700),
IF(AND(A5700="Colorectal Cancer Screening", E5700="Utilization Rate (per 100,000 patients)"),
SUMIFS(COL!$D:$D,COL!$A:$A,C5700,COL!$G:$G, D5700),
IF(AND(A5700="Cervical Cancer Screening", E5700="Utilization Rate (per 100,000 patients)"),
SUMIFS(CERV!$D:$D,CERV!$A:$A,C5700,CERV!$G:$G,D5700),
IF(AND(A5700="Cancer Screening for CKD patients", E5700="Utilization Rate (per 100,000 patients)"),
SUMIFS(CANSCRN!$D:$D,CANSCRN!$A:$A,C5700,CANSCRN!$G:$G,D5700),
IF(AND(A5700="PSA Testing", E5700="Cost per service ($USD)"),
SUMIFS(PSA!$E:$E,PSA!$A:$A,C5700,PSA!$G:$G,D5700),
IF(AND(A5700="Colorectal Cancer Screening", E5700="Cost per service ($USD)"),
SUMIFS(COL!$E:$E,COL!$A:$A,C5700,COL!$G:$G,D5700),
IF(AND(A5700="Cervical Cancer Screening", E5700="Cost per service ($USD)"),
SUMIFS(CERV!$E:$E,CERV!$A:$A,C5700,CERV!$G:$G,D5700),
IF(AND(A5700="Cancer Screening for CKD patients", E5700="Cost per service ($USD)"),
SUMIFS(CANSCRN!$E:$E,CANSCRN!$A:$A,C5700,CANSCRN!$G:$G,D5700),
IF(AND(A5700="PSA Testing", E5700="Total Expenditure ($USD per 100,000 patients)"),
SUMIFS(PSA!$F:$F,PSA!$A:$A,C5700,PSA!$G:$G,D5700),
IF(AND(A5700="Colorectal Cancer Screening", E5700="Total Expenditure ($USD per 100,000 patients)"),
SUMIFS(COL!$F:$F,COL!$A:$A,C5700,COL!$G:$G,D5700),
IF(AND(A5700="Cervical Cancer Screening", E5700="Total Expenditure ($USD per 100,000 patients)"),
SUMIFS(CERV!$F:$F,CERV!$A:$A,C5700,CERV!$G:$G,D5700),
SUMIFS(CANSCRN!$F:$F,CANSCRN!$A:$A,C5700,CANSCRN!$G:$G,D5700))))))))))))</f>
        <v>20.422622</v>
      </c>
    </row>
    <row r="5701" spans="1:6" x14ac:dyDescent="0.2">
      <c r="A5701" s="24" t="s">
        <v>105</v>
      </c>
      <c r="B5701" s="24" t="s">
        <v>101</v>
      </c>
      <c r="C5701" s="24" t="s">
        <v>38</v>
      </c>
      <c r="D5701" s="24">
        <v>2010</v>
      </c>
      <c r="E5701" s="24" t="s">
        <v>106</v>
      </c>
      <c r="F5701">
        <f>IF(AND(A5701="PSA Testing", E5701= "Utilization Rate (per 100,000 patients)"),
SUMIFS(PSA!$D:$D,PSA!$A:$A,C5701,PSA!$G:$G,D5701),
IF(AND(A5701="Colorectal Cancer Screening", E5701="Utilization Rate (per 100,000 patients)"),
SUMIFS(COL!$D:$D,COL!$A:$A,C5701,COL!$G:$G, D5701),
IF(AND(A5701="Cervical Cancer Screening", E5701="Utilization Rate (per 100,000 patients)"),
SUMIFS(CERV!$D:$D,CERV!$A:$A,C5701,CERV!$G:$G,D5701),
IF(AND(A5701="Cancer Screening for CKD patients", E5701="Utilization Rate (per 100,000 patients)"),
SUMIFS(CANSCRN!$D:$D,CANSCRN!$A:$A,C5701,CANSCRN!$G:$G,D5701),
IF(AND(A5701="PSA Testing", E5701="Cost per service ($USD)"),
SUMIFS(PSA!$E:$E,PSA!$A:$A,C5701,PSA!$G:$G,D5701),
IF(AND(A5701="Colorectal Cancer Screening", E5701="Cost per service ($USD)"),
SUMIFS(COL!$E:$E,COL!$A:$A,C5701,COL!$G:$G,D5701),
IF(AND(A5701="Cervical Cancer Screening", E5701="Cost per service ($USD)"),
SUMIFS(CERV!$E:$E,CERV!$A:$A,C5701,CERV!$G:$G,D5701),
IF(AND(A5701="Cancer Screening for CKD patients", E5701="Cost per service ($USD)"),
SUMIFS(CANSCRN!$E:$E,CANSCRN!$A:$A,C5701,CANSCRN!$G:$G,D5701),
IF(AND(A5701="PSA Testing", E5701="Total Expenditure ($USD per 100,000 patients)"),
SUMIFS(PSA!$F:$F,PSA!$A:$A,C5701,PSA!$G:$G,D5701),
IF(AND(A5701="Colorectal Cancer Screening", E5701="Total Expenditure ($USD per 100,000 patients)"),
SUMIFS(COL!$F:$F,COL!$A:$A,C5701,COL!$G:$G,D5701),
IF(AND(A5701="Cervical Cancer Screening", E5701="Total Expenditure ($USD per 100,000 patients)"),
SUMIFS(CERV!$F:$F,CERV!$A:$A,C5701,CERV!$G:$G,D5701),
SUMIFS(CANSCRN!$F:$F,CANSCRN!$A:$A,C5701,CANSCRN!$G:$G,D5701))))))))))))</f>
        <v>16.503694299999999</v>
      </c>
    </row>
    <row r="5702" spans="1:6" x14ac:dyDescent="0.2">
      <c r="A5702" s="24" t="s">
        <v>105</v>
      </c>
      <c r="B5702" s="24" t="s">
        <v>101</v>
      </c>
      <c r="C5702" s="24" t="s">
        <v>38</v>
      </c>
      <c r="D5702" s="24">
        <v>2011</v>
      </c>
      <c r="E5702" s="24" t="s">
        <v>106</v>
      </c>
      <c r="F5702">
        <f>IF(AND(A5702="PSA Testing", E5702= "Utilization Rate (per 100,000 patients)"),
SUMIFS(PSA!$D:$D,PSA!$A:$A,C5702,PSA!$G:$G,D5702),
IF(AND(A5702="Colorectal Cancer Screening", E5702="Utilization Rate (per 100,000 patients)"),
SUMIFS(COL!$D:$D,COL!$A:$A,C5702,COL!$G:$G, D5702),
IF(AND(A5702="Cervical Cancer Screening", E5702="Utilization Rate (per 100,000 patients)"),
SUMIFS(CERV!$D:$D,CERV!$A:$A,C5702,CERV!$G:$G,D5702),
IF(AND(A5702="Cancer Screening for CKD patients", E5702="Utilization Rate (per 100,000 patients)"),
SUMIFS(CANSCRN!$D:$D,CANSCRN!$A:$A,C5702,CANSCRN!$G:$G,D5702),
IF(AND(A5702="PSA Testing", E5702="Cost per service ($USD)"),
SUMIFS(PSA!$E:$E,PSA!$A:$A,C5702,PSA!$G:$G,D5702),
IF(AND(A5702="Colorectal Cancer Screening", E5702="Cost per service ($USD)"),
SUMIFS(COL!$E:$E,COL!$A:$A,C5702,COL!$G:$G,D5702),
IF(AND(A5702="Cervical Cancer Screening", E5702="Cost per service ($USD)"),
SUMIFS(CERV!$E:$E,CERV!$A:$A,C5702,CERV!$G:$G,D5702),
IF(AND(A5702="Cancer Screening for CKD patients", E5702="Cost per service ($USD)"),
SUMIFS(CANSCRN!$E:$E,CANSCRN!$A:$A,C5702,CANSCRN!$G:$G,D5702),
IF(AND(A5702="PSA Testing", E5702="Total Expenditure ($USD per 100,000 patients)"),
SUMIFS(PSA!$F:$F,PSA!$A:$A,C5702,PSA!$G:$G,D5702),
IF(AND(A5702="Colorectal Cancer Screening", E5702="Total Expenditure ($USD per 100,000 patients)"),
SUMIFS(COL!$F:$F,COL!$A:$A,C5702,COL!$G:$G,D5702),
IF(AND(A5702="Cervical Cancer Screening", E5702="Total Expenditure ($USD per 100,000 patients)"),
SUMIFS(CERV!$F:$F,CERV!$A:$A,C5702,CERV!$G:$G,D5702),
SUMIFS(CANSCRN!$F:$F,CANSCRN!$A:$A,C5702,CANSCRN!$G:$G,D5702))))))))))))</f>
        <v>27.773376599999999</v>
      </c>
    </row>
    <row r="5703" spans="1:6" x14ac:dyDescent="0.2">
      <c r="A5703" s="24" t="s">
        <v>105</v>
      </c>
      <c r="B5703" s="24" t="s">
        <v>101</v>
      </c>
      <c r="C5703" s="24" t="s">
        <v>38</v>
      </c>
      <c r="D5703" s="24">
        <v>2012</v>
      </c>
      <c r="E5703" s="24" t="s">
        <v>106</v>
      </c>
      <c r="F5703">
        <f>IF(AND(A5703="PSA Testing", E5703= "Utilization Rate (per 100,000 patients)"),
SUMIFS(PSA!$D:$D,PSA!$A:$A,C5703,PSA!$G:$G,D5703),
IF(AND(A5703="Colorectal Cancer Screening", E5703="Utilization Rate (per 100,000 patients)"),
SUMIFS(COL!$D:$D,COL!$A:$A,C5703,COL!$G:$G, D5703),
IF(AND(A5703="Cervical Cancer Screening", E5703="Utilization Rate (per 100,000 patients)"),
SUMIFS(CERV!$D:$D,CERV!$A:$A,C5703,CERV!$G:$G,D5703),
IF(AND(A5703="Cancer Screening for CKD patients", E5703="Utilization Rate (per 100,000 patients)"),
SUMIFS(CANSCRN!$D:$D,CANSCRN!$A:$A,C5703,CANSCRN!$G:$G,D5703),
IF(AND(A5703="PSA Testing", E5703="Cost per service ($USD)"),
SUMIFS(PSA!$E:$E,PSA!$A:$A,C5703,PSA!$G:$G,D5703),
IF(AND(A5703="Colorectal Cancer Screening", E5703="Cost per service ($USD)"),
SUMIFS(COL!$E:$E,COL!$A:$A,C5703,COL!$G:$G,D5703),
IF(AND(A5703="Cervical Cancer Screening", E5703="Cost per service ($USD)"),
SUMIFS(CERV!$E:$E,CERV!$A:$A,C5703,CERV!$G:$G,D5703),
IF(AND(A5703="Cancer Screening for CKD patients", E5703="Cost per service ($USD)"),
SUMIFS(CANSCRN!$E:$E,CANSCRN!$A:$A,C5703,CANSCRN!$G:$G,D5703),
IF(AND(A5703="PSA Testing", E5703="Total Expenditure ($USD per 100,000 patients)"),
SUMIFS(PSA!$F:$F,PSA!$A:$A,C5703,PSA!$G:$G,D5703),
IF(AND(A5703="Colorectal Cancer Screening", E5703="Total Expenditure ($USD per 100,000 patients)"),
SUMIFS(COL!$F:$F,COL!$A:$A,C5703,COL!$G:$G,D5703),
IF(AND(A5703="Cervical Cancer Screening", E5703="Total Expenditure ($USD per 100,000 patients)"),
SUMIFS(CERV!$F:$F,CERV!$A:$A,C5703,CERV!$G:$G,D5703),
SUMIFS(CANSCRN!$F:$F,CANSCRN!$A:$A,C5703,CANSCRN!$G:$G,D5703))))))))))))</f>
        <v>28.057049200000002</v>
      </c>
    </row>
    <row r="5704" spans="1:6" x14ac:dyDescent="0.2">
      <c r="A5704" s="24" t="s">
        <v>105</v>
      </c>
      <c r="B5704" s="24" t="s">
        <v>101</v>
      </c>
      <c r="C5704" s="24" t="s">
        <v>38</v>
      </c>
      <c r="D5704" s="24">
        <v>2013</v>
      </c>
      <c r="E5704" s="24" t="s">
        <v>106</v>
      </c>
      <c r="F5704">
        <f>IF(AND(A5704="PSA Testing", E5704= "Utilization Rate (per 100,000 patients)"),
SUMIFS(PSA!$D:$D,PSA!$A:$A,C5704,PSA!$G:$G,D5704),
IF(AND(A5704="Colorectal Cancer Screening", E5704="Utilization Rate (per 100,000 patients)"),
SUMIFS(COL!$D:$D,COL!$A:$A,C5704,COL!$G:$G, D5704),
IF(AND(A5704="Cervical Cancer Screening", E5704="Utilization Rate (per 100,000 patients)"),
SUMIFS(CERV!$D:$D,CERV!$A:$A,C5704,CERV!$G:$G,D5704),
IF(AND(A5704="Cancer Screening for CKD patients", E5704="Utilization Rate (per 100,000 patients)"),
SUMIFS(CANSCRN!$D:$D,CANSCRN!$A:$A,C5704,CANSCRN!$G:$G,D5704),
IF(AND(A5704="PSA Testing", E5704="Cost per service ($USD)"),
SUMIFS(PSA!$E:$E,PSA!$A:$A,C5704,PSA!$G:$G,D5704),
IF(AND(A5704="Colorectal Cancer Screening", E5704="Cost per service ($USD)"),
SUMIFS(COL!$E:$E,COL!$A:$A,C5704,COL!$G:$G,D5704),
IF(AND(A5704="Cervical Cancer Screening", E5704="Cost per service ($USD)"),
SUMIFS(CERV!$E:$E,CERV!$A:$A,C5704,CERV!$G:$G,D5704),
IF(AND(A5704="Cancer Screening for CKD patients", E5704="Cost per service ($USD)"),
SUMIFS(CANSCRN!$E:$E,CANSCRN!$A:$A,C5704,CANSCRN!$G:$G,D5704),
IF(AND(A5704="PSA Testing", E5704="Total Expenditure ($USD per 100,000 patients)"),
SUMIFS(PSA!$F:$F,PSA!$A:$A,C5704,PSA!$G:$G,D5704),
IF(AND(A5704="Colorectal Cancer Screening", E5704="Total Expenditure ($USD per 100,000 patients)"),
SUMIFS(COL!$F:$F,COL!$A:$A,C5704,COL!$G:$G,D5704),
IF(AND(A5704="Cervical Cancer Screening", E5704="Total Expenditure ($USD per 100,000 patients)"),
SUMIFS(CERV!$F:$F,CERV!$A:$A,C5704,CERV!$G:$G,D5704),
SUMIFS(CANSCRN!$F:$F,CANSCRN!$A:$A,C5704,CANSCRN!$G:$G,D5704))))))))))))</f>
        <v>25.475238099999999</v>
      </c>
    </row>
    <row r="5705" spans="1:6" x14ac:dyDescent="0.2">
      <c r="A5705" s="24" t="s">
        <v>105</v>
      </c>
      <c r="B5705" s="24" t="s">
        <v>101</v>
      </c>
      <c r="C5705" s="24" t="s">
        <v>38</v>
      </c>
      <c r="D5705" s="24">
        <v>2014</v>
      </c>
      <c r="E5705" s="24" t="s">
        <v>106</v>
      </c>
      <c r="F5705">
        <f>IF(AND(A5705="PSA Testing", E5705= "Utilization Rate (per 100,000 patients)"),
SUMIFS(PSA!$D:$D,PSA!$A:$A,C5705,PSA!$G:$G,D5705),
IF(AND(A5705="Colorectal Cancer Screening", E5705="Utilization Rate (per 100,000 patients)"),
SUMIFS(COL!$D:$D,COL!$A:$A,C5705,COL!$G:$G, D5705),
IF(AND(A5705="Cervical Cancer Screening", E5705="Utilization Rate (per 100,000 patients)"),
SUMIFS(CERV!$D:$D,CERV!$A:$A,C5705,CERV!$G:$G,D5705),
IF(AND(A5705="Cancer Screening for CKD patients", E5705="Utilization Rate (per 100,000 patients)"),
SUMIFS(CANSCRN!$D:$D,CANSCRN!$A:$A,C5705,CANSCRN!$G:$G,D5705),
IF(AND(A5705="PSA Testing", E5705="Cost per service ($USD)"),
SUMIFS(PSA!$E:$E,PSA!$A:$A,C5705,PSA!$G:$G,D5705),
IF(AND(A5705="Colorectal Cancer Screening", E5705="Cost per service ($USD)"),
SUMIFS(COL!$E:$E,COL!$A:$A,C5705,COL!$G:$G,D5705),
IF(AND(A5705="Cervical Cancer Screening", E5705="Cost per service ($USD)"),
SUMIFS(CERV!$E:$E,CERV!$A:$A,C5705,CERV!$G:$G,D5705),
IF(AND(A5705="Cancer Screening for CKD patients", E5705="Cost per service ($USD)"),
SUMIFS(CANSCRN!$E:$E,CANSCRN!$A:$A,C5705,CANSCRN!$G:$G,D5705),
IF(AND(A5705="PSA Testing", E5705="Total Expenditure ($USD per 100,000 patients)"),
SUMIFS(PSA!$F:$F,PSA!$A:$A,C5705,PSA!$G:$G,D5705),
IF(AND(A5705="Colorectal Cancer Screening", E5705="Total Expenditure ($USD per 100,000 patients)"),
SUMIFS(COL!$F:$F,COL!$A:$A,C5705,COL!$G:$G,D5705),
IF(AND(A5705="Cervical Cancer Screening", E5705="Total Expenditure ($USD per 100,000 patients)"),
SUMIFS(CERV!$F:$F,CERV!$A:$A,C5705,CERV!$G:$G,D5705),
SUMIFS(CANSCRN!$F:$F,CANSCRN!$A:$A,C5705,CANSCRN!$G:$G,D5705))))))))))))</f>
        <v>24.090645200000001</v>
      </c>
    </row>
    <row r="5706" spans="1:6" x14ac:dyDescent="0.2">
      <c r="A5706" s="24" t="s">
        <v>105</v>
      </c>
      <c r="B5706" s="24" t="s">
        <v>101</v>
      </c>
      <c r="C5706" s="24" t="s">
        <v>38</v>
      </c>
      <c r="D5706" s="24">
        <v>2015</v>
      </c>
      <c r="E5706" s="24" t="s">
        <v>106</v>
      </c>
      <c r="F5706">
        <f>IF(AND(A5706="PSA Testing", E5706= "Utilization Rate (per 100,000 patients)"),
SUMIFS(PSA!$D:$D,PSA!$A:$A,C5706,PSA!$G:$G,D5706),
IF(AND(A5706="Colorectal Cancer Screening", E5706="Utilization Rate (per 100,000 patients)"),
SUMIFS(COL!$D:$D,COL!$A:$A,C5706,COL!$G:$G, D5706),
IF(AND(A5706="Cervical Cancer Screening", E5706="Utilization Rate (per 100,000 patients)"),
SUMIFS(CERV!$D:$D,CERV!$A:$A,C5706,CERV!$G:$G,D5706),
IF(AND(A5706="Cancer Screening for CKD patients", E5706="Utilization Rate (per 100,000 patients)"),
SUMIFS(CANSCRN!$D:$D,CANSCRN!$A:$A,C5706,CANSCRN!$G:$G,D5706),
IF(AND(A5706="PSA Testing", E5706="Cost per service ($USD)"),
SUMIFS(PSA!$E:$E,PSA!$A:$A,C5706,PSA!$G:$G,D5706),
IF(AND(A5706="Colorectal Cancer Screening", E5706="Cost per service ($USD)"),
SUMIFS(COL!$E:$E,COL!$A:$A,C5706,COL!$G:$G,D5706),
IF(AND(A5706="Cervical Cancer Screening", E5706="Cost per service ($USD)"),
SUMIFS(CERV!$E:$E,CERV!$A:$A,C5706,CERV!$G:$G,D5706),
IF(AND(A5706="Cancer Screening for CKD patients", E5706="Cost per service ($USD)"),
SUMIFS(CANSCRN!$E:$E,CANSCRN!$A:$A,C5706,CANSCRN!$G:$G,D5706),
IF(AND(A5706="PSA Testing", E5706="Total Expenditure ($USD per 100,000 patients)"),
SUMIFS(PSA!$F:$F,PSA!$A:$A,C5706,PSA!$G:$G,D5706),
IF(AND(A5706="Colorectal Cancer Screening", E5706="Total Expenditure ($USD per 100,000 patients)"),
SUMIFS(COL!$F:$F,COL!$A:$A,C5706,COL!$G:$G,D5706),
IF(AND(A5706="Cervical Cancer Screening", E5706="Total Expenditure ($USD per 100,000 patients)"),
SUMIFS(CERV!$F:$F,CERV!$A:$A,C5706,CERV!$G:$G,D5706),
SUMIFS(CANSCRN!$F:$F,CANSCRN!$A:$A,C5706,CANSCRN!$G:$G,D5706))))))))))))</f>
        <v>32.670338999999998</v>
      </c>
    </row>
    <row r="5707" spans="1:6" x14ac:dyDescent="0.2">
      <c r="A5707" s="24" t="s">
        <v>105</v>
      </c>
      <c r="B5707" s="24" t="s">
        <v>101</v>
      </c>
      <c r="C5707" s="24" t="s">
        <v>38</v>
      </c>
      <c r="D5707" s="24">
        <v>2016</v>
      </c>
      <c r="E5707" s="24" t="s">
        <v>106</v>
      </c>
      <c r="F5707">
        <f>IF(AND(A5707="PSA Testing", E5707= "Utilization Rate (per 100,000 patients)"),
SUMIFS(PSA!$D:$D,PSA!$A:$A,C5707,PSA!$G:$G,D5707),
IF(AND(A5707="Colorectal Cancer Screening", E5707="Utilization Rate (per 100,000 patients)"),
SUMIFS(COL!$D:$D,COL!$A:$A,C5707,COL!$G:$G, D5707),
IF(AND(A5707="Cervical Cancer Screening", E5707="Utilization Rate (per 100,000 patients)"),
SUMIFS(CERV!$D:$D,CERV!$A:$A,C5707,CERV!$G:$G,D5707),
IF(AND(A5707="Cancer Screening for CKD patients", E5707="Utilization Rate (per 100,000 patients)"),
SUMIFS(CANSCRN!$D:$D,CANSCRN!$A:$A,C5707,CANSCRN!$G:$G,D5707),
IF(AND(A5707="PSA Testing", E5707="Cost per service ($USD)"),
SUMIFS(PSA!$E:$E,PSA!$A:$A,C5707,PSA!$G:$G,D5707),
IF(AND(A5707="Colorectal Cancer Screening", E5707="Cost per service ($USD)"),
SUMIFS(COL!$E:$E,COL!$A:$A,C5707,COL!$G:$G,D5707),
IF(AND(A5707="Cervical Cancer Screening", E5707="Cost per service ($USD)"),
SUMIFS(CERV!$E:$E,CERV!$A:$A,C5707,CERV!$G:$G,D5707),
IF(AND(A5707="Cancer Screening for CKD patients", E5707="Cost per service ($USD)"),
SUMIFS(CANSCRN!$E:$E,CANSCRN!$A:$A,C5707,CANSCRN!$G:$G,D5707),
IF(AND(A5707="PSA Testing", E5707="Total Expenditure ($USD per 100,000 patients)"),
SUMIFS(PSA!$F:$F,PSA!$A:$A,C5707,PSA!$G:$G,D5707),
IF(AND(A5707="Colorectal Cancer Screening", E5707="Total Expenditure ($USD per 100,000 patients)"),
SUMIFS(COL!$F:$F,COL!$A:$A,C5707,COL!$G:$G,D5707),
IF(AND(A5707="Cervical Cancer Screening", E5707="Total Expenditure ($USD per 100,000 patients)"),
SUMIFS(CERV!$F:$F,CERV!$A:$A,C5707,CERV!$G:$G,D5707),
SUMIFS(CANSCRN!$F:$F,CANSCRN!$A:$A,C5707,CANSCRN!$G:$G,D5707))))))))))))</f>
        <v>24.338281299999998</v>
      </c>
    </row>
    <row r="5708" spans="1:6" x14ac:dyDescent="0.2">
      <c r="A5708" s="24" t="s">
        <v>105</v>
      </c>
      <c r="B5708" s="24" t="s">
        <v>101</v>
      </c>
      <c r="C5708" s="24" t="s">
        <v>38</v>
      </c>
      <c r="D5708" s="24">
        <v>2017</v>
      </c>
      <c r="E5708" s="24" t="s">
        <v>106</v>
      </c>
      <c r="F5708">
        <f>IF(AND(A5708="PSA Testing", E5708= "Utilization Rate (per 100,000 patients)"),
SUMIFS(PSA!$D:$D,PSA!$A:$A,C5708,PSA!$G:$G,D5708),
IF(AND(A5708="Colorectal Cancer Screening", E5708="Utilization Rate (per 100,000 patients)"),
SUMIFS(COL!$D:$D,COL!$A:$A,C5708,COL!$G:$G, D5708),
IF(AND(A5708="Cervical Cancer Screening", E5708="Utilization Rate (per 100,000 patients)"),
SUMIFS(CERV!$D:$D,CERV!$A:$A,C5708,CERV!$G:$G,D5708),
IF(AND(A5708="Cancer Screening for CKD patients", E5708="Utilization Rate (per 100,000 patients)"),
SUMIFS(CANSCRN!$D:$D,CANSCRN!$A:$A,C5708,CANSCRN!$G:$G,D5708),
IF(AND(A5708="PSA Testing", E5708="Cost per service ($USD)"),
SUMIFS(PSA!$E:$E,PSA!$A:$A,C5708,PSA!$G:$G,D5708),
IF(AND(A5708="Colorectal Cancer Screening", E5708="Cost per service ($USD)"),
SUMIFS(COL!$E:$E,COL!$A:$A,C5708,COL!$G:$G,D5708),
IF(AND(A5708="Cervical Cancer Screening", E5708="Cost per service ($USD)"),
SUMIFS(CERV!$E:$E,CERV!$A:$A,C5708,CERV!$G:$G,D5708),
IF(AND(A5708="Cancer Screening for CKD patients", E5708="Cost per service ($USD)"),
SUMIFS(CANSCRN!$E:$E,CANSCRN!$A:$A,C5708,CANSCRN!$G:$G,D5708),
IF(AND(A5708="PSA Testing", E5708="Total Expenditure ($USD per 100,000 patients)"),
SUMIFS(PSA!$F:$F,PSA!$A:$A,C5708,PSA!$G:$G,D5708),
IF(AND(A5708="Colorectal Cancer Screening", E5708="Total Expenditure ($USD per 100,000 patients)"),
SUMIFS(COL!$F:$F,COL!$A:$A,C5708,COL!$G:$G,D5708),
IF(AND(A5708="Cervical Cancer Screening", E5708="Total Expenditure ($USD per 100,000 patients)"),
SUMIFS(CERV!$F:$F,CERV!$A:$A,C5708,CERV!$G:$G,D5708),
SUMIFS(CANSCRN!$F:$F,CANSCRN!$A:$A,C5708,CANSCRN!$G:$G,D5708))))))))))))</f>
        <v>25.867808199999999</v>
      </c>
    </row>
    <row r="5709" spans="1:6" x14ac:dyDescent="0.2">
      <c r="A5709" s="24" t="s">
        <v>105</v>
      </c>
      <c r="B5709" s="24" t="s">
        <v>101</v>
      </c>
      <c r="C5709" s="24" t="s">
        <v>38</v>
      </c>
      <c r="D5709" s="24">
        <v>2018</v>
      </c>
      <c r="E5709" s="24" t="s">
        <v>106</v>
      </c>
      <c r="F5709">
        <f>IF(AND(A5709="PSA Testing", E5709= "Utilization Rate (per 100,000 patients)"),
SUMIFS(PSA!$D:$D,PSA!$A:$A,C5709,PSA!$G:$G,D5709),
IF(AND(A5709="Colorectal Cancer Screening", E5709="Utilization Rate (per 100,000 patients)"),
SUMIFS(COL!$D:$D,COL!$A:$A,C5709,COL!$G:$G, D5709),
IF(AND(A5709="Cervical Cancer Screening", E5709="Utilization Rate (per 100,000 patients)"),
SUMIFS(CERV!$D:$D,CERV!$A:$A,C5709,CERV!$G:$G,D5709),
IF(AND(A5709="Cancer Screening for CKD patients", E5709="Utilization Rate (per 100,000 patients)"),
SUMIFS(CANSCRN!$D:$D,CANSCRN!$A:$A,C5709,CANSCRN!$G:$G,D5709),
IF(AND(A5709="PSA Testing", E5709="Cost per service ($USD)"),
SUMIFS(PSA!$E:$E,PSA!$A:$A,C5709,PSA!$G:$G,D5709),
IF(AND(A5709="Colorectal Cancer Screening", E5709="Cost per service ($USD)"),
SUMIFS(COL!$E:$E,COL!$A:$A,C5709,COL!$G:$G,D5709),
IF(AND(A5709="Cervical Cancer Screening", E5709="Cost per service ($USD)"),
SUMIFS(CERV!$E:$E,CERV!$A:$A,C5709,CERV!$G:$G,D5709),
IF(AND(A5709="Cancer Screening for CKD patients", E5709="Cost per service ($USD)"),
SUMIFS(CANSCRN!$E:$E,CANSCRN!$A:$A,C5709,CANSCRN!$G:$G,D5709),
IF(AND(A5709="PSA Testing", E5709="Total Expenditure ($USD per 100,000 patients)"),
SUMIFS(PSA!$F:$F,PSA!$A:$A,C5709,PSA!$G:$G,D5709),
IF(AND(A5709="Colorectal Cancer Screening", E5709="Total Expenditure ($USD per 100,000 patients)"),
SUMIFS(COL!$F:$F,COL!$A:$A,C5709,COL!$G:$G,D5709),
IF(AND(A5709="Cervical Cancer Screening", E5709="Total Expenditure ($USD per 100,000 patients)"),
SUMIFS(CERV!$F:$F,CERV!$A:$A,C5709,CERV!$G:$G,D5709),
SUMIFS(CANSCRN!$F:$F,CANSCRN!$A:$A,C5709,CANSCRN!$G:$G,D5709))))))))))))</f>
        <v>25.803636399999998</v>
      </c>
    </row>
    <row r="5710" spans="1:6" x14ac:dyDescent="0.2">
      <c r="A5710" s="24" t="s">
        <v>105</v>
      </c>
      <c r="B5710" s="24" t="s">
        <v>101</v>
      </c>
      <c r="C5710" s="24" t="s">
        <v>38</v>
      </c>
      <c r="D5710" s="24">
        <v>2019</v>
      </c>
      <c r="E5710" s="24" t="s">
        <v>106</v>
      </c>
      <c r="F5710">
        <f>IF(AND(A5710="PSA Testing", E5710= "Utilization Rate (per 100,000 patients)"),
SUMIFS(PSA!$D:$D,PSA!$A:$A,C5710,PSA!$G:$G,D5710),
IF(AND(A5710="Colorectal Cancer Screening", E5710="Utilization Rate (per 100,000 patients)"),
SUMIFS(COL!$D:$D,COL!$A:$A,C5710,COL!$G:$G, D5710),
IF(AND(A5710="Cervical Cancer Screening", E5710="Utilization Rate (per 100,000 patients)"),
SUMIFS(CERV!$D:$D,CERV!$A:$A,C5710,CERV!$G:$G,D5710),
IF(AND(A5710="Cancer Screening for CKD patients", E5710="Utilization Rate (per 100,000 patients)"),
SUMIFS(CANSCRN!$D:$D,CANSCRN!$A:$A,C5710,CANSCRN!$G:$G,D5710),
IF(AND(A5710="PSA Testing", E5710="Cost per service ($USD)"),
SUMIFS(PSA!$E:$E,PSA!$A:$A,C5710,PSA!$G:$G,D5710),
IF(AND(A5710="Colorectal Cancer Screening", E5710="Cost per service ($USD)"),
SUMIFS(COL!$E:$E,COL!$A:$A,C5710,COL!$G:$G,D5710),
IF(AND(A5710="Cervical Cancer Screening", E5710="Cost per service ($USD)"),
SUMIFS(CERV!$E:$E,CERV!$A:$A,C5710,CERV!$G:$G,D5710),
IF(AND(A5710="Cancer Screening for CKD patients", E5710="Cost per service ($USD)"),
SUMIFS(CANSCRN!$E:$E,CANSCRN!$A:$A,C5710,CANSCRN!$G:$G,D5710),
IF(AND(A5710="PSA Testing", E5710="Total Expenditure ($USD per 100,000 patients)"),
SUMIFS(PSA!$F:$F,PSA!$A:$A,C5710,PSA!$G:$G,D5710),
IF(AND(A5710="Colorectal Cancer Screening", E5710="Total Expenditure ($USD per 100,000 patients)"),
SUMIFS(COL!$F:$F,COL!$A:$A,C5710,COL!$G:$G,D5710),
IF(AND(A5710="Cervical Cancer Screening", E5710="Total Expenditure ($USD per 100,000 patients)"),
SUMIFS(CERV!$F:$F,CERV!$A:$A,C5710,CERV!$G:$G,D5710),
SUMIFS(CANSCRN!$F:$F,CANSCRN!$A:$A,C5710,CANSCRN!$G:$G,D5710))))))))))))</f>
        <v>26.7325333</v>
      </c>
    </row>
    <row r="5711" spans="1:6" x14ac:dyDescent="0.2">
      <c r="A5711" s="24" t="s">
        <v>105</v>
      </c>
      <c r="B5711" s="24" t="s">
        <v>101</v>
      </c>
      <c r="C5711" s="24" t="s">
        <v>39</v>
      </c>
      <c r="D5711" s="24">
        <v>2009</v>
      </c>
      <c r="E5711" s="24" t="s">
        <v>106</v>
      </c>
      <c r="F5711">
        <f>IF(AND(A5711="PSA Testing", E5711= "Utilization Rate (per 100,000 patients)"),
SUMIFS(PSA!$D:$D,PSA!$A:$A,C5711,PSA!$G:$G,D5711),
IF(AND(A5711="Colorectal Cancer Screening", E5711="Utilization Rate (per 100,000 patients)"),
SUMIFS(COL!$D:$D,COL!$A:$A,C5711,COL!$G:$G, D5711),
IF(AND(A5711="Cervical Cancer Screening", E5711="Utilization Rate (per 100,000 patients)"),
SUMIFS(CERV!$D:$D,CERV!$A:$A,C5711,CERV!$G:$G,D5711),
IF(AND(A5711="Cancer Screening for CKD patients", E5711="Utilization Rate (per 100,000 patients)"),
SUMIFS(CANSCRN!$D:$D,CANSCRN!$A:$A,C5711,CANSCRN!$G:$G,D5711),
IF(AND(A5711="PSA Testing", E5711="Cost per service ($USD)"),
SUMIFS(PSA!$E:$E,PSA!$A:$A,C5711,PSA!$G:$G,D5711),
IF(AND(A5711="Colorectal Cancer Screening", E5711="Cost per service ($USD)"),
SUMIFS(COL!$E:$E,COL!$A:$A,C5711,COL!$G:$G,D5711),
IF(AND(A5711="Cervical Cancer Screening", E5711="Cost per service ($USD)"),
SUMIFS(CERV!$E:$E,CERV!$A:$A,C5711,CERV!$G:$G,D5711),
IF(AND(A5711="Cancer Screening for CKD patients", E5711="Cost per service ($USD)"),
SUMIFS(CANSCRN!$E:$E,CANSCRN!$A:$A,C5711,CANSCRN!$G:$G,D5711),
IF(AND(A5711="PSA Testing", E5711="Total Expenditure ($USD per 100,000 patients)"),
SUMIFS(PSA!$F:$F,PSA!$A:$A,C5711,PSA!$G:$G,D5711),
IF(AND(A5711="Colorectal Cancer Screening", E5711="Total Expenditure ($USD per 100,000 patients)"),
SUMIFS(COL!$F:$F,COL!$A:$A,C5711,COL!$G:$G,D5711),
IF(AND(A5711="Cervical Cancer Screening", E5711="Total Expenditure ($USD per 100,000 patients)"),
SUMIFS(CERV!$F:$F,CERV!$A:$A,C5711,CERV!$G:$G,D5711),
SUMIFS(CANSCRN!$F:$F,CANSCRN!$A:$A,C5711,CANSCRN!$G:$G,D5711))))))))))))</f>
        <v>20.270530000000001</v>
      </c>
    </row>
    <row r="5712" spans="1:6" x14ac:dyDescent="0.2">
      <c r="A5712" s="24" t="s">
        <v>105</v>
      </c>
      <c r="B5712" s="24" t="s">
        <v>101</v>
      </c>
      <c r="C5712" s="24" t="s">
        <v>39</v>
      </c>
      <c r="D5712" s="24">
        <v>2010</v>
      </c>
      <c r="E5712" s="24" t="s">
        <v>106</v>
      </c>
      <c r="F5712">
        <f>IF(AND(A5712="PSA Testing", E5712= "Utilization Rate (per 100,000 patients)"),
SUMIFS(PSA!$D:$D,PSA!$A:$A,C5712,PSA!$G:$G,D5712),
IF(AND(A5712="Colorectal Cancer Screening", E5712="Utilization Rate (per 100,000 patients)"),
SUMIFS(COL!$D:$D,COL!$A:$A,C5712,COL!$G:$G, D5712),
IF(AND(A5712="Cervical Cancer Screening", E5712="Utilization Rate (per 100,000 patients)"),
SUMIFS(CERV!$D:$D,CERV!$A:$A,C5712,CERV!$G:$G,D5712),
IF(AND(A5712="Cancer Screening for CKD patients", E5712="Utilization Rate (per 100,000 patients)"),
SUMIFS(CANSCRN!$D:$D,CANSCRN!$A:$A,C5712,CANSCRN!$G:$G,D5712),
IF(AND(A5712="PSA Testing", E5712="Cost per service ($USD)"),
SUMIFS(PSA!$E:$E,PSA!$A:$A,C5712,PSA!$G:$G,D5712),
IF(AND(A5712="Colorectal Cancer Screening", E5712="Cost per service ($USD)"),
SUMIFS(COL!$E:$E,COL!$A:$A,C5712,COL!$G:$G,D5712),
IF(AND(A5712="Cervical Cancer Screening", E5712="Cost per service ($USD)"),
SUMIFS(CERV!$E:$E,CERV!$A:$A,C5712,CERV!$G:$G,D5712),
IF(AND(A5712="Cancer Screening for CKD patients", E5712="Cost per service ($USD)"),
SUMIFS(CANSCRN!$E:$E,CANSCRN!$A:$A,C5712,CANSCRN!$G:$G,D5712),
IF(AND(A5712="PSA Testing", E5712="Total Expenditure ($USD per 100,000 patients)"),
SUMIFS(PSA!$F:$F,PSA!$A:$A,C5712,PSA!$G:$G,D5712),
IF(AND(A5712="Colorectal Cancer Screening", E5712="Total Expenditure ($USD per 100,000 patients)"),
SUMIFS(COL!$F:$F,COL!$A:$A,C5712,COL!$G:$G,D5712),
IF(AND(A5712="Cervical Cancer Screening", E5712="Total Expenditure ($USD per 100,000 patients)"),
SUMIFS(CERV!$F:$F,CERV!$A:$A,C5712,CERV!$G:$G,D5712),
SUMIFS(CANSCRN!$F:$F,CANSCRN!$A:$A,C5712,CANSCRN!$G:$G,D5712))))))))))))</f>
        <v>19.958664200000001</v>
      </c>
    </row>
    <row r="5713" spans="1:6" x14ac:dyDescent="0.2">
      <c r="A5713" s="24" t="s">
        <v>105</v>
      </c>
      <c r="B5713" s="24" t="s">
        <v>101</v>
      </c>
      <c r="C5713" s="24" t="s">
        <v>39</v>
      </c>
      <c r="D5713" s="24">
        <v>2011</v>
      </c>
      <c r="E5713" s="24" t="s">
        <v>106</v>
      </c>
      <c r="F5713">
        <f>IF(AND(A5713="PSA Testing", E5713= "Utilization Rate (per 100,000 patients)"),
SUMIFS(PSA!$D:$D,PSA!$A:$A,C5713,PSA!$G:$G,D5713),
IF(AND(A5713="Colorectal Cancer Screening", E5713="Utilization Rate (per 100,000 patients)"),
SUMIFS(COL!$D:$D,COL!$A:$A,C5713,COL!$G:$G, D5713),
IF(AND(A5713="Cervical Cancer Screening", E5713="Utilization Rate (per 100,000 patients)"),
SUMIFS(CERV!$D:$D,CERV!$A:$A,C5713,CERV!$G:$G,D5713),
IF(AND(A5713="Cancer Screening for CKD patients", E5713="Utilization Rate (per 100,000 patients)"),
SUMIFS(CANSCRN!$D:$D,CANSCRN!$A:$A,C5713,CANSCRN!$G:$G,D5713),
IF(AND(A5713="PSA Testing", E5713="Cost per service ($USD)"),
SUMIFS(PSA!$E:$E,PSA!$A:$A,C5713,PSA!$G:$G,D5713),
IF(AND(A5713="Colorectal Cancer Screening", E5713="Cost per service ($USD)"),
SUMIFS(COL!$E:$E,COL!$A:$A,C5713,COL!$G:$G,D5713),
IF(AND(A5713="Cervical Cancer Screening", E5713="Cost per service ($USD)"),
SUMIFS(CERV!$E:$E,CERV!$A:$A,C5713,CERV!$G:$G,D5713),
IF(AND(A5713="Cancer Screening for CKD patients", E5713="Cost per service ($USD)"),
SUMIFS(CANSCRN!$E:$E,CANSCRN!$A:$A,C5713,CANSCRN!$G:$G,D5713),
IF(AND(A5713="PSA Testing", E5713="Total Expenditure ($USD per 100,000 patients)"),
SUMIFS(PSA!$F:$F,PSA!$A:$A,C5713,PSA!$G:$G,D5713),
IF(AND(A5713="Colorectal Cancer Screening", E5713="Total Expenditure ($USD per 100,000 patients)"),
SUMIFS(COL!$F:$F,COL!$A:$A,C5713,COL!$G:$G,D5713),
IF(AND(A5713="Cervical Cancer Screening", E5713="Total Expenditure ($USD per 100,000 patients)"),
SUMIFS(CERV!$F:$F,CERV!$A:$A,C5713,CERV!$G:$G,D5713),
SUMIFS(CANSCRN!$F:$F,CANSCRN!$A:$A,C5713,CANSCRN!$G:$G,D5713))))))))))))</f>
        <v>22.208388100000001</v>
      </c>
    </row>
    <row r="5714" spans="1:6" x14ac:dyDescent="0.2">
      <c r="A5714" s="24" t="s">
        <v>105</v>
      </c>
      <c r="B5714" s="24" t="s">
        <v>101</v>
      </c>
      <c r="C5714" s="24" t="s">
        <v>39</v>
      </c>
      <c r="D5714" s="24">
        <v>2012</v>
      </c>
      <c r="E5714" s="24" t="s">
        <v>106</v>
      </c>
      <c r="F5714">
        <f>IF(AND(A5714="PSA Testing", E5714= "Utilization Rate (per 100,000 patients)"),
SUMIFS(PSA!$D:$D,PSA!$A:$A,C5714,PSA!$G:$G,D5714),
IF(AND(A5714="Colorectal Cancer Screening", E5714="Utilization Rate (per 100,000 patients)"),
SUMIFS(COL!$D:$D,COL!$A:$A,C5714,COL!$G:$G, D5714),
IF(AND(A5714="Cervical Cancer Screening", E5714="Utilization Rate (per 100,000 patients)"),
SUMIFS(CERV!$D:$D,CERV!$A:$A,C5714,CERV!$G:$G,D5714),
IF(AND(A5714="Cancer Screening for CKD patients", E5714="Utilization Rate (per 100,000 patients)"),
SUMIFS(CANSCRN!$D:$D,CANSCRN!$A:$A,C5714,CANSCRN!$G:$G,D5714),
IF(AND(A5714="PSA Testing", E5714="Cost per service ($USD)"),
SUMIFS(PSA!$E:$E,PSA!$A:$A,C5714,PSA!$G:$G,D5714),
IF(AND(A5714="Colorectal Cancer Screening", E5714="Cost per service ($USD)"),
SUMIFS(COL!$E:$E,COL!$A:$A,C5714,COL!$G:$G,D5714),
IF(AND(A5714="Cervical Cancer Screening", E5714="Cost per service ($USD)"),
SUMIFS(CERV!$E:$E,CERV!$A:$A,C5714,CERV!$G:$G,D5714),
IF(AND(A5714="Cancer Screening for CKD patients", E5714="Cost per service ($USD)"),
SUMIFS(CANSCRN!$E:$E,CANSCRN!$A:$A,C5714,CANSCRN!$G:$G,D5714),
IF(AND(A5714="PSA Testing", E5714="Total Expenditure ($USD per 100,000 patients)"),
SUMIFS(PSA!$F:$F,PSA!$A:$A,C5714,PSA!$G:$G,D5714),
IF(AND(A5714="Colorectal Cancer Screening", E5714="Total Expenditure ($USD per 100,000 patients)"),
SUMIFS(COL!$F:$F,COL!$A:$A,C5714,COL!$G:$G,D5714),
IF(AND(A5714="Cervical Cancer Screening", E5714="Total Expenditure ($USD per 100,000 patients)"),
SUMIFS(CERV!$F:$F,CERV!$A:$A,C5714,CERV!$G:$G,D5714),
SUMIFS(CANSCRN!$F:$F,CANSCRN!$A:$A,C5714,CANSCRN!$G:$G,D5714))))))))))))</f>
        <v>22.743120900000001</v>
      </c>
    </row>
    <row r="5715" spans="1:6" x14ac:dyDescent="0.2">
      <c r="A5715" s="24" t="s">
        <v>105</v>
      </c>
      <c r="B5715" s="24" t="s">
        <v>101</v>
      </c>
      <c r="C5715" s="24" t="s">
        <v>39</v>
      </c>
      <c r="D5715" s="24">
        <v>2013</v>
      </c>
      <c r="E5715" s="24" t="s">
        <v>106</v>
      </c>
      <c r="F5715">
        <f>IF(AND(A5715="PSA Testing", E5715= "Utilization Rate (per 100,000 patients)"),
SUMIFS(PSA!$D:$D,PSA!$A:$A,C5715,PSA!$G:$G,D5715),
IF(AND(A5715="Colorectal Cancer Screening", E5715="Utilization Rate (per 100,000 patients)"),
SUMIFS(COL!$D:$D,COL!$A:$A,C5715,COL!$G:$G, D5715),
IF(AND(A5715="Cervical Cancer Screening", E5715="Utilization Rate (per 100,000 patients)"),
SUMIFS(CERV!$D:$D,CERV!$A:$A,C5715,CERV!$G:$G,D5715),
IF(AND(A5715="Cancer Screening for CKD patients", E5715="Utilization Rate (per 100,000 patients)"),
SUMIFS(CANSCRN!$D:$D,CANSCRN!$A:$A,C5715,CANSCRN!$G:$G,D5715),
IF(AND(A5715="PSA Testing", E5715="Cost per service ($USD)"),
SUMIFS(PSA!$E:$E,PSA!$A:$A,C5715,PSA!$G:$G,D5715),
IF(AND(A5715="Colorectal Cancer Screening", E5715="Cost per service ($USD)"),
SUMIFS(COL!$E:$E,COL!$A:$A,C5715,COL!$G:$G,D5715),
IF(AND(A5715="Cervical Cancer Screening", E5715="Cost per service ($USD)"),
SUMIFS(CERV!$E:$E,CERV!$A:$A,C5715,CERV!$G:$G,D5715),
IF(AND(A5715="Cancer Screening for CKD patients", E5715="Cost per service ($USD)"),
SUMIFS(CANSCRN!$E:$E,CANSCRN!$A:$A,C5715,CANSCRN!$G:$G,D5715),
IF(AND(A5715="PSA Testing", E5715="Total Expenditure ($USD per 100,000 patients)"),
SUMIFS(PSA!$F:$F,PSA!$A:$A,C5715,PSA!$G:$G,D5715),
IF(AND(A5715="Colorectal Cancer Screening", E5715="Total Expenditure ($USD per 100,000 patients)"),
SUMIFS(COL!$F:$F,COL!$A:$A,C5715,COL!$G:$G,D5715),
IF(AND(A5715="Cervical Cancer Screening", E5715="Total Expenditure ($USD per 100,000 patients)"),
SUMIFS(CERV!$F:$F,CERV!$A:$A,C5715,CERV!$G:$G,D5715),
SUMIFS(CANSCRN!$F:$F,CANSCRN!$A:$A,C5715,CANSCRN!$G:$G,D5715))))))))))))</f>
        <v>23.254101200000001</v>
      </c>
    </row>
    <row r="5716" spans="1:6" x14ac:dyDescent="0.2">
      <c r="A5716" s="24" t="s">
        <v>105</v>
      </c>
      <c r="B5716" s="24" t="s">
        <v>101</v>
      </c>
      <c r="C5716" s="24" t="s">
        <v>39</v>
      </c>
      <c r="D5716" s="24">
        <v>2014</v>
      </c>
      <c r="E5716" s="24" t="s">
        <v>106</v>
      </c>
      <c r="F5716">
        <f>IF(AND(A5716="PSA Testing", E5716= "Utilization Rate (per 100,000 patients)"),
SUMIFS(PSA!$D:$D,PSA!$A:$A,C5716,PSA!$G:$G,D5716),
IF(AND(A5716="Colorectal Cancer Screening", E5716="Utilization Rate (per 100,000 patients)"),
SUMIFS(COL!$D:$D,COL!$A:$A,C5716,COL!$G:$G, D5716),
IF(AND(A5716="Cervical Cancer Screening", E5716="Utilization Rate (per 100,000 patients)"),
SUMIFS(CERV!$D:$D,CERV!$A:$A,C5716,CERV!$G:$G,D5716),
IF(AND(A5716="Cancer Screening for CKD patients", E5716="Utilization Rate (per 100,000 patients)"),
SUMIFS(CANSCRN!$D:$D,CANSCRN!$A:$A,C5716,CANSCRN!$G:$G,D5716),
IF(AND(A5716="PSA Testing", E5716="Cost per service ($USD)"),
SUMIFS(PSA!$E:$E,PSA!$A:$A,C5716,PSA!$G:$G,D5716),
IF(AND(A5716="Colorectal Cancer Screening", E5716="Cost per service ($USD)"),
SUMIFS(COL!$E:$E,COL!$A:$A,C5716,COL!$G:$G,D5716),
IF(AND(A5716="Cervical Cancer Screening", E5716="Cost per service ($USD)"),
SUMIFS(CERV!$E:$E,CERV!$A:$A,C5716,CERV!$G:$G,D5716),
IF(AND(A5716="Cancer Screening for CKD patients", E5716="Cost per service ($USD)"),
SUMIFS(CANSCRN!$E:$E,CANSCRN!$A:$A,C5716,CANSCRN!$G:$G,D5716),
IF(AND(A5716="PSA Testing", E5716="Total Expenditure ($USD per 100,000 patients)"),
SUMIFS(PSA!$F:$F,PSA!$A:$A,C5716,PSA!$G:$G,D5716),
IF(AND(A5716="Colorectal Cancer Screening", E5716="Total Expenditure ($USD per 100,000 patients)"),
SUMIFS(COL!$F:$F,COL!$A:$A,C5716,COL!$G:$G,D5716),
IF(AND(A5716="Cervical Cancer Screening", E5716="Total Expenditure ($USD per 100,000 patients)"),
SUMIFS(CERV!$F:$F,CERV!$A:$A,C5716,CERV!$G:$G,D5716),
SUMIFS(CANSCRN!$F:$F,CANSCRN!$A:$A,C5716,CANSCRN!$G:$G,D5716))))))))))))</f>
        <v>24.051455199999999</v>
      </c>
    </row>
    <row r="5717" spans="1:6" x14ac:dyDescent="0.2">
      <c r="A5717" s="24" t="s">
        <v>105</v>
      </c>
      <c r="B5717" s="24" t="s">
        <v>101</v>
      </c>
      <c r="C5717" s="24" t="s">
        <v>39</v>
      </c>
      <c r="D5717" s="24">
        <v>2015</v>
      </c>
      <c r="E5717" s="24" t="s">
        <v>106</v>
      </c>
      <c r="F5717">
        <f>IF(AND(A5717="PSA Testing", E5717= "Utilization Rate (per 100,000 patients)"),
SUMIFS(PSA!$D:$D,PSA!$A:$A,C5717,PSA!$G:$G,D5717),
IF(AND(A5717="Colorectal Cancer Screening", E5717="Utilization Rate (per 100,000 patients)"),
SUMIFS(COL!$D:$D,COL!$A:$A,C5717,COL!$G:$G, D5717),
IF(AND(A5717="Cervical Cancer Screening", E5717="Utilization Rate (per 100,000 patients)"),
SUMIFS(CERV!$D:$D,CERV!$A:$A,C5717,CERV!$G:$G,D5717),
IF(AND(A5717="Cancer Screening for CKD patients", E5717="Utilization Rate (per 100,000 patients)"),
SUMIFS(CANSCRN!$D:$D,CANSCRN!$A:$A,C5717,CANSCRN!$G:$G,D5717),
IF(AND(A5717="PSA Testing", E5717="Cost per service ($USD)"),
SUMIFS(PSA!$E:$E,PSA!$A:$A,C5717,PSA!$G:$G,D5717),
IF(AND(A5717="Colorectal Cancer Screening", E5717="Cost per service ($USD)"),
SUMIFS(COL!$E:$E,COL!$A:$A,C5717,COL!$G:$G,D5717),
IF(AND(A5717="Cervical Cancer Screening", E5717="Cost per service ($USD)"),
SUMIFS(CERV!$E:$E,CERV!$A:$A,C5717,CERV!$G:$G,D5717),
IF(AND(A5717="Cancer Screening for CKD patients", E5717="Cost per service ($USD)"),
SUMIFS(CANSCRN!$E:$E,CANSCRN!$A:$A,C5717,CANSCRN!$G:$G,D5717),
IF(AND(A5717="PSA Testing", E5717="Total Expenditure ($USD per 100,000 patients)"),
SUMIFS(PSA!$F:$F,PSA!$A:$A,C5717,PSA!$G:$G,D5717),
IF(AND(A5717="Colorectal Cancer Screening", E5717="Total Expenditure ($USD per 100,000 patients)"),
SUMIFS(COL!$F:$F,COL!$A:$A,C5717,COL!$G:$G,D5717),
IF(AND(A5717="Cervical Cancer Screening", E5717="Total Expenditure ($USD per 100,000 patients)"),
SUMIFS(CERV!$F:$F,CERV!$A:$A,C5717,CERV!$G:$G,D5717),
SUMIFS(CANSCRN!$F:$F,CANSCRN!$A:$A,C5717,CANSCRN!$G:$G,D5717))))))))))))</f>
        <v>24.073794800000002</v>
      </c>
    </row>
    <row r="5718" spans="1:6" x14ac:dyDescent="0.2">
      <c r="A5718" s="24" t="s">
        <v>105</v>
      </c>
      <c r="B5718" s="24" t="s">
        <v>101</v>
      </c>
      <c r="C5718" s="24" t="s">
        <v>39</v>
      </c>
      <c r="D5718" s="24">
        <v>2016</v>
      </c>
      <c r="E5718" s="24" t="s">
        <v>106</v>
      </c>
      <c r="F5718">
        <f>IF(AND(A5718="PSA Testing", E5718= "Utilization Rate (per 100,000 patients)"),
SUMIFS(PSA!$D:$D,PSA!$A:$A,C5718,PSA!$G:$G,D5718),
IF(AND(A5718="Colorectal Cancer Screening", E5718="Utilization Rate (per 100,000 patients)"),
SUMIFS(COL!$D:$D,COL!$A:$A,C5718,COL!$G:$G, D5718),
IF(AND(A5718="Cervical Cancer Screening", E5718="Utilization Rate (per 100,000 patients)"),
SUMIFS(CERV!$D:$D,CERV!$A:$A,C5718,CERV!$G:$G,D5718),
IF(AND(A5718="Cancer Screening for CKD patients", E5718="Utilization Rate (per 100,000 patients)"),
SUMIFS(CANSCRN!$D:$D,CANSCRN!$A:$A,C5718,CANSCRN!$G:$G,D5718),
IF(AND(A5718="PSA Testing", E5718="Cost per service ($USD)"),
SUMIFS(PSA!$E:$E,PSA!$A:$A,C5718,PSA!$G:$G,D5718),
IF(AND(A5718="Colorectal Cancer Screening", E5718="Cost per service ($USD)"),
SUMIFS(COL!$E:$E,COL!$A:$A,C5718,COL!$G:$G,D5718),
IF(AND(A5718="Cervical Cancer Screening", E5718="Cost per service ($USD)"),
SUMIFS(CERV!$E:$E,CERV!$A:$A,C5718,CERV!$G:$G,D5718),
IF(AND(A5718="Cancer Screening for CKD patients", E5718="Cost per service ($USD)"),
SUMIFS(CANSCRN!$E:$E,CANSCRN!$A:$A,C5718,CANSCRN!$G:$G,D5718),
IF(AND(A5718="PSA Testing", E5718="Total Expenditure ($USD per 100,000 patients)"),
SUMIFS(PSA!$F:$F,PSA!$A:$A,C5718,PSA!$G:$G,D5718),
IF(AND(A5718="Colorectal Cancer Screening", E5718="Total Expenditure ($USD per 100,000 patients)"),
SUMIFS(COL!$F:$F,COL!$A:$A,C5718,COL!$G:$G,D5718),
IF(AND(A5718="Cervical Cancer Screening", E5718="Total Expenditure ($USD per 100,000 patients)"),
SUMIFS(CERV!$F:$F,CERV!$A:$A,C5718,CERV!$G:$G,D5718),
SUMIFS(CANSCRN!$F:$F,CANSCRN!$A:$A,C5718,CANSCRN!$G:$G,D5718))))))))))))</f>
        <v>23.807226100000001</v>
      </c>
    </row>
    <row r="5719" spans="1:6" x14ac:dyDescent="0.2">
      <c r="A5719" s="24" t="s">
        <v>105</v>
      </c>
      <c r="B5719" s="24" t="s">
        <v>101</v>
      </c>
      <c r="C5719" s="24" t="s">
        <v>39</v>
      </c>
      <c r="D5719" s="24">
        <v>2017</v>
      </c>
      <c r="E5719" s="24" t="s">
        <v>106</v>
      </c>
      <c r="F5719">
        <f>IF(AND(A5719="PSA Testing", E5719= "Utilization Rate (per 100,000 patients)"),
SUMIFS(PSA!$D:$D,PSA!$A:$A,C5719,PSA!$G:$G,D5719),
IF(AND(A5719="Colorectal Cancer Screening", E5719="Utilization Rate (per 100,000 patients)"),
SUMIFS(COL!$D:$D,COL!$A:$A,C5719,COL!$G:$G, D5719),
IF(AND(A5719="Cervical Cancer Screening", E5719="Utilization Rate (per 100,000 patients)"),
SUMIFS(CERV!$D:$D,CERV!$A:$A,C5719,CERV!$G:$G,D5719),
IF(AND(A5719="Cancer Screening for CKD patients", E5719="Utilization Rate (per 100,000 patients)"),
SUMIFS(CANSCRN!$D:$D,CANSCRN!$A:$A,C5719,CANSCRN!$G:$G,D5719),
IF(AND(A5719="PSA Testing", E5719="Cost per service ($USD)"),
SUMIFS(PSA!$E:$E,PSA!$A:$A,C5719,PSA!$G:$G,D5719),
IF(AND(A5719="Colorectal Cancer Screening", E5719="Cost per service ($USD)"),
SUMIFS(COL!$E:$E,COL!$A:$A,C5719,COL!$G:$G,D5719),
IF(AND(A5719="Cervical Cancer Screening", E5719="Cost per service ($USD)"),
SUMIFS(CERV!$E:$E,CERV!$A:$A,C5719,CERV!$G:$G,D5719),
IF(AND(A5719="Cancer Screening for CKD patients", E5719="Cost per service ($USD)"),
SUMIFS(CANSCRN!$E:$E,CANSCRN!$A:$A,C5719,CANSCRN!$G:$G,D5719),
IF(AND(A5719="PSA Testing", E5719="Total Expenditure ($USD per 100,000 patients)"),
SUMIFS(PSA!$F:$F,PSA!$A:$A,C5719,PSA!$G:$G,D5719),
IF(AND(A5719="Colorectal Cancer Screening", E5719="Total Expenditure ($USD per 100,000 patients)"),
SUMIFS(COL!$F:$F,COL!$A:$A,C5719,COL!$G:$G,D5719),
IF(AND(A5719="Cervical Cancer Screening", E5719="Total Expenditure ($USD per 100,000 patients)"),
SUMIFS(CERV!$F:$F,CERV!$A:$A,C5719,CERV!$G:$G,D5719),
SUMIFS(CANSCRN!$F:$F,CANSCRN!$A:$A,C5719,CANSCRN!$G:$G,D5719))))))))))))</f>
        <v>25.730691400000001</v>
      </c>
    </row>
    <row r="5720" spans="1:6" x14ac:dyDescent="0.2">
      <c r="A5720" s="24" t="s">
        <v>105</v>
      </c>
      <c r="B5720" s="24" t="s">
        <v>101</v>
      </c>
      <c r="C5720" s="24" t="s">
        <v>39</v>
      </c>
      <c r="D5720" s="24">
        <v>2018</v>
      </c>
      <c r="E5720" s="24" t="s">
        <v>106</v>
      </c>
      <c r="F5720">
        <f>IF(AND(A5720="PSA Testing", E5720= "Utilization Rate (per 100,000 patients)"),
SUMIFS(PSA!$D:$D,PSA!$A:$A,C5720,PSA!$G:$G,D5720),
IF(AND(A5720="Colorectal Cancer Screening", E5720="Utilization Rate (per 100,000 patients)"),
SUMIFS(COL!$D:$D,COL!$A:$A,C5720,COL!$G:$G, D5720),
IF(AND(A5720="Cervical Cancer Screening", E5720="Utilization Rate (per 100,000 patients)"),
SUMIFS(CERV!$D:$D,CERV!$A:$A,C5720,CERV!$G:$G,D5720),
IF(AND(A5720="Cancer Screening for CKD patients", E5720="Utilization Rate (per 100,000 patients)"),
SUMIFS(CANSCRN!$D:$D,CANSCRN!$A:$A,C5720,CANSCRN!$G:$G,D5720),
IF(AND(A5720="PSA Testing", E5720="Cost per service ($USD)"),
SUMIFS(PSA!$E:$E,PSA!$A:$A,C5720,PSA!$G:$G,D5720),
IF(AND(A5720="Colorectal Cancer Screening", E5720="Cost per service ($USD)"),
SUMIFS(COL!$E:$E,COL!$A:$A,C5720,COL!$G:$G,D5720),
IF(AND(A5720="Cervical Cancer Screening", E5720="Cost per service ($USD)"),
SUMIFS(CERV!$E:$E,CERV!$A:$A,C5720,CERV!$G:$G,D5720),
IF(AND(A5720="Cancer Screening for CKD patients", E5720="Cost per service ($USD)"),
SUMIFS(CANSCRN!$E:$E,CANSCRN!$A:$A,C5720,CANSCRN!$G:$G,D5720),
IF(AND(A5720="PSA Testing", E5720="Total Expenditure ($USD per 100,000 patients)"),
SUMIFS(PSA!$F:$F,PSA!$A:$A,C5720,PSA!$G:$G,D5720),
IF(AND(A5720="Colorectal Cancer Screening", E5720="Total Expenditure ($USD per 100,000 patients)"),
SUMIFS(COL!$F:$F,COL!$A:$A,C5720,COL!$G:$G,D5720),
IF(AND(A5720="Cervical Cancer Screening", E5720="Total Expenditure ($USD per 100,000 patients)"),
SUMIFS(CERV!$F:$F,CERV!$A:$A,C5720,CERV!$G:$G,D5720),
SUMIFS(CANSCRN!$F:$F,CANSCRN!$A:$A,C5720,CANSCRN!$G:$G,D5720))))))))))))</f>
        <v>26.487888300000002</v>
      </c>
    </row>
    <row r="5721" spans="1:6" x14ac:dyDescent="0.2">
      <c r="A5721" s="24" t="s">
        <v>105</v>
      </c>
      <c r="B5721" s="24" t="s">
        <v>101</v>
      </c>
      <c r="C5721" s="24" t="s">
        <v>39</v>
      </c>
      <c r="D5721" s="24">
        <v>2019</v>
      </c>
      <c r="E5721" s="24" t="s">
        <v>106</v>
      </c>
      <c r="F5721">
        <f>IF(AND(A5721="PSA Testing", E5721= "Utilization Rate (per 100,000 patients)"),
SUMIFS(PSA!$D:$D,PSA!$A:$A,C5721,PSA!$G:$G,D5721),
IF(AND(A5721="Colorectal Cancer Screening", E5721="Utilization Rate (per 100,000 patients)"),
SUMIFS(COL!$D:$D,COL!$A:$A,C5721,COL!$G:$G, D5721),
IF(AND(A5721="Cervical Cancer Screening", E5721="Utilization Rate (per 100,000 patients)"),
SUMIFS(CERV!$D:$D,CERV!$A:$A,C5721,CERV!$G:$G,D5721),
IF(AND(A5721="Cancer Screening for CKD patients", E5721="Utilization Rate (per 100,000 patients)"),
SUMIFS(CANSCRN!$D:$D,CANSCRN!$A:$A,C5721,CANSCRN!$G:$G,D5721),
IF(AND(A5721="PSA Testing", E5721="Cost per service ($USD)"),
SUMIFS(PSA!$E:$E,PSA!$A:$A,C5721,PSA!$G:$G,D5721),
IF(AND(A5721="Colorectal Cancer Screening", E5721="Cost per service ($USD)"),
SUMIFS(COL!$E:$E,COL!$A:$A,C5721,COL!$G:$G,D5721),
IF(AND(A5721="Cervical Cancer Screening", E5721="Cost per service ($USD)"),
SUMIFS(CERV!$E:$E,CERV!$A:$A,C5721,CERV!$G:$G,D5721),
IF(AND(A5721="Cancer Screening for CKD patients", E5721="Cost per service ($USD)"),
SUMIFS(CANSCRN!$E:$E,CANSCRN!$A:$A,C5721,CANSCRN!$G:$G,D5721),
IF(AND(A5721="PSA Testing", E5721="Total Expenditure ($USD per 100,000 patients)"),
SUMIFS(PSA!$F:$F,PSA!$A:$A,C5721,PSA!$G:$G,D5721),
IF(AND(A5721="Colorectal Cancer Screening", E5721="Total Expenditure ($USD per 100,000 patients)"),
SUMIFS(COL!$F:$F,COL!$A:$A,C5721,COL!$G:$G,D5721),
IF(AND(A5721="Cervical Cancer Screening", E5721="Total Expenditure ($USD per 100,000 patients)"),
SUMIFS(CERV!$F:$F,CERV!$A:$A,C5721,CERV!$G:$G,D5721),
SUMIFS(CANSCRN!$F:$F,CANSCRN!$A:$A,C5721,CANSCRN!$G:$G,D5721))))))))))))</f>
        <v>24.6403705</v>
      </c>
    </row>
    <row r="5722" spans="1:6" x14ac:dyDescent="0.2">
      <c r="A5722" s="24" t="s">
        <v>105</v>
      </c>
      <c r="B5722" s="24" t="s">
        <v>101</v>
      </c>
      <c r="C5722" s="24" t="s">
        <v>40</v>
      </c>
      <c r="D5722" s="24">
        <v>2009</v>
      </c>
      <c r="E5722" s="24" t="s">
        <v>106</v>
      </c>
      <c r="F5722">
        <f>IF(AND(A5722="PSA Testing", E5722= "Utilization Rate (per 100,000 patients)"),
SUMIFS(PSA!$D:$D,PSA!$A:$A,C5722,PSA!$G:$G,D5722),
IF(AND(A5722="Colorectal Cancer Screening", E5722="Utilization Rate (per 100,000 patients)"),
SUMIFS(COL!$D:$D,COL!$A:$A,C5722,COL!$G:$G, D5722),
IF(AND(A5722="Cervical Cancer Screening", E5722="Utilization Rate (per 100,000 patients)"),
SUMIFS(CERV!$D:$D,CERV!$A:$A,C5722,CERV!$G:$G,D5722),
IF(AND(A5722="Cancer Screening for CKD patients", E5722="Utilization Rate (per 100,000 patients)"),
SUMIFS(CANSCRN!$D:$D,CANSCRN!$A:$A,C5722,CANSCRN!$G:$G,D5722),
IF(AND(A5722="PSA Testing", E5722="Cost per service ($USD)"),
SUMIFS(PSA!$E:$E,PSA!$A:$A,C5722,PSA!$G:$G,D5722),
IF(AND(A5722="Colorectal Cancer Screening", E5722="Cost per service ($USD)"),
SUMIFS(COL!$E:$E,COL!$A:$A,C5722,COL!$G:$G,D5722),
IF(AND(A5722="Cervical Cancer Screening", E5722="Cost per service ($USD)"),
SUMIFS(CERV!$E:$E,CERV!$A:$A,C5722,CERV!$G:$G,D5722),
IF(AND(A5722="Cancer Screening for CKD patients", E5722="Cost per service ($USD)"),
SUMIFS(CANSCRN!$E:$E,CANSCRN!$A:$A,C5722,CANSCRN!$G:$G,D5722),
IF(AND(A5722="PSA Testing", E5722="Total Expenditure ($USD per 100,000 patients)"),
SUMIFS(PSA!$F:$F,PSA!$A:$A,C5722,PSA!$G:$G,D5722),
IF(AND(A5722="Colorectal Cancer Screening", E5722="Total Expenditure ($USD per 100,000 patients)"),
SUMIFS(COL!$F:$F,COL!$A:$A,C5722,COL!$G:$G,D5722),
IF(AND(A5722="Cervical Cancer Screening", E5722="Total Expenditure ($USD per 100,000 patients)"),
SUMIFS(CERV!$F:$F,CERV!$A:$A,C5722,CERV!$G:$G,D5722),
SUMIFS(CANSCRN!$F:$F,CANSCRN!$A:$A,C5722,CANSCRN!$G:$G,D5722))))))))))))</f>
        <v>22.590885799999999</v>
      </c>
    </row>
    <row r="5723" spans="1:6" x14ac:dyDescent="0.2">
      <c r="A5723" s="24" t="s">
        <v>105</v>
      </c>
      <c r="B5723" s="24" t="s">
        <v>101</v>
      </c>
      <c r="C5723" s="24" t="s">
        <v>40</v>
      </c>
      <c r="D5723" s="24">
        <v>2010</v>
      </c>
      <c r="E5723" s="24" t="s">
        <v>106</v>
      </c>
      <c r="F5723">
        <f>IF(AND(A5723="PSA Testing", E5723= "Utilization Rate (per 100,000 patients)"),
SUMIFS(PSA!$D:$D,PSA!$A:$A,C5723,PSA!$G:$G,D5723),
IF(AND(A5723="Colorectal Cancer Screening", E5723="Utilization Rate (per 100,000 patients)"),
SUMIFS(COL!$D:$D,COL!$A:$A,C5723,COL!$G:$G, D5723),
IF(AND(A5723="Cervical Cancer Screening", E5723="Utilization Rate (per 100,000 patients)"),
SUMIFS(CERV!$D:$D,CERV!$A:$A,C5723,CERV!$G:$G,D5723),
IF(AND(A5723="Cancer Screening for CKD patients", E5723="Utilization Rate (per 100,000 patients)"),
SUMIFS(CANSCRN!$D:$D,CANSCRN!$A:$A,C5723,CANSCRN!$G:$G,D5723),
IF(AND(A5723="PSA Testing", E5723="Cost per service ($USD)"),
SUMIFS(PSA!$E:$E,PSA!$A:$A,C5723,PSA!$G:$G,D5723),
IF(AND(A5723="Colorectal Cancer Screening", E5723="Cost per service ($USD)"),
SUMIFS(COL!$E:$E,COL!$A:$A,C5723,COL!$G:$G,D5723),
IF(AND(A5723="Cervical Cancer Screening", E5723="Cost per service ($USD)"),
SUMIFS(CERV!$E:$E,CERV!$A:$A,C5723,CERV!$G:$G,D5723),
IF(AND(A5723="Cancer Screening for CKD patients", E5723="Cost per service ($USD)"),
SUMIFS(CANSCRN!$E:$E,CANSCRN!$A:$A,C5723,CANSCRN!$G:$G,D5723),
IF(AND(A5723="PSA Testing", E5723="Total Expenditure ($USD per 100,000 patients)"),
SUMIFS(PSA!$F:$F,PSA!$A:$A,C5723,PSA!$G:$G,D5723),
IF(AND(A5723="Colorectal Cancer Screening", E5723="Total Expenditure ($USD per 100,000 patients)"),
SUMIFS(COL!$F:$F,COL!$A:$A,C5723,COL!$G:$G,D5723),
IF(AND(A5723="Cervical Cancer Screening", E5723="Total Expenditure ($USD per 100,000 patients)"),
SUMIFS(CERV!$F:$F,CERV!$A:$A,C5723,CERV!$G:$G,D5723),
SUMIFS(CANSCRN!$F:$F,CANSCRN!$A:$A,C5723,CANSCRN!$G:$G,D5723))))))))))))</f>
        <v>31.4515271</v>
      </c>
    </row>
    <row r="5724" spans="1:6" x14ac:dyDescent="0.2">
      <c r="A5724" s="24" t="s">
        <v>105</v>
      </c>
      <c r="B5724" s="24" t="s">
        <v>101</v>
      </c>
      <c r="C5724" s="24" t="s">
        <v>40</v>
      </c>
      <c r="D5724" s="24">
        <v>2011</v>
      </c>
      <c r="E5724" s="24" t="s">
        <v>106</v>
      </c>
      <c r="F5724">
        <f>IF(AND(A5724="PSA Testing", E5724= "Utilization Rate (per 100,000 patients)"),
SUMIFS(PSA!$D:$D,PSA!$A:$A,C5724,PSA!$G:$G,D5724),
IF(AND(A5724="Colorectal Cancer Screening", E5724="Utilization Rate (per 100,000 patients)"),
SUMIFS(COL!$D:$D,COL!$A:$A,C5724,COL!$G:$G, D5724),
IF(AND(A5724="Cervical Cancer Screening", E5724="Utilization Rate (per 100,000 patients)"),
SUMIFS(CERV!$D:$D,CERV!$A:$A,C5724,CERV!$G:$G,D5724),
IF(AND(A5724="Cancer Screening for CKD patients", E5724="Utilization Rate (per 100,000 patients)"),
SUMIFS(CANSCRN!$D:$D,CANSCRN!$A:$A,C5724,CANSCRN!$G:$G,D5724),
IF(AND(A5724="PSA Testing", E5724="Cost per service ($USD)"),
SUMIFS(PSA!$E:$E,PSA!$A:$A,C5724,PSA!$G:$G,D5724),
IF(AND(A5724="Colorectal Cancer Screening", E5724="Cost per service ($USD)"),
SUMIFS(COL!$E:$E,COL!$A:$A,C5724,COL!$G:$G,D5724),
IF(AND(A5724="Cervical Cancer Screening", E5724="Cost per service ($USD)"),
SUMIFS(CERV!$E:$E,CERV!$A:$A,C5724,CERV!$G:$G,D5724),
IF(AND(A5724="Cancer Screening for CKD patients", E5724="Cost per service ($USD)"),
SUMIFS(CANSCRN!$E:$E,CANSCRN!$A:$A,C5724,CANSCRN!$G:$G,D5724),
IF(AND(A5724="PSA Testing", E5724="Total Expenditure ($USD per 100,000 patients)"),
SUMIFS(PSA!$F:$F,PSA!$A:$A,C5724,PSA!$G:$G,D5724),
IF(AND(A5724="Colorectal Cancer Screening", E5724="Total Expenditure ($USD per 100,000 patients)"),
SUMIFS(COL!$F:$F,COL!$A:$A,C5724,COL!$G:$G,D5724),
IF(AND(A5724="Cervical Cancer Screening", E5724="Total Expenditure ($USD per 100,000 patients)"),
SUMIFS(CERV!$F:$F,CERV!$A:$A,C5724,CERV!$G:$G,D5724),
SUMIFS(CANSCRN!$F:$F,CANSCRN!$A:$A,C5724,CANSCRN!$G:$G,D5724))))))))))))</f>
        <v>24.962772999999999</v>
      </c>
    </row>
    <row r="5725" spans="1:6" x14ac:dyDescent="0.2">
      <c r="A5725" s="24" t="s">
        <v>105</v>
      </c>
      <c r="B5725" s="24" t="s">
        <v>101</v>
      </c>
      <c r="C5725" s="24" t="s">
        <v>40</v>
      </c>
      <c r="D5725" s="24">
        <v>2012</v>
      </c>
      <c r="E5725" s="24" t="s">
        <v>106</v>
      </c>
      <c r="F5725">
        <f>IF(AND(A5725="PSA Testing", E5725= "Utilization Rate (per 100,000 patients)"),
SUMIFS(PSA!$D:$D,PSA!$A:$A,C5725,PSA!$G:$G,D5725),
IF(AND(A5725="Colorectal Cancer Screening", E5725="Utilization Rate (per 100,000 patients)"),
SUMIFS(COL!$D:$D,COL!$A:$A,C5725,COL!$G:$G, D5725),
IF(AND(A5725="Cervical Cancer Screening", E5725="Utilization Rate (per 100,000 patients)"),
SUMIFS(CERV!$D:$D,CERV!$A:$A,C5725,CERV!$G:$G,D5725),
IF(AND(A5725="Cancer Screening for CKD patients", E5725="Utilization Rate (per 100,000 patients)"),
SUMIFS(CANSCRN!$D:$D,CANSCRN!$A:$A,C5725,CANSCRN!$G:$G,D5725),
IF(AND(A5725="PSA Testing", E5725="Cost per service ($USD)"),
SUMIFS(PSA!$E:$E,PSA!$A:$A,C5725,PSA!$G:$G,D5725),
IF(AND(A5725="Colorectal Cancer Screening", E5725="Cost per service ($USD)"),
SUMIFS(COL!$E:$E,COL!$A:$A,C5725,COL!$G:$G,D5725),
IF(AND(A5725="Cervical Cancer Screening", E5725="Cost per service ($USD)"),
SUMIFS(CERV!$E:$E,CERV!$A:$A,C5725,CERV!$G:$G,D5725),
IF(AND(A5725="Cancer Screening for CKD patients", E5725="Cost per service ($USD)"),
SUMIFS(CANSCRN!$E:$E,CANSCRN!$A:$A,C5725,CANSCRN!$G:$G,D5725),
IF(AND(A5725="PSA Testing", E5725="Total Expenditure ($USD per 100,000 patients)"),
SUMIFS(PSA!$F:$F,PSA!$A:$A,C5725,PSA!$G:$G,D5725),
IF(AND(A5725="Colorectal Cancer Screening", E5725="Total Expenditure ($USD per 100,000 patients)"),
SUMIFS(COL!$F:$F,COL!$A:$A,C5725,COL!$G:$G,D5725),
IF(AND(A5725="Cervical Cancer Screening", E5725="Total Expenditure ($USD per 100,000 patients)"),
SUMIFS(CERV!$F:$F,CERV!$A:$A,C5725,CERV!$G:$G,D5725),
SUMIFS(CANSCRN!$F:$F,CANSCRN!$A:$A,C5725,CANSCRN!$G:$G,D5725))))))))))))</f>
        <v>25.869011100000002</v>
      </c>
    </row>
    <row r="5726" spans="1:6" x14ac:dyDescent="0.2">
      <c r="A5726" s="24" t="s">
        <v>105</v>
      </c>
      <c r="B5726" s="24" t="s">
        <v>101</v>
      </c>
      <c r="C5726" s="24" t="s">
        <v>40</v>
      </c>
      <c r="D5726" s="24">
        <v>2013</v>
      </c>
      <c r="E5726" s="24" t="s">
        <v>106</v>
      </c>
      <c r="F5726">
        <f>IF(AND(A5726="PSA Testing", E5726= "Utilization Rate (per 100,000 patients)"),
SUMIFS(PSA!$D:$D,PSA!$A:$A,C5726,PSA!$G:$G,D5726),
IF(AND(A5726="Colorectal Cancer Screening", E5726="Utilization Rate (per 100,000 patients)"),
SUMIFS(COL!$D:$D,COL!$A:$A,C5726,COL!$G:$G, D5726),
IF(AND(A5726="Cervical Cancer Screening", E5726="Utilization Rate (per 100,000 patients)"),
SUMIFS(CERV!$D:$D,CERV!$A:$A,C5726,CERV!$G:$G,D5726),
IF(AND(A5726="Cancer Screening for CKD patients", E5726="Utilization Rate (per 100,000 patients)"),
SUMIFS(CANSCRN!$D:$D,CANSCRN!$A:$A,C5726,CANSCRN!$G:$G,D5726),
IF(AND(A5726="PSA Testing", E5726="Cost per service ($USD)"),
SUMIFS(PSA!$E:$E,PSA!$A:$A,C5726,PSA!$G:$G,D5726),
IF(AND(A5726="Colorectal Cancer Screening", E5726="Cost per service ($USD)"),
SUMIFS(COL!$E:$E,COL!$A:$A,C5726,COL!$G:$G,D5726),
IF(AND(A5726="Cervical Cancer Screening", E5726="Cost per service ($USD)"),
SUMIFS(CERV!$E:$E,CERV!$A:$A,C5726,CERV!$G:$G,D5726),
IF(AND(A5726="Cancer Screening for CKD patients", E5726="Cost per service ($USD)"),
SUMIFS(CANSCRN!$E:$E,CANSCRN!$A:$A,C5726,CANSCRN!$G:$G,D5726),
IF(AND(A5726="PSA Testing", E5726="Total Expenditure ($USD per 100,000 patients)"),
SUMIFS(PSA!$F:$F,PSA!$A:$A,C5726,PSA!$G:$G,D5726),
IF(AND(A5726="Colorectal Cancer Screening", E5726="Total Expenditure ($USD per 100,000 patients)"),
SUMIFS(COL!$F:$F,COL!$A:$A,C5726,COL!$G:$G,D5726),
IF(AND(A5726="Cervical Cancer Screening", E5726="Total Expenditure ($USD per 100,000 patients)"),
SUMIFS(CERV!$F:$F,CERV!$A:$A,C5726,CERV!$G:$G,D5726),
SUMIFS(CANSCRN!$F:$F,CANSCRN!$A:$A,C5726,CANSCRN!$G:$G,D5726))))))))))))</f>
        <v>26.897064100000001</v>
      </c>
    </row>
    <row r="5727" spans="1:6" x14ac:dyDescent="0.2">
      <c r="A5727" s="24" t="s">
        <v>105</v>
      </c>
      <c r="B5727" s="24" t="s">
        <v>101</v>
      </c>
      <c r="C5727" s="24" t="s">
        <v>40</v>
      </c>
      <c r="D5727" s="24">
        <v>2014</v>
      </c>
      <c r="E5727" s="24" t="s">
        <v>106</v>
      </c>
      <c r="F5727">
        <f>IF(AND(A5727="PSA Testing", E5727= "Utilization Rate (per 100,000 patients)"),
SUMIFS(PSA!$D:$D,PSA!$A:$A,C5727,PSA!$G:$G,D5727),
IF(AND(A5727="Colorectal Cancer Screening", E5727="Utilization Rate (per 100,000 patients)"),
SUMIFS(COL!$D:$D,COL!$A:$A,C5727,COL!$G:$G, D5727),
IF(AND(A5727="Cervical Cancer Screening", E5727="Utilization Rate (per 100,000 patients)"),
SUMIFS(CERV!$D:$D,CERV!$A:$A,C5727,CERV!$G:$G,D5727),
IF(AND(A5727="Cancer Screening for CKD patients", E5727="Utilization Rate (per 100,000 patients)"),
SUMIFS(CANSCRN!$D:$D,CANSCRN!$A:$A,C5727,CANSCRN!$G:$G,D5727),
IF(AND(A5727="PSA Testing", E5727="Cost per service ($USD)"),
SUMIFS(PSA!$E:$E,PSA!$A:$A,C5727,PSA!$G:$G,D5727),
IF(AND(A5727="Colorectal Cancer Screening", E5727="Cost per service ($USD)"),
SUMIFS(COL!$E:$E,COL!$A:$A,C5727,COL!$G:$G,D5727),
IF(AND(A5727="Cervical Cancer Screening", E5727="Cost per service ($USD)"),
SUMIFS(CERV!$E:$E,CERV!$A:$A,C5727,CERV!$G:$G,D5727),
IF(AND(A5727="Cancer Screening for CKD patients", E5727="Cost per service ($USD)"),
SUMIFS(CANSCRN!$E:$E,CANSCRN!$A:$A,C5727,CANSCRN!$G:$G,D5727),
IF(AND(A5727="PSA Testing", E5727="Total Expenditure ($USD per 100,000 patients)"),
SUMIFS(PSA!$F:$F,PSA!$A:$A,C5727,PSA!$G:$G,D5727),
IF(AND(A5727="Colorectal Cancer Screening", E5727="Total Expenditure ($USD per 100,000 patients)"),
SUMIFS(COL!$F:$F,COL!$A:$A,C5727,COL!$G:$G,D5727),
IF(AND(A5727="Cervical Cancer Screening", E5727="Total Expenditure ($USD per 100,000 patients)"),
SUMIFS(CERV!$F:$F,CERV!$A:$A,C5727,CERV!$G:$G,D5727),
SUMIFS(CANSCRN!$F:$F,CANSCRN!$A:$A,C5727,CANSCRN!$G:$G,D5727))))))))))))</f>
        <v>28.148965499999999</v>
      </c>
    </row>
    <row r="5728" spans="1:6" x14ac:dyDescent="0.2">
      <c r="A5728" s="24" t="s">
        <v>105</v>
      </c>
      <c r="B5728" s="24" t="s">
        <v>101</v>
      </c>
      <c r="C5728" s="24" t="s">
        <v>40</v>
      </c>
      <c r="D5728" s="24">
        <v>2015</v>
      </c>
      <c r="E5728" s="24" t="s">
        <v>106</v>
      </c>
      <c r="F5728">
        <f>IF(AND(A5728="PSA Testing", E5728= "Utilization Rate (per 100,000 patients)"),
SUMIFS(PSA!$D:$D,PSA!$A:$A,C5728,PSA!$G:$G,D5728),
IF(AND(A5728="Colorectal Cancer Screening", E5728="Utilization Rate (per 100,000 patients)"),
SUMIFS(COL!$D:$D,COL!$A:$A,C5728,COL!$G:$G, D5728),
IF(AND(A5728="Cervical Cancer Screening", E5728="Utilization Rate (per 100,000 patients)"),
SUMIFS(CERV!$D:$D,CERV!$A:$A,C5728,CERV!$G:$G,D5728),
IF(AND(A5728="Cancer Screening for CKD patients", E5728="Utilization Rate (per 100,000 patients)"),
SUMIFS(CANSCRN!$D:$D,CANSCRN!$A:$A,C5728,CANSCRN!$G:$G,D5728),
IF(AND(A5728="PSA Testing", E5728="Cost per service ($USD)"),
SUMIFS(PSA!$E:$E,PSA!$A:$A,C5728,PSA!$G:$G,D5728),
IF(AND(A5728="Colorectal Cancer Screening", E5728="Cost per service ($USD)"),
SUMIFS(COL!$E:$E,COL!$A:$A,C5728,COL!$G:$G,D5728),
IF(AND(A5728="Cervical Cancer Screening", E5728="Cost per service ($USD)"),
SUMIFS(CERV!$E:$E,CERV!$A:$A,C5728,CERV!$G:$G,D5728),
IF(AND(A5728="Cancer Screening for CKD patients", E5728="Cost per service ($USD)"),
SUMIFS(CANSCRN!$E:$E,CANSCRN!$A:$A,C5728,CANSCRN!$G:$G,D5728),
IF(AND(A5728="PSA Testing", E5728="Total Expenditure ($USD per 100,000 patients)"),
SUMIFS(PSA!$F:$F,PSA!$A:$A,C5728,PSA!$G:$G,D5728),
IF(AND(A5728="Colorectal Cancer Screening", E5728="Total Expenditure ($USD per 100,000 patients)"),
SUMIFS(COL!$F:$F,COL!$A:$A,C5728,COL!$G:$G,D5728),
IF(AND(A5728="Cervical Cancer Screening", E5728="Total Expenditure ($USD per 100,000 patients)"),
SUMIFS(CERV!$F:$F,CERV!$A:$A,C5728,CERV!$G:$G,D5728),
SUMIFS(CANSCRN!$F:$F,CANSCRN!$A:$A,C5728,CANSCRN!$G:$G,D5728))))))))))))</f>
        <v>27.842361400000001</v>
      </c>
    </row>
    <row r="5729" spans="1:6" x14ac:dyDescent="0.2">
      <c r="A5729" s="24" t="s">
        <v>105</v>
      </c>
      <c r="B5729" s="24" t="s">
        <v>101</v>
      </c>
      <c r="C5729" s="24" t="s">
        <v>40</v>
      </c>
      <c r="D5729" s="24">
        <v>2016</v>
      </c>
      <c r="E5729" s="24" t="s">
        <v>106</v>
      </c>
      <c r="F5729">
        <f>IF(AND(A5729="PSA Testing", E5729= "Utilization Rate (per 100,000 patients)"),
SUMIFS(PSA!$D:$D,PSA!$A:$A,C5729,PSA!$G:$G,D5729),
IF(AND(A5729="Colorectal Cancer Screening", E5729="Utilization Rate (per 100,000 patients)"),
SUMIFS(COL!$D:$D,COL!$A:$A,C5729,COL!$G:$G, D5729),
IF(AND(A5729="Cervical Cancer Screening", E5729="Utilization Rate (per 100,000 patients)"),
SUMIFS(CERV!$D:$D,CERV!$A:$A,C5729,CERV!$G:$G,D5729),
IF(AND(A5729="Cancer Screening for CKD patients", E5729="Utilization Rate (per 100,000 patients)"),
SUMIFS(CANSCRN!$D:$D,CANSCRN!$A:$A,C5729,CANSCRN!$G:$G,D5729),
IF(AND(A5729="PSA Testing", E5729="Cost per service ($USD)"),
SUMIFS(PSA!$E:$E,PSA!$A:$A,C5729,PSA!$G:$G,D5729),
IF(AND(A5729="Colorectal Cancer Screening", E5729="Cost per service ($USD)"),
SUMIFS(COL!$E:$E,COL!$A:$A,C5729,COL!$G:$G,D5729),
IF(AND(A5729="Cervical Cancer Screening", E5729="Cost per service ($USD)"),
SUMIFS(CERV!$E:$E,CERV!$A:$A,C5729,CERV!$G:$G,D5729),
IF(AND(A5729="Cancer Screening for CKD patients", E5729="Cost per service ($USD)"),
SUMIFS(CANSCRN!$E:$E,CANSCRN!$A:$A,C5729,CANSCRN!$G:$G,D5729),
IF(AND(A5729="PSA Testing", E5729="Total Expenditure ($USD per 100,000 patients)"),
SUMIFS(PSA!$F:$F,PSA!$A:$A,C5729,PSA!$G:$G,D5729),
IF(AND(A5729="Colorectal Cancer Screening", E5729="Total Expenditure ($USD per 100,000 patients)"),
SUMIFS(COL!$F:$F,COL!$A:$A,C5729,COL!$G:$G,D5729),
IF(AND(A5729="Cervical Cancer Screening", E5729="Total Expenditure ($USD per 100,000 patients)"),
SUMIFS(CERV!$F:$F,CERV!$A:$A,C5729,CERV!$G:$G,D5729),
SUMIFS(CANSCRN!$F:$F,CANSCRN!$A:$A,C5729,CANSCRN!$G:$G,D5729))))))))))))</f>
        <v>26.719870799999999</v>
      </c>
    </row>
    <row r="5730" spans="1:6" x14ac:dyDescent="0.2">
      <c r="A5730" s="24" t="s">
        <v>105</v>
      </c>
      <c r="B5730" s="24" t="s">
        <v>101</v>
      </c>
      <c r="C5730" s="24" t="s">
        <v>40</v>
      </c>
      <c r="D5730" s="24">
        <v>2017</v>
      </c>
      <c r="E5730" s="24" t="s">
        <v>106</v>
      </c>
      <c r="F5730">
        <f>IF(AND(A5730="PSA Testing", E5730= "Utilization Rate (per 100,000 patients)"),
SUMIFS(PSA!$D:$D,PSA!$A:$A,C5730,PSA!$G:$G,D5730),
IF(AND(A5730="Colorectal Cancer Screening", E5730="Utilization Rate (per 100,000 patients)"),
SUMIFS(COL!$D:$D,COL!$A:$A,C5730,COL!$G:$G, D5730),
IF(AND(A5730="Cervical Cancer Screening", E5730="Utilization Rate (per 100,000 patients)"),
SUMIFS(CERV!$D:$D,CERV!$A:$A,C5730,CERV!$G:$G,D5730),
IF(AND(A5730="Cancer Screening for CKD patients", E5730="Utilization Rate (per 100,000 patients)"),
SUMIFS(CANSCRN!$D:$D,CANSCRN!$A:$A,C5730,CANSCRN!$G:$G,D5730),
IF(AND(A5730="PSA Testing", E5730="Cost per service ($USD)"),
SUMIFS(PSA!$E:$E,PSA!$A:$A,C5730,PSA!$G:$G,D5730),
IF(AND(A5730="Colorectal Cancer Screening", E5730="Cost per service ($USD)"),
SUMIFS(COL!$E:$E,COL!$A:$A,C5730,COL!$G:$G,D5730),
IF(AND(A5730="Cervical Cancer Screening", E5730="Cost per service ($USD)"),
SUMIFS(CERV!$E:$E,CERV!$A:$A,C5730,CERV!$G:$G,D5730),
IF(AND(A5730="Cancer Screening for CKD patients", E5730="Cost per service ($USD)"),
SUMIFS(CANSCRN!$E:$E,CANSCRN!$A:$A,C5730,CANSCRN!$G:$G,D5730),
IF(AND(A5730="PSA Testing", E5730="Total Expenditure ($USD per 100,000 patients)"),
SUMIFS(PSA!$F:$F,PSA!$A:$A,C5730,PSA!$G:$G,D5730),
IF(AND(A5730="Colorectal Cancer Screening", E5730="Total Expenditure ($USD per 100,000 patients)"),
SUMIFS(COL!$F:$F,COL!$A:$A,C5730,COL!$G:$G,D5730),
IF(AND(A5730="Cervical Cancer Screening", E5730="Total Expenditure ($USD per 100,000 patients)"),
SUMIFS(CERV!$F:$F,CERV!$A:$A,C5730,CERV!$G:$G,D5730),
SUMIFS(CANSCRN!$F:$F,CANSCRN!$A:$A,C5730,CANSCRN!$G:$G,D5730))))))))))))</f>
        <v>26.488939800000001</v>
      </c>
    </row>
    <row r="5731" spans="1:6" x14ac:dyDescent="0.2">
      <c r="A5731" s="24" t="s">
        <v>105</v>
      </c>
      <c r="B5731" s="24" t="s">
        <v>101</v>
      </c>
      <c r="C5731" s="24" t="s">
        <v>40</v>
      </c>
      <c r="D5731" s="24">
        <v>2018</v>
      </c>
      <c r="E5731" s="24" t="s">
        <v>106</v>
      </c>
      <c r="F5731">
        <f>IF(AND(A5731="PSA Testing", E5731= "Utilization Rate (per 100,000 patients)"),
SUMIFS(PSA!$D:$D,PSA!$A:$A,C5731,PSA!$G:$G,D5731),
IF(AND(A5731="Colorectal Cancer Screening", E5731="Utilization Rate (per 100,000 patients)"),
SUMIFS(COL!$D:$D,COL!$A:$A,C5731,COL!$G:$G, D5731),
IF(AND(A5731="Cervical Cancer Screening", E5731="Utilization Rate (per 100,000 patients)"),
SUMIFS(CERV!$D:$D,CERV!$A:$A,C5731,CERV!$G:$G,D5731),
IF(AND(A5731="Cancer Screening for CKD patients", E5731="Utilization Rate (per 100,000 patients)"),
SUMIFS(CANSCRN!$D:$D,CANSCRN!$A:$A,C5731,CANSCRN!$G:$G,D5731),
IF(AND(A5731="PSA Testing", E5731="Cost per service ($USD)"),
SUMIFS(PSA!$E:$E,PSA!$A:$A,C5731,PSA!$G:$G,D5731),
IF(AND(A5731="Colorectal Cancer Screening", E5731="Cost per service ($USD)"),
SUMIFS(COL!$E:$E,COL!$A:$A,C5731,COL!$G:$G,D5731),
IF(AND(A5731="Cervical Cancer Screening", E5731="Cost per service ($USD)"),
SUMIFS(CERV!$E:$E,CERV!$A:$A,C5731,CERV!$G:$G,D5731),
IF(AND(A5731="Cancer Screening for CKD patients", E5731="Cost per service ($USD)"),
SUMIFS(CANSCRN!$E:$E,CANSCRN!$A:$A,C5731,CANSCRN!$G:$G,D5731),
IF(AND(A5731="PSA Testing", E5731="Total Expenditure ($USD per 100,000 patients)"),
SUMIFS(PSA!$F:$F,PSA!$A:$A,C5731,PSA!$G:$G,D5731),
IF(AND(A5731="Colorectal Cancer Screening", E5731="Total Expenditure ($USD per 100,000 patients)"),
SUMIFS(COL!$F:$F,COL!$A:$A,C5731,COL!$G:$G,D5731),
IF(AND(A5731="Cervical Cancer Screening", E5731="Total Expenditure ($USD per 100,000 patients)"),
SUMIFS(CERV!$F:$F,CERV!$A:$A,C5731,CERV!$G:$G,D5731),
SUMIFS(CANSCRN!$F:$F,CANSCRN!$A:$A,C5731,CANSCRN!$G:$G,D5731))))))))))))</f>
        <v>25.681503500000002</v>
      </c>
    </row>
    <row r="5732" spans="1:6" x14ac:dyDescent="0.2">
      <c r="A5732" s="24" t="s">
        <v>105</v>
      </c>
      <c r="B5732" s="24" t="s">
        <v>101</v>
      </c>
      <c r="C5732" s="24" t="s">
        <v>40</v>
      </c>
      <c r="D5732" s="24">
        <v>2019</v>
      </c>
      <c r="E5732" s="24" t="s">
        <v>106</v>
      </c>
      <c r="F5732">
        <f>IF(AND(A5732="PSA Testing", E5732= "Utilization Rate (per 100,000 patients)"),
SUMIFS(PSA!$D:$D,PSA!$A:$A,C5732,PSA!$G:$G,D5732),
IF(AND(A5732="Colorectal Cancer Screening", E5732="Utilization Rate (per 100,000 patients)"),
SUMIFS(COL!$D:$D,COL!$A:$A,C5732,COL!$G:$G, D5732),
IF(AND(A5732="Cervical Cancer Screening", E5732="Utilization Rate (per 100,000 patients)"),
SUMIFS(CERV!$D:$D,CERV!$A:$A,C5732,CERV!$G:$G,D5732),
IF(AND(A5732="Cancer Screening for CKD patients", E5732="Utilization Rate (per 100,000 patients)"),
SUMIFS(CANSCRN!$D:$D,CANSCRN!$A:$A,C5732,CANSCRN!$G:$G,D5732),
IF(AND(A5732="PSA Testing", E5732="Cost per service ($USD)"),
SUMIFS(PSA!$E:$E,PSA!$A:$A,C5732,PSA!$G:$G,D5732),
IF(AND(A5732="Colorectal Cancer Screening", E5732="Cost per service ($USD)"),
SUMIFS(COL!$E:$E,COL!$A:$A,C5732,COL!$G:$G,D5732),
IF(AND(A5732="Cervical Cancer Screening", E5732="Cost per service ($USD)"),
SUMIFS(CERV!$E:$E,CERV!$A:$A,C5732,CERV!$G:$G,D5732),
IF(AND(A5732="Cancer Screening for CKD patients", E5732="Cost per service ($USD)"),
SUMIFS(CANSCRN!$E:$E,CANSCRN!$A:$A,C5732,CANSCRN!$G:$G,D5732),
IF(AND(A5732="PSA Testing", E5732="Total Expenditure ($USD per 100,000 patients)"),
SUMIFS(PSA!$F:$F,PSA!$A:$A,C5732,PSA!$G:$G,D5732),
IF(AND(A5732="Colorectal Cancer Screening", E5732="Total Expenditure ($USD per 100,000 patients)"),
SUMIFS(COL!$F:$F,COL!$A:$A,C5732,COL!$G:$G,D5732),
IF(AND(A5732="Cervical Cancer Screening", E5732="Total Expenditure ($USD per 100,000 patients)"),
SUMIFS(CERV!$F:$F,CERV!$A:$A,C5732,CERV!$G:$G,D5732),
SUMIFS(CANSCRN!$F:$F,CANSCRN!$A:$A,C5732,CANSCRN!$G:$G,D5732))))))))))))</f>
        <v>25.477588699999998</v>
      </c>
    </row>
    <row r="5733" spans="1:6" x14ac:dyDescent="0.2">
      <c r="A5733" s="24" t="s">
        <v>105</v>
      </c>
      <c r="B5733" s="24" t="s">
        <v>101</v>
      </c>
      <c r="C5733" s="24" t="s">
        <v>41</v>
      </c>
      <c r="D5733" s="24">
        <v>2009</v>
      </c>
      <c r="E5733" s="24" t="s">
        <v>106</v>
      </c>
      <c r="F5733">
        <f>IF(AND(A5733="PSA Testing", E5733= "Utilization Rate (per 100,000 patients)"),
SUMIFS(PSA!$D:$D,PSA!$A:$A,C5733,PSA!$G:$G,D5733),
IF(AND(A5733="Colorectal Cancer Screening", E5733="Utilization Rate (per 100,000 patients)"),
SUMIFS(COL!$D:$D,COL!$A:$A,C5733,COL!$G:$G, D5733),
IF(AND(A5733="Cervical Cancer Screening", E5733="Utilization Rate (per 100,000 patients)"),
SUMIFS(CERV!$D:$D,CERV!$A:$A,C5733,CERV!$G:$G,D5733),
IF(AND(A5733="Cancer Screening for CKD patients", E5733="Utilization Rate (per 100,000 patients)"),
SUMIFS(CANSCRN!$D:$D,CANSCRN!$A:$A,C5733,CANSCRN!$G:$G,D5733),
IF(AND(A5733="PSA Testing", E5733="Cost per service ($USD)"),
SUMIFS(PSA!$E:$E,PSA!$A:$A,C5733,PSA!$G:$G,D5733),
IF(AND(A5733="Colorectal Cancer Screening", E5733="Cost per service ($USD)"),
SUMIFS(COL!$E:$E,COL!$A:$A,C5733,COL!$G:$G,D5733),
IF(AND(A5733="Cervical Cancer Screening", E5733="Cost per service ($USD)"),
SUMIFS(CERV!$E:$E,CERV!$A:$A,C5733,CERV!$G:$G,D5733),
IF(AND(A5733="Cancer Screening for CKD patients", E5733="Cost per service ($USD)"),
SUMIFS(CANSCRN!$E:$E,CANSCRN!$A:$A,C5733,CANSCRN!$G:$G,D5733),
IF(AND(A5733="PSA Testing", E5733="Total Expenditure ($USD per 100,000 patients)"),
SUMIFS(PSA!$F:$F,PSA!$A:$A,C5733,PSA!$G:$G,D5733),
IF(AND(A5733="Colorectal Cancer Screening", E5733="Total Expenditure ($USD per 100,000 patients)"),
SUMIFS(COL!$F:$F,COL!$A:$A,C5733,COL!$G:$G,D5733),
IF(AND(A5733="Cervical Cancer Screening", E5733="Total Expenditure ($USD per 100,000 patients)"),
SUMIFS(CERV!$F:$F,CERV!$A:$A,C5733,CERV!$G:$G,D5733),
SUMIFS(CANSCRN!$F:$F,CANSCRN!$A:$A,C5733,CANSCRN!$G:$G,D5733))))))))))))</f>
        <v>35.848144599999998</v>
      </c>
    </row>
    <row r="5734" spans="1:6" x14ac:dyDescent="0.2">
      <c r="A5734" s="24" t="s">
        <v>105</v>
      </c>
      <c r="B5734" s="24" t="s">
        <v>101</v>
      </c>
      <c r="C5734" s="24" t="s">
        <v>41</v>
      </c>
      <c r="D5734" s="24">
        <v>2010</v>
      </c>
      <c r="E5734" s="24" t="s">
        <v>106</v>
      </c>
      <c r="F5734">
        <f>IF(AND(A5734="PSA Testing", E5734= "Utilization Rate (per 100,000 patients)"),
SUMIFS(PSA!$D:$D,PSA!$A:$A,C5734,PSA!$G:$G,D5734),
IF(AND(A5734="Colorectal Cancer Screening", E5734="Utilization Rate (per 100,000 patients)"),
SUMIFS(COL!$D:$D,COL!$A:$A,C5734,COL!$G:$G, D5734),
IF(AND(A5734="Cervical Cancer Screening", E5734="Utilization Rate (per 100,000 patients)"),
SUMIFS(CERV!$D:$D,CERV!$A:$A,C5734,CERV!$G:$G,D5734),
IF(AND(A5734="Cancer Screening for CKD patients", E5734="Utilization Rate (per 100,000 patients)"),
SUMIFS(CANSCRN!$D:$D,CANSCRN!$A:$A,C5734,CANSCRN!$G:$G,D5734),
IF(AND(A5734="PSA Testing", E5734="Cost per service ($USD)"),
SUMIFS(PSA!$E:$E,PSA!$A:$A,C5734,PSA!$G:$G,D5734),
IF(AND(A5734="Colorectal Cancer Screening", E5734="Cost per service ($USD)"),
SUMIFS(COL!$E:$E,COL!$A:$A,C5734,COL!$G:$G,D5734),
IF(AND(A5734="Cervical Cancer Screening", E5734="Cost per service ($USD)"),
SUMIFS(CERV!$E:$E,CERV!$A:$A,C5734,CERV!$G:$G,D5734),
IF(AND(A5734="Cancer Screening for CKD patients", E5734="Cost per service ($USD)"),
SUMIFS(CANSCRN!$E:$E,CANSCRN!$A:$A,C5734,CANSCRN!$G:$G,D5734),
IF(AND(A5734="PSA Testing", E5734="Total Expenditure ($USD per 100,000 patients)"),
SUMIFS(PSA!$F:$F,PSA!$A:$A,C5734,PSA!$G:$G,D5734),
IF(AND(A5734="Colorectal Cancer Screening", E5734="Total Expenditure ($USD per 100,000 patients)"),
SUMIFS(COL!$F:$F,COL!$A:$A,C5734,COL!$G:$G,D5734),
IF(AND(A5734="Cervical Cancer Screening", E5734="Total Expenditure ($USD per 100,000 patients)"),
SUMIFS(CERV!$F:$F,CERV!$A:$A,C5734,CERV!$G:$G,D5734),
SUMIFS(CANSCRN!$F:$F,CANSCRN!$A:$A,C5734,CANSCRN!$G:$G,D5734))))))))))))</f>
        <v>34.456660499999998</v>
      </c>
    </row>
    <row r="5735" spans="1:6" x14ac:dyDescent="0.2">
      <c r="A5735" s="24" t="s">
        <v>105</v>
      </c>
      <c r="B5735" s="24" t="s">
        <v>101</v>
      </c>
      <c r="C5735" s="24" t="s">
        <v>41</v>
      </c>
      <c r="D5735" s="24">
        <v>2011</v>
      </c>
      <c r="E5735" s="24" t="s">
        <v>106</v>
      </c>
      <c r="F5735">
        <f>IF(AND(A5735="PSA Testing", E5735= "Utilization Rate (per 100,000 patients)"),
SUMIFS(PSA!$D:$D,PSA!$A:$A,C5735,PSA!$G:$G,D5735),
IF(AND(A5735="Colorectal Cancer Screening", E5735="Utilization Rate (per 100,000 patients)"),
SUMIFS(COL!$D:$D,COL!$A:$A,C5735,COL!$G:$G, D5735),
IF(AND(A5735="Cervical Cancer Screening", E5735="Utilization Rate (per 100,000 patients)"),
SUMIFS(CERV!$D:$D,CERV!$A:$A,C5735,CERV!$G:$G,D5735),
IF(AND(A5735="Cancer Screening for CKD patients", E5735="Utilization Rate (per 100,000 patients)"),
SUMIFS(CANSCRN!$D:$D,CANSCRN!$A:$A,C5735,CANSCRN!$G:$G,D5735),
IF(AND(A5735="PSA Testing", E5735="Cost per service ($USD)"),
SUMIFS(PSA!$E:$E,PSA!$A:$A,C5735,PSA!$G:$G,D5735),
IF(AND(A5735="Colorectal Cancer Screening", E5735="Cost per service ($USD)"),
SUMIFS(COL!$E:$E,COL!$A:$A,C5735,COL!$G:$G,D5735),
IF(AND(A5735="Cervical Cancer Screening", E5735="Cost per service ($USD)"),
SUMIFS(CERV!$E:$E,CERV!$A:$A,C5735,CERV!$G:$G,D5735),
IF(AND(A5735="Cancer Screening for CKD patients", E5735="Cost per service ($USD)"),
SUMIFS(CANSCRN!$E:$E,CANSCRN!$A:$A,C5735,CANSCRN!$G:$G,D5735),
IF(AND(A5735="PSA Testing", E5735="Total Expenditure ($USD per 100,000 patients)"),
SUMIFS(PSA!$F:$F,PSA!$A:$A,C5735,PSA!$G:$G,D5735),
IF(AND(A5735="Colorectal Cancer Screening", E5735="Total Expenditure ($USD per 100,000 patients)"),
SUMIFS(COL!$F:$F,COL!$A:$A,C5735,COL!$G:$G,D5735),
IF(AND(A5735="Cervical Cancer Screening", E5735="Total Expenditure ($USD per 100,000 patients)"),
SUMIFS(CERV!$F:$F,CERV!$A:$A,C5735,CERV!$G:$G,D5735),
SUMIFS(CANSCRN!$F:$F,CANSCRN!$A:$A,C5735,CANSCRN!$G:$G,D5735))))))))))))</f>
        <v>36.546024500000001</v>
      </c>
    </row>
    <row r="5736" spans="1:6" x14ac:dyDescent="0.2">
      <c r="A5736" s="24" t="s">
        <v>105</v>
      </c>
      <c r="B5736" s="24" t="s">
        <v>101</v>
      </c>
      <c r="C5736" s="24" t="s">
        <v>41</v>
      </c>
      <c r="D5736" s="24">
        <v>2012</v>
      </c>
      <c r="E5736" s="24" t="s">
        <v>106</v>
      </c>
      <c r="F5736">
        <f>IF(AND(A5736="PSA Testing", E5736= "Utilization Rate (per 100,000 patients)"),
SUMIFS(PSA!$D:$D,PSA!$A:$A,C5736,PSA!$G:$G,D5736),
IF(AND(A5736="Colorectal Cancer Screening", E5736="Utilization Rate (per 100,000 patients)"),
SUMIFS(COL!$D:$D,COL!$A:$A,C5736,COL!$G:$G, D5736),
IF(AND(A5736="Cervical Cancer Screening", E5736="Utilization Rate (per 100,000 patients)"),
SUMIFS(CERV!$D:$D,CERV!$A:$A,C5736,CERV!$G:$G,D5736),
IF(AND(A5736="Cancer Screening for CKD patients", E5736="Utilization Rate (per 100,000 patients)"),
SUMIFS(CANSCRN!$D:$D,CANSCRN!$A:$A,C5736,CANSCRN!$G:$G,D5736),
IF(AND(A5736="PSA Testing", E5736="Cost per service ($USD)"),
SUMIFS(PSA!$E:$E,PSA!$A:$A,C5736,PSA!$G:$G,D5736),
IF(AND(A5736="Colorectal Cancer Screening", E5736="Cost per service ($USD)"),
SUMIFS(COL!$E:$E,COL!$A:$A,C5736,COL!$G:$G,D5736),
IF(AND(A5736="Cervical Cancer Screening", E5736="Cost per service ($USD)"),
SUMIFS(CERV!$E:$E,CERV!$A:$A,C5736,CERV!$G:$G,D5736),
IF(AND(A5736="Cancer Screening for CKD patients", E5736="Cost per service ($USD)"),
SUMIFS(CANSCRN!$E:$E,CANSCRN!$A:$A,C5736,CANSCRN!$G:$G,D5736),
IF(AND(A5736="PSA Testing", E5736="Total Expenditure ($USD per 100,000 patients)"),
SUMIFS(PSA!$F:$F,PSA!$A:$A,C5736,PSA!$G:$G,D5736),
IF(AND(A5736="Colorectal Cancer Screening", E5736="Total Expenditure ($USD per 100,000 patients)"),
SUMIFS(COL!$F:$F,COL!$A:$A,C5736,COL!$G:$G,D5736),
IF(AND(A5736="Cervical Cancer Screening", E5736="Total Expenditure ($USD per 100,000 patients)"),
SUMIFS(CERV!$F:$F,CERV!$A:$A,C5736,CERV!$G:$G,D5736),
SUMIFS(CANSCRN!$F:$F,CANSCRN!$A:$A,C5736,CANSCRN!$G:$G,D5736))))))))))))</f>
        <v>37.575347800000003</v>
      </c>
    </row>
    <row r="5737" spans="1:6" x14ac:dyDescent="0.2">
      <c r="A5737" s="24" t="s">
        <v>105</v>
      </c>
      <c r="B5737" s="24" t="s">
        <v>101</v>
      </c>
      <c r="C5737" s="24" t="s">
        <v>41</v>
      </c>
      <c r="D5737" s="24">
        <v>2013</v>
      </c>
      <c r="E5737" s="24" t="s">
        <v>106</v>
      </c>
      <c r="F5737">
        <f>IF(AND(A5737="PSA Testing", E5737= "Utilization Rate (per 100,000 patients)"),
SUMIFS(PSA!$D:$D,PSA!$A:$A,C5737,PSA!$G:$G,D5737),
IF(AND(A5737="Colorectal Cancer Screening", E5737="Utilization Rate (per 100,000 patients)"),
SUMIFS(COL!$D:$D,COL!$A:$A,C5737,COL!$G:$G, D5737),
IF(AND(A5737="Cervical Cancer Screening", E5737="Utilization Rate (per 100,000 patients)"),
SUMIFS(CERV!$D:$D,CERV!$A:$A,C5737,CERV!$G:$G,D5737),
IF(AND(A5737="Cancer Screening for CKD patients", E5737="Utilization Rate (per 100,000 patients)"),
SUMIFS(CANSCRN!$D:$D,CANSCRN!$A:$A,C5737,CANSCRN!$G:$G,D5737),
IF(AND(A5737="PSA Testing", E5737="Cost per service ($USD)"),
SUMIFS(PSA!$E:$E,PSA!$A:$A,C5737,PSA!$G:$G,D5737),
IF(AND(A5737="Colorectal Cancer Screening", E5737="Cost per service ($USD)"),
SUMIFS(COL!$E:$E,COL!$A:$A,C5737,COL!$G:$G,D5737),
IF(AND(A5737="Cervical Cancer Screening", E5737="Cost per service ($USD)"),
SUMIFS(CERV!$E:$E,CERV!$A:$A,C5737,CERV!$G:$G,D5737),
IF(AND(A5737="Cancer Screening for CKD patients", E5737="Cost per service ($USD)"),
SUMIFS(CANSCRN!$E:$E,CANSCRN!$A:$A,C5737,CANSCRN!$G:$G,D5737),
IF(AND(A5737="PSA Testing", E5737="Total Expenditure ($USD per 100,000 patients)"),
SUMIFS(PSA!$F:$F,PSA!$A:$A,C5737,PSA!$G:$G,D5737),
IF(AND(A5737="Colorectal Cancer Screening", E5737="Total Expenditure ($USD per 100,000 patients)"),
SUMIFS(COL!$F:$F,COL!$A:$A,C5737,COL!$G:$G,D5737),
IF(AND(A5737="Cervical Cancer Screening", E5737="Total Expenditure ($USD per 100,000 patients)"),
SUMIFS(CERV!$F:$F,CERV!$A:$A,C5737,CERV!$G:$G,D5737),
SUMIFS(CANSCRN!$F:$F,CANSCRN!$A:$A,C5737,CANSCRN!$G:$G,D5737))))))))))))</f>
        <v>38.224646800000002</v>
      </c>
    </row>
    <row r="5738" spans="1:6" x14ac:dyDescent="0.2">
      <c r="A5738" s="24" t="s">
        <v>105</v>
      </c>
      <c r="B5738" s="24" t="s">
        <v>101</v>
      </c>
      <c r="C5738" s="24" t="s">
        <v>41</v>
      </c>
      <c r="D5738" s="24">
        <v>2014</v>
      </c>
      <c r="E5738" s="24" t="s">
        <v>106</v>
      </c>
      <c r="F5738">
        <f>IF(AND(A5738="PSA Testing", E5738= "Utilization Rate (per 100,000 patients)"),
SUMIFS(PSA!$D:$D,PSA!$A:$A,C5738,PSA!$G:$G,D5738),
IF(AND(A5738="Colorectal Cancer Screening", E5738="Utilization Rate (per 100,000 patients)"),
SUMIFS(COL!$D:$D,COL!$A:$A,C5738,COL!$G:$G, D5738),
IF(AND(A5738="Cervical Cancer Screening", E5738="Utilization Rate (per 100,000 patients)"),
SUMIFS(CERV!$D:$D,CERV!$A:$A,C5738,CERV!$G:$G,D5738),
IF(AND(A5738="Cancer Screening for CKD patients", E5738="Utilization Rate (per 100,000 patients)"),
SUMIFS(CANSCRN!$D:$D,CANSCRN!$A:$A,C5738,CANSCRN!$G:$G,D5738),
IF(AND(A5738="PSA Testing", E5738="Cost per service ($USD)"),
SUMIFS(PSA!$E:$E,PSA!$A:$A,C5738,PSA!$G:$G,D5738),
IF(AND(A5738="Colorectal Cancer Screening", E5738="Cost per service ($USD)"),
SUMIFS(COL!$E:$E,COL!$A:$A,C5738,COL!$G:$G,D5738),
IF(AND(A5738="Cervical Cancer Screening", E5738="Cost per service ($USD)"),
SUMIFS(CERV!$E:$E,CERV!$A:$A,C5738,CERV!$G:$G,D5738),
IF(AND(A5738="Cancer Screening for CKD patients", E5738="Cost per service ($USD)"),
SUMIFS(CANSCRN!$E:$E,CANSCRN!$A:$A,C5738,CANSCRN!$G:$G,D5738),
IF(AND(A5738="PSA Testing", E5738="Total Expenditure ($USD per 100,000 patients)"),
SUMIFS(PSA!$F:$F,PSA!$A:$A,C5738,PSA!$G:$G,D5738),
IF(AND(A5738="Colorectal Cancer Screening", E5738="Total Expenditure ($USD per 100,000 patients)"),
SUMIFS(COL!$F:$F,COL!$A:$A,C5738,COL!$G:$G,D5738),
IF(AND(A5738="Cervical Cancer Screening", E5738="Total Expenditure ($USD per 100,000 patients)"),
SUMIFS(CERV!$F:$F,CERV!$A:$A,C5738,CERV!$G:$G,D5738),
SUMIFS(CANSCRN!$F:$F,CANSCRN!$A:$A,C5738,CANSCRN!$G:$G,D5738))))))))))))</f>
        <v>38.9352217</v>
      </c>
    </row>
    <row r="5739" spans="1:6" x14ac:dyDescent="0.2">
      <c r="A5739" s="24" t="s">
        <v>105</v>
      </c>
      <c r="B5739" s="24" t="s">
        <v>101</v>
      </c>
      <c r="C5739" s="24" t="s">
        <v>41</v>
      </c>
      <c r="D5739" s="24">
        <v>2015</v>
      </c>
      <c r="E5739" s="24" t="s">
        <v>106</v>
      </c>
      <c r="F5739">
        <f>IF(AND(A5739="PSA Testing", E5739= "Utilization Rate (per 100,000 patients)"),
SUMIFS(PSA!$D:$D,PSA!$A:$A,C5739,PSA!$G:$G,D5739),
IF(AND(A5739="Colorectal Cancer Screening", E5739="Utilization Rate (per 100,000 patients)"),
SUMIFS(COL!$D:$D,COL!$A:$A,C5739,COL!$G:$G, D5739),
IF(AND(A5739="Cervical Cancer Screening", E5739="Utilization Rate (per 100,000 patients)"),
SUMIFS(CERV!$D:$D,CERV!$A:$A,C5739,CERV!$G:$G,D5739),
IF(AND(A5739="Cancer Screening for CKD patients", E5739="Utilization Rate (per 100,000 patients)"),
SUMIFS(CANSCRN!$D:$D,CANSCRN!$A:$A,C5739,CANSCRN!$G:$G,D5739),
IF(AND(A5739="PSA Testing", E5739="Cost per service ($USD)"),
SUMIFS(PSA!$E:$E,PSA!$A:$A,C5739,PSA!$G:$G,D5739),
IF(AND(A5739="Colorectal Cancer Screening", E5739="Cost per service ($USD)"),
SUMIFS(COL!$E:$E,COL!$A:$A,C5739,COL!$G:$G,D5739),
IF(AND(A5739="Cervical Cancer Screening", E5739="Cost per service ($USD)"),
SUMIFS(CERV!$E:$E,CERV!$A:$A,C5739,CERV!$G:$G,D5739),
IF(AND(A5739="Cancer Screening for CKD patients", E5739="Cost per service ($USD)"),
SUMIFS(CANSCRN!$E:$E,CANSCRN!$A:$A,C5739,CANSCRN!$G:$G,D5739),
IF(AND(A5739="PSA Testing", E5739="Total Expenditure ($USD per 100,000 patients)"),
SUMIFS(PSA!$F:$F,PSA!$A:$A,C5739,PSA!$G:$G,D5739),
IF(AND(A5739="Colorectal Cancer Screening", E5739="Total Expenditure ($USD per 100,000 patients)"),
SUMIFS(COL!$F:$F,COL!$A:$A,C5739,COL!$G:$G,D5739),
IF(AND(A5739="Cervical Cancer Screening", E5739="Total Expenditure ($USD per 100,000 patients)"),
SUMIFS(CERV!$F:$F,CERV!$A:$A,C5739,CERV!$G:$G,D5739),
SUMIFS(CANSCRN!$F:$F,CANSCRN!$A:$A,C5739,CANSCRN!$G:$G,D5739))))))))))))</f>
        <v>37.964023300000001</v>
      </c>
    </row>
    <row r="5740" spans="1:6" x14ac:dyDescent="0.2">
      <c r="A5740" s="24" t="s">
        <v>105</v>
      </c>
      <c r="B5740" s="24" t="s">
        <v>101</v>
      </c>
      <c r="C5740" s="24" t="s">
        <v>41</v>
      </c>
      <c r="D5740" s="24">
        <v>2016</v>
      </c>
      <c r="E5740" s="24" t="s">
        <v>106</v>
      </c>
      <c r="F5740">
        <f>IF(AND(A5740="PSA Testing", E5740= "Utilization Rate (per 100,000 patients)"),
SUMIFS(PSA!$D:$D,PSA!$A:$A,C5740,PSA!$G:$G,D5740),
IF(AND(A5740="Colorectal Cancer Screening", E5740="Utilization Rate (per 100,000 patients)"),
SUMIFS(COL!$D:$D,COL!$A:$A,C5740,COL!$G:$G, D5740),
IF(AND(A5740="Cervical Cancer Screening", E5740="Utilization Rate (per 100,000 patients)"),
SUMIFS(CERV!$D:$D,CERV!$A:$A,C5740,CERV!$G:$G,D5740),
IF(AND(A5740="Cancer Screening for CKD patients", E5740="Utilization Rate (per 100,000 patients)"),
SUMIFS(CANSCRN!$D:$D,CANSCRN!$A:$A,C5740,CANSCRN!$G:$G,D5740),
IF(AND(A5740="PSA Testing", E5740="Cost per service ($USD)"),
SUMIFS(PSA!$E:$E,PSA!$A:$A,C5740,PSA!$G:$G,D5740),
IF(AND(A5740="Colorectal Cancer Screening", E5740="Cost per service ($USD)"),
SUMIFS(COL!$E:$E,COL!$A:$A,C5740,COL!$G:$G,D5740),
IF(AND(A5740="Cervical Cancer Screening", E5740="Cost per service ($USD)"),
SUMIFS(CERV!$E:$E,CERV!$A:$A,C5740,CERV!$G:$G,D5740),
IF(AND(A5740="Cancer Screening for CKD patients", E5740="Cost per service ($USD)"),
SUMIFS(CANSCRN!$E:$E,CANSCRN!$A:$A,C5740,CANSCRN!$G:$G,D5740),
IF(AND(A5740="PSA Testing", E5740="Total Expenditure ($USD per 100,000 patients)"),
SUMIFS(PSA!$F:$F,PSA!$A:$A,C5740,PSA!$G:$G,D5740),
IF(AND(A5740="Colorectal Cancer Screening", E5740="Total Expenditure ($USD per 100,000 patients)"),
SUMIFS(COL!$F:$F,COL!$A:$A,C5740,COL!$G:$G,D5740),
IF(AND(A5740="Cervical Cancer Screening", E5740="Total Expenditure ($USD per 100,000 patients)"),
SUMIFS(CERV!$F:$F,CERV!$A:$A,C5740,CERV!$G:$G,D5740),
SUMIFS(CANSCRN!$F:$F,CANSCRN!$A:$A,C5740,CANSCRN!$G:$G,D5740))))))))))))</f>
        <v>38.444248799999997</v>
      </c>
    </row>
    <row r="5741" spans="1:6" x14ac:dyDescent="0.2">
      <c r="A5741" s="24" t="s">
        <v>105</v>
      </c>
      <c r="B5741" s="24" t="s">
        <v>101</v>
      </c>
      <c r="C5741" s="24" t="s">
        <v>41</v>
      </c>
      <c r="D5741" s="24">
        <v>2017</v>
      </c>
      <c r="E5741" s="24" t="s">
        <v>106</v>
      </c>
      <c r="F5741">
        <f>IF(AND(A5741="PSA Testing", E5741= "Utilization Rate (per 100,000 patients)"),
SUMIFS(PSA!$D:$D,PSA!$A:$A,C5741,PSA!$G:$G,D5741),
IF(AND(A5741="Colorectal Cancer Screening", E5741="Utilization Rate (per 100,000 patients)"),
SUMIFS(COL!$D:$D,COL!$A:$A,C5741,COL!$G:$G, D5741),
IF(AND(A5741="Cervical Cancer Screening", E5741="Utilization Rate (per 100,000 patients)"),
SUMIFS(CERV!$D:$D,CERV!$A:$A,C5741,CERV!$G:$G,D5741),
IF(AND(A5741="Cancer Screening for CKD patients", E5741="Utilization Rate (per 100,000 patients)"),
SUMIFS(CANSCRN!$D:$D,CANSCRN!$A:$A,C5741,CANSCRN!$G:$G,D5741),
IF(AND(A5741="PSA Testing", E5741="Cost per service ($USD)"),
SUMIFS(PSA!$E:$E,PSA!$A:$A,C5741,PSA!$G:$G,D5741),
IF(AND(A5741="Colorectal Cancer Screening", E5741="Cost per service ($USD)"),
SUMIFS(COL!$E:$E,COL!$A:$A,C5741,COL!$G:$G,D5741),
IF(AND(A5741="Cervical Cancer Screening", E5741="Cost per service ($USD)"),
SUMIFS(CERV!$E:$E,CERV!$A:$A,C5741,CERV!$G:$G,D5741),
IF(AND(A5741="Cancer Screening for CKD patients", E5741="Cost per service ($USD)"),
SUMIFS(CANSCRN!$E:$E,CANSCRN!$A:$A,C5741,CANSCRN!$G:$G,D5741),
IF(AND(A5741="PSA Testing", E5741="Total Expenditure ($USD per 100,000 patients)"),
SUMIFS(PSA!$F:$F,PSA!$A:$A,C5741,PSA!$G:$G,D5741),
IF(AND(A5741="Colorectal Cancer Screening", E5741="Total Expenditure ($USD per 100,000 patients)"),
SUMIFS(COL!$F:$F,COL!$A:$A,C5741,COL!$G:$G,D5741),
IF(AND(A5741="Cervical Cancer Screening", E5741="Total Expenditure ($USD per 100,000 patients)"),
SUMIFS(CERV!$F:$F,CERV!$A:$A,C5741,CERV!$G:$G,D5741),
SUMIFS(CANSCRN!$F:$F,CANSCRN!$A:$A,C5741,CANSCRN!$G:$G,D5741))))))))))))</f>
        <v>38.721019400000003</v>
      </c>
    </row>
    <row r="5742" spans="1:6" x14ac:dyDescent="0.2">
      <c r="A5742" s="24" t="s">
        <v>105</v>
      </c>
      <c r="B5742" s="24" t="s">
        <v>101</v>
      </c>
      <c r="C5742" s="24" t="s">
        <v>41</v>
      </c>
      <c r="D5742" s="24">
        <v>2018</v>
      </c>
      <c r="E5742" s="24" t="s">
        <v>106</v>
      </c>
      <c r="F5742">
        <f>IF(AND(A5742="PSA Testing", E5742= "Utilization Rate (per 100,000 patients)"),
SUMIFS(PSA!$D:$D,PSA!$A:$A,C5742,PSA!$G:$G,D5742),
IF(AND(A5742="Colorectal Cancer Screening", E5742="Utilization Rate (per 100,000 patients)"),
SUMIFS(COL!$D:$D,COL!$A:$A,C5742,COL!$G:$G, D5742),
IF(AND(A5742="Cervical Cancer Screening", E5742="Utilization Rate (per 100,000 patients)"),
SUMIFS(CERV!$D:$D,CERV!$A:$A,C5742,CERV!$G:$G,D5742),
IF(AND(A5742="Cancer Screening for CKD patients", E5742="Utilization Rate (per 100,000 patients)"),
SUMIFS(CANSCRN!$D:$D,CANSCRN!$A:$A,C5742,CANSCRN!$G:$G,D5742),
IF(AND(A5742="PSA Testing", E5742="Cost per service ($USD)"),
SUMIFS(PSA!$E:$E,PSA!$A:$A,C5742,PSA!$G:$G,D5742),
IF(AND(A5742="Colorectal Cancer Screening", E5742="Cost per service ($USD)"),
SUMIFS(COL!$E:$E,COL!$A:$A,C5742,COL!$G:$G,D5742),
IF(AND(A5742="Cervical Cancer Screening", E5742="Cost per service ($USD)"),
SUMIFS(CERV!$E:$E,CERV!$A:$A,C5742,CERV!$G:$G,D5742),
IF(AND(A5742="Cancer Screening for CKD patients", E5742="Cost per service ($USD)"),
SUMIFS(CANSCRN!$E:$E,CANSCRN!$A:$A,C5742,CANSCRN!$G:$G,D5742),
IF(AND(A5742="PSA Testing", E5742="Total Expenditure ($USD per 100,000 patients)"),
SUMIFS(PSA!$F:$F,PSA!$A:$A,C5742,PSA!$G:$G,D5742),
IF(AND(A5742="Colorectal Cancer Screening", E5742="Total Expenditure ($USD per 100,000 patients)"),
SUMIFS(COL!$F:$F,COL!$A:$A,C5742,COL!$G:$G,D5742),
IF(AND(A5742="Cervical Cancer Screening", E5742="Total Expenditure ($USD per 100,000 patients)"),
SUMIFS(CERV!$F:$F,CERV!$A:$A,C5742,CERV!$G:$G,D5742),
SUMIFS(CANSCRN!$F:$F,CANSCRN!$A:$A,C5742,CANSCRN!$G:$G,D5742))))))))))))</f>
        <v>35.097873999999997</v>
      </c>
    </row>
    <row r="5743" spans="1:6" x14ac:dyDescent="0.2">
      <c r="A5743" s="24" t="s">
        <v>105</v>
      </c>
      <c r="B5743" s="24" t="s">
        <v>101</v>
      </c>
      <c r="C5743" s="24" t="s">
        <v>41</v>
      </c>
      <c r="D5743" s="24">
        <v>2019</v>
      </c>
      <c r="E5743" s="24" t="s">
        <v>106</v>
      </c>
      <c r="F5743">
        <f>IF(AND(A5743="PSA Testing", E5743= "Utilization Rate (per 100,000 patients)"),
SUMIFS(PSA!$D:$D,PSA!$A:$A,C5743,PSA!$G:$G,D5743),
IF(AND(A5743="Colorectal Cancer Screening", E5743="Utilization Rate (per 100,000 patients)"),
SUMIFS(COL!$D:$D,COL!$A:$A,C5743,COL!$G:$G, D5743),
IF(AND(A5743="Cervical Cancer Screening", E5743="Utilization Rate (per 100,000 patients)"),
SUMIFS(CERV!$D:$D,CERV!$A:$A,C5743,CERV!$G:$G,D5743),
IF(AND(A5743="Cancer Screening for CKD patients", E5743="Utilization Rate (per 100,000 patients)"),
SUMIFS(CANSCRN!$D:$D,CANSCRN!$A:$A,C5743,CANSCRN!$G:$G,D5743),
IF(AND(A5743="PSA Testing", E5743="Cost per service ($USD)"),
SUMIFS(PSA!$E:$E,PSA!$A:$A,C5743,PSA!$G:$G,D5743),
IF(AND(A5743="Colorectal Cancer Screening", E5743="Cost per service ($USD)"),
SUMIFS(COL!$E:$E,COL!$A:$A,C5743,COL!$G:$G,D5743),
IF(AND(A5743="Cervical Cancer Screening", E5743="Cost per service ($USD)"),
SUMIFS(CERV!$E:$E,CERV!$A:$A,C5743,CERV!$G:$G,D5743),
IF(AND(A5743="Cancer Screening for CKD patients", E5743="Cost per service ($USD)"),
SUMIFS(CANSCRN!$E:$E,CANSCRN!$A:$A,C5743,CANSCRN!$G:$G,D5743),
IF(AND(A5743="PSA Testing", E5743="Total Expenditure ($USD per 100,000 patients)"),
SUMIFS(PSA!$F:$F,PSA!$A:$A,C5743,PSA!$G:$G,D5743),
IF(AND(A5743="Colorectal Cancer Screening", E5743="Total Expenditure ($USD per 100,000 patients)"),
SUMIFS(COL!$F:$F,COL!$A:$A,C5743,COL!$G:$G,D5743),
IF(AND(A5743="Cervical Cancer Screening", E5743="Total Expenditure ($USD per 100,000 patients)"),
SUMIFS(CERV!$F:$F,CERV!$A:$A,C5743,CERV!$G:$G,D5743),
SUMIFS(CANSCRN!$F:$F,CANSCRN!$A:$A,C5743,CANSCRN!$G:$G,D5743))))))))))))</f>
        <v>30.764084499999999</v>
      </c>
    </row>
    <row r="5744" spans="1:6" x14ac:dyDescent="0.2">
      <c r="A5744" s="24" t="s">
        <v>105</v>
      </c>
      <c r="B5744" s="24" t="s">
        <v>101</v>
      </c>
      <c r="C5744" s="24" t="s">
        <v>42</v>
      </c>
      <c r="D5744" s="24">
        <v>2009</v>
      </c>
      <c r="E5744" s="24" t="s">
        <v>106</v>
      </c>
      <c r="F5744">
        <f>IF(AND(A5744="PSA Testing", E5744= "Utilization Rate (per 100,000 patients)"),
SUMIFS(PSA!$D:$D,PSA!$A:$A,C5744,PSA!$G:$G,D5744),
IF(AND(A5744="Colorectal Cancer Screening", E5744="Utilization Rate (per 100,000 patients)"),
SUMIFS(COL!$D:$D,COL!$A:$A,C5744,COL!$G:$G, D5744),
IF(AND(A5744="Cervical Cancer Screening", E5744="Utilization Rate (per 100,000 patients)"),
SUMIFS(CERV!$D:$D,CERV!$A:$A,C5744,CERV!$G:$G,D5744),
IF(AND(A5744="Cancer Screening for CKD patients", E5744="Utilization Rate (per 100,000 patients)"),
SUMIFS(CANSCRN!$D:$D,CANSCRN!$A:$A,C5744,CANSCRN!$G:$G,D5744),
IF(AND(A5744="PSA Testing", E5744="Cost per service ($USD)"),
SUMIFS(PSA!$E:$E,PSA!$A:$A,C5744,PSA!$G:$G,D5744),
IF(AND(A5744="Colorectal Cancer Screening", E5744="Cost per service ($USD)"),
SUMIFS(COL!$E:$E,COL!$A:$A,C5744,COL!$G:$G,D5744),
IF(AND(A5744="Cervical Cancer Screening", E5744="Cost per service ($USD)"),
SUMIFS(CERV!$E:$E,CERV!$A:$A,C5744,CERV!$G:$G,D5744),
IF(AND(A5744="Cancer Screening for CKD patients", E5744="Cost per service ($USD)"),
SUMIFS(CANSCRN!$E:$E,CANSCRN!$A:$A,C5744,CANSCRN!$G:$G,D5744),
IF(AND(A5744="PSA Testing", E5744="Total Expenditure ($USD per 100,000 patients)"),
SUMIFS(PSA!$F:$F,PSA!$A:$A,C5744,PSA!$G:$G,D5744),
IF(AND(A5744="Colorectal Cancer Screening", E5744="Total Expenditure ($USD per 100,000 patients)"),
SUMIFS(COL!$F:$F,COL!$A:$A,C5744,COL!$G:$G,D5744),
IF(AND(A5744="Cervical Cancer Screening", E5744="Total Expenditure ($USD per 100,000 patients)"),
SUMIFS(CERV!$F:$F,CERV!$A:$A,C5744,CERV!$G:$G,D5744),
SUMIFS(CANSCRN!$F:$F,CANSCRN!$A:$A,C5744,CANSCRN!$G:$G,D5744))))))))))))</f>
        <v>22.436980500000001</v>
      </c>
    </row>
    <row r="5745" spans="1:6" x14ac:dyDescent="0.2">
      <c r="A5745" s="24" t="s">
        <v>105</v>
      </c>
      <c r="B5745" s="24" t="s">
        <v>101</v>
      </c>
      <c r="C5745" s="24" t="s">
        <v>42</v>
      </c>
      <c r="D5745" s="24">
        <v>2010</v>
      </c>
      <c r="E5745" s="24" t="s">
        <v>106</v>
      </c>
      <c r="F5745">
        <f>IF(AND(A5745="PSA Testing", E5745= "Utilization Rate (per 100,000 patients)"),
SUMIFS(PSA!$D:$D,PSA!$A:$A,C5745,PSA!$G:$G,D5745),
IF(AND(A5745="Colorectal Cancer Screening", E5745="Utilization Rate (per 100,000 patients)"),
SUMIFS(COL!$D:$D,COL!$A:$A,C5745,COL!$G:$G, D5745),
IF(AND(A5745="Cervical Cancer Screening", E5745="Utilization Rate (per 100,000 patients)"),
SUMIFS(CERV!$D:$D,CERV!$A:$A,C5745,CERV!$G:$G,D5745),
IF(AND(A5745="Cancer Screening for CKD patients", E5745="Utilization Rate (per 100,000 patients)"),
SUMIFS(CANSCRN!$D:$D,CANSCRN!$A:$A,C5745,CANSCRN!$G:$G,D5745),
IF(AND(A5745="PSA Testing", E5745="Cost per service ($USD)"),
SUMIFS(PSA!$E:$E,PSA!$A:$A,C5745,PSA!$G:$G,D5745),
IF(AND(A5745="Colorectal Cancer Screening", E5745="Cost per service ($USD)"),
SUMIFS(COL!$E:$E,COL!$A:$A,C5745,COL!$G:$G,D5745),
IF(AND(A5745="Cervical Cancer Screening", E5745="Cost per service ($USD)"),
SUMIFS(CERV!$E:$E,CERV!$A:$A,C5745,CERV!$G:$G,D5745),
IF(AND(A5745="Cancer Screening for CKD patients", E5745="Cost per service ($USD)"),
SUMIFS(CANSCRN!$E:$E,CANSCRN!$A:$A,C5745,CANSCRN!$G:$G,D5745),
IF(AND(A5745="PSA Testing", E5745="Total Expenditure ($USD per 100,000 patients)"),
SUMIFS(PSA!$F:$F,PSA!$A:$A,C5745,PSA!$G:$G,D5745),
IF(AND(A5745="Colorectal Cancer Screening", E5745="Total Expenditure ($USD per 100,000 patients)"),
SUMIFS(COL!$F:$F,COL!$A:$A,C5745,COL!$G:$G,D5745),
IF(AND(A5745="Cervical Cancer Screening", E5745="Total Expenditure ($USD per 100,000 patients)"),
SUMIFS(CERV!$F:$F,CERV!$A:$A,C5745,CERV!$G:$G,D5745),
SUMIFS(CANSCRN!$F:$F,CANSCRN!$A:$A,C5745,CANSCRN!$G:$G,D5745))))))))))))</f>
        <v>26.415492199999999</v>
      </c>
    </row>
    <row r="5746" spans="1:6" x14ac:dyDescent="0.2">
      <c r="A5746" s="24" t="s">
        <v>105</v>
      </c>
      <c r="B5746" s="24" t="s">
        <v>101</v>
      </c>
      <c r="C5746" s="24" t="s">
        <v>42</v>
      </c>
      <c r="D5746" s="24">
        <v>2011</v>
      </c>
      <c r="E5746" s="24" t="s">
        <v>106</v>
      </c>
      <c r="F5746">
        <f>IF(AND(A5746="PSA Testing", E5746= "Utilization Rate (per 100,000 patients)"),
SUMIFS(PSA!$D:$D,PSA!$A:$A,C5746,PSA!$G:$G,D5746),
IF(AND(A5746="Colorectal Cancer Screening", E5746="Utilization Rate (per 100,000 patients)"),
SUMIFS(COL!$D:$D,COL!$A:$A,C5746,COL!$G:$G, D5746),
IF(AND(A5746="Cervical Cancer Screening", E5746="Utilization Rate (per 100,000 patients)"),
SUMIFS(CERV!$D:$D,CERV!$A:$A,C5746,CERV!$G:$G,D5746),
IF(AND(A5746="Cancer Screening for CKD patients", E5746="Utilization Rate (per 100,000 patients)"),
SUMIFS(CANSCRN!$D:$D,CANSCRN!$A:$A,C5746,CANSCRN!$G:$G,D5746),
IF(AND(A5746="PSA Testing", E5746="Cost per service ($USD)"),
SUMIFS(PSA!$E:$E,PSA!$A:$A,C5746,PSA!$G:$G,D5746),
IF(AND(A5746="Colorectal Cancer Screening", E5746="Cost per service ($USD)"),
SUMIFS(COL!$E:$E,COL!$A:$A,C5746,COL!$G:$G,D5746),
IF(AND(A5746="Cervical Cancer Screening", E5746="Cost per service ($USD)"),
SUMIFS(CERV!$E:$E,CERV!$A:$A,C5746,CERV!$G:$G,D5746),
IF(AND(A5746="Cancer Screening for CKD patients", E5746="Cost per service ($USD)"),
SUMIFS(CANSCRN!$E:$E,CANSCRN!$A:$A,C5746,CANSCRN!$G:$G,D5746),
IF(AND(A5746="PSA Testing", E5746="Total Expenditure ($USD per 100,000 patients)"),
SUMIFS(PSA!$F:$F,PSA!$A:$A,C5746,PSA!$G:$G,D5746),
IF(AND(A5746="Colorectal Cancer Screening", E5746="Total Expenditure ($USD per 100,000 patients)"),
SUMIFS(COL!$F:$F,COL!$A:$A,C5746,COL!$G:$G,D5746),
IF(AND(A5746="Cervical Cancer Screening", E5746="Total Expenditure ($USD per 100,000 patients)"),
SUMIFS(CERV!$F:$F,CERV!$A:$A,C5746,CERV!$G:$G,D5746),
SUMIFS(CANSCRN!$F:$F,CANSCRN!$A:$A,C5746,CANSCRN!$G:$G,D5746))))))))))))</f>
        <v>34.689503799999997</v>
      </c>
    </row>
    <row r="5747" spans="1:6" x14ac:dyDescent="0.2">
      <c r="A5747" s="24" t="s">
        <v>105</v>
      </c>
      <c r="B5747" s="24" t="s">
        <v>101</v>
      </c>
      <c r="C5747" s="24" t="s">
        <v>42</v>
      </c>
      <c r="D5747" s="24">
        <v>2012</v>
      </c>
      <c r="E5747" s="24" t="s">
        <v>106</v>
      </c>
      <c r="F5747">
        <f>IF(AND(A5747="PSA Testing", E5747= "Utilization Rate (per 100,000 patients)"),
SUMIFS(PSA!$D:$D,PSA!$A:$A,C5747,PSA!$G:$G,D5747),
IF(AND(A5747="Colorectal Cancer Screening", E5747="Utilization Rate (per 100,000 patients)"),
SUMIFS(COL!$D:$D,COL!$A:$A,C5747,COL!$G:$G, D5747),
IF(AND(A5747="Cervical Cancer Screening", E5747="Utilization Rate (per 100,000 patients)"),
SUMIFS(CERV!$D:$D,CERV!$A:$A,C5747,CERV!$G:$G,D5747),
IF(AND(A5747="Cancer Screening for CKD patients", E5747="Utilization Rate (per 100,000 patients)"),
SUMIFS(CANSCRN!$D:$D,CANSCRN!$A:$A,C5747,CANSCRN!$G:$G,D5747),
IF(AND(A5747="PSA Testing", E5747="Cost per service ($USD)"),
SUMIFS(PSA!$E:$E,PSA!$A:$A,C5747,PSA!$G:$G,D5747),
IF(AND(A5747="Colorectal Cancer Screening", E5747="Cost per service ($USD)"),
SUMIFS(COL!$E:$E,COL!$A:$A,C5747,COL!$G:$G,D5747),
IF(AND(A5747="Cervical Cancer Screening", E5747="Cost per service ($USD)"),
SUMIFS(CERV!$E:$E,CERV!$A:$A,C5747,CERV!$G:$G,D5747),
IF(AND(A5747="Cancer Screening for CKD patients", E5747="Cost per service ($USD)"),
SUMIFS(CANSCRN!$E:$E,CANSCRN!$A:$A,C5747,CANSCRN!$G:$G,D5747),
IF(AND(A5747="PSA Testing", E5747="Total Expenditure ($USD per 100,000 patients)"),
SUMIFS(PSA!$F:$F,PSA!$A:$A,C5747,PSA!$G:$G,D5747),
IF(AND(A5747="Colorectal Cancer Screening", E5747="Total Expenditure ($USD per 100,000 patients)"),
SUMIFS(COL!$F:$F,COL!$A:$A,C5747,COL!$G:$G,D5747),
IF(AND(A5747="Cervical Cancer Screening", E5747="Total Expenditure ($USD per 100,000 patients)"),
SUMIFS(CERV!$F:$F,CERV!$A:$A,C5747,CERV!$G:$G,D5747),
SUMIFS(CANSCRN!$F:$F,CANSCRN!$A:$A,C5747,CANSCRN!$G:$G,D5747))))))))))))</f>
        <v>34.858037099999997</v>
      </c>
    </row>
    <row r="5748" spans="1:6" x14ac:dyDescent="0.2">
      <c r="A5748" s="24" t="s">
        <v>105</v>
      </c>
      <c r="B5748" s="24" t="s">
        <v>101</v>
      </c>
      <c r="C5748" s="24" t="s">
        <v>42</v>
      </c>
      <c r="D5748" s="24">
        <v>2013</v>
      </c>
      <c r="E5748" s="24" t="s">
        <v>106</v>
      </c>
      <c r="F5748">
        <f>IF(AND(A5748="PSA Testing", E5748= "Utilization Rate (per 100,000 patients)"),
SUMIFS(PSA!$D:$D,PSA!$A:$A,C5748,PSA!$G:$G,D5748),
IF(AND(A5748="Colorectal Cancer Screening", E5748="Utilization Rate (per 100,000 patients)"),
SUMIFS(COL!$D:$D,COL!$A:$A,C5748,COL!$G:$G, D5748),
IF(AND(A5748="Cervical Cancer Screening", E5748="Utilization Rate (per 100,000 patients)"),
SUMIFS(CERV!$D:$D,CERV!$A:$A,C5748,CERV!$G:$G,D5748),
IF(AND(A5748="Cancer Screening for CKD patients", E5748="Utilization Rate (per 100,000 patients)"),
SUMIFS(CANSCRN!$D:$D,CANSCRN!$A:$A,C5748,CANSCRN!$G:$G,D5748),
IF(AND(A5748="PSA Testing", E5748="Cost per service ($USD)"),
SUMIFS(PSA!$E:$E,PSA!$A:$A,C5748,PSA!$G:$G,D5748),
IF(AND(A5748="Colorectal Cancer Screening", E5748="Cost per service ($USD)"),
SUMIFS(COL!$E:$E,COL!$A:$A,C5748,COL!$G:$G,D5748),
IF(AND(A5748="Cervical Cancer Screening", E5748="Cost per service ($USD)"),
SUMIFS(CERV!$E:$E,CERV!$A:$A,C5748,CERV!$G:$G,D5748),
IF(AND(A5748="Cancer Screening for CKD patients", E5748="Cost per service ($USD)"),
SUMIFS(CANSCRN!$E:$E,CANSCRN!$A:$A,C5748,CANSCRN!$G:$G,D5748),
IF(AND(A5748="PSA Testing", E5748="Total Expenditure ($USD per 100,000 patients)"),
SUMIFS(PSA!$F:$F,PSA!$A:$A,C5748,PSA!$G:$G,D5748),
IF(AND(A5748="Colorectal Cancer Screening", E5748="Total Expenditure ($USD per 100,000 patients)"),
SUMIFS(COL!$F:$F,COL!$A:$A,C5748,COL!$G:$G,D5748),
IF(AND(A5748="Cervical Cancer Screening", E5748="Total Expenditure ($USD per 100,000 patients)"),
SUMIFS(CERV!$F:$F,CERV!$A:$A,C5748,CERV!$G:$G,D5748),
SUMIFS(CANSCRN!$F:$F,CANSCRN!$A:$A,C5748,CANSCRN!$G:$G,D5748))))))))))))</f>
        <v>36.206335600000003</v>
      </c>
    </row>
    <row r="5749" spans="1:6" x14ac:dyDescent="0.2">
      <c r="A5749" s="24" t="s">
        <v>105</v>
      </c>
      <c r="B5749" s="24" t="s">
        <v>101</v>
      </c>
      <c r="C5749" s="24" t="s">
        <v>42</v>
      </c>
      <c r="D5749" s="24">
        <v>2014</v>
      </c>
      <c r="E5749" s="24" t="s">
        <v>106</v>
      </c>
      <c r="F5749">
        <f>IF(AND(A5749="PSA Testing", E5749= "Utilization Rate (per 100,000 patients)"),
SUMIFS(PSA!$D:$D,PSA!$A:$A,C5749,PSA!$G:$G,D5749),
IF(AND(A5749="Colorectal Cancer Screening", E5749="Utilization Rate (per 100,000 patients)"),
SUMIFS(COL!$D:$D,COL!$A:$A,C5749,COL!$G:$G, D5749),
IF(AND(A5749="Cervical Cancer Screening", E5749="Utilization Rate (per 100,000 patients)"),
SUMIFS(CERV!$D:$D,CERV!$A:$A,C5749,CERV!$G:$G,D5749),
IF(AND(A5749="Cancer Screening for CKD patients", E5749="Utilization Rate (per 100,000 patients)"),
SUMIFS(CANSCRN!$D:$D,CANSCRN!$A:$A,C5749,CANSCRN!$G:$G,D5749),
IF(AND(A5749="PSA Testing", E5749="Cost per service ($USD)"),
SUMIFS(PSA!$E:$E,PSA!$A:$A,C5749,PSA!$G:$G,D5749),
IF(AND(A5749="Colorectal Cancer Screening", E5749="Cost per service ($USD)"),
SUMIFS(COL!$E:$E,COL!$A:$A,C5749,COL!$G:$G,D5749),
IF(AND(A5749="Cervical Cancer Screening", E5749="Cost per service ($USD)"),
SUMIFS(CERV!$E:$E,CERV!$A:$A,C5749,CERV!$G:$G,D5749),
IF(AND(A5749="Cancer Screening for CKD patients", E5749="Cost per service ($USD)"),
SUMIFS(CANSCRN!$E:$E,CANSCRN!$A:$A,C5749,CANSCRN!$G:$G,D5749),
IF(AND(A5749="PSA Testing", E5749="Total Expenditure ($USD per 100,000 patients)"),
SUMIFS(PSA!$F:$F,PSA!$A:$A,C5749,PSA!$G:$G,D5749),
IF(AND(A5749="Colorectal Cancer Screening", E5749="Total Expenditure ($USD per 100,000 patients)"),
SUMIFS(COL!$F:$F,COL!$A:$A,C5749,COL!$G:$G,D5749),
IF(AND(A5749="Cervical Cancer Screening", E5749="Total Expenditure ($USD per 100,000 patients)"),
SUMIFS(CERV!$F:$F,CERV!$A:$A,C5749,CERV!$G:$G,D5749),
SUMIFS(CANSCRN!$F:$F,CANSCRN!$A:$A,C5749,CANSCRN!$G:$G,D5749))))))))))))</f>
        <v>37.704296300000003</v>
      </c>
    </row>
    <row r="5750" spans="1:6" x14ac:dyDescent="0.2">
      <c r="A5750" s="24" t="s">
        <v>105</v>
      </c>
      <c r="B5750" s="24" t="s">
        <v>101</v>
      </c>
      <c r="C5750" s="24" t="s">
        <v>42</v>
      </c>
      <c r="D5750" s="24">
        <v>2015</v>
      </c>
      <c r="E5750" s="24" t="s">
        <v>106</v>
      </c>
      <c r="F5750">
        <f>IF(AND(A5750="PSA Testing", E5750= "Utilization Rate (per 100,000 patients)"),
SUMIFS(PSA!$D:$D,PSA!$A:$A,C5750,PSA!$G:$G,D5750),
IF(AND(A5750="Colorectal Cancer Screening", E5750="Utilization Rate (per 100,000 patients)"),
SUMIFS(COL!$D:$D,COL!$A:$A,C5750,COL!$G:$G, D5750),
IF(AND(A5750="Cervical Cancer Screening", E5750="Utilization Rate (per 100,000 patients)"),
SUMIFS(CERV!$D:$D,CERV!$A:$A,C5750,CERV!$G:$G,D5750),
IF(AND(A5750="Cancer Screening for CKD patients", E5750="Utilization Rate (per 100,000 patients)"),
SUMIFS(CANSCRN!$D:$D,CANSCRN!$A:$A,C5750,CANSCRN!$G:$G,D5750),
IF(AND(A5750="PSA Testing", E5750="Cost per service ($USD)"),
SUMIFS(PSA!$E:$E,PSA!$A:$A,C5750,PSA!$G:$G,D5750),
IF(AND(A5750="Colorectal Cancer Screening", E5750="Cost per service ($USD)"),
SUMIFS(COL!$E:$E,COL!$A:$A,C5750,COL!$G:$G,D5750),
IF(AND(A5750="Cervical Cancer Screening", E5750="Cost per service ($USD)"),
SUMIFS(CERV!$E:$E,CERV!$A:$A,C5750,CERV!$G:$G,D5750),
IF(AND(A5750="Cancer Screening for CKD patients", E5750="Cost per service ($USD)"),
SUMIFS(CANSCRN!$E:$E,CANSCRN!$A:$A,C5750,CANSCRN!$G:$G,D5750),
IF(AND(A5750="PSA Testing", E5750="Total Expenditure ($USD per 100,000 patients)"),
SUMIFS(PSA!$F:$F,PSA!$A:$A,C5750,PSA!$G:$G,D5750),
IF(AND(A5750="Colorectal Cancer Screening", E5750="Total Expenditure ($USD per 100,000 patients)"),
SUMIFS(COL!$F:$F,COL!$A:$A,C5750,COL!$G:$G,D5750),
IF(AND(A5750="Cervical Cancer Screening", E5750="Total Expenditure ($USD per 100,000 patients)"),
SUMIFS(CERV!$F:$F,CERV!$A:$A,C5750,CERV!$G:$G,D5750),
SUMIFS(CANSCRN!$F:$F,CANSCRN!$A:$A,C5750,CANSCRN!$G:$G,D5750))))))))))))</f>
        <v>37.253909499999999</v>
      </c>
    </row>
    <row r="5751" spans="1:6" x14ac:dyDescent="0.2">
      <c r="A5751" s="24" t="s">
        <v>105</v>
      </c>
      <c r="B5751" s="24" t="s">
        <v>101</v>
      </c>
      <c r="C5751" s="24" t="s">
        <v>42</v>
      </c>
      <c r="D5751" s="24">
        <v>2016</v>
      </c>
      <c r="E5751" s="24" t="s">
        <v>106</v>
      </c>
      <c r="F5751">
        <f>IF(AND(A5751="PSA Testing", E5751= "Utilization Rate (per 100,000 patients)"),
SUMIFS(PSA!$D:$D,PSA!$A:$A,C5751,PSA!$G:$G,D5751),
IF(AND(A5751="Colorectal Cancer Screening", E5751="Utilization Rate (per 100,000 patients)"),
SUMIFS(COL!$D:$D,COL!$A:$A,C5751,COL!$G:$G, D5751),
IF(AND(A5751="Cervical Cancer Screening", E5751="Utilization Rate (per 100,000 patients)"),
SUMIFS(CERV!$D:$D,CERV!$A:$A,C5751,CERV!$G:$G,D5751),
IF(AND(A5751="Cancer Screening for CKD patients", E5751="Utilization Rate (per 100,000 patients)"),
SUMIFS(CANSCRN!$D:$D,CANSCRN!$A:$A,C5751,CANSCRN!$G:$G,D5751),
IF(AND(A5751="PSA Testing", E5751="Cost per service ($USD)"),
SUMIFS(PSA!$E:$E,PSA!$A:$A,C5751,PSA!$G:$G,D5751),
IF(AND(A5751="Colorectal Cancer Screening", E5751="Cost per service ($USD)"),
SUMIFS(COL!$E:$E,COL!$A:$A,C5751,COL!$G:$G,D5751),
IF(AND(A5751="Cervical Cancer Screening", E5751="Cost per service ($USD)"),
SUMIFS(CERV!$E:$E,CERV!$A:$A,C5751,CERV!$G:$G,D5751),
IF(AND(A5751="Cancer Screening for CKD patients", E5751="Cost per service ($USD)"),
SUMIFS(CANSCRN!$E:$E,CANSCRN!$A:$A,C5751,CANSCRN!$G:$G,D5751),
IF(AND(A5751="PSA Testing", E5751="Total Expenditure ($USD per 100,000 patients)"),
SUMIFS(PSA!$F:$F,PSA!$A:$A,C5751,PSA!$G:$G,D5751),
IF(AND(A5751="Colorectal Cancer Screening", E5751="Total Expenditure ($USD per 100,000 patients)"),
SUMIFS(COL!$F:$F,COL!$A:$A,C5751,COL!$G:$G,D5751),
IF(AND(A5751="Cervical Cancer Screening", E5751="Total Expenditure ($USD per 100,000 patients)"),
SUMIFS(CERV!$F:$F,CERV!$A:$A,C5751,CERV!$G:$G,D5751),
SUMIFS(CANSCRN!$F:$F,CANSCRN!$A:$A,C5751,CANSCRN!$G:$G,D5751))))))))))))</f>
        <v>38.748139500000001</v>
      </c>
    </row>
    <row r="5752" spans="1:6" x14ac:dyDescent="0.2">
      <c r="A5752" s="24" t="s">
        <v>105</v>
      </c>
      <c r="B5752" s="24" t="s">
        <v>101</v>
      </c>
      <c r="C5752" s="24" t="s">
        <v>42</v>
      </c>
      <c r="D5752" s="24">
        <v>2017</v>
      </c>
      <c r="E5752" s="24" t="s">
        <v>106</v>
      </c>
      <c r="F5752">
        <f>IF(AND(A5752="PSA Testing", E5752= "Utilization Rate (per 100,000 patients)"),
SUMIFS(PSA!$D:$D,PSA!$A:$A,C5752,PSA!$G:$G,D5752),
IF(AND(A5752="Colorectal Cancer Screening", E5752="Utilization Rate (per 100,000 patients)"),
SUMIFS(COL!$D:$D,COL!$A:$A,C5752,COL!$G:$G, D5752),
IF(AND(A5752="Cervical Cancer Screening", E5752="Utilization Rate (per 100,000 patients)"),
SUMIFS(CERV!$D:$D,CERV!$A:$A,C5752,CERV!$G:$G,D5752),
IF(AND(A5752="Cancer Screening for CKD patients", E5752="Utilization Rate (per 100,000 patients)"),
SUMIFS(CANSCRN!$D:$D,CANSCRN!$A:$A,C5752,CANSCRN!$G:$G,D5752),
IF(AND(A5752="PSA Testing", E5752="Cost per service ($USD)"),
SUMIFS(PSA!$E:$E,PSA!$A:$A,C5752,PSA!$G:$G,D5752),
IF(AND(A5752="Colorectal Cancer Screening", E5752="Cost per service ($USD)"),
SUMIFS(COL!$E:$E,COL!$A:$A,C5752,COL!$G:$G,D5752),
IF(AND(A5752="Cervical Cancer Screening", E5752="Cost per service ($USD)"),
SUMIFS(CERV!$E:$E,CERV!$A:$A,C5752,CERV!$G:$G,D5752),
IF(AND(A5752="Cancer Screening for CKD patients", E5752="Cost per service ($USD)"),
SUMIFS(CANSCRN!$E:$E,CANSCRN!$A:$A,C5752,CANSCRN!$G:$G,D5752),
IF(AND(A5752="PSA Testing", E5752="Total Expenditure ($USD per 100,000 patients)"),
SUMIFS(PSA!$F:$F,PSA!$A:$A,C5752,PSA!$G:$G,D5752),
IF(AND(A5752="Colorectal Cancer Screening", E5752="Total Expenditure ($USD per 100,000 patients)"),
SUMIFS(COL!$F:$F,COL!$A:$A,C5752,COL!$G:$G,D5752),
IF(AND(A5752="Cervical Cancer Screening", E5752="Total Expenditure ($USD per 100,000 patients)"),
SUMIFS(CERV!$F:$F,CERV!$A:$A,C5752,CERV!$G:$G,D5752),
SUMIFS(CANSCRN!$F:$F,CANSCRN!$A:$A,C5752,CANSCRN!$G:$G,D5752))))))))))))</f>
        <v>37.533208600000002</v>
      </c>
    </row>
    <row r="5753" spans="1:6" x14ac:dyDescent="0.2">
      <c r="A5753" s="24" t="s">
        <v>105</v>
      </c>
      <c r="B5753" s="24" t="s">
        <v>101</v>
      </c>
      <c r="C5753" s="24" t="s">
        <v>42</v>
      </c>
      <c r="D5753" s="24">
        <v>2018</v>
      </c>
      <c r="E5753" s="24" t="s">
        <v>106</v>
      </c>
      <c r="F5753">
        <f>IF(AND(A5753="PSA Testing", E5753= "Utilization Rate (per 100,000 patients)"),
SUMIFS(PSA!$D:$D,PSA!$A:$A,C5753,PSA!$G:$G,D5753),
IF(AND(A5753="Colorectal Cancer Screening", E5753="Utilization Rate (per 100,000 patients)"),
SUMIFS(COL!$D:$D,COL!$A:$A,C5753,COL!$G:$G, D5753),
IF(AND(A5753="Cervical Cancer Screening", E5753="Utilization Rate (per 100,000 patients)"),
SUMIFS(CERV!$D:$D,CERV!$A:$A,C5753,CERV!$G:$G,D5753),
IF(AND(A5753="Cancer Screening for CKD patients", E5753="Utilization Rate (per 100,000 patients)"),
SUMIFS(CANSCRN!$D:$D,CANSCRN!$A:$A,C5753,CANSCRN!$G:$G,D5753),
IF(AND(A5753="PSA Testing", E5753="Cost per service ($USD)"),
SUMIFS(PSA!$E:$E,PSA!$A:$A,C5753,PSA!$G:$G,D5753),
IF(AND(A5753="Colorectal Cancer Screening", E5753="Cost per service ($USD)"),
SUMIFS(COL!$E:$E,COL!$A:$A,C5753,COL!$G:$G,D5753),
IF(AND(A5753="Cervical Cancer Screening", E5753="Cost per service ($USD)"),
SUMIFS(CERV!$E:$E,CERV!$A:$A,C5753,CERV!$G:$G,D5753),
IF(AND(A5753="Cancer Screening for CKD patients", E5753="Cost per service ($USD)"),
SUMIFS(CANSCRN!$E:$E,CANSCRN!$A:$A,C5753,CANSCRN!$G:$G,D5753),
IF(AND(A5753="PSA Testing", E5753="Total Expenditure ($USD per 100,000 patients)"),
SUMIFS(PSA!$F:$F,PSA!$A:$A,C5753,PSA!$G:$G,D5753),
IF(AND(A5753="Colorectal Cancer Screening", E5753="Total Expenditure ($USD per 100,000 patients)"),
SUMIFS(COL!$F:$F,COL!$A:$A,C5753,COL!$G:$G,D5753),
IF(AND(A5753="Cervical Cancer Screening", E5753="Total Expenditure ($USD per 100,000 patients)"),
SUMIFS(CERV!$F:$F,CERV!$A:$A,C5753,CERV!$G:$G,D5753),
SUMIFS(CANSCRN!$F:$F,CANSCRN!$A:$A,C5753,CANSCRN!$G:$G,D5753))))))))))))</f>
        <v>38.411340799999998</v>
      </c>
    </row>
    <row r="5754" spans="1:6" x14ac:dyDescent="0.2">
      <c r="A5754" s="24" t="s">
        <v>105</v>
      </c>
      <c r="B5754" s="24" t="s">
        <v>101</v>
      </c>
      <c r="C5754" s="24" t="s">
        <v>42</v>
      </c>
      <c r="D5754" s="24">
        <v>2019</v>
      </c>
      <c r="E5754" s="24" t="s">
        <v>106</v>
      </c>
      <c r="F5754">
        <f>IF(AND(A5754="PSA Testing", E5754= "Utilization Rate (per 100,000 patients)"),
SUMIFS(PSA!$D:$D,PSA!$A:$A,C5754,PSA!$G:$G,D5754),
IF(AND(A5754="Colorectal Cancer Screening", E5754="Utilization Rate (per 100,000 patients)"),
SUMIFS(COL!$D:$D,COL!$A:$A,C5754,COL!$G:$G, D5754),
IF(AND(A5754="Cervical Cancer Screening", E5754="Utilization Rate (per 100,000 patients)"),
SUMIFS(CERV!$D:$D,CERV!$A:$A,C5754,CERV!$G:$G,D5754),
IF(AND(A5754="Cancer Screening for CKD patients", E5754="Utilization Rate (per 100,000 patients)"),
SUMIFS(CANSCRN!$D:$D,CANSCRN!$A:$A,C5754,CANSCRN!$G:$G,D5754),
IF(AND(A5754="PSA Testing", E5754="Cost per service ($USD)"),
SUMIFS(PSA!$E:$E,PSA!$A:$A,C5754,PSA!$G:$G,D5754),
IF(AND(A5754="Colorectal Cancer Screening", E5754="Cost per service ($USD)"),
SUMIFS(COL!$E:$E,COL!$A:$A,C5754,COL!$G:$G,D5754),
IF(AND(A5754="Cervical Cancer Screening", E5754="Cost per service ($USD)"),
SUMIFS(CERV!$E:$E,CERV!$A:$A,C5754,CERV!$G:$G,D5754),
IF(AND(A5754="Cancer Screening for CKD patients", E5754="Cost per service ($USD)"),
SUMIFS(CANSCRN!$E:$E,CANSCRN!$A:$A,C5754,CANSCRN!$G:$G,D5754),
IF(AND(A5754="PSA Testing", E5754="Total Expenditure ($USD per 100,000 patients)"),
SUMIFS(PSA!$F:$F,PSA!$A:$A,C5754,PSA!$G:$G,D5754),
IF(AND(A5754="Colorectal Cancer Screening", E5754="Total Expenditure ($USD per 100,000 patients)"),
SUMIFS(COL!$F:$F,COL!$A:$A,C5754,COL!$G:$G,D5754),
IF(AND(A5754="Cervical Cancer Screening", E5754="Total Expenditure ($USD per 100,000 patients)"),
SUMIFS(CERV!$F:$F,CERV!$A:$A,C5754,CERV!$G:$G,D5754),
SUMIFS(CANSCRN!$F:$F,CANSCRN!$A:$A,C5754,CANSCRN!$G:$G,D5754))))))))))))</f>
        <v>37.303442599999997</v>
      </c>
    </row>
    <row r="5755" spans="1:6" x14ac:dyDescent="0.2">
      <c r="A5755" s="24" t="s">
        <v>105</v>
      </c>
      <c r="B5755" s="24" t="s">
        <v>101</v>
      </c>
      <c r="C5755" s="24" t="s">
        <v>43</v>
      </c>
      <c r="D5755" s="24">
        <v>2009</v>
      </c>
      <c r="E5755" s="24" t="s">
        <v>106</v>
      </c>
      <c r="F5755">
        <f>IF(AND(A5755="PSA Testing", E5755= "Utilization Rate (per 100,000 patients)"),
SUMIFS(PSA!$D:$D,PSA!$A:$A,C5755,PSA!$G:$G,D5755),
IF(AND(A5755="Colorectal Cancer Screening", E5755="Utilization Rate (per 100,000 patients)"),
SUMIFS(COL!$D:$D,COL!$A:$A,C5755,COL!$G:$G, D5755),
IF(AND(A5755="Cervical Cancer Screening", E5755="Utilization Rate (per 100,000 patients)"),
SUMIFS(CERV!$D:$D,CERV!$A:$A,C5755,CERV!$G:$G,D5755),
IF(AND(A5755="Cancer Screening for CKD patients", E5755="Utilization Rate (per 100,000 patients)"),
SUMIFS(CANSCRN!$D:$D,CANSCRN!$A:$A,C5755,CANSCRN!$G:$G,D5755),
IF(AND(A5755="PSA Testing", E5755="Cost per service ($USD)"),
SUMIFS(PSA!$E:$E,PSA!$A:$A,C5755,PSA!$G:$G,D5755),
IF(AND(A5755="Colorectal Cancer Screening", E5755="Cost per service ($USD)"),
SUMIFS(COL!$E:$E,COL!$A:$A,C5755,COL!$G:$G,D5755),
IF(AND(A5755="Cervical Cancer Screening", E5755="Cost per service ($USD)"),
SUMIFS(CERV!$E:$E,CERV!$A:$A,C5755,CERV!$G:$G,D5755),
IF(AND(A5755="Cancer Screening for CKD patients", E5755="Cost per service ($USD)"),
SUMIFS(CANSCRN!$E:$E,CANSCRN!$A:$A,C5755,CANSCRN!$G:$G,D5755),
IF(AND(A5755="PSA Testing", E5755="Total Expenditure ($USD per 100,000 patients)"),
SUMIFS(PSA!$F:$F,PSA!$A:$A,C5755,PSA!$G:$G,D5755),
IF(AND(A5755="Colorectal Cancer Screening", E5755="Total Expenditure ($USD per 100,000 patients)"),
SUMIFS(COL!$F:$F,COL!$A:$A,C5755,COL!$G:$G,D5755),
IF(AND(A5755="Cervical Cancer Screening", E5755="Total Expenditure ($USD per 100,000 patients)"),
SUMIFS(CERV!$F:$F,CERV!$A:$A,C5755,CERV!$G:$G,D5755),
SUMIFS(CANSCRN!$F:$F,CANSCRN!$A:$A,C5755,CANSCRN!$G:$G,D5755))))))))))))</f>
        <v>25.584315100000001</v>
      </c>
    </row>
    <row r="5756" spans="1:6" x14ac:dyDescent="0.2">
      <c r="A5756" s="24" t="s">
        <v>105</v>
      </c>
      <c r="B5756" s="24" t="s">
        <v>101</v>
      </c>
      <c r="C5756" s="24" t="s">
        <v>43</v>
      </c>
      <c r="D5756" s="24">
        <v>2010</v>
      </c>
      <c r="E5756" s="24" t="s">
        <v>106</v>
      </c>
      <c r="F5756">
        <f>IF(AND(A5756="PSA Testing", E5756= "Utilization Rate (per 100,000 patients)"),
SUMIFS(PSA!$D:$D,PSA!$A:$A,C5756,PSA!$G:$G,D5756),
IF(AND(A5756="Colorectal Cancer Screening", E5756="Utilization Rate (per 100,000 patients)"),
SUMIFS(COL!$D:$D,COL!$A:$A,C5756,COL!$G:$G, D5756),
IF(AND(A5756="Cervical Cancer Screening", E5756="Utilization Rate (per 100,000 patients)"),
SUMIFS(CERV!$D:$D,CERV!$A:$A,C5756,CERV!$G:$G,D5756),
IF(AND(A5756="Cancer Screening for CKD patients", E5756="Utilization Rate (per 100,000 patients)"),
SUMIFS(CANSCRN!$D:$D,CANSCRN!$A:$A,C5756,CANSCRN!$G:$G,D5756),
IF(AND(A5756="PSA Testing", E5756="Cost per service ($USD)"),
SUMIFS(PSA!$E:$E,PSA!$A:$A,C5756,PSA!$G:$G,D5756),
IF(AND(A5756="Colorectal Cancer Screening", E5756="Cost per service ($USD)"),
SUMIFS(COL!$E:$E,COL!$A:$A,C5756,COL!$G:$G,D5756),
IF(AND(A5756="Cervical Cancer Screening", E5756="Cost per service ($USD)"),
SUMIFS(CERV!$E:$E,CERV!$A:$A,C5756,CERV!$G:$G,D5756),
IF(AND(A5756="Cancer Screening for CKD patients", E5756="Cost per service ($USD)"),
SUMIFS(CANSCRN!$E:$E,CANSCRN!$A:$A,C5756,CANSCRN!$G:$G,D5756),
IF(AND(A5756="PSA Testing", E5756="Total Expenditure ($USD per 100,000 patients)"),
SUMIFS(PSA!$F:$F,PSA!$A:$A,C5756,PSA!$G:$G,D5756),
IF(AND(A5756="Colorectal Cancer Screening", E5756="Total Expenditure ($USD per 100,000 patients)"),
SUMIFS(COL!$F:$F,COL!$A:$A,C5756,COL!$G:$G,D5756),
IF(AND(A5756="Cervical Cancer Screening", E5756="Total Expenditure ($USD per 100,000 patients)"),
SUMIFS(CERV!$F:$F,CERV!$A:$A,C5756,CERV!$G:$G,D5756),
SUMIFS(CANSCRN!$F:$F,CANSCRN!$A:$A,C5756,CANSCRN!$G:$G,D5756))))))))))))</f>
        <v>31.191822200000001</v>
      </c>
    </row>
    <row r="5757" spans="1:6" x14ac:dyDescent="0.2">
      <c r="A5757" s="24" t="s">
        <v>105</v>
      </c>
      <c r="B5757" s="24" t="s">
        <v>101</v>
      </c>
      <c r="C5757" s="24" t="s">
        <v>43</v>
      </c>
      <c r="D5757" s="24">
        <v>2011</v>
      </c>
      <c r="E5757" s="24" t="s">
        <v>106</v>
      </c>
      <c r="F5757">
        <f>IF(AND(A5757="PSA Testing", E5757= "Utilization Rate (per 100,000 patients)"),
SUMIFS(PSA!$D:$D,PSA!$A:$A,C5757,PSA!$G:$G,D5757),
IF(AND(A5757="Colorectal Cancer Screening", E5757="Utilization Rate (per 100,000 patients)"),
SUMIFS(COL!$D:$D,COL!$A:$A,C5757,COL!$G:$G, D5757),
IF(AND(A5757="Cervical Cancer Screening", E5757="Utilization Rate (per 100,000 patients)"),
SUMIFS(CERV!$D:$D,CERV!$A:$A,C5757,CERV!$G:$G,D5757),
IF(AND(A5757="Cancer Screening for CKD patients", E5757="Utilization Rate (per 100,000 patients)"),
SUMIFS(CANSCRN!$D:$D,CANSCRN!$A:$A,C5757,CANSCRN!$G:$G,D5757),
IF(AND(A5757="PSA Testing", E5757="Cost per service ($USD)"),
SUMIFS(PSA!$E:$E,PSA!$A:$A,C5757,PSA!$G:$G,D5757),
IF(AND(A5757="Colorectal Cancer Screening", E5757="Cost per service ($USD)"),
SUMIFS(COL!$E:$E,COL!$A:$A,C5757,COL!$G:$G,D5757),
IF(AND(A5757="Cervical Cancer Screening", E5757="Cost per service ($USD)"),
SUMIFS(CERV!$E:$E,CERV!$A:$A,C5757,CERV!$G:$G,D5757),
IF(AND(A5757="Cancer Screening for CKD patients", E5757="Cost per service ($USD)"),
SUMIFS(CANSCRN!$E:$E,CANSCRN!$A:$A,C5757,CANSCRN!$G:$G,D5757),
IF(AND(A5757="PSA Testing", E5757="Total Expenditure ($USD per 100,000 patients)"),
SUMIFS(PSA!$F:$F,PSA!$A:$A,C5757,PSA!$G:$G,D5757),
IF(AND(A5757="Colorectal Cancer Screening", E5757="Total Expenditure ($USD per 100,000 patients)"),
SUMIFS(COL!$F:$F,COL!$A:$A,C5757,COL!$G:$G,D5757),
IF(AND(A5757="Cervical Cancer Screening", E5757="Total Expenditure ($USD per 100,000 patients)"),
SUMIFS(CERV!$F:$F,CERV!$A:$A,C5757,CERV!$G:$G,D5757),
SUMIFS(CANSCRN!$F:$F,CANSCRN!$A:$A,C5757,CANSCRN!$G:$G,D5757))))))))))))</f>
        <v>29.2601923</v>
      </c>
    </row>
    <row r="5758" spans="1:6" x14ac:dyDescent="0.2">
      <c r="A5758" s="24" t="s">
        <v>105</v>
      </c>
      <c r="B5758" s="24" t="s">
        <v>101</v>
      </c>
      <c r="C5758" s="24" t="s">
        <v>43</v>
      </c>
      <c r="D5758" s="24">
        <v>2012</v>
      </c>
      <c r="E5758" s="24" t="s">
        <v>106</v>
      </c>
      <c r="F5758">
        <f>IF(AND(A5758="PSA Testing", E5758= "Utilization Rate (per 100,000 patients)"),
SUMIFS(PSA!$D:$D,PSA!$A:$A,C5758,PSA!$G:$G,D5758),
IF(AND(A5758="Colorectal Cancer Screening", E5758="Utilization Rate (per 100,000 patients)"),
SUMIFS(COL!$D:$D,COL!$A:$A,C5758,COL!$G:$G, D5758),
IF(AND(A5758="Cervical Cancer Screening", E5758="Utilization Rate (per 100,000 patients)"),
SUMIFS(CERV!$D:$D,CERV!$A:$A,C5758,CERV!$G:$G,D5758),
IF(AND(A5758="Cancer Screening for CKD patients", E5758="Utilization Rate (per 100,000 patients)"),
SUMIFS(CANSCRN!$D:$D,CANSCRN!$A:$A,C5758,CANSCRN!$G:$G,D5758),
IF(AND(A5758="PSA Testing", E5758="Cost per service ($USD)"),
SUMIFS(PSA!$E:$E,PSA!$A:$A,C5758,PSA!$G:$G,D5758),
IF(AND(A5758="Colorectal Cancer Screening", E5758="Cost per service ($USD)"),
SUMIFS(COL!$E:$E,COL!$A:$A,C5758,COL!$G:$G,D5758),
IF(AND(A5758="Cervical Cancer Screening", E5758="Cost per service ($USD)"),
SUMIFS(CERV!$E:$E,CERV!$A:$A,C5758,CERV!$G:$G,D5758),
IF(AND(A5758="Cancer Screening for CKD patients", E5758="Cost per service ($USD)"),
SUMIFS(CANSCRN!$E:$E,CANSCRN!$A:$A,C5758,CANSCRN!$G:$G,D5758),
IF(AND(A5758="PSA Testing", E5758="Total Expenditure ($USD per 100,000 patients)"),
SUMIFS(PSA!$F:$F,PSA!$A:$A,C5758,PSA!$G:$G,D5758),
IF(AND(A5758="Colorectal Cancer Screening", E5758="Total Expenditure ($USD per 100,000 patients)"),
SUMIFS(COL!$F:$F,COL!$A:$A,C5758,COL!$G:$G,D5758),
IF(AND(A5758="Cervical Cancer Screening", E5758="Total Expenditure ($USD per 100,000 patients)"),
SUMIFS(CERV!$F:$F,CERV!$A:$A,C5758,CERV!$G:$G,D5758),
SUMIFS(CANSCRN!$F:$F,CANSCRN!$A:$A,C5758,CANSCRN!$G:$G,D5758))))))))))))</f>
        <v>28.872871799999999</v>
      </c>
    </row>
    <row r="5759" spans="1:6" x14ac:dyDescent="0.2">
      <c r="A5759" s="24" t="s">
        <v>105</v>
      </c>
      <c r="B5759" s="24" t="s">
        <v>101</v>
      </c>
      <c r="C5759" s="24" t="s">
        <v>43</v>
      </c>
      <c r="D5759" s="24">
        <v>2013</v>
      </c>
      <c r="E5759" s="24" t="s">
        <v>106</v>
      </c>
      <c r="F5759">
        <f>IF(AND(A5759="PSA Testing", E5759= "Utilization Rate (per 100,000 patients)"),
SUMIFS(PSA!$D:$D,PSA!$A:$A,C5759,PSA!$G:$G,D5759),
IF(AND(A5759="Colorectal Cancer Screening", E5759="Utilization Rate (per 100,000 patients)"),
SUMIFS(COL!$D:$D,COL!$A:$A,C5759,COL!$G:$G, D5759),
IF(AND(A5759="Cervical Cancer Screening", E5759="Utilization Rate (per 100,000 patients)"),
SUMIFS(CERV!$D:$D,CERV!$A:$A,C5759,CERV!$G:$G,D5759),
IF(AND(A5759="Cancer Screening for CKD patients", E5759="Utilization Rate (per 100,000 patients)"),
SUMIFS(CANSCRN!$D:$D,CANSCRN!$A:$A,C5759,CANSCRN!$G:$G,D5759),
IF(AND(A5759="PSA Testing", E5759="Cost per service ($USD)"),
SUMIFS(PSA!$E:$E,PSA!$A:$A,C5759,PSA!$G:$G,D5759),
IF(AND(A5759="Colorectal Cancer Screening", E5759="Cost per service ($USD)"),
SUMIFS(COL!$E:$E,COL!$A:$A,C5759,COL!$G:$G,D5759),
IF(AND(A5759="Cervical Cancer Screening", E5759="Cost per service ($USD)"),
SUMIFS(CERV!$E:$E,CERV!$A:$A,C5759,CERV!$G:$G,D5759),
IF(AND(A5759="Cancer Screening for CKD patients", E5759="Cost per service ($USD)"),
SUMIFS(CANSCRN!$E:$E,CANSCRN!$A:$A,C5759,CANSCRN!$G:$G,D5759),
IF(AND(A5759="PSA Testing", E5759="Total Expenditure ($USD per 100,000 patients)"),
SUMIFS(PSA!$F:$F,PSA!$A:$A,C5759,PSA!$G:$G,D5759),
IF(AND(A5759="Colorectal Cancer Screening", E5759="Total Expenditure ($USD per 100,000 patients)"),
SUMIFS(COL!$F:$F,COL!$A:$A,C5759,COL!$G:$G,D5759),
IF(AND(A5759="Cervical Cancer Screening", E5759="Total Expenditure ($USD per 100,000 patients)"),
SUMIFS(CERV!$F:$F,CERV!$A:$A,C5759,CERV!$G:$G,D5759),
SUMIFS(CANSCRN!$F:$F,CANSCRN!$A:$A,C5759,CANSCRN!$G:$G,D5759))))))))))))</f>
        <v>31.056951900000001</v>
      </c>
    </row>
    <row r="5760" spans="1:6" x14ac:dyDescent="0.2">
      <c r="A5760" s="24" t="s">
        <v>105</v>
      </c>
      <c r="B5760" s="24" t="s">
        <v>101</v>
      </c>
      <c r="C5760" s="24" t="s">
        <v>43</v>
      </c>
      <c r="D5760" s="24">
        <v>2014</v>
      </c>
      <c r="E5760" s="24" t="s">
        <v>106</v>
      </c>
      <c r="F5760">
        <f>IF(AND(A5760="PSA Testing", E5760= "Utilization Rate (per 100,000 patients)"),
SUMIFS(PSA!$D:$D,PSA!$A:$A,C5760,PSA!$G:$G,D5760),
IF(AND(A5760="Colorectal Cancer Screening", E5760="Utilization Rate (per 100,000 patients)"),
SUMIFS(COL!$D:$D,COL!$A:$A,C5760,COL!$G:$G, D5760),
IF(AND(A5760="Cervical Cancer Screening", E5760="Utilization Rate (per 100,000 patients)"),
SUMIFS(CERV!$D:$D,CERV!$A:$A,C5760,CERV!$G:$G,D5760),
IF(AND(A5760="Cancer Screening for CKD patients", E5760="Utilization Rate (per 100,000 patients)"),
SUMIFS(CANSCRN!$D:$D,CANSCRN!$A:$A,C5760,CANSCRN!$G:$G,D5760),
IF(AND(A5760="PSA Testing", E5760="Cost per service ($USD)"),
SUMIFS(PSA!$E:$E,PSA!$A:$A,C5760,PSA!$G:$G,D5760),
IF(AND(A5760="Colorectal Cancer Screening", E5760="Cost per service ($USD)"),
SUMIFS(COL!$E:$E,COL!$A:$A,C5760,COL!$G:$G,D5760),
IF(AND(A5760="Cervical Cancer Screening", E5760="Cost per service ($USD)"),
SUMIFS(CERV!$E:$E,CERV!$A:$A,C5760,CERV!$G:$G,D5760),
IF(AND(A5760="Cancer Screening for CKD patients", E5760="Cost per service ($USD)"),
SUMIFS(CANSCRN!$E:$E,CANSCRN!$A:$A,C5760,CANSCRN!$G:$G,D5760),
IF(AND(A5760="PSA Testing", E5760="Total Expenditure ($USD per 100,000 patients)"),
SUMIFS(PSA!$F:$F,PSA!$A:$A,C5760,PSA!$G:$G,D5760),
IF(AND(A5760="Colorectal Cancer Screening", E5760="Total Expenditure ($USD per 100,000 patients)"),
SUMIFS(COL!$F:$F,COL!$A:$A,C5760,COL!$G:$G,D5760),
IF(AND(A5760="Cervical Cancer Screening", E5760="Total Expenditure ($USD per 100,000 patients)"),
SUMIFS(CERV!$F:$F,CERV!$A:$A,C5760,CERV!$G:$G,D5760),
SUMIFS(CANSCRN!$F:$F,CANSCRN!$A:$A,C5760,CANSCRN!$G:$G,D5760))))))))))))</f>
        <v>34.295080599999999</v>
      </c>
    </row>
    <row r="5761" spans="1:6" x14ac:dyDescent="0.2">
      <c r="A5761" s="24" t="s">
        <v>105</v>
      </c>
      <c r="B5761" s="24" t="s">
        <v>101</v>
      </c>
      <c r="C5761" s="24" t="s">
        <v>43</v>
      </c>
      <c r="D5761" s="24">
        <v>2015</v>
      </c>
      <c r="E5761" s="24" t="s">
        <v>106</v>
      </c>
      <c r="F5761">
        <f>IF(AND(A5761="PSA Testing", E5761= "Utilization Rate (per 100,000 patients)"),
SUMIFS(PSA!$D:$D,PSA!$A:$A,C5761,PSA!$G:$G,D5761),
IF(AND(A5761="Colorectal Cancer Screening", E5761="Utilization Rate (per 100,000 patients)"),
SUMIFS(COL!$D:$D,COL!$A:$A,C5761,COL!$G:$G, D5761),
IF(AND(A5761="Cervical Cancer Screening", E5761="Utilization Rate (per 100,000 patients)"),
SUMIFS(CERV!$D:$D,CERV!$A:$A,C5761,CERV!$G:$G,D5761),
IF(AND(A5761="Cancer Screening for CKD patients", E5761="Utilization Rate (per 100,000 patients)"),
SUMIFS(CANSCRN!$D:$D,CANSCRN!$A:$A,C5761,CANSCRN!$G:$G,D5761),
IF(AND(A5761="PSA Testing", E5761="Cost per service ($USD)"),
SUMIFS(PSA!$E:$E,PSA!$A:$A,C5761,PSA!$G:$G,D5761),
IF(AND(A5761="Colorectal Cancer Screening", E5761="Cost per service ($USD)"),
SUMIFS(COL!$E:$E,COL!$A:$A,C5761,COL!$G:$G,D5761),
IF(AND(A5761="Cervical Cancer Screening", E5761="Cost per service ($USD)"),
SUMIFS(CERV!$E:$E,CERV!$A:$A,C5761,CERV!$G:$G,D5761),
IF(AND(A5761="Cancer Screening for CKD patients", E5761="Cost per service ($USD)"),
SUMIFS(CANSCRN!$E:$E,CANSCRN!$A:$A,C5761,CANSCRN!$G:$G,D5761),
IF(AND(A5761="PSA Testing", E5761="Total Expenditure ($USD per 100,000 patients)"),
SUMIFS(PSA!$F:$F,PSA!$A:$A,C5761,PSA!$G:$G,D5761),
IF(AND(A5761="Colorectal Cancer Screening", E5761="Total Expenditure ($USD per 100,000 patients)"),
SUMIFS(COL!$F:$F,COL!$A:$A,C5761,COL!$G:$G,D5761),
IF(AND(A5761="Cervical Cancer Screening", E5761="Total Expenditure ($USD per 100,000 patients)"),
SUMIFS(CERV!$F:$F,CERV!$A:$A,C5761,CERV!$G:$G,D5761),
SUMIFS(CANSCRN!$F:$F,CANSCRN!$A:$A,C5761,CANSCRN!$G:$G,D5761))))))))))))</f>
        <v>34.652434800000002</v>
      </c>
    </row>
    <row r="5762" spans="1:6" x14ac:dyDescent="0.2">
      <c r="A5762" s="24" t="s">
        <v>105</v>
      </c>
      <c r="B5762" s="24" t="s">
        <v>101</v>
      </c>
      <c r="C5762" s="24" t="s">
        <v>43</v>
      </c>
      <c r="D5762" s="24">
        <v>2016</v>
      </c>
      <c r="E5762" s="24" t="s">
        <v>106</v>
      </c>
      <c r="F5762">
        <f>IF(AND(A5762="PSA Testing", E5762= "Utilization Rate (per 100,000 patients)"),
SUMIFS(PSA!$D:$D,PSA!$A:$A,C5762,PSA!$G:$G,D5762),
IF(AND(A5762="Colorectal Cancer Screening", E5762="Utilization Rate (per 100,000 patients)"),
SUMIFS(COL!$D:$D,COL!$A:$A,C5762,COL!$G:$G, D5762),
IF(AND(A5762="Cervical Cancer Screening", E5762="Utilization Rate (per 100,000 patients)"),
SUMIFS(CERV!$D:$D,CERV!$A:$A,C5762,CERV!$G:$G,D5762),
IF(AND(A5762="Cancer Screening for CKD patients", E5762="Utilization Rate (per 100,000 patients)"),
SUMIFS(CANSCRN!$D:$D,CANSCRN!$A:$A,C5762,CANSCRN!$G:$G,D5762),
IF(AND(A5762="PSA Testing", E5762="Cost per service ($USD)"),
SUMIFS(PSA!$E:$E,PSA!$A:$A,C5762,PSA!$G:$G,D5762),
IF(AND(A5762="Colorectal Cancer Screening", E5762="Cost per service ($USD)"),
SUMIFS(COL!$E:$E,COL!$A:$A,C5762,COL!$G:$G,D5762),
IF(AND(A5762="Cervical Cancer Screening", E5762="Cost per service ($USD)"),
SUMIFS(CERV!$E:$E,CERV!$A:$A,C5762,CERV!$G:$G,D5762),
IF(AND(A5762="Cancer Screening for CKD patients", E5762="Cost per service ($USD)"),
SUMIFS(CANSCRN!$E:$E,CANSCRN!$A:$A,C5762,CANSCRN!$G:$G,D5762),
IF(AND(A5762="PSA Testing", E5762="Total Expenditure ($USD per 100,000 patients)"),
SUMIFS(PSA!$F:$F,PSA!$A:$A,C5762,PSA!$G:$G,D5762),
IF(AND(A5762="Colorectal Cancer Screening", E5762="Total Expenditure ($USD per 100,000 patients)"),
SUMIFS(COL!$F:$F,COL!$A:$A,C5762,COL!$G:$G,D5762),
IF(AND(A5762="Cervical Cancer Screening", E5762="Total Expenditure ($USD per 100,000 patients)"),
SUMIFS(CERV!$F:$F,CERV!$A:$A,C5762,CERV!$G:$G,D5762),
SUMIFS(CANSCRN!$F:$F,CANSCRN!$A:$A,C5762,CANSCRN!$G:$G,D5762))))))))))))</f>
        <v>31.9344872</v>
      </c>
    </row>
    <row r="5763" spans="1:6" x14ac:dyDescent="0.2">
      <c r="A5763" s="24" t="s">
        <v>105</v>
      </c>
      <c r="B5763" s="24" t="s">
        <v>101</v>
      </c>
      <c r="C5763" s="24" t="s">
        <v>43</v>
      </c>
      <c r="D5763" s="24">
        <v>2017</v>
      </c>
      <c r="E5763" s="24" t="s">
        <v>106</v>
      </c>
      <c r="F5763">
        <f>IF(AND(A5763="PSA Testing", E5763= "Utilization Rate (per 100,000 patients)"),
SUMIFS(PSA!$D:$D,PSA!$A:$A,C5763,PSA!$G:$G,D5763),
IF(AND(A5763="Colorectal Cancer Screening", E5763="Utilization Rate (per 100,000 patients)"),
SUMIFS(COL!$D:$D,COL!$A:$A,C5763,COL!$G:$G, D5763),
IF(AND(A5763="Cervical Cancer Screening", E5763="Utilization Rate (per 100,000 patients)"),
SUMIFS(CERV!$D:$D,CERV!$A:$A,C5763,CERV!$G:$G,D5763),
IF(AND(A5763="Cancer Screening for CKD patients", E5763="Utilization Rate (per 100,000 patients)"),
SUMIFS(CANSCRN!$D:$D,CANSCRN!$A:$A,C5763,CANSCRN!$G:$G,D5763),
IF(AND(A5763="PSA Testing", E5763="Cost per service ($USD)"),
SUMIFS(PSA!$E:$E,PSA!$A:$A,C5763,PSA!$G:$G,D5763),
IF(AND(A5763="Colorectal Cancer Screening", E5763="Cost per service ($USD)"),
SUMIFS(COL!$E:$E,COL!$A:$A,C5763,COL!$G:$G,D5763),
IF(AND(A5763="Cervical Cancer Screening", E5763="Cost per service ($USD)"),
SUMIFS(CERV!$E:$E,CERV!$A:$A,C5763,CERV!$G:$G,D5763),
IF(AND(A5763="Cancer Screening for CKD patients", E5763="Cost per service ($USD)"),
SUMIFS(CANSCRN!$E:$E,CANSCRN!$A:$A,C5763,CANSCRN!$G:$G,D5763),
IF(AND(A5763="PSA Testing", E5763="Total Expenditure ($USD per 100,000 patients)"),
SUMIFS(PSA!$F:$F,PSA!$A:$A,C5763,PSA!$G:$G,D5763),
IF(AND(A5763="Colorectal Cancer Screening", E5763="Total Expenditure ($USD per 100,000 patients)"),
SUMIFS(COL!$F:$F,COL!$A:$A,C5763,COL!$G:$G,D5763),
IF(AND(A5763="Cervical Cancer Screening", E5763="Total Expenditure ($USD per 100,000 patients)"),
SUMIFS(CERV!$F:$F,CERV!$A:$A,C5763,CERV!$G:$G,D5763),
SUMIFS(CANSCRN!$F:$F,CANSCRN!$A:$A,C5763,CANSCRN!$G:$G,D5763))))))))))))</f>
        <v>39.850932200000003</v>
      </c>
    </row>
    <row r="5764" spans="1:6" x14ac:dyDescent="0.2">
      <c r="A5764" s="24" t="s">
        <v>105</v>
      </c>
      <c r="B5764" s="24" t="s">
        <v>101</v>
      </c>
      <c r="C5764" s="24" t="s">
        <v>43</v>
      </c>
      <c r="D5764" s="24">
        <v>2018</v>
      </c>
      <c r="E5764" s="24" t="s">
        <v>106</v>
      </c>
      <c r="F5764">
        <f>IF(AND(A5764="PSA Testing", E5764= "Utilization Rate (per 100,000 patients)"),
SUMIFS(PSA!$D:$D,PSA!$A:$A,C5764,PSA!$G:$G,D5764),
IF(AND(A5764="Colorectal Cancer Screening", E5764="Utilization Rate (per 100,000 patients)"),
SUMIFS(COL!$D:$D,COL!$A:$A,C5764,COL!$G:$G, D5764),
IF(AND(A5764="Cervical Cancer Screening", E5764="Utilization Rate (per 100,000 patients)"),
SUMIFS(CERV!$D:$D,CERV!$A:$A,C5764,CERV!$G:$G,D5764),
IF(AND(A5764="Cancer Screening for CKD patients", E5764="Utilization Rate (per 100,000 patients)"),
SUMIFS(CANSCRN!$D:$D,CANSCRN!$A:$A,C5764,CANSCRN!$G:$G,D5764),
IF(AND(A5764="PSA Testing", E5764="Cost per service ($USD)"),
SUMIFS(PSA!$E:$E,PSA!$A:$A,C5764,PSA!$G:$G,D5764),
IF(AND(A5764="Colorectal Cancer Screening", E5764="Cost per service ($USD)"),
SUMIFS(COL!$E:$E,COL!$A:$A,C5764,COL!$G:$G,D5764),
IF(AND(A5764="Cervical Cancer Screening", E5764="Cost per service ($USD)"),
SUMIFS(CERV!$E:$E,CERV!$A:$A,C5764,CERV!$G:$G,D5764),
IF(AND(A5764="Cancer Screening for CKD patients", E5764="Cost per service ($USD)"),
SUMIFS(CANSCRN!$E:$E,CANSCRN!$A:$A,C5764,CANSCRN!$G:$G,D5764),
IF(AND(A5764="PSA Testing", E5764="Total Expenditure ($USD per 100,000 patients)"),
SUMIFS(PSA!$F:$F,PSA!$A:$A,C5764,PSA!$G:$G,D5764),
IF(AND(A5764="Colorectal Cancer Screening", E5764="Total Expenditure ($USD per 100,000 patients)"),
SUMIFS(COL!$F:$F,COL!$A:$A,C5764,COL!$G:$G,D5764),
IF(AND(A5764="Cervical Cancer Screening", E5764="Total Expenditure ($USD per 100,000 patients)"),
SUMIFS(CERV!$F:$F,CERV!$A:$A,C5764,CERV!$G:$G,D5764),
SUMIFS(CANSCRN!$F:$F,CANSCRN!$A:$A,C5764,CANSCRN!$G:$G,D5764))))))))))))</f>
        <v>41.333208999999997</v>
      </c>
    </row>
    <row r="5765" spans="1:6" x14ac:dyDescent="0.2">
      <c r="A5765" s="24" t="s">
        <v>105</v>
      </c>
      <c r="B5765" s="24" t="s">
        <v>101</v>
      </c>
      <c r="C5765" s="24" t="s">
        <v>43</v>
      </c>
      <c r="D5765" s="24">
        <v>2019</v>
      </c>
      <c r="E5765" s="24" t="s">
        <v>106</v>
      </c>
      <c r="F5765">
        <f>IF(AND(A5765="PSA Testing", E5765= "Utilization Rate (per 100,000 patients)"),
SUMIFS(PSA!$D:$D,PSA!$A:$A,C5765,PSA!$G:$G,D5765),
IF(AND(A5765="Colorectal Cancer Screening", E5765="Utilization Rate (per 100,000 patients)"),
SUMIFS(COL!$D:$D,COL!$A:$A,C5765,COL!$G:$G, D5765),
IF(AND(A5765="Cervical Cancer Screening", E5765="Utilization Rate (per 100,000 patients)"),
SUMIFS(CERV!$D:$D,CERV!$A:$A,C5765,CERV!$G:$G,D5765),
IF(AND(A5765="Cancer Screening for CKD patients", E5765="Utilization Rate (per 100,000 patients)"),
SUMIFS(CANSCRN!$D:$D,CANSCRN!$A:$A,C5765,CANSCRN!$G:$G,D5765),
IF(AND(A5765="PSA Testing", E5765="Cost per service ($USD)"),
SUMIFS(PSA!$E:$E,PSA!$A:$A,C5765,PSA!$G:$G,D5765),
IF(AND(A5765="Colorectal Cancer Screening", E5765="Cost per service ($USD)"),
SUMIFS(COL!$E:$E,COL!$A:$A,C5765,COL!$G:$G,D5765),
IF(AND(A5765="Cervical Cancer Screening", E5765="Cost per service ($USD)"),
SUMIFS(CERV!$E:$E,CERV!$A:$A,C5765,CERV!$G:$G,D5765),
IF(AND(A5765="Cancer Screening for CKD patients", E5765="Cost per service ($USD)"),
SUMIFS(CANSCRN!$E:$E,CANSCRN!$A:$A,C5765,CANSCRN!$G:$G,D5765),
IF(AND(A5765="PSA Testing", E5765="Total Expenditure ($USD per 100,000 patients)"),
SUMIFS(PSA!$F:$F,PSA!$A:$A,C5765,PSA!$G:$G,D5765),
IF(AND(A5765="Colorectal Cancer Screening", E5765="Total Expenditure ($USD per 100,000 patients)"),
SUMIFS(COL!$F:$F,COL!$A:$A,C5765,COL!$G:$G,D5765),
IF(AND(A5765="Cervical Cancer Screening", E5765="Total Expenditure ($USD per 100,000 patients)"),
SUMIFS(CERV!$F:$F,CERV!$A:$A,C5765,CERV!$G:$G,D5765),
SUMIFS(CANSCRN!$F:$F,CANSCRN!$A:$A,C5765,CANSCRN!$G:$G,D5765))))))))))))</f>
        <v>27.507982500000001</v>
      </c>
    </row>
    <row r="5766" spans="1:6" x14ac:dyDescent="0.2">
      <c r="A5766" s="24" t="s">
        <v>105</v>
      </c>
      <c r="B5766" s="24" t="s">
        <v>101</v>
      </c>
      <c r="C5766" s="24" t="s">
        <v>44</v>
      </c>
      <c r="D5766" s="24">
        <v>2009</v>
      </c>
      <c r="E5766" s="24" t="s">
        <v>106</v>
      </c>
      <c r="F5766">
        <f>IF(AND(A5766="PSA Testing", E5766= "Utilization Rate (per 100,000 patients)"),
SUMIFS(PSA!$D:$D,PSA!$A:$A,C5766,PSA!$G:$G,D5766),
IF(AND(A5766="Colorectal Cancer Screening", E5766="Utilization Rate (per 100,000 patients)"),
SUMIFS(COL!$D:$D,COL!$A:$A,C5766,COL!$G:$G, D5766),
IF(AND(A5766="Cervical Cancer Screening", E5766="Utilization Rate (per 100,000 patients)"),
SUMIFS(CERV!$D:$D,CERV!$A:$A,C5766,CERV!$G:$G,D5766),
IF(AND(A5766="Cancer Screening for CKD patients", E5766="Utilization Rate (per 100,000 patients)"),
SUMIFS(CANSCRN!$D:$D,CANSCRN!$A:$A,C5766,CANSCRN!$G:$G,D5766),
IF(AND(A5766="PSA Testing", E5766="Cost per service ($USD)"),
SUMIFS(PSA!$E:$E,PSA!$A:$A,C5766,PSA!$G:$G,D5766),
IF(AND(A5766="Colorectal Cancer Screening", E5766="Cost per service ($USD)"),
SUMIFS(COL!$E:$E,COL!$A:$A,C5766,COL!$G:$G,D5766),
IF(AND(A5766="Cervical Cancer Screening", E5766="Cost per service ($USD)"),
SUMIFS(CERV!$E:$E,CERV!$A:$A,C5766,CERV!$G:$G,D5766),
IF(AND(A5766="Cancer Screening for CKD patients", E5766="Cost per service ($USD)"),
SUMIFS(CANSCRN!$E:$E,CANSCRN!$A:$A,C5766,CANSCRN!$G:$G,D5766),
IF(AND(A5766="PSA Testing", E5766="Total Expenditure ($USD per 100,000 patients)"),
SUMIFS(PSA!$F:$F,PSA!$A:$A,C5766,PSA!$G:$G,D5766),
IF(AND(A5766="Colorectal Cancer Screening", E5766="Total Expenditure ($USD per 100,000 patients)"),
SUMIFS(COL!$F:$F,COL!$A:$A,C5766,COL!$G:$G,D5766),
IF(AND(A5766="Cervical Cancer Screening", E5766="Total Expenditure ($USD per 100,000 patients)"),
SUMIFS(CERV!$F:$F,CERV!$A:$A,C5766,CERV!$G:$G,D5766),
SUMIFS(CANSCRN!$F:$F,CANSCRN!$A:$A,C5766,CANSCRN!$G:$G,D5766))))))))))))</f>
        <v>21.3503738</v>
      </c>
    </row>
    <row r="5767" spans="1:6" x14ac:dyDescent="0.2">
      <c r="A5767" s="24" t="s">
        <v>105</v>
      </c>
      <c r="B5767" s="24" t="s">
        <v>101</v>
      </c>
      <c r="C5767" s="24" t="s">
        <v>44</v>
      </c>
      <c r="D5767" s="24">
        <v>2010</v>
      </c>
      <c r="E5767" s="24" t="s">
        <v>106</v>
      </c>
      <c r="F5767">
        <f>IF(AND(A5767="PSA Testing", E5767= "Utilization Rate (per 100,000 patients)"),
SUMIFS(PSA!$D:$D,PSA!$A:$A,C5767,PSA!$G:$G,D5767),
IF(AND(A5767="Colorectal Cancer Screening", E5767="Utilization Rate (per 100,000 patients)"),
SUMIFS(COL!$D:$D,COL!$A:$A,C5767,COL!$G:$G, D5767),
IF(AND(A5767="Cervical Cancer Screening", E5767="Utilization Rate (per 100,000 patients)"),
SUMIFS(CERV!$D:$D,CERV!$A:$A,C5767,CERV!$G:$G,D5767),
IF(AND(A5767="Cancer Screening for CKD patients", E5767="Utilization Rate (per 100,000 patients)"),
SUMIFS(CANSCRN!$D:$D,CANSCRN!$A:$A,C5767,CANSCRN!$G:$G,D5767),
IF(AND(A5767="PSA Testing", E5767="Cost per service ($USD)"),
SUMIFS(PSA!$E:$E,PSA!$A:$A,C5767,PSA!$G:$G,D5767),
IF(AND(A5767="Colorectal Cancer Screening", E5767="Cost per service ($USD)"),
SUMIFS(COL!$E:$E,COL!$A:$A,C5767,COL!$G:$G,D5767),
IF(AND(A5767="Cervical Cancer Screening", E5767="Cost per service ($USD)"),
SUMIFS(CERV!$E:$E,CERV!$A:$A,C5767,CERV!$G:$G,D5767),
IF(AND(A5767="Cancer Screening for CKD patients", E5767="Cost per service ($USD)"),
SUMIFS(CANSCRN!$E:$E,CANSCRN!$A:$A,C5767,CANSCRN!$G:$G,D5767),
IF(AND(A5767="PSA Testing", E5767="Total Expenditure ($USD per 100,000 patients)"),
SUMIFS(PSA!$F:$F,PSA!$A:$A,C5767,PSA!$G:$G,D5767),
IF(AND(A5767="Colorectal Cancer Screening", E5767="Total Expenditure ($USD per 100,000 patients)"),
SUMIFS(COL!$F:$F,COL!$A:$A,C5767,COL!$G:$G,D5767),
IF(AND(A5767="Cervical Cancer Screening", E5767="Total Expenditure ($USD per 100,000 patients)"),
SUMIFS(CERV!$F:$F,CERV!$A:$A,C5767,CERV!$G:$G,D5767),
SUMIFS(CANSCRN!$F:$F,CANSCRN!$A:$A,C5767,CANSCRN!$G:$G,D5767))))))))))))</f>
        <v>21.353748299999999</v>
      </c>
    </row>
    <row r="5768" spans="1:6" x14ac:dyDescent="0.2">
      <c r="A5768" s="24" t="s">
        <v>105</v>
      </c>
      <c r="B5768" s="24" t="s">
        <v>101</v>
      </c>
      <c r="C5768" s="24" t="s">
        <v>44</v>
      </c>
      <c r="D5768" s="24">
        <v>2011</v>
      </c>
      <c r="E5768" s="24" t="s">
        <v>106</v>
      </c>
      <c r="F5768">
        <f>IF(AND(A5768="PSA Testing", E5768= "Utilization Rate (per 100,000 patients)"),
SUMIFS(PSA!$D:$D,PSA!$A:$A,C5768,PSA!$G:$G,D5768),
IF(AND(A5768="Colorectal Cancer Screening", E5768="Utilization Rate (per 100,000 patients)"),
SUMIFS(COL!$D:$D,COL!$A:$A,C5768,COL!$G:$G, D5768),
IF(AND(A5768="Cervical Cancer Screening", E5768="Utilization Rate (per 100,000 patients)"),
SUMIFS(CERV!$D:$D,CERV!$A:$A,C5768,CERV!$G:$G,D5768),
IF(AND(A5768="Cancer Screening for CKD patients", E5768="Utilization Rate (per 100,000 patients)"),
SUMIFS(CANSCRN!$D:$D,CANSCRN!$A:$A,C5768,CANSCRN!$G:$G,D5768),
IF(AND(A5768="PSA Testing", E5768="Cost per service ($USD)"),
SUMIFS(PSA!$E:$E,PSA!$A:$A,C5768,PSA!$G:$G,D5768),
IF(AND(A5768="Colorectal Cancer Screening", E5768="Cost per service ($USD)"),
SUMIFS(COL!$E:$E,COL!$A:$A,C5768,COL!$G:$G,D5768),
IF(AND(A5768="Cervical Cancer Screening", E5768="Cost per service ($USD)"),
SUMIFS(CERV!$E:$E,CERV!$A:$A,C5768,CERV!$G:$G,D5768),
IF(AND(A5768="Cancer Screening for CKD patients", E5768="Cost per service ($USD)"),
SUMIFS(CANSCRN!$E:$E,CANSCRN!$A:$A,C5768,CANSCRN!$G:$G,D5768),
IF(AND(A5768="PSA Testing", E5768="Total Expenditure ($USD per 100,000 patients)"),
SUMIFS(PSA!$F:$F,PSA!$A:$A,C5768,PSA!$G:$G,D5768),
IF(AND(A5768="Colorectal Cancer Screening", E5768="Total Expenditure ($USD per 100,000 patients)"),
SUMIFS(COL!$F:$F,COL!$A:$A,C5768,COL!$G:$G,D5768),
IF(AND(A5768="Cervical Cancer Screening", E5768="Total Expenditure ($USD per 100,000 patients)"),
SUMIFS(CERV!$F:$F,CERV!$A:$A,C5768,CERV!$G:$G,D5768),
SUMIFS(CANSCRN!$F:$F,CANSCRN!$A:$A,C5768,CANSCRN!$G:$G,D5768))))))))))))</f>
        <v>29.2013912</v>
      </c>
    </row>
    <row r="5769" spans="1:6" x14ac:dyDescent="0.2">
      <c r="A5769" s="24" t="s">
        <v>105</v>
      </c>
      <c r="B5769" s="24" t="s">
        <v>101</v>
      </c>
      <c r="C5769" s="24" t="s">
        <v>44</v>
      </c>
      <c r="D5769" s="24">
        <v>2012</v>
      </c>
      <c r="E5769" s="24" t="s">
        <v>106</v>
      </c>
      <c r="F5769">
        <f>IF(AND(A5769="PSA Testing", E5769= "Utilization Rate (per 100,000 patients)"),
SUMIFS(PSA!$D:$D,PSA!$A:$A,C5769,PSA!$G:$G,D5769),
IF(AND(A5769="Colorectal Cancer Screening", E5769="Utilization Rate (per 100,000 patients)"),
SUMIFS(COL!$D:$D,COL!$A:$A,C5769,COL!$G:$G, D5769),
IF(AND(A5769="Cervical Cancer Screening", E5769="Utilization Rate (per 100,000 patients)"),
SUMIFS(CERV!$D:$D,CERV!$A:$A,C5769,CERV!$G:$G,D5769),
IF(AND(A5769="Cancer Screening for CKD patients", E5769="Utilization Rate (per 100,000 patients)"),
SUMIFS(CANSCRN!$D:$D,CANSCRN!$A:$A,C5769,CANSCRN!$G:$G,D5769),
IF(AND(A5769="PSA Testing", E5769="Cost per service ($USD)"),
SUMIFS(PSA!$E:$E,PSA!$A:$A,C5769,PSA!$G:$G,D5769),
IF(AND(A5769="Colorectal Cancer Screening", E5769="Cost per service ($USD)"),
SUMIFS(COL!$E:$E,COL!$A:$A,C5769,COL!$G:$G,D5769),
IF(AND(A5769="Cervical Cancer Screening", E5769="Cost per service ($USD)"),
SUMIFS(CERV!$E:$E,CERV!$A:$A,C5769,CERV!$G:$G,D5769),
IF(AND(A5769="Cancer Screening for CKD patients", E5769="Cost per service ($USD)"),
SUMIFS(CANSCRN!$E:$E,CANSCRN!$A:$A,C5769,CANSCRN!$G:$G,D5769),
IF(AND(A5769="PSA Testing", E5769="Total Expenditure ($USD per 100,000 patients)"),
SUMIFS(PSA!$F:$F,PSA!$A:$A,C5769,PSA!$G:$G,D5769),
IF(AND(A5769="Colorectal Cancer Screening", E5769="Total Expenditure ($USD per 100,000 patients)"),
SUMIFS(COL!$F:$F,COL!$A:$A,C5769,COL!$G:$G,D5769),
IF(AND(A5769="Cervical Cancer Screening", E5769="Total Expenditure ($USD per 100,000 patients)"),
SUMIFS(CERV!$F:$F,CERV!$A:$A,C5769,CERV!$G:$G,D5769),
SUMIFS(CANSCRN!$F:$F,CANSCRN!$A:$A,C5769,CANSCRN!$G:$G,D5769))))))))))))</f>
        <v>30.330247199999999</v>
      </c>
    </row>
    <row r="5770" spans="1:6" x14ac:dyDescent="0.2">
      <c r="A5770" s="24" t="s">
        <v>105</v>
      </c>
      <c r="B5770" s="24" t="s">
        <v>101</v>
      </c>
      <c r="C5770" s="24" t="s">
        <v>44</v>
      </c>
      <c r="D5770" s="24">
        <v>2013</v>
      </c>
      <c r="E5770" s="24" t="s">
        <v>106</v>
      </c>
      <c r="F5770">
        <f>IF(AND(A5770="PSA Testing", E5770= "Utilization Rate (per 100,000 patients)"),
SUMIFS(PSA!$D:$D,PSA!$A:$A,C5770,PSA!$G:$G,D5770),
IF(AND(A5770="Colorectal Cancer Screening", E5770="Utilization Rate (per 100,000 patients)"),
SUMIFS(COL!$D:$D,COL!$A:$A,C5770,COL!$G:$G, D5770),
IF(AND(A5770="Cervical Cancer Screening", E5770="Utilization Rate (per 100,000 patients)"),
SUMIFS(CERV!$D:$D,CERV!$A:$A,C5770,CERV!$G:$G,D5770),
IF(AND(A5770="Cancer Screening for CKD patients", E5770="Utilization Rate (per 100,000 patients)"),
SUMIFS(CANSCRN!$D:$D,CANSCRN!$A:$A,C5770,CANSCRN!$G:$G,D5770),
IF(AND(A5770="PSA Testing", E5770="Cost per service ($USD)"),
SUMIFS(PSA!$E:$E,PSA!$A:$A,C5770,PSA!$G:$G,D5770),
IF(AND(A5770="Colorectal Cancer Screening", E5770="Cost per service ($USD)"),
SUMIFS(COL!$E:$E,COL!$A:$A,C5770,COL!$G:$G,D5770),
IF(AND(A5770="Cervical Cancer Screening", E5770="Cost per service ($USD)"),
SUMIFS(CERV!$E:$E,CERV!$A:$A,C5770,CERV!$G:$G,D5770),
IF(AND(A5770="Cancer Screening for CKD patients", E5770="Cost per service ($USD)"),
SUMIFS(CANSCRN!$E:$E,CANSCRN!$A:$A,C5770,CANSCRN!$G:$G,D5770),
IF(AND(A5770="PSA Testing", E5770="Total Expenditure ($USD per 100,000 patients)"),
SUMIFS(PSA!$F:$F,PSA!$A:$A,C5770,PSA!$G:$G,D5770),
IF(AND(A5770="Colorectal Cancer Screening", E5770="Total Expenditure ($USD per 100,000 patients)"),
SUMIFS(COL!$F:$F,COL!$A:$A,C5770,COL!$G:$G,D5770),
IF(AND(A5770="Cervical Cancer Screening", E5770="Total Expenditure ($USD per 100,000 patients)"),
SUMIFS(CERV!$F:$F,CERV!$A:$A,C5770,CERV!$G:$G,D5770),
SUMIFS(CANSCRN!$F:$F,CANSCRN!$A:$A,C5770,CANSCRN!$G:$G,D5770))))))))))))</f>
        <v>29.619467199999999</v>
      </c>
    </row>
    <row r="5771" spans="1:6" x14ac:dyDescent="0.2">
      <c r="A5771" s="24" t="s">
        <v>105</v>
      </c>
      <c r="B5771" s="24" t="s">
        <v>101</v>
      </c>
      <c r="C5771" s="24" t="s">
        <v>44</v>
      </c>
      <c r="D5771" s="24">
        <v>2014</v>
      </c>
      <c r="E5771" s="24" t="s">
        <v>106</v>
      </c>
      <c r="F5771">
        <f>IF(AND(A5771="PSA Testing", E5771= "Utilization Rate (per 100,000 patients)"),
SUMIFS(PSA!$D:$D,PSA!$A:$A,C5771,PSA!$G:$G,D5771),
IF(AND(A5771="Colorectal Cancer Screening", E5771="Utilization Rate (per 100,000 patients)"),
SUMIFS(COL!$D:$D,COL!$A:$A,C5771,COL!$G:$G, D5771),
IF(AND(A5771="Cervical Cancer Screening", E5771="Utilization Rate (per 100,000 patients)"),
SUMIFS(CERV!$D:$D,CERV!$A:$A,C5771,CERV!$G:$G,D5771),
IF(AND(A5771="Cancer Screening for CKD patients", E5771="Utilization Rate (per 100,000 patients)"),
SUMIFS(CANSCRN!$D:$D,CANSCRN!$A:$A,C5771,CANSCRN!$G:$G,D5771),
IF(AND(A5771="PSA Testing", E5771="Cost per service ($USD)"),
SUMIFS(PSA!$E:$E,PSA!$A:$A,C5771,PSA!$G:$G,D5771),
IF(AND(A5771="Colorectal Cancer Screening", E5771="Cost per service ($USD)"),
SUMIFS(COL!$E:$E,COL!$A:$A,C5771,COL!$G:$G,D5771),
IF(AND(A5771="Cervical Cancer Screening", E5771="Cost per service ($USD)"),
SUMIFS(CERV!$E:$E,CERV!$A:$A,C5771,CERV!$G:$G,D5771),
IF(AND(A5771="Cancer Screening for CKD patients", E5771="Cost per service ($USD)"),
SUMIFS(CANSCRN!$E:$E,CANSCRN!$A:$A,C5771,CANSCRN!$G:$G,D5771),
IF(AND(A5771="PSA Testing", E5771="Total Expenditure ($USD per 100,000 patients)"),
SUMIFS(PSA!$F:$F,PSA!$A:$A,C5771,PSA!$G:$G,D5771),
IF(AND(A5771="Colorectal Cancer Screening", E5771="Total Expenditure ($USD per 100,000 patients)"),
SUMIFS(COL!$F:$F,COL!$A:$A,C5771,COL!$G:$G,D5771),
IF(AND(A5771="Cervical Cancer Screening", E5771="Total Expenditure ($USD per 100,000 patients)"),
SUMIFS(CERV!$F:$F,CERV!$A:$A,C5771,CERV!$G:$G,D5771),
SUMIFS(CANSCRN!$F:$F,CANSCRN!$A:$A,C5771,CANSCRN!$G:$G,D5771))))))))))))</f>
        <v>28.706232499999999</v>
      </c>
    </row>
    <row r="5772" spans="1:6" x14ac:dyDescent="0.2">
      <c r="A5772" s="24" t="s">
        <v>105</v>
      </c>
      <c r="B5772" s="24" t="s">
        <v>101</v>
      </c>
      <c r="C5772" s="24" t="s">
        <v>44</v>
      </c>
      <c r="D5772" s="24">
        <v>2015</v>
      </c>
      <c r="E5772" s="24" t="s">
        <v>106</v>
      </c>
      <c r="F5772">
        <f>IF(AND(A5772="PSA Testing", E5772= "Utilization Rate (per 100,000 patients)"),
SUMIFS(PSA!$D:$D,PSA!$A:$A,C5772,PSA!$G:$G,D5772),
IF(AND(A5772="Colorectal Cancer Screening", E5772="Utilization Rate (per 100,000 patients)"),
SUMIFS(COL!$D:$D,COL!$A:$A,C5772,COL!$G:$G, D5772),
IF(AND(A5772="Cervical Cancer Screening", E5772="Utilization Rate (per 100,000 patients)"),
SUMIFS(CERV!$D:$D,CERV!$A:$A,C5772,CERV!$G:$G,D5772),
IF(AND(A5772="Cancer Screening for CKD patients", E5772="Utilization Rate (per 100,000 patients)"),
SUMIFS(CANSCRN!$D:$D,CANSCRN!$A:$A,C5772,CANSCRN!$G:$G,D5772),
IF(AND(A5772="PSA Testing", E5772="Cost per service ($USD)"),
SUMIFS(PSA!$E:$E,PSA!$A:$A,C5772,PSA!$G:$G,D5772),
IF(AND(A5772="Colorectal Cancer Screening", E5772="Cost per service ($USD)"),
SUMIFS(COL!$E:$E,COL!$A:$A,C5772,COL!$G:$G,D5772),
IF(AND(A5772="Cervical Cancer Screening", E5772="Cost per service ($USD)"),
SUMIFS(CERV!$E:$E,CERV!$A:$A,C5772,CERV!$G:$G,D5772),
IF(AND(A5772="Cancer Screening for CKD patients", E5772="Cost per service ($USD)"),
SUMIFS(CANSCRN!$E:$E,CANSCRN!$A:$A,C5772,CANSCRN!$G:$G,D5772),
IF(AND(A5772="PSA Testing", E5772="Total Expenditure ($USD per 100,000 patients)"),
SUMIFS(PSA!$F:$F,PSA!$A:$A,C5772,PSA!$G:$G,D5772),
IF(AND(A5772="Colorectal Cancer Screening", E5772="Total Expenditure ($USD per 100,000 patients)"),
SUMIFS(COL!$F:$F,COL!$A:$A,C5772,COL!$G:$G,D5772),
IF(AND(A5772="Cervical Cancer Screening", E5772="Total Expenditure ($USD per 100,000 patients)"),
SUMIFS(CERV!$F:$F,CERV!$A:$A,C5772,CERV!$G:$G,D5772),
SUMIFS(CANSCRN!$F:$F,CANSCRN!$A:$A,C5772,CANSCRN!$G:$G,D5772))))))))))))</f>
        <v>27.189821599999998</v>
      </c>
    </row>
    <row r="5773" spans="1:6" x14ac:dyDescent="0.2">
      <c r="A5773" s="24" t="s">
        <v>105</v>
      </c>
      <c r="B5773" s="24" t="s">
        <v>101</v>
      </c>
      <c r="C5773" s="24" t="s">
        <v>44</v>
      </c>
      <c r="D5773" s="24">
        <v>2016</v>
      </c>
      <c r="E5773" s="24" t="s">
        <v>106</v>
      </c>
      <c r="F5773">
        <f>IF(AND(A5773="PSA Testing", E5773= "Utilization Rate (per 100,000 patients)"),
SUMIFS(PSA!$D:$D,PSA!$A:$A,C5773,PSA!$G:$G,D5773),
IF(AND(A5773="Colorectal Cancer Screening", E5773="Utilization Rate (per 100,000 patients)"),
SUMIFS(COL!$D:$D,COL!$A:$A,C5773,COL!$G:$G, D5773),
IF(AND(A5773="Cervical Cancer Screening", E5773="Utilization Rate (per 100,000 patients)"),
SUMIFS(CERV!$D:$D,CERV!$A:$A,C5773,CERV!$G:$G,D5773),
IF(AND(A5773="Cancer Screening for CKD patients", E5773="Utilization Rate (per 100,000 patients)"),
SUMIFS(CANSCRN!$D:$D,CANSCRN!$A:$A,C5773,CANSCRN!$G:$G,D5773),
IF(AND(A5773="PSA Testing", E5773="Cost per service ($USD)"),
SUMIFS(PSA!$E:$E,PSA!$A:$A,C5773,PSA!$G:$G,D5773),
IF(AND(A5773="Colorectal Cancer Screening", E5773="Cost per service ($USD)"),
SUMIFS(COL!$E:$E,COL!$A:$A,C5773,COL!$G:$G,D5773),
IF(AND(A5773="Cervical Cancer Screening", E5773="Cost per service ($USD)"),
SUMIFS(CERV!$E:$E,CERV!$A:$A,C5773,CERV!$G:$G,D5773),
IF(AND(A5773="Cancer Screening for CKD patients", E5773="Cost per service ($USD)"),
SUMIFS(CANSCRN!$E:$E,CANSCRN!$A:$A,C5773,CANSCRN!$G:$G,D5773),
IF(AND(A5773="PSA Testing", E5773="Total Expenditure ($USD per 100,000 patients)"),
SUMIFS(PSA!$F:$F,PSA!$A:$A,C5773,PSA!$G:$G,D5773),
IF(AND(A5773="Colorectal Cancer Screening", E5773="Total Expenditure ($USD per 100,000 patients)"),
SUMIFS(COL!$F:$F,COL!$A:$A,C5773,COL!$G:$G,D5773),
IF(AND(A5773="Cervical Cancer Screening", E5773="Total Expenditure ($USD per 100,000 patients)"),
SUMIFS(CERV!$F:$F,CERV!$A:$A,C5773,CERV!$G:$G,D5773),
SUMIFS(CANSCRN!$F:$F,CANSCRN!$A:$A,C5773,CANSCRN!$G:$G,D5773))))))))))))</f>
        <v>27.3243963</v>
      </c>
    </row>
    <row r="5774" spans="1:6" x14ac:dyDescent="0.2">
      <c r="A5774" s="24" t="s">
        <v>105</v>
      </c>
      <c r="B5774" s="24" t="s">
        <v>101</v>
      </c>
      <c r="C5774" s="24" t="s">
        <v>44</v>
      </c>
      <c r="D5774" s="24">
        <v>2017</v>
      </c>
      <c r="E5774" s="24" t="s">
        <v>106</v>
      </c>
      <c r="F5774">
        <f>IF(AND(A5774="PSA Testing", E5774= "Utilization Rate (per 100,000 patients)"),
SUMIFS(PSA!$D:$D,PSA!$A:$A,C5774,PSA!$G:$G,D5774),
IF(AND(A5774="Colorectal Cancer Screening", E5774="Utilization Rate (per 100,000 patients)"),
SUMIFS(COL!$D:$D,COL!$A:$A,C5774,COL!$G:$G, D5774),
IF(AND(A5774="Cervical Cancer Screening", E5774="Utilization Rate (per 100,000 patients)"),
SUMIFS(CERV!$D:$D,CERV!$A:$A,C5774,CERV!$G:$G,D5774),
IF(AND(A5774="Cancer Screening for CKD patients", E5774="Utilization Rate (per 100,000 patients)"),
SUMIFS(CANSCRN!$D:$D,CANSCRN!$A:$A,C5774,CANSCRN!$G:$G,D5774),
IF(AND(A5774="PSA Testing", E5774="Cost per service ($USD)"),
SUMIFS(PSA!$E:$E,PSA!$A:$A,C5774,PSA!$G:$G,D5774),
IF(AND(A5774="Colorectal Cancer Screening", E5774="Cost per service ($USD)"),
SUMIFS(COL!$E:$E,COL!$A:$A,C5774,COL!$G:$G,D5774),
IF(AND(A5774="Cervical Cancer Screening", E5774="Cost per service ($USD)"),
SUMIFS(CERV!$E:$E,CERV!$A:$A,C5774,CERV!$G:$G,D5774),
IF(AND(A5774="Cancer Screening for CKD patients", E5774="Cost per service ($USD)"),
SUMIFS(CANSCRN!$E:$E,CANSCRN!$A:$A,C5774,CANSCRN!$G:$G,D5774),
IF(AND(A5774="PSA Testing", E5774="Total Expenditure ($USD per 100,000 patients)"),
SUMIFS(PSA!$F:$F,PSA!$A:$A,C5774,PSA!$G:$G,D5774),
IF(AND(A5774="Colorectal Cancer Screening", E5774="Total Expenditure ($USD per 100,000 patients)"),
SUMIFS(COL!$F:$F,COL!$A:$A,C5774,COL!$G:$G,D5774),
IF(AND(A5774="Cervical Cancer Screening", E5774="Total Expenditure ($USD per 100,000 patients)"),
SUMIFS(CERV!$F:$F,CERV!$A:$A,C5774,CERV!$G:$G,D5774),
SUMIFS(CANSCRN!$F:$F,CANSCRN!$A:$A,C5774,CANSCRN!$G:$G,D5774))))))))))))</f>
        <v>27.724524500000001</v>
      </c>
    </row>
    <row r="5775" spans="1:6" x14ac:dyDescent="0.2">
      <c r="A5775" s="24" t="s">
        <v>105</v>
      </c>
      <c r="B5775" s="24" t="s">
        <v>101</v>
      </c>
      <c r="C5775" s="24" t="s">
        <v>44</v>
      </c>
      <c r="D5775" s="24">
        <v>2018</v>
      </c>
      <c r="E5775" s="24" t="s">
        <v>106</v>
      </c>
      <c r="F5775">
        <f>IF(AND(A5775="PSA Testing", E5775= "Utilization Rate (per 100,000 patients)"),
SUMIFS(PSA!$D:$D,PSA!$A:$A,C5775,PSA!$G:$G,D5775),
IF(AND(A5775="Colorectal Cancer Screening", E5775="Utilization Rate (per 100,000 patients)"),
SUMIFS(COL!$D:$D,COL!$A:$A,C5775,COL!$G:$G, D5775),
IF(AND(A5775="Cervical Cancer Screening", E5775="Utilization Rate (per 100,000 patients)"),
SUMIFS(CERV!$D:$D,CERV!$A:$A,C5775,CERV!$G:$G,D5775),
IF(AND(A5775="Cancer Screening for CKD patients", E5775="Utilization Rate (per 100,000 patients)"),
SUMIFS(CANSCRN!$D:$D,CANSCRN!$A:$A,C5775,CANSCRN!$G:$G,D5775),
IF(AND(A5775="PSA Testing", E5775="Cost per service ($USD)"),
SUMIFS(PSA!$E:$E,PSA!$A:$A,C5775,PSA!$G:$G,D5775),
IF(AND(A5775="Colorectal Cancer Screening", E5775="Cost per service ($USD)"),
SUMIFS(COL!$E:$E,COL!$A:$A,C5775,COL!$G:$G,D5775),
IF(AND(A5775="Cervical Cancer Screening", E5775="Cost per service ($USD)"),
SUMIFS(CERV!$E:$E,CERV!$A:$A,C5775,CERV!$G:$G,D5775),
IF(AND(A5775="Cancer Screening for CKD patients", E5775="Cost per service ($USD)"),
SUMIFS(CANSCRN!$E:$E,CANSCRN!$A:$A,C5775,CANSCRN!$G:$G,D5775),
IF(AND(A5775="PSA Testing", E5775="Total Expenditure ($USD per 100,000 patients)"),
SUMIFS(PSA!$F:$F,PSA!$A:$A,C5775,PSA!$G:$G,D5775),
IF(AND(A5775="Colorectal Cancer Screening", E5775="Total Expenditure ($USD per 100,000 patients)"),
SUMIFS(COL!$F:$F,COL!$A:$A,C5775,COL!$G:$G,D5775),
IF(AND(A5775="Cervical Cancer Screening", E5775="Total Expenditure ($USD per 100,000 patients)"),
SUMIFS(CERV!$F:$F,CERV!$A:$A,C5775,CERV!$G:$G,D5775),
SUMIFS(CANSCRN!$F:$F,CANSCRN!$A:$A,C5775,CANSCRN!$G:$G,D5775))))))))))))</f>
        <v>26.634302600000002</v>
      </c>
    </row>
    <row r="5776" spans="1:6" x14ac:dyDescent="0.2">
      <c r="A5776" s="24" t="s">
        <v>105</v>
      </c>
      <c r="B5776" s="24" t="s">
        <v>101</v>
      </c>
      <c r="C5776" s="24" t="s">
        <v>44</v>
      </c>
      <c r="D5776" s="24">
        <v>2019</v>
      </c>
      <c r="E5776" s="24" t="s">
        <v>106</v>
      </c>
      <c r="F5776">
        <f>IF(AND(A5776="PSA Testing", E5776= "Utilization Rate (per 100,000 patients)"),
SUMIFS(PSA!$D:$D,PSA!$A:$A,C5776,PSA!$G:$G,D5776),
IF(AND(A5776="Colorectal Cancer Screening", E5776="Utilization Rate (per 100,000 patients)"),
SUMIFS(COL!$D:$D,COL!$A:$A,C5776,COL!$G:$G, D5776),
IF(AND(A5776="Cervical Cancer Screening", E5776="Utilization Rate (per 100,000 patients)"),
SUMIFS(CERV!$D:$D,CERV!$A:$A,C5776,CERV!$G:$G,D5776),
IF(AND(A5776="Cancer Screening for CKD patients", E5776="Utilization Rate (per 100,000 patients)"),
SUMIFS(CANSCRN!$D:$D,CANSCRN!$A:$A,C5776,CANSCRN!$G:$G,D5776),
IF(AND(A5776="PSA Testing", E5776="Cost per service ($USD)"),
SUMIFS(PSA!$E:$E,PSA!$A:$A,C5776,PSA!$G:$G,D5776),
IF(AND(A5776="Colorectal Cancer Screening", E5776="Cost per service ($USD)"),
SUMIFS(COL!$E:$E,COL!$A:$A,C5776,COL!$G:$G,D5776),
IF(AND(A5776="Cervical Cancer Screening", E5776="Cost per service ($USD)"),
SUMIFS(CERV!$E:$E,CERV!$A:$A,C5776,CERV!$G:$G,D5776),
IF(AND(A5776="Cancer Screening for CKD patients", E5776="Cost per service ($USD)"),
SUMIFS(CANSCRN!$E:$E,CANSCRN!$A:$A,C5776,CANSCRN!$G:$G,D5776),
IF(AND(A5776="PSA Testing", E5776="Total Expenditure ($USD per 100,000 patients)"),
SUMIFS(PSA!$F:$F,PSA!$A:$A,C5776,PSA!$G:$G,D5776),
IF(AND(A5776="Colorectal Cancer Screening", E5776="Total Expenditure ($USD per 100,000 patients)"),
SUMIFS(COL!$F:$F,COL!$A:$A,C5776,COL!$G:$G,D5776),
IF(AND(A5776="Cervical Cancer Screening", E5776="Total Expenditure ($USD per 100,000 patients)"),
SUMIFS(CERV!$F:$F,CERV!$A:$A,C5776,CERV!$G:$G,D5776),
SUMIFS(CANSCRN!$F:$F,CANSCRN!$A:$A,C5776,CANSCRN!$G:$G,D5776))))))))))))</f>
        <v>25.549655300000001</v>
      </c>
    </row>
    <row r="5777" spans="1:6" x14ac:dyDescent="0.2">
      <c r="A5777" s="24" t="s">
        <v>105</v>
      </c>
      <c r="B5777" s="24" t="s">
        <v>101</v>
      </c>
      <c r="C5777" s="24" t="s">
        <v>45</v>
      </c>
      <c r="D5777" s="24">
        <v>2009</v>
      </c>
      <c r="E5777" s="24" t="s">
        <v>106</v>
      </c>
      <c r="F5777">
        <f>IF(AND(A5777="PSA Testing", E5777= "Utilization Rate (per 100,000 patients)"),
SUMIFS(PSA!$D:$D,PSA!$A:$A,C5777,PSA!$G:$G,D5777),
IF(AND(A5777="Colorectal Cancer Screening", E5777="Utilization Rate (per 100,000 patients)"),
SUMIFS(COL!$D:$D,COL!$A:$A,C5777,COL!$G:$G, D5777),
IF(AND(A5777="Cervical Cancer Screening", E5777="Utilization Rate (per 100,000 patients)"),
SUMIFS(CERV!$D:$D,CERV!$A:$A,C5777,CERV!$G:$G,D5777),
IF(AND(A5777="Cancer Screening for CKD patients", E5777="Utilization Rate (per 100,000 patients)"),
SUMIFS(CANSCRN!$D:$D,CANSCRN!$A:$A,C5777,CANSCRN!$G:$G,D5777),
IF(AND(A5777="PSA Testing", E5777="Cost per service ($USD)"),
SUMIFS(PSA!$E:$E,PSA!$A:$A,C5777,PSA!$G:$G,D5777),
IF(AND(A5777="Colorectal Cancer Screening", E5777="Cost per service ($USD)"),
SUMIFS(COL!$E:$E,COL!$A:$A,C5777,COL!$G:$G,D5777),
IF(AND(A5777="Cervical Cancer Screening", E5777="Cost per service ($USD)"),
SUMIFS(CERV!$E:$E,CERV!$A:$A,C5777,CERV!$G:$G,D5777),
IF(AND(A5777="Cancer Screening for CKD patients", E5777="Cost per service ($USD)"),
SUMIFS(CANSCRN!$E:$E,CANSCRN!$A:$A,C5777,CANSCRN!$G:$G,D5777),
IF(AND(A5777="PSA Testing", E5777="Total Expenditure ($USD per 100,000 patients)"),
SUMIFS(PSA!$F:$F,PSA!$A:$A,C5777,PSA!$G:$G,D5777),
IF(AND(A5777="Colorectal Cancer Screening", E5777="Total Expenditure ($USD per 100,000 patients)"),
SUMIFS(COL!$F:$F,COL!$A:$A,C5777,COL!$G:$G,D5777),
IF(AND(A5777="Cervical Cancer Screening", E5777="Total Expenditure ($USD per 100,000 patients)"),
SUMIFS(CERV!$F:$F,CERV!$A:$A,C5777,CERV!$G:$G,D5777),
SUMIFS(CANSCRN!$F:$F,CANSCRN!$A:$A,C5777,CANSCRN!$G:$G,D5777))))))))))))</f>
        <v>23.224431599999999</v>
      </c>
    </row>
    <row r="5778" spans="1:6" x14ac:dyDescent="0.2">
      <c r="A5778" s="24" t="s">
        <v>105</v>
      </c>
      <c r="B5778" s="24" t="s">
        <v>101</v>
      </c>
      <c r="C5778" s="24" t="s">
        <v>45</v>
      </c>
      <c r="D5778" s="24">
        <v>2010</v>
      </c>
      <c r="E5778" s="24" t="s">
        <v>106</v>
      </c>
      <c r="F5778">
        <f>IF(AND(A5778="PSA Testing", E5778= "Utilization Rate (per 100,000 patients)"),
SUMIFS(PSA!$D:$D,PSA!$A:$A,C5778,PSA!$G:$G,D5778),
IF(AND(A5778="Colorectal Cancer Screening", E5778="Utilization Rate (per 100,000 patients)"),
SUMIFS(COL!$D:$D,COL!$A:$A,C5778,COL!$G:$G, D5778),
IF(AND(A5778="Cervical Cancer Screening", E5778="Utilization Rate (per 100,000 patients)"),
SUMIFS(CERV!$D:$D,CERV!$A:$A,C5778,CERV!$G:$G,D5778),
IF(AND(A5778="Cancer Screening for CKD patients", E5778="Utilization Rate (per 100,000 patients)"),
SUMIFS(CANSCRN!$D:$D,CANSCRN!$A:$A,C5778,CANSCRN!$G:$G,D5778),
IF(AND(A5778="PSA Testing", E5778="Cost per service ($USD)"),
SUMIFS(PSA!$E:$E,PSA!$A:$A,C5778,PSA!$G:$G,D5778),
IF(AND(A5778="Colorectal Cancer Screening", E5778="Cost per service ($USD)"),
SUMIFS(COL!$E:$E,COL!$A:$A,C5778,COL!$G:$G,D5778),
IF(AND(A5778="Cervical Cancer Screening", E5778="Cost per service ($USD)"),
SUMIFS(CERV!$E:$E,CERV!$A:$A,C5778,CERV!$G:$G,D5778),
IF(AND(A5778="Cancer Screening for CKD patients", E5778="Cost per service ($USD)"),
SUMIFS(CANSCRN!$E:$E,CANSCRN!$A:$A,C5778,CANSCRN!$G:$G,D5778),
IF(AND(A5778="PSA Testing", E5778="Total Expenditure ($USD per 100,000 patients)"),
SUMIFS(PSA!$F:$F,PSA!$A:$A,C5778,PSA!$G:$G,D5778),
IF(AND(A5778="Colorectal Cancer Screening", E5778="Total Expenditure ($USD per 100,000 patients)"),
SUMIFS(COL!$F:$F,COL!$A:$A,C5778,COL!$G:$G,D5778),
IF(AND(A5778="Cervical Cancer Screening", E5778="Total Expenditure ($USD per 100,000 patients)"),
SUMIFS(CERV!$F:$F,CERV!$A:$A,C5778,CERV!$G:$G,D5778),
SUMIFS(CANSCRN!$F:$F,CANSCRN!$A:$A,C5778,CANSCRN!$G:$G,D5778))))))))))))</f>
        <v>21.0287896</v>
      </c>
    </row>
    <row r="5779" spans="1:6" x14ac:dyDescent="0.2">
      <c r="A5779" s="24" t="s">
        <v>105</v>
      </c>
      <c r="B5779" s="24" t="s">
        <v>101</v>
      </c>
      <c r="C5779" s="24" t="s">
        <v>45</v>
      </c>
      <c r="D5779" s="24">
        <v>2011</v>
      </c>
      <c r="E5779" s="24" t="s">
        <v>106</v>
      </c>
      <c r="F5779">
        <f>IF(AND(A5779="PSA Testing", E5779= "Utilization Rate (per 100,000 patients)"),
SUMIFS(PSA!$D:$D,PSA!$A:$A,C5779,PSA!$G:$G,D5779),
IF(AND(A5779="Colorectal Cancer Screening", E5779="Utilization Rate (per 100,000 patients)"),
SUMIFS(COL!$D:$D,COL!$A:$A,C5779,COL!$G:$G, D5779),
IF(AND(A5779="Cervical Cancer Screening", E5779="Utilization Rate (per 100,000 patients)"),
SUMIFS(CERV!$D:$D,CERV!$A:$A,C5779,CERV!$G:$G,D5779),
IF(AND(A5779="Cancer Screening for CKD patients", E5779="Utilization Rate (per 100,000 patients)"),
SUMIFS(CANSCRN!$D:$D,CANSCRN!$A:$A,C5779,CANSCRN!$G:$G,D5779),
IF(AND(A5779="PSA Testing", E5779="Cost per service ($USD)"),
SUMIFS(PSA!$E:$E,PSA!$A:$A,C5779,PSA!$G:$G,D5779),
IF(AND(A5779="Colorectal Cancer Screening", E5779="Cost per service ($USD)"),
SUMIFS(COL!$E:$E,COL!$A:$A,C5779,COL!$G:$G,D5779),
IF(AND(A5779="Cervical Cancer Screening", E5779="Cost per service ($USD)"),
SUMIFS(CERV!$E:$E,CERV!$A:$A,C5779,CERV!$G:$G,D5779),
IF(AND(A5779="Cancer Screening for CKD patients", E5779="Cost per service ($USD)"),
SUMIFS(CANSCRN!$E:$E,CANSCRN!$A:$A,C5779,CANSCRN!$G:$G,D5779),
IF(AND(A5779="PSA Testing", E5779="Total Expenditure ($USD per 100,000 patients)"),
SUMIFS(PSA!$F:$F,PSA!$A:$A,C5779,PSA!$G:$G,D5779),
IF(AND(A5779="Colorectal Cancer Screening", E5779="Total Expenditure ($USD per 100,000 patients)"),
SUMIFS(COL!$F:$F,COL!$A:$A,C5779,COL!$G:$G,D5779),
IF(AND(A5779="Cervical Cancer Screening", E5779="Total Expenditure ($USD per 100,000 patients)"),
SUMIFS(CERV!$F:$F,CERV!$A:$A,C5779,CERV!$G:$G,D5779),
SUMIFS(CANSCRN!$F:$F,CANSCRN!$A:$A,C5779,CANSCRN!$G:$G,D5779))))))))))))</f>
        <v>24.827822399999999</v>
      </c>
    </row>
    <row r="5780" spans="1:6" x14ac:dyDescent="0.2">
      <c r="A5780" s="24" t="s">
        <v>105</v>
      </c>
      <c r="B5780" s="24" t="s">
        <v>101</v>
      </c>
      <c r="C5780" s="24" t="s">
        <v>45</v>
      </c>
      <c r="D5780" s="24">
        <v>2012</v>
      </c>
      <c r="E5780" s="24" t="s">
        <v>106</v>
      </c>
      <c r="F5780">
        <f>IF(AND(A5780="PSA Testing", E5780= "Utilization Rate (per 100,000 patients)"),
SUMIFS(PSA!$D:$D,PSA!$A:$A,C5780,PSA!$G:$G,D5780),
IF(AND(A5780="Colorectal Cancer Screening", E5780="Utilization Rate (per 100,000 patients)"),
SUMIFS(COL!$D:$D,COL!$A:$A,C5780,COL!$G:$G, D5780),
IF(AND(A5780="Cervical Cancer Screening", E5780="Utilization Rate (per 100,000 patients)"),
SUMIFS(CERV!$D:$D,CERV!$A:$A,C5780,CERV!$G:$G,D5780),
IF(AND(A5780="Cancer Screening for CKD patients", E5780="Utilization Rate (per 100,000 patients)"),
SUMIFS(CANSCRN!$D:$D,CANSCRN!$A:$A,C5780,CANSCRN!$G:$G,D5780),
IF(AND(A5780="PSA Testing", E5780="Cost per service ($USD)"),
SUMIFS(PSA!$E:$E,PSA!$A:$A,C5780,PSA!$G:$G,D5780),
IF(AND(A5780="Colorectal Cancer Screening", E5780="Cost per service ($USD)"),
SUMIFS(COL!$E:$E,COL!$A:$A,C5780,COL!$G:$G,D5780),
IF(AND(A5780="Cervical Cancer Screening", E5780="Cost per service ($USD)"),
SUMIFS(CERV!$E:$E,CERV!$A:$A,C5780,CERV!$G:$G,D5780),
IF(AND(A5780="Cancer Screening for CKD patients", E5780="Cost per service ($USD)"),
SUMIFS(CANSCRN!$E:$E,CANSCRN!$A:$A,C5780,CANSCRN!$G:$G,D5780),
IF(AND(A5780="PSA Testing", E5780="Total Expenditure ($USD per 100,000 patients)"),
SUMIFS(PSA!$F:$F,PSA!$A:$A,C5780,PSA!$G:$G,D5780),
IF(AND(A5780="Colorectal Cancer Screening", E5780="Total Expenditure ($USD per 100,000 patients)"),
SUMIFS(COL!$F:$F,COL!$A:$A,C5780,COL!$G:$G,D5780),
IF(AND(A5780="Cervical Cancer Screening", E5780="Total Expenditure ($USD per 100,000 patients)"),
SUMIFS(CERV!$F:$F,CERV!$A:$A,C5780,CERV!$G:$G,D5780),
SUMIFS(CANSCRN!$F:$F,CANSCRN!$A:$A,C5780,CANSCRN!$G:$G,D5780))))))))))))</f>
        <v>25.2333605</v>
      </c>
    </row>
    <row r="5781" spans="1:6" x14ac:dyDescent="0.2">
      <c r="A5781" s="24" t="s">
        <v>105</v>
      </c>
      <c r="B5781" s="24" t="s">
        <v>101</v>
      </c>
      <c r="C5781" s="24" t="s">
        <v>45</v>
      </c>
      <c r="D5781" s="24">
        <v>2013</v>
      </c>
      <c r="E5781" s="24" t="s">
        <v>106</v>
      </c>
      <c r="F5781">
        <f>IF(AND(A5781="PSA Testing", E5781= "Utilization Rate (per 100,000 patients)"),
SUMIFS(PSA!$D:$D,PSA!$A:$A,C5781,PSA!$G:$G,D5781),
IF(AND(A5781="Colorectal Cancer Screening", E5781="Utilization Rate (per 100,000 patients)"),
SUMIFS(COL!$D:$D,COL!$A:$A,C5781,COL!$G:$G, D5781),
IF(AND(A5781="Cervical Cancer Screening", E5781="Utilization Rate (per 100,000 patients)"),
SUMIFS(CERV!$D:$D,CERV!$A:$A,C5781,CERV!$G:$G,D5781),
IF(AND(A5781="Cancer Screening for CKD patients", E5781="Utilization Rate (per 100,000 patients)"),
SUMIFS(CANSCRN!$D:$D,CANSCRN!$A:$A,C5781,CANSCRN!$G:$G,D5781),
IF(AND(A5781="PSA Testing", E5781="Cost per service ($USD)"),
SUMIFS(PSA!$E:$E,PSA!$A:$A,C5781,PSA!$G:$G,D5781),
IF(AND(A5781="Colorectal Cancer Screening", E5781="Cost per service ($USD)"),
SUMIFS(COL!$E:$E,COL!$A:$A,C5781,COL!$G:$G,D5781),
IF(AND(A5781="Cervical Cancer Screening", E5781="Cost per service ($USD)"),
SUMIFS(CERV!$E:$E,CERV!$A:$A,C5781,CERV!$G:$G,D5781),
IF(AND(A5781="Cancer Screening for CKD patients", E5781="Cost per service ($USD)"),
SUMIFS(CANSCRN!$E:$E,CANSCRN!$A:$A,C5781,CANSCRN!$G:$G,D5781),
IF(AND(A5781="PSA Testing", E5781="Total Expenditure ($USD per 100,000 patients)"),
SUMIFS(PSA!$F:$F,PSA!$A:$A,C5781,PSA!$G:$G,D5781),
IF(AND(A5781="Colorectal Cancer Screening", E5781="Total Expenditure ($USD per 100,000 patients)"),
SUMIFS(COL!$F:$F,COL!$A:$A,C5781,COL!$G:$G,D5781),
IF(AND(A5781="Cervical Cancer Screening", E5781="Total Expenditure ($USD per 100,000 patients)"),
SUMIFS(CERV!$F:$F,CERV!$A:$A,C5781,CERV!$G:$G,D5781),
SUMIFS(CANSCRN!$F:$F,CANSCRN!$A:$A,C5781,CANSCRN!$G:$G,D5781))))))))))))</f>
        <v>28.0377583</v>
      </c>
    </row>
    <row r="5782" spans="1:6" x14ac:dyDescent="0.2">
      <c r="A5782" s="24" t="s">
        <v>105</v>
      </c>
      <c r="B5782" s="24" t="s">
        <v>101</v>
      </c>
      <c r="C5782" s="24" t="s">
        <v>45</v>
      </c>
      <c r="D5782" s="24">
        <v>2014</v>
      </c>
      <c r="E5782" s="24" t="s">
        <v>106</v>
      </c>
      <c r="F5782">
        <f>IF(AND(A5782="PSA Testing", E5782= "Utilization Rate (per 100,000 patients)"),
SUMIFS(PSA!$D:$D,PSA!$A:$A,C5782,PSA!$G:$G,D5782),
IF(AND(A5782="Colorectal Cancer Screening", E5782="Utilization Rate (per 100,000 patients)"),
SUMIFS(COL!$D:$D,COL!$A:$A,C5782,COL!$G:$G, D5782),
IF(AND(A5782="Cervical Cancer Screening", E5782="Utilization Rate (per 100,000 patients)"),
SUMIFS(CERV!$D:$D,CERV!$A:$A,C5782,CERV!$G:$G,D5782),
IF(AND(A5782="Cancer Screening for CKD patients", E5782="Utilization Rate (per 100,000 patients)"),
SUMIFS(CANSCRN!$D:$D,CANSCRN!$A:$A,C5782,CANSCRN!$G:$G,D5782),
IF(AND(A5782="PSA Testing", E5782="Cost per service ($USD)"),
SUMIFS(PSA!$E:$E,PSA!$A:$A,C5782,PSA!$G:$G,D5782),
IF(AND(A5782="Colorectal Cancer Screening", E5782="Cost per service ($USD)"),
SUMIFS(COL!$E:$E,COL!$A:$A,C5782,COL!$G:$G,D5782),
IF(AND(A5782="Cervical Cancer Screening", E5782="Cost per service ($USD)"),
SUMIFS(CERV!$E:$E,CERV!$A:$A,C5782,CERV!$G:$G,D5782),
IF(AND(A5782="Cancer Screening for CKD patients", E5782="Cost per service ($USD)"),
SUMIFS(CANSCRN!$E:$E,CANSCRN!$A:$A,C5782,CANSCRN!$G:$G,D5782),
IF(AND(A5782="PSA Testing", E5782="Total Expenditure ($USD per 100,000 patients)"),
SUMIFS(PSA!$F:$F,PSA!$A:$A,C5782,PSA!$G:$G,D5782),
IF(AND(A5782="Colorectal Cancer Screening", E5782="Total Expenditure ($USD per 100,000 patients)"),
SUMIFS(COL!$F:$F,COL!$A:$A,C5782,COL!$G:$G,D5782),
IF(AND(A5782="Cervical Cancer Screening", E5782="Total Expenditure ($USD per 100,000 patients)"),
SUMIFS(CERV!$F:$F,CERV!$A:$A,C5782,CERV!$G:$G,D5782),
SUMIFS(CANSCRN!$F:$F,CANSCRN!$A:$A,C5782,CANSCRN!$G:$G,D5782))))))))))))</f>
        <v>27.622719400000001</v>
      </c>
    </row>
    <row r="5783" spans="1:6" x14ac:dyDescent="0.2">
      <c r="A5783" s="24" t="s">
        <v>105</v>
      </c>
      <c r="B5783" s="24" t="s">
        <v>101</v>
      </c>
      <c r="C5783" s="24" t="s">
        <v>45</v>
      </c>
      <c r="D5783" s="24">
        <v>2015</v>
      </c>
      <c r="E5783" s="24" t="s">
        <v>106</v>
      </c>
      <c r="F5783">
        <f>IF(AND(A5783="PSA Testing", E5783= "Utilization Rate (per 100,000 patients)"),
SUMIFS(PSA!$D:$D,PSA!$A:$A,C5783,PSA!$G:$G,D5783),
IF(AND(A5783="Colorectal Cancer Screening", E5783="Utilization Rate (per 100,000 patients)"),
SUMIFS(COL!$D:$D,COL!$A:$A,C5783,COL!$G:$G, D5783),
IF(AND(A5783="Cervical Cancer Screening", E5783="Utilization Rate (per 100,000 patients)"),
SUMIFS(CERV!$D:$D,CERV!$A:$A,C5783,CERV!$G:$G,D5783),
IF(AND(A5783="Cancer Screening for CKD patients", E5783="Utilization Rate (per 100,000 patients)"),
SUMIFS(CANSCRN!$D:$D,CANSCRN!$A:$A,C5783,CANSCRN!$G:$G,D5783),
IF(AND(A5783="PSA Testing", E5783="Cost per service ($USD)"),
SUMIFS(PSA!$E:$E,PSA!$A:$A,C5783,PSA!$G:$G,D5783),
IF(AND(A5783="Colorectal Cancer Screening", E5783="Cost per service ($USD)"),
SUMIFS(COL!$E:$E,COL!$A:$A,C5783,COL!$G:$G,D5783),
IF(AND(A5783="Cervical Cancer Screening", E5783="Cost per service ($USD)"),
SUMIFS(CERV!$E:$E,CERV!$A:$A,C5783,CERV!$G:$G,D5783),
IF(AND(A5783="Cancer Screening for CKD patients", E5783="Cost per service ($USD)"),
SUMIFS(CANSCRN!$E:$E,CANSCRN!$A:$A,C5783,CANSCRN!$G:$G,D5783),
IF(AND(A5783="PSA Testing", E5783="Total Expenditure ($USD per 100,000 patients)"),
SUMIFS(PSA!$F:$F,PSA!$A:$A,C5783,PSA!$G:$G,D5783),
IF(AND(A5783="Colorectal Cancer Screening", E5783="Total Expenditure ($USD per 100,000 patients)"),
SUMIFS(COL!$F:$F,COL!$A:$A,C5783,COL!$G:$G,D5783),
IF(AND(A5783="Cervical Cancer Screening", E5783="Total Expenditure ($USD per 100,000 patients)"),
SUMIFS(CERV!$F:$F,CERV!$A:$A,C5783,CERV!$G:$G,D5783),
SUMIFS(CANSCRN!$F:$F,CANSCRN!$A:$A,C5783,CANSCRN!$G:$G,D5783))))))))))))</f>
        <v>26.253847</v>
      </c>
    </row>
    <row r="5784" spans="1:6" x14ac:dyDescent="0.2">
      <c r="A5784" s="24" t="s">
        <v>105</v>
      </c>
      <c r="B5784" s="24" t="s">
        <v>101</v>
      </c>
      <c r="C5784" s="24" t="s">
        <v>45</v>
      </c>
      <c r="D5784" s="24">
        <v>2016</v>
      </c>
      <c r="E5784" s="24" t="s">
        <v>106</v>
      </c>
      <c r="F5784">
        <f>IF(AND(A5784="PSA Testing", E5784= "Utilization Rate (per 100,000 patients)"),
SUMIFS(PSA!$D:$D,PSA!$A:$A,C5784,PSA!$G:$G,D5784),
IF(AND(A5784="Colorectal Cancer Screening", E5784="Utilization Rate (per 100,000 patients)"),
SUMIFS(COL!$D:$D,COL!$A:$A,C5784,COL!$G:$G, D5784),
IF(AND(A5784="Cervical Cancer Screening", E5784="Utilization Rate (per 100,000 patients)"),
SUMIFS(CERV!$D:$D,CERV!$A:$A,C5784,CERV!$G:$G,D5784),
IF(AND(A5784="Cancer Screening for CKD patients", E5784="Utilization Rate (per 100,000 patients)"),
SUMIFS(CANSCRN!$D:$D,CANSCRN!$A:$A,C5784,CANSCRN!$G:$G,D5784),
IF(AND(A5784="PSA Testing", E5784="Cost per service ($USD)"),
SUMIFS(PSA!$E:$E,PSA!$A:$A,C5784,PSA!$G:$G,D5784),
IF(AND(A5784="Colorectal Cancer Screening", E5784="Cost per service ($USD)"),
SUMIFS(COL!$E:$E,COL!$A:$A,C5784,COL!$G:$G,D5784),
IF(AND(A5784="Cervical Cancer Screening", E5784="Cost per service ($USD)"),
SUMIFS(CERV!$E:$E,CERV!$A:$A,C5784,CERV!$G:$G,D5784),
IF(AND(A5784="Cancer Screening for CKD patients", E5784="Cost per service ($USD)"),
SUMIFS(CANSCRN!$E:$E,CANSCRN!$A:$A,C5784,CANSCRN!$G:$G,D5784),
IF(AND(A5784="PSA Testing", E5784="Total Expenditure ($USD per 100,000 patients)"),
SUMIFS(PSA!$F:$F,PSA!$A:$A,C5784,PSA!$G:$G,D5784),
IF(AND(A5784="Colorectal Cancer Screening", E5784="Total Expenditure ($USD per 100,000 patients)"),
SUMIFS(COL!$F:$F,COL!$A:$A,C5784,COL!$G:$G,D5784),
IF(AND(A5784="Cervical Cancer Screening", E5784="Total Expenditure ($USD per 100,000 patients)"),
SUMIFS(CERV!$F:$F,CERV!$A:$A,C5784,CERV!$G:$G,D5784),
SUMIFS(CANSCRN!$F:$F,CANSCRN!$A:$A,C5784,CANSCRN!$G:$G,D5784))))))))))))</f>
        <v>24.815821100000001</v>
      </c>
    </row>
    <row r="5785" spans="1:6" x14ac:dyDescent="0.2">
      <c r="A5785" s="24" t="s">
        <v>105</v>
      </c>
      <c r="B5785" s="24" t="s">
        <v>101</v>
      </c>
      <c r="C5785" s="24" t="s">
        <v>45</v>
      </c>
      <c r="D5785" s="24">
        <v>2017</v>
      </c>
      <c r="E5785" s="24" t="s">
        <v>106</v>
      </c>
      <c r="F5785">
        <f>IF(AND(A5785="PSA Testing", E5785= "Utilization Rate (per 100,000 patients)"),
SUMIFS(PSA!$D:$D,PSA!$A:$A,C5785,PSA!$G:$G,D5785),
IF(AND(A5785="Colorectal Cancer Screening", E5785="Utilization Rate (per 100,000 patients)"),
SUMIFS(COL!$D:$D,COL!$A:$A,C5785,COL!$G:$G, D5785),
IF(AND(A5785="Cervical Cancer Screening", E5785="Utilization Rate (per 100,000 patients)"),
SUMIFS(CERV!$D:$D,CERV!$A:$A,C5785,CERV!$G:$G,D5785),
IF(AND(A5785="Cancer Screening for CKD patients", E5785="Utilization Rate (per 100,000 patients)"),
SUMIFS(CANSCRN!$D:$D,CANSCRN!$A:$A,C5785,CANSCRN!$G:$G,D5785),
IF(AND(A5785="PSA Testing", E5785="Cost per service ($USD)"),
SUMIFS(PSA!$E:$E,PSA!$A:$A,C5785,PSA!$G:$G,D5785),
IF(AND(A5785="Colorectal Cancer Screening", E5785="Cost per service ($USD)"),
SUMIFS(COL!$E:$E,COL!$A:$A,C5785,COL!$G:$G,D5785),
IF(AND(A5785="Cervical Cancer Screening", E5785="Cost per service ($USD)"),
SUMIFS(CERV!$E:$E,CERV!$A:$A,C5785,CERV!$G:$G,D5785),
IF(AND(A5785="Cancer Screening for CKD patients", E5785="Cost per service ($USD)"),
SUMIFS(CANSCRN!$E:$E,CANSCRN!$A:$A,C5785,CANSCRN!$G:$G,D5785),
IF(AND(A5785="PSA Testing", E5785="Total Expenditure ($USD per 100,000 patients)"),
SUMIFS(PSA!$F:$F,PSA!$A:$A,C5785,PSA!$G:$G,D5785),
IF(AND(A5785="Colorectal Cancer Screening", E5785="Total Expenditure ($USD per 100,000 patients)"),
SUMIFS(COL!$F:$F,COL!$A:$A,C5785,COL!$G:$G,D5785),
IF(AND(A5785="Cervical Cancer Screening", E5785="Total Expenditure ($USD per 100,000 patients)"),
SUMIFS(CERV!$F:$F,CERV!$A:$A,C5785,CERV!$G:$G,D5785),
SUMIFS(CANSCRN!$F:$F,CANSCRN!$A:$A,C5785,CANSCRN!$G:$G,D5785))))))))))))</f>
        <v>25.2393255</v>
      </c>
    </row>
    <row r="5786" spans="1:6" x14ac:dyDescent="0.2">
      <c r="A5786" s="24" t="s">
        <v>105</v>
      </c>
      <c r="B5786" s="24" t="s">
        <v>101</v>
      </c>
      <c r="C5786" s="24" t="s">
        <v>45</v>
      </c>
      <c r="D5786" s="24">
        <v>2018</v>
      </c>
      <c r="E5786" s="24" t="s">
        <v>106</v>
      </c>
      <c r="F5786">
        <f>IF(AND(A5786="PSA Testing", E5786= "Utilization Rate (per 100,000 patients)"),
SUMIFS(PSA!$D:$D,PSA!$A:$A,C5786,PSA!$G:$G,D5786),
IF(AND(A5786="Colorectal Cancer Screening", E5786="Utilization Rate (per 100,000 patients)"),
SUMIFS(COL!$D:$D,COL!$A:$A,C5786,COL!$G:$G, D5786),
IF(AND(A5786="Cervical Cancer Screening", E5786="Utilization Rate (per 100,000 patients)"),
SUMIFS(CERV!$D:$D,CERV!$A:$A,C5786,CERV!$G:$G,D5786),
IF(AND(A5786="Cancer Screening for CKD patients", E5786="Utilization Rate (per 100,000 patients)"),
SUMIFS(CANSCRN!$D:$D,CANSCRN!$A:$A,C5786,CANSCRN!$G:$G,D5786),
IF(AND(A5786="PSA Testing", E5786="Cost per service ($USD)"),
SUMIFS(PSA!$E:$E,PSA!$A:$A,C5786,PSA!$G:$G,D5786),
IF(AND(A5786="Colorectal Cancer Screening", E5786="Cost per service ($USD)"),
SUMIFS(COL!$E:$E,COL!$A:$A,C5786,COL!$G:$G,D5786),
IF(AND(A5786="Cervical Cancer Screening", E5786="Cost per service ($USD)"),
SUMIFS(CERV!$E:$E,CERV!$A:$A,C5786,CERV!$G:$G,D5786),
IF(AND(A5786="Cancer Screening for CKD patients", E5786="Cost per service ($USD)"),
SUMIFS(CANSCRN!$E:$E,CANSCRN!$A:$A,C5786,CANSCRN!$G:$G,D5786),
IF(AND(A5786="PSA Testing", E5786="Total Expenditure ($USD per 100,000 patients)"),
SUMIFS(PSA!$F:$F,PSA!$A:$A,C5786,PSA!$G:$G,D5786),
IF(AND(A5786="Colorectal Cancer Screening", E5786="Total Expenditure ($USD per 100,000 patients)"),
SUMIFS(COL!$F:$F,COL!$A:$A,C5786,COL!$G:$G,D5786),
IF(AND(A5786="Cervical Cancer Screening", E5786="Total Expenditure ($USD per 100,000 patients)"),
SUMIFS(CERV!$F:$F,CERV!$A:$A,C5786,CERV!$G:$G,D5786),
SUMIFS(CANSCRN!$F:$F,CANSCRN!$A:$A,C5786,CANSCRN!$G:$G,D5786))))))))))))</f>
        <v>23.794625</v>
      </c>
    </row>
    <row r="5787" spans="1:6" x14ac:dyDescent="0.2">
      <c r="A5787" s="24" t="s">
        <v>105</v>
      </c>
      <c r="B5787" s="24" t="s">
        <v>101</v>
      </c>
      <c r="C5787" s="24" t="s">
        <v>45</v>
      </c>
      <c r="D5787" s="24">
        <v>2019</v>
      </c>
      <c r="E5787" s="24" t="s">
        <v>106</v>
      </c>
      <c r="F5787">
        <f>IF(AND(A5787="PSA Testing", E5787= "Utilization Rate (per 100,000 patients)"),
SUMIFS(PSA!$D:$D,PSA!$A:$A,C5787,PSA!$G:$G,D5787),
IF(AND(A5787="Colorectal Cancer Screening", E5787="Utilization Rate (per 100,000 patients)"),
SUMIFS(COL!$D:$D,COL!$A:$A,C5787,COL!$G:$G, D5787),
IF(AND(A5787="Cervical Cancer Screening", E5787="Utilization Rate (per 100,000 patients)"),
SUMIFS(CERV!$D:$D,CERV!$A:$A,C5787,CERV!$G:$G,D5787),
IF(AND(A5787="Cancer Screening for CKD patients", E5787="Utilization Rate (per 100,000 patients)"),
SUMIFS(CANSCRN!$D:$D,CANSCRN!$A:$A,C5787,CANSCRN!$G:$G,D5787),
IF(AND(A5787="PSA Testing", E5787="Cost per service ($USD)"),
SUMIFS(PSA!$E:$E,PSA!$A:$A,C5787,PSA!$G:$G,D5787),
IF(AND(A5787="Colorectal Cancer Screening", E5787="Cost per service ($USD)"),
SUMIFS(COL!$E:$E,COL!$A:$A,C5787,COL!$G:$G,D5787),
IF(AND(A5787="Cervical Cancer Screening", E5787="Cost per service ($USD)"),
SUMIFS(CERV!$E:$E,CERV!$A:$A,C5787,CERV!$G:$G,D5787),
IF(AND(A5787="Cancer Screening for CKD patients", E5787="Cost per service ($USD)"),
SUMIFS(CANSCRN!$E:$E,CANSCRN!$A:$A,C5787,CANSCRN!$G:$G,D5787),
IF(AND(A5787="PSA Testing", E5787="Total Expenditure ($USD per 100,000 patients)"),
SUMIFS(PSA!$F:$F,PSA!$A:$A,C5787,PSA!$G:$G,D5787),
IF(AND(A5787="Colorectal Cancer Screening", E5787="Total Expenditure ($USD per 100,000 patients)"),
SUMIFS(COL!$F:$F,COL!$A:$A,C5787,COL!$G:$G,D5787),
IF(AND(A5787="Cervical Cancer Screening", E5787="Total Expenditure ($USD per 100,000 patients)"),
SUMIFS(CERV!$F:$F,CERV!$A:$A,C5787,CERV!$G:$G,D5787),
SUMIFS(CANSCRN!$F:$F,CANSCRN!$A:$A,C5787,CANSCRN!$G:$G,D5787))))))))))))</f>
        <v>24.235207899999999</v>
      </c>
    </row>
    <row r="5788" spans="1:6" x14ac:dyDescent="0.2">
      <c r="A5788" s="24" t="s">
        <v>105</v>
      </c>
      <c r="B5788" s="24" t="s">
        <v>101</v>
      </c>
      <c r="C5788" s="24" t="s">
        <v>46</v>
      </c>
      <c r="D5788" s="24">
        <v>2009</v>
      </c>
      <c r="E5788" s="24" t="s">
        <v>106</v>
      </c>
      <c r="F5788">
        <f>IF(AND(A5788="PSA Testing", E5788= "Utilization Rate (per 100,000 patients)"),
SUMIFS(PSA!$D:$D,PSA!$A:$A,C5788,PSA!$G:$G,D5788),
IF(AND(A5788="Colorectal Cancer Screening", E5788="Utilization Rate (per 100,000 patients)"),
SUMIFS(COL!$D:$D,COL!$A:$A,C5788,COL!$G:$G, D5788),
IF(AND(A5788="Cervical Cancer Screening", E5788="Utilization Rate (per 100,000 patients)"),
SUMIFS(CERV!$D:$D,CERV!$A:$A,C5788,CERV!$G:$G,D5788),
IF(AND(A5788="Cancer Screening for CKD patients", E5788="Utilization Rate (per 100,000 patients)"),
SUMIFS(CANSCRN!$D:$D,CANSCRN!$A:$A,C5788,CANSCRN!$G:$G,D5788),
IF(AND(A5788="PSA Testing", E5788="Cost per service ($USD)"),
SUMIFS(PSA!$E:$E,PSA!$A:$A,C5788,PSA!$G:$G,D5788),
IF(AND(A5788="Colorectal Cancer Screening", E5788="Cost per service ($USD)"),
SUMIFS(COL!$E:$E,COL!$A:$A,C5788,COL!$G:$G,D5788),
IF(AND(A5788="Cervical Cancer Screening", E5788="Cost per service ($USD)"),
SUMIFS(CERV!$E:$E,CERV!$A:$A,C5788,CERV!$G:$G,D5788),
IF(AND(A5788="Cancer Screening for CKD patients", E5788="Cost per service ($USD)"),
SUMIFS(CANSCRN!$E:$E,CANSCRN!$A:$A,C5788,CANSCRN!$G:$G,D5788),
IF(AND(A5788="PSA Testing", E5788="Total Expenditure ($USD per 100,000 patients)"),
SUMIFS(PSA!$F:$F,PSA!$A:$A,C5788,PSA!$G:$G,D5788),
IF(AND(A5788="Colorectal Cancer Screening", E5788="Total Expenditure ($USD per 100,000 patients)"),
SUMIFS(COL!$F:$F,COL!$A:$A,C5788,COL!$G:$G,D5788),
IF(AND(A5788="Cervical Cancer Screening", E5788="Total Expenditure ($USD per 100,000 patients)"),
SUMIFS(CERV!$F:$F,CERV!$A:$A,C5788,CERV!$G:$G,D5788),
SUMIFS(CANSCRN!$F:$F,CANSCRN!$A:$A,C5788,CANSCRN!$G:$G,D5788))))))))))))</f>
        <v>21.045322599999999</v>
      </c>
    </row>
    <row r="5789" spans="1:6" x14ac:dyDescent="0.2">
      <c r="A5789" s="24" t="s">
        <v>105</v>
      </c>
      <c r="B5789" s="24" t="s">
        <v>101</v>
      </c>
      <c r="C5789" s="24" t="s">
        <v>46</v>
      </c>
      <c r="D5789" s="24">
        <v>2010</v>
      </c>
      <c r="E5789" s="24" t="s">
        <v>106</v>
      </c>
      <c r="F5789">
        <f>IF(AND(A5789="PSA Testing", E5789= "Utilization Rate (per 100,000 patients)"),
SUMIFS(PSA!$D:$D,PSA!$A:$A,C5789,PSA!$G:$G,D5789),
IF(AND(A5789="Colorectal Cancer Screening", E5789="Utilization Rate (per 100,000 patients)"),
SUMIFS(COL!$D:$D,COL!$A:$A,C5789,COL!$G:$G, D5789),
IF(AND(A5789="Cervical Cancer Screening", E5789="Utilization Rate (per 100,000 patients)"),
SUMIFS(CERV!$D:$D,CERV!$A:$A,C5789,CERV!$G:$G,D5789),
IF(AND(A5789="Cancer Screening for CKD patients", E5789="Utilization Rate (per 100,000 patients)"),
SUMIFS(CANSCRN!$D:$D,CANSCRN!$A:$A,C5789,CANSCRN!$G:$G,D5789),
IF(AND(A5789="PSA Testing", E5789="Cost per service ($USD)"),
SUMIFS(PSA!$E:$E,PSA!$A:$A,C5789,PSA!$G:$G,D5789),
IF(AND(A5789="Colorectal Cancer Screening", E5789="Cost per service ($USD)"),
SUMIFS(COL!$E:$E,COL!$A:$A,C5789,COL!$G:$G,D5789),
IF(AND(A5789="Cervical Cancer Screening", E5789="Cost per service ($USD)"),
SUMIFS(CERV!$E:$E,CERV!$A:$A,C5789,CERV!$G:$G,D5789),
IF(AND(A5789="Cancer Screening for CKD patients", E5789="Cost per service ($USD)"),
SUMIFS(CANSCRN!$E:$E,CANSCRN!$A:$A,C5789,CANSCRN!$G:$G,D5789),
IF(AND(A5789="PSA Testing", E5789="Total Expenditure ($USD per 100,000 patients)"),
SUMIFS(PSA!$F:$F,PSA!$A:$A,C5789,PSA!$G:$G,D5789),
IF(AND(A5789="Colorectal Cancer Screening", E5789="Total Expenditure ($USD per 100,000 patients)"),
SUMIFS(COL!$F:$F,COL!$A:$A,C5789,COL!$G:$G,D5789),
IF(AND(A5789="Cervical Cancer Screening", E5789="Total Expenditure ($USD per 100,000 patients)"),
SUMIFS(CERV!$F:$F,CERV!$A:$A,C5789,CERV!$G:$G,D5789),
SUMIFS(CANSCRN!$F:$F,CANSCRN!$A:$A,C5789,CANSCRN!$G:$G,D5789))))))))))))</f>
        <v>17.565178599999999</v>
      </c>
    </row>
    <row r="5790" spans="1:6" x14ac:dyDescent="0.2">
      <c r="A5790" s="24" t="s">
        <v>105</v>
      </c>
      <c r="B5790" s="24" t="s">
        <v>101</v>
      </c>
      <c r="C5790" s="24" t="s">
        <v>46</v>
      </c>
      <c r="D5790" s="24">
        <v>2011</v>
      </c>
      <c r="E5790" s="24" t="s">
        <v>106</v>
      </c>
      <c r="F5790">
        <f>IF(AND(A5790="PSA Testing", E5790= "Utilization Rate (per 100,000 patients)"),
SUMIFS(PSA!$D:$D,PSA!$A:$A,C5790,PSA!$G:$G,D5790),
IF(AND(A5790="Colorectal Cancer Screening", E5790="Utilization Rate (per 100,000 patients)"),
SUMIFS(COL!$D:$D,COL!$A:$A,C5790,COL!$G:$G, D5790),
IF(AND(A5790="Cervical Cancer Screening", E5790="Utilization Rate (per 100,000 patients)"),
SUMIFS(CERV!$D:$D,CERV!$A:$A,C5790,CERV!$G:$G,D5790),
IF(AND(A5790="Cancer Screening for CKD patients", E5790="Utilization Rate (per 100,000 patients)"),
SUMIFS(CANSCRN!$D:$D,CANSCRN!$A:$A,C5790,CANSCRN!$G:$G,D5790),
IF(AND(A5790="PSA Testing", E5790="Cost per service ($USD)"),
SUMIFS(PSA!$E:$E,PSA!$A:$A,C5790,PSA!$G:$G,D5790),
IF(AND(A5790="Colorectal Cancer Screening", E5790="Cost per service ($USD)"),
SUMIFS(COL!$E:$E,COL!$A:$A,C5790,COL!$G:$G,D5790),
IF(AND(A5790="Cervical Cancer Screening", E5790="Cost per service ($USD)"),
SUMIFS(CERV!$E:$E,CERV!$A:$A,C5790,CERV!$G:$G,D5790),
IF(AND(A5790="Cancer Screening for CKD patients", E5790="Cost per service ($USD)"),
SUMIFS(CANSCRN!$E:$E,CANSCRN!$A:$A,C5790,CANSCRN!$G:$G,D5790),
IF(AND(A5790="PSA Testing", E5790="Total Expenditure ($USD per 100,000 patients)"),
SUMIFS(PSA!$F:$F,PSA!$A:$A,C5790,PSA!$G:$G,D5790),
IF(AND(A5790="Colorectal Cancer Screening", E5790="Total Expenditure ($USD per 100,000 patients)"),
SUMIFS(COL!$F:$F,COL!$A:$A,C5790,COL!$G:$G,D5790),
IF(AND(A5790="Cervical Cancer Screening", E5790="Total Expenditure ($USD per 100,000 patients)"),
SUMIFS(CERV!$F:$F,CERV!$A:$A,C5790,CERV!$G:$G,D5790),
SUMIFS(CANSCRN!$F:$F,CANSCRN!$A:$A,C5790,CANSCRN!$G:$G,D5790))))))))))))</f>
        <v>22.3898598</v>
      </c>
    </row>
    <row r="5791" spans="1:6" x14ac:dyDescent="0.2">
      <c r="A5791" s="24" t="s">
        <v>105</v>
      </c>
      <c r="B5791" s="24" t="s">
        <v>101</v>
      </c>
      <c r="C5791" s="24" t="s">
        <v>46</v>
      </c>
      <c r="D5791" s="24">
        <v>2012</v>
      </c>
      <c r="E5791" s="24" t="s">
        <v>106</v>
      </c>
      <c r="F5791">
        <f>IF(AND(A5791="PSA Testing", E5791= "Utilization Rate (per 100,000 patients)"),
SUMIFS(PSA!$D:$D,PSA!$A:$A,C5791,PSA!$G:$G,D5791),
IF(AND(A5791="Colorectal Cancer Screening", E5791="Utilization Rate (per 100,000 patients)"),
SUMIFS(COL!$D:$D,COL!$A:$A,C5791,COL!$G:$G, D5791),
IF(AND(A5791="Cervical Cancer Screening", E5791="Utilization Rate (per 100,000 patients)"),
SUMIFS(CERV!$D:$D,CERV!$A:$A,C5791,CERV!$G:$G,D5791),
IF(AND(A5791="Cancer Screening for CKD patients", E5791="Utilization Rate (per 100,000 patients)"),
SUMIFS(CANSCRN!$D:$D,CANSCRN!$A:$A,C5791,CANSCRN!$G:$G,D5791),
IF(AND(A5791="PSA Testing", E5791="Cost per service ($USD)"),
SUMIFS(PSA!$E:$E,PSA!$A:$A,C5791,PSA!$G:$G,D5791),
IF(AND(A5791="Colorectal Cancer Screening", E5791="Cost per service ($USD)"),
SUMIFS(COL!$E:$E,COL!$A:$A,C5791,COL!$G:$G,D5791),
IF(AND(A5791="Cervical Cancer Screening", E5791="Cost per service ($USD)"),
SUMIFS(CERV!$E:$E,CERV!$A:$A,C5791,CERV!$G:$G,D5791),
IF(AND(A5791="Cancer Screening for CKD patients", E5791="Cost per service ($USD)"),
SUMIFS(CANSCRN!$E:$E,CANSCRN!$A:$A,C5791,CANSCRN!$G:$G,D5791),
IF(AND(A5791="PSA Testing", E5791="Total Expenditure ($USD per 100,000 patients)"),
SUMIFS(PSA!$F:$F,PSA!$A:$A,C5791,PSA!$G:$G,D5791),
IF(AND(A5791="Colorectal Cancer Screening", E5791="Total Expenditure ($USD per 100,000 patients)"),
SUMIFS(COL!$F:$F,COL!$A:$A,C5791,COL!$G:$G,D5791),
IF(AND(A5791="Cervical Cancer Screening", E5791="Total Expenditure ($USD per 100,000 patients)"),
SUMIFS(CERV!$F:$F,CERV!$A:$A,C5791,CERV!$G:$G,D5791),
SUMIFS(CANSCRN!$F:$F,CANSCRN!$A:$A,C5791,CANSCRN!$G:$G,D5791))))))))))))</f>
        <v>22.071283999999999</v>
      </c>
    </row>
    <row r="5792" spans="1:6" x14ac:dyDescent="0.2">
      <c r="A5792" s="24" t="s">
        <v>105</v>
      </c>
      <c r="B5792" s="24" t="s">
        <v>101</v>
      </c>
      <c r="C5792" s="24" t="s">
        <v>46</v>
      </c>
      <c r="D5792" s="24">
        <v>2013</v>
      </c>
      <c r="E5792" s="24" t="s">
        <v>106</v>
      </c>
      <c r="F5792">
        <f>IF(AND(A5792="PSA Testing", E5792= "Utilization Rate (per 100,000 patients)"),
SUMIFS(PSA!$D:$D,PSA!$A:$A,C5792,PSA!$G:$G,D5792),
IF(AND(A5792="Colorectal Cancer Screening", E5792="Utilization Rate (per 100,000 patients)"),
SUMIFS(COL!$D:$D,COL!$A:$A,C5792,COL!$G:$G, D5792),
IF(AND(A5792="Cervical Cancer Screening", E5792="Utilization Rate (per 100,000 patients)"),
SUMIFS(CERV!$D:$D,CERV!$A:$A,C5792,CERV!$G:$G,D5792),
IF(AND(A5792="Cancer Screening for CKD patients", E5792="Utilization Rate (per 100,000 patients)"),
SUMIFS(CANSCRN!$D:$D,CANSCRN!$A:$A,C5792,CANSCRN!$G:$G,D5792),
IF(AND(A5792="PSA Testing", E5792="Cost per service ($USD)"),
SUMIFS(PSA!$E:$E,PSA!$A:$A,C5792,PSA!$G:$G,D5792),
IF(AND(A5792="Colorectal Cancer Screening", E5792="Cost per service ($USD)"),
SUMIFS(COL!$E:$E,COL!$A:$A,C5792,COL!$G:$G,D5792),
IF(AND(A5792="Cervical Cancer Screening", E5792="Cost per service ($USD)"),
SUMIFS(CERV!$E:$E,CERV!$A:$A,C5792,CERV!$G:$G,D5792),
IF(AND(A5792="Cancer Screening for CKD patients", E5792="Cost per service ($USD)"),
SUMIFS(CANSCRN!$E:$E,CANSCRN!$A:$A,C5792,CANSCRN!$G:$G,D5792),
IF(AND(A5792="PSA Testing", E5792="Total Expenditure ($USD per 100,000 patients)"),
SUMIFS(PSA!$F:$F,PSA!$A:$A,C5792,PSA!$G:$G,D5792),
IF(AND(A5792="Colorectal Cancer Screening", E5792="Total Expenditure ($USD per 100,000 patients)"),
SUMIFS(COL!$F:$F,COL!$A:$A,C5792,COL!$G:$G,D5792),
IF(AND(A5792="Cervical Cancer Screening", E5792="Total Expenditure ($USD per 100,000 patients)"),
SUMIFS(CERV!$F:$F,CERV!$A:$A,C5792,CERV!$G:$G,D5792),
SUMIFS(CANSCRN!$F:$F,CANSCRN!$A:$A,C5792,CANSCRN!$G:$G,D5792))))))))))))</f>
        <v>24.004349399999999</v>
      </c>
    </row>
    <row r="5793" spans="1:6" x14ac:dyDescent="0.2">
      <c r="A5793" s="24" t="s">
        <v>105</v>
      </c>
      <c r="B5793" s="24" t="s">
        <v>101</v>
      </c>
      <c r="C5793" s="24" t="s">
        <v>46</v>
      </c>
      <c r="D5793" s="24">
        <v>2014</v>
      </c>
      <c r="E5793" s="24" t="s">
        <v>106</v>
      </c>
      <c r="F5793">
        <f>IF(AND(A5793="PSA Testing", E5793= "Utilization Rate (per 100,000 patients)"),
SUMIFS(PSA!$D:$D,PSA!$A:$A,C5793,PSA!$G:$G,D5793),
IF(AND(A5793="Colorectal Cancer Screening", E5793="Utilization Rate (per 100,000 patients)"),
SUMIFS(COL!$D:$D,COL!$A:$A,C5793,COL!$G:$G, D5793),
IF(AND(A5793="Cervical Cancer Screening", E5793="Utilization Rate (per 100,000 patients)"),
SUMIFS(CERV!$D:$D,CERV!$A:$A,C5793,CERV!$G:$G,D5793),
IF(AND(A5793="Cancer Screening for CKD patients", E5793="Utilization Rate (per 100,000 patients)"),
SUMIFS(CANSCRN!$D:$D,CANSCRN!$A:$A,C5793,CANSCRN!$G:$G,D5793),
IF(AND(A5793="PSA Testing", E5793="Cost per service ($USD)"),
SUMIFS(PSA!$E:$E,PSA!$A:$A,C5793,PSA!$G:$G,D5793),
IF(AND(A5793="Colorectal Cancer Screening", E5793="Cost per service ($USD)"),
SUMIFS(COL!$E:$E,COL!$A:$A,C5793,COL!$G:$G,D5793),
IF(AND(A5793="Cervical Cancer Screening", E5793="Cost per service ($USD)"),
SUMIFS(CERV!$E:$E,CERV!$A:$A,C5793,CERV!$G:$G,D5793),
IF(AND(A5793="Cancer Screening for CKD patients", E5793="Cost per service ($USD)"),
SUMIFS(CANSCRN!$E:$E,CANSCRN!$A:$A,C5793,CANSCRN!$G:$G,D5793),
IF(AND(A5793="PSA Testing", E5793="Total Expenditure ($USD per 100,000 patients)"),
SUMIFS(PSA!$F:$F,PSA!$A:$A,C5793,PSA!$G:$G,D5793),
IF(AND(A5793="Colorectal Cancer Screening", E5793="Total Expenditure ($USD per 100,000 patients)"),
SUMIFS(COL!$F:$F,COL!$A:$A,C5793,COL!$G:$G,D5793),
IF(AND(A5793="Cervical Cancer Screening", E5793="Total Expenditure ($USD per 100,000 patients)"),
SUMIFS(CERV!$F:$F,CERV!$A:$A,C5793,CERV!$G:$G,D5793),
SUMIFS(CANSCRN!$F:$F,CANSCRN!$A:$A,C5793,CANSCRN!$G:$G,D5793))))))))))))</f>
        <v>22.867403800000002</v>
      </c>
    </row>
    <row r="5794" spans="1:6" x14ac:dyDescent="0.2">
      <c r="A5794" s="24" t="s">
        <v>105</v>
      </c>
      <c r="B5794" s="24" t="s">
        <v>101</v>
      </c>
      <c r="C5794" s="24" t="s">
        <v>46</v>
      </c>
      <c r="D5794" s="24">
        <v>2015</v>
      </c>
      <c r="E5794" s="24" t="s">
        <v>106</v>
      </c>
      <c r="F5794">
        <f>IF(AND(A5794="PSA Testing", E5794= "Utilization Rate (per 100,000 patients)"),
SUMIFS(PSA!$D:$D,PSA!$A:$A,C5794,PSA!$G:$G,D5794),
IF(AND(A5794="Colorectal Cancer Screening", E5794="Utilization Rate (per 100,000 patients)"),
SUMIFS(COL!$D:$D,COL!$A:$A,C5794,COL!$G:$G, D5794),
IF(AND(A5794="Cervical Cancer Screening", E5794="Utilization Rate (per 100,000 patients)"),
SUMIFS(CERV!$D:$D,CERV!$A:$A,C5794,CERV!$G:$G,D5794),
IF(AND(A5794="Cancer Screening for CKD patients", E5794="Utilization Rate (per 100,000 patients)"),
SUMIFS(CANSCRN!$D:$D,CANSCRN!$A:$A,C5794,CANSCRN!$G:$G,D5794),
IF(AND(A5794="PSA Testing", E5794="Cost per service ($USD)"),
SUMIFS(PSA!$E:$E,PSA!$A:$A,C5794,PSA!$G:$G,D5794),
IF(AND(A5794="Colorectal Cancer Screening", E5794="Cost per service ($USD)"),
SUMIFS(COL!$E:$E,COL!$A:$A,C5794,COL!$G:$G,D5794),
IF(AND(A5794="Cervical Cancer Screening", E5794="Cost per service ($USD)"),
SUMIFS(CERV!$E:$E,CERV!$A:$A,C5794,CERV!$G:$G,D5794),
IF(AND(A5794="Cancer Screening for CKD patients", E5794="Cost per service ($USD)"),
SUMIFS(CANSCRN!$E:$E,CANSCRN!$A:$A,C5794,CANSCRN!$G:$G,D5794),
IF(AND(A5794="PSA Testing", E5794="Total Expenditure ($USD per 100,000 patients)"),
SUMIFS(PSA!$F:$F,PSA!$A:$A,C5794,PSA!$G:$G,D5794),
IF(AND(A5794="Colorectal Cancer Screening", E5794="Total Expenditure ($USD per 100,000 patients)"),
SUMIFS(COL!$F:$F,COL!$A:$A,C5794,COL!$G:$G,D5794),
IF(AND(A5794="Cervical Cancer Screening", E5794="Total Expenditure ($USD per 100,000 patients)"),
SUMIFS(CERV!$F:$F,CERV!$A:$A,C5794,CERV!$G:$G,D5794),
SUMIFS(CANSCRN!$F:$F,CANSCRN!$A:$A,C5794,CANSCRN!$G:$G,D5794))))))))))))</f>
        <v>23.8659459</v>
      </c>
    </row>
    <row r="5795" spans="1:6" x14ac:dyDescent="0.2">
      <c r="A5795" s="24" t="s">
        <v>105</v>
      </c>
      <c r="B5795" s="24" t="s">
        <v>101</v>
      </c>
      <c r="C5795" s="24" t="s">
        <v>46</v>
      </c>
      <c r="D5795" s="24">
        <v>2016</v>
      </c>
      <c r="E5795" s="24" t="s">
        <v>106</v>
      </c>
      <c r="F5795">
        <f>IF(AND(A5795="PSA Testing", E5795= "Utilization Rate (per 100,000 patients)"),
SUMIFS(PSA!$D:$D,PSA!$A:$A,C5795,PSA!$G:$G,D5795),
IF(AND(A5795="Colorectal Cancer Screening", E5795="Utilization Rate (per 100,000 patients)"),
SUMIFS(COL!$D:$D,COL!$A:$A,C5795,COL!$G:$G, D5795),
IF(AND(A5795="Cervical Cancer Screening", E5795="Utilization Rate (per 100,000 patients)"),
SUMIFS(CERV!$D:$D,CERV!$A:$A,C5795,CERV!$G:$G,D5795),
IF(AND(A5795="Cancer Screening for CKD patients", E5795="Utilization Rate (per 100,000 patients)"),
SUMIFS(CANSCRN!$D:$D,CANSCRN!$A:$A,C5795,CANSCRN!$G:$G,D5795),
IF(AND(A5795="PSA Testing", E5795="Cost per service ($USD)"),
SUMIFS(PSA!$E:$E,PSA!$A:$A,C5795,PSA!$G:$G,D5795),
IF(AND(A5795="Colorectal Cancer Screening", E5795="Cost per service ($USD)"),
SUMIFS(COL!$E:$E,COL!$A:$A,C5795,COL!$G:$G,D5795),
IF(AND(A5795="Cervical Cancer Screening", E5795="Cost per service ($USD)"),
SUMIFS(CERV!$E:$E,CERV!$A:$A,C5795,CERV!$G:$G,D5795),
IF(AND(A5795="Cancer Screening for CKD patients", E5795="Cost per service ($USD)"),
SUMIFS(CANSCRN!$E:$E,CANSCRN!$A:$A,C5795,CANSCRN!$G:$G,D5795),
IF(AND(A5795="PSA Testing", E5795="Total Expenditure ($USD per 100,000 patients)"),
SUMIFS(PSA!$F:$F,PSA!$A:$A,C5795,PSA!$G:$G,D5795),
IF(AND(A5795="Colorectal Cancer Screening", E5795="Total Expenditure ($USD per 100,000 patients)"),
SUMIFS(COL!$F:$F,COL!$A:$A,C5795,COL!$G:$G,D5795),
IF(AND(A5795="Cervical Cancer Screening", E5795="Total Expenditure ($USD per 100,000 patients)"),
SUMIFS(CERV!$F:$F,CERV!$A:$A,C5795,CERV!$G:$G,D5795),
SUMIFS(CANSCRN!$F:$F,CANSCRN!$A:$A,C5795,CANSCRN!$G:$G,D5795))))))))))))</f>
        <v>22.947670500000001</v>
      </c>
    </row>
    <row r="5796" spans="1:6" x14ac:dyDescent="0.2">
      <c r="A5796" s="24" t="s">
        <v>105</v>
      </c>
      <c r="B5796" s="24" t="s">
        <v>101</v>
      </c>
      <c r="C5796" s="24" t="s">
        <v>46</v>
      </c>
      <c r="D5796" s="24">
        <v>2017</v>
      </c>
      <c r="E5796" s="24" t="s">
        <v>106</v>
      </c>
      <c r="F5796">
        <f>IF(AND(A5796="PSA Testing", E5796= "Utilization Rate (per 100,000 patients)"),
SUMIFS(PSA!$D:$D,PSA!$A:$A,C5796,PSA!$G:$G,D5796),
IF(AND(A5796="Colorectal Cancer Screening", E5796="Utilization Rate (per 100,000 patients)"),
SUMIFS(COL!$D:$D,COL!$A:$A,C5796,COL!$G:$G, D5796),
IF(AND(A5796="Cervical Cancer Screening", E5796="Utilization Rate (per 100,000 patients)"),
SUMIFS(CERV!$D:$D,CERV!$A:$A,C5796,CERV!$G:$G,D5796),
IF(AND(A5796="Cancer Screening for CKD patients", E5796="Utilization Rate (per 100,000 patients)"),
SUMIFS(CANSCRN!$D:$D,CANSCRN!$A:$A,C5796,CANSCRN!$G:$G,D5796),
IF(AND(A5796="PSA Testing", E5796="Cost per service ($USD)"),
SUMIFS(PSA!$E:$E,PSA!$A:$A,C5796,PSA!$G:$G,D5796),
IF(AND(A5796="Colorectal Cancer Screening", E5796="Cost per service ($USD)"),
SUMIFS(COL!$E:$E,COL!$A:$A,C5796,COL!$G:$G,D5796),
IF(AND(A5796="Cervical Cancer Screening", E5796="Cost per service ($USD)"),
SUMIFS(CERV!$E:$E,CERV!$A:$A,C5796,CERV!$G:$G,D5796),
IF(AND(A5796="Cancer Screening for CKD patients", E5796="Cost per service ($USD)"),
SUMIFS(CANSCRN!$E:$E,CANSCRN!$A:$A,C5796,CANSCRN!$G:$G,D5796),
IF(AND(A5796="PSA Testing", E5796="Total Expenditure ($USD per 100,000 patients)"),
SUMIFS(PSA!$F:$F,PSA!$A:$A,C5796,PSA!$G:$G,D5796),
IF(AND(A5796="Colorectal Cancer Screening", E5796="Total Expenditure ($USD per 100,000 patients)"),
SUMIFS(COL!$F:$F,COL!$A:$A,C5796,COL!$G:$G,D5796),
IF(AND(A5796="Cervical Cancer Screening", E5796="Total Expenditure ($USD per 100,000 patients)"),
SUMIFS(CERV!$F:$F,CERV!$A:$A,C5796,CERV!$G:$G,D5796),
SUMIFS(CANSCRN!$F:$F,CANSCRN!$A:$A,C5796,CANSCRN!$G:$G,D5796))))))))))))</f>
        <v>23.964585599999999</v>
      </c>
    </row>
    <row r="5797" spans="1:6" x14ac:dyDescent="0.2">
      <c r="A5797" s="24" t="s">
        <v>105</v>
      </c>
      <c r="B5797" s="24" t="s">
        <v>101</v>
      </c>
      <c r="C5797" s="24" t="s">
        <v>46</v>
      </c>
      <c r="D5797" s="24">
        <v>2018</v>
      </c>
      <c r="E5797" s="24" t="s">
        <v>106</v>
      </c>
      <c r="F5797">
        <f>IF(AND(A5797="PSA Testing", E5797= "Utilization Rate (per 100,000 patients)"),
SUMIFS(PSA!$D:$D,PSA!$A:$A,C5797,PSA!$G:$G,D5797),
IF(AND(A5797="Colorectal Cancer Screening", E5797="Utilization Rate (per 100,000 patients)"),
SUMIFS(COL!$D:$D,COL!$A:$A,C5797,COL!$G:$G, D5797),
IF(AND(A5797="Cervical Cancer Screening", E5797="Utilization Rate (per 100,000 patients)"),
SUMIFS(CERV!$D:$D,CERV!$A:$A,C5797,CERV!$G:$G,D5797),
IF(AND(A5797="Cancer Screening for CKD patients", E5797="Utilization Rate (per 100,000 patients)"),
SUMIFS(CANSCRN!$D:$D,CANSCRN!$A:$A,C5797,CANSCRN!$G:$G,D5797),
IF(AND(A5797="PSA Testing", E5797="Cost per service ($USD)"),
SUMIFS(PSA!$E:$E,PSA!$A:$A,C5797,PSA!$G:$G,D5797),
IF(AND(A5797="Colorectal Cancer Screening", E5797="Cost per service ($USD)"),
SUMIFS(COL!$E:$E,COL!$A:$A,C5797,COL!$G:$G,D5797),
IF(AND(A5797="Cervical Cancer Screening", E5797="Cost per service ($USD)"),
SUMIFS(CERV!$E:$E,CERV!$A:$A,C5797,CERV!$G:$G,D5797),
IF(AND(A5797="Cancer Screening for CKD patients", E5797="Cost per service ($USD)"),
SUMIFS(CANSCRN!$E:$E,CANSCRN!$A:$A,C5797,CANSCRN!$G:$G,D5797),
IF(AND(A5797="PSA Testing", E5797="Total Expenditure ($USD per 100,000 patients)"),
SUMIFS(PSA!$F:$F,PSA!$A:$A,C5797,PSA!$G:$G,D5797),
IF(AND(A5797="Colorectal Cancer Screening", E5797="Total Expenditure ($USD per 100,000 patients)"),
SUMIFS(COL!$F:$F,COL!$A:$A,C5797,COL!$G:$G,D5797),
IF(AND(A5797="Cervical Cancer Screening", E5797="Total Expenditure ($USD per 100,000 patients)"),
SUMIFS(CERV!$F:$F,CERV!$A:$A,C5797,CERV!$G:$G,D5797),
SUMIFS(CANSCRN!$F:$F,CANSCRN!$A:$A,C5797,CANSCRN!$G:$G,D5797))))))))))))</f>
        <v>22.885276099999999</v>
      </c>
    </row>
    <row r="5798" spans="1:6" x14ac:dyDescent="0.2">
      <c r="A5798" s="24" t="s">
        <v>105</v>
      </c>
      <c r="B5798" s="24" t="s">
        <v>101</v>
      </c>
      <c r="C5798" s="24" t="s">
        <v>46</v>
      </c>
      <c r="D5798" s="24">
        <v>2019</v>
      </c>
      <c r="E5798" s="24" t="s">
        <v>106</v>
      </c>
      <c r="F5798">
        <f>IF(AND(A5798="PSA Testing", E5798= "Utilization Rate (per 100,000 patients)"),
SUMIFS(PSA!$D:$D,PSA!$A:$A,C5798,PSA!$G:$G,D5798),
IF(AND(A5798="Colorectal Cancer Screening", E5798="Utilization Rate (per 100,000 patients)"),
SUMIFS(COL!$D:$D,COL!$A:$A,C5798,COL!$G:$G, D5798),
IF(AND(A5798="Cervical Cancer Screening", E5798="Utilization Rate (per 100,000 patients)"),
SUMIFS(CERV!$D:$D,CERV!$A:$A,C5798,CERV!$G:$G,D5798),
IF(AND(A5798="Cancer Screening for CKD patients", E5798="Utilization Rate (per 100,000 patients)"),
SUMIFS(CANSCRN!$D:$D,CANSCRN!$A:$A,C5798,CANSCRN!$G:$G,D5798),
IF(AND(A5798="PSA Testing", E5798="Cost per service ($USD)"),
SUMIFS(PSA!$E:$E,PSA!$A:$A,C5798,PSA!$G:$G,D5798),
IF(AND(A5798="Colorectal Cancer Screening", E5798="Cost per service ($USD)"),
SUMIFS(COL!$E:$E,COL!$A:$A,C5798,COL!$G:$G,D5798),
IF(AND(A5798="Cervical Cancer Screening", E5798="Cost per service ($USD)"),
SUMIFS(CERV!$E:$E,CERV!$A:$A,C5798,CERV!$G:$G,D5798),
IF(AND(A5798="Cancer Screening for CKD patients", E5798="Cost per service ($USD)"),
SUMIFS(CANSCRN!$E:$E,CANSCRN!$A:$A,C5798,CANSCRN!$G:$G,D5798),
IF(AND(A5798="PSA Testing", E5798="Total Expenditure ($USD per 100,000 patients)"),
SUMIFS(PSA!$F:$F,PSA!$A:$A,C5798,PSA!$G:$G,D5798),
IF(AND(A5798="Colorectal Cancer Screening", E5798="Total Expenditure ($USD per 100,000 patients)"),
SUMIFS(COL!$F:$F,COL!$A:$A,C5798,COL!$G:$G,D5798),
IF(AND(A5798="Cervical Cancer Screening", E5798="Total Expenditure ($USD per 100,000 patients)"),
SUMIFS(CERV!$F:$F,CERV!$A:$A,C5798,CERV!$G:$G,D5798),
SUMIFS(CANSCRN!$F:$F,CANSCRN!$A:$A,C5798,CANSCRN!$G:$G,D5798))))))))))))</f>
        <v>23.0268987</v>
      </c>
    </row>
    <row r="5799" spans="1:6" x14ac:dyDescent="0.2">
      <c r="A5799" s="24" t="s">
        <v>105</v>
      </c>
      <c r="B5799" s="24" t="s">
        <v>101</v>
      </c>
      <c r="C5799" s="24" t="s">
        <v>47</v>
      </c>
      <c r="D5799" s="24">
        <v>2009</v>
      </c>
      <c r="E5799" s="24" t="s">
        <v>106</v>
      </c>
      <c r="F5799">
        <f>IF(AND(A5799="PSA Testing", E5799= "Utilization Rate (per 100,000 patients)"),
SUMIFS(PSA!$D:$D,PSA!$A:$A,C5799,PSA!$G:$G,D5799),
IF(AND(A5799="Colorectal Cancer Screening", E5799="Utilization Rate (per 100,000 patients)"),
SUMIFS(COL!$D:$D,COL!$A:$A,C5799,COL!$G:$G, D5799),
IF(AND(A5799="Cervical Cancer Screening", E5799="Utilization Rate (per 100,000 patients)"),
SUMIFS(CERV!$D:$D,CERV!$A:$A,C5799,CERV!$G:$G,D5799),
IF(AND(A5799="Cancer Screening for CKD patients", E5799="Utilization Rate (per 100,000 patients)"),
SUMIFS(CANSCRN!$D:$D,CANSCRN!$A:$A,C5799,CANSCRN!$G:$G,D5799),
IF(AND(A5799="PSA Testing", E5799="Cost per service ($USD)"),
SUMIFS(PSA!$E:$E,PSA!$A:$A,C5799,PSA!$G:$G,D5799),
IF(AND(A5799="Colorectal Cancer Screening", E5799="Cost per service ($USD)"),
SUMIFS(COL!$E:$E,COL!$A:$A,C5799,COL!$G:$G,D5799),
IF(AND(A5799="Cervical Cancer Screening", E5799="Cost per service ($USD)"),
SUMIFS(CERV!$E:$E,CERV!$A:$A,C5799,CERV!$G:$G,D5799),
IF(AND(A5799="Cancer Screening for CKD patients", E5799="Cost per service ($USD)"),
SUMIFS(CANSCRN!$E:$E,CANSCRN!$A:$A,C5799,CANSCRN!$G:$G,D5799),
IF(AND(A5799="PSA Testing", E5799="Total Expenditure ($USD per 100,000 patients)"),
SUMIFS(PSA!$F:$F,PSA!$A:$A,C5799,PSA!$G:$G,D5799),
IF(AND(A5799="Colorectal Cancer Screening", E5799="Total Expenditure ($USD per 100,000 patients)"),
SUMIFS(COL!$F:$F,COL!$A:$A,C5799,COL!$G:$G,D5799),
IF(AND(A5799="Cervical Cancer Screening", E5799="Total Expenditure ($USD per 100,000 patients)"),
SUMIFS(CERV!$F:$F,CERV!$A:$A,C5799,CERV!$G:$G,D5799),
SUMIFS(CANSCRN!$F:$F,CANSCRN!$A:$A,C5799,CANSCRN!$G:$G,D5799))))))))))))</f>
        <v>18.497596000000001</v>
      </c>
    </row>
    <row r="5800" spans="1:6" x14ac:dyDescent="0.2">
      <c r="A5800" s="24" t="s">
        <v>105</v>
      </c>
      <c r="B5800" s="24" t="s">
        <v>101</v>
      </c>
      <c r="C5800" s="24" t="s">
        <v>47</v>
      </c>
      <c r="D5800" s="24">
        <v>2010</v>
      </c>
      <c r="E5800" s="24" t="s">
        <v>106</v>
      </c>
      <c r="F5800">
        <f>IF(AND(A5800="PSA Testing", E5800= "Utilization Rate (per 100,000 patients)"),
SUMIFS(PSA!$D:$D,PSA!$A:$A,C5800,PSA!$G:$G,D5800),
IF(AND(A5800="Colorectal Cancer Screening", E5800="Utilization Rate (per 100,000 patients)"),
SUMIFS(COL!$D:$D,COL!$A:$A,C5800,COL!$G:$G, D5800),
IF(AND(A5800="Cervical Cancer Screening", E5800="Utilization Rate (per 100,000 patients)"),
SUMIFS(CERV!$D:$D,CERV!$A:$A,C5800,CERV!$G:$G,D5800),
IF(AND(A5800="Cancer Screening for CKD patients", E5800="Utilization Rate (per 100,000 patients)"),
SUMIFS(CANSCRN!$D:$D,CANSCRN!$A:$A,C5800,CANSCRN!$G:$G,D5800),
IF(AND(A5800="PSA Testing", E5800="Cost per service ($USD)"),
SUMIFS(PSA!$E:$E,PSA!$A:$A,C5800,PSA!$G:$G,D5800),
IF(AND(A5800="Colorectal Cancer Screening", E5800="Cost per service ($USD)"),
SUMIFS(COL!$E:$E,COL!$A:$A,C5800,COL!$G:$G,D5800),
IF(AND(A5800="Cervical Cancer Screening", E5800="Cost per service ($USD)"),
SUMIFS(CERV!$E:$E,CERV!$A:$A,C5800,CERV!$G:$G,D5800),
IF(AND(A5800="Cancer Screening for CKD patients", E5800="Cost per service ($USD)"),
SUMIFS(CANSCRN!$E:$E,CANSCRN!$A:$A,C5800,CANSCRN!$G:$G,D5800),
IF(AND(A5800="PSA Testing", E5800="Total Expenditure ($USD per 100,000 patients)"),
SUMIFS(PSA!$F:$F,PSA!$A:$A,C5800,PSA!$G:$G,D5800),
IF(AND(A5800="Colorectal Cancer Screening", E5800="Total Expenditure ($USD per 100,000 patients)"),
SUMIFS(COL!$F:$F,COL!$A:$A,C5800,COL!$G:$G,D5800),
IF(AND(A5800="Cervical Cancer Screening", E5800="Total Expenditure ($USD per 100,000 patients)"),
SUMIFS(CERV!$F:$F,CERV!$A:$A,C5800,CERV!$G:$G,D5800),
SUMIFS(CANSCRN!$F:$F,CANSCRN!$A:$A,C5800,CANSCRN!$G:$G,D5800))))))))))))</f>
        <v>17.4450352</v>
      </c>
    </row>
    <row r="5801" spans="1:6" x14ac:dyDescent="0.2">
      <c r="A5801" s="24" t="s">
        <v>105</v>
      </c>
      <c r="B5801" s="24" t="s">
        <v>101</v>
      </c>
      <c r="C5801" s="24" t="s">
        <v>47</v>
      </c>
      <c r="D5801" s="24">
        <v>2011</v>
      </c>
      <c r="E5801" s="24" t="s">
        <v>106</v>
      </c>
      <c r="F5801">
        <f>IF(AND(A5801="PSA Testing", E5801= "Utilization Rate (per 100,000 patients)"),
SUMIFS(PSA!$D:$D,PSA!$A:$A,C5801,PSA!$G:$G,D5801),
IF(AND(A5801="Colorectal Cancer Screening", E5801="Utilization Rate (per 100,000 patients)"),
SUMIFS(COL!$D:$D,COL!$A:$A,C5801,COL!$G:$G, D5801),
IF(AND(A5801="Cervical Cancer Screening", E5801="Utilization Rate (per 100,000 patients)"),
SUMIFS(CERV!$D:$D,CERV!$A:$A,C5801,CERV!$G:$G,D5801),
IF(AND(A5801="Cancer Screening for CKD patients", E5801="Utilization Rate (per 100,000 patients)"),
SUMIFS(CANSCRN!$D:$D,CANSCRN!$A:$A,C5801,CANSCRN!$G:$G,D5801),
IF(AND(A5801="PSA Testing", E5801="Cost per service ($USD)"),
SUMIFS(PSA!$E:$E,PSA!$A:$A,C5801,PSA!$G:$G,D5801),
IF(AND(A5801="Colorectal Cancer Screening", E5801="Cost per service ($USD)"),
SUMIFS(COL!$E:$E,COL!$A:$A,C5801,COL!$G:$G,D5801),
IF(AND(A5801="Cervical Cancer Screening", E5801="Cost per service ($USD)"),
SUMIFS(CERV!$E:$E,CERV!$A:$A,C5801,CERV!$G:$G,D5801),
IF(AND(A5801="Cancer Screening for CKD patients", E5801="Cost per service ($USD)"),
SUMIFS(CANSCRN!$E:$E,CANSCRN!$A:$A,C5801,CANSCRN!$G:$G,D5801),
IF(AND(A5801="PSA Testing", E5801="Total Expenditure ($USD per 100,000 patients)"),
SUMIFS(PSA!$F:$F,PSA!$A:$A,C5801,PSA!$G:$G,D5801),
IF(AND(A5801="Colorectal Cancer Screening", E5801="Total Expenditure ($USD per 100,000 patients)"),
SUMIFS(COL!$F:$F,COL!$A:$A,C5801,COL!$G:$G,D5801),
IF(AND(A5801="Cervical Cancer Screening", E5801="Total Expenditure ($USD per 100,000 patients)"),
SUMIFS(CERV!$F:$F,CERV!$A:$A,C5801,CERV!$G:$G,D5801),
SUMIFS(CANSCRN!$F:$F,CANSCRN!$A:$A,C5801,CANSCRN!$G:$G,D5801))))))))))))</f>
        <v>23.233501100000002</v>
      </c>
    </row>
    <row r="5802" spans="1:6" x14ac:dyDescent="0.2">
      <c r="A5802" s="24" t="s">
        <v>105</v>
      </c>
      <c r="B5802" s="24" t="s">
        <v>101</v>
      </c>
      <c r="C5802" s="24" t="s">
        <v>47</v>
      </c>
      <c r="D5802" s="24">
        <v>2012</v>
      </c>
      <c r="E5802" s="24" t="s">
        <v>106</v>
      </c>
      <c r="F5802">
        <f>IF(AND(A5802="PSA Testing", E5802= "Utilization Rate (per 100,000 patients)"),
SUMIFS(PSA!$D:$D,PSA!$A:$A,C5802,PSA!$G:$G,D5802),
IF(AND(A5802="Colorectal Cancer Screening", E5802="Utilization Rate (per 100,000 patients)"),
SUMIFS(COL!$D:$D,COL!$A:$A,C5802,COL!$G:$G, D5802),
IF(AND(A5802="Cervical Cancer Screening", E5802="Utilization Rate (per 100,000 patients)"),
SUMIFS(CERV!$D:$D,CERV!$A:$A,C5802,CERV!$G:$G,D5802),
IF(AND(A5802="Cancer Screening for CKD patients", E5802="Utilization Rate (per 100,000 patients)"),
SUMIFS(CANSCRN!$D:$D,CANSCRN!$A:$A,C5802,CANSCRN!$G:$G,D5802),
IF(AND(A5802="PSA Testing", E5802="Cost per service ($USD)"),
SUMIFS(PSA!$E:$E,PSA!$A:$A,C5802,PSA!$G:$G,D5802),
IF(AND(A5802="Colorectal Cancer Screening", E5802="Cost per service ($USD)"),
SUMIFS(COL!$E:$E,COL!$A:$A,C5802,COL!$G:$G,D5802),
IF(AND(A5802="Cervical Cancer Screening", E5802="Cost per service ($USD)"),
SUMIFS(CERV!$E:$E,CERV!$A:$A,C5802,CERV!$G:$G,D5802),
IF(AND(A5802="Cancer Screening for CKD patients", E5802="Cost per service ($USD)"),
SUMIFS(CANSCRN!$E:$E,CANSCRN!$A:$A,C5802,CANSCRN!$G:$G,D5802),
IF(AND(A5802="PSA Testing", E5802="Total Expenditure ($USD per 100,000 patients)"),
SUMIFS(PSA!$F:$F,PSA!$A:$A,C5802,PSA!$G:$G,D5802),
IF(AND(A5802="Colorectal Cancer Screening", E5802="Total Expenditure ($USD per 100,000 patients)"),
SUMIFS(COL!$F:$F,COL!$A:$A,C5802,COL!$G:$G,D5802),
IF(AND(A5802="Cervical Cancer Screening", E5802="Total Expenditure ($USD per 100,000 patients)"),
SUMIFS(CERV!$F:$F,CERV!$A:$A,C5802,CERV!$G:$G,D5802),
SUMIFS(CANSCRN!$F:$F,CANSCRN!$A:$A,C5802,CANSCRN!$G:$G,D5802))))))))))))</f>
        <v>31.911878600000001</v>
      </c>
    </row>
    <row r="5803" spans="1:6" x14ac:dyDescent="0.2">
      <c r="A5803" s="24" t="s">
        <v>105</v>
      </c>
      <c r="B5803" s="24" t="s">
        <v>101</v>
      </c>
      <c r="C5803" s="24" t="s">
        <v>47</v>
      </c>
      <c r="D5803" s="24">
        <v>2013</v>
      </c>
      <c r="E5803" s="24" t="s">
        <v>106</v>
      </c>
      <c r="F5803">
        <f>IF(AND(A5803="PSA Testing", E5803= "Utilization Rate (per 100,000 patients)"),
SUMIFS(PSA!$D:$D,PSA!$A:$A,C5803,PSA!$G:$G,D5803),
IF(AND(A5803="Colorectal Cancer Screening", E5803="Utilization Rate (per 100,000 patients)"),
SUMIFS(COL!$D:$D,COL!$A:$A,C5803,COL!$G:$G, D5803),
IF(AND(A5803="Cervical Cancer Screening", E5803="Utilization Rate (per 100,000 patients)"),
SUMIFS(CERV!$D:$D,CERV!$A:$A,C5803,CERV!$G:$G,D5803),
IF(AND(A5803="Cancer Screening for CKD patients", E5803="Utilization Rate (per 100,000 patients)"),
SUMIFS(CANSCRN!$D:$D,CANSCRN!$A:$A,C5803,CANSCRN!$G:$G,D5803),
IF(AND(A5803="PSA Testing", E5803="Cost per service ($USD)"),
SUMIFS(PSA!$E:$E,PSA!$A:$A,C5803,PSA!$G:$G,D5803),
IF(AND(A5803="Colorectal Cancer Screening", E5803="Cost per service ($USD)"),
SUMIFS(COL!$E:$E,COL!$A:$A,C5803,COL!$G:$G,D5803),
IF(AND(A5803="Cervical Cancer Screening", E5803="Cost per service ($USD)"),
SUMIFS(CERV!$E:$E,CERV!$A:$A,C5803,CERV!$G:$G,D5803),
IF(AND(A5803="Cancer Screening for CKD patients", E5803="Cost per service ($USD)"),
SUMIFS(CANSCRN!$E:$E,CANSCRN!$A:$A,C5803,CANSCRN!$G:$G,D5803),
IF(AND(A5803="PSA Testing", E5803="Total Expenditure ($USD per 100,000 patients)"),
SUMIFS(PSA!$F:$F,PSA!$A:$A,C5803,PSA!$G:$G,D5803),
IF(AND(A5803="Colorectal Cancer Screening", E5803="Total Expenditure ($USD per 100,000 patients)"),
SUMIFS(COL!$F:$F,COL!$A:$A,C5803,COL!$G:$G,D5803),
IF(AND(A5803="Cervical Cancer Screening", E5803="Total Expenditure ($USD per 100,000 patients)"),
SUMIFS(CERV!$F:$F,CERV!$A:$A,C5803,CERV!$G:$G,D5803),
SUMIFS(CANSCRN!$F:$F,CANSCRN!$A:$A,C5803,CANSCRN!$G:$G,D5803))))))))))))</f>
        <v>32.404548400000003</v>
      </c>
    </row>
    <row r="5804" spans="1:6" x14ac:dyDescent="0.2">
      <c r="A5804" s="24" t="s">
        <v>105</v>
      </c>
      <c r="B5804" s="24" t="s">
        <v>101</v>
      </c>
      <c r="C5804" s="24" t="s">
        <v>47</v>
      </c>
      <c r="D5804" s="24">
        <v>2014</v>
      </c>
      <c r="E5804" s="24" t="s">
        <v>106</v>
      </c>
      <c r="F5804">
        <f>IF(AND(A5804="PSA Testing", E5804= "Utilization Rate (per 100,000 patients)"),
SUMIFS(PSA!$D:$D,PSA!$A:$A,C5804,PSA!$G:$G,D5804),
IF(AND(A5804="Colorectal Cancer Screening", E5804="Utilization Rate (per 100,000 patients)"),
SUMIFS(COL!$D:$D,COL!$A:$A,C5804,COL!$G:$G, D5804),
IF(AND(A5804="Cervical Cancer Screening", E5804="Utilization Rate (per 100,000 patients)"),
SUMIFS(CERV!$D:$D,CERV!$A:$A,C5804,CERV!$G:$G,D5804),
IF(AND(A5804="Cancer Screening for CKD patients", E5804="Utilization Rate (per 100,000 patients)"),
SUMIFS(CANSCRN!$D:$D,CANSCRN!$A:$A,C5804,CANSCRN!$G:$G,D5804),
IF(AND(A5804="PSA Testing", E5804="Cost per service ($USD)"),
SUMIFS(PSA!$E:$E,PSA!$A:$A,C5804,PSA!$G:$G,D5804),
IF(AND(A5804="Colorectal Cancer Screening", E5804="Cost per service ($USD)"),
SUMIFS(COL!$E:$E,COL!$A:$A,C5804,COL!$G:$G,D5804),
IF(AND(A5804="Cervical Cancer Screening", E5804="Cost per service ($USD)"),
SUMIFS(CERV!$E:$E,CERV!$A:$A,C5804,CERV!$G:$G,D5804),
IF(AND(A5804="Cancer Screening for CKD patients", E5804="Cost per service ($USD)"),
SUMIFS(CANSCRN!$E:$E,CANSCRN!$A:$A,C5804,CANSCRN!$G:$G,D5804),
IF(AND(A5804="PSA Testing", E5804="Total Expenditure ($USD per 100,000 patients)"),
SUMIFS(PSA!$F:$F,PSA!$A:$A,C5804,PSA!$G:$G,D5804),
IF(AND(A5804="Colorectal Cancer Screening", E5804="Total Expenditure ($USD per 100,000 patients)"),
SUMIFS(COL!$F:$F,COL!$A:$A,C5804,COL!$G:$G,D5804),
IF(AND(A5804="Cervical Cancer Screening", E5804="Total Expenditure ($USD per 100,000 patients)"),
SUMIFS(CERV!$F:$F,CERV!$A:$A,C5804,CERV!$G:$G,D5804),
SUMIFS(CANSCRN!$F:$F,CANSCRN!$A:$A,C5804,CANSCRN!$G:$G,D5804))))))))))))</f>
        <v>31.655360399999999</v>
      </c>
    </row>
    <row r="5805" spans="1:6" x14ac:dyDescent="0.2">
      <c r="A5805" s="24" t="s">
        <v>105</v>
      </c>
      <c r="B5805" s="24" t="s">
        <v>101</v>
      </c>
      <c r="C5805" s="24" t="s">
        <v>47</v>
      </c>
      <c r="D5805" s="24">
        <v>2015</v>
      </c>
      <c r="E5805" s="24" t="s">
        <v>106</v>
      </c>
      <c r="F5805">
        <f>IF(AND(A5805="PSA Testing", E5805= "Utilization Rate (per 100,000 patients)"),
SUMIFS(PSA!$D:$D,PSA!$A:$A,C5805,PSA!$G:$G,D5805),
IF(AND(A5805="Colorectal Cancer Screening", E5805="Utilization Rate (per 100,000 patients)"),
SUMIFS(COL!$D:$D,COL!$A:$A,C5805,COL!$G:$G, D5805),
IF(AND(A5805="Cervical Cancer Screening", E5805="Utilization Rate (per 100,000 patients)"),
SUMIFS(CERV!$D:$D,CERV!$A:$A,C5805,CERV!$G:$G,D5805),
IF(AND(A5805="Cancer Screening for CKD patients", E5805="Utilization Rate (per 100,000 patients)"),
SUMIFS(CANSCRN!$D:$D,CANSCRN!$A:$A,C5805,CANSCRN!$G:$G,D5805),
IF(AND(A5805="PSA Testing", E5805="Cost per service ($USD)"),
SUMIFS(PSA!$E:$E,PSA!$A:$A,C5805,PSA!$G:$G,D5805),
IF(AND(A5805="Colorectal Cancer Screening", E5805="Cost per service ($USD)"),
SUMIFS(COL!$E:$E,COL!$A:$A,C5805,COL!$G:$G,D5805),
IF(AND(A5805="Cervical Cancer Screening", E5805="Cost per service ($USD)"),
SUMIFS(CERV!$E:$E,CERV!$A:$A,C5805,CERV!$G:$G,D5805),
IF(AND(A5805="Cancer Screening for CKD patients", E5805="Cost per service ($USD)"),
SUMIFS(CANSCRN!$E:$E,CANSCRN!$A:$A,C5805,CANSCRN!$G:$G,D5805),
IF(AND(A5805="PSA Testing", E5805="Total Expenditure ($USD per 100,000 patients)"),
SUMIFS(PSA!$F:$F,PSA!$A:$A,C5805,PSA!$G:$G,D5805),
IF(AND(A5805="Colorectal Cancer Screening", E5805="Total Expenditure ($USD per 100,000 patients)"),
SUMIFS(COL!$F:$F,COL!$A:$A,C5805,COL!$G:$G,D5805),
IF(AND(A5805="Cervical Cancer Screening", E5805="Total Expenditure ($USD per 100,000 patients)"),
SUMIFS(CERV!$F:$F,CERV!$A:$A,C5805,CERV!$G:$G,D5805),
SUMIFS(CANSCRN!$F:$F,CANSCRN!$A:$A,C5805,CANSCRN!$G:$G,D5805))))))))))))</f>
        <v>36.661955300000002</v>
      </c>
    </row>
    <row r="5806" spans="1:6" x14ac:dyDescent="0.2">
      <c r="A5806" s="24" t="s">
        <v>105</v>
      </c>
      <c r="B5806" s="24" t="s">
        <v>101</v>
      </c>
      <c r="C5806" s="24" t="s">
        <v>47</v>
      </c>
      <c r="D5806" s="24">
        <v>2016</v>
      </c>
      <c r="E5806" s="24" t="s">
        <v>106</v>
      </c>
      <c r="F5806">
        <f>IF(AND(A5806="PSA Testing", E5806= "Utilization Rate (per 100,000 patients)"),
SUMIFS(PSA!$D:$D,PSA!$A:$A,C5806,PSA!$G:$G,D5806),
IF(AND(A5806="Colorectal Cancer Screening", E5806="Utilization Rate (per 100,000 patients)"),
SUMIFS(COL!$D:$D,COL!$A:$A,C5806,COL!$G:$G, D5806),
IF(AND(A5806="Cervical Cancer Screening", E5806="Utilization Rate (per 100,000 patients)"),
SUMIFS(CERV!$D:$D,CERV!$A:$A,C5806,CERV!$G:$G,D5806),
IF(AND(A5806="Cancer Screening for CKD patients", E5806="Utilization Rate (per 100,000 patients)"),
SUMIFS(CANSCRN!$D:$D,CANSCRN!$A:$A,C5806,CANSCRN!$G:$G,D5806),
IF(AND(A5806="PSA Testing", E5806="Cost per service ($USD)"),
SUMIFS(PSA!$E:$E,PSA!$A:$A,C5806,PSA!$G:$G,D5806),
IF(AND(A5806="Colorectal Cancer Screening", E5806="Cost per service ($USD)"),
SUMIFS(COL!$E:$E,COL!$A:$A,C5806,COL!$G:$G,D5806),
IF(AND(A5806="Cervical Cancer Screening", E5806="Cost per service ($USD)"),
SUMIFS(CERV!$E:$E,CERV!$A:$A,C5806,CERV!$G:$G,D5806),
IF(AND(A5806="Cancer Screening for CKD patients", E5806="Cost per service ($USD)"),
SUMIFS(CANSCRN!$E:$E,CANSCRN!$A:$A,C5806,CANSCRN!$G:$G,D5806),
IF(AND(A5806="PSA Testing", E5806="Total Expenditure ($USD per 100,000 patients)"),
SUMIFS(PSA!$F:$F,PSA!$A:$A,C5806,PSA!$G:$G,D5806),
IF(AND(A5806="Colorectal Cancer Screening", E5806="Total Expenditure ($USD per 100,000 patients)"),
SUMIFS(COL!$F:$F,COL!$A:$A,C5806,COL!$G:$G,D5806),
IF(AND(A5806="Cervical Cancer Screening", E5806="Total Expenditure ($USD per 100,000 patients)"),
SUMIFS(CERV!$F:$F,CERV!$A:$A,C5806,CERV!$G:$G,D5806),
SUMIFS(CANSCRN!$F:$F,CANSCRN!$A:$A,C5806,CANSCRN!$G:$G,D5806))))))))))))</f>
        <v>30.3828645</v>
      </c>
    </row>
    <row r="5807" spans="1:6" x14ac:dyDescent="0.2">
      <c r="A5807" s="24" t="s">
        <v>105</v>
      </c>
      <c r="B5807" s="24" t="s">
        <v>101</v>
      </c>
      <c r="C5807" s="24" t="s">
        <v>47</v>
      </c>
      <c r="D5807" s="24">
        <v>2017</v>
      </c>
      <c r="E5807" s="24" t="s">
        <v>106</v>
      </c>
      <c r="F5807">
        <f>IF(AND(A5807="PSA Testing", E5807= "Utilization Rate (per 100,000 patients)"),
SUMIFS(PSA!$D:$D,PSA!$A:$A,C5807,PSA!$G:$G,D5807),
IF(AND(A5807="Colorectal Cancer Screening", E5807="Utilization Rate (per 100,000 patients)"),
SUMIFS(COL!$D:$D,COL!$A:$A,C5807,COL!$G:$G, D5807),
IF(AND(A5807="Cervical Cancer Screening", E5807="Utilization Rate (per 100,000 patients)"),
SUMIFS(CERV!$D:$D,CERV!$A:$A,C5807,CERV!$G:$G,D5807),
IF(AND(A5807="Cancer Screening for CKD patients", E5807="Utilization Rate (per 100,000 patients)"),
SUMIFS(CANSCRN!$D:$D,CANSCRN!$A:$A,C5807,CANSCRN!$G:$G,D5807),
IF(AND(A5807="PSA Testing", E5807="Cost per service ($USD)"),
SUMIFS(PSA!$E:$E,PSA!$A:$A,C5807,PSA!$G:$G,D5807),
IF(AND(A5807="Colorectal Cancer Screening", E5807="Cost per service ($USD)"),
SUMIFS(COL!$E:$E,COL!$A:$A,C5807,COL!$G:$G,D5807),
IF(AND(A5807="Cervical Cancer Screening", E5807="Cost per service ($USD)"),
SUMIFS(CERV!$E:$E,CERV!$A:$A,C5807,CERV!$G:$G,D5807),
IF(AND(A5807="Cancer Screening for CKD patients", E5807="Cost per service ($USD)"),
SUMIFS(CANSCRN!$E:$E,CANSCRN!$A:$A,C5807,CANSCRN!$G:$G,D5807),
IF(AND(A5807="PSA Testing", E5807="Total Expenditure ($USD per 100,000 patients)"),
SUMIFS(PSA!$F:$F,PSA!$A:$A,C5807,PSA!$G:$G,D5807),
IF(AND(A5807="Colorectal Cancer Screening", E5807="Total Expenditure ($USD per 100,000 patients)"),
SUMIFS(COL!$F:$F,COL!$A:$A,C5807,COL!$G:$G,D5807),
IF(AND(A5807="Cervical Cancer Screening", E5807="Total Expenditure ($USD per 100,000 patients)"),
SUMIFS(CERV!$F:$F,CERV!$A:$A,C5807,CERV!$G:$G,D5807),
SUMIFS(CANSCRN!$F:$F,CANSCRN!$A:$A,C5807,CANSCRN!$G:$G,D5807))))))))))))</f>
        <v>30.305674400000001</v>
      </c>
    </row>
    <row r="5808" spans="1:6" x14ac:dyDescent="0.2">
      <c r="A5808" s="24" t="s">
        <v>105</v>
      </c>
      <c r="B5808" s="24" t="s">
        <v>101</v>
      </c>
      <c r="C5808" s="24" t="s">
        <v>47</v>
      </c>
      <c r="D5808" s="24">
        <v>2018</v>
      </c>
      <c r="E5808" s="24" t="s">
        <v>106</v>
      </c>
      <c r="F5808">
        <f>IF(AND(A5808="PSA Testing", E5808= "Utilization Rate (per 100,000 patients)"),
SUMIFS(PSA!$D:$D,PSA!$A:$A,C5808,PSA!$G:$G,D5808),
IF(AND(A5808="Colorectal Cancer Screening", E5808="Utilization Rate (per 100,000 patients)"),
SUMIFS(COL!$D:$D,COL!$A:$A,C5808,COL!$G:$G, D5808),
IF(AND(A5808="Cervical Cancer Screening", E5808="Utilization Rate (per 100,000 patients)"),
SUMIFS(CERV!$D:$D,CERV!$A:$A,C5808,CERV!$G:$G,D5808),
IF(AND(A5808="Cancer Screening for CKD patients", E5808="Utilization Rate (per 100,000 patients)"),
SUMIFS(CANSCRN!$D:$D,CANSCRN!$A:$A,C5808,CANSCRN!$G:$G,D5808),
IF(AND(A5808="PSA Testing", E5808="Cost per service ($USD)"),
SUMIFS(PSA!$E:$E,PSA!$A:$A,C5808,PSA!$G:$G,D5808),
IF(AND(A5808="Colorectal Cancer Screening", E5808="Cost per service ($USD)"),
SUMIFS(COL!$E:$E,COL!$A:$A,C5808,COL!$G:$G,D5808),
IF(AND(A5808="Cervical Cancer Screening", E5808="Cost per service ($USD)"),
SUMIFS(CERV!$E:$E,CERV!$A:$A,C5808,CERV!$G:$G,D5808),
IF(AND(A5808="Cancer Screening for CKD patients", E5808="Cost per service ($USD)"),
SUMIFS(CANSCRN!$E:$E,CANSCRN!$A:$A,C5808,CANSCRN!$G:$G,D5808),
IF(AND(A5808="PSA Testing", E5808="Total Expenditure ($USD per 100,000 patients)"),
SUMIFS(PSA!$F:$F,PSA!$A:$A,C5808,PSA!$G:$G,D5808),
IF(AND(A5808="Colorectal Cancer Screening", E5808="Total Expenditure ($USD per 100,000 patients)"),
SUMIFS(COL!$F:$F,COL!$A:$A,C5808,COL!$G:$G,D5808),
IF(AND(A5808="Cervical Cancer Screening", E5808="Total Expenditure ($USD per 100,000 patients)"),
SUMIFS(CERV!$F:$F,CERV!$A:$A,C5808,CERV!$G:$G,D5808),
SUMIFS(CANSCRN!$F:$F,CANSCRN!$A:$A,C5808,CANSCRN!$G:$G,D5808))))))))))))</f>
        <v>28.971213800000001</v>
      </c>
    </row>
    <row r="5809" spans="1:6" x14ac:dyDescent="0.2">
      <c r="A5809" s="24" t="s">
        <v>105</v>
      </c>
      <c r="B5809" s="24" t="s">
        <v>101</v>
      </c>
      <c r="C5809" s="24" t="s">
        <v>47</v>
      </c>
      <c r="D5809" s="24">
        <v>2019</v>
      </c>
      <c r="E5809" s="24" t="s">
        <v>106</v>
      </c>
      <c r="F5809">
        <f>IF(AND(A5809="PSA Testing", E5809= "Utilization Rate (per 100,000 patients)"),
SUMIFS(PSA!$D:$D,PSA!$A:$A,C5809,PSA!$G:$G,D5809),
IF(AND(A5809="Colorectal Cancer Screening", E5809="Utilization Rate (per 100,000 patients)"),
SUMIFS(COL!$D:$D,COL!$A:$A,C5809,COL!$G:$G, D5809),
IF(AND(A5809="Cervical Cancer Screening", E5809="Utilization Rate (per 100,000 patients)"),
SUMIFS(CERV!$D:$D,CERV!$A:$A,C5809,CERV!$G:$G,D5809),
IF(AND(A5809="Cancer Screening for CKD patients", E5809="Utilization Rate (per 100,000 patients)"),
SUMIFS(CANSCRN!$D:$D,CANSCRN!$A:$A,C5809,CANSCRN!$G:$G,D5809),
IF(AND(A5809="PSA Testing", E5809="Cost per service ($USD)"),
SUMIFS(PSA!$E:$E,PSA!$A:$A,C5809,PSA!$G:$G,D5809),
IF(AND(A5809="Colorectal Cancer Screening", E5809="Cost per service ($USD)"),
SUMIFS(COL!$E:$E,COL!$A:$A,C5809,COL!$G:$G,D5809),
IF(AND(A5809="Cervical Cancer Screening", E5809="Cost per service ($USD)"),
SUMIFS(CERV!$E:$E,CERV!$A:$A,C5809,CERV!$G:$G,D5809),
IF(AND(A5809="Cancer Screening for CKD patients", E5809="Cost per service ($USD)"),
SUMIFS(CANSCRN!$E:$E,CANSCRN!$A:$A,C5809,CANSCRN!$G:$G,D5809),
IF(AND(A5809="PSA Testing", E5809="Total Expenditure ($USD per 100,000 patients)"),
SUMIFS(PSA!$F:$F,PSA!$A:$A,C5809,PSA!$G:$G,D5809),
IF(AND(A5809="Colorectal Cancer Screening", E5809="Total Expenditure ($USD per 100,000 patients)"),
SUMIFS(COL!$F:$F,COL!$A:$A,C5809,COL!$G:$G,D5809),
IF(AND(A5809="Cervical Cancer Screening", E5809="Total Expenditure ($USD per 100,000 patients)"),
SUMIFS(CERV!$F:$F,CERV!$A:$A,C5809,CERV!$G:$G,D5809),
SUMIFS(CANSCRN!$F:$F,CANSCRN!$A:$A,C5809,CANSCRN!$G:$G,D5809))))))))))))</f>
        <v>27.484079399999999</v>
      </c>
    </row>
    <row r="5810" spans="1:6" x14ac:dyDescent="0.2">
      <c r="A5810" s="24" t="s">
        <v>105</v>
      </c>
      <c r="B5810" s="24" t="s">
        <v>101</v>
      </c>
      <c r="C5810" s="24" t="s">
        <v>48</v>
      </c>
      <c r="D5810" s="24">
        <v>2009</v>
      </c>
      <c r="E5810" s="24" t="s">
        <v>106</v>
      </c>
      <c r="F5810">
        <f>IF(AND(A5810="PSA Testing", E5810= "Utilization Rate (per 100,000 patients)"),
SUMIFS(PSA!$D:$D,PSA!$A:$A,C5810,PSA!$G:$G,D5810),
IF(AND(A5810="Colorectal Cancer Screening", E5810="Utilization Rate (per 100,000 patients)"),
SUMIFS(COL!$D:$D,COL!$A:$A,C5810,COL!$G:$G, D5810),
IF(AND(A5810="Cervical Cancer Screening", E5810="Utilization Rate (per 100,000 patients)"),
SUMIFS(CERV!$D:$D,CERV!$A:$A,C5810,CERV!$G:$G,D5810),
IF(AND(A5810="Cancer Screening for CKD patients", E5810="Utilization Rate (per 100,000 patients)"),
SUMIFS(CANSCRN!$D:$D,CANSCRN!$A:$A,C5810,CANSCRN!$G:$G,D5810),
IF(AND(A5810="PSA Testing", E5810="Cost per service ($USD)"),
SUMIFS(PSA!$E:$E,PSA!$A:$A,C5810,PSA!$G:$G,D5810),
IF(AND(A5810="Colorectal Cancer Screening", E5810="Cost per service ($USD)"),
SUMIFS(COL!$E:$E,COL!$A:$A,C5810,COL!$G:$G,D5810),
IF(AND(A5810="Cervical Cancer Screening", E5810="Cost per service ($USD)"),
SUMIFS(CERV!$E:$E,CERV!$A:$A,C5810,CERV!$G:$G,D5810),
IF(AND(A5810="Cancer Screening for CKD patients", E5810="Cost per service ($USD)"),
SUMIFS(CANSCRN!$E:$E,CANSCRN!$A:$A,C5810,CANSCRN!$G:$G,D5810),
IF(AND(A5810="PSA Testing", E5810="Total Expenditure ($USD per 100,000 patients)"),
SUMIFS(PSA!$F:$F,PSA!$A:$A,C5810,PSA!$G:$G,D5810),
IF(AND(A5810="Colorectal Cancer Screening", E5810="Total Expenditure ($USD per 100,000 patients)"),
SUMIFS(COL!$F:$F,COL!$A:$A,C5810,COL!$G:$G,D5810),
IF(AND(A5810="Cervical Cancer Screening", E5810="Total Expenditure ($USD per 100,000 patients)"),
SUMIFS(CERV!$F:$F,CERV!$A:$A,C5810,CERV!$G:$G,D5810),
SUMIFS(CANSCRN!$F:$F,CANSCRN!$A:$A,C5810,CANSCRN!$G:$G,D5810))))))))))))</f>
        <v>22.757033</v>
      </c>
    </row>
    <row r="5811" spans="1:6" x14ac:dyDescent="0.2">
      <c r="A5811" s="24" t="s">
        <v>105</v>
      </c>
      <c r="B5811" s="24" t="s">
        <v>101</v>
      </c>
      <c r="C5811" s="24" t="s">
        <v>48</v>
      </c>
      <c r="D5811" s="24">
        <v>2010</v>
      </c>
      <c r="E5811" s="24" t="s">
        <v>106</v>
      </c>
      <c r="F5811">
        <f>IF(AND(A5811="PSA Testing", E5811= "Utilization Rate (per 100,000 patients)"),
SUMIFS(PSA!$D:$D,PSA!$A:$A,C5811,PSA!$G:$G,D5811),
IF(AND(A5811="Colorectal Cancer Screening", E5811="Utilization Rate (per 100,000 patients)"),
SUMIFS(COL!$D:$D,COL!$A:$A,C5811,COL!$G:$G, D5811),
IF(AND(A5811="Cervical Cancer Screening", E5811="Utilization Rate (per 100,000 patients)"),
SUMIFS(CERV!$D:$D,CERV!$A:$A,C5811,CERV!$G:$G,D5811),
IF(AND(A5811="Cancer Screening for CKD patients", E5811="Utilization Rate (per 100,000 patients)"),
SUMIFS(CANSCRN!$D:$D,CANSCRN!$A:$A,C5811,CANSCRN!$G:$G,D5811),
IF(AND(A5811="PSA Testing", E5811="Cost per service ($USD)"),
SUMIFS(PSA!$E:$E,PSA!$A:$A,C5811,PSA!$G:$G,D5811),
IF(AND(A5811="Colorectal Cancer Screening", E5811="Cost per service ($USD)"),
SUMIFS(COL!$E:$E,COL!$A:$A,C5811,COL!$G:$G,D5811),
IF(AND(A5811="Cervical Cancer Screening", E5811="Cost per service ($USD)"),
SUMIFS(CERV!$E:$E,CERV!$A:$A,C5811,CERV!$G:$G,D5811),
IF(AND(A5811="Cancer Screening for CKD patients", E5811="Cost per service ($USD)"),
SUMIFS(CANSCRN!$E:$E,CANSCRN!$A:$A,C5811,CANSCRN!$G:$G,D5811),
IF(AND(A5811="PSA Testing", E5811="Total Expenditure ($USD per 100,000 patients)"),
SUMIFS(PSA!$F:$F,PSA!$A:$A,C5811,PSA!$G:$G,D5811),
IF(AND(A5811="Colorectal Cancer Screening", E5811="Total Expenditure ($USD per 100,000 patients)"),
SUMIFS(COL!$F:$F,COL!$A:$A,C5811,COL!$G:$G,D5811),
IF(AND(A5811="Cervical Cancer Screening", E5811="Total Expenditure ($USD per 100,000 patients)"),
SUMIFS(CERV!$F:$F,CERV!$A:$A,C5811,CERV!$G:$G,D5811),
SUMIFS(CANSCRN!$F:$F,CANSCRN!$A:$A,C5811,CANSCRN!$G:$G,D5811))))))))))))</f>
        <v>20.5711111</v>
      </c>
    </row>
    <row r="5812" spans="1:6" x14ac:dyDescent="0.2">
      <c r="A5812" s="24" t="s">
        <v>105</v>
      </c>
      <c r="B5812" s="24" t="s">
        <v>101</v>
      </c>
      <c r="C5812" s="24" t="s">
        <v>48</v>
      </c>
      <c r="D5812" s="24">
        <v>2011</v>
      </c>
      <c r="E5812" s="24" t="s">
        <v>106</v>
      </c>
      <c r="F5812">
        <f>IF(AND(A5812="PSA Testing", E5812= "Utilization Rate (per 100,000 patients)"),
SUMIFS(PSA!$D:$D,PSA!$A:$A,C5812,PSA!$G:$G,D5812),
IF(AND(A5812="Colorectal Cancer Screening", E5812="Utilization Rate (per 100,000 patients)"),
SUMIFS(COL!$D:$D,COL!$A:$A,C5812,COL!$G:$G, D5812),
IF(AND(A5812="Cervical Cancer Screening", E5812="Utilization Rate (per 100,000 patients)"),
SUMIFS(CERV!$D:$D,CERV!$A:$A,C5812,CERV!$G:$G,D5812),
IF(AND(A5812="Cancer Screening for CKD patients", E5812="Utilization Rate (per 100,000 patients)"),
SUMIFS(CANSCRN!$D:$D,CANSCRN!$A:$A,C5812,CANSCRN!$G:$G,D5812),
IF(AND(A5812="PSA Testing", E5812="Cost per service ($USD)"),
SUMIFS(PSA!$E:$E,PSA!$A:$A,C5812,PSA!$G:$G,D5812),
IF(AND(A5812="Colorectal Cancer Screening", E5812="Cost per service ($USD)"),
SUMIFS(COL!$E:$E,COL!$A:$A,C5812,COL!$G:$G,D5812),
IF(AND(A5812="Cervical Cancer Screening", E5812="Cost per service ($USD)"),
SUMIFS(CERV!$E:$E,CERV!$A:$A,C5812,CERV!$G:$G,D5812),
IF(AND(A5812="Cancer Screening for CKD patients", E5812="Cost per service ($USD)"),
SUMIFS(CANSCRN!$E:$E,CANSCRN!$A:$A,C5812,CANSCRN!$G:$G,D5812),
IF(AND(A5812="PSA Testing", E5812="Total Expenditure ($USD per 100,000 patients)"),
SUMIFS(PSA!$F:$F,PSA!$A:$A,C5812,PSA!$G:$G,D5812),
IF(AND(A5812="Colorectal Cancer Screening", E5812="Total Expenditure ($USD per 100,000 patients)"),
SUMIFS(COL!$F:$F,COL!$A:$A,C5812,COL!$G:$G,D5812),
IF(AND(A5812="Cervical Cancer Screening", E5812="Total Expenditure ($USD per 100,000 patients)"),
SUMIFS(CERV!$F:$F,CERV!$A:$A,C5812,CERV!$G:$G,D5812),
SUMIFS(CANSCRN!$F:$F,CANSCRN!$A:$A,C5812,CANSCRN!$G:$G,D5812))))))))))))</f>
        <v>27.568559</v>
      </c>
    </row>
    <row r="5813" spans="1:6" x14ac:dyDescent="0.2">
      <c r="A5813" s="24" t="s">
        <v>105</v>
      </c>
      <c r="B5813" s="24" t="s">
        <v>101</v>
      </c>
      <c r="C5813" s="24" t="s">
        <v>48</v>
      </c>
      <c r="D5813" s="24">
        <v>2012</v>
      </c>
      <c r="E5813" s="24" t="s">
        <v>106</v>
      </c>
      <c r="F5813">
        <f>IF(AND(A5813="PSA Testing", E5813= "Utilization Rate (per 100,000 patients)"),
SUMIFS(PSA!$D:$D,PSA!$A:$A,C5813,PSA!$G:$G,D5813),
IF(AND(A5813="Colorectal Cancer Screening", E5813="Utilization Rate (per 100,000 patients)"),
SUMIFS(COL!$D:$D,COL!$A:$A,C5813,COL!$G:$G, D5813),
IF(AND(A5813="Cervical Cancer Screening", E5813="Utilization Rate (per 100,000 patients)"),
SUMIFS(CERV!$D:$D,CERV!$A:$A,C5813,CERV!$G:$G,D5813),
IF(AND(A5813="Cancer Screening for CKD patients", E5813="Utilization Rate (per 100,000 patients)"),
SUMIFS(CANSCRN!$D:$D,CANSCRN!$A:$A,C5813,CANSCRN!$G:$G,D5813),
IF(AND(A5813="PSA Testing", E5813="Cost per service ($USD)"),
SUMIFS(PSA!$E:$E,PSA!$A:$A,C5813,PSA!$G:$G,D5813),
IF(AND(A5813="Colorectal Cancer Screening", E5813="Cost per service ($USD)"),
SUMIFS(COL!$E:$E,COL!$A:$A,C5813,COL!$G:$G,D5813),
IF(AND(A5813="Cervical Cancer Screening", E5813="Cost per service ($USD)"),
SUMIFS(CERV!$E:$E,CERV!$A:$A,C5813,CERV!$G:$G,D5813),
IF(AND(A5813="Cancer Screening for CKD patients", E5813="Cost per service ($USD)"),
SUMIFS(CANSCRN!$E:$E,CANSCRN!$A:$A,C5813,CANSCRN!$G:$G,D5813),
IF(AND(A5813="PSA Testing", E5813="Total Expenditure ($USD per 100,000 patients)"),
SUMIFS(PSA!$F:$F,PSA!$A:$A,C5813,PSA!$G:$G,D5813),
IF(AND(A5813="Colorectal Cancer Screening", E5813="Total Expenditure ($USD per 100,000 patients)"),
SUMIFS(COL!$F:$F,COL!$A:$A,C5813,COL!$G:$G,D5813),
IF(AND(A5813="Cervical Cancer Screening", E5813="Total Expenditure ($USD per 100,000 patients)"),
SUMIFS(CERV!$F:$F,CERV!$A:$A,C5813,CERV!$G:$G,D5813),
SUMIFS(CANSCRN!$F:$F,CANSCRN!$A:$A,C5813,CANSCRN!$G:$G,D5813))))))))))))</f>
        <v>29.0463527</v>
      </c>
    </row>
    <row r="5814" spans="1:6" x14ac:dyDescent="0.2">
      <c r="A5814" s="24" t="s">
        <v>105</v>
      </c>
      <c r="B5814" s="24" t="s">
        <v>101</v>
      </c>
      <c r="C5814" s="24" t="s">
        <v>48</v>
      </c>
      <c r="D5814" s="24">
        <v>2013</v>
      </c>
      <c r="E5814" s="24" t="s">
        <v>106</v>
      </c>
      <c r="F5814">
        <f>IF(AND(A5814="PSA Testing", E5814= "Utilization Rate (per 100,000 patients)"),
SUMIFS(PSA!$D:$D,PSA!$A:$A,C5814,PSA!$G:$G,D5814),
IF(AND(A5814="Colorectal Cancer Screening", E5814="Utilization Rate (per 100,000 patients)"),
SUMIFS(COL!$D:$D,COL!$A:$A,C5814,COL!$G:$G, D5814),
IF(AND(A5814="Cervical Cancer Screening", E5814="Utilization Rate (per 100,000 patients)"),
SUMIFS(CERV!$D:$D,CERV!$A:$A,C5814,CERV!$G:$G,D5814),
IF(AND(A5814="Cancer Screening for CKD patients", E5814="Utilization Rate (per 100,000 patients)"),
SUMIFS(CANSCRN!$D:$D,CANSCRN!$A:$A,C5814,CANSCRN!$G:$G,D5814),
IF(AND(A5814="PSA Testing", E5814="Cost per service ($USD)"),
SUMIFS(PSA!$E:$E,PSA!$A:$A,C5814,PSA!$G:$G,D5814),
IF(AND(A5814="Colorectal Cancer Screening", E5814="Cost per service ($USD)"),
SUMIFS(COL!$E:$E,COL!$A:$A,C5814,COL!$G:$G,D5814),
IF(AND(A5814="Cervical Cancer Screening", E5814="Cost per service ($USD)"),
SUMIFS(CERV!$E:$E,CERV!$A:$A,C5814,CERV!$G:$G,D5814),
IF(AND(A5814="Cancer Screening for CKD patients", E5814="Cost per service ($USD)"),
SUMIFS(CANSCRN!$E:$E,CANSCRN!$A:$A,C5814,CANSCRN!$G:$G,D5814),
IF(AND(A5814="PSA Testing", E5814="Total Expenditure ($USD per 100,000 patients)"),
SUMIFS(PSA!$F:$F,PSA!$A:$A,C5814,PSA!$G:$G,D5814),
IF(AND(A5814="Colorectal Cancer Screening", E5814="Total Expenditure ($USD per 100,000 patients)"),
SUMIFS(COL!$F:$F,COL!$A:$A,C5814,COL!$G:$G,D5814),
IF(AND(A5814="Cervical Cancer Screening", E5814="Total Expenditure ($USD per 100,000 patients)"),
SUMIFS(CERV!$F:$F,CERV!$A:$A,C5814,CERV!$G:$G,D5814),
SUMIFS(CANSCRN!$F:$F,CANSCRN!$A:$A,C5814,CANSCRN!$G:$G,D5814))))))))))))</f>
        <v>28.136794299999998</v>
      </c>
    </row>
    <row r="5815" spans="1:6" x14ac:dyDescent="0.2">
      <c r="A5815" s="24" t="s">
        <v>105</v>
      </c>
      <c r="B5815" s="24" t="s">
        <v>101</v>
      </c>
      <c r="C5815" s="24" t="s">
        <v>48</v>
      </c>
      <c r="D5815" s="24">
        <v>2014</v>
      </c>
      <c r="E5815" s="24" t="s">
        <v>106</v>
      </c>
      <c r="F5815">
        <f>IF(AND(A5815="PSA Testing", E5815= "Utilization Rate (per 100,000 patients)"),
SUMIFS(PSA!$D:$D,PSA!$A:$A,C5815,PSA!$G:$G,D5815),
IF(AND(A5815="Colorectal Cancer Screening", E5815="Utilization Rate (per 100,000 patients)"),
SUMIFS(COL!$D:$D,COL!$A:$A,C5815,COL!$G:$G, D5815),
IF(AND(A5815="Cervical Cancer Screening", E5815="Utilization Rate (per 100,000 patients)"),
SUMIFS(CERV!$D:$D,CERV!$A:$A,C5815,CERV!$G:$G,D5815),
IF(AND(A5815="Cancer Screening for CKD patients", E5815="Utilization Rate (per 100,000 patients)"),
SUMIFS(CANSCRN!$D:$D,CANSCRN!$A:$A,C5815,CANSCRN!$G:$G,D5815),
IF(AND(A5815="PSA Testing", E5815="Cost per service ($USD)"),
SUMIFS(PSA!$E:$E,PSA!$A:$A,C5815,PSA!$G:$G,D5815),
IF(AND(A5815="Colorectal Cancer Screening", E5815="Cost per service ($USD)"),
SUMIFS(COL!$E:$E,COL!$A:$A,C5815,COL!$G:$G,D5815),
IF(AND(A5815="Cervical Cancer Screening", E5815="Cost per service ($USD)"),
SUMIFS(CERV!$E:$E,CERV!$A:$A,C5815,CERV!$G:$G,D5815),
IF(AND(A5815="Cancer Screening for CKD patients", E5815="Cost per service ($USD)"),
SUMIFS(CANSCRN!$E:$E,CANSCRN!$A:$A,C5815,CANSCRN!$G:$G,D5815),
IF(AND(A5815="PSA Testing", E5815="Total Expenditure ($USD per 100,000 patients)"),
SUMIFS(PSA!$F:$F,PSA!$A:$A,C5815,PSA!$G:$G,D5815),
IF(AND(A5815="Colorectal Cancer Screening", E5815="Total Expenditure ($USD per 100,000 patients)"),
SUMIFS(COL!$F:$F,COL!$A:$A,C5815,COL!$G:$G,D5815),
IF(AND(A5815="Cervical Cancer Screening", E5815="Total Expenditure ($USD per 100,000 patients)"),
SUMIFS(CERV!$F:$F,CERV!$A:$A,C5815,CERV!$G:$G,D5815),
SUMIFS(CANSCRN!$F:$F,CANSCRN!$A:$A,C5815,CANSCRN!$G:$G,D5815))))))))))))</f>
        <v>27.251868399999999</v>
      </c>
    </row>
    <row r="5816" spans="1:6" x14ac:dyDescent="0.2">
      <c r="A5816" s="24" t="s">
        <v>105</v>
      </c>
      <c r="B5816" s="24" t="s">
        <v>101</v>
      </c>
      <c r="C5816" s="24" t="s">
        <v>48</v>
      </c>
      <c r="D5816" s="24">
        <v>2015</v>
      </c>
      <c r="E5816" s="24" t="s">
        <v>106</v>
      </c>
      <c r="F5816">
        <f>IF(AND(A5816="PSA Testing", E5816= "Utilization Rate (per 100,000 patients)"),
SUMIFS(PSA!$D:$D,PSA!$A:$A,C5816,PSA!$G:$G,D5816),
IF(AND(A5816="Colorectal Cancer Screening", E5816="Utilization Rate (per 100,000 patients)"),
SUMIFS(COL!$D:$D,COL!$A:$A,C5816,COL!$G:$G, D5816),
IF(AND(A5816="Cervical Cancer Screening", E5816="Utilization Rate (per 100,000 patients)"),
SUMIFS(CERV!$D:$D,CERV!$A:$A,C5816,CERV!$G:$G,D5816),
IF(AND(A5816="Cancer Screening for CKD patients", E5816="Utilization Rate (per 100,000 patients)"),
SUMIFS(CANSCRN!$D:$D,CANSCRN!$A:$A,C5816,CANSCRN!$G:$G,D5816),
IF(AND(A5816="PSA Testing", E5816="Cost per service ($USD)"),
SUMIFS(PSA!$E:$E,PSA!$A:$A,C5816,PSA!$G:$G,D5816),
IF(AND(A5816="Colorectal Cancer Screening", E5816="Cost per service ($USD)"),
SUMIFS(COL!$E:$E,COL!$A:$A,C5816,COL!$G:$G,D5816),
IF(AND(A5816="Cervical Cancer Screening", E5816="Cost per service ($USD)"),
SUMIFS(CERV!$E:$E,CERV!$A:$A,C5816,CERV!$G:$G,D5816),
IF(AND(A5816="Cancer Screening for CKD patients", E5816="Cost per service ($USD)"),
SUMIFS(CANSCRN!$E:$E,CANSCRN!$A:$A,C5816,CANSCRN!$G:$G,D5816),
IF(AND(A5816="PSA Testing", E5816="Total Expenditure ($USD per 100,000 patients)"),
SUMIFS(PSA!$F:$F,PSA!$A:$A,C5816,PSA!$G:$G,D5816),
IF(AND(A5816="Colorectal Cancer Screening", E5816="Total Expenditure ($USD per 100,000 patients)"),
SUMIFS(COL!$F:$F,COL!$A:$A,C5816,COL!$G:$G,D5816),
IF(AND(A5816="Cervical Cancer Screening", E5816="Total Expenditure ($USD per 100,000 patients)"),
SUMIFS(CERV!$F:$F,CERV!$A:$A,C5816,CERV!$G:$G,D5816),
SUMIFS(CANSCRN!$F:$F,CANSCRN!$A:$A,C5816,CANSCRN!$G:$G,D5816))))))))))))</f>
        <v>26.648270100000001</v>
      </c>
    </row>
    <row r="5817" spans="1:6" x14ac:dyDescent="0.2">
      <c r="A5817" s="24" t="s">
        <v>105</v>
      </c>
      <c r="B5817" s="24" t="s">
        <v>101</v>
      </c>
      <c r="C5817" s="24" t="s">
        <v>48</v>
      </c>
      <c r="D5817" s="24">
        <v>2016</v>
      </c>
      <c r="E5817" s="24" t="s">
        <v>106</v>
      </c>
      <c r="F5817">
        <f>IF(AND(A5817="PSA Testing", E5817= "Utilization Rate (per 100,000 patients)"),
SUMIFS(PSA!$D:$D,PSA!$A:$A,C5817,PSA!$G:$G,D5817),
IF(AND(A5817="Colorectal Cancer Screening", E5817="Utilization Rate (per 100,000 patients)"),
SUMIFS(COL!$D:$D,COL!$A:$A,C5817,COL!$G:$G, D5817),
IF(AND(A5817="Cervical Cancer Screening", E5817="Utilization Rate (per 100,000 patients)"),
SUMIFS(CERV!$D:$D,CERV!$A:$A,C5817,CERV!$G:$G,D5817),
IF(AND(A5817="Cancer Screening for CKD patients", E5817="Utilization Rate (per 100,000 patients)"),
SUMIFS(CANSCRN!$D:$D,CANSCRN!$A:$A,C5817,CANSCRN!$G:$G,D5817),
IF(AND(A5817="PSA Testing", E5817="Cost per service ($USD)"),
SUMIFS(PSA!$E:$E,PSA!$A:$A,C5817,PSA!$G:$G,D5817),
IF(AND(A5817="Colorectal Cancer Screening", E5817="Cost per service ($USD)"),
SUMIFS(COL!$E:$E,COL!$A:$A,C5817,COL!$G:$G,D5817),
IF(AND(A5817="Cervical Cancer Screening", E5817="Cost per service ($USD)"),
SUMIFS(CERV!$E:$E,CERV!$A:$A,C5817,CERV!$G:$G,D5817),
IF(AND(A5817="Cancer Screening for CKD patients", E5817="Cost per service ($USD)"),
SUMIFS(CANSCRN!$E:$E,CANSCRN!$A:$A,C5817,CANSCRN!$G:$G,D5817),
IF(AND(A5817="PSA Testing", E5817="Total Expenditure ($USD per 100,000 patients)"),
SUMIFS(PSA!$F:$F,PSA!$A:$A,C5817,PSA!$G:$G,D5817),
IF(AND(A5817="Colorectal Cancer Screening", E5817="Total Expenditure ($USD per 100,000 patients)"),
SUMIFS(COL!$F:$F,COL!$A:$A,C5817,COL!$G:$G,D5817),
IF(AND(A5817="Cervical Cancer Screening", E5817="Total Expenditure ($USD per 100,000 patients)"),
SUMIFS(CERV!$F:$F,CERV!$A:$A,C5817,CERV!$G:$G,D5817),
SUMIFS(CANSCRN!$F:$F,CANSCRN!$A:$A,C5817,CANSCRN!$G:$G,D5817))))))))))))</f>
        <v>26.328358999999999</v>
      </c>
    </row>
    <row r="5818" spans="1:6" x14ac:dyDescent="0.2">
      <c r="A5818" s="24" t="s">
        <v>105</v>
      </c>
      <c r="B5818" s="24" t="s">
        <v>101</v>
      </c>
      <c r="C5818" s="24" t="s">
        <v>48</v>
      </c>
      <c r="D5818" s="24">
        <v>2017</v>
      </c>
      <c r="E5818" s="24" t="s">
        <v>106</v>
      </c>
      <c r="F5818">
        <f>IF(AND(A5818="PSA Testing", E5818= "Utilization Rate (per 100,000 patients)"),
SUMIFS(PSA!$D:$D,PSA!$A:$A,C5818,PSA!$G:$G,D5818),
IF(AND(A5818="Colorectal Cancer Screening", E5818="Utilization Rate (per 100,000 patients)"),
SUMIFS(COL!$D:$D,COL!$A:$A,C5818,COL!$G:$G, D5818),
IF(AND(A5818="Cervical Cancer Screening", E5818="Utilization Rate (per 100,000 patients)"),
SUMIFS(CERV!$D:$D,CERV!$A:$A,C5818,CERV!$G:$G,D5818),
IF(AND(A5818="Cancer Screening for CKD patients", E5818="Utilization Rate (per 100,000 patients)"),
SUMIFS(CANSCRN!$D:$D,CANSCRN!$A:$A,C5818,CANSCRN!$G:$G,D5818),
IF(AND(A5818="PSA Testing", E5818="Cost per service ($USD)"),
SUMIFS(PSA!$E:$E,PSA!$A:$A,C5818,PSA!$G:$G,D5818),
IF(AND(A5818="Colorectal Cancer Screening", E5818="Cost per service ($USD)"),
SUMIFS(COL!$E:$E,COL!$A:$A,C5818,COL!$G:$G,D5818),
IF(AND(A5818="Cervical Cancer Screening", E5818="Cost per service ($USD)"),
SUMIFS(CERV!$E:$E,CERV!$A:$A,C5818,CERV!$G:$G,D5818),
IF(AND(A5818="Cancer Screening for CKD patients", E5818="Cost per service ($USD)"),
SUMIFS(CANSCRN!$E:$E,CANSCRN!$A:$A,C5818,CANSCRN!$G:$G,D5818),
IF(AND(A5818="PSA Testing", E5818="Total Expenditure ($USD per 100,000 patients)"),
SUMIFS(PSA!$F:$F,PSA!$A:$A,C5818,PSA!$G:$G,D5818),
IF(AND(A5818="Colorectal Cancer Screening", E5818="Total Expenditure ($USD per 100,000 patients)"),
SUMIFS(COL!$F:$F,COL!$A:$A,C5818,COL!$G:$G,D5818),
IF(AND(A5818="Cervical Cancer Screening", E5818="Total Expenditure ($USD per 100,000 patients)"),
SUMIFS(CERV!$F:$F,CERV!$A:$A,C5818,CERV!$G:$G,D5818),
SUMIFS(CANSCRN!$F:$F,CANSCRN!$A:$A,C5818,CANSCRN!$G:$G,D5818))))))))))))</f>
        <v>26.217250700000001</v>
      </c>
    </row>
    <row r="5819" spans="1:6" x14ac:dyDescent="0.2">
      <c r="A5819" s="24" t="s">
        <v>105</v>
      </c>
      <c r="B5819" s="24" t="s">
        <v>101</v>
      </c>
      <c r="C5819" s="24" t="s">
        <v>48</v>
      </c>
      <c r="D5819" s="24">
        <v>2018</v>
      </c>
      <c r="E5819" s="24" t="s">
        <v>106</v>
      </c>
      <c r="F5819">
        <f>IF(AND(A5819="PSA Testing", E5819= "Utilization Rate (per 100,000 patients)"),
SUMIFS(PSA!$D:$D,PSA!$A:$A,C5819,PSA!$G:$G,D5819),
IF(AND(A5819="Colorectal Cancer Screening", E5819="Utilization Rate (per 100,000 patients)"),
SUMIFS(COL!$D:$D,COL!$A:$A,C5819,COL!$G:$G, D5819),
IF(AND(A5819="Cervical Cancer Screening", E5819="Utilization Rate (per 100,000 patients)"),
SUMIFS(CERV!$D:$D,CERV!$A:$A,C5819,CERV!$G:$G,D5819),
IF(AND(A5819="Cancer Screening for CKD patients", E5819="Utilization Rate (per 100,000 patients)"),
SUMIFS(CANSCRN!$D:$D,CANSCRN!$A:$A,C5819,CANSCRN!$G:$G,D5819),
IF(AND(A5819="PSA Testing", E5819="Cost per service ($USD)"),
SUMIFS(PSA!$E:$E,PSA!$A:$A,C5819,PSA!$G:$G,D5819),
IF(AND(A5819="Colorectal Cancer Screening", E5819="Cost per service ($USD)"),
SUMIFS(COL!$E:$E,COL!$A:$A,C5819,COL!$G:$G,D5819),
IF(AND(A5819="Cervical Cancer Screening", E5819="Cost per service ($USD)"),
SUMIFS(CERV!$E:$E,CERV!$A:$A,C5819,CERV!$G:$G,D5819),
IF(AND(A5819="Cancer Screening for CKD patients", E5819="Cost per service ($USD)"),
SUMIFS(CANSCRN!$E:$E,CANSCRN!$A:$A,C5819,CANSCRN!$G:$G,D5819),
IF(AND(A5819="PSA Testing", E5819="Total Expenditure ($USD per 100,000 patients)"),
SUMIFS(PSA!$F:$F,PSA!$A:$A,C5819,PSA!$G:$G,D5819),
IF(AND(A5819="Colorectal Cancer Screening", E5819="Total Expenditure ($USD per 100,000 patients)"),
SUMIFS(COL!$F:$F,COL!$A:$A,C5819,COL!$G:$G,D5819),
IF(AND(A5819="Cervical Cancer Screening", E5819="Total Expenditure ($USD per 100,000 patients)"),
SUMIFS(CERV!$F:$F,CERV!$A:$A,C5819,CERV!$G:$G,D5819),
SUMIFS(CANSCRN!$F:$F,CANSCRN!$A:$A,C5819,CANSCRN!$G:$G,D5819))))))))))))</f>
        <v>26.813051900000001</v>
      </c>
    </row>
    <row r="5820" spans="1:6" x14ac:dyDescent="0.2">
      <c r="A5820" s="24" t="s">
        <v>105</v>
      </c>
      <c r="B5820" s="24" t="s">
        <v>101</v>
      </c>
      <c r="C5820" s="24" t="s">
        <v>48</v>
      </c>
      <c r="D5820" s="24">
        <v>2019</v>
      </c>
      <c r="E5820" s="24" t="s">
        <v>106</v>
      </c>
      <c r="F5820">
        <f>IF(AND(A5820="PSA Testing", E5820= "Utilization Rate (per 100,000 patients)"),
SUMIFS(PSA!$D:$D,PSA!$A:$A,C5820,PSA!$G:$G,D5820),
IF(AND(A5820="Colorectal Cancer Screening", E5820="Utilization Rate (per 100,000 patients)"),
SUMIFS(COL!$D:$D,COL!$A:$A,C5820,COL!$G:$G, D5820),
IF(AND(A5820="Cervical Cancer Screening", E5820="Utilization Rate (per 100,000 patients)"),
SUMIFS(CERV!$D:$D,CERV!$A:$A,C5820,CERV!$G:$G,D5820),
IF(AND(A5820="Cancer Screening for CKD patients", E5820="Utilization Rate (per 100,000 patients)"),
SUMIFS(CANSCRN!$D:$D,CANSCRN!$A:$A,C5820,CANSCRN!$G:$G,D5820),
IF(AND(A5820="PSA Testing", E5820="Cost per service ($USD)"),
SUMIFS(PSA!$E:$E,PSA!$A:$A,C5820,PSA!$G:$G,D5820),
IF(AND(A5820="Colorectal Cancer Screening", E5820="Cost per service ($USD)"),
SUMIFS(COL!$E:$E,COL!$A:$A,C5820,COL!$G:$G,D5820),
IF(AND(A5820="Cervical Cancer Screening", E5820="Cost per service ($USD)"),
SUMIFS(CERV!$E:$E,CERV!$A:$A,C5820,CERV!$G:$G,D5820),
IF(AND(A5820="Cancer Screening for CKD patients", E5820="Cost per service ($USD)"),
SUMIFS(CANSCRN!$E:$E,CANSCRN!$A:$A,C5820,CANSCRN!$G:$G,D5820),
IF(AND(A5820="PSA Testing", E5820="Total Expenditure ($USD per 100,000 patients)"),
SUMIFS(PSA!$F:$F,PSA!$A:$A,C5820,PSA!$G:$G,D5820),
IF(AND(A5820="Colorectal Cancer Screening", E5820="Total Expenditure ($USD per 100,000 patients)"),
SUMIFS(COL!$F:$F,COL!$A:$A,C5820,COL!$G:$G,D5820),
IF(AND(A5820="Cervical Cancer Screening", E5820="Total Expenditure ($USD per 100,000 patients)"),
SUMIFS(CERV!$F:$F,CERV!$A:$A,C5820,CERV!$G:$G,D5820),
SUMIFS(CANSCRN!$F:$F,CANSCRN!$A:$A,C5820,CANSCRN!$G:$G,D5820))))))))))))</f>
        <v>27.708589700000001</v>
      </c>
    </row>
    <row r="5821" spans="1:6" x14ac:dyDescent="0.2">
      <c r="A5821" s="24" t="s">
        <v>105</v>
      </c>
      <c r="B5821" s="24" t="s">
        <v>101</v>
      </c>
      <c r="C5821" s="24" t="s">
        <v>49</v>
      </c>
      <c r="D5821" s="24">
        <v>2009</v>
      </c>
      <c r="E5821" s="24" t="s">
        <v>106</v>
      </c>
      <c r="F5821">
        <f>IF(AND(A5821="PSA Testing", E5821= "Utilization Rate (per 100,000 patients)"),
SUMIFS(PSA!$D:$D,PSA!$A:$A,C5821,PSA!$G:$G,D5821),
IF(AND(A5821="Colorectal Cancer Screening", E5821="Utilization Rate (per 100,000 patients)"),
SUMIFS(COL!$D:$D,COL!$A:$A,C5821,COL!$G:$G, D5821),
IF(AND(A5821="Cervical Cancer Screening", E5821="Utilization Rate (per 100,000 patients)"),
SUMIFS(CERV!$D:$D,CERV!$A:$A,C5821,CERV!$G:$G,D5821),
IF(AND(A5821="Cancer Screening for CKD patients", E5821="Utilization Rate (per 100,000 patients)"),
SUMIFS(CANSCRN!$D:$D,CANSCRN!$A:$A,C5821,CANSCRN!$G:$G,D5821),
IF(AND(A5821="PSA Testing", E5821="Cost per service ($USD)"),
SUMIFS(PSA!$E:$E,PSA!$A:$A,C5821,PSA!$G:$G,D5821),
IF(AND(A5821="Colorectal Cancer Screening", E5821="Cost per service ($USD)"),
SUMIFS(COL!$E:$E,COL!$A:$A,C5821,COL!$G:$G,D5821),
IF(AND(A5821="Cervical Cancer Screening", E5821="Cost per service ($USD)"),
SUMIFS(CERV!$E:$E,CERV!$A:$A,C5821,CERV!$G:$G,D5821),
IF(AND(A5821="Cancer Screening for CKD patients", E5821="Cost per service ($USD)"),
SUMIFS(CANSCRN!$E:$E,CANSCRN!$A:$A,C5821,CANSCRN!$G:$G,D5821),
IF(AND(A5821="PSA Testing", E5821="Total Expenditure ($USD per 100,000 patients)"),
SUMIFS(PSA!$F:$F,PSA!$A:$A,C5821,PSA!$G:$G,D5821),
IF(AND(A5821="Colorectal Cancer Screening", E5821="Total Expenditure ($USD per 100,000 patients)"),
SUMIFS(COL!$F:$F,COL!$A:$A,C5821,COL!$G:$G,D5821),
IF(AND(A5821="Cervical Cancer Screening", E5821="Total Expenditure ($USD per 100,000 patients)"),
SUMIFS(CERV!$F:$F,CERV!$A:$A,C5821,CERV!$G:$G,D5821),
SUMIFS(CANSCRN!$F:$F,CANSCRN!$A:$A,C5821,CANSCRN!$G:$G,D5821))))))))))))</f>
        <v>31.290605800000002</v>
      </c>
    </row>
    <row r="5822" spans="1:6" x14ac:dyDescent="0.2">
      <c r="A5822" s="24" t="s">
        <v>105</v>
      </c>
      <c r="B5822" s="24" t="s">
        <v>101</v>
      </c>
      <c r="C5822" s="24" t="s">
        <v>49</v>
      </c>
      <c r="D5822" s="24">
        <v>2010</v>
      </c>
      <c r="E5822" s="24" t="s">
        <v>106</v>
      </c>
      <c r="F5822">
        <f>IF(AND(A5822="PSA Testing", E5822= "Utilization Rate (per 100,000 patients)"),
SUMIFS(PSA!$D:$D,PSA!$A:$A,C5822,PSA!$G:$G,D5822),
IF(AND(A5822="Colorectal Cancer Screening", E5822="Utilization Rate (per 100,000 patients)"),
SUMIFS(COL!$D:$D,COL!$A:$A,C5822,COL!$G:$G, D5822),
IF(AND(A5822="Cervical Cancer Screening", E5822="Utilization Rate (per 100,000 patients)"),
SUMIFS(CERV!$D:$D,CERV!$A:$A,C5822,CERV!$G:$G,D5822),
IF(AND(A5822="Cancer Screening for CKD patients", E5822="Utilization Rate (per 100,000 patients)"),
SUMIFS(CANSCRN!$D:$D,CANSCRN!$A:$A,C5822,CANSCRN!$G:$G,D5822),
IF(AND(A5822="PSA Testing", E5822="Cost per service ($USD)"),
SUMIFS(PSA!$E:$E,PSA!$A:$A,C5822,PSA!$G:$G,D5822),
IF(AND(A5822="Colorectal Cancer Screening", E5822="Cost per service ($USD)"),
SUMIFS(COL!$E:$E,COL!$A:$A,C5822,COL!$G:$G,D5822),
IF(AND(A5822="Cervical Cancer Screening", E5822="Cost per service ($USD)"),
SUMIFS(CERV!$E:$E,CERV!$A:$A,C5822,CERV!$G:$G,D5822),
IF(AND(A5822="Cancer Screening for CKD patients", E5822="Cost per service ($USD)"),
SUMIFS(CANSCRN!$E:$E,CANSCRN!$A:$A,C5822,CANSCRN!$G:$G,D5822),
IF(AND(A5822="PSA Testing", E5822="Total Expenditure ($USD per 100,000 patients)"),
SUMIFS(PSA!$F:$F,PSA!$A:$A,C5822,PSA!$G:$G,D5822),
IF(AND(A5822="Colorectal Cancer Screening", E5822="Total Expenditure ($USD per 100,000 patients)"),
SUMIFS(COL!$F:$F,COL!$A:$A,C5822,COL!$G:$G,D5822),
IF(AND(A5822="Cervical Cancer Screening", E5822="Total Expenditure ($USD per 100,000 patients)"),
SUMIFS(CERV!$F:$F,CERV!$A:$A,C5822,CERV!$G:$G,D5822),
SUMIFS(CANSCRN!$F:$F,CANSCRN!$A:$A,C5822,CANSCRN!$G:$G,D5822))))))))))))</f>
        <v>32.367870799999999</v>
      </c>
    </row>
    <row r="5823" spans="1:6" x14ac:dyDescent="0.2">
      <c r="A5823" s="24" t="s">
        <v>105</v>
      </c>
      <c r="B5823" s="24" t="s">
        <v>101</v>
      </c>
      <c r="C5823" s="24" t="s">
        <v>49</v>
      </c>
      <c r="D5823" s="24">
        <v>2011</v>
      </c>
      <c r="E5823" s="24" t="s">
        <v>106</v>
      </c>
      <c r="F5823">
        <f>IF(AND(A5823="PSA Testing", E5823= "Utilization Rate (per 100,000 patients)"),
SUMIFS(PSA!$D:$D,PSA!$A:$A,C5823,PSA!$G:$G,D5823),
IF(AND(A5823="Colorectal Cancer Screening", E5823="Utilization Rate (per 100,000 patients)"),
SUMIFS(COL!$D:$D,COL!$A:$A,C5823,COL!$G:$G, D5823),
IF(AND(A5823="Cervical Cancer Screening", E5823="Utilization Rate (per 100,000 patients)"),
SUMIFS(CERV!$D:$D,CERV!$A:$A,C5823,CERV!$G:$G,D5823),
IF(AND(A5823="Cancer Screening for CKD patients", E5823="Utilization Rate (per 100,000 patients)"),
SUMIFS(CANSCRN!$D:$D,CANSCRN!$A:$A,C5823,CANSCRN!$G:$G,D5823),
IF(AND(A5823="PSA Testing", E5823="Cost per service ($USD)"),
SUMIFS(PSA!$E:$E,PSA!$A:$A,C5823,PSA!$G:$G,D5823),
IF(AND(A5823="Colorectal Cancer Screening", E5823="Cost per service ($USD)"),
SUMIFS(COL!$E:$E,COL!$A:$A,C5823,COL!$G:$G,D5823),
IF(AND(A5823="Cervical Cancer Screening", E5823="Cost per service ($USD)"),
SUMIFS(CERV!$E:$E,CERV!$A:$A,C5823,CERV!$G:$G,D5823),
IF(AND(A5823="Cancer Screening for CKD patients", E5823="Cost per service ($USD)"),
SUMIFS(CANSCRN!$E:$E,CANSCRN!$A:$A,C5823,CANSCRN!$G:$G,D5823),
IF(AND(A5823="PSA Testing", E5823="Total Expenditure ($USD per 100,000 patients)"),
SUMIFS(PSA!$F:$F,PSA!$A:$A,C5823,PSA!$G:$G,D5823),
IF(AND(A5823="Colorectal Cancer Screening", E5823="Total Expenditure ($USD per 100,000 patients)"),
SUMIFS(COL!$F:$F,COL!$A:$A,C5823,COL!$G:$G,D5823),
IF(AND(A5823="Cervical Cancer Screening", E5823="Total Expenditure ($USD per 100,000 patients)"),
SUMIFS(CERV!$F:$F,CERV!$A:$A,C5823,CERV!$G:$G,D5823),
SUMIFS(CANSCRN!$F:$F,CANSCRN!$A:$A,C5823,CANSCRN!$G:$G,D5823))))))))))))</f>
        <v>33.913012199999997</v>
      </c>
    </row>
    <row r="5824" spans="1:6" x14ac:dyDescent="0.2">
      <c r="A5824" s="24" t="s">
        <v>105</v>
      </c>
      <c r="B5824" s="24" t="s">
        <v>101</v>
      </c>
      <c r="C5824" s="24" t="s">
        <v>49</v>
      </c>
      <c r="D5824" s="24">
        <v>2012</v>
      </c>
      <c r="E5824" s="24" t="s">
        <v>106</v>
      </c>
      <c r="F5824">
        <f>IF(AND(A5824="PSA Testing", E5824= "Utilization Rate (per 100,000 patients)"),
SUMIFS(PSA!$D:$D,PSA!$A:$A,C5824,PSA!$G:$G,D5824),
IF(AND(A5824="Colorectal Cancer Screening", E5824="Utilization Rate (per 100,000 patients)"),
SUMIFS(COL!$D:$D,COL!$A:$A,C5824,COL!$G:$G, D5824),
IF(AND(A5824="Cervical Cancer Screening", E5824="Utilization Rate (per 100,000 patients)"),
SUMIFS(CERV!$D:$D,CERV!$A:$A,C5824,CERV!$G:$G,D5824),
IF(AND(A5824="Cancer Screening for CKD patients", E5824="Utilization Rate (per 100,000 patients)"),
SUMIFS(CANSCRN!$D:$D,CANSCRN!$A:$A,C5824,CANSCRN!$G:$G,D5824),
IF(AND(A5824="PSA Testing", E5824="Cost per service ($USD)"),
SUMIFS(PSA!$E:$E,PSA!$A:$A,C5824,PSA!$G:$G,D5824),
IF(AND(A5824="Colorectal Cancer Screening", E5824="Cost per service ($USD)"),
SUMIFS(COL!$E:$E,COL!$A:$A,C5824,COL!$G:$G,D5824),
IF(AND(A5824="Cervical Cancer Screening", E5824="Cost per service ($USD)"),
SUMIFS(CERV!$E:$E,CERV!$A:$A,C5824,CERV!$G:$G,D5824),
IF(AND(A5824="Cancer Screening for CKD patients", E5824="Cost per service ($USD)"),
SUMIFS(CANSCRN!$E:$E,CANSCRN!$A:$A,C5824,CANSCRN!$G:$G,D5824),
IF(AND(A5824="PSA Testing", E5824="Total Expenditure ($USD per 100,000 patients)"),
SUMIFS(PSA!$F:$F,PSA!$A:$A,C5824,PSA!$G:$G,D5824),
IF(AND(A5824="Colorectal Cancer Screening", E5824="Total Expenditure ($USD per 100,000 patients)"),
SUMIFS(COL!$F:$F,COL!$A:$A,C5824,COL!$G:$G,D5824),
IF(AND(A5824="Cervical Cancer Screening", E5824="Total Expenditure ($USD per 100,000 patients)"),
SUMIFS(CERV!$F:$F,CERV!$A:$A,C5824,CERV!$G:$G,D5824),
SUMIFS(CANSCRN!$F:$F,CANSCRN!$A:$A,C5824,CANSCRN!$G:$G,D5824))))))))))))</f>
        <v>33.950958900000003</v>
      </c>
    </row>
    <row r="5825" spans="1:6" x14ac:dyDescent="0.2">
      <c r="A5825" s="24" t="s">
        <v>105</v>
      </c>
      <c r="B5825" s="24" t="s">
        <v>101</v>
      </c>
      <c r="C5825" s="24" t="s">
        <v>49</v>
      </c>
      <c r="D5825" s="24">
        <v>2013</v>
      </c>
      <c r="E5825" s="24" t="s">
        <v>106</v>
      </c>
      <c r="F5825">
        <f>IF(AND(A5825="PSA Testing", E5825= "Utilization Rate (per 100,000 patients)"),
SUMIFS(PSA!$D:$D,PSA!$A:$A,C5825,PSA!$G:$G,D5825),
IF(AND(A5825="Colorectal Cancer Screening", E5825="Utilization Rate (per 100,000 patients)"),
SUMIFS(COL!$D:$D,COL!$A:$A,C5825,COL!$G:$G, D5825),
IF(AND(A5825="Cervical Cancer Screening", E5825="Utilization Rate (per 100,000 patients)"),
SUMIFS(CERV!$D:$D,CERV!$A:$A,C5825,CERV!$G:$G,D5825),
IF(AND(A5825="Cancer Screening for CKD patients", E5825="Utilization Rate (per 100,000 patients)"),
SUMIFS(CANSCRN!$D:$D,CANSCRN!$A:$A,C5825,CANSCRN!$G:$G,D5825),
IF(AND(A5825="PSA Testing", E5825="Cost per service ($USD)"),
SUMIFS(PSA!$E:$E,PSA!$A:$A,C5825,PSA!$G:$G,D5825),
IF(AND(A5825="Colorectal Cancer Screening", E5825="Cost per service ($USD)"),
SUMIFS(COL!$E:$E,COL!$A:$A,C5825,COL!$G:$G,D5825),
IF(AND(A5825="Cervical Cancer Screening", E5825="Cost per service ($USD)"),
SUMIFS(CERV!$E:$E,CERV!$A:$A,C5825,CERV!$G:$G,D5825),
IF(AND(A5825="Cancer Screening for CKD patients", E5825="Cost per service ($USD)"),
SUMIFS(CANSCRN!$E:$E,CANSCRN!$A:$A,C5825,CANSCRN!$G:$G,D5825),
IF(AND(A5825="PSA Testing", E5825="Total Expenditure ($USD per 100,000 patients)"),
SUMIFS(PSA!$F:$F,PSA!$A:$A,C5825,PSA!$G:$G,D5825),
IF(AND(A5825="Colorectal Cancer Screening", E5825="Total Expenditure ($USD per 100,000 patients)"),
SUMIFS(COL!$F:$F,COL!$A:$A,C5825,COL!$G:$G,D5825),
IF(AND(A5825="Cervical Cancer Screening", E5825="Total Expenditure ($USD per 100,000 patients)"),
SUMIFS(CERV!$F:$F,CERV!$A:$A,C5825,CERV!$G:$G,D5825),
SUMIFS(CANSCRN!$F:$F,CANSCRN!$A:$A,C5825,CANSCRN!$G:$G,D5825))))))))))))</f>
        <v>34.691841199999999</v>
      </c>
    </row>
    <row r="5826" spans="1:6" x14ac:dyDescent="0.2">
      <c r="A5826" s="24" t="s">
        <v>105</v>
      </c>
      <c r="B5826" s="24" t="s">
        <v>101</v>
      </c>
      <c r="C5826" s="24" t="s">
        <v>49</v>
      </c>
      <c r="D5826" s="24">
        <v>2014</v>
      </c>
      <c r="E5826" s="24" t="s">
        <v>106</v>
      </c>
      <c r="F5826">
        <f>IF(AND(A5826="PSA Testing", E5826= "Utilization Rate (per 100,000 patients)"),
SUMIFS(PSA!$D:$D,PSA!$A:$A,C5826,PSA!$G:$G,D5826),
IF(AND(A5826="Colorectal Cancer Screening", E5826="Utilization Rate (per 100,000 patients)"),
SUMIFS(COL!$D:$D,COL!$A:$A,C5826,COL!$G:$G, D5826),
IF(AND(A5826="Cervical Cancer Screening", E5826="Utilization Rate (per 100,000 patients)"),
SUMIFS(CERV!$D:$D,CERV!$A:$A,C5826,CERV!$G:$G,D5826),
IF(AND(A5826="Cancer Screening for CKD patients", E5826="Utilization Rate (per 100,000 patients)"),
SUMIFS(CANSCRN!$D:$D,CANSCRN!$A:$A,C5826,CANSCRN!$G:$G,D5826),
IF(AND(A5826="PSA Testing", E5826="Cost per service ($USD)"),
SUMIFS(PSA!$E:$E,PSA!$A:$A,C5826,PSA!$G:$G,D5826),
IF(AND(A5826="Colorectal Cancer Screening", E5826="Cost per service ($USD)"),
SUMIFS(COL!$E:$E,COL!$A:$A,C5826,COL!$G:$G,D5826),
IF(AND(A5826="Cervical Cancer Screening", E5826="Cost per service ($USD)"),
SUMIFS(CERV!$E:$E,CERV!$A:$A,C5826,CERV!$G:$G,D5826),
IF(AND(A5826="Cancer Screening for CKD patients", E5826="Cost per service ($USD)"),
SUMIFS(CANSCRN!$E:$E,CANSCRN!$A:$A,C5826,CANSCRN!$G:$G,D5826),
IF(AND(A5826="PSA Testing", E5826="Total Expenditure ($USD per 100,000 patients)"),
SUMIFS(PSA!$F:$F,PSA!$A:$A,C5826,PSA!$G:$G,D5826),
IF(AND(A5826="Colorectal Cancer Screening", E5826="Total Expenditure ($USD per 100,000 patients)"),
SUMIFS(COL!$F:$F,COL!$A:$A,C5826,COL!$G:$G,D5826),
IF(AND(A5826="Cervical Cancer Screening", E5826="Total Expenditure ($USD per 100,000 patients)"),
SUMIFS(CERV!$F:$F,CERV!$A:$A,C5826,CERV!$G:$G,D5826),
SUMIFS(CANSCRN!$F:$F,CANSCRN!$A:$A,C5826,CANSCRN!$G:$G,D5826))))))))))))</f>
        <v>34.950014400000001</v>
      </c>
    </row>
    <row r="5827" spans="1:6" x14ac:dyDescent="0.2">
      <c r="A5827" s="24" t="s">
        <v>105</v>
      </c>
      <c r="B5827" s="24" t="s">
        <v>101</v>
      </c>
      <c r="C5827" s="24" t="s">
        <v>49</v>
      </c>
      <c r="D5827" s="24">
        <v>2015</v>
      </c>
      <c r="E5827" s="24" t="s">
        <v>106</v>
      </c>
      <c r="F5827">
        <f>IF(AND(A5827="PSA Testing", E5827= "Utilization Rate (per 100,000 patients)"),
SUMIFS(PSA!$D:$D,PSA!$A:$A,C5827,PSA!$G:$G,D5827),
IF(AND(A5827="Colorectal Cancer Screening", E5827="Utilization Rate (per 100,000 patients)"),
SUMIFS(COL!$D:$D,COL!$A:$A,C5827,COL!$G:$G, D5827),
IF(AND(A5827="Cervical Cancer Screening", E5827="Utilization Rate (per 100,000 patients)"),
SUMIFS(CERV!$D:$D,CERV!$A:$A,C5827,CERV!$G:$G,D5827),
IF(AND(A5827="Cancer Screening for CKD patients", E5827="Utilization Rate (per 100,000 patients)"),
SUMIFS(CANSCRN!$D:$D,CANSCRN!$A:$A,C5827,CANSCRN!$G:$G,D5827),
IF(AND(A5827="PSA Testing", E5827="Cost per service ($USD)"),
SUMIFS(PSA!$E:$E,PSA!$A:$A,C5827,PSA!$G:$G,D5827),
IF(AND(A5827="Colorectal Cancer Screening", E5827="Cost per service ($USD)"),
SUMIFS(COL!$E:$E,COL!$A:$A,C5827,COL!$G:$G,D5827),
IF(AND(A5827="Cervical Cancer Screening", E5827="Cost per service ($USD)"),
SUMIFS(CERV!$E:$E,CERV!$A:$A,C5827,CERV!$G:$G,D5827),
IF(AND(A5827="Cancer Screening for CKD patients", E5827="Cost per service ($USD)"),
SUMIFS(CANSCRN!$E:$E,CANSCRN!$A:$A,C5827,CANSCRN!$G:$G,D5827),
IF(AND(A5827="PSA Testing", E5827="Total Expenditure ($USD per 100,000 patients)"),
SUMIFS(PSA!$F:$F,PSA!$A:$A,C5827,PSA!$G:$G,D5827),
IF(AND(A5827="Colorectal Cancer Screening", E5827="Total Expenditure ($USD per 100,000 patients)"),
SUMIFS(COL!$F:$F,COL!$A:$A,C5827,COL!$G:$G,D5827),
IF(AND(A5827="Cervical Cancer Screening", E5827="Total Expenditure ($USD per 100,000 patients)"),
SUMIFS(CERV!$F:$F,CERV!$A:$A,C5827,CERV!$G:$G,D5827),
SUMIFS(CANSCRN!$F:$F,CANSCRN!$A:$A,C5827,CANSCRN!$G:$G,D5827))))))))))))</f>
        <v>32.718609399999998</v>
      </c>
    </row>
    <row r="5828" spans="1:6" x14ac:dyDescent="0.2">
      <c r="A5828" s="24" t="s">
        <v>105</v>
      </c>
      <c r="B5828" s="24" t="s">
        <v>101</v>
      </c>
      <c r="C5828" s="24" t="s">
        <v>49</v>
      </c>
      <c r="D5828" s="24">
        <v>2016</v>
      </c>
      <c r="E5828" s="24" t="s">
        <v>106</v>
      </c>
      <c r="F5828">
        <f>IF(AND(A5828="PSA Testing", E5828= "Utilization Rate (per 100,000 patients)"),
SUMIFS(PSA!$D:$D,PSA!$A:$A,C5828,PSA!$G:$G,D5828),
IF(AND(A5828="Colorectal Cancer Screening", E5828="Utilization Rate (per 100,000 patients)"),
SUMIFS(COL!$D:$D,COL!$A:$A,C5828,COL!$G:$G, D5828),
IF(AND(A5828="Cervical Cancer Screening", E5828="Utilization Rate (per 100,000 patients)"),
SUMIFS(CERV!$D:$D,CERV!$A:$A,C5828,CERV!$G:$G,D5828),
IF(AND(A5828="Cancer Screening for CKD patients", E5828="Utilization Rate (per 100,000 patients)"),
SUMIFS(CANSCRN!$D:$D,CANSCRN!$A:$A,C5828,CANSCRN!$G:$G,D5828),
IF(AND(A5828="PSA Testing", E5828="Cost per service ($USD)"),
SUMIFS(PSA!$E:$E,PSA!$A:$A,C5828,PSA!$G:$G,D5828),
IF(AND(A5828="Colorectal Cancer Screening", E5828="Cost per service ($USD)"),
SUMIFS(COL!$E:$E,COL!$A:$A,C5828,COL!$G:$G,D5828),
IF(AND(A5828="Cervical Cancer Screening", E5828="Cost per service ($USD)"),
SUMIFS(CERV!$E:$E,CERV!$A:$A,C5828,CERV!$G:$G,D5828),
IF(AND(A5828="Cancer Screening for CKD patients", E5828="Cost per service ($USD)"),
SUMIFS(CANSCRN!$E:$E,CANSCRN!$A:$A,C5828,CANSCRN!$G:$G,D5828),
IF(AND(A5828="PSA Testing", E5828="Total Expenditure ($USD per 100,000 patients)"),
SUMIFS(PSA!$F:$F,PSA!$A:$A,C5828,PSA!$G:$G,D5828),
IF(AND(A5828="Colorectal Cancer Screening", E5828="Total Expenditure ($USD per 100,000 patients)"),
SUMIFS(COL!$F:$F,COL!$A:$A,C5828,COL!$G:$G,D5828),
IF(AND(A5828="Cervical Cancer Screening", E5828="Total Expenditure ($USD per 100,000 patients)"),
SUMIFS(CERV!$F:$F,CERV!$A:$A,C5828,CERV!$G:$G,D5828),
SUMIFS(CANSCRN!$F:$F,CANSCRN!$A:$A,C5828,CANSCRN!$G:$G,D5828))))))))))))</f>
        <v>34.190831600000003</v>
      </c>
    </row>
    <row r="5829" spans="1:6" x14ac:dyDescent="0.2">
      <c r="A5829" s="24" t="s">
        <v>105</v>
      </c>
      <c r="B5829" s="24" t="s">
        <v>101</v>
      </c>
      <c r="C5829" s="24" t="s">
        <v>49</v>
      </c>
      <c r="D5829" s="24">
        <v>2017</v>
      </c>
      <c r="E5829" s="24" t="s">
        <v>106</v>
      </c>
      <c r="F5829">
        <f>IF(AND(A5829="PSA Testing", E5829= "Utilization Rate (per 100,000 patients)"),
SUMIFS(PSA!$D:$D,PSA!$A:$A,C5829,PSA!$G:$G,D5829),
IF(AND(A5829="Colorectal Cancer Screening", E5829="Utilization Rate (per 100,000 patients)"),
SUMIFS(COL!$D:$D,COL!$A:$A,C5829,COL!$G:$G, D5829),
IF(AND(A5829="Cervical Cancer Screening", E5829="Utilization Rate (per 100,000 patients)"),
SUMIFS(CERV!$D:$D,CERV!$A:$A,C5829,CERV!$G:$G,D5829),
IF(AND(A5829="Cancer Screening for CKD patients", E5829="Utilization Rate (per 100,000 patients)"),
SUMIFS(CANSCRN!$D:$D,CANSCRN!$A:$A,C5829,CANSCRN!$G:$G,D5829),
IF(AND(A5829="PSA Testing", E5829="Cost per service ($USD)"),
SUMIFS(PSA!$E:$E,PSA!$A:$A,C5829,PSA!$G:$G,D5829),
IF(AND(A5829="Colorectal Cancer Screening", E5829="Cost per service ($USD)"),
SUMIFS(COL!$E:$E,COL!$A:$A,C5829,COL!$G:$G,D5829),
IF(AND(A5829="Cervical Cancer Screening", E5829="Cost per service ($USD)"),
SUMIFS(CERV!$E:$E,CERV!$A:$A,C5829,CERV!$G:$G,D5829),
IF(AND(A5829="Cancer Screening for CKD patients", E5829="Cost per service ($USD)"),
SUMIFS(CANSCRN!$E:$E,CANSCRN!$A:$A,C5829,CANSCRN!$G:$G,D5829),
IF(AND(A5829="PSA Testing", E5829="Total Expenditure ($USD per 100,000 patients)"),
SUMIFS(PSA!$F:$F,PSA!$A:$A,C5829,PSA!$G:$G,D5829),
IF(AND(A5829="Colorectal Cancer Screening", E5829="Total Expenditure ($USD per 100,000 patients)"),
SUMIFS(COL!$F:$F,COL!$A:$A,C5829,COL!$G:$G,D5829),
IF(AND(A5829="Cervical Cancer Screening", E5829="Total Expenditure ($USD per 100,000 patients)"),
SUMIFS(CERV!$F:$F,CERV!$A:$A,C5829,CERV!$G:$G,D5829),
SUMIFS(CANSCRN!$F:$F,CANSCRN!$A:$A,C5829,CANSCRN!$G:$G,D5829))))))))))))</f>
        <v>34.458060500000002</v>
      </c>
    </row>
    <row r="5830" spans="1:6" x14ac:dyDescent="0.2">
      <c r="A5830" s="24" t="s">
        <v>105</v>
      </c>
      <c r="B5830" s="24" t="s">
        <v>101</v>
      </c>
      <c r="C5830" s="24" t="s">
        <v>49</v>
      </c>
      <c r="D5830" s="24">
        <v>2018</v>
      </c>
      <c r="E5830" s="24" t="s">
        <v>106</v>
      </c>
      <c r="F5830">
        <f>IF(AND(A5830="PSA Testing", E5830= "Utilization Rate (per 100,000 patients)"),
SUMIFS(PSA!$D:$D,PSA!$A:$A,C5830,PSA!$G:$G,D5830),
IF(AND(A5830="Colorectal Cancer Screening", E5830="Utilization Rate (per 100,000 patients)"),
SUMIFS(COL!$D:$D,COL!$A:$A,C5830,COL!$G:$G, D5830),
IF(AND(A5830="Cervical Cancer Screening", E5830="Utilization Rate (per 100,000 patients)"),
SUMIFS(CERV!$D:$D,CERV!$A:$A,C5830,CERV!$G:$G,D5830),
IF(AND(A5830="Cancer Screening for CKD patients", E5830="Utilization Rate (per 100,000 patients)"),
SUMIFS(CANSCRN!$D:$D,CANSCRN!$A:$A,C5830,CANSCRN!$G:$G,D5830),
IF(AND(A5830="PSA Testing", E5830="Cost per service ($USD)"),
SUMIFS(PSA!$E:$E,PSA!$A:$A,C5830,PSA!$G:$G,D5830),
IF(AND(A5830="Colorectal Cancer Screening", E5830="Cost per service ($USD)"),
SUMIFS(COL!$E:$E,COL!$A:$A,C5830,COL!$G:$G,D5830),
IF(AND(A5830="Cervical Cancer Screening", E5830="Cost per service ($USD)"),
SUMIFS(CERV!$E:$E,CERV!$A:$A,C5830,CERV!$G:$G,D5830),
IF(AND(A5830="Cancer Screening for CKD patients", E5830="Cost per service ($USD)"),
SUMIFS(CANSCRN!$E:$E,CANSCRN!$A:$A,C5830,CANSCRN!$G:$G,D5830),
IF(AND(A5830="PSA Testing", E5830="Total Expenditure ($USD per 100,000 patients)"),
SUMIFS(PSA!$F:$F,PSA!$A:$A,C5830,PSA!$G:$G,D5830),
IF(AND(A5830="Colorectal Cancer Screening", E5830="Total Expenditure ($USD per 100,000 patients)"),
SUMIFS(COL!$F:$F,COL!$A:$A,C5830,COL!$G:$G,D5830),
IF(AND(A5830="Cervical Cancer Screening", E5830="Total Expenditure ($USD per 100,000 patients)"),
SUMIFS(CERV!$F:$F,CERV!$A:$A,C5830,CERV!$G:$G,D5830),
SUMIFS(CANSCRN!$F:$F,CANSCRN!$A:$A,C5830,CANSCRN!$G:$G,D5830))))))))))))</f>
        <v>30.2718074</v>
      </c>
    </row>
    <row r="5831" spans="1:6" x14ac:dyDescent="0.2">
      <c r="A5831" s="24" t="s">
        <v>105</v>
      </c>
      <c r="B5831" s="24" t="s">
        <v>101</v>
      </c>
      <c r="C5831" s="24" t="s">
        <v>49</v>
      </c>
      <c r="D5831" s="24">
        <v>2019</v>
      </c>
      <c r="E5831" s="24" t="s">
        <v>106</v>
      </c>
      <c r="F5831">
        <f>IF(AND(A5831="PSA Testing", E5831= "Utilization Rate (per 100,000 patients)"),
SUMIFS(PSA!$D:$D,PSA!$A:$A,C5831,PSA!$G:$G,D5831),
IF(AND(A5831="Colorectal Cancer Screening", E5831="Utilization Rate (per 100,000 patients)"),
SUMIFS(COL!$D:$D,COL!$A:$A,C5831,COL!$G:$G, D5831),
IF(AND(A5831="Cervical Cancer Screening", E5831="Utilization Rate (per 100,000 patients)"),
SUMIFS(CERV!$D:$D,CERV!$A:$A,C5831,CERV!$G:$G,D5831),
IF(AND(A5831="Cancer Screening for CKD patients", E5831="Utilization Rate (per 100,000 patients)"),
SUMIFS(CANSCRN!$D:$D,CANSCRN!$A:$A,C5831,CANSCRN!$G:$G,D5831),
IF(AND(A5831="PSA Testing", E5831="Cost per service ($USD)"),
SUMIFS(PSA!$E:$E,PSA!$A:$A,C5831,PSA!$G:$G,D5831),
IF(AND(A5831="Colorectal Cancer Screening", E5831="Cost per service ($USD)"),
SUMIFS(COL!$E:$E,COL!$A:$A,C5831,COL!$G:$G,D5831),
IF(AND(A5831="Cervical Cancer Screening", E5831="Cost per service ($USD)"),
SUMIFS(CERV!$E:$E,CERV!$A:$A,C5831,CERV!$G:$G,D5831),
IF(AND(A5831="Cancer Screening for CKD patients", E5831="Cost per service ($USD)"),
SUMIFS(CANSCRN!$E:$E,CANSCRN!$A:$A,C5831,CANSCRN!$G:$G,D5831),
IF(AND(A5831="PSA Testing", E5831="Total Expenditure ($USD per 100,000 patients)"),
SUMIFS(PSA!$F:$F,PSA!$A:$A,C5831,PSA!$G:$G,D5831),
IF(AND(A5831="Colorectal Cancer Screening", E5831="Total Expenditure ($USD per 100,000 patients)"),
SUMIFS(COL!$F:$F,COL!$A:$A,C5831,COL!$G:$G,D5831),
IF(AND(A5831="Cervical Cancer Screening", E5831="Total Expenditure ($USD per 100,000 patients)"),
SUMIFS(CERV!$F:$F,CERV!$A:$A,C5831,CERV!$G:$G,D5831),
SUMIFS(CANSCRN!$F:$F,CANSCRN!$A:$A,C5831,CANSCRN!$G:$G,D5831))))))))))))</f>
        <v>29.929061999999998</v>
      </c>
    </row>
    <row r="5832" spans="1:6" x14ac:dyDescent="0.2">
      <c r="A5832" s="24" t="s">
        <v>105</v>
      </c>
      <c r="B5832" s="24" t="s">
        <v>101</v>
      </c>
      <c r="C5832" s="24" t="s">
        <v>108</v>
      </c>
      <c r="D5832" s="24">
        <v>2009</v>
      </c>
      <c r="E5832" s="24" t="s">
        <v>106</v>
      </c>
      <c r="F5832">
        <f>IF(AND(A5832="PSA Testing", E5832= "Utilization Rate (per 100,000 patients)"),
SUMIFS(PSA!$D:$D,PSA!$A:$A,C5832,PSA!$G:$G,D5832),
IF(AND(A5832="Colorectal Cancer Screening", E5832="Utilization Rate (per 100,000 patients)"),
SUMIFS(COL!$D:$D,COL!$A:$A,C5832,COL!$G:$G, D5832),
IF(AND(A5832="Cervical Cancer Screening", E5832="Utilization Rate (per 100,000 patients)"),
SUMIFS(CERV!$D:$D,CERV!$A:$A,C5832,CERV!$G:$G,D5832),
IF(AND(A5832="Cancer Screening for CKD patients", E5832="Utilization Rate (per 100,000 patients)"),
SUMIFS(CANSCRN!$D:$D,CANSCRN!$A:$A,C5832,CANSCRN!$G:$G,D5832),
IF(AND(A5832="PSA Testing", E5832="Cost per service ($USD)"),
SUMIFS(PSA!$E:$E,PSA!$A:$A,C5832,PSA!$G:$G,D5832),
IF(AND(A5832="Colorectal Cancer Screening", E5832="Cost per service ($USD)"),
SUMIFS(COL!$E:$E,COL!$A:$A,C5832,COL!$G:$G,D5832),
IF(AND(A5832="Cervical Cancer Screening", E5832="Cost per service ($USD)"),
SUMIFS(CERV!$E:$E,CERV!$A:$A,C5832,CERV!$G:$G,D5832),
IF(AND(A5832="Cancer Screening for CKD patients", E5832="Cost per service ($USD)"),
SUMIFS(CANSCRN!$E:$E,CANSCRN!$A:$A,C5832,CANSCRN!$G:$G,D5832),
IF(AND(A5832="PSA Testing", E5832="Total Expenditure ($USD per 100,000 patients)"),
SUMIFS(PSA!$F:$F,PSA!$A:$A,C5832,PSA!$G:$G,D5832),
IF(AND(A5832="Colorectal Cancer Screening", E5832="Total Expenditure ($USD per 100,000 patients)"),
SUMIFS(COL!$F:$F,COL!$A:$A,C5832,COL!$G:$G,D5832),
IF(AND(A5832="Cervical Cancer Screening", E5832="Total Expenditure ($USD per 100,000 patients)"),
SUMIFS(CERV!$F:$F,CERV!$A:$A,C5832,CERV!$G:$G,D5832),
SUMIFS(CANSCRN!$F:$F,CANSCRN!$A:$A,C5832,CANSCRN!$G:$G,D5832))))))))))))</f>
        <v>0</v>
      </c>
    </row>
    <row r="5833" spans="1:6" x14ac:dyDescent="0.2">
      <c r="A5833" s="24" t="s">
        <v>105</v>
      </c>
      <c r="B5833" s="24" t="s">
        <v>101</v>
      </c>
      <c r="C5833" s="24" t="s">
        <v>108</v>
      </c>
      <c r="D5833" s="24">
        <v>2010</v>
      </c>
      <c r="E5833" s="24" t="s">
        <v>106</v>
      </c>
      <c r="F5833">
        <f>IF(AND(A5833="PSA Testing", E5833= "Utilization Rate (per 100,000 patients)"),
SUMIFS(PSA!$D:$D,PSA!$A:$A,C5833,PSA!$G:$G,D5833),
IF(AND(A5833="Colorectal Cancer Screening", E5833="Utilization Rate (per 100,000 patients)"),
SUMIFS(COL!$D:$D,COL!$A:$A,C5833,COL!$G:$G, D5833),
IF(AND(A5833="Cervical Cancer Screening", E5833="Utilization Rate (per 100,000 patients)"),
SUMIFS(CERV!$D:$D,CERV!$A:$A,C5833,CERV!$G:$G,D5833),
IF(AND(A5833="Cancer Screening for CKD patients", E5833="Utilization Rate (per 100,000 patients)"),
SUMIFS(CANSCRN!$D:$D,CANSCRN!$A:$A,C5833,CANSCRN!$G:$G,D5833),
IF(AND(A5833="PSA Testing", E5833="Cost per service ($USD)"),
SUMIFS(PSA!$E:$E,PSA!$A:$A,C5833,PSA!$G:$G,D5833),
IF(AND(A5833="Colorectal Cancer Screening", E5833="Cost per service ($USD)"),
SUMIFS(COL!$E:$E,COL!$A:$A,C5833,COL!$G:$G,D5833),
IF(AND(A5833="Cervical Cancer Screening", E5833="Cost per service ($USD)"),
SUMIFS(CERV!$E:$E,CERV!$A:$A,C5833,CERV!$G:$G,D5833),
IF(AND(A5833="Cancer Screening for CKD patients", E5833="Cost per service ($USD)"),
SUMIFS(CANSCRN!$E:$E,CANSCRN!$A:$A,C5833,CANSCRN!$G:$G,D5833),
IF(AND(A5833="PSA Testing", E5833="Total Expenditure ($USD per 100,000 patients)"),
SUMIFS(PSA!$F:$F,PSA!$A:$A,C5833,PSA!$G:$G,D5833),
IF(AND(A5833="Colorectal Cancer Screening", E5833="Total Expenditure ($USD per 100,000 patients)"),
SUMIFS(COL!$F:$F,COL!$A:$A,C5833,COL!$G:$G,D5833),
IF(AND(A5833="Cervical Cancer Screening", E5833="Total Expenditure ($USD per 100,000 patients)"),
SUMIFS(CERV!$F:$F,CERV!$A:$A,C5833,CERV!$G:$G,D5833),
SUMIFS(CANSCRN!$F:$F,CANSCRN!$A:$A,C5833,CANSCRN!$G:$G,D5833))))))))))))</f>
        <v>0</v>
      </c>
    </row>
    <row r="5834" spans="1:6" x14ac:dyDescent="0.2">
      <c r="A5834" s="24" t="s">
        <v>105</v>
      </c>
      <c r="B5834" s="24" t="s">
        <v>101</v>
      </c>
      <c r="C5834" s="24" t="s">
        <v>108</v>
      </c>
      <c r="D5834" s="24">
        <v>2011</v>
      </c>
      <c r="E5834" s="24" t="s">
        <v>106</v>
      </c>
      <c r="F5834">
        <f>IF(AND(A5834="PSA Testing", E5834= "Utilization Rate (per 100,000 patients)"),
SUMIFS(PSA!$D:$D,PSA!$A:$A,C5834,PSA!$G:$G,D5834),
IF(AND(A5834="Colorectal Cancer Screening", E5834="Utilization Rate (per 100,000 patients)"),
SUMIFS(COL!$D:$D,COL!$A:$A,C5834,COL!$G:$G, D5834),
IF(AND(A5834="Cervical Cancer Screening", E5834="Utilization Rate (per 100,000 patients)"),
SUMIFS(CERV!$D:$D,CERV!$A:$A,C5834,CERV!$G:$G,D5834),
IF(AND(A5834="Cancer Screening for CKD patients", E5834="Utilization Rate (per 100,000 patients)"),
SUMIFS(CANSCRN!$D:$D,CANSCRN!$A:$A,C5834,CANSCRN!$G:$G,D5834),
IF(AND(A5834="PSA Testing", E5834="Cost per service ($USD)"),
SUMIFS(PSA!$E:$E,PSA!$A:$A,C5834,PSA!$G:$G,D5834),
IF(AND(A5834="Colorectal Cancer Screening", E5834="Cost per service ($USD)"),
SUMIFS(COL!$E:$E,COL!$A:$A,C5834,COL!$G:$G,D5834),
IF(AND(A5834="Cervical Cancer Screening", E5834="Cost per service ($USD)"),
SUMIFS(CERV!$E:$E,CERV!$A:$A,C5834,CERV!$G:$G,D5834),
IF(AND(A5834="Cancer Screening for CKD patients", E5834="Cost per service ($USD)"),
SUMIFS(CANSCRN!$E:$E,CANSCRN!$A:$A,C5834,CANSCRN!$G:$G,D5834),
IF(AND(A5834="PSA Testing", E5834="Total Expenditure ($USD per 100,000 patients)"),
SUMIFS(PSA!$F:$F,PSA!$A:$A,C5834,PSA!$G:$G,D5834),
IF(AND(A5834="Colorectal Cancer Screening", E5834="Total Expenditure ($USD per 100,000 patients)"),
SUMIFS(COL!$F:$F,COL!$A:$A,C5834,COL!$G:$G,D5834),
IF(AND(A5834="Cervical Cancer Screening", E5834="Total Expenditure ($USD per 100,000 patients)"),
SUMIFS(CERV!$F:$F,CERV!$A:$A,C5834,CERV!$G:$G,D5834),
SUMIFS(CANSCRN!$F:$F,CANSCRN!$A:$A,C5834,CANSCRN!$G:$G,D5834))))))))))))</f>
        <v>0</v>
      </c>
    </row>
    <row r="5835" spans="1:6" x14ac:dyDescent="0.2">
      <c r="A5835" s="24" t="s">
        <v>105</v>
      </c>
      <c r="B5835" s="24" t="s">
        <v>101</v>
      </c>
      <c r="C5835" s="24" t="s">
        <v>108</v>
      </c>
      <c r="D5835" s="24">
        <v>2012</v>
      </c>
      <c r="E5835" s="24" t="s">
        <v>106</v>
      </c>
      <c r="F5835">
        <f>IF(AND(A5835="PSA Testing", E5835= "Utilization Rate (per 100,000 patients)"),
SUMIFS(PSA!$D:$D,PSA!$A:$A,C5835,PSA!$G:$G,D5835),
IF(AND(A5835="Colorectal Cancer Screening", E5835="Utilization Rate (per 100,000 patients)"),
SUMIFS(COL!$D:$D,COL!$A:$A,C5835,COL!$G:$G, D5835),
IF(AND(A5835="Cervical Cancer Screening", E5835="Utilization Rate (per 100,000 patients)"),
SUMIFS(CERV!$D:$D,CERV!$A:$A,C5835,CERV!$G:$G,D5835),
IF(AND(A5835="Cancer Screening for CKD patients", E5835="Utilization Rate (per 100,000 patients)"),
SUMIFS(CANSCRN!$D:$D,CANSCRN!$A:$A,C5835,CANSCRN!$G:$G,D5835),
IF(AND(A5835="PSA Testing", E5835="Cost per service ($USD)"),
SUMIFS(PSA!$E:$E,PSA!$A:$A,C5835,PSA!$G:$G,D5835),
IF(AND(A5835="Colorectal Cancer Screening", E5835="Cost per service ($USD)"),
SUMIFS(COL!$E:$E,COL!$A:$A,C5835,COL!$G:$G,D5835),
IF(AND(A5835="Cervical Cancer Screening", E5835="Cost per service ($USD)"),
SUMIFS(CERV!$E:$E,CERV!$A:$A,C5835,CERV!$G:$G,D5835),
IF(AND(A5835="Cancer Screening for CKD patients", E5835="Cost per service ($USD)"),
SUMIFS(CANSCRN!$E:$E,CANSCRN!$A:$A,C5835,CANSCRN!$G:$G,D5835),
IF(AND(A5835="PSA Testing", E5835="Total Expenditure ($USD per 100,000 patients)"),
SUMIFS(PSA!$F:$F,PSA!$A:$A,C5835,PSA!$G:$G,D5835),
IF(AND(A5835="Colorectal Cancer Screening", E5835="Total Expenditure ($USD per 100,000 patients)"),
SUMIFS(COL!$F:$F,COL!$A:$A,C5835,COL!$G:$G,D5835),
IF(AND(A5835="Cervical Cancer Screening", E5835="Total Expenditure ($USD per 100,000 patients)"),
SUMIFS(CERV!$F:$F,CERV!$A:$A,C5835,CERV!$G:$G,D5835),
SUMIFS(CANSCRN!$F:$F,CANSCRN!$A:$A,C5835,CANSCRN!$G:$G,D5835))))))))))))</f>
        <v>0</v>
      </c>
    </row>
    <row r="5836" spans="1:6" x14ac:dyDescent="0.2">
      <c r="A5836" s="24" t="s">
        <v>105</v>
      </c>
      <c r="B5836" s="24" t="s">
        <v>101</v>
      </c>
      <c r="C5836" s="24" t="s">
        <v>108</v>
      </c>
      <c r="D5836" s="24">
        <v>2013</v>
      </c>
      <c r="E5836" s="24" t="s">
        <v>106</v>
      </c>
      <c r="F5836">
        <f>IF(AND(A5836="PSA Testing", E5836= "Utilization Rate (per 100,000 patients)"),
SUMIFS(PSA!$D:$D,PSA!$A:$A,C5836,PSA!$G:$G,D5836),
IF(AND(A5836="Colorectal Cancer Screening", E5836="Utilization Rate (per 100,000 patients)"),
SUMIFS(COL!$D:$D,COL!$A:$A,C5836,COL!$G:$G, D5836),
IF(AND(A5836="Cervical Cancer Screening", E5836="Utilization Rate (per 100,000 patients)"),
SUMIFS(CERV!$D:$D,CERV!$A:$A,C5836,CERV!$G:$G,D5836),
IF(AND(A5836="Cancer Screening for CKD patients", E5836="Utilization Rate (per 100,000 patients)"),
SUMIFS(CANSCRN!$D:$D,CANSCRN!$A:$A,C5836,CANSCRN!$G:$G,D5836),
IF(AND(A5836="PSA Testing", E5836="Cost per service ($USD)"),
SUMIFS(PSA!$E:$E,PSA!$A:$A,C5836,PSA!$G:$G,D5836),
IF(AND(A5836="Colorectal Cancer Screening", E5836="Cost per service ($USD)"),
SUMIFS(COL!$E:$E,COL!$A:$A,C5836,COL!$G:$G,D5836),
IF(AND(A5836="Cervical Cancer Screening", E5836="Cost per service ($USD)"),
SUMIFS(CERV!$E:$E,CERV!$A:$A,C5836,CERV!$G:$G,D5836),
IF(AND(A5836="Cancer Screening for CKD patients", E5836="Cost per service ($USD)"),
SUMIFS(CANSCRN!$E:$E,CANSCRN!$A:$A,C5836,CANSCRN!$G:$G,D5836),
IF(AND(A5836="PSA Testing", E5836="Total Expenditure ($USD per 100,000 patients)"),
SUMIFS(PSA!$F:$F,PSA!$A:$A,C5836,PSA!$G:$G,D5836),
IF(AND(A5836="Colorectal Cancer Screening", E5836="Total Expenditure ($USD per 100,000 patients)"),
SUMIFS(COL!$F:$F,COL!$A:$A,C5836,COL!$G:$G,D5836),
IF(AND(A5836="Cervical Cancer Screening", E5836="Total Expenditure ($USD per 100,000 patients)"),
SUMIFS(CERV!$F:$F,CERV!$A:$A,C5836,CERV!$G:$G,D5836),
SUMIFS(CANSCRN!$F:$F,CANSCRN!$A:$A,C5836,CANSCRN!$G:$G,D5836))))))))))))</f>
        <v>0</v>
      </c>
    </row>
    <row r="5837" spans="1:6" x14ac:dyDescent="0.2">
      <c r="A5837" s="24" t="s">
        <v>105</v>
      </c>
      <c r="B5837" s="24" t="s">
        <v>101</v>
      </c>
      <c r="C5837" s="24" t="s">
        <v>108</v>
      </c>
      <c r="D5837" s="24">
        <v>2014</v>
      </c>
      <c r="E5837" s="24" t="s">
        <v>106</v>
      </c>
      <c r="F5837">
        <f>IF(AND(A5837="PSA Testing", E5837= "Utilization Rate (per 100,000 patients)"),
SUMIFS(PSA!$D:$D,PSA!$A:$A,C5837,PSA!$G:$G,D5837),
IF(AND(A5837="Colorectal Cancer Screening", E5837="Utilization Rate (per 100,000 patients)"),
SUMIFS(COL!$D:$D,COL!$A:$A,C5837,COL!$G:$G, D5837),
IF(AND(A5837="Cervical Cancer Screening", E5837="Utilization Rate (per 100,000 patients)"),
SUMIFS(CERV!$D:$D,CERV!$A:$A,C5837,CERV!$G:$G,D5837),
IF(AND(A5837="Cancer Screening for CKD patients", E5837="Utilization Rate (per 100,000 patients)"),
SUMIFS(CANSCRN!$D:$D,CANSCRN!$A:$A,C5837,CANSCRN!$G:$G,D5837),
IF(AND(A5837="PSA Testing", E5837="Cost per service ($USD)"),
SUMIFS(PSA!$E:$E,PSA!$A:$A,C5837,PSA!$G:$G,D5837),
IF(AND(A5837="Colorectal Cancer Screening", E5837="Cost per service ($USD)"),
SUMIFS(COL!$E:$E,COL!$A:$A,C5837,COL!$G:$G,D5837),
IF(AND(A5837="Cervical Cancer Screening", E5837="Cost per service ($USD)"),
SUMIFS(CERV!$E:$E,CERV!$A:$A,C5837,CERV!$G:$G,D5837),
IF(AND(A5837="Cancer Screening for CKD patients", E5837="Cost per service ($USD)"),
SUMIFS(CANSCRN!$E:$E,CANSCRN!$A:$A,C5837,CANSCRN!$G:$G,D5837),
IF(AND(A5837="PSA Testing", E5837="Total Expenditure ($USD per 100,000 patients)"),
SUMIFS(PSA!$F:$F,PSA!$A:$A,C5837,PSA!$G:$G,D5837),
IF(AND(A5837="Colorectal Cancer Screening", E5837="Total Expenditure ($USD per 100,000 patients)"),
SUMIFS(COL!$F:$F,COL!$A:$A,C5837,COL!$G:$G,D5837),
IF(AND(A5837="Cervical Cancer Screening", E5837="Total Expenditure ($USD per 100,000 patients)"),
SUMIFS(CERV!$F:$F,CERV!$A:$A,C5837,CERV!$G:$G,D5837),
SUMIFS(CANSCRN!$F:$F,CANSCRN!$A:$A,C5837,CANSCRN!$G:$G,D5837))))))))))))</f>
        <v>0</v>
      </c>
    </row>
    <row r="5838" spans="1:6" x14ac:dyDescent="0.2">
      <c r="A5838" s="24" t="s">
        <v>105</v>
      </c>
      <c r="B5838" s="24" t="s">
        <v>101</v>
      </c>
      <c r="C5838" s="24" t="s">
        <v>108</v>
      </c>
      <c r="D5838" s="24">
        <v>2015</v>
      </c>
      <c r="E5838" s="24" t="s">
        <v>106</v>
      </c>
      <c r="F5838">
        <f>IF(AND(A5838="PSA Testing", E5838= "Utilization Rate (per 100,000 patients)"),
SUMIFS(PSA!$D:$D,PSA!$A:$A,C5838,PSA!$G:$G,D5838),
IF(AND(A5838="Colorectal Cancer Screening", E5838="Utilization Rate (per 100,000 patients)"),
SUMIFS(COL!$D:$D,COL!$A:$A,C5838,COL!$G:$G, D5838),
IF(AND(A5838="Cervical Cancer Screening", E5838="Utilization Rate (per 100,000 patients)"),
SUMIFS(CERV!$D:$D,CERV!$A:$A,C5838,CERV!$G:$G,D5838),
IF(AND(A5838="Cancer Screening for CKD patients", E5838="Utilization Rate (per 100,000 patients)"),
SUMIFS(CANSCRN!$D:$D,CANSCRN!$A:$A,C5838,CANSCRN!$G:$G,D5838),
IF(AND(A5838="PSA Testing", E5838="Cost per service ($USD)"),
SUMIFS(PSA!$E:$E,PSA!$A:$A,C5838,PSA!$G:$G,D5838),
IF(AND(A5838="Colorectal Cancer Screening", E5838="Cost per service ($USD)"),
SUMIFS(COL!$E:$E,COL!$A:$A,C5838,COL!$G:$G,D5838),
IF(AND(A5838="Cervical Cancer Screening", E5838="Cost per service ($USD)"),
SUMIFS(CERV!$E:$E,CERV!$A:$A,C5838,CERV!$G:$G,D5838),
IF(AND(A5838="Cancer Screening for CKD patients", E5838="Cost per service ($USD)"),
SUMIFS(CANSCRN!$E:$E,CANSCRN!$A:$A,C5838,CANSCRN!$G:$G,D5838),
IF(AND(A5838="PSA Testing", E5838="Total Expenditure ($USD per 100,000 patients)"),
SUMIFS(PSA!$F:$F,PSA!$A:$A,C5838,PSA!$G:$G,D5838),
IF(AND(A5838="Colorectal Cancer Screening", E5838="Total Expenditure ($USD per 100,000 patients)"),
SUMIFS(COL!$F:$F,COL!$A:$A,C5838,COL!$G:$G,D5838),
IF(AND(A5838="Cervical Cancer Screening", E5838="Total Expenditure ($USD per 100,000 patients)"),
SUMIFS(CERV!$F:$F,CERV!$A:$A,C5838,CERV!$G:$G,D5838),
SUMIFS(CANSCRN!$F:$F,CANSCRN!$A:$A,C5838,CANSCRN!$G:$G,D5838))))))))))))</f>
        <v>0</v>
      </c>
    </row>
    <row r="5839" spans="1:6" x14ac:dyDescent="0.2">
      <c r="A5839" s="24" t="s">
        <v>105</v>
      </c>
      <c r="B5839" s="24" t="s">
        <v>101</v>
      </c>
      <c r="C5839" s="24" t="s">
        <v>108</v>
      </c>
      <c r="D5839" s="24">
        <v>2016</v>
      </c>
      <c r="E5839" s="24" t="s">
        <v>106</v>
      </c>
      <c r="F5839">
        <f>IF(AND(A5839="PSA Testing", E5839= "Utilization Rate (per 100,000 patients)"),
SUMIFS(PSA!$D:$D,PSA!$A:$A,C5839,PSA!$G:$G,D5839),
IF(AND(A5839="Colorectal Cancer Screening", E5839="Utilization Rate (per 100,000 patients)"),
SUMIFS(COL!$D:$D,COL!$A:$A,C5839,COL!$G:$G, D5839),
IF(AND(A5839="Cervical Cancer Screening", E5839="Utilization Rate (per 100,000 patients)"),
SUMIFS(CERV!$D:$D,CERV!$A:$A,C5839,CERV!$G:$G,D5839),
IF(AND(A5839="Cancer Screening for CKD patients", E5839="Utilization Rate (per 100,000 patients)"),
SUMIFS(CANSCRN!$D:$D,CANSCRN!$A:$A,C5839,CANSCRN!$G:$G,D5839),
IF(AND(A5839="PSA Testing", E5839="Cost per service ($USD)"),
SUMIFS(PSA!$E:$E,PSA!$A:$A,C5839,PSA!$G:$G,D5839),
IF(AND(A5839="Colorectal Cancer Screening", E5839="Cost per service ($USD)"),
SUMIFS(COL!$E:$E,COL!$A:$A,C5839,COL!$G:$G,D5839),
IF(AND(A5839="Cervical Cancer Screening", E5839="Cost per service ($USD)"),
SUMIFS(CERV!$E:$E,CERV!$A:$A,C5839,CERV!$G:$G,D5839),
IF(AND(A5839="Cancer Screening for CKD patients", E5839="Cost per service ($USD)"),
SUMIFS(CANSCRN!$E:$E,CANSCRN!$A:$A,C5839,CANSCRN!$G:$G,D5839),
IF(AND(A5839="PSA Testing", E5839="Total Expenditure ($USD per 100,000 patients)"),
SUMIFS(PSA!$F:$F,PSA!$A:$A,C5839,PSA!$G:$G,D5839),
IF(AND(A5839="Colorectal Cancer Screening", E5839="Total Expenditure ($USD per 100,000 patients)"),
SUMIFS(COL!$F:$F,COL!$A:$A,C5839,COL!$G:$G,D5839),
IF(AND(A5839="Cervical Cancer Screening", E5839="Total Expenditure ($USD per 100,000 patients)"),
SUMIFS(CERV!$F:$F,CERV!$A:$A,C5839,CERV!$G:$G,D5839),
SUMIFS(CANSCRN!$F:$F,CANSCRN!$A:$A,C5839,CANSCRN!$G:$G,D5839))))))))))))</f>
        <v>0</v>
      </c>
    </row>
    <row r="5840" spans="1:6" x14ac:dyDescent="0.2">
      <c r="A5840" s="24" t="s">
        <v>105</v>
      </c>
      <c r="B5840" s="24" t="s">
        <v>101</v>
      </c>
      <c r="C5840" s="24" t="s">
        <v>108</v>
      </c>
      <c r="D5840" s="24">
        <v>2017</v>
      </c>
      <c r="E5840" s="24" t="s">
        <v>106</v>
      </c>
      <c r="F5840">
        <f>IF(AND(A5840="PSA Testing", E5840= "Utilization Rate (per 100,000 patients)"),
SUMIFS(PSA!$D:$D,PSA!$A:$A,C5840,PSA!$G:$G,D5840),
IF(AND(A5840="Colorectal Cancer Screening", E5840="Utilization Rate (per 100,000 patients)"),
SUMIFS(COL!$D:$D,COL!$A:$A,C5840,COL!$G:$G, D5840),
IF(AND(A5840="Cervical Cancer Screening", E5840="Utilization Rate (per 100,000 patients)"),
SUMIFS(CERV!$D:$D,CERV!$A:$A,C5840,CERV!$G:$G,D5840),
IF(AND(A5840="Cancer Screening for CKD patients", E5840="Utilization Rate (per 100,000 patients)"),
SUMIFS(CANSCRN!$D:$D,CANSCRN!$A:$A,C5840,CANSCRN!$G:$G,D5840),
IF(AND(A5840="PSA Testing", E5840="Cost per service ($USD)"),
SUMIFS(PSA!$E:$E,PSA!$A:$A,C5840,PSA!$G:$G,D5840),
IF(AND(A5840="Colorectal Cancer Screening", E5840="Cost per service ($USD)"),
SUMIFS(COL!$E:$E,COL!$A:$A,C5840,COL!$G:$G,D5840),
IF(AND(A5840="Cervical Cancer Screening", E5840="Cost per service ($USD)"),
SUMIFS(CERV!$E:$E,CERV!$A:$A,C5840,CERV!$G:$G,D5840),
IF(AND(A5840="Cancer Screening for CKD patients", E5840="Cost per service ($USD)"),
SUMIFS(CANSCRN!$E:$E,CANSCRN!$A:$A,C5840,CANSCRN!$G:$G,D5840),
IF(AND(A5840="PSA Testing", E5840="Total Expenditure ($USD per 100,000 patients)"),
SUMIFS(PSA!$F:$F,PSA!$A:$A,C5840,PSA!$G:$G,D5840),
IF(AND(A5840="Colorectal Cancer Screening", E5840="Total Expenditure ($USD per 100,000 patients)"),
SUMIFS(COL!$F:$F,COL!$A:$A,C5840,COL!$G:$G,D5840),
IF(AND(A5840="Cervical Cancer Screening", E5840="Total Expenditure ($USD per 100,000 patients)"),
SUMIFS(CERV!$F:$F,CERV!$A:$A,C5840,CERV!$G:$G,D5840),
SUMIFS(CANSCRN!$F:$F,CANSCRN!$A:$A,C5840,CANSCRN!$G:$G,D5840))))))))))))</f>
        <v>0</v>
      </c>
    </row>
    <row r="5841" spans="1:6" x14ac:dyDescent="0.2">
      <c r="A5841" s="24" t="s">
        <v>105</v>
      </c>
      <c r="B5841" s="24" t="s">
        <v>101</v>
      </c>
      <c r="C5841" s="24" t="s">
        <v>108</v>
      </c>
      <c r="D5841" s="24">
        <v>2018</v>
      </c>
      <c r="E5841" s="24" t="s">
        <v>106</v>
      </c>
      <c r="F5841">
        <f>IF(AND(A5841="PSA Testing", E5841= "Utilization Rate (per 100,000 patients)"),
SUMIFS(PSA!$D:$D,PSA!$A:$A,C5841,PSA!$G:$G,D5841),
IF(AND(A5841="Colorectal Cancer Screening", E5841="Utilization Rate (per 100,000 patients)"),
SUMIFS(COL!$D:$D,COL!$A:$A,C5841,COL!$G:$G, D5841),
IF(AND(A5841="Cervical Cancer Screening", E5841="Utilization Rate (per 100,000 patients)"),
SUMIFS(CERV!$D:$D,CERV!$A:$A,C5841,CERV!$G:$G,D5841),
IF(AND(A5841="Cancer Screening for CKD patients", E5841="Utilization Rate (per 100,000 patients)"),
SUMIFS(CANSCRN!$D:$D,CANSCRN!$A:$A,C5841,CANSCRN!$G:$G,D5841),
IF(AND(A5841="PSA Testing", E5841="Cost per service ($USD)"),
SUMIFS(PSA!$E:$E,PSA!$A:$A,C5841,PSA!$G:$G,D5841),
IF(AND(A5841="Colorectal Cancer Screening", E5841="Cost per service ($USD)"),
SUMIFS(COL!$E:$E,COL!$A:$A,C5841,COL!$G:$G,D5841),
IF(AND(A5841="Cervical Cancer Screening", E5841="Cost per service ($USD)"),
SUMIFS(CERV!$E:$E,CERV!$A:$A,C5841,CERV!$G:$G,D5841),
IF(AND(A5841="Cancer Screening for CKD patients", E5841="Cost per service ($USD)"),
SUMIFS(CANSCRN!$E:$E,CANSCRN!$A:$A,C5841,CANSCRN!$G:$G,D5841),
IF(AND(A5841="PSA Testing", E5841="Total Expenditure ($USD per 100,000 patients)"),
SUMIFS(PSA!$F:$F,PSA!$A:$A,C5841,PSA!$G:$G,D5841),
IF(AND(A5841="Colorectal Cancer Screening", E5841="Total Expenditure ($USD per 100,000 patients)"),
SUMIFS(COL!$F:$F,COL!$A:$A,C5841,COL!$G:$G,D5841),
IF(AND(A5841="Cervical Cancer Screening", E5841="Total Expenditure ($USD per 100,000 patients)"),
SUMIFS(CERV!$F:$F,CERV!$A:$A,C5841,CERV!$G:$G,D5841),
SUMIFS(CANSCRN!$F:$F,CANSCRN!$A:$A,C5841,CANSCRN!$G:$G,D5841))))))))))))</f>
        <v>0</v>
      </c>
    </row>
    <row r="5842" spans="1:6" x14ac:dyDescent="0.2">
      <c r="A5842" s="24" t="s">
        <v>105</v>
      </c>
      <c r="B5842" s="24" t="s">
        <v>101</v>
      </c>
      <c r="C5842" s="24" t="s">
        <v>108</v>
      </c>
      <c r="D5842" s="24">
        <v>2019</v>
      </c>
      <c r="E5842" s="24" t="s">
        <v>106</v>
      </c>
      <c r="F5842">
        <f>IF(AND(A5842="PSA Testing", E5842= "Utilization Rate (per 100,000 patients)"),
SUMIFS(PSA!$D:$D,PSA!$A:$A,C5842,PSA!$G:$G,D5842),
IF(AND(A5842="Colorectal Cancer Screening", E5842="Utilization Rate (per 100,000 patients)"),
SUMIFS(COL!$D:$D,COL!$A:$A,C5842,COL!$G:$G, D5842),
IF(AND(A5842="Cervical Cancer Screening", E5842="Utilization Rate (per 100,000 patients)"),
SUMIFS(CERV!$D:$D,CERV!$A:$A,C5842,CERV!$G:$G,D5842),
IF(AND(A5842="Cancer Screening for CKD patients", E5842="Utilization Rate (per 100,000 patients)"),
SUMIFS(CANSCRN!$D:$D,CANSCRN!$A:$A,C5842,CANSCRN!$G:$G,D5842),
IF(AND(A5842="PSA Testing", E5842="Cost per service ($USD)"),
SUMIFS(PSA!$E:$E,PSA!$A:$A,C5842,PSA!$G:$G,D5842),
IF(AND(A5842="Colorectal Cancer Screening", E5842="Cost per service ($USD)"),
SUMIFS(COL!$E:$E,COL!$A:$A,C5842,COL!$G:$G,D5842),
IF(AND(A5842="Cervical Cancer Screening", E5842="Cost per service ($USD)"),
SUMIFS(CERV!$E:$E,CERV!$A:$A,C5842,CERV!$G:$G,D5842),
IF(AND(A5842="Cancer Screening for CKD patients", E5842="Cost per service ($USD)"),
SUMIFS(CANSCRN!$E:$E,CANSCRN!$A:$A,C5842,CANSCRN!$G:$G,D5842),
IF(AND(A5842="PSA Testing", E5842="Total Expenditure ($USD per 100,000 patients)"),
SUMIFS(PSA!$F:$F,PSA!$A:$A,C5842,PSA!$G:$G,D5842),
IF(AND(A5842="Colorectal Cancer Screening", E5842="Total Expenditure ($USD per 100,000 patients)"),
SUMIFS(COL!$F:$F,COL!$A:$A,C5842,COL!$G:$G,D5842),
IF(AND(A5842="Cervical Cancer Screening", E5842="Total Expenditure ($USD per 100,000 patients)"),
SUMIFS(CERV!$F:$F,CERV!$A:$A,C5842,CERV!$G:$G,D5842),
SUMIFS(CANSCRN!$F:$F,CANSCRN!$A:$A,C5842,CANSCRN!$G:$G,D5842))))))))))))</f>
        <v>0</v>
      </c>
    </row>
    <row r="5843" spans="1:6" x14ac:dyDescent="0.2">
      <c r="A5843" s="24" t="s">
        <v>105</v>
      </c>
      <c r="B5843" s="24" t="s">
        <v>101</v>
      </c>
      <c r="C5843" s="24" t="s">
        <v>50</v>
      </c>
      <c r="D5843" s="24">
        <v>2009</v>
      </c>
      <c r="E5843" s="24" t="s">
        <v>106</v>
      </c>
      <c r="F5843">
        <f>IF(AND(A5843="PSA Testing", E5843= "Utilization Rate (per 100,000 patients)"),
SUMIFS(PSA!$D:$D,PSA!$A:$A,C5843,PSA!$G:$G,D5843),
IF(AND(A5843="Colorectal Cancer Screening", E5843="Utilization Rate (per 100,000 patients)"),
SUMIFS(COL!$D:$D,COL!$A:$A,C5843,COL!$G:$G, D5843),
IF(AND(A5843="Cervical Cancer Screening", E5843="Utilization Rate (per 100,000 patients)"),
SUMIFS(CERV!$D:$D,CERV!$A:$A,C5843,CERV!$G:$G,D5843),
IF(AND(A5843="Cancer Screening for CKD patients", E5843="Utilization Rate (per 100,000 patients)"),
SUMIFS(CANSCRN!$D:$D,CANSCRN!$A:$A,C5843,CANSCRN!$G:$G,D5843),
IF(AND(A5843="PSA Testing", E5843="Cost per service ($USD)"),
SUMIFS(PSA!$E:$E,PSA!$A:$A,C5843,PSA!$G:$G,D5843),
IF(AND(A5843="Colorectal Cancer Screening", E5843="Cost per service ($USD)"),
SUMIFS(COL!$E:$E,COL!$A:$A,C5843,COL!$G:$G,D5843),
IF(AND(A5843="Cervical Cancer Screening", E5843="Cost per service ($USD)"),
SUMIFS(CERV!$E:$E,CERV!$A:$A,C5843,CERV!$G:$G,D5843),
IF(AND(A5843="Cancer Screening for CKD patients", E5843="Cost per service ($USD)"),
SUMIFS(CANSCRN!$E:$E,CANSCRN!$A:$A,C5843,CANSCRN!$G:$G,D5843),
IF(AND(A5843="PSA Testing", E5843="Total Expenditure ($USD per 100,000 patients)"),
SUMIFS(PSA!$F:$F,PSA!$A:$A,C5843,PSA!$G:$G,D5843),
IF(AND(A5843="Colorectal Cancer Screening", E5843="Total Expenditure ($USD per 100,000 patients)"),
SUMIFS(COL!$F:$F,COL!$A:$A,C5843,COL!$G:$G,D5843),
IF(AND(A5843="Cervical Cancer Screening", E5843="Total Expenditure ($USD per 100,000 patients)"),
SUMIFS(CERV!$F:$F,CERV!$A:$A,C5843,CERV!$G:$G,D5843),
SUMIFS(CANSCRN!$F:$F,CANSCRN!$A:$A,C5843,CANSCRN!$G:$G,D5843))))))))))))</f>
        <v>25.387418499999999</v>
      </c>
    </row>
    <row r="5844" spans="1:6" x14ac:dyDescent="0.2">
      <c r="A5844" s="24" t="s">
        <v>105</v>
      </c>
      <c r="B5844" s="24" t="s">
        <v>101</v>
      </c>
      <c r="C5844" s="24" t="s">
        <v>50</v>
      </c>
      <c r="D5844" s="24">
        <v>2010</v>
      </c>
      <c r="E5844" s="24" t="s">
        <v>106</v>
      </c>
      <c r="F5844">
        <f>IF(AND(A5844="PSA Testing", E5844= "Utilization Rate (per 100,000 patients)"),
SUMIFS(PSA!$D:$D,PSA!$A:$A,C5844,PSA!$G:$G,D5844),
IF(AND(A5844="Colorectal Cancer Screening", E5844="Utilization Rate (per 100,000 patients)"),
SUMIFS(COL!$D:$D,COL!$A:$A,C5844,COL!$G:$G, D5844),
IF(AND(A5844="Cervical Cancer Screening", E5844="Utilization Rate (per 100,000 patients)"),
SUMIFS(CERV!$D:$D,CERV!$A:$A,C5844,CERV!$G:$G,D5844),
IF(AND(A5844="Cancer Screening for CKD patients", E5844="Utilization Rate (per 100,000 patients)"),
SUMIFS(CANSCRN!$D:$D,CANSCRN!$A:$A,C5844,CANSCRN!$G:$G,D5844),
IF(AND(A5844="PSA Testing", E5844="Cost per service ($USD)"),
SUMIFS(PSA!$E:$E,PSA!$A:$A,C5844,PSA!$G:$G,D5844),
IF(AND(A5844="Colorectal Cancer Screening", E5844="Cost per service ($USD)"),
SUMIFS(COL!$E:$E,COL!$A:$A,C5844,COL!$G:$G,D5844),
IF(AND(A5844="Cervical Cancer Screening", E5844="Cost per service ($USD)"),
SUMIFS(CERV!$E:$E,CERV!$A:$A,C5844,CERV!$G:$G,D5844),
IF(AND(A5844="Cancer Screening for CKD patients", E5844="Cost per service ($USD)"),
SUMIFS(CANSCRN!$E:$E,CANSCRN!$A:$A,C5844,CANSCRN!$G:$G,D5844),
IF(AND(A5844="PSA Testing", E5844="Total Expenditure ($USD per 100,000 patients)"),
SUMIFS(PSA!$F:$F,PSA!$A:$A,C5844,PSA!$G:$G,D5844),
IF(AND(A5844="Colorectal Cancer Screening", E5844="Total Expenditure ($USD per 100,000 patients)"),
SUMIFS(COL!$F:$F,COL!$A:$A,C5844,COL!$G:$G,D5844),
IF(AND(A5844="Cervical Cancer Screening", E5844="Total Expenditure ($USD per 100,000 patients)"),
SUMIFS(CERV!$F:$F,CERV!$A:$A,C5844,CERV!$G:$G,D5844),
SUMIFS(CANSCRN!$F:$F,CANSCRN!$A:$A,C5844,CANSCRN!$G:$G,D5844))))))))))))</f>
        <v>21.7856123</v>
      </c>
    </row>
    <row r="5845" spans="1:6" x14ac:dyDescent="0.2">
      <c r="A5845" s="24" t="s">
        <v>105</v>
      </c>
      <c r="B5845" s="24" t="s">
        <v>101</v>
      </c>
      <c r="C5845" s="24" t="s">
        <v>50</v>
      </c>
      <c r="D5845" s="24">
        <v>2011</v>
      </c>
      <c r="E5845" s="24" t="s">
        <v>106</v>
      </c>
      <c r="F5845">
        <f>IF(AND(A5845="PSA Testing", E5845= "Utilization Rate (per 100,000 patients)"),
SUMIFS(PSA!$D:$D,PSA!$A:$A,C5845,PSA!$G:$G,D5845),
IF(AND(A5845="Colorectal Cancer Screening", E5845="Utilization Rate (per 100,000 patients)"),
SUMIFS(COL!$D:$D,COL!$A:$A,C5845,COL!$G:$G, D5845),
IF(AND(A5845="Cervical Cancer Screening", E5845="Utilization Rate (per 100,000 patients)"),
SUMIFS(CERV!$D:$D,CERV!$A:$A,C5845,CERV!$G:$G,D5845),
IF(AND(A5845="Cancer Screening for CKD patients", E5845="Utilization Rate (per 100,000 patients)"),
SUMIFS(CANSCRN!$D:$D,CANSCRN!$A:$A,C5845,CANSCRN!$G:$G,D5845),
IF(AND(A5845="PSA Testing", E5845="Cost per service ($USD)"),
SUMIFS(PSA!$E:$E,PSA!$A:$A,C5845,PSA!$G:$G,D5845),
IF(AND(A5845="Colorectal Cancer Screening", E5845="Cost per service ($USD)"),
SUMIFS(COL!$E:$E,COL!$A:$A,C5845,COL!$G:$G,D5845),
IF(AND(A5845="Cervical Cancer Screening", E5845="Cost per service ($USD)"),
SUMIFS(CERV!$E:$E,CERV!$A:$A,C5845,CERV!$G:$G,D5845),
IF(AND(A5845="Cancer Screening for CKD patients", E5845="Cost per service ($USD)"),
SUMIFS(CANSCRN!$E:$E,CANSCRN!$A:$A,C5845,CANSCRN!$G:$G,D5845),
IF(AND(A5845="PSA Testing", E5845="Total Expenditure ($USD per 100,000 patients)"),
SUMIFS(PSA!$F:$F,PSA!$A:$A,C5845,PSA!$G:$G,D5845),
IF(AND(A5845="Colorectal Cancer Screening", E5845="Total Expenditure ($USD per 100,000 patients)"),
SUMIFS(COL!$F:$F,COL!$A:$A,C5845,COL!$G:$G,D5845),
IF(AND(A5845="Cervical Cancer Screening", E5845="Total Expenditure ($USD per 100,000 patients)"),
SUMIFS(CERV!$F:$F,CERV!$A:$A,C5845,CERV!$G:$G,D5845),
SUMIFS(CANSCRN!$F:$F,CANSCRN!$A:$A,C5845,CANSCRN!$G:$G,D5845))))))))))))</f>
        <v>29.7527215</v>
      </c>
    </row>
    <row r="5846" spans="1:6" x14ac:dyDescent="0.2">
      <c r="A5846" s="24" t="s">
        <v>105</v>
      </c>
      <c r="B5846" s="24" t="s">
        <v>101</v>
      </c>
      <c r="C5846" s="24" t="s">
        <v>50</v>
      </c>
      <c r="D5846" s="24">
        <v>2012</v>
      </c>
      <c r="E5846" s="24" t="s">
        <v>106</v>
      </c>
      <c r="F5846">
        <f>IF(AND(A5846="PSA Testing", E5846= "Utilization Rate (per 100,000 patients)"),
SUMIFS(PSA!$D:$D,PSA!$A:$A,C5846,PSA!$G:$G,D5846),
IF(AND(A5846="Colorectal Cancer Screening", E5846="Utilization Rate (per 100,000 patients)"),
SUMIFS(COL!$D:$D,COL!$A:$A,C5846,COL!$G:$G, D5846),
IF(AND(A5846="Cervical Cancer Screening", E5846="Utilization Rate (per 100,000 patients)"),
SUMIFS(CERV!$D:$D,CERV!$A:$A,C5846,CERV!$G:$G,D5846),
IF(AND(A5846="Cancer Screening for CKD patients", E5846="Utilization Rate (per 100,000 patients)"),
SUMIFS(CANSCRN!$D:$D,CANSCRN!$A:$A,C5846,CANSCRN!$G:$G,D5846),
IF(AND(A5846="PSA Testing", E5846="Cost per service ($USD)"),
SUMIFS(PSA!$E:$E,PSA!$A:$A,C5846,PSA!$G:$G,D5846),
IF(AND(A5846="Colorectal Cancer Screening", E5846="Cost per service ($USD)"),
SUMIFS(COL!$E:$E,COL!$A:$A,C5846,COL!$G:$G,D5846),
IF(AND(A5846="Cervical Cancer Screening", E5846="Cost per service ($USD)"),
SUMIFS(CERV!$E:$E,CERV!$A:$A,C5846,CERV!$G:$G,D5846),
IF(AND(A5846="Cancer Screening for CKD patients", E5846="Cost per service ($USD)"),
SUMIFS(CANSCRN!$E:$E,CANSCRN!$A:$A,C5846,CANSCRN!$G:$G,D5846),
IF(AND(A5846="PSA Testing", E5846="Total Expenditure ($USD per 100,000 patients)"),
SUMIFS(PSA!$F:$F,PSA!$A:$A,C5846,PSA!$G:$G,D5846),
IF(AND(A5846="Colorectal Cancer Screening", E5846="Total Expenditure ($USD per 100,000 patients)"),
SUMIFS(COL!$F:$F,COL!$A:$A,C5846,COL!$G:$G,D5846),
IF(AND(A5846="Cervical Cancer Screening", E5846="Total Expenditure ($USD per 100,000 patients)"),
SUMIFS(CERV!$F:$F,CERV!$A:$A,C5846,CERV!$G:$G,D5846),
SUMIFS(CANSCRN!$F:$F,CANSCRN!$A:$A,C5846,CANSCRN!$G:$G,D5846))))))))))))</f>
        <v>28.575686300000001</v>
      </c>
    </row>
    <row r="5847" spans="1:6" x14ac:dyDescent="0.2">
      <c r="A5847" s="24" t="s">
        <v>105</v>
      </c>
      <c r="B5847" s="24" t="s">
        <v>101</v>
      </c>
      <c r="C5847" s="24" t="s">
        <v>50</v>
      </c>
      <c r="D5847" s="24">
        <v>2013</v>
      </c>
      <c r="E5847" s="24" t="s">
        <v>106</v>
      </c>
      <c r="F5847">
        <f>IF(AND(A5847="PSA Testing", E5847= "Utilization Rate (per 100,000 patients)"),
SUMIFS(PSA!$D:$D,PSA!$A:$A,C5847,PSA!$G:$G,D5847),
IF(AND(A5847="Colorectal Cancer Screening", E5847="Utilization Rate (per 100,000 patients)"),
SUMIFS(COL!$D:$D,COL!$A:$A,C5847,COL!$G:$G, D5847),
IF(AND(A5847="Cervical Cancer Screening", E5847="Utilization Rate (per 100,000 patients)"),
SUMIFS(CERV!$D:$D,CERV!$A:$A,C5847,CERV!$G:$G,D5847),
IF(AND(A5847="Cancer Screening for CKD patients", E5847="Utilization Rate (per 100,000 patients)"),
SUMIFS(CANSCRN!$D:$D,CANSCRN!$A:$A,C5847,CANSCRN!$G:$G,D5847),
IF(AND(A5847="PSA Testing", E5847="Cost per service ($USD)"),
SUMIFS(PSA!$E:$E,PSA!$A:$A,C5847,PSA!$G:$G,D5847),
IF(AND(A5847="Colorectal Cancer Screening", E5847="Cost per service ($USD)"),
SUMIFS(COL!$E:$E,COL!$A:$A,C5847,COL!$G:$G,D5847),
IF(AND(A5847="Cervical Cancer Screening", E5847="Cost per service ($USD)"),
SUMIFS(CERV!$E:$E,CERV!$A:$A,C5847,CERV!$G:$G,D5847),
IF(AND(A5847="Cancer Screening for CKD patients", E5847="Cost per service ($USD)"),
SUMIFS(CANSCRN!$E:$E,CANSCRN!$A:$A,C5847,CANSCRN!$G:$G,D5847),
IF(AND(A5847="PSA Testing", E5847="Total Expenditure ($USD per 100,000 patients)"),
SUMIFS(PSA!$F:$F,PSA!$A:$A,C5847,PSA!$G:$G,D5847),
IF(AND(A5847="Colorectal Cancer Screening", E5847="Total Expenditure ($USD per 100,000 patients)"),
SUMIFS(COL!$F:$F,COL!$A:$A,C5847,COL!$G:$G,D5847),
IF(AND(A5847="Cervical Cancer Screening", E5847="Total Expenditure ($USD per 100,000 patients)"),
SUMIFS(CERV!$F:$F,CERV!$A:$A,C5847,CERV!$G:$G,D5847),
SUMIFS(CANSCRN!$F:$F,CANSCRN!$A:$A,C5847,CANSCRN!$G:$G,D5847))))))))))))</f>
        <v>28.1426263</v>
      </c>
    </row>
    <row r="5848" spans="1:6" x14ac:dyDescent="0.2">
      <c r="A5848" s="24" t="s">
        <v>105</v>
      </c>
      <c r="B5848" s="24" t="s">
        <v>101</v>
      </c>
      <c r="C5848" s="24" t="s">
        <v>50</v>
      </c>
      <c r="D5848" s="24">
        <v>2014</v>
      </c>
      <c r="E5848" s="24" t="s">
        <v>106</v>
      </c>
      <c r="F5848">
        <f>IF(AND(A5848="PSA Testing", E5848= "Utilization Rate (per 100,000 patients)"),
SUMIFS(PSA!$D:$D,PSA!$A:$A,C5848,PSA!$G:$G,D5848),
IF(AND(A5848="Colorectal Cancer Screening", E5848="Utilization Rate (per 100,000 patients)"),
SUMIFS(COL!$D:$D,COL!$A:$A,C5848,COL!$G:$G, D5848),
IF(AND(A5848="Cervical Cancer Screening", E5848="Utilization Rate (per 100,000 patients)"),
SUMIFS(CERV!$D:$D,CERV!$A:$A,C5848,CERV!$G:$G,D5848),
IF(AND(A5848="Cancer Screening for CKD patients", E5848="Utilization Rate (per 100,000 patients)"),
SUMIFS(CANSCRN!$D:$D,CANSCRN!$A:$A,C5848,CANSCRN!$G:$G,D5848),
IF(AND(A5848="PSA Testing", E5848="Cost per service ($USD)"),
SUMIFS(PSA!$E:$E,PSA!$A:$A,C5848,PSA!$G:$G,D5848),
IF(AND(A5848="Colorectal Cancer Screening", E5848="Cost per service ($USD)"),
SUMIFS(COL!$E:$E,COL!$A:$A,C5848,COL!$G:$G,D5848),
IF(AND(A5848="Cervical Cancer Screening", E5848="Cost per service ($USD)"),
SUMIFS(CERV!$E:$E,CERV!$A:$A,C5848,CERV!$G:$G,D5848),
IF(AND(A5848="Cancer Screening for CKD patients", E5848="Cost per service ($USD)"),
SUMIFS(CANSCRN!$E:$E,CANSCRN!$A:$A,C5848,CANSCRN!$G:$G,D5848),
IF(AND(A5848="PSA Testing", E5848="Total Expenditure ($USD per 100,000 patients)"),
SUMIFS(PSA!$F:$F,PSA!$A:$A,C5848,PSA!$G:$G,D5848),
IF(AND(A5848="Colorectal Cancer Screening", E5848="Total Expenditure ($USD per 100,000 patients)"),
SUMIFS(COL!$F:$F,COL!$A:$A,C5848,COL!$G:$G,D5848),
IF(AND(A5848="Cervical Cancer Screening", E5848="Total Expenditure ($USD per 100,000 patients)"),
SUMIFS(CERV!$F:$F,CERV!$A:$A,C5848,CERV!$G:$G,D5848),
SUMIFS(CANSCRN!$F:$F,CANSCRN!$A:$A,C5848,CANSCRN!$G:$G,D5848))))))))))))</f>
        <v>30.782443700000002</v>
      </c>
    </row>
    <row r="5849" spans="1:6" x14ac:dyDescent="0.2">
      <c r="A5849" s="24" t="s">
        <v>105</v>
      </c>
      <c r="B5849" s="24" t="s">
        <v>101</v>
      </c>
      <c r="C5849" s="24" t="s">
        <v>50</v>
      </c>
      <c r="D5849" s="24">
        <v>2015</v>
      </c>
      <c r="E5849" s="24" t="s">
        <v>106</v>
      </c>
      <c r="F5849">
        <f>IF(AND(A5849="PSA Testing", E5849= "Utilization Rate (per 100,000 patients)"),
SUMIFS(PSA!$D:$D,PSA!$A:$A,C5849,PSA!$G:$G,D5849),
IF(AND(A5849="Colorectal Cancer Screening", E5849="Utilization Rate (per 100,000 patients)"),
SUMIFS(COL!$D:$D,COL!$A:$A,C5849,COL!$G:$G, D5849),
IF(AND(A5849="Cervical Cancer Screening", E5849="Utilization Rate (per 100,000 patients)"),
SUMIFS(CERV!$D:$D,CERV!$A:$A,C5849,CERV!$G:$G,D5849),
IF(AND(A5849="Cancer Screening for CKD patients", E5849="Utilization Rate (per 100,000 patients)"),
SUMIFS(CANSCRN!$D:$D,CANSCRN!$A:$A,C5849,CANSCRN!$G:$G,D5849),
IF(AND(A5849="PSA Testing", E5849="Cost per service ($USD)"),
SUMIFS(PSA!$E:$E,PSA!$A:$A,C5849,PSA!$G:$G,D5849),
IF(AND(A5849="Colorectal Cancer Screening", E5849="Cost per service ($USD)"),
SUMIFS(COL!$E:$E,COL!$A:$A,C5849,COL!$G:$G,D5849),
IF(AND(A5849="Cervical Cancer Screening", E5849="Cost per service ($USD)"),
SUMIFS(CERV!$E:$E,CERV!$A:$A,C5849,CERV!$G:$G,D5849),
IF(AND(A5849="Cancer Screening for CKD patients", E5849="Cost per service ($USD)"),
SUMIFS(CANSCRN!$E:$E,CANSCRN!$A:$A,C5849,CANSCRN!$G:$G,D5849),
IF(AND(A5849="PSA Testing", E5849="Total Expenditure ($USD per 100,000 patients)"),
SUMIFS(PSA!$F:$F,PSA!$A:$A,C5849,PSA!$G:$G,D5849),
IF(AND(A5849="Colorectal Cancer Screening", E5849="Total Expenditure ($USD per 100,000 patients)"),
SUMIFS(COL!$F:$F,COL!$A:$A,C5849,COL!$G:$G,D5849),
IF(AND(A5849="Cervical Cancer Screening", E5849="Total Expenditure ($USD per 100,000 patients)"),
SUMIFS(CERV!$F:$F,CERV!$A:$A,C5849,CERV!$G:$G,D5849),
SUMIFS(CANSCRN!$F:$F,CANSCRN!$A:$A,C5849,CANSCRN!$G:$G,D5849))))))))))))</f>
        <v>29.599028300000001</v>
      </c>
    </row>
    <row r="5850" spans="1:6" x14ac:dyDescent="0.2">
      <c r="A5850" s="24" t="s">
        <v>105</v>
      </c>
      <c r="B5850" s="24" t="s">
        <v>101</v>
      </c>
      <c r="C5850" s="24" t="s">
        <v>50</v>
      </c>
      <c r="D5850" s="24">
        <v>2016</v>
      </c>
      <c r="E5850" s="24" t="s">
        <v>106</v>
      </c>
      <c r="F5850">
        <f>IF(AND(A5850="PSA Testing", E5850= "Utilization Rate (per 100,000 patients)"),
SUMIFS(PSA!$D:$D,PSA!$A:$A,C5850,PSA!$G:$G,D5850),
IF(AND(A5850="Colorectal Cancer Screening", E5850="Utilization Rate (per 100,000 patients)"),
SUMIFS(COL!$D:$D,COL!$A:$A,C5850,COL!$G:$G, D5850),
IF(AND(A5850="Cervical Cancer Screening", E5850="Utilization Rate (per 100,000 patients)"),
SUMIFS(CERV!$D:$D,CERV!$A:$A,C5850,CERV!$G:$G,D5850),
IF(AND(A5850="Cancer Screening for CKD patients", E5850="Utilization Rate (per 100,000 patients)"),
SUMIFS(CANSCRN!$D:$D,CANSCRN!$A:$A,C5850,CANSCRN!$G:$G,D5850),
IF(AND(A5850="PSA Testing", E5850="Cost per service ($USD)"),
SUMIFS(PSA!$E:$E,PSA!$A:$A,C5850,PSA!$G:$G,D5850),
IF(AND(A5850="Colorectal Cancer Screening", E5850="Cost per service ($USD)"),
SUMIFS(COL!$E:$E,COL!$A:$A,C5850,COL!$G:$G,D5850),
IF(AND(A5850="Cervical Cancer Screening", E5850="Cost per service ($USD)"),
SUMIFS(CERV!$E:$E,CERV!$A:$A,C5850,CERV!$G:$G,D5850),
IF(AND(A5850="Cancer Screening for CKD patients", E5850="Cost per service ($USD)"),
SUMIFS(CANSCRN!$E:$E,CANSCRN!$A:$A,C5850,CANSCRN!$G:$G,D5850),
IF(AND(A5850="PSA Testing", E5850="Total Expenditure ($USD per 100,000 patients)"),
SUMIFS(PSA!$F:$F,PSA!$A:$A,C5850,PSA!$G:$G,D5850),
IF(AND(A5850="Colorectal Cancer Screening", E5850="Total Expenditure ($USD per 100,000 patients)"),
SUMIFS(COL!$F:$F,COL!$A:$A,C5850,COL!$G:$G,D5850),
IF(AND(A5850="Cervical Cancer Screening", E5850="Total Expenditure ($USD per 100,000 patients)"),
SUMIFS(CERV!$F:$F,CERV!$A:$A,C5850,CERV!$G:$G,D5850),
SUMIFS(CANSCRN!$F:$F,CANSCRN!$A:$A,C5850,CANSCRN!$G:$G,D5850))))))))))))</f>
        <v>30.523714699999999</v>
      </c>
    </row>
    <row r="5851" spans="1:6" x14ac:dyDescent="0.2">
      <c r="A5851" s="24" t="s">
        <v>105</v>
      </c>
      <c r="B5851" s="24" t="s">
        <v>101</v>
      </c>
      <c r="C5851" s="24" t="s">
        <v>50</v>
      </c>
      <c r="D5851" s="24">
        <v>2017</v>
      </c>
      <c r="E5851" s="24" t="s">
        <v>106</v>
      </c>
      <c r="F5851">
        <f>IF(AND(A5851="PSA Testing", E5851= "Utilization Rate (per 100,000 patients)"),
SUMIFS(PSA!$D:$D,PSA!$A:$A,C5851,PSA!$G:$G,D5851),
IF(AND(A5851="Colorectal Cancer Screening", E5851="Utilization Rate (per 100,000 patients)"),
SUMIFS(COL!$D:$D,COL!$A:$A,C5851,COL!$G:$G, D5851),
IF(AND(A5851="Cervical Cancer Screening", E5851="Utilization Rate (per 100,000 patients)"),
SUMIFS(CERV!$D:$D,CERV!$A:$A,C5851,CERV!$G:$G,D5851),
IF(AND(A5851="Cancer Screening for CKD patients", E5851="Utilization Rate (per 100,000 patients)"),
SUMIFS(CANSCRN!$D:$D,CANSCRN!$A:$A,C5851,CANSCRN!$G:$G,D5851),
IF(AND(A5851="PSA Testing", E5851="Cost per service ($USD)"),
SUMIFS(PSA!$E:$E,PSA!$A:$A,C5851,PSA!$G:$G,D5851),
IF(AND(A5851="Colorectal Cancer Screening", E5851="Cost per service ($USD)"),
SUMIFS(COL!$E:$E,COL!$A:$A,C5851,COL!$G:$G,D5851),
IF(AND(A5851="Cervical Cancer Screening", E5851="Cost per service ($USD)"),
SUMIFS(CERV!$E:$E,CERV!$A:$A,C5851,CERV!$G:$G,D5851),
IF(AND(A5851="Cancer Screening for CKD patients", E5851="Cost per service ($USD)"),
SUMIFS(CANSCRN!$E:$E,CANSCRN!$A:$A,C5851,CANSCRN!$G:$G,D5851),
IF(AND(A5851="PSA Testing", E5851="Total Expenditure ($USD per 100,000 patients)"),
SUMIFS(PSA!$F:$F,PSA!$A:$A,C5851,PSA!$G:$G,D5851),
IF(AND(A5851="Colorectal Cancer Screening", E5851="Total Expenditure ($USD per 100,000 patients)"),
SUMIFS(COL!$F:$F,COL!$A:$A,C5851,COL!$G:$G,D5851),
IF(AND(A5851="Cervical Cancer Screening", E5851="Total Expenditure ($USD per 100,000 patients)"),
SUMIFS(CERV!$F:$F,CERV!$A:$A,C5851,CERV!$G:$G,D5851),
SUMIFS(CANSCRN!$F:$F,CANSCRN!$A:$A,C5851,CANSCRN!$G:$G,D5851))))))))))))</f>
        <v>29.219918400000001</v>
      </c>
    </row>
    <row r="5852" spans="1:6" x14ac:dyDescent="0.2">
      <c r="A5852" s="24" t="s">
        <v>105</v>
      </c>
      <c r="B5852" s="24" t="s">
        <v>101</v>
      </c>
      <c r="C5852" s="24" t="s">
        <v>50</v>
      </c>
      <c r="D5852" s="24">
        <v>2018</v>
      </c>
      <c r="E5852" s="24" t="s">
        <v>106</v>
      </c>
      <c r="F5852">
        <f>IF(AND(A5852="PSA Testing", E5852= "Utilization Rate (per 100,000 patients)"),
SUMIFS(PSA!$D:$D,PSA!$A:$A,C5852,PSA!$G:$G,D5852),
IF(AND(A5852="Colorectal Cancer Screening", E5852="Utilization Rate (per 100,000 patients)"),
SUMIFS(COL!$D:$D,COL!$A:$A,C5852,COL!$G:$G, D5852),
IF(AND(A5852="Cervical Cancer Screening", E5852="Utilization Rate (per 100,000 patients)"),
SUMIFS(CERV!$D:$D,CERV!$A:$A,C5852,CERV!$G:$G,D5852),
IF(AND(A5852="Cancer Screening for CKD patients", E5852="Utilization Rate (per 100,000 patients)"),
SUMIFS(CANSCRN!$D:$D,CANSCRN!$A:$A,C5852,CANSCRN!$G:$G,D5852),
IF(AND(A5852="PSA Testing", E5852="Cost per service ($USD)"),
SUMIFS(PSA!$E:$E,PSA!$A:$A,C5852,PSA!$G:$G,D5852),
IF(AND(A5852="Colorectal Cancer Screening", E5852="Cost per service ($USD)"),
SUMIFS(COL!$E:$E,COL!$A:$A,C5852,COL!$G:$G,D5852),
IF(AND(A5852="Cervical Cancer Screening", E5852="Cost per service ($USD)"),
SUMIFS(CERV!$E:$E,CERV!$A:$A,C5852,CERV!$G:$G,D5852),
IF(AND(A5852="Cancer Screening for CKD patients", E5852="Cost per service ($USD)"),
SUMIFS(CANSCRN!$E:$E,CANSCRN!$A:$A,C5852,CANSCRN!$G:$G,D5852),
IF(AND(A5852="PSA Testing", E5852="Total Expenditure ($USD per 100,000 patients)"),
SUMIFS(PSA!$F:$F,PSA!$A:$A,C5852,PSA!$G:$G,D5852),
IF(AND(A5852="Colorectal Cancer Screening", E5852="Total Expenditure ($USD per 100,000 patients)"),
SUMIFS(COL!$F:$F,COL!$A:$A,C5852,COL!$G:$G,D5852),
IF(AND(A5852="Cervical Cancer Screening", E5852="Total Expenditure ($USD per 100,000 patients)"),
SUMIFS(CERV!$F:$F,CERV!$A:$A,C5852,CERV!$G:$G,D5852),
SUMIFS(CANSCRN!$F:$F,CANSCRN!$A:$A,C5852,CANSCRN!$G:$G,D5852))))))))))))</f>
        <v>29.640116299999999</v>
      </c>
    </row>
    <row r="5853" spans="1:6" x14ac:dyDescent="0.2">
      <c r="A5853" s="24" t="s">
        <v>105</v>
      </c>
      <c r="B5853" s="24" t="s">
        <v>101</v>
      </c>
      <c r="C5853" s="24" t="s">
        <v>50</v>
      </c>
      <c r="D5853" s="24">
        <v>2019</v>
      </c>
      <c r="E5853" s="24" t="s">
        <v>106</v>
      </c>
      <c r="F5853">
        <f>IF(AND(A5853="PSA Testing", E5853= "Utilization Rate (per 100,000 patients)"),
SUMIFS(PSA!$D:$D,PSA!$A:$A,C5853,PSA!$G:$G,D5853),
IF(AND(A5853="Colorectal Cancer Screening", E5853="Utilization Rate (per 100,000 patients)"),
SUMIFS(COL!$D:$D,COL!$A:$A,C5853,COL!$G:$G, D5853),
IF(AND(A5853="Cervical Cancer Screening", E5853="Utilization Rate (per 100,000 patients)"),
SUMIFS(CERV!$D:$D,CERV!$A:$A,C5853,CERV!$G:$G,D5853),
IF(AND(A5853="Cancer Screening for CKD patients", E5853="Utilization Rate (per 100,000 patients)"),
SUMIFS(CANSCRN!$D:$D,CANSCRN!$A:$A,C5853,CANSCRN!$G:$G,D5853),
IF(AND(A5853="PSA Testing", E5853="Cost per service ($USD)"),
SUMIFS(PSA!$E:$E,PSA!$A:$A,C5853,PSA!$G:$G,D5853),
IF(AND(A5853="Colorectal Cancer Screening", E5853="Cost per service ($USD)"),
SUMIFS(COL!$E:$E,COL!$A:$A,C5853,COL!$G:$G,D5853),
IF(AND(A5853="Cervical Cancer Screening", E5853="Cost per service ($USD)"),
SUMIFS(CERV!$E:$E,CERV!$A:$A,C5853,CERV!$G:$G,D5853),
IF(AND(A5853="Cancer Screening for CKD patients", E5853="Cost per service ($USD)"),
SUMIFS(CANSCRN!$E:$E,CANSCRN!$A:$A,C5853,CANSCRN!$G:$G,D5853),
IF(AND(A5853="PSA Testing", E5853="Total Expenditure ($USD per 100,000 patients)"),
SUMIFS(PSA!$F:$F,PSA!$A:$A,C5853,PSA!$G:$G,D5853),
IF(AND(A5853="Colorectal Cancer Screening", E5853="Total Expenditure ($USD per 100,000 patients)"),
SUMIFS(COL!$F:$F,COL!$A:$A,C5853,COL!$G:$G,D5853),
IF(AND(A5853="Cervical Cancer Screening", E5853="Total Expenditure ($USD per 100,000 patients)"),
SUMIFS(CERV!$F:$F,CERV!$A:$A,C5853,CERV!$G:$G,D5853),
SUMIFS(CANSCRN!$F:$F,CANSCRN!$A:$A,C5853,CANSCRN!$G:$G,D5853))))))))))))</f>
        <v>27.916103400000001</v>
      </c>
    </row>
    <row r="5854" spans="1:6" x14ac:dyDescent="0.2">
      <c r="A5854" s="24" t="s">
        <v>105</v>
      </c>
      <c r="B5854" s="24" t="s">
        <v>101</v>
      </c>
      <c r="C5854" s="24" t="s">
        <v>52</v>
      </c>
      <c r="D5854" s="24">
        <v>2009</v>
      </c>
      <c r="E5854" s="24" t="s">
        <v>106</v>
      </c>
      <c r="F5854">
        <f>IF(AND(A5854="PSA Testing", E5854= "Utilization Rate (per 100,000 patients)"),
SUMIFS(PSA!$D:$D,PSA!$A:$A,C5854,PSA!$G:$G,D5854),
IF(AND(A5854="Colorectal Cancer Screening", E5854="Utilization Rate (per 100,000 patients)"),
SUMIFS(COL!$D:$D,COL!$A:$A,C5854,COL!$G:$G, D5854),
IF(AND(A5854="Cervical Cancer Screening", E5854="Utilization Rate (per 100,000 patients)"),
SUMIFS(CERV!$D:$D,CERV!$A:$A,C5854,CERV!$G:$G,D5854),
IF(AND(A5854="Cancer Screening for CKD patients", E5854="Utilization Rate (per 100,000 patients)"),
SUMIFS(CANSCRN!$D:$D,CANSCRN!$A:$A,C5854,CANSCRN!$G:$G,D5854),
IF(AND(A5854="PSA Testing", E5854="Cost per service ($USD)"),
SUMIFS(PSA!$E:$E,PSA!$A:$A,C5854,PSA!$G:$G,D5854),
IF(AND(A5854="Colorectal Cancer Screening", E5854="Cost per service ($USD)"),
SUMIFS(COL!$E:$E,COL!$A:$A,C5854,COL!$G:$G,D5854),
IF(AND(A5854="Cervical Cancer Screening", E5854="Cost per service ($USD)"),
SUMIFS(CERV!$E:$E,CERV!$A:$A,C5854,CERV!$G:$G,D5854),
IF(AND(A5854="Cancer Screening for CKD patients", E5854="Cost per service ($USD)"),
SUMIFS(CANSCRN!$E:$E,CANSCRN!$A:$A,C5854,CANSCRN!$G:$G,D5854),
IF(AND(A5854="PSA Testing", E5854="Total Expenditure ($USD per 100,000 patients)"),
SUMIFS(PSA!$F:$F,PSA!$A:$A,C5854,PSA!$G:$G,D5854),
IF(AND(A5854="Colorectal Cancer Screening", E5854="Total Expenditure ($USD per 100,000 patients)"),
SUMIFS(COL!$F:$F,COL!$A:$A,C5854,COL!$G:$G,D5854),
IF(AND(A5854="Cervical Cancer Screening", E5854="Total Expenditure ($USD per 100,000 patients)"),
SUMIFS(CERV!$F:$F,CERV!$A:$A,C5854,CERV!$G:$G,D5854),
SUMIFS(CANSCRN!$F:$F,CANSCRN!$A:$A,C5854,CANSCRN!$G:$G,D5854))))))))))))</f>
        <v>20.248782800000001</v>
      </c>
    </row>
    <row r="5855" spans="1:6" x14ac:dyDescent="0.2">
      <c r="A5855" s="24" t="s">
        <v>105</v>
      </c>
      <c r="B5855" s="24" t="s">
        <v>101</v>
      </c>
      <c r="C5855" s="24" t="s">
        <v>52</v>
      </c>
      <c r="D5855" s="24">
        <v>2010</v>
      </c>
      <c r="E5855" s="24" t="s">
        <v>106</v>
      </c>
      <c r="F5855">
        <f>IF(AND(A5855="PSA Testing", E5855= "Utilization Rate (per 100,000 patients)"),
SUMIFS(PSA!$D:$D,PSA!$A:$A,C5855,PSA!$G:$G,D5855),
IF(AND(A5855="Colorectal Cancer Screening", E5855="Utilization Rate (per 100,000 patients)"),
SUMIFS(COL!$D:$D,COL!$A:$A,C5855,COL!$G:$G, D5855),
IF(AND(A5855="Cervical Cancer Screening", E5855="Utilization Rate (per 100,000 patients)"),
SUMIFS(CERV!$D:$D,CERV!$A:$A,C5855,CERV!$G:$G,D5855),
IF(AND(A5855="Cancer Screening for CKD patients", E5855="Utilization Rate (per 100,000 patients)"),
SUMIFS(CANSCRN!$D:$D,CANSCRN!$A:$A,C5855,CANSCRN!$G:$G,D5855),
IF(AND(A5855="PSA Testing", E5855="Cost per service ($USD)"),
SUMIFS(PSA!$E:$E,PSA!$A:$A,C5855,PSA!$G:$G,D5855),
IF(AND(A5855="Colorectal Cancer Screening", E5855="Cost per service ($USD)"),
SUMIFS(COL!$E:$E,COL!$A:$A,C5855,COL!$G:$G,D5855),
IF(AND(A5855="Cervical Cancer Screening", E5855="Cost per service ($USD)"),
SUMIFS(CERV!$E:$E,CERV!$A:$A,C5855,CERV!$G:$G,D5855),
IF(AND(A5855="Cancer Screening for CKD patients", E5855="Cost per service ($USD)"),
SUMIFS(CANSCRN!$E:$E,CANSCRN!$A:$A,C5855,CANSCRN!$G:$G,D5855),
IF(AND(A5855="PSA Testing", E5855="Total Expenditure ($USD per 100,000 patients)"),
SUMIFS(PSA!$F:$F,PSA!$A:$A,C5855,PSA!$G:$G,D5855),
IF(AND(A5855="Colorectal Cancer Screening", E5855="Total Expenditure ($USD per 100,000 patients)"),
SUMIFS(COL!$F:$F,COL!$A:$A,C5855,COL!$G:$G,D5855),
IF(AND(A5855="Cervical Cancer Screening", E5855="Total Expenditure ($USD per 100,000 patients)"),
SUMIFS(CERV!$F:$F,CERV!$A:$A,C5855,CERV!$G:$G,D5855),
SUMIFS(CANSCRN!$F:$F,CANSCRN!$A:$A,C5855,CANSCRN!$G:$G,D5855))))))))))))</f>
        <v>17.374326199999999</v>
      </c>
    </row>
    <row r="5856" spans="1:6" x14ac:dyDescent="0.2">
      <c r="A5856" s="24" t="s">
        <v>105</v>
      </c>
      <c r="B5856" s="24" t="s">
        <v>101</v>
      </c>
      <c r="C5856" s="24" t="s">
        <v>52</v>
      </c>
      <c r="D5856" s="24">
        <v>2011</v>
      </c>
      <c r="E5856" s="24" t="s">
        <v>106</v>
      </c>
      <c r="F5856">
        <f>IF(AND(A5856="PSA Testing", E5856= "Utilization Rate (per 100,000 patients)"),
SUMIFS(PSA!$D:$D,PSA!$A:$A,C5856,PSA!$G:$G,D5856),
IF(AND(A5856="Colorectal Cancer Screening", E5856="Utilization Rate (per 100,000 patients)"),
SUMIFS(COL!$D:$D,COL!$A:$A,C5856,COL!$G:$G, D5856),
IF(AND(A5856="Cervical Cancer Screening", E5856="Utilization Rate (per 100,000 patients)"),
SUMIFS(CERV!$D:$D,CERV!$A:$A,C5856,CERV!$G:$G,D5856),
IF(AND(A5856="Cancer Screening for CKD patients", E5856="Utilization Rate (per 100,000 patients)"),
SUMIFS(CANSCRN!$D:$D,CANSCRN!$A:$A,C5856,CANSCRN!$G:$G,D5856),
IF(AND(A5856="PSA Testing", E5856="Cost per service ($USD)"),
SUMIFS(PSA!$E:$E,PSA!$A:$A,C5856,PSA!$G:$G,D5856),
IF(AND(A5856="Colorectal Cancer Screening", E5856="Cost per service ($USD)"),
SUMIFS(COL!$E:$E,COL!$A:$A,C5856,COL!$G:$G,D5856),
IF(AND(A5856="Cervical Cancer Screening", E5856="Cost per service ($USD)"),
SUMIFS(CERV!$E:$E,CERV!$A:$A,C5856,CERV!$G:$G,D5856),
IF(AND(A5856="Cancer Screening for CKD patients", E5856="Cost per service ($USD)"),
SUMIFS(CANSCRN!$E:$E,CANSCRN!$A:$A,C5856,CANSCRN!$G:$G,D5856),
IF(AND(A5856="PSA Testing", E5856="Total Expenditure ($USD per 100,000 patients)"),
SUMIFS(PSA!$F:$F,PSA!$A:$A,C5856,PSA!$G:$G,D5856),
IF(AND(A5856="Colorectal Cancer Screening", E5856="Total Expenditure ($USD per 100,000 patients)"),
SUMIFS(COL!$F:$F,COL!$A:$A,C5856,COL!$G:$G,D5856),
IF(AND(A5856="Cervical Cancer Screening", E5856="Total Expenditure ($USD per 100,000 patients)"),
SUMIFS(CERV!$F:$F,CERV!$A:$A,C5856,CERV!$G:$G,D5856),
SUMIFS(CANSCRN!$F:$F,CANSCRN!$A:$A,C5856,CANSCRN!$G:$G,D5856))))))))))))</f>
        <v>31.718696999999999</v>
      </c>
    </row>
    <row r="5857" spans="1:6" x14ac:dyDescent="0.2">
      <c r="A5857" s="24" t="s">
        <v>105</v>
      </c>
      <c r="B5857" s="24" t="s">
        <v>101</v>
      </c>
      <c r="C5857" s="24" t="s">
        <v>52</v>
      </c>
      <c r="D5857" s="24">
        <v>2012</v>
      </c>
      <c r="E5857" s="24" t="s">
        <v>106</v>
      </c>
      <c r="F5857">
        <f>IF(AND(A5857="PSA Testing", E5857= "Utilization Rate (per 100,000 patients)"),
SUMIFS(PSA!$D:$D,PSA!$A:$A,C5857,PSA!$G:$G,D5857),
IF(AND(A5857="Colorectal Cancer Screening", E5857="Utilization Rate (per 100,000 patients)"),
SUMIFS(COL!$D:$D,COL!$A:$A,C5857,COL!$G:$G, D5857),
IF(AND(A5857="Cervical Cancer Screening", E5857="Utilization Rate (per 100,000 patients)"),
SUMIFS(CERV!$D:$D,CERV!$A:$A,C5857,CERV!$G:$G,D5857),
IF(AND(A5857="Cancer Screening for CKD patients", E5857="Utilization Rate (per 100,000 patients)"),
SUMIFS(CANSCRN!$D:$D,CANSCRN!$A:$A,C5857,CANSCRN!$G:$G,D5857),
IF(AND(A5857="PSA Testing", E5857="Cost per service ($USD)"),
SUMIFS(PSA!$E:$E,PSA!$A:$A,C5857,PSA!$G:$G,D5857),
IF(AND(A5857="Colorectal Cancer Screening", E5857="Cost per service ($USD)"),
SUMIFS(COL!$E:$E,COL!$A:$A,C5857,COL!$G:$G,D5857),
IF(AND(A5857="Cervical Cancer Screening", E5857="Cost per service ($USD)"),
SUMIFS(CERV!$E:$E,CERV!$A:$A,C5857,CERV!$G:$G,D5857),
IF(AND(A5857="Cancer Screening for CKD patients", E5857="Cost per service ($USD)"),
SUMIFS(CANSCRN!$E:$E,CANSCRN!$A:$A,C5857,CANSCRN!$G:$G,D5857),
IF(AND(A5857="PSA Testing", E5857="Total Expenditure ($USD per 100,000 patients)"),
SUMIFS(PSA!$F:$F,PSA!$A:$A,C5857,PSA!$G:$G,D5857),
IF(AND(A5857="Colorectal Cancer Screening", E5857="Total Expenditure ($USD per 100,000 patients)"),
SUMIFS(COL!$F:$F,COL!$A:$A,C5857,COL!$G:$G,D5857),
IF(AND(A5857="Cervical Cancer Screening", E5857="Total Expenditure ($USD per 100,000 patients)"),
SUMIFS(CERV!$F:$F,CERV!$A:$A,C5857,CERV!$G:$G,D5857),
SUMIFS(CANSCRN!$F:$F,CANSCRN!$A:$A,C5857,CANSCRN!$G:$G,D5857))))))))))))</f>
        <v>31.454707899999999</v>
      </c>
    </row>
    <row r="5858" spans="1:6" x14ac:dyDescent="0.2">
      <c r="A5858" s="24" t="s">
        <v>105</v>
      </c>
      <c r="B5858" s="24" t="s">
        <v>101</v>
      </c>
      <c r="C5858" s="24" t="s">
        <v>52</v>
      </c>
      <c r="D5858" s="24">
        <v>2013</v>
      </c>
      <c r="E5858" s="24" t="s">
        <v>106</v>
      </c>
      <c r="F5858">
        <f>IF(AND(A5858="PSA Testing", E5858= "Utilization Rate (per 100,000 patients)"),
SUMIFS(PSA!$D:$D,PSA!$A:$A,C5858,PSA!$G:$G,D5858),
IF(AND(A5858="Colorectal Cancer Screening", E5858="Utilization Rate (per 100,000 patients)"),
SUMIFS(COL!$D:$D,COL!$A:$A,C5858,COL!$G:$G, D5858),
IF(AND(A5858="Cervical Cancer Screening", E5858="Utilization Rate (per 100,000 patients)"),
SUMIFS(CERV!$D:$D,CERV!$A:$A,C5858,CERV!$G:$G,D5858),
IF(AND(A5858="Cancer Screening for CKD patients", E5858="Utilization Rate (per 100,000 patients)"),
SUMIFS(CANSCRN!$D:$D,CANSCRN!$A:$A,C5858,CANSCRN!$G:$G,D5858),
IF(AND(A5858="PSA Testing", E5858="Cost per service ($USD)"),
SUMIFS(PSA!$E:$E,PSA!$A:$A,C5858,PSA!$G:$G,D5858),
IF(AND(A5858="Colorectal Cancer Screening", E5858="Cost per service ($USD)"),
SUMIFS(COL!$E:$E,COL!$A:$A,C5858,COL!$G:$G,D5858),
IF(AND(A5858="Cervical Cancer Screening", E5858="Cost per service ($USD)"),
SUMIFS(CERV!$E:$E,CERV!$A:$A,C5858,CERV!$G:$G,D5858),
IF(AND(A5858="Cancer Screening for CKD patients", E5858="Cost per service ($USD)"),
SUMIFS(CANSCRN!$E:$E,CANSCRN!$A:$A,C5858,CANSCRN!$G:$G,D5858),
IF(AND(A5858="PSA Testing", E5858="Total Expenditure ($USD per 100,000 patients)"),
SUMIFS(PSA!$F:$F,PSA!$A:$A,C5858,PSA!$G:$G,D5858),
IF(AND(A5858="Colorectal Cancer Screening", E5858="Total Expenditure ($USD per 100,000 patients)"),
SUMIFS(COL!$F:$F,COL!$A:$A,C5858,COL!$G:$G,D5858),
IF(AND(A5858="Cervical Cancer Screening", E5858="Total Expenditure ($USD per 100,000 patients)"),
SUMIFS(CERV!$F:$F,CERV!$A:$A,C5858,CERV!$G:$G,D5858),
SUMIFS(CANSCRN!$F:$F,CANSCRN!$A:$A,C5858,CANSCRN!$G:$G,D5858))))))))))))</f>
        <v>27.009810399999999</v>
      </c>
    </row>
    <row r="5859" spans="1:6" x14ac:dyDescent="0.2">
      <c r="A5859" s="24" t="s">
        <v>105</v>
      </c>
      <c r="B5859" s="24" t="s">
        <v>101</v>
      </c>
      <c r="C5859" s="24" t="s">
        <v>52</v>
      </c>
      <c r="D5859" s="24">
        <v>2014</v>
      </c>
      <c r="E5859" s="24" t="s">
        <v>106</v>
      </c>
      <c r="F5859">
        <f>IF(AND(A5859="PSA Testing", E5859= "Utilization Rate (per 100,000 patients)"),
SUMIFS(PSA!$D:$D,PSA!$A:$A,C5859,PSA!$G:$G,D5859),
IF(AND(A5859="Colorectal Cancer Screening", E5859="Utilization Rate (per 100,000 patients)"),
SUMIFS(COL!$D:$D,COL!$A:$A,C5859,COL!$G:$G, D5859),
IF(AND(A5859="Cervical Cancer Screening", E5859="Utilization Rate (per 100,000 patients)"),
SUMIFS(CERV!$D:$D,CERV!$A:$A,C5859,CERV!$G:$G,D5859),
IF(AND(A5859="Cancer Screening for CKD patients", E5859="Utilization Rate (per 100,000 patients)"),
SUMIFS(CANSCRN!$D:$D,CANSCRN!$A:$A,C5859,CANSCRN!$G:$G,D5859),
IF(AND(A5859="PSA Testing", E5859="Cost per service ($USD)"),
SUMIFS(PSA!$E:$E,PSA!$A:$A,C5859,PSA!$G:$G,D5859),
IF(AND(A5859="Colorectal Cancer Screening", E5859="Cost per service ($USD)"),
SUMIFS(COL!$E:$E,COL!$A:$A,C5859,COL!$G:$G,D5859),
IF(AND(A5859="Cervical Cancer Screening", E5859="Cost per service ($USD)"),
SUMIFS(CERV!$E:$E,CERV!$A:$A,C5859,CERV!$G:$G,D5859),
IF(AND(A5859="Cancer Screening for CKD patients", E5859="Cost per service ($USD)"),
SUMIFS(CANSCRN!$E:$E,CANSCRN!$A:$A,C5859,CANSCRN!$G:$G,D5859),
IF(AND(A5859="PSA Testing", E5859="Total Expenditure ($USD per 100,000 patients)"),
SUMIFS(PSA!$F:$F,PSA!$A:$A,C5859,PSA!$G:$G,D5859),
IF(AND(A5859="Colorectal Cancer Screening", E5859="Total Expenditure ($USD per 100,000 patients)"),
SUMIFS(COL!$F:$F,COL!$A:$A,C5859,COL!$G:$G,D5859),
IF(AND(A5859="Cervical Cancer Screening", E5859="Total Expenditure ($USD per 100,000 patients)"),
SUMIFS(CERV!$F:$F,CERV!$A:$A,C5859,CERV!$G:$G,D5859),
SUMIFS(CANSCRN!$F:$F,CANSCRN!$A:$A,C5859,CANSCRN!$G:$G,D5859))))))))))))</f>
        <v>29.5964615</v>
      </c>
    </row>
    <row r="5860" spans="1:6" x14ac:dyDescent="0.2">
      <c r="A5860" s="24" t="s">
        <v>105</v>
      </c>
      <c r="B5860" s="24" t="s">
        <v>101</v>
      </c>
      <c r="C5860" s="24" t="s">
        <v>52</v>
      </c>
      <c r="D5860" s="24">
        <v>2015</v>
      </c>
      <c r="E5860" s="24" t="s">
        <v>106</v>
      </c>
      <c r="F5860">
        <f>IF(AND(A5860="PSA Testing", E5860= "Utilization Rate (per 100,000 patients)"),
SUMIFS(PSA!$D:$D,PSA!$A:$A,C5860,PSA!$G:$G,D5860),
IF(AND(A5860="Colorectal Cancer Screening", E5860="Utilization Rate (per 100,000 patients)"),
SUMIFS(COL!$D:$D,COL!$A:$A,C5860,COL!$G:$G, D5860),
IF(AND(A5860="Cervical Cancer Screening", E5860="Utilization Rate (per 100,000 patients)"),
SUMIFS(CERV!$D:$D,CERV!$A:$A,C5860,CERV!$G:$G,D5860),
IF(AND(A5860="Cancer Screening for CKD patients", E5860="Utilization Rate (per 100,000 patients)"),
SUMIFS(CANSCRN!$D:$D,CANSCRN!$A:$A,C5860,CANSCRN!$G:$G,D5860),
IF(AND(A5860="PSA Testing", E5860="Cost per service ($USD)"),
SUMIFS(PSA!$E:$E,PSA!$A:$A,C5860,PSA!$G:$G,D5860),
IF(AND(A5860="Colorectal Cancer Screening", E5860="Cost per service ($USD)"),
SUMIFS(COL!$E:$E,COL!$A:$A,C5860,COL!$G:$G,D5860),
IF(AND(A5860="Cervical Cancer Screening", E5860="Cost per service ($USD)"),
SUMIFS(CERV!$E:$E,CERV!$A:$A,C5860,CERV!$G:$G,D5860),
IF(AND(A5860="Cancer Screening for CKD patients", E5860="Cost per service ($USD)"),
SUMIFS(CANSCRN!$E:$E,CANSCRN!$A:$A,C5860,CANSCRN!$G:$G,D5860),
IF(AND(A5860="PSA Testing", E5860="Total Expenditure ($USD per 100,000 patients)"),
SUMIFS(PSA!$F:$F,PSA!$A:$A,C5860,PSA!$G:$G,D5860),
IF(AND(A5860="Colorectal Cancer Screening", E5860="Total Expenditure ($USD per 100,000 patients)"),
SUMIFS(COL!$F:$F,COL!$A:$A,C5860,COL!$G:$G,D5860),
IF(AND(A5860="Cervical Cancer Screening", E5860="Total Expenditure ($USD per 100,000 patients)"),
SUMIFS(CERV!$F:$F,CERV!$A:$A,C5860,CERV!$G:$G,D5860),
SUMIFS(CANSCRN!$F:$F,CANSCRN!$A:$A,C5860,CANSCRN!$G:$G,D5860))))))))))))</f>
        <v>26.750937499999999</v>
      </c>
    </row>
    <row r="5861" spans="1:6" x14ac:dyDescent="0.2">
      <c r="A5861" s="24" t="s">
        <v>105</v>
      </c>
      <c r="B5861" s="24" t="s">
        <v>101</v>
      </c>
      <c r="C5861" s="24" t="s">
        <v>52</v>
      </c>
      <c r="D5861" s="24">
        <v>2016</v>
      </c>
      <c r="E5861" s="24" t="s">
        <v>106</v>
      </c>
      <c r="F5861">
        <f>IF(AND(A5861="PSA Testing", E5861= "Utilization Rate (per 100,000 patients)"),
SUMIFS(PSA!$D:$D,PSA!$A:$A,C5861,PSA!$G:$G,D5861),
IF(AND(A5861="Colorectal Cancer Screening", E5861="Utilization Rate (per 100,000 patients)"),
SUMIFS(COL!$D:$D,COL!$A:$A,C5861,COL!$G:$G, D5861),
IF(AND(A5861="Cervical Cancer Screening", E5861="Utilization Rate (per 100,000 patients)"),
SUMIFS(CERV!$D:$D,CERV!$A:$A,C5861,CERV!$G:$G,D5861),
IF(AND(A5861="Cancer Screening for CKD patients", E5861="Utilization Rate (per 100,000 patients)"),
SUMIFS(CANSCRN!$D:$D,CANSCRN!$A:$A,C5861,CANSCRN!$G:$G,D5861),
IF(AND(A5861="PSA Testing", E5861="Cost per service ($USD)"),
SUMIFS(PSA!$E:$E,PSA!$A:$A,C5861,PSA!$G:$G,D5861),
IF(AND(A5861="Colorectal Cancer Screening", E5861="Cost per service ($USD)"),
SUMIFS(COL!$E:$E,COL!$A:$A,C5861,COL!$G:$G,D5861),
IF(AND(A5861="Cervical Cancer Screening", E5861="Cost per service ($USD)"),
SUMIFS(CERV!$E:$E,CERV!$A:$A,C5861,CERV!$G:$G,D5861),
IF(AND(A5861="Cancer Screening for CKD patients", E5861="Cost per service ($USD)"),
SUMIFS(CANSCRN!$E:$E,CANSCRN!$A:$A,C5861,CANSCRN!$G:$G,D5861),
IF(AND(A5861="PSA Testing", E5861="Total Expenditure ($USD per 100,000 patients)"),
SUMIFS(PSA!$F:$F,PSA!$A:$A,C5861,PSA!$G:$G,D5861),
IF(AND(A5861="Colorectal Cancer Screening", E5861="Total Expenditure ($USD per 100,000 patients)"),
SUMIFS(COL!$F:$F,COL!$A:$A,C5861,COL!$G:$G,D5861),
IF(AND(A5861="Cervical Cancer Screening", E5861="Total Expenditure ($USD per 100,000 patients)"),
SUMIFS(CERV!$F:$F,CERV!$A:$A,C5861,CERV!$G:$G,D5861),
SUMIFS(CANSCRN!$F:$F,CANSCRN!$A:$A,C5861,CANSCRN!$G:$G,D5861))))))))))))</f>
        <v>26.595454499999999</v>
      </c>
    </row>
    <row r="5862" spans="1:6" x14ac:dyDescent="0.2">
      <c r="A5862" s="24" t="s">
        <v>105</v>
      </c>
      <c r="B5862" s="24" t="s">
        <v>101</v>
      </c>
      <c r="C5862" s="24" t="s">
        <v>52</v>
      </c>
      <c r="D5862" s="24">
        <v>2017</v>
      </c>
      <c r="E5862" s="24" t="s">
        <v>106</v>
      </c>
      <c r="F5862">
        <f>IF(AND(A5862="PSA Testing", E5862= "Utilization Rate (per 100,000 patients)"),
SUMIFS(PSA!$D:$D,PSA!$A:$A,C5862,PSA!$G:$G,D5862),
IF(AND(A5862="Colorectal Cancer Screening", E5862="Utilization Rate (per 100,000 patients)"),
SUMIFS(COL!$D:$D,COL!$A:$A,C5862,COL!$G:$G, D5862),
IF(AND(A5862="Cervical Cancer Screening", E5862="Utilization Rate (per 100,000 patients)"),
SUMIFS(CERV!$D:$D,CERV!$A:$A,C5862,CERV!$G:$G,D5862),
IF(AND(A5862="Cancer Screening for CKD patients", E5862="Utilization Rate (per 100,000 patients)"),
SUMIFS(CANSCRN!$D:$D,CANSCRN!$A:$A,C5862,CANSCRN!$G:$G,D5862),
IF(AND(A5862="PSA Testing", E5862="Cost per service ($USD)"),
SUMIFS(PSA!$E:$E,PSA!$A:$A,C5862,PSA!$G:$G,D5862),
IF(AND(A5862="Colorectal Cancer Screening", E5862="Cost per service ($USD)"),
SUMIFS(COL!$E:$E,COL!$A:$A,C5862,COL!$G:$G,D5862),
IF(AND(A5862="Cervical Cancer Screening", E5862="Cost per service ($USD)"),
SUMIFS(CERV!$E:$E,CERV!$A:$A,C5862,CERV!$G:$G,D5862),
IF(AND(A5862="Cancer Screening for CKD patients", E5862="Cost per service ($USD)"),
SUMIFS(CANSCRN!$E:$E,CANSCRN!$A:$A,C5862,CANSCRN!$G:$G,D5862),
IF(AND(A5862="PSA Testing", E5862="Total Expenditure ($USD per 100,000 patients)"),
SUMIFS(PSA!$F:$F,PSA!$A:$A,C5862,PSA!$G:$G,D5862),
IF(AND(A5862="Colorectal Cancer Screening", E5862="Total Expenditure ($USD per 100,000 patients)"),
SUMIFS(COL!$F:$F,COL!$A:$A,C5862,COL!$G:$G,D5862),
IF(AND(A5862="Cervical Cancer Screening", E5862="Total Expenditure ($USD per 100,000 patients)"),
SUMIFS(CERV!$F:$F,CERV!$A:$A,C5862,CERV!$G:$G,D5862),
SUMIFS(CANSCRN!$F:$F,CANSCRN!$A:$A,C5862,CANSCRN!$G:$G,D5862))))))))))))</f>
        <v>25.495777799999999</v>
      </c>
    </row>
    <row r="5863" spans="1:6" x14ac:dyDescent="0.2">
      <c r="A5863" s="24" t="s">
        <v>105</v>
      </c>
      <c r="B5863" s="24" t="s">
        <v>101</v>
      </c>
      <c r="C5863" s="24" t="s">
        <v>52</v>
      </c>
      <c r="D5863" s="24">
        <v>2018</v>
      </c>
      <c r="E5863" s="24" t="s">
        <v>106</v>
      </c>
      <c r="F5863">
        <f>IF(AND(A5863="PSA Testing", E5863= "Utilization Rate (per 100,000 patients)"),
SUMIFS(PSA!$D:$D,PSA!$A:$A,C5863,PSA!$G:$G,D5863),
IF(AND(A5863="Colorectal Cancer Screening", E5863="Utilization Rate (per 100,000 patients)"),
SUMIFS(COL!$D:$D,COL!$A:$A,C5863,COL!$G:$G, D5863),
IF(AND(A5863="Cervical Cancer Screening", E5863="Utilization Rate (per 100,000 patients)"),
SUMIFS(CERV!$D:$D,CERV!$A:$A,C5863,CERV!$G:$G,D5863),
IF(AND(A5863="Cancer Screening for CKD patients", E5863="Utilization Rate (per 100,000 patients)"),
SUMIFS(CANSCRN!$D:$D,CANSCRN!$A:$A,C5863,CANSCRN!$G:$G,D5863),
IF(AND(A5863="PSA Testing", E5863="Cost per service ($USD)"),
SUMIFS(PSA!$E:$E,PSA!$A:$A,C5863,PSA!$G:$G,D5863),
IF(AND(A5863="Colorectal Cancer Screening", E5863="Cost per service ($USD)"),
SUMIFS(COL!$E:$E,COL!$A:$A,C5863,COL!$G:$G,D5863),
IF(AND(A5863="Cervical Cancer Screening", E5863="Cost per service ($USD)"),
SUMIFS(CERV!$E:$E,CERV!$A:$A,C5863,CERV!$G:$G,D5863),
IF(AND(A5863="Cancer Screening for CKD patients", E5863="Cost per service ($USD)"),
SUMIFS(CANSCRN!$E:$E,CANSCRN!$A:$A,C5863,CANSCRN!$G:$G,D5863),
IF(AND(A5863="PSA Testing", E5863="Total Expenditure ($USD per 100,000 patients)"),
SUMIFS(PSA!$F:$F,PSA!$A:$A,C5863,PSA!$G:$G,D5863),
IF(AND(A5863="Colorectal Cancer Screening", E5863="Total Expenditure ($USD per 100,000 patients)"),
SUMIFS(COL!$F:$F,COL!$A:$A,C5863,COL!$G:$G,D5863),
IF(AND(A5863="Cervical Cancer Screening", E5863="Total Expenditure ($USD per 100,000 patients)"),
SUMIFS(CERV!$F:$F,CERV!$A:$A,C5863,CERV!$G:$G,D5863),
SUMIFS(CANSCRN!$F:$F,CANSCRN!$A:$A,C5863,CANSCRN!$G:$G,D5863))))))))))))</f>
        <v>25.595027900000002</v>
      </c>
    </row>
    <row r="5864" spans="1:6" x14ac:dyDescent="0.2">
      <c r="A5864" s="24" t="s">
        <v>105</v>
      </c>
      <c r="B5864" s="24" t="s">
        <v>101</v>
      </c>
      <c r="C5864" s="24" t="s">
        <v>52</v>
      </c>
      <c r="D5864" s="24">
        <v>2019</v>
      </c>
      <c r="E5864" s="24" t="s">
        <v>106</v>
      </c>
      <c r="F5864">
        <f>IF(AND(A5864="PSA Testing", E5864= "Utilization Rate (per 100,000 patients)"),
SUMIFS(PSA!$D:$D,PSA!$A:$A,C5864,PSA!$G:$G,D5864),
IF(AND(A5864="Colorectal Cancer Screening", E5864="Utilization Rate (per 100,000 patients)"),
SUMIFS(COL!$D:$D,COL!$A:$A,C5864,COL!$G:$G, D5864),
IF(AND(A5864="Cervical Cancer Screening", E5864="Utilization Rate (per 100,000 patients)"),
SUMIFS(CERV!$D:$D,CERV!$A:$A,C5864,CERV!$G:$G,D5864),
IF(AND(A5864="Cancer Screening for CKD patients", E5864="Utilization Rate (per 100,000 patients)"),
SUMIFS(CANSCRN!$D:$D,CANSCRN!$A:$A,C5864,CANSCRN!$G:$G,D5864),
IF(AND(A5864="PSA Testing", E5864="Cost per service ($USD)"),
SUMIFS(PSA!$E:$E,PSA!$A:$A,C5864,PSA!$G:$G,D5864),
IF(AND(A5864="Colorectal Cancer Screening", E5864="Cost per service ($USD)"),
SUMIFS(COL!$E:$E,COL!$A:$A,C5864,COL!$G:$G,D5864),
IF(AND(A5864="Cervical Cancer Screening", E5864="Cost per service ($USD)"),
SUMIFS(CERV!$E:$E,CERV!$A:$A,C5864,CERV!$G:$G,D5864),
IF(AND(A5864="Cancer Screening for CKD patients", E5864="Cost per service ($USD)"),
SUMIFS(CANSCRN!$E:$E,CANSCRN!$A:$A,C5864,CANSCRN!$G:$G,D5864),
IF(AND(A5864="PSA Testing", E5864="Total Expenditure ($USD per 100,000 patients)"),
SUMIFS(PSA!$F:$F,PSA!$A:$A,C5864,PSA!$G:$G,D5864),
IF(AND(A5864="Colorectal Cancer Screening", E5864="Total Expenditure ($USD per 100,000 patients)"),
SUMIFS(COL!$F:$F,COL!$A:$A,C5864,COL!$G:$G,D5864),
IF(AND(A5864="Cervical Cancer Screening", E5864="Total Expenditure ($USD per 100,000 patients)"),
SUMIFS(CERV!$F:$F,CERV!$A:$A,C5864,CERV!$G:$G,D5864),
SUMIFS(CANSCRN!$F:$F,CANSCRN!$A:$A,C5864,CANSCRN!$G:$G,D5864))))))))))))</f>
        <v>25.218053699999999</v>
      </c>
    </row>
    <row r="5865" spans="1:6" x14ac:dyDescent="0.2">
      <c r="A5865" s="24" t="s">
        <v>105</v>
      </c>
      <c r="B5865" s="24" t="s">
        <v>101</v>
      </c>
      <c r="C5865" s="24" t="s">
        <v>53</v>
      </c>
      <c r="D5865" s="24">
        <v>2009</v>
      </c>
      <c r="E5865" s="24" t="s">
        <v>106</v>
      </c>
      <c r="F5865">
        <f>IF(AND(A5865="PSA Testing", E5865= "Utilization Rate (per 100,000 patients)"),
SUMIFS(PSA!$D:$D,PSA!$A:$A,C5865,PSA!$G:$G,D5865),
IF(AND(A5865="Colorectal Cancer Screening", E5865="Utilization Rate (per 100,000 patients)"),
SUMIFS(COL!$D:$D,COL!$A:$A,C5865,COL!$G:$G, D5865),
IF(AND(A5865="Cervical Cancer Screening", E5865="Utilization Rate (per 100,000 patients)"),
SUMIFS(CERV!$D:$D,CERV!$A:$A,C5865,CERV!$G:$G,D5865),
IF(AND(A5865="Cancer Screening for CKD patients", E5865="Utilization Rate (per 100,000 patients)"),
SUMIFS(CANSCRN!$D:$D,CANSCRN!$A:$A,C5865,CANSCRN!$G:$G,D5865),
IF(AND(A5865="PSA Testing", E5865="Cost per service ($USD)"),
SUMIFS(PSA!$E:$E,PSA!$A:$A,C5865,PSA!$G:$G,D5865),
IF(AND(A5865="Colorectal Cancer Screening", E5865="Cost per service ($USD)"),
SUMIFS(COL!$E:$E,COL!$A:$A,C5865,COL!$G:$G,D5865),
IF(AND(A5865="Cervical Cancer Screening", E5865="Cost per service ($USD)"),
SUMIFS(CERV!$E:$E,CERV!$A:$A,C5865,CERV!$G:$G,D5865),
IF(AND(A5865="Cancer Screening for CKD patients", E5865="Cost per service ($USD)"),
SUMIFS(CANSCRN!$E:$E,CANSCRN!$A:$A,C5865,CANSCRN!$G:$G,D5865),
IF(AND(A5865="PSA Testing", E5865="Total Expenditure ($USD per 100,000 patients)"),
SUMIFS(PSA!$F:$F,PSA!$A:$A,C5865,PSA!$G:$G,D5865),
IF(AND(A5865="Colorectal Cancer Screening", E5865="Total Expenditure ($USD per 100,000 patients)"),
SUMIFS(COL!$F:$F,COL!$A:$A,C5865,COL!$G:$G,D5865),
IF(AND(A5865="Cervical Cancer Screening", E5865="Total Expenditure ($USD per 100,000 patients)"),
SUMIFS(CERV!$F:$F,CERV!$A:$A,C5865,CERV!$G:$G,D5865),
SUMIFS(CANSCRN!$F:$F,CANSCRN!$A:$A,C5865,CANSCRN!$G:$G,D5865))))))))))))</f>
        <v>21.923981600000001</v>
      </c>
    </row>
    <row r="5866" spans="1:6" x14ac:dyDescent="0.2">
      <c r="A5866" s="24" t="s">
        <v>105</v>
      </c>
      <c r="B5866" s="24" t="s">
        <v>101</v>
      </c>
      <c r="C5866" s="24" t="s">
        <v>53</v>
      </c>
      <c r="D5866" s="24">
        <v>2010</v>
      </c>
      <c r="E5866" s="24" t="s">
        <v>106</v>
      </c>
      <c r="F5866">
        <f>IF(AND(A5866="PSA Testing", E5866= "Utilization Rate (per 100,000 patients)"),
SUMIFS(PSA!$D:$D,PSA!$A:$A,C5866,PSA!$G:$G,D5866),
IF(AND(A5866="Colorectal Cancer Screening", E5866="Utilization Rate (per 100,000 patients)"),
SUMIFS(COL!$D:$D,COL!$A:$A,C5866,COL!$G:$G, D5866),
IF(AND(A5866="Cervical Cancer Screening", E5866="Utilization Rate (per 100,000 patients)"),
SUMIFS(CERV!$D:$D,CERV!$A:$A,C5866,CERV!$G:$G,D5866),
IF(AND(A5866="Cancer Screening for CKD patients", E5866="Utilization Rate (per 100,000 patients)"),
SUMIFS(CANSCRN!$D:$D,CANSCRN!$A:$A,C5866,CANSCRN!$G:$G,D5866),
IF(AND(A5866="PSA Testing", E5866="Cost per service ($USD)"),
SUMIFS(PSA!$E:$E,PSA!$A:$A,C5866,PSA!$G:$G,D5866),
IF(AND(A5866="Colorectal Cancer Screening", E5866="Cost per service ($USD)"),
SUMIFS(COL!$E:$E,COL!$A:$A,C5866,COL!$G:$G,D5866),
IF(AND(A5866="Cervical Cancer Screening", E5866="Cost per service ($USD)"),
SUMIFS(CERV!$E:$E,CERV!$A:$A,C5866,CERV!$G:$G,D5866),
IF(AND(A5866="Cancer Screening for CKD patients", E5866="Cost per service ($USD)"),
SUMIFS(CANSCRN!$E:$E,CANSCRN!$A:$A,C5866,CANSCRN!$G:$G,D5866),
IF(AND(A5866="PSA Testing", E5866="Total Expenditure ($USD per 100,000 patients)"),
SUMIFS(PSA!$F:$F,PSA!$A:$A,C5866,PSA!$G:$G,D5866),
IF(AND(A5866="Colorectal Cancer Screening", E5866="Total Expenditure ($USD per 100,000 patients)"),
SUMIFS(COL!$F:$F,COL!$A:$A,C5866,COL!$G:$G,D5866),
IF(AND(A5866="Cervical Cancer Screening", E5866="Total Expenditure ($USD per 100,000 patients)"),
SUMIFS(CERV!$F:$F,CERV!$A:$A,C5866,CERV!$G:$G,D5866),
SUMIFS(CANSCRN!$F:$F,CANSCRN!$A:$A,C5866,CANSCRN!$G:$G,D5866))))))))))))</f>
        <v>23.4086265</v>
      </c>
    </row>
    <row r="5867" spans="1:6" x14ac:dyDescent="0.2">
      <c r="A5867" s="24" t="s">
        <v>105</v>
      </c>
      <c r="B5867" s="24" t="s">
        <v>101</v>
      </c>
      <c r="C5867" s="24" t="s">
        <v>53</v>
      </c>
      <c r="D5867" s="24">
        <v>2011</v>
      </c>
      <c r="E5867" s="24" t="s">
        <v>106</v>
      </c>
      <c r="F5867">
        <f>IF(AND(A5867="PSA Testing", E5867= "Utilization Rate (per 100,000 patients)"),
SUMIFS(PSA!$D:$D,PSA!$A:$A,C5867,PSA!$G:$G,D5867),
IF(AND(A5867="Colorectal Cancer Screening", E5867="Utilization Rate (per 100,000 patients)"),
SUMIFS(COL!$D:$D,COL!$A:$A,C5867,COL!$G:$G, D5867),
IF(AND(A5867="Cervical Cancer Screening", E5867="Utilization Rate (per 100,000 patients)"),
SUMIFS(CERV!$D:$D,CERV!$A:$A,C5867,CERV!$G:$G,D5867),
IF(AND(A5867="Cancer Screening for CKD patients", E5867="Utilization Rate (per 100,000 patients)"),
SUMIFS(CANSCRN!$D:$D,CANSCRN!$A:$A,C5867,CANSCRN!$G:$G,D5867),
IF(AND(A5867="PSA Testing", E5867="Cost per service ($USD)"),
SUMIFS(PSA!$E:$E,PSA!$A:$A,C5867,PSA!$G:$G,D5867),
IF(AND(A5867="Colorectal Cancer Screening", E5867="Cost per service ($USD)"),
SUMIFS(COL!$E:$E,COL!$A:$A,C5867,COL!$G:$G,D5867),
IF(AND(A5867="Cervical Cancer Screening", E5867="Cost per service ($USD)"),
SUMIFS(CERV!$E:$E,CERV!$A:$A,C5867,CERV!$G:$G,D5867),
IF(AND(A5867="Cancer Screening for CKD patients", E5867="Cost per service ($USD)"),
SUMIFS(CANSCRN!$E:$E,CANSCRN!$A:$A,C5867,CANSCRN!$G:$G,D5867),
IF(AND(A5867="PSA Testing", E5867="Total Expenditure ($USD per 100,000 patients)"),
SUMIFS(PSA!$F:$F,PSA!$A:$A,C5867,PSA!$G:$G,D5867),
IF(AND(A5867="Colorectal Cancer Screening", E5867="Total Expenditure ($USD per 100,000 patients)"),
SUMIFS(COL!$F:$F,COL!$A:$A,C5867,COL!$G:$G,D5867),
IF(AND(A5867="Cervical Cancer Screening", E5867="Total Expenditure ($USD per 100,000 patients)"),
SUMIFS(CERV!$F:$F,CERV!$A:$A,C5867,CERV!$G:$G,D5867),
SUMIFS(CANSCRN!$F:$F,CANSCRN!$A:$A,C5867,CANSCRN!$G:$G,D5867))))))))))))</f>
        <v>27.7320055</v>
      </c>
    </row>
    <row r="5868" spans="1:6" x14ac:dyDescent="0.2">
      <c r="A5868" s="24" t="s">
        <v>105</v>
      </c>
      <c r="B5868" s="24" t="s">
        <v>101</v>
      </c>
      <c r="C5868" s="24" t="s">
        <v>53</v>
      </c>
      <c r="D5868" s="24">
        <v>2012</v>
      </c>
      <c r="E5868" s="24" t="s">
        <v>106</v>
      </c>
      <c r="F5868">
        <f>IF(AND(A5868="PSA Testing", E5868= "Utilization Rate (per 100,000 patients)"),
SUMIFS(PSA!$D:$D,PSA!$A:$A,C5868,PSA!$G:$G,D5868),
IF(AND(A5868="Colorectal Cancer Screening", E5868="Utilization Rate (per 100,000 patients)"),
SUMIFS(COL!$D:$D,COL!$A:$A,C5868,COL!$G:$G, D5868),
IF(AND(A5868="Cervical Cancer Screening", E5868="Utilization Rate (per 100,000 patients)"),
SUMIFS(CERV!$D:$D,CERV!$A:$A,C5868,CERV!$G:$G,D5868),
IF(AND(A5868="Cancer Screening for CKD patients", E5868="Utilization Rate (per 100,000 patients)"),
SUMIFS(CANSCRN!$D:$D,CANSCRN!$A:$A,C5868,CANSCRN!$G:$G,D5868),
IF(AND(A5868="PSA Testing", E5868="Cost per service ($USD)"),
SUMIFS(PSA!$E:$E,PSA!$A:$A,C5868,PSA!$G:$G,D5868),
IF(AND(A5868="Colorectal Cancer Screening", E5868="Cost per service ($USD)"),
SUMIFS(COL!$E:$E,COL!$A:$A,C5868,COL!$G:$G,D5868),
IF(AND(A5868="Cervical Cancer Screening", E5868="Cost per service ($USD)"),
SUMIFS(CERV!$E:$E,CERV!$A:$A,C5868,CERV!$G:$G,D5868),
IF(AND(A5868="Cancer Screening for CKD patients", E5868="Cost per service ($USD)"),
SUMIFS(CANSCRN!$E:$E,CANSCRN!$A:$A,C5868,CANSCRN!$G:$G,D5868),
IF(AND(A5868="PSA Testing", E5868="Total Expenditure ($USD per 100,000 patients)"),
SUMIFS(PSA!$F:$F,PSA!$A:$A,C5868,PSA!$G:$G,D5868),
IF(AND(A5868="Colorectal Cancer Screening", E5868="Total Expenditure ($USD per 100,000 patients)"),
SUMIFS(COL!$F:$F,COL!$A:$A,C5868,COL!$G:$G,D5868),
IF(AND(A5868="Cervical Cancer Screening", E5868="Total Expenditure ($USD per 100,000 patients)"),
SUMIFS(CERV!$F:$F,CERV!$A:$A,C5868,CERV!$G:$G,D5868),
SUMIFS(CANSCRN!$F:$F,CANSCRN!$A:$A,C5868,CANSCRN!$G:$G,D5868))))))))))))</f>
        <v>28.1533637</v>
      </c>
    </row>
    <row r="5869" spans="1:6" x14ac:dyDescent="0.2">
      <c r="A5869" s="24" t="s">
        <v>105</v>
      </c>
      <c r="B5869" s="24" t="s">
        <v>101</v>
      </c>
      <c r="C5869" s="24" t="s">
        <v>53</v>
      </c>
      <c r="D5869" s="24">
        <v>2013</v>
      </c>
      <c r="E5869" s="24" t="s">
        <v>106</v>
      </c>
      <c r="F5869">
        <f>IF(AND(A5869="PSA Testing", E5869= "Utilization Rate (per 100,000 patients)"),
SUMIFS(PSA!$D:$D,PSA!$A:$A,C5869,PSA!$G:$G,D5869),
IF(AND(A5869="Colorectal Cancer Screening", E5869="Utilization Rate (per 100,000 patients)"),
SUMIFS(COL!$D:$D,COL!$A:$A,C5869,COL!$G:$G, D5869),
IF(AND(A5869="Cervical Cancer Screening", E5869="Utilization Rate (per 100,000 patients)"),
SUMIFS(CERV!$D:$D,CERV!$A:$A,C5869,CERV!$G:$G,D5869),
IF(AND(A5869="Cancer Screening for CKD patients", E5869="Utilization Rate (per 100,000 patients)"),
SUMIFS(CANSCRN!$D:$D,CANSCRN!$A:$A,C5869,CANSCRN!$G:$G,D5869),
IF(AND(A5869="PSA Testing", E5869="Cost per service ($USD)"),
SUMIFS(PSA!$E:$E,PSA!$A:$A,C5869,PSA!$G:$G,D5869),
IF(AND(A5869="Colorectal Cancer Screening", E5869="Cost per service ($USD)"),
SUMIFS(COL!$E:$E,COL!$A:$A,C5869,COL!$G:$G,D5869),
IF(AND(A5869="Cervical Cancer Screening", E5869="Cost per service ($USD)"),
SUMIFS(CERV!$E:$E,CERV!$A:$A,C5869,CERV!$G:$G,D5869),
IF(AND(A5869="Cancer Screening for CKD patients", E5869="Cost per service ($USD)"),
SUMIFS(CANSCRN!$E:$E,CANSCRN!$A:$A,C5869,CANSCRN!$G:$G,D5869),
IF(AND(A5869="PSA Testing", E5869="Total Expenditure ($USD per 100,000 patients)"),
SUMIFS(PSA!$F:$F,PSA!$A:$A,C5869,PSA!$G:$G,D5869),
IF(AND(A5869="Colorectal Cancer Screening", E5869="Total Expenditure ($USD per 100,000 patients)"),
SUMIFS(COL!$F:$F,COL!$A:$A,C5869,COL!$G:$G,D5869),
IF(AND(A5869="Cervical Cancer Screening", E5869="Total Expenditure ($USD per 100,000 patients)"),
SUMIFS(CERV!$F:$F,CERV!$A:$A,C5869,CERV!$G:$G,D5869),
SUMIFS(CANSCRN!$F:$F,CANSCRN!$A:$A,C5869,CANSCRN!$G:$G,D5869))))))))))))</f>
        <v>29.574807400000001</v>
      </c>
    </row>
    <row r="5870" spans="1:6" x14ac:dyDescent="0.2">
      <c r="A5870" s="24" t="s">
        <v>105</v>
      </c>
      <c r="B5870" s="24" t="s">
        <v>101</v>
      </c>
      <c r="C5870" s="24" t="s">
        <v>53</v>
      </c>
      <c r="D5870" s="24">
        <v>2014</v>
      </c>
      <c r="E5870" s="24" t="s">
        <v>106</v>
      </c>
      <c r="F5870">
        <f>IF(AND(A5870="PSA Testing", E5870= "Utilization Rate (per 100,000 patients)"),
SUMIFS(PSA!$D:$D,PSA!$A:$A,C5870,PSA!$G:$G,D5870),
IF(AND(A5870="Colorectal Cancer Screening", E5870="Utilization Rate (per 100,000 patients)"),
SUMIFS(COL!$D:$D,COL!$A:$A,C5870,COL!$G:$G, D5870),
IF(AND(A5870="Cervical Cancer Screening", E5870="Utilization Rate (per 100,000 patients)"),
SUMIFS(CERV!$D:$D,CERV!$A:$A,C5870,CERV!$G:$G,D5870),
IF(AND(A5870="Cancer Screening for CKD patients", E5870="Utilization Rate (per 100,000 patients)"),
SUMIFS(CANSCRN!$D:$D,CANSCRN!$A:$A,C5870,CANSCRN!$G:$G,D5870),
IF(AND(A5870="PSA Testing", E5870="Cost per service ($USD)"),
SUMIFS(PSA!$E:$E,PSA!$A:$A,C5870,PSA!$G:$G,D5870),
IF(AND(A5870="Colorectal Cancer Screening", E5870="Cost per service ($USD)"),
SUMIFS(COL!$E:$E,COL!$A:$A,C5870,COL!$G:$G,D5870),
IF(AND(A5870="Cervical Cancer Screening", E5870="Cost per service ($USD)"),
SUMIFS(CERV!$E:$E,CERV!$A:$A,C5870,CERV!$G:$G,D5870),
IF(AND(A5870="Cancer Screening for CKD patients", E5870="Cost per service ($USD)"),
SUMIFS(CANSCRN!$E:$E,CANSCRN!$A:$A,C5870,CANSCRN!$G:$G,D5870),
IF(AND(A5870="PSA Testing", E5870="Total Expenditure ($USD per 100,000 patients)"),
SUMIFS(PSA!$F:$F,PSA!$A:$A,C5870,PSA!$G:$G,D5870),
IF(AND(A5870="Colorectal Cancer Screening", E5870="Total Expenditure ($USD per 100,000 patients)"),
SUMIFS(COL!$F:$F,COL!$A:$A,C5870,COL!$G:$G,D5870),
IF(AND(A5870="Cervical Cancer Screening", E5870="Total Expenditure ($USD per 100,000 patients)"),
SUMIFS(CERV!$F:$F,CERV!$A:$A,C5870,CERV!$G:$G,D5870),
SUMIFS(CANSCRN!$F:$F,CANSCRN!$A:$A,C5870,CANSCRN!$G:$G,D5870))))))))))))</f>
        <v>26.2950561</v>
      </c>
    </row>
    <row r="5871" spans="1:6" x14ac:dyDescent="0.2">
      <c r="A5871" s="24" t="s">
        <v>105</v>
      </c>
      <c r="B5871" s="24" t="s">
        <v>101</v>
      </c>
      <c r="C5871" s="24" t="s">
        <v>53</v>
      </c>
      <c r="D5871" s="24">
        <v>2015</v>
      </c>
      <c r="E5871" s="24" t="s">
        <v>106</v>
      </c>
      <c r="F5871">
        <f>IF(AND(A5871="PSA Testing", E5871= "Utilization Rate (per 100,000 patients)"),
SUMIFS(PSA!$D:$D,PSA!$A:$A,C5871,PSA!$G:$G,D5871),
IF(AND(A5871="Colorectal Cancer Screening", E5871="Utilization Rate (per 100,000 patients)"),
SUMIFS(COL!$D:$D,COL!$A:$A,C5871,COL!$G:$G, D5871),
IF(AND(A5871="Cervical Cancer Screening", E5871="Utilization Rate (per 100,000 patients)"),
SUMIFS(CERV!$D:$D,CERV!$A:$A,C5871,CERV!$G:$G,D5871),
IF(AND(A5871="Cancer Screening for CKD patients", E5871="Utilization Rate (per 100,000 patients)"),
SUMIFS(CANSCRN!$D:$D,CANSCRN!$A:$A,C5871,CANSCRN!$G:$G,D5871),
IF(AND(A5871="PSA Testing", E5871="Cost per service ($USD)"),
SUMIFS(PSA!$E:$E,PSA!$A:$A,C5871,PSA!$G:$G,D5871),
IF(AND(A5871="Colorectal Cancer Screening", E5871="Cost per service ($USD)"),
SUMIFS(COL!$E:$E,COL!$A:$A,C5871,COL!$G:$G,D5871),
IF(AND(A5871="Cervical Cancer Screening", E5871="Cost per service ($USD)"),
SUMIFS(CERV!$E:$E,CERV!$A:$A,C5871,CERV!$G:$G,D5871),
IF(AND(A5871="Cancer Screening for CKD patients", E5871="Cost per service ($USD)"),
SUMIFS(CANSCRN!$E:$E,CANSCRN!$A:$A,C5871,CANSCRN!$G:$G,D5871),
IF(AND(A5871="PSA Testing", E5871="Total Expenditure ($USD per 100,000 patients)"),
SUMIFS(PSA!$F:$F,PSA!$A:$A,C5871,PSA!$G:$G,D5871),
IF(AND(A5871="Colorectal Cancer Screening", E5871="Total Expenditure ($USD per 100,000 patients)"),
SUMIFS(COL!$F:$F,COL!$A:$A,C5871,COL!$G:$G,D5871),
IF(AND(A5871="Cervical Cancer Screening", E5871="Total Expenditure ($USD per 100,000 patients)"),
SUMIFS(CERV!$F:$F,CERV!$A:$A,C5871,CERV!$G:$G,D5871),
SUMIFS(CANSCRN!$F:$F,CANSCRN!$A:$A,C5871,CANSCRN!$G:$G,D5871))))))))))))</f>
        <v>27.590039300000001</v>
      </c>
    </row>
    <row r="5872" spans="1:6" x14ac:dyDescent="0.2">
      <c r="A5872" s="24" t="s">
        <v>105</v>
      </c>
      <c r="B5872" s="24" t="s">
        <v>101</v>
      </c>
      <c r="C5872" s="24" t="s">
        <v>53</v>
      </c>
      <c r="D5872" s="24">
        <v>2016</v>
      </c>
      <c r="E5872" s="24" t="s">
        <v>106</v>
      </c>
      <c r="F5872">
        <f>IF(AND(A5872="PSA Testing", E5872= "Utilization Rate (per 100,000 patients)"),
SUMIFS(PSA!$D:$D,PSA!$A:$A,C5872,PSA!$G:$G,D5872),
IF(AND(A5872="Colorectal Cancer Screening", E5872="Utilization Rate (per 100,000 patients)"),
SUMIFS(COL!$D:$D,COL!$A:$A,C5872,COL!$G:$G, D5872),
IF(AND(A5872="Cervical Cancer Screening", E5872="Utilization Rate (per 100,000 patients)"),
SUMIFS(CERV!$D:$D,CERV!$A:$A,C5872,CERV!$G:$G,D5872),
IF(AND(A5872="Cancer Screening for CKD patients", E5872="Utilization Rate (per 100,000 patients)"),
SUMIFS(CANSCRN!$D:$D,CANSCRN!$A:$A,C5872,CANSCRN!$G:$G,D5872),
IF(AND(A5872="PSA Testing", E5872="Cost per service ($USD)"),
SUMIFS(PSA!$E:$E,PSA!$A:$A,C5872,PSA!$G:$G,D5872),
IF(AND(A5872="Colorectal Cancer Screening", E5872="Cost per service ($USD)"),
SUMIFS(COL!$E:$E,COL!$A:$A,C5872,COL!$G:$G,D5872),
IF(AND(A5872="Cervical Cancer Screening", E5872="Cost per service ($USD)"),
SUMIFS(CERV!$E:$E,CERV!$A:$A,C5872,CERV!$G:$G,D5872),
IF(AND(A5872="Cancer Screening for CKD patients", E5872="Cost per service ($USD)"),
SUMIFS(CANSCRN!$E:$E,CANSCRN!$A:$A,C5872,CANSCRN!$G:$G,D5872),
IF(AND(A5872="PSA Testing", E5872="Total Expenditure ($USD per 100,000 patients)"),
SUMIFS(PSA!$F:$F,PSA!$A:$A,C5872,PSA!$G:$G,D5872),
IF(AND(A5872="Colorectal Cancer Screening", E5872="Total Expenditure ($USD per 100,000 patients)"),
SUMIFS(COL!$F:$F,COL!$A:$A,C5872,COL!$G:$G,D5872),
IF(AND(A5872="Cervical Cancer Screening", E5872="Total Expenditure ($USD per 100,000 patients)"),
SUMIFS(CERV!$F:$F,CERV!$A:$A,C5872,CERV!$G:$G,D5872),
SUMIFS(CANSCRN!$F:$F,CANSCRN!$A:$A,C5872,CANSCRN!$G:$G,D5872))))))))))))</f>
        <v>27.171585199999999</v>
      </c>
    </row>
    <row r="5873" spans="1:6" x14ac:dyDescent="0.2">
      <c r="A5873" s="24" t="s">
        <v>105</v>
      </c>
      <c r="B5873" s="24" t="s">
        <v>101</v>
      </c>
      <c r="C5873" s="24" t="s">
        <v>53</v>
      </c>
      <c r="D5873" s="24">
        <v>2017</v>
      </c>
      <c r="E5873" s="24" t="s">
        <v>106</v>
      </c>
      <c r="F5873">
        <f>IF(AND(A5873="PSA Testing", E5873= "Utilization Rate (per 100,000 patients)"),
SUMIFS(PSA!$D:$D,PSA!$A:$A,C5873,PSA!$G:$G,D5873),
IF(AND(A5873="Colorectal Cancer Screening", E5873="Utilization Rate (per 100,000 patients)"),
SUMIFS(COL!$D:$D,COL!$A:$A,C5873,COL!$G:$G, D5873),
IF(AND(A5873="Cervical Cancer Screening", E5873="Utilization Rate (per 100,000 patients)"),
SUMIFS(CERV!$D:$D,CERV!$A:$A,C5873,CERV!$G:$G,D5873),
IF(AND(A5873="Cancer Screening for CKD patients", E5873="Utilization Rate (per 100,000 patients)"),
SUMIFS(CANSCRN!$D:$D,CANSCRN!$A:$A,C5873,CANSCRN!$G:$G,D5873),
IF(AND(A5873="PSA Testing", E5873="Cost per service ($USD)"),
SUMIFS(PSA!$E:$E,PSA!$A:$A,C5873,PSA!$G:$G,D5873),
IF(AND(A5873="Colorectal Cancer Screening", E5873="Cost per service ($USD)"),
SUMIFS(COL!$E:$E,COL!$A:$A,C5873,COL!$G:$G,D5873),
IF(AND(A5873="Cervical Cancer Screening", E5873="Cost per service ($USD)"),
SUMIFS(CERV!$E:$E,CERV!$A:$A,C5873,CERV!$G:$G,D5873),
IF(AND(A5873="Cancer Screening for CKD patients", E5873="Cost per service ($USD)"),
SUMIFS(CANSCRN!$E:$E,CANSCRN!$A:$A,C5873,CANSCRN!$G:$G,D5873),
IF(AND(A5873="PSA Testing", E5873="Total Expenditure ($USD per 100,000 patients)"),
SUMIFS(PSA!$F:$F,PSA!$A:$A,C5873,PSA!$G:$G,D5873),
IF(AND(A5873="Colorectal Cancer Screening", E5873="Total Expenditure ($USD per 100,000 patients)"),
SUMIFS(COL!$F:$F,COL!$A:$A,C5873,COL!$G:$G,D5873),
IF(AND(A5873="Cervical Cancer Screening", E5873="Total Expenditure ($USD per 100,000 patients)"),
SUMIFS(CERV!$F:$F,CERV!$A:$A,C5873,CERV!$G:$G,D5873),
SUMIFS(CANSCRN!$F:$F,CANSCRN!$A:$A,C5873,CANSCRN!$G:$G,D5873))))))))))))</f>
        <v>28.268464900000001</v>
      </c>
    </row>
    <row r="5874" spans="1:6" x14ac:dyDescent="0.2">
      <c r="A5874" s="24" t="s">
        <v>105</v>
      </c>
      <c r="B5874" s="24" t="s">
        <v>101</v>
      </c>
      <c r="C5874" s="24" t="s">
        <v>53</v>
      </c>
      <c r="D5874" s="24">
        <v>2018</v>
      </c>
      <c r="E5874" s="24" t="s">
        <v>106</v>
      </c>
      <c r="F5874">
        <f>IF(AND(A5874="PSA Testing", E5874= "Utilization Rate (per 100,000 patients)"),
SUMIFS(PSA!$D:$D,PSA!$A:$A,C5874,PSA!$G:$G,D5874),
IF(AND(A5874="Colorectal Cancer Screening", E5874="Utilization Rate (per 100,000 patients)"),
SUMIFS(COL!$D:$D,COL!$A:$A,C5874,COL!$G:$G, D5874),
IF(AND(A5874="Cervical Cancer Screening", E5874="Utilization Rate (per 100,000 patients)"),
SUMIFS(CERV!$D:$D,CERV!$A:$A,C5874,CERV!$G:$G,D5874),
IF(AND(A5874="Cancer Screening for CKD patients", E5874="Utilization Rate (per 100,000 patients)"),
SUMIFS(CANSCRN!$D:$D,CANSCRN!$A:$A,C5874,CANSCRN!$G:$G,D5874),
IF(AND(A5874="PSA Testing", E5874="Cost per service ($USD)"),
SUMIFS(PSA!$E:$E,PSA!$A:$A,C5874,PSA!$G:$G,D5874),
IF(AND(A5874="Colorectal Cancer Screening", E5874="Cost per service ($USD)"),
SUMIFS(COL!$E:$E,COL!$A:$A,C5874,COL!$G:$G,D5874),
IF(AND(A5874="Cervical Cancer Screening", E5874="Cost per service ($USD)"),
SUMIFS(CERV!$E:$E,CERV!$A:$A,C5874,CERV!$G:$G,D5874),
IF(AND(A5874="Cancer Screening for CKD patients", E5874="Cost per service ($USD)"),
SUMIFS(CANSCRN!$E:$E,CANSCRN!$A:$A,C5874,CANSCRN!$G:$G,D5874),
IF(AND(A5874="PSA Testing", E5874="Total Expenditure ($USD per 100,000 patients)"),
SUMIFS(PSA!$F:$F,PSA!$A:$A,C5874,PSA!$G:$G,D5874),
IF(AND(A5874="Colorectal Cancer Screening", E5874="Total Expenditure ($USD per 100,000 patients)"),
SUMIFS(COL!$F:$F,COL!$A:$A,C5874,COL!$G:$G,D5874),
IF(AND(A5874="Cervical Cancer Screening", E5874="Total Expenditure ($USD per 100,000 patients)"),
SUMIFS(CERV!$F:$F,CERV!$A:$A,C5874,CERV!$G:$G,D5874),
SUMIFS(CANSCRN!$F:$F,CANSCRN!$A:$A,C5874,CANSCRN!$G:$G,D5874))))))))))))</f>
        <v>35.778767100000003</v>
      </c>
    </row>
    <row r="5875" spans="1:6" x14ac:dyDescent="0.2">
      <c r="A5875" s="24" t="s">
        <v>105</v>
      </c>
      <c r="B5875" s="24" t="s">
        <v>101</v>
      </c>
      <c r="C5875" s="24" t="s">
        <v>53</v>
      </c>
      <c r="D5875" s="24">
        <v>2019</v>
      </c>
      <c r="E5875" s="24" t="s">
        <v>106</v>
      </c>
      <c r="F5875">
        <f>IF(AND(A5875="PSA Testing", E5875= "Utilization Rate (per 100,000 patients)"),
SUMIFS(PSA!$D:$D,PSA!$A:$A,C5875,PSA!$G:$G,D5875),
IF(AND(A5875="Colorectal Cancer Screening", E5875="Utilization Rate (per 100,000 patients)"),
SUMIFS(COL!$D:$D,COL!$A:$A,C5875,COL!$G:$G, D5875),
IF(AND(A5875="Cervical Cancer Screening", E5875="Utilization Rate (per 100,000 patients)"),
SUMIFS(CERV!$D:$D,CERV!$A:$A,C5875,CERV!$G:$G,D5875),
IF(AND(A5875="Cancer Screening for CKD patients", E5875="Utilization Rate (per 100,000 patients)"),
SUMIFS(CANSCRN!$D:$D,CANSCRN!$A:$A,C5875,CANSCRN!$G:$G,D5875),
IF(AND(A5875="PSA Testing", E5875="Cost per service ($USD)"),
SUMIFS(PSA!$E:$E,PSA!$A:$A,C5875,PSA!$G:$G,D5875),
IF(AND(A5875="Colorectal Cancer Screening", E5875="Cost per service ($USD)"),
SUMIFS(COL!$E:$E,COL!$A:$A,C5875,COL!$G:$G,D5875),
IF(AND(A5875="Cervical Cancer Screening", E5875="Cost per service ($USD)"),
SUMIFS(CERV!$E:$E,CERV!$A:$A,C5875,CERV!$G:$G,D5875),
IF(AND(A5875="Cancer Screening for CKD patients", E5875="Cost per service ($USD)"),
SUMIFS(CANSCRN!$E:$E,CANSCRN!$A:$A,C5875,CANSCRN!$G:$G,D5875),
IF(AND(A5875="PSA Testing", E5875="Total Expenditure ($USD per 100,000 patients)"),
SUMIFS(PSA!$F:$F,PSA!$A:$A,C5875,PSA!$G:$G,D5875),
IF(AND(A5875="Colorectal Cancer Screening", E5875="Total Expenditure ($USD per 100,000 patients)"),
SUMIFS(COL!$F:$F,COL!$A:$A,C5875,COL!$G:$G,D5875),
IF(AND(A5875="Cervical Cancer Screening", E5875="Total Expenditure ($USD per 100,000 patients)"),
SUMIFS(CERV!$F:$F,CERV!$A:$A,C5875,CERV!$G:$G,D5875),
SUMIFS(CANSCRN!$F:$F,CANSCRN!$A:$A,C5875,CANSCRN!$G:$G,D5875))))))))))))</f>
        <v>39.417733300000002</v>
      </c>
    </row>
    <row r="5876" spans="1:6" x14ac:dyDescent="0.2">
      <c r="A5876" s="24" t="s">
        <v>105</v>
      </c>
      <c r="B5876" s="24" t="s">
        <v>101</v>
      </c>
      <c r="C5876" s="24" t="s">
        <v>54</v>
      </c>
      <c r="D5876" s="24">
        <v>2009</v>
      </c>
      <c r="E5876" s="24" t="s">
        <v>106</v>
      </c>
      <c r="F5876">
        <f>IF(AND(A5876="PSA Testing", E5876= "Utilization Rate (per 100,000 patients)"),
SUMIFS(PSA!$D:$D,PSA!$A:$A,C5876,PSA!$G:$G,D5876),
IF(AND(A5876="Colorectal Cancer Screening", E5876="Utilization Rate (per 100,000 patients)"),
SUMIFS(COL!$D:$D,COL!$A:$A,C5876,COL!$G:$G, D5876),
IF(AND(A5876="Cervical Cancer Screening", E5876="Utilization Rate (per 100,000 patients)"),
SUMIFS(CERV!$D:$D,CERV!$A:$A,C5876,CERV!$G:$G,D5876),
IF(AND(A5876="Cancer Screening for CKD patients", E5876="Utilization Rate (per 100,000 patients)"),
SUMIFS(CANSCRN!$D:$D,CANSCRN!$A:$A,C5876,CANSCRN!$G:$G,D5876),
IF(AND(A5876="PSA Testing", E5876="Cost per service ($USD)"),
SUMIFS(PSA!$E:$E,PSA!$A:$A,C5876,PSA!$G:$G,D5876),
IF(AND(A5876="Colorectal Cancer Screening", E5876="Cost per service ($USD)"),
SUMIFS(COL!$E:$E,COL!$A:$A,C5876,COL!$G:$G,D5876),
IF(AND(A5876="Cervical Cancer Screening", E5876="Cost per service ($USD)"),
SUMIFS(CERV!$E:$E,CERV!$A:$A,C5876,CERV!$G:$G,D5876),
IF(AND(A5876="Cancer Screening for CKD patients", E5876="Cost per service ($USD)"),
SUMIFS(CANSCRN!$E:$E,CANSCRN!$A:$A,C5876,CANSCRN!$G:$G,D5876),
IF(AND(A5876="PSA Testing", E5876="Total Expenditure ($USD per 100,000 patients)"),
SUMIFS(PSA!$F:$F,PSA!$A:$A,C5876,PSA!$G:$G,D5876),
IF(AND(A5876="Colorectal Cancer Screening", E5876="Total Expenditure ($USD per 100,000 patients)"),
SUMIFS(COL!$F:$F,COL!$A:$A,C5876,COL!$G:$G,D5876),
IF(AND(A5876="Cervical Cancer Screening", E5876="Total Expenditure ($USD per 100,000 patients)"),
SUMIFS(CERV!$F:$F,CERV!$A:$A,C5876,CERV!$G:$G,D5876),
SUMIFS(CANSCRN!$F:$F,CANSCRN!$A:$A,C5876,CANSCRN!$G:$G,D5876))))))))))))</f>
        <v>21.939473700000001</v>
      </c>
    </row>
    <row r="5877" spans="1:6" x14ac:dyDescent="0.2">
      <c r="A5877" s="24" t="s">
        <v>105</v>
      </c>
      <c r="B5877" s="24" t="s">
        <v>101</v>
      </c>
      <c r="C5877" s="24" t="s">
        <v>54</v>
      </c>
      <c r="D5877" s="24">
        <v>2010</v>
      </c>
      <c r="E5877" s="24" t="s">
        <v>106</v>
      </c>
      <c r="F5877">
        <f>IF(AND(A5877="PSA Testing", E5877= "Utilization Rate (per 100,000 patients)"),
SUMIFS(PSA!$D:$D,PSA!$A:$A,C5877,PSA!$G:$G,D5877),
IF(AND(A5877="Colorectal Cancer Screening", E5877="Utilization Rate (per 100,000 patients)"),
SUMIFS(COL!$D:$D,COL!$A:$A,C5877,COL!$G:$G, D5877),
IF(AND(A5877="Cervical Cancer Screening", E5877="Utilization Rate (per 100,000 patients)"),
SUMIFS(CERV!$D:$D,CERV!$A:$A,C5877,CERV!$G:$G,D5877),
IF(AND(A5877="Cancer Screening for CKD patients", E5877="Utilization Rate (per 100,000 patients)"),
SUMIFS(CANSCRN!$D:$D,CANSCRN!$A:$A,C5877,CANSCRN!$G:$G,D5877),
IF(AND(A5877="PSA Testing", E5877="Cost per service ($USD)"),
SUMIFS(PSA!$E:$E,PSA!$A:$A,C5877,PSA!$G:$G,D5877),
IF(AND(A5877="Colorectal Cancer Screening", E5877="Cost per service ($USD)"),
SUMIFS(COL!$E:$E,COL!$A:$A,C5877,COL!$G:$G,D5877),
IF(AND(A5877="Cervical Cancer Screening", E5877="Cost per service ($USD)"),
SUMIFS(CERV!$E:$E,CERV!$A:$A,C5877,CERV!$G:$G,D5877),
IF(AND(A5877="Cancer Screening for CKD patients", E5877="Cost per service ($USD)"),
SUMIFS(CANSCRN!$E:$E,CANSCRN!$A:$A,C5877,CANSCRN!$G:$G,D5877),
IF(AND(A5877="PSA Testing", E5877="Total Expenditure ($USD per 100,000 patients)"),
SUMIFS(PSA!$F:$F,PSA!$A:$A,C5877,PSA!$G:$G,D5877),
IF(AND(A5877="Colorectal Cancer Screening", E5877="Total Expenditure ($USD per 100,000 patients)"),
SUMIFS(COL!$F:$F,COL!$A:$A,C5877,COL!$G:$G,D5877),
IF(AND(A5877="Cervical Cancer Screening", E5877="Total Expenditure ($USD per 100,000 patients)"),
SUMIFS(CERV!$F:$F,CERV!$A:$A,C5877,CERV!$G:$G,D5877),
SUMIFS(CANSCRN!$F:$F,CANSCRN!$A:$A,C5877,CANSCRN!$G:$G,D5877))))))))))))</f>
        <v>21.759300700000001</v>
      </c>
    </row>
    <row r="5878" spans="1:6" x14ac:dyDescent="0.2">
      <c r="A5878" s="24" t="s">
        <v>105</v>
      </c>
      <c r="B5878" s="24" t="s">
        <v>101</v>
      </c>
      <c r="C5878" s="24" t="s">
        <v>54</v>
      </c>
      <c r="D5878" s="24">
        <v>2011</v>
      </c>
      <c r="E5878" s="24" t="s">
        <v>106</v>
      </c>
      <c r="F5878">
        <f>IF(AND(A5878="PSA Testing", E5878= "Utilization Rate (per 100,000 patients)"),
SUMIFS(PSA!$D:$D,PSA!$A:$A,C5878,PSA!$G:$G,D5878),
IF(AND(A5878="Colorectal Cancer Screening", E5878="Utilization Rate (per 100,000 patients)"),
SUMIFS(COL!$D:$D,COL!$A:$A,C5878,COL!$G:$G, D5878),
IF(AND(A5878="Cervical Cancer Screening", E5878="Utilization Rate (per 100,000 patients)"),
SUMIFS(CERV!$D:$D,CERV!$A:$A,C5878,CERV!$G:$G,D5878),
IF(AND(A5878="Cancer Screening for CKD patients", E5878="Utilization Rate (per 100,000 patients)"),
SUMIFS(CANSCRN!$D:$D,CANSCRN!$A:$A,C5878,CANSCRN!$G:$G,D5878),
IF(AND(A5878="PSA Testing", E5878="Cost per service ($USD)"),
SUMIFS(PSA!$E:$E,PSA!$A:$A,C5878,PSA!$G:$G,D5878),
IF(AND(A5878="Colorectal Cancer Screening", E5878="Cost per service ($USD)"),
SUMIFS(COL!$E:$E,COL!$A:$A,C5878,COL!$G:$G,D5878),
IF(AND(A5878="Cervical Cancer Screening", E5878="Cost per service ($USD)"),
SUMIFS(CERV!$E:$E,CERV!$A:$A,C5878,CERV!$G:$G,D5878),
IF(AND(A5878="Cancer Screening for CKD patients", E5878="Cost per service ($USD)"),
SUMIFS(CANSCRN!$E:$E,CANSCRN!$A:$A,C5878,CANSCRN!$G:$G,D5878),
IF(AND(A5878="PSA Testing", E5878="Total Expenditure ($USD per 100,000 patients)"),
SUMIFS(PSA!$F:$F,PSA!$A:$A,C5878,PSA!$G:$G,D5878),
IF(AND(A5878="Colorectal Cancer Screening", E5878="Total Expenditure ($USD per 100,000 patients)"),
SUMIFS(COL!$F:$F,COL!$A:$A,C5878,COL!$G:$G,D5878),
IF(AND(A5878="Cervical Cancer Screening", E5878="Total Expenditure ($USD per 100,000 patients)"),
SUMIFS(CERV!$F:$F,CERV!$A:$A,C5878,CERV!$G:$G,D5878),
SUMIFS(CANSCRN!$F:$F,CANSCRN!$A:$A,C5878,CANSCRN!$G:$G,D5878))))))))))))</f>
        <v>25.967456200000001</v>
      </c>
    </row>
    <row r="5879" spans="1:6" x14ac:dyDescent="0.2">
      <c r="A5879" s="24" t="s">
        <v>105</v>
      </c>
      <c r="B5879" s="24" t="s">
        <v>101</v>
      </c>
      <c r="C5879" s="24" t="s">
        <v>54</v>
      </c>
      <c r="D5879" s="24">
        <v>2012</v>
      </c>
      <c r="E5879" s="24" t="s">
        <v>106</v>
      </c>
      <c r="F5879">
        <f>IF(AND(A5879="PSA Testing", E5879= "Utilization Rate (per 100,000 patients)"),
SUMIFS(PSA!$D:$D,PSA!$A:$A,C5879,PSA!$G:$G,D5879),
IF(AND(A5879="Colorectal Cancer Screening", E5879="Utilization Rate (per 100,000 patients)"),
SUMIFS(COL!$D:$D,COL!$A:$A,C5879,COL!$G:$G, D5879),
IF(AND(A5879="Cervical Cancer Screening", E5879="Utilization Rate (per 100,000 patients)"),
SUMIFS(CERV!$D:$D,CERV!$A:$A,C5879,CERV!$G:$G,D5879),
IF(AND(A5879="Cancer Screening for CKD patients", E5879="Utilization Rate (per 100,000 patients)"),
SUMIFS(CANSCRN!$D:$D,CANSCRN!$A:$A,C5879,CANSCRN!$G:$G,D5879),
IF(AND(A5879="PSA Testing", E5879="Cost per service ($USD)"),
SUMIFS(PSA!$E:$E,PSA!$A:$A,C5879,PSA!$G:$G,D5879),
IF(AND(A5879="Colorectal Cancer Screening", E5879="Cost per service ($USD)"),
SUMIFS(COL!$E:$E,COL!$A:$A,C5879,COL!$G:$G,D5879),
IF(AND(A5879="Cervical Cancer Screening", E5879="Cost per service ($USD)"),
SUMIFS(CERV!$E:$E,CERV!$A:$A,C5879,CERV!$G:$G,D5879),
IF(AND(A5879="Cancer Screening for CKD patients", E5879="Cost per service ($USD)"),
SUMIFS(CANSCRN!$E:$E,CANSCRN!$A:$A,C5879,CANSCRN!$G:$G,D5879),
IF(AND(A5879="PSA Testing", E5879="Total Expenditure ($USD per 100,000 patients)"),
SUMIFS(PSA!$F:$F,PSA!$A:$A,C5879,PSA!$G:$G,D5879),
IF(AND(A5879="Colorectal Cancer Screening", E5879="Total Expenditure ($USD per 100,000 patients)"),
SUMIFS(COL!$F:$F,COL!$A:$A,C5879,COL!$G:$G,D5879),
IF(AND(A5879="Cervical Cancer Screening", E5879="Total Expenditure ($USD per 100,000 patients)"),
SUMIFS(CERV!$F:$F,CERV!$A:$A,C5879,CERV!$G:$G,D5879),
SUMIFS(CANSCRN!$F:$F,CANSCRN!$A:$A,C5879,CANSCRN!$G:$G,D5879))))))))))))</f>
        <v>25.109096600000001</v>
      </c>
    </row>
    <row r="5880" spans="1:6" x14ac:dyDescent="0.2">
      <c r="A5880" s="24" t="s">
        <v>105</v>
      </c>
      <c r="B5880" s="24" t="s">
        <v>101</v>
      </c>
      <c r="C5880" s="24" t="s">
        <v>54</v>
      </c>
      <c r="D5880" s="24">
        <v>2013</v>
      </c>
      <c r="E5880" s="24" t="s">
        <v>106</v>
      </c>
      <c r="F5880">
        <f>IF(AND(A5880="PSA Testing", E5880= "Utilization Rate (per 100,000 patients)"),
SUMIFS(PSA!$D:$D,PSA!$A:$A,C5880,PSA!$G:$G,D5880),
IF(AND(A5880="Colorectal Cancer Screening", E5880="Utilization Rate (per 100,000 patients)"),
SUMIFS(COL!$D:$D,COL!$A:$A,C5880,COL!$G:$G, D5880),
IF(AND(A5880="Cervical Cancer Screening", E5880="Utilization Rate (per 100,000 patients)"),
SUMIFS(CERV!$D:$D,CERV!$A:$A,C5880,CERV!$G:$G,D5880),
IF(AND(A5880="Cancer Screening for CKD patients", E5880="Utilization Rate (per 100,000 patients)"),
SUMIFS(CANSCRN!$D:$D,CANSCRN!$A:$A,C5880,CANSCRN!$G:$G,D5880),
IF(AND(A5880="PSA Testing", E5880="Cost per service ($USD)"),
SUMIFS(PSA!$E:$E,PSA!$A:$A,C5880,PSA!$G:$G,D5880),
IF(AND(A5880="Colorectal Cancer Screening", E5880="Cost per service ($USD)"),
SUMIFS(COL!$E:$E,COL!$A:$A,C5880,COL!$G:$G,D5880),
IF(AND(A5880="Cervical Cancer Screening", E5880="Cost per service ($USD)"),
SUMIFS(CERV!$E:$E,CERV!$A:$A,C5880,CERV!$G:$G,D5880),
IF(AND(A5880="Cancer Screening for CKD patients", E5880="Cost per service ($USD)"),
SUMIFS(CANSCRN!$E:$E,CANSCRN!$A:$A,C5880,CANSCRN!$G:$G,D5880),
IF(AND(A5880="PSA Testing", E5880="Total Expenditure ($USD per 100,000 patients)"),
SUMIFS(PSA!$F:$F,PSA!$A:$A,C5880,PSA!$G:$G,D5880),
IF(AND(A5880="Colorectal Cancer Screening", E5880="Total Expenditure ($USD per 100,000 patients)"),
SUMIFS(COL!$F:$F,COL!$A:$A,C5880,COL!$G:$G,D5880),
IF(AND(A5880="Cervical Cancer Screening", E5880="Total Expenditure ($USD per 100,000 patients)"),
SUMIFS(CERV!$F:$F,CERV!$A:$A,C5880,CERV!$G:$G,D5880),
SUMIFS(CANSCRN!$F:$F,CANSCRN!$A:$A,C5880,CANSCRN!$G:$G,D5880))))))))))))</f>
        <v>25.433503300000002</v>
      </c>
    </row>
    <row r="5881" spans="1:6" x14ac:dyDescent="0.2">
      <c r="A5881" s="24" t="s">
        <v>105</v>
      </c>
      <c r="B5881" s="24" t="s">
        <v>101</v>
      </c>
      <c r="C5881" s="24" t="s">
        <v>54</v>
      </c>
      <c r="D5881" s="24">
        <v>2014</v>
      </c>
      <c r="E5881" s="24" t="s">
        <v>106</v>
      </c>
      <c r="F5881">
        <f>IF(AND(A5881="PSA Testing", E5881= "Utilization Rate (per 100,000 patients)"),
SUMIFS(PSA!$D:$D,PSA!$A:$A,C5881,PSA!$G:$G,D5881),
IF(AND(A5881="Colorectal Cancer Screening", E5881="Utilization Rate (per 100,000 patients)"),
SUMIFS(COL!$D:$D,COL!$A:$A,C5881,COL!$G:$G, D5881),
IF(AND(A5881="Cervical Cancer Screening", E5881="Utilization Rate (per 100,000 patients)"),
SUMIFS(CERV!$D:$D,CERV!$A:$A,C5881,CERV!$G:$G,D5881),
IF(AND(A5881="Cancer Screening for CKD patients", E5881="Utilization Rate (per 100,000 patients)"),
SUMIFS(CANSCRN!$D:$D,CANSCRN!$A:$A,C5881,CANSCRN!$G:$G,D5881),
IF(AND(A5881="PSA Testing", E5881="Cost per service ($USD)"),
SUMIFS(PSA!$E:$E,PSA!$A:$A,C5881,PSA!$G:$G,D5881),
IF(AND(A5881="Colorectal Cancer Screening", E5881="Cost per service ($USD)"),
SUMIFS(COL!$E:$E,COL!$A:$A,C5881,COL!$G:$G,D5881),
IF(AND(A5881="Cervical Cancer Screening", E5881="Cost per service ($USD)"),
SUMIFS(CERV!$E:$E,CERV!$A:$A,C5881,CERV!$G:$G,D5881),
IF(AND(A5881="Cancer Screening for CKD patients", E5881="Cost per service ($USD)"),
SUMIFS(CANSCRN!$E:$E,CANSCRN!$A:$A,C5881,CANSCRN!$G:$G,D5881),
IF(AND(A5881="PSA Testing", E5881="Total Expenditure ($USD per 100,000 patients)"),
SUMIFS(PSA!$F:$F,PSA!$A:$A,C5881,PSA!$G:$G,D5881),
IF(AND(A5881="Colorectal Cancer Screening", E5881="Total Expenditure ($USD per 100,000 patients)"),
SUMIFS(COL!$F:$F,COL!$A:$A,C5881,COL!$G:$G,D5881),
IF(AND(A5881="Cervical Cancer Screening", E5881="Total Expenditure ($USD per 100,000 patients)"),
SUMIFS(CERV!$F:$F,CERV!$A:$A,C5881,CERV!$G:$G,D5881),
SUMIFS(CANSCRN!$F:$F,CANSCRN!$A:$A,C5881,CANSCRN!$G:$G,D5881))))))))))))</f>
        <v>25.303247599999999</v>
      </c>
    </row>
    <row r="5882" spans="1:6" x14ac:dyDescent="0.2">
      <c r="A5882" s="24" t="s">
        <v>105</v>
      </c>
      <c r="B5882" s="24" t="s">
        <v>101</v>
      </c>
      <c r="C5882" s="24" t="s">
        <v>54</v>
      </c>
      <c r="D5882" s="24">
        <v>2015</v>
      </c>
      <c r="E5882" s="24" t="s">
        <v>106</v>
      </c>
      <c r="F5882">
        <f>IF(AND(A5882="PSA Testing", E5882= "Utilization Rate (per 100,000 patients)"),
SUMIFS(PSA!$D:$D,PSA!$A:$A,C5882,PSA!$G:$G,D5882),
IF(AND(A5882="Colorectal Cancer Screening", E5882="Utilization Rate (per 100,000 patients)"),
SUMIFS(COL!$D:$D,COL!$A:$A,C5882,COL!$G:$G, D5882),
IF(AND(A5882="Cervical Cancer Screening", E5882="Utilization Rate (per 100,000 patients)"),
SUMIFS(CERV!$D:$D,CERV!$A:$A,C5882,CERV!$G:$G,D5882),
IF(AND(A5882="Cancer Screening for CKD patients", E5882="Utilization Rate (per 100,000 patients)"),
SUMIFS(CANSCRN!$D:$D,CANSCRN!$A:$A,C5882,CANSCRN!$G:$G,D5882),
IF(AND(A5882="PSA Testing", E5882="Cost per service ($USD)"),
SUMIFS(PSA!$E:$E,PSA!$A:$A,C5882,PSA!$G:$G,D5882),
IF(AND(A5882="Colorectal Cancer Screening", E5882="Cost per service ($USD)"),
SUMIFS(COL!$E:$E,COL!$A:$A,C5882,COL!$G:$G,D5882),
IF(AND(A5882="Cervical Cancer Screening", E5882="Cost per service ($USD)"),
SUMIFS(CERV!$E:$E,CERV!$A:$A,C5882,CERV!$G:$G,D5882),
IF(AND(A5882="Cancer Screening for CKD patients", E5882="Cost per service ($USD)"),
SUMIFS(CANSCRN!$E:$E,CANSCRN!$A:$A,C5882,CANSCRN!$G:$G,D5882),
IF(AND(A5882="PSA Testing", E5882="Total Expenditure ($USD per 100,000 patients)"),
SUMIFS(PSA!$F:$F,PSA!$A:$A,C5882,PSA!$G:$G,D5882),
IF(AND(A5882="Colorectal Cancer Screening", E5882="Total Expenditure ($USD per 100,000 patients)"),
SUMIFS(COL!$F:$F,COL!$A:$A,C5882,COL!$G:$G,D5882),
IF(AND(A5882="Cervical Cancer Screening", E5882="Total Expenditure ($USD per 100,000 patients)"),
SUMIFS(CERV!$F:$F,CERV!$A:$A,C5882,CERV!$G:$G,D5882),
SUMIFS(CANSCRN!$F:$F,CANSCRN!$A:$A,C5882,CANSCRN!$G:$G,D5882))))))))))))</f>
        <v>26.133962</v>
      </c>
    </row>
    <row r="5883" spans="1:6" x14ac:dyDescent="0.2">
      <c r="A5883" s="24" t="s">
        <v>105</v>
      </c>
      <c r="B5883" s="24" t="s">
        <v>101</v>
      </c>
      <c r="C5883" s="24" t="s">
        <v>54</v>
      </c>
      <c r="D5883" s="24">
        <v>2016</v>
      </c>
      <c r="E5883" s="24" t="s">
        <v>106</v>
      </c>
      <c r="F5883">
        <f>IF(AND(A5883="PSA Testing", E5883= "Utilization Rate (per 100,000 patients)"),
SUMIFS(PSA!$D:$D,PSA!$A:$A,C5883,PSA!$G:$G,D5883),
IF(AND(A5883="Colorectal Cancer Screening", E5883="Utilization Rate (per 100,000 patients)"),
SUMIFS(COL!$D:$D,COL!$A:$A,C5883,COL!$G:$G, D5883),
IF(AND(A5883="Cervical Cancer Screening", E5883="Utilization Rate (per 100,000 patients)"),
SUMIFS(CERV!$D:$D,CERV!$A:$A,C5883,CERV!$G:$G,D5883),
IF(AND(A5883="Cancer Screening for CKD patients", E5883="Utilization Rate (per 100,000 patients)"),
SUMIFS(CANSCRN!$D:$D,CANSCRN!$A:$A,C5883,CANSCRN!$G:$G,D5883),
IF(AND(A5883="PSA Testing", E5883="Cost per service ($USD)"),
SUMIFS(PSA!$E:$E,PSA!$A:$A,C5883,PSA!$G:$G,D5883),
IF(AND(A5883="Colorectal Cancer Screening", E5883="Cost per service ($USD)"),
SUMIFS(COL!$E:$E,COL!$A:$A,C5883,COL!$G:$G,D5883),
IF(AND(A5883="Cervical Cancer Screening", E5883="Cost per service ($USD)"),
SUMIFS(CERV!$E:$E,CERV!$A:$A,C5883,CERV!$G:$G,D5883),
IF(AND(A5883="Cancer Screening for CKD patients", E5883="Cost per service ($USD)"),
SUMIFS(CANSCRN!$E:$E,CANSCRN!$A:$A,C5883,CANSCRN!$G:$G,D5883),
IF(AND(A5883="PSA Testing", E5883="Total Expenditure ($USD per 100,000 patients)"),
SUMIFS(PSA!$F:$F,PSA!$A:$A,C5883,PSA!$G:$G,D5883),
IF(AND(A5883="Colorectal Cancer Screening", E5883="Total Expenditure ($USD per 100,000 patients)"),
SUMIFS(COL!$F:$F,COL!$A:$A,C5883,COL!$G:$G,D5883),
IF(AND(A5883="Cervical Cancer Screening", E5883="Total Expenditure ($USD per 100,000 patients)"),
SUMIFS(CERV!$F:$F,CERV!$A:$A,C5883,CERV!$G:$G,D5883),
SUMIFS(CANSCRN!$F:$F,CANSCRN!$A:$A,C5883,CANSCRN!$G:$G,D5883))))))))))))</f>
        <v>24.2043143</v>
      </c>
    </row>
    <row r="5884" spans="1:6" x14ac:dyDescent="0.2">
      <c r="A5884" s="24" t="s">
        <v>105</v>
      </c>
      <c r="B5884" s="24" t="s">
        <v>101</v>
      </c>
      <c r="C5884" s="24" t="s">
        <v>54</v>
      </c>
      <c r="D5884" s="24">
        <v>2017</v>
      </c>
      <c r="E5884" s="24" t="s">
        <v>106</v>
      </c>
      <c r="F5884">
        <f>IF(AND(A5884="PSA Testing", E5884= "Utilization Rate (per 100,000 patients)"),
SUMIFS(PSA!$D:$D,PSA!$A:$A,C5884,PSA!$G:$G,D5884),
IF(AND(A5884="Colorectal Cancer Screening", E5884="Utilization Rate (per 100,000 patients)"),
SUMIFS(COL!$D:$D,COL!$A:$A,C5884,COL!$G:$G, D5884),
IF(AND(A5884="Cervical Cancer Screening", E5884="Utilization Rate (per 100,000 patients)"),
SUMIFS(CERV!$D:$D,CERV!$A:$A,C5884,CERV!$G:$G,D5884),
IF(AND(A5884="Cancer Screening for CKD patients", E5884="Utilization Rate (per 100,000 patients)"),
SUMIFS(CANSCRN!$D:$D,CANSCRN!$A:$A,C5884,CANSCRN!$G:$G,D5884),
IF(AND(A5884="PSA Testing", E5884="Cost per service ($USD)"),
SUMIFS(PSA!$E:$E,PSA!$A:$A,C5884,PSA!$G:$G,D5884),
IF(AND(A5884="Colorectal Cancer Screening", E5884="Cost per service ($USD)"),
SUMIFS(COL!$E:$E,COL!$A:$A,C5884,COL!$G:$G,D5884),
IF(AND(A5884="Cervical Cancer Screening", E5884="Cost per service ($USD)"),
SUMIFS(CERV!$E:$E,CERV!$A:$A,C5884,CERV!$G:$G,D5884),
IF(AND(A5884="Cancer Screening for CKD patients", E5884="Cost per service ($USD)"),
SUMIFS(CANSCRN!$E:$E,CANSCRN!$A:$A,C5884,CANSCRN!$G:$G,D5884),
IF(AND(A5884="PSA Testing", E5884="Total Expenditure ($USD per 100,000 patients)"),
SUMIFS(PSA!$F:$F,PSA!$A:$A,C5884,PSA!$G:$G,D5884),
IF(AND(A5884="Colorectal Cancer Screening", E5884="Total Expenditure ($USD per 100,000 patients)"),
SUMIFS(COL!$F:$F,COL!$A:$A,C5884,COL!$G:$G,D5884),
IF(AND(A5884="Cervical Cancer Screening", E5884="Total Expenditure ($USD per 100,000 patients)"),
SUMIFS(CERV!$F:$F,CERV!$A:$A,C5884,CERV!$G:$G,D5884),
SUMIFS(CANSCRN!$F:$F,CANSCRN!$A:$A,C5884,CANSCRN!$G:$G,D5884))))))))))))</f>
        <v>24.634156900000001</v>
      </c>
    </row>
    <row r="5885" spans="1:6" x14ac:dyDescent="0.2">
      <c r="A5885" s="24" t="s">
        <v>105</v>
      </c>
      <c r="B5885" s="24" t="s">
        <v>101</v>
      </c>
      <c r="C5885" s="24" t="s">
        <v>54</v>
      </c>
      <c r="D5885" s="24">
        <v>2018</v>
      </c>
      <c r="E5885" s="24" t="s">
        <v>106</v>
      </c>
      <c r="F5885">
        <f>IF(AND(A5885="PSA Testing", E5885= "Utilization Rate (per 100,000 patients)"),
SUMIFS(PSA!$D:$D,PSA!$A:$A,C5885,PSA!$G:$G,D5885),
IF(AND(A5885="Colorectal Cancer Screening", E5885="Utilization Rate (per 100,000 patients)"),
SUMIFS(COL!$D:$D,COL!$A:$A,C5885,COL!$G:$G, D5885),
IF(AND(A5885="Cervical Cancer Screening", E5885="Utilization Rate (per 100,000 patients)"),
SUMIFS(CERV!$D:$D,CERV!$A:$A,C5885,CERV!$G:$G,D5885),
IF(AND(A5885="Cancer Screening for CKD patients", E5885="Utilization Rate (per 100,000 patients)"),
SUMIFS(CANSCRN!$D:$D,CANSCRN!$A:$A,C5885,CANSCRN!$G:$G,D5885),
IF(AND(A5885="PSA Testing", E5885="Cost per service ($USD)"),
SUMIFS(PSA!$E:$E,PSA!$A:$A,C5885,PSA!$G:$G,D5885),
IF(AND(A5885="Colorectal Cancer Screening", E5885="Cost per service ($USD)"),
SUMIFS(COL!$E:$E,COL!$A:$A,C5885,COL!$G:$G,D5885),
IF(AND(A5885="Cervical Cancer Screening", E5885="Cost per service ($USD)"),
SUMIFS(CERV!$E:$E,CERV!$A:$A,C5885,CERV!$G:$G,D5885),
IF(AND(A5885="Cancer Screening for CKD patients", E5885="Cost per service ($USD)"),
SUMIFS(CANSCRN!$E:$E,CANSCRN!$A:$A,C5885,CANSCRN!$G:$G,D5885),
IF(AND(A5885="PSA Testing", E5885="Total Expenditure ($USD per 100,000 patients)"),
SUMIFS(PSA!$F:$F,PSA!$A:$A,C5885,PSA!$G:$G,D5885),
IF(AND(A5885="Colorectal Cancer Screening", E5885="Total Expenditure ($USD per 100,000 patients)"),
SUMIFS(COL!$F:$F,COL!$A:$A,C5885,COL!$G:$G,D5885),
IF(AND(A5885="Cervical Cancer Screening", E5885="Total Expenditure ($USD per 100,000 patients)"),
SUMIFS(CERV!$F:$F,CERV!$A:$A,C5885,CERV!$G:$G,D5885),
SUMIFS(CANSCRN!$F:$F,CANSCRN!$A:$A,C5885,CANSCRN!$G:$G,D5885))))))))))))</f>
        <v>24.528767899999998</v>
      </c>
    </row>
    <row r="5886" spans="1:6" x14ac:dyDescent="0.2">
      <c r="A5886" s="24" t="s">
        <v>105</v>
      </c>
      <c r="B5886" s="24" t="s">
        <v>101</v>
      </c>
      <c r="C5886" s="24" t="s">
        <v>54</v>
      </c>
      <c r="D5886" s="24">
        <v>2019</v>
      </c>
      <c r="E5886" s="24" t="s">
        <v>106</v>
      </c>
      <c r="F5886">
        <f>IF(AND(A5886="PSA Testing", E5886= "Utilization Rate (per 100,000 patients)"),
SUMIFS(PSA!$D:$D,PSA!$A:$A,C5886,PSA!$G:$G,D5886),
IF(AND(A5886="Colorectal Cancer Screening", E5886="Utilization Rate (per 100,000 patients)"),
SUMIFS(COL!$D:$D,COL!$A:$A,C5886,COL!$G:$G, D5886),
IF(AND(A5886="Cervical Cancer Screening", E5886="Utilization Rate (per 100,000 patients)"),
SUMIFS(CERV!$D:$D,CERV!$A:$A,C5886,CERV!$G:$G,D5886),
IF(AND(A5886="Cancer Screening for CKD patients", E5886="Utilization Rate (per 100,000 patients)"),
SUMIFS(CANSCRN!$D:$D,CANSCRN!$A:$A,C5886,CANSCRN!$G:$G,D5886),
IF(AND(A5886="PSA Testing", E5886="Cost per service ($USD)"),
SUMIFS(PSA!$E:$E,PSA!$A:$A,C5886,PSA!$G:$G,D5886),
IF(AND(A5886="Colorectal Cancer Screening", E5886="Cost per service ($USD)"),
SUMIFS(COL!$E:$E,COL!$A:$A,C5886,COL!$G:$G,D5886),
IF(AND(A5886="Cervical Cancer Screening", E5886="Cost per service ($USD)"),
SUMIFS(CERV!$E:$E,CERV!$A:$A,C5886,CERV!$G:$G,D5886),
IF(AND(A5886="Cancer Screening for CKD patients", E5886="Cost per service ($USD)"),
SUMIFS(CANSCRN!$E:$E,CANSCRN!$A:$A,C5886,CANSCRN!$G:$G,D5886),
IF(AND(A5886="PSA Testing", E5886="Total Expenditure ($USD per 100,000 patients)"),
SUMIFS(PSA!$F:$F,PSA!$A:$A,C5886,PSA!$G:$G,D5886),
IF(AND(A5886="Colorectal Cancer Screening", E5886="Total Expenditure ($USD per 100,000 patients)"),
SUMIFS(COL!$F:$F,COL!$A:$A,C5886,COL!$G:$G,D5886),
IF(AND(A5886="Cervical Cancer Screening", E5886="Total Expenditure ($USD per 100,000 patients)"),
SUMIFS(CERV!$F:$F,CERV!$A:$A,C5886,CERV!$G:$G,D5886),
SUMIFS(CANSCRN!$F:$F,CANSCRN!$A:$A,C5886,CANSCRN!$G:$G,D5886))))))))))))</f>
        <v>24.072008400000001</v>
      </c>
    </row>
    <row r="5887" spans="1:6" x14ac:dyDescent="0.2">
      <c r="A5887" s="24" t="s">
        <v>105</v>
      </c>
      <c r="B5887" s="24" t="s">
        <v>101</v>
      </c>
      <c r="C5887" s="24" t="s">
        <v>55</v>
      </c>
      <c r="D5887" s="24">
        <v>2009</v>
      </c>
      <c r="E5887" s="24" t="s">
        <v>106</v>
      </c>
      <c r="F5887">
        <f>IF(AND(A5887="PSA Testing", E5887= "Utilization Rate (per 100,000 patients)"),
SUMIFS(PSA!$D:$D,PSA!$A:$A,C5887,PSA!$G:$G,D5887),
IF(AND(A5887="Colorectal Cancer Screening", E5887="Utilization Rate (per 100,000 patients)"),
SUMIFS(COL!$D:$D,COL!$A:$A,C5887,COL!$G:$G, D5887),
IF(AND(A5887="Cervical Cancer Screening", E5887="Utilization Rate (per 100,000 patients)"),
SUMIFS(CERV!$D:$D,CERV!$A:$A,C5887,CERV!$G:$G,D5887),
IF(AND(A5887="Cancer Screening for CKD patients", E5887="Utilization Rate (per 100,000 patients)"),
SUMIFS(CANSCRN!$D:$D,CANSCRN!$A:$A,C5887,CANSCRN!$G:$G,D5887),
IF(AND(A5887="PSA Testing", E5887="Cost per service ($USD)"),
SUMIFS(PSA!$E:$E,PSA!$A:$A,C5887,PSA!$G:$G,D5887),
IF(AND(A5887="Colorectal Cancer Screening", E5887="Cost per service ($USD)"),
SUMIFS(COL!$E:$E,COL!$A:$A,C5887,COL!$G:$G,D5887),
IF(AND(A5887="Cervical Cancer Screening", E5887="Cost per service ($USD)"),
SUMIFS(CERV!$E:$E,CERV!$A:$A,C5887,CERV!$G:$G,D5887),
IF(AND(A5887="Cancer Screening for CKD patients", E5887="Cost per service ($USD)"),
SUMIFS(CANSCRN!$E:$E,CANSCRN!$A:$A,C5887,CANSCRN!$G:$G,D5887),
IF(AND(A5887="PSA Testing", E5887="Total Expenditure ($USD per 100,000 patients)"),
SUMIFS(PSA!$F:$F,PSA!$A:$A,C5887,PSA!$G:$G,D5887),
IF(AND(A5887="Colorectal Cancer Screening", E5887="Total Expenditure ($USD per 100,000 patients)"),
SUMIFS(COL!$F:$F,COL!$A:$A,C5887,COL!$G:$G,D5887),
IF(AND(A5887="Cervical Cancer Screening", E5887="Total Expenditure ($USD per 100,000 patients)"),
SUMIFS(CERV!$F:$F,CERV!$A:$A,C5887,CERV!$G:$G,D5887),
SUMIFS(CANSCRN!$F:$F,CANSCRN!$A:$A,C5887,CANSCRN!$G:$G,D5887))))))))))))</f>
        <v>21.014023399999999</v>
      </c>
    </row>
    <row r="5888" spans="1:6" x14ac:dyDescent="0.2">
      <c r="A5888" s="24" t="s">
        <v>105</v>
      </c>
      <c r="B5888" s="24" t="s">
        <v>101</v>
      </c>
      <c r="C5888" s="24" t="s">
        <v>55</v>
      </c>
      <c r="D5888" s="24">
        <v>2010</v>
      </c>
      <c r="E5888" s="24" t="s">
        <v>106</v>
      </c>
      <c r="F5888">
        <f>IF(AND(A5888="PSA Testing", E5888= "Utilization Rate (per 100,000 patients)"),
SUMIFS(PSA!$D:$D,PSA!$A:$A,C5888,PSA!$G:$G,D5888),
IF(AND(A5888="Colorectal Cancer Screening", E5888="Utilization Rate (per 100,000 patients)"),
SUMIFS(COL!$D:$D,COL!$A:$A,C5888,COL!$G:$G, D5888),
IF(AND(A5888="Cervical Cancer Screening", E5888="Utilization Rate (per 100,000 patients)"),
SUMIFS(CERV!$D:$D,CERV!$A:$A,C5888,CERV!$G:$G,D5888),
IF(AND(A5888="Cancer Screening for CKD patients", E5888="Utilization Rate (per 100,000 patients)"),
SUMIFS(CANSCRN!$D:$D,CANSCRN!$A:$A,C5888,CANSCRN!$G:$G,D5888),
IF(AND(A5888="PSA Testing", E5888="Cost per service ($USD)"),
SUMIFS(PSA!$E:$E,PSA!$A:$A,C5888,PSA!$G:$G,D5888),
IF(AND(A5888="Colorectal Cancer Screening", E5888="Cost per service ($USD)"),
SUMIFS(COL!$E:$E,COL!$A:$A,C5888,COL!$G:$G,D5888),
IF(AND(A5888="Cervical Cancer Screening", E5888="Cost per service ($USD)"),
SUMIFS(CERV!$E:$E,CERV!$A:$A,C5888,CERV!$G:$G,D5888),
IF(AND(A5888="Cancer Screening for CKD patients", E5888="Cost per service ($USD)"),
SUMIFS(CANSCRN!$E:$E,CANSCRN!$A:$A,C5888,CANSCRN!$G:$G,D5888),
IF(AND(A5888="PSA Testing", E5888="Total Expenditure ($USD per 100,000 patients)"),
SUMIFS(PSA!$F:$F,PSA!$A:$A,C5888,PSA!$G:$G,D5888),
IF(AND(A5888="Colorectal Cancer Screening", E5888="Total Expenditure ($USD per 100,000 patients)"),
SUMIFS(COL!$F:$F,COL!$A:$A,C5888,COL!$G:$G,D5888),
IF(AND(A5888="Cervical Cancer Screening", E5888="Total Expenditure ($USD per 100,000 patients)"),
SUMIFS(CERV!$F:$F,CERV!$A:$A,C5888,CERV!$G:$G,D5888),
SUMIFS(CANSCRN!$F:$F,CANSCRN!$A:$A,C5888,CANSCRN!$G:$G,D5888))))))))))))</f>
        <v>22.753368800000001</v>
      </c>
    </row>
    <row r="5889" spans="1:6" x14ac:dyDescent="0.2">
      <c r="A5889" s="24" t="s">
        <v>105</v>
      </c>
      <c r="B5889" s="24" t="s">
        <v>101</v>
      </c>
      <c r="C5889" s="24" t="s">
        <v>55</v>
      </c>
      <c r="D5889" s="24">
        <v>2011</v>
      </c>
      <c r="E5889" s="24" t="s">
        <v>106</v>
      </c>
      <c r="F5889">
        <f>IF(AND(A5889="PSA Testing", E5889= "Utilization Rate (per 100,000 patients)"),
SUMIFS(PSA!$D:$D,PSA!$A:$A,C5889,PSA!$G:$G,D5889),
IF(AND(A5889="Colorectal Cancer Screening", E5889="Utilization Rate (per 100,000 patients)"),
SUMIFS(COL!$D:$D,COL!$A:$A,C5889,COL!$G:$G, D5889),
IF(AND(A5889="Cervical Cancer Screening", E5889="Utilization Rate (per 100,000 patients)"),
SUMIFS(CERV!$D:$D,CERV!$A:$A,C5889,CERV!$G:$G,D5889),
IF(AND(A5889="Cancer Screening for CKD patients", E5889="Utilization Rate (per 100,000 patients)"),
SUMIFS(CANSCRN!$D:$D,CANSCRN!$A:$A,C5889,CANSCRN!$G:$G,D5889),
IF(AND(A5889="PSA Testing", E5889="Cost per service ($USD)"),
SUMIFS(PSA!$E:$E,PSA!$A:$A,C5889,PSA!$G:$G,D5889),
IF(AND(A5889="Colorectal Cancer Screening", E5889="Cost per service ($USD)"),
SUMIFS(COL!$E:$E,COL!$A:$A,C5889,COL!$G:$G,D5889),
IF(AND(A5889="Cervical Cancer Screening", E5889="Cost per service ($USD)"),
SUMIFS(CERV!$E:$E,CERV!$A:$A,C5889,CERV!$G:$G,D5889),
IF(AND(A5889="Cancer Screening for CKD patients", E5889="Cost per service ($USD)"),
SUMIFS(CANSCRN!$E:$E,CANSCRN!$A:$A,C5889,CANSCRN!$G:$G,D5889),
IF(AND(A5889="PSA Testing", E5889="Total Expenditure ($USD per 100,000 patients)"),
SUMIFS(PSA!$F:$F,PSA!$A:$A,C5889,PSA!$G:$G,D5889),
IF(AND(A5889="Colorectal Cancer Screening", E5889="Total Expenditure ($USD per 100,000 patients)"),
SUMIFS(COL!$F:$F,COL!$A:$A,C5889,COL!$G:$G,D5889),
IF(AND(A5889="Cervical Cancer Screening", E5889="Total Expenditure ($USD per 100,000 patients)"),
SUMIFS(CERV!$F:$F,CERV!$A:$A,C5889,CERV!$G:$G,D5889),
SUMIFS(CANSCRN!$F:$F,CANSCRN!$A:$A,C5889,CANSCRN!$G:$G,D5889))))))))))))</f>
        <v>28.567873599999999</v>
      </c>
    </row>
    <row r="5890" spans="1:6" x14ac:dyDescent="0.2">
      <c r="A5890" s="24" t="s">
        <v>105</v>
      </c>
      <c r="B5890" s="24" t="s">
        <v>101</v>
      </c>
      <c r="C5890" s="24" t="s">
        <v>55</v>
      </c>
      <c r="D5890" s="24">
        <v>2012</v>
      </c>
      <c r="E5890" s="24" t="s">
        <v>106</v>
      </c>
      <c r="F5890">
        <f>IF(AND(A5890="PSA Testing", E5890= "Utilization Rate (per 100,000 patients)"),
SUMIFS(PSA!$D:$D,PSA!$A:$A,C5890,PSA!$G:$G,D5890),
IF(AND(A5890="Colorectal Cancer Screening", E5890="Utilization Rate (per 100,000 patients)"),
SUMIFS(COL!$D:$D,COL!$A:$A,C5890,COL!$G:$G, D5890),
IF(AND(A5890="Cervical Cancer Screening", E5890="Utilization Rate (per 100,000 patients)"),
SUMIFS(CERV!$D:$D,CERV!$A:$A,C5890,CERV!$G:$G,D5890),
IF(AND(A5890="Cancer Screening for CKD patients", E5890="Utilization Rate (per 100,000 patients)"),
SUMIFS(CANSCRN!$D:$D,CANSCRN!$A:$A,C5890,CANSCRN!$G:$G,D5890),
IF(AND(A5890="PSA Testing", E5890="Cost per service ($USD)"),
SUMIFS(PSA!$E:$E,PSA!$A:$A,C5890,PSA!$G:$G,D5890),
IF(AND(A5890="Colorectal Cancer Screening", E5890="Cost per service ($USD)"),
SUMIFS(COL!$E:$E,COL!$A:$A,C5890,COL!$G:$G,D5890),
IF(AND(A5890="Cervical Cancer Screening", E5890="Cost per service ($USD)"),
SUMIFS(CERV!$E:$E,CERV!$A:$A,C5890,CERV!$G:$G,D5890),
IF(AND(A5890="Cancer Screening for CKD patients", E5890="Cost per service ($USD)"),
SUMIFS(CANSCRN!$E:$E,CANSCRN!$A:$A,C5890,CANSCRN!$G:$G,D5890),
IF(AND(A5890="PSA Testing", E5890="Total Expenditure ($USD per 100,000 patients)"),
SUMIFS(PSA!$F:$F,PSA!$A:$A,C5890,PSA!$G:$G,D5890),
IF(AND(A5890="Colorectal Cancer Screening", E5890="Total Expenditure ($USD per 100,000 patients)"),
SUMIFS(COL!$F:$F,COL!$A:$A,C5890,COL!$G:$G,D5890),
IF(AND(A5890="Cervical Cancer Screening", E5890="Total Expenditure ($USD per 100,000 patients)"),
SUMIFS(CERV!$F:$F,CERV!$A:$A,C5890,CERV!$G:$G,D5890),
SUMIFS(CANSCRN!$F:$F,CANSCRN!$A:$A,C5890,CANSCRN!$G:$G,D5890))))))))))))</f>
        <v>30.6238028</v>
      </c>
    </row>
    <row r="5891" spans="1:6" x14ac:dyDescent="0.2">
      <c r="A5891" s="24" t="s">
        <v>105</v>
      </c>
      <c r="B5891" s="24" t="s">
        <v>101</v>
      </c>
      <c r="C5891" s="24" t="s">
        <v>55</v>
      </c>
      <c r="D5891" s="24">
        <v>2013</v>
      </c>
      <c r="E5891" s="24" t="s">
        <v>106</v>
      </c>
      <c r="F5891">
        <f>IF(AND(A5891="PSA Testing", E5891= "Utilization Rate (per 100,000 patients)"),
SUMIFS(PSA!$D:$D,PSA!$A:$A,C5891,PSA!$G:$G,D5891),
IF(AND(A5891="Colorectal Cancer Screening", E5891="Utilization Rate (per 100,000 patients)"),
SUMIFS(COL!$D:$D,COL!$A:$A,C5891,COL!$G:$G, D5891),
IF(AND(A5891="Cervical Cancer Screening", E5891="Utilization Rate (per 100,000 patients)"),
SUMIFS(CERV!$D:$D,CERV!$A:$A,C5891,CERV!$G:$G,D5891),
IF(AND(A5891="Cancer Screening for CKD patients", E5891="Utilization Rate (per 100,000 patients)"),
SUMIFS(CANSCRN!$D:$D,CANSCRN!$A:$A,C5891,CANSCRN!$G:$G,D5891),
IF(AND(A5891="PSA Testing", E5891="Cost per service ($USD)"),
SUMIFS(PSA!$E:$E,PSA!$A:$A,C5891,PSA!$G:$G,D5891),
IF(AND(A5891="Colorectal Cancer Screening", E5891="Cost per service ($USD)"),
SUMIFS(COL!$E:$E,COL!$A:$A,C5891,COL!$G:$G,D5891),
IF(AND(A5891="Cervical Cancer Screening", E5891="Cost per service ($USD)"),
SUMIFS(CERV!$E:$E,CERV!$A:$A,C5891,CERV!$G:$G,D5891),
IF(AND(A5891="Cancer Screening for CKD patients", E5891="Cost per service ($USD)"),
SUMIFS(CANSCRN!$E:$E,CANSCRN!$A:$A,C5891,CANSCRN!$G:$G,D5891),
IF(AND(A5891="PSA Testing", E5891="Total Expenditure ($USD per 100,000 patients)"),
SUMIFS(PSA!$F:$F,PSA!$A:$A,C5891,PSA!$G:$G,D5891),
IF(AND(A5891="Colorectal Cancer Screening", E5891="Total Expenditure ($USD per 100,000 patients)"),
SUMIFS(COL!$F:$F,COL!$A:$A,C5891,COL!$G:$G,D5891),
IF(AND(A5891="Cervical Cancer Screening", E5891="Total Expenditure ($USD per 100,000 patients)"),
SUMIFS(CERV!$F:$F,CERV!$A:$A,C5891,CERV!$G:$G,D5891),
SUMIFS(CANSCRN!$F:$F,CANSCRN!$A:$A,C5891,CANSCRN!$G:$G,D5891))))))))))))</f>
        <v>33.305697000000002</v>
      </c>
    </row>
    <row r="5892" spans="1:6" x14ac:dyDescent="0.2">
      <c r="A5892" s="24" t="s">
        <v>105</v>
      </c>
      <c r="B5892" s="24" t="s">
        <v>101</v>
      </c>
      <c r="C5892" s="24" t="s">
        <v>55</v>
      </c>
      <c r="D5892" s="24">
        <v>2014</v>
      </c>
      <c r="E5892" s="24" t="s">
        <v>106</v>
      </c>
      <c r="F5892">
        <f>IF(AND(A5892="PSA Testing", E5892= "Utilization Rate (per 100,000 patients)"),
SUMIFS(PSA!$D:$D,PSA!$A:$A,C5892,PSA!$G:$G,D5892),
IF(AND(A5892="Colorectal Cancer Screening", E5892="Utilization Rate (per 100,000 patients)"),
SUMIFS(COL!$D:$D,COL!$A:$A,C5892,COL!$G:$G, D5892),
IF(AND(A5892="Cervical Cancer Screening", E5892="Utilization Rate (per 100,000 patients)"),
SUMIFS(CERV!$D:$D,CERV!$A:$A,C5892,CERV!$G:$G,D5892),
IF(AND(A5892="Cancer Screening for CKD patients", E5892="Utilization Rate (per 100,000 patients)"),
SUMIFS(CANSCRN!$D:$D,CANSCRN!$A:$A,C5892,CANSCRN!$G:$G,D5892),
IF(AND(A5892="PSA Testing", E5892="Cost per service ($USD)"),
SUMIFS(PSA!$E:$E,PSA!$A:$A,C5892,PSA!$G:$G,D5892),
IF(AND(A5892="Colorectal Cancer Screening", E5892="Cost per service ($USD)"),
SUMIFS(COL!$E:$E,COL!$A:$A,C5892,COL!$G:$G,D5892),
IF(AND(A5892="Cervical Cancer Screening", E5892="Cost per service ($USD)"),
SUMIFS(CERV!$E:$E,CERV!$A:$A,C5892,CERV!$G:$G,D5892),
IF(AND(A5892="Cancer Screening for CKD patients", E5892="Cost per service ($USD)"),
SUMIFS(CANSCRN!$E:$E,CANSCRN!$A:$A,C5892,CANSCRN!$G:$G,D5892),
IF(AND(A5892="PSA Testing", E5892="Total Expenditure ($USD per 100,000 patients)"),
SUMIFS(PSA!$F:$F,PSA!$A:$A,C5892,PSA!$G:$G,D5892),
IF(AND(A5892="Colorectal Cancer Screening", E5892="Total Expenditure ($USD per 100,000 patients)"),
SUMIFS(COL!$F:$F,COL!$A:$A,C5892,COL!$G:$G,D5892),
IF(AND(A5892="Cervical Cancer Screening", E5892="Total Expenditure ($USD per 100,000 patients)"),
SUMIFS(CERV!$F:$F,CERV!$A:$A,C5892,CERV!$G:$G,D5892),
SUMIFS(CANSCRN!$F:$F,CANSCRN!$A:$A,C5892,CANSCRN!$G:$G,D5892))))))))))))</f>
        <v>30.041834900000001</v>
      </c>
    </row>
    <row r="5893" spans="1:6" x14ac:dyDescent="0.2">
      <c r="A5893" s="24" t="s">
        <v>105</v>
      </c>
      <c r="B5893" s="24" t="s">
        <v>101</v>
      </c>
      <c r="C5893" s="24" t="s">
        <v>55</v>
      </c>
      <c r="D5893" s="24">
        <v>2015</v>
      </c>
      <c r="E5893" s="24" t="s">
        <v>106</v>
      </c>
      <c r="F5893">
        <f>IF(AND(A5893="PSA Testing", E5893= "Utilization Rate (per 100,000 patients)"),
SUMIFS(PSA!$D:$D,PSA!$A:$A,C5893,PSA!$G:$G,D5893),
IF(AND(A5893="Colorectal Cancer Screening", E5893="Utilization Rate (per 100,000 patients)"),
SUMIFS(COL!$D:$D,COL!$A:$A,C5893,COL!$G:$G, D5893),
IF(AND(A5893="Cervical Cancer Screening", E5893="Utilization Rate (per 100,000 patients)"),
SUMIFS(CERV!$D:$D,CERV!$A:$A,C5893,CERV!$G:$G,D5893),
IF(AND(A5893="Cancer Screening for CKD patients", E5893="Utilization Rate (per 100,000 patients)"),
SUMIFS(CANSCRN!$D:$D,CANSCRN!$A:$A,C5893,CANSCRN!$G:$G,D5893),
IF(AND(A5893="PSA Testing", E5893="Cost per service ($USD)"),
SUMIFS(PSA!$E:$E,PSA!$A:$A,C5893,PSA!$G:$G,D5893),
IF(AND(A5893="Colorectal Cancer Screening", E5893="Cost per service ($USD)"),
SUMIFS(COL!$E:$E,COL!$A:$A,C5893,COL!$G:$G,D5893),
IF(AND(A5893="Cervical Cancer Screening", E5893="Cost per service ($USD)"),
SUMIFS(CERV!$E:$E,CERV!$A:$A,C5893,CERV!$G:$G,D5893),
IF(AND(A5893="Cancer Screening for CKD patients", E5893="Cost per service ($USD)"),
SUMIFS(CANSCRN!$E:$E,CANSCRN!$A:$A,C5893,CANSCRN!$G:$G,D5893),
IF(AND(A5893="PSA Testing", E5893="Total Expenditure ($USD per 100,000 patients)"),
SUMIFS(PSA!$F:$F,PSA!$A:$A,C5893,PSA!$G:$G,D5893),
IF(AND(A5893="Colorectal Cancer Screening", E5893="Total Expenditure ($USD per 100,000 patients)"),
SUMIFS(COL!$F:$F,COL!$A:$A,C5893,COL!$G:$G,D5893),
IF(AND(A5893="Cervical Cancer Screening", E5893="Total Expenditure ($USD per 100,000 patients)"),
SUMIFS(CERV!$F:$F,CERV!$A:$A,C5893,CERV!$G:$G,D5893),
SUMIFS(CANSCRN!$F:$F,CANSCRN!$A:$A,C5893,CANSCRN!$G:$G,D5893))))))))))))</f>
        <v>32.505403700000002</v>
      </c>
    </row>
    <row r="5894" spans="1:6" x14ac:dyDescent="0.2">
      <c r="A5894" s="24" t="s">
        <v>105</v>
      </c>
      <c r="B5894" s="24" t="s">
        <v>101</v>
      </c>
      <c r="C5894" s="24" t="s">
        <v>55</v>
      </c>
      <c r="D5894" s="24">
        <v>2016</v>
      </c>
      <c r="E5894" s="24" t="s">
        <v>106</v>
      </c>
      <c r="F5894">
        <f>IF(AND(A5894="PSA Testing", E5894= "Utilization Rate (per 100,000 patients)"),
SUMIFS(PSA!$D:$D,PSA!$A:$A,C5894,PSA!$G:$G,D5894),
IF(AND(A5894="Colorectal Cancer Screening", E5894="Utilization Rate (per 100,000 patients)"),
SUMIFS(COL!$D:$D,COL!$A:$A,C5894,COL!$G:$G, D5894),
IF(AND(A5894="Cervical Cancer Screening", E5894="Utilization Rate (per 100,000 patients)"),
SUMIFS(CERV!$D:$D,CERV!$A:$A,C5894,CERV!$G:$G,D5894),
IF(AND(A5894="Cancer Screening for CKD patients", E5894="Utilization Rate (per 100,000 patients)"),
SUMIFS(CANSCRN!$D:$D,CANSCRN!$A:$A,C5894,CANSCRN!$G:$G,D5894),
IF(AND(A5894="PSA Testing", E5894="Cost per service ($USD)"),
SUMIFS(PSA!$E:$E,PSA!$A:$A,C5894,PSA!$G:$G,D5894),
IF(AND(A5894="Colorectal Cancer Screening", E5894="Cost per service ($USD)"),
SUMIFS(COL!$E:$E,COL!$A:$A,C5894,COL!$G:$G,D5894),
IF(AND(A5894="Cervical Cancer Screening", E5894="Cost per service ($USD)"),
SUMIFS(CERV!$E:$E,CERV!$A:$A,C5894,CERV!$G:$G,D5894),
IF(AND(A5894="Cancer Screening for CKD patients", E5894="Cost per service ($USD)"),
SUMIFS(CANSCRN!$E:$E,CANSCRN!$A:$A,C5894,CANSCRN!$G:$G,D5894),
IF(AND(A5894="PSA Testing", E5894="Total Expenditure ($USD per 100,000 patients)"),
SUMIFS(PSA!$F:$F,PSA!$A:$A,C5894,PSA!$G:$G,D5894),
IF(AND(A5894="Colorectal Cancer Screening", E5894="Total Expenditure ($USD per 100,000 patients)"),
SUMIFS(COL!$F:$F,COL!$A:$A,C5894,COL!$G:$G,D5894),
IF(AND(A5894="Cervical Cancer Screening", E5894="Total Expenditure ($USD per 100,000 patients)"),
SUMIFS(CERV!$F:$F,CERV!$A:$A,C5894,CERV!$G:$G,D5894),
SUMIFS(CANSCRN!$F:$F,CANSCRN!$A:$A,C5894,CANSCRN!$G:$G,D5894))))))))))))</f>
        <v>30.627106900000001</v>
      </c>
    </row>
    <row r="5895" spans="1:6" x14ac:dyDescent="0.2">
      <c r="A5895" s="24" t="s">
        <v>105</v>
      </c>
      <c r="B5895" s="24" t="s">
        <v>101</v>
      </c>
      <c r="C5895" s="24" t="s">
        <v>55</v>
      </c>
      <c r="D5895" s="24">
        <v>2017</v>
      </c>
      <c r="E5895" s="24" t="s">
        <v>106</v>
      </c>
      <c r="F5895">
        <f>IF(AND(A5895="PSA Testing", E5895= "Utilization Rate (per 100,000 patients)"),
SUMIFS(PSA!$D:$D,PSA!$A:$A,C5895,PSA!$G:$G,D5895),
IF(AND(A5895="Colorectal Cancer Screening", E5895="Utilization Rate (per 100,000 patients)"),
SUMIFS(COL!$D:$D,COL!$A:$A,C5895,COL!$G:$G, D5895),
IF(AND(A5895="Cervical Cancer Screening", E5895="Utilization Rate (per 100,000 patients)"),
SUMIFS(CERV!$D:$D,CERV!$A:$A,C5895,CERV!$G:$G,D5895),
IF(AND(A5895="Cancer Screening for CKD patients", E5895="Utilization Rate (per 100,000 patients)"),
SUMIFS(CANSCRN!$D:$D,CANSCRN!$A:$A,C5895,CANSCRN!$G:$G,D5895),
IF(AND(A5895="PSA Testing", E5895="Cost per service ($USD)"),
SUMIFS(PSA!$E:$E,PSA!$A:$A,C5895,PSA!$G:$G,D5895),
IF(AND(A5895="Colorectal Cancer Screening", E5895="Cost per service ($USD)"),
SUMIFS(COL!$E:$E,COL!$A:$A,C5895,COL!$G:$G,D5895),
IF(AND(A5895="Cervical Cancer Screening", E5895="Cost per service ($USD)"),
SUMIFS(CERV!$E:$E,CERV!$A:$A,C5895,CERV!$G:$G,D5895),
IF(AND(A5895="Cancer Screening for CKD patients", E5895="Cost per service ($USD)"),
SUMIFS(CANSCRN!$E:$E,CANSCRN!$A:$A,C5895,CANSCRN!$G:$G,D5895),
IF(AND(A5895="PSA Testing", E5895="Total Expenditure ($USD per 100,000 patients)"),
SUMIFS(PSA!$F:$F,PSA!$A:$A,C5895,PSA!$G:$G,D5895),
IF(AND(A5895="Colorectal Cancer Screening", E5895="Total Expenditure ($USD per 100,000 patients)"),
SUMIFS(COL!$F:$F,COL!$A:$A,C5895,COL!$G:$G,D5895),
IF(AND(A5895="Cervical Cancer Screening", E5895="Total Expenditure ($USD per 100,000 patients)"),
SUMIFS(CERV!$F:$F,CERV!$A:$A,C5895,CERV!$G:$G,D5895),
SUMIFS(CANSCRN!$F:$F,CANSCRN!$A:$A,C5895,CANSCRN!$G:$G,D5895))))))))))))</f>
        <v>28.941595100000001</v>
      </c>
    </row>
    <row r="5896" spans="1:6" x14ac:dyDescent="0.2">
      <c r="A5896" s="24" t="s">
        <v>105</v>
      </c>
      <c r="B5896" s="24" t="s">
        <v>101</v>
      </c>
      <c r="C5896" s="24" t="s">
        <v>55</v>
      </c>
      <c r="D5896" s="24">
        <v>2018</v>
      </c>
      <c r="E5896" s="24" t="s">
        <v>106</v>
      </c>
      <c r="F5896">
        <f>IF(AND(A5896="PSA Testing", E5896= "Utilization Rate (per 100,000 patients)"),
SUMIFS(PSA!$D:$D,PSA!$A:$A,C5896,PSA!$G:$G,D5896),
IF(AND(A5896="Colorectal Cancer Screening", E5896="Utilization Rate (per 100,000 patients)"),
SUMIFS(COL!$D:$D,COL!$A:$A,C5896,COL!$G:$G, D5896),
IF(AND(A5896="Cervical Cancer Screening", E5896="Utilization Rate (per 100,000 patients)"),
SUMIFS(CERV!$D:$D,CERV!$A:$A,C5896,CERV!$G:$G,D5896),
IF(AND(A5896="Cancer Screening for CKD patients", E5896="Utilization Rate (per 100,000 patients)"),
SUMIFS(CANSCRN!$D:$D,CANSCRN!$A:$A,C5896,CANSCRN!$G:$G,D5896),
IF(AND(A5896="PSA Testing", E5896="Cost per service ($USD)"),
SUMIFS(PSA!$E:$E,PSA!$A:$A,C5896,PSA!$G:$G,D5896),
IF(AND(A5896="Colorectal Cancer Screening", E5896="Cost per service ($USD)"),
SUMIFS(COL!$E:$E,COL!$A:$A,C5896,COL!$G:$G,D5896),
IF(AND(A5896="Cervical Cancer Screening", E5896="Cost per service ($USD)"),
SUMIFS(CERV!$E:$E,CERV!$A:$A,C5896,CERV!$G:$G,D5896),
IF(AND(A5896="Cancer Screening for CKD patients", E5896="Cost per service ($USD)"),
SUMIFS(CANSCRN!$E:$E,CANSCRN!$A:$A,C5896,CANSCRN!$G:$G,D5896),
IF(AND(A5896="PSA Testing", E5896="Total Expenditure ($USD per 100,000 patients)"),
SUMIFS(PSA!$F:$F,PSA!$A:$A,C5896,PSA!$G:$G,D5896),
IF(AND(A5896="Colorectal Cancer Screening", E5896="Total Expenditure ($USD per 100,000 patients)"),
SUMIFS(COL!$F:$F,COL!$A:$A,C5896,COL!$G:$G,D5896),
IF(AND(A5896="Cervical Cancer Screening", E5896="Total Expenditure ($USD per 100,000 patients)"),
SUMIFS(CERV!$F:$F,CERV!$A:$A,C5896,CERV!$G:$G,D5896),
SUMIFS(CANSCRN!$F:$F,CANSCRN!$A:$A,C5896,CANSCRN!$G:$G,D5896))))))))))))</f>
        <v>24.452577300000002</v>
      </c>
    </row>
    <row r="5897" spans="1:6" x14ac:dyDescent="0.2">
      <c r="A5897" s="24" t="s">
        <v>105</v>
      </c>
      <c r="B5897" s="24" t="s">
        <v>101</v>
      </c>
      <c r="C5897" s="24" t="s">
        <v>55</v>
      </c>
      <c r="D5897" s="24">
        <v>2019</v>
      </c>
      <c r="E5897" s="24" t="s">
        <v>106</v>
      </c>
      <c r="F5897">
        <f>IF(AND(A5897="PSA Testing", E5897= "Utilization Rate (per 100,000 patients)"),
SUMIFS(PSA!$D:$D,PSA!$A:$A,C5897,PSA!$G:$G,D5897),
IF(AND(A5897="Colorectal Cancer Screening", E5897="Utilization Rate (per 100,000 patients)"),
SUMIFS(COL!$D:$D,COL!$A:$A,C5897,COL!$G:$G, D5897),
IF(AND(A5897="Cervical Cancer Screening", E5897="Utilization Rate (per 100,000 patients)"),
SUMIFS(CERV!$D:$D,CERV!$A:$A,C5897,CERV!$G:$G,D5897),
IF(AND(A5897="Cancer Screening for CKD patients", E5897="Utilization Rate (per 100,000 patients)"),
SUMIFS(CANSCRN!$D:$D,CANSCRN!$A:$A,C5897,CANSCRN!$G:$G,D5897),
IF(AND(A5897="PSA Testing", E5897="Cost per service ($USD)"),
SUMIFS(PSA!$E:$E,PSA!$A:$A,C5897,PSA!$G:$G,D5897),
IF(AND(A5897="Colorectal Cancer Screening", E5897="Cost per service ($USD)"),
SUMIFS(COL!$E:$E,COL!$A:$A,C5897,COL!$G:$G,D5897),
IF(AND(A5897="Cervical Cancer Screening", E5897="Cost per service ($USD)"),
SUMIFS(CERV!$E:$E,CERV!$A:$A,C5897,CERV!$G:$G,D5897),
IF(AND(A5897="Cancer Screening for CKD patients", E5897="Cost per service ($USD)"),
SUMIFS(CANSCRN!$E:$E,CANSCRN!$A:$A,C5897,CANSCRN!$G:$G,D5897),
IF(AND(A5897="PSA Testing", E5897="Total Expenditure ($USD per 100,000 patients)"),
SUMIFS(PSA!$F:$F,PSA!$A:$A,C5897,PSA!$G:$G,D5897),
IF(AND(A5897="Colorectal Cancer Screening", E5897="Total Expenditure ($USD per 100,000 patients)"),
SUMIFS(COL!$F:$F,COL!$A:$A,C5897,COL!$G:$G,D5897),
IF(AND(A5897="Cervical Cancer Screening", E5897="Total Expenditure ($USD per 100,000 patients)"),
SUMIFS(CERV!$F:$F,CERV!$A:$A,C5897,CERV!$G:$G,D5897),
SUMIFS(CANSCRN!$F:$F,CANSCRN!$A:$A,C5897,CANSCRN!$G:$G,D5897))))))))))))</f>
        <v>24.216069399999999</v>
      </c>
    </row>
    <row r="5898" spans="1:6" x14ac:dyDescent="0.2">
      <c r="A5898" s="24" t="s">
        <v>105</v>
      </c>
      <c r="B5898" s="24" t="s">
        <v>101</v>
      </c>
      <c r="C5898" s="24" t="s">
        <v>56</v>
      </c>
      <c r="D5898" s="24">
        <v>2009</v>
      </c>
      <c r="E5898" s="24" t="s">
        <v>106</v>
      </c>
      <c r="F5898">
        <f>IF(AND(A5898="PSA Testing", E5898= "Utilization Rate (per 100,000 patients)"),
SUMIFS(PSA!$D:$D,PSA!$A:$A,C5898,PSA!$G:$G,D5898),
IF(AND(A5898="Colorectal Cancer Screening", E5898="Utilization Rate (per 100,000 patients)"),
SUMIFS(COL!$D:$D,COL!$A:$A,C5898,COL!$G:$G, D5898),
IF(AND(A5898="Cervical Cancer Screening", E5898="Utilization Rate (per 100,000 patients)"),
SUMIFS(CERV!$D:$D,CERV!$A:$A,C5898,CERV!$G:$G,D5898),
IF(AND(A5898="Cancer Screening for CKD patients", E5898="Utilization Rate (per 100,000 patients)"),
SUMIFS(CANSCRN!$D:$D,CANSCRN!$A:$A,C5898,CANSCRN!$G:$G,D5898),
IF(AND(A5898="PSA Testing", E5898="Cost per service ($USD)"),
SUMIFS(PSA!$E:$E,PSA!$A:$A,C5898,PSA!$G:$G,D5898),
IF(AND(A5898="Colorectal Cancer Screening", E5898="Cost per service ($USD)"),
SUMIFS(COL!$E:$E,COL!$A:$A,C5898,COL!$G:$G,D5898),
IF(AND(A5898="Cervical Cancer Screening", E5898="Cost per service ($USD)"),
SUMIFS(CERV!$E:$E,CERV!$A:$A,C5898,CERV!$G:$G,D5898),
IF(AND(A5898="Cancer Screening for CKD patients", E5898="Cost per service ($USD)"),
SUMIFS(CANSCRN!$E:$E,CANSCRN!$A:$A,C5898,CANSCRN!$G:$G,D5898),
IF(AND(A5898="PSA Testing", E5898="Total Expenditure ($USD per 100,000 patients)"),
SUMIFS(PSA!$F:$F,PSA!$A:$A,C5898,PSA!$G:$G,D5898),
IF(AND(A5898="Colorectal Cancer Screening", E5898="Total Expenditure ($USD per 100,000 patients)"),
SUMIFS(COL!$F:$F,COL!$A:$A,C5898,COL!$G:$G,D5898),
IF(AND(A5898="Cervical Cancer Screening", E5898="Total Expenditure ($USD per 100,000 patients)"),
SUMIFS(CERV!$F:$F,CERV!$A:$A,C5898,CERV!$G:$G,D5898),
SUMIFS(CANSCRN!$F:$F,CANSCRN!$A:$A,C5898,CANSCRN!$G:$G,D5898))))))))))))</f>
        <v>20.199365100000001</v>
      </c>
    </row>
    <row r="5899" spans="1:6" x14ac:dyDescent="0.2">
      <c r="A5899" s="24" t="s">
        <v>105</v>
      </c>
      <c r="B5899" s="24" t="s">
        <v>101</v>
      </c>
      <c r="C5899" s="24" t="s">
        <v>56</v>
      </c>
      <c r="D5899" s="24">
        <v>2010</v>
      </c>
      <c r="E5899" s="24" t="s">
        <v>106</v>
      </c>
      <c r="F5899">
        <f>IF(AND(A5899="PSA Testing", E5899= "Utilization Rate (per 100,000 patients)"),
SUMIFS(PSA!$D:$D,PSA!$A:$A,C5899,PSA!$G:$G,D5899),
IF(AND(A5899="Colorectal Cancer Screening", E5899="Utilization Rate (per 100,000 patients)"),
SUMIFS(COL!$D:$D,COL!$A:$A,C5899,COL!$G:$G, D5899),
IF(AND(A5899="Cervical Cancer Screening", E5899="Utilization Rate (per 100,000 patients)"),
SUMIFS(CERV!$D:$D,CERV!$A:$A,C5899,CERV!$G:$G,D5899),
IF(AND(A5899="Cancer Screening for CKD patients", E5899="Utilization Rate (per 100,000 patients)"),
SUMIFS(CANSCRN!$D:$D,CANSCRN!$A:$A,C5899,CANSCRN!$G:$G,D5899),
IF(AND(A5899="PSA Testing", E5899="Cost per service ($USD)"),
SUMIFS(PSA!$E:$E,PSA!$A:$A,C5899,PSA!$G:$G,D5899),
IF(AND(A5899="Colorectal Cancer Screening", E5899="Cost per service ($USD)"),
SUMIFS(COL!$E:$E,COL!$A:$A,C5899,COL!$G:$G,D5899),
IF(AND(A5899="Cervical Cancer Screening", E5899="Cost per service ($USD)"),
SUMIFS(CERV!$E:$E,CERV!$A:$A,C5899,CERV!$G:$G,D5899),
IF(AND(A5899="Cancer Screening for CKD patients", E5899="Cost per service ($USD)"),
SUMIFS(CANSCRN!$E:$E,CANSCRN!$A:$A,C5899,CANSCRN!$G:$G,D5899),
IF(AND(A5899="PSA Testing", E5899="Total Expenditure ($USD per 100,000 patients)"),
SUMIFS(PSA!$F:$F,PSA!$A:$A,C5899,PSA!$G:$G,D5899),
IF(AND(A5899="Colorectal Cancer Screening", E5899="Total Expenditure ($USD per 100,000 patients)"),
SUMIFS(COL!$F:$F,COL!$A:$A,C5899,COL!$G:$G,D5899),
IF(AND(A5899="Cervical Cancer Screening", E5899="Total Expenditure ($USD per 100,000 patients)"),
SUMIFS(CERV!$F:$F,CERV!$A:$A,C5899,CERV!$G:$G,D5899),
SUMIFS(CANSCRN!$F:$F,CANSCRN!$A:$A,C5899,CANSCRN!$G:$G,D5899))))))))))))</f>
        <v>24.788023299999999</v>
      </c>
    </row>
    <row r="5900" spans="1:6" x14ac:dyDescent="0.2">
      <c r="A5900" s="24" t="s">
        <v>105</v>
      </c>
      <c r="B5900" s="24" t="s">
        <v>101</v>
      </c>
      <c r="C5900" s="24" t="s">
        <v>56</v>
      </c>
      <c r="D5900" s="24">
        <v>2011</v>
      </c>
      <c r="E5900" s="24" t="s">
        <v>106</v>
      </c>
      <c r="F5900">
        <f>IF(AND(A5900="PSA Testing", E5900= "Utilization Rate (per 100,000 patients)"),
SUMIFS(PSA!$D:$D,PSA!$A:$A,C5900,PSA!$G:$G,D5900),
IF(AND(A5900="Colorectal Cancer Screening", E5900="Utilization Rate (per 100,000 patients)"),
SUMIFS(COL!$D:$D,COL!$A:$A,C5900,COL!$G:$G, D5900),
IF(AND(A5900="Cervical Cancer Screening", E5900="Utilization Rate (per 100,000 patients)"),
SUMIFS(CERV!$D:$D,CERV!$A:$A,C5900,CERV!$G:$G,D5900),
IF(AND(A5900="Cancer Screening for CKD patients", E5900="Utilization Rate (per 100,000 patients)"),
SUMIFS(CANSCRN!$D:$D,CANSCRN!$A:$A,C5900,CANSCRN!$G:$G,D5900),
IF(AND(A5900="PSA Testing", E5900="Cost per service ($USD)"),
SUMIFS(PSA!$E:$E,PSA!$A:$A,C5900,PSA!$G:$G,D5900),
IF(AND(A5900="Colorectal Cancer Screening", E5900="Cost per service ($USD)"),
SUMIFS(COL!$E:$E,COL!$A:$A,C5900,COL!$G:$G,D5900),
IF(AND(A5900="Cervical Cancer Screening", E5900="Cost per service ($USD)"),
SUMIFS(CERV!$E:$E,CERV!$A:$A,C5900,CERV!$G:$G,D5900),
IF(AND(A5900="Cancer Screening for CKD patients", E5900="Cost per service ($USD)"),
SUMIFS(CANSCRN!$E:$E,CANSCRN!$A:$A,C5900,CANSCRN!$G:$G,D5900),
IF(AND(A5900="PSA Testing", E5900="Total Expenditure ($USD per 100,000 patients)"),
SUMIFS(PSA!$F:$F,PSA!$A:$A,C5900,PSA!$G:$G,D5900),
IF(AND(A5900="Colorectal Cancer Screening", E5900="Total Expenditure ($USD per 100,000 patients)"),
SUMIFS(COL!$F:$F,COL!$A:$A,C5900,COL!$G:$G,D5900),
IF(AND(A5900="Cervical Cancer Screening", E5900="Total Expenditure ($USD per 100,000 patients)"),
SUMIFS(CERV!$F:$F,CERV!$A:$A,C5900,CERV!$G:$G,D5900),
SUMIFS(CANSCRN!$F:$F,CANSCRN!$A:$A,C5900,CANSCRN!$G:$G,D5900))))))))))))</f>
        <v>40.524999999999999</v>
      </c>
    </row>
    <row r="5901" spans="1:6" x14ac:dyDescent="0.2">
      <c r="A5901" s="24" t="s">
        <v>105</v>
      </c>
      <c r="B5901" s="24" t="s">
        <v>101</v>
      </c>
      <c r="C5901" s="24" t="s">
        <v>56</v>
      </c>
      <c r="D5901" s="24">
        <v>2012</v>
      </c>
      <c r="E5901" s="24" t="s">
        <v>106</v>
      </c>
      <c r="F5901">
        <f>IF(AND(A5901="PSA Testing", E5901= "Utilization Rate (per 100,000 patients)"),
SUMIFS(PSA!$D:$D,PSA!$A:$A,C5901,PSA!$G:$G,D5901),
IF(AND(A5901="Colorectal Cancer Screening", E5901="Utilization Rate (per 100,000 patients)"),
SUMIFS(COL!$D:$D,COL!$A:$A,C5901,COL!$G:$G, D5901),
IF(AND(A5901="Cervical Cancer Screening", E5901="Utilization Rate (per 100,000 patients)"),
SUMIFS(CERV!$D:$D,CERV!$A:$A,C5901,CERV!$G:$G,D5901),
IF(AND(A5901="Cancer Screening for CKD patients", E5901="Utilization Rate (per 100,000 patients)"),
SUMIFS(CANSCRN!$D:$D,CANSCRN!$A:$A,C5901,CANSCRN!$G:$G,D5901),
IF(AND(A5901="PSA Testing", E5901="Cost per service ($USD)"),
SUMIFS(PSA!$E:$E,PSA!$A:$A,C5901,PSA!$G:$G,D5901),
IF(AND(A5901="Colorectal Cancer Screening", E5901="Cost per service ($USD)"),
SUMIFS(COL!$E:$E,COL!$A:$A,C5901,COL!$G:$G,D5901),
IF(AND(A5901="Cervical Cancer Screening", E5901="Cost per service ($USD)"),
SUMIFS(CERV!$E:$E,CERV!$A:$A,C5901,CERV!$G:$G,D5901),
IF(AND(A5901="Cancer Screening for CKD patients", E5901="Cost per service ($USD)"),
SUMIFS(CANSCRN!$E:$E,CANSCRN!$A:$A,C5901,CANSCRN!$G:$G,D5901),
IF(AND(A5901="PSA Testing", E5901="Total Expenditure ($USD per 100,000 patients)"),
SUMIFS(PSA!$F:$F,PSA!$A:$A,C5901,PSA!$G:$G,D5901),
IF(AND(A5901="Colorectal Cancer Screening", E5901="Total Expenditure ($USD per 100,000 patients)"),
SUMIFS(COL!$F:$F,COL!$A:$A,C5901,COL!$G:$G,D5901),
IF(AND(A5901="Cervical Cancer Screening", E5901="Total Expenditure ($USD per 100,000 patients)"),
SUMIFS(CERV!$F:$F,CERV!$A:$A,C5901,CERV!$G:$G,D5901),
SUMIFS(CANSCRN!$F:$F,CANSCRN!$A:$A,C5901,CANSCRN!$G:$G,D5901))))))))))))</f>
        <v>35.292000000000002</v>
      </c>
    </row>
    <row r="5902" spans="1:6" x14ac:dyDescent="0.2">
      <c r="A5902" s="24" t="s">
        <v>105</v>
      </c>
      <c r="B5902" s="24" t="s">
        <v>101</v>
      </c>
      <c r="C5902" s="24" t="s">
        <v>56</v>
      </c>
      <c r="D5902" s="24">
        <v>2013</v>
      </c>
      <c r="E5902" s="24" t="s">
        <v>106</v>
      </c>
      <c r="F5902">
        <f>IF(AND(A5902="PSA Testing", E5902= "Utilization Rate (per 100,000 patients)"),
SUMIFS(PSA!$D:$D,PSA!$A:$A,C5902,PSA!$G:$G,D5902),
IF(AND(A5902="Colorectal Cancer Screening", E5902="Utilization Rate (per 100,000 patients)"),
SUMIFS(COL!$D:$D,COL!$A:$A,C5902,COL!$G:$G, D5902),
IF(AND(A5902="Cervical Cancer Screening", E5902="Utilization Rate (per 100,000 patients)"),
SUMIFS(CERV!$D:$D,CERV!$A:$A,C5902,CERV!$G:$G,D5902),
IF(AND(A5902="Cancer Screening for CKD patients", E5902="Utilization Rate (per 100,000 patients)"),
SUMIFS(CANSCRN!$D:$D,CANSCRN!$A:$A,C5902,CANSCRN!$G:$G,D5902),
IF(AND(A5902="PSA Testing", E5902="Cost per service ($USD)"),
SUMIFS(PSA!$E:$E,PSA!$A:$A,C5902,PSA!$G:$G,D5902),
IF(AND(A5902="Colorectal Cancer Screening", E5902="Cost per service ($USD)"),
SUMIFS(COL!$E:$E,COL!$A:$A,C5902,COL!$G:$G,D5902),
IF(AND(A5902="Cervical Cancer Screening", E5902="Cost per service ($USD)"),
SUMIFS(CERV!$E:$E,CERV!$A:$A,C5902,CERV!$G:$G,D5902),
IF(AND(A5902="Cancer Screening for CKD patients", E5902="Cost per service ($USD)"),
SUMIFS(CANSCRN!$E:$E,CANSCRN!$A:$A,C5902,CANSCRN!$G:$G,D5902),
IF(AND(A5902="PSA Testing", E5902="Total Expenditure ($USD per 100,000 patients)"),
SUMIFS(PSA!$F:$F,PSA!$A:$A,C5902,PSA!$G:$G,D5902),
IF(AND(A5902="Colorectal Cancer Screening", E5902="Total Expenditure ($USD per 100,000 patients)"),
SUMIFS(COL!$F:$F,COL!$A:$A,C5902,COL!$G:$G,D5902),
IF(AND(A5902="Cervical Cancer Screening", E5902="Total Expenditure ($USD per 100,000 patients)"),
SUMIFS(CERV!$F:$F,CERV!$A:$A,C5902,CERV!$G:$G,D5902),
SUMIFS(CANSCRN!$F:$F,CANSCRN!$A:$A,C5902,CANSCRN!$G:$G,D5902))))))))))))</f>
        <v>35.450312500000003</v>
      </c>
    </row>
    <row r="5903" spans="1:6" x14ac:dyDescent="0.2">
      <c r="A5903" s="24" t="s">
        <v>105</v>
      </c>
      <c r="B5903" s="24" t="s">
        <v>101</v>
      </c>
      <c r="C5903" s="24" t="s">
        <v>56</v>
      </c>
      <c r="D5903" s="24">
        <v>2014</v>
      </c>
      <c r="E5903" s="24" t="s">
        <v>106</v>
      </c>
      <c r="F5903">
        <f>IF(AND(A5903="PSA Testing", E5903= "Utilization Rate (per 100,000 patients)"),
SUMIFS(PSA!$D:$D,PSA!$A:$A,C5903,PSA!$G:$G,D5903),
IF(AND(A5903="Colorectal Cancer Screening", E5903="Utilization Rate (per 100,000 patients)"),
SUMIFS(COL!$D:$D,COL!$A:$A,C5903,COL!$G:$G, D5903),
IF(AND(A5903="Cervical Cancer Screening", E5903="Utilization Rate (per 100,000 patients)"),
SUMIFS(CERV!$D:$D,CERV!$A:$A,C5903,CERV!$G:$G,D5903),
IF(AND(A5903="Cancer Screening for CKD patients", E5903="Utilization Rate (per 100,000 patients)"),
SUMIFS(CANSCRN!$D:$D,CANSCRN!$A:$A,C5903,CANSCRN!$G:$G,D5903),
IF(AND(A5903="PSA Testing", E5903="Cost per service ($USD)"),
SUMIFS(PSA!$E:$E,PSA!$A:$A,C5903,PSA!$G:$G,D5903),
IF(AND(A5903="Colorectal Cancer Screening", E5903="Cost per service ($USD)"),
SUMIFS(COL!$E:$E,COL!$A:$A,C5903,COL!$G:$G,D5903),
IF(AND(A5903="Cervical Cancer Screening", E5903="Cost per service ($USD)"),
SUMIFS(CERV!$E:$E,CERV!$A:$A,C5903,CERV!$G:$G,D5903),
IF(AND(A5903="Cancer Screening for CKD patients", E5903="Cost per service ($USD)"),
SUMIFS(CANSCRN!$E:$E,CANSCRN!$A:$A,C5903,CANSCRN!$G:$G,D5903),
IF(AND(A5903="PSA Testing", E5903="Total Expenditure ($USD per 100,000 patients)"),
SUMIFS(PSA!$F:$F,PSA!$A:$A,C5903,PSA!$G:$G,D5903),
IF(AND(A5903="Colorectal Cancer Screening", E5903="Total Expenditure ($USD per 100,000 patients)"),
SUMIFS(COL!$F:$F,COL!$A:$A,C5903,COL!$G:$G,D5903),
IF(AND(A5903="Cervical Cancer Screening", E5903="Total Expenditure ($USD per 100,000 patients)"),
SUMIFS(CERV!$F:$F,CERV!$A:$A,C5903,CERV!$G:$G,D5903),
SUMIFS(CANSCRN!$F:$F,CANSCRN!$A:$A,C5903,CANSCRN!$G:$G,D5903))))))))))))</f>
        <v>30.277037</v>
      </c>
    </row>
    <row r="5904" spans="1:6" x14ac:dyDescent="0.2">
      <c r="A5904" s="24" t="s">
        <v>105</v>
      </c>
      <c r="B5904" s="24" t="s">
        <v>101</v>
      </c>
      <c r="C5904" s="24" t="s">
        <v>56</v>
      </c>
      <c r="D5904" s="24">
        <v>2015</v>
      </c>
      <c r="E5904" s="24" t="s">
        <v>106</v>
      </c>
      <c r="F5904">
        <f>IF(AND(A5904="PSA Testing", E5904= "Utilization Rate (per 100,000 patients)"),
SUMIFS(PSA!$D:$D,PSA!$A:$A,C5904,PSA!$G:$G,D5904),
IF(AND(A5904="Colorectal Cancer Screening", E5904="Utilization Rate (per 100,000 patients)"),
SUMIFS(COL!$D:$D,COL!$A:$A,C5904,COL!$G:$G, D5904),
IF(AND(A5904="Cervical Cancer Screening", E5904="Utilization Rate (per 100,000 patients)"),
SUMIFS(CERV!$D:$D,CERV!$A:$A,C5904,CERV!$G:$G,D5904),
IF(AND(A5904="Cancer Screening for CKD patients", E5904="Utilization Rate (per 100,000 patients)"),
SUMIFS(CANSCRN!$D:$D,CANSCRN!$A:$A,C5904,CANSCRN!$G:$G,D5904),
IF(AND(A5904="PSA Testing", E5904="Cost per service ($USD)"),
SUMIFS(PSA!$E:$E,PSA!$A:$A,C5904,PSA!$G:$G,D5904),
IF(AND(A5904="Colorectal Cancer Screening", E5904="Cost per service ($USD)"),
SUMIFS(COL!$E:$E,COL!$A:$A,C5904,COL!$G:$G,D5904),
IF(AND(A5904="Cervical Cancer Screening", E5904="Cost per service ($USD)"),
SUMIFS(CERV!$E:$E,CERV!$A:$A,C5904,CERV!$G:$G,D5904),
IF(AND(A5904="Cancer Screening for CKD patients", E5904="Cost per service ($USD)"),
SUMIFS(CANSCRN!$E:$E,CANSCRN!$A:$A,C5904,CANSCRN!$G:$G,D5904),
IF(AND(A5904="PSA Testing", E5904="Total Expenditure ($USD per 100,000 patients)"),
SUMIFS(PSA!$F:$F,PSA!$A:$A,C5904,PSA!$G:$G,D5904),
IF(AND(A5904="Colorectal Cancer Screening", E5904="Total Expenditure ($USD per 100,000 patients)"),
SUMIFS(COL!$F:$F,COL!$A:$A,C5904,COL!$G:$G,D5904),
IF(AND(A5904="Cervical Cancer Screening", E5904="Total Expenditure ($USD per 100,000 patients)"),
SUMIFS(CERV!$F:$F,CERV!$A:$A,C5904,CERV!$G:$G,D5904),
SUMIFS(CANSCRN!$F:$F,CANSCRN!$A:$A,C5904,CANSCRN!$G:$G,D5904))))))))))))</f>
        <v>34.187058800000003</v>
      </c>
    </row>
    <row r="5905" spans="1:6" x14ac:dyDescent="0.2">
      <c r="A5905" s="24" t="s">
        <v>105</v>
      </c>
      <c r="B5905" s="24" t="s">
        <v>101</v>
      </c>
      <c r="C5905" s="24" t="s">
        <v>56</v>
      </c>
      <c r="D5905" s="24">
        <v>2016</v>
      </c>
      <c r="E5905" s="24" t="s">
        <v>106</v>
      </c>
      <c r="F5905">
        <f>IF(AND(A5905="PSA Testing", E5905= "Utilization Rate (per 100,000 patients)"),
SUMIFS(PSA!$D:$D,PSA!$A:$A,C5905,PSA!$G:$G,D5905),
IF(AND(A5905="Colorectal Cancer Screening", E5905="Utilization Rate (per 100,000 patients)"),
SUMIFS(COL!$D:$D,COL!$A:$A,C5905,COL!$G:$G, D5905),
IF(AND(A5905="Cervical Cancer Screening", E5905="Utilization Rate (per 100,000 patients)"),
SUMIFS(CERV!$D:$D,CERV!$A:$A,C5905,CERV!$G:$G,D5905),
IF(AND(A5905="Cancer Screening for CKD patients", E5905="Utilization Rate (per 100,000 patients)"),
SUMIFS(CANSCRN!$D:$D,CANSCRN!$A:$A,C5905,CANSCRN!$G:$G,D5905),
IF(AND(A5905="PSA Testing", E5905="Cost per service ($USD)"),
SUMIFS(PSA!$E:$E,PSA!$A:$A,C5905,PSA!$G:$G,D5905),
IF(AND(A5905="Colorectal Cancer Screening", E5905="Cost per service ($USD)"),
SUMIFS(COL!$E:$E,COL!$A:$A,C5905,COL!$G:$G,D5905),
IF(AND(A5905="Cervical Cancer Screening", E5905="Cost per service ($USD)"),
SUMIFS(CERV!$E:$E,CERV!$A:$A,C5905,CERV!$G:$G,D5905),
IF(AND(A5905="Cancer Screening for CKD patients", E5905="Cost per service ($USD)"),
SUMIFS(CANSCRN!$E:$E,CANSCRN!$A:$A,C5905,CANSCRN!$G:$G,D5905),
IF(AND(A5905="PSA Testing", E5905="Total Expenditure ($USD per 100,000 patients)"),
SUMIFS(PSA!$F:$F,PSA!$A:$A,C5905,PSA!$G:$G,D5905),
IF(AND(A5905="Colorectal Cancer Screening", E5905="Total Expenditure ($USD per 100,000 patients)"),
SUMIFS(COL!$F:$F,COL!$A:$A,C5905,COL!$G:$G,D5905),
IF(AND(A5905="Cervical Cancer Screening", E5905="Total Expenditure ($USD per 100,000 patients)"),
SUMIFS(CERV!$F:$F,CERV!$A:$A,C5905,CERV!$G:$G,D5905),
SUMIFS(CANSCRN!$F:$F,CANSCRN!$A:$A,C5905,CANSCRN!$G:$G,D5905))))))))))))</f>
        <v>32.146250000000002</v>
      </c>
    </row>
    <row r="5906" spans="1:6" x14ac:dyDescent="0.2">
      <c r="A5906" s="24" t="s">
        <v>105</v>
      </c>
      <c r="B5906" s="24" t="s">
        <v>101</v>
      </c>
      <c r="C5906" s="24" t="s">
        <v>56</v>
      </c>
      <c r="D5906" s="24">
        <v>2017</v>
      </c>
      <c r="E5906" s="24" t="s">
        <v>106</v>
      </c>
      <c r="F5906">
        <f>IF(AND(A5906="PSA Testing", E5906= "Utilization Rate (per 100,000 patients)"),
SUMIFS(PSA!$D:$D,PSA!$A:$A,C5906,PSA!$G:$G,D5906),
IF(AND(A5906="Colorectal Cancer Screening", E5906="Utilization Rate (per 100,000 patients)"),
SUMIFS(COL!$D:$D,COL!$A:$A,C5906,COL!$G:$G, D5906),
IF(AND(A5906="Cervical Cancer Screening", E5906="Utilization Rate (per 100,000 patients)"),
SUMIFS(CERV!$D:$D,CERV!$A:$A,C5906,CERV!$G:$G,D5906),
IF(AND(A5906="Cancer Screening for CKD patients", E5906="Utilization Rate (per 100,000 patients)"),
SUMIFS(CANSCRN!$D:$D,CANSCRN!$A:$A,C5906,CANSCRN!$G:$G,D5906),
IF(AND(A5906="PSA Testing", E5906="Cost per service ($USD)"),
SUMIFS(PSA!$E:$E,PSA!$A:$A,C5906,PSA!$G:$G,D5906),
IF(AND(A5906="Colorectal Cancer Screening", E5906="Cost per service ($USD)"),
SUMIFS(COL!$E:$E,COL!$A:$A,C5906,COL!$G:$G,D5906),
IF(AND(A5906="Cervical Cancer Screening", E5906="Cost per service ($USD)"),
SUMIFS(CERV!$E:$E,CERV!$A:$A,C5906,CERV!$G:$G,D5906),
IF(AND(A5906="Cancer Screening for CKD patients", E5906="Cost per service ($USD)"),
SUMIFS(CANSCRN!$E:$E,CANSCRN!$A:$A,C5906,CANSCRN!$G:$G,D5906),
IF(AND(A5906="PSA Testing", E5906="Total Expenditure ($USD per 100,000 patients)"),
SUMIFS(PSA!$F:$F,PSA!$A:$A,C5906,PSA!$G:$G,D5906),
IF(AND(A5906="Colorectal Cancer Screening", E5906="Total Expenditure ($USD per 100,000 patients)"),
SUMIFS(COL!$F:$F,COL!$A:$A,C5906,COL!$G:$G,D5906),
IF(AND(A5906="Cervical Cancer Screening", E5906="Total Expenditure ($USD per 100,000 patients)"),
SUMIFS(CERV!$F:$F,CERV!$A:$A,C5906,CERV!$G:$G,D5906),
SUMIFS(CANSCRN!$F:$F,CANSCRN!$A:$A,C5906,CANSCRN!$G:$G,D5906))))))))))))</f>
        <v>36.69</v>
      </c>
    </row>
    <row r="5907" spans="1:6" x14ac:dyDescent="0.2">
      <c r="A5907" s="24" t="s">
        <v>105</v>
      </c>
      <c r="B5907" s="24" t="s">
        <v>101</v>
      </c>
      <c r="C5907" s="24" t="s">
        <v>56</v>
      </c>
      <c r="D5907" s="24">
        <v>2018</v>
      </c>
      <c r="E5907" s="24" t="s">
        <v>106</v>
      </c>
      <c r="F5907">
        <f>IF(AND(A5907="PSA Testing", E5907= "Utilization Rate (per 100,000 patients)"),
SUMIFS(PSA!$D:$D,PSA!$A:$A,C5907,PSA!$G:$G,D5907),
IF(AND(A5907="Colorectal Cancer Screening", E5907="Utilization Rate (per 100,000 patients)"),
SUMIFS(COL!$D:$D,COL!$A:$A,C5907,COL!$G:$G, D5907),
IF(AND(A5907="Cervical Cancer Screening", E5907="Utilization Rate (per 100,000 patients)"),
SUMIFS(CERV!$D:$D,CERV!$A:$A,C5907,CERV!$G:$G,D5907),
IF(AND(A5907="Cancer Screening for CKD patients", E5907="Utilization Rate (per 100,000 patients)"),
SUMIFS(CANSCRN!$D:$D,CANSCRN!$A:$A,C5907,CANSCRN!$G:$G,D5907),
IF(AND(A5907="PSA Testing", E5907="Cost per service ($USD)"),
SUMIFS(PSA!$E:$E,PSA!$A:$A,C5907,PSA!$G:$G,D5907),
IF(AND(A5907="Colorectal Cancer Screening", E5907="Cost per service ($USD)"),
SUMIFS(COL!$E:$E,COL!$A:$A,C5907,COL!$G:$G,D5907),
IF(AND(A5907="Cervical Cancer Screening", E5907="Cost per service ($USD)"),
SUMIFS(CERV!$E:$E,CERV!$A:$A,C5907,CERV!$G:$G,D5907),
IF(AND(A5907="Cancer Screening for CKD patients", E5907="Cost per service ($USD)"),
SUMIFS(CANSCRN!$E:$E,CANSCRN!$A:$A,C5907,CANSCRN!$G:$G,D5907),
IF(AND(A5907="PSA Testing", E5907="Total Expenditure ($USD per 100,000 patients)"),
SUMIFS(PSA!$F:$F,PSA!$A:$A,C5907,PSA!$G:$G,D5907),
IF(AND(A5907="Colorectal Cancer Screening", E5907="Total Expenditure ($USD per 100,000 patients)"),
SUMIFS(COL!$F:$F,COL!$A:$A,C5907,COL!$G:$G,D5907),
IF(AND(A5907="Cervical Cancer Screening", E5907="Total Expenditure ($USD per 100,000 patients)"),
SUMIFS(CERV!$F:$F,CERV!$A:$A,C5907,CERV!$G:$G,D5907),
SUMIFS(CANSCRN!$F:$F,CANSCRN!$A:$A,C5907,CANSCRN!$G:$G,D5907))))))))))))</f>
        <v>34.342666700000002</v>
      </c>
    </row>
    <row r="5908" spans="1:6" x14ac:dyDescent="0.2">
      <c r="A5908" s="24" t="s">
        <v>105</v>
      </c>
      <c r="B5908" s="24" t="s">
        <v>101</v>
      </c>
      <c r="C5908" s="24" t="s">
        <v>56</v>
      </c>
      <c r="D5908" s="24">
        <v>2019</v>
      </c>
      <c r="E5908" s="24" t="s">
        <v>106</v>
      </c>
      <c r="F5908">
        <f>IF(AND(A5908="PSA Testing", E5908= "Utilization Rate (per 100,000 patients)"),
SUMIFS(PSA!$D:$D,PSA!$A:$A,C5908,PSA!$G:$G,D5908),
IF(AND(A5908="Colorectal Cancer Screening", E5908="Utilization Rate (per 100,000 patients)"),
SUMIFS(COL!$D:$D,COL!$A:$A,C5908,COL!$G:$G, D5908),
IF(AND(A5908="Cervical Cancer Screening", E5908="Utilization Rate (per 100,000 patients)"),
SUMIFS(CERV!$D:$D,CERV!$A:$A,C5908,CERV!$G:$G,D5908),
IF(AND(A5908="Cancer Screening for CKD patients", E5908="Utilization Rate (per 100,000 patients)"),
SUMIFS(CANSCRN!$D:$D,CANSCRN!$A:$A,C5908,CANSCRN!$G:$G,D5908),
IF(AND(A5908="PSA Testing", E5908="Cost per service ($USD)"),
SUMIFS(PSA!$E:$E,PSA!$A:$A,C5908,PSA!$G:$G,D5908),
IF(AND(A5908="Colorectal Cancer Screening", E5908="Cost per service ($USD)"),
SUMIFS(COL!$E:$E,COL!$A:$A,C5908,COL!$G:$G,D5908),
IF(AND(A5908="Cervical Cancer Screening", E5908="Cost per service ($USD)"),
SUMIFS(CERV!$E:$E,CERV!$A:$A,C5908,CERV!$G:$G,D5908),
IF(AND(A5908="Cancer Screening for CKD patients", E5908="Cost per service ($USD)"),
SUMIFS(CANSCRN!$E:$E,CANSCRN!$A:$A,C5908,CANSCRN!$G:$G,D5908),
IF(AND(A5908="PSA Testing", E5908="Total Expenditure ($USD per 100,000 patients)"),
SUMIFS(PSA!$F:$F,PSA!$A:$A,C5908,PSA!$G:$G,D5908),
IF(AND(A5908="Colorectal Cancer Screening", E5908="Total Expenditure ($USD per 100,000 patients)"),
SUMIFS(COL!$F:$F,COL!$A:$A,C5908,COL!$G:$G,D5908),
IF(AND(A5908="Cervical Cancer Screening", E5908="Total Expenditure ($USD per 100,000 patients)"),
SUMIFS(CERV!$F:$F,CERV!$A:$A,C5908,CERV!$G:$G,D5908),
SUMIFS(CANSCRN!$F:$F,CANSCRN!$A:$A,C5908,CANSCRN!$G:$G,D5908))))))))))))</f>
        <v>35.278750000000002</v>
      </c>
    </row>
    <row r="5909" spans="1:6" x14ac:dyDescent="0.2">
      <c r="A5909" s="24" t="s">
        <v>105</v>
      </c>
      <c r="B5909" s="24" t="s">
        <v>101</v>
      </c>
      <c r="C5909" s="24" t="s">
        <v>57</v>
      </c>
      <c r="D5909" s="24">
        <v>2009</v>
      </c>
      <c r="E5909" s="24" t="s">
        <v>106</v>
      </c>
      <c r="F5909">
        <f>IF(AND(A5909="PSA Testing", E5909= "Utilization Rate (per 100,000 patients)"),
SUMIFS(PSA!$D:$D,PSA!$A:$A,C5909,PSA!$G:$G,D5909),
IF(AND(A5909="Colorectal Cancer Screening", E5909="Utilization Rate (per 100,000 patients)"),
SUMIFS(COL!$D:$D,COL!$A:$A,C5909,COL!$G:$G, D5909),
IF(AND(A5909="Cervical Cancer Screening", E5909="Utilization Rate (per 100,000 patients)"),
SUMIFS(CERV!$D:$D,CERV!$A:$A,C5909,CERV!$G:$G,D5909),
IF(AND(A5909="Cancer Screening for CKD patients", E5909="Utilization Rate (per 100,000 patients)"),
SUMIFS(CANSCRN!$D:$D,CANSCRN!$A:$A,C5909,CANSCRN!$G:$G,D5909),
IF(AND(A5909="PSA Testing", E5909="Cost per service ($USD)"),
SUMIFS(PSA!$E:$E,PSA!$A:$A,C5909,PSA!$G:$G,D5909),
IF(AND(A5909="Colorectal Cancer Screening", E5909="Cost per service ($USD)"),
SUMIFS(COL!$E:$E,COL!$A:$A,C5909,COL!$G:$G,D5909),
IF(AND(A5909="Cervical Cancer Screening", E5909="Cost per service ($USD)"),
SUMIFS(CERV!$E:$E,CERV!$A:$A,C5909,CERV!$G:$G,D5909),
IF(AND(A5909="Cancer Screening for CKD patients", E5909="Cost per service ($USD)"),
SUMIFS(CANSCRN!$E:$E,CANSCRN!$A:$A,C5909,CANSCRN!$G:$G,D5909),
IF(AND(A5909="PSA Testing", E5909="Total Expenditure ($USD per 100,000 patients)"),
SUMIFS(PSA!$F:$F,PSA!$A:$A,C5909,PSA!$G:$G,D5909),
IF(AND(A5909="Colorectal Cancer Screening", E5909="Total Expenditure ($USD per 100,000 patients)"),
SUMIFS(COL!$F:$F,COL!$A:$A,C5909,COL!$G:$G,D5909),
IF(AND(A5909="Cervical Cancer Screening", E5909="Total Expenditure ($USD per 100,000 patients)"),
SUMIFS(CERV!$F:$F,CERV!$A:$A,C5909,CERV!$G:$G,D5909),
SUMIFS(CANSCRN!$F:$F,CANSCRN!$A:$A,C5909,CANSCRN!$G:$G,D5909))))))))))))</f>
        <v>25.0797682</v>
      </c>
    </row>
    <row r="5910" spans="1:6" x14ac:dyDescent="0.2">
      <c r="A5910" s="24" t="s">
        <v>105</v>
      </c>
      <c r="B5910" s="24" t="s">
        <v>101</v>
      </c>
      <c r="C5910" s="24" t="s">
        <v>57</v>
      </c>
      <c r="D5910" s="24">
        <v>2010</v>
      </c>
      <c r="E5910" s="24" t="s">
        <v>106</v>
      </c>
      <c r="F5910">
        <f>IF(AND(A5910="PSA Testing", E5910= "Utilization Rate (per 100,000 patients)"),
SUMIFS(PSA!$D:$D,PSA!$A:$A,C5910,PSA!$G:$G,D5910),
IF(AND(A5910="Colorectal Cancer Screening", E5910="Utilization Rate (per 100,000 patients)"),
SUMIFS(COL!$D:$D,COL!$A:$A,C5910,COL!$G:$G, D5910),
IF(AND(A5910="Cervical Cancer Screening", E5910="Utilization Rate (per 100,000 patients)"),
SUMIFS(CERV!$D:$D,CERV!$A:$A,C5910,CERV!$G:$G,D5910),
IF(AND(A5910="Cancer Screening for CKD patients", E5910="Utilization Rate (per 100,000 patients)"),
SUMIFS(CANSCRN!$D:$D,CANSCRN!$A:$A,C5910,CANSCRN!$G:$G,D5910),
IF(AND(A5910="PSA Testing", E5910="Cost per service ($USD)"),
SUMIFS(PSA!$E:$E,PSA!$A:$A,C5910,PSA!$G:$G,D5910),
IF(AND(A5910="Colorectal Cancer Screening", E5910="Cost per service ($USD)"),
SUMIFS(COL!$E:$E,COL!$A:$A,C5910,COL!$G:$G,D5910),
IF(AND(A5910="Cervical Cancer Screening", E5910="Cost per service ($USD)"),
SUMIFS(CERV!$E:$E,CERV!$A:$A,C5910,CERV!$G:$G,D5910),
IF(AND(A5910="Cancer Screening for CKD patients", E5910="Cost per service ($USD)"),
SUMIFS(CANSCRN!$E:$E,CANSCRN!$A:$A,C5910,CANSCRN!$G:$G,D5910),
IF(AND(A5910="PSA Testing", E5910="Total Expenditure ($USD per 100,000 patients)"),
SUMIFS(PSA!$F:$F,PSA!$A:$A,C5910,PSA!$G:$G,D5910),
IF(AND(A5910="Colorectal Cancer Screening", E5910="Total Expenditure ($USD per 100,000 patients)"),
SUMIFS(COL!$F:$F,COL!$A:$A,C5910,COL!$G:$G,D5910),
IF(AND(A5910="Cervical Cancer Screening", E5910="Total Expenditure ($USD per 100,000 patients)"),
SUMIFS(CERV!$F:$F,CERV!$A:$A,C5910,CERV!$G:$G,D5910),
SUMIFS(CANSCRN!$F:$F,CANSCRN!$A:$A,C5910,CANSCRN!$G:$G,D5910))))))))))))</f>
        <v>24.161818700000001</v>
      </c>
    </row>
    <row r="5911" spans="1:6" x14ac:dyDescent="0.2">
      <c r="A5911" s="24" t="s">
        <v>105</v>
      </c>
      <c r="B5911" s="24" t="s">
        <v>101</v>
      </c>
      <c r="C5911" s="24" t="s">
        <v>57</v>
      </c>
      <c r="D5911" s="24">
        <v>2011</v>
      </c>
      <c r="E5911" s="24" t="s">
        <v>106</v>
      </c>
      <c r="F5911">
        <f>IF(AND(A5911="PSA Testing", E5911= "Utilization Rate (per 100,000 patients)"),
SUMIFS(PSA!$D:$D,PSA!$A:$A,C5911,PSA!$G:$G,D5911),
IF(AND(A5911="Colorectal Cancer Screening", E5911="Utilization Rate (per 100,000 patients)"),
SUMIFS(COL!$D:$D,COL!$A:$A,C5911,COL!$G:$G, D5911),
IF(AND(A5911="Cervical Cancer Screening", E5911="Utilization Rate (per 100,000 patients)"),
SUMIFS(CERV!$D:$D,CERV!$A:$A,C5911,CERV!$G:$G,D5911),
IF(AND(A5911="Cancer Screening for CKD patients", E5911="Utilization Rate (per 100,000 patients)"),
SUMIFS(CANSCRN!$D:$D,CANSCRN!$A:$A,C5911,CANSCRN!$G:$G,D5911),
IF(AND(A5911="PSA Testing", E5911="Cost per service ($USD)"),
SUMIFS(PSA!$E:$E,PSA!$A:$A,C5911,PSA!$G:$G,D5911),
IF(AND(A5911="Colorectal Cancer Screening", E5911="Cost per service ($USD)"),
SUMIFS(COL!$E:$E,COL!$A:$A,C5911,COL!$G:$G,D5911),
IF(AND(A5911="Cervical Cancer Screening", E5911="Cost per service ($USD)"),
SUMIFS(CERV!$E:$E,CERV!$A:$A,C5911,CERV!$G:$G,D5911),
IF(AND(A5911="Cancer Screening for CKD patients", E5911="Cost per service ($USD)"),
SUMIFS(CANSCRN!$E:$E,CANSCRN!$A:$A,C5911,CANSCRN!$G:$G,D5911),
IF(AND(A5911="PSA Testing", E5911="Total Expenditure ($USD per 100,000 patients)"),
SUMIFS(PSA!$F:$F,PSA!$A:$A,C5911,PSA!$G:$G,D5911),
IF(AND(A5911="Colorectal Cancer Screening", E5911="Total Expenditure ($USD per 100,000 patients)"),
SUMIFS(COL!$F:$F,COL!$A:$A,C5911,COL!$G:$G,D5911),
IF(AND(A5911="Cervical Cancer Screening", E5911="Total Expenditure ($USD per 100,000 patients)"),
SUMIFS(CERV!$F:$F,CERV!$A:$A,C5911,CERV!$G:$G,D5911),
SUMIFS(CANSCRN!$F:$F,CANSCRN!$A:$A,C5911,CANSCRN!$G:$G,D5911))))))))))))</f>
        <v>26.065920999999999</v>
      </c>
    </row>
    <row r="5912" spans="1:6" x14ac:dyDescent="0.2">
      <c r="A5912" s="24" t="s">
        <v>105</v>
      </c>
      <c r="B5912" s="24" t="s">
        <v>101</v>
      </c>
      <c r="C5912" s="24" t="s">
        <v>57</v>
      </c>
      <c r="D5912" s="24">
        <v>2012</v>
      </c>
      <c r="E5912" s="24" t="s">
        <v>106</v>
      </c>
      <c r="F5912">
        <f>IF(AND(A5912="PSA Testing", E5912= "Utilization Rate (per 100,000 patients)"),
SUMIFS(PSA!$D:$D,PSA!$A:$A,C5912,PSA!$G:$G,D5912),
IF(AND(A5912="Colorectal Cancer Screening", E5912="Utilization Rate (per 100,000 patients)"),
SUMIFS(COL!$D:$D,COL!$A:$A,C5912,COL!$G:$G, D5912),
IF(AND(A5912="Cervical Cancer Screening", E5912="Utilization Rate (per 100,000 patients)"),
SUMIFS(CERV!$D:$D,CERV!$A:$A,C5912,CERV!$G:$G,D5912),
IF(AND(A5912="Cancer Screening for CKD patients", E5912="Utilization Rate (per 100,000 patients)"),
SUMIFS(CANSCRN!$D:$D,CANSCRN!$A:$A,C5912,CANSCRN!$G:$G,D5912),
IF(AND(A5912="PSA Testing", E5912="Cost per service ($USD)"),
SUMIFS(PSA!$E:$E,PSA!$A:$A,C5912,PSA!$G:$G,D5912),
IF(AND(A5912="Colorectal Cancer Screening", E5912="Cost per service ($USD)"),
SUMIFS(COL!$E:$E,COL!$A:$A,C5912,COL!$G:$G,D5912),
IF(AND(A5912="Cervical Cancer Screening", E5912="Cost per service ($USD)"),
SUMIFS(CERV!$E:$E,CERV!$A:$A,C5912,CERV!$G:$G,D5912),
IF(AND(A5912="Cancer Screening for CKD patients", E5912="Cost per service ($USD)"),
SUMIFS(CANSCRN!$E:$E,CANSCRN!$A:$A,C5912,CANSCRN!$G:$G,D5912),
IF(AND(A5912="PSA Testing", E5912="Total Expenditure ($USD per 100,000 patients)"),
SUMIFS(PSA!$F:$F,PSA!$A:$A,C5912,PSA!$G:$G,D5912),
IF(AND(A5912="Colorectal Cancer Screening", E5912="Total Expenditure ($USD per 100,000 patients)"),
SUMIFS(COL!$F:$F,COL!$A:$A,C5912,COL!$G:$G,D5912),
IF(AND(A5912="Cervical Cancer Screening", E5912="Total Expenditure ($USD per 100,000 patients)"),
SUMIFS(CERV!$F:$F,CERV!$A:$A,C5912,CERV!$G:$G,D5912),
SUMIFS(CANSCRN!$F:$F,CANSCRN!$A:$A,C5912,CANSCRN!$G:$G,D5912))))))))))))</f>
        <v>26.069199699999999</v>
      </c>
    </row>
    <row r="5913" spans="1:6" x14ac:dyDescent="0.2">
      <c r="A5913" s="24" t="s">
        <v>105</v>
      </c>
      <c r="B5913" s="24" t="s">
        <v>101</v>
      </c>
      <c r="C5913" s="24" t="s">
        <v>57</v>
      </c>
      <c r="D5913" s="24">
        <v>2013</v>
      </c>
      <c r="E5913" s="24" t="s">
        <v>106</v>
      </c>
      <c r="F5913">
        <f>IF(AND(A5913="PSA Testing", E5913= "Utilization Rate (per 100,000 patients)"),
SUMIFS(PSA!$D:$D,PSA!$A:$A,C5913,PSA!$G:$G,D5913),
IF(AND(A5913="Colorectal Cancer Screening", E5913="Utilization Rate (per 100,000 patients)"),
SUMIFS(COL!$D:$D,COL!$A:$A,C5913,COL!$G:$G, D5913),
IF(AND(A5913="Cervical Cancer Screening", E5913="Utilization Rate (per 100,000 patients)"),
SUMIFS(CERV!$D:$D,CERV!$A:$A,C5913,CERV!$G:$G,D5913),
IF(AND(A5913="Cancer Screening for CKD patients", E5913="Utilization Rate (per 100,000 patients)"),
SUMIFS(CANSCRN!$D:$D,CANSCRN!$A:$A,C5913,CANSCRN!$G:$G,D5913),
IF(AND(A5913="PSA Testing", E5913="Cost per service ($USD)"),
SUMIFS(PSA!$E:$E,PSA!$A:$A,C5913,PSA!$G:$G,D5913),
IF(AND(A5913="Colorectal Cancer Screening", E5913="Cost per service ($USD)"),
SUMIFS(COL!$E:$E,COL!$A:$A,C5913,COL!$G:$G,D5913),
IF(AND(A5913="Cervical Cancer Screening", E5913="Cost per service ($USD)"),
SUMIFS(CERV!$E:$E,CERV!$A:$A,C5913,CERV!$G:$G,D5913),
IF(AND(A5913="Cancer Screening for CKD patients", E5913="Cost per service ($USD)"),
SUMIFS(CANSCRN!$E:$E,CANSCRN!$A:$A,C5913,CANSCRN!$G:$G,D5913),
IF(AND(A5913="PSA Testing", E5913="Total Expenditure ($USD per 100,000 patients)"),
SUMIFS(PSA!$F:$F,PSA!$A:$A,C5913,PSA!$G:$G,D5913),
IF(AND(A5913="Colorectal Cancer Screening", E5913="Total Expenditure ($USD per 100,000 patients)"),
SUMIFS(COL!$F:$F,COL!$A:$A,C5913,COL!$G:$G,D5913),
IF(AND(A5913="Cervical Cancer Screening", E5913="Total Expenditure ($USD per 100,000 patients)"),
SUMIFS(CERV!$F:$F,CERV!$A:$A,C5913,CERV!$G:$G,D5913),
SUMIFS(CANSCRN!$F:$F,CANSCRN!$A:$A,C5913,CANSCRN!$G:$G,D5913))))))))))))</f>
        <v>26.938380800000001</v>
      </c>
    </row>
    <row r="5914" spans="1:6" x14ac:dyDescent="0.2">
      <c r="A5914" s="24" t="s">
        <v>105</v>
      </c>
      <c r="B5914" s="24" t="s">
        <v>101</v>
      </c>
      <c r="C5914" s="24" t="s">
        <v>57</v>
      </c>
      <c r="D5914" s="24">
        <v>2014</v>
      </c>
      <c r="E5914" s="24" t="s">
        <v>106</v>
      </c>
      <c r="F5914">
        <f>IF(AND(A5914="PSA Testing", E5914= "Utilization Rate (per 100,000 patients)"),
SUMIFS(PSA!$D:$D,PSA!$A:$A,C5914,PSA!$G:$G,D5914),
IF(AND(A5914="Colorectal Cancer Screening", E5914="Utilization Rate (per 100,000 patients)"),
SUMIFS(COL!$D:$D,COL!$A:$A,C5914,COL!$G:$G, D5914),
IF(AND(A5914="Cervical Cancer Screening", E5914="Utilization Rate (per 100,000 patients)"),
SUMIFS(CERV!$D:$D,CERV!$A:$A,C5914,CERV!$G:$G,D5914),
IF(AND(A5914="Cancer Screening for CKD patients", E5914="Utilization Rate (per 100,000 patients)"),
SUMIFS(CANSCRN!$D:$D,CANSCRN!$A:$A,C5914,CANSCRN!$G:$G,D5914),
IF(AND(A5914="PSA Testing", E5914="Cost per service ($USD)"),
SUMIFS(PSA!$E:$E,PSA!$A:$A,C5914,PSA!$G:$G,D5914),
IF(AND(A5914="Colorectal Cancer Screening", E5914="Cost per service ($USD)"),
SUMIFS(COL!$E:$E,COL!$A:$A,C5914,COL!$G:$G,D5914),
IF(AND(A5914="Cervical Cancer Screening", E5914="Cost per service ($USD)"),
SUMIFS(CERV!$E:$E,CERV!$A:$A,C5914,CERV!$G:$G,D5914),
IF(AND(A5914="Cancer Screening for CKD patients", E5914="Cost per service ($USD)"),
SUMIFS(CANSCRN!$E:$E,CANSCRN!$A:$A,C5914,CANSCRN!$G:$G,D5914),
IF(AND(A5914="PSA Testing", E5914="Total Expenditure ($USD per 100,000 patients)"),
SUMIFS(PSA!$F:$F,PSA!$A:$A,C5914,PSA!$G:$G,D5914),
IF(AND(A5914="Colorectal Cancer Screening", E5914="Total Expenditure ($USD per 100,000 patients)"),
SUMIFS(COL!$F:$F,COL!$A:$A,C5914,COL!$G:$G,D5914),
IF(AND(A5914="Cervical Cancer Screening", E5914="Total Expenditure ($USD per 100,000 patients)"),
SUMIFS(CERV!$F:$F,CERV!$A:$A,C5914,CERV!$G:$G,D5914),
SUMIFS(CANSCRN!$F:$F,CANSCRN!$A:$A,C5914,CANSCRN!$G:$G,D5914))))))))))))</f>
        <v>28.0162206</v>
      </c>
    </row>
    <row r="5915" spans="1:6" x14ac:dyDescent="0.2">
      <c r="A5915" s="24" t="s">
        <v>105</v>
      </c>
      <c r="B5915" s="24" t="s">
        <v>101</v>
      </c>
      <c r="C5915" s="24" t="s">
        <v>57</v>
      </c>
      <c r="D5915" s="24">
        <v>2015</v>
      </c>
      <c r="E5915" s="24" t="s">
        <v>106</v>
      </c>
      <c r="F5915">
        <f>IF(AND(A5915="PSA Testing", E5915= "Utilization Rate (per 100,000 patients)"),
SUMIFS(PSA!$D:$D,PSA!$A:$A,C5915,PSA!$G:$G,D5915),
IF(AND(A5915="Colorectal Cancer Screening", E5915="Utilization Rate (per 100,000 patients)"),
SUMIFS(COL!$D:$D,COL!$A:$A,C5915,COL!$G:$G, D5915),
IF(AND(A5915="Cervical Cancer Screening", E5915="Utilization Rate (per 100,000 patients)"),
SUMIFS(CERV!$D:$D,CERV!$A:$A,C5915,CERV!$G:$G,D5915),
IF(AND(A5915="Cancer Screening for CKD patients", E5915="Utilization Rate (per 100,000 patients)"),
SUMIFS(CANSCRN!$D:$D,CANSCRN!$A:$A,C5915,CANSCRN!$G:$G,D5915),
IF(AND(A5915="PSA Testing", E5915="Cost per service ($USD)"),
SUMIFS(PSA!$E:$E,PSA!$A:$A,C5915,PSA!$G:$G,D5915),
IF(AND(A5915="Colorectal Cancer Screening", E5915="Cost per service ($USD)"),
SUMIFS(COL!$E:$E,COL!$A:$A,C5915,COL!$G:$G,D5915),
IF(AND(A5915="Cervical Cancer Screening", E5915="Cost per service ($USD)"),
SUMIFS(CERV!$E:$E,CERV!$A:$A,C5915,CERV!$G:$G,D5915),
IF(AND(A5915="Cancer Screening for CKD patients", E5915="Cost per service ($USD)"),
SUMIFS(CANSCRN!$E:$E,CANSCRN!$A:$A,C5915,CANSCRN!$G:$G,D5915),
IF(AND(A5915="PSA Testing", E5915="Total Expenditure ($USD per 100,000 patients)"),
SUMIFS(PSA!$F:$F,PSA!$A:$A,C5915,PSA!$G:$G,D5915),
IF(AND(A5915="Colorectal Cancer Screening", E5915="Total Expenditure ($USD per 100,000 patients)"),
SUMIFS(COL!$F:$F,COL!$A:$A,C5915,COL!$G:$G,D5915),
IF(AND(A5915="Cervical Cancer Screening", E5915="Total Expenditure ($USD per 100,000 patients)"),
SUMIFS(CERV!$F:$F,CERV!$A:$A,C5915,CERV!$G:$G,D5915),
SUMIFS(CANSCRN!$F:$F,CANSCRN!$A:$A,C5915,CANSCRN!$G:$G,D5915))))))))))))</f>
        <v>27.222279700000001</v>
      </c>
    </row>
    <row r="5916" spans="1:6" x14ac:dyDescent="0.2">
      <c r="A5916" s="24" t="s">
        <v>105</v>
      </c>
      <c r="B5916" s="24" t="s">
        <v>101</v>
      </c>
      <c r="C5916" s="24" t="s">
        <v>57</v>
      </c>
      <c r="D5916" s="24">
        <v>2016</v>
      </c>
      <c r="E5916" s="24" t="s">
        <v>106</v>
      </c>
      <c r="F5916">
        <f>IF(AND(A5916="PSA Testing", E5916= "Utilization Rate (per 100,000 patients)"),
SUMIFS(PSA!$D:$D,PSA!$A:$A,C5916,PSA!$G:$G,D5916),
IF(AND(A5916="Colorectal Cancer Screening", E5916="Utilization Rate (per 100,000 patients)"),
SUMIFS(COL!$D:$D,COL!$A:$A,C5916,COL!$G:$G, D5916),
IF(AND(A5916="Cervical Cancer Screening", E5916="Utilization Rate (per 100,000 patients)"),
SUMIFS(CERV!$D:$D,CERV!$A:$A,C5916,CERV!$G:$G,D5916),
IF(AND(A5916="Cancer Screening for CKD patients", E5916="Utilization Rate (per 100,000 patients)"),
SUMIFS(CANSCRN!$D:$D,CANSCRN!$A:$A,C5916,CANSCRN!$G:$G,D5916),
IF(AND(A5916="PSA Testing", E5916="Cost per service ($USD)"),
SUMIFS(PSA!$E:$E,PSA!$A:$A,C5916,PSA!$G:$G,D5916),
IF(AND(A5916="Colorectal Cancer Screening", E5916="Cost per service ($USD)"),
SUMIFS(COL!$E:$E,COL!$A:$A,C5916,COL!$G:$G,D5916),
IF(AND(A5916="Cervical Cancer Screening", E5916="Cost per service ($USD)"),
SUMIFS(CERV!$E:$E,CERV!$A:$A,C5916,CERV!$G:$G,D5916),
IF(AND(A5916="Cancer Screening for CKD patients", E5916="Cost per service ($USD)"),
SUMIFS(CANSCRN!$E:$E,CANSCRN!$A:$A,C5916,CANSCRN!$G:$G,D5916),
IF(AND(A5916="PSA Testing", E5916="Total Expenditure ($USD per 100,000 patients)"),
SUMIFS(PSA!$F:$F,PSA!$A:$A,C5916,PSA!$G:$G,D5916),
IF(AND(A5916="Colorectal Cancer Screening", E5916="Total Expenditure ($USD per 100,000 patients)"),
SUMIFS(COL!$F:$F,COL!$A:$A,C5916,COL!$G:$G,D5916),
IF(AND(A5916="Cervical Cancer Screening", E5916="Total Expenditure ($USD per 100,000 patients)"),
SUMIFS(CERV!$F:$F,CERV!$A:$A,C5916,CERV!$G:$G,D5916),
SUMIFS(CANSCRN!$F:$F,CANSCRN!$A:$A,C5916,CANSCRN!$G:$G,D5916))))))))))))</f>
        <v>26.7051892</v>
      </c>
    </row>
    <row r="5917" spans="1:6" x14ac:dyDescent="0.2">
      <c r="A5917" s="24" t="s">
        <v>105</v>
      </c>
      <c r="B5917" s="24" t="s">
        <v>101</v>
      </c>
      <c r="C5917" s="24" t="s">
        <v>57</v>
      </c>
      <c r="D5917" s="24">
        <v>2017</v>
      </c>
      <c r="E5917" s="24" t="s">
        <v>106</v>
      </c>
      <c r="F5917">
        <f>IF(AND(A5917="PSA Testing", E5917= "Utilization Rate (per 100,000 patients)"),
SUMIFS(PSA!$D:$D,PSA!$A:$A,C5917,PSA!$G:$G,D5917),
IF(AND(A5917="Colorectal Cancer Screening", E5917="Utilization Rate (per 100,000 patients)"),
SUMIFS(COL!$D:$D,COL!$A:$A,C5917,COL!$G:$G, D5917),
IF(AND(A5917="Cervical Cancer Screening", E5917="Utilization Rate (per 100,000 patients)"),
SUMIFS(CERV!$D:$D,CERV!$A:$A,C5917,CERV!$G:$G,D5917),
IF(AND(A5917="Cancer Screening for CKD patients", E5917="Utilization Rate (per 100,000 patients)"),
SUMIFS(CANSCRN!$D:$D,CANSCRN!$A:$A,C5917,CANSCRN!$G:$G,D5917),
IF(AND(A5917="PSA Testing", E5917="Cost per service ($USD)"),
SUMIFS(PSA!$E:$E,PSA!$A:$A,C5917,PSA!$G:$G,D5917),
IF(AND(A5917="Colorectal Cancer Screening", E5917="Cost per service ($USD)"),
SUMIFS(COL!$E:$E,COL!$A:$A,C5917,COL!$G:$G,D5917),
IF(AND(A5917="Cervical Cancer Screening", E5917="Cost per service ($USD)"),
SUMIFS(CERV!$E:$E,CERV!$A:$A,C5917,CERV!$G:$G,D5917),
IF(AND(A5917="Cancer Screening for CKD patients", E5917="Cost per service ($USD)"),
SUMIFS(CANSCRN!$E:$E,CANSCRN!$A:$A,C5917,CANSCRN!$G:$G,D5917),
IF(AND(A5917="PSA Testing", E5917="Total Expenditure ($USD per 100,000 patients)"),
SUMIFS(PSA!$F:$F,PSA!$A:$A,C5917,PSA!$G:$G,D5917),
IF(AND(A5917="Colorectal Cancer Screening", E5917="Total Expenditure ($USD per 100,000 patients)"),
SUMIFS(COL!$F:$F,COL!$A:$A,C5917,COL!$G:$G,D5917),
IF(AND(A5917="Cervical Cancer Screening", E5917="Total Expenditure ($USD per 100,000 patients)"),
SUMIFS(CERV!$F:$F,CERV!$A:$A,C5917,CERV!$G:$G,D5917),
SUMIFS(CANSCRN!$F:$F,CANSCRN!$A:$A,C5917,CANSCRN!$G:$G,D5917))))))))))))</f>
        <v>27.502096399999999</v>
      </c>
    </row>
    <row r="5918" spans="1:6" x14ac:dyDescent="0.2">
      <c r="A5918" s="24" t="s">
        <v>105</v>
      </c>
      <c r="B5918" s="24" t="s">
        <v>101</v>
      </c>
      <c r="C5918" s="24" t="s">
        <v>57</v>
      </c>
      <c r="D5918" s="24">
        <v>2018</v>
      </c>
      <c r="E5918" s="24" t="s">
        <v>106</v>
      </c>
      <c r="F5918">
        <f>IF(AND(A5918="PSA Testing", E5918= "Utilization Rate (per 100,000 patients)"),
SUMIFS(PSA!$D:$D,PSA!$A:$A,C5918,PSA!$G:$G,D5918),
IF(AND(A5918="Colorectal Cancer Screening", E5918="Utilization Rate (per 100,000 patients)"),
SUMIFS(COL!$D:$D,COL!$A:$A,C5918,COL!$G:$G, D5918),
IF(AND(A5918="Cervical Cancer Screening", E5918="Utilization Rate (per 100,000 patients)"),
SUMIFS(CERV!$D:$D,CERV!$A:$A,C5918,CERV!$G:$G,D5918),
IF(AND(A5918="Cancer Screening for CKD patients", E5918="Utilization Rate (per 100,000 patients)"),
SUMIFS(CANSCRN!$D:$D,CANSCRN!$A:$A,C5918,CANSCRN!$G:$G,D5918),
IF(AND(A5918="PSA Testing", E5918="Cost per service ($USD)"),
SUMIFS(PSA!$E:$E,PSA!$A:$A,C5918,PSA!$G:$G,D5918),
IF(AND(A5918="Colorectal Cancer Screening", E5918="Cost per service ($USD)"),
SUMIFS(COL!$E:$E,COL!$A:$A,C5918,COL!$G:$G,D5918),
IF(AND(A5918="Cervical Cancer Screening", E5918="Cost per service ($USD)"),
SUMIFS(CERV!$E:$E,CERV!$A:$A,C5918,CERV!$G:$G,D5918),
IF(AND(A5918="Cancer Screening for CKD patients", E5918="Cost per service ($USD)"),
SUMIFS(CANSCRN!$E:$E,CANSCRN!$A:$A,C5918,CANSCRN!$G:$G,D5918),
IF(AND(A5918="PSA Testing", E5918="Total Expenditure ($USD per 100,000 patients)"),
SUMIFS(PSA!$F:$F,PSA!$A:$A,C5918,PSA!$G:$G,D5918),
IF(AND(A5918="Colorectal Cancer Screening", E5918="Total Expenditure ($USD per 100,000 patients)"),
SUMIFS(COL!$F:$F,COL!$A:$A,C5918,COL!$G:$G,D5918),
IF(AND(A5918="Cervical Cancer Screening", E5918="Total Expenditure ($USD per 100,000 patients)"),
SUMIFS(CERV!$F:$F,CERV!$A:$A,C5918,CERV!$G:$G,D5918),
SUMIFS(CANSCRN!$F:$F,CANSCRN!$A:$A,C5918,CANSCRN!$G:$G,D5918))))))))))))</f>
        <v>25.809003100000002</v>
      </c>
    </row>
    <row r="5919" spans="1:6" x14ac:dyDescent="0.2">
      <c r="A5919" s="24" t="s">
        <v>105</v>
      </c>
      <c r="B5919" s="24" t="s">
        <v>101</v>
      </c>
      <c r="C5919" s="24" t="s">
        <v>57</v>
      </c>
      <c r="D5919" s="24">
        <v>2019</v>
      </c>
      <c r="E5919" s="24" t="s">
        <v>106</v>
      </c>
      <c r="F5919">
        <f>IF(AND(A5919="PSA Testing", E5919= "Utilization Rate (per 100,000 patients)"),
SUMIFS(PSA!$D:$D,PSA!$A:$A,C5919,PSA!$G:$G,D5919),
IF(AND(A5919="Colorectal Cancer Screening", E5919="Utilization Rate (per 100,000 patients)"),
SUMIFS(COL!$D:$D,COL!$A:$A,C5919,COL!$G:$G, D5919),
IF(AND(A5919="Cervical Cancer Screening", E5919="Utilization Rate (per 100,000 patients)"),
SUMIFS(CERV!$D:$D,CERV!$A:$A,C5919,CERV!$G:$G,D5919),
IF(AND(A5919="Cancer Screening for CKD patients", E5919="Utilization Rate (per 100,000 patients)"),
SUMIFS(CANSCRN!$D:$D,CANSCRN!$A:$A,C5919,CANSCRN!$G:$G,D5919),
IF(AND(A5919="PSA Testing", E5919="Cost per service ($USD)"),
SUMIFS(PSA!$E:$E,PSA!$A:$A,C5919,PSA!$G:$G,D5919),
IF(AND(A5919="Colorectal Cancer Screening", E5919="Cost per service ($USD)"),
SUMIFS(COL!$E:$E,COL!$A:$A,C5919,COL!$G:$G,D5919),
IF(AND(A5919="Cervical Cancer Screening", E5919="Cost per service ($USD)"),
SUMIFS(CERV!$E:$E,CERV!$A:$A,C5919,CERV!$G:$G,D5919),
IF(AND(A5919="Cancer Screening for CKD patients", E5919="Cost per service ($USD)"),
SUMIFS(CANSCRN!$E:$E,CANSCRN!$A:$A,C5919,CANSCRN!$G:$G,D5919),
IF(AND(A5919="PSA Testing", E5919="Total Expenditure ($USD per 100,000 patients)"),
SUMIFS(PSA!$F:$F,PSA!$A:$A,C5919,PSA!$G:$G,D5919),
IF(AND(A5919="Colorectal Cancer Screening", E5919="Total Expenditure ($USD per 100,000 patients)"),
SUMIFS(COL!$F:$F,COL!$A:$A,C5919,COL!$G:$G,D5919),
IF(AND(A5919="Cervical Cancer Screening", E5919="Total Expenditure ($USD per 100,000 patients)"),
SUMIFS(CERV!$F:$F,CERV!$A:$A,C5919,CERV!$G:$G,D5919),
SUMIFS(CANSCRN!$F:$F,CANSCRN!$A:$A,C5919,CANSCRN!$G:$G,D5919))))))))))))</f>
        <v>26.028697000000001</v>
      </c>
    </row>
    <row r="5920" spans="1:6" x14ac:dyDescent="0.2">
      <c r="A5920" s="24" t="s">
        <v>105</v>
      </c>
      <c r="B5920" s="24" t="s">
        <v>101</v>
      </c>
      <c r="C5920" s="24" t="s">
        <v>58</v>
      </c>
      <c r="D5920" s="24">
        <v>2009</v>
      </c>
      <c r="E5920" s="24" t="s">
        <v>106</v>
      </c>
      <c r="F5920">
        <f>IF(AND(A5920="PSA Testing", E5920= "Utilization Rate (per 100,000 patients)"),
SUMIFS(PSA!$D:$D,PSA!$A:$A,C5920,PSA!$G:$G,D5920),
IF(AND(A5920="Colorectal Cancer Screening", E5920="Utilization Rate (per 100,000 patients)"),
SUMIFS(COL!$D:$D,COL!$A:$A,C5920,COL!$G:$G, D5920),
IF(AND(A5920="Cervical Cancer Screening", E5920="Utilization Rate (per 100,000 patients)"),
SUMIFS(CERV!$D:$D,CERV!$A:$A,C5920,CERV!$G:$G,D5920),
IF(AND(A5920="Cancer Screening for CKD patients", E5920="Utilization Rate (per 100,000 patients)"),
SUMIFS(CANSCRN!$D:$D,CANSCRN!$A:$A,C5920,CANSCRN!$G:$G,D5920),
IF(AND(A5920="PSA Testing", E5920="Cost per service ($USD)"),
SUMIFS(PSA!$E:$E,PSA!$A:$A,C5920,PSA!$G:$G,D5920),
IF(AND(A5920="Colorectal Cancer Screening", E5920="Cost per service ($USD)"),
SUMIFS(COL!$E:$E,COL!$A:$A,C5920,COL!$G:$G,D5920),
IF(AND(A5920="Cervical Cancer Screening", E5920="Cost per service ($USD)"),
SUMIFS(CERV!$E:$E,CERV!$A:$A,C5920,CERV!$G:$G,D5920),
IF(AND(A5920="Cancer Screening for CKD patients", E5920="Cost per service ($USD)"),
SUMIFS(CANSCRN!$E:$E,CANSCRN!$A:$A,C5920,CANSCRN!$G:$G,D5920),
IF(AND(A5920="PSA Testing", E5920="Total Expenditure ($USD per 100,000 patients)"),
SUMIFS(PSA!$F:$F,PSA!$A:$A,C5920,PSA!$G:$G,D5920),
IF(AND(A5920="Colorectal Cancer Screening", E5920="Total Expenditure ($USD per 100,000 patients)"),
SUMIFS(COL!$F:$F,COL!$A:$A,C5920,COL!$G:$G,D5920),
IF(AND(A5920="Cervical Cancer Screening", E5920="Total Expenditure ($USD per 100,000 patients)"),
SUMIFS(CERV!$F:$F,CERV!$A:$A,C5920,CERV!$G:$G,D5920),
SUMIFS(CANSCRN!$F:$F,CANSCRN!$A:$A,C5920,CANSCRN!$G:$G,D5920))))))))))))</f>
        <v>22.247800000000002</v>
      </c>
    </row>
    <row r="5921" spans="1:6" x14ac:dyDescent="0.2">
      <c r="A5921" s="24" t="s">
        <v>105</v>
      </c>
      <c r="B5921" s="24" t="s">
        <v>101</v>
      </c>
      <c r="C5921" s="24" t="s">
        <v>58</v>
      </c>
      <c r="D5921" s="24">
        <v>2010</v>
      </c>
      <c r="E5921" s="24" t="s">
        <v>106</v>
      </c>
      <c r="F5921">
        <f>IF(AND(A5921="PSA Testing", E5921= "Utilization Rate (per 100,000 patients)"),
SUMIFS(PSA!$D:$D,PSA!$A:$A,C5921,PSA!$G:$G,D5921),
IF(AND(A5921="Colorectal Cancer Screening", E5921="Utilization Rate (per 100,000 patients)"),
SUMIFS(COL!$D:$D,COL!$A:$A,C5921,COL!$G:$G, D5921),
IF(AND(A5921="Cervical Cancer Screening", E5921="Utilization Rate (per 100,000 patients)"),
SUMIFS(CERV!$D:$D,CERV!$A:$A,C5921,CERV!$G:$G,D5921),
IF(AND(A5921="Cancer Screening for CKD patients", E5921="Utilization Rate (per 100,000 patients)"),
SUMIFS(CANSCRN!$D:$D,CANSCRN!$A:$A,C5921,CANSCRN!$G:$G,D5921),
IF(AND(A5921="PSA Testing", E5921="Cost per service ($USD)"),
SUMIFS(PSA!$E:$E,PSA!$A:$A,C5921,PSA!$G:$G,D5921),
IF(AND(A5921="Colorectal Cancer Screening", E5921="Cost per service ($USD)"),
SUMIFS(COL!$E:$E,COL!$A:$A,C5921,COL!$G:$G,D5921),
IF(AND(A5921="Cervical Cancer Screening", E5921="Cost per service ($USD)"),
SUMIFS(CERV!$E:$E,CERV!$A:$A,C5921,CERV!$G:$G,D5921),
IF(AND(A5921="Cancer Screening for CKD patients", E5921="Cost per service ($USD)"),
SUMIFS(CANSCRN!$E:$E,CANSCRN!$A:$A,C5921,CANSCRN!$G:$G,D5921),
IF(AND(A5921="PSA Testing", E5921="Total Expenditure ($USD per 100,000 patients)"),
SUMIFS(PSA!$F:$F,PSA!$A:$A,C5921,PSA!$G:$G,D5921),
IF(AND(A5921="Colorectal Cancer Screening", E5921="Total Expenditure ($USD per 100,000 patients)"),
SUMIFS(COL!$F:$F,COL!$A:$A,C5921,COL!$G:$G,D5921),
IF(AND(A5921="Cervical Cancer Screening", E5921="Total Expenditure ($USD per 100,000 patients)"),
SUMIFS(CERV!$F:$F,CERV!$A:$A,C5921,CERV!$G:$G,D5921),
SUMIFS(CANSCRN!$F:$F,CANSCRN!$A:$A,C5921,CANSCRN!$G:$G,D5921))))))))))))</f>
        <v>20.164528300000001</v>
      </c>
    </row>
    <row r="5922" spans="1:6" x14ac:dyDescent="0.2">
      <c r="A5922" s="24" t="s">
        <v>105</v>
      </c>
      <c r="B5922" s="24" t="s">
        <v>101</v>
      </c>
      <c r="C5922" s="24" t="s">
        <v>58</v>
      </c>
      <c r="D5922" s="24">
        <v>2011</v>
      </c>
      <c r="E5922" s="24" t="s">
        <v>106</v>
      </c>
      <c r="F5922">
        <f>IF(AND(A5922="PSA Testing", E5922= "Utilization Rate (per 100,000 patients)"),
SUMIFS(PSA!$D:$D,PSA!$A:$A,C5922,PSA!$G:$G,D5922),
IF(AND(A5922="Colorectal Cancer Screening", E5922="Utilization Rate (per 100,000 patients)"),
SUMIFS(COL!$D:$D,COL!$A:$A,C5922,COL!$G:$G, D5922),
IF(AND(A5922="Cervical Cancer Screening", E5922="Utilization Rate (per 100,000 patients)"),
SUMIFS(CERV!$D:$D,CERV!$A:$A,C5922,CERV!$G:$G,D5922),
IF(AND(A5922="Cancer Screening for CKD patients", E5922="Utilization Rate (per 100,000 patients)"),
SUMIFS(CANSCRN!$D:$D,CANSCRN!$A:$A,C5922,CANSCRN!$G:$G,D5922),
IF(AND(A5922="PSA Testing", E5922="Cost per service ($USD)"),
SUMIFS(PSA!$E:$E,PSA!$A:$A,C5922,PSA!$G:$G,D5922),
IF(AND(A5922="Colorectal Cancer Screening", E5922="Cost per service ($USD)"),
SUMIFS(COL!$E:$E,COL!$A:$A,C5922,COL!$G:$G,D5922),
IF(AND(A5922="Cervical Cancer Screening", E5922="Cost per service ($USD)"),
SUMIFS(CERV!$E:$E,CERV!$A:$A,C5922,CERV!$G:$G,D5922),
IF(AND(A5922="Cancer Screening for CKD patients", E5922="Cost per service ($USD)"),
SUMIFS(CANSCRN!$E:$E,CANSCRN!$A:$A,C5922,CANSCRN!$G:$G,D5922),
IF(AND(A5922="PSA Testing", E5922="Total Expenditure ($USD per 100,000 patients)"),
SUMIFS(PSA!$F:$F,PSA!$A:$A,C5922,PSA!$G:$G,D5922),
IF(AND(A5922="Colorectal Cancer Screening", E5922="Total Expenditure ($USD per 100,000 patients)"),
SUMIFS(COL!$F:$F,COL!$A:$A,C5922,COL!$G:$G,D5922),
IF(AND(A5922="Cervical Cancer Screening", E5922="Total Expenditure ($USD per 100,000 patients)"),
SUMIFS(CERV!$F:$F,CERV!$A:$A,C5922,CERV!$G:$G,D5922),
SUMIFS(CANSCRN!$F:$F,CANSCRN!$A:$A,C5922,CANSCRN!$G:$G,D5922))))))))))))</f>
        <v>26.2461053</v>
      </c>
    </row>
    <row r="5923" spans="1:6" x14ac:dyDescent="0.2">
      <c r="A5923" s="24" t="s">
        <v>105</v>
      </c>
      <c r="B5923" s="24" t="s">
        <v>101</v>
      </c>
      <c r="C5923" s="24" t="s">
        <v>58</v>
      </c>
      <c r="D5923" s="24">
        <v>2012</v>
      </c>
      <c r="E5923" s="24" t="s">
        <v>106</v>
      </c>
      <c r="F5923">
        <f>IF(AND(A5923="PSA Testing", E5923= "Utilization Rate (per 100,000 patients)"),
SUMIFS(PSA!$D:$D,PSA!$A:$A,C5923,PSA!$G:$G,D5923),
IF(AND(A5923="Colorectal Cancer Screening", E5923="Utilization Rate (per 100,000 patients)"),
SUMIFS(COL!$D:$D,COL!$A:$A,C5923,COL!$G:$G, D5923),
IF(AND(A5923="Cervical Cancer Screening", E5923="Utilization Rate (per 100,000 patients)"),
SUMIFS(CERV!$D:$D,CERV!$A:$A,C5923,CERV!$G:$G,D5923),
IF(AND(A5923="Cancer Screening for CKD patients", E5923="Utilization Rate (per 100,000 patients)"),
SUMIFS(CANSCRN!$D:$D,CANSCRN!$A:$A,C5923,CANSCRN!$G:$G,D5923),
IF(AND(A5923="PSA Testing", E5923="Cost per service ($USD)"),
SUMIFS(PSA!$E:$E,PSA!$A:$A,C5923,PSA!$G:$G,D5923),
IF(AND(A5923="Colorectal Cancer Screening", E5923="Cost per service ($USD)"),
SUMIFS(COL!$E:$E,COL!$A:$A,C5923,COL!$G:$G,D5923),
IF(AND(A5923="Cervical Cancer Screening", E5923="Cost per service ($USD)"),
SUMIFS(CERV!$E:$E,CERV!$A:$A,C5923,CERV!$G:$G,D5923),
IF(AND(A5923="Cancer Screening for CKD patients", E5923="Cost per service ($USD)"),
SUMIFS(CANSCRN!$E:$E,CANSCRN!$A:$A,C5923,CANSCRN!$G:$G,D5923),
IF(AND(A5923="PSA Testing", E5923="Total Expenditure ($USD per 100,000 patients)"),
SUMIFS(PSA!$F:$F,PSA!$A:$A,C5923,PSA!$G:$G,D5923),
IF(AND(A5923="Colorectal Cancer Screening", E5923="Total Expenditure ($USD per 100,000 patients)"),
SUMIFS(COL!$F:$F,COL!$A:$A,C5923,COL!$G:$G,D5923),
IF(AND(A5923="Cervical Cancer Screening", E5923="Total Expenditure ($USD per 100,000 patients)"),
SUMIFS(CERV!$F:$F,CERV!$A:$A,C5923,CERV!$G:$G,D5923),
SUMIFS(CANSCRN!$F:$F,CANSCRN!$A:$A,C5923,CANSCRN!$G:$G,D5923))))))))))))</f>
        <v>29.8546847</v>
      </c>
    </row>
    <row r="5924" spans="1:6" x14ac:dyDescent="0.2">
      <c r="A5924" s="24" t="s">
        <v>105</v>
      </c>
      <c r="B5924" s="24" t="s">
        <v>101</v>
      </c>
      <c r="C5924" s="24" t="s">
        <v>58</v>
      </c>
      <c r="D5924" s="24">
        <v>2013</v>
      </c>
      <c r="E5924" s="24" t="s">
        <v>106</v>
      </c>
      <c r="F5924">
        <f>IF(AND(A5924="PSA Testing", E5924= "Utilization Rate (per 100,000 patients)"),
SUMIFS(PSA!$D:$D,PSA!$A:$A,C5924,PSA!$G:$G,D5924),
IF(AND(A5924="Colorectal Cancer Screening", E5924="Utilization Rate (per 100,000 patients)"),
SUMIFS(COL!$D:$D,COL!$A:$A,C5924,COL!$G:$G, D5924),
IF(AND(A5924="Cervical Cancer Screening", E5924="Utilization Rate (per 100,000 patients)"),
SUMIFS(CERV!$D:$D,CERV!$A:$A,C5924,CERV!$G:$G,D5924),
IF(AND(A5924="Cancer Screening for CKD patients", E5924="Utilization Rate (per 100,000 patients)"),
SUMIFS(CANSCRN!$D:$D,CANSCRN!$A:$A,C5924,CANSCRN!$G:$G,D5924),
IF(AND(A5924="PSA Testing", E5924="Cost per service ($USD)"),
SUMIFS(PSA!$E:$E,PSA!$A:$A,C5924,PSA!$G:$G,D5924),
IF(AND(A5924="Colorectal Cancer Screening", E5924="Cost per service ($USD)"),
SUMIFS(COL!$E:$E,COL!$A:$A,C5924,COL!$G:$G,D5924),
IF(AND(A5924="Cervical Cancer Screening", E5924="Cost per service ($USD)"),
SUMIFS(CERV!$E:$E,CERV!$A:$A,C5924,CERV!$G:$G,D5924),
IF(AND(A5924="Cancer Screening for CKD patients", E5924="Cost per service ($USD)"),
SUMIFS(CANSCRN!$E:$E,CANSCRN!$A:$A,C5924,CANSCRN!$G:$G,D5924),
IF(AND(A5924="PSA Testing", E5924="Total Expenditure ($USD per 100,000 patients)"),
SUMIFS(PSA!$F:$F,PSA!$A:$A,C5924,PSA!$G:$G,D5924),
IF(AND(A5924="Colorectal Cancer Screening", E5924="Total Expenditure ($USD per 100,000 patients)"),
SUMIFS(COL!$F:$F,COL!$A:$A,C5924,COL!$G:$G,D5924),
IF(AND(A5924="Cervical Cancer Screening", E5924="Total Expenditure ($USD per 100,000 patients)"),
SUMIFS(CERV!$F:$F,CERV!$A:$A,C5924,CERV!$G:$G,D5924),
SUMIFS(CANSCRN!$F:$F,CANSCRN!$A:$A,C5924,CANSCRN!$G:$G,D5924))))))))))))</f>
        <v>31.590245899999999</v>
      </c>
    </row>
    <row r="5925" spans="1:6" x14ac:dyDescent="0.2">
      <c r="A5925" s="24" t="s">
        <v>105</v>
      </c>
      <c r="B5925" s="24" t="s">
        <v>101</v>
      </c>
      <c r="C5925" s="24" t="s">
        <v>58</v>
      </c>
      <c r="D5925" s="24">
        <v>2014</v>
      </c>
      <c r="E5925" s="24" t="s">
        <v>106</v>
      </c>
      <c r="F5925">
        <f>IF(AND(A5925="PSA Testing", E5925= "Utilization Rate (per 100,000 patients)"),
SUMIFS(PSA!$D:$D,PSA!$A:$A,C5925,PSA!$G:$G,D5925),
IF(AND(A5925="Colorectal Cancer Screening", E5925="Utilization Rate (per 100,000 patients)"),
SUMIFS(COL!$D:$D,COL!$A:$A,C5925,COL!$G:$G, D5925),
IF(AND(A5925="Cervical Cancer Screening", E5925="Utilization Rate (per 100,000 patients)"),
SUMIFS(CERV!$D:$D,CERV!$A:$A,C5925,CERV!$G:$G,D5925),
IF(AND(A5925="Cancer Screening for CKD patients", E5925="Utilization Rate (per 100,000 patients)"),
SUMIFS(CANSCRN!$D:$D,CANSCRN!$A:$A,C5925,CANSCRN!$G:$G,D5925),
IF(AND(A5925="PSA Testing", E5925="Cost per service ($USD)"),
SUMIFS(PSA!$E:$E,PSA!$A:$A,C5925,PSA!$G:$G,D5925),
IF(AND(A5925="Colorectal Cancer Screening", E5925="Cost per service ($USD)"),
SUMIFS(COL!$E:$E,COL!$A:$A,C5925,COL!$G:$G,D5925),
IF(AND(A5925="Cervical Cancer Screening", E5925="Cost per service ($USD)"),
SUMIFS(CERV!$E:$E,CERV!$A:$A,C5925,CERV!$G:$G,D5925),
IF(AND(A5925="Cancer Screening for CKD patients", E5925="Cost per service ($USD)"),
SUMIFS(CANSCRN!$E:$E,CANSCRN!$A:$A,C5925,CANSCRN!$G:$G,D5925),
IF(AND(A5925="PSA Testing", E5925="Total Expenditure ($USD per 100,000 patients)"),
SUMIFS(PSA!$F:$F,PSA!$A:$A,C5925,PSA!$G:$G,D5925),
IF(AND(A5925="Colorectal Cancer Screening", E5925="Total Expenditure ($USD per 100,000 patients)"),
SUMIFS(COL!$F:$F,COL!$A:$A,C5925,COL!$G:$G,D5925),
IF(AND(A5925="Cervical Cancer Screening", E5925="Total Expenditure ($USD per 100,000 patients)"),
SUMIFS(CERV!$F:$F,CERV!$A:$A,C5925,CERV!$G:$G,D5925),
SUMIFS(CANSCRN!$F:$F,CANSCRN!$A:$A,C5925,CANSCRN!$G:$G,D5925))))))))))))</f>
        <v>33.601304300000002</v>
      </c>
    </row>
    <row r="5926" spans="1:6" x14ac:dyDescent="0.2">
      <c r="A5926" s="24" t="s">
        <v>105</v>
      </c>
      <c r="B5926" s="24" t="s">
        <v>101</v>
      </c>
      <c r="C5926" s="24" t="s">
        <v>58</v>
      </c>
      <c r="D5926" s="24">
        <v>2015</v>
      </c>
      <c r="E5926" s="24" t="s">
        <v>106</v>
      </c>
      <c r="F5926">
        <f>IF(AND(A5926="PSA Testing", E5926= "Utilization Rate (per 100,000 patients)"),
SUMIFS(PSA!$D:$D,PSA!$A:$A,C5926,PSA!$G:$G,D5926),
IF(AND(A5926="Colorectal Cancer Screening", E5926="Utilization Rate (per 100,000 patients)"),
SUMIFS(COL!$D:$D,COL!$A:$A,C5926,COL!$G:$G, D5926),
IF(AND(A5926="Cervical Cancer Screening", E5926="Utilization Rate (per 100,000 patients)"),
SUMIFS(CERV!$D:$D,CERV!$A:$A,C5926,CERV!$G:$G,D5926),
IF(AND(A5926="Cancer Screening for CKD patients", E5926="Utilization Rate (per 100,000 patients)"),
SUMIFS(CANSCRN!$D:$D,CANSCRN!$A:$A,C5926,CANSCRN!$G:$G,D5926),
IF(AND(A5926="PSA Testing", E5926="Cost per service ($USD)"),
SUMIFS(PSA!$E:$E,PSA!$A:$A,C5926,PSA!$G:$G,D5926),
IF(AND(A5926="Colorectal Cancer Screening", E5926="Cost per service ($USD)"),
SUMIFS(COL!$E:$E,COL!$A:$A,C5926,COL!$G:$G,D5926),
IF(AND(A5926="Cervical Cancer Screening", E5926="Cost per service ($USD)"),
SUMIFS(CERV!$E:$E,CERV!$A:$A,C5926,CERV!$G:$G,D5926),
IF(AND(A5926="Cancer Screening for CKD patients", E5926="Cost per service ($USD)"),
SUMIFS(CANSCRN!$E:$E,CANSCRN!$A:$A,C5926,CANSCRN!$G:$G,D5926),
IF(AND(A5926="PSA Testing", E5926="Total Expenditure ($USD per 100,000 patients)"),
SUMIFS(PSA!$F:$F,PSA!$A:$A,C5926,PSA!$G:$G,D5926),
IF(AND(A5926="Colorectal Cancer Screening", E5926="Total Expenditure ($USD per 100,000 patients)"),
SUMIFS(COL!$F:$F,COL!$A:$A,C5926,COL!$G:$G,D5926),
IF(AND(A5926="Cervical Cancer Screening", E5926="Total Expenditure ($USD per 100,000 patients)"),
SUMIFS(CERV!$F:$F,CERV!$A:$A,C5926,CERV!$G:$G,D5926),
SUMIFS(CANSCRN!$F:$F,CANSCRN!$A:$A,C5926,CANSCRN!$G:$G,D5926))))))))))))</f>
        <v>36.794675300000002</v>
      </c>
    </row>
    <row r="5927" spans="1:6" x14ac:dyDescent="0.2">
      <c r="A5927" s="24" t="s">
        <v>105</v>
      </c>
      <c r="B5927" s="24" t="s">
        <v>101</v>
      </c>
      <c r="C5927" s="24" t="s">
        <v>58</v>
      </c>
      <c r="D5927" s="24">
        <v>2016</v>
      </c>
      <c r="E5927" s="24" t="s">
        <v>106</v>
      </c>
      <c r="F5927">
        <f>IF(AND(A5927="PSA Testing", E5927= "Utilization Rate (per 100,000 patients)"),
SUMIFS(PSA!$D:$D,PSA!$A:$A,C5927,PSA!$G:$G,D5927),
IF(AND(A5927="Colorectal Cancer Screening", E5927="Utilization Rate (per 100,000 patients)"),
SUMIFS(COL!$D:$D,COL!$A:$A,C5927,COL!$G:$G, D5927),
IF(AND(A5927="Cervical Cancer Screening", E5927="Utilization Rate (per 100,000 patients)"),
SUMIFS(CERV!$D:$D,CERV!$A:$A,C5927,CERV!$G:$G,D5927),
IF(AND(A5927="Cancer Screening for CKD patients", E5927="Utilization Rate (per 100,000 patients)"),
SUMIFS(CANSCRN!$D:$D,CANSCRN!$A:$A,C5927,CANSCRN!$G:$G,D5927),
IF(AND(A5927="PSA Testing", E5927="Cost per service ($USD)"),
SUMIFS(PSA!$E:$E,PSA!$A:$A,C5927,PSA!$G:$G,D5927),
IF(AND(A5927="Colorectal Cancer Screening", E5927="Cost per service ($USD)"),
SUMIFS(COL!$E:$E,COL!$A:$A,C5927,COL!$G:$G,D5927),
IF(AND(A5927="Cervical Cancer Screening", E5927="Cost per service ($USD)"),
SUMIFS(CERV!$E:$E,CERV!$A:$A,C5927,CERV!$G:$G,D5927),
IF(AND(A5927="Cancer Screening for CKD patients", E5927="Cost per service ($USD)"),
SUMIFS(CANSCRN!$E:$E,CANSCRN!$A:$A,C5927,CANSCRN!$G:$G,D5927),
IF(AND(A5927="PSA Testing", E5927="Total Expenditure ($USD per 100,000 patients)"),
SUMIFS(PSA!$F:$F,PSA!$A:$A,C5927,PSA!$G:$G,D5927),
IF(AND(A5927="Colorectal Cancer Screening", E5927="Total Expenditure ($USD per 100,000 patients)"),
SUMIFS(COL!$F:$F,COL!$A:$A,C5927,COL!$G:$G,D5927),
IF(AND(A5927="Cervical Cancer Screening", E5927="Total Expenditure ($USD per 100,000 patients)"),
SUMIFS(CERV!$F:$F,CERV!$A:$A,C5927,CERV!$G:$G,D5927),
SUMIFS(CANSCRN!$F:$F,CANSCRN!$A:$A,C5927,CANSCRN!$G:$G,D5927))))))))))))</f>
        <v>34.677121200000002</v>
      </c>
    </row>
    <row r="5928" spans="1:6" x14ac:dyDescent="0.2">
      <c r="A5928" s="24" t="s">
        <v>105</v>
      </c>
      <c r="B5928" s="24" t="s">
        <v>101</v>
      </c>
      <c r="C5928" s="24" t="s">
        <v>58</v>
      </c>
      <c r="D5928" s="24">
        <v>2017</v>
      </c>
      <c r="E5928" s="24" t="s">
        <v>106</v>
      </c>
      <c r="F5928">
        <f>IF(AND(A5928="PSA Testing", E5928= "Utilization Rate (per 100,000 patients)"),
SUMIFS(PSA!$D:$D,PSA!$A:$A,C5928,PSA!$G:$G,D5928),
IF(AND(A5928="Colorectal Cancer Screening", E5928="Utilization Rate (per 100,000 patients)"),
SUMIFS(COL!$D:$D,COL!$A:$A,C5928,COL!$G:$G, D5928),
IF(AND(A5928="Cervical Cancer Screening", E5928="Utilization Rate (per 100,000 patients)"),
SUMIFS(CERV!$D:$D,CERV!$A:$A,C5928,CERV!$G:$G,D5928),
IF(AND(A5928="Cancer Screening for CKD patients", E5928="Utilization Rate (per 100,000 patients)"),
SUMIFS(CANSCRN!$D:$D,CANSCRN!$A:$A,C5928,CANSCRN!$G:$G,D5928),
IF(AND(A5928="PSA Testing", E5928="Cost per service ($USD)"),
SUMIFS(PSA!$E:$E,PSA!$A:$A,C5928,PSA!$G:$G,D5928),
IF(AND(A5928="Colorectal Cancer Screening", E5928="Cost per service ($USD)"),
SUMIFS(COL!$E:$E,COL!$A:$A,C5928,COL!$G:$G,D5928),
IF(AND(A5928="Cervical Cancer Screening", E5928="Cost per service ($USD)"),
SUMIFS(CERV!$E:$E,CERV!$A:$A,C5928,CERV!$G:$G,D5928),
IF(AND(A5928="Cancer Screening for CKD patients", E5928="Cost per service ($USD)"),
SUMIFS(CANSCRN!$E:$E,CANSCRN!$A:$A,C5928,CANSCRN!$G:$G,D5928),
IF(AND(A5928="PSA Testing", E5928="Total Expenditure ($USD per 100,000 patients)"),
SUMIFS(PSA!$F:$F,PSA!$A:$A,C5928,PSA!$G:$G,D5928),
IF(AND(A5928="Colorectal Cancer Screening", E5928="Total Expenditure ($USD per 100,000 patients)"),
SUMIFS(COL!$F:$F,COL!$A:$A,C5928,COL!$G:$G,D5928),
IF(AND(A5928="Cervical Cancer Screening", E5928="Total Expenditure ($USD per 100,000 patients)"),
SUMIFS(CERV!$F:$F,CERV!$A:$A,C5928,CERV!$G:$G,D5928),
SUMIFS(CANSCRN!$F:$F,CANSCRN!$A:$A,C5928,CANSCRN!$G:$G,D5928))))))))))))</f>
        <v>32.503611100000001</v>
      </c>
    </row>
    <row r="5929" spans="1:6" x14ac:dyDescent="0.2">
      <c r="A5929" s="24" t="s">
        <v>105</v>
      </c>
      <c r="B5929" s="24" t="s">
        <v>101</v>
      </c>
      <c r="C5929" s="24" t="s">
        <v>58</v>
      </c>
      <c r="D5929" s="24">
        <v>2018</v>
      </c>
      <c r="E5929" s="24" t="s">
        <v>106</v>
      </c>
      <c r="F5929">
        <f>IF(AND(A5929="PSA Testing", E5929= "Utilization Rate (per 100,000 patients)"),
SUMIFS(PSA!$D:$D,PSA!$A:$A,C5929,PSA!$G:$G,D5929),
IF(AND(A5929="Colorectal Cancer Screening", E5929="Utilization Rate (per 100,000 patients)"),
SUMIFS(COL!$D:$D,COL!$A:$A,C5929,COL!$G:$G, D5929),
IF(AND(A5929="Cervical Cancer Screening", E5929="Utilization Rate (per 100,000 patients)"),
SUMIFS(CERV!$D:$D,CERV!$A:$A,C5929,CERV!$G:$G,D5929),
IF(AND(A5929="Cancer Screening for CKD patients", E5929="Utilization Rate (per 100,000 patients)"),
SUMIFS(CANSCRN!$D:$D,CANSCRN!$A:$A,C5929,CANSCRN!$G:$G,D5929),
IF(AND(A5929="PSA Testing", E5929="Cost per service ($USD)"),
SUMIFS(PSA!$E:$E,PSA!$A:$A,C5929,PSA!$G:$G,D5929),
IF(AND(A5929="Colorectal Cancer Screening", E5929="Cost per service ($USD)"),
SUMIFS(COL!$E:$E,COL!$A:$A,C5929,COL!$G:$G,D5929),
IF(AND(A5929="Cervical Cancer Screening", E5929="Cost per service ($USD)"),
SUMIFS(CERV!$E:$E,CERV!$A:$A,C5929,CERV!$G:$G,D5929),
IF(AND(A5929="Cancer Screening for CKD patients", E5929="Cost per service ($USD)"),
SUMIFS(CANSCRN!$E:$E,CANSCRN!$A:$A,C5929,CANSCRN!$G:$G,D5929),
IF(AND(A5929="PSA Testing", E5929="Total Expenditure ($USD per 100,000 patients)"),
SUMIFS(PSA!$F:$F,PSA!$A:$A,C5929,PSA!$G:$G,D5929),
IF(AND(A5929="Colorectal Cancer Screening", E5929="Total Expenditure ($USD per 100,000 patients)"),
SUMIFS(COL!$F:$F,COL!$A:$A,C5929,COL!$G:$G,D5929),
IF(AND(A5929="Cervical Cancer Screening", E5929="Total Expenditure ($USD per 100,000 patients)"),
SUMIFS(CERV!$F:$F,CERV!$A:$A,C5929,CERV!$G:$G,D5929),
SUMIFS(CANSCRN!$F:$F,CANSCRN!$A:$A,C5929,CANSCRN!$G:$G,D5929))))))))))))</f>
        <v>37.2239583</v>
      </c>
    </row>
    <row r="5930" spans="1:6" x14ac:dyDescent="0.2">
      <c r="A5930" s="24" t="s">
        <v>105</v>
      </c>
      <c r="B5930" s="24" t="s">
        <v>101</v>
      </c>
      <c r="C5930" s="24" t="s">
        <v>58</v>
      </c>
      <c r="D5930" s="24">
        <v>2019</v>
      </c>
      <c r="E5930" s="24" t="s">
        <v>106</v>
      </c>
      <c r="F5930">
        <f>IF(AND(A5930="PSA Testing", E5930= "Utilization Rate (per 100,000 patients)"),
SUMIFS(PSA!$D:$D,PSA!$A:$A,C5930,PSA!$G:$G,D5930),
IF(AND(A5930="Colorectal Cancer Screening", E5930="Utilization Rate (per 100,000 patients)"),
SUMIFS(COL!$D:$D,COL!$A:$A,C5930,COL!$G:$G, D5930),
IF(AND(A5930="Cervical Cancer Screening", E5930="Utilization Rate (per 100,000 patients)"),
SUMIFS(CERV!$D:$D,CERV!$A:$A,C5930,CERV!$G:$G,D5930),
IF(AND(A5930="Cancer Screening for CKD patients", E5930="Utilization Rate (per 100,000 patients)"),
SUMIFS(CANSCRN!$D:$D,CANSCRN!$A:$A,C5930,CANSCRN!$G:$G,D5930),
IF(AND(A5930="PSA Testing", E5930="Cost per service ($USD)"),
SUMIFS(PSA!$E:$E,PSA!$A:$A,C5930,PSA!$G:$G,D5930),
IF(AND(A5930="Colorectal Cancer Screening", E5930="Cost per service ($USD)"),
SUMIFS(COL!$E:$E,COL!$A:$A,C5930,COL!$G:$G,D5930),
IF(AND(A5930="Cervical Cancer Screening", E5930="Cost per service ($USD)"),
SUMIFS(CERV!$E:$E,CERV!$A:$A,C5930,CERV!$G:$G,D5930),
IF(AND(A5930="Cancer Screening for CKD patients", E5930="Cost per service ($USD)"),
SUMIFS(CANSCRN!$E:$E,CANSCRN!$A:$A,C5930,CANSCRN!$G:$G,D5930),
IF(AND(A5930="PSA Testing", E5930="Total Expenditure ($USD per 100,000 patients)"),
SUMIFS(PSA!$F:$F,PSA!$A:$A,C5930,PSA!$G:$G,D5930),
IF(AND(A5930="Colorectal Cancer Screening", E5930="Total Expenditure ($USD per 100,000 patients)"),
SUMIFS(COL!$F:$F,COL!$A:$A,C5930,COL!$G:$G,D5930),
IF(AND(A5930="Cervical Cancer Screening", E5930="Total Expenditure ($USD per 100,000 patients)"),
SUMIFS(CERV!$F:$F,CERV!$A:$A,C5930,CERV!$G:$G,D5930),
SUMIFS(CANSCRN!$F:$F,CANSCRN!$A:$A,C5930,CANSCRN!$G:$G,D5930))))))))))))</f>
        <v>27.8030233</v>
      </c>
    </row>
    <row r="5931" spans="1:6" x14ac:dyDescent="0.2">
      <c r="A5931" s="24" t="s">
        <v>105</v>
      </c>
      <c r="B5931" s="24" t="s">
        <v>101</v>
      </c>
      <c r="C5931" s="24" t="s">
        <v>59</v>
      </c>
      <c r="D5931" s="24">
        <v>2009</v>
      </c>
      <c r="E5931" s="24" t="s">
        <v>106</v>
      </c>
      <c r="F5931">
        <f>IF(AND(A5931="PSA Testing", E5931= "Utilization Rate (per 100,000 patients)"),
SUMIFS(PSA!$D:$D,PSA!$A:$A,C5931,PSA!$G:$G,D5931),
IF(AND(A5931="Colorectal Cancer Screening", E5931="Utilization Rate (per 100,000 patients)"),
SUMIFS(COL!$D:$D,COL!$A:$A,C5931,COL!$G:$G, D5931),
IF(AND(A5931="Cervical Cancer Screening", E5931="Utilization Rate (per 100,000 patients)"),
SUMIFS(CERV!$D:$D,CERV!$A:$A,C5931,CERV!$G:$G,D5931),
IF(AND(A5931="Cancer Screening for CKD patients", E5931="Utilization Rate (per 100,000 patients)"),
SUMIFS(CANSCRN!$D:$D,CANSCRN!$A:$A,C5931,CANSCRN!$G:$G,D5931),
IF(AND(A5931="PSA Testing", E5931="Cost per service ($USD)"),
SUMIFS(PSA!$E:$E,PSA!$A:$A,C5931,PSA!$G:$G,D5931),
IF(AND(A5931="Colorectal Cancer Screening", E5931="Cost per service ($USD)"),
SUMIFS(COL!$E:$E,COL!$A:$A,C5931,COL!$G:$G,D5931),
IF(AND(A5931="Cervical Cancer Screening", E5931="Cost per service ($USD)"),
SUMIFS(CERV!$E:$E,CERV!$A:$A,C5931,CERV!$G:$G,D5931),
IF(AND(A5931="Cancer Screening for CKD patients", E5931="Cost per service ($USD)"),
SUMIFS(CANSCRN!$E:$E,CANSCRN!$A:$A,C5931,CANSCRN!$G:$G,D5931),
IF(AND(A5931="PSA Testing", E5931="Total Expenditure ($USD per 100,000 patients)"),
SUMIFS(PSA!$F:$F,PSA!$A:$A,C5931,PSA!$G:$G,D5931),
IF(AND(A5931="Colorectal Cancer Screening", E5931="Total Expenditure ($USD per 100,000 patients)"),
SUMIFS(COL!$F:$F,COL!$A:$A,C5931,COL!$G:$G,D5931),
IF(AND(A5931="Cervical Cancer Screening", E5931="Total Expenditure ($USD per 100,000 patients)"),
SUMIFS(CERV!$F:$F,CERV!$A:$A,C5931,CERV!$G:$G,D5931),
SUMIFS(CANSCRN!$F:$F,CANSCRN!$A:$A,C5931,CANSCRN!$G:$G,D5931))))))))))))</f>
        <v>23.256921699999999</v>
      </c>
    </row>
    <row r="5932" spans="1:6" x14ac:dyDescent="0.2">
      <c r="A5932" s="24" t="s">
        <v>105</v>
      </c>
      <c r="B5932" s="24" t="s">
        <v>101</v>
      </c>
      <c r="C5932" s="24" t="s">
        <v>59</v>
      </c>
      <c r="D5932" s="24">
        <v>2010</v>
      </c>
      <c r="E5932" s="24" t="s">
        <v>106</v>
      </c>
      <c r="F5932">
        <f>IF(AND(A5932="PSA Testing", E5932= "Utilization Rate (per 100,000 patients)"),
SUMIFS(PSA!$D:$D,PSA!$A:$A,C5932,PSA!$G:$G,D5932),
IF(AND(A5932="Colorectal Cancer Screening", E5932="Utilization Rate (per 100,000 patients)"),
SUMIFS(COL!$D:$D,COL!$A:$A,C5932,COL!$G:$G, D5932),
IF(AND(A5932="Cervical Cancer Screening", E5932="Utilization Rate (per 100,000 patients)"),
SUMIFS(CERV!$D:$D,CERV!$A:$A,C5932,CERV!$G:$G,D5932),
IF(AND(A5932="Cancer Screening for CKD patients", E5932="Utilization Rate (per 100,000 patients)"),
SUMIFS(CANSCRN!$D:$D,CANSCRN!$A:$A,C5932,CANSCRN!$G:$G,D5932),
IF(AND(A5932="PSA Testing", E5932="Cost per service ($USD)"),
SUMIFS(PSA!$E:$E,PSA!$A:$A,C5932,PSA!$G:$G,D5932),
IF(AND(A5932="Colorectal Cancer Screening", E5932="Cost per service ($USD)"),
SUMIFS(COL!$E:$E,COL!$A:$A,C5932,COL!$G:$G,D5932),
IF(AND(A5932="Cervical Cancer Screening", E5932="Cost per service ($USD)"),
SUMIFS(CERV!$E:$E,CERV!$A:$A,C5932,CERV!$G:$G,D5932),
IF(AND(A5932="Cancer Screening for CKD patients", E5932="Cost per service ($USD)"),
SUMIFS(CANSCRN!$E:$E,CANSCRN!$A:$A,C5932,CANSCRN!$G:$G,D5932),
IF(AND(A5932="PSA Testing", E5932="Total Expenditure ($USD per 100,000 patients)"),
SUMIFS(PSA!$F:$F,PSA!$A:$A,C5932,PSA!$G:$G,D5932),
IF(AND(A5932="Colorectal Cancer Screening", E5932="Total Expenditure ($USD per 100,000 patients)"),
SUMIFS(COL!$F:$F,COL!$A:$A,C5932,COL!$G:$G,D5932),
IF(AND(A5932="Cervical Cancer Screening", E5932="Total Expenditure ($USD per 100,000 patients)"),
SUMIFS(CERV!$F:$F,CERV!$A:$A,C5932,CERV!$G:$G,D5932),
SUMIFS(CANSCRN!$F:$F,CANSCRN!$A:$A,C5932,CANSCRN!$G:$G,D5932))))))))))))</f>
        <v>27.9940517</v>
      </c>
    </row>
    <row r="5933" spans="1:6" x14ac:dyDescent="0.2">
      <c r="A5933" s="24" t="s">
        <v>105</v>
      </c>
      <c r="B5933" s="24" t="s">
        <v>101</v>
      </c>
      <c r="C5933" s="24" t="s">
        <v>59</v>
      </c>
      <c r="D5933" s="24">
        <v>2011</v>
      </c>
      <c r="E5933" s="24" t="s">
        <v>106</v>
      </c>
      <c r="F5933">
        <f>IF(AND(A5933="PSA Testing", E5933= "Utilization Rate (per 100,000 patients)"),
SUMIFS(PSA!$D:$D,PSA!$A:$A,C5933,PSA!$G:$G,D5933),
IF(AND(A5933="Colorectal Cancer Screening", E5933="Utilization Rate (per 100,000 patients)"),
SUMIFS(COL!$D:$D,COL!$A:$A,C5933,COL!$G:$G, D5933),
IF(AND(A5933="Cervical Cancer Screening", E5933="Utilization Rate (per 100,000 patients)"),
SUMIFS(CERV!$D:$D,CERV!$A:$A,C5933,CERV!$G:$G,D5933),
IF(AND(A5933="Cancer Screening for CKD patients", E5933="Utilization Rate (per 100,000 patients)"),
SUMIFS(CANSCRN!$D:$D,CANSCRN!$A:$A,C5933,CANSCRN!$G:$G,D5933),
IF(AND(A5933="PSA Testing", E5933="Cost per service ($USD)"),
SUMIFS(PSA!$E:$E,PSA!$A:$A,C5933,PSA!$G:$G,D5933),
IF(AND(A5933="Colorectal Cancer Screening", E5933="Cost per service ($USD)"),
SUMIFS(COL!$E:$E,COL!$A:$A,C5933,COL!$G:$G,D5933),
IF(AND(A5933="Cervical Cancer Screening", E5933="Cost per service ($USD)"),
SUMIFS(CERV!$E:$E,CERV!$A:$A,C5933,CERV!$G:$G,D5933),
IF(AND(A5933="Cancer Screening for CKD patients", E5933="Cost per service ($USD)"),
SUMIFS(CANSCRN!$E:$E,CANSCRN!$A:$A,C5933,CANSCRN!$G:$G,D5933),
IF(AND(A5933="PSA Testing", E5933="Total Expenditure ($USD per 100,000 patients)"),
SUMIFS(PSA!$F:$F,PSA!$A:$A,C5933,PSA!$G:$G,D5933),
IF(AND(A5933="Colorectal Cancer Screening", E5933="Total Expenditure ($USD per 100,000 patients)"),
SUMIFS(COL!$F:$F,COL!$A:$A,C5933,COL!$G:$G,D5933),
IF(AND(A5933="Cervical Cancer Screening", E5933="Total Expenditure ($USD per 100,000 patients)"),
SUMIFS(CERV!$F:$F,CERV!$A:$A,C5933,CERV!$G:$G,D5933),
SUMIFS(CANSCRN!$F:$F,CANSCRN!$A:$A,C5933,CANSCRN!$G:$G,D5933))))))))))))</f>
        <v>33.689956899999999</v>
      </c>
    </row>
    <row r="5934" spans="1:6" x14ac:dyDescent="0.2">
      <c r="A5934" s="24" t="s">
        <v>105</v>
      </c>
      <c r="B5934" s="24" t="s">
        <v>101</v>
      </c>
      <c r="C5934" s="24" t="s">
        <v>59</v>
      </c>
      <c r="D5934" s="24">
        <v>2012</v>
      </c>
      <c r="E5934" s="24" t="s">
        <v>106</v>
      </c>
      <c r="F5934">
        <f>IF(AND(A5934="PSA Testing", E5934= "Utilization Rate (per 100,000 patients)"),
SUMIFS(PSA!$D:$D,PSA!$A:$A,C5934,PSA!$G:$G,D5934),
IF(AND(A5934="Colorectal Cancer Screening", E5934="Utilization Rate (per 100,000 patients)"),
SUMIFS(COL!$D:$D,COL!$A:$A,C5934,COL!$G:$G, D5934),
IF(AND(A5934="Cervical Cancer Screening", E5934="Utilization Rate (per 100,000 patients)"),
SUMIFS(CERV!$D:$D,CERV!$A:$A,C5934,CERV!$G:$G,D5934),
IF(AND(A5934="Cancer Screening for CKD patients", E5934="Utilization Rate (per 100,000 patients)"),
SUMIFS(CANSCRN!$D:$D,CANSCRN!$A:$A,C5934,CANSCRN!$G:$G,D5934),
IF(AND(A5934="PSA Testing", E5934="Cost per service ($USD)"),
SUMIFS(PSA!$E:$E,PSA!$A:$A,C5934,PSA!$G:$G,D5934),
IF(AND(A5934="Colorectal Cancer Screening", E5934="Cost per service ($USD)"),
SUMIFS(COL!$E:$E,COL!$A:$A,C5934,COL!$G:$G,D5934),
IF(AND(A5934="Cervical Cancer Screening", E5934="Cost per service ($USD)"),
SUMIFS(CERV!$E:$E,CERV!$A:$A,C5934,CERV!$G:$G,D5934),
IF(AND(A5934="Cancer Screening for CKD patients", E5934="Cost per service ($USD)"),
SUMIFS(CANSCRN!$E:$E,CANSCRN!$A:$A,C5934,CANSCRN!$G:$G,D5934),
IF(AND(A5934="PSA Testing", E5934="Total Expenditure ($USD per 100,000 patients)"),
SUMIFS(PSA!$F:$F,PSA!$A:$A,C5934,PSA!$G:$G,D5934),
IF(AND(A5934="Colorectal Cancer Screening", E5934="Total Expenditure ($USD per 100,000 patients)"),
SUMIFS(COL!$F:$F,COL!$A:$A,C5934,COL!$G:$G,D5934),
IF(AND(A5934="Cervical Cancer Screening", E5934="Total Expenditure ($USD per 100,000 patients)"),
SUMIFS(CERV!$F:$F,CERV!$A:$A,C5934,CERV!$G:$G,D5934),
SUMIFS(CANSCRN!$F:$F,CANSCRN!$A:$A,C5934,CANSCRN!$G:$G,D5934))))))))))))</f>
        <v>32.6686154</v>
      </c>
    </row>
    <row r="5935" spans="1:6" x14ac:dyDescent="0.2">
      <c r="A5935" s="24" t="s">
        <v>105</v>
      </c>
      <c r="B5935" s="24" t="s">
        <v>101</v>
      </c>
      <c r="C5935" s="24" t="s">
        <v>59</v>
      </c>
      <c r="D5935" s="24">
        <v>2013</v>
      </c>
      <c r="E5935" s="24" t="s">
        <v>106</v>
      </c>
      <c r="F5935">
        <f>IF(AND(A5935="PSA Testing", E5935= "Utilization Rate (per 100,000 patients)"),
SUMIFS(PSA!$D:$D,PSA!$A:$A,C5935,PSA!$G:$G,D5935),
IF(AND(A5935="Colorectal Cancer Screening", E5935="Utilization Rate (per 100,000 patients)"),
SUMIFS(COL!$D:$D,COL!$A:$A,C5935,COL!$G:$G, D5935),
IF(AND(A5935="Cervical Cancer Screening", E5935="Utilization Rate (per 100,000 patients)"),
SUMIFS(CERV!$D:$D,CERV!$A:$A,C5935,CERV!$G:$G,D5935),
IF(AND(A5935="Cancer Screening for CKD patients", E5935="Utilization Rate (per 100,000 patients)"),
SUMIFS(CANSCRN!$D:$D,CANSCRN!$A:$A,C5935,CANSCRN!$G:$G,D5935),
IF(AND(A5935="PSA Testing", E5935="Cost per service ($USD)"),
SUMIFS(PSA!$E:$E,PSA!$A:$A,C5935,PSA!$G:$G,D5935),
IF(AND(A5935="Colorectal Cancer Screening", E5935="Cost per service ($USD)"),
SUMIFS(COL!$E:$E,COL!$A:$A,C5935,COL!$G:$G,D5935),
IF(AND(A5935="Cervical Cancer Screening", E5935="Cost per service ($USD)"),
SUMIFS(CERV!$E:$E,CERV!$A:$A,C5935,CERV!$G:$G,D5935),
IF(AND(A5935="Cancer Screening for CKD patients", E5935="Cost per service ($USD)"),
SUMIFS(CANSCRN!$E:$E,CANSCRN!$A:$A,C5935,CANSCRN!$G:$G,D5935),
IF(AND(A5935="PSA Testing", E5935="Total Expenditure ($USD per 100,000 patients)"),
SUMIFS(PSA!$F:$F,PSA!$A:$A,C5935,PSA!$G:$G,D5935),
IF(AND(A5935="Colorectal Cancer Screening", E5935="Total Expenditure ($USD per 100,000 patients)"),
SUMIFS(COL!$F:$F,COL!$A:$A,C5935,COL!$G:$G,D5935),
IF(AND(A5935="Cervical Cancer Screening", E5935="Total Expenditure ($USD per 100,000 patients)"),
SUMIFS(CERV!$F:$F,CERV!$A:$A,C5935,CERV!$G:$G,D5935),
SUMIFS(CANSCRN!$F:$F,CANSCRN!$A:$A,C5935,CANSCRN!$G:$G,D5935))))))))))))</f>
        <v>33.357542899999999</v>
      </c>
    </row>
    <row r="5936" spans="1:6" x14ac:dyDescent="0.2">
      <c r="A5936" s="24" t="s">
        <v>105</v>
      </c>
      <c r="B5936" s="24" t="s">
        <v>101</v>
      </c>
      <c r="C5936" s="24" t="s">
        <v>59</v>
      </c>
      <c r="D5936" s="24">
        <v>2014</v>
      </c>
      <c r="E5936" s="24" t="s">
        <v>106</v>
      </c>
      <c r="F5936">
        <f>IF(AND(A5936="PSA Testing", E5936= "Utilization Rate (per 100,000 patients)"),
SUMIFS(PSA!$D:$D,PSA!$A:$A,C5936,PSA!$G:$G,D5936),
IF(AND(A5936="Colorectal Cancer Screening", E5936="Utilization Rate (per 100,000 patients)"),
SUMIFS(COL!$D:$D,COL!$A:$A,C5936,COL!$G:$G, D5936),
IF(AND(A5936="Cervical Cancer Screening", E5936="Utilization Rate (per 100,000 patients)"),
SUMIFS(CERV!$D:$D,CERV!$A:$A,C5936,CERV!$G:$G,D5936),
IF(AND(A5936="Cancer Screening for CKD patients", E5936="Utilization Rate (per 100,000 patients)"),
SUMIFS(CANSCRN!$D:$D,CANSCRN!$A:$A,C5936,CANSCRN!$G:$G,D5936),
IF(AND(A5936="PSA Testing", E5936="Cost per service ($USD)"),
SUMIFS(PSA!$E:$E,PSA!$A:$A,C5936,PSA!$G:$G,D5936),
IF(AND(A5936="Colorectal Cancer Screening", E5936="Cost per service ($USD)"),
SUMIFS(COL!$E:$E,COL!$A:$A,C5936,COL!$G:$G,D5936),
IF(AND(A5936="Cervical Cancer Screening", E5936="Cost per service ($USD)"),
SUMIFS(CERV!$E:$E,CERV!$A:$A,C5936,CERV!$G:$G,D5936),
IF(AND(A5936="Cancer Screening for CKD patients", E5936="Cost per service ($USD)"),
SUMIFS(CANSCRN!$E:$E,CANSCRN!$A:$A,C5936,CANSCRN!$G:$G,D5936),
IF(AND(A5936="PSA Testing", E5936="Total Expenditure ($USD per 100,000 patients)"),
SUMIFS(PSA!$F:$F,PSA!$A:$A,C5936,PSA!$G:$G,D5936),
IF(AND(A5936="Colorectal Cancer Screening", E5936="Total Expenditure ($USD per 100,000 patients)"),
SUMIFS(COL!$F:$F,COL!$A:$A,C5936,COL!$G:$G,D5936),
IF(AND(A5936="Cervical Cancer Screening", E5936="Total Expenditure ($USD per 100,000 patients)"),
SUMIFS(CERV!$F:$F,CERV!$A:$A,C5936,CERV!$G:$G,D5936),
SUMIFS(CANSCRN!$F:$F,CANSCRN!$A:$A,C5936,CANSCRN!$G:$G,D5936))))))))))))</f>
        <v>34.222572599999999</v>
      </c>
    </row>
    <row r="5937" spans="1:6" x14ac:dyDescent="0.2">
      <c r="A5937" s="24" t="s">
        <v>105</v>
      </c>
      <c r="B5937" s="24" t="s">
        <v>101</v>
      </c>
      <c r="C5937" s="24" t="s">
        <v>59</v>
      </c>
      <c r="D5937" s="24">
        <v>2015</v>
      </c>
      <c r="E5937" s="24" t="s">
        <v>106</v>
      </c>
      <c r="F5937">
        <f>IF(AND(A5937="PSA Testing", E5937= "Utilization Rate (per 100,000 patients)"),
SUMIFS(PSA!$D:$D,PSA!$A:$A,C5937,PSA!$G:$G,D5937),
IF(AND(A5937="Colorectal Cancer Screening", E5937="Utilization Rate (per 100,000 patients)"),
SUMIFS(COL!$D:$D,COL!$A:$A,C5937,COL!$G:$G, D5937),
IF(AND(A5937="Cervical Cancer Screening", E5937="Utilization Rate (per 100,000 patients)"),
SUMIFS(CERV!$D:$D,CERV!$A:$A,C5937,CERV!$G:$G,D5937),
IF(AND(A5937="Cancer Screening for CKD patients", E5937="Utilization Rate (per 100,000 patients)"),
SUMIFS(CANSCRN!$D:$D,CANSCRN!$A:$A,C5937,CANSCRN!$G:$G,D5937),
IF(AND(A5937="PSA Testing", E5937="Cost per service ($USD)"),
SUMIFS(PSA!$E:$E,PSA!$A:$A,C5937,PSA!$G:$G,D5937),
IF(AND(A5937="Colorectal Cancer Screening", E5937="Cost per service ($USD)"),
SUMIFS(COL!$E:$E,COL!$A:$A,C5937,COL!$G:$G,D5937),
IF(AND(A5937="Cervical Cancer Screening", E5937="Cost per service ($USD)"),
SUMIFS(CERV!$E:$E,CERV!$A:$A,C5937,CERV!$G:$G,D5937),
IF(AND(A5937="Cancer Screening for CKD patients", E5937="Cost per service ($USD)"),
SUMIFS(CANSCRN!$E:$E,CANSCRN!$A:$A,C5937,CANSCRN!$G:$G,D5937),
IF(AND(A5937="PSA Testing", E5937="Total Expenditure ($USD per 100,000 patients)"),
SUMIFS(PSA!$F:$F,PSA!$A:$A,C5937,PSA!$G:$G,D5937),
IF(AND(A5937="Colorectal Cancer Screening", E5937="Total Expenditure ($USD per 100,000 patients)"),
SUMIFS(COL!$F:$F,COL!$A:$A,C5937,COL!$G:$G,D5937),
IF(AND(A5937="Cervical Cancer Screening", E5937="Total Expenditure ($USD per 100,000 patients)"),
SUMIFS(CERV!$F:$F,CERV!$A:$A,C5937,CERV!$G:$G,D5937),
SUMIFS(CANSCRN!$F:$F,CANSCRN!$A:$A,C5937,CANSCRN!$G:$G,D5937))))))))))))</f>
        <v>32.1568246</v>
      </c>
    </row>
    <row r="5938" spans="1:6" x14ac:dyDescent="0.2">
      <c r="A5938" s="24" t="s">
        <v>105</v>
      </c>
      <c r="B5938" s="24" t="s">
        <v>101</v>
      </c>
      <c r="C5938" s="24" t="s">
        <v>59</v>
      </c>
      <c r="D5938" s="24">
        <v>2016</v>
      </c>
      <c r="E5938" s="24" t="s">
        <v>106</v>
      </c>
      <c r="F5938">
        <f>IF(AND(A5938="PSA Testing", E5938= "Utilization Rate (per 100,000 patients)"),
SUMIFS(PSA!$D:$D,PSA!$A:$A,C5938,PSA!$G:$G,D5938),
IF(AND(A5938="Colorectal Cancer Screening", E5938="Utilization Rate (per 100,000 patients)"),
SUMIFS(COL!$D:$D,COL!$A:$A,C5938,COL!$G:$G, D5938),
IF(AND(A5938="Cervical Cancer Screening", E5938="Utilization Rate (per 100,000 patients)"),
SUMIFS(CERV!$D:$D,CERV!$A:$A,C5938,CERV!$G:$G,D5938),
IF(AND(A5938="Cancer Screening for CKD patients", E5938="Utilization Rate (per 100,000 patients)"),
SUMIFS(CANSCRN!$D:$D,CANSCRN!$A:$A,C5938,CANSCRN!$G:$G,D5938),
IF(AND(A5938="PSA Testing", E5938="Cost per service ($USD)"),
SUMIFS(PSA!$E:$E,PSA!$A:$A,C5938,PSA!$G:$G,D5938),
IF(AND(A5938="Colorectal Cancer Screening", E5938="Cost per service ($USD)"),
SUMIFS(COL!$E:$E,COL!$A:$A,C5938,COL!$G:$G,D5938),
IF(AND(A5938="Cervical Cancer Screening", E5938="Cost per service ($USD)"),
SUMIFS(CERV!$E:$E,CERV!$A:$A,C5938,CERV!$G:$G,D5938),
IF(AND(A5938="Cancer Screening for CKD patients", E5938="Cost per service ($USD)"),
SUMIFS(CANSCRN!$E:$E,CANSCRN!$A:$A,C5938,CANSCRN!$G:$G,D5938),
IF(AND(A5938="PSA Testing", E5938="Total Expenditure ($USD per 100,000 patients)"),
SUMIFS(PSA!$F:$F,PSA!$A:$A,C5938,PSA!$G:$G,D5938),
IF(AND(A5938="Colorectal Cancer Screening", E5938="Total Expenditure ($USD per 100,000 patients)"),
SUMIFS(COL!$F:$F,COL!$A:$A,C5938,COL!$G:$G,D5938),
IF(AND(A5938="Cervical Cancer Screening", E5938="Total Expenditure ($USD per 100,000 patients)"),
SUMIFS(CERV!$F:$F,CERV!$A:$A,C5938,CERV!$G:$G,D5938),
SUMIFS(CANSCRN!$F:$F,CANSCRN!$A:$A,C5938,CANSCRN!$G:$G,D5938))))))))))))</f>
        <v>29.994744900000001</v>
      </c>
    </row>
    <row r="5939" spans="1:6" x14ac:dyDescent="0.2">
      <c r="A5939" s="24" t="s">
        <v>105</v>
      </c>
      <c r="B5939" s="24" t="s">
        <v>101</v>
      </c>
      <c r="C5939" s="24" t="s">
        <v>59</v>
      </c>
      <c r="D5939" s="24">
        <v>2017</v>
      </c>
      <c r="E5939" s="24" t="s">
        <v>106</v>
      </c>
      <c r="F5939">
        <f>IF(AND(A5939="PSA Testing", E5939= "Utilization Rate (per 100,000 patients)"),
SUMIFS(PSA!$D:$D,PSA!$A:$A,C5939,PSA!$G:$G,D5939),
IF(AND(A5939="Colorectal Cancer Screening", E5939="Utilization Rate (per 100,000 patients)"),
SUMIFS(COL!$D:$D,COL!$A:$A,C5939,COL!$G:$G, D5939),
IF(AND(A5939="Cervical Cancer Screening", E5939="Utilization Rate (per 100,000 patients)"),
SUMIFS(CERV!$D:$D,CERV!$A:$A,C5939,CERV!$G:$G,D5939),
IF(AND(A5939="Cancer Screening for CKD patients", E5939="Utilization Rate (per 100,000 patients)"),
SUMIFS(CANSCRN!$D:$D,CANSCRN!$A:$A,C5939,CANSCRN!$G:$G,D5939),
IF(AND(A5939="PSA Testing", E5939="Cost per service ($USD)"),
SUMIFS(PSA!$E:$E,PSA!$A:$A,C5939,PSA!$G:$G,D5939),
IF(AND(A5939="Colorectal Cancer Screening", E5939="Cost per service ($USD)"),
SUMIFS(COL!$E:$E,COL!$A:$A,C5939,COL!$G:$G,D5939),
IF(AND(A5939="Cervical Cancer Screening", E5939="Cost per service ($USD)"),
SUMIFS(CERV!$E:$E,CERV!$A:$A,C5939,CERV!$G:$G,D5939),
IF(AND(A5939="Cancer Screening for CKD patients", E5939="Cost per service ($USD)"),
SUMIFS(CANSCRN!$E:$E,CANSCRN!$A:$A,C5939,CANSCRN!$G:$G,D5939),
IF(AND(A5939="PSA Testing", E5939="Total Expenditure ($USD per 100,000 patients)"),
SUMIFS(PSA!$F:$F,PSA!$A:$A,C5939,PSA!$G:$G,D5939),
IF(AND(A5939="Colorectal Cancer Screening", E5939="Total Expenditure ($USD per 100,000 patients)"),
SUMIFS(COL!$F:$F,COL!$A:$A,C5939,COL!$G:$G,D5939),
IF(AND(A5939="Cervical Cancer Screening", E5939="Total Expenditure ($USD per 100,000 patients)"),
SUMIFS(CERV!$F:$F,CERV!$A:$A,C5939,CERV!$G:$G,D5939),
SUMIFS(CANSCRN!$F:$F,CANSCRN!$A:$A,C5939,CANSCRN!$G:$G,D5939))))))))))))</f>
        <v>27.526766200000001</v>
      </c>
    </row>
    <row r="5940" spans="1:6" x14ac:dyDescent="0.2">
      <c r="A5940" s="24" t="s">
        <v>105</v>
      </c>
      <c r="B5940" s="24" t="s">
        <v>101</v>
      </c>
      <c r="C5940" s="24" t="s">
        <v>59</v>
      </c>
      <c r="D5940" s="24">
        <v>2018</v>
      </c>
      <c r="E5940" s="24" t="s">
        <v>106</v>
      </c>
      <c r="F5940">
        <f>IF(AND(A5940="PSA Testing", E5940= "Utilization Rate (per 100,000 patients)"),
SUMIFS(PSA!$D:$D,PSA!$A:$A,C5940,PSA!$G:$G,D5940),
IF(AND(A5940="Colorectal Cancer Screening", E5940="Utilization Rate (per 100,000 patients)"),
SUMIFS(COL!$D:$D,COL!$A:$A,C5940,COL!$G:$G, D5940),
IF(AND(A5940="Cervical Cancer Screening", E5940="Utilization Rate (per 100,000 patients)"),
SUMIFS(CERV!$D:$D,CERV!$A:$A,C5940,CERV!$G:$G,D5940),
IF(AND(A5940="Cancer Screening for CKD patients", E5940="Utilization Rate (per 100,000 patients)"),
SUMIFS(CANSCRN!$D:$D,CANSCRN!$A:$A,C5940,CANSCRN!$G:$G,D5940),
IF(AND(A5940="PSA Testing", E5940="Cost per service ($USD)"),
SUMIFS(PSA!$E:$E,PSA!$A:$A,C5940,PSA!$G:$G,D5940),
IF(AND(A5940="Colorectal Cancer Screening", E5940="Cost per service ($USD)"),
SUMIFS(COL!$E:$E,COL!$A:$A,C5940,COL!$G:$G,D5940),
IF(AND(A5940="Cervical Cancer Screening", E5940="Cost per service ($USD)"),
SUMIFS(CERV!$E:$E,CERV!$A:$A,C5940,CERV!$G:$G,D5940),
IF(AND(A5940="Cancer Screening for CKD patients", E5940="Cost per service ($USD)"),
SUMIFS(CANSCRN!$E:$E,CANSCRN!$A:$A,C5940,CANSCRN!$G:$G,D5940),
IF(AND(A5940="PSA Testing", E5940="Total Expenditure ($USD per 100,000 patients)"),
SUMIFS(PSA!$F:$F,PSA!$A:$A,C5940,PSA!$G:$G,D5940),
IF(AND(A5940="Colorectal Cancer Screening", E5940="Total Expenditure ($USD per 100,000 patients)"),
SUMIFS(COL!$F:$F,COL!$A:$A,C5940,COL!$G:$G,D5940),
IF(AND(A5940="Cervical Cancer Screening", E5940="Total Expenditure ($USD per 100,000 patients)"),
SUMIFS(CERV!$F:$F,CERV!$A:$A,C5940,CERV!$G:$G,D5940),
SUMIFS(CANSCRN!$F:$F,CANSCRN!$A:$A,C5940,CANSCRN!$G:$G,D5940))))))))))))</f>
        <v>26.145970899999998</v>
      </c>
    </row>
    <row r="5941" spans="1:6" x14ac:dyDescent="0.2">
      <c r="A5941" s="24" t="s">
        <v>105</v>
      </c>
      <c r="B5941" s="24" t="s">
        <v>101</v>
      </c>
      <c r="C5941" s="24" t="s">
        <v>59</v>
      </c>
      <c r="D5941" s="24">
        <v>2019</v>
      </c>
      <c r="E5941" s="24" t="s">
        <v>106</v>
      </c>
      <c r="F5941">
        <f>IF(AND(A5941="PSA Testing", E5941= "Utilization Rate (per 100,000 patients)"),
SUMIFS(PSA!$D:$D,PSA!$A:$A,C5941,PSA!$G:$G,D5941),
IF(AND(A5941="Colorectal Cancer Screening", E5941="Utilization Rate (per 100,000 patients)"),
SUMIFS(COL!$D:$D,COL!$A:$A,C5941,COL!$G:$G, D5941),
IF(AND(A5941="Cervical Cancer Screening", E5941="Utilization Rate (per 100,000 patients)"),
SUMIFS(CERV!$D:$D,CERV!$A:$A,C5941,CERV!$G:$G,D5941),
IF(AND(A5941="Cancer Screening for CKD patients", E5941="Utilization Rate (per 100,000 patients)"),
SUMIFS(CANSCRN!$D:$D,CANSCRN!$A:$A,C5941,CANSCRN!$G:$G,D5941),
IF(AND(A5941="PSA Testing", E5941="Cost per service ($USD)"),
SUMIFS(PSA!$E:$E,PSA!$A:$A,C5941,PSA!$G:$G,D5941),
IF(AND(A5941="Colorectal Cancer Screening", E5941="Cost per service ($USD)"),
SUMIFS(COL!$E:$E,COL!$A:$A,C5941,COL!$G:$G,D5941),
IF(AND(A5941="Cervical Cancer Screening", E5941="Cost per service ($USD)"),
SUMIFS(CERV!$E:$E,CERV!$A:$A,C5941,CERV!$G:$G,D5941),
IF(AND(A5941="Cancer Screening for CKD patients", E5941="Cost per service ($USD)"),
SUMIFS(CANSCRN!$E:$E,CANSCRN!$A:$A,C5941,CANSCRN!$G:$G,D5941),
IF(AND(A5941="PSA Testing", E5941="Total Expenditure ($USD per 100,000 patients)"),
SUMIFS(PSA!$F:$F,PSA!$A:$A,C5941,PSA!$G:$G,D5941),
IF(AND(A5941="Colorectal Cancer Screening", E5941="Total Expenditure ($USD per 100,000 patients)"),
SUMIFS(COL!$F:$F,COL!$A:$A,C5941,COL!$G:$G,D5941),
IF(AND(A5941="Cervical Cancer Screening", E5941="Total Expenditure ($USD per 100,000 patients)"),
SUMIFS(CERV!$F:$F,CERV!$A:$A,C5941,CERV!$G:$G,D5941),
SUMIFS(CANSCRN!$F:$F,CANSCRN!$A:$A,C5941,CANSCRN!$G:$G,D5941))))))))))))</f>
        <v>24.178048799999999</v>
      </c>
    </row>
    <row r="5942" spans="1:6" x14ac:dyDescent="0.2">
      <c r="A5942" s="24" t="s">
        <v>105</v>
      </c>
      <c r="B5942" s="24" t="s">
        <v>101</v>
      </c>
      <c r="C5942" s="24" t="s">
        <v>60</v>
      </c>
      <c r="D5942" s="24">
        <v>2009</v>
      </c>
      <c r="E5942" s="24" t="s">
        <v>106</v>
      </c>
      <c r="F5942">
        <f>IF(AND(A5942="PSA Testing", E5942= "Utilization Rate (per 100,000 patients)"),
SUMIFS(PSA!$D:$D,PSA!$A:$A,C5942,PSA!$G:$G,D5942),
IF(AND(A5942="Colorectal Cancer Screening", E5942="Utilization Rate (per 100,000 patients)"),
SUMIFS(COL!$D:$D,COL!$A:$A,C5942,COL!$G:$G, D5942),
IF(AND(A5942="Cervical Cancer Screening", E5942="Utilization Rate (per 100,000 patients)"),
SUMIFS(CERV!$D:$D,CERV!$A:$A,C5942,CERV!$G:$G,D5942),
IF(AND(A5942="Cancer Screening for CKD patients", E5942="Utilization Rate (per 100,000 patients)"),
SUMIFS(CANSCRN!$D:$D,CANSCRN!$A:$A,C5942,CANSCRN!$G:$G,D5942),
IF(AND(A5942="PSA Testing", E5942="Cost per service ($USD)"),
SUMIFS(PSA!$E:$E,PSA!$A:$A,C5942,PSA!$G:$G,D5942),
IF(AND(A5942="Colorectal Cancer Screening", E5942="Cost per service ($USD)"),
SUMIFS(COL!$E:$E,COL!$A:$A,C5942,COL!$G:$G,D5942),
IF(AND(A5942="Cervical Cancer Screening", E5942="Cost per service ($USD)"),
SUMIFS(CERV!$E:$E,CERV!$A:$A,C5942,CERV!$G:$G,D5942),
IF(AND(A5942="Cancer Screening for CKD patients", E5942="Cost per service ($USD)"),
SUMIFS(CANSCRN!$E:$E,CANSCRN!$A:$A,C5942,CANSCRN!$G:$G,D5942),
IF(AND(A5942="PSA Testing", E5942="Total Expenditure ($USD per 100,000 patients)"),
SUMIFS(PSA!$F:$F,PSA!$A:$A,C5942,PSA!$G:$G,D5942),
IF(AND(A5942="Colorectal Cancer Screening", E5942="Total Expenditure ($USD per 100,000 patients)"),
SUMIFS(COL!$F:$F,COL!$A:$A,C5942,COL!$G:$G,D5942),
IF(AND(A5942="Cervical Cancer Screening", E5942="Total Expenditure ($USD per 100,000 patients)"),
SUMIFS(CERV!$F:$F,CERV!$A:$A,C5942,CERV!$G:$G,D5942),
SUMIFS(CANSCRN!$F:$F,CANSCRN!$A:$A,C5942,CANSCRN!$G:$G,D5942))))))))))))</f>
        <v>28.569121599999999</v>
      </c>
    </row>
    <row r="5943" spans="1:6" x14ac:dyDescent="0.2">
      <c r="A5943" s="24" t="s">
        <v>105</v>
      </c>
      <c r="B5943" s="24" t="s">
        <v>101</v>
      </c>
      <c r="C5943" s="24" t="s">
        <v>60</v>
      </c>
      <c r="D5943" s="24">
        <v>2010</v>
      </c>
      <c r="E5943" s="24" t="s">
        <v>106</v>
      </c>
      <c r="F5943">
        <f>IF(AND(A5943="PSA Testing", E5943= "Utilization Rate (per 100,000 patients)"),
SUMIFS(PSA!$D:$D,PSA!$A:$A,C5943,PSA!$G:$G,D5943),
IF(AND(A5943="Colorectal Cancer Screening", E5943="Utilization Rate (per 100,000 patients)"),
SUMIFS(COL!$D:$D,COL!$A:$A,C5943,COL!$G:$G, D5943),
IF(AND(A5943="Cervical Cancer Screening", E5943="Utilization Rate (per 100,000 patients)"),
SUMIFS(CERV!$D:$D,CERV!$A:$A,C5943,CERV!$G:$G,D5943),
IF(AND(A5943="Cancer Screening for CKD patients", E5943="Utilization Rate (per 100,000 patients)"),
SUMIFS(CANSCRN!$D:$D,CANSCRN!$A:$A,C5943,CANSCRN!$G:$G,D5943),
IF(AND(A5943="PSA Testing", E5943="Cost per service ($USD)"),
SUMIFS(PSA!$E:$E,PSA!$A:$A,C5943,PSA!$G:$G,D5943),
IF(AND(A5943="Colorectal Cancer Screening", E5943="Cost per service ($USD)"),
SUMIFS(COL!$E:$E,COL!$A:$A,C5943,COL!$G:$G,D5943),
IF(AND(A5943="Cervical Cancer Screening", E5943="Cost per service ($USD)"),
SUMIFS(CERV!$E:$E,CERV!$A:$A,C5943,CERV!$G:$G,D5943),
IF(AND(A5943="Cancer Screening for CKD patients", E5943="Cost per service ($USD)"),
SUMIFS(CANSCRN!$E:$E,CANSCRN!$A:$A,C5943,CANSCRN!$G:$G,D5943),
IF(AND(A5943="PSA Testing", E5943="Total Expenditure ($USD per 100,000 patients)"),
SUMIFS(PSA!$F:$F,PSA!$A:$A,C5943,PSA!$G:$G,D5943),
IF(AND(A5943="Colorectal Cancer Screening", E5943="Total Expenditure ($USD per 100,000 patients)"),
SUMIFS(COL!$F:$F,COL!$A:$A,C5943,COL!$G:$G,D5943),
IF(AND(A5943="Cervical Cancer Screening", E5943="Total Expenditure ($USD per 100,000 patients)"),
SUMIFS(CERV!$F:$F,CERV!$A:$A,C5943,CERV!$G:$G,D5943),
SUMIFS(CANSCRN!$F:$F,CANSCRN!$A:$A,C5943,CANSCRN!$G:$G,D5943))))))))))))</f>
        <v>32.562045500000004</v>
      </c>
    </row>
    <row r="5944" spans="1:6" x14ac:dyDescent="0.2">
      <c r="A5944" s="24" t="s">
        <v>105</v>
      </c>
      <c r="B5944" s="24" t="s">
        <v>101</v>
      </c>
      <c r="C5944" s="24" t="s">
        <v>60</v>
      </c>
      <c r="D5944" s="24">
        <v>2011</v>
      </c>
      <c r="E5944" s="24" t="s">
        <v>106</v>
      </c>
      <c r="F5944">
        <f>IF(AND(A5944="PSA Testing", E5944= "Utilization Rate (per 100,000 patients)"),
SUMIFS(PSA!$D:$D,PSA!$A:$A,C5944,PSA!$G:$G,D5944),
IF(AND(A5944="Colorectal Cancer Screening", E5944="Utilization Rate (per 100,000 patients)"),
SUMIFS(COL!$D:$D,COL!$A:$A,C5944,COL!$G:$G, D5944),
IF(AND(A5944="Cervical Cancer Screening", E5944="Utilization Rate (per 100,000 patients)"),
SUMIFS(CERV!$D:$D,CERV!$A:$A,C5944,CERV!$G:$G,D5944),
IF(AND(A5944="Cancer Screening for CKD patients", E5944="Utilization Rate (per 100,000 patients)"),
SUMIFS(CANSCRN!$D:$D,CANSCRN!$A:$A,C5944,CANSCRN!$G:$G,D5944),
IF(AND(A5944="PSA Testing", E5944="Cost per service ($USD)"),
SUMIFS(PSA!$E:$E,PSA!$A:$A,C5944,PSA!$G:$G,D5944),
IF(AND(A5944="Colorectal Cancer Screening", E5944="Cost per service ($USD)"),
SUMIFS(COL!$E:$E,COL!$A:$A,C5944,COL!$G:$G,D5944),
IF(AND(A5944="Cervical Cancer Screening", E5944="Cost per service ($USD)"),
SUMIFS(CERV!$E:$E,CERV!$A:$A,C5944,CERV!$G:$G,D5944),
IF(AND(A5944="Cancer Screening for CKD patients", E5944="Cost per service ($USD)"),
SUMIFS(CANSCRN!$E:$E,CANSCRN!$A:$A,C5944,CANSCRN!$G:$G,D5944),
IF(AND(A5944="PSA Testing", E5944="Total Expenditure ($USD per 100,000 patients)"),
SUMIFS(PSA!$F:$F,PSA!$A:$A,C5944,PSA!$G:$G,D5944),
IF(AND(A5944="Colorectal Cancer Screening", E5944="Total Expenditure ($USD per 100,000 patients)"),
SUMIFS(COL!$F:$F,COL!$A:$A,C5944,COL!$G:$G,D5944),
IF(AND(A5944="Cervical Cancer Screening", E5944="Total Expenditure ($USD per 100,000 patients)"),
SUMIFS(CERV!$F:$F,CERV!$A:$A,C5944,CERV!$G:$G,D5944),
SUMIFS(CANSCRN!$F:$F,CANSCRN!$A:$A,C5944,CANSCRN!$G:$G,D5944))))))))))))</f>
        <v>37.136079299999999</v>
      </c>
    </row>
    <row r="5945" spans="1:6" x14ac:dyDescent="0.2">
      <c r="A5945" s="24" t="s">
        <v>105</v>
      </c>
      <c r="B5945" s="24" t="s">
        <v>101</v>
      </c>
      <c r="C5945" s="24" t="s">
        <v>60</v>
      </c>
      <c r="D5945" s="24">
        <v>2012</v>
      </c>
      <c r="E5945" s="24" t="s">
        <v>106</v>
      </c>
      <c r="F5945">
        <f>IF(AND(A5945="PSA Testing", E5945= "Utilization Rate (per 100,000 patients)"),
SUMIFS(PSA!$D:$D,PSA!$A:$A,C5945,PSA!$G:$G,D5945),
IF(AND(A5945="Colorectal Cancer Screening", E5945="Utilization Rate (per 100,000 patients)"),
SUMIFS(COL!$D:$D,COL!$A:$A,C5945,COL!$G:$G, D5945),
IF(AND(A5945="Cervical Cancer Screening", E5945="Utilization Rate (per 100,000 patients)"),
SUMIFS(CERV!$D:$D,CERV!$A:$A,C5945,CERV!$G:$G,D5945),
IF(AND(A5945="Cancer Screening for CKD patients", E5945="Utilization Rate (per 100,000 patients)"),
SUMIFS(CANSCRN!$D:$D,CANSCRN!$A:$A,C5945,CANSCRN!$G:$G,D5945),
IF(AND(A5945="PSA Testing", E5945="Cost per service ($USD)"),
SUMIFS(PSA!$E:$E,PSA!$A:$A,C5945,PSA!$G:$G,D5945),
IF(AND(A5945="Colorectal Cancer Screening", E5945="Cost per service ($USD)"),
SUMIFS(COL!$E:$E,COL!$A:$A,C5945,COL!$G:$G,D5945),
IF(AND(A5945="Cervical Cancer Screening", E5945="Cost per service ($USD)"),
SUMIFS(CERV!$E:$E,CERV!$A:$A,C5945,CERV!$G:$G,D5945),
IF(AND(A5945="Cancer Screening for CKD patients", E5945="Cost per service ($USD)"),
SUMIFS(CANSCRN!$E:$E,CANSCRN!$A:$A,C5945,CANSCRN!$G:$G,D5945),
IF(AND(A5945="PSA Testing", E5945="Total Expenditure ($USD per 100,000 patients)"),
SUMIFS(PSA!$F:$F,PSA!$A:$A,C5945,PSA!$G:$G,D5945),
IF(AND(A5945="Colorectal Cancer Screening", E5945="Total Expenditure ($USD per 100,000 patients)"),
SUMIFS(COL!$F:$F,COL!$A:$A,C5945,COL!$G:$G,D5945),
IF(AND(A5945="Cervical Cancer Screening", E5945="Total Expenditure ($USD per 100,000 patients)"),
SUMIFS(CERV!$F:$F,CERV!$A:$A,C5945,CERV!$G:$G,D5945),
SUMIFS(CANSCRN!$F:$F,CANSCRN!$A:$A,C5945,CANSCRN!$G:$G,D5945))))))))))))</f>
        <v>36.180709200000003</v>
      </c>
    </row>
    <row r="5946" spans="1:6" x14ac:dyDescent="0.2">
      <c r="A5946" s="24" t="s">
        <v>105</v>
      </c>
      <c r="B5946" s="24" t="s">
        <v>101</v>
      </c>
      <c r="C5946" s="24" t="s">
        <v>60</v>
      </c>
      <c r="D5946" s="24">
        <v>2013</v>
      </c>
      <c r="E5946" s="24" t="s">
        <v>106</v>
      </c>
      <c r="F5946">
        <f>IF(AND(A5946="PSA Testing", E5946= "Utilization Rate (per 100,000 patients)"),
SUMIFS(PSA!$D:$D,PSA!$A:$A,C5946,PSA!$G:$G,D5946),
IF(AND(A5946="Colorectal Cancer Screening", E5946="Utilization Rate (per 100,000 patients)"),
SUMIFS(COL!$D:$D,COL!$A:$A,C5946,COL!$G:$G, D5946),
IF(AND(A5946="Cervical Cancer Screening", E5946="Utilization Rate (per 100,000 patients)"),
SUMIFS(CERV!$D:$D,CERV!$A:$A,C5946,CERV!$G:$G,D5946),
IF(AND(A5946="Cancer Screening for CKD patients", E5946="Utilization Rate (per 100,000 patients)"),
SUMIFS(CANSCRN!$D:$D,CANSCRN!$A:$A,C5946,CANSCRN!$G:$G,D5946),
IF(AND(A5946="PSA Testing", E5946="Cost per service ($USD)"),
SUMIFS(PSA!$E:$E,PSA!$A:$A,C5946,PSA!$G:$G,D5946),
IF(AND(A5946="Colorectal Cancer Screening", E5946="Cost per service ($USD)"),
SUMIFS(COL!$E:$E,COL!$A:$A,C5946,COL!$G:$G,D5946),
IF(AND(A5946="Cervical Cancer Screening", E5946="Cost per service ($USD)"),
SUMIFS(CERV!$E:$E,CERV!$A:$A,C5946,CERV!$G:$G,D5946),
IF(AND(A5946="Cancer Screening for CKD patients", E5946="Cost per service ($USD)"),
SUMIFS(CANSCRN!$E:$E,CANSCRN!$A:$A,C5946,CANSCRN!$G:$G,D5946),
IF(AND(A5946="PSA Testing", E5946="Total Expenditure ($USD per 100,000 patients)"),
SUMIFS(PSA!$F:$F,PSA!$A:$A,C5946,PSA!$G:$G,D5946),
IF(AND(A5946="Colorectal Cancer Screening", E5946="Total Expenditure ($USD per 100,000 patients)"),
SUMIFS(COL!$F:$F,COL!$A:$A,C5946,COL!$G:$G,D5946),
IF(AND(A5946="Cervical Cancer Screening", E5946="Total Expenditure ($USD per 100,000 patients)"),
SUMIFS(CERV!$F:$F,CERV!$A:$A,C5946,CERV!$G:$G,D5946),
SUMIFS(CANSCRN!$F:$F,CANSCRN!$A:$A,C5946,CANSCRN!$G:$G,D5946))))))))))))</f>
        <v>34.627971000000002</v>
      </c>
    </row>
    <row r="5947" spans="1:6" x14ac:dyDescent="0.2">
      <c r="A5947" s="24" t="s">
        <v>105</v>
      </c>
      <c r="B5947" s="24" t="s">
        <v>101</v>
      </c>
      <c r="C5947" s="24" t="s">
        <v>60</v>
      </c>
      <c r="D5947" s="24">
        <v>2014</v>
      </c>
      <c r="E5947" s="24" t="s">
        <v>106</v>
      </c>
      <c r="F5947">
        <f>IF(AND(A5947="PSA Testing", E5947= "Utilization Rate (per 100,000 patients)"),
SUMIFS(PSA!$D:$D,PSA!$A:$A,C5947,PSA!$G:$G,D5947),
IF(AND(A5947="Colorectal Cancer Screening", E5947="Utilization Rate (per 100,000 patients)"),
SUMIFS(COL!$D:$D,COL!$A:$A,C5947,COL!$G:$G, D5947),
IF(AND(A5947="Cervical Cancer Screening", E5947="Utilization Rate (per 100,000 patients)"),
SUMIFS(CERV!$D:$D,CERV!$A:$A,C5947,CERV!$G:$G,D5947),
IF(AND(A5947="Cancer Screening for CKD patients", E5947="Utilization Rate (per 100,000 patients)"),
SUMIFS(CANSCRN!$D:$D,CANSCRN!$A:$A,C5947,CANSCRN!$G:$G,D5947),
IF(AND(A5947="PSA Testing", E5947="Cost per service ($USD)"),
SUMIFS(PSA!$E:$E,PSA!$A:$A,C5947,PSA!$G:$G,D5947),
IF(AND(A5947="Colorectal Cancer Screening", E5947="Cost per service ($USD)"),
SUMIFS(COL!$E:$E,COL!$A:$A,C5947,COL!$G:$G,D5947),
IF(AND(A5947="Cervical Cancer Screening", E5947="Cost per service ($USD)"),
SUMIFS(CERV!$E:$E,CERV!$A:$A,C5947,CERV!$G:$G,D5947),
IF(AND(A5947="Cancer Screening for CKD patients", E5947="Cost per service ($USD)"),
SUMIFS(CANSCRN!$E:$E,CANSCRN!$A:$A,C5947,CANSCRN!$G:$G,D5947),
IF(AND(A5947="PSA Testing", E5947="Total Expenditure ($USD per 100,000 patients)"),
SUMIFS(PSA!$F:$F,PSA!$A:$A,C5947,PSA!$G:$G,D5947),
IF(AND(A5947="Colorectal Cancer Screening", E5947="Total Expenditure ($USD per 100,000 patients)"),
SUMIFS(COL!$F:$F,COL!$A:$A,C5947,COL!$G:$G,D5947),
IF(AND(A5947="Cervical Cancer Screening", E5947="Total Expenditure ($USD per 100,000 patients)"),
SUMIFS(CERV!$F:$F,CERV!$A:$A,C5947,CERV!$G:$G,D5947),
SUMIFS(CANSCRN!$F:$F,CANSCRN!$A:$A,C5947,CANSCRN!$G:$G,D5947))))))))))))</f>
        <v>34.080310099999998</v>
      </c>
    </row>
    <row r="5948" spans="1:6" x14ac:dyDescent="0.2">
      <c r="A5948" s="24" t="s">
        <v>105</v>
      </c>
      <c r="B5948" s="24" t="s">
        <v>101</v>
      </c>
      <c r="C5948" s="24" t="s">
        <v>60</v>
      </c>
      <c r="D5948" s="24">
        <v>2015</v>
      </c>
      <c r="E5948" s="24" t="s">
        <v>106</v>
      </c>
      <c r="F5948">
        <f>IF(AND(A5948="PSA Testing", E5948= "Utilization Rate (per 100,000 patients)"),
SUMIFS(PSA!$D:$D,PSA!$A:$A,C5948,PSA!$G:$G,D5948),
IF(AND(A5948="Colorectal Cancer Screening", E5948="Utilization Rate (per 100,000 patients)"),
SUMIFS(COL!$D:$D,COL!$A:$A,C5948,COL!$G:$G, D5948),
IF(AND(A5948="Cervical Cancer Screening", E5948="Utilization Rate (per 100,000 patients)"),
SUMIFS(CERV!$D:$D,CERV!$A:$A,C5948,CERV!$G:$G,D5948),
IF(AND(A5948="Cancer Screening for CKD patients", E5948="Utilization Rate (per 100,000 patients)"),
SUMIFS(CANSCRN!$D:$D,CANSCRN!$A:$A,C5948,CANSCRN!$G:$G,D5948),
IF(AND(A5948="PSA Testing", E5948="Cost per service ($USD)"),
SUMIFS(PSA!$E:$E,PSA!$A:$A,C5948,PSA!$G:$G,D5948),
IF(AND(A5948="Colorectal Cancer Screening", E5948="Cost per service ($USD)"),
SUMIFS(COL!$E:$E,COL!$A:$A,C5948,COL!$G:$G,D5948),
IF(AND(A5948="Cervical Cancer Screening", E5948="Cost per service ($USD)"),
SUMIFS(CERV!$E:$E,CERV!$A:$A,C5948,CERV!$G:$G,D5948),
IF(AND(A5948="Cancer Screening for CKD patients", E5948="Cost per service ($USD)"),
SUMIFS(CANSCRN!$E:$E,CANSCRN!$A:$A,C5948,CANSCRN!$G:$G,D5948),
IF(AND(A5948="PSA Testing", E5948="Total Expenditure ($USD per 100,000 patients)"),
SUMIFS(PSA!$F:$F,PSA!$A:$A,C5948,PSA!$G:$G,D5948),
IF(AND(A5948="Colorectal Cancer Screening", E5948="Total Expenditure ($USD per 100,000 patients)"),
SUMIFS(COL!$F:$F,COL!$A:$A,C5948,COL!$G:$G,D5948),
IF(AND(A5948="Cervical Cancer Screening", E5948="Total Expenditure ($USD per 100,000 patients)"),
SUMIFS(CERV!$F:$F,CERV!$A:$A,C5948,CERV!$G:$G,D5948),
SUMIFS(CANSCRN!$F:$F,CANSCRN!$A:$A,C5948,CANSCRN!$G:$G,D5948))))))))))))</f>
        <v>31.933055599999999</v>
      </c>
    </row>
    <row r="5949" spans="1:6" x14ac:dyDescent="0.2">
      <c r="A5949" s="24" t="s">
        <v>105</v>
      </c>
      <c r="B5949" s="24" t="s">
        <v>101</v>
      </c>
      <c r="C5949" s="24" t="s">
        <v>60</v>
      </c>
      <c r="D5949" s="24">
        <v>2016</v>
      </c>
      <c r="E5949" s="24" t="s">
        <v>106</v>
      </c>
      <c r="F5949">
        <f>IF(AND(A5949="PSA Testing", E5949= "Utilization Rate (per 100,000 patients)"),
SUMIFS(PSA!$D:$D,PSA!$A:$A,C5949,PSA!$G:$G,D5949),
IF(AND(A5949="Colorectal Cancer Screening", E5949="Utilization Rate (per 100,000 patients)"),
SUMIFS(COL!$D:$D,COL!$A:$A,C5949,COL!$G:$G, D5949),
IF(AND(A5949="Cervical Cancer Screening", E5949="Utilization Rate (per 100,000 patients)"),
SUMIFS(CERV!$D:$D,CERV!$A:$A,C5949,CERV!$G:$G,D5949),
IF(AND(A5949="Cancer Screening for CKD patients", E5949="Utilization Rate (per 100,000 patients)"),
SUMIFS(CANSCRN!$D:$D,CANSCRN!$A:$A,C5949,CANSCRN!$G:$G,D5949),
IF(AND(A5949="PSA Testing", E5949="Cost per service ($USD)"),
SUMIFS(PSA!$E:$E,PSA!$A:$A,C5949,PSA!$G:$G,D5949),
IF(AND(A5949="Colorectal Cancer Screening", E5949="Cost per service ($USD)"),
SUMIFS(COL!$E:$E,COL!$A:$A,C5949,COL!$G:$G,D5949),
IF(AND(A5949="Cervical Cancer Screening", E5949="Cost per service ($USD)"),
SUMIFS(CERV!$E:$E,CERV!$A:$A,C5949,CERV!$G:$G,D5949),
IF(AND(A5949="Cancer Screening for CKD patients", E5949="Cost per service ($USD)"),
SUMIFS(CANSCRN!$E:$E,CANSCRN!$A:$A,C5949,CANSCRN!$G:$G,D5949),
IF(AND(A5949="PSA Testing", E5949="Total Expenditure ($USD per 100,000 patients)"),
SUMIFS(PSA!$F:$F,PSA!$A:$A,C5949,PSA!$G:$G,D5949),
IF(AND(A5949="Colorectal Cancer Screening", E5949="Total Expenditure ($USD per 100,000 patients)"),
SUMIFS(COL!$F:$F,COL!$A:$A,C5949,COL!$G:$G,D5949),
IF(AND(A5949="Cervical Cancer Screening", E5949="Total Expenditure ($USD per 100,000 patients)"),
SUMIFS(CERV!$F:$F,CERV!$A:$A,C5949,CERV!$G:$G,D5949),
SUMIFS(CANSCRN!$F:$F,CANSCRN!$A:$A,C5949,CANSCRN!$G:$G,D5949))))))))))))</f>
        <v>36.173043499999999</v>
      </c>
    </row>
    <row r="5950" spans="1:6" x14ac:dyDescent="0.2">
      <c r="A5950" s="24" t="s">
        <v>105</v>
      </c>
      <c r="B5950" s="24" t="s">
        <v>101</v>
      </c>
      <c r="C5950" s="24" t="s">
        <v>60</v>
      </c>
      <c r="D5950" s="24">
        <v>2017</v>
      </c>
      <c r="E5950" s="24" t="s">
        <v>106</v>
      </c>
      <c r="F5950">
        <f>IF(AND(A5950="PSA Testing", E5950= "Utilization Rate (per 100,000 patients)"),
SUMIFS(PSA!$D:$D,PSA!$A:$A,C5950,PSA!$G:$G,D5950),
IF(AND(A5950="Colorectal Cancer Screening", E5950="Utilization Rate (per 100,000 patients)"),
SUMIFS(COL!$D:$D,COL!$A:$A,C5950,COL!$G:$G, D5950),
IF(AND(A5950="Cervical Cancer Screening", E5950="Utilization Rate (per 100,000 patients)"),
SUMIFS(CERV!$D:$D,CERV!$A:$A,C5950,CERV!$G:$G,D5950),
IF(AND(A5950="Cancer Screening for CKD patients", E5950="Utilization Rate (per 100,000 patients)"),
SUMIFS(CANSCRN!$D:$D,CANSCRN!$A:$A,C5950,CANSCRN!$G:$G,D5950),
IF(AND(A5950="PSA Testing", E5950="Cost per service ($USD)"),
SUMIFS(PSA!$E:$E,PSA!$A:$A,C5950,PSA!$G:$G,D5950),
IF(AND(A5950="Colorectal Cancer Screening", E5950="Cost per service ($USD)"),
SUMIFS(COL!$E:$E,COL!$A:$A,C5950,COL!$G:$G,D5950),
IF(AND(A5950="Cervical Cancer Screening", E5950="Cost per service ($USD)"),
SUMIFS(CERV!$E:$E,CERV!$A:$A,C5950,CERV!$G:$G,D5950),
IF(AND(A5950="Cancer Screening for CKD patients", E5950="Cost per service ($USD)"),
SUMIFS(CANSCRN!$E:$E,CANSCRN!$A:$A,C5950,CANSCRN!$G:$G,D5950),
IF(AND(A5950="PSA Testing", E5950="Total Expenditure ($USD per 100,000 patients)"),
SUMIFS(PSA!$F:$F,PSA!$A:$A,C5950,PSA!$G:$G,D5950),
IF(AND(A5950="Colorectal Cancer Screening", E5950="Total Expenditure ($USD per 100,000 patients)"),
SUMIFS(COL!$F:$F,COL!$A:$A,C5950,COL!$G:$G,D5950),
IF(AND(A5950="Cervical Cancer Screening", E5950="Total Expenditure ($USD per 100,000 patients)"),
SUMIFS(CERV!$F:$F,CERV!$A:$A,C5950,CERV!$G:$G,D5950),
SUMIFS(CANSCRN!$F:$F,CANSCRN!$A:$A,C5950,CANSCRN!$G:$G,D5950))))))))))))</f>
        <v>32.884</v>
      </c>
    </row>
    <row r="5951" spans="1:6" x14ac:dyDescent="0.2">
      <c r="A5951" s="24" t="s">
        <v>105</v>
      </c>
      <c r="B5951" s="24" t="s">
        <v>101</v>
      </c>
      <c r="C5951" s="24" t="s">
        <v>60</v>
      </c>
      <c r="D5951" s="24">
        <v>2018</v>
      </c>
      <c r="E5951" s="24" t="s">
        <v>106</v>
      </c>
      <c r="F5951">
        <f>IF(AND(A5951="PSA Testing", E5951= "Utilization Rate (per 100,000 patients)"),
SUMIFS(PSA!$D:$D,PSA!$A:$A,C5951,PSA!$G:$G,D5951),
IF(AND(A5951="Colorectal Cancer Screening", E5951="Utilization Rate (per 100,000 patients)"),
SUMIFS(COL!$D:$D,COL!$A:$A,C5951,COL!$G:$G, D5951),
IF(AND(A5951="Cervical Cancer Screening", E5951="Utilization Rate (per 100,000 patients)"),
SUMIFS(CERV!$D:$D,CERV!$A:$A,C5951,CERV!$G:$G,D5951),
IF(AND(A5951="Cancer Screening for CKD patients", E5951="Utilization Rate (per 100,000 patients)"),
SUMIFS(CANSCRN!$D:$D,CANSCRN!$A:$A,C5951,CANSCRN!$G:$G,D5951),
IF(AND(A5951="PSA Testing", E5951="Cost per service ($USD)"),
SUMIFS(PSA!$E:$E,PSA!$A:$A,C5951,PSA!$G:$G,D5951),
IF(AND(A5951="Colorectal Cancer Screening", E5951="Cost per service ($USD)"),
SUMIFS(COL!$E:$E,COL!$A:$A,C5951,COL!$G:$G,D5951),
IF(AND(A5951="Cervical Cancer Screening", E5951="Cost per service ($USD)"),
SUMIFS(CERV!$E:$E,CERV!$A:$A,C5951,CERV!$G:$G,D5951),
IF(AND(A5951="Cancer Screening for CKD patients", E5951="Cost per service ($USD)"),
SUMIFS(CANSCRN!$E:$E,CANSCRN!$A:$A,C5951,CANSCRN!$G:$G,D5951),
IF(AND(A5951="PSA Testing", E5951="Total Expenditure ($USD per 100,000 patients)"),
SUMIFS(PSA!$F:$F,PSA!$A:$A,C5951,PSA!$G:$G,D5951),
IF(AND(A5951="Colorectal Cancer Screening", E5951="Total Expenditure ($USD per 100,000 patients)"),
SUMIFS(COL!$F:$F,COL!$A:$A,C5951,COL!$G:$G,D5951),
IF(AND(A5951="Cervical Cancer Screening", E5951="Total Expenditure ($USD per 100,000 patients)"),
SUMIFS(CERV!$F:$F,CERV!$A:$A,C5951,CERV!$G:$G,D5951),
SUMIFS(CANSCRN!$F:$F,CANSCRN!$A:$A,C5951,CANSCRN!$G:$G,D5951))))))))))))</f>
        <v>33.742146900000002</v>
      </c>
    </row>
    <row r="5952" spans="1:6" x14ac:dyDescent="0.2">
      <c r="A5952" s="24" t="s">
        <v>105</v>
      </c>
      <c r="B5952" s="24" t="s">
        <v>101</v>
      </c>
      <c r="C5952" s="24" t="s">
        <v>60</v>
      </c>
      <c r="D5952" s="24">
        <v>2019</v>
      </c>
      <c r="E5952" s="24" t="s">
        <v>106</v>
      </c>
      <c r="F5952">
        <f>IF(AND(A5952="PSA Testing", E5952= "Utilization Rate (per 100,000 patients)"),
SUMIFS(PSA!$D:$D,PSA!$A:$A,C5952,PSA!$G:$G,D5952),
IF(AND(A5952="Colorectal Cancer Screening", E5952="Utilization Rate (per 100,000 patients)"),
SUMIFS(COL!$D:$D,COL!$A:$A,C5952,COL!$G:$G, D5952),
IF(AND(A5952="Cervical Cancer Screening", E5952="Utilization Rate (per 100,000 patients)"),
SUMIFS(CERV!$D:$D,CERV!$A:$A,C5952,CERV!$G:$G,D5952),
IF(AND(A5952="Cancer Screening for CKD patients", E5952="Utilization Rate (per 100,000 patients)"),
SUMIFS(CANSCRN!$D:$D,CANSCRN!$A:$A,C5952,CANSCRN!$G:$G,D5952),
IF(AND(A5952="PSA Testing", E5952="Cost per service ($USD)"),
SUMIFS(PSA!$E:$E,PSA!$A:$A,C5952,PSA!$G:$G,D5952),
IF(AND(A5952="Colorectal Cancer Screening", E5952="Cost per service ($USD)"),
SUMIFS(COL!$E:$E,COL!$A:$A,C5952,COL!$G:$G,D5952),
IF(AND(A5952="Cervical Cancer Screening", E5952="Cost per service ($USD)"),
SUMIFS(CERV!$E:$E,CERV!$A:$A,C5952,CERV!$G:$G,D5952),
IF(AND(A5952="Cancer Screening for CKD patients", E5952="Cost per service ($USD)"),
SUMIFS(CANSCRN!$E:$E,CANSCRN!$A:$A,C5952,CANSCRN!$G:$G,D5952),
IF(AND(A5952="PSA Testing", E5952="Total Expenditure ($USD per 100,000 patients)"),
SUMIFS(PSA!$F:$F,PSA!$A:$A,C5952,PSA!$G:$G,D5952),
IF(AND(A5952="Colorectal Cancer Screening", E5952="Total Expenditure ($USD per 100,000 patients)"),
SUMIFS(COL!$F:$F,COL!$A:$A,C5952,COL!$G:$G,D5952),
IF(AND(A5952="Cervical Cancer Screening", E5952="Total Expenditure ($USD per 100,000 patients)"),
SUMIFS(CERV!$F:$F,CERV!$A:$A,C5952,CERV!$G:$G,D5952),
SUMIFS(CANSCRN!$F:$F,CANSCRN!$A:$A,C5952,CANSCRN!$G:$G,D5952))))))))))))</f>
        <v>30.8325517</v>
      </c>
    </row>
    <row r="5953" spans="1:6" x14ac:dyDescent="0.2">
      <c r="A5953" s="24" t="s">
        <v>105</v>
      </c>
      <c r="B5953" s="24" t="s">
        <v>101</v>
      </c>
      <c r="C5953" s="24" t="s">
        <v>61</v>
      </c>
      <c r="D5953" s="24">
        <v>2009</v>
      </c>
      <c r="E5953" s="24" t="s">
        <v>106</v>
      </c>
      <c r="F5953">
        <f>IF(AND(A5953="PSA Testing", E5953= "Utilization Rate (per 100,000 patients)"),
SUMIFS(PSA!$D:$D,PSA!$A:$A,C5953,PSA!$G:$G,D5953),
IF(AND(A5953="Colorectal Cancer Screening", E5953="Utilization Rate (per 100,000 patients)"),
SUMIFS(COL!$D:$D,COL!$A:$A,C5953,COL!$G:$G, D5953),
IF(AND(A5953="Cervical Cancer Screening", E5953="Utilization Rate (per 100,000 patients)"),
SUMIFS(CERV!$D:$D,CERV!$A:$A,C5953,CERV!$G:$G,D5953),
IF(AND(A5953="Cancer Screening for CKD patients", E5953="Utilization Rate (per 100,000 patients)"),
SUMIFS(CANSCRN!$D:$D,CANSCRN!$A:$A,C5953,CANSCRN!$G:$G,D5953),
IF(AND(A5953="PSA Testing", E5953="Cost per service ($USD)"),
SUMIFS(PSA!$E:$E,PSA!$A:$A,C5953,PSA!$G:$G,D5953),
IF(AND(A5953="Colorectal Cancer Screening", E5953="Cost per service ($USD)"),
SUMIFS(COL!$E:$E,COL!$A:$A,C5953,COL!$G:$G,D5953),
IF(AND(A5953="Cervical Cancer Screening", E5953="Cost per service ($USD)"),
SUMIFS(CERV!$E:$E,CERV!$A:$A,C5953,CERV!$G:$G,D5953),
IF(AND(A5953="Cancer Screening for CKD patients", E5953="Cost per service ($USD)"),
SUMIFS(CANSCRN!$E:$E,CANSCRN!$A:$A,C5953,CANSCRN!$G:$G,D5953),
IF(AND(A5953="PSA Testing", E5953="Total Expenditure ($USD per 100,000 patients)"),
SUMIFS(PSA!$F:$F,PSA!$A:$A,C5953,PSA!$G:$G,D5953),
IF(AND(A5953="Colorectal Cancer Screening", E5953="Total Expenditure ($USD per 100,000 patients)"),
SUMIFS(COL!$F:$F,COL!$A:$A,C5953,COL!$G:$G,D5953),
IF(AND(A5953="Cervical Cancer Screening", E5953="Total Expenditure ($USD per 100,000 patients)"),
SUMIFS(CERV!$F:$F,CERV!$A:$A,C5953,CERV!$G:$G,D5953),
SUMIFS(CANSCRN!$F:$F,CANSCRN!$A:$A,C5953,CANSCRN!$G:$G,D5953))))))))))))</f>
        <v>24.339054399999998</v>
      </c>
    </row>
    <row r="5954" spans="1:6" x14ac:dyDescent="0.2">
      <c r="A5954" s="24" t="s">
        <v>105</v>
      </c>
      <c r="B5954" s="24" t="s">
        <v>101</v>
      </c>
      <c r="C5954" s="24" t="s">
        <v>61</v>
      </c>
      <c r="D5954" s="24">
        <v>2010</v>
      </c>
      <c r="E5954" s="24" t="s">
        <v>106</v>
      </c>
      <c r="F5954">
        <f>IF(AND(A5954="PSA Testing", E5954= "Utilization Rate (per 100,000 patients)"),
SUMIFS(PSA!$D:$D,PSA!$A:$A,C5954,PSA!$G:$G,D5954),
IF(AND(A5954="Colorectal Cancer Screening", E5954="Utilization Rate (per 100,000 patients)"),
SUMIFS(COL!$D:$D,COL!$A:$A,C5954,COL!$G:$G, D5954),
IF(AND(A5954="Cervical Cancer Screening", E5954="Utilization Rate (per 100,000 patients)"),
SUMIFS(CERV!$D:$D,CERV!$A:$A,C5954,CERV!$G:$G,D5954),
IF(AND(A5954="Cancer Screening for CKD patients", E5954="Utilization Rate (per 100,000 patients)"),
SUMIFS(CANSCRN!$D:$D,CANSCRN!$A:$A,C5954,CANSCRN!$G:$G,D5954),
IF(AND(A5954="PSA Testing", E5954="Cost per service ($USD)"),
SUMIFS(PSA!$E:$E,PSA!$A:$A,C5954,PSA!$G:$G,D5954),
IF(AND(A5954="Colorectal Cancer Screening", E5954="Cost per service ($USD)"),
SUMIFS(COL!$E:$E,COL!$A:$A,C5954,COL!$G:$G,D5954),
IF(AND(A5954="Cervical Cancer Screening", E5954="Cost per service ($USD)"),
SUMIFS(CERV!$E:$E,CERV!$A:$A,C5954,CERV!$G:$G,D5954),
IF(AND(A5954="Cancer Screening for CKD patients", E5954="Cost per service ($USD)"),
SUMIFS(CANSCRN!$E:$E,CANSCRN!$A:$A,C5954,CANSCRN!$G:$G,D5954),
IF(AND(A5954="PSA Testing", E5954="Total Expenditure ($USD per 100,000 patients)"),
SUMIFS(PSA!$F:$F,PSA!$A:$A,C5954,PSA!$G:$G,D5954),
IF(AND(A5954="Colorectal Cancer Screening", E5954="Total Expenditure ($USD per 100,000 patients)"),
SUMIFS(COL!$F:$F,COL!$A:$A,C5954,COL!$G:$G,D5954),
IF(AND(A5954="Cervical Cancer Screening", E5954="Total Expenditure ($USD per 100,000 patients)"),
SUMIFS(CERV!$F:$F,CERV!$A:$A,C5954,CERV!$G:$G,D5954),
SUMIFS(CANSCRN!$F:$F,CANSCRN!$A:$A,C5954,CANSCRN!$G:$G,D5954))))))))))))</f>
        <v>21.2946867</v>
      </c>
    </row>
    <row r="5955" spans="1:6" x14ac:dyDescent="0.2">
      <c r="A5955" s="24" t="s">
        <v>105</v>
      </c>
      <c r="B5955" s="24" t="s">
        <v>101</v>
      </c>
      <c r="C5955" s="24" t="s">
        <v>61</v>
      </c>
      <c r="D5955" s="24">
        <v>2011</v>
      </c>
      <c r="E5955" s="24" t="s">
        <v>106</v>
      </c>
      <c r="F5955">
        <f>IF(AND(A5955="PSA Testing", E5955= "Utilization Rate (per 100,000 patients)"),
SUMIFS(PSA!$D:$D,PSA!$A:$A,C5955,PSA!$G:$G,D5955),
IF(AND(A5955="Colorectal Cancer Screening", E5955="Utilization Rate (per 100,000 patients)"),
SUMIFS(COL!$D:$D,COL!$A:$A,C5955,COL!$G:$G, D5955),
IF(AND(A5955="Cervical Cancer Screening", E5955="Utilization Rate (per 100,000 patients)"),
SUMIFS(CERV!$D:$D,CERV!$A:$A,C5955,CERV!$G:$G,D5955),
IF(AND(A5955="Cancer Screening for CKD patients", E5955="Utilization Rate (per 100,000 patients)"),
SUMIFS(CANSCRN!$D:$D,CANSCRN!$A:$A,C5955,CANSCRN!$G:$G,D5955),
IF(AND(A5955="PSA Testing", E5955="Cost per service ($USD)"),
SUMIFS(PSA!$E:$E,PSA!$A:$A,C5955,PSA!$G:$G,D5955),
IF(AND(A5955="Colorectal Cancer Screening", E5955="Cost per service ($USD)"),
SUMIFS(COL!$E:$E,COL!$A:$A,C5955,COL!$G:$G,D5955),
IF(AND(A5955="Cervical Cancer Screening", E5955="Cost per service ($USD)"),
SUMIFS(CERV!$E:$E,CERV!$A:$A,C5955,CERV!$G:$G,D5955),
IF(AND(A5955="Cancer Screening for CKD patients", E5955="Cost per service ($USD)"),
SUMIFS(CANSCRN!$E:$E,CANSCRN!$A:$A,C5955,CANSCRN!$G:$G,D5955),
IF(AND(A5955="PSA Testing", E5955="Total Expenditure ($USD per 100,000 patients)"),
SUMIFS(PSA!$F:$F,PSA!$A:$A,C5955,PSA!$G:$G,D5955),
IF(AND(A5955="Colorectal Cancer Screening", E5955="Total Expenditure ($USD per 100,000 patients)"),
SUMIFS(COL!$F:$F,COL!$A:$A,C5955,COL!$G:$G,D5955),
IF(AND(A5955="Cervical Cancer Screening", E5955="Total Expenditure ($USD per 100,000 patients)"),
SUMIFS(CERV!$F:$F,CERV!$A:$A,C5955,CERV!$G:$G,D5955),
SUMIFS(CANSCRN!$F:$F,CANSCRN!$A:$A,C5955,CANSCRN!$G:$G,D5955))))))))))))</f>
        <v>27.204748800000001</v>
      </c>
    </row>
    <row r="5956" spans="1:6" x14ac:dyDescent="0.2">
      <c r="A5956" s="24" t="s">
        <v>105</v>
      </c>
      <c r="B5956" s="24" t="s">
        <v>101</v>
      </c>
      <c r="C5956" s="24" t="s">
        <v>61</v>
      </c>
      <c r="D5956" s="24">
        <v>2012</v>
      </c>
      <c r="E5956" s="24" t="s">
        <v>106</v>
      </c>
      <c r="F5956">
        <f>IF(AND(A5956="PSA Testing", E5956= "Utilization Rate (per 100,000 patients)"),
SUMIFS(PSA!$D:$D,PSA!$A:$A,C5956,PSA!$G:$G,D5956),
IF(AND(A5956="Colorectal Cancer Screening", E5956="Utilization Rate (per 100,000 patients)"),
SUMIFS(COL!$D:$D,COL!$A:$A,C5956,COL!$G:$G, D5956),
IF(AND(A5956="Cervical Cancer Screening", E5956="Utilization Rate (per 100,000 patients)"),
SUMIFS(CERV!$D:$D,CERV!$A:$A,C5956,CERV!$G:$G,D5956),
IF(AND(A5956="Cancer Screening for CKD patients", E5956="Utilization Rate (per 100,000 patients)"),
SUMIFS(CANSCRN!$D:$D,CANSCRN!$A:$A,C5956,CANSCRN!$G:$G,D5956),
IF(AND(A5956="PSA Testing", E5956="Cost per service ($USD)"),
SUMIFS(PSA!$E:$E,PSA!$A:$A,C5956,PSA!$G:$G,D5956),
IF(AND(A5956="Colorectal Cancer Screening", E5956="Cost per service ($USD)"),
SUMIFS(COL!$E:$E,COL!$A:$A,C5956,COL!$G:$G,D5956),
IF(AND(A5956="Cervical Cancer Screening", E5956="Cost per service ($USD)"),
SUMIFS(CERV!$E:$E,CERV!$A:$A,C5956,CERV!$G:$G,D5956),
IF(AND(A5956="Cancer Screening for CKD patients", E5956="Cost per service ($USD)"),
SUMIFS(CANSCRN!$E:$E,CANSCRN!$A:$A,C5956,CANSCRN!$G:$G,D5956),
IF(AND(A5956="PSA Testing", E5956="Total Expenditure ($USD per 100,000 patients)"),
SUMIFS(PSA!$F:$F,PSA!$A:$A,C5956,PSA!$G:$G,D5956),
IF(AND(A5956="Colorectal Cancer Screening", E5956="Total Expenditure ($USD per 100,000 patients)"),
SUMIFS(COL!$F:$F,COL!$A:$A,C5956,COL!$G:$G,D5956),
IF(AND(A5956="Cervical Cancer Screening", E5956="Total Expenditure ($USD per 100,000 patients)"),
SUMIFS(CERV!$F:$F,CERV!$A:$A,C5956,CERV!$G:$G,D5956),
SUMIFS(CANSCRN!$F:$F,CANSCRN!$A:$A,C5956,CANSCRN!$G:$G,D5956))))))))))))</f>
        <v>26.547529999999998</v>
      </c>
    </row>
    <row r="5957" spans="1:6" x14ac:dyDescent="0.2">
      <c r="A5957" s="24" t="s">
        <v>105</v>
      </c>
      <c r="B5957" s="24" t="s">
        <v>101</v>
      </c>
      <c r="C5957" s="24" t="s">
        <v>61</v>
      </c>
      <c r="D5957" s="24">
        <v>2013</v>
      </c>
      <c r="E5957" s="24" t="s">
        <v>106</v>
      </c>
      <c r="F5957">
        <f>IF(AND(A5957="PSA Testing", E5957= "Utilization Rate (per 100,000 patients)"),
SUMIFS(PSA!$D:$D,PSA!$A:$A,C5957,PSA!$G:$G,D5957),
IF(AND(A5957="Colorectal Cancer Screening", E5957="Utilization Rate (per 100,000 patients)"),
SUMIFS(COL!$D:$D,COL!$A:$A,C5957,COL!$G:$G, D5957),
IF(AND(A5957="Cervical Cancer Screening", E5957="Utilization Rate (per 100,000 patients)"),
SUMIFS(CERV!$D:$D,CERV!$A:$A,C5957,CERV!$G:$G,D5957),
IF(AND(A5957="Cancer Screening for CKD patients", E5957="Utilization Rate (per 100,000 patients)"),
SUMIFS(CANSCRN!$D:$D,CANSCRN!$A:$A,C5957,CANSCRN!$G:$G,D5957),
IF(AND(A5957="PSA Testing", E5957="Cost per service ($USD)"),
SUMIFS(PSA!$E:$E,PSA!$A:$A,C5957,PSA!$G:$G,D5957),
IF(AND(A5957="Colorectal Cancer Screening", E5957="Cost per service ($USD)"),
SUMIFS(COL!$E:$E,COL!$A:$A,C5957,COL!$G:$G,D5957),
IF(AND(A5957="Cervical Cancer Screening", E5957="Cost per service ($USD)"),
SUMIFS(CERV!$E:$E,CERV!$A:$A,C5957,CERV!$G:$G,D5957),
IF(AND(A5957="Cancer Screening for CKD patients", E5957="Cost per service ($USD)"),
SUMIFS(CANSCRN!$E:$E,CANSCRN!$A:$A,C5957,CANSCRN!$G:$G,D5957),
IF(AND(A5957="PSA Testing", E5957="Total Expenditure ($USD per 100,000 patients)"),
SUMIFS(PSA!$F:$F,PSA!$A:$A,C5957,PSA!$G:$G,D5957),
IF(AND(A5957="Colorectal Cancer Screening", E5957="Total Expenditure ($USD per 100,000 patients)"),
SUMIFS(COL!$F:$F,COL!$A:$A,C5957,COL!$G:$G,D5957),
IF(AND(A5957="Cervical Cancer Screening", E5957="Total Expenditure ($USD per 100,000 patients)"),
SUMIFS(CERV!$F:$F,CERV!$A:$A,C5957,CERV!$G:$G,D5957),
SUMIFS(CANSCRN!$F:$F,CANSCRN!$A:$A,C5957,CANSCRN!$G:$G,D5957))))))))))))</f>
        <v>26.181979800000001</v>
      </c>
    </row>
    <row r="5958" spans="1:6" x14ac:dyDescent="0.2">
      <c r="A5958" s="24" t="s">
        <v>105</v>
      </c>
      <c r="B5958" s="24" t="s">
        <v>101</v>
      </c>
      <c r="C5958" s="24" t="s">
        <v>61</v>
      </c>
      <c r="D5958" s="24">
        <v>2014</v>
      </c>
      <c r="E5958" s="24" t="s">
        <v>106</v>
      </c>
      <c r="F5958">
        <f>IF(AND(A5958="PSA Testing", E5958= "Utilization Rate (per 100,000 patients)"),
SUMIFS(PSA!$D:$D,PSA!$A:$A,C5958,PSA!$G:$G,D5958),
IF(AND(A5958="Colorectal Cancer Screening", E5958="Utilization Rate (per 100,000 patients)"),
SUMIFS(COL!$D:$D,COL!$A:$A,C5958,COL!$G:$G, D5958),
IF(AND(A5958="Cervical Cancer Screening", E5958="Utilization Rate (per 100,000 patients)"),
SUMIFS(CERV!$D:$D,CERV!$A:$A,C5958,CERV!$G:$G,D5958),
IF(AND(A5958="Cancer Screening for CKD patients", E5958="Utilization Rate (per 100,000 patients)"),
SUMIFS(CANSCRN!$D:$D,CANSCRN!$A:$A,C5958,CANSCRN!$G:$G,D5958),
IF(AND(A5958="PSA Testing", E5958="Cost per service ($USD)"),
SUMIFS(PSA!$E:$E,PSA!$A:$A,C5958,PSA!$G:$G,D5958),
IF(AND(A5958="Colorectal Cancer Screening", E5958="Cost per service ($USD)"),
SUMIFS(COL!$E:$E,COL!$A:$A,C5958,COL!$G:$G,D5958),
IF(AND(A5958="Cervical Cancer Screening", E5958="Cost per service ($USD)"),
SUMIFS(CERV!$E:$E,CERV!$A:$A,C5958,CERV!$G:$G,D5958),
IF(AND(A5958="Cancer Screening for CKD patients", E5958="Cost per service ($USD)"),
SUMIFS(CANSCRN!$E:$E,CANSCRN!$A:$A,C5958,CANSCRN!$G:$G,D5958),
IF(AND(A5958="PSA Testing", E5958="Total Expenditure ($USD per 100,000 patients)"),
SUMIFS(PSA!$F:$F,PSA!$A:$A,C5958,PSA!$G:$G,D5958),
IF(AND(A5958="Colorectal Cancer Screening", E5958="Total Expenditure ($USD per 100,000 patients)"),
SUMIFS(COL!$F:$F,COL!$A:$A,C5958,COL!$G:$G,D5958),
IF(AND(A5958="Cervical Cancer Screening", E5958="Total Expenditure ($USD per 100,000 patients)"),
SUMIFS(CERV!$F:$F,CERV!$A:$A,C5958,CERV!$G:$G,D5958),
SUMIFS(CANSCRN!$F:$F,CANSCRN!$A:$A,C5958,CANSCRN!$G:$G,D5958))))))))))))</f>
        <v>27.072364</v>
      </c>
    </row>
    <row r="5959" spans="1:6" x14ac:dyDescent="0.2">
      <c r="A5959" s="24" t="s">
        <v>105</v>
      </c>
      <c r="B5959" s="24" t="s">
        <v>101</v>
      </c>
      <c r="C5959" s="24" t="s">
        <v>61</v>
      </c>
      <c r="D5959" s="24">
        <v>2015</v>
      </c>
      <c r="E5959" s="24" t="s">
        <v>106</v>
      </c>
      <c r="F5959">
        <f>IF(AND(A5959="PSA Testing", E5959= "Utilization Rate (per 100,000 patients)"),
SUMIFS(PSA!$D:$D,PSA!$A:$A,C5959,PSA!$G:$G,D5959),
IF(AND(A5959="Colorectal Cancer Screening", E5959="Utilization Rate (per 100,000 patients)"),
SUMIFS(COL!$D:$D,COL!$A:$A,C5959,COL!$G:$G, D5959),
IF(AND(A5959="Cervical Cancer Screening", E5959="Utilization Rate (per 100,000 patients)"),
SUMIFS(CERV!$D:$D,CERV!$A:$A,C5959,CERV!$G:$G,D5959),
IF(AND(A5959="Cancer Screening for CKD patients", E5959="Utilization Rate (per 100,000 patients)"),
SUMIFS(CANSCRN!$D:$D,CANSCRN!$A:$A,C5959,CANSCRN!$G:$G,D5959),
IF(AND(A5959="PSA Testing", E5959="Cost per service ($USD)"),
SUMIFS(PSA!$E:$E,PSA!$A:$A,C5959,PSA!$G:$G,D5959),
IF(AND(A5959="Colorectal Cancer Screening", E5959="Cost per service ($USD)"),
SUMIFS(COL!$E:$E,COL!$A:$A,C5959,COL!$G:$G,D5959),
IF(AND(A5959="Cervical Cancer Screening", E5959="Cost per service ($USD)"),
SUMIFS(CERV!$E:$E,CERV!$A:$A,C5959,CERV!$G:$G,D5959),
IF(AND(A5959="Cancer Screening for CKD patients", E5959="Cost per service ($USD)"),
SUMIFS(CANSCRN!$E:$E,CANSCRN!$A:$A,C5959,CANSCRN!$G:$G,D5959),
IF(AND(A5959="PSA Testing", E5959="Total Expenditure ($USD per 100,000 patients)"),
SUMIFS(PSA!$F:$F,PSA!$A:$A,C5959,PSA!$G:$G,D5959),
IF(AND(A5959="Colorectal Cancer Screening", E5959="Total Expenditure ($USD per 100,000 patients)"),
SUMIFS(COL!$F:$F,COL!$A:$A,C5959,COL!$G:$G,D5959),
IF(AND(A5959="Cervical Cancer Screening", E5959="Total Expenditure ($USD per 100,000 patients)"),
SUMIFS(CERV!$F:$F,CERV!$A:$A,C5959,CERV!$G:$G,D5959),
SUMIFS(CANSCRN!$F:$F,CANSCRN!$A:$A,C5959,CANSCRN!$G:$G,D5959))))))))))))</f>
        <v>29.020790699999999</v>
      </c>
    </row>
    <row r="5960" spans="1:6" x14ac:dyDescent="0.2">
      <c r="A5960" s="24" t="s">
        <v>105</v>
      </c>
      <c r="B5960" s="24" t="s">
        <v>101</v>
      </c>
      <c r="C5960" s="24" t="s">
        <v>61</v>
      </c>
      <c r="D5960" s="24">
        <v>2016</v>
      </c>
      <c r="E5960" s="24" t="s">
        <v>106</v>
      </c>
      <c r="F5960">
        <f>IF(AND(A5960="PSA Testing", E5960= "Utilization Rate (per 100,000 patients)"),
SUMIFS(PSA!$D:$D,PSA!$A:$A,C5960,PSA!$G:$G,D5960),
IF(AND(A5960="Colorectal Cancer Screening", E5960="Utilization Rate (per 100,000 patients)"),
SUMIFS(COL!$D:$D,COL!$A:$A,C5960,COL!$G:$G, D5960),
IF(AND(A5960="Cervical Cancer Screening", E5960="Utilization Rate (per 100,000 patients)"),
SUMIFS(CERV!$D:$D,CERV!$A:$A,C5960,CERV!$G:$G,D5960),
IF(AND(A5960="Cancer Screening for CKD patients", E5960="Utilization Rate (per 100,000 patients)"),
SUMIFS(CANSCRN!$D:$D,CANSCRN!$A:$A,C5960,CANSCRN!$G:$G,D5960),
IF(AND(A5960="PSA Testing", E5960="Cost per service ($USD)"),
SUMIFS(PSA!$E:$E,PSA!$A:$A,C5960,PSA!$G:$G,D5960),
IF(AND(A5960="Colorectal Cancer Screening", E5960="Cost per service ($USD)"),
SUMIFS(COL!$E:$E,COL!$A:$A,C5960,COL!$G:$G,D5960),
IF(AND(A5960="Cervical Cancer Screening", E5960="Cost per service ($USD)"),
SUMIFS(CERV!$E:$E,CERV!$A:$A,C5960,CERV!$G:$G,D5960),
IF(AND(A5960="Cancer Screening for CKD patients", E5960="Cost per service ($USD)"),
SUMIFS(CANSCRN!$E:$E,CANSCRN!$A:$A,C5960,CANSCRN!$G:$G,D5960),
IF(AND(A5960="PSA Testing", E5960="Total Expenditure ($USD per 100,000 patients)"),
SUMIFS(PSA!$F:$F,PSA!$A:$A,C5960,PSA!$G:$G,D5960),
IF(AND(A5960="Colorectal Cancer Screening", E5960="Total Expenditure ($USD per 100,000 patients)"),
SUMIFS(COL!$F:$F,COL!$A:$A,C5960,COL!$G:$G,D5960),
IF(AND(A5960="Cervical Cancer Screening", E5960="Total Expenditure ($USD per 100,000 patients)"),
SUMIFS(CERV!$F:$F,CERV!$A:$A,C5960,CERV!$G:$G,D5960),
SUMIFS(CANSCRN!$F:$F,CANSCRN!$A:$A,C5960,CANSCRN!$G:$G,D5960))))))))))))</f>
        <v>28.418915500000001</v>
      </c>
    </row>
    <row r="5961" spans="1:6" x14ac:dyDescent="0.2">
      <c r="A5961" s="24" t="s">
        <v>105</v>
      </c>
      <c r="B5961" s="24" t="s">
        <v>101</v>
      </c>
      <c r="C5961" s="24" t="s">
        <v>61</v>
      </c>
      <c r="D5961" s="24">
        <v>2017</v>
      </c>
      <c r="E5961" s="24" t="s">
        <v>106</v>
      </c>
      <c r="F5961">
        <f>IF(AND(A5961="PSA Testing", E5961= "Utilization Rate (per 100,000 patients)"),
SUMIFS(PSA!$D:$D,PSA!$A:$A,C5961,PSA!$G:$G,D5961),
IF(AND(A5961="Colorectal Cancer Screening", E5961="Utilization Rate (per 100,000 patients)"),
SUMIFS(COL!$D:$D,COL!$A:$A,C5961,COL!$G:$G, D5961),
IF(AND(A5961="Cervical Cancer Screening", E5961="Utilization Rate (per 100,000 patients)"),
SUMIFS(CERV!$D:$D,CERV!$A:$A,C5961,CERV!$G:$G,D5961),
IF(AND(A5961="Cancer Screening for CKD patients", E5961="Utilization Rate (per 100,000 patients)"),
SUMIFS(CANSCRN!$D:$D,CANSCRN!$A:$A,C5961,CANSCRN!$G:$G,D5961),
IF(AND(A5961="PSA Testing", E5961="Cost per service ($USD)"),
SUMIFS(PSA!$E:$E,PSA!$A:$A,C5961,PSA!$G:$G,D5961),
IF(AND(A5961="Colorectal Cancer Screening", E5961="Cost per service ($USD)"),
SUMIFS(COL!$E:$E,COL!$A:$A,C5961,COL!$G:$G,D5961),
IF(AND(A5961="Cervical Cancer Screening", E5961="Cost per service ($USD)"),
SUMIFS(CERV!$E:$E,CERV!$A:$A,C5961,CERV!$G:$G,D5961),
IF(AND(A5961="Cancer Screening for CKD patients", E5961="Cost per service ($USD)"),
SUMIFS(CANSCRN!$E:$E,CANSCRN!$A:$A,C5961,CANSCRN!$G:$G,D5961),
IF(AND(A5961="PSA Testing", E5961="Total Expenditure ($USD per 100,000 patients)"),
SUMIFS(PSA!$F:$F,PSA!$A:$A,C5961,PSA!$G:$G,D5961),
IF(AND(A5961="Colorectal Cancer Screening", E5961="Total Expenditure ($USD per 100,000 patients)"),
SUMIFS(COL!$F:$F,COL!$A:$A,C5961,COL!$G:$G,D5961),
IF(AND(A5961="Cervical Cancer Screening", E5961="Total Expenditure ($USD per 100,000 patients)"),
SUMIFS(CERV!$F:$F,CERV!$A:$A,C5961,CERV!$G:$G,D5961),
SUMIFS(CANSCRN!$F:$F,CANSCRN!$A:$A,C5961,CANSCRN!$G:$G,D5961))))))))))))</f>
        <v>27.932153</v>
      </c>
    </row>
    <row r="5962" spans="1:6" x14ac:dyDescent="0.2">
      <c r="A5962" s="24" t="s">
        <v>105</v>
      </c>
      <c r="B5962" s="24" t="s">
        <v>101</v>
      </c>
      <c r="C5962" s="24" t="s">
        <v>61</v>
      </c>
      <c r="D5962" s="24">
        <v>2018</v>
      </c>
      <c r="E5962" s="24" t="s">
        <v>106</v>
      </c>
      <c r="F5962">
        <f>IF(AND(A5962="PSA Testing", E5962= "Utilization Rate (per 100,000 patients)"),
SUMIFS(PSA!$D:$D,PSA!$A:$A,C5962,PSA!$G:$G,D5962),
IF(AND(A5962="Colorectal Cancer Screening", E5962="Utilization Rate (per 100,000 patients)"),
SUMIFS(COL!$D:$D,COL!$A:$A,C5962,COL!$G:$G, D5962),
IF(AND(A5962="Cervical Cancer Screening", E5962="Utilization Rate (per 100,000 patients)"),
SUMIFS(CERV!$D:$D,CERV!$A:$A,C5962,CERV!$G:$G,D5962),
IF(AND(A5962="Cancer Screening for CKD patients", E5962="Utilization Rate (per 100,000 patients)"),
SUMIFS(CANSCRN!$D:$D,CANSCRN!$A:$A,C5962,CANSCRN!$G:$G,D5962),
IF(AND(A5962="PSA Testing", E5962="Cost per service ($USD)"),
SUMIFS(PSA!$E:$E,PSA!$A:$A,C5962,PSA!$G:$G,D5962),
IF(AND(A5962="Colorectal Cancer Screening", E5962="Cost per service ($USD)"),
SUMIFS(COL!$E:$E,COL!$A:$A,C5962,COL!$G:$G,D5962),
IF(AND(A5962="Cervical Cancer Screening", E5962="Cost per service ($USD)"),
SUMIFS(CERV!$E:$E,CERV!$A:$A,C5962,CERV!$G:$G,D5962),
IF(AND(A5962="Cancer Screening for CKD patients", E5962="Cost per service ($USD)"),
SUMIFS(CANSCRN!$E:$E,CANSCRN!$A:$A,C5962,CANSCRN!$G:$G,D5962),
IF(AND(A5962="PSA Testing", E5962="Total Expenditure ($USD per 100,000 patients)"),
SUMIFS(PSA!$F:$F,PSA!$A:$A,C5962,PSA!$G:$G,D5962),
IF(AND(A5962="Colorectal Cancer Screening", E5962="Total Expenditure ($USD per 100,000 patients)"),
SUMIFS(COL!$F:$F,COL!$A:$A,C5962,COL!$G:$G,D5962),
IF(AND(A5962="Cervical Cancer Screening", E5962="Total Expenditure ($USD per 100,000 patients)"),
SUMIFS(CERV!$F:$F,CERV!$A:$A,C5962,CERV!$G:$G,D5962),
SUMIFS(CANSCRN!$F:$F,CANSCRN!$A:$A,C5962,CANSCRN!$G:$G,D5962))))))))))))</f>
        <v>27.4923675</v>
      </c>
    </row>
    <row r="5963" spans="1:6" x14ac:dyDescent="0.2">
      <c r="A5963" s="24" t="s">
        <v>105</v>
      </c>
      <c r="B5963" s="24" t="s">
        <v>101</v>
      </c>
      <c r="C5963" s="24" t="s">
        <v>61</v>
      </c>
      <c r="D5963" s="24">
        <v>2019</v>
      </c>
      <c r="E5963" s="24" t="s">
        <v>106</v>
      </c>
      <c r="F5963">
        <f>IF(AND(A5963="PSA Testing", E5963= "Utilization Rate (per 100,000 patients)"),
SUMIFS(PSA!$D:$D,PSA!$A:$A,C5963,PSA!$G:$G,D5963),
IF(AND(A5963="Colorectal Cancer Screening", E5963="Utilization Rate (per 100,000 patients)"),
SUMIFS(COL!$D:$D,COL!$A:$A,C5963,COL!$G:$G, D5963),
IF(AND(A5963="Cervical Cancer Screening", E5963="Utilization Rate (per 100,000 patients)"),
SUMIFS(CERV!$D:$D,CERV!$A:$A,C5963,CERV!$G:$G,D5963),
IF(AND(A5963="Cancer Screening for CKD patients", E5963="Utilization Rate (per 100,000 patients)"),
SUMIFS(CANSCRN!$D:$D,CANSCRN!$A:$A,C5963,CANSCRN!$G:$G,D5963),
IF(AND(A5963="PSA Testing", E5963="Cost per service ($USD)"),
SUMIFS(PSA!$E:$E,PSA!$A:$A,C5963,PSA!$G:$G,D5963),
IF(AND(A5963="Colorectal Cancer Screening", E5963="Cost per service ($USD)"),
SUMIFS(COL!$E:$E,COL!$A:$A,C5963,COL!$G:$G,D5963),
IF(AND(A5963="Cervical Cancer Screening", E5963="Cost per service ($USD)"),
SUMIFS(CERV!$E:$E,CERV!$A:$A,C5963,CERV!$G:$G,D5963),
IF(AND(A5963="Cancer Screening for CKD patients", E5963="Cost per service ($USD)"),
SUMIFS(CANSCRN!$E:$E,CANSCRN!$A:$A,C5963,CANSCRN!$G:$G,D5963),
IF(AND(A5963="PSA Testing", E5963="Total Expenditure ($USD per 100,000 patients)"),
SUMIFS(PSA!$F:$F,PSA!$A:$A,C5963,PSA!$G:$G,D5963),
IF(AND(A5963="Colorectal Cancer Screening", E5963="Total Expenditure ($USD per 100,000 patients)"),
SUMIFS(COL!$F:$F,COL!$A:$A,C5963,COL!$G:$G,D5963),
IF(AND(A5963="Cervical Cancer Screening", E5963="Total Expenditure ($USD per 100,000 patients)"),
SUMIFS(CERV!$F:$F,CERV!$A:$A,C5963,CERV!$G:$G,D5963),
SUMIFS(CANSCRN!$F:$F,CANSCRN!$A:$A,C5963,CANSCRN!$G:$G,D5963))))))))))))</f>
        <v>27.497939500000001</v>
      </c>
    </row>
    <row r="5964" spans="1:6" x14ac:dyDescent="0.2">
      <c r="A5964" s="24" t="s">
        <v>105</v>
      </c>
      <c r="B5964" s="24" t="s">
        <v>101</v>
      </c>
      <c r="C5964" s="24" t="s">
        <v>62</v>
      </c>
      <c r="D5964" s="24">
        <v>2009</v>
      </c>
      <c r="E5964" s="24" t="s">
        <v>106</v>
      </c>
      <c r="F5964">
        <f>IF(AND(A5964="PSA Testing", E5964= "Utilization Rate (per 100,000 patients)"),
SUMIFS(PSA!$D:$D,PSA!$A:$A,C5964,PSA!$G:$G,D5964),
IF(AND(A5964="Colorectal Cancer Screening", E5964="Utilization Rate (per 100,000 patients)"),
SUMIFS(COL!$D:$D,COL!$A:$A,C5964,COL!$G:$G, D5964),
IF(AND(A5964="Cervical Cancer Screening", E5964="Utilization Rate (per 100,000 patients)"),
SUMIFS(CERV!$D:$D,CERV!$A:$A,C5964,CERV!$G:$G,D5964),
IF(AND(A5964="Cancer Screening for CKD patients", E5964="Utilization Rate (per 100,000 patients)"),
SUMIFS(CANSCRN!$D:$D,CANSCRN!$A:$A,C5964,CANSCRN!$G:$G,D5964),
IF(AND(A5964="PSA Testing", E5964="Cost per service ($USD)"),
SUMIFS(PSA!$E:$E,PSA!$A:$A,C5964,PSA!$G:$G,D5964),
IF(AND(A5964="Colorectal Cancer Screening", E5964="Cost per service ($USD)"),
SUMIFS(COL!$E:$E,COL!$A:$A,C5964,COL!$G:$G,D5964),
IF(AND(A5964="Cervical Cancer Screening", E5964="Cost per service ($USD)"),
SUMIFS(CERV!$E:$E,CERV!$A:$A,C5964,CERV!$G:$G,D5964),
IF(AND(A5964="Cancer Screening for CKD patients", E5964="Cost per service ($USD)"),
SUMIFS(CANSCRN!$E:$E,CANSCRN!$A:$A,C5964,CANSCRN!$G:$G,D5964),
IF(AND(A5964="PSA Testing", E5964="Total Expenditure ($USD per 100,000 patients)"),
SUMIFS(PSA!$F:$F,PSA!$A:$A,C5964,PSA!$G:$G,D5964),
IF(AND(A5964="Colorectal Cancer Screening", E5964="Total Expenditure ($USD per 100,000 patients)"),
SUMIFS(COL!$F:$F,COL!$A:$A,C5964,COL!$G:$G,D5964),
IF(AND(A5964="Cervical Cancer Screening", E5964="Total Expenditure ($USD per 100,000 patients)"),
SUMIFS(CERV!$F:$F,CERV!$A:$A,C5964,CERV!$G:$G,D5964),
SUMIFS(CANSCRN!$F:$F,CANSCRN!$A:$A,C5964,CANSCRN!$G:$G,D5964))))))))))))</f>
        <v>17.0225945</v>
      </c>
    </row>
    <row r="5965" spans="1:6" x14ac:dyDescent="0.2">
      <c r="A5965" s="24" t="s">
        <v>105</v>
      </c>
      <c r="B5965" s="24" t="s">
        <v>101</v>
      </c>
      <c r="C5965" s="24" t="s">
        <v>62</v>
      </c>
      <c r="D5965" s="24">
        <v>2010</v>
      </c>
      <c r="E5965" s="24" t="s">
        <v>106</v>
      </c>
      <c r="F5965">
        <f>IF(AND(A5965="PSA Testing", E5965= "Utilization Rate (per 100,000 patients)"),
SUMIFS(PSA!$D:$D,PSA!$A:$A,C5965,PSA!$G:$G,D5965),
IF(AND(A5965="Colorectal Cancer Screening", E5965="Utilization Rate (per 100,000 patients)"),
SUMIFS(COL!$D:$D,COL!$A:$A,C5965,COL!$G:$G, D5965),
IF(AND(A5965="Cervical Cancer Screening", E5965="Utilization Rate (per 100,000 patients)"),
SUMIFS(CERV!$D:$D,CERV!$A:$A,C5965,CERV!$G:$G,D5965),
IF(AND(A5965="Cancer Screening for CKD patients", E5965="Utilization Rate (per 100,000 patients)"),
SUMIFS(CANSCRN!$D:$D,CANSCRN!$A:$A,C5965,CANSCRN!$G:$G,D5965),
IF(AND(A5965="PSA Testing", E5965="Cost per service ($USD)"),
SUMIFS(PSA!$E:$E,PSA!$A:$A,C5965,PSA!$G:$G,D5965),
IF(AND(A5965="Colorectal Cancer Screening", E5965="Cost per service ($USD)"),
SUMIFS(COL!$E:$E,COL!$A:$A,C5965,COL!$G:$G,D5965),
IF(AND(A5965="Cervical Cancer Screening", E5965="Cost per service ($USD)"),
SUMIFS(CERV!$E:$E,CERV!$A:$A,C5965,CERV!$G:$G,D5965),
IF(AND(A5965="Cancer Screening for CKD patients", E5965="Cost per service ($USD)"),
SUMIFS(CANSCRN!$E:$E,CANSCRN!$A:$A,C5965,CANSCRN!$G:$G,D5965),
IF(AND(A5965="PSA Testing", E5965="Total Expenditure ($USD per 100,000 patients)"),
SUMIFS(PSA!$F:$F,PSA!$A:$A,C5965,PSA!$G:$G,D5965),
IF(AND(A5965="Colorectal Cancer Screening", E5965="Total Expenditure ($USD per 100,000 patients)"),
SUMIFS(COL!$F:$F,COL!$A:$A,C5965,COL!$G:$G,D5965),
IF(AND(A5965="Cervical Cancer Screening", E5965="Total Expenditure ($USD per 100,000 patients)"),
SUMIFS(CERV!$F:$F,CERV!$A:$A,C5965,CERV!$G:$G,D5965),
SUMIFS(CANSCRN!$F:$F,CANSCRN!$A:$A,C5965,CANSCRN!$G:$G,D5965))))))))))))</f>
        <v>16.413896099999999</v>
      </c>
    </row>
    <row r="5966" spans="1:6" x14ac:dyDescent="0.2">
      <c r="A5966" s="24" t="s">
        <v>105</v>
      </c>
      <c r="B5966" s="24" t="s">
        <v>101</v>
      </c>
      <c r="C5966" s="24" t="s">
        <v>62</v>
      </c>
      <c r="D5966" s="24">
        <v>2011</v>
      </c>
      <c r="E5966" s="24" t="s">
        <v>106</v>
      </c>
      <c r="F5966">
        <f>IF(AND(A5966="PSA Testing", E5966= "Utilization Rate (per 100,000 patients)"),
SUMIFS(PSA!$D:$D,PSA!$A:$A,C5966,PSA!$G:$G,D5966),
IF(AND(A5966="Colorectal Cancer Screening", E5966="Utilization Rate (per 100,000 patients)"),
SUMIFS(COL!$D:$D,COL!$A:$A,C5966,COL!$G:$G, D5966),
IF(AND(A5966="Cervical Cancer Screening", E5966="Utilization Rate (per 100,000 patients)"),
SUMIFS(CERV!$D:$D,CERV!$A:$A,C5966,CERV!$G:$G,D5966),
IF(AND(A5966="Cancer Screening for CKD patients", E5966="Utilization Rate (per 100,000 patients)"),
SUMIFS(CANSCRN!$D:$D,CANSCRN!$A:$A,C5966,CANSCRN!$G:$G,D5966),
IF(AND(A5966="PSA Testing", E5966="Cost per service ($USD)"),
SUMIFS(PSA!$E:$E,PSA!$A:$A,C5966,PSA!$G:$G,D5966),
IF(AND(A5966="Colorectal Cancer Screening", E5966="Cost per service ($USD)"),
SUMIFS(COL!$E:$E,COL!$A:$A,C5966,COL!$G:$G,D5966),
IF(AND(A5966="Cervical Cancer Screening", E5966="Cost per service ($USD)"),
SUMIFS(CERV!$E:$E,CERV!$A:$A,C5966,CERV!$G:$G,D5966),
IF(AND(A5966="Cancer Screening for CKD patients", E5966="Cost per service ($USD)"),
SUMIFS(CANSCRN!$E:$E,CANSCRN!$A:$A,C5966,CANSCRN!$G:$G,D5966),
IF(AND(A5966="PSA Testing", E5966="Total Expenditure ($USD per 100,000 patients)"),
SUMIFS(PSA!$F:$F,PSA!$A:$A,C5966,PSA!$G:$G,D5966),
IF(AND(A5966="Colorectal Cancer Screening", E5966="Total Expenditure ($USD per 100,000 patients)"),
SUMIFS(COL!$F:$F,COL!$A:$A,C5966,COL!$G:$G,D5966),
IF(AND(A5966="Cervical Cancer Screening", E5966="Total Expenditure ($USD per 100,000 patients)"),
SUMIFS(CERV!$F:$F,CERV!$A:$A,C5966,CERV!$G:$G,D5966),
SUMIFS(CANSCRN!$F:$F,CANSCRN!$A:$A,C5966,CANSCRN!$G:$G,D5966))))))))))))</f>
        <v>22.7975691</v>
      </c>
    </row>
    <row r="5967" spans="1:6" x14ac:dyDescent="0.2">
      <c r="A5967" s="24" t="s">
        <v>105</v>
      </c>
      <c r="B5967" s="24" t="s">
        <v>101</v>
      </c>
      <c r="C5967" s="24" t="s">
        <v>62</v>
      </c>
      <c r="D5967" s="24">
        <v>2012</v>
      </c>
      <c r="E5967" s="24" t="s">
        <v>106</v>
      </c>
      <c r="F5967">
        <f>IF(AND(A5967="PSA Testing", E5967= "Utilization Rate (per 100,000 patients)"),
SUMIFS(PSA!$D:$D,PSA!$A:$A,C5967,PSA!$G:$G,D5967),
IF(AND(A5967="Colorectal Cancer Screening", E5967="Utilization Rate (per 100,000 patients)"),
SUMIFS(COL!$D:$D,COL!$A:$A,C5967,COL!$G:$G, D5967),
IF(AND(A5967="Cervical Cancer Screening", E5967="Utilization Rate (per 100,000 patients)"),
SUMIFS(CERV!$D:$D,CERV!$A:$A,C5967,CERV!$G:$G,D5967),
IF(AND(A5967="Cancer Screening for CKD patients", E5967="Utilization Rate (per 100,000 patients)"),
SUMIFS(CANSCRN!$D:$D,CANSCRN!$A:$A,C5967,CANSCRN!$G:$G,D5967),
IF(AND(A5967="PSA Testing", E5967="Cost per service ($USD)"),
SUMIFS(PSA!$E:$E,PSA!$A:$A,C5967,PSA!$G:$G,D5967),
IF(AND(A5967="Colorectal Cancer Screening", E5967="Cost per service ($USD)"),
SUMIFS(COL!$E:$E,COL!$A:$A,C5967,COL!$G:$G,D5967),
IF(AND(A5967="Cervical Cancer Screening", E5967="Cost per service ($USD)"),
SUMIFS(CERV!$E:$E,CERV!$A:$A,C5967,CERV!$G:$G,D5967),
IF(AND(A5967="Cancer Screening for CKD patients", E5967="Cost per service ($USD)"),
SUMIFS(CANSCRN!$E:$E,CANSCRN!$A:$A,C5967,CANSCRN!$G:$G,D5967),
IF(AND(A5967="PSA Testing", E5967="Total Expenditure ($USD per 100,000 patients)"),
SUMIFS(PSA!$F:$F,PSA!$A:$A,C5967,PSA!$G:$G,D5967),
IF(AND(A5967="Colorectal Cancer Screening", E5967="Total Expenditure ($USD per 100,000 patients)"),
SUMIFS(COL!$F:$F,COL!$A:$A,C5967,COL!$G:$G,D5967),
IF(AND(A5967="Cervical Cancer Screening", E5967="Total Expenditure ($USD per 100,000 patients)"),
SUMIFS(CERV!$F:$F,CERV!$A:$A,C5967,CERV!$G:$G,D5967),
SUMIFS(CANSCRN!$F:$F,CANSCRN!$A:$A,C5967,CANSCRN!$G:$G,D5967))))))))))))</f>
        <v>23.5315084</v>
      </c>
    </row>
    <row r="5968" spans="1:6" x14ac:dyDescent="0.2">
      <c r="A5968" s="24" t="s">
        <v>105</v>
      </c>
      <c r="B5968" s="24" t="s">
        <v>101</v>
      </c>
      <c r="C5968" s="24" t="s">
        <v>62</v>
      </c>
      <c r="D5968" s="24">
        <v>2013</v>
      </c>
      <c r="E5968" s="24" t="s">
        <v>106</v>
      </c>
      <c r="F5968">
        <f>IF(AND(A5968="PSA Testing", E5968= "Utilization Rate (per 100,000 patients)"),
SUMIFS(PSA!$D:$D,PSA!$A:$A,C5968,PSA!$G:$G,D5968),
IF(AND(A5968="Colorectal Cancer Screening", E5968="Utilization Rate (per 100,000 patients)"),
SUMIFS(COL!$D:$D,COL!$A:$A,C5968,COL!$G:$G, D5968),
IF(AND(A5968="Cervical Cancer Screening", E5968="Utilization Rate (per 100,000 patients)"),
SUMIFS(CERV!$D:$D,CERV!$A:$A,C5968,CERV!$G:$G,D5968),
IF(AND(A5968="Cancer Screening for CKD patients", E5968="Utilization Rate (per 100,000 patients)"),
SUMIFS(CANSCRN!$D:$D,CANSCRN!$A:$A,C5968,CANSCRN!$G:$G,D5968),
IF(AND(A5968="PSA Testing", E5968="Cost per service ($USD)"),
SUMIFS(PSA!$E:$E,PSA!$A:$A,C5968,PSA!$G:$G,D5968),
IF(AND(A5968="Colorectal Cancer Screening", E5968="Cost per service ($USD)"),
SUMIFS(COL!$E:$E,COL!$A:$A,C5968,COL!$G:$G,D5968),
IF(AND(A5968="Cervical Cancer Screening", E5968="Cost per service ($USD)"),
SUMIFS(CERV!$E:$E,CERV!$A:$A,C5968,CERV!$G:$G,D5968),
IF(AND(A5968="Cancer Screening for CKD patients", E5968="Cost per service ($USD)"),
SUMIFS(CANSCRN!$E:$E,CANSCRN!$A:$A,C5968,CANSCRN!$G:$G,D5968),
IF(AND(A5968="PSA Testing", E5968="Total Expenditure ($USD per 100,000 patients)"),
SUMIFS(PSA!$F:$F,PSA!$A:$A,C5968,PSA!$G:$G,D5968),
IF(AND(A5968="Colorectal Cancer Screening", E5968="Total Expenditure ($USD per 100,000 patients)"),
SUMIFS(COL!$F:$F,COL!$A:$A,C5968,COL!$G:$G,D5968),
IF(AND(A5968="Cervical Cancer Screening", E5968="Total Expenditure ($USD per 100,000 patients)"),
SUMIFS(CERV!$F:$F,CERV!$A:$A,C5968,CERV!$G:$G,D5968),
SUMIFS(CANSCRN!$F:$F,CANSCRN!$A:$A,C5968,CANSCRN!$G:$G,D5968))))))))))))</f>
        <v>21.213135099999999</v>
      </c>
    </row>
    <row r="5969" spans="1:6" x14ac:dyDescent="0.2">
      <c r="A5969" s="24" t="s">
        <v>105</v>
      </c>
      <c r="B5969" s="24" t="s">
        <v>101</v>
      </c>
      <c r="C5969" s="24" t="s">
        <v>62</v>
      </c>
      <c r="D5969" s="24">
        <v>2014</v>
      </c>
      <c r="E5969" s="24" t="s">
        <v>106</v>
      </c>
      <c r="F5969">
        <f>IF(AND(A5969="PSA Testing", E5969= "Utilization Rate (per 100,000 patients)"),
SUMIFS(PSA!$D:$D,PSA!$A:$A,C5969,PSA!$G:$G,D5969),
IF(AND(A5969="Colorectal Cancer Screening", E5969="Utilization Rate (per 100,000 patients)"),
SUMIFS(COL!$D:$D,COL!$A:$A,C5969,COL!$G:$G, D5969),
IF(AND(A5969="Cervical Cancer Screening", E5969="Utilization Rate (per 100,000 patients)"),
SUMIFS(CERV!$D:$D,CERV!$A:$A,C5969,CERV!$G:$G,D5969),
IF(AND(A5969="Cancer Screening for CKD patients", E5969="Utilization Rate (per 100,000 patients)"),
SUMIFS(CANSCRN!$D:$D,CANSCRN!$A:$A,C5969,CANSCRN!$G:$G,D5969),
IF(AND(A5969="PSA Testing", E5969="Cost per service ($USD)"),
SUMIFS(PSA!$E:$E,PSA!$A:$A,C5969,PSA!$G:$G,D5969),
IF(AND(A5969="Colorectal Cancer Screening", E5969="Cost per service ($USD)"),
SUMIFS(COL!$E:$E,COL!$A:$A,C5969,COL!$G:$G,D5969),
IF(AND(A5969="Cervical Cancer Screening", E5969="Cost per service ($USD)"),
SUMIFS(CERV!$E:$E,CERV!$A:$A,C5969,CERV!$G:$G,D5969),
IF(AND(A5969="Cancer Screening for CKD patients", E5969="Cost per service ($USD)"),
SUMIFS(CANSCRN!$E:$E,CANSCRN!$A:$A,C5969,CANSCRN!$G:$G,D5969),
IF(AND(A5969="PSA Testing", E5969="Total Expenditure ($USD per 100,000 patients)"),
SUMIFS(PSA!$F:$F,PSA!$A:$A,C5969,PSA!$G:$G,D5969),
IF(AND(A5969="Colorectal Cancer Screening", E5969="Total Expenditure ($USD per 100,000 patients)"),
SUMIFS(COL!$F:$F,COL!$A:$A,C5969,COL!$G:$G,D5969),
IF(AND(A5969="Cervical Cancer Screening", E5969="Total Expenditure ($USD per 100,000 patients)"),
SUMIFS(CERV!$F:$F,CERV!$A:$A,C5969,CERV!$G:$G,D5969),
SUMIFS(CANSCRN!$F:$F,CANSCRN!$A:$A,C5969,CANSCRN!$G:$G,D5969))))))))))))</f>
        <v>22.430809199999999</v>
      </c>
    </row>
    <row r="5970" spans="1:6" x14ac:dyDescent="0.2">
      <c r="A5970" s="24" t="s">
        <v>105</v>
      </c>
      <c r="B5970" s="24" t="s">
        <v>101</v>
      </c>
      <c r="C5970" s="24" t="s">
        <v>62</v>
      </c>
      <c r="D5970" s="24">
        <v>2015</v>
      </c>
      <c r="E5970" s="24" t="s">
        <v>106</v>
      </c>
      <c r="F5970">
        <f>IF(AND(A5970="PSA Testing", E5970= "Utilization Rate (per 100,000 patients)"),
SUMIFS(PSA!$D:$D,PSA!$A:$A,C5970,PSA!$G:$G,D5970),
IF(AND(A5970="Colorectal Cancer Screening", E5970="Utilization Rate (per 100,000 patients)"),
SUMIFS(COL!$D:$D,COL!$A:$A,C5970,COL!$G:$G, D5970),
IF(AND(A5970="Cervical Cancer Screening", E5970="Utilization Rate (per 100,000 patients)"),
SUMIFS(CERV!$D:$D,CERV!$A:$A,C5970,CERV!$G:$G,D5970),
IF(AND(A5970="Cancer Screening for CKD patients", E5970="Utilization Rate (per 100,000 patients)"),
SUMIFS(CANSCRN!$D:$D,CANSCRN!$A:$A,C5970,CANSCRN!$G:$G,D5970),
IF(AND(A5970="PSA Testing", E5970="Cost per service ($USD)"),
SUMIFS(PSA!$E:$E,PSA!$A:$A,C5970,PSA!$G:$G,D5970),
IF(AND(A5970="Colorectal Cancer Screening", E5970="Cost per service ($USD)"),
SUMIFS(COL!$E:$E,COL!$A:$A,C5970,COL!$G:$G,D5970),
IF(AND(A5970="Cervical Cancer Screening", E5970="Cost per service ($USD)"),
SUMIFS(CERV!$E:$E,CERV!$A:$A,C5970,CERV!$G:$G,D5970),
IF(AND(A5970="Cancer Screening for CKD patients", E5970="Cost per service ($USD)"),
SUMIFS(CANSCRN!$E:$E,CANSCRN!$A:$A,C5970,CANSCRN!$G:$G,D5970),
IF(AND(A5970="PSA Testing", E5970="Total Expenditure ($USD per 100,000 patients)"),
SUMIFS(PSA!$F:$F,PSA!$A:$A,C5970,PSA!$G:$G,D5970),
IF(AND(A5970="Colorectal Cancer Screening", E5970="Total Expenditure ($USD per 100,000 patients)"),
SUMIFS(COL!$F:$F,COL!$A:$A,C5970,COL!$G:$G,D5970),
IF(AND(A5970="Cervical Cancer Screening", E5970="Total Expenditure ($USD per 100,000 patients)"),
SUMIFS(CERV!$F:$F,CERV!$A:$A,C5970,CERV!$G:$G,D5970),
SUMIFS(CANSCRN!$F:$F,CANSCRN!$A:$A,C5970,CANSCRN!$G:$G,D5970))))))))))))</f>
        <v>20.967069800000001</v>
      </c>
    </row>
    <row r="5971" spans="1:6" x14ac:dyDescent="0.2">
      <c r="A5971" s="24" t="s">
        <v>105</v>
      </c>
      <c r="B5971" s="24" t="s">
        <v>101</v>
      </c>
      <c r="C5971" s="24" t="s">
        <v>62</v>
      </c>
      <c r="D5971" s="24">
        <v>2016</v>
      </c>
      <c r="E5971" s="24" t="s">
        <v>106</v>
      </c>
      <c r="F5971">
        <f>IF(AND(A5971="PSA Testing", E5971= "Utilization Rate (per 100,000 patients)"),
SUMIFS(PSA!$D:$D,PSA!$A:$A,C5971,PSA!$G:$G,D5971),
IF(AND(A5971="Colorectal Cancer Screening", E5971="Utilization Rate (per 100,000 patients)"),
SUMIFS(COL!$D:$D,COL!$A:$A,C5971,COL!$G:$G, D5971),
IF(AND(A5971="Cervical Cancer Screening", E5971="Utilization Rate (per 100,000 patients)"),
SUMIFS(CERV!$D:$D,CERV!$A:$A,C5971,CERV!$G:$G,D5971),
IF(AND(A5971="Cancer Screening for CKD patients", E5971="Utilization Rate (per 100,000 patients)"),
SUMIFS(CANSCRN!$D:$D,CANSCRN!$A:$A,C5971,CANSCRN!$G:$G,D5971),
IF(AND(A5971="PSA Testing", E5971="Cost per service ($USD)"),
SUMIFS(PSA!$E:$E,PSA!$A:$A,C5971,PSA!$G:$G,D5971),
IF(AND(A5971="Colorectal Cancer Screening", E5971="Cost per service ($USD)"),
SUMIFS(COL!$E:$E,COL!$A:$A,C5971,COL!$G:$G,D5971),
IF(AND(A5971="Cervical Cancer Screening", E5971="Cost per service ($USD)"),
SUMIFS(CERV!$E:$E,CERV!$A:$A,C5971,CERV!$G:$G,D5971),
IF(AND(A5971="Cancer Screening for CKD patients", E5971="Cost per service ($USD)"),
SUMIFS(CANSCRN!$E:$E,CANSCRN!$A:$A,C5971,CANSCRN!$G:$G,D5971),
IF(AND(A5971="PSA Testing", E5971="Total Expenditure ($USD per 100,000 patients)"),
SUMIFS(PSA!$F:$F,PSA!$A:$A,C5971,PSA!$G:$G,D5971),
IF(AND(A5971="Colorectal Cancer Screening", E5971="Total Expenditure ($USD per 100,000 patients)"),
SUMIFS(COL!$F:$F,COL!$A:$A,C5971,COL!$G:$G,D5971),
IF(AND(A5971="Cervical Cancer Screening", E5971="Total Expenditure ($USD per 100,000 patients)"),
SUMIFS(CERV!$F:$F,CERV!$A:$A,C5971,CERV!$G:$G,D5971),
SUMIFS(CANSCRN!$F:$F,CANSCRN!$A:$A,C5971,CANSCRN!$G:$G,D5971))))))))))))</f>
        <v>21.393076900000001</v>
      </c>
    </row>
    <row r="5972" spans="1:6" x14ac:dyDescent="0.2">
      <c r="A5972" s="24" t="s">
        <v>105</v>
      </c>
      <c r="B5972" s="24" t="s">
        <v>101</v>
      </c>
      <c r="C5972" s="24" t="s">
        <v>62</v>
      </c>
      <c r="D5972" s="24">
        <v>2017</v>
      </c>
      <c r="E5972" s="24" t="s">
        <v>106</v>
      </c>
      <c r="F5972">
        <f>IF(AND(A5972="PSA Testing", E5972= "Utilization Rate (per 100,000 patients)"),
SUMIFS(PSA!$D:$D,PSA!$A:$A,C5972,PSA!$G:$G,D5972),
IF(AND(A5972="Colorectal Cancer Screening", E5972="Utilization Rate (per 100,000 patients)"),
SUMIFS(COL!$D:$D,COL!$A:$A,C5972,COL!$G:$G, D5972),
IF(AND(A5972="Cervical Cancer Screening", E5972="Utilization Rate (per 100,000 patients)"),
SUMIFS(CERV!$D:$D,CERV!$A:$A,C5972,CERV!$G:$G,D5972),
IF(AND(A5972="Cancer Screening for CKD patients", E5972="Utilization Rate (per 100,000 patients)"),
SUMIFS(CANSCRN!$D:$D,CANSCRN!$A:$A,C5972,CANSCRN!$G:$G,D5972),
IF(AND(A5972="PSA Testing", E5972="Cost per service ($USD)"),
SUMIFS(PSA!$E:$E,PSA!$A:$A,C5972,PSA!$G:$G,D5972),
IF(AND(A5972="Colorectal Cancer Screening", E5972="Cost per service ($USD)"),
SUMIFS(COL!$E:$E,COL!$A:$A,C5972,COL!$G:$G,D5972),
IF(AND(A5972="Cervical Cancer Screening", E5972="Cost per service ($USD)"),
SUMIFS(CERV!$E:$E,CERV!$A:$A,C5972,CERV!$G:$G,D5972),
IF(AND(A5972="Cancer Screening for CKD patients", E5972="Cost per service ($USD)"),
SUMIFS(CANSCRN!$E:$E,CANSCRN!$A:$A,C5972,CANSCRN!$G:$G,D5972),
IF(AND(A5972="PSA Testing", E5972="Total Expenditure ($USD per 100,000 patients)"),
SUMIFS(PSA!$F:$F,PSA!$A:$A,C5972,PSA!$G:$G,D5972),
IF(AND(A5972="Colorectal Cancer Screening", E5972="Total Expenditure ($USD per 100,000 patients)"),
SUMIFS(COL!$F:$F,COL!$A:$A,C5972,COL!$G:$G,D5972),
IF(AND(A5972="Cervical Cancer Screening", E5972="Total Expenditure ($USD per 100,000 patients)"),
SUMIFS(CERV!$F:$F,CERV!$A:$A,C5972,CERV!$G:$G,D5972),
SUMIFS(CANSCRN!$F:$F,CANSCRN!$A:$A,C5972,CANSCRN!$G:$G,D5972))))))))))))</f>
        <v>22.7568208</v>
      </c>
    </row>
    <row r="5973" spans="1:6" x14ac:dyDescent="0.2">
      <c r="A5973" s="24" t="s">
        <v>105</v>
      </c>
      <c r="B5973" s="24" t="s">
        <v>101</v>
      </c>
      <c r="C5973" s="24" t="s">
        <v>62</v>
      </c>
      <c r="D5973" s="24">
        <v>2018</v>
      </c>
      <c r="E5973" s="24" t="s">
        <v>106</v>
      </c>
      <c r="F5973">
        <f>IF(AND(A5973="PSA Testing", E5973= "Utilization Rate (per 100,000 patients)"),
SUMIFS(PSA!$D:$D,PSA!$A:$A,C5973,PSA!$G:$G,D5973),
IF(AND(A5973="Colorectal Cancer Screening", E5973="Utilization Rate (per 100,000 patients)"),
SUMIFS(COL!$D:$D,COL!$A:$A,C5973,COL!$G:$G, D5973),
IF(AND(A5973="Cervical Cancer Screening", E5973="Utilization Rate (per 100,000 patients)"),
SUMIFS(CERV!$D:$D,CERV!$A:$A,C5973,CERV!$G:$G,D5973),
IF(AND(A5973="Cancer Screening for CKD patients", E5973="Utilization Rate (per 100,000 patients)"),
SUMIFS(CANSCRN!$D:$D,CANSCRN!$A:$A,C5973,CANSCRN!$G:$G,D5973),
IF(AND(A5973="PSA Testing", E5973="Cost per service ($USD)"),
SUMIFS(PSA!$E:$E,PSA!$A:$A,C5973,PSA!$G:$G,D5973),
IF(AND(A5973="Colorectal Cancer Screening", E5973="Cost per service ($USD)"),
SUMIFS(COL!$E:$E,COL!$A:$A,C5973,COL!$G:$G,D5973),
IF(AND(A5973="Cervical Cancer Screening", E5973="Cost per service ($USD)"),
SUMIFS(CERV!$E:$E,CERV!$A:$A,C5973,CERV!$G:$G,D5973),
IF(AND(A5973="Cancer Screening for CKD patients", E5973="Cost per service ($USD)"),
SUMIFS(CANSCRN!$E:$E,CANSCRN!$A:$A,C5973,CANSCRN!$G:$G,D5973),
IF(AND(A5973="PSA Testing", E5973="Total Expenditure ($USD per 100,000 patients)"),
SUMIFS(PSA!$F:$F,PSA!$A:$A,C5973,PSA!$G:$G,D5973),
IF(AND(A5973="Colorectal Cancer Screening", E5973="Total Expenditure ($USD per 100,000 patients)"),
SUMIFS(COL!$F:$F,COL!$A:$A,C5973,COL!$G:$G,D5973),
IF(AND(A5973="Cervical Cancer Screening", E5973="Total Expenditure ($USD per 100,000 patients)"),
SUMIFS(CERV!$F:$F,CERV!$A:$A,C5973,CERV!$G:$G,D5973),
SUMIFS(CANSCRN!$F:$F,CANSCRN!$A:$A,C5973,CANSCRN!$G:$G,D5973))))))))))))</f>
        <v>25.7446552</v>
      </c>
    </row>
    <row r="5974" spans="1:6" x14ac:dyDescent="0.2">
      <c r="A5974" s="24" t="s">
        <v>105</v>
      </c>
      <c r="B5974" s="24" t="s">
        <v>101</v>
      </c>
      <c r="C5974" s="24" t="s">
        <v>62</v>
      </c>
      <c r="D5974" s="24">
        <v>2019</v>
      </c>
      <c r="E5974" s="24" t="s">
        <v>106</v>
      </c>
      <c r="F5974">
        <f>IF(AND(A5974="PSA Testing", E5974= "Utilization Rate (per 100,000 patients)"),
SUMIFS(PSA!$D:$D,PSA!$A:$A,C5974,PSA!$G:$G,D5974),
IF(AND(A5974="Colorectal Cancer Screening", E5974="Utilization Rate (per 100,000 patients)"),
SUMIFS(COL!$D:$D,COL!$A:$A,C5974,COL!$G:$G, D5974),
IF(AND(A5974="Cervical Cancer Screening", E5974="Utilization Rate (per 100,000 patients)"),
SUMIFS(CERV!$D:$D,CERV!$A:$A,C5974,CERV!$G:$G,D5974),
IF(AND(A5974="Cancer Screening for CKD patients", E5974="Utilization Rate (per 100,000 patients)"),
SUMIFS(CANSCRN!$D:$D,CANSCRN!$A:$A,C5974,CANSCRN!$G:$G,D5974),
IF(AND(A5974="PSA Testing", E5974="Cost per service ($USD)"),
SUMIFS(PSA!$E:$E,PSA!$A:$A,C5974,PSA!$G:$G,D5974),
IF(AND(A5974="Colorectal Cancer Screening", E5974="Cost per service ($USD)"),
SUMIFS(COL!$E:$E,COL!$A:$A,C5974,COL!$G:$G,D5974),
IF(AND(A5974="Cervical Cancer Screening", E5974="Cost per service ($USD)"),
SUMIFS(CERV!$E:$E,CERV!$A:$A,C5974,CERV!$G:$G,D5974),
IF(AND(A5974="Cancer Screening for CKD patients", E5974="Cost per service ($USD)"),
SUMIFS(CANSCRN!$E:$E,CANSCRN!$A:$A,C5974,CANSCRN!$G:$G,D5974),
IF(AND(A5974="PSA Testing", E5974="Total Expenditure ($USD per 100,000 patients)"),
SUMIFS(PSA!$F:$F,PSA!$A:$A,C5974,PSA!$G:$G,D5974),
IF(AND(A5974="Colorectal Cancer Screening", E5974="Total Expenditure ($USD per 100,000 patients)"),
SUMIFS(COL!$F:$F,COL!$A:$A,C5974,COL!$G:$G,D5974),
IF(AND(A5974="Cervical Cancer Screening", E5974="Total Expenditure ($USD per 100,000 patients)"),
SUMIFS(CERV!$F:$F,CERV!$A:$A,C5974,CERV!$G:$G,D5974),
SUMIFS(CANSCRN!$F:$F,CANSCRN!$A:$A,C5974,CANSCRN!$G:$G,D5974))))))))))))</f>
        <v>26.482162200000001</v>
      </c>
    </row>
    <row r="5975" spans="1:6" x14ac:dyDescent="0.2">
      <c r="A5975" s="24" t="s">
        <v>105</v>
      </c>
      <c r="B5975" s="24" t="s">
        <v>101</v>
      </c>
      <c r="C5975" s="24" t="s">
        <v>63</v>
      </c>
      <c r="D5975" s="24">
        <v>2009</v>
      </c>
      <c r="E5975" s="24" t="s">
        <v>106</v>
      </c>
      <c r="F5975">
        <f>IF(AND(A5975="PSA Testing", E5975= "Utilization Rate (per 100,000 patients)"),
SUMIFS(PSA!$D:$D,PSA!$A:$A,C5975,PSA!$G:$G,D5975),
IF(AND(A5975="Colorectal Cancer Screening", E5975="Utilization Rate (per 100,000 patients)"),
SUMIFS(COL!$D:$D,COL!$A:$A,C5975,COL!$G:$G, D5975),
IF(AND(A5975="Cervical Cancer Screening", E5975="Utilization Rate (per 100,000 patients)"),
SUMIFS(CERV!$D:$D,CERV!$A:$A,C5975,CERV!$G:$G,D5975),
IF(AND(A5975="Cancer Screening for CKD patients", E5975="Utilization Rate (per 100,000 patients)"),
SUMIFS(CANSCRN!$D:$D,CANSCRN!$A:$A,C5975,CANSCRN!$G:$G,D5975),
IF(AND(A5975="PSA Testing", E5975="Cost per service ($USD)"),
SUMIFS(PSA!$E:$E,PSA!$A:$A,C5975,PSA!$G:$G,D5975),
IF(AND(A5975="Colorectal Cancer Screening", E5975="Cost per service ($USD)"),
SUMIFS(COL!$E:$E,COL!$A:$A,C5975,COL!$G:$G,D5975),
IF(AND(A5975="Cervical Cancer Screening", E5975="Cost per service ($USD)"),
SUMIFS(CERV!$E:$E,CERV!$A:$A,C5975,CERV!$G:$G,D5975),
IF(AND(A5975="Cancer Screening for CKD patients", E5975="Cost per service ($USD)"),
SUMIFS(CANSCRN!$E:$E,CANSCRN!$A:$A,C5975,CANSCRN!$G:$G,D5975),
IF(AND(A5975="PSA Testing", E5975="Total Expenditure ($USD per 100,000 patients)"),
SUMIFS(PSA!$F:$F,PSA!$A:$A,C5975,PSA!$G:$G,D5975),
IF(AND(A5975="Colorectal Cancer Screening", E5975="Total Expenditure ($USD per 100,000 patients)"),
SUMIFS(COL!$F:$F,COL!$A:$A,C5975,COL!$G:$G,D5975),
IF(AND(A5975="Cervical Cancer Screening", E5975="Total Expenditure ($USD per 100,000 patients)"),
SUMIFS(CERV!$F:$F,CERV!$A:$A,C5975,CERV!$G:$G,D5975),
SUMIFS(CANSCRN!$F:$F,CANSCRN!$A:$A,C5975,CANSCRN!$G:$G,D5975))))))))))))</f>
        <v>19.685708000000002</v>
      </c>
    </row>
    <row r="5976" spans="1:6" x14ac:dyDescent="0.2">
      <c r="A5976" s="24" t="s">
        <v>105</v>
      </c>
      <c r="B5976" s="24" t="s">
        <v>101</v>
      </c>
      <c r="C5976" s="24" t="s">
        <v>63</v>
      </c>
      <c r="D5976" s="24">
        <v>2010</v>
      </c>
      <c r="E5976" s="24" t="s">
        <v>106</v>
      </c>
      <c r="F5976">
        <f>IF(AND(A5976="PSA Testing", E5976= "Utilization Rate (per 100,000 patients)"),
SUMIFS(PSA!$D:$D,PSA!$A:$A,C5976,PSA!$G:$G,D5976),
IF(AND(A5976="Colorectal Cancer Screening", E5976="Utilization Rate (per 100,000 patients)"),
SUMIFS(COL!$D:$D,COL!$A:$A,C5976,COL!$G:$G, D5976),
IF(AND(A5976="Cervical Cancer Screening", E5976="Utilization Rate (per 100,000 patients)"),
SUMIFS(CERV!$D:$D,CERV!$A:$A,C5976,CERV!$G:$G,D5976),
IF(AND(A5976="Cancer Screening for CKD patients", E5976="Utilization Rate (per 100,000 patients)"),
SUMIFS(CANSCRN!$D:$D,CANSCRN!$A:$A,C5976,CANSCRN!$G:$G,D5976),
IF(AND(A5976="PSA Testing", E5976="Cost per service ($USD)"),
SUMIFS(PSA!$E:$E,PSA!$A:$A,C5976,PSA!$G:$G,D5976),
IF(AND(A5976="Colorectal Cancer Screening", E5976="Cost per service ($USD)"),
SUMIFS(COL!$E:$E,COL!$A:$A,C5976,COL!$G:$G,D5976),
IF(AND(A5976="Cervical Cancer Screening", E5976="Cost per service ($USD)"),
SUMIFS(CERV!$E:$E,CERV!$A:$A,C5976,CERV!$G:$G,D5976),
IF(AND(A5976="Cancer Screening for CKD patients", E5976="Cost per service ($USD)"),
SUMIFS(CANSCRN!$E:$E,CANSCRN!$A:$A,C5976,CANSCRN!$G:$G,D5976),
IF(AND(A5976="PSA Testing", E5976="Total Expenditure ($USD per 100,000 patients)"),
SUMIFS(PSA!$F:$F,PSA!$A:$A,C5976,PSA!$G:$G,D5976),
IF(AND(A5976="Colorectal Cancer Screening", E5976="Total Expenditure ($USD per 100,000 patients)"),
SUMIFS(COL!$F:$F,COL!$A:$A,C5976,COL!$G:$G,D5976),
IF(AND(A5976="Cervical Cancer Screening", E5976="Total Expenditure ($USD per 100,000 patients)"),
SUMIFS(CERV!$F:$F,CERV!$A:$A,C5976,CERV!$G:$G,D5976),
SUMIFS(CANSCRN!$F:$F,CANSCRN!$A:$A,C5976,CANSCRN!$G:$G,D5976))))))))))))</f>
        <v>18.947689199999999</v>
      </c>
    </row>
    <row r="5977" spans="1:6" x14ac:dyDescent="0.2">
      <c r="A5977" s="24" t="s">
        <v>105</v>
      </c>
      <c r="B5977" s="24" t="s">
        <v>101</v>
      </c>
      <c r="C5977" s="24" t="s">
        <v>63</v>
      </c>
      <c r="D5977" s="24">
        <v>2011</v>
      </c>
      <c r="E5977" s="24" t="s">
        <v>106</v>
      </c>
      <c r="F5977">
        <f>IF(AND(A5977="PSA Testing", E5977= "Utilization Rate (per 100,000 patients)"),
SUMIFS(PSA!$D:$D,PSA!$A:$A,C5977,PSA!$G:$G,D5977),
IF(AND(A5977="Colorectal Cancer Screening", E5977="Utilization Rate (per 100,000 patients)"),
SUMIFS(COL!$D:$D,COL!$A:$A,C5977,COL!$G:$G, D5977),
IF(AND(A5977="Cervical Cancer Screening", E5977="Utilization Rate (per 100,000 patients)"),
SUMIFS(CERV!$D:$D,CERV!$A:$A,C5977,CERV!$G:$G,D5977),
IF(AND(A5977="Cancer Screening for CKD patients", E5977="Utilization Rate (per 100,000 patients)"),
SUMIFS(CANSCRN!$D:$D,CANSCRN!$A:$A,C5977,CANSCRN!$G:$G,D5977),
IF(AND(A5977="PSA Testing", E5977="Cost per service ($USD)"),
SUMIFS(PSA!$E:$E,PSA!$A:$A,C5977,PSA!$G:$G,D5977),
IF(AND(A5977="Colorectal Cancer Screening", E5977="Cost per service ($USD)"),
SUMIFS(COL!$E:$E,COL!$A:$A,C5977,COL!$G:$G,D5977),
IF(AND(A5977="Cervical Cancer Screening", E5977="Cost per service ($USD)"),
SUMIFS(CERV!$E:$E,CERV!$A:$A,C5977,CERV!$G:$G,D5977),
IF(AND(A5977="Cancer Screening for CKD patients", E5977="Cost per service ($USD)"),
SUMIFS(CANSCRN!$E:$E,CANSCRN!$A:$A,C5977,CANSCRN!$G:$G,D5977),
IF(AND(A5977="PSA Testing", E5977="Total Expenditure ($USD per 100,000 patients)"),
SUMIFS(PSA!$F:$F,PSA!$A:$A,C5977,PSA!$G:$G,D5977),
IF(AND(A5977="Colorectal Cancer Screening", E5977="Total Expenditure ($USD per 100,000 patients)"),
SUMIFS(COL!$F:$F,COL!$A:$A,C5977,COL!$G:$G,D5977),
IF(AND(A5977="Cervical Cancer Screening", E5977="Total Expenditure ($USD per 100,000 patients)"),
SUMIFS(CERV!$F:$F,CERV!$A:$A,C5977,CERV!$G:$G,D5977),
SUMIFS(CANSCRN!$F:$F,CANSCRN!$A:$A,C5977,CANSCRN!$G:$G,D5977))))))))))))</f>
        <v>23.8885714</v>
      </c>
    </row>
    <row r="5978" spans="1:6" x14ac:dyDescent="0.2">
      <c r="A5978" s="24" t="s">
        <v>105</v>
      </c>
      <c r="B5978" s="24" t="s">
        <v>101</v>
      </c>
      <c r="C5978" s="24" t="s">
        <v>63</v>
      </c>
      <c r="D5978" s="24">
        <v>2012</v>
      </c>
      <c r="E5978" s="24" t="s">
        <v>106</v>
      </c>
      <c r="F5978">
        <f>IF(AND(A5978="PSA Testing", E5978= "Utilization Rate (per 100,000 patients)"),
SUMIFS(PSA!$D:$D,PSA!$A:$A,C5978,PSA!$G:$G,D5978),
IF(AND(A5978="Colorectal Cancer Screening", E5978="Utilization Rate (per 100,000 patients)"),
SUMIFS(COL!$D:$D,COL!$A:$A,C5978,COL!$G:$G, D5978),
IF(AND(A5978="Cervical Cancer Screening", E5978="Utilization Rate (per 100,000 patients)"),
SUMIFS(CERV!$D:$D,CERV!$A:$A,C5978,CERV!$G:$G,D5978),
IF(AND(A5978="Cancer Screening for CKD patients", E5978="Utilization Rate (per 100,000 patients)"),
SUMIFS(CANSCRN!$D:$D,CANSCRN!$A:$A,C5978,CANSCRN!$G:$G,D5978),
IF(AND(A5978="PSA Testing", E5978="Cost per service ($USD)"),
SUMIFS(PSA!$E:$E,PSA!$A:$A,C5978,PSA!$G:$G,D5978),
IF(AND(A5978="Colorectal Cancer Screening", E5978="Cost per service ($USD)"),
SUMIFS(COL!$E:$E,COL!$A:$A,C5978,COL!$G:$G,D5978),
IF(AND(A5978="Cervical Cancer Screening", E5978="Cost per service ($USD)"),
SUMIFS(CERV!$E:$E,CERV!$A:$A,C5978,CERV!$G:$G,D5978),
IF(AND(A5978="Cancer Screening for CKD patients", E5978="Cost per service ($USD)"),
SUMIFS(CANSCRN!$E:$E,CANSCRN!$A:$A,C5978,CANSCRN!$G:$G,D5978),
IF(AND(A5978="PSA Testing", E5978="Total Expenditure ($USD per 100,000 patients)"),
SUMIFS(PSA!$F:$F,PSA!$A:$A,C5978,PSA!$G:$G,D5978),
IF(AND(A5978="Colorectal Cancer Screening", E5978="Total Expenditure ($USD per 100,000 patients)"),
SUMIFS(COL!$F:$F,COL!$A:$A,C5978,COL!$G:$G,D5978),
IF(AND(A5978="Cervical Cancer Screening", E5978="Total Expenditure ($USD per 100,000 patients)"),
SUMIFS(CERV!$F:$F,CERV!$A:$A,C5978,CERV!$G:$G,D5978),
SUMIFS(CANSCRN!$F:$F,CANSCRN!$A:$A,C5978,CANSCRN!$G:$G,D5978))))))))))))</f>
        <v>28.264396600000001</v>
      </c>
    </row>
    <row r="5979" spans="1:6" x14ac:dyDescent="0.2">
      <c r="A5979" s="24" t="s">
        <v>105</v>
      </c>
      <c r="B5979" s="24" t="s">
        <v>101</v>
      </c>
      <c r="C5979" s="24" t="s">
        <v>63</v>
      </c>
      <c r="D5979" s="24">
        <v>2013</v>
      </c>
      <c r="E5979" s="24" t="s">
        <v>106</v>
      </c>
      <c r="F5979">
        <f>IF(AND(A5979="PSA Testing", E5979= "Utilization Rate (per 100,000 patients)"),
SUMIFS(PSA!$D:$D,PSA!$A:$A,C5979,PSA!$G:$G,D5979),
IF(AND(A5979="Colorectal Cancer Screening", E5979="Utilization Rate (per 100,000 patients)"),
SUMIFS(COL!$D:$D,COL!$A:$A,C5979,COL!$G:$G, D5979),
IF(AND(A5979="Cervical Cancer Screening", E5979="Utilization Rate (per 100,000 patients)"),
SUMIFS(CERV!$D:$D,CERV!$A:$A,C5979,CERV!$G:$G,D5979),
IF(AND(A5979="Cancer Screening for CKD patients", E5979="Utilization Rate (per 100,000 patients)"),
SUMIFS(CANSCRN!$D:$D,CANSCRN!$A:$A,C5979,CANSCRN!$G:$G,D5979),
IF(AND(A5979="PSA Testing", E5979="Cost per service ($USD)"),
SUMIFS(PSA!$E:$E,PSA!$A:$A,C5979,PSA!$G:$G,D5979),
IF(AND(A5979="Colorectal Cancer Screening", E5979="Cost per service ($USD)"),
SUMIFS(COL!$E:$E,COL!$A:$A,C5979,COL!$G:$G,D5979),
IF(AND(A5979="Cervical Cancer Screening", E5979="Cost per service ($USD)"),
SUMIFS(CERV!$E:$E,CERV!$A:$A,C5979,CERV!$G:$G,D5979),
IF(AND(A5979="Cancer Screening for CKD patients", E5979="Cost per service ($USD)"),
SUMIFS(CANSCRN!$E:$E,CANSCRN!$A:$A,C5979,CANSCRN!$G:$G,D5979),
IF(AND(A5979="PSA Testing", E5979="Total Expenditure ($USD per 100,000 patients)"),
SUMIFS(PSA!$F:$F,PSA!$A:$A,C5979,PSA!$G:$G,D5979),
IF(AND(A5979="Colorectal Cancer Screening", E5979="Total Expenditure ($USD per 100,000 patients)"),
SUMIFS(COL!$F:$F,COL!$A:$A,C5979,COL!$G:$G,D5979),
IF(AND(A5979="Cervical Cancer Screening", E5979="Total Expenditure ($USD per 100,000 patients)"),
SUMIFS(CERV!$F:$F,CERV!$A:$A,C5979,CERV!$G:$G,D5979),
SUMIFS(CANSCRN!$F:$F,CANSCRN!$A:$A,C5979,CANSCRN!$G:$G,D5979))))))))))))</f>
        <v>29.162408800000001</v>
      </c>
    </row>
    <row r="5980" spans="1:6" x14ac:dyDescent="0.2">
      <c r="A5980" s="24" t="s">
        <v>105</v>
      </c>
      <c r="B5980" s="24" t="s">
        <v>101</v>
      </c>
      <c r="C5980" s="24" t="s">
        <v>63</v>
      </c>
      <c r="D5980" s="24">
        <v>2014</v>
      </c>
      <c r="E5980" s="24" t="s">
        <v>106</v>
      </c>
      <c r="F5980">
        <f>IF(AND(A5980="PSA Testing", E5980= "Utilization Rate (per 100,000 patients)"),
SUMIFS(PSA!$D:$D,PSA!$A:$A,C5980,PSA!$G:$G,D5980),
IF(AND(A5980="Colorectal Cancer Screening", E5980="Utilization Rate (per 100,000 patients)"),
SUMIFS(COL!$D:$D,COL!$A:$A,C5980,COL!$G:$G, D5980),
IF(AND(A5980="Cervical Cancer Screening", E5980="Utilization Rate (per 100,000 patients)"),
SUMIFS(CERV!$D:$D,CERV!$A:$A,C5980,CERV!$G:$G,D5980),
IF(AND(A5980="Cancer Screening for CKD patients", E5980="Utilization Rate (per 100,000 patients)"),
SUMIFS(CANSCRN!$D:$D,CANSCRN!$A:$A,C5980,CANSCRN!$G:$G,D5980),
IF(AND(A5980="PSA Testing", E5980="Cost per service ($USD)"),
SUMIFS(PSA!$E:$E,PSA!$A:$A,C5980,PSA!$G:$G,D5980),
IF(AND(A5980="Colorectal Cancer Screening", E5980="Cost per service ($USD)"),
SUMIFS(COL!$E:$E,COL!$A:$A,C5980,COL!$G:$G,D5980),
IF(AND(A5980="Cervical Cancer Screening", E5980="Cost per service ($USD)"),
SUMIFS(CERV!$E:$E,CERV!$A:$A,C5980,CERV!$G:$G,D5980),
IF(AND(A5980="Cancer Screening for CKD patients", E5980="Cost per service ($USD)"),
SUMIFS(CANSCRN!$E:$E,CANSCRN!$A:$A,C5980,CANSCRN!$G:$G,D5980),
IF(AND(A5980="PSA Testing", E5980="Total Expenditure ($USD per 100,000 patients)"),
SUMIFS(PSA!$F:$F,PSA!$A:$A,C5980,PSA!$G:$G,D5980),
IF(AND(A5980="Colorectal Cancer Screening", E5980="Total Expenditure ($USD per 100,000 patients)"),
SUMIFS(COL!$F:$F,COL!$A:$A,C5980,COL!$G:$G,D5980),
IF(AND(A5980="Cervical Cancer Screening", E5980="Total Expenditure ($USD per 100,000 patients)"),
SUMIFS(CERV!$F:$F,CERV!$A:$A,C5980,CERV!$G:$G,D5980),
SUMIFS(CANSCRN!$F:$F,CANSCRN!$A:$A,C5980,CANSCRN!$G:$G,D5980))))))))))))</f>
        <v>25.972584300000001</v>
      </c>
    </row>
    <row r="5981" spans="1:6" x14ac:dyDescent="0.2">
      <c r="A5981" s="24" t="s">
        <v>105</v>
      </c>
      <c r="B5981" s="24" t="s">
        <v>101</v>
      </c>
      <c r="C5981" s="24" t="s">
        <v>63</v>
      </c>
      <c r="D5981" s="24">
        <v>2015</v>
      </c>
      <c r="E5981" s="24" t="s">
        <v>106</v>
      </c>
      <c r="F5981">
        <f>IF(AND(A5981="PSA Testing", E5981= "Utilization Rate (per 100,000 patients)"),
SUMIFS(PSA!$D:$D,PSA!$A:$A,C5981,PSA!$G:$G,D5981),
IF(AND(A5981="Colorectal Cancer Screening", E5981="Utilization Rate (per 100,000 patients)"),
SUMIFS(COL!$D:$D,COL!$A:$A,C5981,COL!$G:$G, D5981),
IF(AND(A5981="Cervical Cancer Screening", E5981="Utilization Rate (per 100,000 patients)"),
SUMIFS(CERV!$D:$D,CERV!$A:$A,C5981,CERV!$G:$G,D5981),
IF(AND(A5981="Cancer Screening for CKD patients", E5981="Utilization Rate (per 100,000 patients)"),
SUMIFS(CANSCRN!$D:$D,CANSCRN!$A:$A,C5981,CANSCRN!$G:$G,D5981),
IF(AND(A5981="PSA Testing", E5981="Cost per service ($USD)"),
SUMIFS(PSA!$E:$E,PSA!$A:$A,C5981,PSA!$G:$G,D5981),
IF(AND(A5981="Colorectal Cancer Screening", E5981="Cost per service ($USD)"),
SUMIFS(COL!$E:$E,COL!$A:$A,C5981,COL!$G:$G,D5981),
IF(AND(A5981="Cervical Cancer Screening", E5981="Cost per service ($USD)"),
SUMIFS(CERV!$E:$E,CERV!$A:$A,C5981,CERV!$G:$G,D5981),
IF(AND(A5981="Cancer Screening for CKD patients", E5981="Cost per service ($USD)"),
SUMIFS(CANSCRN!$E:$E,CANSCRN!$A:$A,C5981,CANSCRN!$G:$G,D5981),
IF(AND(A5981="PSA Testing", E5981="Total Expenditure ($USD per 100,000 patients)"),
SUMIFS(PSA!$F:$F,PSA!$A:$A,C5981,PSA!$G:$G,D5981),
IF(AND(A5981="Colorectal Cancer Screening", E5981="Total Expenditure ($USD per 100,000 patients)"),
SUMIFS(COL!$F:$F,COL!$A:$A,C5981,COL!$G:$G,D5981),
IF(AND(A5981="Cervical Cancer Screening", E5981="Total Expenditure ($USD per 100,000 patients)"),
SUMIFS(CERV!$F:$F,CERV!$A:$A,C5981,CERV!$G:$G,D5981),
SUMIFS(CANSCRN!$F:$F,CANSCRN!$A:$A,C5981,CANSCRN!$G:$G,D5981))))))))))))</f>
        <v>25.921948100000002</v>
      </c>
    </row>
    <row r="5982" spans="1:6" x14ac:dyDescent="0.2">
      <c r="A5982" s="24" t="s">
        <v>105</v>
      </c>
      <c r="B5982" s="24" t="s">
        <v>101</v>
      </c>
      <c r="C5982" s="24" t="s">
        <v>63</v>
      </c>
      <c r="D5982" s="24">
        <v>2016</v>
      </c>
      <c r="E5982" s="24" t="s">
        <v>106</v>
      </c>
      <c r="F5982">
        <f>IF(AND(A5982="PSA Testing", E5982= "Utilization Rate (per 100,000 patients)"),
SUMIFS(PSA!$D:$D,PSA!$A:$A,C5982,PSA!$G:$G,D5982),
IF(AND(A5982="Colorectal Cancer Screening", E5982="Utilization Rate (per 100,000 patients)"),
SUMIFS(COL!$D:$D,COL!$A:$A,C5982,COL!$G:$G, D5982),
IF(AND(A5982="Cervical Cancer Screening", E5982="Utilization Rate (per 100,000 patients)"),
SUMIFS(CERV!$D:$D,CERV!$A:$A,C5982,CERV!$G:$G,D5982),
IF(AND(A5982="Cancer Screening for CKD patients", E5982="Utilization Rate (per 100,000 patients)"),
SUMIFS(CANSCRN!$D:$D,CANSCRN!$A:$A,C5982,CANSCRN!$G:$G,D5982),
IF(AND(A5982="PSA Testing", E5982="Cost per service ($USD)"),
SUMIFS(PSA!$E:$E,PSA!$A:$A,C5982,PSA!$G:$G,D5982),
IF(AND(A5982="Colorectal Cancer Screening", E5982="Cost per service ($USD)"),
SUMIFS(COL!$E:$E,COL!$A:$A,C5982,COL!$G:$G,D5982),
IF(AND(A5982="Cervical Cancer Screening", E5982="Cost per service ($USD)"),
SUMIFS(CERV!$E:$E,CERV!$A:$A,C5982,CERV!$G:$G,D5982),
IF(AND(A5982="Cancer Screening for CKD patients", E5982="Cost per service ($USD)"),
SUMIFS(CANSCRN!$E:$E,CANSCRN!$A:$A,C5982,CANSCRN!$G:$G,D5982),
IF(AND(A5982="PSA Testing", E5982="Total Expenditure ($USD per 100,000 patients)"),
SUMIFS(PSA!$F:$F,PSA!$A:$A,C5982,PSA!$G:$G,D5982),
IF(AND(A5982="Colorectal Cancer Screening", E5982="Total Expenditure ($USD per 100,000 patients)"),
SUMIFS(COL!$F:$F,COL!$A:$A,C5982,COL!$G:$G,D5982),
IF(AND(A5982="Cervical Cancer Screening", E5982="Total Expenditure ($USD per 100,000 patients)"),
SUMIFS(CERV!$F:$F,CERV!$A:$A,C5982,CERV!$G:$G,D5982),
SUMIFS(CANSCRN!$F:$F,CANSCRN!$A:$A,C5982,CANSCRN!$G:$G,D5982))))))))))))</f>
        <v>25.522782599999999</v>
      </c>
    </row>
    <row r="5983" spans="1:6" x14ac:dyDescent="0.2">
      <c r="A5983" s="24" t="s">
        <v>105</v>
      </c>
      <c r="B5983" s="24" t="s">
        <v>101</v>
      </c>
      <c r="C5983" s="24" t="s">
        <v>63</v>
      </c>
      <c r="D5983" s="24">
        <v>2017</v>
      </c>
      <c r="E5983" s="24" t="s">
        <v>106</v>
      </c>
      <c r="F5983">
        <f>IF(AND(A5983="PSA Testing", E5983= "Utilization Rate (per 100,000 patients)"),
SUMIFS(PSA!$D:$D,PSA!$A:$A,C5983,PSA!$G:$G,D5983),
IF(AND(A5983="Colorectal Cancer Screening", E5983="Utilization Rate (per 100,000 patients)"),
SUMIFS(COL!$D:$D,COL!$A:$A,C5983,COL!$G:$G, D5983),
IF(AND(A5983="Cervical Cancer Screening", E5983="Utilization Rate (per 100,000 patients)"),
SUMIFS(CERV!$D:$D,CERV!$A:$A,C5983,CERV!$G:$G,D5983),
IF(AND(A5983="Cancer Screening for CKD patients", E5983="Utilization Rate (per 100,000 patients)"),
SUMIFS(CANSCRN!$D:$D,CANSCRN!$A:$A,C5983,CANSCRN!$G:$G,D5983),
IF(AND(A5983="PSA Testing", E5983="Cost per service ($USD)"),
SUMIFS(PSA!$E:$E,PSA!$A:$A,C5983,PSA!$G:$G,D5983),
IF(AND(A5983="Colorectal Cancer Screening", E5983="Cost per service ($USD)"),
SUMIFS(COL!$E:$E,COL!$A:$A,C5983,COL!$G:$G,D5983),
IF(AND(A5983="Cervical Cancer Screening", E5983="Cost per service ($USD)"),
SUMIFS(CERV!$E:$E,CERV!$A:$A,C5983,CERV!$G:$G,D5983),
IF(AND(A5983="Cancer Screening for CKD patients", E5983="Cost per service ($USD)"),
SUMIFS(CANSCRN!$E:$E,CANSCRN!$A:$A,C5983,CANSCRN!$G:$G,D5983),
IF(AND(A5983="PSA Testing", E5983="Total Expenditure ($USD per 100,000 patients)"),
SUMIFS(PSA!$F:$F,PSA!$A:$A,C5983,PSA!$G:$G,D5983),
IF(AND(A5983="Colorectal Cancer Screening", E5983="Total Expenditure ($USD per 100,000 patients)"),
SUMIFS(COL!$F:$F,COL!$A:$A,C5983,COL!$G:$G,D5983),
IF(AND(A5983="Cervical Cancer Screening", E5983="Total Expenditure ($USD per 100,000 patients)"),
SUMIFS(CERV!$F:$F,CERV!$A:$A,C5983,CERV!$G:$G,D5983),
SUMIFS(CANSCRN!$F:$F,CANSCRN!$A:$A,C5983,CANSCRN!$G:$G,D5983))))))))))))</f>
        <v>26.9400735</v>
      </c>
    </row>
    <row r="5984" spans="1:6" x14ac:dyDescent="0.2">
      <c r="A5984" s="24" t="s">
        <v>105</v>
      </c>
      <c r="B5984" s="24" t="s">
        <v>101</v>
      </c>
      <c r="C5984" s="24" t="s">
        <v>63</v>
      </c>
      <c r="D5984" s="24">
        <v>2018</v>
      </c>
      <c r="E5984" s="24" t="s">
        <v>106</v>
      </c>
      <c r="F5984">
        <f>IF(AND(A5984="PSA Testing", E5984= "Utilization Rate (per 100,000 patients)"),
SUMIFS(PSA!$D:$D,PSA!$A:$A,C5984,PSA!$G:$G,D5984),
IF(AND(A5984="Colorectal Cancer Screening", E5984="Utilization Rate (per 100,000 patients)"),
SUMIFS(COL!$D:$D,COL!$A:$A,C5984,COL!$G:$G, D5984),
IF(AND(A5984="Cervical Cancer Screening", E5984="Utilization Rate (per 100,000 patients)"),
SUMIFS(CERV!$D:$D,CERV!$A:$A,C5984,CERV!$G:$G,D5984),
IF(AND(A5984="Cancer Screening for CKD patients", E5984="Utilization Rate (per 100,000 patients)"),
SUMIFS(CANSCRN!$D:$D,CANSCRN!$A:$A,C5984,CANSCRN!$G:$G,D5984),
IF(AND(A5984="PSA Testing", E5984="Cost per service ($USD)"),
SUMIFS(PSA!$E:$E,PSA!$A:$A,C5984,PSA!$G:$G,D5984),
IF(AND(A5984="Colorectal Cancer Screening", E5984="Cost per service ($USD)"),
SUMIFS(COL!$E:$E,COL!$A:$A,C5984,COL!$G:$G,D5984),
IF(AND(A5984="Cervical Cancer Screening", E5984="Cost per service ($USD)"),
SUMIFS(CERV!$E:$E,CERV!$A:$A,C5984,CERV!$G:$G,D5984),
IF(AND(A5984="Cancer Screening for CKD patients", E5984="Cost per service ($USD)"),
SUMIFS(CANSCRN!$E:$E,CANSCRN!$A:$A,C5984,CANSCRN!$G:$G,D5984),
IF(AND(A5984="PSA Testing", E5984="Total Expenditure ($USD per 100,000 patients)"),
SUMIFS(PSA!$F:$F,PSA!$A:$A,C5984,PSA!$G:$G,D5984),
IF(AND(A5984="Colorectal Cancer Screening", E5984="Total Expenditure ($USD per 100,000 patients)"),
SUMIFS(COL!$F:$F,COL!$A:$A,C5984,COL!$G:$G,D5984),
IF(AND(A5984="Cervical Cancer Screening", E5984="Total Expenditure ($USD per 100,000 patients)"),
SUMIFS(CERV!$F:$F,CERV!$A:$A,C5984,CERV!$G:$G,D5984),
SUMIFS(CANSCRN!$F:$F,CANSCRN!$A:$A,C5984,CANSCRN!$G:$G,D5984))))))))))))</f>
        <v>29.472582800000001</v>
      </c>
    </row>
    <row r="5985" spans="1:6" x14ac:dyDescent="0.2">
      <c r="A5985" s="24" t="s">
        <v>105</v>
      </c>
      <c r="B5985" s="24" t="s">
        <v>101</v>
      </c>
      <c r="C5985" s="24" t="s">
        <v>63</v>
      </c>
      <c r="D5985" s="24">
        <v>2019</v>
      </c>
      <c r="E5985" s="24" t="s">
        <v>106</v>
      </c>
      <c r="F5985">
        <f>IF(AND(A5985="PSA Testing", E5985= "Utilization Rate (per 100,000 patients)"),
SUMIFS(PSA!$D:$D,PSA!$A:$A,C5985,PSA!$G:$G,D5985),
IF(AND(A5985="Colorectal Cancer Screening", E5985="Utilization Rate (per 100,000 patients)"),
SUMIFS(COL!$D:$D,COL!$A:$A,C5985,COL!$G:$G, D5985),
IF(AND(A5985="Cervical Cancer Screening", E5985="Utilization Rate (per 100,000 patients)"),
SUMIFS(CERV!$D:$D,CERV!$A:$A,C5985,CERV!$G:$G,D5985),
IF(AND(A5985="Cancer Screening for CKD patients", E5985="Utilization Rate (per 100,000 patients)"),
SUMIFS(CANSCRN!$D:$D,CANSCRN!$A:$A,C5985,CANSCRN!$G:$G,D5985),
IF(AND(A5985="PSA Testing", E5985="Cost per service ($USD)"),
SUMIFS(PSA!$E:$E,PSA!$A:$A,C5985,PSA!$G:$G,D5985),
IF(AND(A5985="Colorectal Cancer Screening", E5985="Cost per service ($USD)"),
SUMIFS(COL!$E:$E,COL!$A:$A,C5985,COL!$G:$G,D5985),
IF(AND(A5985="Cervical Cancer Screening", E5985="Cost per service ($USD)"),
SUMIFS(CERV!$E:$E,CERV!$A:$A,C5985,CERV!$G:$G,D5985),
IF(AND(A5985="Cancer Screening for CKD patients", E5985="Cost per service ($USD)"),
SUMIFS(CANSCRN!$E:$E,CANSCRN!$A:$A,C5985,CANSCRN!$G:$G,D5985),
IF(AND(A5985="PSA Testing", E5985="Total Expenditure ($USD per 100,000 patients)"),
SUMIFS(PSA!$F:$F,PSA!$A:$A,C5985,PSA!$G:$G,D5985),
IF(AND(A5985="Colorectal Cancer Screening", E5985="Total Expenditure ($USD per 100,000 patients)"),
SUMIFS(COL!$F:$F,COL!$A:$A,C5985,COL!$G:$G,D5985),
IF(AND(A5985="Cervical Cancer Screening", E5985="Total Expenditure ($USD per 100,000 patients)"),
SUMIFS(CERV!$F:$F,CERV!$A:$A,C5985,CERV!$G:$G,D5985),
SUMIFS(CANSCRN!$F:$F,CANSCRN!$A:$A,C5985,CANSCRN!$G:$G,D5985))))))))))))</f>
        <v>26.7477193</v>
      </c>
    </row>
    <row r="5986" spans="1:6" x14ac:dyDescent="0.2">
      <c r="A5986" s="24" t="s">
        <v>105</v>
      </c>
      <c r="B5986" s="24" t="s">
        <v>101</v>
      </c>
      <c r="C5986" s="24" t="s">
        <v>64</v>
      </c>
      <c r="D5986" s="24">
        <v>2009</v>
      </c>
      <c r="E5986" s="24" t="s">
        <v>106</v>
      </c>
      <c r="F5986">
        <f>IF(AND(A5986="PSA Testing", E5986= "Utilization Rate (per 100,000 patients)"),
SUMIFS(PSA!$D:$D,PSA!$A:$A,C5986,PSA!$G:$G,D5986),
IF(AND(A5986="Colorectal Cancer Screening", E5986="Utilization Rate (per 100,000 patients)"),
SUMIFS(COL!$D:$D,COL!$A:$A,C5986,COL!$G:$G, D5986),
IF(AND(A5986="Cervical Cancer Screening", E5986="Utilization Rate (per 100,000 patients)"),
SUMIFS(CERV!$D:$D,CERV!$A:$A,C5986,CERV!$G:$G,D5986),
IF(AND(A5986="Cancer Screening for CKD patients", E5986="Utilization Rate (per 100,000 patients)"),
SUMIFS(CANSCRN!$D:$D,CANSCRN!$A:$A,C5986,CANSCRN!$G:$G,D5986),
IF(AND(A5986="PSA Testing", E5986="Cost per service ($USD)"),
SUMIFS(PSA!$E:$E,PSA!$A:$A,C5986,PSA!$G:$G,D5986),
IF(AND(A5986="Colorectal Cancer Screening", E5986="Cost per service ($USD)"),
SUMIFS(COL!$E:$E,COL!$A:$A,C5986,COL!$G:$G,D5986),
IF(AND(A5986="Cervical Cancer Screening", E5986="Cost per service ($USD)"),
SUMIFS(CERV!$E:$E,CERV!$A:$A,C5986,CERV!$G:$G,D5986),
IF(AND(A5986="Cancer Screening for CKD patients", E5986="Cost per service ($USD)"),
SUMIFS(CANSCRN!$E:$E,CANSCRN!$A:$A,C5986,CANSCRN!$G:$G,D5986),
IF(AND(A5986="PSA Testing", E5986="Total Expenditure ($USD per 100,000 patients)"),
SUMIFS(PSA!$F:$F,PSA!$A:$A,C5986,PSA!$G:$G,D5986),
IF(AND(A5986="Colorectal Cancer Screening", E5986="Total Expenditure ($USD per 100,000 patients)"),
SUMIFS(COL!$F:$F,COL!$A:$A,C5986,COL!$G:$G,D5986),
IF(AND(A5986="Cervical Cancer Screening", E5986="Total Expenditure ($USD per 100,000 patients)"),
SUMIFS(CERV!$F:$F,CERV!$A:$A,C5986,CERV!$G:$G,D5986),
SUMIFS(CANSCRN!$F:$F,CANSCRN!$A:$A,C5986,CANSCRN!$G:$G,D5986))))))))))))</f>
        <v>22.009161599999999</v>
      </c>
    </row>
    <row r="5987" spans="1:6" x14ac:dyDescent="0.2">
      <c r="A5987" s="24" t="s">
        <v>105</v>
      </c>
      <c r="B5987" s="24" t="s">
        <v>101</v>
      </c>
      <c r="C5987" s="24" t="s">
        <v>64</v>
      </c>
      <c r="D5987" s="24">
        <v>2010</v>
      </c>
      <c r="E5987" s="24" t="s">
        <v>106</v>
      </c>
      <c r="F5987">
        <f>IF(AND(A5987="PSA Testing", E5987= "Utilization Rate (per 100,000 patients)"),
SUMIFS(PSA!$D:$D,PSA!$A:$A,C5987,PSA!$G:$G,D5987),
IF(AND(A5987="Colorectal Cancer Screening", E5987="Utilization Rate (per 100,000 patients)"),
SUMIFS(COL!$D:$D,COL!$A:$A,C5987,COL!$G:$G, D5987),
IF(AND(A5987="Cervical Cancer Screening", E5987="Utilization Rate (per 100,000 patients)"),
SUMIFS(CERV!$D:$D,CERV!$A:$A,C5987,CERV!$G:$G,D5987),
IF(AND(A5987="Cancer Screening for CKD patients", E5987="Utilization Rate (per 100,000 patients)"),
SUMIFS(CANSCRN!$D:$D,CANSCRN!$A:$A,C5987,CANSCRN!$G:$G,D5987),
IF(AND(A5987="PSA Testing", E5987="Cost per service ($USD)"),
SUMIFS(PSA!$E:$E,PSA!$A:$A,C5987,PSA!$G:$G,D5987),
IF(AND(A5987="Colorectal Cancer Screening", E5987="Cost per service ($USD)"),
SUMIFS(COL!$E:$E,COL!$A:$A,C5987,COL!$G:$G,D5987),
IF(AND(A5987="Cervical Cancer Screening", E5987="Cost per service ($USD)"),
SUMIFS(CERV!$E:$E,CERV!$A:$A,C5987,CERV!$G:$G,D5987),
IF(AND(A5987="Cancer Screening for CKD patients", E5987="Cost per service ($USD)"),
SUMIFS(CANSCRN!$E:$E,CANSCRN!$A:$A,C5987,CANSCRN!$G:$G,D5987),
IF(AND(A5987="PSA Testing", E5987="Total Expenditure ($USD per 100,000 patients)"),
SUMIFS(PSA!$F:$F,PSA!$A:$A,C5987,PSA!$G:$G,D5987),
IF(AND(A5987="Colorectal Cancer Screening", E5987="Total Expenditure ($USD per 100,000 patients)"),
SUMIFS(COL!$F:$F,COL!$A:$A,C5987,COL!$G:$G,D5987),
IF(AND(A5987="Cervical Cancer Screening", E5987="Total Expenditure ($USD per 100,000 patients)"),
SUMIFS(CERV!$F:$F,CERV!$A:$A,C5987,CERV!$G:$G,D5987),
SUMIFS(CANSCRN!$F:$F,CANSCRN!$A:$A,C5987,CANSCRN!$G:$G,D5987))))))))))))</f>
        <v>20.244154200000001</v>
      </c>
    </row>
    <row r="5988" spans="1:6" x14ac:dyDescent="0.2">
      <c r="A5988" s="24" t="s">
        <v>105</v>
      </c>
      <c r="B5988" s="24" t="s">
        <v>101</v>
      </c>
      <c r="C5988" s="24" t="s">
        <v>64</v>
      </c>
      <c r="D5988" s="24">
        <v>2011</v>
      </c>
      <c r="E5988" s="24" t="s">
        <v>106</v>
      </c>
      <c r="F5988">
        <f>IF(AND(A5988="PSA Testing", E5988= "Utilization Rate (per 100,000 patients)"),
SUMIFS(PSA!$D:$D,PSA!$A:$A,C5988,PSA!$G:$G,D5988),
IF(AND(A5988="Colorectal Cancer Screening", E5988="Utilization Rate (per 100,000 patients)"),
SUMIFS(COL!$D:$D,COL!$A:$A,C5988,COL!$G:$G, D5988),
IF(AND(A5988="Cervical Cancer Screening", E5988="Utilization Rate (per 100,000 patients)"),
SUMIFS(CERV!$D:$D,CERV!$A:$A,C5988,CERV!$G:$G,D5988),
IF(AND(A5988="Cancer Screening for CKD patients", E5988="Utilization Rate (per 100,000 patients)"),
SUMIFS(CANSCRN!$D:$D,CANSCRN!$A:$A,C5988,CANSCRN!$G:$G,D5988),
IF(AND(A5988="PSA Testing", E5988="Cost per service ($USD)"),
SUMIFS(PSA!$E:$E,PSA!$A:$A,C5988,PSA!$G:$G,D5988),
IF(AND(A5988="Colorectal Cancer Screening", E5988="Cost per service ($USD)"),
SUMIFS(COL!$E:$E,COL!$A:$A,C5988,COL!$G:$G,D5988),
IF(AND(A5988="Cervical Cancer Screening", E5988="Cost per service ($USD)"),
SUMIFS(CERV!$E:$E,CERV!$A:$A,C5988,CERV!$G:$G,D5988),
IF(AND(A5988="Cancer Screening for CKD patients", E5988="Cost per service ($USD)"),
SUMIFS(CANSCRN!$E:$E,CANSCRN!$A:$A,C5988,CANSCRN!$G:$G,D5988),
IF(AND(A5988="PSA Testing", E5988="Total Expenditure ($USD per 100,000 patients)"),
SUMIFS(PSA!$F:$F,PSA!$A:$A,C5988,PSA!$G:$G,D5988),
IF(AND(A5988="Colorectal Cancer Screening", E5988="Total Expenditure ($USD per 100,000 patients)"),
SUMIFS(COL!$F:$F,COL!$A:$A,C5988,COL!$G:$G,D5988),
IF(AND(A5988="Cervical Cancer Screening", E5988="Total Expenditure ($USD per 100,000 patients)"),
SUMIFS(CERV!$F:$F,CERV!$A:$A,C5988,CERV!$G:$G,D5988),
SUMIFS(CANSCRN!$F:$F,CANSCRN!$A:$A,C5988,CANSCRN!$G:$G,D5988))))))))))))</f>
        <v>26.856567999999999</v>
      </c>
    </row>
    <row r="5989" spans="1:6" x14ac:dyDescent="0.2">
      <c r="A5989" s="24" t="s">
        <v>105</v>
      </c>
      <c r="B5989" s="24" t="s">
        <v>101</v>
      </c>
      <c r="C5989" s="24" t="s">
        <v>64</v>
      </c>
      <c r="D5989" s="24">
        <v>2012</v>
      </c>
      <c r="E5989" s="24" t="s">
        <v>106</v>
      </c>
      <c r="F5989">
        <f>IF(AND(A5989="PSA Testing", E5989= "Utilization Rate (per 100,000 patients)"),
SUMIFS(PSA!$D:$D,PSA!$A:$A,C5989,PSA!$G:$G,D5989),
IF(AND(A5989="Colorectal Cancer Screening", E5989="Utilization Rate (per 100,000 patients)"),
SUMIFS(COL!$D:$D,COL!$A:$A,C5989,COL!$G:$G, D5989),
IF(AND(A5989="Cervical Cancer Screening", E5989="Utilization Rate (per 100,000 patients)"),
SUMIFS(CERV!$D:$D,CERV!$A:$A,C5989,CERV!$G:$G,D5989),
IF(AND(A5989="Cancer Screening for CKD patients", E5989="Utilization Rate (per 100,000 patients)"),
SUMIFS(CANSCRN!$D:$D,CANSCRN!$A:$A,C5989,CANSCRN!$G:$G,D5989),
IF(AND(A5989="PSA Testing", E5989="Cost per service ($USD)"),
SUMIFS(PSA!$E:$E,PSA!$A:$A,C5989,PSA!$G:$G,D5989),
IF(AND(A5989="Colorectal Cancer Screening", E5989="Cost per service ($USD)"),
SUMIFS(COL!$E:$E,COL!$A:$A,C5989,COL!$G:$G,D5989),
IF(AND(A5989="Cervical Cancer Screening", E5989="Cost per service ($USD)"),
SUMIFS(CERV!$E:$E,CERV!$A:$A,C5989,CERV!$G:$G,D5989),
IF(AND(A5989="Cancer Screening for CKD patients", E5989="Cost per service ($USD)"),
SUMIFS(CANSCRN!$E:$E,CANSCRN!$A:$A,C5989,CANSCRN!$G:$G,D5989),
IF(AND(A5989="PSA Testing", E5989="Total Expenditure ($USD per 100,000 patients)"),
SUMIFS(PSA!$F:$F,PSA!$A:$A,C5989,PSA!$G:$G,D5989),
IF(AND(A5989="Colorectal Cancer Screening", E5989="Total Expenditure ($USD per 100,000 patients)"),
SUMIFS(COL!$F:$F,COL!$A:$A,C5989,COL!$G:$G,D5989),
IF(AND(A5989="Cervical Cancer Screening", E5989="Total Expenditure ($USD per 100,000 patients)"),
SUMIFS(CERV!$F:$F,CERV!$A:$A,C5989,CERV!$G:$G,D5989),
SUMIFS(CANSCRN!$F:$F,CANSCRN!$A:$A,C5989,CANSCRN!$G:$G,D5989))))))))))))</f>
        <v>27.8922788</v>
      </c>
    </row>
    <row r="5990" spans="1:6" x14ac:dyDescent="0.2">
      <c r="A5990" s="24" t="s">
        <v>105</v>
      </c>
      <c r="B5990" s="24" t="s">
        <v>101</v>
      </c>
      <c r="C5990" s="24" t="s">
        <v>64</v>
      </c>
      <c r="D5990" s="24">
        <v>2013</v>
      </c>
      <c r="E5990" s="24" t="s">
        <v>106</v>
      </c>
      <c r="F5990">
        <f>IF(AND(A5990="PSA Testing", E5990= "Utilization Rate (per 100,000 patients)"),
SUMIFS(PSA!$D:$D,PSA!$A:$A,C5990,PSA!$G:$G,D5990),
IF(AND(A5990="Colorectal Cancer Screening", E5990="Utilization Rate (per 100,000 patients)"),
SUMIFS(COL!$D:$D,COL!$A:$A,C5990,COL!$G:$G, D5990),
IF(AND(A5990="Cervical Cancer Screening", E5990="Utilization Rate (per 100,000 patients)"),
SUMIFS(CERV!$D:$D,CERV!$A:$A,C5990,CERV!$G:$G,D5990),
IF(AND(A5990="Cancer Screening for CKD patients", E5990="Utilization Rate (per 100,000 patients)"),
SUMIFS(CANSCRN!$D:$D,CANSCRN!$A:$A,C5990,CANSCRN!$G:$G,D5990),
IF(AND(A5990="PSA Testing", E5990="Cost per service ($USD)"),
SUMIFS(PSA!$E:$E,PSA!$A:$A,C5990,PSA!$G:$G,D5990),
IF(AND(A5990="Colorectal Cancer Screening", E5990="Cost per service ($USD)"),
SUMIFS(COL!$E:$E,COL!$A:$A,C5990,COL!$G:$G,D5990),
IF(AND(A5990="Cervical Cancer Screening", E5990="Cost per service ($USD)"),
SUMIFS(CERV!$E:$E,CERV!$A:$A,C5990,CERV!$G:$G,D5990),
IF(AND(A5990="Cancer Screening for CKD patients", E5990="Cost per service ($USD)"),
SUMIFS(CANSCRN!$E:$E,CANSCRN!$A:$A,C5990,CANSCRN!$G:$G,D5990),
IF(AND(A5990="PSA Testing", E5990="Total Expenditure ($USD per 100,000 patients)"),
SUMIFS(PSA!$F:$F,PSA!$A:$A,C5990,PSA!$G:$G,D5990),
IF(AND(A5990="Colorectal Cancer Screening", E5990="Total Expenditure ($USD per 100,000 patients)"),
SUMIFS(COL!$F:$F,COL!$A:$A,C5990,COL!$G:$G,D5990),
IF(AND(A5990="Cervical Cancer Screening", E5990="Total Expenditure ($USD per 100,000 patients)"),
SUMIFS(CERV!$F:$F,CERV!$A:$A,C5990,CERV!$G:$G,D5990),
SUMIFS(CANSCRN!$F:$F,CANSCRN!$A:$A,C5990,CANSCRN!$G:$G,D5990))))))))))))</f>
        <v>28.1818229</v>
      </c>
    </row>
    <row r="5991" spans="1:6" x14ac:dyDescent="0.2">
      <c r="A5991" s="24" t="s">
        <v>105</v>
      </c>
      <c r="B5991" s="24" t="s">
        <v>101</v>
      </c>
      <c r="C5991" s="24" t="s">
        <v>64</v>
      </c>
      <c r="D5991" s="24">
        <v>2014</v>
      </c>
      <c r="E5991" s="24" t="s">
        <v>106</v>
      </c>
      <c r="F5991">
        <f>IF(AND(A5991="PSA Testing", E5991= "Utilization Rate (per 100,000 patients)"),
SUMIFS(PSA!$D:$D,PSA!$A:$A,C5991,PSA!$G:$G,D5991),
IF(AND(A5991="Colorectal Cancer Screening", E5991="Utilization Rate (per 100,000 patients)"),
SUMIFS(COL!$D:$D,COL!$A:$A,C5991,COL!$G:$G, D5991),
IF(AND(A5991="Cervical Cancer Screening", E5991="Utilization Rate (per 100,000 patients)"),
SUMIFS(CERV!$D:$D,CERV!$A:$A,C5991,CERV!$G:$G,D5991),
IF(AND(A5991="Cancer Screening for CKD patients", E5991="Utilization Rate (per 100,000 patients)"),
SUMIFS(CANSCRN!$D:$D,CANSCRN!$A:$A,C5991,CANSCRN!$G:$G,D5991),
IF(AND(A5991="PSA Testing", E5991="Cost per service ($USD)"),
SUMIFS(PSA!$E:$E,PSA!$A:$A,C5991,PSA!$G:$G,D5991),
IF(AND(A5991="Colorectal Cancer Screening", E5991="Cost per service ($USD)"),
SUMIFS(COL!$E:$E,COL!$A:$A,C5991,COL!$G:$G,D5991),
IF(AND(A5991="Cervical Cancer Screening", E5991="Cost per service ($USD)"),
SUMIFS(CERV!$E:$E,CERV!$A:$A,C5991,CERV!$G:$G,D5991),
IF(AND(A5991="Cancer Screening for CKD patients", E5991="Cost per service ($USD)"),
SUMIFS(CANSCRN!$E:$E,CANSCRN!$A:$A,C5991,CANSCRN!$G:$G,D5991),
IF(AND(A5991="PSA Testing", E5991="Total Expenditure ($USD per 100,000 patients)"),
SUMIFS(PSA!$F:$F,PSA!$A:$A,C5991,PSA!$G:$G,D5991),
IF(AND(A5991="Colorectal Cancer Screening", E5991="Total Expenditure ($USD per 100,000 patients)"),
SUMIFS(COL!$F:$F,COL!$A:$A,C5991,COL!$G:$G,D5991),
IF(AND(A5991="Cervical Cancer Screening", E5991="Total Expenditure ($USD per 100,000 patients)"),
SUMIFS(CERV!$F:$F,CERV!$A:$A,C5991,CERV!$G:$G,D5991),
SUMIFS(CANSCRN!$F:$F,CANSCRN!$A:$A,C5991,CANSCRN!$G:$G,D5991))))))))))))</f>
        <v>28.624566900000001</v>
      </c>
    </row>
    <row r="5992" spans="1:6" x14ac:dyDescent="0.2">
      <c r="A5992" s="24" t="s">
        <v>105</v>
      </c>
      <c r="B5992" s="24" t="s">
        <v>101</v>
      </c>
      <c r="C5992" s="24" t="s">
        <v>64</v>
      </c>
      <c r="D5992" s="24">
        <v>2015</v>
      </c>
      <c r="E5992" s="24" t="s">
        <v>106</v>
      </c>
      <c r="F5992">
        <f>IF(AND(A5992="PSA Testing", E5992= "Utilization Rate (per 100,000 patients)"),
SUMIFS(PSA!$D:$D,PSA!$A:$A,C5992,PSA!$G:$G,D5992),
IF(AND(A5992="Colorectal Cancer Screening", E5992="Utilization Rate (per 100,000 patients)"),
SUMIFS(COL!$D:$D,COL!$A:$A,C5992,COL!$G:$G, D5992),
IF(AND(A5992="Cervical Cancer Screening", E5992="Utilization Rate (per 100,000 patients)"),
SUMIFS(CERV!$D:$D,CERV!$A:$A,C5992,CERV!$G:$G,D5992),
IF(AND(A5992="Cancer Screening for CKD patients", E5992="Utilization Rate (per 100,000 patients)"),
SUMIFS(CANSCRN!$D:$D,CANSCRN!$A:$A,C5992,CANSCRN!$G:$G,D5992),
IF(AND(A5992="PSA Testing", E5992="Cost per service ($USD)"),
SUMIFS(PSA!$E:$E,PSA!$A:$A,C5992,PSA!$G:$G,D5992),
IF(AND(A5992="Colorectal Cancer Screening", E5992="Cost per service ($USD)"),
SUMIFS(COL!$E:$E,COL!$A:$A,C5992,COL!$G:$G,D5992),
IF(AND(A5992="Cervical Cancer Screening", E5992="Cost per service ($USD)"),
SUMIFS(CERV!$E:$E,CERV!$A:$A,C5992,CERV!$G:$G,D5992),
IF(AND(A5992="Cancer Screening for CKD patients", E5992="Cost per service ($USD)"),
SUMIFS(CANSCRN!$E:$E,CANSCRN!$A:$A,C5992,CANSCRN!$G:$G,D5992),
IF(AND(A5992="PSA Testing", E5992="Total Expenditure ($USD per 100,000 patients)"),
SUMIFS(PSA!$F:$F,PSA!$A:$A,C5992,PSA!$G:$G,D5992),
IF(AND(A5992="Colorectal Cancer Screening", E5992="Total Expenditure ($USD per 100,000 patients)"),
SUMIFS(COL!$F:$F,COL!$A:$A,C5992,COL!$G:$G,D5992),
IF(AND(A5992="Cervical Cancer Screening", E5992="Total Expenditure ($USD per 100,000 patients)"),
SUMIFS(CERV!$F:$F,CERV!$A:$A,C5992,CERV!$G:$G,D5992),
SUMIFS(CANSCRN!$F:$F,CANSCRN!$A:$A,C5992,CANSCRN!$G:$G,D5992))))))))))))</f>
        <v>28.300513899999999</v>
      </c>
    </row>
    <row r="5993" spans="1:6" x14ac:dyDescent="0.2">
      <c r="A5993" s="24" t="s">
        <v>105</v>
      </c>
      <c r="B5993" s="24" t="s">
        <v>101</v>
      </c>
      <c r="C5993" s="24" t="s">
        <v>64</v>
      </c>
      <c r="D5993" s="24">
        <v>2016</v>
      </c>
      <c r="E5993" s="24" t="s">
        <v>106</v>
      </c>
      <c r="F5993">
        <f>IF(AND(A5993="PSA Testing", E5993= "Utilization Rate (per 100,000 patients)"),
SUMIFS(PSA!$D:$D,PSA!$A:$A,C5993,PSA!$G:$G,D5993),
IF(AND(A5993="Colorectal Cancer Screening", E5993="Utilization Rate (per 100,000 patients)"),
SUMIFS(COL!$D:$D,COL!$A:$A,C5993,COL!$G:$G, D5993),
IF(AND(A5993="Cervical Cancer Screening", E5993="Utilization Rate (per 100,000 patients)"),
SUMIFS(CERV!$D:$D,CERV!$A:$A,C5993,CERV!$G:$G,D5993),
IF(AND(A5993="Cancer Screening for CKD patients", E5993="Utilization Rate (per 100,000 patients)"),
SUMIFS(CANSCRN!$D:$D,CANSCRN!$A:$A,C5993,CANSCRN!$G:$G,D5993),
IF(AND(A5993="PSA Testing", E5993="Cost per service ($USD)"),
SUMIFS(PSA!$E:$E,PSA!$A:$A,C5993,PSA!$G:$G,D5993),
IF(AND(A5993="Colorectal Cancer Screening", E5993="Cost per service ($USD)"),
SUMIFS(COL!$E:$E,COL!$A:$A,C5993,COL!$G:$G,D5993),
IF(AND(A5993="Cervical Cancer Screening", E5993="Cost per service ($USD)"),
SUMIFS(CERV!$E:$E,CERV!$A:$A,C5993,CERV!$G:$G,D5993),
IF(AND(A5993="Cancer Screening for CKD patients", E5993="Cost per service ($USD)"),
SUMIFS(CANSCRN!$E:$E,CANSCRN!$A:$A,C5993,CANSCRN!$G:$G,D5993),
IF(AND(A5993="PSA Testing", E5993="Total Expenditure ($USD per 100,000 patients)"),
SUMIFS(PSA!$F:$F,PSA!$A:$A,C5993,PSA!$G:$G,D5993),
IF(AND(A5993="Colorectal Cancer Screening", E5993="Total Expenditure ($USD per 100,000 patients)"),
SUMIFS(COL!$F:$F,COL!$A:$A,C5993,COL!$G:$G,D5993),
IF(AND(A5993="Cervical Cancer Screening", E5993="Total Expenditure ($USD per 100,000 patients)"),
SUMIFS(CERV!$F:$F,CERV!$A:$A,C5993,CERV!$G:$G,D5993),
SUMIFS(CANSCRN!$F:$F,CANSCRN!$A:$A,C5993,CANSCRN!$G:$G,D5993))))))))))))</f>
        <v>28.2301745</v>
      </c>
    </row>
    <row r="5994" spans="1:6" x14ac:dyDescent="0.2">
      <c r="A5994" s="24" t="s">
        <v>105</v>
      </c>
      <c r="B5994" s="24" t="s">
        <v>101</v>
      </c>
      <c r="C5994" s="24" t="s">
        <v>64</v>
      </c>
      <c r="D5994" s="24">
        <v>2017</v>
      </c>
      <c r="E5994" s="24" t="s">
        <v>106</v>
      </c>
      <c r="F5994">
        <f>IF(AND(A5994="PSA Testing", E5994= "Utilization Rate (per 100,000 patients)"),
SUMIFS(PSA!$D:$D,PSA!$A:$A,C5994,PSA!$G:$G,D5994),
IF(AND(A5994="Colorectal Cancer Screening", E5994="Utilization Rate (per 100,000 patients)"),
SUMIFS(COL!$D:$D,COL!$A:$A,C5994,COL!$G:$G, D5994),
IF(AND(A5994="Cervical Cancer Screening", E5994="Utilization Rate (per 100,000 patients)"),
SUMIFS(CERV!$D:$D,CERV!$A:$A,C5994,CERV!$G:$G,D5994),
IF(AND(A5994="Cancer Screening for CKD patients", E5994="Utilization Rate (per 100,000 patients)"),
SUMIFS(CANSCRN!$D:$D,CANSCRN!$A:$A,C5994,CANSCRN!$G:$G,D5994),
IF(AND(A5994="PSA Testing", E5994="Cost per service ($USD)"),
SUMIFS(PSA!$E:$E,PSA!$A:$A,C5994,PSA!$G:$G,D5994),
IF(AND(A5994="Colorectal Cancer Screening", E5994="Cost per service ($USD)"),
SUMIFS(COL!$E:$E,COL!$A:$A,C5994,COL!$G:$G,D5994),
IF(AND(A5994="Cervical Cancer Screening", E5994="Cost per service ($USD)"),
SUMIFS(CERV!$E:$E,CERV!$A:$A,C5994,CERV!$G:$G,D5994),
IF(AND(A5994="Cancer Screening for CKD patients", E5994="Cost per service ($USD)"),
SUMIFS(CANSCRN!$E:$E,CANSCRN!$A:$A,C5994,CANSCRN!$G:$G,D5994),
IF(AND(A5994="PSA Testing", E5994="Total Expenditure ($USD per 100,000 patients)"),
SUMIFS(PSA!$F:$F,PSA!$A:$A,C5994,PSA!$G:$G,D5994),
IF(AND(A5994="Colorectal Cancer Screening", E5994="Total Expenditure ($USD per 100,000 patients)"),
SUMIFS(COL!$F:$F,COL!$A:$A,C5994,COL!$G:$G,D5994),
IF(AND(A5994="Cervical Cancer Screening", E5994="Total Expenditure ($USD per 100,000 patients)"),
SUMIFS(CERV!$F:$F,CERV!$A:$A,C5994,CERV!$G:$G,D5994),
SUMIFS(CANSCRN!$F:$F,CANSCRN!$A:$A,C5994,CANSCRN!$G:$G,D5994))))))))))))</f>
        <v>28.886221800000001</v>
      </c>
    </row>
    <row r="5995" spans="1:6" x14ac:dyDescent="0.2">
      <c r="A5995" s="24" t="s">
        <v>105</v>
      </c>
      <c r="B5995" s="24" t="s">
        <v>101</v>
      </c>
      <c r="C5995" s="24" t="s">
        <v>64</v>
      </c>
      <c r="D5995" s="24">
        <v>2018</v>
      </c>
      <c r="E5995" s="24" t="s">
        <v>106</v>
      </c>
      <c r="F5995">
        <f>IF(AND(A5995="PSA Testing", E5995= "Utilization Rate (per 100,000 patients)"),
SUMIFS(PSA!$D:$D,PSA!$A:$A,C5995,PSA!$G:$G,D5995),
IF(AND(A5995="Colorectal Cancer Screening", E5995="Utilization Rate (per 100,000 patients)"),
SUMIFS(COL!$D:$D,COL!$A:$A,C5995,COL!$G:$G, D5995),
IF(AND(A5995="Cervical Cancer Screening", E5995="Utilization Rate (per 100,000 patients)"),
SUMIFS(CERV!$D:$D,CERV!$A:$A,C5995,CERV!$G:$G,D5995),
IF(AND(A5995="Cancer Screening for CKD patients", E5995="Utilization Rate (per 100,000 patients)"),
SUMIFS(CANSCRN!$D:$D,CANSCRN!$A:$A,C5995,CANSCRN!$G:$G,D5995),
IF(AND(A5995="PSA Testing", E5995="Cost per service ($USD)"),
SUMIFS(PSA!$E:$E,PSA!$A:$A,C5995,PSA!$G:$G,D5995),
IF(AND(A5995="Colorectal Cancer Screening", E5995="Cost per service ($USD)"),
SUMIFS(COL!$E:$E,COL!$A:$A,C5995,COL!$G:$G,D5995),
IF(AND(A5995="Cervical Cancer Screening", E5995="Cost per service ($USD)"),
SUMIFS(CERV!$E:$E,CERV!$A:$A,C5995,CERV!$G:$G,D5995),
IF(AND(A5995="Cancer Screening for CKD patients", E5995="Cost per service ($USD)"),
SUMIFS(CANSCRN!$E:$E,CANSCRN!$A:$A,C5995,CANSCRN!$G:$G,D5995),
IF(AND(A5995="PSA Testing", E5995="Total Expenditure ($USD per 100,000 patients)"),
SUMIFS(PSA!$F:$F,PSA!$A:$A,C5995,PSA!$G:$G,D5995),
IF(AND(A5995="Colorectal Cancer Screening", E5995="Total Expenditure ($USD per 100,000 patients)"),
SUMIFS(COL!$F:$F,COL!$A:$A,C5995,COL!$G:$G,D5995),
IF(AND(A5995="Cervical Cancer Screening", E5995="Total Expenditure ($USD per 100,000 patients)"),
SUMIFS(CERV!$F:$F,CERV!$A:$A,C5995,CERV!$G:$G,D5995),
SUMIFS(CANSCRN!$F:$F,CANSCRN!$A:$A,C5995,CANSCRN!$G:$G,D5995))))))))))))</f>
        <v>28.168618200000001</v>
      </c>
    </row>
    <row r="5996" spans="1:6" x14ac:dyDescent="0.2">
      <c r="A5996" s="24" t="s">
        <v>105</v>
      </c>
      <c r="B5996" s="24" t="s">
        <v>101</v>
      </c>
      <c r="C5996" s="24" t="s">
        <v>64</v>
      </c>
      <c r="D5996" s="24">
        <v>2019</v>
      </c>
      <c r="E5996" s="24" t="s">
        <v>106</v>
      </c>
      <c r="F5996">
        <f>IF(AND(A5996="PSA Testing", E5996= "Utilization Rate (per 100,000 patients)"),
SUMIFS(PSA!$D:$D,PSA!$A:$A,C5996,PSA!$G:$G,D5996),
IF(AND(A5996="Colorectal Cancer Screening", E5996="Utilization Rate (per 100,000 patients)"),
SUMIFS(COL!$D:$D,COL!$A:$A,C5996,COL!$G:$G, D5996),
IF(AND(A5996="Cervical Cancer Screening", E5996="Utilization Rate (per 100,000 patients)"),
SUMIFS(CERV!$D:$D,CERV!$A:$A,C5996,CERV!$G:$G,D5996),
IF(AND(A5996="Cancer Screening for CKD patients", E5996="Utilization Rate (per 100,000 patients)"),
SUMIFS(CANSCRN!$D:$D,CANSCRN!$A:$A,C5996,CANSCRN!$G:$G,D5996),
IF(AND(A5996="PSA Testing", E5996="Cost per service ($USD)"),
SUMIFS(PSA!$E:$E,PSA!$A:$A,C5996,PSA!$G:$G,D5996),
IF(AND(A5996="Colorectal Cancer Screening", E5996="Cost per service ($USD)"),
SUMIFS(COL!$E:$E,COL!$A:$A,C5996,COL!$G:$G,D5996),
IF(AND(A5996="Cervical Cancer Screening", E5996="Cost per service ($USD)"),
SUMIFS(CERV!$E:$E,CERV!$A:$A,C5996,CERV!$G:$G,D5996),
IF(AND(A5996="Cancer Screening for CKD patients", E5996="Cost per service ($USD)"),
SUMIFS(CANSCRN!$E:$E,CANSCRN!$A:$A,C5996,CANSCRN!$G:$G,D5996),
IF(AND(A5996="PSA Testing", E5996="Total Expenditure ($USD per 100,000 patients)"),
SUMIFS(PSA!$F:$F,PSA!$A:$A,C5996,PSA!$G:$G,D5996),
IF(AND(A5996="Colorectal Cancer Screening", E5996="Total Expenditure ($USD per 100,000 patients)"),
SUMIFS(COL!$F:$F,COL!$A:$A,C5996,COL!$G:$G,D5996),
IF(AND(A5996="Cervical Cancer Screening", E5996="Total Expenditure ($USD per 100,000 patients)"),
SUMIFS(CERV!$F:$F,CERV!$A:$A,C5996,CERV!$G:$G,D5996),
SUMIFS(CANSCRN!$F:$F,CANSCRN!$A:$A,C5996,CANSCRN!$G:$G,D5996))))))))))))</f>
        <v>28.1481143</v>
      </c>
    </row>
    <row r="5997" spans="1:6" x14ac:dyDescent="0.2">
      <c r="A5997" s="24" t="s">
        <v>105</v>
      </c>
      <c r="B5997" s="24" t="s">
        <v>101</v>
      </c>
      <c r="C5997" s="24" t="s">
        <v>65</v>
      </c>
      <c r="D5997" s="24">
        <v>2009</v>
      </c>
      <c r="E5997" s="24" t="s">
        <v>106</v>
      </c>
      <c r="F5997">
        <f>IF(AND(A5997="PSA Testing", E5997= "Utilization Rate (per 100,000 patients)"),
SUMIFS(PSA!$D:$D,PSA!$A:$A,C5997,PSA!$G:$G,D5997),
IF(AND(A5997="Colorectal Cancer Screening", E5997="Utilization Rate (per 100,000 patients)"),
SUMIFS(COL!$D:$D,COL!$A:$A,C5997,COL!$G:$G, D5997),
IF(AND(A5997="Cervical Cancer Screening", E5997="Utilization Rate (per 100,000 patients)"),
SUMIFS(CERV!$D:$D,CERV!$A:$A,C5997,CERV!$G:$G,D5997),
IF(AND(A5997="Cancer Screening for CKD patients", E5997="Utilization Rate (per 100,000 patients)"),
SUMIFS(CANSCRN!$D:$D,CANSCRN!$A:$A,C5997,CANSCRN!$G:$G,D5997),
IF(AND(A5997="PSA Testing", E5997="Cost per service ($USD)"),
SUMIFS(PSA!$E:$E,PSA!$A:$A,C5997,PSA!$G:$G,D5997),
IF(AND(A5997="Colorectal Cancer Screening", E5997="Cost per service ($USD)"),
SUMIFS(COL!$E:$E,COL!$A:$A,C5997,COL!$G:$G,D5997),
IF(AND(A5997="Cervical Cancer Screening", E5997="Cost per service ($USD)"),
SUMIFS(CERV!$E:$E,CERV!$A:$A,C5997,CERV!$G:$G,D5997),
IF(AND(A5997="Cancer Screening for CKD patients", E5997="Cost per service ($USD)"),
SUMIFS(CANSCRN!$E:$E,CANSCRN!$A:$A,C5997,CANSCRN!$G:$G,D5997),
IF(AND(A5997="PSA Testing", E5997="Total Expenditure ($USD per 100,000 patients)"),
SUMIFS(PSA!$F:$F,PSA!$A:$A,C5997,PSA!$G:$G,D5997),
IF(AND(A5997="Colorectal Cancer Screening", E5997="Total Expenditure ($USD per 100,000 patients)"),
SUMIFS(COL!$F:$F,COL!$A:$A,C5997,COL!$G:$G,D5997),
IF(AND(A5997="Cervical Cancer Screening", E5997="Total Expenditure ($USD per 100,000 patients)"),
SUMIFS(CERV!$F:$F,CERV!$A:$A,C5997,CERV!$G:$G,D5997),
SUMIFS(CANSCRN!$F:$F,CANSCRN!$A:$A,C5997,CANSCRN!$G:$G,D5997))))))))))))</f>
        <v>22.124147099999998</v>
      </c>
    </row>
    <row r="5998" spans="1:6" x14ac:dyDescent="0.2">
      <c r="A5998" s="24" t="s">
        <v>105</v>
      </c>
      <c r="B5998" s="24" t="s">
        <v>101</v>
      </c>
      <c r="C5998" s="24" t="s">
        <v>65</v>
      </c>
      <c r="D5998" s="24">
        <v>2010</v>
      </c>
      <c r="E5998" s="24" t="s">
        <v>106</v>
      </c>
      <c r="F5998">
        <f>IF(AND(A5998="PSA Testing", E5998= "Utilization Rate (per 100,000 patients)"),
SUMIFS(PSA!$D:$D,PSA!$A:$A,C5998,PSA!$G:$G,D5998),
IF(AND(A5998="Colorectal Cancer Screening", E5998="Utilization Rate (per 100,000 patients)"),
SUMIFS(COL!$D:$D,COL!$A:$A,C5998,COL!$G:$G, D5998),
IF(AND(A5998="Cervical Cancer Screening", E5998="Utilization Rate (per 100,000 patients)"),
SUMIFS(CERV!$D:$D,CERV!$A:$A,C5998,CERV!$G:$G,D5998),
IF(AND(A5998="Cancer Screening for CKD patients", E5998="Utilization Rate (per 100,000 patients)"),
SUMIFS(CANSCRN!$D:$D,CANSCRN!$A:$A,C5998,CANSCRN!$G:$G,D5998),
IF(AND(A5998="PSA Testing", E5998="Cost per service ($USD)"),
SUMIFS(PSA!$E:$E,PSA!$A:$A,C5998,PSA!$G:$G,D5998),
IF(AND(A5998="Colorectal Cancer Screening", E5998="Cost per service ($USD)"),
SUMIFS(COL!$E:$E,COL!$A:$A,C5998,COL!$G:$G,D5998),
IF(AND(A5998="Cervical Cancer Screening", E5998="Cost per service ($USD)"),
SUMIFS(CERV!$E:$E,CERV!$A:$A,C5998,CERV!$G:$G,D5998),
IF(AND(A5998="Cancer Screening for CKD patients", E5998="Cost per service ($USD)"),
SUMIFS(CANSCRN!$E:$E,CANSCRN!$A:$A,C5998,CANSCRN!$G:$G,D5998),
IF(AND(A5998="PSA Testing", E5998="Total Expenditure ($USD per 100,000 patients)"),
SUMIFS(PSA!$F:$F,PSA!$A:$A,C5998,PSA!$G:$G,D5998),
IF(AND(A5998="Colorectal Cancer Screening", E5998="Total Expenditure ($USD per 100,000 patients)"),
SUMIFS(COL!$F:$F,COL!$A:$A,C5998,COL!$G:$G,D5998),
IF(AND(A5998="Cervical Cancer Screening", E5998="Total Expenditure ($USD per 100,000 patients)"),
SUMIFS(CERV!$F:$F,CERV!$A:$A,C5998,CERV!$G:$G,D5998),
SUMIFS(CANSCRN!$F:$F,CANSCRN!$A:$A,C5998,CANSCRN!$G:$G,D5998))))))))))))</f>
        <v>21.151682600000001</v>
      </c>
    </row>
    <row r="5999" spans="1:6" x14ac:dyDescent="0.2">
      <c r="A5999" s="24" t="s">
        <v>105</v>
      </c>
      <c r="B5999" s="24" t="s">
        <v>101</v>
      </c>
      <c r="C5999" s="24" t="s">
        <v>65</v>
      </c>
      <c r="D5999" s="24">
        <v>2011</v>
      </c>
      <c r="E5999" s="24" t="s">
        <v>106</v>
      </c>
      <c r="F5999">
        <f>IF(AND(A5999="PSA Testing", E5999= "Utilization Rate (per 100,000 patients)"),
SUMIFS(PSA!$D:$D,PSA!$A:$A,C5999,PSA!$G:$G,D5999),
IF(AND(A5999="Colorectal Cancer Screening", E5999="Utilization Rate (per 100,000 patients)"),
SUMIFS(COL!$D:$D,COL!$A:$A,C5999,COL!$G:$G, D5999),
IF(AND(A5999="Cervical Cancer Screening", E5999="Utilization Rate (per 100,000 patients)"),
SUMIFS(CERV!$D:$D,CERV!$A:$A,C5999,CERV!$G:$G,D5999),
IF(AND(A5999="Cancer Screening for CKD patients", E5999="Utilization Rate (per 100,000 patients)"),
SUMIFS(CANSCRN!$D:$D,CANSCRN!$A:$A,C5999,CANSCRN!$G:$G,D5999),
IF(AND(A5999="PSA Testing", E5999="Cost per service ($USD)"),
SUMIFS(PSA!$E:$E,PSA!$A:$A,C5999,PSA!$G:$G,D5999),
IF(AND(A5999="Colorectal Cancer Screening", E5999="Cost per service ($USD)"),
SUMIFS(COL!$E:$E,COL!$A:$A,C5999,COL!$G:$G,D5999),
IF(AND(A5999="Cervical Cancer Screening", E5999="Cost per service ($USD)"),
SUMIFS(CERV!$E:$E,CERV!$A:$A,C5999,CERV!$G:$G,D5999),
IF(AND(A5999="Cancer Screening for CKD patients", E5999="Cost per service ($USD)"),
SUMIFS(CANSCRN!$E:$E,CANSCRN!$A:$A,C5999,CANSCRN!$G:$G,D5999),
IF(AND(A5999="PSA Testing", E5999="Total Expenditure ($USD per 100,000 patients)"),
SUMIFS(PSA!$F:$F,PSA!$A:$A,C5999,PSA!$G:$G,D5999),
IF(AND(A5999="Colorectal Cancer Screening", E5999="Total Expenditure ($USD per 100,000 patients)"),
SUMIFS(COL!$F:$F,COL!$A:$A,C5999,COL!$G:$G,D5999),
IF(AND(A5999="Cervical Cancer Screening", E5999="Total Expenditure ($USD per 100,000 patients)"),
SUMIFS(CERV!$F:$F,CERV!$A:$A,C5999,CERV!$G:$G,D5999),
SUMIFS(CANSCRN!$F:$F,CANSCRN!$A:$A,C5999,CANSCRN!$G:$G,D5999))))))))))))</f>
        <v>23.912032100000001</v>
      </c>
    </row>
    <row r="6000" spans="1:6" x14ac:dyDescent="0.2">
      <c r="A6000" s="24" t="s">
        <v>105</v>
      </c>
      <c r="B6000" s="24" t="s">
        <v>101</v>
      </c>
      <c r="C6000" s="24" t="s">
        <v>65</v>
      </c>
      <c r="D6000" s="24">
        <v>2012</v>
      </c>
      <c r="E6000" s="24" t="s">
        <v>106</v>
      </c>
      <c r="F6000">
        <f>IF(AND(A6000="PSA Testing", E6000= "Utilization Rate (per 100,000 patients)"),
SUMIFS(PSA!$D:$D,PSA!$A:$A,C6000,PSA!$G:$G,D6000),
IF(AND(A6000="Colorectal Cancer Screening", E6000="Utilization Rate (per 100,000 patients)"),
SUMIFS(COL!$D:$D,COL!$A:$A,C6000,COL!$G:$G, D6000),
IF(AND(A6000="Cervical Cancer Screening", E6000="Utilization Rate (per 100,000 patients)"),
SUMIFS(CERV!$D:$D,CERV!$A:$A,C6000,CERV!$G:$G,D6000),
IF(AND(A6000="Cancer Screening for CKD patients", E6000="Utilization Rate (per 100,000 patients)"),
SUMIFS(CANSCRN!$D:$D,CANSCRN!$A:$A,C6000,CANSCRN!$G:$G,D6000),
IF(AND(A6000="PSA Testing", E6000="Cost per service ($USD)"),
SUMIFS(PSA!$E:$E,PSA!$A:$A,C6000,PSA!$G:$G,D6000),
IF(AND(A6000="Colorectal Cancer Screening", E6000="Cost per service ($USD)"),
SUMIFS(COL!$E:$E,COL!$A:$A,C6000,COL!$G:$G,D6000),
IF(AND(A6000="Cervical Cancer Screening", E6000="Cost per service ($USD)"),
SUMIFS(CERV!$E:$E,CERV!$A:$A,C6000,CERV!$G:$G,D6000),
IF(AND(A6000="Cancer Screening for CKD patients", E6000="Cost per service ($USD)"),
SUMIFS(CANSCRN!$E:$E,CANSCRN!$A:$A,C6000,CANSCRN!$G:$G,D6000),
IF(AND(A6000="PSA Testing", E6000="Total Expenditure ($USD per 100,000 patients)"),
SUMIFS(PSA!$F:$F,PSA!$A:$A,C6000,PSA!$G:$G,D6000),
IF(AND(A6000="Colorectal Cancer Screening", E6000="Total Expenditure ($USD per 100,000 patients)"),
SUMIFS(COL!$F:$F,COL!$A:$A,C6000,COL!$G:$G,D6000),
IF(AND(A6000="Cervical Cancer Screening", E6000="Total Expenditure ($USD per 100,000 patients)"),
SUMIFS(CERV!$F:$F,CERV!$A:$A,C6000,CERV!$G:$G,D6000),
SUMIFS(CANSCRN!$F:$F,CANSCRN!$A:$A,C6000,CANSCRN!$G:$G,D6000))))))))))))</f>
        <v>24.303480499999999</v>
      </c>
    </row>
    <row r="6001" spans="1:6" x14ac:dyDescent="0.2">
      <c r="A6001" s="24" t="s">
        <v>105</v>
      </c>
      <c r="B6001" s="24" t="s">
        <v>101</v>
      </c>
      <c r="C6001" s="24" t="s">
        <v>65</v>
      </c>
      <c r="D6001" s="24">
        <v>2013</v>
      </c>
      <c r="E6001" s="24" t="s">
        <v>106</v>
      </c>
      <c r="F6001">
        <f>IF(AND(A6001="PSA Testing", E6001= "Utilization Rate (per 100,000 patients)"),
SUMIFS(PSA!$D:$D,PSA!$A:$A,C6001,PSA!$G:$G,D6001),
IF(AND(A6001="Colorectal Cancer Screening", E6001="Utilization Rate (per 100,000 patients)"),
SUMIFS(COL!$D:$D,COL!$A:$A,C6001,COL!$G:$G, D6001),
IF(AND(A6001="Cervical Cancer Screening", E6001="Utilization Rate (per 100,000 patients)"),
SUMIFS(CERV!$D:$D,CERV!$A:$A,C6001,CERV!$G:$G,D6001),
IF(AND(A6001="Cancer Screening for CKD patients", E6001="Utilization Rate (per 100,000 patients)"),
SUMIFS(CANSCRN!$D:$D,CANSCRN!$A:$A,C6001,CANSCRN!$G:$G,D6001),
IF(AND(A6001="PSA Testing", E6001="Cost per service ($USD)"),
SUMIFS(PSA!$E:$E,PSA!$A:$A,C6001,PSA!$G:$G,D6001),
IF(AND(A6001="Colorectal Cancer Screening", E6001="Cost per service ($USD)"),
SUMIFS(COL!$E:$E,COL!$A:$A,C6001,COL!$G:$G,D6001),
IF(AND(A6001="Cervical Cancer Screening", E6001="Cost per service ($USD)"),
SUMIFS(CERV!$E:$E,CERV!$A:$A,C6001,CERV!$G:$G,D6001),
IF(AND(A6001="Cancer Screening for CKD patients", E6001="Cost per service ($USD)"),
SUMIFS(CANSCRN!$E:$E,CANSCRN!$A:$A,C6001,CANSCRN!$G:$G,D6001),
IF(AND(A6001="PSA Testing", E6001="Total Expenditure ($USD per 100,000 patients)"),
SUMIFS(PSA!$F:$F,PSA!$A:$A,C6001,PSA!$G:$G,D6001),
IF(AND(A6001="Colorectal Cancer Screening", E6001="Total Expenditure ($USD per 100,000 patients)"),
SUMIFS(COL!$F:$F,COL!$A:$A,C6001,COL!$G:$G,D6001),
IF(AND(A6001="Cervical Cancer Screening", E6001="Total Expenditure ($USD per 100,000 patients)"),
SUMIFS(CERV!$F:$F,CERV!$A:$A,C6001,CERV!$G:$G,D6001),
SUMIFS(CANSCRN!$F:$F,CANSCRN!$A:$A,C6001,CANSCRN!$G:$G,D6001))))))))))))</f>
        <v>24.667580999999998</v>
      </c>
    </row>
    <row r="6002" spans="1:6" x14ac:dyDescent="0.2">
      <c r="A6002" s="24" t="s">
        <v>105</v>
      </c>
      <c r="B6002" s="24" t="s">
        <v>101</v>
      </c>
      <c r="C6002" s="24" t="s">
        <v>65</v>
      </c>
      <c r="D6002" s="24">
        <v>2014</v>
      </c>
      <c r="E6002" s="24" t="s">
        <v>106</v>
      </c>
      <c r="F6002">
        <f>IF(AND(A6002="PSA Testing", E6002= "Utilization Rate (per 100,000 patients)"),
SUMIFS(PSA!$D:$D,PSA!$A:$A,C6002,PSA!$G:$G,D6002),
IF(AND(A6002="Colorectal Cancer Screening", E6002="Utilization Rate (per 100,000 patients)"),
SUMIFS(COL!$D:$D,COL!$A:$A,C6002,COL!$G:$G, D6002),
IF(AND(A6002="Cervical Cancer Screening", E6002="Utilization Rate (per 100,000 patients)"),
SUMIFS(CERV!$D:$D,CERV!$A:$A,C6002,CERV!$G:$G,D6002),
IF(AND(A6002="Cancer Screening for CKD patients", E6002="Utilization Rate (per 100,000 patients)"),
SUMIFS(CANSCRN!$D:$D,CANSCRN!$A:$A,C6002,CANSCRN!$G:$G,D6002),
IF(AND(A6002="PSA Testing", E6002="Cost per service ($USD)"),
SUMIFS(PSA!$E:$E,PSA!$A:$A,C6002,PSA!$G:$G,D6002),
IF(AND(A6002="Colorectal Cancer Screening", E6002="Cost per service ($USD)"),
SUMIFS(COL!$E:$E,COL!$A:$A,C6002,COL!$G:$G,D6002),
IF(AND(A6002="Cervical Cancer Screening", E6002="Cost per service ($USD)"),
SUMIFS(CERV!$E:$E,CERV!$A:$A,C6002,CERV!$G:$G,D6002),
IF(AND(A6002="Cancer Screening for CKD patients", E6002="Cost per service ($USD)"),
SUMIFS(CANSCRN!$E:$E,CANSCRN!$A:$A,C6002,CANSCRN!$G:$G,D6002),
IF(AND(A6002="PSA Testing", E6002="Total Expenditure ($USD per 100,000 patients)"),
SUMIFS(PSA!$F:$F,PSA!$A:$A,C6002,PSA!$G:$G,D6002),
IF(AND(A6002="Colorectal Cancer Screening", E6002="Total Expenditure ($USD per 100,000 patients)"),
SUMIFS(COL!$F:$F,COL!$A:$A,C6002,COL!$G:$G,D6002),
IF(AND(A6002="Cervical Cancer Screening", E6002="Total Expenditure ($USD per 100,000 patients)"),
SUMIFS(CERV!$F:$F,CERV!$A:$A,C6002,CERV!$G:$G,D6002),
SUMIFS(CANSCRN!$F:$F,CANSCRN!$A:$A,C6002,CANSCRN!$G:$G,D6002))))))))))))</f>
        <v>26.829985099999998</v>
      </c>
    </row>
    <row r="6003" spans="1:6" x14ac:dyDescent="0.2">
      <c r="A6003" s="24" t="s">
        <v>105</v>
      </c>
      <c r="B6003" s="24" t="s">
        <v>101</v>
      </c>
      <c r="C6003" s="24" t="s">
        <v>65</v>
      </c>
      <c r="D6003" s="24">
        <v>2015</v>
      </c>
      <c r="E6003" s="24" t="s">
        <v>106</v>
      </c>
      <c r="F6003">
        <f>IF(AND(A6003="PSA Testing", E6003= "Utilization Rate (per 100,000 patients)"),
SUMIFS(PSA!$D:$D,PSA!$A:$A,C6003,PSA!$G:$G,D6003),
IF(AND(A6003="Colorectal Cancer Screening", E6003="Utilization Rate (per 100,000 patients)"),
SUMIFS(COL!$D:$D,COL!$A:$A,C6003,COL!$G:$G, D6003),
IF(AND(A6003="Cervical Cancer Screening", E6003="Utilization Rate (per 100,000 patients)"),
SUMIFS(CERV!$D:$D,CERV!$A:$A,C6003,CERV!$G:$G,D6003),
IF(AND(A6003="Cancer Screening for CKD patients", E6003="Utilization Rate (per 100,000 patients)"),
SUMIFS(CANSCRN!$D:$D,CANSCRN!$A:$A,C6003,CANSCRN!$G:$G,D6003),
IF(AND(A6003="PSA Testing", E6003="Cost per service ($USD)"),
SUMIFS(PSA!$E:$E,PSA!$A:$A,C6003,PSA!$G:$G,D6003),
IF(AND(A6003="Colorectal Cancer Screening", E6003="Cost per service ($USD)"),
SUMIFS(COL!$E:$E,COL!$A:$A,C6003,COL!$G:$G,D6003),
IF(AND(A6003="Cervical Cancer Screening", E6003="Cost per service ($USD)"),
SUMIFS(CERV!$E:$E,CERV!$A:$A,C6003,CERV!$G:$G,D6003),
IF(AND(A6003="Cancer Screening for CKD patients", E6003="Cost per service ($USD)"),
SUMIFS(CANSCRN!$E:$E,CANSCRN!$A:$A,C6003,CANSCRN!$G:$G,D6003),
IF(AND(A6003="PSA Testing", E6003="Total Expenditure ($USD per 100,000 patients)"),
SUMIFS(PSA!$F:$F,PSA!$A:$A,C6003,PSA!$G:$G,D6003),
IF(AND(A6003="Colorectal Cancer Screening", E6003="Total Expenditure ($USD per 100,000 patients)"),
SUMIFS(COL!$F:$F,COL!$A:$A,C6003,COL!$G:$G,D6003),
IF(AND(A6003="Cervical Cancer Screening", E6003="Total Expenditure ($USD per 100,000 patients)"),
SUMIFS(CERV!$F:$F,CERV!$A:$A,C6003,CERV!$G:$G,D6003),
SUMIFS(CANSCRN!$F:$F,CANSCRN!$A:$A,C6003,CANSCRN!$G:$G,D6003))))))))))))</f>
        <v>27.5234557</v>
      </c>
    </row>
    <row r="6004" spans="1:6" x14ac:dyDescent="0.2">
      <c r="A6004" s="24" t="s">
        <v>105</v>
      </c>
      <c r="B6004" s="24" t="s">
        <v>101</v>
      </c>
      <c r="C6004" s="24" t="s">
        <v>65</v>
      </c>
      <c r="D6004" s="24">
        <v>2016</v>
      </c>
      <c r="E6004" s="24" t="s">
        <v>106</v>
      </c>
      <c r="F6004">
        <f>IF(AND(A6004="PSA Testing", E6004= "Utilization Rate (per 100,000 patients)"),
SUMIFS(PSA!$D:$D,PSA!$A:$A,C6004,PSA!$G:$G,D6004),
IF(AND(A6004="Colorectal Cancer Screening", E6004="Utilization Rate (per 100,000 patients)"),
SUMIFS(COL!$D:$D,COL!$A:$A,C6004,COL!$G:$G, D6004),
IF(AND(A6004="Cervical Cancer Screening", E6004="Utilization Rate (per 100,000 patients)"),
SUMIFS(CERV!$D:$D,CERV!$A:$A,C6004,CERV!$G:$G,D6004),
IF(AND(A6004="Cancer Screening for CKD patients", E6004="Utilization Rate (per 100,000 patients)"),
SUMIFS(CANSCRN!$D:$D,CANSCRN!$A:$A,C6004,CANSCRN!$G:$G,D6004),
IF(AND(A6004="PSA Testing", E6004="Cost per service ($USD)"),
SUMIFS(PSA!$E:$E,PSA!$A:$A,C6004,PSA!$G:$G,D6004),
IF(AND(A6004="Colorectal Cancer Screening", E6004="Cost per service ($USD)"),
SUMIFS(COL!$E:$E,COL!$A:$A,C6004,COL!$G:$G,D6004),
IF(AND(A6004="Cervical Cancer Screening", E6004="Cost per service ($USD)"),
SUMIFS(CERV!$E:$E,CERV!$A:$A,C6004,CERV!$G:$G,D6004),
IF(AND(A6004="Cancer Screening for CKD patients", E6004="Cost per service ($USD)"),
SUMIFS(CANSCRN!$E:$E,CANSCRN!$A:$A,C6004,CANSCRN!$G:$G,D6004),
IF(AND(A6004="PSA Testing", E6004="Total Expenditure ($USD per 100,000 patients)"),
SUMIFS(PSA!$F:$F,PSA!$A:$A,C6004,PSA!$G:$G,D6004),
IF(AND(A6004="Colorectal Cancer Screening", E6004="Total Expenditure ($USD per 100,000 patients)"),
SUMIFS(COL!$F:$F,COL!$A:$A,C6004,COL!$G:$G,D6004),
IF(AND(A6004="Cervical Cancer Screening", E6004="Total Expenditure ($USD per 100,000 patients)"),
SUMIFS(CERV!$F:$F,CERV!$A:$A,C6004,CERV!$G:$G,D6004),
SUMIFS(CANSCRN!$F:$F,CANSCRN!$A:$A,C6004,CANSCRN!$G:$G,D6004))))))))))))</f>
        <v>26.6983</v>
      </c>
    </row>
    <row r="6005" spans="1:6" x14ac:dyDescent="0.2">
      <c r="A6005" s="24" t="s">
        <v>105</v>
      </c>
      <c r="B6005" s="24" t="s">
        <v>101</v>
      </c>
      <c r="C6005" s="24" t="s">
        <v>65</v>
      </c>
      <c r="D6005" s="24">
        <v>2017</v>
      </c>
      <c r="E6005" s="24" t="s">
        <v>106</v>
      </c>
      <c r="F6005">
        <f>IF(AND(A6005="PSA Testing", E6005= "Utilization Rate (per 100,000 patients)"),
SUMIFS(PSA!$D:$D,PSA!$A:$A,C6005,PSA!$G:$G,D6005),
IF(AND(A6005="Colorectal Cancer Screening", E6005="Utilization Rate (per 100,000 patients)"),
SUMIFS(COL!$D:$D,COL!$A:$A,C6005,COL!$G:$G, D6005),
IF(AND(A6005="Cervical Cancer Screening", E6005="Utilization Rate (per 100,000 patients)"),
SUMIFS(CERV!$D:$D,CERV!$A:$A,C6005,CERV!$G:$G,D6005),
IF(AND(A6005="Cancer Screening for CKD patients", E6005="Utilization Rate (per 100,000 patients)"),
SUMIFS(CANSCRN!$D:$D,CANSCRN!$A:$A,C6005,CANSCRN!$G:$G,D6005),
IF(AND(A6005="PSA Testing", E6005="Cost per service ($USD)"),
SUMIFS(PSA!$E:$E,PSA!$A:$A,C6005,PSA!$G:$G,D6005),
IF(AND(A6005="Colorectal Cancer Screening", E6005="Cost per service ($USD)"),
SUMIFS(COL!$E:$E,COL!$A:$A,C6005,COL!$G:$G,D6005),
IF(AND(A6005="Cervical Cancer Screening", E6005="Cost per service ($USD)"),
SUMIFS(CERV!$E:$E,CERV!$A:$A,C6005,CERV!$G:$G,D6005),
IF(AND(A6005="Cancer Screening for CKD patients", E6005="Cost per service ($USD)"),
SUMIFS(CANSCRN!$E:$E,CANSCRN!$A:$A,C6005,CANSCRN!$G:$G,D6005),
IF(AND(A6005="PSA Testing", E6005="Total Expenditure ($USD per 100,000 patients)"),
SUMIFS(PSA!$F:$F,PSA!$A:$A,C6005,PSA!$G:$G,D6005),
IF(AND(A6005="Colorectal Cancer Screening", E6005="Total Expenditure ($USD per 100,000 patients)"),
SUMIFS(COL!$F:$F,COL!$A:$A,C6005,COL!$G:$G,D6005),
IF(AND(A6005="Cervical Cancer Screening", E6005="Total Expenditure ($USD per 100,000 patients)"),
SUMIFS(CERV!$F:$F,CERV!$A:$A,C6005,CERV!$G:$G,D6005),
SUMIFS(CANSCRN!$F:$F,CANSCRN!$A:$A,C6005,CANSCRN!$G:$G,D6005))))))))))))</f>
        <v>28.0012258</v>
      </c>
    </row>
    <row r="6006" spans="1:6" x14ac:dyDescent="0.2">
      <c r="A6006" s="24" t="s">
        <v>105</v>
      </c>
      <c r="B6006" s="24" t="s">
        <v>101</v>
      </c>
      <c r="C6006" s="24" t="s">
        <v>65</v>
      </c>
      <c r="D6006" s="24">
        <v>2018</v>
      </c>
      <c r="E6006" s="24" t="s">
        <v>106</v>
      </c>
      <c r="F6006">
        <f>IF(AND(A6006="PSA Testing", E6006= "Utilization Rate (per 100,000 patients)"),
SUMIFS(PSA!$D:$D,PSA!$A:$A,C6006,PSA!$G:$G,D6006),
IF(AND(A6006="Colorectal Cancer Screening", E6006="Utilization Rate (per 100,000 patients)"),
SUMIFS(COL!$D:$D,COL!$A:$A,C6006,COL!$G:$G, D6006),
IF(AND(A6006="Cervical Cancer Screening", E6006="Utilization Rate (per 100,000 patients)"),
SUMIFS(CERV!$D:$D,CERV!$A:$A,C6006,CERV!$G:$G,D6006),
IF(AND(A6006="Cancer Screening for CKD patients", E6006="Utilization Rate (per 100,000 patients)"),
SUMIFS(CANSCRN!$D:$D,CANSCRN!$A:$A,C6006,CANSCRN!$G:$G,D6006),
IF(AND(A6006="PSA Testing", E6006="Cost per service ($USD)"),
SUMIFS(PSA!$E:$E,PSA!$A:$A,C6006,PSA!$G:$G,D6006),
IF(AND(A6006="Colorectal Cancer Screening", E6006="Cost per service ($USD)"),
SUMIFS(COL!$E:$E,COL!$A:$A,C6006,COL!$G:$G,D6006),
IF(AND(A6006="Cervical Cancer Screening", E6006="Cost per service ($USD)"),
SUMIFS(CERV!$E:$E,CERV!$A:$A,C6006,CERV!$G:$G,D6006),
IF(AND(A6006="Cancer Screening for CKD patients", E6006="Cost per service ($USD)"),
SUMIFS(CANSCRN!$E:$E,CANSCRN!$A:$A,C6006,CANSCRN!$G:$G,D6006),
IF(AND(A6006="PSA Testing", E6006="Total Expenditure ($USD per 100,000 patients)"),
SUMIFS(PSA!$F:$F,PSA!$A:$A,C6006,PSA!$G:$G,D6006),
IF(AND(A6006="Colorectal Cancer Screening", E6006="Total Expenditure ($USD per 100,000 patients)"),
SUMIFS(COL!$F:$F,COL!$A:$A,C6006,COL!$G:$G,D6006),
IF(AND(A6006="Cervical Cancer Screening", E6006="Total Expenditure ($USD per 100,000 patients)"),
SUMIFS(CERV!$F:$F,CERV!$A:$A,C6006,CERV!$G:$G,D6006),
SUMIFS(CANSCRN!$F:$F,CANSCRN!$A:$A,C6006,CANSCRN!$G:$G,D6006))))))))))))</f>
        <v>28.2134459</v>
      </c>
    </row>
    <row r="6007" spans="1:6" x14ac:dyDescent="0.2">
      <c r="A6007" s="24" t="s">
        <v>105</v>
      </c>
      <c r="B6007" s="24" t="s">
        <v>101</v>
      </c>
      <c r="C6007" s="24" t="s">
        <v>65</v>
      </c>
      <c r="D6007" s="24">
        <v>2019</v>
      </c>
      <c r="E6007" s="24" t="s">
        <v>106</v>
      </c>
      <c r="F6007">
        <f>IF(AND(A6007="PSA Testing", E6007= "Utilization Rate (per 100,000 patients)"),
SUMIFS(PSA!$D:$D,PSA!$A:$A,C6007,PSA!$G:$G,D6007),
IF(AND(A6007="Colorectal Cancer Screening", E6007="Utilization Rate (per 100,000 patients)"),
SUMIFS(COL!$D:$D,COL!$A:$A,C6007,COL!$G:$G, D6007),
IF(AND(A6007="Cervical Cancer Screening", E6007="Utilization Rate (per 100,000 patients)"),
SUMIFS(CERV!$D:$D,CERV!$A:$A,C6007,CERV!$G:$G,D6007),
IF(AND(A6007="Cancer Screening for CKD patients", E6007="Utilization Rate (per 100,000 patients)"),
SUMIFS(CANSCRN!$D:$D,CANSCRN!$A:$A,C6007,CANSCRN!$G:$G,D6007),
IF(AND(A6007="PSA Testing", E6007="Cost per service ($USD)"),
SUMIFS(PSA!$E:$E,PSA!$A:$A,C6007,PSA!$G:$G,D6007),
IF(AND(A6007="Colorectal Cancer Screening", E6007="Cost per service ($USD)"),
SUMIFS(COL!$E:$E,COL!$A:$A,C6007,COL!$G:$G,D6007),
IF(AND(A6007="Cervical Cancer Screening", E6007="Cost per service ($USD)"),
SUMIFS(CERV!$E:$E,CERV!$A:$A,C6007,CERV!$G:$G,D6007),
IF(AND(A6007="Cancer Screening for CKD patients", E6007="Cost per service ($USD)"),
SUMIFS(CANSCRN!$E:$E,CANSCRN!$A:$A,C6007,CANSCRN!$G:$G,D6007),
IF(AND(A6007="PSA Testing", E6007="Total Expenditure ($USD per 100,000 patients)"),
SUMIFS(PSA!$F:$F,PSA!$A:$A,C6007,PSA!$G:$G,D6007),
IF(AND(A6007="Colorectal Cancer Screening", E6007="Total Expenditure ($USD per 100,000 patients)"),
SUMIFS(COL!$F:$F,COL!$A:$A,C6007,COL!$G:$G,D6007),
IF(AND(A6007="Cervical Cancer Screening", E6007="Total Expenditure ($USD per 100,000 patients)"),
SUMIFS(CERV!$F:$F,CERV!$A:$A,C6007,CERV!$G:$G,D6007),
SUMIFS(CANSCRN!$F:$F,CANSCRN!$A:$A,C6007,CANSCRN!$G:$G,D6007))))))))))))</f>
        <v>26.7965172</v>
      </c>
    </row>
    <row r="6008" spans="1:6" x14ac:dyDescent="0.2">
      <c r="A6008" s="24" t="s">
        <v>105</v>
      </c>
      <c r="B6008" s="24" t="s">
        <v>101</v>
      </c>
      <c r="C6008" s="24" t="s">
        <v>66</v>
      </c>
      <c r="D6008" s="24">
        <v>2009</v>
      </c>
      <c r="E6008" s="24" t="s">
        <v>106</v>
      </c>
      <c r="F6008">
        <f>IF(AND(A6008="PSA Testing", E6008= "Utilization Rate (per 100,000 patients)"),
SUMIFS(PSA!$D:$D,PSA!$A:$A,C6008,PSA!$G:$G,D6008),
IF(AND(A6008="Colorectal Cancer Screening", E6008="Utilization Rate (per 100,000 patients)"),
SUMIFS(COL!$D:$D,COL!$A:$A,C6008,COL!$G:$G, D6008),
IF(AND(A6008="Cervical Cancer Screening", E6008="Utilization Rate (per 100,000 patients)"),
SUMIFS(CERV!$D:$D,CERV!$A:$A,C6008,CERV!$G:$G,D6008),
IF(AND(A6008="Cancer Screening for CKD patients", E6008="Utilization Rate (per 100,000 patients)"),
SUMIFS(CANSCRN!$D:$D,CANSCRN!$A:$A,C6008,CANSCRN!$G:$G,D6008),
IF(AND(A6008="PSA Testing", E6008="Cost per service ($USD)"),
SUMIFS(PSA!$E:$E,PSA!$A:$A,C6008,PSA!$G:$G,D6008),
IF(AND(A6008="Colorectal Cancer Screening", E6008="Cost per service ($USD)"),
SUMIFS(COL!$E:$E,COL!$A:$A,C6008,COL!$G:$G,D6008),
IF(AND(A6008="Cervical Cancer Screening", E6008="Cost per service ($USD)"),
SUMIFS(CERV!$E:$E,CERV!$A:$A,C6008,CERV!$G:$G,D6008),
IF(AND(A6008="Cancer Screening for CKD patients", E6008="Cost per service ($USD)"),
SUMIFS(CANSCRN!$E:$E,CANSCRN!$A:$A,C6008,CANSCRN!$G:$G,D6008),
IF(AND(A6008="PSA Testing", E6008="Total Expenditure ($USD per 100,000 patients)"),
SUMIFS(PSA!$F:$F,PSA!$A:$A,C6008,PSA!$G:$G,D6008),
IF(AND(A6008="Colorectal Cancer Screening", E6008="Total Expenditure ($USD per 100,000 patients)"),
SUMIFS(COL!$F:$F,COL!$A:$A,C6008,COL!$G:$G,D6008),
IF(AND(A6008="Cervical Cancer Screening", E6008="Total Expenditure ($USD per 100,000 patients)"),
SUMIFS(CERV!$F:$F,CERV!$A:$A,C6008,CERV!$G:$G,D6008),
SUMIFS(CANSCRN!$F:$F,CANSCRN!$A:$A,C6008,CANSCRN!$G:$G,D6008))))))))))))</f>
        <v>22.838501399999998</v>
      </c>
    </row>
    <row r="6009" spans="1:6" x14ac:dyDescent="0.2">
      <c r="A6009" s="24" t="s">
        <v>105</v>
      </c>
      <c r="B6009" s="24" t="s">
        <v>101</v>
      </c>
      <c r="C6009" s="24" t="s">
        <v>66</v>
      </c>
      <c r="D6009" s="24">
        <v>2010</v>
      </c>
      <c r="E6009" s="24" t="s">
        <v>106</v>
      </c>
      <c r="F6009">
        <f>IF(AND(A6009="PSA Testing", E6009= "Utilization Rate (per 100,000 patients)"),
SUMIFS(PSA!$D:$D,PSA!$A:$A,C6009,PSA!$G:$G,D6009),
IF(AND(A6009="Colorectal Cancer Screening", E6009="Utilization Rate (per 100,000 patients)"),
SUMIFS(COL!$D:$D,COL!$A:$A,C6009,COL!$G:$G, D6009),
IF(AND(A6009="Cervical Cancer Screening", E6009="Utilization Rate (per 100,000 patients)"),
SUMIFS(CERV!$D:$D,CERV!$A:$A,C6009,CERV!$G:$G,D6009),
IF(AND(A6009="Cancer Screening for CKD patients", E6009="Utilization Rate (per 100,000 patients)"),
SUMIFS(CANSCRN!$D:$D,CANSCRN!$A:$A,C6009,CANSCRN!$G:$G,D6009),
IF(AND(A6009="PSA Testing", E6009="Cost per service ($USD)"),
SUMIFS(PSA!$E:$E,PSA!$A:$A,C6009,PSA!$G:$G,D6009),
IF(AND(A6009="Colorectal Cancer Screening", E6009="Cost per service ($USD)"),
SUMIFS(COL!$E:$E,COL!$A:$A,C6009,COL!$G:$G,D6009),
IF(AND(A6009="Cervical Cancer Screening", E6009="Cost per service ($USD)"),
SUMIFS(CERV!$E:$E,CERV!$A:$A,C6009,CERV!$G:$G,D6009),
IF(AND(A6009="Cancer Screening for CKD patients", E6009="Cost per service ($USD)"),
SUMIFS(CANSCRN!$E:$E,CANSCRN!$A:$A,C6009,CANSCRN!$G:$G,D6009),
IF(AND(A6009="PSA Testing", E6009="Total Expenditure ($USD per 100,000 patients)"),
SUMIFS(PSA!$F:$F,PSA!$A:$A,C6009,PSA!$G:$G,D6009),
IF(AND(A6009="Colorectal Cancer Screening", E6009="Total Expenditure ($USD per 100,000 patients)"),
SUMIFS(COL!$F:$F,COL!$A:$A,C6009,COL!$G:$G,D6009),
IF(AND(A6009="Cervical Cancer Screening", E6009="Total Expenditure ($USD per 100,000 patients)"),
SUMIFS(CERV!$F:$F,CERV!$A:$A,C6009,CERV!$G:$G,D6009),
SUMIFS(CANSCRN!$F:$F,CANSCRN!$A:$A,C6009,CANSCRN!$G:$G,D6009))))))))))))</f>
        <v>22.225611799999999</v>
      </c>
    </row>
    <row r="6010" spans="1:6" x14ac:dyDescent="0.2">
      <c r="A6010" s="24" t="s">
        <v>105</v>
      </c>
      <c r="B6010" s="24" t="s">
        <v>101</v>
      </c>
      <c r="C6010" s="24" t="s">
        <v>66</v>
      </c>
      <c r="D6010" s="24">
        <v>2011</v>
      </c>
      <c r="E6010" s="24" t="s">
        <v>106</v>
      </c>
      <c r="F6010">
        <f>IF(AND(A6010="PSA Testing", E6010= "Utilization Rate (per 100,000 patients)"),
SUMIFS(PSA!$D:$D,PSA!$A:$A,C6010,PSA!$G:$G,D6010),
IF(AND(A6010="Colorectal Cancer Screening", E6010="Utilization Rate (per 100,000 patients)"),
SUMIFS(COL!$D:$D,COL!$A:$A,C6010,COL!$G:$G, D6010),
IF(AND(A6010="Cervical Cancer Screening", E6010="Utilization Rate (per 100,000 patients)"),
SUMIFS(CERV!$D:$D,CERV!$A:$A,C6010,CERV!$G:$G,D6010),
IF(AND(A6010="Cancer Screening for CKD patients", E6010="Utilization Rate (per 100,000 patients)"),
SUMIFS(CANSCRN!$D:$D,CANSCRN!$A:$A,C6010,CANSCRN!$G:$G,D6010),
IF(AND(A6010="PSA Testing", E6010="Cost per service ($USD)"),
SUMIFS(PSA!$E:$E,PSA!$A:$A,C6010,PSA!$G:$G,D6010),
IF(AND(A6010="Colorectal Cancer Screening", E6010="Cost per service ($USD)"),
SUMIFS(COL!$E:$E,COL!$A:$A,C6010,COL!$G:$G,D6010),
IF(AND(A6010="Cervical Cancer Screening", E6010="Cost per service ($USD)"),
SUMIFS(CERV!$E:$E,CERV!$A:$A,C6010,CERV!$G:$G,D6010),
IF(AND(A6010="Cancer Screening for CKD patients", E6010="Cost per service ($USD)"),
SUMIFS(CANSCRN!$E:$E,CANSCRN!$A:$A,C6010,CANSCRN!$G:$G,D6010),
IF(AND(A6010="PSA Testing", E6010="Total Expenditure ($USD per 100,000 patients)"),
SUMIFS(PSA!$F:$F,PSA!$A:$A,C6010,PSA!$G:$G,D6010),
IF(AND(A6010="Colorectal Cancer Screening", E6010="Total Expenditure ($USD per 100,000 patients)"),
SUMIFS(COL!$F:$F,COL!$A:$A,C6010,COL!$G:$G,D6010),
IF(AND(A6010="Cervical Cancer Screening", E6010="Total Expenditure ($USD per 100,000 patients)"),
SUMIFS(CERV!$F:$F,CERV!$A:$A,C6010,CERV!$G:$G,D6010),
SUMIFS(CANSCRN!$F:$F,CANSCRN!$A:$A,C6010,CANSCRN!$G:$G,D6010))))))))))))</f>
        <v>31.580749999999998</v>
      </c>
    </row>
    <row r="6011" spans="1:6" x14ac:dyDescent="0.2">
      <c r="A6011" s="24" t="s">
        <v>105</v>
      </c>
      <c r="B6011" s="24" t="s">
        <v>101</v>
      </c>
      <c r="C6011" s="24" t="s">
        <v>66</v>
      </c>
      <c r="D6011" s="24">
        <v>2012</v>
      </c>
      <c r="E6011" s="24" t="s">
        <v>106</v>
      </c>
      <c r="F6011">
        <f>IF(AND(A6011="PSA Testing", E6011= "Utilization Rate (per 100,000 patients)"),
SUMIFS(PSA!$D:$D,PSA!$A:$A,C6011,PSA!$G:$G,D6011),
IF(AND(A6011="Colorectal Cancer Screening", E6011="Utilization Rate (per 100,000 patients)"),
SUMIFS(COL!$D:$D,COL!$A:$A,C6011,COL!$G:$G, D6011),
IF(AND(A6011="Cervical Cancer Screening", E6011="Utilization Rate (per 100,000 patients)"),
SUMIFS(CERV!$D:$D,CERV!$A:$A,C6011,CERV!$G:$G,D6011),
IF(AND(A6011="Cancer Screening for CKD patients", E6011="Utilization Rate (per 100,000 patients)"),
SUMIFS(CANSCRN!$D:$D,CANSCRN!$A:$A,C6011,CANSCRN!$G:$G,D6011),
IF(AND(A6011="PSA Testing", E6011="Cost per service ($USD)"),
SUMIFS(PSA!$E:$E,PSA!$A:$A,C6011,PSA!$G:$G,D6011),
IF(AND(A6011="Colorectal Cancer Screening", E6011="Cost per service ($USD)"),
SUMIFS(COL!$E:$E,COL!$A:$A,C6011,COL!$G:$G,D6011),
IF(AND(A6011="Cervical Cancer Screening", E6011="Cost per service ($USD)"),
SUMIFS(CERV!$E:$E,CERV!$A:$A,C6011,CERV!$G:$G,D6011),
IF(AND(A6011="Cancer Screening for CKD patients", E6011="Cost per service ($USD)"),
SUMIFS(CANSCRN!$E:$E,CANSCRN!$A:$A,C6011,CANSCRN!$G:$G,D6011),
IF(AND(A6011="PSA Testing", E6011="Total Expenditure ($USD per 100,000 patients)"),
SUMIFS(PSA!$F:$F,PSA!$A:$A,C6011,PSA!$G:$G,D6011),
IF(AND(A6011="Colorectal Cancer Screening", E6011="Total Expenditure ($USD per 100,000 patients)"),
SUMIFS(COL!$F:$F,COL!$A:$A,C6011,COL!$G:$G,D6011),
IF(AND(A6011="Cervical Cancer Screening", E6011="Total Expenditure ($USD per 100,000 patients)"),
SUMIFS(CERV!$F:$F,CERV!$A:$A,C6011,CERV!$G:$G,D6011),
SUMIFS(CANSCRN!$F:$F,CANSCRN!$A:$A,C6011,CANSCRN!$G:$G,D6011))))))))))))</f>
        <v>32.466310300000004</v>
      </c>
    </row>
    <row r="6012" spans="1:6" x14ac:dyDescent="0.2">
      <c r="A6012" s="24" t="s">
        <v>105</v>
      </c>
      <c r="B6012" s="24" t="s">
        <v>101</v>
      </c>
      <c r="C6012" s="24" t="s">
        <v>66</v>
      </c>
      <c r="D6012" s="24">
        <v>2013</v>
      </c>
      <c r="E6012" s="24" t="s">
        <v>106</v>
      </c>
      <c r="F6012">
        <f>IF(AND(A6012="PSA Testing", E6012= "Utilization Rate (per 100,000 patients)"),
SUMIFS(PSA!$D:$D,PSA!$A:$A,C6012,PSA!$G:$G,D6012),
IF(AND(A6012="Colorectal Cancer Screening", E6012="Utilization Rate (per 100,000 patients)"),
SUMIFS(COL!$D:$D,COL!$A:$A,C6012,COL!$G:$G, D6012),
IF(AND(A6012="Cervical Cancer Screening", E6012="Utilization Rate (per 100,000 patients)"),
SUMIFS(CERV!$D:$D,CERV!$A:$A,C6012,CERV!$G:$G,D6012),
IF(AND(A6012="Cancer Screening for CKD patients", E6012="Utilization Rate (per 100,000 patients)"),
SUMIFS(CANSCRN!$D:$D,CANSCRN!$A:$A,C6012,CANSCRN!$G:$G,D6012),
IF(AND(A6012="PSA Testing", E6012="Cost per service ($USD)"),
SUMIFS(PSA!$E:$E,PSA!$A:$A,C6012,PSA!$G:$G,D6012),
IF(AND(A6012="Colorectal Cancer Screening", E6012="Cost per service ($USD)"),
SUMIFS(COL!$E:$E,COL!$A:$A,C6012,COL!$G:$G,D6012),
IF(AND(A6012="Cervical Cancer Screening", E6012="Cost per service ($USD)"),
SUMIFS(CERV!$E:$E,CERV!$A:$A,C6012,CERV!$G:$G,D6012),
IF(AND(A6012="Cancer Screening for CKD patients", E6012="Cost per service ($USD)"),
SUMIFS(CANSCRN!$E:$E,CANSCRN!$A:$A,C6012,CANSCRN!$G:$G,D6012),
IF(AND(A6012="PSA Testing", E6012="Total Expenditure ($USD per 100,000 patients)"),
SUMIFS(PSA!$F:$F,PSA!$A:$A,C6012,PSA!$G:$G,D6012),
IF(AND(A6012="Colorectal Cancer Screening", E6012="Total Expenditure ($USD per 100,000 patients)"),
SUMIFS(COL!$F:$F,COL!$A:$A,C6012,COL!$G:$G,D6012),
IF(AND(A6012="Cervical Cancer Screening", E6012="Total Expenditure ($USD per 100,000 patients)"),
SUMIFS(CERV!$F:$F,CERV!$A:$A,C6012,CERV!$G:$G,D6012),
SUMIFS(CANSCRN!$F:$F,CANSCRN!$A:$A,C6012,CANSCRN!$G:$G,D6012))))))))))))</f>
        <v>34.319059600000003</v>
      </c>
    </row>
    <row r="6013" spans="1:6" x14ac:dyDescent="0.2">
      <c r="A6013" s="24" t="s">
        <v>105</v>
      </c>
      <c r="B6013" s="24" t="s">
        <v>101</v>
      </c>
      <c r="C6013" s="24" t="s">
        <v>66</v>
      </c>
      <c r="D6013" s="24">
        <v>2014</v>
      </c>
      <c r="E6013" s="24" t="s">
        <v>106</v>
      </c>
      <c r="F6013">
        <f>IF(AND(A6013="PSA Testing", E6013= "Utilization Rate (per 100,000 patients)"),
SUMIFS(PSA!$D:$D,PSA!$A:$A,C6013,PSA!$G:$G,D6013),
IF(AND(A6013="Colorectal Cancer Screening", E6013="Utilization Rate (per 100,000 patients)"),
SUMIFS(COL!$D:$D,COL!$A:$A,C6013,COL!$G:$G, D6013),
IF(AND(A6013="Cervical Cancer Screening", E6013="Utilization Rate (per 100,000 patients)"),
SUMIFS(CERV!$D:$D,CERV!$A:$A,C6013,CERV!$G:$G,D6013),
IF(AND(A6013="Cancer Screening for CKD patients", E6013="Utilization Rate (per 100,000 patients)"),
SUMIFS(CANSCRN!$D:$D,CANSCRN!$A:$A,C6013,CANSCRN!$G:$G,D6013),
IF(AND(A6013="PSA Testing", E6013="Cost per service ($USD)"),
SUMIFS(PSA!$E:$E,PSA!$A:$A,C6013,PSA!$G:$G,D6013),
IF(AND(A6013="Colorectal Cancer Screening", E6013="Cost per service ($USD)"),
SUMIFS(COL!$E:$E,COL!$A:$A,C6013,COL!$G:$G,D6013),
IF(AND(A6013="Cervical Cancer Screening", E6013="Cost per service ($USD)"),
SUMIFS(CERV!$E:$E,CERV!$A:$A,C6013,CERV!$G:$G,D6013),
IF(AND(A6013="Cancer Screening for CKD patients", E6013="Cost per service ($USD)"),
SUMIFS(CANSCRN!$E:$E,CANSCRN!$A:$A,C6013,CANSCRN!$G:$G,D6013),
IF(AND(A6013="PSA Testing", E6013="Total Expenditure ($USD per 100,000 patients)"),
SUMIFS(PSA!$F:$F,PSA!$A:$A,C6013,PSA!$G:$G,D6013),
IF(AND(A6013="Colorectal Cancer Screening", E6013="Total Expenditure ($USD per 100,000 patients)"),
SUMIFS(COL!$F:$F,COL!$A:$A,C6013,COL!$G:$G,D6013),
IF(AND(A6013="Cervical Cancer Screening", E6013="Total Expenditure ($USD per 100,000 patients)"),
SUMIFS(CERV!$F:$F,CERV!$A:$A,C6013,CERV!$G:$G,D6013),
SUMIFS(CANSCRN!$F:$F,CANSCRN!$A:$A,C6013,CANSCRN!$G:$G,D6013))))))))))))</f>
        <v>33.004628099999998</v>
      </c>
    </row>
    <row r="6014" spans="1:6" x14ac:dyDescent="0.2">
      <c r="A6014" s="24" t="s">
        <v>105</v>
      </c>
      <c r="B6014" s="24" t="s">
        <v>101</v>
      </c>
      <c r="C6014" s="24" t="s">
        <v>66</v>
      </c>
      <c r="D6014" s="24">
        <v>2015</v>
      </c>
      <c r="E6014" s="24" t="s">
        <v>106</v>
      </c>
      <c r="F6014">
        <f>IF(AND(A6014="PSA Testing", E6014= "Utilization Rate (per 100,000 patients)"),
SUMIFS(PSA!$D:$D,PSA!$A:$A,C6014,PSA!$G:$G,D6014),
IF(AND(A6014="Colorectal Cancer Screening", E6014="Utilization Rate (per 100,000 patients)"),
SUMIFS(COL!$D:$D,COL!$A:$A,C6014,COL!$G:$G, D6014),
IF(AND(A6014="Cervical Cancer Screening", E6014="Utilization Rate (per 100,000 patients)"),
SUMIFS(CERV!$D:$D,CERV!$A:$A,C6014,CERV!$G:$G,D6014),
IF(AND(A6014="Cancer Screening for CKD patients", E6014="Utilization Rate (per 100,000 patients)"),
SUMIFS(CANSCRN!$D:$D,CANSCRN!$A:$A,C6014,CANSCRN!$G:$G,D6014),
IF(AND(A6014="PSA Testing", E6014="Cost per service ($USD)"),
SUMIFS(PSA!$E:$E,PSA!$A:$A,C6014,PSA!$G:$G,D6014),
IF(AND(A6014="Colorectal Cancer Screening", E6014="Cost per service ($USD)"),
SUMIFS(COL!$E:$E,COL!$A:$A,C6014,COL!$G:$G,D6014),
IF(AND(A6014="Cervical Cancer Screening", E6014="Cost per service ($USD)"),
SUMIFS(CERV!$E:$E,CERV!$A:$A,C6014,CERV!$G:$G,D6014),
IF(AND(A6014="Cancer Screening for CKD patients", E6014="Cost per service ($USD)"),
SUMIFS(CANSCRN!$E:$E,CANSCRN!$A:$A,C6014,CANSCRN!$G:$G,D6014),
IF(AND(A6014="PSA Testing", E6014="Total Expenditure ($USD per 100,000 patients)"),
SUMIFS(PSA!$F:$F,PSA!$A:$A,C6014,PSA!$G:$G,D6014),
IF(AND(A6014="Colorectal Cancer Screening", E6014="Total Expenditure ($USD per 100,000 patients)"),
SUMIFS(COL!$F:$F,COL!$A:$A,C6014,COL!$G:$G,D6014),
IF(AND(A6014="Cervical Cancer Screening", E6014="Total Expenditure ($USD per 100,000 patients)"),
SUMIFS(CERV!$F:$F,CERV!$A:$A,C6014,CERV!$G:$G,D6014),
SUMIFS(CANSCRN!$F:$F,CANSCRN!$A:$A,C6014,CANSCRN!$G:$G,D6014))))))))))))</f>
        <v>33.477198100000003</v>
      </c>
    </row>
    <row r="6015" spans="1:6" x14ac:dyDescent="0.2">
      <c r="A6015" s="24" t="s">
        <v>105</v>
      </c>
      <c r="B6015" s="24" t="s">
        <v>101</v>
      </c>
      <c r="C6015" s="24" t="s">
        <v>66</v>
      </c>
      <c r="D6015" s="24">
        <v>2016</v>
      </c>
      <c r="E6015" s="24" t="s">
        <v>106</v>
      </c>
      <c r="F6015">
        <f>IF(AND(A6015="PSA Testing", E6015= "Utilization Rate (per 100,000 patients)"),
SUMIFS(PSA!$D:$D,PSA!$A:$A,C6015,PSA!$G:$G,D6015),
IF(AND(A6015="Colorectal Cancer Screening", E6015="Utilization Rate (per 100,000 patients)"),
SUMIFS(COL!$D:$D,COL!$A:$A,C6015,COL!$G:$G, D6015),
IF(AND(A6015="Cervical Cancer Screening", E6015="Utilization Rate (per 100,000 patients)"),
SUMIFS(CERV!$D:$D,CERV!$A:$A,C6015,CERV!$G:$G,D6015),
IF(AND(A6015="Cancer Screening for CKD patients", E6015="Utilization Rate (per 100,000 patients)"),
SUMIFS(CANSCRN!$D:$D,CANSCRN!$A:$A,C6015,CANSCRN!$G:$G,D6015),
IF(AND(A6015="PSA Testing", E6015="Cost per service ($USD)"),
SUMIFS(PSA!$E:$E,PSA!$A:$A,C6015,PSA!$G:$G,D6015),
IF(AND(A6015="Colorectal Cancer Screening", E6015="Cost per service ($USD)"),
SUMIFS(COL!$E:$E,COL!$A:$A,C6015,COL!$G:$G,D6015),
IF(AND(A6015="Cervical Cancer Screening", E6015="Cost per service ($USD)"),
SUMIFS(CERV!$E:$E,CERV!$A:$A,C6015,CERV!$G:$G,D6015),
IF(AND(A6015="Cancer Screening for CKD patients", E6015="Cost per service ($USD)"),
SUMIFS(CANSCRN!$E:$E,CANSCRN!$A:$A,C6015,CANSCRN!$G:$G,D6015),
IF(AND(A6015="PSA Testing", E6015="Total Expenditure ($USD per 100,000 patients)"),
SUMIFS(PSA!$F:$F,PSA!$A:$A,C6015,PSA!$G:$G,D6015),
IF(AND(A6015="Colorectal Cancer Screening", E6015="Total Expenditure ($USD per 100,000 patients)"),
SUMIFS(COL!$F:$F,COL!$A:$A,C6015,COL!$G:$G,D6015),
IF(AND(A6015="Cervical Cancer Screening", E6015="Total Expenditure ($USD per 100,000 patients)"),
SUMIFS(CERV!$F:$F,CERV!$A:$A,C6015,CERV!$G:$G,D6015),
SUMIFS(CANSCRN!$F:$F,CANSCRN!$A:$A,C6015,CANSCRN!$G:$G,D6015))))))))))))</f>
        <v>37.473015099999998</v>
      </c>
    </row>
    <row r="6016" spans="1:6" x14ac:dyDescent="0.2">
      <c r="A6016" s="24" t="s">
        <v>105</v>
      </c>
      <c r="B6016" s="24" t="s">
        <v>101</v>
      </c>
      <c r="C6016" s="24" t="s">
        <v>66</v>
      </c>
      <c r="D6016" s="24">
        <v>2017</v>
      </c>
      <c r="E6016" s="24" t="s">
        <v>106</v>
      </c>
      <c r="F6016">
        <f>IF(AND(A6016="PSA Testing", E6016= "Utilization Rate (per 100,000 patients)"),
SUMIFS(PSA!$D:$D,PSA!$A:$A,C6016,PSA!$G:$G,D6016),
IF(AND(A6016="Colorectal Cancer Screening", E6016="Utilization Rate (per 100,000 patients)"),
SUMIFS(COL!$D:$D,COL!$A:$A,C6016,COL!$G:$G, D6016),
IF(AND(A6016="Cervical Cancer Screening", E6016="Utilization Rate (per 100,000 patients)"),
SUMIFS(CERV!$D:$D,CERV!$A:$A,C6016,CERV!$G:$G,D6016),
IF(AND(A6016="Cancer Screening for CKD patients", E6016="Utilization Rate (per 100,000 patients)"),
SUMIFS(CANSCRN!$D:$D,CANSCRN!$A:$A,C6016,CANSCRN!$G:$G,D6016),
IF(AND(A6016="PSA Testing", E6016="Cost per service ($USD)"),
SUMIFS(PSA!$E:$E,PSA!$A:$A,C6016,PSA!$G:$G,D6016),
IF(AND(A6016="Colorectal Cancer Screening", E6016="Cost per service ($USD)"),
SUMIFS(COL!$E:$E,COL!$A:$A,C6016,COL!$G:$G,D6016),
IF(AND(A6016="Cervical Cancer Screening", E6016="Cost per service ($USD)"),
SUMIFS(CERV!$E:$E,CERV!$A:$A,C6016,CERV!$G:$G,D6016),
IF(AND(A6016="Cancer Screening for CKD patients", E6016="Cost per service ($USD)"),
SUMIFS(CANSCRN!$E:$E,CANSCRN!$A:$A,C6016,CANSCRN!$G:$G,D6016),
IF(AND(A6016="PSA Testing", E6016="Total Expenditure ($USD per 100,000 patients)"),
SUMIFS(PSA!$F:$F,PSA!$A:$A,C6016,PSA!$G:$G,D6016),
IF(AND(A6016="Colorectal Cancer Screening", E6016="Total Expenditure ($USD per 100,000 patients)"),
SUMIFS(COL!$F:$F,COL!$A:$A,C6016,COL!$G:$G,D6016),
IF(AND(A6016="Cervical Cancer Screening", E6016="Total Expenditure ($USD per 100,000 patients)"),
SUMIFS(CERV!$F:$F,CERV!$A:$A,C6016,CERV!$G:$G,D6016),
SUMIFS(CANSCRN!$F:$F,CANSCRN!$A:$A,C6016,CANSCRN!$G:$G,D6016))))))))))))</f>
        <v>35.728530800000001</v>
      </c>
    </row>
    <row r="6017" spans="1:6" x14ac:dyDescent="0.2">
      <c r="A6017" s="24" t="s">
        <v>105</v>
      </c>
      <c r="B6017" s="24" t="s">
        <v>101</v>
      </c>
      <c r="C6017" s="24" t="s">
        <v>66</v>
      </c>
      <c r="D6017" s="24">
        <v>2018</v>
      </c>
      <c r="E6017" s="24" t="s">
        <v>106</v>
      </c>
      <c r="F6017">
        <f>IF(AND(A6017="PSA Testing", E6017= "Utilization Rate (per 100,000 patients)"),
SUMIFS(PSA!$D:$D,PSA!$A:$A,C6017,PSA!$G:$G,D6017),
IF(AND(A6017="Colorectal Cancer Screening", E6017="Utilization Rate (per 100,000 patients)"),
SUMIFS(COL!$D:$D,COL!$A:$A,C6017,COL!$G:$G, D6017),
IF(AND(A6017="Cervical Cancer Screening", E6017="Utilization Rate (per 100,000 patients)"),
SUMIFS(CERV!$D:$D,CERV!$A:$A,C6017,CERV!$G:$G,D6017),
IF(AND(A6017="Cancer Screening for CKD patients", E6017="Utilization Rate (per 100,000 patients)"),
SUMIFS(CANSCRN!$D:$D,CANSCRN!$A:$A,C6017,CANSCRN!$G:$G,D6017),
IF(AND(A6017="PSA Testing", E6017="Cost per service ($USD)"),
SUMIFS(PSA!$E:$E,PSA!$A:$A,C6017,PSA!$G:$G,D6017),
IF(AND(A6017="Colorectal Cancer Screening", E6017="Cost per service ($USD)"),
SUMIFS(COL!$E:$E,COL!$A:$A,C6017,COL!$G:$G,D6017),
IF(AND(A6017="Cervical Cancer Screening", E6017="Cost per service ($USD)"),
SUMIFS(CERV!$E:$E,CERV!$A:$A,C6017,CERV!$G:$G,D6017),
IF(AND(A6017="Cancer Screening for CKD patients", E6017="Cost per service ($USD)"),
SUMIFS(CANSCRN!$E:$E,CANSCRN!$A:$A,C6017,CANSCRN!$G:$G,D6017),
IF(AND(A6017="PSA Testing", E6017="Total Expenditure ($USD per 100,000 patients)"),
SUMIFS(PSA!$F:$F,PSA!$A:$A,C6017,PSA!$G:$G,D6017),
IF(AND(A6017="Colorectal Cancer Screening", E6017="Total Expenditure ($USD per 100,000 patients)"),
SUMIFS(COL!$F:$F,COL!$A:$A,C6017,COL!$G:$G,D6017),
IF(AND(A6017="Cervical Cancer Screening", E6017="Total Expenditure ($USD per 100,000 patients)"),
SUMIFS(CERV!$F:$F,CERV!$A:$A,C6017,CERV!$G:$G,D6017),
SUMIFS(CANSCRN!$F:$F,CANSCRN!$A:$A,C6017,CANSCRN!$G:$G,D6017))))))))))))</f>
        <v>37.141855700000001</v>
      </c>
    </row>
    <row r="6018" spans="1:6" x14ac:dyDescent="0.2">
      <c r="A6018" s="24" t="s">
        <v>105</v>
      </c>
      <c r="B6018" s="24" t="s">
        <v>101</v>
      </c>
      <c r="C6018" s="24" t="s">
        <v>66</v>
      </c>
      <c r="D6018" s="24">
        <v>2019</v>
      </c>
      <c r="E6018" s="24" t="s">
        <v>106</v>
      </c>
      <c r="F6018">
        <f>IF(AND(A6018="PSA Testing", E6018= "Utilization Rate (per 100,000 patients)"),
SUMIFS(PSA!$D:$D,PSA!$A:$A,C6018,PSA!$G:$G,D6018),
IF(AND(A6018="Colorectal Cancer Screening", E6018="Utilization Rate (per 100,000 patients)"),
SUMIFS(COL!$D:$D,COL!$A:$A,C6018,COL!$G:$G, D6018),
IF(AND(A6018="Cervical Cancer Screening", E6018="Utilization Rate (per 100,000 patients)"),
SUMIFS(CERV!$D:$D,CERV!$A:$A,C6018,CERV!$G:$G,D6018),
IF(AND(A6018="Cancer Screening for CKD patients", E6018="Utilization Rate (per 100,000 patients)"),
SUMIFS(CANSCRN!$D:$D,CANSCRN!$A:$A,C6018,CANSCRN!$G:$G,D6018),
IF(AND(A6018="PSA Testing", E6018="Cost per service ($USD)"),
SUMIFS(PSA!$E:$E,PSA!$A:$A,C6018,PSA!$G:$G,D6018),
IF(AND(A6018="Colorectal Cancer Screening", E6018="Cost per service ($USD)"),
SUMIFS(COL!$E:$E,COL!$A:$A,C6018,COL!$G:$G,D6018),
IF(AND(A6018="Cervical Cancer Screening", E6018="Cost per service ($USD)"),
SUMIFS(CERV!$E:$E,CERV!$A:$A,C6018,CERV!$G:$G,D6018),
IF(AND(A6018="Cancer Screening for CKD patients", E6018="Cost per service ($USD)"),
SUMIFS(CANSCRN!$E:$E,CANSCRN!$A:$A,C6018,CANSCRN!$G:$G,D6018),
IF(AND(A6018="PSA Testing", E6018="Total Expenditure ($USD per 100,000 patients)"),
SUMIFS(PSA!$F:$F,PSA!$A:$A,C6018,PSA!$G:$G,D6018),
IF(AND(A6018="Colorectal Cancer Screening", E6018="Total Expenditure ($USD per 100,000 patients)"),
SUMIFS(COL!$F:$F,COL!$A:$A,C6018,COL!$G:$G,D6018),
IF(AND(A6018="Cervical Cancer Screening", E6018="Total Expenditure ($USD per 100,000 patients)"),
SUMIFS(CERV!$F:$F,CERV!$A:$A,C6018,CERV!$G:$G,D6018),
SUMIFS(CANSCRN!$F:$F,CANSCRN!$A:$A,C6018,CANSCRN!$G:$G,D6018))))))))))))</f>
        <v>31.195524500000001</v>
      </c>
    </row>
    <row r="6019" spans="1:6" x14ac:dyDescent="0.2">
      <c r="A6019" s="24" t="s">
        <v>105</v>
      </c>
      <c r="B6019" s="24" t="s">
        <v>101</v>
      </c>
      <c r="C6019" s="24" t="s">
        <v>67</v>
      </c>
      <c r="D6019" s="24">
        <v>2009</v>
      </c>
      <c r="E6019" s="24" t="s">
        <v>106</v>
      </c>
      <c r="F6019">
        <f>IF(AND(A6019="PSA Testing", E6019= "Utilization Rate (per 100,000 patients)"),
SUMIFS(PSA!$D:$D,PSA!$A:$A,C6019,PSA!$G:$G,D6019),
IF(AND(A6019="Colorectal Cancer Screening", E6019="Utilization Rate (per 100,000 patients)"),
SUMIFS(COL!$D:$D,COL!$A:$A,C6019,COL!$G:$G, D6019),
IF(AND(A6019="Cervical Cancer Screening", E6019="Utilization Rate (per 100,000 patients)"),
SUMIFS(CERV!$D:$D,CERV!$A:$A,C6019,CERV!$G:$G,D6019),
IF(AND(A6019="Cancer Screening for CKD patients", E6019="Utilization Rate (per 100,000 patients)"),
SUMIFS(CANSCRN!$D:$D,CANSCRN!$A:$A,C6019,CANSCRN!$G:$G,D6019),
IF(AND(A6019="PSA Testing", E6019="Cost per service ($USD)"),
SUMIFS(PSA!$E:$E,PSA!$A:$A,C6019,PSA!$G:$G,D6019),
IF(AND(A6019="Colorectal Cancer Screening", E6019="Cost per service ($USD)"),
SUMIFS(COL!$E:$E,COL!$A:$A,C6019,COL!$G:$G,D6019),
IF(AND(A6019="Cervical Cancer Screening", E6019="Cost per service ($USD)"),
SUMIFS(CERV!$E:$E,CERV!$A:$A,C6019,CERV!$G:$G,D6019),
IF(AND(A6019="Cancer Screening for CKD patients", E6019="Cost per service ($USD)"),
SUMIFS(CANSCRN!$E:$E,CANSCRN!$A:$A,C6019,CANSCRN!$G:$G,D6019),
IF(AND(A6019="PSA Testing", E6019="Total Expenditure ($USD per 100,000 patients)"),
SUMIFS(PSA!$F:$F,PSA!$A:$A,C6019,PSA!$G:$G,D6019),
IF(AND(A6019="Colorectal Cancer Screening", E6019="Total Expenditure ($USD per 100,000 patients)"),
SUMIFS(COL!$F:$F,COL!$A:$A,C6019,COL!$G:$G,D6019),
IF(AND(A6019="Cervical Cancer Screening", E6019="Total Expenditure ($USD per 100,000 patients)"),
SUMIFS(CERV!$F:$F,CERV!$A:$A,C6019,CERV!$G:$G,D6019),
SUMIFS(CANSCRN!$F:$F,CANSCRN!$A:$A,C6019,CANSCRN!$G:$G,D6019))))))))))))</f>
        <v>28.36833</v>
      </c>
    </row>
    <row r="6020" spans="1:6" x14ac:dyDescent="0.2">
      <c r="A6020" s="24" t="s">
        <v>105</v>
      </c>
      <c r="B6020" s="24" t="s">
        <v>101</v>
      </c>
      <c r="C6020" s="24" t="s">
        <v>67</v>
      </c>
      <c r="D6020" s="24">
        <v>2010</v>
      </c>
      <c r="E6020" s="24" t="s">
        <v>106</v>
      </c>
      <c r="F6020">
        <f>IF(AND(A6020="PSA Testing", E6020= "Utilization Rate (per 100,000 patients)"),
SUMIFS(PSA!$D:$D,PSA!$A:$A,C6020,PSA!$G:$G,D6020),
IF(AND(A6020="Colorectal Cancer Screening", E6020="Utilization Rate (per 100,000 patients)"),
SUMIFS(COL!$D:$D,COL!$A:$A,C6020,COL!$G:$G, D6020),
IF(AND(A6020="Cervical Cancer Screening", E6020="Utilization Rate (per 100,000 patients)"),
SUMIFS(CERV!$D:$D,CERV!$A:$A,C6020,CERV!$G:$G,D6020),
IF(AND(A6020="Cancer Screening for CKD patients", E6020="Utilization Rate (per 100,000 patients)"),
SUMIFS(CANSCRN!$D:$D,CANSCRN!$A:$A,C6020,CANSCRN!$G:$G,D6020),
IF(AND(A6020="PSA Testing", E6020="Cost per service ($USD)"),
SUMIFS(PSA!$E:$E,PSA!$A:$A,C6020,PSA!$G:$G,D6020),
IF(AND(A6020="Colorectal Cancer Screening", E6020="Cost per service ($USD)"),
SUMIFS(COL!$E:$E,COL!$A:$A,C6020,COL!$G:$G,D6020),
IF(AND(A6020="Cervical Cancer Screening", E6020="Cost per service ($USD)"),
SUMIFS(CERV!$E:$E,CERV!$A:$A,C6020,CERV!$G:$G,D6020),
IF(AND(A6020="Cancer Screening for CKD patients", E6020="Cost per service ($USD)"),
SUMIFS(CANSCRN!$E:$E,CANSCRN!$A:$A,C6020,CANSCRN!$G:$G,D6020),
IF(AND(A6020="PSA Testing", E6020="Total Expenditure ($USD per 100,000 patients)"),
SUMIFS(PSA!$F:$F,PSA!$A:$A,C6020,PSA!$G:$G,D6020),
IF(AND(A6020="Colorectal Cancer Screening", E6020="Total Expenditure ($USD per 100,000 patients)"),
SUMIFS(COL!$F:$F,COL!$A:$A,C6020,COL!$G:$G,D6020),
IF(AND(A6020="Cervical Cancer Screening", E6020="Total Expenditure ($USD per 100,000 patients)"),
SUMIFS(CERV!$F:$F,CERV!$A:$A,C6020,CERV!$G:$G,D6020),
SUMIFS(CANSCRN!$F:$F,CANSCRN!$A:$A,C6020,CANSCRN!$G:$G,D6020))))))))))))</f>
        <v>27.208858299999999</v>
      </c>
    </row>
    <row r="6021" spans="1:6" x14ac:dyDescent="0.2">
      <c r="A6021" s="24" t="s">
        <v>105</v>
      </c>
      <c r="B6021" s="24" t="s">
        <v>101</v>
      </c>
      <c r="C6021" s="24" t="s">
        <v>67</v>
      </c>
      <c r="D6021" s="24">
        <v>2011</v>
      </c>
      <c r="E6021" s="24" t="s">
        <v>106</v>
      </c>
      <c r="F6021">
        <f>IF(AND(A6021="PSA Testing", E6021= "Utilization Rate (per 100,000 patients)"),
SUMIFS(PSA!$D:$D,PSA!$A:$A,C6021,PSA!$G:$G,D6021),
IF(AND(A6021="Colorectal Cancer Screening", E6021="Utilization Rate (per 100,000 patients)"),
SUMIFS(COL!$D:$D,COL!$A:$A,C6021,COL!$G:$G, D6021),
IF(AND(A6021="Cervical Cancer Screening", E6021="Utilization Rate (per 100,000 patients)"),
SUMIFS(CERV!$D:$D,CERV!$A:$A,C6021,CERV!$G:$G,D6021),
IF(AND(A6021="Cancer Screening for CKD patients", E6021="Utilization Rate (per 100,000 patients)"),
SUMIFS(CANSCRN!$D:$D,CANSCRN!$A:$A,C6021,CANSCRN!$G:$G,D6021),
IF(AND(A6021="PSA Testing", E6021="Cost per service ($USD)"),
SUMIFS(PSA!$E:$E,PSA!$A:$A,C6021,PSA!$G:$G,D6021),
IF(AND(A6021="Colorectal Cancer Screening", E6021="Cost per service ($USD)"),
SUMIFS(COL!$E:$E,COL!$A:$A,C6021,COL!$G:$G,D6021),
IF(AND(A6021="Cervical Cancer Screening", E6021="Cost per service ($USD)"),
SUMIFS(CERV!$E:$E,CERV!$A:$A,C6021,CERV!$G:$G,D6021),
IF(AND(A6021="Cancer Screening for CKD patients", E6021="Cost per service ($USD)"),
SUMIFS(CANSCRN!$E:$E,CANSCRN!$A:$A,C6021,CANSCRN!$G:$G,D6021),
IF(AND(A6021="PSA Testing", E6021="Total Expenditure ($USD per 100,000 patients)"),
SUMIFS(PSA!$F:$F,PSA!$A:$A,C6021,PSA!$G:$G,D6021),
IF(AND(A6021="Colorectal Cancer Screening", E6021="Total Expenditure ($USD per 100,000 patients)"),
SUMIFS(COL!$F:$F,COL!$A:$A,C6021,COL!$G:$G,D6021),
IF(AND(A6021="Cervical Cancer Screening", E6021="Total Expenditure ($USD per 100,000 patients)"),
SUMIFS(CERV!$F:$F,CERV!$A:$A,C6021,CERV!$G:$G,D6021),
SUMIFS(CANSCRN!$F:$F,CANSCRN!$A:$A,C6021,CANSCRN!$G:$G,D6021))))))))))))</f>
        <v>31.603502299999999</v>
      </c>
    </row>
    <row r="6022" spans="1:6" x14ac:dyDescent="0.2">
      <c r="A6022" s="24" t="s">
        <v>105</v>
      </c>
      <c r="B6022" s="24" t="s">
        <v>101</v>
      </c>
      <c r="C6022" s="24" t="s">
        <v>67</v>
      </c>
      <c r="D6022" s="24">
        <v>2012</v>
      </c>
      <c r="E6022" s="24" t="s">
        <v>106</v>
      </c>
      <c r="F6022">
        <f>IF(AND(A6022="PSA Testing", E6022= "Utilization Rate (per 100,000 patients)"),
SUMIFS(PSA!$D:$D,PSA!$A:$A,C6022,PSA!$G:$G,D6022),
IF(AND(A6022="Colorectal Cancer Screening", E6022="Utilization Rate (per 100,000 patients)"),
SUMIFS(COL!$D:$D,COL!$A:$A,C6022,COL!$G:$G, D6022),
IF(AND(A6022="Cervical Cancer Screening", E6022="Utilization Rate (per 100,000 patients)"),
SUMIFS(CERV!$D:$D,CERV!$A:$A,C6022,CERV!$G:$G,D6022),
IF(AND(A6022="Cancer Screening for CKD patients", E6022="Utilization Rate (per 100,000 patients)"),
SUMIFS(CANSCRN!$D:$D,CANSCRN!$A:$A,C6022,CANSCRN!$G:$G,D6022),
IF(AND(A6022="PSA Testing", E6022="Cost per service ($USD)"),
SUMIFS(PSA!$E:$E,PSA!$A:$A,C6022,PSA!$G:$G,D6022),
IF(AND(A6022="Colorectal Cancer Screening", E6022="Cost per service ($USD)"),
SUMIFS(COL!$E:$E,COL!$A:$A,C6022,COL!$G:$G,D6022),
IF(AND(A6022="Cervical Cancer Screening", E6022="Cost per service ($USD)"),
SUMIFS(CERV!$E:$E,CERV!$A:$A,C6022,CERV!$G:$G,D6022),
IF(AND(A6022="Cancer Screening for CKD patients", E6022="Cost per service ($USD)"),
SUMIFS(CANSCRN!$E:$E,CANSCRN!$A:$A,C6022,CANSCRN!$G:$G,D6022),
IF(AND(A6022="PSA Testing", E6022="Total Expenditure ($USD per 100,000 patients)"),
SUMIFS(PSA!$F:$F,PSA!$A:$A,C6022,PSA!$G:$G,D6022),
IF(AND(A6022="Colorectal Cancer Screening", E6022="Total Expenditure ($USD per 100,000 patients)"),
SUMIFS(COL!$F:$F,COL!$A:$A,C6022,COL!$G:$G,D6022),
IF(AND(A6022="Cervical Cancer Screening", E6022="Total Expenditure ($USD per 100,000 patients)"),
SUMIFS(CERV!$F:$F,CERV!$A:$A,C6022,CERV!$G:$G,D6022),
SUMIFS(CANSCRN!$F:$F,CANSCRN!$A:$A,C6022,CANSCRN!$G:$G,D6022))))))))))))</f>
        <v>31.0629767</v>
      </c>
    </row>
    <row r="6023" spans="1:6" x14ac:dyDescent="0.2">
      <c r="A6023" s="24" t="s">
        <v>105</v>
      </c>
      <c r="B6023" s="24" t="s">
        <v>101</v>
      </c>
      <c r="C6023" s="24" t="s">
        <v>67</v>
      </c>
      <c r="D6023" s="24">
        <v>2013</v>
      </c>
      <c r="E6023" s="24" t="s">
        <v>106</v>
      </c>
      <c r="F6023">
        <f>IF(AND(A6023="PSA Testing", E6023= "Utilization Rate (per 100,000 patients)"),
SUMIFS(PSA!$D:$D,PSA!$A:$A,C6023,PSA!$G:$G,D6023),
IF(AND(A6023="Colorectal Cancer Screening", E6023="Utilization Rate (per 100,000 patients)"),
SUMIFS(COL!$D:$D,COL!$A:$A,C6023,COL!$G:$G, D6023),
IF(AND(A6023="Cervical Cancer Screening", E6023="Utilization Rate (per 100,000 patients)"),
SUMIFS(CERV!$D:$D,CERV!$A:$A,C6023,CERV!$G:$G,D6023),
IF(AND(A6023="Cancer Screening for CKD patients", E6023="Utilization Rate (per 100,000 patients)"),
SUMIFS(CANSCRN!$D:$D,CANSCRN!$A:$A,C6023,CANSCRN!$G:$G,D6023),
IF(AND(A6023="PSA Testing", E6023="Cost per service ($USD)"),
SUMIFS(PSA!$E:$E,PSA!$A:$A,C6023,PSA!$G:$G,D6023),
IF(AND(A6023="Colorectal Cancer Screening", E6023="Cost per service ($USD)"),
SUMIFS(COL!$E:$E,COL!$A:$A,C6023,COL!$G:$G,D6023),
IF(AND(A6023="Cervical Cancer Screening", E6023="Cost per service ($USD)"),
SUMIFS(CERV!$E:$E,CERV!$A:$A,C6023,CERV!$G:$G,D6023),
IF(AND(A6023="Cancer Screening for CKD patients", E6023="Cost per service ($USD)"),
SUMIFS(CANSCRN!$E:$E,CANSCRN!$A:$A,C6023,CANSCRN!$G:$G,D6023),
IF(AND(A6023="PSA Testing", E6023="Total Expenditure ($USD per 100,000 patients)"),
SUMIFS(PSA!$F:$F,PSA!$A:$A,C6023,PSA!$G:$G,D6023),
IF(AND(A6023="Colorectal Cancer Screening", E6023="Total Expenditure ($USD per 100,000 patients)"),
SUMIFS(COL!$F:$F,COL!$A:$A,C6023,COL!$G:$G,D6023),
IF(AND(A6023="Cervical Cancer Screening", E6023="Total Expenditure ($USD per 100,000 patients)"),
SUMIFS(CERV!$F:$F,CERV!$A:$A,C6023,CERV!$G:$G,D6023),
SUMIFS(CANSCRN!$F:$F,CANSCRN!$A:$A,C6023,CANSCRN!$G:$G,D6023))))))))))))</f>
        <v>31.4248023</v>
      </c>
    </row>
    <row r="6024" spans="1:6" x14ac:dyDescent="0.2">
      <c r="A6024" s="24" t="s">
        <v>105</v>
      </c>
      <c r="B6024" s="24" t="s">
        <v>101</v>
      </c>
      <c r="C6024" s="24" t="s">
        <v>67</v>
      </c>
      <c r="D6024" s="24">
        <v>2014</v>
      </c>
      <c r="E6024" s="24" t="s">
        <v>106</v>
      </c>
      <c r="F6024">
        <f>IF(AND(A6024="PSA Testing", E6024= "Utilization Rate (per 100,000 patients)"),
SUMIFS(PSA!$D:$D,PSA!$A:$A,C6024,PSA!$G:$G,D6024),
IF(AND(A6024="Colorectal Cancer Screening", E6024="Utilization Rate (per 100,000 patients)"),
SUMIFS(COL!$D:$D,COL!$A:$A,C6024,COL!$G:$G, D6024),
IF(AND(A6024="Cervical Cancer Screening", E6024="Utilization Rate (per 100,000 patients)"),
SUMIFS(CERV!$D:$D,CERV!$A:$A,C6024,CERV!$G:$G,D6024),
IF(AND(A6024="Cancer Screening for CKD patients", E6024="Utilization Rate (per 100,000 patients)"),
SUMIFS(CANSCRN!$D:$D,CANSCRN!$A:$A,C6024,CANSCRN!$G:$G,D6024),
IF(AND(A6024="PSA Testing", E6024="Cost per service ($USD)"),
SUMIFS(PSA!$E:$E,PSA!$A:$A,C6024,PSA!$G:$G,D6024),
IF(AND(A6024="Colorectal Cancer Screening", E6024="Cost per service ($USD)"),
SUMIFS(COL!$E:$E,COL!$A:$A,C6024,COL!$G:$G,D6024),
IF(AND(A6024="Cervical Cancer Screening", E6024="Cost per service ($USD)"),
SUMIFS(CERV!$E:$E,CERV!$A:$A,C6024,CERV!$G:$G,D6024),
IF(AND(A6024="Cancer Screening for CKD patients", E6024="Cost per service ($USD)"),
SUMIFS(CANSCRN!$E:$E,CANSCRN!$A:$A,C6024,CANSCRN!$G:$G,D6024),
IF(AND(A6024="PSA Testing", E6024="Total Expenditure ($USD per 100,000 patients)"),
SUMIFS(PSA!$F:$F,PSA!$A:$A,C6024,PSA!$G:$G,D6024),
IF(AND(A6024="Colorectal Cancer Screening", E6024="Total Expenditure ($USD per 100,000 patients)"),
SUMIFS(COL!$F:$F,COL!$A:$A,C6024,COL!$G:$G,D6024),
IF(AND(A6024="Cervical Cancer Screening", E6024="Total Expenditure ($USD per 100,000 patients)"),
SUMIFS(CERV!$F:$F,CERV!$A:$A,C6024,CERV!$G:$G,D6024),
SUMIFS(CANSCRN!$F:$F,CANSCRN!$A:$A,C6024,CANSCRN!$G:$G,D6024))))))))))))</f>
        <v>31.727094000000001</v>
      </c>
    </row>
    <row r="6025" spans="1:6" x14ac:dyDescent="0.2">
      <c r="A6025" s="24" t="s">
        <v>105</v>
      </c>
      <c r="B6025" s="24" t="s">
        <v>101</v>
      </c>
      <c r="C6025" s="24" t="s">
        <v>67</v>
      </c>
      <c r="D6025" s="24">
        <v>2015</v>
      </c>
      <c r="E6025" s="24" t="s">
        <v>106</v>
      </c>
      <c r="F6025">
        <f>IF(AND(A6025="PSA Testing", E6025= "Utilization Rate (per 100,000 patients)"),
SUMIFS(PSA!$D:$D,PSA!$A:$A,C6025,PSA!$G:$G,D6025),
IF(AND(A6025="Colorectal Cancer Screening", E6025="Utilization Rate (per 100,000 patients)"),
SUMIFS(COL!$D:$D,COL!$A:$A,C6025,COL!$G:$G, D6025),
IF(AND(A6025="Cervical Cancer Screening", E6025="Utilization Rate (per 100,000 patients)"),
SUMIFS(CERV!$D:$D,CERV!$A:$A,C6025,CERV!$G:$G,D6025),
IF(AND(A6025="Cancer Screening for CKD patients", E6025="Utilization Rate (per 100,000 patients)"),
SUMIFS(CANSCRN!$D:$D,CANSCRN!$A:$A,C6025,CANSCRN!$G:$G,D6025),
IF(AND(A6025="PSA Testing", E6025="Cost per service ($USD)"),
SUMIFS(PSA!$E:$E,PSA!$A:$A,C6025,PSA!$G:$G,D6025),
IF(AND(A6025="Colorectal Cancer Screening", E6025="Cost per service ($USD)"),
SUMIFS(COL!$E:$E,COL!$A:$A,C6025,COL!$G:$G,D6025),
IF(AND(A6025="Cervical Cancer Screening", E6025="Cost per service ($USD)"),
SUMIFS(CERV!$E:$E,CERV!$A:$A,C6025,CERV!$G:$G,D6025),
IF(AND(A6025="Cancer Screening for CKD patients", E6025="Cost per service ($USD)"),
SUMIFS(CANSCRN!$E:$E,CANSCRN!$A:$A,C6025,CANSCRN!$G:$G,D6025),
IF(AND(A6025="PSA Testing", E6025="Total Expenditure ($USD per 100,000 patients)"),
SUMIFS(PSA!$F:$F,PSA!$A:$A,C6025,PSA!$G:$G,D6025),
IF(AND(A6025="Colorectal Cancer Screening", E6025="Total Expenditure ($USD per 100,000 patients)"),
SUMIFS(COL!$F:$F,COL!$A:$A,C6025,COL!$G:$G,D6025),
IF(AND(A6025="Cervical Cancer Screening", E6025="Total Expenditure ($USD per 100,000 patients)"),
SUMIFS(CERV!$F:$F,CERV!$A:$A,C6025,CERV!$G:$G,D6025),
SUMIFS(CANSCRN!$F:$F,CANSCRN!$A:$A,C6025,CANSCRN!$G:$G,D6025))))))))))))</f>
        <v>33.0571141</v>
      </c>
    </row>
    <row r="6026" spans="1:6" x14ac:dyDescent="0.2">
      <c r="A6026" s="24" t="s">
        <v>105</v>
      </c>
      <c r="B6026" s="24" t="s">
        <v>101</v>
      </c>
      <c r="C6026" s="24" t="s">
        <v>67</v>
      </c>
      <c r="D6026" s="24">
        <v>2016</v>
      </c>
      <c r="E6026" s="24" t="s">
        <v>106</v>
      </c>
      <c r="F6026">
        <f>IF(AND(A6026="PSA Testing", E6026= "Utilization Rate (per 100,000 patients)"),
SUMIFS(PSA!$D:$D,PSA!$A:$A,C6026,PSA!$G:$G,D6026),
IF(AND(A6026="Colorectal Cancer Screening", E6026="Utilization Rate (per 100,000 patients)"),
SUMIFS(COL!$D:$D,COL!$A:$A,C6026,COL!$G:$G, D6026),
IF(AND(A6026="Cervical Cancer Screening", E6026="Utilization Rate (per 100,000 patients)"),
SUMIFS(CERV!$D:$D,CERV!$A:$A,C6026,CERV!$G:$G,D6026),
IF(AND(A6026="Cancer Screening for CKD patients", E6026="Utilization Rate (per 100,000 patients)"),
SUMIFS(CANSCRN!$D:$D,CANSCRN!$A:$A,C6026,CANSCRN!$G:$G,D6026),
IF(AND(A6026="PSA Testing", E6026="Cost per service ($USD)"),
SUMIFS(PSA!$E:$E,PSA!$A:$A,C6026,PSA!$G:$G,D6026),
IF(AND(A6026="Colorectal Cancer Screening", E6026="Cost per service ($USD)"),
SUMIFS(COL!$E:$E,COL!$A:$A,C6026,COL!$G:$G,D6026),
IF(AND(A6026="Cervical Cancer Screening", E6026="Cost per service ($USD)"),
SUMIFS(CERV!$E:$E,CERV!$A:$A,C6026,CERV!$G:$G,D6026),
IF(AND(A6026="Cancer Screening for CKD patients", E6026="Cost per service ($USD)"),
SUMIFS(CANSCRN!$E:$E,CANSCRN!$A:$A,C6026,CANSCRN!$G:$G,D6026),
IF(AND(A6026="PSA Testing", E6026="Total Expenditure ($USD per 100,000 patients)"),
SUMIFS(PSA!$F:$F,PSA!$A:$A,C6026,PSA!$G:$G,D6026),
IF(AND(A6026="Colorectal Cancer Screening", E6026="Total Expenditure ($USD per 100,000 patients)"),
SUMIFS(COL!$F:$F,COL!$A:$A,C6026,COL!$G:$G,D6026),
IF(AND(A6026="Cervical Cancer Screening", E6026="Total Expenditure ($USD per 100,000 patients)"),
SUMIFS(CERV!$F:$F,CERV!$A:$A,C6026,CERV!$G:$G,D6026),
SUMIFS(CANSCRN!$F:$F,CANSCRN!$A:$A,C6026,CANSCRN!$G:$G,D6026))))))))))))</f>
        <v>32.207241400000001</v>
      </c>
    </row>
    <row r="6027" spans="1:6" x14ac:dyDescent="0.2">
      <c r="A6027" s="24" t="s">
        <v>105</v>
      </c>
      <c r="B6027" s="24" t="s">
        <v>101</v>
      </c>
      <c r="C6027" s="24" t="s">
        <v>67</v>
      </c>
      <c r="D6027" s="24">
        <v>2017</v>
      </c>
      <c r="E6027" s="24" t="s">
        <v>106</v>
      </c>
      <c r="F6027">
        <f>IF(AND(A6027="PSA Testing", E6027= "Utilization Rate (per 100,000 patients)"),
SUMIFS(PSA!$D:$D,PSA!$A:$A,C6027,PSA!$G:$G,D6027),
IF(AND(A6027="Colorectal Cancer Screening", E6027="Utilization Rate (per 100,000 patients)"),
SUMIFS(COL!$D:$D,COL!$A:$A,C6027,COL!$G:$G, D6027),
IF(AND(A6027="Cervical Cancer Screening", E6027="Utilization Rate (per 100,000 patients)"),
SUMIFS(CERV!$D:$D,CERV!$A:$A,C6027,CERV!$G:$G,D6027),
IF(AND(A6027="Cancer Screening for CKD patients", E6027="Utilization Rate (per 100,000 patients)"),
SUMIFS(CANSCRN!$D:$D,CANSCRN!$A:$A,C6027,CANSCRN!$G:$G,D6027),
IF(AND(A6027="PSA Testing", E6027="Cost per service ($USD)"),
SUMIFS(PSA!$E:$E,PSA!$A:$A,C6027,PSA!$G:$G,D6027),
IF(AND(A6027="Colorectal Cancer Screening", E6027="Cost per service ($USD)"),
SUMIFS(COL!$E:$E,COL!$A:$A,C6027,COL!$G:$G,D6027),
IF(AND(A6027="Cervical Cancer Screening", E6027="Cost per service ($USD)"),
SUMIFS(CERV!$E:$E,CERV!$A:$A,C6027,CERV!$G:$G,D6027),
IF(AND(A6027="Cancer Screening for CKD patients", E6027="Cost per service ($USD)"),
SUMIFS(CANSCRN!$E:$E,CANSCRN!$A:$A,C6027,CANSCRN!$G:$G,D6027),
IF(AND(A6027="PSA Testing", E6027="Total Expenditure ($USD per 100,000 patients)"),
SUMIFS(PSA!$F:$F,PSA!$A:$A,C6027,PSA!$G:$G,D6027),
IF(AND(A6027="Colorectal Cancer Screening", E6027="Total Expenditure ($USD per 100,000 patients)"),
SUMIFS(COL!$F:$F,COL!$A:$A,C6027,COL!$G:$G,D6027),
IF(AND(A6027="Cervical Cancer Screening", E6027="Total Expenditure ($USD per 100,000 patients)"),
SUMIFS(CERV!$F:$F,CERV!$A:$A,C6027,CERV!$G:$G,D6027),
SUMIFS(CANSCRN!$F:$F,CANSCRN!$A:$A,C6027,CANSCRN!$G:$G,D6027))))))))))))</f>
        <v>32.473863600000001</v>
      </c>
    </row>
    <row r="6028" spans="1:6" x14ac:dyDescent="0.2">
      <c r="A6028" s="24" t="s">
        <v>105</v>
      </c>
      <c r="B6028" s="24" t="s">
        <v>101</v>
      </c>
      <c r="C6028" s="24" t="s">
        <v>67</v>
      </c>
      <c r="D6028" s="24">
        <v>2018</v>
      </c>
      <c r="E6028" s="24" t="s">
        <v>106</v>
      </c>
      <c r="F6028">
        <f>IF(AND(A6028="PSA Testing", E6028= "Utilization Rate (per 100,000 patients)"),
SUMIFS(PSA!$D:$D,PSA!$A:$A,C6028,PSA!$G:$G,D6028),
IF(AND(A6028="Colorectal Cancer Screening", E6028="Utilization Rate (per 100,000 patients)"),
SUMIFS(COL!$D:$D,COL!$A:$A,C6028,COL!$G:$G, D6028),
IF(AND(A6028="Cervical Cancer Screening", E6028="Utilization Rate (per 100,000 patients)"),
SUMIFS(CERV!$D:$D,CERV!$A:$A,C6028,CERV!$G:$G,D6028),
IF(AND(A6028="Cancer Screening for CKD patients", E6028="Utilization Rate (per 100,000 patients)"),
SUMIFS(CANSCRN!$D:$D,CANSCRN!$A:$A,C6028,CANSCRN!$G:$G,D6028),
IF(AND(A6028="PSA Testing", E6028="Cost per service ($USD)"),
SUMIFS(PSA!$E:$E,PSA!$A:$A,C6028,PSA!$G:$G,D6028),
IF(AND(A6028="Colorectal Cancer Screening", E6028="Cost per service ($USD)"),
SUMIFS(COL!$E:$E,COL!$A:$A,C6028,COL!$G:$G,D6028),
IF(AND(A6028="Cervical Cancer Screening", E6028="Cost per service ($USD)"),
SUMIFS(CERV!$E:$E,CERV!$A:$A,C6028,CERV!$G:$G,D6028),
IF(AND(A6028="Cancer Screening for CKD patients", E6028="Cost per service ($USD)"),
SUMIFS(CANSCRN!$E:$E,CANSCRN!$A:$A,C6028,CANSCRN!$G:$G,D6028),
IF(AND(A6028="PSA Testing", E6028="Total Expenditure ($USD per 100,000 patients)"),
SUMIFS(PSA!$F:$F,PSA!$A:$A,C6028,PSA!$G:$G,D6028),
IF(AND(A6028="Colorectal Cancer Screening", E6028="Total Expenditure ($USD per 100,000 patients)"),
SUMIFS(COL!$F:$F,COL!$A:$A,C6028,COL!$G:$G,D6028),
IF(AND(A6028="Cervical Cancer Screening", E6028="Total Expenditure ($USD per 100,000 patients)"),
SUMIFS(CERV!$F:$F,CERV!$A:$A,C6028,CERV!$G:$G,D6028),
SUMIFS(CANSCRN!$F:$F,CANSCRN!$A:$A,C6028,CANSCRN!$G:$G,D6028))))))))))))</f>
        <v>31.8278626</v>
      </c>
    </row>
    <row r="6029" spans="1:6" x14ac:dyDescent="0.2">
      <c r="A6029" s="24" t="s">
        <v>105</v>
      </c>
      <c r="B6029" s="24" t="s">
        <v>101</v>
      </c>
      <c r="C6029" s="24" t="s">
        <v>67</v>
      </c>
      <c r="D6029" s="24">
        <v>2019</v>
      </c>
      <c r="E6029" s="24" t="s">
        <v>106</v>
      </c>
      <c r="F6029">
        <f>IF(AND(A6029="PSA Testing", E6029= "Utilization Rate (per 100,000 patients)"),
SUMIFS(PSA!$D:$D,PSA!$A:$A,C6029,PSA!$G:$G,D6029),
IF(AND(A6029="Colorectal Cancer Screening", E6029="Utilization Rate (per 100,000 patients)"),
SUMIFS(COL!$D:$D,COL!$A:$A,C6029,COL!$G:$G, D6029),
IF(AND(A6029="Cervical Cancer Screening", E6029="Utilization Rate (per 100,000 patients)"),
SUMIFS(CERV!$D:$D,CERV!$A:$A,C6029,CERV!$G:$G,D6029),
IF(AND(A6029="Cancer Screening for CKD patients", E6029="Utilization Rate (per 100,000 patients)"),
SUMIFS(CANSCRN!$D:$D,CANSCRN!$A:$A,C6029,CANSCRN!$G:$G,D6029),
IF(AND(A6029="PSA Testing", E6029="Cost per service ($USD)"),
SUMIFS(PSA!$E:$E,PSA!$A:$A,C6029,PSA!$G:$G,D6029),
IF(AND(A6029="Colorectal Cancer Screening", E6029="Cost per service ($USD)"),
SUMIFS(COL!$E:$E,COL!$A:$A,C6029,COL!$G:$G,D6029),
IF(AND(A6029="Cervical Cancer Screening", E6029="Cost per service ($USD)"),
SUMIFS(CERV!$E:$E,CERV!$A:$A,C6029,CERV!$G:$G,D6029),
IF(AND(A6029="Cancer Screening for CKD patients", E6029="Cost per service ($USD)"),
SUMIFS(CANSCRN!$E:$E,CANSCRN!$A:$A,C6029,CANSCRN!$G:$G,D6029),
IF(AND(A6029="PSA Testing", E6029="Total Expenditure ($USD per 100,000 patients)"),
SUMIFS(PSA!$F:$F,PSA!$A:$A,C6029,PSA!$G:$G,D6029),
IF(AND(A6029="Colorectal Cancer Screening", E6029="Total Expenditure ($USD per 100,000 patients)"),
SUMIFS(COL!$F:$F,COL!$A:$A,C6029,COL!$G:$G,D6029),
IF(AND(A6029="Cervical Cancer Screening", E6029="Total Expenditure ($USD per 100,000 patients)"),
SUMIFS(CERV!$F:$F,CERV!$A:$A,C6029,CERV!$G:$G,D6029),
SUMIFS(CANSCRN!$F:$F,CANSCRN!$A:$A,C6029,CANSCRN!$G:$G,D6029))))))))))))</f>
        <v>26.651760599999999</v>
      </c>
    </row>
    <row r="6030" spans="1:6" x14ac:dyDescent="0.2">
      <c r="A6030" s="24" t="s">
        <v>105</v>
      </c>
      <c r="B6030" s="24" t="s">
        <v>101</v>
      </c>
      <c r="C6030" s="24" t="s">
        <v>68</v>
      </c>
      <c r="D6030" s="24">
        <v>2009</v>
      </c>
      <c r="E6030" s="24" t="s">
        <v>106</v>
      </c>
      <c r="F6030">
        <f>IF(AND(A6030="PSA Testing", E6030= "Utilization Rate (per 100,000 patients)"),
SUMIFS(PSA!$D:$D,PSA!$A:$A,C6030,PSA!$G:$G,D6030),
IF(AND(A6030="Colorectal Cancer Screening", E6030="Utilization Rate (per 100,000 patients)"),
SUMIFS(COL!$D:$D,COL!$A:$A,C6030,COL!$G:$G, D6030),
IF(AND(A6030="Cervical Cancer Screening", E6030="Utilization Rate (per 100,000 patients)"),
SUMIFS(CERV!$D:$D,CERV!$A:$A,C6030,CERV!$G:$G,D6030),
IF(AND(A6030="Cancer Screening for CKD patients", E6030="Utilization Rate (per 100,000 patients)"),
SUMIFS(CANSCRN!$D:$D,CANSCRN!$A:$A,C6030,CANSCRN!$G:$G,D6030),
IF(AND(A6030="PSA Testing", E6030="Cost per service ($USD)"),
SUMIFS(PSA!$E:$E,PSA!$A:$A,C6030,PSA!$G:$G,D6030),
IF(AND(A6030="Colorectal Cancer Screening", E6030="Cost per service ($USD)"),
SUMIFS(COL!$E:$E,COL!$A:$A,C6030,COL!$G:$G,D6030),
IF(AND(A6030="Cervical Cancer Screening", E6030="Cost per service ($USD)"),
SUMIFS(CERV!$E:$E,CERV!$A:$A,C6030,CERV!$G:$G,D6030),
IF(AND(A6030="Cancer Screening for CKD patients", E6030="Cost per service ($USD)"),
SUMIFS(CANSCRN!$E:$E,CANSCRN!$A:$A,C6030,CANSCRN!$G:$G,D6030),
IF(AND(A6030="PSA Testing", E6030="Total Expenditure ($USD per 100,000 patients)"),
SUMIFS(PSA!$F:$F,PSA!$A:$A,C6030,PSA!$G:$G,D6030),
IF(AND(A6030="Colorectal Cancer Screening", E6030="Total Expenditure ($USD per 100,000 patients)"),
SUMIFS(COL!$F:$F,COL!$A:$A,C6030,COL!$G:$G,D6030),
IF(AND(A6030="Cervical Cancer Screening", E6030="Total Expenditure ($USD per 100,000 patients)"),
SUMIFS(CERV!$F:$F,CERV!$A:$A,C6030,CERV!$G:$G,D6030),
SUMIFS(CANSCRN!$F:$F,CANSCRN!$A:$A,C6030,CANSCRN!$G:$G,D6030))))))))))))</f>
        <v>24.622651600000001</v>
      </c>
    </row>
    <row r="6031" spans="1:6" x14ac:dyDescent="0.2">
      <c r="A6031" s="24" t="s">
        <v>105</v>
      </c>
      <c r="B6031" s="24" t="s">
        <v>101</v>
      </c>
      <c r="C6031" s="24" t="s">
        <v>68</v>
      </c>
      <c r="D6031" s="24">
        <v>2010</v>
      </c>
      <c r="E6031" s="24" t="s">
        <v>106</v>
      </c>
      <c r="F6031">
        <f>IF(AND(A6031="PSA Testing", E6031= "Utilization Rate (per 100,000 patients)"),
SUMIFS(PSA!$D:$D,PSA!$A:$A,C6031,PSA!$G:$G,D6031),
IF(AND(A6031="Colorectal Cancer Screening", E6031="Utilization Rate (per 100,000 patients)"),
SUMIFS(COL!$D:$D,COL!$A:$A,C6031,COL!$G:$G, D6031),
IF(AND(A6031="Cervical Cancer Screening", E6031="Utilization Rate (per 100,000 patients)"),
SUMIFS(CERV!$D:$D,CERV!$A:$A,C6031,CERV!$G:$G,D6031),
IF(AND(A6031="Cancer Screening for CKD patients", E6031="Utilization Rate (per 100,000 patients)"),
SUMIFS(CANSCRN!$D:$D,CANSCRN!$A:$A,C6031,CANSCRN!$G:$G,D6031),
IF(AND(A6031="PSA Testing", E6031="Cost per service ($USD)"),
SUMIFS(PSA!$E:$E,PSA!$A:$A,C6031,PSA!$G:$G,D6031),
IF(AND(A6031="Colorectal Cancer Screening", E6031="Cost per service ($USD)"),
SUMIFS(COL!$E:$E,COL!$A:$A,C6031,COL!$G:$G,D6031),
IF(AND(A6031="Cervical Cancer Screening", E6031="Cost per service ($USD)"),
SUMIFS(CERV!$E:$E,CERV!$A:$A,C6031,CERV!$G:$G,D6031),
IF(AND(A6031="Cancer Screening for CKD patients", E6031="Cost per service ($USD)"),
SUMIFS(CANSCRN!$E:$E,CANSCRN!$A:$A,C6031,CANSCRN!$G:$G,D6031),
IF(AND(A6031="PSA Testing", E6031="Total Expenditure ($USD per 100,000 patients)"),
SUMIFS(PSA!$F:$F,PSA!$A:$A,C6031,PSA!$G:$G,D6031),
IF(AND(A6031="Colorectal Cancer Screening", E6031="Total Expenditure ($USD per 100,000 patients)"),
SUMIFS(COL!$F:$F,COL!$A:$A,C6031,COL!$G:$G,D6031),
IF(AND(A6031="Cervical Cancer Screening", E6031="Total Expenditure ($USD per 100,000 patients)"),
SUMIFS(CERV!$F:$F,CERV!$A:$A,C6031,CERV!$G:$G,D6031),
SUMIFS(CANSCRN!$F:$F,CANSCRN!$A:$A,C6031,CANSCRN!$G:$G,D6031))))))))))))</f>
        <v>20.73715</v>
      </c>
    </row>
    <row r="6032" spans="1:6" x14ac:dyDescent="0.2">
      <c r="A6032" s="24" t="s">
        <v>105</v>
      </c>
      <c r="B6032" s="24" t="s">
        <v>101</v>
      </c>
      <c r="C6032" s="24" t="s">
        <v>68</v>
      </c>
      <c r="D6032" s="24">
        <v>2011</v>
      </c>
      <c r="E6032" s="24" t="s">
        <v>106</v>
      </c>
      <c r="F6032">
        <f>IF(AND(A6032="PSA Testing", E6032= "Utilization Rate (per 100,000 patients)"),
SUMIFS(PSA!$D:$D,PSA!$A:$A,C6032,PSA!$G:$G,D6032),
IF(AND(A6032="Colorectal Cancer Screening", E6032="Utilization Rate (per 100,000 patients)"),
SUMIFS(COL!$D:$D,COL!$A:$A,C6032,COL!$G:$G, D6032),
IF(AND(A6032="Cervical Cancer Screening", E6032="Utilization Rate (per 100,000 patients)"),
SUMIFS(CERV!$D:$D,CERV!$A:$A,C6032,CERV!$G:$G,D6032),
IF(AND(A6032="Cancer Screening for CKD patients", E6032="Utilization Rate (per 100,000 patients)"),
SUMIFS(CANSCRN!$D:$D,CANSCRN!$A:$A,C6032,CANSCRN!$G:$G,D6032),
IF(AND(A6032="PSA Testing", E6032="Cost per service ($USD)"),
SUMIFS(PSA!$E:$E,PSA!$A:$A,C6032,PSA!$G:$G,D6032),
IF(AND(A6032="Colorectal Cancer Screening", E6032="Cost per service ($USD)"),
SUMIFS(COL!$E:$E,COL!$A:$A,C6032,COL!$G:$G,D6032),
IF(AND(A6032="Cervical Cancer Screening", E6032="Cost per service ($USD)"),
SUMIFS(CERV!$E:$E,CERV!$A:$A,C6032,CERV!$G:$G,D6032),
IF(AND(A6032="Cancer Screening for CKD patients", E6032="Cost per service ($USD)"),
SUMIFS(CANSCRN!$E:$E,CANSCRN!$A:$A,C6032,CANSCRN!$G:$G,D6032),
IF(AND(A6032="PSA Testing", E6032="Total Expenditure ($USD per 100,000 patients)"),
SUMIFS(PSA!$F:$F,PSA!$A:$A,C6032,PSA!$G:$G,D6032),
IF(AND(A6032="Colorectal Cancer Screening", E6032="Total Expenditure ($USD per 100,000 patients)"),
SUMIFS(COL!$F:$F,COL!$A:$A,C6032,COL!$G:$G,D6032),
IF(AND(A6032="Cervical Cancer Screening", E6032="Total Expenditure ($USD per 100,000 patients)"),
SUMIFS(CERV!$F:$F,CERV!$A:$A,C6032,CERV!$G:$G,D6032),
SUMIFS(CANSCRN!$F:$F,CANSCRN!$A:$A,C6032,CANSCRN!$G:$G,D6032))))))))))))</f>
        <v>33.506802700000001</v>
      </c>
    </row>
    <row r="6033" spans="1:6" x14ac:dyDescent="0.2">
      <c r="A6033" s="24" t="s">
        <v>105</v>
      </c>
      <c r="B6033" s="24" t="s">
        <v>101</v>
      </c>
      <c r="C6033" s="24" t="s">
        <v>68</v>
      </c>
      <c r="D6033" s="24">
        <v>2012</v>
      </c>
      <c r="E6033" s="24" t="s">
        <v>106</v>
      </c>
      <c r="F6033">
        <f>IF(AND(A6033="PSA Testing", E6033= "Utilization Rate (per 100,000 patients)"),
SUMIFS(PSA!$D:$D,PSA!$A:$A,C6033,PSA!$G:$G,D6033),
IF(AND(A6033="Colorectal Cancer Screening", E6033="Utilization Rate (per 100,000 patients)"),
SUMIFS(COL!$D:$D,COL!$A:$A,C6033,COL!$G:$G, D6033),
IF(AND(A6033="Cervical Cancer Screening", E6033="Utilization Rate (per 100,000 patients)"),
SUMIFS(CERV!$D:$D,CERV!$A:$A,C6033,CERV!$G:$G,D6033),
IF(AND(A6033="Cancer Screening for CKD patients", E6033="Utilization Rate (per 100,000 patients)"),
SUMIFS(CANSCRN!$D:$D,CANSCRN!$A:$A,C6033,CANSCRN!$G:$G,D6033),
IF(AND(A6033="PSA Testing", E6033="Cost per service ($USD)"),
SUMIFS(PSA!$E:$E,PSA!$A:$A,C6033,PSA!$G:$G,D6033),
IF(AND(A6033="Colorectal Cancer Screening", E6033="Cost per service ($USD)"),
SUMIFS(COL!$E:$E,COL!$A:$A,C6033,COL!$G:$G,D6033),
IF(AND(A6033="Cervical Cancer Screening", E6033="Cost per service ($USD)"),
SUMIFS(CERV!$E:$E,CERV!$A:$A,C6033,CERV!$G:$G,D6033),
IF(AND(A6033="Cancer Screening for CKD patients", E6033="Cost per service ($USD)"),
SUMIFS(CANSCRN!$E:$E,CANSCRN!$A:$A,C6033,CANSCRN!$G:$G,D6033),
IF(AND(A6033="PSA Testing", E6033="Total Expenditure ($USD per 100,000 patients)"),
SUMIFS(PSA!$F:$F,PSA!$A:$A,C6033,PSA!$G:$G,D6033),
IF(AND(A6033="Colorectal Cancer Screening", E6033="Total Expenditure ($USD per 100,000 patients)"),
SUMIFS(COL!$F:$F,COL!$A:$A,C6033,COL!$G:$G,D6033),
IF(AND(A6033="Cervical Cancer Screening", E6033="Total Expenditure ($USD per 100,000 patients)"),
SUMIFS(CERV!$F:$F,CERV!$A:$A,C6033,CERV!$G:$G,D6033),
SUMIFS(CANSCRN!$F:$F,CANSCRN!$A:$A,C6033,CANSCRN!$G:$G,D6033))))))))))))</f>
        <v>31.033092100000001</v>
      </c>
    </row>
    <row r="6034" spans="1:6" x14ac:dyDescent="0.2">
      <c r="A6034" s="24" t="s">
        <v>105</v>
      </c>
      <c r="B6034" s="24" t="s">
        <v>101</v>
      </c>
      <c r="C6034" s="24" t="s">
        <v>68</v>
      </c>
      <c r="D6034" s="24">
        <v>2013</v>
      </c>
      <c r="E6034" s="24" t="s">
        <v>106</v>
      </c>
      <c r="F6034">
        <f>IF(AND(A6034="PSA Testing", E6034= "Utilization Rate (per 100,000 patients)"),
SUMIFS(PSA!$D:$D,PSA!$A:$A,C6034,PSA!$G:$G,D6034),
IF(AND(A6034="Colorectal Cancer Screening", E6034="Utilization Rate (per 100,000 patients)"),
SUMIFS(COL!$D:$D,COL!$A:$A,C6034,COL!$G:$G, D6034),
IF(AND(A6034="Cervical Cancer Screening", E6034="Utilization Rate (per 100,000 patients)"),
SUMIFS(CERV!$D:$D,CERV!$A:$A,C6034,CERV!$G:$G,D6034),
IF(AND(A6034="Cancer Screening for CKD patients", E6034="Utilization Rate (per 100,000 patients)"),
SUMIFS(CANSCRN!$D:$D,CANSCRN!$A:$A,C6034,CANSCRN!$G:$G,D6034),
IF(AND(A6034="PSA Testing", E6034="Cost per service ($USD)"),
SUMIFS(PSA!$E:$E,PSA!$A:$A,C6034,PSA!$G:$G,D6034),
IF(AND(A6034="Colorectal Cancer Screening", E6034="Cost per service ($USD)"),
SUMIFS(COL!$E:$E,COL!$A:$A,C6034,COL!$G:$G,D6034),
IF(AND(A6034="Cervical Cancer Screening", E6034="Cost per service ($USD)"),
SUMIFS(CERV!$E:$E,CERV!$A:$A,C6034,CERV!$G:$G,D6034),
IF(AND(A6034="Cancer Screening for CKD patients", E6034="Cost per service ($USD)"),
SUMIFS(CANSCRN!$E:$E,CANSCRN!$A:$A,C6034,CANSCRN!$G:$G,D6034),
IF(AND(A6034="PSA Testing", E6034="Total Expenditure ($USD per 100,000 patients)"),
SUMIFS(PSA!$F:$F,PSA!$A:$A,C6034,PSA!$G:$G,D6034),
IF(AND(A6034="Colorectal Cancer Screening", E6034="Total Expenditure ($USD per 100,000 patients)"),
SUMIFS(COL!$F:$F,COL!$A:$A,C6034,COL!$G:$G,D6034),
IF(AND(A6034="Cervical Cancer Screening", E6034="Total Expenditure ($USD per 100,000 patients)"),
SUMIFS(CERV!$F:$F,CERV!$A:$A,C6034,CERV!$G:$G,D6034),
SUMIFS(CANSCRN!$F:$F,CANSCRN!$A:$A,C6034,CANSCRN!$G:$G,D6034))))))))))))</f>
        <v>29.660326099999999</v>
      </c>
    </row>
    <row r="6035" spans="1:6" x14ac:dyDescent="0.2">
      <c r="A6035" s="24" t="s">
        <v>105</v>
      </c>
      <c r="B6035" s="24" t="s">
        <v>101</v>
      </c>
      <c r="C6035" s="24" t="s">
        <v>68</v>
      </c>
      <c r="D6035" s="24">
        <v>2014</v>
      </c>
      <c r="E6035" s="24" t="s">
        <v>106</v>
      </c>
      <c r="F6035">
        <f>IF(AND(A6035="PSA Testing", E6035= "Utilization Rate (per 100,000 patients)"),
SUMIFS(PSA!$D:$D,PSA!$A:$A,C6035,PSA!$G:$G,D6035),
IF(AND(A6035="Colorectal Cancer Screening", E6035="Utilization Rate (per 100,000 patients)"),
SUMIFS(COL!$D:$D,COL!$A:$A,C6035,COL!$G:$G, D6035),
IF(AND(A6035="Cervical Cancer Screening", E6035="Utilization Rate (per 100,000 patients)"),
SUMIFS(CERV!$D:$D,CERV!$A:$A,C6035,CERV!$G:$G,D6035),
IF(AND(A6035="Cancer Screening for CKD patients", E6035="Utilization Rate (per 100,000 patients)"),
SUMIFS(CANSCRN!$D:$D,CANSCRN!$A:$A,C6035,CANSCRN!$G:$G,D6035),
IF(AND(A6035="PSA Testing", E6035="Cost per service ($USD)"),
SUMIFS(PSA!$E:$E,PSA!$A:$A,C6035,PSA!$G:$G,D6035),
IF(AND(A6035="Colorectal Cancer Screening", E6035="Cost per service ($USD)"),
SUMIFS(COL!$E:$E,COL!$A:$A,C6035,COL!$G:$G,D6035),
IF(AND(A6035="Cervical Cancer Screening", E6035="Cost per service ($USD)"),
SUMIFS(CERV!$E:$E,CERV!$A:$A,C6035,CERV!$G:$G,D6035),
IF(AND(A6035="Cancer Screening for CKD patients", E6035="Cost per service ($USD)"),
SUMIFS(CANSCRN!$E:$E,CANSCRN!$A:$A,C6035,CANSCRN!$G:$G,D6035),
IF(AND(A6035="PSA Testing", E6035="Total Expenditure ($USD per 100,000 patients)"),
SUMIFS(PSA!$F:$F,PSA!$A:$A,C6035,PSA!$G:$G,D6035),
IF(AND(A6035="Colorectal Cancer Screening", E6035="Total Expenditure ($USD per 100,000 patients)"),
SUMIFS(COL!$F:$F,COL!$A:$A,C6035,COL!$G:$G,D6035),
IF(AND(A6035="Cervical Cancer Screening", E6035="Total Expenditure ($USD per 100,000 patients)"),
SUMIFS(CERV!$F:$F,CERV!$A:$A,C6035,CERV!$G:$G,D6035),
SUMIFS(CANSCRN!$F:$F,CANSCRN!$A:$A,C6035,CANSCRN!$G:$G,D6035))))))))))))</f>
        <v>27.077155000000001</v>
      </c>
    </row>
    <row r="6036" spans="1:6" x14ac:dyDescent="0.2">
      <c r="A6036" s="24" t="s">
        <v>105</v>
      </c>
      <c r="B6036" s="24" t="s">
        <v>101</v>
      </c>
      <c r="C6036" s="24" t="s">
        <v>68</v>
      </c>
      <c r="D6036" s="24">
        <v>2015</v>
      </c>
      <c r="E6036" s="24" t="s">
        <v>106</v>
      </c>
      <c r="F6036">
        <f>IF(AND(A6036="PSA Testing", E6036= "Utilization Rate (per 100,000 patients)"),
SUMIFS(PSA!$D:$D,PSA!$A:$A,C6036,PSA!$G:$G,D6036),
IF(AND(A6036="Colorectal Cancer Screening", E6036="Utilization Rate (per 100,000 patients)"),
SUMIFS(COL!$D:$D,COL!$A:$A,C6036,COL!$G:$G, D6036),
IF(AND(A6036="Cervical Cancer Screening", E6036="Utilization Rate (per 100,000 patients)"),
SUMIFS(CERV!$D:$D,CERV!$A:$A,C6036,CERV!$G:$G,D6036),
IF(AND(A6036="Cancer Screening for CKD patients", E6036="Utilization Rate (per 100,000 patients)"),
SUMIFS(CANSCRN!$D:$D,CANSCRN!$A:$A,C6036,CANSCRN!$G:$G,D6036),
IF(AND(A6036="PSA Testing", E6036="Cost per service ($USD)"),
SUMIFS(PSA!$E:$E,PSA!$A:$A,C6036,PSA!$G:$G,D6036),
IF(AND(A6036="Colorectal Cancer Screening", E6036="Cost per service ($USD)"),
SUMIFS(COL!$E:$E,COL!$A:$A,C6036,COL!$G:$G,D6036),
IF(AND(A6036="Cervical Cancer Screening", E6036="Cost per service ($USD)"),
SUMIFS(CERV!$E:$E,CERV!$A:$A,C6036,CERV!$G:$G,D6036),
IF(AND(A6036="Cancer Screening for CKD patients", E6036="Cost per service ($USD)"),
SUMIFS(CANSCRN!$E:$E,CANSCRN!$A:$A,C6036,CANSCRN!$G:$G,D6036),
IF(AND(A6036="PSA Testing", E6036="Total Expenditure ($USD per 100,000 patients)"),
SUMIFS(PSA!$F:$F,PSA!$A:$A,C6036,PSA!$G:$G,D6036),
IF(AND(A6036="Colorectal Cancer Screening", E6036="Total Expenditure ($USD per 100,000 patients)"),
SUMIFS(COL!$F:$F,COL!$A:$A,C6036,COL!$G:$G,D6036),
IF(AND(A6036="Cervical Cancer Screening", E6036="Total Expenditure ($USD per 100,000 patients)"),
SUMIFS(CERV!$F:$F,CERV!$A:$A,C6036,CERV!$G:$G,D6036),
SUMIFS(CANSCRN!$F:$F,CANSCRN!$A:$A,C6036,CANSCRN!$G:$G,D6036))))))))))))</f>
        <v>25.672255799999999</v>
      </c>
    </row>
    <row r="6037" spans="1:6" x14ac:dyDescent="0.2">
      <c r="A6037" s="24" t="s">
        <v>105</v>
      </c>
      <c r="B6037" s="24" t="s">
        <v>101</v>
      </c>
      <c r="C6037" s="24" t="s">
        <v>68</v>
      </c>
      <c r="D6037" s="24">
        <v>2016</v>
      </c>
      <c r="E6037" s="24" t="s">
        <v>106</v>
      </c>
      <c r="F6037">
        <f>IF(AND(A6037="PSA Testing", E6037= "Utilization Rate (per 100,000 patients)"),
SUMIFS(PSA!$D:$D,PSA!$A:$A,C6037,PSA!$G:$G,D6037),
IF(AND(A6037="Colorectal Cancer Screening", E6037="Utilization Rate (per 100,000 patients)"),
SUMIFS(COL!$D:$D,COL!$A:$A,C6037,COL!$G:$G, D6037),
IF(AND(A6037="Cervical Cancer Screening", E6037="Utilization Rate (per 100,000 patients)"),
SUMIFS(CERV!$D:$D,CERV!$A:$A,C6037,CERV!$G:$G,D6037),
IF(AND(A6037="Cancer Screening for CKD patients", E6037="Utilization Rate (per 100,000 patients)"),
SUMIFS(CANSCRN!$D:$D,CANSCRN!$A:$A,C6037,CANSCRN!$G:$G,D6037),
IF(AND(A6037="PSA Testing", E6037="Cost per service ($USD)"),
SUMIFS(PSA!$E:$E,PSA!$A:$A,C6037,PSA!$G:$G,D6037),
IF(AND(A6037="Colorectal Cancer Screening", E6037="Cost per service ($USD)"),
SUMIFS(COL!$E:$E,COL!$A:$A,C6037,COL!$G:$G,D6037),
IF(AND(A6037="Cervical Cancer Screening", E6037="Cost per service ($USD)"),
SUMIFS(CERV!$E:$E,CERV!$A:$A,C6037,CERV!$G:$G,D6037),
IF(AND(A6037="Cancer Screening for CKD patients", E6037="Cost per service ($USD)"),
SUMIFS(CANSCRN!$E:$E,CANSCRN!$A:$A,C6037,CANSCRN!$G:$G,D6037),
IF(AND(A6037="PSA Testing", E6037="Total Expenditure ($USD per 100,000 patients)"),
SUMIFS(PSA!$F:$F,PSA!$A:$A,C6037,PSA!$G:$G,D6037),
IF(AND(A6037="Colorectal Cancer Screening", E6037="Total Expenditure ($USD per 100,000 patients)"),
SUMIFS(COL!$F:$F,COL!$A:$A,C6037,COL!$G:$G,D6037),
IF(AND(A6037="Cervical Cancer Screening", E6037="Total Expenditure ($USD per 100,000 patients)"),
SUMIFS(CERV!$F:$F,CERV!$A:$A,C6037,CERV!$G:$G,D6037),
SUMIFS(CANSCRN!$F:$F,CANSCRN!$A:$A,C6037,CANSCRN!$G:$G,D6037))))))))))))</f>
        <v>26.814627600000001</v>
      </c>
    </row>
    <row r="6038" spans="1:6" x14ac:dyDescent="0.2">
      <c r="A6038" s="24" t="s">
        <v>105</v>
      </c>
      <c r="B6038" s="24" t="s">
        <v>101</v>
      </c>
      <c r="C6038" s="24" t="s">
        <v>68</v>
      </c>
      <c r="D6038" s="24">
        <v>2017</v>
      </c>
      <c r="E6038" s="24" t="s">
        <v>106</v>
      </c>
      <c r="F6038">
        <f>IF(AND(A6038="PSA Testing", E6038= "Utilization Rate (per 100,000 patients)"),
SUMIFS(PSA!$D:$D,PSA!$A:$A,C6038,PSA!$G:$G,D6038),
IF(AND(A6038="Colorectal Cancer Screening", E6038="Utilization Rate (per 100,000 patients)"),
SUMIFS(COL!$D:$D,COL!$A:$A,C6038,COL!$G:$G, D6038),
IF(AND(A6038="Cervical Cancer Screening", E6038="Utilization Rate (per 100,000 patients)"),
SUMIFS(CERV!$D:$D,CERV!$A:$A,C6038,CERV!$G:$G,D6038),
IF(AND(A6038="Cancer Screening for CKD patients", E6038="Utilization Rate (per 100,000 patients)"),
SUMIFS(CANSCRN!$D:$D,CANSCRN!$A:$A,C6038,CANSCRN!$G:$G,D6038),
IF(AND(A6038="PSA Testing", E6038="Cost per service ($USD)"),
SUMIFS(PSA!$E:$E,PSA!$A:$A,C6038,PSA!$G:$G,D6038),
IF(AND(A6038="Colorectal Cancer Screening", E6038="Cost per service ($USD)"),
SUMIFS(COL!$E:$E,COL!$A:$A,C6038,COL!$G:$G,D6038),
IF(AND(A6038="Cervical Cancer Screening", E6038="Cost per service ($USD)"),
SUMIFS(CERV!$E:$E,CERV!$A:$A,C6038,CERV!$G:$G,D6038),
IF(AND(A6038="Cancer Screening for CKD patients", E6038="Cost per service ($USD)"),
SUMIFS(CANSCRN!$E:$E,CANSCRN!$A:$A,C6038,CANSCRN!$G:$G,D6038),
IF(AND(A6038="PSA Testing", E6038="Total Expenditure ($USD per 100,000 patients)"),
SUMIFS(PSA!$F:$F,PSA!$A:$A,C6038,PSA!$G:$G,D6038),
IF(AND(A6038="Colorectal Cancer Screening", E6038="Total Expenditure ($USD per 100,000 patients)"),
SUMIFS(COL!$F:$F,COL!$A:$A,C6038,COL!$G:$G,D6038),
IF(AND(A6038="Cervical Cancer Screening", E6038="Total Expenditure ($USD per 100,000 patients)"),
SUMIFS(CERV!$F:$F,CERV!$A:$A,C6038,CERV!$G:$G,D6038),
SUMIFS(CANSCRN!$F:$F,CANSCRN!$A:$A,C6038,CANSCRN!$G:$G,D6038))))))))))))</f>
        <v>28.9147207</v>
      </c>
    </row>
    <row r="6039" spans="1:6" x14ac:dyDescent="0.2">
      <c r="A6039" s="24" t="s">
        <v>105</v>
      </c>
      <c r="B6039" s="24" t="s">
        <v>101</v>
      </c>
      <c r="C6039" s="24" t="s">
        <v>68</v>
      </c>
      <c r="D6039" s="24">
        <v>2018</v>
      </c>
      <c r="E6039" s="24" t="s">
        <v>106</v>
      </c>
      <c r="F6039">
        <f>IF(AND(A6039="PSA Testing", E6039= "Utilization Rate (per 100,000 patients)"),
SUMIFS(PSA!$D:$D,PSA!$A:$A,C6039,PSA!$G:$G,D6039),
IF(AND(A6039="Colorectal Cancer Screening", E6039="Utilization Rate (per 100,000 patients)"),
SUMIFS(COL!$D:$D,COL!$A:$A,C6039,COL!$G:$G, D6039),
IF(AND(A6039="Cervical Cancer Screening", E6039="Utilization Rate (per 100,000 patients)"),
SUMIFS(CERV!$D:$D,CERV!$A:$A,C6039,CERV!$G:$G,D6039),
IF(AND(A6039="Cancer Screening for CKD patients", E6039="Utilization Rate (per 100,000 patients)"),
SUMIFS(CANSCRN!$D:$D,CANSCRN!$A:$A,C6039,CANSCRN!$G:$G,D6039),
IF(AND(A6039="PSA Testing", E6039="Cost per service ($USD)"),
SUMIFS(PSA!$E:$E,PSA!$A:$A,C6039,PSA!$G:$G,D6039),
IF(AND(A6039="Colorectal Cancer Screening", E6039="Cost per service ($USD)"),
SUMIFS(COL!$E:$E,COL!$A:$A,C6039,COL!$G:$G,D6039),
IF(AND(A6039="Cervical Cancer Screening", E6039="Cost per service ($USD)"),
SUMIFS(CERV!$E:$E,CERV!$A:$A,C6039,CERV!$G:$G,D6039),
IF(AND(A6039="Cancer Screening for CKD patients", E6039="Cost per service ($USD)"),
SUMIFS(CANSCRN!$E:$E,CANSCRN!$A:$A,C6039,CANSCRN!$G:$G,D6039),
IF(AND(A6039="PSA Testing", E6039="Total Expenditure ($USD per 100,000 patients)"),
SUMIFS(PSA!$F:$F,PSA!$A:$A,C6039,PSA!$G:$G,D6039),
IF(AND(A6039="Colorectal Cancer Screening", E6039="Total Expenditure ($USD per 100,000 patients)"),
SUMIFS(COL!$F:$F,COL!$A:$A,C6039,COL!$G:$G,D6039),
IF(AND(A6039="Cervical Cancer Screening", E6039="Total Expenditure ($USD per 100,000 patients)"),
SUMIFS(CERV!$F:$F,CERV!$A:$A,C6039,CERV!$G:$G,D6039),
SUMIFS(CANSCRN!$F:$F,CANSCRN!$A:$A,C6039,CANSCRN!$G:$G,D6039))))))))))))</f>
        <v>26.850162099999999</v>
      </c>
    </row>
    <row r="6040" spans="1:6" x14ac:dyDescent="0.2">
      <c r="A6040" s="24" t="s">
        <v>105</v>
      </c>
      <c r="B6040" s="24" t="s">
        <v>101</v>
      </c>
      <c r="C6040" s="24" t="s">
        <v>68</v>
      </c>
      <c r="D6040" s="24">
        <v>2019</v>
      </c>
      <c r="E6040" s="24" t="s">
        <v>106</v>
      </c>
      <c r="F6040">
        <f>IF(AND(A6040="PSA Testing", E6040= "Utilization Rate (per 100,000 patients)"),
SUMIFS(PSA!$D:$D,PSA!$A:$A,C6040,PSA!$G:$G,D6040),
IF(AND(A6040="Colorectal Cancer Screening", E6040="Utilization Rate (per 100,000 patients)"),
SUMIFS(COL!$D:$D,COL!$A:$A,C6040,COL!$G:$G, D6040),
IF(AND(A6040="Cervical Cancer Screening", E6040="Utilization Rate (per 100,000 patients)"),
SUMIFS(CERV!$D:$D,CERV!$A:$A,C6040,CERV!$G:$G,D6040),
IF(AND(A6040="Cancer Screening for CKD patients", E6040="Utilization Rate (per 100,000 patients)"),
SUMIFS(CANSCRN!$D:$D,CANSCRN!$A:$A,C6040,CANSCRN!$G:$G,D6040),
IF(AND(A6040="PSA Testing", E6040="Cost per service ($USD)"),
SUMIFS(PSA!$E:$E,PSA!$A:$A,C6040,PSA!$G:$G,D6040),
IF(AND(A6040="Colorectal Cancer Screening", E6040="Cost per service ($USD)"),
SUMIFS(COL!$E:$E,COL!$A:$A,C6040,COL!$G:$G,D6040),
IF(AND(A6040="Cervical Cancer Screening", E6040="Cost per service ($USD)"),
SUMIFS(CERV!$E:$E,CERV!$A:$A,C6040,CERV!$G:$G,D6040),
IF(AND(A6040="Cancer Screening for CKD patients", E6040="Cost per service ($USD)"),
SUMIFS(CANSCRN!$E:$E,CANSCRN!$A:$A,C6040,CANSCRN!$G:$G,D6040),
IF(AND(A6040="PSA Testing", E6040="Total Expenditure ($USD per 100,000 patients)"),
SUMIFS(PSA!$F:$F,PSA!$A:$A,C6040,PSA!$G:$G,D6040),
IF(AND(A6040="Colorectal Cancer Screening", E6040="Total Expenditure ($USD per 100,000 patients)"),
SUMIFS(COL!$F:$F,COL!$A:$A,C6040,COL!$G:$G,D6040),
IF(AND(A6040="Cervical Cancer Screening", E6040="Total Expenditure ($USD per 100,000 patients)"),
SUMIFS(CERV!$F:$F,CERV!$A:$A,C6040,CERV!$G:$G,D6040),
SUMIFS(CANSCRN!$F:$F,CANSCRN!$A:$A,C6040,CANSCRN!$G:$G,D6040))))))))))))</f>
        <v>26.337154900000002</v>
      </c>
    </row>
    <row r="6041" spans="1:6" x14ac:dyDescent="0.2">
      <c r="A6041" s="24" t="s">
        <v>105</v>
      </c>
      <c r="B6041" s="24" t="s">
        <v>101</v>
      </c>
      <c r="C6041" s="24" t="s">
        <v>70</v>
      </c>
      <c r="D6041" s="24">
        <v>2009</v>
      </c>
      <c r="E6041" s="24" t="s">
        <v>106</v>
      </c>
      <c r="F6041">
        <f>IF(AND(A6041="PSA Testing", E6041= "Utilization Rate (per 100,000 patients)"),
SUMIFS(PSA!$D:$D,PSA!$A:$A,C6041,PSA!$G:$G,D6041),
IF(AND(A6041="Colorectal Cancer Screening", E6041="Utilization Rate (per 100,000 patients)"),
SUMIFS(COL!$D:$D,COL!$A:$A,C6041,COL!$G:$G, D6041),
IF(AND(A6041="Cervical Cancer Screening", E6041="Utilization Rate (per 100,000 patients)"),
SUMIFS(CERV!$D:$D,CERV!$A:$A,C6041,CERV!$G:$G,D6041),
IF(AND(A6041="Cancer Screening for CKD patients", E6041="Utilization Rate (per 100,000 patients)"),
SUMIFS(CANSCRN!$D:$D,CANSCRN!$A:$A,C6041,CANSCRN!$G:$G,D6041),
IF(AND(A6041="PSA Testing", E6041="Cost per service ($USD)"),
SUMIFS(PSA!$E:$E,PSA!$A:$A,C6041,PSA!$G:$G,D6041),
IF(AND(A6041="Colorectal Cancer Screening", E6041="Cost per service ($USD)"),
SUMIFS(COL!$E:$E,COL!$A:$A,C6041,COL!$G:$G,D6041),
IF(AND(A6041="Cervical Cancer Screening", E6041="Cost per service ($USD)"),
SUMIFS(CERV!$E:$E,CERV!$A:$A,C6041,CERV!$G:$G,D6041),
IF(AND(A6041="Cancer Screening for CKD patients", E6041="Cost per service ($USD)"),
SUMIFS(CANSCRN!$E:$E,CANSCRN!$A:$A,C6041,CANSCRN!$G:$G,D6041),
IF(AND(A6041="PSA Testing", E6041="Total Expenditure ($USD per 100,000 patients)"),
SUMIFS(PSA!$F:$F,PSA!$A:$A,C6041,PSA!$G:$G,D6041),
IF(AND(A6041="Colorectal Cancer Screening", E6041="Total Expenditure ($USD per 100,000 patients)"),
SUMIFS(COL!$F:$F,COL!$A:$A,C6041,COL!$G:$G,D6041),
IF(AND(A6041="Cervical Cancer Screening", E6041="Total Expenditure ($USD per 100,000 patients)"),
SUMIFS(CERV!$F:$F,CERV!$A:$A,C6041,CERV!$G:$G,D6041),
SUMIFS(CANSCRN!$F:$F,CANSCRN!$A:$A,C6041,CANSCRN!$G:$G,D6041))))))))))))</f>
        <v>43.240682</v>
      </c>
    </row>
    <row r="6042" spans="1:6" x14ac:dyDescent="0.2">
      <c r="A6042" s="24" t="s">
        <v>105</v>
      </c>
      <c r="B6042" s="24" t="s">
        <v>101</v>
      </c>
      <c r="C6042" s="24" t="s">
        <v>70</v>
      </c>
      <c r="D6042" s="24">
        <v>2010</v>
      </c>
      <c r="E6042" s="24" t="s">
        <v>106</v>
      </c>
      <c r="F6042">
        <f>IF(AND(A6042="PSA Testing", E6042= "Utilization Rate (per 100,000 patients)"),
SUMIFS(PSA!$D:$D,PSA!$A:$A,C6042,PSA!$G:$G,D6042),
IF(AND(A6042="Colorectal Cancer Screening", E6042="Utilization Rate (per 100,000 patients)"),
SUMIFS(COL!$D:$D,COL!$A:$A,C6042,COL!$G:$G, D6042),
IF(AND(A6042="Cervical Cancer Screening", E6042="Utilization Rate (per 100,000 patients)"),
SUMIFS(CERV!$D:$D,CERV!$A:$A,C6042,CERV!$G:$G,D6042),
IF(AND(A6042="Cancer Screening for CKD patients", E6042="Utilization Rate (per 100,000 patients)"),
SUMIFS(CANSCRN!$D:$D,CANSCRN!$A:$A,C6042,CANSCRN!$G:$G,D6042),
IF(AND(A6042="PSA Testing", E6042="Cost per service ($USD)"),
SUMIFS(PSA!$E:$E,PSA!$A:$A,C6042,PSA!$G:$G,D6042),
IF(AND(A6042="Colorectal Cancer Screening", E6042="Cost per service ($USD)"),
SUMIFS(COL!$E:$E,COL!$A:$A,C6042,COL!$G:$G,D6042),
IF(AND(A6042="Cervical Cancer Screening", E6042="Cost per service ($USD)"),
SUMIFS(CERV!$E:$E,CERV!$A:$A,C6042,CERV!$G:$G,D6042),
IF(AND(A6042="Cancer Screening for CKD patients", E6042="Cost per service ($USD)"),
SUMIFS(CANSCRN!$E:$E,CANSCRN!$A:$A,C6042,CANSCRN!$G:$G,D6042),
IF(AND(A6042="PSA Testing", E6042="Total Expenditure ($USD per 100,000 patients)"),
SUMIFS(PSA!$F:$F,PSA!$A:$A,C6042,PSA!$G:$G,D6042),
IF(AND(A6042="Colorectal Cancer Screening", E6042="Total Expenditure ($USD per 100,000 patients)"),
SUMIFS(COL!$F:$F,COL!$A:$A,C6042,COL!$G:$G,D6042),
IF(AND(A6042="Cervical Cancer Screening", E6042="Total Expenditure ($USD per 100,000 patients)"),
SUMIFS(CERV!$F:$F,CERV!$A:$A,C6042,CERV!$G:$G,D6042),
SUMIFS(CANSCRN!$F:$F,CANSCRN!$A:$A,C6042,CANSCRN!$G:$G,D6042))))))))))))</f>
        <v>39.386550800000002</v>
      </c>
    </row>
    <row r="6043" spans="1:6" x14ac:dyDescent="0.2">
      <c r="A6043" s="24" t="s">
        <v>105</v>
      </c>
      <c r="B6043" s="24" t="s">
        <v>101</v>
      </c>
      <c r="C6043" s="24" t="s">
        <v>70</v>
      </c>
      <c r="D6043" s="24">
        <v>2011</v>
      </c>
      <c r="E6043" s="24" t="s">
        <v>106</v>
      </c>
      <c r="F6043">
        <f>IF(AND(A6043="PSA Testing", E6043= "Utilization Rate (per 100,000 patients)"),
SUMIFS(PSA!$D:$D,PSA!$A:$A,C6043,PSA!$G:$G,D6043),
IF(AND(A6043="Colorectal Cancer Screening", E6043="Utilization Rate (per 100,000 patients)"),
SUMIFS(COL!$D:$D,COL!$A:$A,C6043,COL!$G:$G, D6043),
IF(AND(A6043="Cervical Cancer Screening", E6043="Utilization Rate (per 100,000 patients)"),
SUMIFS(CERV!$D:$D,CERV!$A:$A,C6043,CERV!$G:$G,D6043),
IF(AND(A6043="Cancer Screening for CKD patients", E6043="Utilization Rate (per 100,000 patients)"),
SUMIFS(CANSCRN!$D:$D,CANSCRN!$A:$A,C6043,CANSCRN!$G:$G,D6043),
IF(AND(A6043="PSA Testing", E6043="Cost per service ($USD)"),
SUMIFS(PSA!$E:$E,PSA!$A:$A,C6043,PSA!$G:$G,D6043),
IF(AND(A6043="Colorectal Cancer Screening", E6043="Cost per service ($USD)"),
SUMIFS(COL!$E:$E,COL!$A:$A,C6043,COL!$G:$G,D6043),
IF(AND(A6043="Cervical Cancer Screening", E6043="Cost per service ($USD)"),
SUMIFS(CERV!$E:$E,CERV!$A:$A,C6043,CERV!$G:$G,D6043),
IF(AND(A6043="Cancer Screening for CKD patients", E6043="Cost per service ($USD)"),
SUMIFS(CANSCRN!$E:$E,CANSCRN!$A:$A,C6043,CANSCRN!$G:$G,D6043),
IF(AND(A6043="PSA Testing", E6043="Total Expenditure ($USD per 100,000 patients)"),
SUMIFS(PSA!$F:$F,PSA!$A:$A,C6043,PSA!$G:$G,D6043),
IF(AND(A6043="Colorectal Cancer Screening", E6043="Total Expenditure ($USD per 100,000 patients)"),
SUMIFS(COL!$F:$F,COL!$A:$A,C6043,COL!$G:$G,D6043),
IF(AND(A6043="Cervical Cancer Screening", E6043="Total Expenditure ($USD per 100,000 patients)"),
SUMIFS(CERV!$F:$F,CERV!$A:$A,C6043,CERV!$G:$G,D6043),
SUMIFS(CANSCRN!$F:$F,CANSCRN!$A:$A,C6043,CANSCRN!$G:$G,D6043))))))))))))</f>
        <v>35.046975000000003</v>
      </c>
    </row>
    <row r="6044" spans="1:6" x14ac:dyDescent="0.2">
      <c r="A6044" s="24" t="s">
        <v>105</v>
      </c>
      <c r="B6044" s="24" t="s">
        <v>101</v>
      </c>
      <c r="C6044" s="24" t="s">
        <v>70</v>
      </c>
      <c r="D6044" s="24">
        <v>2012</v>
      </c>
      <c r="E6044" s="24" t="s">
        <v>106</v>
      </c>
      <c r="F6044">
        <f>IF(AND(A6044="PSA Testing", E6044= "Utilization Rate (per 100,000 patients)"),
SUMIFS(PSA!$D:$D,PSA!$A:$A,C6044,PSA!$G:$G,D6044),
IF(AND(A6044="Colorectal Cancer Screening", E6044="Utilization Rate (per 100,000 patients)"),
SUMIFS(COL!$D:$D,COL!$A:$A,C6044,COL!$G:$G, D6044),
IF(AND(A6044="Cervical Cancer Screening", E6044="Utilization Rate (per 100,000 patients)"),
SUMIFS(CERV!$D:$D,CERV!$A:$A,C6044,CERV!$G:$G,D6044),
IF(AND(A6044="Cancer Screening for CKD patients", E6044="Utilization Rate (per 100,000 patients)"),
SUMIFS(CANSCRN!$D:$D,CANSCRN!$A:$A,C6044,CANSCRN!$G:$G,D6044),
IF(AND(A6044="PSA Testing", E6044="Cost per service ($USD)"),
SUMIFS(PSA!$E:$E,PSA!$A:$A,C6044,PSA!$G:$G,D6044),
IF(AND(A6044="Colorectal Cancer Screening", E6044="Cost per service ($USD)"),
SUMIFS(COL!$E:$E,COL!$A:$A,C6044,COL!$G:$G,D6044),
IF(AND(A6044="Cervical Cancer Screening", E6044="Cost per service ($USD)"),
SUMIFS(CERV!$E:$E,CERV!$A:$A,C6044,CERV!$G:$G,D6044),
IF(AND(A6044="Cancer Screening for CKD patients", E6044="Cost per service ($USD)"),
SUMIFS(CANSCRN!$E:$E,CANSCRN!$A:$A,C6044,CANSCRN!$G:$G,D6044),
IF(AND(A6044="PSA Testing", E6044="Total Expenditure ($USD per 100,000 patients)"),
SUMIFS(PSA!$F:$F,PSA!$A:$A,C6044,PSA!$G:$G,D6044),
IF(AND(A6044="Colorectal Cancer Screening", E6044="Total Expenditure ($USD per 100,000 patients)"),
SUMIFS(COL!$F:$F,COL!$A:$A,C6044,COL!$G:$G,D6044),
IF(AND(A6044="Cervical Cancer Screening", E6044="Total Expenditure ($USD per 100,000 patients)"),
SUMIFS(CERV!$F:$F,CERV!$A:$A,C6044,CERV!$G:$G,D6044),
SUMIFS(CANSCRN!$F:$F,CANSCRN!$A:$A,C6044,CANSCRN!$G:$G,D6044))))))))))))</f>
        <v>29.028077400000001</v>
      </c>
    </row>
    <row r="6045" spans="1:6" x14ac:dyDescent="0.2">
      <c r="A6045" s="24" t="s">
        <v>105</v>
      </c>
      <c r="B6045" s="24" t="s">
        <v>101</v>
      </c>
      <c r="C6045" s="24" t="s">
        <v>70</v>
      </c>
      <c r="D6045" s="24">
        <v>2013</v>
      </c>
      <c r="E6045" s="24" t="s">
        <v>106</v>
      </c>
      <c r="F6045">
        <f>IF(AND(A6045="PSA Testing", E6045= "Utilization Rate (per 100,000 patients)"),
SUMIFS(PSA!$D:$D,PSA!$A:$A,C6045,PSA!$G:$G,D6045),
IF(AND(A6045="Colorectal Cancer Screening", E6045="Utilization Rate (per 100,000 patients)"),
SUMIFS(COL!$D:$D,COL!$A:$A,C6045,COL!$G:$G, D6045),
IF(AND(A6045="Cervical Cancer Screening", E6045="Utilization Rate (per 100,000 patients)"),
SUMIFS(CERV!$D:$D,CERV!$A:$A,C6045,CERV!$G:$G,D6045),
IF(AND(A6045="Cancer Screening for CKD patients", E6045="Utilization Rate (per 100,000 patients)"),
SUMIFS(CANSCRN!$D:$D,CANSCRN!$A:$A,C6045,CANSCRN!$G:$G,D6045),
IF(AND(A6045="PSA Testing", E6045="Cost per service ($USD)"),
SUMIFS(PSA!$E:$E,PSA!$A:$A,C6045,PSA!$G:$G,D6045),
IF(AND(A6045="Colorectal Cancer Screening", E6045="Cost per service ($USD)"),
SUMIFS(COL!$E:$E,COL!$A:$A,C6045,COL!$G:$G,D6045),
IF(AND(A6045="Cervical Cancer Screening", E6045="Cost per service ($USD)"),
SUMIFS(CERV!$E:$E,CERV!$A:$A,C6045,CERV!$G:$G,D6045),
IF(AND(A6045="Cancer Screening for CKD patients", E6045="Cost per service ($USD)"),
SUMIFS(CANSCRN!$E:$E,CANSCRN!$A:$A,C6045,CANSCRN!$G:$G,D6045),
IF(AND(A6045="PSA Testing", E6045="Total Expenditure ($USD per 100,000 patients)"),
SUMIFS(PSA!$F:$F,PSA!$A:$A,C6045,PSA!$G:$G,D6045),
IF(AND(A6045="Colorectal Cancer Screening", E6045="Total Expenditure ($USD per 100,000 patients)"),
SUMIFS(COL!$F:$F,COL!$A:$A,C6045,COL!$G:$G,D6045),
IF(AND(A6045="Cervical Cancer Screening", E6045="Total Expenditure ($USD per 100,000 patients)"),
SUMIFS(CERV!$F:$F,CERV!$A:$A,C6045,CERV!$G:$G,D6045),
SUMIFS(CANSCRN!$F:$F,CANSCRN!$A:$A,C6045,CANSCRN!$G:$G,D6045))))))))))))</f>
        <v>27.660040800000001</v>
      </c>
    </row>
    <row r="6046" spans="1:6" x14ac:dyDescent="0.2">
      <c r="A6046" s="24" t="s">
        <v>105</v>
      </c>
      <c r="B6046" s="24" t="s">
        <v>101</v>
      </c>
      <c r="C6046" s="24" t="s">
        <v>70</v>
      </c>
      <c r="D6046" s="24">
        <v>2014</v>
      </c>
      <c r="E6046" s="24" t="s">
        <v>106</v>
      </c>
      <c r="F6046">
        <f>IF(AND(A6046="PSA Testing", E6046= "Utilization Rate (per 100,000 patients)"),
SUMIFS(PSA!$D:$D,PSA!$A:$A,C6046,PSA!$G:$G,D6046),
IF(AND(A6046="Colorectal Cancer Screening", E6046="Utilization Rate (per 100,000 patients)"),
SUMIFS(COL!$D:$D,COL!$A:$A,C6046,COL!$G:$G, D6046),
IF(AND(A6046="Cervical Cancer Screening", E6046="Utilization Rate (per 100,000 patients)"),
SUMIFS(CERV!$D:$D,CERV!$A:$A,C6046,CERV!$G:$G,D6046),
IF(AND(A6046="Cancer Screening for CKD patients", E6046="Utilization Rate (per 100,000 patients)"),
SUMIFS(CANSCRN!$D:$D,CANSCRN!$A:$A,C6046,CANSCRN!$G:$G,D6046),
IF(AND(A6046="PSA Testing", E6046="Cost per service ($USD)"),
SUMIFS(PSA!$E:$E,PSA!$A:$A,C6046,PSA!$G:$G,D6046),
IF(AND(A6046="Colorectal Cancer Screening", E6046="Cost per service ($USD)"),
SUMIFS(COL!$E:$E,COL!$A:$A,C6046,COL!$G:$G,D6046),
IF(AND(A6046="Cervical Cancer Screening", E6046="Cost per service ($USD)"),
SUMIFS(CERV!$E:$E,CERV!$A:$A,C6046,CERV!$G:$G,D6046),
IF(AND(A6046="Cancer Screening for CKD patients", E6046="Cost per service ($USD)"),
SUMIFS(CANSCRN!$E:$E,CANSCRN!$A:$A,C6046,CANSCRN!$G:$G,D6046),
IF(AND(A6046="PSA Testing", E6046="Total Expenditure ($USD per 100,000 patients)"),
SUMIFS(PSA!$F:$F,PSA!$A:$A,C6046,PSA!$G:$G,D6046),
IF(AND(A6046="Colorectal Cancer Screening", E6046="Total Expenditure ($USD per 100,000 patients)"),
SUMIFS(COL!$F:$F,COL!$A:$A,C6046,COL!$G:$G,D6046),
IF(AND(A6046="Cervical Cancer Screening", E6046="Total Expenditure ($USD per 100,000 patients)"),
SUMIFS(CERV!$F:$F,CERV!$A:$A,C6046,CERV!$G:$G,D6046),
SUMIFS(CANSCRN!$F:$F,CANSCRN!$A:$A,C6046,CANSCRN!$G:$G,D6046))))))))))))</f>
        <v>28.616797900000002</v>
      </c>
    </row>
    <row r="6047" spans="1:6" x14ac:dyDescent="0.2">
      <c r="A6047" s="24" t="s">
        <v>105</v>
      </c>
      <c r="B6047" s="24" t="s">
        <v>101</v>
      </c>
      <c r="C6047" s="24" t="s">
        <v>70</v>
      </c>
      <c r="D6047" s="24">
        <v>2015</v>
      </c>
      <c r="E6047" s="24" t="s">
        <v>106</v>
      </c>
      <c r="F6047">
        <f>IF(AND(A6047="PSA Testing", E6047= "Utilization Rate (per 100,000 patients)"),
SUMIFS(PSA!$D:$D,PSA!$A:$A,C6047,PSA!$G:$G,D6047),
IF(AND(A6047="Colorectal Cancer Screening", E6047="Utilization Rate (per 100,000 patients)"),
SUMIFS(COL!$D:$D,COL!$A:$A,C6047,COL!$G:$G, D6047),
IF(AND(A6047="Cervical Cancer Screening", E6047="Utilization Rate (per 100,000 patients)"),
SUMIFS(CERV!$D:$D,CERV!$A:$A,C6047,CERV!$G:$G,D6047),
IF(AND(A6047="Cancer Screening for CKD patients", E6047="Utilization Rate (per 100,000 patients)"),
SUMIFS(CANSCRN!$D:$D,CANSCRN!$A:$A,C6047,CANSCRN!$G:$G,D6047),
IF(AND(A6047="PSA Testing", E6047="Cost per service ($USD)"),
SUMIFS(PSA!$E:$E,PSA!$A:$A,C6047,PSA!$G:$G,D6047),
IF(AND(A6047="Colorectal Cancer Screening", E6047="Cost per service ($USD)"),
SUMIFS(COL!$E:$E,COL!$A:$A,C6047,COL!$G:$G,D6047),
IF(AND(A6047="Cervical Cancer Screening", E6047="Cost per service ($USD)"),
SUMIFS(CERV!$E:$E,CERV!$A:$A,C6047,CERV!$G:$G,D6047),
IF(AND(A6047="Cancer Screening for CKD patients", E6047="Cost per service ($USD)"),
SUMIFS(CANSCRN!$E:$E,CANSCRN!$A:$A,C6047,CANSCRN!$G:$G,D6047),
IF(AND(A6047="PSA Testing", E6047="Total Expenditure ($USD per 100,000 patients)"),
SUMIFS(PSA!$F:$F,PSA!$A:$A,C6047,PSA!$G:$G,D6047),
IF(AND(A6047="Colorectal Cancer Screening", E6047="Total Expenditure ($USD per 100,000 patients)"),
SUMIFS(COL!$F:$F,COL!$A:$A,C6047,COL!$G:$G,D6047),
IF(AND(A6047="Cervical Cancer Screening", E6047="Total Expenditure ($USD per 100,000 patients)"),
SUMIFS(CERV!$F:$F,CERV!$A:$A,C6047,CERV!$G:$G,D6047),
SUMIFS(CANSCRN!$F:$F,CANSCRN!$A:$A,C6047,CANSCRN!$G:$G,D6047))))))))))))</f>
        <v>27.800293</v>
      </c>
    </row>
    <row r="6048" spans="1:6" x14ac:dyDescent="0.2">
      <c r="A6048" s="24" t="s">
        <v>105</v>
      </c>
      <c r="B6048" s="24" t="s">
        <v>101</v>
      </c>
      <c r="C6048" s="24" t="s">
        <v>70</v>
      </c>
      <c r="D6048" s="24">
        <v>2016</v>
      </c>
      <c r="E6048" s="24" t="s">
        <v>106</v>
      </c>
      <c r="F6048">
        <f>IF(AND(A6048="PSA Testing", E6048= "Utilization Rate (per 100,000 patients)"),
SUMIFS(PSA!$D:$D,PSA!$A:$A,C6048,PSA!$G:$G,D6048),
IF(AND(A6048="Colorectal Cancer Screening", E6048="Utilization Rate (per 100,000 patients)"),
SUMIFS(COL!$D:$D,COL!$A:$A,C6048,COL!$G:$G, D6048),
IF(AND(A6048="Cervical Cancer Screening", E6048="Utilization Rate (per 100,000 patients)"),
SUMIFS(CERV!$D:$D,CERV!$A:$A,C6048,CERV!$G:$G,D6048),
IF(AND(A6048="Cancer Screening for CKD patients", E6048="Utilization Rate (per 100,000 patients)"),
SUMIFS(CANSCRN!$D:$D,CANSCRN!$A:$A,C6048,CANSCRN!$G:$G,D6048),
IF(AND(A6048="PSA Testing", E6048="Cost per service ($USD)"),
SUMIFS(PSA!$E:$E,PSA!$A:$A,C6048,PSA!$G:$G,D6048),
IF(AND(A6048="Colorectal Cancer Screening", E6048="Cost per service ($USD)"),
SUMIFS(COL!$E:$E,COL!$A:$A,C6048,COL!$G:$G,D6048),
IF(AND(A6048="Cervical Cancer Screening", E6048="Cost per service ($USD)"),
SUMIFS(CERV!$E:$E,CERV!$A:$A,C6048,CERV!$G:$G,D6048),
IF(AND(A6048="Cancer Screening for CKD patients", E6048="Cost per service ($USD)"),
SUMIFS(CANSCRN!$E:$E,CANSCRN!$A:$A,C6048,CANSCRN!$G:$G,D6048),
IF(AND(A6048="PSA Testing", E6048="Total Expenditure ($USD per 100,000 patients)"),
SUMIFS(PSA!$F:$F,PSA!$A:$A,C6048,PSA!$G:$G,D6048),
IF(AND(A6048="Colorectal Cancer Screening", E6048="Total Expenditure ($USD per 100,000 patients)"),
SUMIFS(COL!$F:$F,COL!$A:$A,C6048,COL!$G:$G,D6048),
IF(AND(A6048="Cervical Cancer Screening", E6048="Total Expenditure ($USD per 100,000 patients)"),
SUMIFS(CERV!$F:$F,CERV!$A:$A,C6048,CERV!$G:$G,D6048),
SUMIFS(CANSCRN!$F:$F,CANSCRN!$A:$A,C6048,CANSCRN!$G:$G,D6048))))))))))))</f>
        <v>28.745164800000001</v>
      </c>
    </row>
    <row r="6049" spans="1:6" x14ac:dyDescent="0.2">
      <c r="A6049" s="24" t="s">
        <v>105</v>
      </c>
      <c r="B6049" s="24" t="s">
        <v>101</v>
      </c>
      <c r="C6049" s="24" t="s">
        <v>70</v>
      </c>
      <c r="D6049" s="24">
        <v>2017</v>
      </c>
      <c r="E6049" s="24" t="s">
        <v>106</v>
      </c>
      <c r="F6049">
        <f>IF(AND(A6049="PSA Testing", E6049= "Utilization Rate (per 100,000 patients)"),
SUMIFS(PSA!$D:$D,PSA!$A:$A,C6049,PSA!$G:$G,D6049),
IF(AND(A6049="Colorectal Cancer Screening", E6049="Utilization Rate (per 100,000 patients)"),
SUMIFS(COL!$D:$D,COL!$A:$A,C6049,COL!$G:$G, D6049),
IF(AND(A6049="Cervical Cancer Screening", E6049="Utilization Rate (per 100,000 patients)"),
SUMIFS(CERV!$D:$D,CERV!$A:$A,C6049,CERV!$G:$G,D6049),
IF(AND(A6049="Cancer Screening for CKD patients", E6049="Utilization Rate (per 100,000 patients)"),
SUMIFS(CANSCRN!$D:$D,CANSCRN!$A:$A,C6049,CANSCRN!$G:$G,D6049),
IF(AND(A6049="PSA Testing", E6049="Cost per service ($USD)"),
SUMIFS(PSA!$E:$E,PSA!$A:$A,C6049,PSA!$G:$G,D6049),
IF(AND(A6049="Colorectal Cancer Screening", E6049="Cost per service ($USD)"),
SUMIFS(COL!$E:$E,COL!$A:$A,C6049,COL!$G:$G,D6049),
IF(AND(A6049="Cervical Cancer Screening", E6049="Cost per service ($USD)"),
SUMIFS(CERV!$E:$E,CERV!$A:$A,C6049,CERV!$G:$G,D6049),
IF(AND(A6049="Cancer Screening for CKD patients", E6049="Cost per service ($USD)"),
SUMIFS(CANSCRN!$E:$E,CANSCRN!$A:$A,C6049,CANSCRN!$G:$G,D6049),
IF(AND(A6049="PSA Testing", E6049="Total Expenditure ($USD per 100,000 patients)"),
SUMIFS(PSA!$F:$F,PSA!$A:$A,C6049,PSA!$G:$G,D6049),
IF(AND(A6049="Colorectal Cancer Screening", E6049="Total Expenditure ($USD per 100,000 patients)"),
SUMIFS(COL!$F:$F,COL!$A:$A,C6049,COL!$G:$G,D6049),
IF(AND(A6049="Cervical Cancer Screening", E6049="Total Expenditure ($USD per 100,000 patients)"),
SUMIFS(CERV!$F:$F,CERV!$A:$A,C6049,CERV!$G:$G,D6049),
SUMIFS(CANSCRN!$F:$F,CANSCRN!$A:$A,C6049,CANSCRN!$G:$G,D6049))))))))))))</f>
        <v>28.6546488</v>
      </c>
    </row>
    <row r="6050" spans="1:6" x14ac:dyDescent="0.2">
      <c r="A6050" s="24" t="s">
        <v>105</v>
      </c>
      <c r="B6050" s="24" t="s">
        <v>101</v>
      </c>
      <c r="C6050" s="24" t="s">
        <v>70</v>
      </c>
      <c r="D6050" s="24">
        <v>2018</v>
      </c>
      <c r="E6050" s="24" t="s">
        <v>106</v>
      </c>
      <c r="F6050">
        <f>IF(AND(A6050="PSA Testing", E6050= "Utilization Rate (per 100,000 patients)"),
SUMIFS(PSA!$D:$D,PSA!$A:$A,C6050,PSA!$G:$G,D6050),
IF(AND(A6050="Colorectal Cancer Screening", E6050="Utilization Rate (per 100,000 patients)"),
SUMIFS(COL!$D:$D,COL!$A:$A,C6050,COL!$G:$G, D6050),
IF(AND(A6050="Cervical Cancer Screening", E6050="Utilization Rate (per 100,000 patients)"),
SUMIFS(CERV!$D:$D,CERV!$A:$A,C6050,CERV!$G:$G,D6050),
IF(AND(A6050="Cancer Screening for CKD patients", E6050="Utilization Rate (per 100,000 patients)"),
SUMIFS(CANSCRN!$D:$D,CANSCRN!$A:$A,C6050,CANSCRN!$G:$G,D6050),
IF(AND(A6050="PSA Testing", E6050="Cost per service ($USD)"),
SUMIFS(PSA!$E:$E,PSA!$A:$A,C6050,PSA!$G:$G,D6050),
IF(AND(A6050="Colorectal Cancer Screening", E6050="Cost per service ($USD)"),
SUMIFS(COL!$E:$E,COL!$A:$A,C6050,COL!$G:$G,D6050),
IF(AND(A6050="Cervical Cancer Screening", E6050="Cost per service ($USD)"),
SUMIFS(CERV!$E:$E,CERV!$A:$A,C6050,CERV!$G:$G,D6050),
IF(AND(A6050="Cancer Screening for CKD patients", E6050="Cost per service ($USD)"),
SUMIFS(CANSCRN!$E:$E,CANSCRN!$A:$A,C6050,CANSCRN!$G:$G,D6050),
IF(AND(A6050="PSA Testing", E6050="Total Expenditure ($USD per 100,000 patients)"),
SUMIFS(PSA!$F:$F,PSA!$A:$A,C6050,PSA!$G:$G,D6050),
IF(AND(A6050="Colorectal Cancer Screening", E6050="Total Expenditure ($USD per 100,000 patients)"),
SUMIFS(COL!$F:$F,COL!$A:$A,C6050,COL!$G:$G,D6050),
IF(AND(A6050="Cervical Cancer Screening", E6050="Total Expenditure ($USD per 100,000 patients)"),
SUMIFS(CERV!$F:$F,CERV!$A:$A,C6050,CERV!$G:$G,D6050),
SUMIFS(CANSCRN!$F:$F,CANSCRN!$A:$A,C6050,CANSCRN!$G:$G,D6050))))))))))))</f>
        <v>27.997728500000001</v>
      </c>
    </row>
    <row r="6051" spans="1:6" x14ac:dyDescent="0.2">
      <c r="A6051" s="24" t="s">
        <v>105</v>
      </c>
      <c r="B6051" s="24" t="s">
        <v>101</v>
      </c>
      <c r="C6051" s="24" t="s">
        <v>70</v>
      </c>
      <c r="D6051" s="24">
        <v>2019</v>
      </c>
      <c r="E6051" s="24" t="s">
        <v>106</v>
      </c>
      <c r="F6051">
        <f>IF(AND(A6051="PSA Testing", E6051= "Utilization Rate (per 100,000 patients)"),
SUMIFS(PSA!$D:$D,PSA!$A:$A,C6051,PSA!$G:$G,D6051),
IF(AND(A6051="Colorectal Cancer Screening", E6051="Utilization Rate (per 100,000 patients)"),
SUMIFS(COL!$D:$D,COL!$A:$A,C6051,COL!$G:$G, D6051),
IF(AND(A6051="Cervical Cancer Screening", E6051="Utilization Rate (per 100,000 patients)"),
SUMIFS(CERV!$D:$D,CERV!$A:$A,C6051,CERV!$G:$G,D6051),
IF(AND(A6051="Cancer Screening for CKD patients", E6051="Utilization Rate (per 100,000 patients)"),
SUMIFS(CANSCRN!$D:$D,CANSCRN!$A:$A,C6051,CANSCRN!$G:$G,D6051),
IF(AND(A6051="PSA Testing", E6051="Cost per service ($USD)"),
SUMIFS(PSA!$E:$E,PSA!$A:$A,C6051,PSA!$G:$G,D6051),
IF(AND(A6051="Colorectal Cancer Screening", E6051="Cost per service ($USD)"),
SUMIFS(COL!$E:$E,COL!$A:$A,C6051,COL!$G:$G,D6051),
IF(AND(A6051="Cervical Cancer Screening", E6051="Cost per service ($USD)"),
SUMIFS(CERV!$E:$E,CERV!$A:$A,C6051,CERV!$G:$G,D6051),
IF(AND(A6051="Cancer Screening for CKD patients", E6051="Cost per service ($USD)"),
SUMIFS(CANSCRN!$E:$E,CANSCRN!$A:$A,C6051,CANSCRN!$G:$G,D6051),
IF(AND(A6051="PSA Testing", E6051="Total Expenditure ($USD per 100,000 patients)"),
SUMIFS(PSA!$F:$F,PSA!$A:$A,C6051,PSA!$G:$G,D6051),
IF(AND(A6051="Colorectal Cancer Screening", E6051="Total Expenditure ($USD per 100,000 patients)"),
SUMIFS(COL!$F:$F,COL!$A:$A,C6051,COL!$G:$G,D6051),
IF(AND(A6051="Cervical Cancer Screening", E6051="Total Expenditure ($USD per 100,000 patients)"),
SUMIFS(CERV!$F:$F,CERV!$A:$A,C6051,CERV!$G:$G,D6051),
SUMIFS(CANSCRN!$F:$F,CANSCRN!$A:$A,C6051,CANSCRN!$G:$G,D6051))))))))))))</f>
        <v>27.1321972</v>
      </c>
    </row>
    <row r="6052" spans="1:6" x14ac:dyDescent="0.2">
      <c r="A6052" s="24" t="s">
        <v>105</v>
      </c>
      <c r="B6052" s="24" t="s">
        <v>101</v>
      </c>
      <c r="C6052" s="24" t="s">
        <v>71</v>
      </c>
      <c r="D6052" s="24">
        <v>2009</v>
      </c>
      <c r="E6052" s="24" t="s">
        <v>106</v>
      </c>
      <c r="F6052">
        <f>IF(AND(A6052="PSA Testing", E6052= "Utilization Rate (per 100,000 patients)"),
SUMIFS(PSA!$D:$D,PSA!$A:$A,C6052,PSA!$G:$G,D6052),
IF(AND(A6052="Colorectal Cancer Screening", E6052="Utilization Rate (per 100,000 patients)"),
SUMIFS(COL!$D:$D,COL!$A:$A,C6052,COL!$G:$G, D6052),
IF(AND(A6052="Cervical Cancer Screening", E6052="Utilization Rate (per 100,000 patients)"),
SUMIFS(CERV!$D:$D,CERV!$A:$A,C6052,CERV!$G:$G,D6052),
IF(AND(A6052="Cancer Screening for CKD patients", E6052="Utilization Rate (per 100,000 patients)"),
SUMIFS(CANSCRN!$D:$D,CANSCRN!$A:$A,C6052,CANSCRN!$G:$G,D6052),
IF(AND(A6052="PSA Testing", E6052="Cost per service ($USD)"),
SUMIFS(PSA!$E:$E,PSA!$A:$A,C6052,PSA!$G:$G,D6052),
IF(AND(A6052="Colorectal Cancer Screening", E6052="Cost per service ($USD)"),
SUMIFS(COL!$E:$E,COL!$A:$A,C6052,COL!$G:$G,D6052),
IF(AND(A6052="Cervical Cancer Screening", E6052="Cost per service ($USD)"),
SUMIFS(CERV!$E:$E,CERV!$A:$A,C6052,CERV!$G:$G,D6052),
IF(AND(A6052="Cancer Screening for CKD patients", E6052="Cost per service ($USD)"),
SUMIFS(CANSCRN!$E:$E,CANSCRN!$A:$A,C6052,CANSCRN!$G:$G,D6052),
IF(AND(A6052="PSA Testing", E6052="Total Expenditure ($USD per 100,000 patients)"),
SUMIFS(PSA!$F:$F,PSA!$A:$A,C6052,PSA!$G:$G,D6052),
IF(AND(A6052="Colorectal Cancer Screening", E6052="Total Expenditure ($USD per 100,000 patients)"),
SUMIFS(COL!$F:$F,COL!$A:$A,C6052,COL!$G:$G,D6052),
IF(AND(A6052="Cervical Cancer Screening", E6052="Total Expenditure ($USD per 100,000 patients)"),
SUMIFS(CERV!$F:$F,CERV!$A:$A,C6052,CERV!$G:$G,D6052),
SUMIFS(CANSCRN!$F:$F,CANSCRN!$A:$A,C6052,CANSCRN!$G:$G,D6052))))))))))))</f>
        <v>23.072453800000002</v>
      </c>
    </row>
    <row r="6053" spans="1:6" x14ac:dyDescent="0.2">
      <c r="A6053" s="24" t="s">
        <v>105</v>
      </c>
      <c r="B6053" s="24" t="s">
        <v>101</v>
      </c>
      <c r="C6053" s="24" t="s">
        <v>71</v>
      </c>
      <c r="D6053" s="24">
        <v>2010</v>
      </c>
      <c r="E6053" s="24" t="s">
        <v>106</v>
      </c>
      <c r="F6053">
        <f>IF(AND(A6053="PSA Testing", E6053= "Utilization Rate (per 100,000 patients)"),
SUMIFS(PSA!$D:$D,PSA!$A:$A,C6053,PSA!$G:$G,D6053),
IF(AND(A6053="Colorectal Cancer Screening", E6053="Utilization Rate (per 100,000 patients)"),
SUMIFS(COL!$D:$D,COL!$A:$A,C6053,COL!$G:$G, D6053),
IF(AND(A6053="Cervical Cancer Screening", E6053="Utilization Rate (per 100,000 patients)"),
SUMIFS(CERV!$D:$D,CERV!$A:$A,C6053,CERV!$G:$G,D6053),
IF(AND(A6053="Cancer Screening for CKD patients", E6053="Utilization Rate (per 100,000 patients)"),
SUMIFS(CANSCRN!$D:$D,CANSCRN!$A:$A,C6053,CANSCRN!$G:$G,D6053),
IF(AND(A6053="PSA Testing", E6053="Cost per service ($USD)"),
SUMIFS(PSA!$E:$E,PSA!$A:$A,C6053,PSA!$G:$G,D6053),
IF(AND(A6053="Colorectal Cancer Screening", E6053="Cost per service ($USD)"),
SUMIFS(COL!$E:$E,COL!$A:$A,C6053,COL!$G:$G,D6053),
IF(AND(A6053="Cervical Cancer Screening", E6053="Cost per service ($USD)"),
SUMIFS(CERV!$E:$E,CERV!$A:$A,C6053,CERV!$G:$G,D6053),
IF(AND(A6053="Cancer Screening for CKD patients", E6053="Cost per service ($USD)"),
SUMIFS(CANSCRN!$E:$E,CANSCRN!$A:$A,C6053,CANSCRN!$G:$G,D6053),
IF(AND(A6053="PSA Testing", E6053="Total Expenditure ($USD per 100,000 patients)"),
SUMIFS(PSA!$F:$F,PSA!$A:$A,C6053,PSA!$G:$G,D6053),
IF(AND(A6053="Colorectal Cancer Screening", E6053="Total Expenditure ($USD per 100,000 patients)"),
SUMIFS(COL!$F:$F,COL!$A:$A,C6053,COL!$G:$G,D6053),
IF(AND(A6053="Cervical Cancer Screening", E6053="Total Expenditure ($USD per 100,000 patients)"),
SUMIFS(CERV!$F:$F,CERV!$A:$A,C6053,CERV!$G:$G,D6053),
SUMIFS(CANSCRN!$F:$F,CANSCRN!$A:$A,C6053,CANSCRN!$G:$G,D6053))))))))))))</f>
        <v>23.655114000000001</v>
      </c>
    </row>
    <row r="6054" spans="1:6" x14ac:dyDescent="0.2">
      <c r="A6054" s="24" t="s">
        <v>105</v>
      </c>
      <c r="B6054" s="24" t="s">
        <v>101</v>
      </c>
      <c r="C6054" s="24" t="s">
        <v>71</v>
      </c>
      <c r="D6054" s="24">
        <v>2011</v>
      </c>
      <c r="E6054" s="24" t="s">
        <v>106</v>
      </c>
      <c r="F6054">
        <f>IF(AND(A6054="PSA Testing", E6054= "Utilization Rate (per 100,000 patients)"),
SUMIFS(PSA!$D:$D,PSA!$A:$A,C6054,PSA!$G:$G,D6054),
IF(AND(A6054="Colorectal Cancer Screening", E6054="Utilization Rate (per 100,000 patients)"),
SUMIFS(COL!$D:$D,COL!$A:$A,C6054,COL!$G:$G, D6054),
IF(AND(A6054="Cervical Cancer Screening", E6054="Utilization Rate (per 100,000 patients)"),
SUMIFS(CERV!$D:$D,CERV!$A:$A,C6054,CERV!$G:$G,D6054),
IF(AND(A6054="Cancer Screening for CKD patients", E6054="Utilization Rate (per 100,000 patients)"),
SUMIFS(CANSCRN!$D:$D,CANSCRN!$A:$A,C6054,CANSCRN!$G:$G,D6054),
IF(AND(A6054="PSA Testing", E6054="Cost per service ($USD)"),
SUMIFS(PSA!$E:$E,PSA!$A:$A,C6054,PSA!$G:$G,D6054),
IF(AND(A6054="Colorectal Cancer Screening", E6054="Cost per service ($USD)"),
SUMIFS(COL!$E:$E,COL!$A:$A,C6054,COL!$G:$G,D6054),
IF(AND(A6054="Cervical Cancer Screening", E6054="Cost per service ($USD)"),
SUMIFS(CERV!$E:$E,CERV!$A:$A,C6054,CERV!$G:$G,D6054),
IF(AND(A6054="Cancer Screening for CKD patients", E6054="Cost per service ($USD)"),
SUMIFS(CANSCRN!$E:$E,CANSCRN!$A:$A,C6054,CANSCRN!$G:$G,D6054),
IF(AND(A6054="PSA Testing", E6054="Total Expenditure ($USD per 100,000 patients)"),
SUMIFS(PSA!$F:$F,PSA!$A:$A,C6054,PSA!$G:$G,D6054),
IF(AND(A6054="Colorectal Cancer Screening", E6054="Total Expenditure ($USD per 100,000 patients)"),
SUMIFS(COL!$F:$F,COL!$A:$A,C6054,COL!$G:$G,D6054),
IF(AND(A6054="Cervical Cancer Screening", E6054="Total Expenditure ($USD per 100,000 patients)"),
SUMIFS(CERV!$F:$F,CERV!$A:$A,C6054,CERV!$G:$G,D6054),
SUMIFS(CANSCRN!$F:$F,CANSCRN!$A:$A,C6054,CANSCRN!$G:$G,D6054))))))))))))</f>
        <v>30.062784199999999</v>
      </c>
    </row>
    <row r="6055" spans="1:6" x14ac:dyDescent="0.2">
      <c r="A6055" s="24" t="s">
        <v>105</v>
      </c>
      <c r="B6055" s="24" t="s">
        <v>101</v>
      </c>
      <c r="C6055" s="24" t="s">
        <v>71</v>
      </c>
      <c r="D6055" s="24">
        <v>2012</v>
      </c>
      <c r="E6055" s="24" t="s">
        <v>106</v>
      </c>
      <c r="F6055">
        <f>IF(AND(A6055="PSA Testing", E6055= "Utilization Rate (per 100,000 patients)"),
SUMIFS(PSA!$D:$D,PSA!$A:$A,C6055,PSA!$G:$G,D6055),
IF(AND(A6055="Colorectal Cancer Screening", E6055="Utilization Rate (per 100,000 patients)"),
SUMIFS(COL!$D:$D,COL!$A:$A,C6055,COL!$G:$G, D6055),
IF(AND(A6055="Cervical Cancer Screening", E6055="Utilization Rate (per 100,000 patients)"),
SUMIFS(CERV!$D:$D,CERV!$A:$A,C6055,CERV!$G:$G,D6055),
IF(AND(A6055="Cancer Screening for CKD patients", E6055="Utilization Rate (per 100,000 patients)"),
SUMIFS(CANSCRN!$D:$D,CANSCRN!$A:$A,C6055,CANSCRN!$G:$G,D6055),
IF(AND(A6055="PSA Testing", E6055="Cost per service ($USD)"),
SUMIFS(PSA!$E:$E,PSA!$A:$A,C6055,PSA!$G:$G,D6055),
IF(AND(A6055="Colorectal Cancer Screening", E6055="Cost per service ($USD)"),
SUMIFS(COL!$E:$E,COL!$A:$A,C6055,COL!$G:$G,D6055),
IF(AND(A6055="Cervical Cancer Screening", E6055="Cost per service ($USD)"),
SUMIFS(CERV!$E:$E,CERV!$A:$A,C6055,CERV!$G:$G,D6055),
IF(AND(A6055="Cancer Screening for CKD patients", E6055="Cost per service ($USD)"),
SUMIFS(CANSCRN!$E:$E,CANSCRN!$A:$A,C6055,CANSCRN!$G:$G,D6055),
IF(AND(A6055="PSA Testing", E6055="Total Expenditure ($USD per 100,000 patients)"),
SUMIFS(PSA!$F:$F,PSA!$A:$A,C6055,PSA!$G:$G,D6055),
IF(AND(A6055="Colorectal Cancer Screening", E6055="Total Expenditure ($USD per 100,000 patients)"),
SUMIFS(COL!$F:$F,COL!$A:$A,C6055,COL!$G:$G,D6055),
IF(AND(A6055="Cervical Cancer Screening", E6055="Total Expenditure ($USD per 100,000 patients)"),
SUMIFS(CERV!$F:$F,CERV!$A:$A,C6055,CERV!$G:$G,D6055),
SUMIFS(CANSCRN!$F:$F,CANSCRN!$A:$A,C6055,CANSCRN!$G:$G,D6055))))))))))))</f>
        <v>28.5384888</v>
      </c>
    </row>
    <row r="6056" spans="1:6" x14ac:dyDescent="0.2">
      <c r="A6056" s="24" t="s">
        <v>105</v>
      </c>
      <c r="B6056" s="24" t="s">
        <v>101</v>
      </c>
      <c r="C6056" s="24" t="s">
        <v>71</v>
      </c>
      <c r="D6056" s="24">
        <v>2013</v>
      </c>
      <c r="E6056" s="24" t="s">
        <v>106</v>
      </c>
      <c r="F6056">
        <f>IF(AND(A6056="PSA Testing", E6056= "Utilization Rate (per 100,000 patients)"),
SUMIFS(PSA!$D:$D,PSA!$A:$A,C6056,PSA!$G:$G,D6056),
IF(AND(A6056="Colorectal Cancer Screening", E6056="Utilization Rate (per 100,000 patients)"),
SUMIFS(COL!$D:$D,COL!$A:$A,C6056,COL!$G:$G, D6056),
IF(AND(A6056="Cervical Cancer Screening", E6056="Utilization Rate (per 100,000 patients)"),
SUMIFS(CERV!$D:$D,CERV!$A:$A,C6056,CERV!$G:$G,D6056),
IF(AND(A6056="Cancer Screening for CKD patients", E6056="Utilization Rate (per 100,000 patients)"),
SUMIFS(CANSCRN!$D:$D,CANSCRN!$A:$A,C6056,CANSCRN!$G:$G,D6056),
IF(AND(A6056="PSA Testing", E6056="Cost per service ($USD)"),
SUMIFS(PSA!$E:$E,PSA!$A:$A,C6056,PSA!$G:$G,D6056),
IF(AND(A6056="Colorectal Cancer Screening", E6056="Cost per service ($USD)"),
SUMIFS(COL!$E:$E,COL!$A:$A,C6056,COL!$G:$G,D6056),
IF(AND(A6056="Cervical Cancer Screening", E6056="Cost per service ($USD)"),
SUMIFS(CERV!$E:$E,CERV!$A:$A,C6056,CERV!$G:$G,D6056),
IF(AND(A6056="Cancer Screening for CKD patients", E6056="Cost per service ($USD)"),
SUMIFS(CANSCRN!$E:$E,CANSCRN!$A:$A,C6056,CANSCRN!$G:$G,D6056),
IF(AND(A6056="PSA Testing", E6056="Total Expenditure ($USD per 100,000 patients)"),
SUMIFS(PSA!$F:$F,PSA!$A:$A,C6056,PSA!$G:$G,D6056),
IF(AND(A6056="Colorectal Cancer Screening", E6056="Total Expenditure ($USD per 100,000 patients)"),
SUMIFS(COL!$F:$F,COL!$A:$A,C6056,COL!$G:$G,D6056),
IF(AND(A6056="Cervical Cancer Screening", E6056="Total Expenditure ($USD per 100,000 patients)"),
SUMIFS(CERV!$F:$F,CERV!$A:$A,C6056,CERV!$G:$G,D6056),
SUMIFS(CANSCRN!$F:$F,CANSCRN!$A:$A,C6056,CANSCRN!$G:$G,D6056))))))))))))</f>
        <v>26.990514300000001</v>
      </c>
    </row>
    <row r="6057" spans="1:6" x14ac:dyDescent="0.2">
      <c r="A6057" s="24" t="s">
        <v>105</v>
      </c>
      <c r="B6057" s="24" t="s">
        <v>101</v>
      </c>
      <c r="C6057" s="24" t="s">
        <v>71</v>
      </c>
      <c r="D6057" s="24">
        <v>2014</v>
      </c>
      <c r="E6057" s="24" t="s">
        <v>106</v>
      </c>
      <c r="F6057">
        <f>IF(AND(A6057="PSA Testing", E6057= "Utilization Rate (per 100,000 patients)"),
SUMIFS(PSA!$D:$D,PSA!$A:$A,C6057,PSA!$G:$G,D6057),
IF(AND(A6057="Colorectal Cancer Screening", E6057="Utilization Rate (per 100,000 patients)"),
SUMIFS(COL!$D:$D,COL!$A:$A,C6057,COL!$G:$G, D6057),
IF(AND(A6057="Cervical Cancer Screening", E6057="Utilization Rate (per 100,000 patients)"),
SUMIFS(CERV!$D:$D,CERV!$A:$A,C6057,CERV!$G:$G,D6057),
IF(AND(A6057="Cancer Screening for CKD patients", E6057="Utilization Rate (per 100,000 patients)"),
SUMIFS(CANSCRN!$D:$D,CANSCRN!$A:$A,C6057,CANSCRN!$G:$G,D6057),
IF(AND(A6057="PSA Testing", E6057="Cost per service ($USD)"),
SUMIFS(PSA!$E:$E,PSA!$A:$A,C6057,PSA!$G:$G,D6057),
IF(AND(A6057="Colorectal Cancer Screening", E6057="Cost per service ($USD)"),
SUMIFS(COL!$E:$E,COL!$A:$A,C6057,COL!$G:$G,D6057),
IF(AND(A6057="Cervical Cancer Screening", E6057="Cost per service ($USD)"),
SUMIFS(CERV!$E:$E,CERV!$A:$A,C6057,CERV!$G:$G,D6057),
IF(AND(A6057="Cancer Screening for CKD patients", E6057="Cost per service ($USD)"),
SUMIFS(CANSCRN!$E:$E,CANSCRN!$A:$A,C6057,CANSCRN!$G:$G,D6057),
IF(AND(A6057="PSA Testing", E6057="Total Expenditure ($USD per 100,000 patients)"),
SUMIFS(PSA!$F:$F,PSA!$A:$A,C6057,PSA!$G:$G,D6057),
IF(AND(A6057="Colorectal Cancer Screening", E6057="Total Expenditure ($USD per 100,000 patients)"),
SUMIFS(COL!$F:$F,COL!$A:$A,C6057,COL!$G:$G,D6057),
IF(AND(A6057="Cervical Cancer Screening", E6057="Total Expenditure ($USD per 100,000 patients)"),
SUMIFS(CERV!$F:$F,CERV!$A:$A,C6057,CERV!$G:$G,D6057),
SUMIFS(CANSCRN!$F:$F,CANSCRN!$A:$A,C6057,CANSCRN!$G:$G,D6057))))))))))))</f>
        <v>27.574054100000001</v>
      </c>
    </row>
    <row r="6058" spans="1:6" x14ac:dyDescent="0.2">
      <c r="A6058" s="24" t="s">
        <v>105</v>
      </c>
      <c r="B6058" s="24" t="s">
        <v>101</v>
      </c>
      <c r="C6058" s="24" t="s">
        <v>71</v>
      </c>
      <c r="D6058" s="24">
        <v>2015</v>
      </c>
      <c r="E6058" s="24" t="s">
        <v>106</v>
      </c>
      <c r="F6058">
        <f>IF(AND(A6058="PSA Testing", E6058= "Utilization Rate (per 100,000 patients)"),
SUMIFS(PSA!$D:$D,PSA!$A:$A,C6058,PSA!$G:$G,D6058),
IF(AND(A6058="Colorectal Cancer Screening", E6058="Utilization Rate (per 100,000 patients)"),
SUMIFS(COL!$D:$D,COL!$A:$A,C6058,COL!$G:$G, D6058),
IF(AND(A6058="Cervical Cancer Screening", E6058="Utilization Rate (per 100,000 patients)"),
SUMIFS(CERV!$D:$D,CERV!$A:$A,C6058,CERV!$G:$G,D6058),
IF(AND(A6058="Cancer Screening for CKD patients", E6058="Utilization Rate (per 100,000 patients)"),
SUMIFS(CANSCRN!$D:$D,CANSCRN!$A:$A,C6058,CANSCRN!$G:$G,D6058),
IF(AND(A6058="PSA Testing", E6058="Cost per service ($USD)"),
SUMIFS(PSA!$E:$E,PSA!$A:$A,C6058,PSA!$G:$G,D6058),
IF(AND(A6058="Colorectal Cancer Screening", E6058="Cost per service ($USD)"),
SUMIFS(COL!$E:$E,COL!$A:$A,C6058,COL!$G:$G,D6058),
IF(AND(A6058="Cervical Cancer Screening", E6058="Cost per service ($USD)"),
SUMIFS(CERV!$E:$E,CERV!$A:$A,C6058,CERV!$G:$G,D6058),
IF(AND(A6058="Cancer Screening for CKD patients", E6058="Cost per service ($USD)"),
SUMIFS(CANSCRN!$E:$E,CANSCRN!$A:$A,C6058,CANSCRN!$G:$G,D6058),
IF(AND(A6058="PSA Testing", E6058="Total Expenditure ($USD per 100,000 patients)"),
SUMIFS(PSA!$F:$F,PSA!$A:$A,C6058,PSA!$G:$G,D6058),
IF(AND(A6058="Colorectal Cancer Screening", E6058="Total Expenditure ($USD per 100,000 patients)"),
SUMIFS(COL!$F:$F,COL!$A:$A,C6058,COL!$G:$G,D6058),
IF(AND(A6058="Cervical Cancer Screening", E6058="Total Expenditure ($USD per 100,000 patients)"),
SUMIFS(CERV!$F:$F,CERV!$A:$A,C6058,CERV!$G:$G,D6058),
SUMIFS(CANSCRN!$F:$F,CANSCRN!$A:$A,C6058,CANSCRN!$G:$G,D6058))))))))))))</f>
        <v>28.1056536</v>
      </c>
    </row>
    <row r="6059" spans="1:6" x14ac:dyDescent="0.2">
      <c r="A6059" s="24" t="s">
        <v>105</v>
      </c>
      <c r="B6059" s="24" t="s">
        <v>101</v>
      </c>
      <c r="C6059" s="24" t="s">
        <v>71</v>
      </c>
      <c r="D6059" s="24">
        <v>2016</v>
      </c>
      <c r="E6059" s="24" t="s">
        <v>106</v>
      </c>
      <c r="F6059">
        <f>IF(AND(A6059="PSA Testing", E6059= "Utilization Rate (per 100,000 patients)"),
SUMIFS(PSA!$D:$D,PSA!$A:$A,C6059,PSA!$G:$G,D6059),
IF(AND(A6059="Colorectal Cancer Screening", E6059="Utilization Rate (per 100,000 patients)"),
SUMIFS(COL!$D:$D,COL!$A:$A,C6059,COL!$G:$G, D6059),
IF(AND(A6059="Cervical Cancer Screening", E6059="Utilization Rate (per 100,000 patients)"),
SUMIFS(CERV!$D:$D,CERV!$A:$A,C6059,CERV!$G:$G,D6059),
IF(AND(A6059="Cancer Screening for CKD patients", E6059="Utilization Rate (per 100,000 patients)"),
SUMIFS(CANSCRN!$D:$D,CANSCRN!$A:$A,C6059,CANSCRN!$G:$G,D6059),
IF(AND(A6059="PSA Testing", E6059="Cost per service ($USD)"),
SUMIFS(PSA!$E:$E,PSA!$A:$A,C6059,PSA!$G:$G,D6059),
IF(AND(A6059="Colorectal Cancer Screening", E6059="Cost per service ($USD)"),
SUMIFS(COL!$E:$E,COL!$A:$A,C6059,COL!$G:$G,D6059),
IF(AND(A6059="Cervical Cancer Screening", E6059="Cost per service ($USD)"),
SUMIFS(CERV!$E:$E,CERV!$A:$A,C6059,CERV!$G:$G,D6059),
IF(AND(A6059="Cancer Screening for CKD patients", E6059="Cost per service ($USD)"),
SUMIFS(CANSCRN!$E:$E,CANSCRN!$A:$A,C6059,CANSCRN!$G:$G,D6059),
IF(AND(A6059="PSA Testing", E6059="Total Expenditure ($USD per 100,000 patients)"),
SUMIFS(PSA!$F:$F,PSA!$A:$A,C6059,PSA!$G:$G,D6059),
IF(AND(A6059="Colorectal Cancer Screening", E6059="Total Expenditure ($USD per 100,000 patients)"),
SUMIFS(COL!$F:$F,COL!$A:$A,C6059,COL!$G:$G,D6059),
IF(AND(A6059="Cervical Cancer Screening", E6059="Total Expenditure ($USD per 100,000 patients)"),
SUMIFS(CERV!$F:$F,CERV!$A:$A,C6059,CERV!$G:$G,D6059),
SUMIFS(CANSCRN!$F:$F,CANSCRN!$A:$A,C6059,CANSCRN!$G:$G,D6059))))))))))))</f>
        <v>27.052799</v>
      </c>
    </row>
    <row r="6060" spans="1:6" x14ac:dyDescent="0.2">
      <c r="A6060" s="24" t="s">
        <v>105</v>
      </c>
      <c r="B6060" s="24" t="s">
        <v>101</v>
      </c>
      <c r="C6060" s="24" t="s">
        <v>71</v>
      </c>
      <c r="D6060" s="24">
        <v>2017</v>
      </c>
      <c r="E6060" s="24" t="s">
        <v>106</v>
      </c>
      <c r="F6060">
        <f>IF(AND(A6060="PSA Testing", E6060= "Utilization Rate (per 100,000 patients)"),
SUMIFS(PSA!$D:$D,PSA!$A:$A,C6060,PSA!$G:$G,D6060),
IF(AND(A6060="Colorectal Cancer Screening", E6060="Utilization Rate (per 100,000 patients)"),
SUMIFS(COL!$D:$D,COL!$A:$A,C6060,COL!$G:$G, D6060),
IF(AND(A6060="Cervical Cancer Screening", E6060="Utilization Rate (per 100,000 patients)"),
SUMIFS(CERV!$D:$D,CERV!$A:$A,C6060,CERV!$G:$G,D6060),
IF(AND(A6060="Cancer Screening for CKD patients", E6060="Utilization Rate (per 100,000 patients)"),
SUMIFS(CANSCRN!$D:$D,CANSCRN!$A:$A,C6060,CANSCRN!$G:$G,D6060),
IF(AND(A6060="PSA Testing", E6060="Cost per service ($USD)"),
SUMIFS(PSA!$E:$E,PSA!$A:$A,C6060,PSA!$G:$G,D6060),
IF(AND(A6060="Colorectal Cancer Screening", E6060="Cost per service ($USD)"),
SUMIFS(COL!$E:$E,COL!$A:$A,C6060,COL!$G:$G,D6060),
IF(AND(A6060="Cervical Cancer Screening", E6060="Cost per service ($USD)"),
SUMIFS(CERV!$E:$E,CERV!$A:$A,C6060,CERV!$G:$G,D6060),
IF(AND(A6060="Cancer Screening for CKD patients", E6060="Cost per service ($USD)"),
SUMIFS(CANSCRN!$E:$E,CANSCRN!$A:$A,C6060,CANSCRN!$G:$G,D6060),
IF(AND(A6060="PSA Testing", E6060="Total Expenditure ($USD per 100,000 patients)"),
SUMIFS(PSA!$F:$F,PSA!$A:$A,C6060,PSA!$G:$G,D6060),
IF(AND(A6060="Colorectal Cancer Screening", E6060="Total Expenditure ($USD per 100,000 patients)"),
SUMIFS(COL!$F:$F,COL!$A:$A,C6060,COL!$G:$G,D6060),
IF(AND(A6060="Cervical Cancer Screening", E6060="Total Expenditure ($USD per 100,000 patients)"),
SUMIFS(CERV!$F:$F,CERV!$A:$A,C6060,CERV!$G:$G,D6060),
SUMIFS(CANSCRN!$F:$F,CANSCRN!$A:$A,C6060,CANSCRN!$G:$G,D6060))))))))))))</f>
        <v>25.840692700000002</v>
      </c>
    </row>
    <row r="6061" spans="1:6" x14ac:dyDescent="0.2">
      <c r="A6061" s="24" t="s">
        <v>105</v>
      </c>
      <c r="B6061" s="24" t="s">
        <v>101</v>
      </c>
      <c r="C6061" s="24" t="s">
        <v>71</v>
      </c>
      <c r="D6061" s="24">
        <v>2018</v>
      </c>
      <c r="E6061" s="24" t="s">
        <v>106</v>
      </c>
      <c r="F6061">
        <f>IF(AND(A6061="PSA Testing", E6061= "Utilization Rate (per 100,000 patients)"),
SUMIFS(PSA!$D:$D,PSA!$A:$A,C6061,PSA!$G:$G,D6061),
IF(AND(A6061="Colorectal Cancer Screening", E6061="Utilization Rate (per 100,000 patients)"),
SUMIFS(COL!$D:$D,COL!$A:$A,C6061,COL!$G:$G, D6061),
IF(AND(A6061="Cervical Cancer Screening", E6061="Utilization Rate (per 100,000 patients)"),
SUMIFS(CERV!$D:$D,CERV!$A:$A,C6061,CERV!$G:$G,D6061),
IF(AND(A6061="Cancer Screening for CKD patients", E6061="Utilization Rate (per 100,000 patients)"),
SUMIFS(CANSCRN!$D:$D,CANSCRN!$A:$A,C6061,CANSCRN!$G:$G,D6061),
IF(AND(A6061="PSA Testing", E6061="Cost per service ($USD)"),
SUMIFS(PSA!$E:$E,PSA!$A:$A,C6061,PSA!$G:$G,D6061),
IF(AND(A6061="Colorectal Cancer Screening", E6061="Cost per service ($USD)"),
SUMIFS(COL!$E:$E,COL!$A:$A,C6061,COL!$G:$G,D6061),
IF(AND(A6061="Cervical Cancer Screening", E6061="Cost per service ($USD)"),
SUMIFS(CERV!$E:$E,CERV!$A:$A,C6061,CERV!$G:$G,D6061),
IF(AND(A6061="Cancer Screening for CKD patients", E6061="Cost per service ($USD)"),
SUMIFS(CANSCRN!$E:$E,CANSCRN!$A:$A,C6061,CANSCRN!$G:$G,D6061),
IF(AND(A6061="PSA Testing", E6061="Total Expenditure ($USD per 100,000 patients)"),
SUMIFS(PSA!$F:$F,PSA!$A:$A,C6061,PSA!$G:$G,D6061),
IF(AND(A6061="Colorectal Cancer Screening", E6061="Total Expenditure ($USD per 100,000 patients)"),
SUMIFS(COL!$F:$F,COL!$A:$A,C6061,COL!$G:$G,D6061),
IF(AND(A6061="Cervical Cancer Screening", E6061="Total Expenditure ($USD per 100,000 patients)"),
SUMIFS(CERV!$F:$F,CERV!$A:$A,C6061,CERV!$G:$G,D6061),
SUMIFS(CANSCRN!$F:$F,CANSCRN!$A:$A,C6061,CANSCRN!$G:$G,D6061))))))))))))</f>
        <v>24.875664700000002</v>
      </c>
    </row>
    <row r="6062" spans="1:6" x14ac:dyDescent="0.2">
      <c r="A6062" s="24" t="s">
        <v>105</v>
      </c>
      <c r="B6062" s="24" t="s">
        <v>101</v>
      </c>
      <c r="C6062" s="24" t="s">
        <v>71</v>
      </c>
      <c r="D6062" s="24">
        <v>2019</v>
      </c>
      <c r="E6062" s="24" t="s">
        <v>106</v>
      </c>
      <c r="F6062">
        <f>IF(AND(A6062="PSA Testing", E6062= "Utilization Rate (per 100,000 patients)"),
SUMIFS(PSA!$D:$D,PSA!$A:$A,C6062,PSA!$G:$G,D6062),
IF(AND(A6062="Colorectal Cancer Screening", E6062="Utilization Rate (per 100,000 patients)"),
SUMIFS(COL!$D:$D,COL!$A:$A,C6062,COL!$G:$G, D6062),
IF(AND(A6062="Cervical Cancer Screening", E6062="Utilization Rate (per 100,000 patients)"),
SUMIFS(CERV!$D:$D,CERV!$A:$A,C6062,CERV!$G:$G,D6062),
IF(AND(A6062="Cancer Screening for CKD patients", E6062="Utilization Rate (per 100,000 patients)"),
SUMIFS(CANSCRN!$D:$D,CANSCRN!$A:$A,C6062,CANSCRN!$G:$G,D6062),
IF(AND(A6062="PSA Testing", E6062="Cost per service ($USD)"),
SUMIFS(PSA!$E:$E,PSA!$A:$A,C6062,PSA!$G:$G,D6062),
IF(AND(A6062="Colorectal Cancer Screening", E6062="Cost per service ($USD)"),
SUMIFS(COL!$E:$E,COL!$A:$A,C6062,COL!$G:$G,D6062),
IF(AND(A6062="Cervical Cancer Screening", E6062="Cost per service ($USD)"),
SUMIFS(CERV!$E:$E,CERV!$A:$A,C6062,CERV!$G:$G,D6062),
IF(AND(A6062="Cancer Screening for CKD patients", E6062="Cost per service ($USD)"),
SUMIFS(CANSCRN!$E:$E,CANSCRN!$A:$A,C6062,CANSCRN!$G:$G,D6062),
IF(AND(A6062="PSA Testing", E6062="Total Expenditure ($USD per 100,000 patients)"),
SUMIFS(PSA!$F:$F,PSA!$A:$A,C6062,PSA!$G:$G,D6062),
IF(AND(A6062="Colorectal Cancer Screening", E6062="Total Expenditure ($USD per 100,000 patients)"),
SUMIFS(COL!$F:$F,COL!$A:$A,C6062,COL!$G:$G,D6062),
IF(AND(A6062="Cervical Cancer Screening", E6062="Total Expenditure ($USD per 100,000 patients)"),
SUMIFS(CERV!$F:$F,CERV!$A:$A,C6062,CERV!$G:$G,D6062),
SUMIFS(CANSCRN!$F:$F,CANSCRN!$A:$A,C6062,CANSCRN!$G:$G,D6062))))))))))))</f>
        <v>24.514385099999998</v>
      </c>
    </row>
    <row r="6063" spans="1:6" x14ac:dyDescent="0.2">
      <c r="A6063" s="24" t="s">
        <v>105</v>
      </c>
      <c r="B6063" s="24" t="s">
        <v>101</v>
      </c>
      <c r="C6063" s="24" t="s">
        <v>72</v>
      </c>
      <c r="D6063" s="24">
        <v>2009</v>
      </c>
      <c r="E6063" s="24" t="s">
        <v>106</v>
      </c>
      <c r="F6063">
        <f>IF(AND(A6063="PSA Testing", E6063= "Utilization Rate (per 100,000 patients)"),
SUMIFS(PSA!$D:$D,PSA!$A:$A,C6063,PSA!$G:$G,D6063),
IF(AND(A6063="Colorectal Cancer Screening", E6063="Utilization Rate (per 100,000 patients)"),
SUMIFS(COL!$D:$D,COL!$A:$A,C6063,COL!$G:$G, D6063),
IF(AND(A6063="Cervical Cancer Screening", E6063="Utilization Rate (per 100,000 patients)"),
SUMIFS(CERV!$D:$D,CERV!$A:$A,C6063,CERV!$G:$G,D6063),
IF(AND(A6063="Cancer Screening for CKD patients", E6063="Utilization Rate (per 100,000 patients)"),
SUMIFS(CANSCRN!$D:$D,CANSCRN!$A:$A,C6063,CANSCRN!$G:$G,D6063),
IF(AND(A6063="PSA Testing", E6063="Cost per service ($USD)"),
SUMIFS(PSA!$E:$E,PSA!$A:$A,C6063,PSA!$G:$G,D6063),
IF(AND(A6063="Colorectal Cancer Screening", E6063="Cost per service ($USD)"),
SUMIFS(COL!$E:$E,COL!$A:$A,C6063,COL!$G:$G,D6063),
IF(AND(A6063="Cervical Cancer Screening", E6063="Cost per service ($USD)"),
SUMIFS(CERV!$E:$E,CERV!$A:$A,C6063,CERV!$G:$G,D6063),
IF(AND(A6063="Cancer Screening for CKD patients", E6063="Cost per service ($USD)"),
SUMIFS(CANSCRN!$E:$E,CANSCRN!$A:$A,C6063,CANSCRN!$G:$G,D6063),
IF(AND(A6063="PSA Testing", E6063="Total Expenditure ($USD per 100,000 patients)"),
SUMIFS(PSA!$F:$F,PSA!$A:$A,C6063,PSA!$G:$G,D6063),
IF(AND(A6063="Colorectal Cancer Screening", E6063="Total Expenditure ($USD per 100,000 patients)"),
SUMIFS(COL!$F:$F,COL!$A:$A,C6063,COL!$G:$G,D6063),
IF(AND(A6063="Cervical Cancer Screening", E6063="Total Expenditure ($USD per 100,000 patients)"),
SUMIFS(CERV!$F:$F,CERV!$A:$A,C6063,CERV!$G:$G,D6063),
SUMIFS(CANSCRN!$F:$F,CANSCRN!$A:$A,C6063,CANSCRN!$G:$G,D6063))))))))))))</f>
        <v>18.6405882</v>
      </c>
    </row>
    <row r="6064" spans="1:6" x14ac:dyDescent="0.2">
      <c r="A6064" s="24" t="s">
        <v>105</v>
      </c>
      <c r="B6064" s="24" t="s">
        <v>101</v>
      </c>
      <c r="C6064" s="24" t="s">
        <v>72</v>
      </c>
      <c r="D6064" s="24">
        <v>2010</v>
      </c>
      <c r="E6064" s="24" t="s">
        <v>106</v>
      </c>
      <c r="F6064">
        <f>IF(AND(A6064="PSA Testing", E6064= "Utilization Rate (per 100,000 patients)"),
SUMIFS(PSA!$D:$D,PSA!$A:$A,C6064,PSA!$G:$G,D6064),
IF(AND(A6064="Colorectal Cancer Screening", E6064="Utilization Rate (per 100,000 patients)"),
SUMIFS(COL!$D:$D,COL!$A:$A,C6064,COL!$G:$G, D6064),
IF(AND(A6064="Cervical Cancer Screening", E6064="Utilization Rate (per 100,000 patients)"),
SUMIFS(CERV!$D:$D,CERV!$A:$A,C6064,CERV!$G:$G,D6064),
IF(AND(A6064="Cancer Screening for CKD patients", E6064="Utilization Rate (per 100,000 patients)"),
SUMIFS(CANSCRN!$D:$D,CANSCRN!$A:$A,C6064,CANSCRN!$G:$G,D6064),
IF(AND(A6064="PSA Testing", E6064="Cost per service ($USD)"),
SUMIFS(PSA!$E:$E,PSA!$A:$A,C6064,PSA!$G:$G,D6064),
IF(AND(A6064="Colorectal Cancer Screening", E6064="Cost per service ($USD)"),
SUMIFS(COL!$E:$E,COL!$A:$A,C6064,COL!$G:$G,D6064),
IF(AND(A6064="Cervical Cancer Screening", E6064="Cost per service ($USD)"),
SUMIFS(CERV!$E:$E,CERV!$A:$A,C6064,CERV!$G:$G,D6064),
IF(AND(A6064="Cancer Screening for CKD patients", E6064="Cost per service ($USD)"),
SUMIFS(CANSCRN!$E:$E,CANSCRN!$A:$A,C6064,CANSCRN!$G:$G,D6064),
IF(AND(A6064="PSA Testing", E6064="Total Expenditure ($USD per 100,000 patients)"),
SUMIFS(PSA!$F:$F,PSA!$A:$A,C6064,PSA!$G:$G,D6064),
IF(AND(A6064="Colorectal Cancer Screening", E6064="Total Expenditure ($USD per 100,000 patients)"),
SUMIFS(COL!$F:$F,COL!$A:$A,C6064,COL!$G:$G,D6064),
IF(AND(A6064="Cervical Cancer Screening", E6064="Total Expenditure ($USD per 100,000 patients)"),
SUMIFS(CERV!$F:$F,CERV!$A:$A,C6064,CERV!$G:$G,D6064),
SUMIFS(CANSCRN!$F:$F,CANSCRN!$A:$A,C6064,CANSCRN!$G:$G,D6064))))))))))))</f>
        <v>21.528247400000001</v>
      </c>
    </row>
    <row r="6065" spans="1:6" x14ac:dyDescent="0.2">
      <c r="A6065" s="24" t="s">
        <v>105</v>
      </c>
      <c r="B6065" s="24" t="s">
        <v>101</v>
      </c>
      <c r="C6065" s="24" t="s">
        <v>72</v>
      </c>
      <c r="D6065" s="24">
        <v>2011</v>
      </c>
      <c r="E6065" s="24" t="s">
        <v>106</v>
      </c>
      <c r="F6065">
        <f>IF(AND(A6065="PSA Testing", E6065= "Utilization Rate (per 100,000 patients)"),
SUMIFS(PSA!$D:$D,PSA!$A:$A,C6065,PSA!$G:$G,D6065),
IF(AND(A6065="Colorectal Cancer Screening", E6065="Utilization Rate (per 100,000 patients)"),
SUMIFS(COL!$D:$D,COL!$A:$A,C6065,COL!$G:$G, D6065),
IF(AND(A6065="Cervical Cancer Screening", E6065="Utilization Rate (per 100,000 patients)"),
SUMIFS(CERV!$D:$D,CERV!$A:$A,C6065,CERV!$G:$G,D6065),
IF(AND(A6065="Cancer Screening for CKD patients", E6065="Utilization Rate (per 100,000 patients)"),
SUMIFS(CANSCRN!$D:$D,CANSCRN!$A:$A,C6065,CANSCRN!$G:$G,D6065),
IF(AND(A6065="PSA Testing", E6065="Cost per service ($USD)"),
SUMIFS(PSA!$E:$E,PSA!$A:$A,C6065,PSA!$G:$G,D6065),
IF(AND(A6065="Colorectal Cancer Screening", E6065="Cost per service ($USD)"),
SUMIFS(COL!$E:$E,COL!$A:$A,C6065,COL!$G:$G,D6065),
IF(AND(A6065="Cervical Cancer Screening", E6065="Cost per service ($USD)"),
SUMIFS(CERV!$E:$E,CERV!$A:$A,C6065,CERV!$G:$G,D6065),
IF(AND(A6065="Cancer Screening for CKD patients", E6065="Cost per service ($USD)"),
SUMIFS(CANSCRN!$E:$E,CANSCRN!$A:$A,C6065,CANSCRN!$G:$G,D6065),
IF(AND(A6065="PSA Testing", E6065="Total Expenditure ($USD per 100,000 patients)"),
SUMIFS(PSA!$F:$F,PSA!$A:$A,C6065,PSA!$G:$G,D6065),
IF(AND(A6065="Colorectal Cancer Screening", E6065="Total Expenditure ($USD per 100,000 patients)"),
SUMIFS(COL!$F:$F,COL!$A:$A,C6065,COL!$G:$G,D6065),
IF(AND(A6065="Cervical Cancer Screening", E6065="Total Expenditure ($USD per 100,000 patients)"),
SUMIFS(CERV!$F:$F,CERV!$A:$A,C6065,CERV!$G:$G,D6065),
SUMIFS(CANSCRN!$F:$F,CANSCRN!$A:$A,C6065,CANSCRN!$G:$G,D6065))))))))))))</f>
        <v>33.154270799999999</v>
      </c>
    </row>
    <row r="6066" spans="1:6" x14ac:dyDescent="0.2">
      <c r="A6066" s="24" t="s">
        <v>105</v>
      </c>
      <c r="B6066" s="24" t="s">
        <v>101</v>
      </c>
      <c r="C6066" s="24" t="s">
        <v>72</v>
      </c>
      <c r="D6066" s="24">
        <v>2012</v>
      </c>
      <c r="E6066" s="24" t="s">
        <v>106</v>
      </c>
      <c r="F6066">
        <f>IF(AND(A6066="PSA Testing", E6066= "Utilization Rate (per 100,000 patients)"),
SUMIFS(PSA!$D:$D,PSA!$A:$A,C6066,PSA!$G:$G,D6066),
IF(AND(A6066="Colorectal Cancer Screening", E6066="Utilization Rate (per 100,000 patients)"),
SUMIFS(COL!$D:$D,COL!$A:$A,C6066,COL!$G:$G, D6066),
IF(AND(A6066="Cervical Cancer Screening", E6066="Utilization Rate (per 100,000 patients)"),
SUMIFS(CERV!$D:$D,CERV!$A:$A,C6066,CERV!$G:$G,D6066),
IF(AND(A6066="Cancer Screening for CKD patients", E6066="Utilization Rate (per 100,000 patients)"),
SUMIFS(CANSCRN!$D:$D,CANSCRN!$A:$A,C6066,CANSCRN!$G:$G,D6066),
IF(AND(A6066="PSA Testing", E6066="Cost per service ($USD)"),
SUMIFS(PSA!$E:$E,PSA!$A:$A,C6066,PSA!$G:$G,D6066),
IF(AND(A6066="Colorectal Cancer Screening", E6066="Cost per service ($USD)"),
SUMIFS(COL!$E:$E,COL!$A:$A,C6066,COL!$G:$G,D6066),
IF(AND(A6066="Cervical Cancer Screening", E6066="Cost per service ($USD)"),
SUMIFS(CERV!$E:$E,CERV!$A:$A,C6066,CERV!$G:$G,D6066),
IF(AND(A6066="Cancer Screening for CKD patients", E6066="Cost per service ($USD)"),
SUMIFS(CANSCRN!$E:$E,CANSCRN!$A:$A,C6066,CANSCRN!$G:$G,D6066),
IF(AND(A6066="PSA Testing", E6066="Total Expenditure ($USD per 100,000 patients)"),
SUMIFS(PSA!$F:$F,PSA!$A:$A,C6066,PSA!$G:$G,D6066),
IF(AND(A6066="Colorectal Cancer Screening", E6066="Total Expenditure ($USD per 100,000 patients)"),
SUMIFS(COL!$F:$F,COL!$A:$A,C6066,COL!$G:$G,D6066),
IF(AND(A6066="Cervical Cancer Screening", E6066="Total Expenditure ($USD per 100,000 patients)"),
SUMIFS(CERV!$F:$F,CERV!$A:$A,C6066,CERV!$G:$G,D6066),
SUMIFS(CANSCRN!$F:$F,CANSCRN!$A:$A,C6066,CANSCRN!$G:$G,D6066))))))))))))</f>
        <v>29.971392399999999</v>
      </c>
    </row>
    <row r="6067" spans="1:6" x14ac:dyDescent="0.2">
      <c r="A6067" s="24" t="s">
        <v>105</v>
      </c>
      <c r="B6067" s="24" t="s">
        <v>101</v>
      </c>
      <c r="C6067" s="24" t="s">
        <v>72</v>
      </c>
      <c r="D6067" s="24">
        <v>2013</v>
      </c>
      <c r="E6067" s="24" t="s">
        <v>106</v>
      </c>
      <c r="F6067">
        <f>IF(AND(A6067="PSA Testing", E6067= "Utilization Rate (per 100,000 patients)"),
SUMIFS(PSA!$D:$D,PSA!$A:$A,C6067,PSA!$G:$G,D6067),
IF(AND(A6067="Colorectal Cancer Screening", E6067="Utilization Rate (per 100,000 patients)"),
SUMIFS(COL!$D:$D,COL!$A:$A,C6067,COL!$G:$G, D6067),
IF(AND(A6067="Cervical Cancer Screening", E6067="Utilization Rate (per 100,000 patients)"),
SUMIFS(CERV!$D:$D,CERV!$A:$A,C6067,CERV!$G:$G,D6067),
IF(AND(A6067="Cancer Screening for CKD patients", E6067="Utilization Rate (per 100,000 patients)"),
SUMIFS(CANSCRN!$D:$D,CANSCRN!$A:$A,C6067,CANSCRN!$G:$G,D6067),
IF(AND(A6067="PSA Testing", E6067="Cost per service ($USD)"),
SUMIFS(PSA!$E:$E,PSA!$A:$A,C6067,PSA!$G:$G,D6067),
IF(AND(A6067="Colorectal Cancer Screening", E6067="Cost per service ($USD)"),
SUMIFS(COL!$E:$E,COL!$A:$A,C6067,COL!$G:$G,D6067),
IF(AND(A6067="Cervical Cancer Screening", E6067="Cost per service ($USD)"),
SUMIFS(CERV!$E:$E,CERV!$A:$A,C6067,CERV!$G:$G,D6067),
IF(AND(A6067="Cancer Screening for CKD patients", E6067="Cost per service ($USD)"),
SUMIFS(CANSCRN!$E:$E,CANSCRN!$A:$A,C6067,CANSCRN!$G:$G,D6067),
IF(AND(A6067="PSA Testing", E6067="Total Expenditure ($USD per 100,000 patients)"),
SUMIFS(PSA!$F:$F,PSA!$A:$A,C6067,PSA!$G:$G,D6067),
IF(AND(A6067="Colorectal Cancer Screening", E6067="Total Expenditure ($USD per 100,000 patients)"),
SUMIFS(COL!$F:$F,COL!$A:$A,C6067,COL!$G:$G,D6067),
IF(AND(A6067="Cervical Cancer Screening", E6067="Total Expenditure ($USD per 100,000 patients)"),
SUMIFS(CERV!$F:$F,CERV!$A:$A,C6067,CERV!$G:$G,D6067),
SUMIFS(CANSCRN!$F:$F,CANSCRN!$A:$A,C6067,CANSCRN!$G:$G,D6067))))))))))))</f>
        <v>29.9104615</v>
      </c>
    </row>
    <row r="6068" spans="1:6" x14ac:dyDescent="0.2">
      <c r="A6068" s="24" t="s">
        <v>105</v>
      </c>
      <c r="B6068" s="24" t="s">
        <v>101</v>
      </c>
      <c r="C6068" s="24" t="s">
        <v>72</v>
      </c>
      <c r="D6068" s="24">
        <v>2014</v>
      </c>
      <c r="E6068" s="24" t="s">
        <v>106</v>
      </c>
      <c r="F6068">
        <f>IF(AND(A6068="PSA Testing", E6068= "Utilization Rate (per 100,000 patients)"),
SUMIFS(PSA!$D:$D,PSA!$A:$A,C6068,PSA!$G:$G,D6068),
IF(AND(A6068="Colorectal Cancer Screening", E6068="Utilization Rate (per 100,000 patients)"),
SUMIFS(COL!$D:$D,COL!$A:$A,C6068,COL!$G:$G, D6068),
IF(AND(A6068="Cervical Cancer Screening", E6068="Utilization Rate (per 100,000 patients)"),
SUMIFS(CERV!$D:$D,CERV!$A:$A,C6068,CERV!$G:$G,D6068),
IF(AND(A6068="Cancer Screening for CKD patients", E6068="Utilization Rate (per 100,000 patients)"),
SUMIFS(CANSCRN!$D:$D,CANSCRN!$A:$A,C6068,CANSCRN!$G:$G,D6068),
IF(AND(A6068="PSA Testing", E6068="Cost per service ($USD)"),
SUMIFS(PSA!$E:$E,PSA!$A:$A,C6068,PSA!$G:$G,D6068),
IF(AND(A6068="Colorectal Cancer Screening", E6068="Cost per service ($USD)"),
SUMIFS(COL!$E:$E,COL!$A:$A,C6068,COL!$G:$G,D6068),
IF(AND(A6068="Cervical Cancer Screening", E6068="Cost per service ($USD)"),
SUMIFS(CERV!$E:$E,CERV!$A:$A,C6068,CERV!$G:$G,D6068),
IF(AND(A6068="Cancer Screening for CKD patients", E6068="Cost per service ($USD)"),
SUMIFS(CANSCRN!$E:$E,CANSCRN!$A:$A,C6068,CANSCRN!$G:$G,D6068),
IF(AND(A6068="PSA Testing", E6068="Total Expenditure ($USD per 100,000 patients)"),
SUMIFS(PSA!$F:$F,PSA!$A:$A,C6068,PSA!$G:$G,D6068),
IF(AND(A6068="Colorectal Cancer Screening", E6068="Total Expenditure ($USD per 100,000 patients)"),
SUMIFS(COL!$F:$F,COL!$A:$A,C6068,COL!$G:$G,D6068),
IF(AND(A6068="Cervical Cancer Screening", E6068="Total Expenditure ($USD per 100,000 patients)"),
SUMIFS(CERV!$F:$F,CERV!$A:$A,C6068,CERV!$G:$G,D6068),
SUMIFS(CANSCRN!$F:$F,CANSCRN!$A:$A,C6068,CANSCRN!$G:$G,D6068))))))))))))</f>
        <v>33.336565700000001</v>
      </c>
    </row>
    <row r="6069" spans="1:6" x14ac:dyDescent="0.2">
      <c r="A6069" s="24" t="s">
        <v>105</v>
      </c>
      <c r="B6069" s="24" t="s">
        <v>101</v>
      </c>
      <c r="C6069" s="24" t="s">
        <v>72</v>
      </c>
      <c r="D6069" s="24">
        <v>2015</v>
      </c>
      <c r="E6069" s="24" t="s">
        <v>106</v>
      </c>
      <c r="F6069">
        <f>IF(AND(A6069="PSA Testing", E6069= "Utilization Rate (per 100,000 patients)"),
SUMIFS(PSA!$D:$D,PSA!$A:$A,C6069,PSA!$G:$G,D6069),
IF(AND(A6069="Colorectal Cancer Screening", E6069="Utilization Rate (per 100,000 patients)"),
SUMIFS(COL!$D:$D,COL!$A:$A,C6069,COL!$G:$G, D6069),
IF(AND(A6069="Cervical Cancer Screening", E6069="Utilization Rate (per 100,000 patients)"),
SUMIFS(CERV!$D:$D,CERV!$A:$A,C6069,CERV!$G:$G,D6069),
IF(AND(A6069="Cancer Screening for CKD patients", E6069="Utilization Rate (per 100,000 patients)"),
SUMIFS(CANSCRN!$D:$D,CANSCRN!$A:$A,C6069,CANSCRN!$G:$G,D6069),
IF(AND(A6069="PSA Testing", E6069="Cost per service ($USD)"),
SUMIFS(PSA!$E:$E,PSA!$A:$A,C6069,PSA!$G:$G,D6069),
IF(AND(A6069="Colorectal Cancer Screening", E6069="Cost per service ($USD)"),
SUMIFS(COL!$E:$E,COL!$A:$A,C6069,COL!$G:$G,D6069),
IF(AND(A6069="Cervical Cancer Screening", E6069="Cost per service ($USD)"),
SUMIFS(CERV!$E:$E,CERV!$A:$A,C6069,CERV!$G:$G,D6069),
IF(AND(A6069="Cancer Screening for CKD patients", E6069="Cost per service ($USD)"),
SUMIFS(CANSCRN!$E:$E,CANSCRN!$A:$A,C6069,CANSCRN!$G:$G,D6069),
IF(AND(A6069="PSA Testing", E6069="Total Expenditure ($USD per 100,000 patients)"),
SUMIFS(PSA!$F:$F,PSA!$A:$A,C6069,PSA!$G:$G,D6069),
IF(AND(A6069="Colorectal Cancer Screening", E6069="Total Expenditure ($USD per 100,000 patients)"),
SUMIFS(COL!$F:$F,COL!$A:$A,C6069,COL!$G:$G,D6069),
IF(AND(A6069="Cervical Cancer Screening", E6069="Total Expenditure ($USD per 100,000 patients)"),
SUMIFS(CERV!$F:$F,CERV!$A:$A,C6069,CERV!$G:$G,D6069),
SUMIFS(CANSCRN!$F:$F,CANSCRN!$A:$A,C6069,CANSCRN!$G:$G,D6069))))))))))))</f>
        <v>30.14</v>
      </c>
    </row>
    <row r="6070" spans="1:6" x14ac:dyDescent="0.2">
      <c r="A6070" s="24" t="s">
        <v>105</v>
      </c>
      <c r="B6070" s="24" t="s">
        <v>101</v>
      </c>
      <c r="C6070" s="24" t="s">
        <v>72</v>
      </c>
      <c r="D6070" s="24">
        <v>2016</v>
      </c>
      <c r="E6070" s="24" t="s">
        <v>106</v>
      </c>
      <c r="F6070">
        <f>IF(AND(A6070="PSA Testing", E6070= "Utilization Rate (per 100,000 patients)"),
SUMIFS(PSA!$D:$D,PSA!$A:$A,C6070,PSA!$G:$G,D6070),
IF(AND(A6070="Colorectal Cancer Screening", E6070="Utilization Rate (per 100,000 patients)"),
SUMIFS(COL!$D:$D,COL!$A:$A,C6070,COL!$G:$G, D6070),
IF(AND(A6070="Cervical Cancer Screening", E6070="Utilization Rate (per 100,000 patients)"),
SUMIFS(CERV!$D:$D,CERV!$A:$A,C6070,CERV!$G:$G,D6070),
IF(AND(A6070="Cancer Screening for CKD patients", E6070="Utilization Rate (per 100,000 patients)"),
SUMIFS(CANSCRN!$D:$D,CANSCRN!$A:$A,C6070,CANSCRN!$G:$G,D6070),
IF(AND(A6070="PSA Testing", E6070="Cost per service ($USD)"),
SUMIFS(PSA!$E:$E,PSA!$A:$A,C6070,PSA!$G:$G,D6070),
IF(AND(A6070="Colorectal Cancer Screening", E6070="Cost per service ($USD)"),
SUMIFS(COL!$E:$E,COL!$A:$A,C6070,COL!$G:$G,D6070),
IF(AND(A6070="Cervical Cancer Screening", E6070="Cost per service ($USD)"),
SUMIFS(CERV!$E:$E,CERV!$A:$A,C6070,CERV!$G:$G,D6070),
IF(AND(A6070="Cancer Screening for CKD patients", E6070="Cost per service ($USD)"),
SUMIFS(CANSCRN!$E:$E,CANSCRN!$A:$A,C6070,CANSCRN!$G:$G,D6070),
IF(AND(A6070="PSA Testing", E6070="Total Expenditure ($USD per 100,000 patients)"),
SUMIFS(PSA!$F:$F,PSA!$A:$A,C6070,PSA!$G:$G,D6070),
IF(AND(A6070="Colorectal Cancer Screening", E6070="Total Expenditure ($USD per 100,000 patients)"),
SUMIFS(COL!$F:$F,COL!$A:$A,C6070,COL!$G:$G,D6070),
IF(AND(A6070="Cervical Cancer Screening", E6070="Total Expenditure ($USD per 100,000 patients)"),
SUMIFS(CERV!$F:$F,CERV!$A:$A,C6070,CERV!$G:$G,D6070),
SUMIFS(CANSCRN!$F:$F,CANSCRN!$A:$A,C6070,CANSCRN!$G:$G,D6070))))))))))))</f>
        <v>33.193739800000003</v>
      </c>
    </row>
    <row r="6071" spans="1:6" x14ac:dyDescent="0.2">
      <c r="A6071" s="24" t="s">
        <v>105</v>
      </c>
      <c r="B6071" s="24" t="s">
        <v>101</v>
      </c>
      <c r="C6071" s="24" t="s">
        <v>72</v>
      </c>
      <c r="D6071" s="24">
        <v>2017</v>
      </c>
      <c r="E6071" s="24" t="s">
        <v>106</v>
      </c>
      <c r="F6071">
        <f>IF(AND(A6071="PSA Testing", E6071= "Utilization Rate (per 100,000 patients)"),
SUMIFS(PSA!$D:$D,PSA!$A:$A,C6071,PSA!$G:$G,D6071),
IF(AND(A6071="Colorectal Cancer Screening", E6071="Utilization Rate (per 100,000 patients)"),
SUMIFS(COL!$D:$D,COL!$A:$A,C6071,COL!$G:$G, D6071),
IF(AND(A6071="Cervical Cancer Screening", E6071="Utilization Rate (per 100,000 patients)"),
SUMIFS(CERV!$D:$D,CERV!$A:$A,C6071,CERV!$G:$G,D6071),
IF(AND(A6071="Cancer Screening for CKD patients", E6071="Utilization Rate (per 100,000 patients)"),
SUMIFS(CANSCRN!$D:$D,CANSCRN!$A:$A,C6071,CANSCRN!$G:$G,D6071),
IF(AND(A6071="PSA Testing", E6071="Cost per service ($USD)"),
SUMIFS(PSA!$E:$E,PSA!$A:$A,C6071,PSA!$G:$G,D6071),
IF(AND(A6071="Colorectal Cancer Screening", E6071="Cost per service ($USD)"),
SUMIFS(COL!$E:$E,COL!$A:$A,C6071,COL!$G:$G,D6071),
IF(AND(A6071="Cervical Cancer Screening", E6071="Cost per service ($USD)"),
SUMIFS(CERV!$E:$E,CERV!$A:$A,C6071,CERV!$G:$G,D6071),
IF(AND(A6071="Cancer Screening for CKD patients", E6071="Cost per service ($USD)"),
SUMIFS(CANSCRN!$E:$E,CANSCRN!$A:$A,C6071,CANSCRN!$G:$G,D6071),
IF(AND(A6071="PSA Testing", E6071="Total Expenditure ($USD per 100,000 patients)"),
SUMIFS(PSA!$F:$F,PSA!$A:$A,C6071,PSA!$G:$G,D6071),
IF(AND(A6071="Colorectal Cancer Screening", E6071="Total Expenditure ($USD per 100,000 patients)"),
SUMIFS(COL!$F:$F,COL!$A:$A,C6071,COL!$G:$G,D6071),
IF(AND(A6071="Cervical Cancer Screening", E6071="Total Expenditure ($USD per 100,000 patients)"),
SUMIFS(CERV!$F:$F,CERV!$A:$A,C6071,CERV!$G:$G,D6071),
SUMIFS(CANSCRN!$F:$F,CANSCRN!$A:$A,C6071,CANSCRN!$G:$G,D6071))))))))))))</f>
        <v>31.636447400000002</v>
      </c>
    </row>
    <row r="6072" spans="1:6" x14ac:dyDescent="0.2">
      <c r="A6072" s="24" t="s">
        <v>105</v>
      </c>
      <c r="B6072" s="24" t="s">
        <v>101</v>
      </c>
      <c r="C6072" s="24" t="s">
        <v>72</v>
      </c>
      <c r="D6072" s="24">
        <v>2018</v>
      </c>
      <c r="E6072" s="24" t="s">
        <v>106</v>
      </c>
      <c r="F6072">
        <f>IF(AND(A6072="PSA Testing", E6072= "Utilization Rate (per 100,000 patients)"),
SUMIFS(PSA!$D:$D,PSA!$A:$A,C6072,PSA!$G:$G,D6072),
IF(AND(A6072="Colorectal Cancer Screening", E6072="Utilization Rate (per 100,000 patients)"),
SUMIFS(COL!$D:$D,COL!$A:$A,C6072,COL!$G:$G, D6072),
IF(AND(A6072="Cervical Cancer Screening", E6072="Utilization Rate (per 100,000 patients)"),
SUMIFS(CERV!$D:$D,CERV!$A:$A,C6072,CERV!$G:$G,D6072),
IF(AND(A6072="Cancer Screening for CKD patients", E6072="Utilization Rate (per 100,000 patients)"),
SUMIFS(CANSCRN!$D:$D,CANSCRN!$A:$A,C6072,CANSCRN!$G:$G,D6072),
IF(AND(A6072="PSA Testing", E6072="Cost per service ($USD)"),
SUMIFS(PSA!$E:$E,PSA!$A:$A,C6072,PSA!$G:$G,D6072),
IF(AND(A6072="Colorectal Cancer Screening", E6072="Cost per service ($USD)"),
SUMIFS(COL!$E:$E,COL!$A:$A,C6072,COL!$G:$G,D6072),
IF(AND(A6072="Cervical Cancer Screening", E6072="Cost per service ($USD)"),
SUMIFS(CERV!$E:$E,CERV!$A:$A,C6072,CERV!$G:$G,D6072),
IF(AND(A6072="Cancer Screening for CKD patients", E6072="Cost per service ($USD)"),
SUMIFS(CANSCRN!$E:$E,CANSCRN!$A:$A,C6072,CANSCRN!$G:$G,D6072),
IF(AND(A6072="PSA Testing", E6072="Total Expenditure ($USD per 100,000 patients)"),
SUMIFS(PSA!$F:$F,PSA!$A:$A,C6072,PSA!$G:$G,D6072),
IF(AND(A6072="Colorectal Cancer Screening", E6072="Total Expenditure ($USD per 100,000 patients)"),
SUMIFS(COL!$F:$F,COL!$A:$A,C6072,COL!$G:$G,D6072),
IF(AND(A6072="Cervical Cancer Screening", E6072="Total Expenditure ($USD per 100,000 patients)"),
SUMIFS(CERV!$F:$F,CERV!$A:$A,C6072,CERV!$G:$G,D6072),
SUMIFS(CANSCRN!$F:$F,CANSCRN!$A:$A,C6072,CANSCRN!$G:$G,D6072))))))))))))</f>
        <v>31.522212400000001</v>
      </c>
    </row>
    <row r="6073" spans="1:6" x14ac:dyDescent="0.2">
      <c r="A6073" s="24" t="s">
        <v>105</v>
      </c>
      <c r="B6073" s="24" t="s">
        <v>101</v>
      </c>
      <c r="C6073" s="24" t="s">
        <v>72</v>
      </c>
      <c r="D6073" s="24">
        <v>2019</v>
      </c>
      <c r="E6073" s="24" t="s">
        <v>106</v>
      </c>
      <c r="F6073">
        <f>IF(AND(A6073="PSA Testing", E6073= "Utilization Rate (per 100,000 patients)"),
SUMIFS(PSA!$D:$D,PSA!$A:$A,C6073,PSA!$G:$G,D6073),
IF(AND(A6073="Colorectal Cancer Screening", E6073="Utilization Rate (per 100,000 patients)"),
SUMIFS(COL!$D:$D,COL!$A:$A,C6073,COL!$G:$G, D6073),
IF(AND(A6073="Cervical Cancer Screening", E6073="Utilization Rate (per 100,000 patients)"),
SUMIFS(CERV!$D:$D,CERV!$A:$A,C6073,CERV!$G:$G,D6073),
IF(AND(A6073="Cancer Screening for CKD patients", E6073="Utilization Rate (per 100,000 patients)"),
SUMIFS(CANSCRN!$D:$D,CANSCRN!$A:$A,C6073,CANSCRN!$G:$G,D6073),
IF(AND(A6073="PSA Testing", E6073="Cost per service ($USD)"),
SUMIFS(PSA!$E:$E,PSA!$A:$A,C6073,PSA!$G:$G,D6073),
IF(AND(A6073="Colorectal Cancer Screening", E6073="Cost per service ($USD)"),
SUMIFS(COL!$E:$E,COL!$A:$A,C6073,COL!$G:$G,D6073),
IF(AND(A6073="Cervical Cancer Screening", E6073="Cost per service ($USD)"),
SUMIFS(CERV!$E:$E,CERV!$A:$A,C6073,CERV!$G:$G,D6073),
IF(AND(A6073="Cancer Screening for CKD patients", E6073="Cost per service ($USD)"),
SUMIFS(CANSCRN!$E:$E,CANSCRN!$A:$A,C6073,CANSCRN!$G:$G,D6073),
IF(AND(A6073="PSA Testing", E6073="Total Expenditure ($USD per 100,000 patients)"),
SUMIFS(PSA!$F:$F,PSA!$A:$A,C6073,PSA!$G:$G,D6073),
IF(AND(A6073="Colorectal Cancer Screening", E6073="Total Expenditure ($USD per 100,000 patients)"),
SUMIFS(COL!$F:$F,COL!$A:$A,C6073,COL!$G:$G,D6073),
IF(AND(A6073="Cervical Cancer Screening", E6073="Total Expenditure ($USD per 100,000 patients)"),
SUMIFS(CERV!$F:$F,CERV!$A:$A,C6073,CERV!$G:$G,D6073),
SUMIFS(CANSCRN!$F:$F,CANSCRN!$A:$A,C6073,CANSCRN!$G:$G,D6073))))))))))))</f>
        <v>32.7587805</v>
      </c>
    </row>
    <row r="6074" spans="1:6" x14ac:dyDescent="0.2">
      <c r="A6074" s="24" t="s">
        <v>105</v>
      </c>
      <c r="B6074" s="24" t="s">
        <v>101</v>
      </c>
      <c r="C6074" s="24" t="s">
        <v>73</v>
      </c>
      <c r="D6074" s="24">
        <v>2009</v>
      </c>
      <c r="E6074" s="24" t="s">
        <v>106</v>
      </c>
      <c r="F6074">
        <f>IF(AND(A6074="PSA Testing", E6074= "Utilization Rate (per 100,000 patients)"),
SUMIFS(PSA!$D:$D,PSA!$A:$A,C6074,PSA!$G:$G,D6074),
IF(AND(A6074="Colorectal Cancer Screening", E6074="Utilization Rate (per 100,000 patients)"),
SUMIFS(COL!$D:$D,COL!$A:$A,C6074,COL!$G:$G, D6074),
IF(AND(A6074="Cervical Cancer Screening", E6074="Utilization Rate (per 100,000 patients)"),
SUMIFS(CERV!$D:$D,CERV!$A:$A,C6074,CERV!$G:$G,D6074),
IF(AND(A6074="Cancer Screening for CKD patients", E6074="Utilization Rate (per 100,000 patients)"),
SUMIFS(CANSCRN!$D:$D,CANSCRN!$A:$A,C6074,CANSCRN!$G:$G,D6074),
IF(AND(A6074="PSA Testing", E6074="Cost per service ($USD)"),
SUMIFS(PSA!$E:$E,PSA!$A:$A,C6074,PSA!$G:$G,D6074),
IF(AND(A6074="Colorectal Cancer Screening", E6074="Cost per service ($USD)"),
SUMIFS(COL!$E:$E,COL!$A:$A,C6074,COL!$G:$G,D6074),
IF(AND(A6074="Cervical Cancer Screening", E6074="Cost per service ($USD)"),
SUMIFS(CERV!$E:$E,CERV!$A:$A,C6074,CERV!$G:$G,D6074),
IF(AND(A6074="Cancer Screening for CKD patients", E6074="Cost per service ($USD)"),
SUMIFS(CANSCRN!$E:$E,CANSCRN!$A:$A,C6074,CANSCRN!$G:$G,D6074),
IF(AND(A6074="PSA Testing", E6074="Total Expenditure ($USD per 100,000 patients)"),
SUMIFS(PSA!$F:$F,PSA!$A:$A,C6074,PSA!$G:$G,D6074),
IF(AND(A6074="Colorectal Cancer Screening", E6074="Total Expenditure ($USD per 100,000 patients)"),
SUMIFS(COL!$F:$F,COL!$A:$A,C6074,COL!$G:$G,D6074),
IF(AND(A6074="Cervical Cancer Screening", E6074="Total Expenditure ($USD per 100,000 patients)"),
SUMIFS(CERV!$F:$F,CERV!$A:$A,C6074,CERV!$G:$G,D6074),
SUMIFS(CANSCRN!$F:$F,CANSCRN!$A:$A,C6074,CANSCRN!$G:$G,D6074))))))))))))</f>
        <v>25.9372191</v>
      </c>
    </row>
    <row r="6075" spans="1:6" x14ac:dyDescent="0.2">
      <c r="A6075" s="24" t="s">
        <v>105</v>
      </c>
      <c r="B6075" s="24" t="s">
        <v>101</v>
      </c>
      <c r="C6075" s="24" t="s">
        <v>73</v>
      </c>
      <c r="D6075" s="24">
        <v>2010</v>
      </c>
      <c r="E6075" s="24" t="s">
        <v>106</v>
      </c>
      <c r="F6075">
        <f>IF(AND(A6075="PSA Testing", E6075= "Utilization Rate (per 100,000 patients)"),
SUMIFS(PSA!$D:$D,PSA!$A:$A,C6075,PSA!$G:$G,D6075),
IF(AND(A6075="Colorectal Cancer Screening", E6075="Utilization Rate (per 100,000 patients)"),
SUMIFS(COL!$D:$D,COL!$A:$A,C6075,COL!$G:$G, D6075),
IF(AND(A6075="Cervical Cancer Screening", E6075="Utilization Rate (per 100,000 patients)"),
SUMIFS(CERV!$D:$D,CERV!$A:$A,C6075,CERV!$G:$G,D6075),
IF(AND(A6075="Cancer Screening for CKD patients", E6075="Utilization Rate (per 100,000 patients)"),
SUMIFS(CANSCRN!$D:$D,CANSCRN!$A:$A,C6075,CANSCRN!$G:$G,D6075),
IF(AND(A6075="PSA Testing", E6075="Cost per service ($USD)"),
SUMIFS(PSA!$E:$E,PSA!$A:$A,C6075,PSA!$G:$G,D6075),
IF(AND(A6075="Colorectal Cancer Screening", E6075="Cost per service ($USD)"),
SUMIFS(COL!$E:$E,COL!$A:$A,C6075,COL!$G:$G,D6075),
IF(AND(A6075="Cervical Cancer Screening", E6075="Cost per service ($USD)"),
SUMIFS(CERV!$E:$E,CERV!$A:$A,C6075,CERV!$G:$G,D6075),
IF(AND(A6075="Cancer Screening for CKD patients", E6075="Cost per service ($USD)"),
SUMIFS(CANSCRN!$E:$E,CANSCRN!$A:$A,C6075,CANSCRN!$G:$G,D6075),
IF(AND(A6075="PSA Testing", E6075="Total Expenditure ($USD per 100,000 patients)"),
SUMIFS(PSA!$F:$F,PSA!$A:$A,C6075,PSA!$G:$G,D6075),
IF(AND(A6075="Colorectal Cancer Screening", E6075="Total Expenditure ($USD per 100,000 patients)"),
SUMIFS(COL!$F:$F,COL!$A:$A,C6075,COL!$G:$G,D6075),
IF(AND(A6075="Cervical Cancer Screening", E6075="Total Expenditure ($USD per 100,000 patients)"),
SUMIFS(CERV!$F:$F,CERV!$A:$A,C6075,CERV!$G:$G,D6075),
SUMIFS(CANSCRN!$F:$F,CANSCRN!$A:$A,C6075,CANSCRN!$G:$G,D6075))))))))))))</f>
        <v>23.184954000000001</v>
      </c>
    </row>
    <row r="6076" spans="1:6" x14ac:dyDescent="0.2">
      <c r="A6076" s="24" t="s">
        <v>105</v>
      </c>
      <c r="B6076" s="24" t="s">
        <v>101</v>
      </c>
      <c r="C6076" s="24" t="s">
        <v>73</v>
      </c>
      <c r="D6076" s="24">
        <v>2011</v>
      </c>
      <c r="E6076" s="24" t="s">
        <v>106</v>
      </c>
      <c r="F6076">
        <f>IF(AND(A6076="PSA Testing", E6076= "Utilization Rate (per 100,000 patients)"),
SUMIFS(PSA!$D:$D,PSA!$A:$A,C6076,PSA!$G:$G,D6076),
IF(AND(A6076="Colorectal Cancer Screening", E6076="Utilization Rate (per 100,000 patients)"),
SUMIFS(COL!$D:$D,COL!$A:$A,C6076,COL!$G:$G, D6076),
IF(AND(A6076="Cervical Cancer Screening", E6076="Utilization Rate (per 100,000 patients)"),
SUMIFS(CERV!$D:$D,CERV!$A:$A,C6076,CERV!$G:$G,D6076),
IF(AND(A6076="Cancer Screening for CKD patients", E6076="Utilization Rate (per 100,000 patients)"),
SUMIFS(CANSCRN!$D:$D,CANSCRN!$A:$A,C6076,CANSCRN!$G:$G,D6076),
IF(AND(A6076="PSA Testing", E6076="Cost per service ($USD)"),
SUMIFS(PSA!$E:$E,PSA!$A:$A,C6076,PSA!$G:$G,D6076),
IF(AND(A6076="Colorectal Cancer Screening", E6076="Cost per service ($USD)"),
SUMIFS(COL!$E:$E,COL!$A:$A,C6076,COL!$G:$G,D6076),
IF(AND(A6076="Cervical Cancer Screening", E6076="Cost per service ($USD)"),
SUMIFS(CERV!$E:$E,CERV!$A:$A,C6076,CERV!$G:$G,D6076),
IF(AND(A6076="Cancer Screening for CKD patients", E6076="Cost per service ($USD)"),
SUMIFS(CANSCRN!$E:$E,CANSCRN!$A:$A,C6076,CANSCRN!$G:$G,D6076),
IF(AND(A6076="PSA Testing", E6076="Total Expenditure ($USD per 100,000 patients)"),
SUMIFS(PSA!$F:$F,PSA!$A:$A,C6076,PSA!$G:$G,D6076),
IF(AND(A6076="Colorectal Cancer Screening", E6076="Total Expenditure ($USD per 100,000 patients)"),
SUMIFS(COL!$F:$F,COL!$A:$A,C6076,COL!$G:$G,D6076),
IF(AND(A6076="Cervical Cancer Screening", E6076="Total Expenditure ($USD per 100,000 patients)"),
SUMIFS(CERV!$F:$F,CERV!$A:$A,C6076,CERV!$G:$G,D6076),
SUMIFS(CANSCRN!$F:$F,CANSCRN!$A:$A,C6076,CANSCRN!$G:$G,D6076))))))))))))</f>
        <v>31.9876784</v>
      </c>
    </row>
    <row r="6077" spans="1:6" x14ac:dyDescent="0.2">
      <c r="A6077" s="24" t="s">
        <v>105</v>
      </c>
      <c r="B6077" s="24" t="s">
        <v>101</v>
      </c>
      <c r="C6077" s="24" t="s">
        <v>73</v>
      </c>
      <c r="D6077" s="24">
        <v>2012</v>
      </c>
      <c r="E6077" s="24" t="s">
        <v>106</v>
      </c>
      <c r="F6077">
        <f>IF(AND(A6077="PSA Testing", E6077= "Utilization Rate (per 100,000 patients)"),
SUMIFS(PSA!$D:$D,PSA!$A:$A,C6077,PSA!$G:$G,D6077),
IF(AND(A6077="Colorectal Cancer Screening", E6077="Utilization Rate (per 100,000 patients)"),
SUMIFS(COL!$D:$D,COL!$A:$A,C6077,COL!$G:$G, D6077),
IF(AND(A6077="Cervical Cancer Screening", E6077="Utilization Rate (per 100,000 patients)"),
SUMIFS(CERV!$D:$D,CERV!$A:$A,C6077,CERV!$G:$G,D6077),
IF(AND(A6077="Cancer Screening for CKD patients", E6077="Utilization Rate (per 100,000 patients)"),
SUMIFS(CANSCRN!$D:$D,CANSCRN!$A:$A,C6077,CANSCRN!$G:$G,D6077),
IF(AND(A6077="PSA Testing", E6077="Cost per service ($USD)"),
SUMIFS(PSA!$E:$E,PSA!$A:$A,C6077,PSA!$G:$G,D6077),
IF(AND(A6077="Colorectal Cancer Screening", E6077="Cost per service ($USD)"),
SUMIFS(COL!$E:$E,COL!$A:$A,C6077,COL!$G:$G,D6077),
IF(AND(A6077="Cervical Cancer Screening", E6077="Cost per service ($USD)"),
SUMIFS(CERV!$E:$E,CERV!$A:$A,C6077,CERV!$G:$G,D6077),
IF(AND(A6077="Cancer Screening for CKD patients", E6077="Cost per service ($USD)"),
SUMIFS(CANSCRN!$E:$E,CANSCRN!$A:$A,C6077,CANSCRN!$G:$G,D6077),
IF(AND(A6077="PSA Testing", E6077="Total Expenditure ($USD per 100,000 patients)"),
SUMIFS(PSA!$F:$F,PSA!$A:$A,C6077,PSA!$G:$G,D6077),
IF(AND(A6077="Colorectal Cancer Screening", E6077="Total Expenditure ($USD per 100,000 patients)"),
SUMIFS(COL!$F:$F,COL!$A:$A,C6077,COL!$G:$G,D6077),
IF(AND(A6077="Cervical Cancer Screening", E6077="Total Expenditure ($USD per 100,000 patients)"),
SUMIFS(CERV!$F:$F,CERV!$A:$A,C6077,CERV!$G:$G,D6077),
SUMIFS(CANSCRN!$F:$F,CANSCRN!$A:$A,C6077,CANSCRN!$G:$G,D6077))))))))))))</f>
        <v>32.749202400000001</v>
      </c>
    </row>
    <row r="6078" spans="1:6" x14ac:dyDescent="0.2">
      <c r="A6078" s="24" t="s">
        <v>105</v>
      </c>
      <c r="B6078" s="24" t="s">
        <v>101</v>
      </c>
      <c r="C6078" s="24" t="s">
        <v>73</v>
      </c>
      <c r="D6078" s="24">
        <v>2013</v>
      </c>
      <c r="E6078" s="24" t="s">
        <v>106</v>
      </c>
      <c r="F6078">
        <f>IF(AND(A6078="PSA Testing", E6078= "Utilization Rate (per 100,000 patients)"),
SUMIFS(PSA!$D:$D,PSA!$A:$A,C6078,PSA!$G:$G,D6078),
IF(AND(A6078="Colorectal Cancer Screening", E6078="Utilization Rate (per 100,000 patients)"),
SUMIFS(COL!$D:$D,COL!$A:$A,C6078,COL!$G:$G, D6078),
IF(AND(A6078="Cervical Cancer Screening", E6078="Utilization Rate (per 100,000 patients)"),
SUMIFS(CERV!$D:$D,CERV!$A:$A,C6078,CERV!$G:$G,D6078),
IF(AND(A6078="Cancer Screening for CKD patients", E6078="Utilization Rate (per 100,000 patients)"),
SUMIFS(CANSCRN!$D:$D,CANSCRN!$A:$A,C6078,CANSCRN!$G:$G,D6078),
IF(AND(A6078="PSA Testing", E6078="Cost per service ($USD)"),
SUMIFS(PSA!$E:$E,PSA!$A:$A,C6078,PSA!$G:$G,D6078),
IF(AND(A6078="Colorectal Cancer Screening", E6078="Cost per service ($USD)"),
SUMIFS(COL!$E:$E,COL!$A:$A,C6078,COL!$G:$G,D6078),
IF(AND(A6078="Cervical Cancer Screening", E6078="Cost per service ($USD)"),
SUMIFS(CERV!$E:$E,CERV!$A:$A,C6078,CERV!$G:$G,D6078),
IF(AND(A6078="Cancer Screening for CKD patients", E6078="Cost per service ($USD)"),
SUMIFS(CANSCRN!$E:$E,CANSCRN!$A:$A,C6078,CANSCRN!$G:$G,D6078),
IF(AND(A6078="PSA Testing", E6078="Total Expenditure ($USD per 100,000 patients)"),
SUMIFS(PSA!$F:$F,PSA!$A:$A,C6078,PSA!$G:$G,D6078),
IF(AND(A6078="Colorectal Cancer Screening", E6078="Total Expenditure ($USD per 100,000 patients)"),
SUMIFS(COL!$F:$F,COL!$A:$A,C6078,COL!$G:$G,D6078),
IF(AND(A6078="Cervical Cancer Screening", E6078="Total Expenditure ($USD per 100,000 patients)"),
SUMIFS(CERV!$F:$F,CERV!$A:$A,C6078,CERV!$G:$G,D6078),
SUMIFS(CANSCRN!$F:$F,CANSCRN!$A:$A,C6078,CANSCRN!$G:$G,D6078))))))))))))</f>
        <v>32.9603824</v>
      </c>
    </row>
    <row r="6079" spans="1:6" x14ac:dyDescent="0.2">
      <c r="A6079" s="24" t="s">
        <v>105</v>
      </c>
      <c r="B6079" s="24" t="s">
        <v>101</v>
      </c>
      <c r="C6079" s="24" t="s">
        <v>73</v>
      </c>
      <c r="D6079" s="24">
        <v>2014</v>
      </c>
      <c r="E6079" s="24" t="s">
        <v>106</v>
      </c>
      <c r="F6079">
        <f>IF(AND(A6079="PSA Testing", E6079= "Utilization Rate (per 100,000 patients)"),
SUMIFS(PSA!$D:$D,PSA!$A:$A,C6079,PSA!$G:$G,D6079),
IF(AND(A6079="Colorectal Cancer Screening", E6079="Utilization Rate (per 100,000 patients)"),
SUMIFS(COL!$D:$D,COL!$A:$A,C6079,COL!$G:$G, D6079),
IF(AND(A6079="Cervical Cancer Screening", E6079="Utilization Rate (per 100,000 patients)"),
SUMIFS(CERV!$D:$D,CERV!$A:$A,C6079,CERV!$G:$G,D6079),
IF(AND(A6079="Cancer Screening for CKD patients", E6079="Utilization Rate (per 100,000 patients)"),
SUMIFS(CANSCRN!$D:$D,CANSCRN!$A:$A,C6079,CANSCRN!$G:$G,D6079),
IF(AND(A6079="PSA Testing", E6079="Cost per service ($USD)"),
SUMIFS(PSA!$E:$E,PSA!$A:$A,C6079,PSA!$G:$G,D6079),
IF(AND(A6079="Colorectal Cancer Screening", E6079="Cost per service ($USD)"),
SUMIFS(COL!$E:$E,COL!$A:$A,C6079,COL!$G:$G,D6079),
IF(AND(A6079="Cervical Cancer Screening", E6079="Cost per service ($USD)"),
SUMIFS(CERV!$E:$E,CERV!$A:$A,C6079,CERV!$G:$G,D6079),
IF(AND(A6079="Cancer Screening for CKD patients", E6079="Cost per service ($USD)"),
SUMIFS(CANSCRN!$E:$E,CANSCRN!$A:$A,C6079,CANSCRN!$G:$G,D6079),
IF(AND(A6079="PSA Testing", E6079="Total Expenditure ($USD per 100,000 patients)"),
SUMIFS(PSA!$F:$F,PSA!$A:$A,C6079,PSA!$G:$G,D6079),
IF(AND(A6079="Colorectal Cancer Screening", E6079="Total Expenditure ($USD per 100,000 patients)"),
SUMIFS(COL!$F:$F,COL!$A:$A,C6079,COL!$G:$G,D6079),
IF(AND(A6079="Cervical Cancer Screening", E6079="Total Expenditure ($USD per 100,000 patients)"),
SUMIFS(CERV!$F:$F,CERV!$A:$A,C6079,CERV!$G:$G,D6079),
SUMIFS(CANSCRN!$F:$F,CANSCRN!$A:$A,C6079,CANSCRN!$G:$G,D6079))))))))))))</f>
        <v>32.108692699999999</v>
      </c>
    </row>
    <row r="6080" spans="1:6" x14ac:dyDescent="0.2">
      <c r="A6080" s="24" t="s">
        <v>105</v>
      </c>
      <c r="B6080" s="24" t="s">
        <v>101</v>
      </c>
      <c r="C6080" s="24" t="s">
        <v>73</v>
      </c>
      <c r="D6080" s="24">
        <v>2015</v>
      </c>
      <c r="E6080" s="24" t="s">
        <v>106</v>
      </c>
      <c r="F6080">
        <f>IF(AND(A6080="PSA Testing", E6080= "Utilization Rate (per 100,000 patients)"),
SUMIFS(PSA!$D:$D,PSA!$A:$A,C6080,PSA!$G:$G,D6080),
IF(AND(A6080="Colorectal Cancer Screening", E6080="Utilization Rate (per 100,000 patients)"),
SUMIFS(COL!$D:$D,COL!$A:$A,C6080,COL!$G:$G, D6080),
IF(AND(A6080="Cervical Cancer Screening", E6080="Utilization Rate (per 100,000 patients)"),
SUMIFS(CERV!$D:$D,CERV!$A:$A,C6080,CERV!$G:$G,D6080),
IF(AND(A6080="Cancer Screening for CKD patients", E6080="Utilization Rate (per 100,000 patients)"),
SUMIFS(CANSCRN!$D:$D,CANSCRN!$A:$A,C6080,CANSCRN!$G:$G,D6080),
IF(AND(A6080="PSA Testing", E6080="Cost per service ($USD)"),
SUMIFS(PSA!$E:$E,PSA!$A:$A,C6080,PSA!$G:$G,D6080),
IF(AND(A6080="Colorectal Cancer Screening", E6080="Cost per service ($USD)"),
SUMIFS(COL!$E:$E,COL!$A:$A,C6080,COL!$G:$G,D6080),
IF(AND(A6080="Cervical Cancer Screening", E6080="Cost per service ($USD)"),
SUMIFS(CERV!$E:$E,CERV!$A:$A,C6080,CERV!$G:$G,D6080),
IF(AND(A6080="Cancer Screening for CKD patients", E6080="Cost per service ($USD)"),
SUMIFS(CANSCRN!$E:$E,CANSCRN!$A:$A,C6080,CANSCRN!$G:$G,D6080),
IF(AND(A6080="PSA Testing", E6080="Total Expenditure ($USD per 100,000 patients)"),
SUMIFS(PSA!$F:$F,PSA!$A:$A,C6080,PSA!$G:$G,D6080),
IF(AND(A6080="Colorectal Cancer Screening", E6080="Total Expenditure ($USD per 100,000 patients)"),
SUMIFS(COL!$F:$F,COL!$A:$A,C6080,COL!$G:$G,D6080),
IF(AND(A6080="Cervical Cancer Screening", E6080="Total Expenditure ($USD per 100,000 patients)"),
SUMIFS(CERV!$F:$F,CERV!$A:$A,C6080,CERV!$G:$G,D6080),
SUMIFS(CANSCRN!$F:$F,CANSCRN!$A:$A,C6080,CANSCRN!$G:$G,D6080))))))))))))</f>
        <v>32.906725000000002</v>
      </c>
    </row>
    <row r="6081" spans="1:6" x14ac:dyDescent="0.2">
      <c r="A6081" s="24" t="s">
        <v>105</v>
      </c>
      <c r="B6081" s="24" t="s">
        <v>101</v>
      </c>
      <c r="C6081" s="24" t="s">
        <v>73</v>
      </c>
      <c r="D6081" s="24">
        <v>2016</v>
      </c>
      <c r="E6081" s="24" t="s">
        <v>106</v>
      </c>
      <c r="F6081">
        <f>IF(AND(A6081="PSA Testing", E6081= "Utilization Rate (per 100,000 patients)"),
SUMIFS(PSA!$D:$D,PSA!$A:$A,C6081,PSA!$G:$G,D6081),
IF(AND(A6081="Colorectal Cancer Screening", E6081="Utilization Rate (per 100,000 patients)"),
SUMIFS(COL!$D:$D,COL!$A:$A,C6081,COL!$G:$G, D6081),
IF(AND(A6081="Cervical Cancer Screening", E6081="Utilization Rate (per 100,000 patients)"),
SUMIFS(CERV!$D:$D,CERV!$A:$A,C6081,CERV!$G:$G,D6081),
IF(AND(A6081="Cancer Screening for CKD patients", E6081="Utilization Rate (per 100,000 patients)"),
SUMIFS(CANSCRN!$D:$D,CANSCRN!$A:$A,C6081,CANSCRN!$G:$G,D6081),
IF(AND(A6081="PSA Testing", E6081="Cost per service ($USD)"),
SUMIFS(PSA!$E:$E,PSA!$A:$A,C6081,PSA!$G:$G,D6081),
IF(AND(A6081="Colorectal Cancer Screening", E6081="Cost per service ($USD)"),
SUMIFS(COL!$E:$E,COL!$A:$A,C6081,COL!$G:$G,D6081),
IF(AND(A6081="Cervical Cancer Screening", E6081="Cost per service ($USD)"),
SUMIFS(CERV!$E:$E,CERV!$A:$A,C6081,CERV!$G:$G,D6081),
IF(AND(A6081="Cancer Screening for CKD patients", E6081="Cost per service ($USD)"),
SUMIFS(CANSCRN!$E:$E,CANSCRN!$A:$A,C6081,CANSCRN!$G:$G,D6081),
IF(AND(A6081="PSA Testing", E6081="Total Expenditure ($USD per 100,000 patients)"),
SUMIFS(PSA!$F:$F,PSA!$A:$A,C6081,PSA!$G:$G,D6081),
IF(AND(A6081="Colorectal Cancer Screening", E6081="Total Expenditure ($USD per 100,000 patients)"),
SUMIFS(COL!$F:$F,COL!$A:$A,C6081,COL!$G:$G,D6081),
IF(AND(A6081="Cervical Cancer Screening", E6081="Total Expenditure ($USD per 100,000 patients)"),
SUMIFS(CERV!$F:$F,CERV!$A:$A,C6081,CERV!$G:$G,D6081),
SUMIFS(CANSCRN!$F:$F,CANSCRN!$A:$A,C6081,CANSCRN!$G:$G,D6081))))))))))))</f>
        <v>32.7624098</v>
      </c>
    </row>
    <row r="6082" spans="1:6" x14ac:dyDescent="0.2">
      <c r="A6082" s="24" t="s">
        <v>105</v>
      </c>
      <c r="B6082" s="24" t="s">
        <v>101</v>
      </c>
      <c r="C6082" s="24" t="s">
        <v>73</v>
      </c>
      <c r="D6082" s="24">
        <v>2017</v>
      </c>
      <c r="E6082" s="24" t="s">
        <v>106</v>
      </c>
      <c r="F6082">
        <f>IF(AND(A6082="PSA Testing", E6082= "Utilization Rate (per 100,000 patients)"),
SUMIFS(PSA!$D:$D,PSA!$A:$A,C6082,PSA!$G:$G,D6082),
IF(AND(A6082="Colorectal Cancer Screening", E6082="Utilization Rate (per 100,000 patients)"),
SUMIFS(COL!$D:$D,COL!$A:$A,C6082,COL!$G:$G, D6082),
IF(AND(A6082="Cervical Cancer Screening", E6082="Utilization Rate (per 100,000 patients)"),
SUMIFS(CERV!$D:$D,CERV!$A:$A,C6082,CERV!$G:$G,D6082),
IF(AND(A6082="Cancer Screening for CKD patients", E6082="Utilization Rate (per 100,000 patients)"),
SUMIFS(CANSCRN!$D:$D,CANSCRN!$A:$A,C6082,CANSCRN!$G:$G,D6082),
IF(AND(A6082="PSA Testing", E6082="Cost per service ($USD)"),
SUMIFS(PSA!$E:$E,PSA!$A:$A,C6082,PSA!$G:$G,D6082),
IF(AND(A6082="Colorectal Cancer Screening", E6082="Cost per service ($USD)"),
SUMIFS(COL!$E:$E,COL!$A:$A,C6082,COL!$G:$G,D6082),
IF(AND(A6082="Cervical Cancer Screening", E6082="Cost per service ($USD)"),
SUMIFS(CERV!$E:$E,CERV!$A:$A,C6082,CERV!$G:$G,D6082),
IF(AND(A6082="Cancer Screening for CKD patients", E6082="Cost per service ($USD)"),
SUMIFS(CANSCRN!$E:$E,CANSCRN!$A:$A,C6082,CANSCRN!$G:$G,D6082),
IF(AND(A6082="PSA Testing", E6082="Total Expenditure ($USD per 100,000 patients)"),
SUMIFS(PSA!$F:$F,PSA!$A:$A,C6082,PSA!$G:$G,D6082),
IF(AND(A6082="Colorectal Cancer Screening", E6082="Total Expenditure ($USD per 100,000 patients)"),
SUMIFS(COL!$F:$F,COL!$A:$A,C6082,COL!$G:$G,D6082),
IF(AND(A6082="Cervical Cancer Screening", E6082="Total Expenditure ($USD per 100,000 patients)"),
SUMIFS(CERV!$F:$F,CERV!$A:$A,C6082,CERV!$G:$G,D6082),
SUMIFS(CANSCRN!$F:$F,CANSCRN!$A:$A,C6082,CANSCRN!$G:$G,D6082))))))))))))</f>
        <v>32.334982599999996</v>
      </c>
    </row>
    <row r="6083" spans="1:6" x14ac:dyDescent="0.2">
      <c r="A6083" s="24" t="s">
        <v>105</v>
      </c>
      <c r="B6083" s="24" t="s">
        <v>101</v>
      </c>
      <c r="C6083" s="24" t="s">
        <v>73</v>
      </c>
      <c r="D6083" s="24">
        <v>2018</v>
      </c>
      <c r="E6083" s="24" t="s">
        <v>106</v>
      </c>
      <c r="F6083">
        <f>IF(AND(A6083="PSA Testing", E6083= "Utilization Rate (per 100,000 patients)"),
SUMIFS(PSA!$D:$D,PSA!$A:$A,C6083,PSA!$G:$G,D6083),
IF(AND(A6083="Colorectal Cancer Screening", E6083="Utilization Rate (per 100,000 patients)"),
SUMIFS(COL!$D:$D,COL!$A:$A,C6083,COL!$G:$G, D6083),
IF(AND(A6083="Cervical Cancer Screening", E6083="Utilization Rate (per 100,000 patients)"),
SUMIFS(CERV!$D:$D,CERV!$A:$A,C6083,CERV!$G:$G,D6083),
IF(AND(A6083="Cancer Screening for CKD patients", E6083="Utilization Rate (per 100,000 patients)"),
SUMIFS(CANSCRN!$D:$D,CANSCRN!$A:$A,C6083,CANSCRN!$G:$G,D6083),
IF(AND(A6083="PSA Testing", E6083="Cost per service ($USD)"),
SUMIFS(PSA!$E:$E,PSA!$A:$A,C6083,PSA!$G:$G,D6083),
IF(AND(A6083="Colorectal Cancer Screening", E6083="Cost per service ($USD)"),
SUMIFS(COL!$E:$E,COL!$A:$A,C6083,COL!$G:$G,D6083),
IF(AND(A6083="Cervical Cancer Screening", E6083="Cost per service ($USD)"),
SUMIFS(CERV!$E:$E,CERV!$A:$A,C6083,CERV!$G:$G,D6083),
IF(AND(A6083="Cancer Screening for CKD patients", E6083="Cost per service ($USD)"),
SUMIFS(CANSCRN!$E:$E,CANSCRN!$A:$A,C6083,CANSCRN!$G:$G,D6083),
IF(AND(A6083="PSA Testing", E6083="Total Expenditure ($USD per 100,000 patients)"),
SUMIFS(PSA!$F:$F,PSA!$A:$A,C6083,PSA!$G:$G,D6083),
IF(AND(A6083="Colorectal Cancer Screening", E6083="Total Expenditure ($USD per 100,000 patients)"),
SUMIFS(COL!$F:$F,COL!$A:$A,C6083,COL!$G:$G,D6083),
IF(AND(A6083="Cervical Cancer Screening", E6083="Total Expenditure ($USD per 100,000 patients)"),
SUMIFS(CERV!$F:$F,CERV!$A:$A,C6083,CERV!$G:$G,D6083),
SUMIFS(CANSCRN!$F:$F,CANSCRN!$A:$A,C6083,CANSCRN!$G:$G,D6083))))))))))))</f>
        <v>33.229117899999999</v>
      </c>
    </row>
    <row r="6084" spans="1:6" x14ac:dyDescent="0.2">
      <c r="A6084" s="24" t="s">
        <v>105</v>
      </c>
      <c r="B6084" s="24" t="s">
        <v>101</v>
      </c>
      <c r="C6084" s="24" t="s">
        <v>73</v>
      </c>
      <c r="D6084" s="24">
        <v>2019</v>
      </c>
      <c r="E6084" s="24" t="s">
        <v>106</v>
      </c>
      <c r="F6084">
        <f>IF(AND(A6084="PSA Testing", E6084= "Utilization Rate (per 100,000 patients)"),
SUMIFS(PSA!$D:$D,PSA!$A:$A,C6084,PSA!$G:$G,D6084),
IF(AND(A6084="Colorectal Cancer Screening", E6084="Utilization Rate (per 100,000 patients)"),
SUMIFS(COL!$D:$D,COL!$A:$A,C6084,COL!$G:$G, D6084),
IF(AND(A6084="Cervical Cancer Screening", E6084="Utilization Rate (per 100,000 patients)"),
SUMIFS(CERV!$D:$D,CERV!$A:$A,C6084,CERV!$G:$G,D6084),
IF(AND(A6084="Cancer Screening for CKD patients", E6084="Utilization Rate (per 100,000 patients)"),
SUMIFS(CANSCRN!$D:$D,CANSCRN!$A:$A,C6084,CANSCRN!$G:$G,D6084),
IF(AND(A6084="PSA Testing", E6084="Cost per service ($USD)"),
SUMIFS(PSA!$E:$E,PSA!$A:$A,C6084,PSA!$G:$G,D6084),
IF(AND(A6084="Colorectal Cancer Screening", E6084="Cost per service ($USD)"),
SUMIFS(COL!$E:$E,COL!$A:$A,C6084,COL!$G:$G,D6084),
IF(AND(A6084="Cervical Cancer Screening", E6084="Cost per service ($USD)"),
SUMIFS(CERV!$E:$E,CERV!$A:$A,C6084,CERV!$G:$G,D6084),
IF(AND(A6084="Cancer Screening for CKD patients", E6084="Cost per service ($USD)"),
SUMIFS(CANSCRN!$E:$E,CANSCRN!$A:$A,C6084,CANSCRN!$G:$G,D6084),
IF(AND(A6084="PSA Testing", E6084="Total Expenditure ($USD per 100,000 patients)"),
SUMIFS(PSA!$F:$F,PSA!$A:$A,C6084,PSA!$G:$G,D6084),
IF(AND(A6084="Colorectal Cancer Screening", E6084="Total Expenditure ($USD per 100,000 patients)"),
SUMIFS(COL!$F:$F,COL!$A:$A,C6084,COL!$G:$G,D6084),
IF(AND(A6084="Cervical Cancer Screening", E6084="Total Expenditure ($USD per 100,000 patients)"),
SUMIFS(CERV!$F:$F,CERV!$A:$A,C6084,CERV!$G:$G,D6084),
SUMIFS(CANSCRN!$F:$F,CANSCRN!$A:$A,C6084,CANSCRN!$G:$G,D6084))))))))))))</f>
        <v>33.0283351</v>
      </c>
    </row>
    <row r="6085" spans="1:6" x14ac:dyDescent="0.2">
      <c r="A6085" s="24" t="s">
        <v>105</v>
      </c>
      <c r="B6085" s="24" t="s">
        <v>101</v>
      </c>
      <c r="C6085" s="24" t="s">
        <v>74</v>
      </c>
      <c r="D6085" s="24">
        <v>2009</v>
      </c>
      <c r="E6085" s="24" t="s">
        <v>106</v>
      </c>
      <c r="F6085">
        <f>IF(AND(A6085="PSA Testing", E6085= "Utilization Rate (per 100,000 patients)"),
SUMIFS(PSA!$D:$D,PSA!$A:$A,C6085,PSA!$G:$G,D6085),
IF(AND(A6085="Colorectal Cancer Screening", E6085="Utilization Rate (per 100,000 patients)"),
SUMIFS(COL!$D:$D,COL!$A:$A,C6085,COL!$G:$G, D6085),
IF(AND(A6085="Cervical Cancer Screening", E6085="Utilization Rate (per 100,000 patients)"),
SUMIFS(CERV!$D:$D,CERV!$A:$A,C6085,CERV!$G:$G,D6085),
IF(AND(A6085="Cancer Screening for CKD patients", E6085="Utilization Rate (per 100,000 patients)"),
SUMIFS(CANSCRN!$D:$D,CANSCRN!$A:$A,C6085,CANSCRN!$G:$G,D6085),
IF(AND(A6085="PSA Testing", E6085="Cost per service ($USD)"),
SUMIFS(PSA!$E:$E,PSA!$A:$A,C6085,PSA!$G:$G,D6085),
IF(AND(A6085="Colorectal Cancer Screening", E6085="Cost per service ($USD)"),
SUMIFS(COL!$E:$E,COL!$A:$A,C6085,COL!$G:$G,D6085),
IF(AND(A6085="Cervical Cancer Screening", E6085="Cost per service ($USD)"),
SUMIFS(CERV!$E:$E,CERV!$A:$A,C6085,CERV!$G:$G,D6085),
IF(AND(A6085="Cancer Screening for CKD patients", E6085="Cost per service ($USD)"),
SUMIFS(CANSCRN!$E:$E,CANSCRN!$A:$A,C6085,CANSCRN!$G:$G,D6085),
IF(AND(A6085="PSA Testing", E6085="Total Expenditure ($USD per 100,000 patients)"),
SUMIFS(PSA!$F:$F,PSA!$A:$A,C6085,PSA!$G:$G,D6085),
IF(AND(A6085="Colorectal Cancer Screening", E6085="Total Expenditure ($USD per 100,000 patients)"),
SUMIFS(COL!$F:$F,COL!$A:$A,C6085,COL!$G:$G,D6085),
IF(AND(A6085="Cervical Cancer Screening", E6085="Total Expenditure ($USD per 100,000 patients)"),
SUMIFS(CERV!$F:$F,CERV!$A:$A,C6085,CERV!$G:$G,D6085),
SUMIFS(CANSCRN!$F:$F,CANSCRN!$A:$A,C6085,CANSCRN!$G:$G,D6085))))))))))))</f>
        <v>20.337585499999999</v>
      </c>
    </row>
    <row r="6086" spans="1:6" x14ac:dyDescent="0.2">
      <c r="A6086" s="24" t="s">
        <v>105</v>
      </c>
      <c r="B6086" s="24" t="s">
        <v>101</v>
      </c>
      <c r="C6086" s="24" t="s">
        <v>74</v>
      </c>
      <c r="D6086" s="24">
        <v>2010</v>
      </c>
      <c r="E6086" s="24" t="s">
        <v>106</v>
      </c>
      <c r="F6086">
        <f>IF(AND(A6086="PSA Testing", E6086= "Utilization Rate (per 100,000 patients)"),
SUMIFS(PSA!$D:$D,PSA!$A:$A,C6086,PSA!$G:$G,D6086),
IF(AND(A6086="Colorectal Cancer Screening", E6086="Utilization Rate (per 100,000 patients)"),
SUMIFS(COL!$D:$D,COL!$A:$A,C6086,COL!$G:$G, D6086),
IF(AND(A6086="Cervical Cancer Screening", E6086="Utilization Rate (per 100,000 patients)"),
SUMIFS(CERV!$D:$D,CERV!$A:$A,C6086,CERV!$G:$G,D6086),
IF(AND(A6086="Cancer Screening for CKD patients", E6086="Utilization Rate (per 100,000 patients)"),
SUMIFS(CANSCRN!$D:$D,CANSCRN!$A:$A,C6086,CANSCRN!$G:$G,D6086),
IF(AND(A6086="PSA Testing", E6086="Cost per service ($USD)"),
SUMIFS(PSA!$E:$E,PSA!$A:$A,C6086,PSA!$G:$G,D6086),
IF(AND(A6086="Colorectal Cancer Screening", E6086="Cost per service ($USD)"),
SUMIFS(COL!$E:$E,COL!$A:$A,C6086,COL!$G:$G,D6086),
IF(AND(A6086="Cervical Cancer Screening", E6086="Cost per service ($USD)"),
SUMIFS(CERV!$E:$E,CERV!$A:$A,C6086,CERV!$G:$G,D6086),
IF(AND(A6086="Cancer Screening for CKD patients", E6086="Cost per service ($USD)"),
SUMIFS(CANSCRN!$E:$E,CANSCRN!$A:$A,C6086,CANSCRN!$G:$G,D6086),
IF(AND(A6086="PSA Testing", E6086="Total Expenditure ($USD per 100,000 patients)"),
SUMIFS(PSA!$F:$F,PSA!$A:$A,C6086,PSA!$G:$G,D6086),
IF(AND(A6086="Colorectal Cancer Screening", E6086="Total Expenditure ($USD per 100,000 patients)"),
SUMIFS(COL!$F:$F,COL!$A:$A,C6086,COL!$G:$G,D6086),
IF(AND(A6086="Cervical Cancer Screening", E6086="Total Expenditure ($USD per 100,000 patients)"),
SUMIFS(CERV!$F:$F,CERV!$A:$A,C6086,CERV!$G:$G,D6086),
SUMIFS(CANSCRN!$F:$F,CANSCRN!$A:$A,C6086,CANSCRN!$G:$G,D6086))))))))))))</f>
        <v>19.977404199999999</v>
      </c>
    </row>
    <row r="6087" spans="1:6" x14ac:dyDescent="0.2">
      <c r="A6087" s="24" t="s">
        <v>105</v>
      </c>
      <c r="B6087" s="24" t="s">
        <v>101</v>
      </c>
      <c r="C6087" s="24" t="s">
        <v>74</v>
      </c>
      <c r="D6087" s="24">
        <v>2011</v>
      </c>
      <c r="E6087" s="24" t="s">
        <v>106</v>
      </c>
      <c r="F6087">
        <f>IF(AND(A6087="PSA Testing", E6087= "Utilization Rate (per 100,000 patients)"),
SUMIFS(PSA!$D:$D,PSA!$A:$A,C6087,PSA!$G:$G,D6087),
IF(AND(A6087="Colorectal Cancer Screening", E6087="Utilization Rate (per 100,000 patients)"),
SUMIFS(COL!$D:$D,COL!$A:$A,C6087,COL!$G:$G, D6087),
IF(AND(A6087="Cervical Cancer Screening", E6087="Utilization Rate (per 100,000 patients)"),
SUMIFS(CERV!$D:$D,CERV!$A:$A,C6087,CERV!$G:$G,D6087),
IF(AND(A6087="Cancer Screening for CKD patients", E6087="Utilization Rate (per 100,000 patients)"),
SUMIFS(CANSCRN!$D:$D,CANSCRN!$A:$A,C6087,CANSCRN!$G:$G,D6087),
IF(AND(A6087="PSA Testing", E6087="Cost per service ($USD)"),
SUMIFS(PSA!$E:$E,PSA!$A:$A,C6087,PSA!$G:$G,D6087),
IF(AND(A6087="Colorectal Cancer Screening", E6087="Cost per service ($USD)"),
SUMIFS(COL!$E:$E,COL!$A:$A,C6087,COL!$G:$G,D6087),
IF(AND(A6087="Cervical Cancer Screening", E6087="Cost per service ($USD)"),
SUMIFS(CERV!$E:$E,CERV!$A:$A,C6087,CERV!$G:$G,D6087),
IF(AND(A6087="Cancer Screening for CKD patients", E6087="Cost per service ($USD)"),
SUMIFS(CANSCRN!$E:$E,CANSCRN!$A:$A,C6087,CANSCRN!$G:$G,D6087),
IF(AND(A6087="PSA Testing", E6087="Total Expenditure ($USD per 100,000 patients)"),
SUMIFS(PSA!$F:$F,PSA!$A:$A,C6087,PSA!$G:$G,D6087),
IF(AND(A6087="Colorectal Cancer Screening", E6087="Total Expenditure ($USD per 100,000 patients)"),
SUMIFS(COL!$F:$F,COL!$A:$A,C6087,COL!$G:$G,D6087),
IF(AND(A6087="Cervical Cancer Screening", E6087="Total Expenditure ($USD per 100,000 patients)"),
SUMIFS(CERV!$F:$F,CERV!$A:$A,C6087,CERV!$G:$G,D6087),
SUMIFS(CANSCRN!$F:$F,CANSCRN!$A:$A,C6087,CANSCRN!$G:$G,D6087))))))))))))</f>
        <v>24.930160699999998</v>
      </c>
    </row>
    <row r="6088" spans="1:6" x14ac:dyDescent="0.2">
      <c r="A6088" s="24" t="s">
        <v>105</v>
      </c>
      <c r="B6088" s="24" t="s">
        <v>101</v>
      </c>
      <c r="C6088" s="24" t="s">
        <v>74</v>
      </c>
      <c r="D6088" s="24">
        <v>2012</v>
      </c>
      <c r="E6088" s="24" t="s">
        <v>106</v>
      </c>
      <c r="F6088">
        <f>IF(AND(A6088="PSA Testing", E6088= "Utilization Rate (per 100,000 patients)"),
SUMIFS(PSA!$D:$D,PSA!$A:$A,C6088,PSA!$G:$G,D6088),
IF(AND(A6088="Colorectal Cancer Screening", E6088="Utilization Rate (per 100,000 patients)"),
SUMIFS(COL!$D:$D,COL!$A:$A,C6088,COL!$G:$G, D6088),
IF(AND(A6088="Cervical Cancer Screening", E6088="Utilization Rate (per 100,000 patients)"),
SUMIFS(CERV!$D:$D,CERV!$A:$A,C6088,CERV!$G:$G,D6088),
IF(AND(A6088="Cancer Screening for CKD patients", E6088="Utilization Rate (per 100,000 patients)"),
SUMIFS(CANSCRN!$D:$D,CANSCRN!$A:$A,C6088,CANSCRN!$G:$G,D6088),
IF(AND(A6088="PSA Testing", E6088="Cost per service ($USD)"),
SUMIFS(PSA!$E:$E,PSA!$A:$A,C6088,PSA!$G:$G,D6088),
IF(AND(A6088="Colorectal Cancer Screening", E6088="Cost per service ($USD)"),
SUMIFS(COL!$E:$E,COL!$A:$A,C6088,COL!$G:$G,D6088),
IF(AND(A6088="Cervical Cancer Screening", E6088="Cost per service ($USD)"),
SUMIFS(CERV!$E:$E,CERV!$A:$A,C6088,CERV!$G:$G,D6088),
IF(AND(A6088="Cancer Screening for CKD patients", E6088="Cost per service ($USD)"),
SUMIFS(CANSCRN!$E:$E,CANSCRN!$A:$A,C6088,CANSCRN!$G:$G,D6088),
IF(AND(A6088="PSA Testing", E6088="Total Expenditure ($USD per 100,000 patients)"),
SUMIFS(PSA!$F:$F,PSA!$A:$A,C6088,PSA!$G:$G,D6088),
IF(AND(A6088="Colorectal Cancer Screening", E6088="Total Expenditure ($USD per 100,000 patients)"),
SUMIFS(COL!$F:$F,COL!$A:$A,C6088,COL!$G:$G,D6088),
IF(AND(A6088="Cervical Cancer Screening", E6088="Total Expenditure ($USD per 100,000 patients)"),
SUMIFS(CERV!$F:$F,CERV!$A:$A,C6088,CERV!$G:$G,D6088),
SUMIFS(CANSCRN!$F:$F,CANSCRN!$A:$A,C6088,CANSCRN!$G:$G,D6088))))))))))))</f>
        <v>24.250973699999999</v>
      </c>
    </row>
    <row r="6089" spans="1:6" x14ac:dyDescent="0.2">
      <c r="A6089" s="24" t="s">
        <v>105</v>
      </c>
      <c r="B6089" s="24" t="s">
        <v>101</v>
      </c>
      <c r="C6089" s="24" t="s">
        <v>74</v>
      </c>
      <c r="D6089" s="24">
        <v>2013</v>
      </c>
      <c r="E6089" s="24" t="s">
        <v>106</v>
      </c>
      <c r="F6089">
        <f>IF(AND(A6089="PSA Testing", E6089= "Utilization Rate (per 100,000 patients)"),
SUMIFS(PSA!$D:$D,PSA!$A:$A,C6089,PSA!$G:$G,D6089),
IF(AND(A6089="Colorectal Cancer Screening", E6089="Utilization Rate (per 100,000 patients)"),
SUMIFS(COL!$D:$D,COL!$A:$A,C6089,COL!$G:$G, D6089),
IF(AND(A6089="Cervical Cancer Screening", E6089="Utilization Rate (per 100,000 patients)"),
SUMIFS(CERV!$D:$D,CERV!$A:$A,C6089,CERV!$G:$G,D6089),
IF(AND(A6089="Cancer Screening for CKD patients", E6089="Utilization Rate (per 100,000 patients)"),
SUMIFS(CANSCRN!$D:$D,CANSCRN!$A:$A,C6089,CANSCRN!$G:$G,D6089),
IF(AND(A6089="PSA Testing", E6089="Cost per service ($USD)"),
SUMIFS(PSA!$E:$E,PSA!$A:$A,C6089,PSA!$G:$G,D6089),
IF(AND(A6089="Colorectal Cancer Screening", E6089="Cost per service ($USD)"),
SUMIFS(COL!$E:$E,COL!$A:$A,C6089,COL!$G:$G,D6089),
IF(AND(A6089="Cervical Cancer Screening", E6089="Cost per service ($USD)"),
SUMIFS(CERV!$E:$E,CERV!$A:$A,C6089,CERV!$G:$G,D6089),
IF(AND(A6089="Cancer Screening for CKD patients", E6089="Cost per service ($USD)"),
SUMIFS(CANSCRN!$E:$E,CANSCRN!$A:$A,C6089,CANSCRN!$G:$G,D6089),
IF(AND(A6089="PSA Testing", E6089="Total Expenditure ($USD per 100,000 patients)"),
SUMIFS(PSA!$F:$F,PSA!$A:$A,C6089,PSA!$G:$G,D6089),
IF(AND(A6089="Colorectal Cancer Screening", E6089="Total Expenditure ($USD per 100,000 patients)"),
SUMIFS(COL!$F:$F,COL!$A:$A,C6089,COL!$G:$G,D6089),
IF(AND(A6089="Cervical Cancer Screening", E6089="Total Expenditure ($USD per 100,000 patients)"),
SUMIFS(CERV!$F:$F,CERV!$A:$A,C6089,CERV!$G:$G,D6089),
SUMIFS(CANSCRN!$F:$F,CANSCRN!$A:$A,C6089,CANSCRN!$G:$G,D6089))))))))))))</f>
        <v>23.073872099999999</v>
      </c>
    </row>
    <row r="6090" spans="1:6" x14ac:dyDescent="0.2">
      <c r="A6090" s="24" t="s">
        <v>105</v>
      </c>
      <c r="B6090" s="24" t="s">
        <v>101</v>
      </c>
      <c r="C6090" s="24" t="s">
        <v>74</v>
      </c>
      <c r="D6090" s="24">
        <v>2014</v>
      </c>
      <c r="E6090" s="24" t="s">
        <v>106</v>
      </c>
      <c r="F6090">
        <f>IF(AND(A6090="PSA Testing", E6090= "Utilization Rate (per 100,000 patients)"),
SUMIFS(PSA!$D:$D,PSA!$A:$A,C6090,PSA!$G:$G,D6090),
IF(AND(A6090="Colorectal Cancer Screening", E6090="Utilization Rate (per 100,000 patients)"),
SUMIFS(COL!$D:$D,COL!$A:$A,C6090,COL!$G:$G, D6090),
IF(AND(A6090="Cervical Cancer Screening", E6090="Utilization Rate (per 100,000 patients)"),
SUMIFS(CERV!$D:$D,CERV!$A:$A,C6090,CERV!$G:$G,D6090),
IF(AND(A6090="Cancer Screening for CKD patients", E6090="Utilization Rate (per 100,000 patients)"),
SUMIFS(CANSCRN!$D:$D,CANSCRN!$A:$A,C6090,CANSCRN!$G:$G,D6090),
IF(AND(A6090="PSA Testing", E6090="Cost per service ($USD)"),
SUMIFS(PSA!$E:$E,PSA!$A:$A,C6090,PSA!$G:$G,D6090),
IF(AND(A6090="Colorectal Cancer Screening", E6090="Cost per service ($USD)"),
SUMIFS(COL!$E:$E,COL!$A:$A,C6090,COL!$G:$G,D6090),
IF(AND(A6090="Cervical Cancer Screening", E6090="Cost per service ($USD)"),
SUMIFS(CERV!$E:$E,CERV!$A:$A,C6090,CERV!$G:$G,D6090),
IF(AND(A6090="Cancer Screening for CKD patients", E6090="Cost per service ($USD)"),
SUMIFS(CANSCRN!$E:$E,CANSCRN!$A:$A,C6090,CANSCRN!$G:$G,D6090),
IF(AND(A6090="PSA Testing", E6090="Total Expenditure ($USD per 100,000 patients)"),
SUMIFS(PSA!$F:$F,PSA!$A:$A,C6090,PSA!$G:$G,D6090),
IF(AND(A6090="Colorectal Cancer Screening", E6090="Total Expenditure ($USD per 100,000 patients)"),
SUMIFS(COL!$F:$F,COL!$A:$A,C6090,COL!$G:$G,D6090),
IF(AND(A6090="Cervical Cancer Screening", E6090="Total Expenditure ($USD per 100,000 patients)"),
SUMIFS(CERV!$F:$F,CERV!$A:$A,C6090,CERV!$G:$G,D6090),
SUMIFS(CANSCRN!$F:$F,CANSCRN!$A:$A,C6090,CANSCRN!$G:$G,D6090))))))))))))</f>
        <v>23.666491300000001</v>
      </c>
    </row>
    <row r="6091" spans="1:6" x14ac:dyDescent="0.2">
      <c r="A6091" s="24" t="s">
        <v>105</v>
      </c>
      <c r="B6091" s="24" t="s">
        <v>101</v>
      </c>
      <c r="C6091" s="24" t="s">
        <v>74</v>
      </c>
      <c r="D6091" s="24">
        <v>2015</v>
      </c>
      <c r="E6091" s="24" t="s">
        <v>106</v>
      </c>
      <c r="F6091">
        <f>IF(AND(A6091="PSA Testing", E6091= "Utilization Rate (per 100,000 patients)"),
SUMIFS(PSA!$D:$D,PSA!$A:$A,C6091,PSA!$G:$G,D6091),
IF(AND(A6091="Colorectal Cancer Screening", E6091="Utilization Rate (per 100,000 patients)"),
SUMIFS(COL!$D:$D,COL!$A:$A,C6091,COL!$G:$G, D6091),
IF(AND(A6091="Cervical Cancer Screening", E6091="Utilization Rate (per 100,000 patients)"),
SUMIFS(CERV!$D:$D,CERV!$A:$A,C6091,CERV!$G:$G,D6091),
IF(AND(A6091="Cancer Screening for CKD patients", E6091="Utilization Rate (per 100,000 patients)"),
SUMIFS(CANSCRN!$D:$D,CANSCRN!$A:$A,C6091,CANSCRN!$G:$G,D6091),
IF(AND(A6091="PSA Testing", E6091="Cost per service ($USD)"),
SUMIFS(PSA!$E:$E,PSA!$A:$A,C6091,PSA!$G:$G,D6091),
IF(AND(A6091="Colorectal Cancer Screening", E6091="Cost per service ($USD)"),
SUMIFS(COL!$E:$E,COL!$A:$A,C6091,COL!$G:$G,D6091),
IF(AND(A6091="Cervical Cancer Screening", E6091="Cost per service ($USD)"),
SUMIFS(CERV!$E:$E,CERV!$A:$A,C6091,CERV!$G:$G,D6091),
IF(AND(A6091="Cancer Screening for CKD patients", E6091="Cost per service ($USD)"),
SUMIFS(CANSCRN!$E:$E,CANSCRN!$A:$A,C6091,CANSCRN!$G:$G,D6091),
IF(AND(A6091="PSA Testing", E6091="Total Expenditure ($USD per 100,000 patients)"),
SUMIFS(PSA!$F:$F,PSA!$A:$A,C6091,PSA!$G:$G,D6091),
IF(AND(A6091="Colorectal Cancer Screening", E6091="Total Expenditure ($USD per 100,000 patients)"),
SUMIFS(COL!$F:$F,COL!$A:$A,C6091,COL!$G:$G,D6091),
IF(AND(A6091="Cervical Cancer Screening", E6091="Total Expenditure ($USD per 100,000 patients)"),
SUMIFS(CERV!$F:$F,CERV!$A:$A,C6091,CERV!$G:$G,D6091),
SUMIFS(CANSCRN!$F:$F,CANSCRN!$A:$A,C6091,CANSCRN!$G:$G,D6091))))))))))))</f>
        <v>24.4262689</v>
      </c>
    </row>
    <row r="6092" spans="1:6" x14ac:dyDescent="0.2">
      <c r="A6092" s="24" t="s">
        <v>105</v>
      </c>
      <c r="B6092" s="24" t="s">
        <v>101</v>
      </c>
      <c r="C6092" s="24" t="s">
        <v>74</v>
      </c>
      <c r="D6092" s="24">
        <v>2016</v>
      </c>
      <c r="E6092" s="24" t="s">
        <v>106</v>
      </c>
      <c r="F6092">
        <f>IF(AND(A6092="PSA Testing", E6092= "Utilization Rate (per 100,000 patients)"),
SUMIFS(PSA!$D:$D,PSA!$A:$A,C6092,PSA!$G:$G,D6092),
IF(AND(A6092="Colorectal Cancer Screening", E6092="Utilization Rate (per 100,000 patients)"),
SUMIFS(COL!$D:$D,COL!$A:$A,C6092,COL!$G:$G, D6092),
IF(AND(A6092="Cervical Cancer Screening", E6092="Utilization Rate (per 100,000 patients)"),
SUMIFS(CERV!$D:$D,CERV!$A:$A,C6092,CERV!$G:$G,D6092),
IF(AND(A6092="Cancer Screening for CKD patients", E6092="Utilization Rate (per 100,000 patients)"),
SUMIFS(CANSCRN!$D:$D,CANSCRN!$A:$A,C6092,CANSCRN!$G:$G,D6092),
IF(AND(A6092="PSA Testing", E6092="Cost per service ($USD)"),
SUMIFS(PSA!$E:$E,PSA!$A:$A,C6092,PSA!$G:$G,D6092),
IF(AND(A6092="Colorectal Cancer Screening", E6092="Cost per service ($USD)"),
SUMIFS(COL!$E:$E,COL!$A:$A,C6092,COL!$G:$G,D6092),
IF(AND(A6092="Cervical Cancer Screening", E6092="Cost per service ($USD)"),
SUMIFS(CERV!$E:$E,CERV!$A:$A,C6092,CERV!$G:$G,D6092),
IF(AND(A6092="Cancer Screening for CKD patients", E6092="Cost per service ($USD)"),
SUMIFS(CANSCRN!$E:$E,CANSCRN!$A:$A,C6092,CANSCRN!$G:$G,D6092),
IF(AND(A6092="PSA Testing", E6092="Total Expenditure ($USD per 100,000 patients)"),
SUMIFS(PSA!$F:$F,PSA!$A:$A,C6092,PSA!$G:$G,D6092),
IF(AND(A6092="Colorectal Cancer Screening", E6092="Total Expenditure ($USD per 100,000 patients)"),
SUMIFS(COL!$F:$F,COL!$A:$A,C6092,COL!$G:$G,D6092),
IF(AND(A6092="Cervical Cancer Screening", E6092="Total Expenditure ($USD per 100,000 patients)"),
SUMIFS(CERV!$F:$F,CERV!$A:$A,C6092,CERV!$G:$G,D6092),
SUMIFS(CANSCRN!$F:$F,CANSCRN!$A:$A,C6092,CANSCRN!$G:$G,D6092))))))))))))</f>
        <v>25.288103599999999</v>
      </c>
    </row>
    <row r="6093" spans="1:6" x14ac:dyDescent="0.2">
      <c r="A6093" s="24" t="s">
        <v>105</v>
      </c>
      <c r="B6093" s="24" t="s">
        <v>101</v>
      </c>
      <c r="C6093" s="24" t="s">
        <v>74</v>
      </c>
      <c r="D6093" s="24">
        <v>2017</v>
      </c>
      <c r="E6093" s="24" t="s">
        <v>106</v>
      </c>
      <c r="F6093">
        <f>IF(AND(A6093="PSA Testing", E6093= "Utilization Rate (per 100,000 patients)"),
SUMIFS(PSA!$D:$D,PSA!$A:$A,C6093,PSA!$G:$G,D6093),
IF(AND(A6093="Colorectal Cancer Screening", E6093="Utilization Rate (per 100,000 patients)"),
SUMIFS(COL!$D:$D,COL!$A:$A,C6093,COL!$G:$G, D6093),
IF(AND(A6093="Cervical Cancer Screening", E6093="Utilization Rate (per 100,000 patients)"),
SUMIFS(CERV!$D:$D,CERV!$A:$A,C6093,CERV!$G:$G,D6093),
IF(AND(A6093="Cancer Screening for CKD patients", E6093="Utilization Rate (per 100,000 patients)"),
SUMIFS(CANSCRN!$D:$D,CANSCRN!$A:$A,C6093,CANSCRN!$G:$G,D6093),
IF(AND(A6093="PSA Testing", E6093="Cost per service ($USD)"),
SUMIFS(PSA!$E:$E,PSA!$A:$A,C6093,PSA!$G:$G,D6093),
IF(AND(A6093="Colorectal Cancer Screening", E6093="Cost per service ($USD)"),
SUMIFS(COL!$E:$E,COL!$A:$A,C6093,COL!$G:$G,D6093),
IF(AND(A6093="Cervical Cancer Screening", E6093="Cost per service ($USD)"),
SUMIFS(CERV!$E:$E,CERV!$A:$A,C6093,CERV!$G:$G,D6093),
IF(AND(A6093="Cancer Screening for CKD patients", E6093="Cost per service ($USD)"),
SUMIFS(CANSCRN!$E:$E,CANSCRN!$A:$A,C6093,CANSCRN!$G:$G,D6093),
IF(AND(A6093="PSA Testing", E6093="Total Expenditure ($USD per 100,000 patients)"),
SUMIFS(PSA!$F:$F,PSA!$A:$A,C6093,PSA!$G:$G,D6093),
IF(AND(A6093="Colorectal Cancer Screening", E6093="Total Expenditure ($USD per 100,000 patients)"),
SUMIFS(COL!$F:$F,COL!$A:$A,C6093,COL!$G:$G,D6093),
IF(AND(A6093="Cervical Cancer Screening", E6093="Total Expenditure ($USD per 100,000 patients)"),
SUMIFS(CERV!$F:$F,CERV!$A:$A,C6093,CERV!$G:$G,D6093),
SUMIFS(CANSCRN!$F:$F,CANSCRN!$A:$A,C6093,CANSCRN!$G:$G,D6093))))))))))))</f>
        <v>27.233650600000001</v>
      </c>
    </row>
    <row r="6094" spans="1:6" x14ac:dyDescent="0.2">
      <c r="A6094" s="24" t="s">
        <v>105</v>
      </c>
      <c r="B6094" s="24" t="s">
        <v>101</v>
      </c>
      <c r="C6094" s="24" t="s">
        <v>74</v>
      </c>
      <c r="D6094" s="24">
        <v>2018</v>
      </c>
      <c r="E6094" s="24" t="s">
        <v>106</v>
      </c>
      <c r="F6094">
        <f>IF(AND(A6094="PSA Testing", E6094= "Utilization Rate (per 100,000 patients)"),
SUMIFS(PSA!$D:$D,PSA!$A:$A,C6094,PSA!$G:$G,D6094),
IF(AND(A6094="Colorectal Cancer Screening", E6094="Utilization Rate (per 100,000 patients)"),
SUMIFS(COL!$D:$D,COL!$A:$A,C6094,COL!$G:$G, D6094),
IF(AND(A6094="Cervical Cancer Screening", E6094="Utilization Rate (per 100,000 patients)"),
SUMIFS(CERV!$D:$D,CERV!$A:$A,C6094,CERV!$G:$G,D6094),
IF(AND(A6094="Cancer Screening for CKD patients", E6094="Utilization Rate (per 100,000 patients)"),
SUMIFS(CANSCRN!$D:$D,CANSCRN!$A:$A,C6094,CANSCRN!$G:$G,D6094),
IF(AND(A6094="PSA Testing", E6094="Cost per service ($USD)"),
SUMIFS(PSA!$E:$E,PSA!$A:$A,C6094,PSA!$G:$G,D6094),
IF(AND(A6094="Colorectal Cancer Screening", E6094="Cost per service ($USD)"),
SUMIFS(COL!$E:$E,COL!$A:$A,C6094,COL!$G:$G,D6094),
IF(AND(A6094="Cervical Cancer Screening", E6094="Cost per service ($USD)"),
SUMIFS(CERV!$E:$E,CERV!$A:$A,C6094,CERV!$G:$G,D6094),
IF(AND(A6094="Cancer Screening for CKD patients", E6094="Cost per service ($USD)"),
SUMIFS(CANSCRN!$E:$E,CANSCRN!$A:$A,C6094,CANSCRN!$G:$G,D6094),
IF(AND(A6094="PSA Testing", E6094="Total Expenditure ($USD per 100,000 patients)"),
SUMIFS(PSA!$F:$F,PSA!$A:$A,C6094,PSA!$G:$G,D6094),
IF(AND(A6094="Colorectal Cancer Screening", E6094="Total Expenditure ($USD per 100,000 patients)"),
SUMIFS(COL!$F:$F,COL!$A:$A,C6094,COL!$G:$G,D6094),
IF(AND(A6094="Cervical Cancer Screening", E6094="Total Expenditure ($USD per 100,000 patients)"),
SUMIFS(CERV!$F:$F,CERV!$A:$A,C6094,CERV!$G:$G,D6094),
SUMIFS(CANSCRN!$F:$F,CANSCRN!$A:$A,C6094,CANSCRN!$G:$G,D6094))))))))))))</f>
        <v>27.052451999999999</v>
      </c>
    </row>
    <row r="6095" spans="1:6" x14ac:dyDescent="0.2">
      <c r="A6095" s="24" t="s">
        <v>105</v>
      </c>
      <c r="B6095" s="24" t="s">
        <v>101</v>
      </c>
      <c r="C6095" s="24" t="s">
        <v>74</v>
      </c>
      <c r="D6095" s="24">
        <v>2019</v>
      </c>
      <c r="E6095" s="24" t="s">
        <v>106</v>
      </c>
      <c r="F6095">
        <f>IF(AND(A6095="PSA Testing", E6095= "Utilization Rate (per 100,000 patients)"),
SUMIFS(PSA!$D:$D,PSA!$A:$A,C6095,PSA!$G:$G,D6095),
IF(AND(A6095="Colorectal Cancer Screening", E6095="Utilization Rate (per 100,000 patients)"),
SUMIFS(COL!$D:$D,COL!$A:$A,C6095,COL!$G:$G, D6095),
IF(AND(A6095="Cervical Cancer Screening", E6095="Utilization Rate (per 100,000 patients)"),
SUMIFS(CERV!$D:$D,CERV!$A:$A,C6095,CERV!$G:$G,D6095),
IF(AND(A6095="Cancer Screening for CKD patients", E6095="Utilization Rate (per 100,000 patients)"),
SUMIFS(CANSCRN!$D:$D,CANSCRN!$A:$A,C6095,CANSCRN!$G:$G,D6095),
IF(AND(A6095="PSA Testing", E6095="Cost per service ($USD)"),
SUMIFS(PSA!$E:$E,PSA!$A:$A,C6095,PSA!$G:$G,D6095),
IF(AND(A6095="Colorectal Cancer Screening", E6095="Cost per service ($USD)"),
SUMIFS(COL!$E:$E,COL!$A:$A,C6095,COL!$G:$G,D6095),
IF(AND(A6095="Cervical Cancer Screening", E6095="Cost per service ($USD)"),
SUMIFS(CERV!$E:$E,CERV!$A:$A,C6095,CERV!$G:$G,D6095),
IF(AND(A6095="Cancer Screening for CKD patients", E6095="Cost per service ($USD)"),
SUMIFS(CANSCRN!$E:$E,CANSCRN!$A:$A,C6095,CANSCRN!$G:$G,D6095),
IF(AND(A6095="PSA Testing", E6095="Total Expenditure ($USD per 100,000 patients)"),
SUMIFS(PSA!$F:$F,PSA!$A:$A,C6095,PSA!$G:$G,D6095),
IF(AND(A6095="Colorectal Cancer Screening", E6095="Total Expenditure ($USD per 100,000 patients)"),
SUMIFS(COL!$F:$F,COL!$A:$A,C6095,COL!$G:$G,D6095),
IF(AND(A6095="Cervical Cancer Screening", E6095="Total Expenditure ($USD per 100,000 patients)"),
SUMIFS(CERV!$F:$F,CERV!$A:$A,C6095,CERV!$G:$G,D6095),
SUMIFS(CANSCRN!$F:$F,CANSCRN!$A:$A,C6095,CANSCRN!$G:$G,D6095))))))))))))</f>
        <v>26.239668999999999</v>
      </c>
    </row>
    <row r="6096" spans="1:6" x14ac:dyDescent="0.2">
      <c r="A6096" s="24" t="s">
        <v>105</v>
      </c>
      <c r="B6096" s="24" t="s">
        <v>101</v>
      </c>
      <c r="C6096" s="24" t="s">
        <v>75</v>
      </c>
      <c r="D6096" s="24">
        <v>2009</v>
      </c>
      <c r="E6096" s="24" t="s">
        <v>106</v>
      </c>
      <c r="F6096">
        <f>IF(AND(A6096="PSA Testing", E6096= "Utilization Rate (per 100,000 patients)"),
SUMIFS(PSA!$D:$D,PSA!$A:$A,C6096,PSA!$G:$G,D6096),
IF(AND(A6096="Colorectal Cancer Screening", E6096="Utilization Rate (per 100,000 patients)"),
SUMIFS(COL!$D:$D,COL!$A:$A,C6096,COL!$G:$G, D6096),
IF(AND(A6096="Cervical Cancer Screening", E6096="Utilization Rate (per 100,000 patients)"),
SUMIFS(CERV!$D:$D,CERV!$A:$A,C6096,CERV!$G:$G,D6096),
IF(AND(A6096="Cancer Screening for CKD patients", E6096="Utilization Rate (per 100,000 patients)"),
SUMIFS(CANSCRN!$D:$D,CANSCRN!$A:$A,C6096,CANSCRN!$G:$G,D6096),
IF(AND(A6096="PSA Testing", E6096="Cost per service ($USD)"),
SUMIFS(PSA!$E:$E,PSA!$A:$A,C6096,PSA!$G:$G,D6096),
IF(AND(A6096="Colorectal Cancer Screening", E6096="Cost per service ($USD)"),
SUMIFS(COL!$E:$E,COL!$A:$A,C6096,COL!$G:$G,D6096),
IF(AND(A6096="Cervical Cancer Screening", E6096="Cost per service ($USD)"),
SUMIFS(CERV!$E:$E,CERV!$A:$A,C6096,CERV!$G:$G,D6096),
IF(AND(A6096="Cancer Screening for CKD patients", E6096="Cost per service ($USD)"),
SUMIFS(CANSCRN!$E:$E,CANSCRN!$A:$A,C6096,CANSCRN!$G:$G,D6096),
IF(AND(A6096="PSA Testing", E6096="Total Expenditure ($USD per 100,000 patients)"),
SUMIFS(PSA!$F:$F,PSA!$A:$A,C6096,PSA!$G:$G,D6096),
IF(AND(A6096="Colorectal Cancer Screening", E6096="Total Expenditure ($USD per 100,000 patients)"),
SUMIFS(COL!$F:$F,COL!$A:$A,C6096,COL!$G:$G,D6096),
IF(AND(A6096="Cervical Cancer Screening", E6096="Total Expenditure ($USD per 100,000 patients)"),
SUMIFS(CERV!$F:$F,CERV!$A:$A,C6096,CERV!$G:$G,D6096),
SUMIFS(CANSCRN!$F:$F,CANSCRN!$A:$A,C6096,CANSCRN!$G:$G,D6096))))))))))))</f>
        <v>25.481439399999999</v>
      </c>
    </row>
    <row r="6097" spans="1:6" x14ac:dyDescent="0.2">
      <c r="A6097" s="24" t="s">
        <v>105</v>
      </c>
      <c r="B6097" s="24" t="s">
        <v>101</v>
      </c>
      <c r="C6097" s="24" t="s">
        <v>75</v>
      </c>
      <c r="D6097" s="24">
        <v>2010</v>
      </c>
      <c r="E6097" s="24" t="s">
        <v>106</v>
      </c>
      <c r="F6097">
        <f>IF(AND(A6097="PSA Testing", E6097= "Utilization Rate (per 100,000 patients)"),
SUMIFS(PSA!$D:$D,PSA!$A:$A,C6097,PSA!$G:$G,D6097),
IF(AND(A6097="Colorectal Cancer Screening", E6097="Utilization Rate (per 100,000 patients)"),
SUMIFS(COL!$D:$D,COL!$A:$A,C6097,COL!$G:$G, D6097),
IF(AND(A6097="Cervical Cancer Screening", E6097="Utilization Rate (per 100,000 patients)"),
SUMIFS(CERV!$D:$D,CERV!$A:$A,C6097,CERV!$G:$G,D6097),
IF(AND(A6097="Cancer Screening for CKD patients", E6097="Utilization Rate (per 100,000 patients)"),
SUMIFS(CANSCRN!$D:$D,CANSCRN!$A:$A,C6097,CANSCRN!$G:$G,D6097),
IF(AND(A6097="PSA Testing", E6097="Cost per service ($USD)"),
SUMIFS(PSA!$E:$E,PSA!$A:$A,C6097,PSA!$G:$G,D6097),
IF(AND(A6097="Colorectal Cancer Screening", E6097="Cost per service ($USD)"),
SUMIFS(COL!$E:$E,COL!$A:$A,C6097,COL!$G:$G,D6097),
IF(AND(A6097="Cervical Cancer Screening", E6097="Cost per service ($USD)"),
SUMIFS(CERV!$E:$E,CERV!$A:$A,C6097,CERV!$G:$G,D6097),
IF(AND(A6097="Cancer Screening for CKD patients", E6097="Cost per service ($USD)"),
SUMIFS(CANSCRN!$E:$E,CANSCRN!$A:$A,C6097,CANSCRN!$G:$G,D6097),
IF(AND(A6097="PSA Testing", E6097="Total Expenditure ($USD per 100,000 patients)"),
SUMIFS(PSA!$F:$F,PSA!$A:$A,C6097,PSA!$G:$G,D6097),
IF(AND(A6097="Colorectal Cancer Screening", E6097="Total Expenditure ($USD per 100,000 patients)"),
SUMIFS(COL!$F:$F,COL!$A:$A,C6097,COL!$G:$G,D6097),
IF(AND(A6097="Cervical Cancer Screening", E6097="Total Expenditure ($USD per 100,000 patients)"),
SUMIFS(CERV!$F:$F,CERV!$A:$A,C6097,CERV!$G:$G,D6097),
SUMIFS(CANSCRN!$F:$F,CANSCRN!$A:$A,C6097,CANSCRN!$G:$G,D6097))))))))))))</f>
        <v>27.604937199999998</v>
      </c>
    </row>
    <row r="6098" spans="1:6" x14ac:dyDescent="0.2">
      <c r="A6098" s="24" t="s">
        <v>105</v>
      </c>
      <c r="B6098" s="24" t="s">
        <v>101</v>
      </c>
      <c r="C6098" s="24" t="s">
        <v>75</v>
      </c>
      <c r="D6098" s="24">
        <v>2011</v>
      </c>
      <c r="E6098" s="24" t="s">
        <v>106</v>
      </c>
      <c r="F6098">
        <f>IF(AND(A6098="PSA Testing", E6098= "Utilization Rate (per 100,000 patients)"),
SUMIFS(PSA!$D:$D,PSA!$A:$A,C6098,PSA!$G:$G,D6098),
IF(AND(A6098="Colorectal Cancer Screening", E6098="Utilization Rate (per 100,000 patients)"),
SUMIFS(COL!$D:$D,COL!$A:$A,C6098,COL!$G:$G, D6098),
IF(AND(A6098="Cervical Cancer Screening", E6098="Utilization Rate (per 100,000 patients)"),
SUMIFS(CERV!$D:$D,CERV!$A:$A,C6098,CERV!$G:$G,D6098),
IF(AND(A6098="Cancer Screening for CKD patients", E6098="Utilization Rate (per 100,000 patients)"),
SUMIFS(CANSCRN!$D:$D,CANSCRN!$A:$A,C6098,CANSCRN!$G:$G,D6098),
IF(AND(A6098="PSA Testing", E6098="Cost per service ($USD)"),
SUMIFS(PSA!$E:$E,PSA!$A:$A,C6098,PSA!$G:$G,D6098),
IF(AND(A6098="Colorectal Cancer Screening", E6098="Cost per service ($USD)"),
SUMIFS(COL!$E:$E,COL!$A:$A,C6098,COL!$G:$G,D6098),
IF(AND(A6098="Cervical Cancer Screening", E6098="Cost per service ($USD)"),
SUMIFS(CERV!$E:$E,CERV!$A:$A,C6098,CERV!$G:$G,D6098),
IF(AND(A6098="Cancer Screening for CKD patients", E6098="Cost per service ($USD)"),
SUMIFS(CANSCRN!$E:$E,CANSCRN!$A:$A,C6098,CANSCRN!$G:$G,D6098),
IF(AND(A6098="PSA Testing", E6098="Total Expenditure ($USD per 100,000 patients)"),
SUMIFS(PSA!$F:$F,PSA!$A:$A,C6098,PSA!$G:$G,D6098),
IF(AND(A6098="Colorectal Cancer Screening", E6098="Total Expenditure ($USD per 100,000 patients)"),
SUMIFS(COL!$F:$F,COL!$A:$A,C6098,COL!$G:$G,D6098),
IF(AND(A6098="Cervical Cancer Screening", E6098="Total Expenditure ($USD per 100,000 patients)"),
SUMIFS(CERV!$F:$F,CERV!$A:$A,C6098,CERV!$G:$G,D6098),
SUMIFS(CANSCRN!$F:$F,CANSCRN!$A:$A,C6098,CANSCRN!$G:$G,D6098))))))))))))</f>
        <v>29.455262399999999</v>
      </c>
    </row>
    <row r="6099" spans="1:6" x14ac:dyDescent="0.2">
      <c r="A6099" s="24" t="s">
        <v>105</v>
      </c>
      <c r="B6099" s="24" t="s">
        <v>101</v>
      </c>
      <c r="C6099" s="24" t="s">
        <v>75</v>
      </c>
      <c r="D6099" s="24">
        <v>2012</v>
      </c>
      <c r="E6099" s="24" t="s">
        <v>106</v>
      </c>
      <c r="F6099">
        <f>IF(AND(A6099="PSA Testing", E6099= "Utilization Rate (per 100,000 patients)"),
SUMIFS(PSA!$D:$D,PSA!$A:$A,C6099,PSA!$G:$G,D6099),
IF(AND(A6099="Colorectal Cancer Screening", E6099="Utilization Rate (per 100,000 patients)"),
SUMIFS(COL!$D:$D,COL!$A:$A,C6099,COL!$G:$G, D6099),
IF(AND(A6099="Cervical Cancer Screening", E6099="Utilization Rate (per 100,000 patients)"),
SUMIFS(CERV!$D:$D,CERV!$A:$A,C6099,CERV!$G:$G,D6099),
IF(AND(A6099="Cancer Screening for CKD patients", E6099="Utilization Rate (per 100,000 patients)"),
SUMIFS(CANSCRN!$D:$D,CANSCRN!$A:$A,C6099,CANSCRN!$G:$G,D6099),
IF(AND(A6099="PSA Testing", E6099="Cost per service ($USD)"),
SUMIFS(PSA!$E:$E,PSA!$A:$A,C6099,PSA!$G:$G,D6099),
IF(AND(A6099="Colorectal Cancer Screening", E6099="Cost per service ($USD)"),
SUMIFS(COL!$E:$E,COL!$A:$A,C6099,COL!$G:$G,D6099),
IF(AND(A6099="Cervical Cancer Screening", E6099="Cost per service ($USD)"),
SUMIFS(CERV!$E:$E,CERV!$A:$A,C6099,CERV!$G:$G,D6099),
IF(AND(A6099="Cancer Screening for CKD patients", E6099="Cost per service ($USD)"),
SUMIFS(CANSCRN!$E:$E,CANSCRN!$A:$A,C6099,CANSCRN!$G:$G,D6099),
IF(AND(A6099="PSA Testing", E6099="Total Expenditure ($USD per 100,000 patients)"),
SUMIFS(PSA!$F:$F,PSA!$A:$A,C6099,PSA!$G:$G,D6099),
IF(AND(A6099="Colorectal Cancer Screening", E6099="Total Expenditure ($USD per 100,000 patients)"),
SUMIFS(COL!$F:$F,COL!$A:$A,C6099,COL!$G:$G,D6099),
IF(AND(A6099="Cervical Cancer Screening", E6099="Total Expenditure ($USD per 100,000 patients)"),
SUMIFS(CERV!$F:$F,CERV!$A:$A,C6099,CERV!$G:$G,D6099),
SUMIFS(CANSCRN!$F:$F,CANSCRN!$A:$A,C6099,CANSCRN!$G:$G,D6099))))))))))))</f>
        <v>29.679792200000001</v>
      </c>
    </row>
    <row r="6100" spans="1:6" x14ac:dyDescent="0.2">
      <c r="A6100" s="24" t="s">
        <v>105</v>
      </c>
      <c r="B6100" s="24" t="s">
        <v>101</v>
      </c>
      <c r="C6100" s="24" t="s">
        <v>75</v>
      </c>
      <c r="D6100" s="24">
        <v>2013</v>
      </c>
      <c r="E6100" s="24" t="s">
        <v>106</v>
      </c>
      <c r="F6100">
        <f>IF(AND(A6100="PSA Testing", E6100= "Utilization Rate (per 100,000 patients)"),
SUMIFS(PSA!$D:$D,PSA!$A:$A,C6100,PSA!$G:$G,D6100),
IF(AND(A6100="Colorectal Cancer Screening", E6100="Utilization Rate (per 100,000 patients)"),
SUMIFS(COL!$D:$D,COL!$A:$A,C6100,COL!$G:$G, D6100),
IF(AND(A6100="Cervical Cancer Screening", E6100="Utilization Rate (per 100,000 patients)"),
SUMIFS(CERV!$D:$D,CERV!$A:$A,C6100,CERV!$G:$G,D6100),
IF(AND(A6100="Cancer Screening for CKD patients", E6100="Utilization Rate (per 100,000 patients)"),
SUMIFS(CANSCRN!$D:$D,CANSCRN!$A:$A,C6100,CANSCRN!$G:$G,D6100),
IF(AND(A6100="PSA Testing", E6100="Cost per service ($USD)"),
SUMIFS(PSA!$E:$E,PSA!$A:$A,C6100,PSA!$G:$G,D6100),
IF(AND(A6100="Colorectal Cancer Screening", E6100="Cost per service ($USD)"),
SUMIFS(COL!$E:$E,COL!$A:$A,C6100,COL!$G:$G,D6100),
IF(AND(A6100="Cervical Cancer Screening", E6100="Cost per service ($USD)"),
SUMIFS(CERV!$E:$E,CERV!$A:$A,C6100,CERV!$G:$G,D6100),
IF(AND(A6100="Cancer Screening for CKD patients", E6100="Cost per service ($USD)"),
SUMIFS(CANSCRN!$E:$E,CANSCRN!$A:$A,C6100,CANSCRN!$G:$G,D6100),
IF(AND(A6100="PSA Testing", E6100="Total Expenditure ($USD per 100,000 patients)"),
SUMIFS(PSA!$F:$F,PSA!$A:$A,C6100,PSA!$G:$G,D6100),
IF(AND(A6100="Colorectal Cancer Screening", E6100="Total Expenditure ($USD per 100,000 patients)"),
SUMIFS(COL!$F:$F,COL!$A:$A,C6100,COL!$G:$G,D6100),
IF(AND(A6100="Cervical Cancer Screening", E6100="Total Expenditure ($USD per 100,000 patients)"),
SUMIFS(CERV!$F:$F,CERV!$A:$A,C6100,CERV!$G:$G,D6100),
SUMIFS(CANSCRN!$F:$F,CANSCRN!$A:$A,C6100,CANSCRN!$G:$G,D6100))))))))))))</f>
        <v>29.0136155</v>
      </c>
    </row>
    <row r="6101" spans="1:6" x14ac:dyDescent="0.2">
      <c r="A6101" s="24" t="s">
        <v>105</v>
      </c>
      <c r="B6101" s="24" t="s">
        <v>101</v>
      </c>
      <c r="C6101" s="24" t="s">
        <v>75</v>
      </c>
      <c r="D6101" s="24">
        <v>2014</v>
      </c>
      <c r="E6101" s="24" t="s">
        <v>106</v>
      </c>
      <c r="F6101">
        <f>IF(AND(A6101="PSA Testing", E6101= "Utilization Rate (per 100,000 patients)"),
SUMIFS(PSA!$D:$D,PSA!$A:$A,C6101,PSA!$G:$G,D6101),
IF(AND(A6101="Colorectal Cancer Screening", E6101="Utilization Rate (per 100,000 patients)"),
SUMIFS(COL!$D:$D,COL!$A:$A,C6101,COL!$G:$G, D6101),
IF(AND(A6101="Cervical Cancer Screening", E6101="Utilization Rate (per 100,000 patients)"),
SUMIFS(CERV!$D:$D,CERV!$A:$A,C6101,CERV!$G:$G,D6101),
IF(AND(A6101="Cancer Screening for CKD patients", E6101="Utilization Rate (per 100,000 patients)"),
SUMIFS(CANSCRN!$D:$D,CANSCRN!$A:$A,C6101,CANSCRN!$G:$G,D6101),
IF(AND(A6101="PSA Testing", E6101="Cost per service ($USD)"),
SUMIFS(PSA!$E:$E,PSA!$A:$A,C6101,PSA!$G:$G,D6101),
IF(AND(A6101="Colorectal Cancer Screening", E6101="Cost per service ($USD)"),
SUMIFS(COL!$E:$E,COL!$A:$A,C6101,COL!$G:$G,D6101),
IF(AND(A6101="Cervical Cancer Screening", E6101="Cost per service ($USD)"),
SUMIFS(CERV!$E:$E,CERV!$A:$A,C6101,CERV!$G:$G,D6101),
IF(AND(A6101="Cancer Screening for CKD patients", E6101="Cost per service ($USD)"),
SUMIFS(CANSCRN!$E:$E,CANSCRN!$A:$A,C6101,CANSCRN!$G:$G,D6101),
IF(AND(A6101="PSA Testing", E6101="Total Expenditure ($USD per 100,000 patients)"),
SUMIFS(PSA!$F:$F,PSA!$A:$A,C6101,PSA!$G:$G,D6101),
IF(AND(A6101="Colorectal Cancer Screening", E6101="Total Expenditure ($USD per 100,000 patients)"),
SUMIFS(COL!$F:$F,COL!$A:$A,C6101,COL!$G:$G,D6101),
IF(AND(A6101="Cervical Cancer Screening", E6101="Total Expenditure ($USD per 100,000 patients)"),
SUMIFS(CERV!$F:$F,CERV!$A:$A,C6101,CERV!$G:$G,D6101),
SUMIFS(CANSCRN!$F:$F,CANSCRN!$A:$A,C6101,CANSCRN!$G:$G,D6101))))))))))))</f>
        <v>29.368698299999998</v>
      </c>
    </row>
    <row r="6102" spans="1:6" x14ac:dyDescent="0.2">
      <c r="A6102" s="24" t="s">
        <v>105</v>
      </c>
      <c r="B6102" s="24" t="s">
        <v>101</v>
      </c>
      <c r="C6102" s="24" t="s">
        <v>75</v>
      </c>
      <c r="D6102" s="24">
        <v>2015</v>
      </c>
      <c r="E6102" s="24" t="s">
        <v>106</v>
      </c>
      <c r="F6102">
        <f>IF(AND(A6102="PSA Testing", E6102= "Utilization Rate (per 100,000 patients)"),
SUMIFS(PSA!$D:$D,PSA!$A:$A,C6102,PSA!$G:$G,D6102),
IF(AND(A6102="Colorectal Cancer Screening", E6102="Utilization Rate (per 100,000 patients)"),
SUMIFS(COL!$D:$D,COL!$A:$A,C6102,COL!$G:$G, D6102),
IF(AND(A6102="Cervical Cancer Screening", E6102="Utilization Rate (per 100,000 patients)"),
SUMIFS(CERV!$D:$D,CERV!$A:$A,C6102,CERV!$G:$G,D6102),
IF(AND(A6102="Cancer Screening for CKD patients", E6102="Utilization Rate (per 100,000 patients)"),
SUMIFS(CANSCRN!$D:$D,CANSCRN!$A:$A,C6102,CANSCRN!$G:$G,D6102),
IF(AND(A6102="PSA Testing", E6102="Cost per service ($USD)"),
SUMIFS(PSA!$E:$E,PSA!$A:$A,C6102,PSA!$G:$G,D6102),
IF(AND(A6102="Colorectal Cancer Screening", E6102="Cost per service ($USD)"),
SUMIFS(COL!$E:$E,COL!$A:$A,C6102,COL!$G:$G,D6102),
IF(AND(A6102="Cervical Cancer Screening", E6102="Cost per service ($USD)"),
SUMIFS(CERV!$E:$E,CERV!$A:$A,C6102,CERV!$G:$G,D6102),
IF(AND(A6102="Cancer Screening for CKD patients", E6102="Cost per service ($USD)"),
SUMIFS(CANSCRN!$E:$E,CANSCRN!$A:$A,C6102,CANSCRN!$G:$G,D6102),
IF(AND(A6102="PSA Testing", E6102="Total Expenditure ($USD per 100,000 patients)"),
SUMIFS(PSA!$F:$F,PSA!$A:$A,C6102,PSA!$G:$G,D6102),
IF(AND(A6102="Colorectal Cancer Screening", E6102="Total Expenditure ($USD per 100,000 patients)"),
SUMIFS(COL!$F:$F,COL!$A:$A,C6102,COL!$G:$G,D6102),
IF(AND(A6102="Cervical Cancer Screening", E6102="Total Expenditure ($USD per 100,000 patients)"),
SUMIFS(CERV!$F:$F,CERV!$A:$A,C6102,CERV!$G:$G,D6102),
SUMIFS(CANSCRN!$F:$F,CANSCRN!$A:$A,C6102,CANSCRN!$G:$G,D6102))))))))))))</f>
        <v>27.9852928</v>
      </c>
    </row>
    <row r="6103" spans="1:6" x14ac:dyDescent="0.2">
      <c r="A6103" s="24" t="s">
        <v>105</v>
      </c>
      <c r="B6103" s="24" t="s">
        <v>101</v>
      </c>
      <c r="C6103" s="24" t="s">
        <v>75</v>
      </c>
      <c r="D6103" s="24">
        <v>2016</v>
      </c>
      <c r="E6103" s="24" t="s">
        <v>106</v>
      </c>
      <c r="F6103">
        <f>IF(AND(A6103="PSA Testing", E6103= "Utilization Rate (per 100,000 patients)"),
SUMIFS(PSA!$D:$D,PSA!$A:$A,C6103,PSA!$G:$G,D6103),
IF(AND(A6103="Colorectal Cancer Screening", E6103="Utilization Rate (per 100,000 patients)"),
SUMIFS(COL!$D:$D,COL!$A:$A,C6103,COL!$G:$G, D6103),
IF(AND(A6103="Cervical Cancer Screening", E6103="Utilization Rate (per 100,000 patients)"),
SUMIFS(CERV!$D:$D,CERV!$A:$A,C6103,CERV!$G:$G,D6103),
IF(AND(A6103="Cancer Screening for CKD patients", E6103="Utilization Rate (per 100,000 patients)"),
SUMIFS(CANSCRN!$D:$D,CANSCRN!$A:$A,C6103,CANSCRN!$G:$G,D6103),
IF(AND(A6103="PSA Testing", E6103="Cost per service ($USD)"),
SUMIFS(PSA!$E:$E,PSA!$A:$A,C6103,PSA!$G:$G,D6103),
IF(AND(A6103="Colorectal Cancer Screening", E6103="Cost per service ($USD)"),
SUMIFS(COL!$E:$E,COL!$A:$A,C6103,COL!$G:$G,D6103),
IF(AND(A6103="Cervical Cancer Screening", E6103="Cost per service ($USD)"),
SUMIFS(CERV!$E:$E,CERV!$A:$A,C6103,CERV!$G:$G,D6103),
IF(AND(A6103="Cancer Screening for CKD patients", E6103="Cost per service ($USD)"),
SUMIFS(CANSCRN!$E:$E,CANSCRN!$A:$A,C6103,CANSCRN!$G:$G,D6103),
IF(AND(A6103="PSA Testing", E6103="Total Expenditure ($USD per 100,000 patients)"),
SUMIFS(PSA!$F:$F,PSA!$A:$A,C6103,PSA!$G:$G,D6103),
IF(AND(A6103="Colorectal Cancer Screening", E6103="Total Expenditure ($USD per 100,000 patients)"),
SUMIFS(COL!$F:$F,COL!$A:$A,C6103,COL!$G:$G,D6103),
IF(AND(A6103="Cervical Cancer Screening", E6103="Total Expenditure ($USD per 100,000 patients)"),
SUMIFS(CERV!$F:$F,CERV!$A:$A,C6103,CERV!$G:$G,D6103),
SUMIFS(CANSCRN!$F:$F,CANSCRN!$A:$A,C6103,CANSCRN!$G:$G,D6103))))))))))))</f>
        <v>29.705347199999999</v>
      </c>
    </row>
    <row r="6104" spans="1:6" x14ac:dyDescent="0.2">
      <c r="A6104" s="24" t="s">
        <v>105</v>
      </c>
      <c r="B6104" s="24" t="s">
        <v>101</v>
      </c>
      <c r="C6104" s="24" t="s">
        <v>75</v>
      </c>
      <c r="D6104" s="24">
        <v>2017</v>
      </c>
      <c r="E6104" s="24" t="s">
        <v>106</v>
      </c>
      <c r="F6104">
        <f>IF(AND(A6104="PSA Testing", E6104= "Utilization Rate (per 100,000 patients)"),
SUMIFS(PSA!$D:$D,PSA!$A:$A,C6104,PSA!$G:$G,D6104),
IF(AND(A6104="Colorectal Cancer Screening", E6104="Utilization Rate (per 100,000 patients)"),
SUMIFS(COL!$D:$D,COL!$A:$A,C6104,COL!$G:$G, D6104),
IF(AND(A6104="Cervical Cancer Screening", E6104="Utilization Rate (per 100,000 patients)"),
SUMIFS(CERV!$D:$D,CERV!$A:$A,C6104,CERV!$G:$G,D6104),
IF(AND(A6104="Cancer Screening for CKD patients", E6104="Utilization Rate (per 100,000 patients)"),
SUMIFS(CANSCRN!$D:$D,CANSCRN!$A:$A,C6104,CANSCRN!$G:$G,D6104),
IF(AND(A6104="PSA Testing", E6104="Cost per service ($USD)"),
SUMIFS(PSA!$E:$E,PSA!$A:$A,C6104,PSA!$G:$G,D6104),
IF(AND(A6104="Colorectal Cancer Screening", E6104="Cost per service ($USD)"),
SUMIFS(COL!$E:$E,COL!$A:$A,C6104,COL!$G:$G,D6104),
IF(AND(A6104="Cervical Cancer Screening", E6104="Cost per service ($USD)"),
SUMIFS(CERV!$E:$E,CERV!$A:$A,C6104,CERV!$G:$G,D6104),
IF(AND(A6104="Cancer Screening for CKD patients", E6104="Cost per service ($USD)"),
SUMIFS(CANSCRN!$E:$E,CANSCRN!$A:$A,C6104,CANSCRN!$G:$G,D6104),
IF(AND(A6104="PSA Testing", E6104="Total Expenditure ($USD per 100,000 patients)"),
SUMIFS(PSA!$F:$F,PSA!$A:$A,C6104,PSA!$G:$G,D6104),
IF(AND(A6104="Colorectal Cancer Screening", E6104="Total Expenditure ($USD per 100,000 patients)"),
SUMIFS(COL!$F:$F,COL!$A:$A,C6104,COL!$G:$G,D6104),
IF(AND(A6104="Cervical Cancer Screening", E6104="Total Expenditure ($USD per 100,000 patients)"),
SUMIFS(CERV!$F:$F,CERV!$A:$A,C6104,CERV!$G:$G,D6104),
SUMIFS(CANSCRN!$F:$F,CANSCRN!$A:$A,C6104,CANSCRN!$G:$G,D6104))))))))))))</f>
        <v>30.423824199999999</v>
      </c>
    </row>
    <row r="6105" spans="1:6" x14ac:dyDescent="0.2">
      <c r="A6105" s="24" t="s">
        <v>105</v>
      </c>
      <c r="B6105" s="24" t="s">
        <v>101</v>
      </c>
      <c r="C6105" s="24" t="s">
        <v>75</v>
      </c>
      <c r="D6105" s="24">
        <v>2018</v>
      </c>
      <c r="E6105" s="24" t="s">
        <v>106</v>
      </c>
      <c r="F6105">
        <f>IF(AND(A6105="PSA Testing", E6105= "Utilization Rate (per 100,000 patients)"),
SUMIFS(PSA!$D:$D,PSA!$A:$A,C6105,PSA!$G:$G,D6105),
IF(AND(A6105="Colorectal Cancer Screening", E6105="Utilization Rate (per 100,000 patients)"),
SUMIFS(COL!$D:$D,COL!$A:$A,C6105,COL!$G:$G, D6105),
IF(AND(A6105="Cervical Cancer Screening", E6105="Utilization Rate (per 100,000 patients)"),
SUMIFS(CERV!$D:$D,CERV!$A:$A,C6105,CERV!$G:$G,D6105),
IF(AND(A6105="Cancer Screening for CKD patients", E6105="Utilization Rate (per 100,000 patients)"),
SUMIFS(CANSCRN!$D:$D,CANSCRN!$A:$A,C6105,CANSCRN!$G:$G,D6105),
IF(AND(A6105="PSA Testing", E6105="Cost per service ($USD)"),
SUMIFS(PSA!$E:$E,PSA!$A:$A,C6105,PSA!$G:$G,D6105),
IF(AND(A6105="Colorectal Cancer Screening", E6105="Cost per service ($USD)"),
SUMIFS(COL!$E:$E,COL!$A:$A,C6105,COL!$G:$G,D6105),
IF(AND(A6105="Cervical Cancer Screening", E6105="Cost per service ($USD)"),
SUMIFS(CERV!$E:$E,CERV!$A:$A,C6105,CERV!$G:$G,D6105),
IF(AND(A6105="Cancer Screening for CKD patients", E6105="Cost per service ($USD)"),
SUMIFS(CANSCRN!$E:$E,CANSCRN!$A:$A,C6105,CANSCRN!$G:$G,D6105),
IF(AND(A6105="PSA Testing", E6105="Total Expenditure ($USD per 100,000 patients)"),
SUMIFS(PSA!$F:$F,PSA!$A:$A,C6105,PSA!$G:$G,D6105),
IF(AND(A6105="Colorectal Cancer Screening", E6105="Total Expenditure ($USD per 100,000 patients)"),
SUMIFS(COL!$F:$F,COL!$A:$A,C6105,COL!$G:$G,D6105),
IF(AND(A6105="Cervical Cancer Screening", E6105="Total Expenditure ($USD per 100,000 patients)"),
SUMIFS(CERV!$F:$F,CERV!$A:$A,C6105,CERV!$G:$G,D6105),
SUMIFS(CANSCRN!$F:$F,CANSCRN!$A:$A,C6105,CANSCRN!$G:$G,D6105))))))))))))</f>
        <v>28.5788084</v>
      </c>
    </row>
    <row r="6106" spans="1:6" x14ac:dyDescent="0.2">
      <c r="A6106" s="24" t="s">
        <v>105</v>
      </c>
      <c r="B6106" s="24" t="s">
        <v>101</v>
      </c>
      <c r="C6106" s="24" t="s">
        <v>75</v>
      </c>
      <c r="D6106" s="24">
        <v>2019</v>
      </c>
      <c r="E6106" s="24" t="s">
        <v>106</v>
      </c>
      <c r="F6106">
        <f>IF(AND(A6106="PSA Testing", E6106= "Utilization Rate (per 100,000 patients)"),
SUMIFS(PSA!$D:$D,PSA!$A:$A,C6106,PSA!$G:$G,D6106),
IF(AND(A6106="Colorectal Cancer Screening", E6106="Utilization Rate (per 100,000 patients)"),
SUMIFS(COL!$D:$D,COL!$A:$A,C6106,COL!$G:$G, D6106),
IF(AND(A6106="Cervical Cancer Screening", E6106="Utilization Rate (per 100,000 patients)"),
SUMIFS(CERV!$D:$D,CERV!$A:$A,C6106,CERV!$G:$G,D6106),
IF(AND(A6106="Cancer Screening for CKD patients", E6106="Utilization Rate (per 100,000 patients)"),
SUMIFS(CANSCRN!$D:$D,CANSCRN!$A:$A,C6106,CANSCRN!$G:$G,D6106),
IF(AND(A6106="PSA Testing", E6106="Cost per service ($USD)"),
SUMIFS(PSA!$E:$E,PSA!$A:$A,C6106,PSA!$G:$G,D6106),
IF(AND(A6106="Colorectal Cancer Screening", E6106="Cost per service ($USD)"),
SUMIFS(COL!$E:$E,COL!$A:$A,C6106,COL!$G:$G,D6106),
IF(AND(A6106="Cervical Cancer Screening", E6106="Cost per service ($USD)"),
SUMIFS(CERV!$E:$E,CERV!$A:$A,C6106,CERV!$G:$G,D6106),
IF(AND(A6106="Cancer Screening for CKD patients", E6106="Cost per service ($USD)"),
SUMIFS(CANSCRN!$E:$E,CANSCRN!$A:$A,C6106,CANSCRN!$G:$G,D6106),
IF(AND(A6106="PSA Testing", E6106="Total Expenditure ($USD per 100,000 patients)"),
SUMIFS(PSA!$F:$F,PSA!$A:$A,C6106,PSA!$G:$G,D6106),
IF(AND(A6106="Colorectal Cancer Screening", E6106="Total Expenditure ($USD per 100,000 patients)"),
SUMIFS(COL!$F:$F,COL!$A:$A,C6106,COL!$G:$G,D6106),
IF(AND(A6106="Cervical Cancer Screening", E6106="Total Expenditure ($USD per 100,000 patients)"),
SUMIFS(CERV!$F:$F,CERV!$A:$A,C6106,CERV!$G:$G,D6106),
SUMIFS(CANSCRN!$F:$F,CANSCRN!$A:$A,C6106,CANSCRN!$G:$G,D6106))))))))))))</f>
        <v>28.7656609</v>
      </c>
    </row>
    <row r="6107" spans="1:6" x14ac:dyDescent="0.2">
      <c r="A6107" s="24" t="s">
        <v>105</v>
      </c>
      <c r="B6107" s="24" t="s">
        <v>101</v>
      </c>
      <c r="C6107" s="24" t="s">
        <v>76</v>
      </c>
      <c r="D6107" s="24">
        <v>2009</v>
      </c>
      <c r="E6107" s="24" t="s">
        <v>106</v>
      </c>
      <c r="F6107">
        <f>IF(AND(A6107="PSA Testing", E6107= "Utilization Rate (per 100,000 patients)"),
SUMIFS(PSA!$D:$D,PSA!$A:$A,C6107,PSA!$G:$G,D6107),
IF(AND(A6107="Colorectal Cancer Screening", E6107="Utilization Rate (per 100,000 patients)"),
SUMIFS(COL!$D:$D,COL!$A:$A,C6107,COL!$G:$G, D6107),
IF(AND(A6107="Cervical Cancer Screening", E6107="Utilization Rate (per 100,000 patients)"),
SUMIFS(CERV!$D:$D,CERV!$A:$A,C6107,CERV!$G:$G,D6107),
IF(AND(A6107="Cancer Screening for CKD patients", E6107="Utilization Rate (per 100,000 patients)"),
SUMIFS(CANSCRN!$D:$D,CANSCRN!$A:$A,C6107,CANSCRN!$G:$G,D6107),
IF(AND(A6107="PSA Testing", E6107="Cost per service ($USD)"),
SUMIFS(PSA!$E:$E,PSA!$A:$A,C6107,PSA!$G:$G,D6107),
IF(AND(A6107="Colorectal Cancer Screening", E6107="Cost per service ($USD)"),
SUMIFS(COL!$E:$E,COL!$A:$A,C6107,COL!$G:$G,D6107),
IF(AND(A6107="Cervical Cancer Screening", E6107="Cost per service ($USD)"),
SUMIFS(CERV!$E:$E,CERV!$A:$A,C6107,CERV!$G:$G,D6107),
IF(AND(A6107="Cancer Screening for CKD patients", E6107="Cost per service ($USD)"),
SUMIFS(CANSCRN!$E:$E,CANSCRN!$A:$A,C6107,CANSCRN!$G:$G,D6107),
IF(AND(A6107="PSA Testing", E6107="Total Expenditure ($USD per 100,000 patients)"),
SUMIFS(PSA!$F:$F,PSA!$A:$A,C6107,PSA!$G:$G,D6107),
IF(AND(A6107="Colorectal Cancer Screening", E6107="Total Expenditure ($USD per 100,000 patients)"),
SUMIFS(COL!$F:$F,COL!$A:$A,C6107,COL!$G:$G,D6107),
IF(AND(A6107="Cervical Cancer Screening", E6107="Total Expenditure ($USD per 100,000 patients)"),
SUMIFS(CERV!$F:$F,CERV!$A:$A,C6107,CERV!$G:$G,D6107),
SUMIFS(CANSCRN!$F:$F,CANSCRN!$A:$A,C6107,CANSCRN!$G:$G,D6107))))))))))))</f>
        <v>22.959107100000001</v>
      </c>
    </row>
    <row r="6108" spans="1:6" x14ac:dyDescent="0.2">
      <c r="A6108" s="24" t="s">
        <v>105</v>
      </c>
      <c r="B6108" s="24" t="s">
        <v>101</v>
      </c>
      <c r="C6108" s="24" t="s">
        <v>76</v>
      </c>
      <c r="D6108" s="24">
        <v>2010</v>
      </c>
      <c r="E6108" s="24" t="s">
        <v>106</v>
      </c>
      <c r="F6108">
        <f>IF(AND(A6108="PSA Testing", E6108= "Utilization Rate (per 100,000 patients)"),
SUMIFS(PSA!$D:$D,PSA!$A:$A,C6108,PSA!$G:$G,D6108),
IF(AND(A6108="Colorectal Cancer Screening", E6108="Utilization Rate (per 100,000 patients)"),
SUMIFS(COL!$D:$D,COL!$A:$A,C6108,COL!$G:$G, D6108),
IF(AND(A6108="Cervical Cancer Screening", E6108="Utilization Rate (per 100,000 patients)"),
SUMIFS(CERV!$D:$D,CERV!$A:$A,C6108,CERV!$G:$G,D6108),
IF(AND(A6108="Cancer Screening for CKD patients", E6108="Utilization Rate (per 100,000 patients)"),
SUMIFS(CANSCRN!$D:$D,CANSCRN!$A:$A,C6108,CANSCRN!$G:$G,D6108),
IF(AND(A6108="PSA Testing", E6108="Cost per service ($USD)"),
SUMIFS(PSA!$E:$E,PSA!$A:$A,C6108,PSA!$G:$G,D6108),
IF(AND(A6108="Colorectal Cancer Screening", E6108="Cost per service ($USD)"),
SUMIFS(COL!$E:$E,COL!$A:$A,C6108,COL!$G:$G,D6108),
IF(AND(A6108="Cervical Cancer Screening", E6108="Cost per service ($USD)"),
SUMIFS(CERV!$E:$E,CERV!$A:$A,C6108,CERV!$G:$G,D6108),
IF(AND(A6108="Cancer Screening for CKD patients", E6108="Cost per service ($USD)"),
SUMIFS(CANSCRN!$E:$E,CANSCRN!$A:$A,C6108,CANSCRN!$G:$G,D6108),
IF(AND(A6108="PSA Testing", E6108="Total Expenditure ($USD per 100,000 patients)"),
SUMIFS(PSA!$F:$F,PSA!$A:$A,C6108,PSA!$G:$G,D6108),
IF(AND(A6108="Colorectal Cancer Screening", E6108="Total Expenditure ($USD per 100,000 patients)"),
SUMIFS(COL!$F:$F,COL!$A:$A,C6108,COL!$G:$G,D6108),
IF(AND(A6108="Cervical Cancer Screening", E6108="Total Expenditure ($USD per 100,000 patients)"),
SUMIFS(CERV!$F:$F,CERV!$A:$A,C6108,CERV!$G:$G,D6108),
SUMIFS(CANSCRN!$F:$F,CANSCRN!$A:$A,C6108,CANSCRN!$G:$G,D6108))))))))))))</f>
        <v>22.056213799999998</v>
      </c>
    </row>
    <row r="6109" spans="1:6" x14ac:dyDescent="0.2">
      <c r="A6109" s="24" t="s">
        <v>105</v>
      </c>
      <c r="B6109" s="24" t="s">
        <v>101</v>
      </c>
      <c r="C6109" s="24" t="s">
        <v>76</v>
      </c>
      <c r="D6109" s="24">
        <v>2011</v>
      </c>
      <c r="E6109" s="24" t="s">
        <v>106</v>
      </c>
      <c r="F6109">
        <f>IF(AND(A6109="PSA Testing", E6109= "Utilization Rate (per 100,000 patients)"),
SUMIFS(PSA!$D:$D,PSA!$A:$A,C6109,PSA!$G:$G,D6109),
IF(AND(A6109="Colorectal Cancer Screening", E6109="Utilization Rate (per 100,000 patients)"),
SUMIFS(COL!$D:$D,COL!$A:$A,C6109,COL!$G:$G, D6109),
IF(AND(A6109="Cervical Cancer Screening", E6109="Utilization Rate (per 100,000 patients)"),
SUMIFS(CERV!$D:$D,CERV!$A:$A,C6109,CERV!$G:$G,D6109),
IF(AND(A6109="Cancer Screening for CKD patients", E6109="Utilization Rate (per 100,000 patients)"),
SUMIFS(CANSCRN!$D:$D,CANSCRN!$A:$A,C6109,CANSCRN!$G:$G,D6109),
IF(AND(A6109="PSA Testing", E6109="Cost per service ($USD)"),
SUMIFS(PSA!$E:$E,PSA!$A:$A,C6109,PSA!$G:$G,D6109),
IF(AND(A6109="Colorectal Cancer Screening", E6109="Cost per service ($USD)"),
SUMIFS(COL!$E:$E,COL!$A:$A,C6109,COL!$G:$G,D6109),
IF(AND(A6109="Cervical Cancer Screening", E6109="Cost per service ($USD)"),
SUMIFS(CERV!$E:$E,CERV!$A:$A,C6109,CERV!$G:$G,D6109),
IF(AND(A6109="Cancer Screening for CKD patients", E6109="Cost per service ($USD)"),
SUMIFS(CANSCRN!$E:$E,CANSCRN!$A:$A,C6109,CANSCRN!$G:$G,D6109),
IF(AND(A6109="PSA Testing", E6109="Total Expenditure ($USD per 100,000 patients)"),
SUMIFS(PSA!$F:$F,PSA!$A:$A,C6109,PSA!$G:$G,D6109),
IF(AND(A6109="Colorectal Cancer Screening", E6109="Total Expenditure ($USD per 100,000 patients)"),
SUMIFS(COL!$F:$F,COL!$A:$A,C6109,COL!$G:$G,D6109),
IF(AND(A6109="Cervical Cancer Screening", E6109="Total Expenditure ($USD per 100,000 patients)"),
SUMIFS(CERV!$F:$F,CERV!$A:$A,C6109,CERV!$G:$G,D6109),
SUMIFS(CANSCRN!$F:$F,CANSCRN!$A:$A,C6109,CANSCRN!$G:$G,D6109))))))))))))</f>
        <v>29.359551499999998</v>
      </c>
    </row>
    <row r="6110" spans="1:6" x14ac:dyDescent="0.2">
      <c r="A6110" s="24" t="s">
        <v>105</v>
      </c>
      <c r="B6110" s="24" t="s">
        <v>101</v>
      </c>
      <c r="C6110" s="24" t="s">
        <v>76</v>
      </c>
      <c r="D6110" s="24">
        <v>2012</v>
      </c>
      <c r="E6110" s="24" t="s">
        <v>106</v>
      </c>
      <c r="F6110">
        <f>IF(AND(A6110="PSA Testing", E6110= "Utilization Rate (per 100,000 patients)"),
SUMIFS(PSA!$D:$D,PSA!$A:$A,C6110,PSA!$G:$G,D6110),
IF(AND(A6110="Colorectal Cancer Screening", E6110="Utilization Rate (per 100,000 patients)"),
SUMIFS(COL!$D:$D,COL!$A:$A,C6110,COL!$G:$G, D6110),
IF(AND(A6110="Cervical Cancer Screening", E6110="Utilization Rate (per 100,000 patients)"),
SUMIFS(CERV!$D:$D,CERV!$A:$A,C6110,CERV!$G:$G,D6110),
IF(AND(A6110="Cancer Screening for CKD patients", E6110="Utilization Rate (per 100,000 patients)"),
SUMIFS(CANSCRN!$D:$D,CANSCRN!$A:$A,C6110,CANSCRN!$G:$G,D6110),
IF(AND(A6110="PSA Testing", E6110="Cost per service ($USD)"),
SUMIFS(PSA!$E:$E,PSA!$A:$A,C6110,PSA!$G:$G,D6110),
IF(AND(A6110="Colorectal Cancer Screening", E6110="Cost per service ($USD)"),
SUMIFS(COL!$E:$E,COL!$A:$A,C6110,COL!$G:$G,D6110),
IF(AND(A6110="Cervical Cancer Screening", E6110="Cost per service ($USD)"),
SUMIFS(CERV!$E:$E,CERV!$A:$A,C6110,CERV!$G:$G,D6110),
IF(AND(A6110="Cancer Screening for CKD patients", E6110="Cost per service ($USD)"),
SUMIFS(CANSCRN!$E:$E,CANSCRN!$A:$A,C6110,CANSCRN!$G:$G,D6110),
IF(AND(A6110="PSA Testing", E6110="Total Expenditure ($USD per 100,000 patients)"),
SUMIFS(PSA!$F:$F,PSA!$A:$A,C6110,PSA!$G:$G,D6110),
IF(AND(A6110="Colorectal Cancer Screening", E6110="Total Expenditure ($USD per 100,000 patients)"),
SUMIFS(COL!$F:$F,COL!$A:$A,C6110,COL!$G:$G,D6110),
IF(AND(A6110="Cervical Cancer Screening", E6110="Total Expenditure ($USD per 100,000 patients)"),
SUMIFS(CERV!$F:$F,CERV!$A:$A,C6110,CERV!$G:$G,D6110),
SUMIFS(CANSCRN!$F:$F,CANSCRN!$A:$A,C6110,CANSCRN!$G:$G,D6110))))))))))))</f>
        <v>28.548583000000001</v>
      </c>
    </row>
    <row r="6111" spans="1:6" x14ac:dyDescent="0.2">
      <c r="A6111" s="24" t="s">
        <v>105</v>
      </c>
      <c r="B6111" s="24" t="s">
        <v>101</v>
      </c>
      <c r="C6111" s="24" t="s">
        <v>76</v>
      </c>
      <c r="D6111" s="24">
        <v>2013</v>
      </c>
      <c r="E6111" s="24" t="s">
        <v>106</v>
      </c>
      <c r="F6111">
        <f>IF(AND(A6111="PSA Testing", E6111= "Utilization Rate (per 100,000 patients)"),
SUMIFS(PSA!$D:$D,PSA!$A:$A,C6111,PSA!$G:$G,D6111),
IF(AND(A6111="Colorectal Cancer Screening", E6111="Utilization Rate (per 100,000 patients)"),
SUMIFS(COL!$D:$D,COL!$A:$A,C6111,COL!$G:$G, D6111),
IF(AND(A6111="Cervical Cancer Screening", E6111="Utilization Rate (per 100,000 patients)"),
SUMIFS(CERV!$D:$D,CERV!$A:$A,C6111,CERV!$G:$G,D6111),
IF(AND(A6111="Cancer Screening for CKD patients", E6111="Utilization Rate (per 100,000 patients)"),
SUMIFS(CANSCRN!$D:$D,CANSCRN!$A:$A,C6111,CANSCRN!$G:$G,D6111),
IF(AND(A6111="PSA Testing", E6111="Cost per service ($USD)"),
SUMIFS(PSA!$E:$E,PSA!$A:$A,C6111,PSA!$G:$G,D6111),
IF(AND(A6111="Colorectal Cancer Screening", E6111="Cost per service ($USD)"),
SUMIFS(COL!$E:$E,COL!$A:$A,C6111,COL!$G:$G,D6111),
IF(AND(A6111="Cervical Cancer Screening", E6111="Cost per service ($USD)"),
SUMIFS(CERV!$E:$E,CERV!$A:$A,C6111,CERV!$G:$G,D6111),
IF(AND(A6111="Cancer Screening for CKD patients", E6111="Cost per service ($USD)"),
SUMIFS(CANSCRN!$E:$E,CANSCRN!$A:$A,C6111,CANSCRN!$G:$G,D6111),
IF(AND(A6111="PSA Testing", E6111="Total Expenditure ($USD per 100,000 patients)"),
SUMIFS(PSA!$F:$F,PSA!$A:$A,C6111,PSA!$G:$G,D6111),
IF(AND(A6111="Colorectal Cancer Screening", E6111="Total Expenditure ($USD per 100,000 patients)"),
SUMIFS(COL!$F:$F,COL!$A:$A,C6111,COL!$G:$G,D6111),
IF(AND(A6111="Cervical Cancer Screening", E6111="Total Expenditure ($USD per 100,000 patients)"),
SUMIFS(CERV!$F:$F,CERV!$A:$A,C6111,CERV!$G:$G,D6111),
SUMIFS(CANSCRN!$F:$F,CANSCRN!$A:$A,C6111,CANSCRN!$G:$G,D6111))))))))))))</f>
        <v>27.608518499999999</v>
      </c>
    </row>
    <row r="6112" spans="1:6" x14ac:dyDescent="0.2">
      <c r="A6112" s="24" t="s">
        <v>105</v>
      </c>
      <c r="B6112" s="24" t="s">
        <v>101</v>
      </c>
      <c r="C6112" s="24" t="s">
        <v>76</v>
      </c>
      <c r="D6112" s="24">
        <v>2014</v>
      </c>
      <c r="E6112" s="24" t="s">
        <v>106</v>
      </c>
      <c r="F6112">
        <f>IF(AND(A6112="PSA Testing", E6112= "Utilization Rate (per 100,000 patients)"),
SUMIFS(PSA!$D:$D,PSA!$A:$A,C6112,PSA!$G:$G,D6112),
IF(AND(A6112="Colorectal Cancer Screening", E6112="Utilization Rate (per 100,000 patients)"),
SUMIFS(COL!$D:$D,COL!$A:$A,C6112,COL!$G:$G, D6112),
IF(AND(A6112="Cervical Cancer Screening", E6112="Utilization Rate (per 100,000 patients)"),
SUMIFS(CERV!$D:$D,CERV!$A:$A,C6112,CERV!$G:$G,D6112),
IF(AND(A6112="Cancer Screening for CKD patients", E6112="Utilization Rate (per 100,000 patients)"),
SUMIFS(CANSCRN!$D:$D,CANSCRN!$A:$A,C6112,CANSCRN!$G:$G,D6112),
IF(AND(A6112="PSA Testing", E6112="Cost per service ($USD)"),
SUMIFS(PSA!$E:$E,PSA!$A:$A,C6112,PSA!$G:$G,D6112),
IF(AND(A6112="Colorectal Cancer Screening", E6112="Cost per service ($USD)"),
SUMIFS(COL!$E:$E,COL!$A:$A,C6112,COL!$G:$G,D6112),
IF(AND(A6112="Cervical Cancer Screening", E6112="Cost per service ($USD)"),
SUMIFS(CERV!$E:$E,CERV!$A:$A,C6112,CERV!$G:$G,D6112),
IF(AND(A6112="Cancer Screening for CKD patients", E6112="Cost per service ($USD)"),
SUMIFS(CANSCRN!$E:$E,CANSCRN!$A:$A,C6112,CANSCRN!$G:$G,D6112),
IF(AND(A6112="PSA Testing", E6112="Total Expenditure ($USD per 100,000 patients)"),
SUMIFS(PSA!$F:$F,PSA!$A:$A,C6112,PSA!$G:$G,D6112),
IF(AND(A6112="Colorectal Cancer Screening", E6112="Total Expenditure ($USD per 100,000 patients)"),
SUMIFS(COL!$F:$F,COL!$A:$A,C6112,COL!$G:$G,D6112),
IF(AND(A6112="Cervical Cancer Screening", E6112="Total Expenditure ($USD per 100,000 patients)"),
SUMIFS(CERV!$F:$F,CERV!$A:$A,C6112,CERV!$G:$G,D6112),
SUMIFS(CANSCRN!$F:$F,CANSCRN!$A:$A,C6112,CANSCRN!$G:$G,D6112))))))))))))</f>
        <v>26.949653099999999</v>
      </c>
    </row>
    <row r="6113" spans="1:6" x14ac:dyDescent="0.2">
      <c r="A6113" s="24" t="s">
        <v>105</v>
      </c>
      <c r="B6113" s="24" t="s">
        <v>101</v>
      </c>
      <c r="C6113" s="24" t="s">
        <v>76</v>
      </c>
      <c r="D6113" s="24">
        <v>2015</v>
      </c>
      <c r="E6113" s="24" t="s">
        <v>106</v>
      </c>
      <c r="F6113">
        <f>IF(AND(A6113="PSA Testing", E6113= "Utilization Rate (per 100,000 patients)"),
SUMIFS(PSA!$D:$D,PSA!$A:$A,C6113,PSA!$G:$G,D6113),
IF(AND(A6113="Colorectal Cancer Screening", E6113="Utilization Rate (per 100,000 patients)"),
SUMIFS(COL!$D:$D,COL!$A:$A,C6113,COL!$G:$G, D6113),
IF(AND(A6113="Cervical Cancer Screening", E6113="Utilization Rate (per 100,000 patients)"),
SUMIFS(CERV!$D:$D,CERV!$A:$A,C6113,CERV!$G:$G,D6113),
IF(AND(A6113="Cancer Screening for CKD patients", E6113="Utilization Rate (per 100,000 patients)"),
SUMIFS(CANSCRN!$D:$D,CANSCRN!$A:$A,C6113,CANSCRN!$G:$G,D6113),
IF(AND(A6113="PSA Testing", E6113="Cost per service ($USD)"),
SUMIFS(PSA!$E:$E,PSA!$A:$A,C6113,PSA!$G:$G,D6113),
IF(AND(A6113="Colorectal Cancer Screening", E6113="Cost per service ($USD)"),
SUMIFS(COL!$E:$E,COL!$A:$A,C6113,COL!$G:$G,D6113),
IF(AND(A6113="Cervical Cancer Screening", E6113="Cost per service ($USD)"),
SUMIFS(CERV!$E:$E,CERV!$A:$A,C6113,CERV!$G:$G,D6113),
IF(AND(A6113="Cancer Screening for CKD patients", E6113="Cost per service ($USD)"),
SUMIFS(CANSCRN!$E:$E,CANSCRN!$A:$A,C6113,CANSCRN!$G:$G,D6113),
IF(AND(A6113="PSA Testing", E6113="Total Expenditure ($USD per 100,000 patients)"),
SUMIFS(PSA!$F:$F,PSA!$A:$A,C6113,PSA!$G:$G,D6113),
IF(AND(A6113="Colorectal Cancer Screening", E6113="Total Expenditure ($USD per 100,000 patients)"),
SUMIFS(COL!$F:$F,COL!$A:$A,C6113,COL!$G:$G,D6113),
IF(AND(A6113="Cervical Cancer Screening", E6113="Total Expenditure ($USD per 100,000 patients)"),
SUMIFS(CERV!$F:$F,CERV!$A:$A,C6113,CERV!$G:$G,D6113),
SUMIFS(CANSCRN!$F:$F,CANSCRN!$A:$A,C6113,CANSCRN!$G:$G,D6113))))))))))))</f>
        <v>27.194251600000001</v>
      </c>
    </row>
    <row r="6114" spans="1:6" x14ac:dyDescent="0.2">
      <c r="A6114" s="24" t="s">
        <v>105</v>
      </c>
      <c r="B6114" s="24" t="s">
        <v>101</v>
      </c>
      <c r="C6114" s="24" t="s">
        <v>76</v>
      </c>
      <c r="D6114" s="24">
        <v>2016</v>
      </c>
      <c r="E6114" s="24" t="s">
        <v>106</v>
      </c>
      <c r="F6114">
        <f>IF(AND(A6114="PSA Testing", E6114= "Utilization Rate (per 100,000 patients)"),
SUMIFS(PSA!$D:$D,PSA!$A:$A,C6114,PSA!$G:$G,D6114),
IF(AND(A6114="Colorectal Cancer Screening", E6114="Utilization Rate (per 100,000 patients)"),
SUMIFS(COL!$D:$D,COL!$A:$A,C6114,COL!$G:$G, D6114),
IF(AND(A6114="Cervical Cancer Screening", E6114="Utilization Rate (per 100,000 patients)"),
SUMIFS(CERV!$D:$D,CERV!$A:$A,C6114,CERV!$G:$G,D6114),
IF(AND(A6114="Cancer Screening for CKD patients", E6114="Utilization Rate (per 100,000 patients)"),
SUMIFS(CANSCRN!$D:$D,CANSCRN!$A:$A,C6114,CANSCRN!$G:$G,D6114),
IF(AND(A6114="PSA Testing", E6114="Cost per service ($USD)"),
SUMIFS(PSA!$E:$E,PSA!$A:$A,C6114,PSA!$G:$G,D6114),
IF(AND(A6114="Colorectal Cancer Screening", E6114="Cost per service ($USD)"),
SUMIFS(COL!$E:$E,COL!$A:$A,C6114,COL!$G:$G,D6114),
IF(AND(A6114="Cervical Cancer Screening", E6114="Cost per service ($USD)"),
SUMIFS(CERV!$E:$E,CERV!$A:$A,C6114,CERV!$G:$G,D6114),
IF(AND(A6114="Cancer Screening for CKD patients", E6114="Cost per service ($USD)"),
SUMIFS(CANSCRN!$E:$E,CANSCRN!$A:$A,C6114,CANSCRN!$G:$G,D6114),
IF(AND(A6114="PSA Testing", E6114="Total Expenditure ($USD per 100,000 patients)"),
SUMIFS(PSA!$F:$F,PSA!$A:$A,C6114,PSA!$G:$G,D6114),
IF(AND(A6114="Colorectal Cancer Screening", E6114="Total Expenditure ($USD per 100,000 patients)"),
SUMIFS(COL!$F:$F,COL!$A:$A,C6114,COL!$G:$G,D6114),
IF(AND(A6114="Cervical Cancer Screening", E6114="Total Expenditure ($USD per 100,000 patients)"),
SUMIFS(CERV!$F:$F,CERV!$A:$A,C6114,CERV!$G:$G,D6114),
SUMIFS(CANSCRN!$F:$F,CANSCRN!$A:$A,C6114,CANSCRN!$G:$G,D6114))))))))))))</f>
        <v>26.588361200000001</v>
      </c>
    </row>
    <row r="6115" spans="1:6" x14ac:dyDescent="0.2">
      <c r="A6115" s="24" t="s">
        <v>105</v>
      </c>
      <c r="B6115" s="24" t="s">
        <v>101</v>
      </c>
      <c r="C6115" s="24" t="s">
        <v>76</v>
      </c>
      <c r="D6115" s="24">
        <v>2017</v>
      </c>
      <c r="E6115" s="24" t="s">
        <v>106</v>
      </c>
      <c r="F6115">
        <f>IF(AND(A6115="PSA Testing", E6115= "Utilization Rate (per 100,000 patients)"),
SUMIFS(PSA!$D:$D,PSA!$A:$A,C6115,PSA!$G:$G,D6115),
IF(AND(A6115="Colorectal Cancer Screening", E6115="Utilization Rate (per 100,000 patients)"),
SUMIFS(COL!$D:$D,COL!$A:$A,C6115,COL!$G:$G, D6115),
IF(AND(A6115="Cervical Cancer Screening", E6115="Utilization Rate (per 100,000 patients)"),
SUMIFS(CERV!$D:$D,CERV!$A:$A,C6115,CERV!$G:$G,D6115),
IF(AND(A6115="Cancer Screening for CKD patients", E6115="Utilization Rate (per 100,000 patients)"),
SUMIFS(CANSCRN!$D:$D,CANSCRN!$A:$A,C6115,CANSCRN!$G:$G,D6115),
IF(AND(A6115="PSA Testing", E6115="Cost per service ($USD)"),
SUMIFS(PSA!$E:$E,PSA!$A:$A,C6115,PSA!$G:$G,D6115),
IF(AND(A6115="Colorectal Cancer Screening", E6115="Cost per service ($USD)"),
SUMIFS(COL!$E:$E,COL!$A:$A,C6115,COL!$G:$G,D6115),
IF(AND(A6115="Cervical Cancer Screening", E6115="Cost per service ($USD)"),
SUMIFS(CERV!$E:$E,CERV!$A:$A,C6115,CERV!$G:$G,D6115),
IF(AND(A6115="Cancer Screening for CKD patients", E6115="Cost per service ($USD)"),
SUMIFS(CANSCRN!$E:$E,CANSCRN!$A:$A,C6115,CANSCRN!$G:$G,D6115),
IF(AND(A6115="PSA Testing", E6115="Total Expenditure ($USD per 100,000 patients)"),
SUMIFS(PSA!$F:$F,PSA!$A:$A,C6115,PSA!$G:$G,D6115),
IF(AND(A6115="Colorectal Cancer Screening", E6115="Total Expenditure ($USD per 100,000 patients)"),
SUMIFS(COL!$F:$F,COL!$A:$A,C6115,COL!$G:$G,D6115),
IF(AND(A6115="Cervical Cancer Screening", E6115="Total Expenditure ($USD per 100,000 patients)"),
SUMIFS(CERV!$F:$F,CERV!$A:$A,C6115,CERV!$G:$G,D6115),
SUMIFS(CANSCRN!$F:$F,CANSCRN!$A:$A,C6115,CANSCRN!$G:$G,D6115))))))))))))</f>
        <v>27.057271700000001</v>
      </c>
    </row>
    <row r="6116" spans="1:6" x14ac:dyDescent="0.2">
      <c r="A6116" s="24" t="s">
        <v>105</v>
      </c>
      <c r="B6116" s="24" t="s">
        <v>101</v>
      </c>
      <c r="C6116" s="24" t="s">
        <v>76</v>
      </c>
      <c r="D6116" s="24">
        <v>2018</v>
      </c>
      <c r="E6116" s="24" t="s">
        <v>106</v>
      </c>
      <c r="F6116">
        <f>IF(AND(A6116="PSA Testing", E6116= "Utilization Rate (per 100,000 patients)"),
SUMIFS(PSA!$D:$D,PSA!$A:$A,C6116,PSA!$G:$G,D6116),
IF(AND(A6116="Colorectal Cancer Screening", E6116="Utilization Rate (per 100,000 patients)"),
SUMIFS(COL!$D:$D,COL!$A:$A,C6116,COL!$G:$G, D6116),
IF(AND(A6116="Cervical Cancer Screening", E6116="Utilization Rate (per 100,000 patients)"),
SUMIFS(CERV!$D:$D,CERV!$A:$A,C6116,CERV!$G:$G,D6116),
IF(AND(A6116="Cancer Screening for CKD patients", E6116="Utilization Rate (per 100,000 patients)"),
SUMIFS(CANSCRN!$D:$D,CANSCRN!$A:$A,C6116,CANSCRN!$G:$G,D6116),
IF(AND(A6116="PSA Testing", E6116="Cost per service ($USD)"),
SUMIFS(PSA!$E:$E,PSA!$A:$A,C6116,PSA!$G:$G,D6116),
IF(AND(A6116="Colorectal Cancer Screening", E6116="Cost per service ($USD)"),
SUMIFS(COL!$E:$E,COL!$A:$A,C6116,COL!$G:$G,D6116),
IF(AND(A6116="Cervical Cancer Screening", E6116="Cost per service ($USD)"),
SUMIFS(CERV!$E:$E,CERV!$A:$A,C6116,CERV!$G:$G,D6116),
IF(AND(A6116="Cancer Screening for CKD patients", E6116="Cost per service ($USD)"),
SUMIFS(CANSCRN!$E:$E,CANSCRN!$A:$A,C6116,CANSCRN!$G:$G,D6116),
IF(AND(A6116="PSA Testing", E6116="Total Expenditure ($USD per 100,000 patients)"),
SUMIFS(PSA!$F:$F,PSA!$A:$A,C6116,PSA!$G:$G,D6116),
IF(AND(A6116="Colorectal Cancer Screening", E6116="Total Expenditure ($USD per 100,000 patients)"),
SUMIFS(COL!$F:$F,COL!$A:$A,C6116,COL!$G:$G,D6116),
IF(AND(A6116="Cervical Cancer Screening", E6116="Total Expenditure ($USD per 100,000 patients)"),
SUMIFS(CERV!$F:$F,CERV!$A:$A,C6116,CERV!$G:$G,D6116),
SUMIFS(CANSCRN!$F:$F,CANSCRN!$A:$A,C6116,CANSCRN!$G:$G,D6116))))))))))))</f>
        <v>25.548688200000001</v>
      </c>
    </row>
    <row r="6117" spans="1:6" x14ac:dyDescent="0.2">
      <c r="A6117" s="24" t="s">
        <v>105</v>
      </c>
      <c r="B6117" s="24" t="s">
        <v>101</v>
      </c>
      <c r="C6117" s="24" t="s">
        <v>76</v>
      </c>
      <c r="D6117" s="24">
        <v>2019</v>
      </c>
      <c r="E6117" s="24" t="s">
        <v>106</v>
      </c>
      <c r="F6117">
        <f>IF(AND(A6117="PSA Testing", E6117= "Utilization Rate (per 100,000 patients)"),
SUMIFS(PSA!$D:$D,PSA!$A:$A,C6117,PSA!$G:$G,D6117),
IF(AND(A6117="Colorectal Cancer Screening", E6117="Utilization Rate (per 100,000 patients)"),
SUMIFS(COL!$D:$D,COL!$A:$A,C6117,COL!$G:$G, D6117),
IF(AND(A6117="Cervical Cancer Screening", E6117="Utilization Rate (per 100,000 patients)"),
SUMIFS(CERV!$D:$D,CERV!$A:$A,C6117,CERV!$G:$G,D6117),
IF(AND(A6117="Cancer Screening for CKD patients", E6117="Utilization Rate (per 100,000 patients)"),
SUMIFS(CANSCRN!$D:$D,CANSCRN!$A:$A,C6117,CANSCRN!$G:$G,D6117),
IF(AND(A6117="PSA Testing", E6117="Cost per service ($USD)"),
SUMIFS(PSA!$E:$E,PSA!$A:$A,C6117,PSA!$G:$G,D6117),
IF(AND(A6117="Colorectal Cancer Screening", E6117="Cost per service ($USD)"),
SUMIFS(COL!$E:$E,COL!$A:$A,C6117,COL!$G:$G,D6117),
IF(AND(A6117="Cervical Cancer Screening", E6117="Cost per service ($USD)"),
SUMIFS(CERV!$E:$E,CERV!$A:$A,C6117,CERV!$G:$G,D6117),
IF(AND(A6117="Cancer Screening for CKD patients", E6117="Cost per service ($USD)"),
SUMIFS(CANSCRN!$E:$E,CANSCRN!$A:$A,C6117,CANSCRN!$G:$G,D6117),
IF(AND(A6117="PSA Testing", E6117="Total Expenditure ($USD per 100,000 patients)"),
SUMIFS(PSA!$F:$F,PSA!$A:$A,C6117,PSA!$G:$G,D6117),
IF(AND(A6117="Colorectal Cancer Screening", E6117="Total Expenditure ($USD per 100,000 patients)"),
SUMIFS(COL!$F:$F,COL!$A:$A,C6117,COL!$G:$G,D6117),
IF(AND(A6117="Cervical Cancer Screening", E6117="Total Expenditure ($USD per 100,000 patients)"),
SUMIFS(CERV!$F:$F,CERV!$A:$A,C6117,CERV!$G:$G,D6117),
SUMIFS(CANSCRN!$F:$F,CANSCRN!$A:$A,C6117,CANSCRN!$G:$G,D6117))))))))))))</f>
        <v>25.309764699999999</v>
      </c>
    </row>
    <row r="6118" spans="1:6" x14ac:dyDescent="0.2">
      <c r="A6118" s="24" t="s">
        <v>105</v>
      </c>
      <c r="B6118" s="24" t="s">
        <v>101</v>
      </c>
      <c r="C6118" s="24" t="s">
        <v>77</v>
      </c>
      <c r="D6118" s="24">
        <v>2009</v>
      </c>
      <c r="E6118" s="24" t="s">
        <v>106</v>
      </c>
      <c r="F6118">
        <f>IF(AND(A6118="PSA Testing", E6118= "Utilization Rate (per 100,000 patients)"),
SUMIFS(PSA!$D:$D,PSA!$A:$A,C6118,PSA!$G:$G,D6118),
IF(AND(A6118="Colorectal Cancer Screening", E6118="Utilization Rate (per 100,000 patients)"),
SUMIFS(COL!$D:$D,COL!$A:$A,C6118,COL!$G:$G, D6118),
IF(AND(A6118="Cervical Cancer Screening", E6118="Utilization Rate (per 100,000 patients)"),
SUMIFS(CERV!$D:$D,CERV!$A:$A,C6118,CERV!$G:$G,D6118),
IF(AND(A6118="Cancer Screening for CKD patients", E6118="Utilization Rate (per 100,000 patients)"),
SUMIFS(CANSCRN!$D:$D,CANSCRN!$A:$A,C6118,CANSCRN!$G:$G,D6118),
IF(AND(A6118="PSA Testing", E6118="Cost per service ($USD)"),
SUMIFS(PSA!$E:$E,PSA!$A:$A,C6118,PSA!$G:$G,D6118),
IF(AND(A6118="Colorectal Cancer Screening", E6118="Cost per service ($USD)"),
SUMIFS(COL!$E:$E,COL!$A:$A,C6118,COL!$G:$G,D6118),
IF(AND(A6118="Cervical Cancer Screening", E6118="Cost per service ($USD)"),
SUMIFS(CERV!$E:$E,CERV!$A:$A,C6118,CERV!$G:$G,D6118),
IF(AND(A6118="Cancer Screening for CKD patients", E6118="Cost per service ($USD)"),
SUMIFS(CANSCRN!$E:$E,CANSCRN!$A:$A,C6118,CANSCRN!$G:$G,D6118),
IF(AND(A6118="PSA Testing", E6118="Total Expenditure ($USD per 100,000 patients)"),
SUMIFS(PSA!$F:$F,PSA!$A:$A,C6118,PSA!$G:$G,D6118),
IF(AND(A6118="Colorectal Cancer Screening", E6118="Total Expenditure ($USD per 100,000 patients)"),
SUMIFS(COL!$F:$F,COL!$A:$A,C6118,COL!$G:$G,D6118),
IF(AND(A6118="Cervical Cancer Screening", E6118="Total Expenditure ($USD per 100,000 patients)"),
SUMIFS(CERV!$F:$F,CERV!$A:$A,C6118,CERV!$G:$G,D6118),
SUMIFS(CANSCRN!$F:$F,CANSCRN!$A:$A,C6118,CANSCRN!$G:$G,D6118))))))))))))</f>
        <v>16.774558800000001</v>
      </c>
    </row>
    <row r="6119" spans="1:6" x14ac:dyDescent="0.2">
      <c r="A6119" s="24" t="s">
        <v>105</v>
      </c>
      <c r="B6119" s="24" t="s">
        <v>101</v>
      </c>
      <c r="C6119" s="24" t="s">
        <v>77</v>
      </c>
      <c r="D6119" s="24">
        <v>2010</v>
      </c>
      <c r="E6119" s="24" t="s">
        <v>106</v>
      </c>
      <c r="F6119">
        <f>IF(AND(A6119="PSA Testing", E6119= "Utilization Rate (per 100,000 patients)"),
SUMIFS(PSA!$D:$D,PSA!$A:$A,C6119,PSA!$G:$G,D6119),
IF(AND(A6119="Colorectal Cancer Screening", E6119="Utilization Rate (per 100,000 patients)"),
SUMIFS(COL!$D:$D,COL!$A:$A,C6119,COL!$G:$G, D6119),
IF(AND(A6119="Cervical Cancer Screening", E6119="Utilization Rate (per 100,000 patients)"),
SUMIFS(CERV!$D:$D,CERV!$A:$A,C6119,CERV!$G:$G,D6119),
IF(AND(A6119="Cancer Screening for CKD patients", E6119="Utilization Rate (per 100,000 patients)"),
SUMIFS(CANSCRN!$D:$D,CANSCRN!$A:$A,C6119,CANSCRN!$G:$G,D6119),
IF(AND(A6119="PSA Testing", E6119="Cost per service ($USD)"),
SUMIFS(PSA!$E:$E,PSA!$A:$A,C6119,PSA!$G:$G,D6119),
IF(AND(A6119="Colorectal Cancer Screening", E6119="Cost per service ($USD)"),
SUMIFS(COL!$E:$E,COL!$A:$A,C6119,COL!$G:$G,D6119),
IF(AND(A6119="Cervical Cancer Screening", E6119="Cost per service ($USD)"),
SUMIFS(CERV!$E:$E,CERV!$A:$A,C6119,CERV!$G:$G,D6119),
IF(AND(A6119="Cancer Screening for CKD patients", E6119="Cost per service ($USD)"),
SUMIFS(CANSCRN!$E:$E,CANSCRN!$A:$A,C6119,CANSCRN!$G:$G,D6119),
IF(AND(A6119="PSA Testing", E6119="Total Expenditure ($USD per 100,000 patients)"),
SUMIFS(PSA!$F:$F,PSA!$A:$A,C6119,PSA!$G:$G,D6119),
IF(AND(A6119="Colorectal Cancer Screening", E6119="Total Expenditure ($USD per 100,000 patients)"),
SUMIFS(COL!$F:$F,COL!$A:$A,C6119,COL!$G:$G,D6119),
IF(AND(A6119="Cervical Cancer Screening", E6119="Total Expenditure ($USD per 100,000 patients)"),
SUMIFS(CERV!$F:$F,CERV!$A:$A,C6119,CERV!$G:$G,D6119),
SUMIFS(CANSCRN!$F:$F,CANSCRN!$A:$A,C6119,CANSCRN!$G:$G,D6119))))))))))))</f>
        <v>14.4978205</v>
      </c>
    </row>
    <row r="6120" spans="1:6" x14ac:dyDescent="0.2">
      <c r="A6120" s="24" t="s">
        <v>105</v>
      </c>
      <c r="B6120" s="24" t="s">
        <v>101</v>
      </c>
      <c r="C6120" s="24" t="s">
        <v>77</v>
      </c>
      <c r="D6120" s="24">
        <v>2011</v>
      </c>
      <c r="E6120" s="24" t="s">
        <v>106</v>
      </c>
      <c r="F6120">
        <f>IF(AND(A6120="PSA Testing", E6120= "Utilization Rate (per 100,000 patients)"),
SUMIFS(PSA!$D:$D,PSA!$A:$A,C6120,PSA!$G:$G,D6120),
IF(AND(A6120="Colorectal Cancer Screening", E6120="Utilization Rate (per 100,000 patients)"),
SUMIFS(COL!$D:$D,COL!$A:$A,C6120,COL!$G:$G, D6120),
IF(AND(A6120="Cervical Cancer Screening", E6120="Utilization Rate (per 100,000 patients)"),
SUMIFS(CERV!$D:$D,CERV!$A:$A,C6120,CERV!$G:$G,D6120),
IF(AND(A6120="Cancer Screening for CKD patients", E6120="Utilization Rate (per 100,000 patients)"),
SUMIFS(CANSCRN!$D:$D,CANSCRN!$A:$A,C6120,CANSCRN!$G:$G,D6120),
IF(AND(A6120="PSA Testing", E6120="Cost per service ($USD)"),
SUMIFS(PSA!$E:$E,PSA!$A:$A,C6120,PSA!$G:$G,D6120),
IF(AND(A6120="Colorectal Cancer Screening", E6120="Cost per service ($USD)"),
SUMIFS(COL!$E:$E,COL!$A:$A,C6120,COL!$G:$G,D6120),
IF(AND(A6120="Cervical Cancer Screening", E6120="Cost per service ($USD)"),
SUMIFS(CERV!$E:$E,CERV!$A:$A,C6120,CERV!$G:$G,D6120),
IF(AND(A6120="Cancer Screening for CKD patients", E6120="Cost per service ($USD)"),
SUMIFS(CANSCRN!$E:$E,CANSCRN!$A:$A,C6120,CANSCRN!$G:$G,D6120),
IF(AND(A6120="PSA Testing", E6120="Total Expenditure ($USD per 100,000 patients)"),
SUMIFS(PSA!$F:$F,PSA!$A:$A,C6120,PSA!$G:$G,D6120),
IF(AND(A6120="Colorectal Cancer Screening", E6120="Total Expenditure ($USD per 100,000 patients)"),
SUMIFS(COL!$F:$F,COL!$A:$A,C6120,COL!$G:$G,D6120),
IF(AND(A6120="Cervical Cancer Screening", E6120="Total Expenditure ($USD per 100,000 patients)"),
SUMIFS(CERV!$F:$F,CERV!$A:$A,C6120,CERV!$G:$G,D6120),
SUMIFS(CANSCRN!$F:$F,CANSCRN!$A:$A,C6120,CANSCRN!$G:$G,D6120))))))))))))</f>
        <v>33.146470600000001</v>
      </c>
    </row>
    <row r="6121" spans="1:6" x14ac:dyDescent="0.2">
      <c r="A6121" s="24" t="s">
        <v>105</v>
      </c>
      <c r="B6121" s="24" t="s">
        <v>101</v>
      </c>
      <c r="C6121" s="24" t="s">
        <v>77</v>
      </c>
      <c r="D6121" s="24">
        <v>2012</v>
      </c>
      <c r="E6121" s="24" t="s">
        <v>106</v>
      </c>
      <c r="F6121">
        <f>IF(AND(A6121="PSA Testing", E6121= "Utilization Rate (per 100,000 patients)"),
SUMIFS(PSA!$D:$D,PSA!$A:$A,C6121,PSA!$G:$G,D6121),
IF(AND(A6121="Colorectal Cancer Screening", E6121="Utilization Rate (per 100,000 patients)"),
SUMIFS(COL!$D:$D,COL!$A:$A,C6121,COL!$G:$G, D6121),
IF(AND(A6121="Cervical Cancer Screening", E6121="Utilization Rate (per 100,000 patients)"),
SUMIFS(CERV!$D:$D,CERV!$A:$A,C6121,CERV!$G:$G,D6121),
IF(AND(A6121="Cancer Screening for CKD patients", E6121="Utilization Rate (per 100,000 patients)"),
SUMIFS(CANSCRN!$D:$D,CANSCRN!$A:$A,C6121,CANSCRN!$G:$G,D6121),
IF(AND(A6121="PSA Testing", E6121="Cost per service ($USD)"),
SUMIFS(PSA!$E:$E,PSA!$A:$A,C6121,PSA!$G:$G,D6121),
IF(AND(A6121="Colorectal Cancer Screening", E6121="Cost per service ($USD)"),
SUMIFS(COL!$E:$E,COL!$A:$A,C6121,COL!$G:$G,D6121),
IF(AND(A6121="Cervical Cancer Screening", E6121="Cost per service ($USD)"),
SUMIFS(CERV!$E:$E,CERV!$A:$A,C6121,CERV!$G:$G,D6121),
IF(AND(A6121="Cancer Screening for CKD patients", E6121="Cost per service ($USD)"),
SUMIFS(CANSCRN!$E:$E,CANSCRN!$A:$A,C6121,CANSCRN!$G:$G,D6121),
IF(AND(A6121="PSA Testing", E6121="Total Expenditure ($USD per 100,000 patients)"),
SUMIFS(PSA!$F:$F,PSA!$A:$A,C6121,PSA!$G:$G,D6121),
IF(AND(A6121="Colorectal Cancer Screening", E6121="Total Expenditure ($USD per 100,000 patients)"),
SUMIFS(COL!$F:$F,COL!$A:$A,C6121,COL!$G:$G,D6121),
IF(AND(A6121="Cervical Cancer Screening", E6121="Total Expenditure ($USD per 100,000 patients)"),
SUMIFS(CERV!$F:$F,CERV!$A:$A,C6121,CERV!$G:$G,D6121),
SUMIFS(CANSCRN!$F:$F,CANSCRN!$A:$A,C6121,CANSCRN!$G:$G,D6121))))))))))))</f>
        <v>37.288707500000001</v>
      </c>
    </row>
    <row r="6122" spans="1:6" x14ac:dyDescent="0.2">
      <c r="A6122" s="24" t="s">
        <v>105</v>
      </c>
      <c r="B6122" s="24" t="s">
        <v>101</v>
      </c>
      <c r="C6122" s="24" t="s">
        <v>77</v>
      </c>
      <c r="D6122" s="24">
        <v>2013</v>
      </c>
      <c r="E6122" s="24" t="s">
        <v>106</v>
      </c>
      <c r="F6122">
        <f>IF(AND(A6122="PSA Testing", E6122= "Utilization Rate (per 100,000 patients)"),
SUMIFS(PSA!$D:$D,PSA!$A:$A,C6122,PSA!$G:$G,D6122),
IF(AND(A6122="Colorectal Cancer Screening", E6122="Utilization Rate (per 100,000 patients)"),
SUMIFS(COL!$D:$D,COL!$A:$A,C6122,COL!$G:$G, D6122),
IF(AND(A6122="Cervical Cancer Screening", E6122="Utilization Rate (per 100,000 patients)"),
SUMIFS(CERV!$D:$D,CERV!$A:$A,C6122,CERV!$G:$G,D6122),
IF(AND(A6122="Cancer Screening for CKD patients", E6122="Utilization Rate (per 100,000 patients)"),
SUMIFS(CANSCRN!$D:$D,CANSCRN!$A:$A,C6122,CANSCRN!$G:$G,D6122),
IF(AND(A6122="PSA Testing", E6122="Cost per service ($USD)"),
SUMIFS(PSA!$E:$E,PSA!$A:$A,C6122,PSA!$G:$G,D6122),
IF(AND(A6122="Colorectal Cancer Screening", E6122="Cost per service ($USD)"),
SUMIFS(COL!$E:$E,COL!$A:$A,C6122,COL!$G:$G,D6122),
IF(AND(A6122="Cervical Cancer Screening", E6122="Cost per service ($USD)"),
SUMIFS(CERV!$E:$E,CERV!$A:$A,C6122,CERV!$G:$G,D6122),
IF(AND(A6122="Cancer Screening for CKD patients", E6122="Cost per service ($USD)"),
SUMIFS(CANSCRN!$E:$E,CANSCRN!$A:$A,C6122,CANSCRN!$G:$G,D6122),
IF(AND(A6122="PSA Testing", E6122="Total Expenditure ($USD per 100,000 patients)"),
SUMIFS(PSA!$F:$F,PSA!$A:$A,C6122,PSA!$G:$G,D6122),
IF(AND(A6122="Colorectal Cancer Screening", E6122="Total Expenditure ($USD per 100,000 patients)"),
SUMIFS(COL!$F:$F,COL!$A:$A,C6122,COL!$G:$G,D6122),
IF(AND(A6122="Cervical Cancer Screening", E6122="Total Expenditure ($USD per 100,000 patients)"),
SUMIFS(CERV!$F:$F,CERV!$A:$A,C6122,CERV!$G:$G,D6122),
SUMIFS(CANSCRN!$F:$F,CANSCRN!$A:$A,C6122,CANSCRN!$G:$G,D6122))))))))))))</f>
        <v>36.424903800000003</v>
      </c>
    </row>
    <row r="6123" spans="1:6" x14ac:dyDescent="0.2">
      <c r="A6123" s="24" t="s">
        <v>105</v>
      </c>
      <c r="B6123" s="24" t="s">
        <v>101</v>
      </c>
      <c r="C6123" s="24" t="s">
        <v>77</v>
      </c>
      <c r="D6123" s="24">
        <v>2014</v>
      </c>
      <c r="E6123" s="24" t="s">
        <v>106</v>
      </c>
      <c r="F6123">
        <f>IF(AND(A6123="PSA Testing", E6123= "Utilization Rate (per 100,000 patients)"),
SUMIFS(PSA!$D:$D,PSA!$A:$A,C6123,PSA!$G:$G,D6123),
IF(AND(A6123="Colorectal Cancer Screening", E6123="Utilization Rate (per 100,000 patients)"),
SUMIFS(COL!$D:$D,COL!$A:$A,C6123,COL!$G:$G, D6123),
IF(AND(A6123="Cervical Cancer Screening", E6123="Utilization Rate (per 100,000 patients)"),
SUMIFS(CERV!$D:$D,CERV!$A:$A,C6123,CERV!$G:$G,D6123),
IF(AND(A6123="Cancer Screening for CKD patients", E6123="Utilization Rate (per 100,000 patients)"),
SUMIFS(CANSCRN!$D:$D,CANSCRN!$A:$A,C6123,CANSCRN!$G:$G,D6123),
IF(AND(A6123="PSA Testing", E6123="Cost per service ($USD)"),
SUMIFS(PSA!$E:$E,PSA!$A:$A,C6123,PSA!$G:$G,D6123),
IF(AND(A6123="Colorectal Cancer Screening", E6123="Cost per service ($USD)"),
SUMIFS(COL!$E:$E,COL!$A:$A,C6123,COL!$G:$G,D6123),
IF(AND(A6123="Cervical Cancer Screening", E6123="Cost per service ($USD)"),
SUMIFS(CERV!$E:$E,CERV!$A:$A,C6123,CERV!$G:$G,D6123),
IF(AND(A6123="Cancer Screening for CKD patients", E6123="Cost per service ($USD)"),
SUMIFS(CANSCRN!$E:$E,CANSCRN!$A:$A,C6123,CANSCRN!$G:$G,D6123),
IF(AND(A6123="PSA Testing", E6123="Total Expenditure ($USD per 100,000 patients)"),
SUMIFS(PSA!$F:$F,PSA!$A:$A,C6123,PSA!$G:$G,D6123),
IF(AND(A6123="Colorectal Cancer Screening", E6123="Total Expenditure ($USD per 100,000 patients)"),
SUMIFS(COL!$F:$F,COL!$A:$A,C6123,COL!$G:$G,D6123),
IF(AND(A6123="Cervical Cancer Screening", E6123="Total Expenditure ($USD per 100,000 patients)"),
SUMIFS(CERV!$F:$F,CERV!$A:$A,C6123,CERV!$G:$G,D6123),
SUMIFS(CANSCRN!$F:$F,CANSCRN!$A:$A,C6123,CANSCRN!$G:$G,D6123))))))))))))</f>
        <v>40.322307700000003</v>
      </c>
    </row>
    <row r="6124" spans="1:6" x14ac:dyDescent="0.2">
      <c r="A6124" s="24" t="s">
        <v>105</v>
      </c>
      <c r="B6124" s="24" t="s">
        <v>101</v>
      </c>
      <c r="C6124" s="24" t="s">
        <v>77</v>
      </c>
      <c r="D6124" s="24">
        <v>2015</v>
      </c>
      <c r="E6124" s="24" t="s">
        <v>106</v>
      </c>
      <c r="F6124">
        <f>IF(AND(A6124="PSA Testing", E6124= "Utilization Rate (per 100,000 patients)"),
SUMIFS(PSA!$D:$D,PSA!$A:$A,C6124,PSA!$G:$G,D6124),
IF(AND(A6124="Colorectal Cancer Screening", E6124="Utilization Rate (per 100,000 patients)"),
SUMIFS(COL!$D:$D,COL!$A:$A,C6124,COL!$G:$G, D6124),
IF(AND(A6124="Cervical Cancer Screening", E6124="Utilization Rate (per 100,000 patients)"),
SUMIFS(CERV!$D:$D,CERV!$A:$A,C6124,CERV!$G:$G,D6124),
IF(AND(A6124="Cancer Screening for CKD patients", E6124="Utilization Rate (per 100,000 patients)"),
SUMIFS(CANSCRN!$D:$D,CANSCRN!$A:$A,C6124,CANSCRN!$G:$G,D6124),
IF(AND(A6124="PSA Testing", E6124="Cost per service ($USD)"),
SUMIFS(PSA!$E:$E,PSA!$A:$A,C6124,PSA!$G:$G,D6124),
IF(AND(A6124="Colorectal Cancer Screening", E6124="Cost per service ($USD)"),
SUMIFS(COL!$E:$E,COL!$A:$A,C6124,COL!$G:$G,D6124),
IF(AND(A6124="Cervical Cancer Screening", E6124="Cost per service ($USD)"),
SUMIFS(CERV!$E:$E,CERV!$A:$A,C6124,CERV!$G:$G,D6124),
IF(AND(A6124="Cancer Screening for CKD patients", E6124="Cost per service ($USD)"),
SUMIFS(CANSCRN!$E:$E,CANSCRN!$A:$A,C6124,CANSCRN!$G:$G,D6124),
IF(AND(A6124="PSA Testing", E6124="Total Expenditure ($USD per 100,000 patients)"),
SUMIFS(PSA!$F:$F,PSA!$A:$A,C6124,PSA!$G:$G,D6124),
IF(AND(A6124="Colorectal Cancer Screening", E6124="Total Expenditure ($USD per 100,000 patients)"),
SUMIFS(COL!$F:$F,COL!$A:$A,C6124,COL!$G:$G,D6124),
IF(AND(A6124="Cervical Cancer Screening", E6124="Total Expenditure ($USD per 100,000 patients)"),
SUMIFS(CERV!$F:$F,CERV!$A:$A,C6124,CERV!$G:$G,D6124),
SUMIFS(CANSCRN!$F:$F,CANSCRN!$A:$A,C6124,CANSCRN!$G:$G,D6124))))))))))))</f>
        <v>41.311228100000001</v>
      </c>
    </row>
    <row r="6125" spans="1:6" x14ac:dyDescent="0.2">
      <c r="A6125" s="24" t="s">
        <v>105</v>
      </c>
      <c r="B6125" s="24" t="s">
        <v>101</v>
      </c>
      <c r="C6125" s="24" t="s">
        <v>77</v>
      </c>
      <c r="D6125" s="24">
        <v>2016</v>
      </c>
      <c r="E6125" s="24" t="s">
        <v>106</v>
      </c>
      <c r="F6125">
        <f>IF(AND(A6125="PSA Testing", E6125= "Utilization Rate (per 100,000 patients)"),
SUMIFS(PSA!$D:$D,PSA!$A:$A,C6125,PSA!$G:$G,D6125),
IF(AND(A6125="Colorectal Cancer Screening", E6125="Utilization Rate (per 100,000 patients)"),
SUMIFS(COL!$D:$D,COL!$A:$A,C6125,COL!$G:$G, D6125),
IF(AND(A6125="Cervical Cancer Screening", E6125="Utilization Rate (per 100,000 patients)"),
SUMIFS(CERV!$D:$D,CERV!$A:$A,C6125,CERV!$G:$G,D6125),
IF(AND(A6125="Cancer Screening for CKD patients", E6125="Utilization Rate (per 100,000 patients)"),
SUMIFS(CANSCRN!$D:$D,CANSCRN!$A:$A,C6125,CANSCRN!$G:$G,D6125),
IF(AND(A6125="PSA Testing", E6125="Cost per service ($USD)"),
SUMIFS(PSA!$E:$E,PSA!$A:$A,C6125,PSA!$G:$G,D6125),
IF(AND(A6125="Colorectal Cancer Screening", E6125="Cost per service ($USD)"),
SUMIFS(COL!$E:$E,COL!$A:$A,C6125,COL!$G:$G,D6125),
IF(AND(A6125="Cervical Cancer Screening", E6125="Cost per service ($USD)"),
SUMIFS(CERV!$E:$E,CERV!$A:$A,C6125,CERV!$G:$G,D6125),
IF(AND(A6125="Cancer Screening for CKD patients", E6125="Cost per service ($USD)"),
SUMIFS(CANSCRN!$E:$E,CANSCRN!$A:$A,C6125,CANSCRN!$G:$G,D6125),
IF(AND(A6125="PSA Testing", E6125="Total Expenditure ($USD per 100,000 patients)"),
SUMIFS(PSA!$F:$F,PSA!$A:$A,C6125,PSA!$G:$G,D6125),
IF(AND(A6125="Colorectal Cancer Screening", E6125="Total Expenditure ($USD per 100,000 patients)"),
SUMIFS(COL!$F:$F,COL!$A:$A,C6125,COL!$G:$G,D6125),
IF(AND(A6125="Cervical Cancer Screening", E6125="Total Expenditure ($USD per 100,000 patients)"),
SUMIFS(CERV!$F:$F,CERV!$A:$A,C6125,CERV!$G:$G,D6125),
SUMIFS(CANSCRN!$F:$F,CANSCRN!$A:$A,C6125,CANSCRN!$G:$G,D6125))))))))))))</f>
        <v>39.973548399999999</v>
      </c>
    </row>
    <row r="6126" spans="1:6" x14ac:dyDescent="0.2">
      <c r="A6126" s="24" t="s">
        <v>105</v>
      </c>
      <c r="B6126" s="24" t="s">
        <v>101</v>
      </c>
      <c r="C6126" s="24" t="s">
        <v>77</v>
      </c>
      <c r="D6126" s="24">
        <v>2017</v>
      </c>
      <c r="E6126" s="24" t="s">
        <v>106</v>
      </c>
      <c r="F6126">
        <f>IF(AND(A6126="PSA Testing", E6126= "Utilization Rate (per 100,000 patients)"),
SUMIFS(PSA!$D:$D,PSA!$A:$A,C6126,PSA!$G:$G,D6126),
IF(AND(A6126="Colorectal Cancer Screening", E6126="Utilization Rate (per 100,000 patients)"),
SUMIFS(COL!$D:$D,COL!$A:$A,C6126,COL!$G:$G, D6126),
IF(AND(A6126="Cervical Cancer Screening", E6126="Utilization Rate (per 100,000 patients)"),
SUMIFS(CERV!$D:$D,CERV!$A:$A,C6126,CERV!$G:$G,D6126),
IF(AND(A6126="Cancer Screening for CKD patients", E6126="Utilization Rate (per 100,000 patients)"),
SUMIFS(CANSCRN!$D:$D,CANSCRN!$A:$A,C6126,CANSCRN!$G:$G,D6126),
IF(AND(A6126="PSA Testing", E6126="Cost per service ($USD)"),
SUMIFS(PSA!$E:$E,PSA!$A:$A,C6126,PSA!$G:$G,D6126),
IF(AND(A6126="Colorectal Cancer Screening", E6126="Cost per service ($USD)"),
SUMIFS(COL!$E:$E,COL!$A:$A,C6126,COL!$G:$G,D6126),
IF(AND(A6126="Cervical Cancer Screening", E6126="Cost per service ($USD)"),
SUMIFS(CERV!$E:$E,CERV!$A:$A,C6126,CERV!$G:$G,D6126),
IF(AND(A6126="Cancer Screening for CKD patients", E6126="Cost per service ($USD)"),
SUMIFS(CANSCRN!$E:$E,CANSCRN!$A:$A,C6126,CANSCRN!$G:$G,D6126),
IF(AND(A6126="PSA Testing", E6126="Total Expenditure ($USD per 100,000 patients)"),
SUMIFS(PSA!$F:$F,PSA!$A:$A,C6126,PSA!$G:$G,D6126),
IF(AND(A6126="Colorectal Cancer Screening", E6126="Total Expenditure ($USD per 100,000 patients)"),
SUMIFS(COL!$F:$F,COL!$A:$A,C6126,COL!$G:$G,D6126),
IF(AND(A6126="Cervical Cancer Screening", E6126="Total Expenditure ($USD per 100,000 patients)"),
SUMIFS(CERV!$F:$F,CERV!$A:$A,C6126,CERV!$G:$G,D6126),
SUMIFS(CANSCRN!$F:$F,CANSCRN!$A:$A,C6126,CANSCRN!$G:$G,D6126))))))))))))</f>
        <v>40.404137900000002</v>
      </c>
    </row>
    <row r="6127" spans="1:6" x14ac:dyDescent="0.2">
      <c r="A6127" s="24" t="s">
        <v>105</v>
      </c>
      <c r="B6127" s="24" t="s">
        <v>101</v>
      </c>
      <c r="C6127" s="24" t="s">
        <v>77</v>
      </c>
      <c r="D6127" s="24">
        <v>2018</v>
      </c>
      <c r="E6127" s="24" t="s">
        <v>106</v>
      </c>
      <c r="F6127">
        <f>IF(AND(A6127="PSA Testing", E6127= "Utilization Rate (per 100,000 patients)"),
SUMIFS(PSA!$D:$D,PSA!$A:$A,C6127,PSA!$G:$G,D6127),
IF(AND(A6127="Colorectal Cancer Screening", E6127="Utilization Rate (per 100,000 patients)"),
SUMIFS(COL!$D:$D,COL!$A:$A,C6127,COL!$G:$G, D6127),
IF(AND(A6127="Cervical Cancer Screening", E6127="Utilization Rate (per 100,000 patients)"),
SUMIFS(CERV!$D:$D,CERV!$A:$A,C6127,CERV!$G:$G,D6127),
IF(AND(A6127="Cancer Screening for CKD patients", E6127="Utilization Rate (per 100,000 patients)"),
SUMIFS(CANSCRN!$D:$D,CANSCRN!$A:$A,C6127,CANSCRN!$G:$G,D6127),
IF(AND(A6127="PSA Testing", E6127="Cost per service ($USD)"),
SUMIFS(PSA!$E:$E,PSA!$A:$A,C6127,PSA!$G:$G,D6127),
IF(AND(A6127="Colorectal Cancer Screening", E6127="Cost per service ($USD)"),
SUMIFS(COL!$E:$E,COL!$A:$A,C6127,COL!$G:$G,D6127),
IF(AND(A6127="Cervical Cancer Screening", E6127="Cost per service ($USD)"),
SUMIFS(CERV!$E:$E,CERV!$A:$A,C6127,CERV!$G:$G,D6127),
IF(AND(A6127="Cancer Screening for CKD patients", E6127="Cost per service ($USD)"),
SUMIFS(CANSCRN!$E:$E,CANSCRN!$A:$A,C6127,CANSCRN!$G:$G,D6127),
IF(AND(A6127="PSA Testing", E6127="Total Expenditure ($USD per 100,000 patients)"),
SUMIFS(PSA!$F:$F,PSA!$A:$A,C6127,PSA!$G:$G,D6127),
IF(AND(A6127="Colorectal Cancer Screening", E6127="Total Expenditure ($USD per 100,000 patients)"),
SUMIFS(COL!$F:$F,COL!$A:$A,C6127,COL!$G:$G,D6127),
IF(AND(A6127="Cervical Cancer Screening", E6127="Total Expenditure ($USD per 100,000 patients)"),
SUMIFS(CERV!$F:$F,CERV!$A:$A,C6127,CERV!$G:$G,D6127),
SUMIFS(CANSCRN!$F:$F,CANSCRN!$A:$A,C6127,CANSCRN!$G:$G,D6127))))))))))))</f>
        <v>41.718915699999997</v>
      </c>
    </row>
    <row r="6128" spans="1:6" x14ac:dyDescent="0.2">
      <c r="A6128" s="24" t="s">
        <v>105</v>
      </c>
      <c r="B6128" s="24" t="s">
        <v>101</v>
      </c>
      <c r="C6128" s="24" t="s">
        <v>77</v>
      </c>
      <c r="D6128" s="24">
        <v>2019</v>
      </c>
      <c r="E6128" s="24" t="s">
        <v>106</v>
      </c>
      <c r="F6128">
        <f>IF(AND(A6128="PSA Testing", E6128= "Utilization Rate (per 100,000 patients)"),
SUMIFS(PSA!$D:$D,PSA!$A:$A,C6128,PSA!$G:$G,D6128),
IF(AND(A6128="Colorectal Cancer Screening", E6128="Utilization Rate (per 100,000 patients)"),
SUMIFS(COL!$D:$D,COL!$A:$A,C6128,COL!$G:$G, D6128),
IF(AND(A6128="Cervical Cancer Screening", E6128="Utilization Rate (per 100,000 patients)"),
SUMIFS(CERV!$D:$D,CERV!$A:$A,C6128,CERV!$G:$G,D6128),
IF(AND(A6128="Cancer Screening for CKD patients", E6128="Utilization Rate (per 100,000 patients)"),
SUMIFS(CANSCRN!$D:$D,CANSCRN!$A:$A,C6128,CANSCRN!$G:$G,D6128),
IF(AND(A6128="PSA Testing", E6128="Cost per service ($USD)"),
SUMIFS(PSA!$E:$E,PSA!$A:$A,C6128,PSA!$G:$G,D6128),
IF(AND(A6128="Colorectal Cancer Screening", E6128="Cost per service ($USD)"),
SUMIFS(COL!$E:$E,COL!$A:$A,C6128,COL!$G:$G,D6128),
IF(AND(A6128="Cervical Cancer Screening", E6128="Cost per service ($USD)"),
SUMIFS(CERV!$E:$E,CERV!$A:$A,C6128,CERV!$G:$G,D6128),
IF(AND(A6128="Cancer Screening for CKD patients", E6128="Cost per service ($USD)"),
SUMIFS(CANSCRN!$E:$E,CANSCRN!$A:$A,C6128,CANSCRN!$G:$G,D6128),
IF(AND(A6128="PSA Testing", E6128="Total Expenditure ($USD per 100,000 patients)"),
SUMIFS(PSA!$F:$F,PSA!$A:$A,C6128,PSA!$G:$G,D6128),
IF(AND(A6128="Colorectal Cancer Screening", E6128="Total Expenditure ($USD per 100,000 patients)"),
SUMIFS(COL!$F:$F,COL!$A:$A,C6128,COL!$G:$G,D6128),
IF(AND(A6128="Cervical Cancer Screening", E6128="Total Expenditure ($USD per 100,000 patients)"),
SUMIFS(CERV!$F:$F,CERV!$A:$A,C6128,CERV!$G:$G,D6128),
SUMIFS(CANSCRN!$F:$F,CANSCRN!$A:$A,C6128,CANSCRN!$G:$G,D6128))))))))))))</f>
        <v>32.932686599999997</v>
      </c>
    </row>
    <row r="6129" spans="1:6" x14ac:dyDescent="0.2">
      <c r="A6129" s="24" t="s">
        <v>105</v>
      </c>
      <c r="B6129" s="24" t="s">
        <v>101</v>
      </c>
      <c r="C6129" s="24" t="s">
        <v>78</v>
      </c>
      <c r="D6129" s="24">
        <v>2009</v>
      </c>
      <c r="E6129" s="24" t="s">
        <v>106</v>
      </c>
      <c r="F6129">
        <f>IF(AND(A6129="PSA Testing", E6129= "Utilization Rate (per 100,000 patients)"),
SUMIFS(PSA!$D:$D,PSA!$A:$A,C6129,PSA!$G:$G,D6129),
IF(AND(A6129="Colorectal Cancer Screening", E6129="Utilization Rate (per 100,000 patients)"),
SUMIFS(COL!$D:$D,COL!$A:$A,C6129,COL!$G:$G, D6129),
IF(AND(A6129="Cervical Cancer Screening", E6129="Utilization Rate (per 100,000 patients)"),
SUMIFS(CERV!$D:$D,CERV!$A:$A,C6129,CERV!$G:$G,D6129),
IF(AND(A6129="Cancer Screening for CKD patients", E6129="Utilization Rate (per 100,000 patients)"),
SUMIFS(CANSCRN!$D:$D,CANSCRN!$A:$A,C6129,CANSCRN!$G:$G,D6129),
IF(AND(A6129="PSA Testing", E6129="Cost per service ($USD)"),
SUMIFS(PSA!$E:$E,PSA!$A:$A,C6129,PSA!$G:$G,D6129),
IF(AND(A6129="Colorectal Cancer Screening", E6129="Cost per service ($USD)"),
SUMIFS(COL!$E:$E,COL!$A:$A,C6129,COL!$G:$G,D6129),
IF(AND(A6129="Cervical Cancer Screening", E6129="Cost per service ($USD)"),
SUMIFS(CERV!$E:$E,CERV!$A:$A,C6129,CERV!$G:$G,D6129),
IF(AND(A6129="Cancer Screening for CKD patients", E6129="Cost per service ($USD)"),
SUMIFS(CANSCRN!$E:$E,CANSCRN!$A:$A,C6129,CANSCRN!$G:$G,D6129),
IF(AND(A6129="PSA Testing", E6129="Total Expenditure ($USD per 100,000 patients)"),
SUMIFS(PSA!$F:$F,PSA!$A:$A,C6129,PSA!$G:$G,D6129),
IF(AND(A6129="Colorectal Cancer Screening", E6129="Total Expenditure ($USD per 100,000 patients)"),
SUMIFS(COL!$F:$F,COL!$A:$A,C6129,COL!$G:$G,D6129),
IF(AND(A6129="Cervical Cancer Screening", E6129="Total Expenditure ($USD per 100,000 patients)"),
SUMIFS(CERV!$F:$F,CERV!$A:$A,C6129,CERV!$G:$G,D6129),
SUMIFS(CANSCRN!$F:$F,CANSCRN!$A:$A,C6129,CANSCRN!$G:$G,D6129))))))))))))</f>
        <v>25.947658400000002</v>
      </c>
    </row>
    <row r="6130" spans="1:6" x14ac:dyDescent="0.2">
      <c r="A6130" s="24" t="s">
        <v>105</v>
      </c>
      <c r="B6130" s="24" t="s">
        <v>101</v>
      </c>
      <c r="C6130" s="24" t="s">
        <v>78</v>
      </c>
      <c r="D6130" s="24">
        <v>2010</v>
      </c>
      <c r="E6130" s="24" t="s">
        <v>106</v>
      </c>
      <c r="F6130">
        <f>IF(AND(A6130="PSA Testing", E6130= "Utilization Rate (per 100,000 patients)"),
SUMIFS(PSA!$D:$D,PSA!$A:$A,C6130,PSA!$G:$G,D6130),
IF(AND(A6130="Colorectal Cancer Screening", E6130="Utilization Rate (per 100,000 patients)"),
SUMIFS(COL!$D:$D,COL!$A:$A,C6130,COL!$G:$G, D6130),
IF(AND(A6130="Cervical Cancer Screening", E6130="Utilization Rate (per 100,000 patients)"),
SUMIFS(CERV!$D:$D,CERV!$A:$A,C6130,CERV!$G:$G,D6130),
IF(AND(A6130="Cancer Screening for CKD patients", E6130="Utilization Rate (per 100,000 patients)"),
SUMIFS(CANSCRN!$D:$D,CANSCRN!$A:$A,C6130,CANSCRN!$G:$G,D6130),
IF(AND(A6130="PSA Testing", E6130="Cost per service ($USD)"),
SUMIFS(PSA!$E:$E,PSA!$A:$A,C6130,PSA!$G:$G,D6130),
IF(AND(A6130="Colorectal Cancer Screening", E6130="Cost per service ($USD)"),
SUMIFS(COL!$E:$E,COL!$A:$A,C6130,COL!$G:$G,D6130),
IF(AND(A6130="Cervical Cancer Screening", E6130="Cost per service ($USD)"),
SUMIFS(CERV!$E:$E,CERV!$A:$A,C6130,CERV!$G:$G,D6130),
IF(AND(A6130="Cancer Screening for CKD patients", E6130="Cost per service ($USD)"),
SUMIFS(CANSCRN!$E:$E,CANSCRN!$A:$A,C6130,CANSCRN!$G:$G,D6130),
IF(AND(A6130="PSA Testing", E6130="Total Expenditure ($USD per 100,000 patients)"),
SUMIFS(PSA!$F:$F,PSA!$A:$A,C6130,PSA!$G:$G,D6130),
IF(AND(A6130="Colorectal Cancer Screening", E6130="Total Expenditure ($USD per 100,000 patients)"),
SUMIFS(COL!$F:$F,COL!$A:$A,C6130,COL!$G:$G,D6130),
IF(AND(A6130="Cervical Cancer Screening", E6130="Total Expenditure ($USD per 100,000 patients)"),
SUMIFS(CERV!$F:$F,CERV!$A:$A,C6130,CERV!$G:$G,D6130),
SUMIFS(CANSCRN!$F:$F,CANSCRN!$A:$A,C6130,CANSCRN!$G:$G,D6130))))))))))))</f>
        <v>25.089231699999999</v>
      </c>
    </row>
    <row r="6131" spans="1:6" x14ac:dyDescent="0.2">
      <c r="A6131" s="24" t="s">
        <v>105</v>
      </c>
      <c r="B6131" s="24" t="s">
        <v>101</v>
      </c>
      <c r="C6131" s="24" t="s">
        <v>78</v>
      </c>
      <c r="D6131" s="24">
        <v>2011</v>
      </c>
      <c r="E6131" s="24" t="s">
        <v>106</v>
      </c>
      <c r="F6131">
        <f>IF(AND(A6131="PSA Testing", E6131= "Utilization Rate (per 100,000 patients)"),
SUMIFS(PSA!$D:$D,PSA!$A:$A,C6131,PSA!$G:$G,D6131),
IF(AND(A6131="Colorectal Cancer Screening", E6131="Utilization Rate (per 100,000 patients)"),
SUMIFS(COL!$D:$D,COL!$A:$A,C6131,COL!$G:$G, D6131),
IF(AND(A6131="Cervical Cancer Screening", E6131="Utilization Rate (per 100,000 patients)"),
SUMIFS(CERV!$D:$D,CERV!$A:$A,C6131,CERV!$G:$G,D6131),
IF(AND(A6131="Cancer Screening for CKD patients", E6131="Utilization Rate (per 100,000 patients)"),
SUMIFS(CANSCRN!$D:$D,CANSCRN!$A:$A,C6131,CANSCRN!$G:$G,D6131),
IF(AND(A6131="PSA Testing", E6131="Cost per service ($USD)"),
SUMIFS(PSA!$E:$E,PSA!$A:$A,C6131,PSA!$G:$G,D6131),
IF(AND(A6131="Colorectal Cancer Screening", E6131="Cost per service ($USD)"),
SUMIFS(COL!$E:$E,COL!$A:$A,C6131,COL!$G:$G,D6131),
IF(AND(A6131="Cervical Cancer Screening", E6131="Cost per service ($USD)"),
SUMIFS(CERV!$E:$E,CERV!$A:$A,C6131,CERV!$G:$G,D6131),
IF(AND(A6131="Cancer Screening for CKD patients", E6131="Cost per service ($USD)"),
SUMIFS(CANSCRN!$E:$E,CANSCRN!$A:$A,C6131,CANSCRN!$G:$G,D6131),
IF(AND(A6131="PSA Testing", E6131="Total Expenditure ($USD per 100,000 patients)"),
SUMIFS(PSA!$F:$F,PSA!$A:$A,C6131,PSA!$G:$G,D6131),
IF(AND(A6131="Colorectal Cancer Screening", E6131="Total Expenditure ($USD per 100,000 patients)"),
SUMIFS(COL!$F:$F,COL!$A:$A,C6131,COL!$G:$G,D6131),
IF(AND(A6131="Cervical Cancer Screening", E6131="Total Expenditure ($USD per 100,000 patients)"),
SUMIFS(CERV!$F:$F,CERV!$A:$A,C6131,CERV!$G:$G,D6131),
SUMIFS(CANSCRN!$F:$F,CANSCRN!$A:$A,C6131,CANSCRN!$G:$G,D6131))))))))))))</f>
        <v>31.781428600000002</v>
      </c>
    </row>
    <row r="6132" spans="1:6" x14ac:dyDescent="0.2">
      <c r="A6132" s="24" t="s">
        <v>105</v>
      </c>
      <c r="B6132" s="24" t="s">
        <v>101</v>
      </c>
      <c r="C6132" s="24" t="s">
        <v>78</v>
      </c>
      <c r="D6132" s="24">
        <v>2012</v>
      </c>
      <c r="E6132" s="24" t="s">
        <v>106</v>
      </c>
      <c r="F6132">
        <f>IF(AND(A6132="PSA Testing", E6132= "Utilization Rate (per 100,000 patients)"),
SUMIFS(PSA!$D:$D,PSA!$A:$A,C6132,PSA!$G:$G,D6132),
IF(AND(A6132="Colorectal Cancer Screening", E6132="Utilization Rate (per 100,000 patients)"),
SUMIFS(COL!$D:$D,COL!$A:$A,C6132,COL!$G:$G, D6132),
IF(AND(A6132="Cervical Cancer Screening", E6132="Utilization Rate (per 100,000 patients)"),
SUMIFS(CERV!$D:$D,CERV!$A:$A,C6132,CERV!$G:$G,D6132),
IF(AND(A6132="Cancer Screening for CKD patients", E6132="Utilization Rate (per 100,000 patients)"),
SUMIFS(CANSCRN!$D:$D,CANSCRN!$A:$A,C6132,CANSCRN!$G:$G,D6132),
IF(AND(A6132="PSA Testing", E6132="Cost per service ($USD)"),
SUMIFS(PSA!$E:$E,PSA!$A:$A,C6132,PSA!$G:$G,D6132),
IF(AND(A6132="Colorectal Cancer Screening", E6132="Cost per service ($USD)"),
SUMIFS(COL!$E:$E,COL!$A:$A,C6132,COL!$G:$G,D6132),
IF(AND(A6132="Cervical Cancer Screening", E6132="Cost per service ($USD)"),
SUMIFS(CERV!$E:$E,CERV!$A:$A,C6132,CERV!$G:$G,D6132),
IF(AND(A6132="Cancer Screening for CKD patients", E6132="Cost per service ($USD)"),
SUMIFS(CANSCRN!$E:$E,CANSCRN!$A:$A,C6132,CANSCRN!$G:$G,D6132),
IF(AND(A6132="PSA Testing", E6132="Total Expenditure ($USD per 100,000 patients)"),
SUMIFS(PSA!$F:$F,PSA!$A:$A,C6132,PSA!$G:$G,D6132),
IF(AND(A6132="Colorectal Cancer Screening", E6132="Total Expenditure ($USD per 100,000 patients)"),
SUMIFS(COL!$F:$F,COL!$A:$A,C6132,COL!$G:$G,D6132),
IF(AND(A6132="Cervical Cancer Screening", E6132="Total Expenditure ($USD per 100,000 patients)"),
SUMIFS(CERV!$F:$F,CERV!$A:$A,C6132,CERV!$G:$G,D6132),
SUMIFS(CANSCRN!$F:$F,CANSCRN!$A:$A,C6132,CANSCRN!$G:$G,D6132))))))))))))</f>
        <v>32.0786546</v>
      </c>
    </row>
    <row r="6133" spans="1:6" x14ac:dyDescent="0.2">
      <c r="A6133" s="24" t="s">
        <v>105</v>
      </c>
      <c r="B6133" s="24" t="s">
        <v>101</v>
      </c>
      <c r="C6133" s="24" t="s">
        <v>78</v>
      </c>
      <c r="D6133" s="24">
        <v>2013</v>
      </c>
      <c r="E6133" s="24" t="s">
        <v>106</v>
      </c>
      <c r="F6133">
        <f>IF(AND(A6133="PSA Testing", E6133= "Utilization Rate (per 100,000 patients)"),
SUMIFS(PSA!$D:$D,PSA!$A:$A,C6133,PSA!$G:$G,D6133),
IF(AND(A6133="Colorectal Cancer Screening", E6133="Utilization Rate (per 100,000 patients)"),
SUMIFS(COL!$D:$D,COL!$A:$A,C6133,COL!$G:$G, D6133),
IF(AND(A6133="Cervical Cancer Screening", E6133="Utilization Rate (per 100,000 patients)"),
SUMIFS(CERV!$D:$D,CERV!$A:$A,C6133,CERV!$G:$G,D6133),
IF(AND(A6133="Cancer Screening for CKD patients", E6133="Utilization Rate (per 100,000 patients)"),
SUMIFS(CANSCRN!$D:$D,CANSCRN!$A:$A,C6133,CANSCRN!$G:$G,D6133),
IF(AND(A6133="PSA Testing", E6133="Cost per service ($USD)"),
SUMIFS(PSA!$E:$E,PSA!$A:$A,C6133,PSA!$G:$G,D6133),
IF(AND(A6133="Colorectal Cancer Screening", E6133="Cost per service ($USD)"),
SUMIFS(COL!$E:$E,COL!$A:$A,C6133,COL!$G:$G,D6133),
IF(AND(A6133="Cervical Cancer Screening", E6133="Cost per service ($USD)"),
SUMIFS(CERV!$E:$E,CERV!$A:$A,C6133,CERV!$G:$G,D6133),
IF(AND(A6133="Cancer Screening for CKD patients", E6133="Cost per service ($USD)"),
SUMIFS(CANSCRN!$E:$E,CANSCRN!$A:$A,C6133,CANSCRN!$G:$G,D6133),
IF(AND(A6133="PSA Testing", E6133="Total Expenditure ($USD per 100,000 patients)"),
SUMIFS(PSA!$F:$F,PSA!$A:$A,C6133,PSA!$G:$G,D6133),
IF(AND(A6133="Colorectal Cancer Screening", E6133="Total Expenditure ($USD per 100,000 patients)"),
SUMIFS(COL!$F:$F,COL!$A:$A,C6133,COL!$G:$G,D6133),
IF(AND(A6133="Cervical Cancer Screening", E6133="Total Expenditure ($USD per 100,000 patients)"),
SUMIFS(CERV!$F:$F,CERV!$A:$A,C6133,CERV!$G:$G,D6133),
SUMIFS(CANSCRN!$F:$F,CANSCRN!$A:$A,C6133,CANSCRN!$G:$G,D6133))))))))))))</f>
        <v>35.130097800000001</v>
      </c>
    </row>
    <row r="6134" spans="1:6" x14ac:dyDescent="0.2">
      <c r="A6134" s="24" t="s">
        <v>105</v>
      </c>
      <c r="B6134" s="24" t="s">
        <v>101</v>
      </c>
      <c r="C6134" s="24" t="s">
        <v>78</v>
      </c>
      <c r="D6134" s="24">
        <v>2014</v>
      </c>
      <c r="E6134" s="24" t="s">
        <v>106</v>
      </c>
      <c r="F6134">
        <f>IF(AND(A6134="PSA Testing", E6134= "Utilization Rate (per 100,000 patients)"),
SUMIFS(PSA!$D:$D,PSA!$A:$A,C6134,PSA!$G:$G,D6134),
IF(AND(A6134="Colorectal Cancer Screening", E6134="Utilization Rate (per 100,000 patients)"),
SUMIFS(COL!$D:$D,COL!$A:$A,C6134,COL!$G:$G, D6134),
IF(AND(A6134="Cervical Cancer Screening", E6134="Utilization Rate (per 100,000 patients)"),
SUMIFS(CERV!$D:$D,CERV!$A:$A,C6134,CERV!$G:$G,D6134),
IF(AND(A6134="Cancer Screening for CKD patients", E6134="Utilization Rate (per 100,000 patients)"),
SUMIFS(CANSCRN!$D:$D,CANSCRN!$A:$A,C6134,CANSCRN!$G:$G,D6134),
IF(AND(A6134="PSA Testing", E6134="Cost per service ($USD)"),
SUMIFS(PSA!$E:$E,PSA!$A:$A,C6134,PSA!$G:$G,D6134),
IF(AND(A6134="Colorectal Cancer Screening", E6134="Cost per service ($USD)"),
SUMIFS(COL!$E:$E,COL!$A:$A,C6134,COL!$G:$G,D6134),
IF(AND(A6134="Cervical Cancer Screening", E6134="Cost per service ($USD)"),
SUMIFS(CERV!$E:$E,CERV!$A:$A,C6134,CERV!$G:$G,D6134),
IF(AND(A6134="Cancer Screening for CKD patients", E6134="Cost per service ($USD)"),
SUMIFS(CANSCRN!$E:$E,CANSCRN!$A:$A,C6134,CANSCRN!$G:$G,D6134),
IF(AND(A6134="PSA Testing", E6134="Total Expenditure ($USD per 100,000 patients)"),
SUMIFS(PSA!$F:$F,PSA!$A:$A,C6134,PSA!$G:$G,D6134),
IF(AND(A6134="Colorectal Cancer Screening", E6134="Total Expenditure ($USD per 100,000 patients)"),
SUMIFS(COL!$F:$F,COL!$A:$A,C6134,COL!$G:$G,D6134),
IF(AND(A6134="Cervical Cancer Screening", E6134="Total Expenditure ($USD per 100,000 patients)"),
SUMIFS(CERV!$F:$F,CERV!$A:$A,C6134,CERV!$G:$G,D6134),
SUMIFS(CANSCRN!$F:$F,CANSCRN!$A:$A,C6134,CANSCRN!$G:$G,D6134))))))))))))</f>
        <v>33.973799</v>
      </c>
    </row>
    <row r="6135" spans="1:6" x14ac:dyDescent="0.2">
      <c r="A6135" s="24" t="s">
        <v>105</v>
      </c>
      <c r="B6135" s="24" t="s">
        <v>101</v>
      </c>
      <c r="C6135" s="24" t="s">
        <v>78</v>
      </c>
      <c r="D6135" s="24">
        <v>2015</v>
      </c>
      <c r="E6135" s="24" t="s">
        <v>106</v>
      </c>
      <c r="F6135">
        <f>IF(AND(A6135="PSA Testing", E6135= "Utilization Rate (per 100,000 patients)"),
SUMIFS(PSA!$D:$D,PSA!$A:$A,C6135,PSA!$G:$G,D6135),
IF(AND(A6135="Colorectal Cancer Screening", E6135="Utilization Rate (per 100,000 patients)"),
SUMIFS(COL!$D:$D,COL!$A:$A,C6135,COL!$G:$G, D6135),
IF(AND(A6135="Cervical Cancer Screening", E6135="Utilization Rate (per 100,000 patients)"),
SUMIFS(CERV!$D:$D,CERV!$A:$A,C6135,CERV!$G:$G,D6135),
IF(AND(A6135="Cancer Screening for CKD patients", E6135="Utilization Rate (per 100,000 patients)"),
SUMIFS(CANSCRN!$D:$D,CANSCRN!$A:$A,C6135,CANSCRN!$G:$G,D6135),
IF(AND(A6135="PSA Testing", E6135="Cost per service ($USD)"),
SUMIFS(PSA!$E:$E,PSA!$A:$A,C6135,PSA!$G:$G,D6135),
IF(AND(A6135="Colorectal Cancer Screening", E6135="Cost per service ($USD)"),
SUMIFS(COL!$E:$E,COL!$A:$A,C6135,COL!$G:$G,D6135),
IF(AND(A6135="Cervical Cancer Screening", E6135="Cost per service ($USD)"),
SUMIFS(CERV!$E:$E,CERV!$A:$A,C6135,CERV!$G:$G,D6135),
IF(AND(A6135="Cancer Screening for CKD patients", E6135="Cost per service ($USD)"),
SUMIFS(CANSCRN!$E:$E,CANSCRN!$A:$A,C6135,CANSCRN!$G:$G,D6135),
IF(AND(A6135="PSA Testing", E6135="Total Expenditure ($USD per 100,000 patients)"),
SUMIFS(PSA!$F:$F,PSA!$A:$A,C6135,PSA!$G:$G,D6135),
IF(AND(A6135="Colorectal Cancer Screening", E6135="Total Expenditure ($USD per 100,000 patients)"),
SUMIFS(COL!$F:$F,COL!$A:$A,C6135,COL!$G:$G,D6135),
IF(AND(A6135="Cervical Cancer Screening", E6135="Total Expenditure ($USD per 100,000 patients)"),
SUMIFS(CERV!$F:$F,CERV!$A:$A,C6135,CERV!$G:$G,D6135),
SUMIFS(CANSCRN!$F:$F,CANSCRN!$A:$A,C6135,CANSCRN!$G:$G,D6135))))))))))))</f>
        <v>34.966828599999999</v>
      </c>
    </row>
    <row r="6136" spans="1:6" x14ac:dyDescent="0.2">
      <c r="A6136" s="24" t="s">
        <v>105</v>
      </c>
      <c r="B6136" s="24" t="s">
        <v>101</v>
      </c>
      <c r="C6136" s="24" t="s">
        <v>78</v>
      </c>
      <c r="D6136" s="24">
        <v>2016</v>
      </c>
      <c r="E6136" s="24" t="s">
        <v>106</v>
      </c>
      <c r="F6136">
        <f>IF(AND(A6136="PSA Testing", E6136= "Utilization Rate (per 100,000 patients)"),
SUMIFS(PSA!$D:$D,PSA!$A:$A,C6136,PSA!$G:$G,D6136),
IF(AND(A6136="Colorectal Cancer Screening", E6136="Utilization Rate (per 100,000 patients)"),
SUMIFS(COL!$D:$D,COL!$A:$A,C6136,COL!$G:$G, D6136),
IF(AND(A6136="Cervical Cancer Screening", E6136="Utilization Rate (per 100,000 patients)"),
SUMIFS(CERV!$D:$D,CERV!$A:$A,C6136,CERV!$G:$G,D6136),
IF(AND(A6136="Cancer Screening for CKD patients", E6136="Utilization Rate (per 100,000 patients)"),
SUMIFS(CANSCRN!$D:$D,CANSCRN!$A:$A,C6136,CANSCRN!$G:$G,D6136),
IF(AND(A6136="PSA Testing", E6136="Cost per service ($USD)"),
SUMIFS(PSA!$E:$E,PSA!$A:$A,C6136,PSA!$G:$G,D6136),
IF(AND(A6136="Colorectal Cancer Screening", E6136="Cost per service ($USD)"),
SUMIFS(COL!$E:$E,COL!$A:$A,C6136,COL!$G:$G,D6136),
IF(AND(A6136="Cervical Cancer Screening", E6136="Cost per service ($USD)"),
SUMIFS(CERV!$E:$E,CERV!$A:$A,C6136,CERV!$G:$G,D6136),
IF(AND(A6136="Cancer Screening for CKD patients", E6136="Cost per service ($USD)"),
SUMIFS(CANSCRN!$E:$E,CANSCRN!$A:$A,C6136,CANSCRN!$G:$G,D6136),
IF(AND(A6136="PSA Testing", E6136="Total Expenditure ($USD per 100,000 patients)"),
SUMIFS(PSA!$F:$F,PSA!$A:$A,C6136,PSA!$G:$G,D6136),
IF(AND(A6136="Colorectal Cancer Screening", E6136="Total Expenditure ($USD per 100,000 patients)"),
SUMIFS(COL!$F:$F,COL!$A:$A,C6136,COL!$G:$G,D6136),
IF(AND(A6136="Cervical Cancer Screening", E6136="Total Expenditure ($USD per 100,000 patients)"),
SUMIFS(CERV!$F:$F,CERV!$A:$A,C6136,CERV!$G:$G,D6136),
SUMIFS(CANSCRN!$F:$F,CANSCRN!$A:$A,C6136,CANSCRN!$G:$G,D6136))))))))))))</f>
        <v>35.300060999999999</v>
      </c>
    </row>
    <row r="6137" spans="1:6" x14ac:dyDescent="0.2">
      <c r="A6137" s="24" t="s">
        <v>105</v>
      </c>
      <c r="B6137" s="24" t="s">
        <v>101</v>
      </c>
      <c r="C6137" s="24" t="s">
        <v>78</v>
      </c>
      <c r="D6137" s="24">
        <v>2017</v>
      </c>
      <c r="E6137" s="24" t="s">
        <v>106</v>
      </c>
      <c r="F6137">
        <f>IF(AND(A6137="PSA Testing", E6137= "Utilization Rate (per 100,000 patients)"),
SUMIFS(PSA!$D:$D,PSA!$A:$A,C6137,PSA!$G:$G,D6137),
IF(AND(A6137="Colorectal Cancer Screening", E6137="Utilization Rate (per 100,000 patients)"),
SUMIFS(COL!$D:$D,COL!$A:$A,C6137,COL!$G:$G, D6137),
IF(AND(A6137="Cervical Cancer Screening", E6137="Utilization Rate (per 100,000 patients)"),
SUMIFS(CERV!$D:$D,CERV!$A:$A,C6137,CERV!$G:$G,D6137),
IF(AND(A6137="Cancer Screening for CKD patients", E6137="Utilization Rate (per 100,000 patients)"),
SUMIFS(CANSCRN!$D:$D,CANSCRN!$A:$A,C6137,CANSCRN!$G:$G,D6137),
IF(AND(A6137="PSA Testing", E6137="Cost per service ($USD)"),
SUMIFS(PSA!$E:$E,PSA!$A:$A,C6137,PSA!$G:$G,D6137),
IF(AND(A6137="Colorectal Cancer Screening", E6137="Cost per service ($USD)"),
SUMIFS(COL!$E:$E,COL!$A:$A,C6137,COL!$G:$G,D6137),
IF(AND(A6137="Cervical Cancer Screening", E6137="Cost per service ($USD)"),
SUMIFS(CERV!$E:$E,CERV!$A:$A,C6137,CERV!$G:$G,D6137),
IF(AND(A6137="Cancer Screening for CKD patients", E6137="Cost per service ($USD)"),
SUMIFS(CANSCRN!$E:$E,CANSCRN!$A:$A,C6137,CANSCRN!$G:$G,D6137),
IF(AND(A6137="PSA Testing", E6137="Total Expenditure ($USD per 100,000 patients)"),
SUMIFS(PSA!$F:$F,PSA!$A:$A,C6137,PSA!$G:$G,D6137),
IF(AND(A6137="Colorectal Cancer Screening", E6137="Total Expenditure ($USD per 100,000 patients)"),
SUMIFS(COL!$F:$F,COL!$A:$A,C6137,COL!$G:$G,D6137),
IF(AND(A6137="Cervical Cancer Screening", E6137="Total Expenditure ($USD per 100,000 patients)"),
SUMIFS(CERV!$F:$F,CERV!$A:$A,C6137,CERV!$G:$G,D6137),
SUMIFS(CANSCRN!$F:$F,CANSCRN!$A:$A,C6137,CANSCRN!$G:$G,D6137))))))))))))</f>
        <v>35.512872600000001</v>
      </c>
    </row>
    <row r="6138" spans="1:6" x14ac:dyDescent="0.2">
      <c r="A6138" s="24" t="s">
        <v>105</v>
      </c>
      <c r="B6138" s="24" t="s">
        <v>101</v>
      </c>
      <c r="C6138" s="24" t="s">
        <v>78</v>
      </c>
      <c r="D6138" s="24">
        <v>2018</v>
      </c>
      <c r="E6138" s="24" t="s">
        <v>106</v>
      </c>
      <c r="F6138">
        <f>IF(AND(A6138="PSA Testing", E6138= "Utilization Rate (per 100,000 patients)"),
SUMIFS(PSA!$D:$D,PSA!$A:$A,C6138,PSA!$G:$G,D6138),
IF(AND(A6138="Colorectal Cancer Screening", E6138="Utilization Rate (per 100,000 patients)"),
SUMIFS(COL!$D:$D,COL!$A:$A,C6138,COL!$G:$G, D6138),
IF(AND(A6138="Cervical Cancer Screening", E6138="Utilization Rate (per 100,000 patients)"),
SUMIFS(CERV!$D:$D,CERV!$A:$A,C6138,CERV!$G:$G,D6138),
IF(AND(A6138="Cancer Screening for CKD patients", E6138="Utilization Rate (per 100,000 patients)"),
SUMIFS(CANSCRN!$D:$D,CANSCRN!$A:$A,C6138,CANSCRN!$G:$G,D6138),
IF(AND(A6138="PSA Testing", E6138="Cost per service ($USD)"),
SUMIFS(PSA!$E:$E,PSA!$A:$A,C6138,PSA!$G:$G,D6138),
IF(AND(A6138="Colorectal Cancer Screening", E6138="Cost per service ($USD)"),
SUMIFS(COL!$E:$E,COL!$A:$A,C6138,COL!$G:$G,D6138),
IF(AND(A6138="Cervical Cancer Screening", E6138="Cost per service ($USD)"),
SUMIFS(CERV!$E:$E,CERV!$A:$A,C6138,CERV!$G:$G,D6138),
IF(AND(A6138="Cancer Screening for CKD patients", E6138="Cost per service ($USD)"),
SUMIFS(CANSCRN!$E:$E,CANSCRN!$A:$A,C6138,CANSCRN!$G:$G,D6138),
IF(AND(A6138="PSA Testing", E6138="Total Expenditure ($USD per 100,000 patients)"),
SUMIFS(PSA!$F:$F,PSA!$A:$A,C6138,PSA!$G:$G,D6138),
IF(AND(A6138="Colorectal Cancer Screening", E6138="Total Expenditure ($USD per 100,000 patients)"),
SUMIFS(COL!$F:$F,COL!$A:$A,C6138,COL!$G:$G,D6138),
IF(AND(A6138="Cervical Cancer Screening", E6138="Total Expenditure ($USD per 100,000 patients)"),
SUMIFS(CERV!$F:$F,CERV!$A:$A,C6138,CERV!$G:$G,D6138),
SUMIFS(CANSCRN!$F:$F,CANSCRN!$A:$A,C6138,CANSCRN!$G:$G,D6138))))))))))))</f>
        <v>34.708407399999999</v>
      </c>
    </row>
    <row r="6139" spans="1:6" x14ac:dyDescent="0.2">
      <c r="A6139" s="24" t="s">
        <v>105</v>
      </c>
      <c r="B6139" s="24" t="s">
        <v>101</v>
      </c>
      <c r="C6139" s="24" t="s">
        <v>78</v>
      </c>
      <c r="D6139" s="24">
        <v>2019</v>
      </c>
      <c r="E6139" s="24" t="s">
        <v>106</v>
      </c>
      <c r="F6139">
        <f>IF(AND(A6139="PSA Testing", E6139= "Utilization Rate (per 100,000 patients)"),
SUMIFS(PSA!$D:$D,PSA!$A:$A,C6139,PSA!$G:$G,D6139),
IF(AND(A6139="Colorectal Cancer Screening", E6139="Utilization Rate (per 100,000 patients)"),
SUMIFS(COL!$D:$D,COL!$A:$A,C6139,COL!$G:$G, D6139),
IF(AND(A6139="Cervical Cancer Screening", E6139="Utilization Rate (per 100,000 patients)"),
SUMIFS(CERV!$D:$D,CERV!$A:$A,C6139,CERV!$G:$G,D6139),
IF(AND(A6139="Cancer Screening for CKD patients", E6139="Utilization Rate (per 100,000 patients)"),
SUMIFS(CANSCRN!$D:$D,CANSCRN!$A:$A,C6139,CANSCRN!$G:$G,D6139),
IF(AND(A6139="PSA Testing", E6139="Cost per service ($USD)"),
SUMIFS(PSA!$E:$E,PSA!$A:$A,C6139,PSA!$G:$G,D6139),
IF(AND(A6139="Colorectal Cancer Screening", E6139="Cost per service ($USD)"),
SUMIFS(COL!$E:$E,COL!$A:$A,C6139,COL!$G:$G,D6139),
IF(AND(A6139="Cervical Cancer Screening", E6139="Cost per service ($USD)"),
SUMIFS(CERV!$E:$E,CERV!$A:$A,C6139,CERV!$G:$G,D6139),
IF(AND(A6139="Cancer Screening for CKD patients", E6139="Cost per service ($USD)"),
SUMIFS(CANSCRN!$E:$E,CANSCRN!$A:$A,C6139,CANSCRN!$G:$G,D6139),
IF(AND(A6139="PSA Testing", E6139="Total Expenditure ($USD per 100,000 patients)"),
SUMIFS(PSA!$F:$F,PSA!$A:$A,C6139,PSA!$G:$G,D6139),
IF(AND(A6139="Colorectal Cancer Screening", E6139="Total Expenditure ($USD per 100,000 patients)"),
SUMIFS(COL!$F:$F,COL!$A:$A,C6139,COL!$G:$G,D6139),
IF(AND(A6139="Cervical Cancer Screening", E6139="Total Expenditure ($USD per 100,000 patients)"),
SUMIFS(CERV!$F:$F,CERV!$A:$A,C6139,CERV!$G:$G,D6139),
SUMIFS(CANSCRN!$F:$F,CANSCRN!$A:$A,C6139,CANSCRN!$G:$G,D6139))))))))))))</f>
        <v>30.326783899999999</v>
      </c>
    </row>
    <row r="6140" spans="1:6" x14ac:dyDescent="0.2">
      <c r="A6140" s="24" t="s">
        <v>105</v>
      </c>
      <c r="B6140" s="24" t="s">
        <v>101</v>
      </c>
      <c r="C6140" s="24" t="s">
        <v>79</v>
      </c>
      <c r="D6140" s="24">
        <v>2009</v>
      </c>
      <c r="E6140" s="24" t="s">
        <v>106</v>
      </c>
      <c r="F6140">
        <f>IF(AND(A6140="PSA Testing", E6140= "Utilization Rate (per 100,000 patients)"),
SUMIFS(PSA!$D:$D,PSA!$A:$A,C6140,PSA!$G:$G,D6140),
IF(AND(A6140="Colorectal Cancer Screening", E6140="Utilization Rate (per 100,000 patients)"),
SUMIFS(COL!$D:$D,COL!$A:$A,C6140,COL!$G:$G, D6140),
IF(AND(A6140="Cervical Cancer Screening", E6140="Utilization Rate (per 100,000 patients)"),
SUMIFS(CERV!$D:$D,CERV!$A:$A,C6140,CERV!$G:$G,D6140),
IF(AND(A6140="Cancer Screening for CKD patients", E6140="Utilization Rate (per 100,000 patients)"),
SUMIFS(CANSCRN!$D:$D,CANSCRN!$A:$A,C6140,CANSCRN!$G:$G,D6140),
IF(AND(A6140="PSA Testing", E6140="Cost per service ($USD)"),
SUMIFS(PSA!$E:$E,PSA!$A:$A,C6140,PSA!$G:$G,D6140),
IF(AND(A6140="Colorectal Cancer Screening", E6140="Cost per service ($USD)"),
SUMIFS(COL!$E:$E,COL!$A:$A,C6140,COL!$G:$G,D6140),
IF(AND(A6140="Cervical Cancer Screening", E6140="Cost per service ($USD)"),
SUMIFS(CERV!$E:$E,CERV!$A:$A,C6140,CERV!$G:$G,D6140),
IF(AND(A6140="Cancer Screening for CKD patients", E6140="Cost per service ($USD)"),
SUMIFS(CANSCRN!$E:$E,CANSCRN!$A:$A,C6140,CANSCRN!$G:$G,D6140),
IF(AND(A6140="PSA Testing", E6140="Total Expenditure ($USD per 100,000 patients)"),
SUMIFS(PSA!$F:$F,PSA!$A:$A,C6140,PSA!$G:$G,D6140),
IF(AND(A6140="Colorectal Cancer Screening", E6140="Total Expenditure ($USD per 100,000 patients)"),
SUMIFS(COL!$F:$F,COL!$A:$A,C6140,COL!$G:$G,D6140),
IF(AND(A6140="Cervical Cancer Screening", E6140="Total Expenditure ($USD per 100,000 patients)"),
SUMIFS(CERV!$F:$F,CERV!$A:$A,C6140,CERV!$G:$G,D6140),
SUMIFS(CANSCRN!$F:$F,CANSCRN!$A:$A,C6140,CANSCRN!$G:$G,D6140))))))))))))</f>
        <v>25.566713199999999</v>
      </c>
    </row>
    <row r="6141" spans="1:6" x14ac:dyDescent="0.2">
      <c r="A6141" s="24" t="s">
        <v>105</v>
      </c>
      <c r="B6141" s="24" t="s">
        <v>101</v>
      </c>
      <c r="C6141" s="24" t="s">
        <v>79</v>
      </c>
      <c r="D6141" s="24">
        <v>2010</v>
      </c>
      <c r="E6141" s="24" t="s">
        <v>106</v>
      </c>
      <c r="F6141">
        <f>IF(AND(A6141="PSA Testing", E6141= "Utilization Rate (per 100,000 patients)"),
SUMIFS(PSA!$D:$D,PSA!$A:$A,C6141,PSA!$G:$G,D6141),
IF(AND(A6141="Colorectal Cancer Screening", E6141="Utilization Rate (per 100,000 patients)"),
SUMIFS(COL!$D:$D,COL!$A:$A,C6141,COL!$G:$G, D6141),
IF(AND(A6141="Cervical Cancer Screening", E6141="Utilization Rate (per 100,000 patients)"),
SUMIFS(CERV!$D:$D,CERV!$A:$A,C6141,CERV!$G:$G,D6141),
IF(AND(A6141="Cancer Screening for CKD patients", E6141="Utilization Rate (per 100,000 patients)"),
SUMIFS(CANSCRN!$D:$D,CANSCRN!$A:$A,C6141,CANSCRN!$G:$G,D6141),
IF(AND(A6141="PSA Testing", E6141="Cost per service ($USD)"),
SUMIFS(PSA!$E:$E,PSA!$A:$A,C6141,PSA!$G:$G,D6141),
IF(AND(A6141="Colorectal Cancer Screening", E6141="Cost per service ($USD)"),
SUMIFS(COL!$E:$E,COL!$A:$A,C6141,COL!$G:$G,D6141),
IF(AND(A6141="Cervical Cancer Screening", E6141="Cost per service ($USD)"),
SUMIFS(CERV!$E:$E,CERV!$A:$A,C6141,CERV!$G:$G,D6141),
IF(AND(A6141="Cancer Screening for CKD patients", E6141="Cost per service ($USD)"),
SUMIFS(CANSCRN!$E:$E,CANSCRN!$A:$A,C6141,CANSCRN!$G:$G,D6141),
IF(AND(A6141="PSA Testing", E6141="Total Expenditure ($USD per 100,000 patients)"),
SUMIFS(PSA!$F:$F,PSA!$A:$A,C6141,PSA!$G:$G,D6141),
IF(AND(A6141="Colorectal Cancer Screening", E6141="Total Expenditure ($USD per 100,000 patients)"),
SUMIFS(COL!$F:$F,COL!$A:$A,C6141,COL!$G:$G,D6141),
IF(AND(A6141="Cervical Cancer Screening", E6141="Total Expenditure ($USD per 100,000 patients)"),
SUMIFS(CERV!$F:$F,CERV!$A:$A,C6141,CERV!$G:$G,D6141),
SUMIFS(CANSCRN!$F:$F,CANSCRN!$A:$A,C6141,CANSCRN!$G:$G,D6141))))))))))))</f>
        <v>24.970882799999998</v>
      </c>
    </row>
    <row r="6142" spans="1:6" x14ac:dyDescent="0.2">
      <c r="A6142" s="24" t="s">
        <v>105</v>
      </c>
      <c r="B6142" s="24" t="s">
        <v>101</v>
      </c>
      <c r="C6142" s="24" t="s">
        <v>79</v>
      </c>
      <c r="D6142" s="24">
        <v>2011</v>
      </c>
      <c r="E6142" s="24" t="s">
        <v>106</v>
      </c>
      <c r="F6142">
        <f>IF(AND(A6142="PSA Testing", E6142= "Utilization Rate (per 100,000 patients)"),
SUMIFS(PSA!$D:$D,PSA!$A:$A,C6142,PSA!$G:$G,D6142),
IF(AND(A6142="Colorectal Cancer Screening", E6142="Utilization Rate (per 100,000 patients)"),
SUMIFS(COL!$D:$D,COL!$A:$A,C6142,COL!$G:$G, D6142),
IF(AND(A6142="Cervical Cancer Screening", E6142="Utilization Rate (per 100,000 patients)"),
SUMIFS(CERV!$D:$D,CERV!$A:$A,C6142,CERV!$G:$G,D6142),
IF(AND(A6142="Cancer Screening for CKD patients", E6142="Utilization Rate (per 100,000 patients)"),
SUMIFS(CANSCRN!$D:$D,CANSCRN!$A:$A,C6142,CANSCRN!$G:$G,D6142),
IF(AND(A6142="PSA Testing", E6142="Cost per service ($USD)"),
SUMIFS(PSA!$E:$E,PSA!$A:$A,C6142,PSA!$G:$G,D6142),
IF(AND(A6142="Colorectal Cancer Screening", E6142="Cost per service ($USD)"),
SUMIFS(COL!$E:$E,COL!$A:$A,C6142,COL!$G:$G,D6142),
IF(AND(A6142="Cervical Cancer Screening", E6142="Cost per service ($USD)"),
SUMIFS(CERV!$E:$E,CERV!$A:$A,C6142,CERV!$G:$G,D6142),
IF(AND(A6142="Cancer Screening for CKD patients", E6142="Cost per service ($USD)"),
SUMIFS(CANSCRN!$E:$E,CANSCRN!$A:$A,C6142,CANSCRN!$G:$G,D6142),
IF(AND(A6142="PSA Testing", E6142="Total Expenditure ($USD per 100,000 patients)"),
SUMIFS(PSA!$F:$F,PSA!$A:$A,C6142,PSA!$G:$G,D6142),
IF(AND(A6142="Colorectal Cancer Screening", E6142="Total Expenditure ($USD per 100,000 patients)"),
SUMIFS(COL!$F:$F,COL!$A:$A,C6142,COL!$G:$G,D6142),
IF(AND(A6142="Cervical Cancer Screening", E6142="Total Expenditure ($USD per 100,000 patients)"),
SUMIFS(CERV!$F:$F,CERV!$A:$A,C6142,CERV!$G:$G,D6142),
SUMIFS(CANSCRN!$F:$F,CANSCRN!$A:$A,C6142,CANSCRN!$G:$G,D6142))))))))))))</f>
        <v>27.7495309</v>
      </c>
    </row>
    <row r="6143" spans="1:6" x14ac:dyDescent="0.2">
      <c r="A6143" s="24" t="s">
        <v>105</v>
      </c>
      <c r="B6143" s="24" t="s">
        <v>101</v>
      </c>
      <c r="C6143" s="24" t="s">
        <v>79</v>
      </c>
      <c r="D6143" s="24">
        <v>2012</v>
      </c>
      <c r="E6143" s="24" t="s">
        <v>106</v>
      </c>
      <c r="F6143">
        <f>IF(AND(A6143="PSA Testing", E6143= "Utilization Rate (per 100,000 patients)"),
SUMIFS(PSA!$D:$D,PSA!$A:$A,C6143,PSA!$G:$G,D6143),
IF(AND(A6143="Colorectal Cancer Screening", E6143="Utilization Rate (per 100,000 patients)"),
SUMIFS(COL!$D:$D,COL!$A:$A,C6143,COL!$G:$G, D6143),
IF(AND(A6143="Cervical Cancer Screening", E6143="Utilization Rate (per 100,000 patients)"),
SUMIFS(CERV!$D:$D,CERV!$A:$A,C6143,CERV!$G:$G,D6143),
IF(AND(A6143="Cancer Screening for CKD patients", E6143="Utilization Rate (per 100,000 patients)"),
SUMIFS(CANSCRN!$D:$D,CANSCRN!$A:$A,C6143,CANSCRN!$G:$G,D6143),
IF(AND(A6143="PSA Testing", E6143="Cost per service ($USD)"),
SUMIFS(PSA!$E:$E,PSA!$A:$A,C6143,PSA!$G:$G,D6143),
IF(AND(A6143="Colorectal Cancer Screening", E6143="Cost per service ($USD)"),
SUMIFS(COL!$E:$E,COL!$A:$A,C6143,COL!$G:$G,D6143),
IF(AND(A6143="Cervical Cancer Screening", E6143="Cost per service ($USD)"),
SUMIFS(CERV!$E:$E,CERV!$A:$A,C6143,CERV!$G:$G,D6143),
IF(AND(A6143="Cancer Screening for CKD patients", E6143="Cost per service ($USD)"),
SUMIFS(CANSCRN!$E:$E,CANSCRN!$A:$A,C6143,CANSCRN!$G:$G,D6143),
IF(AND(A6143="PSA Testing", E6143="Total Expenditure ($USD per 100,000 patients)"),
SUMIFS(PSA!$F:$F,PSA!$A:$A,C6143,PSA!$G:$G,D6143),
IF(AND(A6143="Colorectal Cancer Screening", E6143="Total Expenditure ($USD per 100,000 patients)"),
SUMIFS(COL!$F:$F,COL!$A:$A,C6143,COL!$G:$G,D6143),
IF(AND(A6143="Cervical Cancer Screening", E6143="Total Expenditure ($USD per 100,000 patients)"),
SUMIFS(CERV!$F:$F,CERV!$A:$A,C6143,CERV!$G:$G,D6143),
SUMIFS(CANSCRN!$F:$F,CANSCRN!$A:$A,C6143,CANSCRN!$G:$G,D6143))))))))))))</f>
        <v>26.495665800000001</v>
      </c>
    </row>
    <row r="6144" spans="1:6" x14ac:dyDescent="0.2">
      <c r="A6144" s="24" t="s">
        <v>105</v>
      </c>
      <c r="B6144" s="24" t="s">
        <v>101</v>
      </c>
      <c r="C6144" s="24" t="s">
        <v>79</v>
      </c>
      <c r="D6144" s="24">
        <v>2013</v>
      </c>
      <c r="E6144" s="24" t="s">
        <v>106</v>
      </c>
      <c r="F6144">
        <f>IF(AND(A6144="PSA Testing", E6144= "Utilization Rate (per 100,000 patients)"),
SUMIFS(PSA!$D:$D,PSA!$A:$A,C6144,PSA!$G:$G,D6144),
IF(AND(A6144="Colorectal Cancer Screening", E6144="Utilization Rate (per 100,000 patients)"),
SUMIFS(COL!$D:$D,COL!$A:$A,C6144,COL!$G:$G, D6144),
IF(AND(A6144="Cervical Cancer Screening", E6144="Utilization Rate (per 100,000 patients)"),
SUMIFS(CERV!$D:$D,CERV!$A:$A,C6144,CERV!$G:$G,D6144),
IF(AND(A6144="Cancer Screening for CKD patients", E6144="Utilization Rate (per 100,000 patients)"),
SUMIFS(CANSCRN!$D:$D,CANSCRN!$A:$A,C6144,CANSCRN!$G:$G,D6144),
IF(AND(A6144="PSA Testing", E6144="Cost per service ($USD)"),
SUMIFS(PSA!$E:$E,PSA!$A:$A,C6144,PSA!$G:$G,D6144),
IF(AND(A6144="Colorectal Cancer Screening", E6144="Cost per service ($USD)"),
SUMIFS(COL!$E:$E,COL!$A:$A,C6144,COL!$G:$G,D6144),
IF(AND(A6144="Cervical Cancer Screening", E6144="Cost per service ($USD)"),
SUMIFS(CERV!$E:$E,CERV!$A:$A,C6144,CERV!$G:$G,D6144),
IF(AND(A6144="Cancer Screening for CKD patients", E6144="Cost per service ($USD)"),
SUMIFS(CANSCRN!$E:$E,CANSCRN!$A:$A,C6144,CANSCRN!$G:$G,D6144),
IF(AND(A6144="PSA Testing", E6144="Total Expenditure ($USD per 100,000 patients)"),
SUMIFS(PSA!$F:$F,PSA!$A:$A,C6144,PSA!$G:$G,D6144),
IF(AND(A6144="Colorectal Cancer Screening", E6144="Total Expenditure ($USD per 100,000 patients)"),
SUMIFS(COL!$F:$F,COL!$A:$A,C6144,COL!$G:$G,D6144),
IF(AND(A6144="Cervical Cancer Screening", E6144="Total Expenditure ($USD per 100,000 patients)"),
SUMIFS(CERV!$F:$F,CERV!$A:$A,C6144,CERV!$G:$G,D6144),
SUMIFS(CANSCRN!$F:$F,CANSCRN!$A:$A,C6144,CANSCRN!$G:$G,D6144))))))))))))</f>
        <v>25.4852536</v>
      </c>
    </row>
    <row r="6145" spans="1:6" x14ac:dyDescent="0.2">
      <c r="A6145" s="24" t="s">
        <v>105</v>
      </c>
      <c r="B6145" s="24" t="s">
        <v>101</v>
      </c>
      <c r="C6145" s="24" t="s">
        <v>79</v>
      </c>
      <c r="D6145" s="24">
        <v>2014</v>
      </c>
      <c r="E6145" s="24" t="s">
        <v>106</v>
      </c>
      <c r="F6145">
        <f>IF(AND(A6145="PSA Testing", E6145= "Utilization Rate (per 100,000 patients)"),
SUMIFS(PSA!$D:$D,PSA!$A:$A,C6145,PSA!$G:$G,D6145),
IF(AND(A6145="Colorectal Cancer Screening", E6145="Utilization Rate (per 100,000 patients)"),
SUMIFS(COL!$D:$D,COL!$A:$A,C6145,COL!$G:$G, D6145),
IF(AND(A6145="Cervical Cancer Screening", E6145="Utilization Rate (per 100,000 patients)"),
SUMIFS(CERV!$D:$D,CERV!$A:$A,C6145,CERV!$G:$G,D6145),
IF(AND(A6145="Cancer Screening for CKD patients", E6145="Utilization Rate (per 100,000 patients)"),
SUMIFS(CANSCRN!$D:$D,CANSCRN!$A:$A,C6145,CANSCRN!$G:$G,D6145),
IF(AND(A6145="PSA Testing", E6145="Cost per service ($USD)"),
SUMIFS(PSA!$E:$E,PSA!$A:$A,C6145,PSA!$G:$G,D6145),
IF(AND(A6145="Colorectal Cancer Screening", E6145="Cost per service ($USD)"),
SUMIFS(COL!$E:$E,COL!$A:$A,C6145,COL!$G:$G,D6145),
IF(AND(A6145="Cervical Cancer Screening", E6145="Cost per service ($USD)"),
SUMIFS(CERV!$E:$E,CERV!$A:$A,C6145,CERV!$G:$G,D6145),
IF(AND(A6145="Cancer Screening for CKD patients", E6145="Cost per service ($USD)"),
SUMIFS(CANSCRN!$E:$E,CANSCRN!$A:$A,C6145,CANSCRN!$G:$G,D6145),
IF(AND(A6145="PSA Testing", E6145="Total Expenditure ($USD per 100,000 patients)"),
SUMIFS(PSA!$F:$F,PSA!$A:$A,C6145,PSA!$G:$G,D6145),
IF(AND(A6145="Colorectal Cancer Screening", E6145="Total Expenditure ($USD per 100,000 patients)"),
SUMIFS(COL!$F:$F,COL!$A:$A,C6145,COL!$G:$G,D6145),
IF(AND(A6145="Cervical Cancer Screening", E6145="Total Expenditure ($USD per 100,000 patients)"),
SUMIFS(CERV!$F:$F,CERV!$A:$A,C6145,CERV!$G:$G,D6145),
SUMIFS(CANSCRN!$F:$F,CANSCRN!$A:$A,C6145,CANSCRN!$G:$G,D6145))))))))))))</f>
        <v>25.266951299999999</v>
      </c>
    </row>
    <row r="6146" spans="1:6" x14ac:dyDescent="0.2">
      <c r="A6146" s="24" t="s">
        <v>105</v>
      </c>
      <c r="B6146" s="24" t="s">
        <v>101</v>
      </c>
      <c r="C6146" s="24" t="s">
        <v>79</v>
      </c>
      <c r="D6146" s="24">
        <v>2015</v>
      </c>
      <c r="E6146" s="24" t="s">
        <v>106</v>
      </c>
      <c r="F6146">
        <f>IF(AND(A6146="PSA Testing", E6146= "Utilization Rate (per 100,000 patients)"),
SUMIFS(PSA!$D:$D,PSA!$A:$A,C6146,PSA!$G:$G,D6146),
IF(AND(A6146="Colorectal Cancer Screening", E6146="Utilization Rate (per 100,000 patients)"),
SUMIFS(COL!$D:$D,COL!$A:$A,C6146,COL!$G:$G, D6146),
IF(AND(A6146="Cervical Cancer Screening", E6146="Utilization Rate (per 100,000 patients)"),
SUMIFS(CERV!$D:$D,CERV!$A:$A,C6146,CERV!$G:$G,D6146),
IF(AND(A6146="Cancer Screening for CKD patients", E6146="Utilization Rate (per 100,000 patients)"),
SUMIFS(CANSCRN!$D:$D,CANSCRN!$A:$A,C6146,CANSCRN!$G:$G,D6146),
IF(AND(A6146="PSA Testing", E6146="Cost per service ($USD)"),
SUMIFS(PSA!$E:$E,PSA!$A:$A,C6146,PSA!$G:$G,D6146),
IF(AND(A6146="Colorectal Cancer Screening", E6146="Cost per service ($USD)"),
SUMIFS(COL!$E:$E,COL!$A:$A,C6146,COL!$G:$G,D6146),
IF(AND(A6146="Cervical Cancer Screening", E6146="Cost per service ($USD)"),
SUMIFS(CERV!$E:$E,CERV!$A:$A,C6146,CERV!$G:$G,D6146),
IF(AND(A6146="Cancer Screening for CKD patients", E6146="Cost per service ($USD)"),
SUMIFS(CANSCRN!$E:$E,CANSCRN!$A:$A,C6146,CANSCRN!$G:$G,D6146),
IF(AND(A6146="PSA Testing", E6146="Total Expenditure ($USD per 100,000 patients)"),
SUMIFS(PSA!$F:$F,PSA!$A:$A,C6146,PSA!$G:$G,D6146),
IF(AND(A6146="Colorectal Cancer Screening", E6146="Total Expenditure ($USD per 100,000 patients)"),
SUMIFS(COL!$F:$F,COL!$A:$A,C6146,COL!$G:$G,D6146),
IF(AND(A6146="Cervical Cancer Screening", E6146="Total Expenditure ($USD per 100,000 patients)"),
SUMIFS(CERV!$F:$F,CERV!$A:$A,C6146,CERV!$G:$G,D6146),
SUMIFS(CANSCRN!$F:$F,CANSCRN!$A:$A,C6146,CANSCRN!$G:$G,D6146))))))))))))</f>
        <v>25.783957900000001</v>
      </c>
    </row>
    <row r="6147" spans="1:6" x14ac:dyDescent="0.2">
      <c r="A6147" s="24" t="s">
        <v>105</v>
      </c>
      <c r="B6147" s="24" t="s">
        <v>101</v>
      </c>
      <c r="C6147" s="24" t="s">
        <v>79</v>
      </c>
      <c r="D6147" s="24">
        <v>2016</v>
      </c>
      <c r="E6147" s="24" t="s">
        <v>106</v>
      </c>
      <c r="F6147">
        <f>IF(AND(A6147="PSA Testing", E6147= "Utilization Rate (per 100,000 patients)"),
SUMIFS(PSA!$D:$D,PSA!$A:$A,C6147,PSA!$G:$G,D6147),
IF(AND(A6147="Colorectal Cancer Screening", E6147="Utilization Rate (per 100,000 patients)"),
SUMIFS(COL!$D:$D,COL!$A:$A,C6147,COL!$G:$G, D6147),
IF(AND(A6147="Cervical Cancer Screening", E6147="Utilization Rate (per 100,000 patients)"),
SUMIFS(CERV!$D:$D,CERV!$A:$A,C6147,CERV!$G:$G,D6147),
IF(AND(A6147="Cancer Screening for CKD patients", E6147="Utilization Rate (per 100,000 patients)"),
SUMIFS(CANSCRN!$D:$D,CANSCRN!$A:$A,C6147,CANSCRN!$G:$G,D6147),
IF(AND(A6147="PSA Testing", E6147="Cost per service ($USD)"),
SUMIFS(PSA!$E:$E,PSA!$A:$A,C6147,PSA!$G:$G,D6147),
IF(AND(A6147="Colorectal Cancer Screening", E6147="Cost per service ($USD)"),
SUMIFS(COL!$E:$E,COL!$A:$A,C6147,COL!$G:$G,D6147),
IF(AND(A6147="Cervical Cancer Screening", E6147="Cost per service ($USD)"),
SUMIFS(CERV!$E:$E,CERV!$A:$A,C6147,CERV!$G:$G,D6147),
IF(AND(A6147="Cancer Screening for CKD patients", E6147="Cost per service ($USD)"),
SUMIFS(CANSCRN!$E:$E,CANSCRN!$A:$A,C6147,CANSCRN!$G:$G,D6147),
IF(AND(A6147="PSA Testing", E6147="Total Expenditure ($USD per 100,000 patients)"),
SUMIFS(PSA!$F:$F,PSA!$A:$A,C6147,PSA!$G:$G,D6147),
IF(AND(A6147="Colorectal Cancer Screening", E6147="Total Expenditure ($USD per 100,000 patients)"),
SUMIFS(COL!$F:$F,COL!$A:$A,C6147,COL!$G:$G,D6147),
IF(AND(A6147="Cervical Cancer Screening", E6147="Total Expenditure ($USD per 100,000 patients)"),
SUMIFS(CERV!$F:$F,CERV!$A:$A,C6147,CERV!$G:$G,D6147),
SUMIFS(CANSCRN!$F:$F,CANSCRN!$A:$A,C6147,CANSCRN!$G:$G,D6147))))))))))))</f>
        <v>27.951174699999999</v>
      </c>
    </row>
    <row r="6148" spans="1:6" x14ac:dyDescent="0.2">
      <c r="A6148" s="24" t="s">
        <v>105</v>
      </c>
      <c r="B6148" s="24" t="s">
        <v>101</v>
      </c>
      <c r="C6148" s="24" t="s">
        <v>79</v>
      </c>
      <c r="D6148" s="24">
        <v>2017</v>
      </c>
      <c r="E6148" s="24" t="s">
        <v>106</v>
      </c>
      <c r="F6148">
        <f>IF(AND(A6148="PSA Testing", E6148= "Utilization Rate (per 100,000 patients)"),
SUMIFS(PSA!$D:$D,PSA!$A:$A,C6148,PSA!$G:$G,D6148),
IF(AND(A6148="Colorectal Cancer Screening", E6148="Utilization Rate (per 100,000 patients)"),
SUMIFS(COL!$D:$D,COL!$A:$A,C6148,COL!$G:$G, D6148),
IF(AND(A6148="Cervical Cancer Screening", E6148="Utilization Rate (per 100,000 patients)"),
SUMIFS(CERV!$D:$D,CERV!$A:$A,C6148,CERV!$G:$G,D6148),
IF(AND(A6148="Cancer Screening for CKD patients", E6148="Utilization Rate (per 100,000 patients)"),
SUMIFS(CANSCRN!$D:$D,CANSCRN!$A:$A,C6148,CANSCRN!$G:$G,D6148),
IF(AND(A6148="PSA Testing", E6148="Cost per service ($USD)"),
SUMIFS(PSA!$E:$E,PSA!$A:$A,C6148,PSA!$G:$G,D6148),
IF(AND(A6148="Colorectal Cancer Screening", E6148="Cost per service ($USD)"),
SUMIFS(COL!$E:$E,COL!$A:$A,C6148,COL!$G:$G,D6148),
IF(AND(A6148="Cervical Cancer Screening", E6148="Cost per service ($USD)"),
SUMIFS(CERV!$E:$E,CERV!$A:$A,C6148,CERV!$G:$G,D6148),
IF(AND(A6148="Cancer Screening for CKD patients", E6148="Cost per service ($USD)"),
SUMIFS(CANSCRN!$E:$E,CANSCRN!$A:$A,C6148,CANSCRN!$G:$G,D6148),
IF(AND(A6148="PSA Testing", E6148="Total Expenditure ($USD per 100,000 patients)"),
SUMIFS(PSA!$F:$F,PSA!$A:$A,C6148,PSA!$G:$G,D6148),
IF(AND(A6148="Colorectal Cancer Screening", E6148="Total Expenditure ($USD per 100,000 patients)"),
SUMIFS(COL!$F:$F,COL!$A:$A,C6148,COL!$G:$G,D6148),
IF(AND(A6148="Cervical Cancer Screening", E6148="Total Expenditure ($USD per 100,000 patients)"),
SUMIFS(CERV!$F:$F,CERV!$A:$A,C6148,CERV!$G:$G,D6148),
SUMIFS(CANSCRN!$F:$F,CANSCRN!$A:$A,C6148,CANSCRN!$G:$G,D6148))))))))))))</f>
        <v>25.894642099999999</v>
      </c>
    </row>
    <row r="6149" spans="1:6" x14ac:dyDescent="0.2">
      <c r="A6149" s="24" t="s">
        <v>105</v>
      </c>
      <c r="B6149" s="24" t="s">
        <v>101</v>
      </c>
      <c r="C6149" s="24" t="s">
        <v>79</v>
      </c>
      <c r="D6149" s="24">
        <v>2018</v>
      </c>
      <c r="E6149" s="24" t="s">
        <v>106</v>
      </c>
      <c r="F6149">
        <f>IF(AND(A6149="PSA Testing", E6149= "Utilization Rate (per 100,000 patients)"),
SUMIFS(PSA!$D:$D,PSA!$A:$A,C6149,PSA!$G:$G,D6149),
IF(AND(A6149="Colorectal Cancer Screening", E6149="Utilization Rate (per 100,000 patients)"),
SUMIFS(COL!$D:$D,COL!$A:$A,C6149,COL!$G:$G, D6149),
IF(AND(A6149="Cervical Cancer Screening", E6149="Utilization Rate (per 100,000 patients)"),
SUMIFS(CERV!$D:$D,CERV!$A:$A,C6149,CERV!$G:$G,D6149),
IF(AND(A6149="Cancer Screening for CKD patients", E6149="Utilization Rate (per 100,000 patients)"),
SUMIFS(CANSCRN!$D:$D,CANSCRN!$A:$A,C6149,CANSCRN!$G:$G,D6149),
IF(AND(A6149="PSA Testing", E6149="Cost per service ($USD)"),
SUMIFS(PSA!$E:$E,PSA!$A:$A,C6149,PSA!$G:$G,D6149),
IF(AND(A6149="Colorectal Cancer Screening", E6149="Cost per service ($USD)"),
SUMIFS(COL!$E:$E,COL!$A:$A,C6149,COL!$G:$G,D6149),
IF(AND(A6149="Cervical Cancer Screening", E6149="Cost per service ($USD)"),
SUMIFS(CERV!$E:$E,CERV!$A:$A,C6149,CERV!$G:$G,D6149),
IF(AND(A6149="Cancer Screening for CKD patients", E6149="Cost per service ($USD)"),
SUMIFS(CANSCRN!$E:$E,CANSCRN!$A:$A,C6149,CANSCRN!$G:$G,D6149),
IF(AND(A6149="PSA Testing", E6149="Total Expenditure ($USD per 100,000 patients)"),
SUMIFS(PSA!$F:$F,PSA!$A:$A,C6149,PSA!$G:$G,D6149),
IF(AND(A6149="Colorectal Cancer Screening", E6149="Total Expenditure ($USD per 100,000 patients)"),
SUMIFS(COL!$F:$F,COL!$A:$A,C6149,COL!$G:$G,D6149),
IF(AND(A6149="Cervical Cancer Screening", E6149="Total Expenditure ($USD per 100,000 patients)"),
SUMIFS(CERV!$F:$F,CERV!$A:$A,C6149,CERV!$G:$G,D6149),
SUMIFS(CANSCRN!$F:$F,CANSCRN!$A:$A,C6149,CANSCRN!$G:$G,D6149))))))))))))</f>
        <v>26.4695058</v>
      </c>
    </row>
    <row r="6150" spans="1:6" x14ac:dyDescent="0.2">
      <c r="A6150" s="24" t="s">
        <v>105</v>
      </c>
      <c r="B6150" s="24" t="s">
        <v>101</v>
      </c>
      <c r="C6150" s="24" t="s">
        <v>79</v>
      </c>
      <c r="D6150" s="24">
        <v>2019</v>
      </c>
      <c r="E6150" s="24" t="s">
        <v>106</v>
      </c>
      <c r="F6150">
        <f>IF(AND(A6150="PSA Testing", E6150= "Utilization Rate (per 100,000 patients)"),
SUMIFS(PSA!$D:$D,PSA!$A:$A,C6150,PSA!$G:$G,D6150),
IF(AND(A6150="Colorectal Cancer Screening", E6150="Utilization Rate (per 100,000 patients)"),
SUMIFS(COL!$D:$D,COL!$A:$A,C6150,COL!$G:$G, D6150),
IF(AND(A6150="Cervical Cancer Screening", E6150="Utilization Rate (per 100,000 patients)"),
SUMIFS(CERV!$D:$D,CERV!$A:$A,C6150,CERV!$G:$G,D6150),
IF(AND(A6150="Cancer Screening for CKD patients", E6150="Utilization Rate (per 100,000 patients)"),
SUMIFS(CANSCRN!$D:$D,CANSCRN!$A:$A,C6150,CANSCRN!$G:$G,D6150),
IF(AND(A6150="PSA Testing", E6150="Cost per service ($USD)"),
SUMIFS(PSA!$E:$E,PSA!$A:$A,C6150,PSA!$G:$G,D6150),
IF(AND(A6150="Colorectal Cancer Screening", E6150="Cost per service ($USD)"),
SUMIFS(COL!$E:$E,COL!$A:$A,C6150,COL!$G:$G,D6150),
IF(AND(A6150="Cervical Cancer Screening", E6150="Cost per service ($USD)"),
SUMIFS(CERV!$E:$E,CERV!$A:$A,C6150,CERV!$G:$G,D6150),
IF(AND(A6150="Cancer Screening for CKD patients", E6150="Cost per service ($USD)"),
SUMIFS(CANSCRN!$E:$E,CANSCRN!$A:$A,C6150,CANSCRN!$G:$G,D6150),
IF(AND(A6150="PSA Testing", E6150="Total Expenditure ($USD per 100,000 patients)"),
SUMIFS(PSA!$F:$F,PSA!$A:$A,C6150,PSA!$G:$G,D6150),
IF(AND(A6150="Colorectal Cancer Screening", E6150="Total Expenditure ($USD per 100,000 patients)"),
SUMIFS(COL!$F:$F,COL!$A:$A,C6150,COL!$G:$G,D6150),
IF(AND(A6150="Cervical Cancer Screening", E6150="Total Expenditure ($USD per 100,000 patients)"),
SUMIFS(CERV!$F:$F,CERV!$A:$A,C6150,CERV!$G:$G,D6150),
SUMIFS(CANSCRN!$F:$F,CANSCRN!$A:$A,C6150,CANSCRN!$G:$G,D6150))))))))))))</f>
        <v>24.887835800000001</v>
      </c>
    </row>
    <row r="6151" spans="1:6" x14ac:dyDescent="0.2">
      <c r="A6151" s="24" t="s">
        <v>105</v>
      </c>
      <c r="B6151" s="24" t="s">
        <v>101</v>
      </c>
      <c r="C6151" s="24" t="s">
        <v>80</v>
      </c>
      <c r="D6151" s="24">
        <v>2009</v>
      </c>
      <c r="E6151" s="24" t="s">
        <v>106</v>
      </c>
      <c r="F6151">
        <f>IF(AND(A6151="PSA Testing", E6151= "Utilization Rate (per 100,000 patients)"),
SUMIFS(PSA!$D:$D,PSA!$A:$A,C6151,PSA!$G:$G,D6151),
IF(AND(A6151="Colorectal Cancer Screening", E6151="Utilization Rate (per 100,000 patients)"),
SUMIFS(COL!$D:$D,COL!$A:$A,C6151,COL!$G:$G, D6151),
IF(AND(A6151="Cervical Cancer Screening", E6151="Utilization Rate (per 100,000 patients)"),
SUMIFS(CERV!$D:$D,CERV!$A:$A,C6151,CERV!$G:$G,D6151),
IF(AND(A6151="Cancer Screening for CKD patients", E6151="Utilization Rate (per 100,000 patients)"),
SUMIFS(CANSCRN!$D:$D,CANSCRN!$A:$A,C6151,CANSCRN!$G:$G,D6151),
IF(AND(A6151="PSA Testing", E6151="Cost per service ($USD)"),
SUMIFS(PSA!$E:$E,PSA!$A:$A,C6151,PSA!$G:$G,D6151),
IF(AND(A6151="Colorectal Cancer Screening", E6151="Cost per service ($USD)"),
SUMIFS(COL!$E:$E,COL!$A:$A,C6151,COL!$G:$G,D6151),
IF(AND(A6151="Cervical Cancer Screening", E6151="Cost per service ($USD)"),
SUMIFS(CERV!$E:$E,CERV!$A:$A,C6151,CERV!$G:$G,D6151),
IF(AND(A6151="Cancer Screening for CKD patients", E6151="Cost per service ($USD)"),
SUMIFS(CANSCRN!$E:$E,CANSCRN!$A:$A,C6151,CANSCRN!$G:$G,D6151),
IF(AND(A6151="PSA Testing", E6151="Total Expenditure ($USD per 100,000 patients)"),
SUMIFS(PSA!$F:$F,PSA!$A:$A,C6151,PSA!$G:$G,D6151),
IF(AND(A6151="Colorectal Cancer Screening", E6151="Total Expenditure ($USD per 100,000 patients)"),
SUMIFS(COL!$F:$F,COL!$A:$A,C6151,COL!$G:$G,D6151),
IF(AND(A6151="Cervical Cancer Screening", E6151="Total Expenditure ($USD per 100,000 patients)"),
SUMIFS(CERV!$F:$F,CERV!$A:$A,C6151,CERV!$G:$G,D6151),
SUMIFS(CANSCRN!$F:$F,CANSCRN!$A:$A,C6151,CANSCRN!$G:$G,D6151))))))))))))</f>
        <v>18.702243599999999</v>
      </c>
    </row>
    <row r="6152" spans="1:6" x14ac:dyDescent="0.2">
      <c r="A6152" s="24" t="s">
        <v>105</v>
      </c>
      <c r="B6152" s="24" t="s">
        <v>101</v>
      </c>
      <c r="C6152" s="24" t="s">
        <v>80</v>
      </c>
      <c r="D6152" s="24">
        <v>2010</v>
      </c>
      <c r="E6152" s="24" t="s">
        <v>106</v>
      </c>
      <c r="F6152">
        <f>IF(AND(A6152="PSA Testing", E6152= "Utilization Rate (per 100,000 patients)"),
SUMIFS(PSA!$D:$D,PSA!$A:$A,C6152,PSA!$G:$G,D6152),
IF(AND(A6152="Colorectal Cancer Screening", E6152="Utilization Rate (per 100,000 patients)"),
SUMIFS(COL!$D:$D,COL!$A:$A,C6152,COL!$G:$G, D6152),
IF(AND(A6152="Cervical Cancer Screening", E6152="Utilization Rate (per 100,000 patients)"),
SUMIFS(CERV!$D:$D,CERV!$A:$A,C6152,CERV!$G:$G,D6152),
IF(AND(A6152="Cancer Screening for CKD patients", E6152="Utilization Rate (per 100,000 patients)"),
SUMIFS(CANSCRN!$D:$D,CANSCRN!$A:$A,C6152,CANSCRN!$G:$G,D6152),
IF(AND(A6152="PSA Testing", E6152="Cost per service ($USD)"),
SUMIFS(PSA!$E:$E,PSA!$A:$A,C6152,PSA!$G:$G,D6152),
IF(AND(A6152="Colorectal Cancer Screening", E6152="Cost per service ($USD)"),
SUMIFS(COL!$E:$E,COL!$A:$A,C6152,COL!$G:$G,D6152),
IF(AND(A6152="Cervical Cancer Screening", E6152="Cost per service ($USD)"),
SUMIFS(CERV!$E:$E,CERV!$A:$A,C6152,CERV!$G:$G,D6152),
IF(AND(A6152="Cancer Screening for CKD patients", E6152="Cost per service ($USD)"),
SUMIFS(CANSCRN!$E:$E,CANSCRN!$A:$A,C6152,CANSCRN!$G:$G,D6152),
IF(AND(A6152="PSA Testing", E6152="Total Expenditure ($USD per 100,000 patients)"),
SUMIFS(PSA!$F:$F,PSA!$A:$A,C6152,PSA!$G:$G,D6152),
IF(AND(A6152="Colorectal Cancer Screening", E6152="Total Expenditure ($USD per 100,000 patients)"),
SUMIFS(COL!$F:$F,COL!$A:$A,C6152,COL!$G:$G,D6152),
IF(AND(A6152="Cervical Cancer Screening", E6152="Total Expenditure ($USD per 100,000 patients)"),
SUMIFS(CERV!$F:$F,CERV!$A:$A,C6152,CERV!$G:$G,D6152),
SUMIFS(CANSCRN!$F:$F,CANSCRN!$A:$A,C6152,CANSCRN!$G:$G,D6152))))))))))))</f>
        <v>18.6119643</v>
      </c>
    </row>
    <row r="6153" spans="1:6" x14ac:dyDescent="0.2">
      <c r="A6153" s="24" t="s">
        <v>105</v>
      </c>
      <c r="B6153" s="24" t="s">
        <v>101</v>
      </c>
      <c r="C6153" s="24" t="s">
        <v>80</v>
      </c>
      <c r="D6153" s="24">
        <v>2011</v>
      </c>
      <c r="E6153" s="24" t="s">
        <v>106</v>
      </c>
      <c r="F6153">
        <f>IF(AND(A6153="PSA Testing", E6153= "Utilization Rate (per 100,000 patients)"),
SUMIFS(PSA!$D:$D,PSA!$A:$A,C6153,PSA!$G:$G,D6153),
IF(AND(A6153="Colorectal Cancer Screening", E6153="Utilization Rate (per 100,000 patients)"),
SUMIFS(COL!$D:$D,COL!$A:$A,C6153,COL!$G:$G, D6153),
IF(AND(A6153="Cervical Cancer Screening", E6153="Utilization Rate (per 100,000 patients)"),
SUMIFS(CERV!$D:$D,CERV!$A:$A,C6153,CERV!$G:$G,D6153),
IF(AND(A6153="Cancer Screening for CKD patients", E6153="Utilization Rate (per 100,000 patients)"),
SUMIFS(CANSCRN!$D:$D,CANSCRN!$A:$A,C6153,CANSCRN!$G:$G,D6153),
IF(AND(A6153="PSA Testing", E6153="Cost per service ($USD)"),
SUMIFS(PSA!$E:$E,PSA!$A:$A,C6153,PSA!$G:$G,D6153),
IF(AND(A6153="Colorectal Cancer Screening", E6153="Cost per service ($USD)"),
SUMIFS(COL!$E:$E,COL!$A:$A,C6153,COL!$G:$G,D6153),
IF(AND(A6153="Cervical Cancer Screening", E6153="Cost per service ($USD)"),
SUMIFS(CERV!$E:$E,CERV!$A:$A,C6153,CERV!$G:$G,D6153),
IF(AND(A6153="Cancer Screening for CKD patients", E6153="Cost per service ($USD)"),
SUMIFS(CANSCRN!$E:$E,CANSCRN!$A:$A,C6153,CANSCRN!$G:$G,D6153),
IF(AND(A6153="PSA Testing", E6153="Total Expenditure ($USD per 100,000 patients)"),
SUMIFS(PSA!$F:$F,PSA!$A:$A,C6153,PSA!$G:$G,D6153),
IF(AND(A6153="Colorectal Cancer Screening", E6153="Total Expenditure ($USD per 100,000 patients)"),
SUMIFS(COL!$F:$F,COL!$A:$A,C6153,COL!$G:$G,D6153),
IF(AND(A6153="Cervical Cancer Screening", E6153="Total Expenditure ($USD per 100,000 patients)"),
SUMIFS(CERV!$F:$F,CERV!$A:$A,C6153,CERV!$G:$G,D6153),
SUMIFS(CANSCRN!$F:$F,CANSCRN!$A:$A,C6153,CANSCRN!$G:$G,D6153))))))))))))</f>
        <v>20.008490599999998</v>
      </c>
    </row>
    <row r="6154" spans="1:6" x14ac:dyDescent="0.2">
      <c r="A6154" s="24" t="s">
        <v>105</v>
      </c>
      <c r="B6154" s="24" t="s">
        <v>101</v>
      </c>
      <c r="C6154" s="24" t="s">
        <v>80</v>
      </c>
      <c r="D6154" s="24">
        <v>2012</v>
      </c>
      <c r="E6154" s="24" t="s">
        <v>106</v>
      </c>
      <c r="F6154">
        <f>IF(AND(A6154="PSA Testing", E6154= "Utilization Rate (per 100,000 patients)"),
SUMIFS(PSA!$D:$D,PSA!$A:$A,C6154,PSA!$G:$G,D6154),
IF(AND(A6154="Colorectal Cancer Screening", E6154="Utilization Rate (per 100,000 patients)"),
SUMIFS(COL!$D:$D,COL!$A:$A,C6154,COL!$G:$G, D6154),
IF(AND(A6154="Cervical Cancer Screening", E6154="Utilization Rate (per 100,000 patients)"),
SUMIFS(CERV!$D:$D,CERV!$A:$A,C6154,CERV!$G:$G,D6154),
IF(AND(A6154="Cancer Screening for CKD patients", E6154="Utilization Rate (per 100,000 patients)"),
SUMIFS(CANSCRN!$D:$D,CANSCRN!$A:$A,C6154,CANSCRN!$G:$G,D6154),
IF(AND(A6154="PSA Testing", E6154="Cost per service ($USD)"),
SUMIFS(PSA!$E:$E,PSA!$A:$A,C6154,PSA!$G:$G,D6154),
IF(AND(A6154="Colorectal Cancer Screening", E6154="Cost per service ($USD)"),
SUMIFS(COL!$E:$E,COL!$A:$A,C6154,COL!$G:$G,D6154),
IF(AND(A6154="Cervical Cancer Screening", E6154="Cost per service ($USD)"),
SUMIFS(CERV!$E:$E,CERV!$A:$A,C6154,CERV!$G:$G,D6154),
IF(AND(A6154="Cancer Screening for CKD patients", E6154="Cost per service ($USD)"),
SUMIFS(CANSCRN!$E:$E,CANSCRN!$A:$A,C6154,CANSCRN!$G:$G,D6154),
IF(AND(A6154="PSA Testing", E6154="Total Expenditure ($USD per 100,000 patients)"),
SUMIFS(PSA!$F:$F,PSA!$A:$A,C6154,PSA!$G:$G,D6154),
IF(AND(A6154="Colorectal Cancer Screening", E6154="Total Expenditure ($USD per 100,000 patients)"),
SUMIFS(COL!$F:$F,COL!$A:$A,C6154,COL!$G:$G,D6154),
IF(AND(A6154="Cervical Cancer Screening", E6154="Total Expenditure ($USD per 100,000 patients)"),
SUMIFS(CERV!$F:$F,CERV!$A:$A,C6154,CERV!$G:$G,D6154),
SUMIFS(CANSCRN!$F:$F,CANSCRN!$A:$A,C6154,CANSCRN!$G:$G,D6154))))))))))))</f>
        <v>24.673382400000001</v>
      </c>
    </row>
    <row r="6155" spans="1:6" x14ac:dyDescent="0.2">
      <c r="A6155" s="24" t="s">
        <v>105</v>
      </c>
      <c r="B6155" s="24" t="s">
        <v>101</v>
      </c>
      <c r="C6155" s="24" t="s">
        <v>80</v>
      </c>
      <c r="D6155" s="24">
        <v>2013</v>
      </c>
      <c r="E6155" s="24" t="s">
        <v>106</v>
      </c>
      <c r="F6155">
        <f>IF(AND(A6155="PSA Testing", E6155= "Utilization Rate (per 100,000 patients)"),
SUMIFS(PSA!$D:$D,PSA!$A:$A,C6155,PSA!$G:$G,D6155),
IF(AND(A6155="Colorectal Cancer Screening", E6155="Utilization Rate (per 100,000 patients)"),
SUMIFS(COL!$D:$D,COL!$A:$A,C6155,COL!$G:$G, D6155),
IF(AND(A6155="Cervical Cancer Screening", E6155="Utilization Rate (per 100,000 patients)"),
SUMIFS(CERV!$D:$D,CERV!$A:$A,C6155,CERV!$G:$G,D6155),
IF(AND(A6155="Cancer Screening for CKD patients", E6155="Utilization Rate (per 100,000 patients)"),
SUMIFS(CANSCRN!$D:$D,CANSCRN!$A:$A,C6155,CANSCRN!$G:$G,D6155),
IF(AND(A6155="PSA Testing", E6155="Cost per service ($USD)"),
SUMIFS(PSA!$E:$E,PSA!$A:$A,C6155,PSA!$G:$G,D6155),
IF(AND(A6155="Colorectal Cancer Screening", E6155="Cost per service ($USD)"),
SUMIFS(COL!$E:$E,COL!$A:$A,C6155,COL!$G:$G,D6155),
IF(AND(A6155="Cervical Cancer Screening", E6155="Cost per service ($USD)"),
SUMIFS(CERV!$E:$E,CERV!$A:$A,C6155,CERV!$G:$G,D6155),
IF(AND(A6155="Cancer Screening for CKD patients", E6155="Cost per service ($USD)"),
SUMIFS(CANSCRN!$E:$E,CANSCRN!$A:$A,C6155,CANSCRN!$G:$G,D6155),
IF(AND(A6155="PSA Testing", E6155="Total Expenditure ($USD per 100,000 patients)"),
SUMIFS(PSA!$F:$F,PSA!$A:$A,C6155,PSA!$G:$G,D6155),
IF(AND(A6155="Colorectal Cancer Screening", E6155="Total Expenditure ($USD per 100,000 patients)"),
SUMIFS(COL!$F:$F,COL!$A:$A,C6155,COL!$G:$G,D6155),
IF(AND(A6155="Cervical Cancer Screening", E6155="Total Expenditure ($USD per 100,000 patients)"),
SUMIFS(CERV!$F:$F,CERV!$A:$A,C6155,CERV!$G:$G,D6155),
SUMIFS(CANSCRN!$F:$F,CANSCRN!$A:$A,C6155,CANSCRN!$G:$G,D6155))))))))))))</f>
        <v>23.936774199999999</v>
      </c>
    </row>
    <row r="6156" spans="1:6" x14ac:dyDescent="0.2">
      <c r="A6156" s="24" t="s">
        <v>105</v>
      </c>
      <c r="B6156" s="24" t="s">
        <v>101</v>
      </c>
      <c r="C6156" s="24" t="s">
        <v>80</v>
      </c>
      <c r="D6156" s="24">
        <v>2014</v>
      </c>
      <c r="E6156" s="24" t="s">
        <v>106</v>
      </c>
      <c r="F6156">
        <f>IF(AND(A6156="PSA Testing", E6156= "Utilization Rate (per 100,000 patients)"),
SUMIFS(PSA!$D:$D,PSA!$A:$A,C6156,PSA!$G:$G,D6156),
IF(AND(A6156="Colorectal Cancer Screening", E6156="Utilization Rate (per 100,000 patients)"),
SUMIFS(COL!$D:$D,COL!$A:$A,C6156,COL!$G:$G, D6156),
IF(AND(A6156="Cervical Cancer Screening", E6156="Utilization Rate (per 100,000 patients)"),
SUMIFS(CERV!$D:$D,CERV!$A:$A,C6156,CERV!$G:$G,D6156),
IF(AND(A6156="Cancer Screening for CKD patients", E6156="Utilization Rate (per 100,000 patients)"),
SUMIFS(CANSCRN!$D:$D,CANSCRN!$A:$A,C6156,CANSCRN!$G:$G,D6156),
IF(AND(A6156="PSA Testing", E6156="Cost per service ($USD)"),
SUMIFS(PSA!$E:$E,PSA!$A:$A,C6156,PSA!$G:$G,D6156),
IF(AND(A6156="Colorectal Cancer Screening", E6156="Cost per service ($USD)"),
SUMIFS(COL!$E:$E,COL!$A:$A,C6156,COL!$G:$G,D6156),
IF(AND(A6156="Cervical Cancer Screening", E6156="Cost per service ($USD)"),
SUMIFS(CERV!$E:$E,CERV!$A:$A,C6156,CERV!$G:$G,D6156),
IF(AND(A6156="Cancer Screening for CKD patients", E6156="Cost per service ($USD)"),
SUMIFS(CANSCRN!$E:$E,CANSCRN!$A:$A,C6156,CANSCRN!$G:$G,D6156),
IF(AND(A6156="PSA Testing", E6156="Total Expenditure ($USD per 100,000 patients)"),
SUMIFS(PSA!$F:$F,PSA!$A:$A,C6156,PSA!$G:$G,D6156),
IF(AND(A6156="Colorectal Cancer Screening", E6156="Total Expenditure ($USD per 100,000 patients)"),
SUMIFS(COL!$F:$F,COL!$A:$A,C6156,COL!$G:$G,D6156),
IF(AND(A6156="Cervical Cancer Screening", E6156="Total Expenditure ($USD per 100,000 patients)"),
SUMIFS(CERV!$F:$F,CERV!$A:$A,C6156,CERV!$G:$G,D6156),
SUMIFS(CANSCRN!$F:$F,CANSCRN!$A:$A,C6156,CANSCRN!$G:$G,D6156))))))))))))</f>
        <v>25.877222199999999</v>
      </c>
    </row>
    <row r="6157" spans="1:6" x14ac:dyDescent="0.2">
      <c r="A6157" s="24" t="s">
        <v>105</v>
      </c>
      <c r="B6157" s="24" t="s">
        <v>101</v>
      </c>
      <c r="C6157" s="24" t="s">
        <v>80</v>
      </c>
      <c r="D6157" s="24">
        <v>2015</v>
      </c>
      <c r="E6157" s="24" t="s">
        <v>106</v>
      </c>
      <c r="F6157">
        <f>IF(AND(A6157="PSA Testing", E6157= "Utilization Rate (per 100,000 patients)"),
SUMIFS(PSA!$D:$D,PSA!$A:$A,C6157,PSA!$G:$G,D6157),
IF(AND(A6157="Colorectal Cancer Screening", E6157="Utilization Rate (per 100,000 patients)"),
SUMIFS(COL!$D:$D,COL!$A:$A,C6157,COL!$G:$G, D6157),
IF(AND(A6157="Cervical Cancer Screening", E6157="Utilization Rate (per 100,000 patients)"),
SUMIFS(CERV!$D:$D,CERV!$A:$A,C6157,CERV!$G:$G,D6157),
IF(AND(A6157="Cancer Screening for CKD patients", E6157="Utilization Rate (per 100,000 patients)"),
SUMIFS(CANSCRN!$D:$D,CANSCRN!$A:$A,C6157,CANSCRN!$G:$G,D6157),
IF(AND(A6157="PSA Testing", E6157="Cost per service ($USD)"),
SUMIFS(PSA!$E:$E,PSA!$A:$A,C6157,PSA!$G:$G,D6157),
IF(AND(A6157="Colorectal Cancer Screening", E6157="Cost per service ($USD)"),
SUMIFS(COL!$E:$E,COL!$A:$A,C6157,COL!$G:$G,D6157),
IF(AND(A6157="Cervical Cancer Screening", E6157="Cost per service ($USD)"),
SUMIFS(CERV!$E:$E,CERV!$A:$A,C6157,CERV!$G:$G,D6157),
IF(AND(A6157="Cancer Screening for CKD patients", E6157="Cost per service ($USD)"),
SUMIFS(CANSCRN!$E:$E,CANSCRN!$A:$A,C6157,CANSCRN!$G:$G,D6157),
IF(AND(A6157="PSA Testing", E6157="Total Expenditure ($USD per 100,000 patients)"),
SUMIFS(PSA!$F:$F,PSA!$A:$A,C6157,PSA!$G:$G,D6157),
IF(AND(A6157="Colorectal Cancer Screening", E6157="Total Expenditure ($USD per 100,000 patients)"),
SUMIFS(COL!$F:$F,COL!$A:$A,C6157,COL!$G:$G,D6157),
IF(AND(A6157="Cervical Cancer Screening", E6157="Total Expenditure ($USD per 100,000 patients)"),
SUMIFS(CERV!$F:$F,CERV!$A:$A,C6157,CERV!$G:$G,D6157),
SUMIFS(CANSCRN!$F:$F,CANSCRN!$A:$A,C6157,CANSCRN!$G:$G,D6157))))))))))))</f>
        <v>24.400274</v>
      </c>
    </row>
    <row r="6158" spans="1:6" x14ac:dyDescent="0.2">
      <c r="A6158" s="24" t="s">
        <v>105</v>
      </c>
      <c r="B6158" s="24" t="s">
        <v>101</v>
      </c>
      <c r="C6158" s="24" t="s">
        <v>80</v>
      </c>
      <c r="D6158" s="24">
        <v>2016</v>
      </c>
      <c r="E6158" s="24" t="s">
        <v>106</v>
      </c>
      <c r="F6158">
        <f>IF(AND(A6158="PSA Testing", E6158= "Utilization Rate (per 100,000 patients)"),
SUMIFS(PSA!$D:$D,PSA!$A:$A,C6158,PSA!$G:$G,D6158),
IF(AND(A6158="Colorectal Cancer Screening", E6158="Utilization Rate (per 100,000 patients)"),
SUMIFS(COL!$D:$D,COL!$A:$A,C6158,COL!$G:$G, D6158),
IF(AND(A6158="Cervical Cancer Screening", E6158="Utilization Rate (per 100,000 patients)"),
SUMIFS(CERV!$D:$D,CERV!$A:$A,C6158,CERV!$G:$G,D6158),
IF(AND(A6158="Cancer Screening for CKD patients", E6158="Utilization Rate (per 100,000 patients)"),
SUMIFS(CANSCRN!$D:$D,CANSCRN!$A:$A,C6158,CANSCRN!$G:$G,D6158),
IF(AND(A6158="PSA Testing", E6158="Cost per service ($USD)"),
SUMIFS(PSA!$E:$E,PSA!$A:$A,C6158,PSA!$G:$G,D6158),
IF(AND(A6158="Colorectal Cancer Screening", E6158="Cost per service ($USD)"),
SUMIFS(COL!$E:$E,COL!$A:$A,C6158,COL!$G:$G,D6158),
IF(AND(A6158="Cervical Cancer Screening", E6158="Cost per service ($USD)"),
SUMIFS(CERV!$E:$E,CERV!$A:$A,C6158,CERV!$G:$G,D6158),
IF(AND(A6158="Cancer Screening for CKD patients", E6158="Cost per service ($USD)"),
SUMIFS(CANSCRN!$E:$E,CANSCRN!$A:$A,C6158,CANSCRN!$G:$G,D6158),
IF(AND(A6158="PSA Testing", E6158="Total Expenditure ($USD per 100,000 patients)"),
SUMIFS(PSA!$F:$F,PSA!$A:$A,C6158,PSA!$G:$G,D6158),
IF(AND(A6158="Colorectal Cancer Screening", E6158="Total Expenditure ($USD per 100,000 patients)"),
SUMIFS(COL!$F:$F,COL!$A:$A,C6158,COL!$G:$G,D6158),
IF(AND(A6158="Cervical Cancer Screening", E6158="Total Expenditure ($USD per 100,000 patients)"),
SUMIFS(CERV!$F:$F,CERV!$A:$A,C6158,CERV!$G:$G,D6158),
SUMIFS(CANSCRN!$F:$F,CANSCRN!$A:$A,C6158,CANSCRN!$G:$G,D6158))))))))))))</f>
        <v>25.6369118</v>
      </c>
    </row>
    <row r="6159" spans="1:6" x14ac:dyDescent="0.2">
      <c r="A6159" s="24" t="s">
        <v>105</v>
      </c>
      <c r="B6159" s="24" t="s">
        <v>101</v>
      </c>
      <c r="C6159" s="24" t="s">
        <v>80</v>
      </c>
      <c r="D6159" s="24">
        <v>2017</v>
      </c>
      <c r="E6159" s="24" t="s">
        <v>106</v>
      </c>
      <c r="F6159">
        <f>IF(AND(A6159="PSA Testing", E6159= "Utilization Rate (per 100,000 patients)"),
SUMIFS(PSA!$D:$D,PSA!$A:$A,C6159,PSA!$G:$G,D6159),
IF(AND(A6159="Colorectal Cancer Screening", E6159="Utilization Rate (per 100,000 patients)"),
SUMIFS(COL!$D:$D,COL!$A:$A,C6159,COL!$G:$G, D6159),
IF(AND(A6159="Cervical Cancer Screening", E6159="Utilization Rate (per 100,000 patients)"),
SUMIFS(CERV!$D:$D,CERV!$A:$A,C6159,CERV!$G:$G,D6159),
IF(AND(A6159="Cancer Screening for CKD patients", E6159="Utilization Rate (per 100,000 patients)"),
SUMIFS(CANSCRN!$D:$D,CANSCRN!$A:$A,C6159,CANSCRN!$G:$G,D6159),
IF(AND(A6159="PSA Testing", E6159="Cost per service ($USD)"),
SUMIFS(PSA!$E:$E,PSA!$A:$A,C6159,PSA!$G:$G,D6159),
IF(AND(A6159="Colorectal Cancer Screening", E6159="Cost per service ($USD)"),
SUMIFS(COL!$E:$E,COL!$A:$A,C6159,COL!$G:$G,D6159),
IF(AND(A6159="Cervical Cancer Screening", E6159="Cost per service ($USD)"),
SUMIFS(CERV!$E:$E,CERV!$A:$A,C6159,CERV!$G:$G,D6159),
IF(AND(A6159="Cancer Screening for CKD patients", E6159="Cost per service ($USD)"),
SUMIFS(CANSCRN!$E:$E,CANSCRN!$A:$A,C6159,CANSCRN!$G:$G,D6159),
IF(AND(A6159="PSA Testing", E6159="Total Expenditure ($USD per 100,000 patients)"),
SUMIFS(PSA!$F:$F,PSA!$A:$A,C6159,PSA!$G:$G,D6159),
IF(AND(A6159="Colorectal Cancer Screening", E6159="Total Expenditure ($USD per 100,000 patients)"),
SUMIFS(COL!$F:$F,COL!$A:$A,C6159,COL!$G:$G,D6159),
IF(AND(A6159="Cervical Cancer Screening", E6159="Total Expenditure ($USD per 100,000 patients)"),
SUMIFS(CERV!$F:$F,CERV!$A:$A,C6159,CERV!$G:$G,D6159),
SUMIFS(CANSCRN!$F:$F,CANSCRN!$A:$A,C6159,CANSCRN!$G:$G,D6159))))))))))))</f>
        <v>21.568219200000001</v>
      </c>
    </row>
    <row r="6160" spans="1:6" x14ac:dyDescent="0.2">
      <c r="A6160" s="24" t="s">
        <v>105</v>
      </c>
      <c r="B6160" s="24" t="s">
        <v>101</v>
      </c>
      <c r="C6160" s="24" t="s">
        <v>80</v>
      </c>
      <c r="D6160" s="24">
        <v>2018</v>
      </c>
      <c r="E6160" s="24" t="s">
        <v>106</v>
      </c>
      <c r="F6160">
        <f>IF(AND(A6160="PSA Testing", E6160= "Utilization Rate (per 100,000 patients)"),
SUMIFS(PSA!$D:$D,PSA!$A:$A,C6160,PSA!$G:$G,D6160),
IF(AND(A6160="Colorectal Cancer Screening", E6160="Utilization Rate (per 100,000 patients)"),
SUMIFS(COL!$D:$D,COL!$A:$A,C6160,COL!$G:$G, D6160),
IF(AND(A6160="Cervical Cancer Screening", E6160="Utilization Rate (per 100,000 patients)"),
SUMIFS(CERV!$D:$D,CERV!$A:$A,C6160,CERV!$G:$G,D6160),
IF(AND(A6160="Cancer Screening for CKD patients", E6160="Utilization Rate (per 100,000 patients)"),
SUMIFS(CANSCRN!$D:$D,CANSCRN!$A:$A,C6160,CANSCRN!$G:$G,D6160),
IF(AND(A6160="PSA Testing", E6160="Cost per service ($USD)"),
SUMIFS(PSA!$E:$E,PSA!$A:$A,C6160,PSA!$G:$G,D6160),
IF(AND(A6160="Colorectal Cancer Screening", E6160="Cost per service ($USD)"),
SUMIFS(COL!$E:$E,COL!$A:$A,C6160,COL!$G:$G,D6160),
IF(AND(A6160="Cervical Cancer Screening", E6160="Cost per service ($USD)"),
SUMIFS(CERV!$E:$E,CERV!$A:$A,C6160,CERV!$G:$G,D6160),
IF(AND(A6160="Cancer Screening for CKD patients", E6160="Cost per service ($USD)"),
SUMIFS(CANSCRN!$E:$E,CANSCRN!$A:$A,C6160,CANSCRN!$G:$G,D6160),
IF(AND(A6160="PSA Testing", E6160="Total Expenditure ($USD per 100,000 patients)"),
SUMIFS(PSA!$F:$F,PSA!$A:$A,C6160,PSA!$G:$G,D6160),
IF(AND(A6160="Colorectal Cancer Screening", E6160="Total Expenditure ($USD per 100,000 patients)"),
SUMIFS(COL!$F:$F,COL!$A:$A,C6160,COL!$G:$G,D6160),
IF(AND(A6160="Cervical Cancer Screening", E6160="Total Expenditure ($USD per 100,000 patients)"),
SUMIFS(CERV!$F:$F,CERV!$A:$A,C6160,CERV!$G:$G,D6160),
SUMIFS(CANSCRN!$F:$F,CANSCRN!$A:$A,C6160,CANSCRN!$G:$G,D6160))))))))))))</f>
        <v>24.1669512</v>
      </c>
    </row>
    <row r="6161" spans="1:6" x14ac:dyDescent="0.2">
      <c r="A6161" s="24" t="s">
        <v>105</v>
      </c>
      <c r="B6161" s="24" t="s">
        <v>101</v>
      </c>
      <c r="C6161" s="24" t="s">
        <v>80</v>
      </c>
      <c r="D6161" s="24">
        <v>2019</v>
      </c>
      <c r="E6161" s="24" t="s">
        <v>106</v>
      </c>
      <c r="F6161">
        <f>IF(AND(A6161="PSA Testing", E6161= "Utilization Rate (per 100,000 patients)"),
SUMIFS(PSA!$D:$D,PSA!$A:$A,C6161,PSA!$G:$G,D6161),
IF(AND(A6161="Colorectal Cancer Screening", E6161="Utilization Rate (per 100,000 patients)"),
SUMIFS(COL!$D:$D,COL!$A:$A,C6161,COL!$G:$G, D6161),
IF(AND(A6161="Cervical Cancer Screening", E6161="Utilization Rate (per 100,000 patients)"),
SUMIFS(CERV!$D:$D,CERV!$A:$A,C6161,CERV!$G:$G,D6161),
IF(AND(A6161="Cancer Screening for CKD patients", E6161="Utilization Rate (per 100,000 patients)"),
SUMIFS(CANSCRN!$D:$D,CANSCRN!$A:$A,C6161,CANSCRN!$G:$G,D6161),
IF(AND(A6161="PSA Testing", E6161="Cost per service ($USD)"),
SUMIFS(PSA!$E:$E,PSA!$A:$A,C6161,PSA!$G:$G,D6161),
IF(AND(A6161="Colorectal Cancer Screening", E6161="Cost per service ($USD)"),
SUMIFS(COL!$E:$E,COL!$A:$A,C6161,COL!$G:$G,D6161),
IF(AND(A6161="Cervical Cancer Screening", E6161="Cost per service ($USD)"),
SUMIFS(CERV!$E:$E,CERV!$A:$A,C6161,CERV!$G:$G,D6161),
IF(AND(A6161="Cancer Screening for CKD patients", E6161="Cost per service ($USD)"),
SUMIFS(CANSCRN!$E:$E,CANSCRN!$A:$A,C6161,CANSCRN!$G:$G,D6161),
IF(AND(A6161="PSA Testing", E6161="Total Expenditure ($USD per 100,000 patients)"),
SUMIFS(PSA!$F:$F,PSA!$A:$A,C6161,PSA!$G:$G,D6161),
IF(AND(A6161="Colorectal Cancer Screening", E6161="Total Expenditure ($USD per 100,000 patients)"),
SUMIFS(COL!$F:$F,COL!$A:$A,C6161,COL!$G:$G,D6161),
IF(AND(A6161="Cervical Cancer Screening", E6161="Total Expenditure ($USD per 100,000 patients)"),
SUMIFS(CERV!$F:$F,CERV!$A:$A,C6161,CERV!$G:$G,D6161),
SUMIFS(CANSCRN!$F:$F,CANSCRN!$A:$A,C6161,CANSCRN!$G:$G,D6161))))))))))))</f>
        <v>23.2676336</v>
      </c>
    </row>
    <row r="6162" spans="1:6" x14ac:dyDescent="0.2">
      <c r="A6162" s="24" t="s">
        <v>105</v>
      </c>
      <c r="B6162" s="24" t="s">
        <v>101</v>
      </c>
      <c r="C6162" s="24" t="s">
        <v>81</v>
      </c>
      <c r="D6162" s="24">
        <v>2009</v>
      </c>
      <c r="E6162" s="24" t="s">
        <v>106</v>
      </c>
      <c r="F6162">
        <f>IF(AND(A6162="PSA Testing", E6162= "Utilization Rate (per 100,000 patients)"),
SUMIFS(PSA!$D:$D,PSA!$A:$A,C6162,PSA!$G:$G,D6162),
IF(AND(A6162="Colorectal Cancer Screening", E6162="Utilization Rate (per 100,000 patients)"),
SUMIFS(COL!$D:$D,COL!$A:$A,C6162,COL!$G:$G, D6162),
IF(AND(A6162="Cervical Cancer Screening", E6162="Utilization Rate (per 100,000 patients)"),
SUMIFS(CERV!$D:$D,CERV!$A:$A,C6162,CERV!$G:$G,D6162),
IF(AND(A6162="Cancer Screening for CKD patients", E6162="Utilization Rate (per 100,000 patients)"),
SUMIFS(CANSCRN!$D:$D,CANSCRN!$A:$A,C6162,CANSCRN!$G:$G,D6162),
IF(AND(A6162="PSA Testing", E6162="Cost per service ($USD)"),
SUMIFS(PSA!$E:$E,PSA!$A:$A,C6162,PSA!$G:$G,D6162),
IF(AND(A6162="Colorectal Cancer Screening", E6162="Cost per service ($USD)"),
SUMIFS(COL!$E:$E,COL!$A:$A,C6162,COL!$G:$G,D6162),
IF(AND(A6162="Cervical Cancer Screening", E6162="Cost per service ($USD)"),
SUMIFS(CERV!$E:$E,CERV!$A:$A,C6162,CERV!$G:$G,D6162),
IF(AND(A6162="Cancer Screening for CKD patients", E6162="Cost per service ($USD)"),
SUMIFS(CANSCRN!$E:$E,CANSCRN!$A:$A,C6162,CANSCRN!$G:$G,D6162),
IF(AND(A6162="PSA Testing", E6162="Total Expenditure ($USD per 100,000 patients)"),
SUMIFS(PSA!$F:$F,PSA!$A:$A,C6162,PSA!$G:$G,D6162),
IF(AND(A6162="Colorectal Cancer Screening", E6162="Total Expenditure ($USD per 100,000 patients)"),
SUMIFS(COL!$F:$F,COL!$A:$A,C6162,COL!$G:$G,D6162),
IF(AND(A6162="Cervical Cancer Screening", E6162="Total Expenditure ($USD per 100,000 patients)"),
SUMIFS(CERV!$F:$F,CERV!$A:$A,C6162,CERV!$G:$G,D6162),
SUMIFS(CANSCRN!$F:$F,CANSCRN!$A:$A,C6162,CANSCRN!$G:$G,D6162))))))))))))</f>
        <v>27.2116279</v>
      </c>
    </row>
    <row r="6163" spans="1:6" x14ac:dyDescent="0.2">
      <c r="A6163" s="24" t="s">
        <v>105</v>
      </c>
      <c r="B6163" s="24" t="s">
        <v>101</v>
      </c>
      <c r="C6163" s="24" t="s">
        <v>81</v>
      </c>
      <c r="D6163" s="24">
        <v>2010</v>
      </c>
      <c r="E6163" s="24" t="s">
        <v>106</v>
      </c>
      <c r="F6163">
        <f>IF(AND(A6163="PSA Testing", E6163= "Utilization Rate (per 100,000 patients)"),
SUMIFS(PSA!$D:$D,PSA!$A:$A,C6163,PSA!$G:$G,D6163),
IF(AND(A6163="Colorectal Cancer Screening", E6163="Utilization Rate (per 100,000 patients)"),
SUMIFS(COL!$D:$D,COL!$A:$A,C6163,COL!$G:$G, D6163),
IF(AND(A6163="Cervical Cancer Screening", E6163="Utilization Rate (per 100,000 patients)"),
SUMIFS(CERV!$D:$D,CERV!$A:$A,C6163,CERV!$G:$G,D6163),
IF(AND(A6163="Cancer Screening for CKD patients", E6163="Utilization Rate (per 100,000 patients)"),
SUMIFS(CANSCRN!$D:$D,CANSCRN!$A:$A,C6163,CANSCRN!$G:$G,D6163),
IF(AND(A6163="PSA Testing", E6163="Cost per service ($USD)"),
SUMIFS(PSA!$E:$E,PSA!$A:$A,C6163,PSA!$G:$G,D6163),
IF(AND(A6163="Colorectal Cancer Screening", E6163="Cost per service ($USD)"),
SUMIFS(COL!$E:$E,COL!$A:$A,C6163,COL!$G:$G,D6163),
IF(AND(A6163="Cervical Cancer Screening", E6163="Cost per service ($USD)"),
SUMIFS(CERV!$E:$E,CERV!$A:$A,C6163,CERV!$G:$G,D6163),
IF(AND(A6163="Cancer Screening for CKD patients", E6163="Cost per service ($USD)"),
SUMIFS(CANSCRN!$E:$E,CANSCRN!$A:$A,C6163,CANSCRN!$G:$G,D6163),
IF(AND(A6163="PSA Testing", E6163="Total Expenditure ($USD per 100,000 patients)"),
SUMIFS(PSA!$F:$F,PSA!$A:$A,C6163,PSA!$G:$G,D6163),
IF(AND(A6163="Colorectal Cancer Screening", E6163="Total Expenditure ($USD per 100,000 patients)"),
SUMIFS(COL!$F:$F,COL!$A:$A,C6163,COL!$G:$G,D6163),
IF(AND(A6163="Cervical Cancer Screening", E6163="Total Expenditure ($USD per 100,000 patients)"),
SUMIFS(CERV!$F:$F,CERV!$A:$A,C6163,CERV!$G:$G,D6163),
SUMIFS(CANSCRN!$F:$F,CANSCRN!$A:$A,C6163,CANSCRN!$G:$G,D6163))))))))))))</f>
        <v>27.465882400000002</v>
      </c>
    </row>
    <row r="6164" spans="1:6" x14ac:dyDescent="0.2">
      <c r="A6164" s="24" t="s">
        <v>105</v>
      </c>
      <c r="B6164" s="24" t="s">
        <v>101</v>
      </c>
      <c r="C6164" s="24" t="s">
        <v>81</v>
      </c>
      <c r="D6164" s="24">
        <v>2011</v>
      </c>
      <c r="E6164" s="24" t="s">
        <v>106</v>
      </c>
      <c r="F6164">
        <f>IF(AND(A6164="PSA Testing", E6164= "Utilization Rate (per 100,000 patients)"),
SUMIFS(PSA!$D:$D,PSA!$A:$A,C6164,PSA!$G:$G,D6164),
IF(AND(A6164="Colorectal Cancer Screening", E6164="Utilization Rate (per 100,000 patients)"),
SUMIFS(COL!$D:$D,COL!$A:$A,C6164,COL!$G:$G, D6164),
IF(AND(A6164="Cervical Cancer Screening", E6164="Utilization Rate (per 100,000 patients)"),
SUMIFS(CERV!$D:$D,CERV!$A:$A,C6164,CERV!$G:$G,D6164),
IF(AND(A6164="Cancer Screening for CKD patients", E6164="Utilization Rate (per 100,000 patients)"),
SUMIFS(CANSCRN!$D:$D,CANSCRN!$A:$A,C6164,CANSCRN!$G:$G,D6164),
IF(AND(A6164="PSA Testing", E6164="Cost per service ($USD)"),
SUMIFS(PSA!$E:$E,PSA!$A:$A,C6164,PSA!$G:$G,D6164),
IF(AND(A6164="Colorectal Cancer Screening", E6164="Cost per service ($USD)"),
SUMIFS(COL!$E:$E,COL!$A:$A,C6164,COL!$G:$G,D6164),
IF(AND(A6164="Cervical Cancer Screening", E6164="Cost per service ($USD)"),
SUMIFS(CERV!$E:$E,CERV!$A:$A,C6164,CERV!$G:$G,D6164),
IF(AND(A6164="Cancer Screening for CKD patients", E6164="Cost per service ($USD)"),
SUMIFS(CANSCRN!$E:$E,CANSCRN!$A:$A,C6164,CANSCRN!$G:$G,D6164),
IF(AND(A6164="PSA Testing", E6164="Total Expenditure ($USD per 100,000 patients)"),
SUMIFS(PSA!$F:$F,PSA!$A:$A,C6164,PSA!$G:$G,D6164),
IF(AND(A6164="Colorectal Cancer Screening", E6164="Total Expenditure ($USD per 100,000 patients)"),
SUMIFS(COL!$F:$F,COL!$A:$A,C6164,COL!$G:$G,D6164),
IF(AND(A6164="Cervical Cancer Screening", E6164="Total Expenditure ($USD per 100,000 patients)"),
SUMIFS(CERV!$F:$F,CERV!$A:$A,C6164,CERV!$G:$G,D6164),
SUMIFS(CANSCRN!$F:$F,CANSCRN!$A:$A,C6164,CANSCRN!$G:$G,D6164))))))))))))</f>
        <v>36.506885199999999</v>
      </c>
    </row>
    <row r="6165" spans="1:6" x14ac:dyDescent="0.2">
      <c r="A6165" s="24" t="s">
        <v>105</v>
      </c>
      <c r="B6165" s="24" t="s">
        <v>101</v>
      </c>
      <c r="C6165" s="24" t="s">
        <v>81</v>
      </c>
      <c r="D6165" s="24">
        <v>2012</v>
      </c>
      <c r="E6165" s="24" t="s">
        <v>106</v>
      </c>
      <c r="F6165">
        <f>IF(AND(A6165="PSA Testing", E6165= "Utilization Rate (per 100,000 patients)"),
SUMIFS(PSA!$D:$D,PSA!$A:$A,C6165,PSA!$G:$G,D6165),
IF(AND(A6165="Colorectal Cancer Screening", E6165="Utilization Rate (per 100,000 patients)"),
SUMIFS(COL!$D:$D,COL!$A:$A,C6165,COL!$G:$G, D6165),
IF(AND(A6165="Cervical Cancer Screening", E6165="Utilization Rate (per 100,000 patients)"),
SUMIFS(CERV!$D:$D,CERV!$A:$A,C6165,CERV!$G:$G,D6165),
IF(AND(A6165="Cancer Screening for CKD patients", E6165="Utilization Rate (per 100,000 patients)"),
SUMIFS(CANSCRN!$D:$D,CANSCRN!$A:$A,C6165,CANSCRN!$G:$G,D6165),
IF(AND(A6165="PSA Testing", E6165="Cost per service ($USD)"),
SUMIFS(PSA!$E:$E,PSA!$A:$A,C6165,PSA!$G:$G,D6165),
IF(AND(A6165="Colorectal Cancer Screening", E6165="Cost per service ($USD)"),
SUMIFS(COL!$E:$E,COL!$A:$A,C6165,COL!$G:$G,D6165),
IF(AND(A6165="Cervical Cancer Screening", E6165="Cost per service ($USD)"),
SUMIFS(CERV!$E:$E,CERV!$A:$A,C6165,CERV!$G:$G,D6165),
IF(AND(A6165="Cancer Screening for CKD patients", E6165="Cost per service ($USD)"),
SUMIFS(CANSCRN!$E:$E,CANSCRN!$A:$A,C6165,CANSCRN!$G:$G,D6165),
IF(AND(A6165="PSA Testing", E6165="Total Expenditure ($USD per 100,000 patients)"),
SUMIFS(PSA!$F:$F,PSA!$A:$A,C6165,PSA!$G:$G,D6165),
IF(AND(A6165="Colorectal Cancer Screening", E6165="Total Expenditure ($USD per 100,000 patients)"),
SUMIFS(COL!$F:$F,COL!$A:$A,C6165,COL!$G:$G,D6165),
IF(AND(A6165="Cervical Cancer Screening", E6165="Total Expenditure ($USD per 100,000 patients)"),
SUMIFS(CERV!$F:$F,CERV!$A:$A,C6165,CERV!$G:$G,D6165),
SUMIFS(CANSCRN!$F:$F,CANSCRN!$A:$A,C6165,CANSCRN!$G:$G,D6165))))))))))))</f>
        <v>33.788611099999997</v>
      </c>
    </row>
    <row r="6166" spans="1:6" x14ac:dyDescent="0.2">
      <c r="A6166" s="24" t="s">
        <v>105</v>
      </c>
      <c r="B6166" s="24" t="s">
        <v>101</v>
      </c>
      <c r="C6166" s="24" t="s">
        <v>81</v>
      </c>
      <c r="D6166" s="24">
        <v>2013</v>
      </c>
      <c r="E6166" s="24" t="s">
        <v>106</v>
      </c>
      <c r="F6166">
        <f>IF(AND(A6166="PSA Testing", E6166= "Utilization Rate (per 100,000 patients)"),
SUMIFS(PSA!$D:$D,PSA!$A:$A,C6166,PSA!$G:$G,D6166),
IF(AND(A6166="Colorectal Cancer Screening", E6166="Utilization Rate (per 100,000 patients)"),
SUMIFS(COL!$D:$D,COL!$A:$A,C6166,COL!$G:$G, D6166),
IF(AND(A6166="Cervical Cancer Screening", E6166="Utilization Rate (per 100,000 patients)"),
SUMIFS(CERV!$D:$D,CERV!$A:$A,C6166,CERV!$G:$G,D6166),
IF(AND(A6166="Cancer Screening for CKD patients", E6166="Utilization Rate (per 100,000 patients)"),
SUMIFS(CANSCRN!$D:$D,CANSCRN!$A:$A,C6166,CANSCRN!$G:$G,D6166),
IF(AND(A6166="PSA Testing", E6166="Cost per service ($USD)"),
SUMIFS(PSA!$E:$E,PSA!$A:$A,C6166,PSA!$G:$G,D6166),
IF(AND(A6166="Colorectal Cancer Screening", E6166="Cost per service ($USD)"),
SUMIFS(COL!$E:$E,COL!$A:$A,C6166,COL!$G:$G,D6166),
IF(AND(A6166="Cervical Cancer Screening", E6166="Cost per service ($USD)"),
SUMIFS(CERV!$E:$E,CERV!$A:$A,C6166,CERV!$G:$G,D6166),
IF(AND(A6166="Cancer Screening for CKD patients", E6166="Cost per service ($USD)"),
SUMIFS(CANSCRN!$E:$E,CANSCRN!$A:$A,C6166,CANSCRN!$G:$G,D6166),
IF(AND(A6166="PSA Testing", E6166="Total Expenditure ($USD per 100,000 patients)"),
SUMIFS(PSA!$F:$F,PSA!$A:$A,C6166,PSA!$G:$G,D6166),
IF(AND(A6166="Colorectal Cancer Screening", E6166="Total Expenditure ($USD per 100,000 patients)"),
SUMIFS(COL!$F:$F,COL!$A:$A,C6166,COL!$G:$G,D6166),
IF(AND(A6166="Cervical Cancer Screening", E6166="Total Expenditure ($USD per 100,000 patients)"),
SUMIFS(CERV!$F:$F,CERV!$A:$A,C6166,CERV!$G:$G,D6166),
SUMIFS(CANSCRN!$F:$F,CANSCRN!$A:$A,C6166,CANSCRN!$G:$G,D6166))))))))))))</f>
        <v>45.136249999999997</v>
      </c>
    </row>
    <row r="6167" spans="1:6" x14ac:dyDescent="0.2">
      <c r="A6167" s="24" t="s">
        <v>105</v>
      </c>
      <c r="B6167" s="24" t="s">
        <v>101</v>
      </c>
      <c r="C6167" s="24" t="s">
        <v>81</v>
      </c>
      <c r="D6167" s="24">
        <v>2014</v>
      </c>
      <c r="E6167" s="24" t="s">
        <v>106</v>
      </c>
      <c r="F6167">
        <f>IF(AND(A6167="PSA Testing", E6167= "Utilization Rate (per 100,000 patients)"),
SUMIFS(PSA!$D:$D,PSA!$A:$A,C6167,PSA!$G:$G,D6167),
IF(AND(A6167="Colorectal Cancer Screening", E6167="Utilization Rate (per 100,000 patients)"),
SUMIFS(COL!$D:$D,COL!$A:$A,C6167,COL!$G:$G, D6167),
IF(AND(A6167="Cervical Cancer Screening", E6167="Utilization Rate (per 100,000 patients)"),
SUMIFS(CERV!$D:$D,CERV!$A:$A,C6167,CERV!$G:$G,D6167),
IF(AND(A6167="Cancer Screening for CKD patients", E6167="Utilization Rate (per 100,000 patients)"),
SUMIFS(CANSCRN!$D:$D,CANSCRN!$A:$A,C6167,CANSCRN!$G:$G,D6167),
IF(AND(A6167="PSA Testing", E6167="Cost per service ($USD)"),
SUMIFS(PSA!$E:$E,PSA!$A:$A,C6167,PSA!$G:$G,D6167),
IF(AND(A6167="Colorectal Cancer Screening", E6167="Cost per service ($USD)"),
SUMIFS(COL!$E:$E,COL!$A:$A,C6167,COL!$G:$G,D6167),
IF(AND(A6167="Cervical Cancer Screening", E6167="Cost per service ($USD)"),
SUMIFS(CERV!$E:$E,CERV!$A:$A,C6167,CERV!$G:$G,D6167),
IF(AND(A6167="Cancer Screening for CKD patients", E6167="Cost per service ($USD)"),
SUMIFS(CANSCRN!$E:$E,CANSCRN!$A:$A,C6167,CANSCRN!$G:$G,D6167),
IF(AND(A6167="PSA Testing", E6167="Total Expenditure ($USD per 100,000 patients)"),
SUMIFS(PSA!$F:$F,PSA!$A:$A,C6167,PSA!$G:$G,D6167),
IF(AND(A6167="Colorectal Cancer Screening", E6167="Total Expenditure ($USD per 100,000 patients)"),
SUMIFS(COL!$F:$F,COL!$A:$A,C6167,COL!$G:$G,D6167),
IF(AND(A6167="Cervical Cancer Screening", E6167="Total Expenditure ($USD per 100,000 patients)"),
SUMIFS(CERV!$F:$F,CERV!$A:$A,C6167,CERV!$G:$G,D6167),
SUMIFS(CANSCRN!$F:$F,CANSCRN!$A:$A,C6167,CANSCRN!$G:$G,D6167))))))))))))</f>
        <v>39.847499999999997</v>
      </c>
    </row>
    <row r="6168" spans="1:6" x14ac:dyDescent="0.2">
      <c r="A6168" s="24" t="s">
        <v>105</v>
      </c>
      <c r="B6168" s="24" t="s">
        <v>101</v>
      </c>
      <c r="C6168" s="24" t="s">
        <v>81</v>
      </c>
      <c r="D6168" s="24">
        <v>2015</v>
      </c>
      <c r="E6168" s="24" t="s">
        <v>106</v>
      </c>
      <c r="F6168">
        <f>IF(AND(A6168="PSA Testing", E6168= "Utilization Rate (per 100,000 patients)"),
SUMIFS(PSA!$D:$D,PSA!$A:$A,C6168,PSA!$G:$G,D6168),
IF(AND(A6168="Colorectal Cancer Screening", E6168="Utilization Rate (per 100,000 patients)"),
SUMIFS(COL!$D:$D,COL!$A:$A,C6168,COL!$G:$G, D6168),
IF(AND(A6168="Cervical Cancer Screening", E6168="Utilization Rate (per 100,000 patients)"),
SUMIFS(CERV!$D:$D,CERV!$A:$A,C6168,CERV!$G:$G,D6168),
IF(AND(A6168="Cancer Screening for CKD patients", E6168="Utilization Rate (per 100,000 patients)"),
SUMIFS(CANSCRN!$D:$D,CANSCRN!$A:$A,C6168,CANSCRN!$G:$G,D6168),
IF(AND(A6168="PSA Testing", E6168="Cost per service ($USD)"),
SUMIFS(PSA!$E:$E,PSA!$A:$A,C6168,PSA!$G:$G,D6168),
IF(AND(A6168="Colorectal Cancer Screening", E6168="Cost per service ($USD)"),
SUMIFS(COL!$E:$E,COL!$A:$A,C6168,COL!$G:$G,D6168),
IF(AND(A6168="Cervical Cancer Screening", E6168="Cost per service ($USD)"),
SUMIFS(CERV!$E:$E,CERV!$A:$A,C6168,CERV!$G:$G,D6168),
IF(AND(A6168="Cancer Screening for CKD patients", E6168="Cost per service ($USD)"),
SUMIFS(CANSCRN!$E:$E,CANSCRN!$A:$A,C6168,CANSCRN!$G:$G,D6168),
IF(AND(A6168="PSA Testing", E6168="Total Expenditure ($USD per 100,000 patients)"),
SUMIFS(PSA!$F:$F,PSA!$A:$A,C6168,PSA!$G:$G,D6168),
IF(AND(A6168="Colorectal Cancer Screening", E6168="Total Expenditure ($USD per 100,000 patients)"),
SUMIFS(COL!$F:$F,COL!$A:$A,C6168,COL!$G:$G,D6168),
IF(AND(A6168="Cervical Cancer Screening", E6168="Total Expenditure ($USD per 100,000 patients)"),
SUMIFS(CERV!$F:$F,CERV!$A:$A,C6168,CERV!$G:$G,D6168),
SUMIFS(CANSCRN!$F:$F,CANSCRN!$A:$A,C6168,CANSCRN!$G:$G,D6168))))))))))))</f>
        <v>45.006666699999997</v>
      </c>
    </row>
    <row r="6169" spans="1:6" x14ac:dyDescent="0.2">
      <c r="A6169" s="24" t="s">
        <v>105</v>
      </c>
      <c r="B6169" s="24" t="s">
        <v>101</v>
      </c>
      <c r="C6169" s="24" t="s">
        <v>81</v>
      </c>
      <c r="D6169" s="24">
        <v>2016</v>
      </c>
      <c r="E6169" s="24" t="s">
        <v>106</v>
      </c>
      <c r="F6169">
        <f>IF(AND(A6169="PSA Testing", E6169= "Utilization Rate (per 100,000 patients)"),
SUMIFS(PSA!$D:$D,PSA!$A:$A,C6169,PSA!$G:$G,D6169),
IF(AND(A6169="Colorectal Cancer Screening", E6169="Utilization Rate (per 100,000 patients)"),
SUMIFS(COL!$D:$D,COL!$A:$A,C6169,COL!$G:$G, D6169),
IF(AND(A6169="Cervical Cancer Screening", E6169="Utilization Rate (per 100,000 patients)"),
SUMIFS(CERV!$D:$D,CERV!$A:$A,C6169,CERV!$G:$G,D6169),
IF(AND(A6169="Cancer Screening for CKD patients", E6169="Utilization Rate (per 100,000 patients)"),
SUMIFS(CANSCRN!$D:$D,CANSCRN!$A:$A,C6169,CANSCRN!$G:$G,D6169),
IF(AND(A6169="PSA Testing", E6169="Cost per service ($USD)"),
SUMIFS(PSA!$E:$E,PSA!$A:$A,C6169,PSA!$G:$G,D6169),
IF(AND(A6169="Colorectal Cancer Screening", E6169="Cost per service ($USD)"),
SUMIFS(COL!$E:$E,COL!$A:$A,C6169,COL!$G:$G,D6169),
IF(AND(A6169="Cervical Cancer Screening", E6169="Cost per service ($USD)"),
SUMIFS(CERV!$E:$E,CERV!$A:$A,C6169,CERV!$G:$G,D6169),
IF(AND(A6169="Cancer Screening for CKD patients", E6169="Cost per service ($USD)"),
SUMIFS(CANSCRN!$E:$E,CANSCRN!$A:$A,C6169,CANSCRN!$G:$G,D6169),
IF(AND(A6169="PSA Testing", E6169="Total Expenditure ($USD per 100,000 patients)"),
SUMIFS(PSA!$F:$F,PSA!$A:$A,C6169,PSA!$G:$G,D6169),
IF(AND(A6169="Colorectal Cancer Screening", E6169="Total Expenditure ($USD per 100,000 patients)"),
SUMIFS(COL!$F:$F,COL!$A:$A,C6169,COL!$G:$G,D6169),
IF(AND(A6169="Cervical Cancer Screening", E6169="Total Expenditure ($USD per 100,000 patients)"),
SUMIFS(CERV!$F:$F,CERV!$A:$A,C6169,CERV!$G:$G,D6169),
SUMIFS(CANSCRN!$F:$F,CANSCRN!$A:$A,C6169,CANSCRN!$G:$G,D6169))))))))))))</f>
        <v>34.14</v>
      </c>
    </row>
    <row r="6170" spans="1:6" x14ac:dyDescent="0.2">
      <c r="A6170" s="24" t="s">
        <v>105</v>
      </c>
      <c r="B6170" s="24" t="s">
        <v>101</v>
      </c>
      <c r="C6170" s="24" t="s">
        <v>81</v>
      </c>
      <c r="D6170" s="24">
        <v>2017</v>
      </c>
      <c r="E6170" s="24" t="s">
        <v>106</v>
      </c>
      <c r="F6170">
        <f>IF(AND(A6170="PSA Testing", E6170= "Utilization Rate (per 100,000 patients)"),
SUMIFS(PSA!$D:$D,PSA!$A:$A,C6170,PSA!$G:$G,D6170),
IF(AND(A6170="Colorectal Cancer Screening", E6170="Utilization Rate (per 100,000 patients)"),
SUMIFS(COL!$D:$D,COL!$A:$A,C6170,COL!$G:$G, D6170),
IF(AND(A6170="Cervical Cancer Screening", E6170="Utilization Rate (per 100,000 patients)"),
SUMIFS(CERV!$D:$D,CERV!$A:$A,C6170,CERV!$G:$G,D6170),
IF(AND(A6170="Cancer Screening for CKD patients", E6170="Utilization Rate (per 100,000 patients)"),
SUMIFS(CANSCRN!$D:$D,CANSCRN!$A:$A,C6170,CANSCRN!$G:$G,D6170),
IF(AND(A6170="PSA Testing", E6170="Cost per service ($USD)"),
SUMIFS(PSA!$E:$E,PSA!$A:$A,C6170,PSA!$G:$G,D6170),
IF(AND(A6170="Colorectal Cancer Screening", E6170="Cost per service ($USD)"),
SUMIFS(COL!$E:$E,COL!$A:$A,C6170,COL!$G:$G,D6170),
IF(AND(A6170="Cervical Cancer Screening", E6170="Cost per service ($USD)"),
SUMIFS(CERV!$E:$E,CERV!$A:$A,C6170,CERV!$G:$G,D6170),
IF(AND(A6170="Cancer Screening for CKD patients", E6170="Cost per service ($USD)"),
SUMIFS(CANSCRN!$E:$E,CANSCRN!$A:$A,C6170,CANSCRN!$G:$G,D6170),
IF(AND(A6170="PSA Testing", E6170="Total Expenditure ($USD per 100,000 patients)"),
SUMIFS(PSA!$F:$F,PSA!$A:$A,C6170,PSA!$G:$G,D6170),
IF(AND(A6170="Colorectal Cancer Screening", E6170="Total Expenditure ($USD per 100,000 patients)"),
SUMIFS(COL!$F:$F,COL!$A:$A,C6170,COL!$G:$G,D6170),
IF(AND(A6170="Cervical Cancer Screening", E6170="Total Expenditure ($USD per 100,000 patients)"),
SUMIFS(CERV!$F:$F,CERV!$A:$A,C6170,CERV!$G:$G,D6170),
SUMIFS(CANSCRN!$F:$F,CANSCRN!$A:$A,C6170,CANSCRN!$G:$G,D6170))))))))))))</f>
        <v>40.126923099999999</v>
      </c>
    </row>
    <row r="6171" spans="1:6" x14ac:dyDescent="0.2">
      <c r="A6171" s="24" t="s">
        <v>105</v>
      </c>
      <c r="B6171" s="24" t="s">
        <v>101</v>
      </c>
      <c r="C6171" s="24" t="s">
        <v>81</v>
      </c>
      <c r="D6171" s="24">
        <v>2018</v>
      </c>
      <c r="E6171" s="24" t="s">
        <v>106</v>
      </c>
      <c r="F6171">
        <f>IF(AND(A6171="PSA Testing", E6171= "Utilization Rate (per 100,000 patients)"),
SUMIFS(PSA!$D:$D,PSA!$A:$A,C6171,PSA!$G:$G,D6171),
IF(AND(A6171="Colorectal Cancer Screening", E6171="Utilization Rate (per 100,000 patients)"),
SUMIFS(COL!$D:$D,COL!$A:$A,C6171,COL!$G:$G, D6171),
IF(AND(A6171="Cervical Cancer Screening", E6171="Utilization Rate (per 100,000 patients)"),
SUMIFS(CERV!$D:$D,CERV!$A:$A,C6171,CERV!$G:$G,D6171),
IF(AND(A6171="Cancer Screening for CKD patients", E6171="Utilization Rate (per 100,000 patients)"),
SUMIFS(CANSCRN!$D:$D,CANSCRN!$A:$A,C6171,CANSCRN!$G:$G,D6171),
IF(AND(A6171="PSA Testing", E6171="Cost per service ($USD)"),
SUMIFS(PSA!$E:$E,PSA!$A:$A,C6171,PSA!$G:$G,D6171),
IF(AND(A6171="Colorectal Cancer Screening", E6171="Cost per service ($USD)"),
SUMIFS(COL!$E:$E,COL!$A:$A,C6171,COL!$G:$G,D6171),
IF(AND(A6171="Cervical Cancer Screening", E6171="Cost per service ($USD)"),
SUMIFS(CERV!$E:$E,CERV!$A:$A,C6171,CERV!$G:$G,D6171),
IF(AND(A6171="Cancer Screening for CKD patients", E6171="Cost per service ($USD)"),
SUMIFS(CANSCRN!$E:$E,CANSCRN!$A:$A,C6171,CANSCRN!$G:$G,D6171),
IF(AND(A6171="PSA Testing", E6171="Total Expenditure ($USD per 100,000 patients)"),
SUMIFS(PSA!$F:$F,PSA!$A:$A,C6171,PSA!$G:$G,D6171),
IF(AND(A6171="Colorectal Cancer Screening", E6171="Total Expenditure ($USD per 100,000 patients)"),
SUMIFS(COL!$F:$F,COL!$A:$A,C6171,COL!$G:$G,D6171),
IF(AND(A6171="Cervical Cancer Screening", E6171="Total Expenditure ($USD per 100,000 patients)"),
SUMIFS(CERV!$F:$F,CERV!$A:$A,C6171,CERV!$G:$G,D6171),
SUMIFS(CANSCRN!$F:$F,CANSCRN!$A:$A,C6171,CANSCRN!$G:$G,D6171))))))))))))</f>
        <v>30.6015385</v>
      </c>
    </row>
    <row r="6172" spans="1:6" x14ac:dyDescent="0.2">
      <c r="A6172" s="24" t="s">
        <v>105</v>
      </c>
      <c r="B6172" s="24" t="s">
        <v>101</v>
      </c>
      <c r="C6172" s="24" t="s">
        <v>81</v>
      </c>
      <c r="D6172" s="24">
        <v>2019</v>
      </c>
      <c r="E6172" s="24" t="s">
        <v>106</v>
      </c>
      <c r="F6172">
        <f>IF(AND(A6172="PSA Testing", E6172= "Utilization Rate (per 100,000 patients)"),
SUMIFS(PSA!$D:$D,PSA!$A:$A,C6172,PSA!$G:$G,D6172),
IF(AND(A6172="Colorectal Cancer Screening", E6172="Utilization Rate (per 100,000 patients)"),
SUMIFS(COL!$D:$D,COL!$A:$A,C6172,COL!$G:$G, D6172),
IF(AND(A6172="Cervical Cancer Screening", E6172="Utilization Rate (per 100,000 patients)"),
SUMIFS(CERV!$D:$D,CERV!$A:$A,C6172,CERV!$G:$G,D6172),
IF(AND(A6172="Cancer Screening for CKD patients", E6172="Utilization Rate (per 100,000 patients)"),
SUMIFS(CANSCRN!$D:$D,CANSCRN!$A:$A,C6172,CANSCRN!$G:$G,D6172),
IF(AND(A6172="PSA Testing", E6172="Cost per service ($USD)"),
SUMIFS(PSA!$E:$E,PSA!$A:$A,C6172,PSA!$G:$G,D6172),
IF(AND(A6172="Colorectal Cancer Screening", E6172="Cost per service ($USD)"),
SUMIFS(COL!$E:$E,COL!$A:$A,C6172,COL!$G:$G,D6172),
IF(AND(A6172="Cervical Cancer Screening", E6172="Cost per service ($USD)"),
SUMIFS(CERV!$E:$E,CERV!$A:$A,C6172,CERV!$G:$G,D6172),
IF(AND(A6172="Cancer Screening for CKD patients", E6172="Cost per service ($USD)"),
SUMIFS(CANSCRN!$E:$E,CANSCRN!$A:$A,C6172,CANSCRN!$G:$G,D6172),
IF(AND(A6172="PSA Testing", E6172="Total Expenditure ($USD per 100,000 patients)"),
SUMIFS(PSA!$F:$F,PSA!$A:$A,C6172,PSA!$G:$G,D6172),
IF(AND(A6172="Colorectal Cancer Screening", E6172="Total Expenditure ($USD per 100,000 patients)"),
SUMIFS(COL!$F:$F,COL!$A:$A,C6172,COL!$G:$G,D6172),
IF(AND(A6172="Cervical Cancer Screening", E6172="Total Expenditure ($USD per 100,000 patients)"),
SUMIFS(CERV!$F:$F,CERV!$A:$A,C6172,CERV!$G:$G,D6172),
SUMIFS(CANSCRN!$F:$F,CANSCRN!$A:$A,C6172,CANSCRN!$G:$G,D6172))))))))))))</f>
        <v>32.057000000000002</v>
      </c>
    </row>
    <row r="6173" spans="1:6" x14ac:dyDescent="0.2">
      <c r="A6173" s="24" t="s">
        <v>107</v>
      </c>
      <c r="B6173" s="24" t="s">
        <v>101</v>
      </c>
      <c r="C6173" s="24" t="s">
        <v>30</v>
      </c>
      <c r="D6173" s="24">
        <v>2009</v>
      </c>
      <c r="E6173" s="24" t="s">
        <v>106</v>
      </c>
      <c r="F6173">
        <f>IF(AND(A6173="PSA Testing", E6173= "Utilization Rate (per 100,000 patients)"),
SUMIFS(PSA!$D:$D,PSA!$A:$A,C6173,PSA!$G:$G,D6173),
IF(AND(A6173="Colorectal Cancer Screening", E6173="Utilization Rate (per 100,000 patients)"),
SUMIFS(COL!$D:$D,COL!$A:$A,C6173,COL!$G:$G, D6173),
IF(AND(A6173="Cervical Cancer Screening", E6173="Utilization Rate (per 100,000 patients)"),
SUMIFS(CERV!$D:$D,CERV!$A:$A,C6173,CERV!$G:$G,D6173),
IF(AND(A6173="Cancer Screening for CKD patients", E6173="Utilization Rate (per 100,000 patients)"),
SUMIFS(CANSCRN!$D:$D,CANSCRN!$A:$A,C6173,CANSCRN!$G:$G,D6173),
IF(AND(A6173="PSA Testing", E6173="Cost per service ($USD)"),
SUMIFS(PSA!$E:$E,PSA!$A:$A,C6173,PSA!$G:$G,D6173),
IF(AND(A6173="Colorectal Cancer Screening", E6173="Cost per service ($USD)"),
SUMIFS(COL!$E:$E,COL!$A:$A,C6173,COL!$G:$G,D6173),
IF(AND(A6173="Cervical Cancer Screening", E6173="Cost per service ($USD)"),
SUMIFS(CERV!$E:$E,CERV!$A:$A,C6173,CERV!$G:$G,D6173),
IF(AND(A6173="Cancer Screening for CKD patients", E6173="Cost per service ($USD)"),
SUMIFS(CANSCRN!$E:$E,CANSCRN!$A:$A,C6173,CANSCRN!$G:$G,D6173),
IF(AND(A6173="PSA Testing", E6173="Total Expenditure ($USD per 100,000 patients)"),
SUMIFS(PSA!$F:$F,PSA!$A:$A,C6173,PSA!$G:$G,D6173),
IF(AND(A6173="Colorectal Cancer Screening", E6173="Total Expenditure ($USD per 100,000 patients)"),
SUMIFS(COL!$F:$F,COL!$A:$A,C6173,COL!$G:$G,D6173),
IF(AND(A6173="Cervical Cancer Screening", E6173="Total Expenditure ($USD per 100,000 patients)"),
SUMIFS(CERV!$F:$F,CERV!$A:$A,C6173,CERV!$G:$G,D6173),
SUMIFS(CANSCRN!$F:$F,CANSCRN!$A:$A,C6173,CANSCRN!$G:$G,D6173))))))))))))</f>
        <v>0</v>
      </c>
    </row>
    <row r="6174" spans="1:6" x14ac:dyDescent="0.2">
      <c r="A6174" s="24" t="s">
        <v>107</v>
      </c>
      <c r="B6174" s="24" t="s">
        <v>101</v>
      </c>
      <c r="C6174" s="24" t="s">
        <v>30</v>
      </c>
      <c r="D6174" s="24">
        <v>2010</v>
      </c>
      <c r="E6174" s="24" t="s">
        <v>106</v>
      </c>
      <c r="F6174">
        <f>IF(AND(A6174="PSA Testing", E6174= "Utilization Rate (per 100,000 patients)"),
SUMIFS(PSA!$D:$D,PSA!$A:$A,C6174,PSA!$G:$G,D6174),
IF(AND(A6174="Colorectal Cancer Screening", E6174="Utilization Rate (per 100,000 patients)"),
SUMIFS(COL!$D:$D,COL!$A:$A,C6174,COL!$G:$G, D6174),
IF(AND(A6174="Cervical Cancer Screening", E6174="Utilization Rate (per 100,000 patients)"),
SUMIFS(CERV!$D:$D,CERV!$A:$A,C6174,CERV!$G:$G,D6174),
IF(AND(A6174="Cancer Screening for CKD patients", E6174="Utilization Rate (per 100,000 patients)"),
SUMIFS(CANSCRN!$D:$D,CANSCRN!$A:$A,C6174,CANSCRN!$G:$G,D6174),
IF(AND(A6174="PSA Testing", E6174="Cost per service ($USD)"),
SUMIFS(PSA!$E:$E,PSA!$A:$A,C6174,PSA!$G:$G,D6174),
IF(AND(A6174="Colorectal Cancer Screening", E6174="Cost per service ($USD)"),
SUMIFS(COL!$E:$E,COL!$A:$A,C6174,COL!$G:$G,D6174),
IF(AND(A6174="Cervical Cancer Screening", E6174="Cost per service ($USD)"),
SUMIFS(CERV!$E:$E,CERV!$A:$A,C6174,CERV!$G:$G,D6174),
IF(AND(A6174="Cancer Screening for CKD patients", E6174="Cost per service ($USD)"),
SUMIFS(CANSCRN!$E:$E,CANSCRN!$A:$A,C6174,CANSCRN!$G:$G,D6174),
IF(AND(A6174="PSA Testing", E6174="Total Expenditure ($USD per 100,000 patients)"),
SUMIFS(PSA!$F:$F,PSA!$A:$A,C6174,PSA!$G:$G,D6174),
IF(AND(A6174="Colorectal Cancer Screening", E6174="Total Expenditure ($USD per 100,000 patients)"),
SUMIFS(COL!$F:$F,COL!$A:$A,C6174,COL!$G:$G,D6174),
IF(AND(A6174="Cervical Cancer Screening", E6174="Total Expenditure ($USD per 100,000 patients)"),
SUMIFS(CERV!$F:$F,CERV!$A:$A,C6174,CERV!$G:$G,D6174),
SUMIFS(CANSCRN!$F:$F,CANSCRN!$A:$A,C6174,CANSCRN!$G:$G,D6174))))))))))))</f>
        <v>0</v>
      </c>
    </row>
    <row r="6175" spans="1:6" x14ac:dyDescent="0.2">
      <c r="A6175" s="24" t="s">
        <v>107</v>
      </c>
      <c r="B6175" s="24" t="s">
        <v>101</v>
      </c>
      <c r="C6175" s="24" t="s">
        <v>30</v>
      </c>
      <c r="D6175" s="24">
        <v>2011</v>
      </c>
      <c r="E6175" s="24" t="s">
        <v>106</v>
      </c>
      <c r="F6175">
        <f>IF(AND(A6175="PSA Testing", E6175= "Utilization Rate (per 100,000 patients)"),
SUMIFS(PSA!$D:$D,PSA!$A:$A,C6175,PSA!$G:$G,D6175),
IF(AND(A6175="Colorectal Cancer Screening", E6175="Utilization Rate (per 100,000 patients)"),
SUMIFS(COL!$D:$D,COL!$A:$A,C6175,COL!$G:$G, D6175),
IF(AND(A6175="Cervical Cancer Screening", E6175="Utilization Rate (per 100,000 patients)"),
SUMIFS(CERV!$D:$D,CERV!$A:$A,C6175,CERV!$G:$G,D6175),
IF(AND(A6175="Cancer Screening for CKD patients", E6175="Utilization Rate (per 100,000 patients)"),
SUMIFS(CANSCRN!$D:$D,CANSCRN!$A:$A,C6175,CANSCRN!$G:$G,D6175),
IF(AND(A6175="PSA Testing", E6175="Cost per service ($USD)"),
SUMIFS(PSA!$E:$E,PSA!$A:$A,C6175,PSA!$G:$G,D6175),
IF(AND(A6175="Colorectal Cancer Screening", E6175="Cost per service ($USD)"),
SUMIFS(COL!$E:$E,COL!$A:$A,C6175,COL!$G:$G,D6175),
IF(AND(A6175="Cervical Cancer Screening", E6175="Cost per service ($USD)"),
SUMIFS(CERV!$E:$E,CERV!$A:$A,C6175,CERV!$G:$G,D6175),
IF(AND(A6175="Cancer Screening for CKD patients", E6175="Cost per service ($USD)"),
SUMIFS(CANSCRN!$E:$E,CANSCRN!$A:$A,C6175,CANSCRN!$G:$G,D6175),
IF(AND(A6175="PSA Testing", E6175="Total Expenditure ($USD per 100,000 patients)"),
SUMIFS(PSA!$F:$F,PSA!$A:$A,C6175,PSA!$G:$G,D6175),
IF(AND(A6175="Colorectal Cancer Screening", E6175="Total Expenditure ($USD per 100,000 patients)"),
SUMIFS(COL!$F:$F,COL!$A:$A,C6175,COL!$G:$G,D6175),
IF(AND(A6175="Cervical Cancer Screening", E6175="Total Expenditure ($USD per 100,000 patients)"),
SUMIFS(CERV!$F:$F,CERV!$A:$A,C6175,CERV!$G:$G,D6175),
SUMIFS(CANSCRN!$F:$F,CANSCRN!$A:$A,C6175,CANSCRN!$G:$G,D6175))))))))))))</f>
        <v>0</v>
      </c>
    </row>
    <row r="6176" spans="1:6" x14ac:dyDescent="0.2">
      <c r="A6176" s="24" t="s">
        <v>107</v>
      </c>
      <c r="B6176" s="24" t="s">
        <v>101</v>
      </c>
      <c r="C6176" s="24" t="s">
        <v>30</v>
      </c>
      <c r="D6176" s="24">
        <v>2012</v>
      </c>
      <c r="E6176" s="24" t="s">
        <v>106</v>
      </c>
      <c r="F6176">
        <f>IF(AND(A6176="PSA Testing", E6176= "Utilization Rate (per 100,000 patients)"),
SUMIFS(PSA!$D:$D,PSA!$A:$A,C6176,PSA!$G:$G,D6176),
IF(AND(A6176="Colorectal Cancer Screening", E6176="Utilization Rate (per 100,000 patients)"),
SUMIFS(COL!$D:$D,COL!$A:$A,C6176,COL!$G:$G, D6176),
IF(AND(A6176="Cervical Cancer Screening", E6176="Utilization Rate (per 100,000 patients)"),
SUMIFS(CERV!$D:$D,CERV!$A:$A,C6176,CERV!$G:$G,D6176),
IF(AND(A6176="Cancer Screening for CKD patients", E6176="Utilization Rate (per 100,000 patients)"),
SUMIFS(CANSCRN!$D:$D,CANSCRN!$A:$A,C6176,CANSCRN!$G:$G,D6176),
IF(AND(A6176="PSA Testing", E6176="Cost per service ($USD)"),
SUMIFS(PSA!$E:$E,PSA!$A:$A,C6176,PSA!$G:$G,D6176),
IF(AND(A6176="Colorectal Cancer Screening", E6176="Cost per service ($USD)"),
SUMIFS(COL!$E:$E,COL!$A:$A,C6176,COL!$G:$G,D6176),
IF(AND(A6176="Cervical Cancer Screening", E6176="Cost per service ($USD)"),
SUMIFS(CERV!$E:$E,CERV!$A:$A,C6176,CERV!$G:$G,D6176),
IF(AND(A6176="Cancer Screening for CKD patients", E6176="Cost per service ($USD)"),
SUMIFS(CANSCRN!$E:$E,CANSCRN!$A:$A,C6176,CANSCRN!$G:$G,D6176),
IF(AND(A6176="PSA Testing", E6176="Total Expenditure ($USD per 100,000 patients)"),
SUMIFS(PSA!$F:$F,PSA!$A:$A,C6176,PSA!$G:$G,D6176),
IF(AND(A6176="Colorectal Cancer Screening", E6176="Total Expenditure ($USD per 100,000 patients)"),
SUMIFS(COL!$F:$F,COL!$A:$A,C6176,COL!$G:$G,D6176),
IF(AND(A6176="Cervical Cancer Screening", E6176="Total Expenditure ($USD per 100,000 patients)"),
SUMIFS(CERV!$F:$F,CERV!$A:$A,C6176,CERV!$G:$G,D6176),
SUMIFS(CANSCRN!$F:$F,CANSCRN!$A:$A,C6176,CANSCRN!$G:$G,D6176))))))))))))</f>
        <v>0</v>
      </c>
    </row>
    <row r="6177" spans="1:6" x14ac:dyDescent="0.2">
      <c r="A6177" s="24" t="s">
        <v>107</v>
      </c>
      <c r="B6177" s="24" t="s">
        <v>101</v>
      </c>
      <c r="C6177" s="24" t="s">
        <v>30</v>
      </c>
      <c r="D6177" s="24">
        <v>2013</v>
      </c>
      <c r="E6177" s="24" t="s">
        <v>106</v>
      </c>
      <c r="F6177">
        <f>IF(AND(A6177="PSA Testing", E6177= "Utilization Rate (per 100,000 patients)"),
SUMIFS(PSA!$D:$D,PSA!$A:$A,C6177,PSA!$G:$G,D6177),
IF(AND(A6177="Colorectal Cancer Screening", E6177="Utilization Rate (per 100,000 patients)"),
SUMIFS(COL!$D:$D,COL!$A:$A,C6177,COL!$G:$G, D6177),
IF(AND(A6177="Cervical Cancer Screening", E6177="Utilization Rate (per 100,000 patients)"),
SUMIFS(CERV!$D:$D,CERV!$A:$A,C6177,CERV!$G:$G,D6177),
IF(AND(A6177="Cancer Screening for CKD patients", E6177="Utilization Rate (per 100,000 patients)"),
SUMIFS(CANSCRN!$D:$D,CANSCRN!$A:$A,C6177,CANSCRN!$G:$G,D6177),
IF(AND(A6177="PSA Testing", E6177="Cost per service ($USD)"),
SUMIFS(PSA!$E:$E,PSA!$A:$A,C6177,PSA!$G:$G,D6177),
IF(AND(A6177="Colorectal Cancer Screening", E6177="Cost per service ($USD)"),
SUMIFS(COL!$E:$E,COL!$A:$A,C6177,COL!$G:$G,D6177),
IF(AND(A6177="Cervical Cancer Screening", E6177="Cost per service ($USD)"),
SUMIFS(CERV!$E:$E,CERV!$A:$A,C6177,CERV!$G:$G,D6177),
IF(AND(A6177="Cancer Screening for CKD patients", E6177="Cost per service ($USD)"),
SUMIFS(CANSCRN!$E:$E,CANSCRN!$A:$A,C6177,CANSCRN!$G:$G,D6177),
IF(AND(A6177="PSA Testing", E6177="Total Expenditure ($USD per 100,000 patients)"),
SUMIFS(PSA!$F:$F,PSA!$A:$A,C6177,PSA!$G:$G,D6177),
IF(AND(A6177="Colorectal Cancer Screening", E6177="Total Expenditure ($USD per 100,000 patients)"),
SUMIFS(COL!$F:$F,COL!$A:$A,C6177,COL!$G:$G,D6177),
IF(AND(A6177="Cervical Cancer Screening", E6177="Total Expenditure ($USD per 100,000 patients)"),
SUMIFS(CERV!$F:$F,CERV!$A:$A,C6177,CERV!$G:$G,D6177),
SUMIFS(CANSCRN!$F:$F,CANSCRN!$A:$A,C6177,CANSCRN!$G:$G,D6177))))))))))))</f>
        <v>0</v>
      </c>
    </row>
    <row r="6178" spans="1:6" x14ac:dyDescent="0.2">
      <c r="A6178" s="24" t="s">
        <v>107</v>
      </c>
      <c r="B6178" s="24" t="s">
        <v>101</v>
      </c>
      <c r="C6178" s="24" t="s">
        <v>30</v>
      </c>
      <c r="D6178" s="24">
        <v>2014</v>
      </c>
      <c r="E6178" s="24" t="s">
        <v>106</v>
      </c>
      <c r="F6178">
        <f>IF(AND(A6178="PSA Testing", E6178= "Utilization Rate (per 100,000 patients)"),
SUMIFS(PSA!$D:$D,PSA!$A:$A,C6178,PSA!$G:$G,D6178),
IF(AND(A6178="Colorectal Cancer Screening", E6178="Utilization Rate (per 100,000 patients)"),
SUMIFS(COL!$D:$D,COL!$A:$A,C6178,COL!$G:$G, D6178),
IF(AND(A6178="Cervical Cancer Screening", E6178="Utilization Rate (per 100,000 patients)"),
SUMIFS(CERV!$D:$D,CERV!$A:$A,C6178,CERV!$G:$G,D6178),
IF(AND(A6178="Cancer Screening for CKD patients", E6178="Utilization Rate (per 100,000 patients)"),
SUMIFS(CANSCRN!$D:$D,CANSCRN!$A:$A,C6178,CANSCRN!$G:$G,D6178),
IF(AND(A6178="PSA Testing", E6178="Cost per service ($USD)"),
SUMIFS(PSA!$E:$E,PSA!$A:$A,C6178,PSA!$G:$G,D6178),
IF(AND(A6178="Colorectal Cancer Screening", E6178="Cost per service ($USD)"),
SUMIFS(COL!$E:$E,COL!$A:$A,C6178,COL!$G:$G,D6178),
IF(AND(A6178="Cervical Cancer Screening", E6178="Cost per service ($USD)"),
SUMIFS(CERV!$E:$E,CERV!$A:$A,C6178,CERV!$G:$G,D6178),
IF(AND(A6178="Cancer Screening for CKD patients", E6178="Cost per service ($USD)"),
SUMIFS(CANSCRN!$E:$E,CANSCRN!$A:$A,C6178,CANSCRN!$G:$G,D6178),
IF(AND(A6178="PSA Testing", E6178="Total Expenditure ($USD per 100,000 patients)"),
SUMIFS(PSA!$F:$F,PSA!$A:$A,C6178,PSA!$G:$G,D6178),
IF(AND(A6178="Colorectal Cancer Screening", E6178="Total Expenditure ($USD per 100,000 patients)"),
SUMIFS(COL!$F:$F,COL!$A:$A,C6178,COL!$G:$G,D6178),
IF(AND(A6178="Cervical Cancer Screening", E6178="Total Expenditure ($USD per 100,000 patients)"),
SUMIFS(CERV!$F:$F,CERV!$A:$A,C6178,CERV!$G:$G,D6178),
SUMIFS(CANSCRN!$F:$F,CANSCRN!$A:$A,C6178,CANSCRN!$G:$G,D6178))))))))))))</f>
        <v>0</v>
      </c>
    </row>
    <row r="6179" spans="1:6" x14ac:dyDescent="0.2">
      <c r="A6179" s="24" t="s">
        <v>107</v>
      </c>
      <c r="B6179" s="24" t="s">
        <v>101</v>
      </c>
      <c r="C6179" s="24" t="s">
        <v>30</v>
      </c>
      <c r="D6179" s="24">
        <v>2015</v>
      </c>
      <c r="E6179" s="24" t="s">
        <v>106</v>
      </c>
      <c r="F6179">
        <f>IF(AND(A6179="PSA Testing", E6179= "Utilization Rate (per 100,000 patients)"),
SUMIFS(PSA!$D:$D,PSA!$A:$A,C6179,PSA!$G:$G,D6179),
IF(AND(A6179="Colorectal Cancer Screening", E6179="Utilization Rate (per 100,000 patients)"),
SUMIFS(COL!$D:$D,COL!$A:$A,C6179,COL!$G:$G, D6179),
IF(AND(A6179="Cervical Cancer Screening", E6179="Utilization Rate (per 100,000 patients)"),
SUMIFS(CERV!$D:$D,CERV!$A:$A,C6179,CERV!$G:$G,D6179),
IF(AND(A6179="Cancer Screening for CKD patients", E6179="Utilization Rate (per 100,000 patients)"),
SUMIFS(CANSCRN!$D:$D,CANSCRN!$A:$A,C6179,CANSCRN!$G:$G,D6179),
IF(AND(A6179="PSA Testing", E6179="Cost per service ($USD)"),
SUMIFS(PSA!$E:$E,PSA!$A:$A,C6179,PSA!$G:$G,D6179),
IF(AND(A6179="Colorectal Cancer Screening", E6179="Cost per service ($USD)"),
SUMIFS(COL!$E:$E,COL!$A:$A,C6179,COL!$G:$G,D6179),
IF(AND(A6179="Cervical Cancer Screening", E6179="Cost per service ($USD)"),
SUMIFS(CERV!$E:$E,CERV!$A:$A,C6179,CERV!$G:$G,D6179),
IF(AND(A6179="Cancer Screening for CKD patients", E6179="Cost per service ($USD)"),
SUMIFS(CANSCRN!$E:$E,CANSCRN!$A:$A,C6179,CANSCRN!$G:$G,D6179),
IF(AND(A6179="PSA Testing", E6179="Total Expenditure ($USD per 100,000 patients)"),
SUMIFS(PSA!$F:$F,PSA!$A:$A,C6179,PSA!$G:$G,D6179),
IF(AND(A6179="Colorectal Cancer Screening", E6179="Total Expenditure ($USD per 100,000 patients)"),
SUMIFS(COL!$F:$F,COL!$A:$A,C6179,COL!$G:$G,D6179),
IF(AND(A6179="Cervical Cancer Screening", E6179="Total Expenditure ($USD per 100,000 patients)"),
SUMIFS(CERV!$F:$F,CERV!$A:$A,C6179,CERV!$G:$G,D6179),
SUMIFS(CANSCRN!$F:$F,CANSCRN!$A:$A,C6179,CANSCRN!$G:$G,D6179))))))))))))</f>
        <v>0</v>
      </c>
    </row>
    <row r="6180" spans="1:6" x14ac:dyDescent="0.2">
      <c r="A6180" s="24" t="s">
        <v>107</v>
      </c>
      <c r="B6180" s="24" t="s">
        <v>101</v>
      </c>
      <c r="C6180" s="24" t="s">
        <v>30</v>
      </c>
      <c r="D6180" s="24">
        <v>2016</v>
      </c>
      <c r="E6180" s="24" t="s">
        <v>106</v>
      </c>
      <c r="F6180">
        <f>IF(AND(A6180="PSA Testing", E6180= "Utilization Rate (per 100,000 patients)"),
SUMIFS(PSA!$D:$D,PSA!$A:$A,C6180,PSA!$G:$G,D6180),
IF(AND(A6180="Colorectal Cancer Screening", E6180="Utilization Rate (per 100,000 patients)"),
SUMIFS(COL!$D:$D,COL!$A:$A,C6180,COL!$G:$G, D6180),
IF(AND(A6180="Cervical Cancer Screening", E6180="Utilization Rate (per 100,000 patients)"),
SUMIFS(CERV!$D:$D,CERV!$A:$A,C6180,CERV!$G:$G,D6180),
IF(AND(A6180="Cancer Screening for CKD patients", E6180="Utilization Rate (per 100,000 patients)"),
SUMIFS(CANSCRN!$D:$D,CANSCRN!$A:$A,C6180,CANSCRN!$G:$G,D6180),
IF(AND(A6180="PSA Testing", E6180="Cost per service ($USD)"),
SUMIFS(PSA!$E:$E,PSA!$A:$A,C6180,PSA!$G:$G,D6180),
IF(AND(A6180="Colorectal Cancer Screening", E6180="Cost per service ($USD)"),
SUMIFS(COL!$E:$E,COL!$A:$A,C6180,COL!$G:$G,D6180),
IF(AND(A6180="Cervical Cancer Screening", E6180="Cost per service ($USD)"),
SUMIFS(CERV!$E:$E,CERV!$A:$A,C6180,CERV!$G:$G,D6180),
IF(AND(A6180="Cancer Screening for CKD patients", E6180="Cost per service ($USD)"),
SUMIFS(CANSCRN!$E:$E,CANSCRN!$A:$A,C6180,CANSCRN!$G:$G,D6180),
IF(AND(A6180="PSA Testing", E6180="Total Expenditure ($USD per 100,000 patients)"),
SUMIFS(PSA!$F:$F,PSA!$A:$A,C6180,PSA!$G:$G,D6180),
IF(AND(A6180="Colorectal Cancer Screening", E6180="Total Expenditure ($USD per 100,000 patients)"),
SUMIFS(COL!$F:$F,COL!$A:$A,C6180,COL!$G:$G,D6180),
IF(AND(A6180="Cervical Cancer Screening", E6180="Total Expenditure ($USD per 100,000 patients)"),
SUMIFS(CERV!$F:$F,CERV!$A:$A,C6180,CERV!$G:$G,D6180),
SUMIFS(CANSCRN!$F:$F,CANSCRN!$A:$A,C6180,CANSCRN!$G:$G,D6180))))))))))))</f>
        <v>0</v>
      </c>
    </row>
    <row r="6181" spans="1:6" x14ac:dyDescent="0.2">
      <c r="A6181" s="24" t="s">
        <v>107</v>
      </c>
      <c r="B6181" s="24" t="s">
        <v>101</v>
      </c>
      <c r="C6181" s="24" t="s">
        <v>30</v>
      </c>
      <c r="D6181" s="24">
        <v>2017</v>
      </c>
      <c r="E6181" s="24" t="s">
        <v>106</v>
      </c>
      <c r="F6181">
        <f>IF(AND(A6181="PSA Testing", E6181= "Utilization Rate (per 100,000 patients)"),
SUMIFS(PSA!$D:$D,PSA!$A:$A,C6181,PSA!$G:$G,D6181),
IF(AND(A6181="Colorectal Cancer Screening", E6181="Utilization Rate (per 100,000 patients)"),
SUMIFS(COL!$D:$D,COL!$A:$A,C6181,COL!$G:$G, D6181),
IF(AND(A6181="Cervical Cancer Screening", E6181="Utilization Rate (per 100,000 patients)"),
SUMIFS(CERV!$D:$D,CERV!$A:$A,C6181,CERV!$G:$G,D6181),
IF(AND(A6181="Cancer Screening for CKD patients", E6181="Utilization Rate (per 100,000 patients)"),
SUMIFS(CANSCRN!$D:$D,CANSCRN!$A:$A,C6181,CANSCRN!$G:$G,D6181),
IF(AND(A6181="PSA Testing", E6181="Cost per service ($USD)"),
SUMIFS(PSA!$E:$E,PSA!$A:$A,C6181,PSA!$G:$G,D6181),
IF(AND(A6181="Colorectal Cancer Screening", E6181="Cost per service ($USD)"),
SUMIFS(COL!$E:$E,COL!$A:$A,C6181,COL!$G:$G,D6181),
IF(AND(A6181="Cervical Cancer Screening", E6181="Cost per service ($USD)"),
SUMIFS(CERV!$E:$E,CERV!$A:$A,C6181,CERV!$G:$G,D6181),
IF(AND(A6181="Cancer Screening for CKD patients", E6181="Cost per service ($USD)"),
SUMIFS(CANSCRN!$E:$E,CANSCRN!$A:$A,C6181,CANSCRN!$G:$G,D6181),
IF(AND(A6181="PSA Testing", E6181="Total Expenditure ($USD per 100,000 patients)"),
SUMIFS(PSA!$F:$F,PSA!$A:$A,C6181,PSA!$G:$G,D6181),
IF(AND(A6181="Colorectal Cancer Screening", E6181="Total Expenditure ($USD per 100,000 patients)"),
SUMIFS(COL!$F:$F,COL!$A:$A,C6181,COL!$G:$G,D6181),
IF(AND(A6181="Cervical Cancer Screening", E6181="Total Expenditure ($USD per 100,000 patients)"),
SUMIFS(CERV!$F:$F,CERV!$A:$A,C6181,CERV!$G:$G,D6181),
SUMIFS(CANSCRN!$F:$F,CANSCRN!$A:$A,C6181,CANSCRN!$G:$G,D6181))))))))))))</f>
        <v>0</v>
      </c>
    </row>
    <row r="6182" spans="1:6" x14ac:dyDescent="0.2">
      <c r="A6182" s="24" t="s">
        <v>107</v>
      </c>
      <c r="B6182" s="24" t="s">
        <v>101</v>
      </c>
      <c r="C6182" s="24" t="s">
        <v>30</v>
      </c>
      <c r="D6182" s="24">
        <v>2018</v>
      </c>
      <c r="E6182" s="24" t="s">
        <v>106</v>
      </c>
      <c r="F6182">
        <f>IF(AND(A6182="PSA Testing", E6182= "Utilization Rate (per 100,000 patients)"),
SUMIFS(PSA!$D:$D,PSA!$A:$A,C6182,PSA!$G:$G,D6182),
IF(AND(A6182="Colorectal Cancer Screening", E6182="Utilization Rate (per 100,000 patients)"),
SUMIFS(COL!$D:$D,COL!$A:$A,C6182,COL!$G:$G, D6182),
IF(AND(A6182="Cervical Cancer Screening", E6182="Utilization Rate (per 100,000 patients)"),
SUMIFS(CERV!$D:$D,CERV!$A:$A,C6182,CERV!$G:$G,D6182),
IF(AND(A6182="Cancer Screening for CKD patients", E6182="Utilization Rate (per 100,000 patients)"),
SUMIFS(CANSCRN!$D:$D,CANSCRN!$A:$A,C6182,CANSCRN!$G:$G,D6182),
IF(AND(A6182="PSA Testing", E6182="Cost per service ($USD)"),
SUMIFS(PSA!$E:$E,PSA!$A:$A,C6182,PSA!$G:$G,D6182),
IF(AND(A6182="Colorectal Cancer Screening", E6182="Cost per service ($USD)"),
SUMIFS(COL!$E:$E,COL!$A:$A,C6182,COL!$G:$G,D6182),
IF(AND(A6182="Cervical Cancer Screening", E6182="Cost per service ($USD)"),
SUMIFS(CERV!$E:$E,CERV!$A:$A,C6182,CERV!$G:$G,D6182),
IF(AND(A6182="Cancer Screening for CKD patients", E6182="Cost per service ($USD)"),
SUMIFS(CANSCRN!$E:$E,CANSCRN!$A:$A,C6182,CANSCRN!$G:$G,D6182),
IF(AND(A6182="PSA Testing", E6182="Total Expenditure ($USD per 100,000 patients)"),
SUMIFS(PSA!$F:$F,PSA!$A:$A,C6182,PSA!$G:$G,D6182),
IF(AND(A6182="Colorectal Cancer Screening", E6182="Total Expenditure ($USD per 100,000 patients)"),
SUMIFS(COL!$F:$F,COL!$A:$A,C6182,COL!$G:$G,D6182),
IF(AND(A6182="Cervical Cancer Screening", E6182="Total Expenditure ($USD per 100,000 patients)"),
SUMIFS(CERV!$F:$F,CERV!$A:$A,C6182,CERV!$G:$G,D6182),
SUMIFS(CANSCRN!$F:$F,CANSCRN!$A:$A,C6182,CANSCRN!$G:$G,D6182))))))))))))</f>
        <v>0</v>
      </c>
    </row>
    <row r="6183" spans="1:6" x14ac:dyDescent="0.2">
      <c r="A6183" s="24" t="s">
        <v>107</v>
      </c>
      <c r="B6183" s="24" t="s">
        <v>101</v>
      </c>
      <c r="C6183" s="24" t="s">
        <v>30</v>
      </c>
      <c r="D6183" s="24">
        <v>2019</v>
      </c>
      <c r="E6183" s="24" t="s">
        <v>106</v>
      </c>
      <c r="F6183">
        <f>IF(AND(A6183="PSA Testing", E6183= "Utilization Rate (per 100,000 patients)"),
SUMIFS(PSA!$D:$D,PSA!$A:$A,C6183,PSA!$G:$G,D6183),
IF(AND(A6183="Colorectal Cancer Screening", E6183="Utilization Rate (per 100,000 patients)"),
SUMIFS(COL!$D:$D,COL!$A:$A,C6183,COL!$G:$G, D6183),
IF(AND(A6183="Cervical Cancer Screening", E6183="Utilization Rate (per 100,000 patients)"),
SUMIFS(CERV!$D:$D,CERV!$A:$A,C6183,CERV!$G:$G,D6183),
IF(AND(A6183="Cancer Screening for CKD patients", E6183="Utilization Rate (per 100,000 patients)"),
SUMIFS(CANSCRN!$D:$D,CANSCRN!$A:$A,C6183,CANSCRN!$G:$G,D6183),
IF(AND(A6183="PSA Testing", E6183="Cost per service ($USD)"),
SUMIFS(PSA!$E:$E,PSA!$A:$A,C6183,PSA!$G:$G,D6183),
IF(AND(A6183="Colorectal Cancer Screening", E6183="Cost per service ($USD)"),
SUMIFS(COL!$E:$E,COL!$A:$A,C6183,COL!$G:$G,D6183),
IF(AND(A6183="Cervical Cancer Screening", E6183="Cost per service ($USD)"),
SUMIFS(CERV!$E:$E,CERV!$A:$A,C6183,CERV!$G:$G,D6183),
IF(AND(A6183="Cancer Screening for CKD patients", E6183="Cost per service ($USD)"),
SUMIFS(CANSCRN!$E:$E,CANSCRN!$A:$A,C6183,CANSCRN!$G:$G,D6183),
IF(AND(A6183="PSA Testing", E6183="Total Expenditure ($USD per 100,000 patients)"),
SUMIFS(PSA!$F:$F,PSA!$A:$A,C6183,PSA!$G:$G,D6183),
IF(AND(A6183="Colorectal Cancer Screening", E6183="Total Expenditure ($USD per 100,000 patients)"),
SUMIFS(COL!$F:$F,COL!$A:$A,C6183,COL!$G:$G,D6183),
IF(AND(A6183="Cervical Cancer Screening", E6183="Total Expenditure ($USD per 100,000 patients)"),
SUMIFS(CERV!$F:$F,CERV!$A:$A,C6183,CERV!$G:$G,D6183),
SUMIFS(CANSCRN!$F:$F,CANSCRN!$A:$A,C6183,CANSCRN!$G:$G,D6183))))))))))))</f>
        <v>0</v>
      </c>
    </row>
    <row r="6184" spans="1:6" x14ac:dyDescent="0.2">
      <c r="A6184" s="24" t="s">
        <v>107</v>
      </c>
      <c r="B6184" s="24" t="s">
        <v>101</v>
      </c>
      <c r="C6184" s="24" t="s">
        <v>31</v>
      </c>
      <c r="D6184" s="24">
        <v>2009</v>
      </c>
      <c r="E6184" s="24" t="s">
        <v>106</v>
      </c>
      <c r="F6184">
        <f>IF(AND(A6184="PSA Testing", E6184= "Utilization Rate (per 100,000 patients)"),
SUMIFS(PSA!$D:$D,PSA!$A:$A,C6184,PSA!$G:$G,D6184),
IF(AND(A6184="Colorectal Cancer Screening", E6184="Utilization Rate (per 100,000 patients)"),
SUMIFS(COL!$D:$D,COL!$A:$A,C6184,COL!$G:$G, D6184),
IF(AND(A6184="Cervical Cancer Screening", E6184="Utilization Rate (per 100,000 patients)"),
SUMIFS(CERV!$D:$D,CERV!$A:$A,C6184,CERV!$G:$G,D6184),
IF(AND(A6184="Cancer Screening for CKD patients", E6184="Utilization Rate (per 100,000 patients)"),
SUMIFS(CANSCRN!$D:$D,CANSCRN!$A:$A,C6184,CANSCRN!$G:$G,D6184),
IF(AND(A6184="PSA Testing", E6184="Cost per service ($USD)"),
SUMIFS(PSA!$E:$E,PSA!$A:$A,C6184,PSA!$G:$G,D6184),
IF(AND(A6184="Colorectal Cancer Screening", E6184="Cost per service ($USD)"),
SUMIFS(COL!$E:$E,COL!$A:$A,C6184,COL!$G:$G,D6184),
IF(AND(A6184="Cervical Cancer Screening", E6184="Cost per service ($USD)"),
SUMIFS(CERV!$E:$E,CERV!$A:$A,C6184,CERV!$G:$G,D6184),
IF(AND(A6184="Cancer Screening for CKD patients", E6184="Cost per service ($USD)"),
SUMIFS(CANSCRN!$E:$E,CANSCRN!$A:$A,C6184,CANSCRN!$G:$G,D6184),
IF(AND(A6184="PSA Testing", E6184="Total Expenditure ($USD per 100,000 patients)"),
SUMIFS(PSA!$F:$F,PSA!$A:$A,C6184,PSA!$G:$G,D6184),
IF(AND(A6184="Colorectal Cancer Screening", E6184="Total Expenditure ($USD per 100,000 patients)"),
SUMIFS(COL!$F:$F,COL!$A:$A,C6184,COL!$G:$G,D6184),
IF(AND(A6184="Cervical Cancer Screening", E6184="Total Expenditure ($USD per 100,000 patients)"),
SUMIFS(CERV!$F:$F,CERV!$A:$A,C6184,CERV!$G:$G,D6184),
SUMIFS(CANSCRN!$F:$F,CANSCRN!$A:$A,C6184,CANSCRN!$G:$G,D6184))))))))))))</f>
        <v>80.53582677</v>
      </c>
    </row>
    <row r="6185" spans="1:6" x14ac:dyDescent="0.2">
      <c r="A6185" s="24" t="s">
        <v>107</v>
      </c>
      <c r="B6185" s="24" t="s">
        <v>101</v>
      </c>
      <c r="C6185" s="24" t="s">
        <v>31</v>
      </c>
      <c r="D6185" s="24">
        <v>2010</v>
      </c>
      <c r="E6185" s="24" t="s">
        <v>106</v>
      </c>
      <c r="F6185">
        <f>IF(AND(A6185="PSA Testing", E6185= "Utilization Rate (per 100,000 patients)"),
SUMIFS(PSA!$D:$D,PSA!$A:$A,C6185,PSA!$G:$G,D6185),
IF(AND(A6185="Colorectal Cancer Screening", E6185="Utilization Rate (per 100,000 patients)"),
SUMIFS(COL!$D:$D,COL!$A:$A,C6185,COL!$G:$G, D6185),
IF(AND(A6185="Cervical Cancer Screening", E6185="Utilization Rate (per 100,000 patients)"),
SUMIFS(CERV!$D:$D,CERV!$A:$A,C6185,CERV!$G:$G,D6185),
IF(AND(A6185="Cancer Screening for CKD patients", E6185="Utilization Rate (per 100,000 patients)"),
SUMIFS(CANSCRN!$D:$D,CANSCRN!$A:$A,C6185,CANSCRN!$G:$G,D6185),
IF(AND(A6185="PSA Testing", E6185="Cost per service ($USD)"),
SUMIFS(PSA!$E:$E,PSA!$A:$A,C6185,PSA!$G:$G,D6185),
IF(AND(A6185="Colorectal Cancer Screening", E6185="Cost per service ($USD)"),
SUMIFS(COL!$E:$E,COL!$A:$A,C6185,COL!$G:$G,D6185),
IF(AND(A6185="Cervical Cancer Screening", E6185="Cost per service ($USD)"),
SUMIFS(CERV!$E:$E,CERV!$A:$A,C6185,CERV!$G:$G,D6185),
IF(AND(A6185="Cancer Screening for CKD patients", E6185="Cost per service ($USD)"),
SUMIFS(CANSCRN!$E:$E,CANSCRN!$A:$A,C6185,CANSCRN!$G:$G,D6185),
IF(AND(A6185="PSA Testing", E6185="Total Expenditure ($USD per 100,000 patients)"),
SUMIFS(PSA!$F:$F,PSA!$A:$A,C6185,PSA!$G:$G,D6185),
IF(AND(A6185="Colorectal Cancer Screening", E6185="Total Expenditure ($USD per 100,000 patients)"),
SUMIFS(COL!$F:$F,COL!$A:$A,C6185,COL!$G:$G,D6185),
IF(AND(A6185="Cervical Cancer Screening", E6185="Total Expenditure ($USD per 100,000 patients)"),
SUMIFS(CERV!$F:$F,CERV!$A:$A,C6185,CERV!$G:$G,D6185),
SUMIFS(CANSCRN!$F:$F,CANSCRN!$A:$A,C6185,CANSCRN!$G:$G,D6185))))))))))))</f>
        <v>74.283478259999995</v>
      </c>
    </row>
    <row r="6186" spans="1:6" x14ac:dyDescent="0.2">
      <c r="A6186" s="24" t="s">
        <v>107</v>
      </c>
      <c r="B6186" s="24" t="s">
        <v>101</v>
      </c>
      <c r="C6186" s="24" t="s">
        <v>31</v>
      </c>
      <c r="D6186" s="24">
        <v>2011</v>
      </c>
      <c r="E6186" s="24" t="s">
        <v>106</v>
      </c>
      <c r="F6186">
        <f>IF(AND(A6186="PSA Testing", E6186= "Utilization Rate (per 100,000 patients)"),
SUMIFS(PSA!$D:$D,PSA!$A:$A,C6186,PSA!$G:$G,D6186),
IF(AND(A6186="Colorectal Cancer Screening", E6186="Utilization Rate (per 100,000 patients)"),
SUMIFS(COL!$D:$D,COL!$A:$A,C6186,COL!$G:$G, D6186),
IF(AND(A6186="Cervical Cancer Screening", E6186="Utilization Rate (per 100,000 patients)"),
SUMIFS(CERV!$D:$D,CERV!$A:$A,C6186,CERV!$G:$G,D6186),
IF(AND(A6186="Cancer Screening for CKD patients", E6186="Utilization Rate (per 100,000 patients)"),
SUMIFS(CANSCRN!$D:$D,CANSCRN!$A:$A,C6186,CANSCRN!$G:$G,D6186),
IF(AND(A6186="PSA Testing", E6186="Cost per service ($USD)"),
SUMIFS(PSA!$E:$E,PSA!$A:$A,C6186,PSA!$G:$G,D6186),
IF(AND(A6186="Colorectal Cancer Screening", E6186="Cost per service ($USD)"),
SUMIFS(COL!$E:$E,COL!$A:$A,C6186,COL!$G:$G,D6186),
IF(AND(A6186="Cervical Cancer Screening", E6186="Cost per service ($USD)"),
SUMIFS(CERV!$E:$E,CERV!$A:$A,C6186,CERV!$G:$G,D6186),
IF(AND(A6186="Cancer Screening for CKD patients", E6186="Cost per service ($USD)"),
SUMIFS(CANSCRN!$E:$E,CANSCRN!$A:$A,C6186,CANSCRN!$G:$G,D6186),
IF(AND(A6186="PSA Testing", E6186="Total Expenditure ($USD per 100,000 patients)"),
SUMIFS(PSA!$F:$F,PSA!$A:$A,C6186,PSA!$G:$G,D6186),
IF(AND(A6186="Colorectal Cancer Screening", E6186="Total Expenditure ($USD per 100,000 patients)"),
SUMIFS(COL!$F:$F,COL!$A:$A,C6186,COL!$G:$G,D6186),
IF(AND(A6186="Cervical Cancer Screening", E6186="Total Expenditure ($USD per 100,000 patients)"),
SUMIFS(CERV!$F:$F,CERV!$A:$A,C6186,CERV!$G:$G,D6186),
SUMIFS(CANSCRN!$F:$F,CANSCRN!$A:$A,C6186,CANSCRN!$G:$G,D6186))))))))))))</f>
        <v>92.216444440000004</v>
      </c>
    </row>
    <row r="6187" spans="1:6" x14ac:dyDescent="0.2">
      <c r="A6187" s="24" t="s">
        <v>107</v>
      </c>
      <c r="B6187" s="24" t="s">
        <v>101</v>
      </c>
      <c r="C6187" s="24" t="s">
        <v>31</v>
      </c>
      <c r="D6187" s="24">
        <v>2012</v>
      </c>
      <c r="E6187" s="24" t="s">
        <v>106</v>
      </c>
      <c r="F6187">
        <f>IF(AND(A6187="PSA Testing", E6187= "Utilization Rate (per 100,000 patients)"),
SUMIFS(PSA!$D:$D,PSA!$A:$A,C6187,PSA!$G:$G,D6187),
IF(AND(A6187="Colorectal Cancer Screening", E6187="Utilization Rate (per 100,000 patients)"),
SUMIFS(COL!$D:$D,COL!$A:$A,C6187,COL!$G:$G, D6187),
IF(AND(A6187="Cervical Cancer Screening", E6187="Utilization Rate (per 100,000 patients)"),
SUMIFS(CERV!$D:$D,CERV!$A:$A,C6187,CERV!$G:$G,D6187),
IF(AND(A6187="Cancer Screening for CKD patients", E6187="Utilization Rate (per 100,000 patients)"),
SUMIFS(CANSCRN!$D:$D,CANSCRN!$A:$A,C6187,CANSCRN!$G:$G,D6187),
IF(AND(A6187="PSA Testing", E6187="Cost per service ($USD)"),
SUMIFS(PSA!$E:$E,PSA!$A:$A,C6187,PSA!$G:$G,D6187),
IF(AND(A6187="Colorectal Cancer Screening", E6187="Cost per service ($USD)"),
SUMIFS(COL!$E:$E,COL!$A:$A,C6187,COL!$G:$G,D6187),
IF(AND(A6187="Cervical Cancer Screening", E6187="Cost per service ($USD)"),
SUMIFS(CERV!$E:$E,CERV!$A:$A,C6187,CERV!$G:$G,D6187),
IF(AND(A6187="Cancer Screening for CKD patients", E6187="Cost per service ($USD)"),
SUMIFS(CANSCRN!$E:$E,CANSCRN!$A:$A,C6187,CANSCRN!$G:$G,D6187),
IF(AND(A6187="PSA Testing", E6187="Total Expenditure ($USD per 100,000 patients)"),
SUMIFS(PSA!$F:$F,PSA!$A:$A,C6187,PSA!$G:$G,D6187),
IF(AND(A6187="Colorectal Cancer Screening", E6187="Total Expenditure ($USD per 100,000 patients)"),
SUMIFS(COL!$F:$F,COL!$A:$A,C6187,COL!$G:$G,D6187),
IF(AND(A6187="Cervical Cancer Screening", E6187="Total Expenditure ($USD per 100,000 patients)"),
SUMIFS(CERV!$F:$F,CERV!$A:$A,C6187,CERV!$G:$G,D6187),
SUMIFS(CANSCRN!$F:$F,CANSCRN!$A:$A,C6187,CANSCRN!$G:$G,D6187))))))))))))</f>
        <v>101.3214433</v>
      </c>
    </row>
    <row r="6188" spans="1:6" x14ac:dyDescent="0.2">
      <c r="A6188" s="24" t="s">
        <v>107</v>
      </c>
      <c r="B6188" s="24" t="s">
        <v>101</v>
      </c>
      <c r="C6188" s="24" t="s">
        <v>31</v>
      </c>
      <c r="D6188" s="24">
        <v>2013</v>
      </c>
      <c r="E6188" s="24" t="s">
        <v>106</v>
      </c>
      <c r="F6188">
        <f>IF(AND(A6188="PSA Testing", E6188= "Utilization Rate (per 100,000 patients)"),
SUMIFS(PSA!$D:$D,PSA!$A:$A,C6188,PSA!$G:$G,D6188),
IF(AND(A6188="Colorectal Cancer Screening", E6188="Utilization Rate (per 100,000 patients)"),
SUMIFS(COL!$D:$D,COL!$A:$A,C6188,COL!$G:$G, D6188),
IF(AND(A6188="Cervical Cancer Screening", E6188="Utilization Rate (per 100,000 patients)"),
SUMIFS(CERV!$D:$D,CERV!$A:$A,C6188,CERV!$G:$G,D6188),
IF(AND(A6188="Cancer Screening for CKD patients", E6188="Utilization Rate (per 100,000 patients)"),
SUMIFS(CANSCRN!$D:$D,CANSCRN!$A:$A,C6188,CANSCRN!$G:$G,D6188),
IF(AND(A6188="PSA Testing", E6188="Cost per service ($USD)"),
SUMIFS(PSA!$E:$E,PSA!$A:$A,C6188,PSA!$G:$G,D6188),
IF(AND(A6188="Colorectal Cancer Screening", E6188="Cost per service ($USD)"),
SUMIFS(COL!$E:$E,COL!$A:$A,C6188,COL!$G:$G,D6188),
IF(AND(A6188="Cervical Cancer Screening", E6188="Cost per service ($USD)"),
SUMIFS(CERV!$E:$E,CERV!$A:$A,C6188,CERV!$G:$G,D6188),
IF(AND(A6188="Cancer Screening for CKD patients", E6188="Cost per service ($USD)"),
SUMIFS(CANSCRN!$E:$E,CANSCRN!$A:$A,C6188,CANSCRN!$G:$G,D6188),
IF(AND(A6188="PSA Testing", E6188="Total Expenditure ($USD per 100,000 patients)"),
SUMIFS(PSA!$F:$F,PSA!$A:$A,C6188,PSA!$G:$G,D6188),
IF(AND(A6188="Colorectal Cancer Screening", E6188="Total Expenditure ($USD per 100,000 patients)"),
SUMIFS(COL!$F:$F,COL!$A:$A,C6188,COL!$G:$G,D6188),
IF(AND(A6188="Cervical Cancer Screening", E6188="Total Expenditure ($USD per 100,000 patients)"),
SUMIFS(CERV!$F:$F,CERV!$A:$A,C6188,CERV!$G:$G,D6188),
SUMIFS(CANSCRN!$F:$F,CANSCRN!$A:$A,C6188,CANSCRN!$G:$G,D6188))))))))))))</f>
        <v>84.950392160000007</v>
      </c>
    </row>
    <row r="6189" spans="1:6" x14ac:dyDescent="0.2">
      <c r="A6189" s="24" t="s">
        <v>107</v>
      </c>
      <c r="B6189" s="24" t="s">
        <v>101</v>
      </c>
      <c r="C6189" s="24" t="s">
        <v>31</v>
      </c>
      <c r="D6189" s="24">
        <v>2014</v>
      </c>
      <c r="E6189" s="24" t="s">
        <v>106</v>
      </c>
      <c r="F6189">
        <f>IF(AND(A6189="PSA Testing", E6189= "Utilization Rate (per 100,000 patients)"),
SUMIFS(PSA!$D:$D,PSA!$A:$A,C6189,PSA!$G:$G,D6189),
IF(AND(A6189="Colorectal Cancer Screening", E6189="Utilization Rate (per 100,000 patients)"),
SUMIFS(COL!$D:$D,COL!$A:$A,C6189,COL!$G:$G, D6189),
IF(AND(A6189="Cervical Cancer Screening", E6189="Utilization Rate (per 100,000 patients)"),
SUMIFS(CERV!$D:$D,CERV!$A:$A,C6189,CERV!$G:$G,D6189),
IF(AND(A6189="Cancer Screening for CKD patients", E6189="Utilization Rate (per 100,000 patients)"),
SUMIFS(CANSCRN!$D:$D,CANSCRN!$A:$A,C6189,CANSCRN!$G:$G,D6189),
IF(AND(A6189="PSA Testing", E6189="Cost per service ($USD)"),
SUMIFS(PSA!$E:$E,PSA!$A:$A,C6189,PSA!$G:$G,D6189),
IF(AND(A6189="Colorectal Cancer Screening", E6189="Cost per service ($USD)"),
SUMIFS(COL!$E:$E,COL!$A:$A,C6189,COL!$G:$G,D6189),
IF(AND(A6189="Cervical Cancer Screening", E6189="Cost per service ($USD)"),
SUMIFS(CERV!$E:$E,CERV!$A:$A,C6189,CERV!$G:$G,D6189),
IF(AND(A6189="Cancer Screening for CKD patients", E6189="Cost per service ($USD)"),
SUMIFS(CANSCRN!$E:$E,CANSCRN!$A:$A,C6189,CANSCRN!$G:$G,D6189),
IF(AND(A6189="PSA Testing", E6189="Total Expenditure ($USD per 100,000 patients)"),
SUMIFS(PSA!$F:$F,PSA!$A:$A,C6189,PSA!$G:$G,D6189),
IF(AND(A6189="Colorectal Cancer Screening", E6189="Total Expenditure ($USD per 100,000 patients)"),
SUMIFS(COL!$F:$F,COL!$A:$A,C6189,COL!$G:$G,D6189),
IF(AND(A6189="Cervical Cancer Screening", E6189="Total Expenditure ($USD per 100,000 patients)"),
SUMIFS(CERV!$F:$F,CERV!$A:$A,C6189,CERV!$G:$G,D6189),
SUMIFS(CANSCRN!$F:$F,CANSCRN!$A:$A,C6189,CANSCRN!$G:$G,D6189))))))))))))</f>
        <v>94.91285714</v>
      </c>
    </row>
    <row r="6190" spans="1:6" x14ac:dyDescent="0.2">
      <c r="A6190" s="24" t="s">
        <v>107</v>
      </c>
      <c r="B6190" s="24" t="s">
        <v>101</v>
      </c>
      <c r="C6190" s="24" t="s">
        <v>31</v>
      </c>
      <c r="D6190" s="24">
        <v>2015</v>
      </c>
      <c r="E6190" s="24" t="s">
        <v>106</v>
      </c>
      <c r="F6190">
        <f>IF(AND(A6190="PSA Testing", E6190= "Utilization Rate (per 100,000 patients)"),
SUMIFS(PSA!$D:$D,PSA!$A:$A,C6190,PSA!$G:$G,D6190),
IF(AND(A6190="Colorectal Cancer Screening", E6190="Utilization Rate (per 100,000 patients)"),
SUMIFS(COL!$D:$D,COL!$A:$A,C6190,COL!$G:$G, D6190),
IF(AND(A6190="Cervical Cancer Screening", E6190="Utilization Rate (per 100,000 patients)"),
SUMIFS(CERV!$D:$D,CERV!$A:$A,C6190,CERV!$G:$G,D6190),
IF(AND(A6190="Cancer Screening for CKD patients", E6190="Utilization Rate (per 100,000 patients)"),
SUMIFS(CANSCRN!$D:$D,CANSCRN!$A:$A,C6190,CANSCRN!$G:$G,D6190),
IF(AND(A6190="PSA Testing", E6190="Cost per service ($USD)"),
SUMIFS(PSA!$E:$E,PSA!$A:$A,C6190,PSA!$G:$G,D6190),
IF(AND(A6190="Colorectal Cancer Screening", E6190="Cost per service ($USD)"),
SUMIFS(COL!$E:$E,COL!$A:$A,C6190,COL!$G:$G,D6190),
IF(AND(A6190="Cervical Cancer Screening", E6190="Cost per service ($USD)"),
SUMIFS(CERV!$E:$E,CERV!$A:$A,C6190,CERV!$G:$G,D6190),
IF(AND(A6190="Cancer Screening for CKD patients", E6190="Cost per service ($USD)"),
SUMIFS(CANSCRN!$E:$E,CANSCRN!$A:$A,C6190,CANSCRN!$G:$G,D6190),
IF(AND(A6190="PSA Testing", E6190="Total Expenditure ($USD per 100,000 patients)"),
SUMIFS(PSA!$F:$F,PSA!$A:$A,C6190,PSA!$G:$G,D6190),
IF(AND(A6190="Colorectal Cancer Screening", E6190="Total Expenditure ($USD per 100,000 patients)"),
SUMIFS(COL!$F:$F,COL!$A:$A,C6190,COL!$G:$G,D6190),
IF(AND(A6190="Cervical Cancer Screening", E6190="Total Expenditure ($USD per 100,000 patients)"),
SUMIFS(CERV!$F:$F,CERV!$A:$A,C6190,CERV!$G:$G,D6190),
SUMIFS(CANSCRN!$F:$F,CANSCRN!$A:$A,C6190,CANSCRN!$G:$G,D6190))))))))))))</f>
        <v>96.205245899999994</v>
      </c>
    </row>
    <row r="6191" spans="1:6" x14ac:dyDescent="0.2">
      <c r="A6191" s="24" t="s">
        <v>107</v>
      </c>
      <c r="B6191" s="24" t="s">
        <v>101</v>
      </c>
      <c r="C6191" s="24" t="s">
        <v>31</v>
      </c>
      <c r="D6191" s="24">
        <v>2016</v>
      </c>
      <c r="E6191" s="24" t="s">
        <v>106</v>
      </c>
      <c r="F6191">
        <f>IF(AND(A6191="PSA Testing", E6191= "Utilization Rate (per 100,000 patients)"),
SUMIFS(PSA!$D:$D,PSA!$A:$A,C6191,PSA!$G:$G,D6191),
IF(AND(A6191="Colorectal Cancer Screening", E6191="Utilization Rate (per 100,000 patients)"),
SUMIFS(COL!$D:$D,COL!$A:$A,C6191,COL!$G:$G, D6191),
IF(AND(A6191="Cervical Cancer Screening", E6191="Utilization Rate (per 100,000 patients)"),
SUMIFS(CERV!$D:$D,CERV!$A:$A,C6191,CERV!$G:$G,D6191),
IF(AND(A6191="Cancer Screening for CKD patients", E6191="Utilization Rate (per 100,000 patients)"),
SUMIFS(CANSCRN!$D:$D,CANSCRN!$A:$A,C6191,CANSCRN!$G:$G,D6191),
IF(AND(A6191="PSA Testing", E6191="Cost per service ($USD)"),
SUMIFS(PSA!$E:$E,PSA!$A:$A,C6191,PSA!$G:$G,D6191),
IF(AND(A6191="Colorectal Cancer Screening", E6191="Cost per service ($USD)"),
SUMIFS(COL!$E:$E,COL!$A:$A,C6191,COL!$G:$G,D6191),
IF(AND(A6191="Cervical Cancer Screening", E6191="Cost per service ($USD)"),
SUMIFS(CERV!$E:$E,CERV!$A:$A,C6191,CERV!$G:$G,D6191),
IF(AND(A6191="Cancer Screening for CKD patients", E6191="Cost per service ($USD)"),
SUMIFS(CANSCRN!$E:$E,CANSCRN!$A:$A,C6191,CANSCRN!$G:$G,D6191),
IF(AND(A6191="PSA Testing", E6191="Total Expenditure ($USD per 100,000 patients)"),
SUMIFS(PSA!$F:$F,PSA!$A:$A,C6191,PSA!$G:$G,D6191),
IF(AND(A6191="Colorectal Cancer Screening", E6191="Total Expenditure ($USD per 100,000 patients)"),
SUMIFS(COL!$F:$F,COL!$A:$A,C6191,COL!$G:$G,D6191),
IF(AND(A6191="Cervical Cancer Screening", E6191="Total Expenditure ($USD per 100,000 patients)"),
SUMIFS(CERV!$F:$F,CERV!$A:$A,C6191,CERV!$G:$G,D6191),
SUMIFS(CANSCRN!$F:$F,CANSCRN!$A:$A,C6191,CANSCRN!$G:$G,D6191))))))))))))</f>
        <v>63.116666670000001</v>
      </c>
    </row>
    <row r="6192" spans="1:6" x14ac:dyDescent="0.2">
      <c r="A6192" s="24" t="s">
        <v>107</v>
      </c>
      <c r="B6192" s="24" t="s">
        <v>101</v>
      </c>
      <c r="C6192" s="24" t="s">
        <v>31</v>
      </c>
      <c r="D6192" s="24">
        <v>2017</v>
      </c>
      <c r="E6192" s="24" t="s">
        <v>106</v>
      </c>
      <c r="F6192">
        <f>IF(AND(A6192="PSA Testing", E6192= "Utilization Rate (per 100,000 patients)"),
SUMIFS(PSA!$D:$D,PSA!$A:$A,C6192,PSA!$G:$G,D6192),
IF(AND(A6192="Colorectal Cancer Screening", E6192="Utilization Rate (per 100,000 patients)"),
SUMIFS(COL!$D:$D,COL!$A:$A,C6192,COL!$G:$G, D6192),
IF(AND(A6192="Cervical Cancer Screening", E6192="Utilization Rate (per 100,000 patients)"),
SUMIFS(CERV!$D:$D,CERV!$A:$A,C6192,CERV!$G:$G,D6192),
IF(AND(A6192="Cancer Screening for CKD patients", E6192="Utilization Rate (per 100,000 patients)"),
SUMIFS(CANSCRN!$D:$D,CANSCRN!$A:$A,C6192,CANSCRN!$G:$G,D6192),
IF(AND(A6192="PSA Testing", E6192="Cost per service ($USD)"),
SUMIFS(PSA!$E:$E,PSA!$A:$A,C6192,PSA!$G:$G,D6192),
IF(AND(A6192="Colorectal Cancer Screening", E6192="Cost per service ($USD)"),
SUMIFS(COL!$E:$E,COL!$A:$A,C6192,COL!$G:$G,D6192),
IF(AND(A6192="Cervical Cancer Screening", E6192="Cost per service ($USD)"),
SUMIFS(CERV!$E:$E,CERV!$A:$A,C6192,CERV!$G:$G,D6192),
IF(AND(A6192="Cancer Screening for CKD patients", E6192="Cost per service ($USD)"),
SUMIFS(CANSCRN!$E:$E,CANSCRN!$A:$A,C6192,CANSCRN!$G:$G,D6192),
IF(AND(A6192="PSA Testing", E6192="Total Expenditure ($USD per 100,000 patients)"),
SUMIFS(PSA!$F:$F,PSA!$A:$A,C6192,PSA!$G:$G,D6192),
IF(AND(A6192="Colorectal Cancer Screening", E6192="Total Expenditure ($USD per 100,000 patients)"),
SUMIFS(COL!$F:$F,COL!$A:$A,C6192,COL!$G:$G,D6192),
IF(AND(A6192="Cervical Cancer Screening", E6192="Total Expenditure ($USD per 100,000 patients)"),
SUMIFS(CERV!$F:$F,CERV!$A:$A,C6192,CERV!$G:$G,D6192),
SUMIFS(CANSCRN!$F:$F,CANSCRN!$A:$A,C6192,CANSCRN!$G:$G,D6192))))))))))))</f>
        <v>63.784795920000001</v>
      </c>
    </row>
    <row r="6193" spans="1:6" x14ac:dyDescent="0.2">
      <c r="A6193" s="24" t="s">
        <v>107</v>
      </c>
      <c r="B6193" s="24" t="s">
        <v>101</v>
      </c>
      <c r="C6193" s="24" t="s">
        <v>31</v>
      </c>
      <c r="D6193" s="24">
        <v>2018</v>
      </c>
      <c r="E6193" s="24" t="s">
        <v>106</v>
      </c>
      <c r="F6193">
        <f>IF(AND(A6193="PSA Testing", E6193= "Utilization Rate (per 100,000 patients)"),
SUMIFS(PSA!$D:$D,PSA!$A:$A,C6193,PSA!$G:$G,D6193),
IF(AND(A6193="Colorectal Cancer Screening", E6193="Utilization Rate (per 100,000 patients)"),
SUMIFS(COL!$D:$D,COL!$A:$A,C6193,COL!$G:$G, D6193),
IF(AND(A6193="Cervical Cancer Screening", E6193="Utilization Rate (per 100,000 patients)"),
SUMIFS(CERV!$D:$D,CERV!$A:$A,C6193,CERV!$G:$G,D6193),
IF(AND(A6193="Cancer Screening for CKD patients", E6193="Utilization Rate (per 100,000 patients)"),
SUMIFS(CANSCRN!$D:$D,CANSCRN!$A:$A,C6193,CANSCRN!$G:$G,D6193),
IF(AND(A6193="PSA Testing", E6193="Cost per service ($USD)"),
SUMIFS(PSA!$E:$E,PSA!$A:$A,C6193,PSA!$G:$G,D6193),
IF(AND(A6193="Colorectal Cancer Screening", E6193="Cost per service ($USD)"),
SUMIFS(COL!$E:$E,COL!$A:$A,C6193,COL!$G:$G,D6193),
IF(AND(A6193="Cervical Cancer Screening", E6193="Cost per service ($USD)"),
SUMIFS(CERV!$E:$E,CERV!$A:$A,C6193,CERV!$G:$G,D6193),
IF(AND(A6193="Cancer Screening for CKD patients", E6193="Cost per service ($USD)"),
SUMIFS(CANSCRN!$E:$E,CANSCRN!$A:$A,C6193,CANSCRN!$G:$G,D6193),
IF(AND(A6193="PSA Testing", E6193="Total Expenditure ($USD per 100,000 patients)"),
SUMIFS(PSA!$F:$F,PSA!$A:$A,C6193,PSA!$G:$G,D6193),
IF(AND(A6193="Colorectal Cancer Screening", E6193="Total Expenditure ($USD per 100,000 patients)"),
SUMIFS(COL!$F:$F,COL!$A:$A,C6193,COL!$G:$G,D6193),
IF(AND(A6193="Cervical Cancer Screening", E6193="Total Expenditure ($USD per 100,000 patients)"),
SUMIFS(CERV!$F:$F,CERV!$A:$A,C6193,CERV!$G:$G,D6193),
SUMIFS(CANSCRN!$F:$F,CANSCRN!$A:$A,C6193,CANSCRN!$G:$G,D6193))))))))))))</f>
        <v>148.62169230000001</v>
      </c>
    </row>
    <row r="6194" spans="1:6" x14ac:dyDescent="0.2">
      <c r="A6194" s="24" t="s">
        <v>107</v>
      </c>
      <c r="B6194" s="24" t="s">
        <v>101</v>
      </c>
      <c r="C6194" s="24" t="s">
        <v>31</v>
      </c>
      <c r="D6194" s="24">
        <v>2019</v>
      </c>
      <c r="E6194" s="24" t="s">
        <v>106</v>
      </c>
      <c r="F6194">
        <f>IF(AND(A6194="PSA Testing", E6194= "Utilization Rate (per 100,000 patients)"),
SUMIFS(PSA!$D:$D,PSA!$A:$A,C6194,PSA!$G:$G,D6194),
IF(AND(A6194="Colorectal Cancer Screening", E6194="Utilization Rate (per 100,000 patients)"),
SUMIFS(COL!$D:$D,COL!$A:$A,C6194,COL!$G:$G, D6194),
IF(AND(A6194="Cervical Cancer Screening", E6194="Utilization Rate (per 100,000 patients)"),
SUMIFS(CERV!$D:$D,CERV!$A:$A,C6194,CERV!$G:$G,D6194),
IF(AND(A6194="Cancer Screening for CKD patients", E6194="Utilization Rate (per 100,000 patients)"),
SUMIFS(CANSCRN!$D:$D,CANSCRN!$A:$A,C6194,CANSCRN!$G:$G,D6194),
IF(AND(A6194="PSA Testing", E6194="Cost per service ($USD)"),
SUMIFS(PSA!$E:$E,PSA!$A:$A,C6194,PSA!$G:$G,D6194),
IF(AND(A6194="Colorectal Cancer Screening", E6194="Cost per service ($USD)"),
SUMIFS(COL!$E:$E,COL!$A:$A,C6194,COL!$G:$G,D6194),
IF(AND(A6194="Cervical Cancer Screening", E6194="Cost per service ($USD)"),
SUMIFS(CERV!$E:$E,CERV!$A:$A,C6194,CERV!$G:$G,D6194),
IF(AND(A6194="Cancer Screening for CKD patients", E6194="Cost per service ($USD)"),
SUMIFS(CANSCRN!$E:$E,CANSCRN!$A:$A,C6194,CANSCRN!$G:$G,D6194),
IF(AND(A6194="PSA Testing", E6194="Total Expenditure ($USD per 100,000 patients)"),
SUMIFS(PSA!$F:$F,PSA!$A:$A,C6194,PSA!$G:$G,D6194),
IF(AND(A6194="Colorectal Cancer Screening", E6194="Total Expenditure ($USD per 100,000 patients)"),
SUMIFS(COL!$F:$F,COL!$A:$A,C6194,COL!$G:$G,D6194),
IF(AND(A6194="Cervical Cancer Screening", E6194="Total Expenditure ($USD per 100,000 patients)"),
SUMIFS(CERV!$F:$F,CERV!$A:$A,C6194,CERV!$G:$G,D6194),
SUMIFS(CANSCRN!$F:$F,CANSCRN!$A:$A,C6194,CANSCRN!$G:$G,D6194))))))))))))</f>
        <v>110.1514371</v>
      </c>
    </row>
    <row r="6195" spans="1:6" x14ac:dyDescent="0.2">
      <c r="A6195" s="24" t="s">
        <v>107</v>
      </c>
      <c r="B6195" s="24" t="s">
        <v>101</v>
      </c>
      <c r="C6195" s="24" t="s">
        <v>32</v>
      </c>
      <c r="D6195" s="24">
        <v>2009</v>
      </c>
      <c r="E6195" s="24" t="s">
        <v>106</v>
      </c>
      <c r="F6195">
        <f>IF(AND(A6195="PSA Testing", E6195= "Utilization Rate (per 100,000 patients)"),
SUMIFS(PSA!$D:$D,PSA!$A:$A,C6195,PSA!$G:$G,D6195),
IF(AND(A6195="Colorectal Cancer Screening", E6195="Utilization Rate (per 100,000 patients)"),
SUMIFS(COL!$D:$D,COL!$A:$A,C6195,COL!$G:$G, D6195),
IF(AND(A6195="Cervical Cancer Screening", E6195="Utilization Rate (per 100,000 patients)"),
SUMIFS(CERV!$D:$D,CERV!$A:$A,C6195,CERV!$G:$G,D6195),
IF(AND(A6195="Cancer Screening for CKD patients", E6195="Utilization Rate (per 100,000 patients)"),
SUMIFS(CANSCRN!$D:$D,CANSCRN!$A:$A,C6195,CANSCRN!$G:$G,D6195),
IF(AND(A6195="PSA Testing", E6195="Cost per service ($USD)"),
SUMIFS(PSA!$E:$E,PSA!$A:$A,C6195,PSA!$G:$G,D6195),
IF(AND(A6195="Colorectal Cancer Screening", E6195="Cost per service ($USD)"),
SUMIFS(COL!$E:$E,COL!$A:$A,C6195,COL!$G:$G,D6195),
IF(AND(A6195="Cervical Cancer Screening", E6195="Cost per service ($USD)"),
SUMIFS(CERV!$E:$E,CERV!$A:$A,C6195,CERV!$G:$G,D6195),
IF(AND(A6195="Cancer Screening for CKD patients", E6195="Cost per service ($USD)"),
SUMIFS(CANSCRN!$E:$E,CANSCRN!$A:$A,C6195,CANSCRN!$G:$G,D6195),
IF(AND(A6195="PSA Testing", E6195="Total Expenditure ($USD per 100,000 patients)"),
SUMIFS(PSA!$F:$F,PSA!$A:$A,C6195,PSA!$G:$G,D6195),
IF(AND(A6195="Colorectal Cancer Screening", E6195="Total Expenditure ($USD per 100,000 patients)"),
SUMIFS(COL!$F:$F,COL!$A:$A,C6195,COL!$G:$G,D6195),
IF(AND(A6195="Cervical Cancer Screening", E6195="Total Expenditure ($USD per 100,000 patients)"),
SUMIFS(CERV!$F:$F,CERV!$A:$A,C6195,CERV!$G:$G,D6195),
SUMIFS(CANSCRN!$F:$F,CANSCRN!$A:$A,C6195,CANSCRN!$G:$G,D6195))))))))))))</f>
        <v>131.2245455</v>
      </c>
    </row>
    <row r="6196" spans="1:6" x14ac:dyDescent="0.2">
      <c r="A6196" s="24" t="s">
        <v>107</v>
      </c>
      <c r="B6196" s="24" t="s">
        <v>101</v>
      </c>
      <c r="C6196" s="24" t="s">
        <v>32</v>
      </c>
      <c r="D6196" s="24">
        <v>2010</v>
      </c>
      <c r="E6196" s="24" t="s">
        <v>106</v>
      </c>
      <c r="F6196">
        <f>IF(AND(A6196="PSA Testing", E6196= "Utilization Rate (per 100,000 patients)"),
SUMIFS(PSA!$D:$D,PSA!$A:$A,C6196,PSA!$G:$G,D6196),
IF(AND(A6196="Colorectal Cancer Screening", E6196="Utilization Rate (per 100,000 patients)"),
SUMIFS(COL!$D:$D,COL!$A:$A,C6196,COL!$G:$G, D6196),
IF(AND(A6196="Cervical Cancer Screening", E6196="Utilization Rate (per 100,000 patients)"),
SUMIFS(CERV!$D:$D,CERV!$A:$A,C6196,CERV!$G:$G,D6196),
IF(AND(A6196="Cancer Screening for CKD patients", E6196="Utilization Rate (per 100,000 patients)"),
SUMIFS(CANSCRN!$D:$D,CANSCRN!$A:$A,C6196,CANSCRN!$G:$G,D6196),
IF(AND(A6196="PSA Testing", E6196="Cost per service ($USD)"),
SUMIFS(PSA!$E:$E,PSA!$A:$A,C6196,PSA!$G:$G,D6196),
IF(AND(A6196="Colorectal Cancer Screening", E6196="Cost per service ($USD)"),
SUMIFS(COL!$E:$E,COL!$A:$A,C6196,COL!$G:$G,D6196),
IF(AND(A6196="Cervical Cancer Screening", E6196="Cost per service ($USD)"),
SUMIFS(CERV!$E:$E,CERV!$A:$A,C6196,CERV!$G:$G,D6196),
IF(AND(A6196="Cancer Screening for CKD patients", E6196="Cost per service ($USD)"),
SUMIFS(CANSCRN!$E:$E,CANSCRN!$A:$A,C6196,CANSCRN!$G:$G,D6196),
IF(AND(A6196="PSA Testing", E6196="Total Expenditure ($USD per 100,000 patients)"),
SUMIFS(PSA!$F:$F,PSA!$A:$A,C6196,PSA!$G:$G,D6196),
IF(AND(A6196="Colorectal Cancer Screening", E6196="Total Expenditure ($USD per 100,000 patients)"),
SUMIFS(COL!$F:$F,COL!$A:$A,C6196,COL!$G:$G,D6196),
IF(AND(A6196="Cervical Cancer Screening", E6196="Total Expenditure ($USD per 100,000 patients)"),
SUMIFS(CERV!$F:$F,CERV!$A:$A,C6196,CERV!$G:$G,D6196),
SUMIFS(CANSCRN!$F:$F,CANSCRN!$A:$A,C6196,CANSCRN!$G:$G,D6196))))))))))))</f>
        <v>64.847142860000005</v>
      </c>
    </row>
    <row r="6197" spans="1:6" x14ac:dyDescent="0.2">
      <c r="A6197" s="24" t="s">
        <v>107</v>
      </c>
      <c r="B6197" s="24" t="s">
        <v>101</v>
      </c>
      <c r="C6197" s="24" t="s">
        <v>32</v>
      </c>
      <c r="D6197" s="24">
        <v>2011</v>
      </c>
      <c r="E6197" s="24" t="s">
        <v>106</v>
      </c>
      <c r="F6197">
        <f>IF(AND(A6197="PSA Testing", E6197= "Utilization Rate (per 100,000 patients)"),
SUMIFS(PSA!$D:$D,PSA!$A:$A,C6197,PSA!$G:$G,D6197),
IF(AND(A6197="Colorectal Cancer Screening", E6197="Utilization Rate (per 100,000 patients)"),
SUMIFS(COL!$D:$D,COL!$A:$A,C6197,COL!$G:$G, D6197),
IF(AND(A6197="Cervical Cancer Screening", E6197="Utilization Rate (per 100,000 patients)"),
SUMIFS(CERV!$D:$D,CERV!$A:$A,C6197,CERV!$G:$G,D6197),
IF(AND(A6197="Cancer Screening for CKD patients", E6197="Utilization Rate (per 100,000 patients)"),
SUMIFS(CANSCRN!$D:$D,CANSCRN!$A:$A,C6197,CANSCRN!$G:$G,D6197),
IF(AND(A6197="PSA Testing", E6197="Cost per service ($USD)"),
SUMIFS(PSA!$E:$E,PSA!$A:$A,C6197,PSA!$G:$G,D6197),
IF(AND(A6197="Colorectal Cancer Screening", E6197="Cost per service ($USD)"),
SUMIFS(COL!$E:$E,COL!$A:$A,C6197,COL!$G:$G,D6197),
IF(AND(A6197="Cervical Cancer Screening", E6197="Cost per service ($USD)"),
SUMIFS(CERV!$E:$E,CERV!$A:$A,C6197,CERV!$G:$G,D6197),
IF(AND(A6197="Cancer Screening for CKD patients", E6197="Cost per service ($USD)"),
SUMIFS(CANSCRN!$E:$E,CANSCRN!$A:$A,C6197,CANSCRN!$G:$G,D6197),
IF(AND(A6197="PSA Testing", E6197="Total Expenditure ($USD per 100,000 patients)"),
SUMIFS(PSA!$F:$F,PSA!$A:$A,C6197,PSA!$G:$G,D6197),
IF(AND(A6197="Colorectal Cancer Screening", E6197="Total Expenditure ($USD per 100,000 patients)"),
SUMIFS(COL!$F:$F,COL!$A:$A,C6197,COL!$G:$G,D6197),
IF(AND(A6197="Cervical Cancer Screening", E6197="Total Expenditure ($USD per 100,000 patients)"),
SUMIFS(CERV!$F:$F,CERV!$A:$A,C6197,CERV!$G:$G,D6197),
SUMIFS(CANSCRN!$F:$F,CANSCRN!$A:$A,C6197,CANSCRN!$G:$G,D6197))))))))))))</f>
        <v>177.30739130000001</v>
      </c>
    </row>
    <row r="6198" spans="1:6" x14ac:dyDescent="0.2">
      <c r="A6198" s="24" t="s">
        <v>107</v>
      </c>
      <c r="B6198" s="24" t="s">
        <v>101</v>
      </c>
      <c r="C6198" s="24" t="s">
        <v>32</v>
      </c>
      <c r="D6198" s="24">
        <v>2012</v>
      </c>
      <c r="E6198" s="24" t="s">
        <v>106</v>
      </c>
      <c r="F6198">
        <f>IF(AND(A6198="PSA Testing", E6198= "Utilization Rate (per 100,000 patients)"),
SUMIFS(PSA!$D:$D,PSA!$A:$A,C6198,PSA!$G:$G,D6198),
IF(AND(A6198="Colorectal Cancer Screening", E6198="Utilization Rate (per 100,000 patients)"),
SUMIFS(COL!$D:$D,COL!$A:$A,C6198,COL!$G:$G, D6198),
IF(AND(A6198="Cervical Cancer Screening", E6198="Utilization Rate (per 100,000 patients)"),
SUMIFS(CERV!$D:$D,CERV!$A:$A,C6198,CERV!$G:$G,D6198),
IF(AND(A6198="Cancer Screening for CKD patients", E6198="Utilization Rate (per 100,000 patients)"),
SUMIFS(CANSCRN!$D:$D,CANSCRN!$A:$A,C6198,CANSCRN!$G:$G,D6198),
IF(AND(A6198="PSA Testing", E6198="Cost per service ($USD)"),
SUMIFS(PSA!$E:$E,PSA!$A:$A,C6198,PSA!$G:$G,D6198),
IF(AND(A6198="Colorectal Cancer Screening", E6198="Cost per service ($USD)"),
SUMIFS(COL!$E:$E,COL!$A:$A,C6198,COL!$G:$G,D6198),
IF(AND(A6198="Cervical Cancer Screening", E6198="Cost per service ($USD)"),
SUMIFS(CERV!$E:$E,CERV!$A:$A,C6198,CERV!$G:$G,D6198),
IF(AND(A6198="Cancer Screening for CKD patients", E6198="Cost per service ($USD)"),
SUMIFS(CANSCRN!$E:$E,CANSCRN!$A:$A,C6198,CANSCRN!$G:$G,D6198),
IF(AND(A6198="PSA Testing", E6198="Total Expenditure ($USD per 100,000 patients)"),
SUMIFS(PSA!$F:$F,PSA!$A:$A,C6198,PSA!$G:$G,D6198),
IF(AND(A6198="Colorectal Cancer Screening", E6198="Total Expenditure ($USD per 100,000 patients)"),
SUMIFS(COL!$F:$F,COL!$A:$A,C6198,COL!$G:$G,D6198),
IF(AND(A6198="Cervical Cancer Screening", E6198="Total Expenditure ($USD per 100,000 patients)"),
SUMIFS(CERV!$F:$F,CERV!$A:$A,C6198,CERV!$G:$G,D6198),
SUMIFS(CANSCRN!$F:$F,CANSCRN!$A:$A,C6198,CANSCRN!$G:$G,D6198))))))))))))</f>
        <v>108.7779412</v>
      </c>
    </row>
    <row r="6199" spans="1:6" x14ac:dyDescent="0.2">
      <c r="A6199" s="24" t="s">
        <v>107</v>
      </c>
      <c r="B6199" s="24" t="s">
        <v>101</v>
      </c>
      <c r="C6199" s="24" t="s">
        <v>32</v>
      </c>
      <c r="D6199" s="24">
        <v>2013</v>
      </c>
      <c r="E6199" s="24" t="s">
        <v>106</v>
      </c>
      <c r="F6199">
        <f>IF(AND(A6199="PSA Testing", E6199= "Utilization Rate (per 100,000 patients)"),
SUMIFS(PSA!$D:$D,PSA!$A:$A,C6199,PSA!$G:$G,D6199),
IF(AND(A6199="Colorectal Cancer Screening", E6199="Utilization Rate (per 100,000 patients)"),
SUMIFS(COL!$D:$D,COL!$A:$A,C6199,COL!$G:$G, D6199),
IF(AND(A6199="Cervical Cancer Screening", E6199="Utilization Rate (per 100,000 patients)"),
SUMIFS(CERV!$D:$D,CERV!$A:$A,C6199,CERV!$G:$G,D6199),
IF(AND(A6199="Cancer Screening for CKD patients", E6199="Utilization Rate (per 100,000 patients)"),
SUMIFS(CANSCRN!$D:$D,CANSCRN!$A:$A,C6199,CANSCRN!$G:$G,D6199),
IF(AND(A6199="PSA Testing", E6199="Cost per service ($USD)"),
SUMIFS(PSA!$E:$E,PSA!$A:$A,C6199,PSA!$G:$G,D6199),
IF(AND(A6199="Colorectal Cancer Screening", E6199="Cost per service ($USD)"),
SUMIFS(COL!$E:$E,COL!$A:$A,C6199,COL!$G:$G,D6199),
IF(AND(A6199="Cervical Cancer Screening", E6199="Cost per service ($USD)"),
SUMIFS(CERV!$E:$E,CERV!$A:$A,C6199,CERV!$G:$G,D6199),
IF(AND(A6199="Cancer Screening for CKD patients", E6199="Cost per service ($USD)"),
SUMIFS(CANSCRN!$E:$E,CANSCRN!$A:$A,C6199,CANSCRN!$G:$G,D6199),
IF(AND(A6199="PSA Testing", E6199="Total Expenditure ($USD per 100,000 patients)"),
SUMIFS(PSA!$F:$F,PSA!$A:$A,C6199,PSA!$G:$G,D6199),
IF(AND(A6199="Colorectal Cancer Screening", E6199="Total Expenditure ($USD per 100,000 patients)"),
SUMIFS(COL!$F:$F,COL!$A:$A,C6199,COL!$G:$G,D6199),
IF(AND(A6199="Cervical Cancer Screening", E6199="Total Expenditure ($USD per 100,000 patients)"),
SUMIFS(CERV!$F:$F,CERV!$A:$A,C6199,CERV!$G:$G,D6199),
SUMIFS(CANSCRN!$F:$F,CANSCRN!$A:$A,C6199,CANSCRN!$G:$G,D6199))))))))))))</f>
        <v>83.280434779999993</v>
      </c>
    </row>
    <row r="6200" spans="1:6" x14ac:dyDescent="0.2">
      <c r="A6200" s="24" t="s">
        <v>107</v>
      </c>
      <c r="B6200" s="24" t="s">
        <v>101</v>
      </c>
      <c r="C6200" s="24" t="s">
        <v>32</v>
      </c>
      <c r="D6200" s="24">
        <v>2014</v>
      </c>
      <c r="E6200" s="24" t="s">
        <v>106</v>
      </c>
      <c r="F6200">
        <f>IF(AND(A6200="PSA Testing", E6200= "Utilization Rate (per 100,000 patients)"),
SUMIFS(PSA!$D:$D,PSA!$A:$A,C6200,PSA!$G:$G,D6200),
IF(AND(A6200="Colorectal Cancer Screening", E6200="Utilization Rate (per 100,000 patients)"),
SUMIFS(COL!$D:$D,COL!$A:$A,C6200,COL!$G:$G, D6200),
IF(AND(A6200="Cervical Cancer Screening", E6200="Utilization Rate (per 100,000 patients)"),
SUMIFS(CERV!$D:$D,CERV!$A:$A,C6200,CERV!$G:$G,D6200),
IF(AND(A6200="Cancer Screening for CKD patients", E6200="Utilization Rate (per 100,000 patients)"),
SUMIFS(CANSCRN!$D:$D,CANSCRN!$A:$A,C6200,CANSCRN!$G:$G,D6200),
IF(AND(A6200="PSA Testing", E6200="Cost per service ($USD)"),
SUMIFS(PSA!$E:$E,PSA!$A:$A,C6200,PSA!$G:$G,D6200),
IF(AND(A6200="Colorectal Cancer Screening", E6200="Cost per service ($USD)"),
SUMIFS(COL!$E:$E,COL!$A:$A,C6200,COL!$G:$G,D6200),
IF(AND(A6200="Cervical Cancer Screening", E6200="Cost per service ($USD)"),
SUMIFS(CERV!$E:$E,CERV!$A:$A,C6200,CERV!$G:$G,D6200),
IF(AND(A6200="Cancer Screening for CKD patients", E6200="Cost per service ($USD)"),
SUMIFS(CANSCRN!$E:$E,CANSCRN!$A:$A,C6200,CANSCRN!$G:$G,D6200),
IF(AND(A6200="PSA Testing", E6200="Total Expenditure ($USD per 100,000 patients)"),
SUMIFS(PSA!$F:$F,PSA!$A:$A,C6200,PSA!$G:$G,D6200),
IF(AND(A6200="Colorectal Cancer Screening", E6200="Total Expenditure ($USD per 100,000 patients)"),
SUMIFS(COL!$F:$F,COL!$A:$A,C6200,COL!$G:$G,D6200),
IF(AND(A6200="Cervical Cancer Screening", E6200="Total Expenditure ($USD per 100,000 patients)"),
SUMIFS(CERV!$F:$F,CERV!$A:$A,C6200,CERV!$G:$G,D6200),
SUMIFS(CANSCRN!$F:$F,CANSCRN!$A:$A,C6200,CANSCRN!$G:$G,D6200))))))))))))</f>
        <v>146.81</v>
      </c>
    </row>
    <row r="6201" spans="1:6" x14ac:dyDescent="0.2">
      <c r="A6201" s="24" t="s">
        <v>107</v>
      </c>
      <c r="B6201" s="24" t="s">
        <v>101</v>
      </c>
      <c r="C6201" s="24" t="s">
        <v>32</v>
      </c>
      <c r="D6201" s="24">
        <v>2015</v>
      </c>
      <c r="E6201" s="24" t="s">
        <v>106</v>
      </c>
      <c r="F6201">
        <f>IF(AND(A6201="PSA Testing", E6201= "Utilization Rate (per 100,000 patients)"),
SUMIFS(PSA!$D:$D,PSA!$A:$A,C6201,PSA!$G:$G,D6201),
IF(AND(A6201="Colorectal Cancer Screening", E6201="Utilization Rate (per 100,000 patients)"),
SUMIFS(COL!$D:$D,COL!$A:$A,C6201,COL!$G:$G, D6201),
IF(AND(A6201="Cervical Cancer Screening", E6201="Utilization Rate (per 100,000 patients)"),
SUMIFS(CERV!$D:$D,CERV!$A:$A,C6201,CERV!$G:$G,D6201),
IF(AND(A6201="Cancer Screening for CKD patients", E6201="Utilization Rate (per 100,000 patients)"),
SUMIFS(CANSCRN!$D:$D,CANSCRN!$A:$A,C6201,CANSCRN!$G:$G,D6201),
IF(AND(A6201="PSA Testing", E6201="Cost per service ($USD)"),
SUMIFS(PSA!$E:$E,PSA!$A:$A,C6201,PSA!$G:$G,D6201),
IF(AND(A6201="Colorectal Cancer Screening", E6201="Cost per service ($USD)"),
SUMIFS(COL!$E:$E,COL!$A:$A,C6201,COL!$G:$G,D6201),
IF(AND(A6201="Cervical Cancer Screening", E6201="Cost per service ($USD)"),
SUMIFS(CERV!$E:$E,CERV!$A:$A,C6201,CERV!$G:$G,D6201),
IF(AND(A6201="Cancer Screening for CKD patients", E6201="Cost per service ($USD)"),
SUMIFS(CANSCRN!$E:$E,CANSCRN!$A:$A,C6201,CANSCRN!$G:$G,D6201),
IF(AND(A6201="PSA Testing", E6201="Total Expenditure ($USD per 100,000 patients)"),
SUMIFS(PSA!$F:$F,PSA!$A:$A,C6201,PSA!$G:$G,D6201),
IF(AND(A6201="Colorectal Cancer Screening", E6201="Total Expenditure ($USD per 100,000 patients)"),
SUMIFS(COL!$F:$F,COL!$A:$A,C6201,COL!$G:$G,D6201),
IF(AND(A6201="Cervical Cancer Screening", E6201="Total Expenditure ($USD per 100,000 patients)"),
SUMIFS(CERV!$F:$F,CERV!$A:$A,C6201,CERV!$G:$G,D6201),
SUMIFS(CANSCRN!$F:$F,CANSCRN!$A:$A,C6201,CANSCRN!$G:$G,D6201))))))))))))</f>
        <v>65.842857140000007</v>
      </c>
    </row>
    <row r="6202" spans="1:6" x14ac:dyDescent="0.2">
      <c r="A6202" s="24" t="s">
        <v>107</v>
      </c>
      <c r="B6202" s="24" t="s">
        <v>101</v>
      </c>
      <c r="C6202" s="24" t="s">
        <v>32</v>
      </c>
      <c r="D6202" s="24">
        <v>2016</v>
      </c>
      <c r="E6202" s="24" t="s">
        <v>106</v>
      </c>
      <c r="F6202">
        <f>IF(AND(A6202="PSA Testing", E6202= "Utilization Rate (per 100,000 patients)"),
SUMIFS(PSA!$D:$D,PSA!$A:$A,C6202,PSA!$G:$G,D6202),
IF(AND(A6202="Colorectal Cancer Screening", E6202="Utilization Rate (per 100,000 patients)"),
SUMIFS(COL!$D:$D,COL!$A:$A,C6202,COL!$G:$G, D6202),
IF(AND(A6202="Cervical Cancer Screening", E6202="Utilization Rate (per 100,000 patients)"),
SUMIFS(CERV!$D:$D,CERV!$A:$A,C6202,CERV!$G:$G,D6202),
IF(AND(A6202="Cancer Screening for CKD patients", E6202="Utilization Rate (per 100,000 patients)"),
SUMIFS(CANSCRN!$D:$D,CANSCRN!$A:$A,C6202,CANSCRN!$G:$G,D6202),
IF(AND(A6202="PSA Testing", E6202="Cost per service ($USD)"),
SUMIFS(PSA!$E:$E,PSA!$A:$A,C6202,PSA!$G:$G,D6202),
IF(AND(A6202="Colorectal Cancer Screening", E6202="Cost per service ($USD)"),
SUMIFS(COL!$E:$E,COL!$A:$A,C6202,COL!$G:$G,D6202),
IF(AND(A6202="Cervical Cancer Screening", E6202="Cost per service ($USD)"),
SUMIFS(CERV!$E:$E,CERV!$A:$A,C6202,CERV!$G:$G,D6202),
IF(AND(A6202="Cancer Screening for CKD patients", E6202="Cost per service ($USD)"),
SUMIFS(CANSCRN!$E:$E,CANSCRN!$A:$A,C6202,CANSCRN!$G:$G,D6202),
IF(AND(A6202="PSA Testing", E6202="Total Expenditure ($USD per 100,000 patients)"),
SUMIFS(PSA!$F:$F,PSA!$A:$A,C6202,PSA!$G:$G,D6202),
IF(AND(A6202="Colorectal Cancer Screening", E6202="Total Expenditure ($USD per 100,000 patients)"),
SUMIFS(COL!$F:$F,COL!$A:$A,C6202,COL!$G:$G,D6202),
IF(AND(A6202="Cervical Cancer Screening", E6202="Total Expenditure ($USD per 100,000 patients)"),
SUMIFS(CERV!$F:$F,CERV!$A:$A,C6202,CERV!$G:$G,D6202),
SUMIFS(CANSCRN!$F:$F,CANSCRN!$A:$A,C6202,CANSCRN!$G:$G,D6202))))))))))))</f>
        <v>64.350588239999993</v>
      </c>
    </row>
    <row r="6203" spans="1:6" x14ac:dyDescent="0.2">
      <c r="A6203" s="24" t="s">
        <v>107</v>
      </c>
      <c r="B6203" s="24" t="s">
        <v>101</v>
      </c>
      <c r="C6203" s="24" t="s">
        <v>32</v>
      </c>
      <c r="D6203" s="24">
        <v>2017</v>
      </c>
      <c r="E6203" s="24" t="s">
        <v>106</v>
      </c>
      <c r="F6203">
        <f>IF(AND(A6203="PSA Testing", E6203= "Utilization Rate (per 100,000 patients)"),
SUMIFS(PSA!$D:$D,PSA!$A:$A,C6203,PSA!$G:$G,D6203),
IF(AND(A6203="Colorectal Cancer Screening", E6203="Utilization Rate (per 100,000 patients)"),
SUMIFS(COL!$D:$D,COL!$A:$A,C6203,COL!$G:$G, D6203),
IF(AND(A6203="Cervical Cancer Screening", E6203="Utilization Rate (per 100,000 patients)"),
SUMIFS(CERV!$D:$D,CERV!$A:$A,C6203,CERV!$G:$G,D6203),
IF(AND(A6203="Cancer Screening for CKD patients", E6203="Utilization Rate (per 100,000 patients)"),
SUMIFS(CANSCRN!$D:$D,CANSCRN!$A:$A,C6203,CANSCRN!$G:$G,D6203),
IF(AND(A6203="PSA Testing", E6203="Cost per service ($USD)"),
SUMIFS(PSA!$E:$E,PSA!$A:$A,C6203,PSA!$G:$G,D6203),
IF(AND(A6203="Colorectal Cancer Screening", E6203="Cost per service ($USD)"),
SUMIFS(COL!$E:$E,COL!$A:$A,C6203,COL!$G:$G,D6203),
IF(AND(A6203="Cervical Cancer Screening", E6203="Cost per service ($USD)"),
SUMIFS(CERV!$E:$E,CERV!$A:$A,C6203,CERV!$G:$G,D6203),
IF(AND(A6203="Cancer Screening for CKD patients", E6203="Cost per service ($USD)"),
SUMIFS(CANSCRN!$E:$E,CANSCRN!$A:$A,C6203,CANSCRN!$G:$G,D6203),
IF(AND(A6203="PSA Testing", E6203="Total Expenditure ($USD per 100,000 patients)"),
SUMIFS(PSA!$F:$F,PSA!$A:$A,C6203,PSA!$G:$G,D6203),
IF(AND(A6203="Colorectal Cancer Screening", E6203="Total Expenditure ($USD per 100,000 patients)"),
SUMIFS(COL!$F:$F,COL!$A:$A,C6203,COL!$G:$G,D6203),
IF(AND(A6203="Cervical Cancer Screening", E6203="Total Expenditure ($USD per 100,000 patients)"),
SUMIFS(CERV!$F:$F,CERV!$A:$A,C6203,CERV!$G:$G,D6203),
SUMIFS(CANSCRN!$F:$F,CANSCRN!$A:$A,C6203,CANSCRN!$G:$G,D6203))))))))))))</f>
        <v>80.212796929999996</v>
      </c>
    </row>
    <row r="6204" spans="1:6" x14ac:dyDescent="0.2">
      <c r="A6204" s="24" t="s">
        <v>107</v>
      </c>
      <c r="B6204" s="24" t="s">
        <v>101</v>
      </c>
      <c r="C6204" s="24" t="s">
        <v>32</v>
      </c>
      <c r="D6204" s="24">
        <v>2018</v>
      </c>
      <c r="E6204" s="24" t="s">
        <v>106</v>
      </c>
      <c r="F6204">
        <f>IF(AND(A6204="PSA Testing", E6204= "Utilization Rate (per 100,000 patients)"),
SUMIFS(PSA!$D:$D,PSA!$A:$A,C6204,PSA!$G:$G,D6204),
IF(AND(A6204="Colorectal Cancer Screening", E6204="Utilization Rate (per 100,000 patients)"),
SUMIFS(COL!$D:$D,COL!$A:$A,C6204,COL!$G:$G, D6204),
IF(AND(A6204="Cervical Cancer Screening", E6204="Utilization Rate (per 100,000 patients)"),
SUMIFS(CERV!$D:$D,CERV!$A:$A,C6204,CERV!$G:$G,D6204),
IF(AND(A6204="Cancer Screening for CKD patients", E6204="Utilization Rate (per 100,000 patients)"),
SUMIFS(CANSCRN!$D:$D,CANSCRN!$A:$A,C6204,CANSCRN!$G:$G,D6204),
IF(AND(A6204="PSA Testing", E6204="Cost per service ($USD)"),
SUMIFS(PSA!$E:$E,PSA!$A:$A,C6204,PSA!$G:$G,D6204),
IF(AND(A6204="Colorectal Cancer Screening", E6204="Cost per service ($USD)"),
SUMIFS(COL!$E:$E,COL!$A:$A,C6204,COL!$G:$G,D6204),
IF(AND(A6204="Cervical Cancer Screening", E6204="Cost per service ($USD)"),
SUMIFS(CERV!$E:$E,CERV!$A:$A,C6204,CERV!$G:$G,D6204),
IF(AND(A6204="Cancer Screening for CKD patients", E6204="Cost per service ($USD)"),
SUMIFS(CANSCRN!$E:$E,CANSCRN!$A:$A,C6204,CANSCRN!$G:$G,D6204),
IF(AND(A6204="PSA Testing", E6204="Total Expenditure ($USD per 100,000 patients)"),
SUMIFS(PSA!$F:$F,PSA!$A:$A,C6204,PSA!$G:$G,D6204),
IF(AND(A6204="Colorectal Cancer Screening", E6204="Total Expenditure ($USD per 100,000 patients)"),
SUMIFS(COL!$F:$F,COL!$A:$A,C6204,COL!$G:$G,D6204),
IF(AND(A6204="Cervical Cancer Screening", E6204="Total Expenditure ($USD per 100,000 patients)"),
SUMIFS(CERV!$F:$F,CERV!$A:$A,C6204,CERV!$G:$G,D6204),
SUMIFS(CANSCRN!$F:$F,CANSCRN!$A:$A,C6204,CANSCRN!$G:$G,D6204))))))))))))</f>
        <v>91.292987800000006</v>
      </c>
    </row>
    <row r="6205" spans="1:6" x14ac:dyDescent="0.2">
      <c r="A6205" s="24" t="s">
        <v>107</v>
      </c>
      <c r="B6205" s="24" t="s">
        <v>101</v>
      </c>
      <c r="C6205" s="24" t="s">
        <v>32</v>
      </c>
      <c r="D6205" s="24">
        <v>2019</v>
      </c>
      <c r="E6205" s="24" t="s">
        <v>106</v>
      </c>
      <c r="F6205">
        <f>IF(AND(A6205="PSA Testing", E6205= "Utilization Rate (per 100,000 patients)"),
SUMIFS(PSA!$D:$D,PSA!$A:$A,C6205,PSA!$G:$G,D6205),
IF(AND(A6205="Colorectal Cancer Screening", E6205="Utilization Rate (per 100,000 patients)"),
SUMIFS(COL!$D:$D,COL!$A:$A,C6205,COL!$G:$G, D6205),
IF(AND(A6205="Cervical Cancer Screening", E6205="Utilization Rate (per 100,000 patients)"),
SUMIFS(CERV!$D:$D,CERV!$A:$A,C6205,CERV!$G:$G,D6205),
IF(AND(A6205="Cancer Screening for CKD patients", E6205="Utilization Rate (per 100,000 patients)"),
SUMIFS(CANSCRN!$D:$D,CANSCRN!$A:$A,C6205,CANSCRN!$G:$G,D6205),
IF(AND(A6205="PSA Testing", E6205="Cost per service ($USD)"),
SUMIFS(PSA!$E:$E,PSA!$A:$A,C6205,PSA!$G:$G,D6205),
IF(AND(A6205="Colorectal Cancer Screening", E6205="Cost per service ($USD)"),
SUMIFS(COL!$E:$E,COL!$A:$A,C6205,COL!$G:$G,D6205),
IF(AND(A6205="Cervical Cancer Screening", E6205="Cost per service ($USD)"),
SUMIFS(CERV!$E:$E,CERV!$A:$A,C6205,CERV!$G:$G,D6205),
IF(AND(A6205="Cancer Screening for CKD patients", E6205="Cost per service ($USD)"),
SUMIFS(CANSCRN!$E:$E,CANSCRN!$A:$A,C6205,CANSCRN!$G:$G,D6205),
IF(AND(A6205="PSA Testing", E6205="Total Expenditure ($USD per 100,000 patients)"),
SUMIFS(PSA!$F:$F,PSA!$A:$A,C6205,PSA!$G:$G,D6205),
IF(AND(A6205="Colorectal Cancer Screening", E6205="Total Expenditure ($USD per 100,000 patients)"),
SUMIFS(COL!$F:$F,COL!$A:$A,C6205,COL!$G:$G,D6205),
IF(AND(A6205="Cervical Cancer Screening", E6205="Total Expenditure ($USD per 100,000 patients)"),
SUMIFS(CERV!$F:$F,CERV!$A:$A,C6205,CERV!$G:$G,D6205),
SUMIFS(CANSCRN!$F:$F,CANSCRN!$A:$A,C6205,CANSCRN!$G:$G,D6205))))))))))))</f>
        <v>102.6158385</v>
      </c>
    </row>
    <row r="6206" spans="1:6" x14ac:dyDescent="0.2">
      <c r="A6206" s="24" t="s">
        <v>107</v>
      </c>
      <c r="B6206" s="24" t="s">
        <v>101</v>
      </c>
      <c r="C6206" s="24" t="s">
        <v>33</v>
      </c>
      <c r="D6206" s="24">
        <v>2009</v>
      </c>
      <c r="E6206" s="24" t="s">
        <v>106</v>
      </c>
      <c r="F6206">
        <f>IF(AND(A6206="PSA Testing", E6206= "Utilization Rate (per 100,000 patients)"),
SUMIFS(PSA!$D:$D,PSA!$A:$A,C6206,PSA!$G:$G,D6206),
IF(AND(A6206="Colorectal Cancer Screening", E6206="Utilization Rate (per 100,000 patients)"),
SUMIFS(COL!$D:$D,COL!$A:$A,C6206,COL!$G:$G, D6206),
IF(AND(A6206="Cervical Cancer Screening", E6206="Utilization Rate (per 100,000 patients)"),
SUMIFS(CERV!$D:$D,CERV!$A:$A,C6206,CERV!$G:$G,D6206),
IF(AND(A6206="Cancer Screening for CKD patients", E6206="Utilization Rate (per 100,000 patients)"),
SUMIFS(CANSCRN!$D:$D,CANSCRN!$A:$A,C6206,CANSCRN!$G:$G,D6206),
IF(AND(A6206="PSA Testing", E6206="Cost per service ($USD)"),
SUMIFS(PSA!$E:$E,PSA!$A:$A,C6206,PSA!$G:$G,D6206),
IF(AND(A6206="Colorectal Cancer Screening", E6206="Cost per service ($USD)"),
SUMIFS(COL!$E:$E,COL!$A:$A,C6206,COL!$G:$G,D6206),
IF(AND(A6206="Cervical Cancer Screening", E6206="Cost per service ($USD)"),
SUMIFS(CERV!$E:$E,CERV!$A:$A,C6206,CERV!$G:$G,D6206),
IF(AND(A6206="Cancer Screening for CKD patients", E6206="Cost per service ($USD)"),
SUMIFS(CANSCRN!$E:$E,CANSCRN!$A:$A,C6206,CANSCRN!$G:$G,D6206),
IF(AND(A6206="PSA Testing", E6206="Total Expenditure ($USD per 100,000 patients)"),
SUMIFS(PSA!$F:$F,PSA!$A:$A,C6206,PSA!$G:$G,D6206),
IF(AND(A6206="Colorectal Cancer Screening", E6206="Total Expenditure ($USD per 100,000 patients)"),
SUMIFS(COL!$F:$F,COL!$A:$A,C6206,COL!$G:$G,D6206),
IF(AND(A6206="Cervical Cancer Screening", E6206="Total Expenditure ($USD per 100,000 patients)"),
SUMIFS(CERV!$F:$F,CERV!$A:$A,C6206,CERV!$G:$G,D6206),
SUMIFS(CANSCRN!$F:$F,CANSCRN!$A:$A,C6206,CANSCRN!$G:$G,D6206))))))))))))</f>
        <v>98.452261149999998</v>
      </c>
    </row>
    <row r="6207" spans="1:6" x14ac:dyDescent="0.2">
      <c r="A6207" s="24" t="s">
        <v>107</v>
      </c>
      <c r="B6207" s="24" t="s">
        <v>101</v>
      </c>
      <c r="C6207" s="24" t="s">
        <v>33</v>
      </c>
      <c r="D6207" s="24">
        <v>2010</v>
      </c>
      <c r="E6207" s="24" t="s">
        <v>106</v>
      </c>
      <c r="F6207">
        <f>IF(AND(A6207="PSA Testing", E6207= "Utilization Rate (per 100,000 patients)"),
SUMIFS(PSA!$D:$D,PSA!$A:$A,C6207,PSA!$G:$G,D6207),
IF(AND(A6207="Colorectal Cancer Screening", E6207="Utilization Rate (per 100,000 patients)"),
SUMIFS(COL!$D:$D,COL!$A:$A,C6207,COL!$G:$G, D6207),
IF(AND(A6207="Cervical Cancer Screening", E6207="Utilization Rate (per 100,000 patients)"),
SUMIFS(CERV!$D:$D,CERV!$A:$A,C6207,CERV!$G:$G,D6207),
IF(AND(A6207="Cancer Screening for CKD patients", E6207="Utilization Rate (per 100,000 patients)"),
SUMIFS(CANSCRN!$D:$D,CANSCRN!$A:$A,C6207,CANSCRN!$G:$G,D6207),
IF(AND(A6207="PSA Testing", E6207="Cost per service ($USD)"),
SUMIFS(PSA!$E:$E,PSA!$A:$A,C6207,PSA!$G:$G,D6207),
IF(AND(A6207="Colorectal Cancer Screening", E6207="Cost per service ($USD)"),
SUMIFS(COL!$E:$E,COL!$A:$A,C6207,COL!$G:$G,D6207),
IF(AND(A6207="Cervical Cancer Screening", E6207="Cost per service ($USD)"),
SUMIFS(CERV!$E:$E,CERV!$A:$A,C6207,CERV!$G:$G,D6207),
IF(AND(A6207="Cancer Screening for CKD patients", E6207="Cost per service ($USD)"),
SUMIFS(CANSCRN!$E:$E,CANSCRN!$A:$A,C6207,CANSCRN!$G:$G,D6207),
IF(AND(A6207="PSA Testing", E6207="Total Expenditure ($USD per 100,000 patients)"),
SUMIFS(PSA!$F:$F,PSA!$A:$A,C6207,PSA!$G:$G,D6207),
IF(AND(A6207="Colorectal Cancer Screening", E6207="Total Expenditure ($USD per 100,000 patients)"),
SUMIFS(COL!$F:$F,COL!$A:$A,C6207,COL!$G:$G,D6207),
IF(AND(A6207="Cervical Cancer Screening", E6207="Total Expenditure ($USD per 100,000 patients)"),
SUMIFS(CERV!$F:$F,CERV!$A:$A,C6207,CERV!$G:$G,D6207),
SUMIFS(CANSCRN!$F:$F,CANSCRN!$A:$A,C6207,CANSCRN!$G:$G,D6207))))))))))))</f>
        <v>97.700599080000003</v>
      </c>
    </row>
    <row r="6208" spans="1:6" x14ac:dyDescent="0.2">
      <c r="A6208" s="24" t="s">
        <v>107</v>
      </c>
      <c r="B6208" s="24" t="s">
        <v>101</v>
      </c>
      <c r="C6208" s="24" t="s">
        <v>33</v>
      </c>
      <c r="D6208" s="24">
        <v>2011</v>
      </c>
      <c r="E6208" s="24" t="s">
        <v>106</v>
      </c>
      <c r="F6208">
        <f>IF(AND(A6208="PSA Testing", E6208= "Utilization Rate (per 100,000 patients)"),
SUMIFS(PSA!$D:$D,PSA!$A:$A,C6208,PSA!$G:$G,D6208),
IF(AND(A6208="Colorectal Cancer Screening", E6208="Utilization Rate (per 100,000 patients)"),
SUMIFS(COL!$D:$D,COL!$A:$A,C6208,COL!$G:$G, D6208),
IF(AND(A6208="Cervical Cancer Screening", E6208="Utilization Rate (per 100,000 patients)"),
SUMIFS(CERV!$D:$D,CERV!$A:$A,C6208,CERV!$G:$G,D6208),
IF(AND(A6208="Cancer Screening for CKD patients", E6208="Utilization Rate (per 100,000 patients)"),
SUMIFS(CANSCRN!$D:$D,CANSCRN!$A:$A,C6208,CANSCRN!$G:$G,D6208),
IF(AND(A6208="PSA Testing", E6208="Cost per service ($USD)"),
SUMIFS(PSA!$E:$E,PSA!$A:$A,C6208,PSA!$G:$G,D6208),
IF(AND(A6208="Colorectal Cancer Screening", E6208="Cost per service ($USD)"),
SUMIFS(COL!$E:$E,COL!$A:$A,C6208,COL!$G:$G,D6208),
IF(AND(A6208="Cervical Cancer Screening", E6208="Cost per service ($USD)"),
SUMIFS(CERV!$E:$E,CERV!$A:$A,C6208,CERV!$G:$G,D6208),
IF(AND(A6208="Cancer Screening for CKD patients", E6208="Cost per service ($USD)"),
SUMIFS(CANSCRN!$E:$E,CANSCRN!$A:$A,C6208,CANSCRN!$G:$G,D6208),
IF(AND(A6208="PSA Testing", E6208="Total Expenditure ($USD per 100,000 patients)"),
SUMIFS(PSA!$F:$F,PSA!$A:$A,C6208,PSA!$G:$G,D6208),
IF(AND(A6208="Colorectal Cancer Screening", E6208="Total Expenditure ($USD per 100,000 patients)"),
SUMIFS(COL!$F:$F,COL!$A:$A,C6208,COL!$G:$G,D6208),
IF(AND(A6208="Cervical Cancer Screening", E6208="Total Expenditure ($USD per 100,000 patients)"),
SUMIFS(CERV!$F:$F,CERV!$A:$A,C6208,CERV!$G:$G,D6208),
SUMIFS(CANSCRN!$F:$F,CANSCRN!$A:$A,C6208,CANSCRN!$G:$G,D6208))))))))))))</f>
        <v>95.189166670000006</v>
      </c>
    </row>
    <row r="6209" spans="1:6" x14ac:dyDescent="0.2">
      <c r="A6209" s="24" t="s">
        <v>107</v>
      </c>
      <c r="B6209" s="24" t="s">
        <v>101</v>
      </c>
      <c r="C6209" s="24" t="s">
        <v>33</v>
      </c>
      <c r="D6209" s="24">
        <v>2012</v>
      </c>
      <c r="E6209" s="24" t="s">
        <v>106</v>
      </c>
      <c r="F6209">
        <f>IF(AND(A6209="PSA Testing", E6209= "Utilization Rate (per 100,000 patients)"),
SUMIFS(PSA!$D:$D,PSA!$A:$A,C6209,PSA!$G:$G,D6209),
IF(AND(A6209="Colorectal Cancer Screening", E6209="Utilization Rate (per 100,000 patients)"),
SUMIFS(COL!$D:$D,COL!$A:$A,C6209,COL!$G:$G, D6209),
IF(AND(A6209="Cervical Cancer Screening", E6209="Utilization Rate (per 100,000 patients)"),
SUMIFS(CERV!$D:$D,CERV!$A:$A,C6209,CERV!$G:$G,D6209),
IF(AND(A6209="Cancer Screening for CKD patients", E6209="Utilization Rate (per 100,000 patients)"),
SUMIFS(CANSCRN!$D:$D,CANSCRN!$A:$A,C6209,CANSCRN!$G:$G,D6209),
IF(AND(A6209="PSA Testing", E6209="Cost per service ($USD)"),
SUMIFS(PSA!$E:$E,PSA!$A:$A,C6209,PSA!$G:$G,D6209),
IF(AND(A6209="Colorectal Cancer Screening", E6209="Cost per service ($USD)"),
SUMIFS(COL!$E:$E,COL!$A:$A,C6209,COL!$G:$G,D6209),
IF(AND(A6209="Cervical Cancer Screening", E6209="Cost per service ($USD)"),
SUMIFS(CERV!$E:$E,CERV!$A:$A,C6209,CERV!$G:$G,D6209),
IF(AND(A6209="Cancer Screening for CKD patients", E6209="Cost per service ($USD)"),
SUMIFS(CANSCRN!$E:$E,CANSCRN!$A:$A,C6209,CANSCRN!$G:$G,D6209),
IF(AND(A6209="PSA Testing", E6209="Total Expenditure ($USD per 100,000 patients)"),
SUMIFS(PSA!$F:$F,PSA!$A:$A,C6209,PSA!$G:$G,D6209),
IF(AND(A6209="Colorectal Cancer Screening", E6209="Total Expenditure ($USD per 100,000 patients)"),
SUMIFS(COL!$F:$F,COL!$A:$A,C6209,COL!$G:$G,D6209),
IF(AND(A6209="Cervical Cancer Screening", E6209="Total Expenditure ($USD per 100,000 patients)"),
SUMIFS(CERV!$F:$F,CERV!$A:$A,C6209,CERV!$G:$G,D6209),
SUMIFS(CANSCRN!$F:$F,CANSCRN!$A:$A,C6209,CANSCRN!$G:$G,D6209))))))))))))</f>
        <v>105.70467910000001</v>
      </c>
    </row>
    <row r="6210" spans="1:6" x14ac:dyDescent="0.2">
      <c r="A6210" s="24" t="s">
        <v>107</v>
      </c>
      <c r="B6210" s="24" t="s">
        <v>101</v>
      </c>
      <c r="C6210" s="24" t="s">
        <v>33</v>
      </c>
      <c r="D6210" s="24">
        <v>2013</v>
      </c>
      <c r="E6210" s="24" t="s">
        <v>106</v>
      </c>
      <c r="F6210">
        <f>IF(AND(A6210="PSA Testing", E6210= "Utilization Rate (per 100,000 patients)"),
SUMIFS(PSA!$D:$D,PSA!$A:$A,C6210,PSA!$G:$G,D6210),
IF(AND(A6210="Colorectal Cancer Screening", E6210="Utilization Rate (per 100,000 patients)"),
SUMIFS(COL!$D:$D,COL!$A:$A,C6210,COL!$G:$G, D6210),
IF(AND(A6210="Cervical Cancer Screening", E6210="Utilization Rate (per 100,000 patients)"),
SUMIFS(CERV!$D:$D,CERV!$A:$A,C6210,CERV!$G:$G,D6210),
IF(AND(A6210="Cancer Screening for CKD patients", E6210="Utilization Rate (per 100,000 patients)"),
SUMIFS(CANSCRN!$D:$D,CANSCRN!$A:$A,C6210,CANSCRN!$G:$G,D6210),
IF(AND(A6210="PSA Testing", E6210="Cost per service ($USD)"),
SUMIFS(PSA!$E:$E,PSA!$A:$A,C6210,PSA!$G:$G,D6210),
IF(AND(A6210="Colorectal Cancer Screening", E6210="Cost per service ($USD)"),
SUMIFS(COL!$E:$E,COL!$A:$A,C6210,COL!$G:$G,D6210),
IF(AND(A6210="Cervical Cancer Screening", E6210="Cost per service ($USD)"),
SUMIFS(CERV!$E:$E,CERV!$A:$A,C6210,CERV!$G:$G,D6210),
IF(AND(A6210="Cancer Screening for CKD patients", E6210="Cost per service ($USD)"),
SUMIFS(CANSCRN!$E:$E,CANSCRN!$A:$A,C6210,CANSCRN!$G:$G,D6210),
IF(AND(A6210="PSA Testing", E6210="Total Expenditure ($USD per 100,000 patients)"),
SUMIFS(PSA!$F:$F,PSA!$A:$A,C6210,PSA!$G:$G,D6210),
IF(AND(A6210="Colorectal Cancer Screening", E6210="Total Expenditure ($USD per 100,000 patients)"),
SUMIFS(COL!$F:$F,COL!$A:$A,C6210,COL!$G:$G,D6210),
IF(AND(A6210="Cervical Cancer Screening", E6210="Total Expenditure ($USD per 100,000 patients)"),
SUMIFS(CERV!$F:$F,CERV!$A:$A,C6210,CERV!$G:$G,D6210),
SUMIFS(CANSCRN!$F:$F,CANSCRN!$A:$A,C6210,CANSCRN!$G:$G,D6210))))))))))))</f>
        <v>110.9129592</v>
      </c>
    </row>
    <row r="6211" spans="1:6" x14ac:dyDescent="0.2">
      <c r="A6211" s="24" t="s">
        <v>107</v>
      </c>
      <c r="B6211" s="24" t="s">
        <v>101</v>
      </c>
      <c r="C6211" s="24" t="s">
        <v>33</v>
      </c>
      <c r="D6211" s="24">
        <v>2014</v>
      </c>
      <c r="E6211" s="24" t="s">
        <v>106</v>
      </c>
      <c r="F6211">
        <f>IF(AND(A6211="PSA Testing", E6211= "Utilization Rate (per 100,000 patients)"),
SUMIFS(PSA!$D:$D,PSA!$A:$A,C6211,PSA!$G:$G,D6211),
IF(AND(A6211="Colorectal Cancer Screening", E6211="Utilization Rate (per 100,000 patients)"),
SUMIFS(COL!$D:$D,COL!$A:$A,C6211,COL!$G:$G, D6211),
IF(AND(A6211="Cervical Cancer Screening", E6211="Utilization Rate (per 100,000 patients)"),
SUMIFS(CERV!$D:$D,CERV!$A:$A,C6211,CERV!$G:$G,D6211),
IF(AND(A6211="Cancer Screening for CKD patients", E6211="Utilization Rate (per 100,000 patients)"),
SUMIFS(CANSCRN!$D:$D,CANSCRN!$A:$A,C6211,CANSCRN!$G:$G,D6211),
IF(AND(A6211="PSA Testing", E6211="Cost per service ($USD)"),
SUMIFS(PSA!$E:$E,PSA!$A:$A,C6211,PSA!$G:$G,D6211),
IF(AND(A6211="Colorectal Cancer Screening", E6211="Cost per service ($USD)"),
SUMIFS(COL!$E:$E,COL!$A:$A,C6211,COL!$G:$G,D6211),
IF(AND(A6211="Cervical Cancer Screening", E6211="Cost per service ($USD)"),
SUMIFS(CERV!$E:$E,CERV!$A:$A,C6211,CERV!$G:$G,D6211),
IF(AND(A6211="Cancer Screening for CKD patients", E6211="Cost per service ($USD)"),
SUMIFS(CANSCRN!$E:$E,CANSCRN!$A:$A,C6211,CANSCRN!$G:$G,D6211),
IF(AND(A6211="PSA Testing", E6211="Total Expenditure ($USD per 100,000 patients)"),
SUMIFS(PSA!$F:$F,PSA!$A:$A,C6211,PSA!$G:$G,D6211),
IF(AND(A6211="Colorectal Cancer Screening", E6211="Total Expenditure ($USD per 100,000 patients)"),
SUMIFS(COL!$F:$F,COL!$A:$A,C6211,COL!$G:$G,D6211),
IF(AND(A6211="Cervical Cancer Screening", E6211="Total Expenditure ($USD per 100,000 patients)"),
SUMIFS(CERV!$F:$F,CERV!$A:$A,C6211,CERV!$G:$G,D6211),
SUMIFS(CANSCRN!$F:$F,CANSCRN!$A:$A,C6211,CANSCRN!$G:$G,D6211))))))))))))</f>
        <v>118.44</v>
      </c>
    </row>
    <row r="6212" spans="1:6" x14ac:dyDescent="0.2">
      <c r="A6212" s="24" t="s">
        <v>107</v>
      </c>
      <c r="B6212" s="24" t="s">
        <v>101</v>
      </c>
      <c r="C6212" s="24" t="s">
        <v>33</v>
      </c>
      <c r="D6212" s="24">
        <v>2015</v>
      </c>
      <c r="E6212" s="24" t="s">
        <v>106</v>
      </c>
      <c r="F6212">
        <f>IF(AND(A6212="PSA Testing", E6212= "Utilization Rate (per 100,000 patients)"),
SUMIFS(PSA!$D:$D,PSA!$A:$A,C6212,PSA!$G:$G,D6212),
IF(AND(A6212="Colorectal Cancer Screening", E6212="Utilization Rate (per 100,000 patients)"),
SUMIFS(COL!$D:$D,COL!$A:$A,C6212,COL!$G:$G, D6212),
IF(AND(A6212="Cervical Cancer Screening", E6212="Utilization Rate (per 100,000 patients)"),
SUMIFS(CERV!$D:$D,CERV!$A:$A,C6212,CERV!$G:$G,D6212),
IF(AND(A6212="Cancer Screening for CKD patients", E6212="Utilization Rate (per 100,000 patients)"),
SUMIFS(CANSCRN!$D:$D,CANSCRN!$A:$A,C6212,CANSCRN!$G:$G,D6212),
IF(AND(A6212="PSA Testing", E6212="Cost per service ($USD)"),
SUMIFS(PSA!$E:$E,PSA!$A:$A,C6212,PSA!$G:$G,D6212),
IF(AND(A6212="Colorectal Cancer Screening", E6212="Cost per service ($USD)"),
SUMIFS(COL!$E:$E,COL!$A:$A,C6212,COL!$G:$G,D6212),
IF(AND(A6212="Cervical Cancer Screening", E6212="Cost per service ($USD)"),
SUMIFS(CERV!$E:$E,CERV!$A:$A,C6212,CERV!$G:$G,D6212),
IF(AND(A6212="Cancer Screening for CKD patients", E6212="Cost per service ($USD)"),
SUMIFS(CANSCRN!$E:$E,CANSCRN!$A:$A,C6212,CANSCRN!$G:$G,D6212),
IF(AND(A6212="PSA Testing", E6212="Total Expenditure ($USD per 100,000 patients)"),
SUMIFS(PSA!$F:$F,PSA!$A:$A,C6212,PSA!$G:$G,D6212),
IF(AND(A6212="Colorectal Cancer Screening", E6212="Total Expenditure ($USD per 100,000 patients)"),
SUMIFS(COL!$F:$F,COL!$A:$A,C6212,COL!$G:$G,D6212),
IF(AND(A6212="Cervical Cancer Screening", E6212="Total Expenditure ($USD per 100,000 patients)"),
SUMIFS(CERV!$F:$F,CERV!$A:$A,C6212,CERV!$G:$G,D6212),
SUMIFS(CANSCRN!$F:$F,CANSCRN!$A:$A,C6212,CANSCRN!$G:$G,D6212))))))))))))</f>
        <v>119.30891130000001</v>
      </c>
    </row>
    <row r="6213" spans="1:6" x14ac:dyDescent="0.2">
      <c r="A6213" s="24" t="s">
        <v>107</v>
      </c>
      <c r="B6213" s="24" t="s">
        <v>101</v>
      </c>
      <c r="C6213" s="24" t="s">
        <v>33</v>
      </c>
      <c r="D6213" s="24">
        <v>2016</v>
      </c>
      <c r="E6213" s="24" t="s">
        <v>106</v>
      </c>
      <c r="F6213">
        <f>IF(AND(A6213="PSA Testing", E6213= "Utilization Rate (per 100,000 patients)"),
SUMIFS(PSA!$D:$D,PSA!$A:$A,C6213,PSA!$G:$G,D6213),
IF(AND(A6213="Colorectal Cancer Screening", E6213="Utilization Rate (per 100,000 patients)"),
SUMIFS(COL!$D:$D,COL!$A:$A,C6213,COL!$G:$G, D6213),
IF(AND(A6213="Cervical Cancer Screening", E6213="Utilization Rate (per 100,000 patients)"),
SUMIFS(CERV!$D:$D,CERV!$A:$A,C6213,CERV!$G:$G,D6213),
IF(AND(A6213="Cancer Screening for CKD patients", E6213="Utilization Rate (per 100,000 patients)"),
SUMIFS(CANSCRN!$D:$D,CANSCRN!$A:$A,C6213,CANSCRN!$G:$G,D6213),
IF(AND(A6213="PSA Testing", E6213="Cost per service ($USD)"),
SUMIFS(PSA!$E:$E,PSA!$A:$A,C6213,PSA!$G:$G,D6213),
IF(AND(A6213="Colorectal Cancer Screening", E6213="Cost per service ($USD)"),
SUMIFS(COL!$E:$E,COL!$A:$A,C6213,COL!$G:$G,D6213),
IF(AND(A6213="Cervical Cancer Screening", E6213="Cost per service ($USD)"),
SUMIFS(CERV!$E:$E,CERV!$A:$A,C6213,CERV!$G:$G,D6213),
IF(AND(A6213="Cancer Screening for CKD patients", E6213="Cost per service ($USD)"),
SUMIFS(CANSCRN!$E:$E,CANSCRN!$A:$A,C6213,CANSCRN!$G:$G,D6213),
IF(AND(A6213="PSA Testing", E6213="Total Expenditure ($USD per 100,000 patients)"),
SUMIFS(PSA!$F:$F,PSA!$A:$A,C6213,PSA!$G:$G,D6213),
IF(AND(A6213="Colorectal Cancer Screening", E6213="Total Expenditure ($USD per 100,000 patients)"),
SUMIFS(COL!$F:$F,COL!$A:$A,C6213,COL!$G:$G,D6213),
IF(AND(A6213="Cervical Cancer Screening", E6213="Total Expenditure ($USD per 100,000 patients)"),
SUMIFS(CERV!$F:$F,CERV!$A:$A,C6213,CERV!$G:$G,D6213),
SUMIFS(CANSCRN!$F:$F,CANSCRN!$A:$A,C6213,CANSCRN!$G:$G,D6213))))))))))))</f>
        <v>130.65583140000001</v>
      </c>
    </row>
    <row r="6214" spans="1:6" x14ac:dyDescent="0.2">
      <c r="A6214" s="24" t="s">
        <v>107</v>
      </c>
      <c r="B6214" s="24" t="s">
        <v>101</v>
      </c>
      <c r="C6214" s="24" t="s">
        <v>33</v>
      </c>
      <c r="D6214" s="24">
        <v>2017</v>
      </c>
      <c r="E6214" s="24" t="s">
        <v>106</v>
      </c>
      <c r="F6214">
        <f>IF(AND(A6214="PSA Testing", E6214= "Utilization Rate (per 100,000 patients)"),
SUMIFS(PSA!$D:$D,PSA!$A:$A,C6214,PSA!$G:$G,D6214),
IF(AND(A6214="Colorectal Cancer Screening", E6214="Utilization Rate (per 100,000 patients)"),
SUMIFS(COL!$D:$D,COL!$A:$A,C6214,COL!$G:$G, D6214),
IF(AND(A6214="Cervical Cancer Screening", E6214="Utilization Rate (per 100,000 patients)"),
SUMIFS(CERV!$D:$D,CERV!$A:$A,C6214,CERV!$G:$G,D6214),
IF(AND(A6214="Cancer Screening for CKD patients", E6214="Utilization Rate (per 100,000 patients)"),
SUMIFS(CANSCRN!$D:$D,CANSCRN!$A:$A,C6214,CANSCRN!$G:$G,D6214),
IF(AND(A6214="PSA Testing", E6214="Cost per service ($USD)"),
SUMIFS(PSA!$E:$E,PSA!$A:$A,C6214,PSA!$G:$G,D6214),
IF(AND(A6214="Colorectal Cancer Screening", E6214="Cost per service ($USD)"),
SUMIFS(COL!$E:$E,COL!$A:$A,C6214,COL!$G:$G,D6214),
IF(AND(A6214="Cervical Cancer Screening", E6214="Cost per service ($USD)"),
SUMIFS(CERV!$E:$E,CERV!$A:$A,C6214,CERV!$G:$G,D6214),
IF(AND(A6214="Cancer Screening for CKD patients", E6214="Cost per service ($USD)"),
SUMIFS(CANSCRN!$E:$E,CANSCRN!$A:$A,C6214,CANSCRN!$G:$G,D6214),
IF(AND(A6214="PSA Testing", E6214="Total Expenditure ($USD per 100,000 patients)"),
SUMIFS(PSA!$F:$F,PSA!$A:$A,C6214,PSA!$G:$G,D6214),
IF(AND(A6214="Colorectal Cancer Screening", E6214="Total Expenditure ($USD per 100,000 patients)"),
SUMIFS(COL!$F:$F,COL!$A:$A,C6214,COL!$G:$G,D6214),
IF(AND(A6214="Cervical Cancer Screening", E6214="Total Expenditure ($USD per 100,000 patients)"),
SUMIFS(CERV!$F:$F,CERV!$A:$A,C6214,CERV!$G:$G,D6214),
SUMIFS(CANSCRN!$F:$F,CANSCRN!$A:$A,C6214,CANSCRN!$G:$G,D6214))))))))))))</f>
        <v>114.44348840000001</v>
      </c>
    </row>
    <row r="6215" spans="1:6" x14ac:dyDescent="0.2">
      <c r="A6215" s="24" t="s">
        <v>107</v>
      </c>
      <c r="B6215" s="24" t="s">
        <v>101</v>
      </c>
      <c r="C6215" s="24" t="s">
        <v>33</v>
      </c>
      <c r="D6215" s="24">
        <v>2018</v>
      </c>
      <c r="E6215" s="24" t="s">
        <v>106</v>
      </c>
      <c r="F6215">
        <f>IF(AND(A6215="PSA Testing", E6215= "Utilization Rate (per 100,000 patients)"),
SUMIFS(PSA!$D:$D,PSA!$A:$A,C6215,PSA!$G:$G,D6215),
IF(AND(A6215="Colorectal Cancer Screening", E6215="Utilization Rate (per 100,000 patients)"),
SUMIFS(COL!$D:$D,COL!$A:$A,C6215,COL!$G:$G, D6215),
IF(AND(A6215="Cervical Cancer Screening", E6215="Utilization Rate (per 100,000 patients)"),
SUMIFS(CERV!$D:$D,CERV!$A:$A,C6215,CERV!$G:$G,D6215),
IF(AND(A6215="Cancer Screening for CKD patients", E6215="Utilization Rate (per 100,000 patients)"),
SUMIFS(CANSCRN!$D:$D,CANSCRN!$A:$A,C6215,CANSCRN!$G:$G,D6215),
IF(AND(A6215="PSA Testing", E6215="Cost per service ($USD)"),
SUMIFS(PSA!$E:$E,PSA!$A:$A,C6215,PSA!$G:$G,D6215),
IF(AND(A6215="Colorectal Cancer Screening", E6215="Cost per service ($USD)"),
SUMIFS(COL!$E:$E,COL!$A:$A,C6215,COL!$G:$G,D6215),
IF(AND(A6215="Cervical Cancer Screening", E6215="Cost per service ($USD)"),
SUMIFS(CERV!$E:$E,CERV!$A:$A,C6215,CERV!$G:$G,D6215),
IF(AND(A6215="Cancer Screening for CKD patients", E6215="Cost per service ($USD)"),
SUMIFS(CANSCRN!$E:$E,CANSCRN!$A:$A,C6215,CANSCRN!$G:$G,D6215),
IF(AND(A6215="PSA Testing", E6215="Total Expenditure ($USD per 100,000 patients)"),
SUMIFS(PSA!$F:$F,PSA!$A:$A,C6215,PSA!$G:$G,D6215),
IF(AND(A6215="Colorectal Cancer Screening", E6215="Total Expenditure ($USD per 100,000 patients)"),
SUMIFS(COL!$F:$F,COL!$A:$A,C6215,COL!$G:$G,D6215),
IF(AND(A6215="Cervical Cancer Screening", E6215="Total Expenditure ($USD per 100,000 patients)"),
SUMIFS(CERV!$F:$F,CERV!$A:$A,C6215,CERV!$G:$G,D6215),
SUMIFS(CANSCRN!$F:$F,CANSCRN!$A:$A,C6215,CANSCRN!$G:$G,D6215))))))))))))</f>
        <v>98.019579829999998</v>
      </c>
    </row>
    <row r="6216" spans="1:6" x14ac:dyDescent="0.2">
      <c r="A6216" s="24" t="s">
        <v>107</v>
      </c>
      <c r="B6216" s="24" t="s">
        <v>101</v>
      </c>
      <c r="C6216" s="24" t="s">
        <v>33</v>
      </c>
      <c r="D6216" s="24">
        <v>2019</v>
      </c>
      <c r="E6216" s="24" t="s">
        <v>106</v>
      </c>
      <c r="F6216">
        <f>IF(AND(A6216="PSA Testing", E6216= "Utilization Rate (per 100,000 patients)"),
SUMIFS(PSA!$D:$D,PSA!$A:$A,C6216,PSA!$G:$G,D6216),
IF(AND(A6216="Colorectal Cancer Screening", E6216="Utilization Rate (per 100,000 patients)"),
SUMIFS(COL!$D:$D,COL!$A:$A,C6216,COL!$G:$G, D6216),
IF(AND(A6216="Cervical Cancer Screening", E6216="Utilization Rate (per 100,000 patients)"),
SUMIFS(CERV!$D:$D,CERV!$A:$A,C6216,CERV!$G:$G,D6216),
IF(AND(A6216="Cancer Screening for CKD patients", E6216="Utilization Rate (per 100,000 patients)"),
SUMIFS(CANSCRN!$D:$D,CANSCRN!$A:$A,C6216,CANSCRN!$G:$G,D6216),
IF(AND(A6216="PSA Testing", E6216="Cost per service ($USD)"),
SUMIFS(PSA!$E:$E,PSA!$A:$A,C6216,PSA!$G:$G,D6216),
IF(AND(A6216="Colorectal Cancer Screening", E6216="Cost per service ($USD)"),
SUMIFS(COL!$E:$E,COL!$A:$A,C6216,COL!$G:$G,D6216),
IF(AND(A6216="Cervical Cancer Screening", E6216="Cost per service ($USD)"),
SUMIFS(CERV!$E:$E,CERV!$A:$A,C6216,CERV!$G:$G,D6216),
IF(AND(A6216="Cancer Screening for CKD patients", E6216="Cost per service ($USD)"),
SUMIFS(CANSCRN!$E:$E,CANSCRN!$A:$A,C6216,CANSCRN!$G:$G,D6216),
IF(AND(A6216="PSA Testing", E6216="Total Expenditure ($USD per 100,000 patients)"),
SUMIFS(PSA!$F:$F,PSA!$A:$A,C6216,PSA!$G:$G,D6216),
IF(AND(A6216="Colorectal Cancer Screening", E6216="Total Expenditure ($USD per 100,000 patients)"),
SUMIFS(COL!$F:$F,COL!$A:$A,C6216,COL!$G:$G,D6216),
IF(AND(A6216="Cervical Cancer Screening", E6216="Total Expenditure ($USD per 100,000 patients)"),
SUMIFS(CERV!$F:$F,CERV!$A:$A,C6216,CERV!$G:$G,D6216),
SUMIFS(CANSCRN!$F:$F,CANSCRN!$A:$A,C6216,CANSCRN!$G:$G,D6216))))))))))))</f>
        <v>110.2277249</v>
      </c>
    </row>
    <row r="6217" spans="1:6" x14ac:dyDescent="0.2">
      <c r="A6217" s="24" t="s">
        <v>107</v>
      </c>
      <c r="B6217" s="24" t="s">
        <v>101</v>
      </c>
      <c r="C6217" s="24" t="s">
        <v>34</v>
      </c>
      <c r="D6217" s="24">
        <v>2009</v>
      </c>
      <c r="E6217" s="24" t="s">
        <v>106</v>
      </c>
      <c r="F6217">
        <f>IF(AND(A6217="PSA Testing", E6217= "Utilization Rate (per 100,000 patients)"),
SUMIFS(PSA!$D:$D,PSA!$A:$A,C6217,PSA!$G:$G,D6217),
IF(AND(A6217="Colorectal Cancer Screening", E6217="Utilization Rate (per 100,000 patients)"),
SUMIFS(COL!$D:$D,COL!$A:$A,C6217,COL!$G:$G, D6217),
IF(AND(A6217="Cervical Cancer Screening", E6217="Utilization Rate (per 100,000 patients)"),
SUMIFS(CERV!$D:$D,CERV!$A:$A,C6217,CERV!$G:$G,D6217),
IF(AND(A6217="Cancer Screening for CKD patients", E6217="Utilization Rate (per 100,000 patients)"),
SUMIFS(CANSCRN!$D:$D,CANSCRN!$A:$A,C6217,CANSCRN!$G:$G,D6217),
IF(AND(A6217="PSA Testing", E6217="Cost per service ($USD)"),
SUMIFS(PSA!$E:$E,PSA!$A:$A,C6217,PSA!$G:$G,D6217),
IF(AND(A6217="Colorectal Cancer Screening", E6217="Cost per service ($USD)"),
SUMIFS(COL!$E:$E,COL!$A:$A,C6217,COL!$G:$G,D6217),
IF(AND(A6217="Cervical Cancer Screening", E6217="Cost per service ($USD)"),
SUMIFS(CERV!$E:$E,CERV!$A:$A,C6217,CERV!$G:$G,D6217),
IF(AND(A6217="Cancer Screening for CKD patients", E6217="Cost per service ($USD)"),
SUMIFS(CANSCRN!$E:$E,CANSCRN!$A:$A,C6217,CANSCRN!$G:$G,D6217),
IF(AND(A6217="PSA Testing", E6217="Total Expenditure ($USD per 100,000 patients)"),
SUMIFS(PSA!$F:$F,PSA!$A:$A,C6217,PSA!$G:$G,D6217),
IF(AND(A6217="Colorectal Cancer Screening", E6217="Total Expenditure ($USD per 100,000 patients)"),
SUMIFS(COL!$F:$F,COL!$A:$A,C6217,COL!$G:$G,D6217),
IF(AND(A6217="Cervical Cancer Screening", E6217="Total Expenditure ($USD per 100,000 patients)"),
SUMIFS(CERV!$F:$F,CERV!$A:$A,C6217,CERV!$G:$G,D6217),
SUMIFS(CANSCRN!$F:$F,CANSCRN!$A:$A,C6217,CANSCRN!$G:$G,D6217))))))))))))</f>
        <v>95.158210229999995</v>
      </c>
    </row>
    <row r="6218" spans="1:6" x14ac:dyDescent="0.2">
      <c r="A6218" s="24" t="s">
        <v>107</v>
      </c>
      <c r="B6218" s="24" t="s">
        <v>101</v>
      </c>
      <c r="C6218" s="24" t="s">
        <v>34</v>
      </c>
      <c r="D6218" s="24">
        <v>2010</v>
      </c>
      <c r="E6218" s="24" t="s">
        <v>106</v>
      </c>
      <c r="F6218">
        <f>IF(AND(A6218="PSA Testing", E6218= "Utilization Rate (per 100,000 patients)"),
SUMIFS(PSA!$D:$D,PSA!$A:$A,C6218,PSA!$G:$G,D6218),
IF(AND(A6218="Colorectal Cancer Screening", E6218="Utilization Rate (per 100,000 patients)"),
SUMIFS(COL!$D:$D,COL!$A:$A,C6218,COL!$G:$G, D6218),
IF(AND(A6218="Cervical Cancer Screening", E6218="Utilization Rate (per 100,000 patients)"),
SUMIFS(CERV!$D:$D,CERV!$A:$A,C6218,CERV!$G:$G,D6218),
IF(AND(A6218="Cancer Screening for CKD patients", E6218="Utilization Rate (per 100,000 patients)"),
SUMIFS(CANSCRN!$D:$D,CANSCRN!$A:$A,C6218,CANSCRN!$G:$G,D6218),
IF(AND(A6218="PSA Testing", E6218="Cost per service ($USD)"),
SUMIFS(PSA!$E:$E,PSA!$A:$A,C6218,PSA!$G:$G,D6218),
IF(AND(A6218="Colorectal Cancer Screening", E6218="Cost per service ($USD)"),
SUMIFS(COL!$E:$E,COL!$A:$A,C6218,COL!$G:$G,D6218),
IF(AND(A6218="Cervical Cancer Screening", E6218="Cost per service ($USD)"),
SUMIFS(CERV!$E:$E,CERV!$A:$A,C6218,CERV!$G:$G,D6218),
IF(AND(A6218="Cancer Screening for CKD patients", E6218="Cost per service ($USD)"),
SUMIFS(CANSCRN!$E:$E,CANSCRN!$A:$A,C6218,CANSCRN!$G:$G,D6218),
IF(AND(A6218="PSA Testing", E6218="Total Expenditure ($USD per 100,000 patients)"),
SUMIFS(PSA!$F:$F,PSA!$A:$A,C6218,PSA!$G:$G,D6218),
IF(AND(A6218="Colorectal Cancer Screening", E6218="Total Expenditure ($USD per 100,000 patients)"),
SUMIFS(COL!$F:$F,COL!$A:$A,C6218,COL!$G:$G,D6218),
IF(AND(A6218="Cervical Cancer Screening", E6218="Total Expenditure ($USD per 100,000 patients)"),
SUMIFS(CERV!$F:$F,CERV!$A:$A,C6218,CERV!$G:$G,D6218),
SUMIFS(CANSCRN!$F:$F,CANSCRN!$A:$A,C6218,CANSCRN!$G:$G,D6218))))))))))))</f>
        <v>100.5043033</v>
      </c>
    </row>
    <row r="6219" spans="1:6" x14ac:dyDescent="0.2">
      <c r="A6219" s="24" t="s">
        <v>107</v>
      </c>
      <c r="B6219" s="24" t="s">
        <v>101</v>
      </c>
      <c r="C6219" s="24" t="s">
        <v>34</v>
      </c>
      <c r="D6219" s="24">
        <v>2011</v>
      </c>
      <c r="E6219" s="24" t="s">
        <v>106</v>
      </c>
      <c r="F6219">
        <f>IF(AND(A6219="PSA Testing", E6219= "Utilization Rate (per 100,000 patients)"),
SUMIFS(PSA!$D:$D,PSA!$A:$A,C6219,PSA!$G:$G,D6219),
IF(AND(A6219="Colorectal Cancer Screening", E6219="Utilization Rate (per 100,000 patients)"),
SUMIFS(COL!$D:$D,COL!$A:$A,C6219,COL!$G:$G, D6219),
IF(AND(A6219="Cervical Cancer Screening", E6219="Utilization Rate (per 100,000 patients)"),
SUMIFS(CERV!$D:$D,CERV!$A:$A,C6219,CERV!$G:$G,D6219),
IF(AND(A6219="Cancer Screening for CKD patients", E6219="Utilization Rate (per 100,000 patients)"),
SUMIFS(CANSCRN!$D:$D,CANSCRN!$A:$A,C6219,CANSCRN!$G:$G,D6219),
IF(AND(A6219="PSA Testing", E6219="Cost per service ($USD)"),
SUMIFS(PSA!$E:$E,PSA!$A:$A,C6219,PSA!$G:$G,D6219),
IF(AND(A6219="Colorectal Cancer Screening", E6219="Cost per service ($USD)"),
SUMIFS(COL!$E:$E,COL!$A:$A,C6219,COL!$G:$G,D6219),
IF(AND(A6219="Cervical Cancer Screening", E6219="Cost per service ($USD)"),
SUMIFS(CERV!$E:$E,CERV!$A:$A,C6219,CERV!$G:$G,D6219),
IF(AND(A6219="Cancer Screening for CKD patients", E6219="Cost per service ($USD)"),
SUMIFS(CANSCRN!$E:$E,CANSCRN!$A:$A,C6219,CANSCRN!$G:$G,D6219),
IF(AND(A6219="PSA Testing", E6219="Total Expenditure ($USD per 100,000 patients)"),
SUMIFS(PSA!$F:$F,PSA!$A:$A,C6219,PSA!$G:$G,D6219),
IF(AND(A6219="Colorectal Cancer Screening", E6219="Total Expenditure ($USD per 100,000 patients)"),
SUMIFS(COL!$F:$F,COL!$A:$A,C6219,COL!$G:$G,D6219),
IF(AND(A6219="Cervical Cancer Screening", E6219="Total Expenditure ($USD per 100,000 patients)"),
SUMIFS(CERV!$F:$F,CERV!$A:$A,C6219,CERV!$G:$G,D6219),
SUMIFS(CANSCRN!$F:$F,CANSCRN!$A:$A,C6219,CANSCRN!$G:$G,D6219))))))))))))</f>
        <v>90.653642169999998</v>
      </c>
    </row>
    <row r="6220" spans="1:6" x14ac:dyDescent="0.2">
      <c r="A6220" s="24" t="s">
        <v>107</v>
      </c>
      <c r="B6220" s="24" t="s">
        <v>101</v>
      </c>
      <c r="C6220" s="24" t="s">
        <v>34</v>
      </c>
      <c r="D6220" s="24">
        <v>2012</v>
      </c>
      <c r="E6220" s="24" t="s">
        <v>106</v>
      </c>
      <c r="F6220">
        <f>IF(AND(A6220="PSA Testing", E6220= "Utilization Rate (per 100,000 patients)"),
SUMIFS(PSA!$D:$D,PSA!$A:$A,C6220,PSA!$G:$G,D6220),
IF(AND(A6220="Colorectal Cancer Screening", E6220="Utilization Rate (per 100,000 patients)"),
SUMIFS(COL!$D:$D,COL!$A:$A,C6220,COL!$G:$G, D6220),
IF(AND(A6220="Cervical Cancer Screening", E6220="Utilization Rate (per 100,000 patients)"),
SUMIFS(CERV!$D:$D,CERV!$A:$A,C6220,CERV!$G:$G,D6220),
IF(AND(A6220="Cancer Screening for CKD patients", E6220="Utilization Rate (per 100,000 patients)"),
SUMIFS(CANSCRN!$D:$D,CANSCRN!$A:$A,C6220,CANSCRN!$G:$G,D6220),
IF(AND(A6220="PSA Testing", E6220="Cost per service ($USD)"),
SUMIFS(PSA!$E:$E,PSA!$A:$A,C6220,PSA!$G:$G,D6220),
IF(AND(A6220="Colorectal Cancer Screening", E6220="Cost per service ($USD)"),
SUMIFS(COL!$E:$E,COL!$A:$A,C6220,COL!$G:$G,D6220),
IF(AND(A6220="Cervical Cancer Screening", E6220="Cost per service ($USD)"),
SUMIFS(CERV!$E:$E,CERV!$A:$A,C6220,CERV!$G:$G,D6220),
IF(AND(A6220="Cancer Screening for CKD patients", E6220="Cost per service ($USD)"),
SUMIFS(CANSCRN!$E:$E,CANSCRN!$A:$A,C6220,CANSCRN!$G:$G,D6220),
IF(AND(A6220="PSA Testing", E6220="Total Expenditure ($USD per 100,000 patients)"),
SUMIFS(PSA!$F:$F,PSA!$A:$A,C6220,PSA!$G:$G,D6220),
IF(AND(A6220="Colorectal Cancer Screening", E6220="Total Expenditure ($USD per 100,000 patients)"),
SUMIFS(COL!$F:$F,COL!$A:$A,C6220,COL!$G:$G,D6220),
IF(AND(A6220="Cervical Cancer Screening", E6220="Total Expenditure ($USD per 100,000 patients)"),
SUMIFS(CERV!$F:$F,CERV!$A:$A,C6220,CERV!$G:$G,D6220),
SUMIFS(CANSCRN!$F:$F,CANSCRN!$A:$A,C6220,CANSCRN!$G:$G,D6220))))))))))))</f>
        <v>116.0739107</v>
      </c>
    </row>
    <row r="6221" spans="1:6" x14ac:dyDescent="0.2">
      <c r="A6221" s="24" t="s">
        <v>107</v>
      </c>
      <c r="B6221" s="24" t="s">
        <v>101</v>
      </c>
      <c r="C6221" s="24" t="s">
        <v>34</v>
      </c>
      <c r="D6221" s="24">
        <v>2013</v>
      </c>
      <c r="E6221" s="24" t="s">
        <v>106</v>
      </c>
      <c r="F6221">
        <f>IF(AND(A6221="PSA Testing", E6221= "Utilization Rate (per 100,000 patients)"),
SUMIFS(PSA!$D:$D,PSA!$A:$A,C6221,PSA!$G:$G,D6221),
IF(AND(A6221="Colorectal Cancer Screening", E6221="Utilization Rate (per 100,000 patients)"),
SUMIFS(COL!$D:$D,COL!$A:$A,C6221,COL!$G:$G, D6221),
IF(AND(A6221="Cervical Cancer Screening", E6221="Utilization Rate (per 100,000 patients)"),
SUMIFS(CERV!$D:$D,CERV!$A:$A,C6221,CERV!$G:$G,D6221),
IF(AND(A6221="Cancer Screening for CKD patients", E6221="Utilization Rate (per 100,000 patients)"),
SUMIFS(CANSCRN!$D:$D,CANSCRN!$A:$A,C6221,CANSCRN!$G:$G,D6221),
IF(AND(A6221="PSA Testing", E6221="Cost per service ($USD)"),
SUMIFS(PSA!$E:$E,PSA!$A:$A,C6221,PSA!$G:$G,D6221),
IF(AND(A6221="Colorectal Cancer Screening", E6221="Cost per service ($USD)"),
SUMIFS(COL!$E:$E,COL!$A:$A,C6221,COL!$G:$G,D6221),
IF(AND(A6221="Cervical Cancer Screening", E6221="Cost per service ($USD)"),
SUMIFS(CERV!$E:$E,CERV!$A:$A,C6221,CERV!$G:$G,D6221),
IF(AND(A6221="Cancer Screening for CKD patients", E6221="Cost per service ($USD)"),
SUMIFS(CANSCRN!$E:$E,CANSCRN!$A:$A,C6221,CANSCRN!$G:$G,D6221),
IF(AND(A6221="PSA Testing", E6221="Total Expenditure ($USD per 100,000 patients)"),
SUMIFS(PSA!$F:$F,PSA!$A:$A,C6221,PSA!$G:$G,D6221),
IF(AND(A6221="Colorectal Cancer Screening", E6221="Total Expenditure ($USD per 100,000 patients)"),
SUMIFS(COL!$F:$F,COL!$A:$A,C6221,COL!$G:$G,D6221),
IF(AND(A6221="Cervical Cancer Screening", E6221="Total Expenditure ($USD per 100,000 patients)"),
SUMIFS(CERV!$F:$F,CERV!$A:$A,C6221,CERV!$G:$G,D6221),
SUMIFS(CANSCRN!$F:$F,CANSCRN!$A:$A,C6221,CANSCRN!$G:$G,D6221))))))))))))</f>
        <v>158.14364359999999</v>
      </c>
    </row>
    <row r="6222" spans="1:6" x14ac:dyDescent="0.2">
      <c r="A6222" s="24" t="s">
        <v>107</v>
      </c>
      <c r="B6222" s="24" t="s">
        <v>101</v>
      </c>
      <c r="C6222" s="24" t="s">
        <v>34</v>
      </c>
      <c r="D6222" s="24">
        <v>2014</v>
      </c>
      <c r="E6222" s="24" t="s">
        <v>106</v>
      </c>
      <c r="F6222">
        <f>IF(AND(A6222="PSA Testing", E6222= "Utilization Rate (per 100,000 patients)"),
SUMIFS(PSA!$D:$D,PSA!$A:$A,C6222,PSA!$G:$G,D6222),
IF(AND(A6222="Colorectal Cancer Screening", E6222="Utilization Rate (per 100,000 patients)"),
SUMIFS(COL!$D:$D,COL!$A:$A,C6222,COL!$G:$G, D6222),
IF(AND(A6222="Cervical Cancer Screening", E6222="Utilization Rate (per 100,000 patients)"),
SUMIFS(CERV!$D:$D,CERV!$A:$A,C6222,CERV!$G:$G,D6222),
IF(AND(A6222="Cancer Screening for CKD patients", E6222="Utilization Rate (per 100,000 patients)"),
SUMIFS(CANSCRN!$D:$D,CANSCRN!$A:$A,C6222,CANSCRN!$G:$G,D6222),
IF(AND(A6222="PSA Testing", E6222="Cost per service ($USD)"),
SUMIFS(PSA!$E:$E,PSA!$A:$A,C6222,PSA!$G:$G,D6222),
IF(AND(A6222="Colorectal Cancer Screening", E6222="Cost per service ($USD)"),
SUMIFS(COL!$E:$E,COL!$A:$A,C6222,COL!$G:$G,D6222),
IF(AND(A6222="Cervical Cancer Screening", E6222="Cost per service ($USD)"),
SUMIFS(CERV!$E:$E,CERV!$A:$A,C6222,CERV!$G:$G,D6222),
IF(AND(A6222="Cancer Screening for CKD patients", E6222="Cost per service ($USD)"),
SUMIFS(CANSCRN!$E:$E,CANSCRN!$A:$A,C6222,CANSCRN!$G:$G,D6222),
IF(AND(A6222="PSA Testing", E6222="Total Expenditure ($USD per 100,000 patients)"),
SUMIFS(PSA!$F:$F,PSA!$A:$A,C6222,PSA!$G:$G,D6222),
IF(AND(A6222="Colorectal Cancer Screening", E6222="Total Expenditure ($USD per 100,000 patients)"),
SUMIFS(COL!$F:$F,COL!$A:$A,C6222,COL!$G:$G,D6222),
IF(AND(A6222="Cervical Cancer Screening", E6222="Total Expenditure ($USD per 100,000 patients)"),
SUMIFS(CERV!$F:$F,CERV!$A:$A,C6222,CERV!$G:$G,D6222),
SUMIFS(CANSCRN!$F:$F,CANSCRN!$A:$A,C6222,CANSCRN!$G:$G,D6222))))))))))))</f>
        <v>250.9067733</v>
      </c>
    </row>
    <row r="6223" spans="1:6" x14ac:dyDescent="0.2">
      <c r="A6223" s="24" t="s">
        <v>107</v>
      </c>
      <c r="B6223" s="24" t="s">
        <v>101</v>
      </c>
      <c r="C6223" s="24" t="s">
        <v>34</v>
      </c>
      <c r="D6223" s="24">
        <v>2015</v>
      </c>
      <c r="E6223" s="24" t="s">
        <v>106</v>
      </c>
      <c r="F6223">
        <f>IF(AND(A6223="PSA Testing", E6223= "Utilization Rate (per 100,000 patients)"),
SUMIFS(PSA!$D:$D,PSA!$A:$A,C6223,PSA!$G:$G,D6223),
IF(AND(A6223="Colorectal Cancer Screening", E6223="Utilization Rate (per 100,000 patients)"),
SUMIFS(COL!$D:$D,COL!$A:$A,C6223,COL!$G:$G, D6223),
IF(AND(A6223="Cervical Cancer Screening", E6223="Utilization Rate (per 100,000 patients)"),
SUMIFS(CERV!$D:$D,CERV!$A:$A,C6223,CERV!$G:$G,D6223),
IF(AND(A6223="Cancer Screening for CKD patients", E6223="Utilization Rate (per 100,000 patients)"),
SUMIFS(CANSCRN!$D:$D,CANSCRN!$A:$A,C6223,CANSCRN!$G:$G,D6223),
IF(AND(A6223="PSA Testing", E6223="Cost per service ($USD)"),
SUMIFS(PSA!$E:$E,PSA!$A:$A,C6223,PSA!$G:$G,D6223),
IF(AND(A6223="Colorectal Cancer Screening", E6223="Cost per service ($USD)"),
SUMIFS(COL!$E:$E,COL!$A:$A,C6223,COL!$G:$G,D6223),
IF(AND(A6223="Cervical Cancer Screening", E6223="Cost per service ($USD)"),
SUMIFS(CERV!$E:$E,CERV!$A:$A,C6223,CERV!$G:$G,D6223),
IF(AND(A6223="Cancer Screening for CKD patients", E6223="Cost per service ($USD)"),
SUMIFS(CANSCRN!$E:$E,CANSCRN!$A:$A,C6223,CANSCRN!$G:$G,D6223),
IF(AND(A6223="PSA Testing", E6223="Total Expenditure ($USD per 100,000 patients)"),
SUMIFS(PSA!$F:$F,PSA!$A:$A,C6223,PSA!$G:$G,D6223),
IF(AND(A6223="Colorectal Cancer Screening", E6223="Total Expenditure ($USD per 100,000 patients)"),
SUMIFS(COL!$F:$F,COL!$A:$A,C6223,COL!$G:$G,D6223),
IF(AND(A6223="Cervical Cancer Screening", E6223="Total Expenditure ($USD per 100,000 patients)"),
SUMIFS(CERV!$F:$F,CERV!$A:$A,C6223,CERV!$G:$G,D6223),
SUMIFS(CANSCRN!$F:$F,CANSCRN!$A:$A,C6223,CANSCRN!$G:$G,D6223))))))))))))</f>
        <v>129.84363279999999</v>
      </c>
    </row>
    <row r="6224" spans="1:6" x14ac:dyDescent="0.2">
      <c r="A6224" s="24" t="s">
        <v>107</v>
      </c>
      <c r="B6224" s="24" t="s">
        <v>101</v>
      </c>
      <c r="C6224" s="24" t="s">
        <v>34</v>
      </c>
      <c r="D6224" s="24">
        <v>2016</v>
      </c>
      <c r="E6224" s="24" t="s">
        <v>106</v>
      </c>
      <c r="F6224">
        <f>IF(AND(A6224="PSA Testing", E6224= "Utilization Rate (per 100,000 patients)"),
SUMIFS(PSA!$D:$D,PSA!$A:$A,C6224,PSA!$G:$G,D6224),
IF(AND(A6224="Colorectal Cancer Screening", E6224="Utilization Rate (per 100,000 patients)"),
SUMIFS(COL!$D:$D,COL!$A:$A,C6224,COL!$G:$G, D6224),
IF(AND(A6224="Cervical Cancer Screening", E6224="Utilization Rate (per 100,000 patients)"),
SUMIFS(CERV!$D:$D,CERV!$A:$A,C6224,CERV!$G:$G,D6224),
IF(AND(A6224="Cancer Screening for CKD patients", E6224="Utilization Rate (per 100,000 patients)"),
SUMIFS(CANSCRN!$D:$D,CANSCRN!$A:$A,C6224,CANSCRN!$G:$G,D6224),
IF(AND(A6224="PSA Testing", E6224="Cost per service ($USD)"),
SUMIFS(PSA!$E:$E,PSA!$A:$A,C6224,PSA!$G:$G,D6224),
IF(AND(A6224="Colorectal Cancer Screening", E6224="Cost per service ($USD)"),
SUMIFS(COL!$E:$E,COL!$A:$A,C6224,COL!$G:$G,D6224),
IF(AND(A6224="Cervical Cancer Screening", E6224="Cost per service ($USD)"),
SUMIFS(CERV!$E:$E,CERV!$A:$A,C6224,CERV!$G:$G,D6224),
IF(AND(A6224="Cancer Screening for CKD patients", E6224="Cost per service ($USD)"),
SUMIFS(CANSCRN!$E:$E,CANSCRN!$A:$A,C6224,CANSCRN!$G:$G,D6224),
IF(AND(A6224="PSA Testing", E6224="Total Expenditure ($USD per 100,000 patients)"),
SUMIFS(PSA!$F:$F,PSA!$A:$A,C6224,PSA!$G:$G,D6224),
IF(AND(A6224="Colorectal Cancer Screening", E6224="Total Expenditure ($USD per 100,000 patients)"),
SUMIFS(COL!$F:$F,COL!$A:$A,C6224,COL!$G:$G,D6224),
IF(AND(A6224="Cervical Cancer Screening", E6224="Total Expenditure ($USD per 100,000 patients)"),
SUMIFS(CERV!$F:$F,CERV!$A:$A,C6224,CERV!$G:$G,D6224),
SUMIFS(CANSCRN!$F:$F,CANSCRN!$A:$A,C6224,CANSCRN!$G:$G,D6224))))))))))))</f>
        <v>168.84025639999999</v>
      </c>
    </row>
    <row r="6225" spans="1:6" x14ac:dyDescent="0.2">
      <c r="A6225" s="24" t="s">
        <v>107</v>
      </c>
      <c r="B6225" s="24" t="s">
        <v>101</v>
      </c>
      <c r="C6225" s="24" t="s">
        <v>34</v>
      </c>
      <c r="D6225" s="24">
        <v>2017</v>
      </c>
      <c r="E6225" s="24" t="s">
        <v>106</v>
      </c>
      <c r="F6225">
        <f>IF(AND(A6225="PSA Testing", E6225= "Utilization Rate (per 100,000 patients)"),
SUMIFS(PSA!$D:$D,PSA!$A:$A,C6225,PSA!$G:$G,D6225),
IF(AND(A6225="Colorectal Cancer Screening", E6225="Utilization Rate (per 100,000 patients)"),
SUMIFS(COL!$D:$D,COL!$A:$A,C6225,COL!$G:$G, D6225),
IF(AND(A6225="Cervical Cancer Screening", E6225="Utilization Rate (per 100,000 patients)"),
SUMIFS(CERV!$D:$D,CERV!$A:$A,C6225,CERV!$G:$G,D6225),
IF(AND(A6225="Cancer Screening for CKD patients", E6225="Utilization Rate (per 100,000 patients)"),
SUMIFS(CANSCRN!$D:$D,CANSCRN!$A:$A,C6225,CANSCRN!$G:$G,D6225),
IF(AND(A6225="PSA Testing", E6225="Cost per service ($USD)"),
SUMIFS(PSA!$E:$E,PSA!$A:$A,C6225,PSA!$G:$G,D6225),
IF(AND(A6225="Colorectal Cancer Screening", E6225="Cost per service ($USD)"),
SUMIFS(COL!$E:$E,COL!$A:$A,C6225,COL!$G:$G,D6225),
IF(AND(A6225="Cervical Cancer Screening", E6225="Cost per service ($USD)"),
SUMIFS(CERV!$E:$E,CERV!$A:$A,C6225,CERV!$G:$G,D6225),
IF(AND(A6225="Cancer Screening for CKD patients", E6225="Cost per service ($USD)"),
SUMIFS(CANSCRN!$E:$E,CANSCRN!$A:$A,C6225,CANSCRN!$G:$G,D6225),
IF(AND(A6225="PSA Testing", E6225="Total Expenditure ($USD per 100,000 patients)"),
SUMIFS(PSA!$F:$F,PSA!$A:$A,C6225,PSA!$G:$G,D6225),
IF(AND(A6225="Colorectal Cancer Screening", E6225="Total Expenditure ($USD per 100,000 patients)"),
SUMIFS(COL!$F:$F,COL!$A:$A,C6225,COL!$G:$G,D6225),
IF(AND(A6225="Cervical Cancer Screening", E6225="Total Expenditure ($USD per 100,000 patients)"),
SUMIFS(CERV!$F:$F,CERV!$A:$A,C6225,CERV!$G:$G,D6225),
SUMIFS(CANSCRN!$F:$F,CANSCRN!$A:$A,C6225,CANSCRN!$G:$G,D6225))))))))))))</f>
        <v>204.67978719999999</v>
      </c>
    </row>
    <row r="6226" spans="1:6" x14ac:dyDescent="0.2">
      <c r="A6226" s="24" t="s">
        <v>107</v>
      </c>
      <c r="B6226" s="24" t="s">
        <v>101</v>
      </c>
      <c r="C6226" s="24" t="s">
        <v>34</v>
      </c>
      <c r="D6226" s="24">
        <v>2018</v>
      </c>
      <c r="E6226" s="24" t="s">
        <v>106</v>
      </c>
      <c r="F6226">
        <f>IF(AND(A6226="PSA Testing", E6226= "Utilization Rate (per 100,000 patients)"),
SUMIFS(PSA!$D:$D,PSA!$A:$A,C6226,PSA!$G:$G,D6226),
IF(AND(A6226="Colorectal Cancer Screening", E6226="Utilization Rate (per 100,000 patients)"),
SUMIFS(COL!$D:$D,COL!$A:$A,C6226,COL!$G:$G, D6226),
IF(AND(A6226="Cervical Cancer Screening", E6226="Utilization Rate (per 100,000 patients)"),
SUMIFS(CERV!$D:$D,CERV!$A:$A,C6226,CERV!$G:$G,D6226),
IF(AND(A6226="Cancer Screening for CKD patients", E6226="Utilization Rate (per 100,000 patients)"),
SUMIFS(CANSCRN!$D:$D,CANSCRN!$A:$A,C6226,CANSCRN!$G:$G,D6226),
IF(AND(A6226="PSA Testing", E6226="Cost per service ($USD)"),
SUMIFS(PSA!$E:$E,PSA!$A:$A,C6226,PSA!$G:$G,D6226),
IF(AND(A6226="Colorectal Cancer Screening", E6226="Cost per service ($USD)"),
SUMIFS(COL!$E:$E,COL!$A:$A,C6226,COL!$G:$G,D6226),
IF(AND(A6226="Cervical Cancer Screening", E6226="Cost per service ($USD)"),
SUMIFS(CERV!$E:$E,CERV!$A:$A,C6226,CERV!$G:$G,D6226),
IF(AND(A6226="Cancer Screening for CKD patients", E6226="Cost per service ($USD)"),
SUMIFS(CANSCRN!$E:$E,CANSCRN!$A:$A,C6226,CANSCRN!$G:$G,D6226),
IF(AND(A6226="PSA Testing", E6226="Total Expenditure ($USD per 100,000 patients)"),
SUMIFS(PSA!$F:$F,PSA!$A:$A,C6226,PSA!$G:$G,D6226),
IF(AND(A6226="Colorectal Cancer Screening", E6226="Total Expenditure ($USD per 100,000 patients)"),
SUMIFS(COL!$F:$F,COL!$A:$A,C6226,COL!$G:$G,D6226),
IF(AND(A6226="Cervical Cancer Screening", E6226="Total Expenditure ($USD per 100,000 patients)"),
SUMIFS(CERV!$F:$F,CERV!$A:$A,C6226,CERV!$G:$G,D6226),
SUMIFS(CANSCRN!$F:$F,CANSCRN!$A:$A,C6226,CANSCRN!$G:$G,D6226))))))))))))</f>
        <v>238.06455220000001</v>
      </c>
    </row>
    <row r="6227" spans="1:6" x14ac:dyDescent="0.2">
      <c r="A6227" s="24" t="s">
        <v>107</v>
      </c>
      <c r="B6227" s="24" t="s">
        <v>101</v>
      </c>
      <c r="C6227" s="24" t="s">
        <v>34</v>
      </c>
      <c r="D6227" s="24">
        <v>2019</v>
      </c>
      <c r="E6227" s="24" t="s">
        <v>106</v>
      </c>
      <c r="F6227">
        <f>IF(AND(A6227="PSA Testing", E6227= "Utilization Rate (per 100,000 patients)"),
SUMIFS(PSA!$D:$D,PSA!$A:$A,C6227,PSA!$G:$G,D6227),
IF(AND(A6227="Colorectal Cancer Screening", E6227="Utilization Rate (per 100,000 patients)"),
SUMIFS(COL!$D:$D,COL!$A:$A,C6227,COL!$G:$G, D6227),
IF(AND(A6227="Cervical Cancer Screening", E6227="Utilization Rate (per 100,000 patients)"),
SUMIFS(CERV!$D:$D,CERV!$A:$A,C6227,CERV!$G:$G,D6227),
IF(AND(A6227="Cancer Screening for CKD patients", E6227="Utilization Rate (per 100,000 patients)"),
SUMIFS(CANSCRN!$D:$D,CANSCRN!$A:$A,C6227,CANSCRN!$G:$G,D6227),
IF(AND(A6227="PSA Testing", E6227="Cost per service ($USD)"),
SUMIFS(PSA!$E:$E,PSA!$A:$A,C6227,PSA!$G:$G,D6227),
IF(AND(A6227="Colorectal Cancer Screening", E6227="Cost per service ($USD)"),
SUMIFS(COL!$E:$E,COL!$A:$A,C6227,COL!$G:$G,D6227),
IF(AND(A6227="Cervical Cancer Screening", E6227="Cost per service ($USD)"),
SUMIFS(CERV!$E:$E,CERV!$A:$A,C6227,CERV!$G:$G,D6227),
IF(AND(A6227="Cancer Screening for CKD patients", E6227="Cost per service ($USD)"),
SUMIFS(CANSCRN!$E:$E,CANSCRN!$A:$A,C6227,CANSCRN!$G:$G,D6227),
IF(AND(A6227="PSA Testing", E6227="Total Expenditure ($USD per 100,000 patients)"),
SUMIFS(PSA!$F:$F,PSA!$A:$A,C6227,PSA!$G:$G,D6227),
IF(AND(A6227="Colorectal Cancer Screening", E6227="Total Expenditure ($USD per 100,000 patients)"),
SUMIFS(COL!$F:$F,COL!$A:$A,C6227,COL!$G:$G,D6227),
IF(AND(A6227="Cervical Cancer Screening", E6227="Total Expenditure ($USD per 100,000 patients)"),
SUMIFS(CERV!$F:$F,CERV!$A:$A,C6227,CERV!$G:$G,D6227),
SUMIFS(CANSCRN!$F:$F,CANSCRN!$A:$A,C6227,CANSCRN!$G:$G,D6227))))))))))))</f>
        <v>199.73085</v>
      </c>
    </row>
    <row r="6228" spans="1:6" x14ac:dyDescent="0.2">
      <c r="A6228" s="24" t="s">
        <v>107</v>
      </c>
      <c r="B6228" s="24" t="s">
        <v>101</v>
      </c>
      <c r="C6228" s="24" t="s">
        <v>35</v>
      </c>
      <c r="D6228" s="24">
        <v>2009</v>
      </c>
      <c r="E6228" s="24" t="s">
        <v>106</v>
      </c>
      <c r="F6228">
        <f>IF(AND(A6228="PSA Testing", E6228= "Utilization Rate (per 100,000 patients)"),
SUMIFS(PSA!$D:$D,PSA!$A:$A,C6228,PSA!$G:$G,D6228),
IF(AND(A6228="Colorectal Cancer Screening", E6228="Utilization Rate (per 100,000 patients)"),
SUMIFS(COL!$D:$D,COL!$A:$A,C6228,COL!$G:$G, D6228),
IF(AND(A6228="Cervical Cancer Screening", E6228="Utilization Rate (per 100,000 patients)"),
SUMIFS(CERV!$D:$D,CERV!$A:$A,C6228,CERV!$G:$G,D6228),
IF(AND(A6228="Cancer Screening for CKD patients", E6228="Utilization Rate (per 100,000 patients)"),
SUMIFS(CANSCRN!$D:$D,CANSCRN!$A:$A,C6228,CANSCRN!$G:$G,D6228),
IF(AND(A6228="PSA Testing", E6228="Cost per service ($USD)"),
SUMIFS(PSA!$E:$E,PSA!$A:$A,C6228,PSA!$G:$G,D6228),
IF(AND(A6228="Colorectal Cancer Screening", E6228="Cost per service ($USD)"),
SUMIFS(COL!$E:$E,COL!$A:$A,C6228,COL!$G:$G,D6228),
IF(AND(A6228="Cervical Cancer Screening", E6228="Cost per service ($USD)"),
SUMIFS(CERV!$E:$E,CERV!$A:$A,C6228,CERV!$G:$G,D6228),
IF(AND(A6228="Cancer Screening for CKD patients", E6228="Cost per service ($USD)"),
SUMIFS(CANSCRN!$E:$E,CANSCRN!$A:$A,C6228,CANSCRN!$G:$G,D6228),
IF(AND(A6228="PSA Testing", E6228="Total Expenditure ($USD per 100,000 patients)"),
SUMIFS(PSA!$F:$F,PSA!$A:$A,C6228,PSA!$G:$G,D6228),
IF(AND(A6228="Colorectal Cancer Screening", E6228="Total Expenditure ($USD per 100,000 patients)"),
SUMIFS(COL!$F:$F,COL!$A:$A,C6228,COL!$G:$G,D6228),
IF(AND(A6228="Cervical Cancer Screening", E6228="Total Expenditure ($USD per 100,000 patients)"),
SUMIFS(CERV!$F:$F,CERV!$A:$A,C6228,CERV!$G:$G,D6228),
SUMIFS(CANSCRN!$F:$F,CANSCRN!$A:$A,C6228,CANSCRN!$G:$G,D6228))))))))))))</f>
        <v>111.6772289</v>
      </c>
    </row>
    <row r="6229" spans="1:6" x14ac:dyDescent="0.2">
      <c r="A6229" s="24" t="s">
        <v>107</v>
      </c>
      <c r="B6229" s="24" t="s">
        <v>101</v>
      </c>
      <c r="C6229" s="24" t="s">
        <v>35</v>
      </c>
      <c r="D6229" s="24">
        <v>2010</v>
      </c>
      <c r="E6229" s="24" t="s">
        <v>106</v>
      </c>
      <c r="F6229">
        <f>IF(AND(A6229="PSA Testing", E6229= "Utilization Rate (per 100,000 patients)"),
SUMIFS(PSA!$D:$D,PSA!$A:$A,C6229,PSA!$G:$G,D6229),
IF(AND(A6229="Colorectal Cancer Screening", E6229="Utilization Rate (per 100,000 patients)"),
SUMIFS(COL!$D:$D,COL!$A:$A,C6229,COL!$G:$G, D6229),
IF(AND(A6229="Cervical Cancer Screening", E6229="Utilization Rate (per 100,000 patients)"),
SUMIFS(CERV!$D:$D,CERV!$A:$A,C6229,CERV!$G:$G,D6229),
IF(AND(A6229="Cancer Screening for CKD patients", E6229="Utilization Rate (per 100,000 patients)"),
SUMIFS(CANSCRN!$D:$D,CANSCRN!$A:$A,C6229,CANSCRN!$G:$G,D6229),
IF(AND(A6229="PSA Testing", E6229="Cost per service ($USD)"),
SUMIFS(PSA!$E:$E,PSA!$A:$A,C6229,PSA!$G:$G,D6229),
IF(AND(A6229="Colorectal Cancer Screening", E6229="Cost per service ($USD)"),
SUMIFS(COL!$E:$E,COL!$A:$A,C6229,COL!$G:$G,D6229),
IF(AND(A6229="Cervical Cancer Screening", E6229="Cost per service ($USD)"),
SUMIFS(CERV!$E:$E,CERV!$A:$A,C6229,CERV!$G:$G,D6229),
IF(AND(A6229="Cancer Screening for CKD patients", E6229="Cost per service ($USD)"),
SUMIFS(CANSCRN!$E:$E,CANSCRN!$A:$A,C6229,CANSCRN!$G:$G,D6229),
IF(AND(A6229="PSA Testing", E6229="Total Expenditure ($USD per 100,000 patients)"),
SUMIFS(PSA!$F:$F,PSA!$A:$A,C6229,PSA!$G:$G,D6229),
IF(AND(A6229="Colorectal Cancer Screening", E6229="Total Expenditure ($USD per 100,000 patients)"),
SUMIFS(COL!$F:$F,COL!$A:$A,C6229,COL!$G:$G,D6229),
IF(AND(A6229="Cervical Cancer Screening", E6229="Total Expenditure ($USD per 100,000 patients)"),
SUMIFS(CERV!$F:$F,CERV!$A:$A,C6229,CERV!$G:$G,D6229),
SUMIFS(CANSCRN!$F:$F,CANSCRN!$A:$A,C6229,CANSCRN!$G:$G,D6229))))))))))))</f>
        <v>102.7704268</v>
      </c>
    </row>
    <row r="6230" spans="1:6" x14ac:dyDescent="0.2">
      <c r="A6230" s="24" t="s">
        <v>107</v>
      </c>
      <c r="B6230" s="24" t="s">
        <v>101</v>
      </c>
      <c r="C6230" s="24" t="s">
        <v>35</v>
      </c>
      <c r="D6230" s="24">
        <v>2011</v>
      </c>
      <c r="E6230" s="24" t="s">
        <v>106</v>
      </c>
      <c r="F6230">
        <f>IF(AND(A6230="PSA Testing", E6230= "Utilization Rate (per 100,000 patients)"),
SUMIFS(PSA!$D:$D,PSA!$A:$A,C6230,PSA!$G:$G,D6230),
IF(AND(A6230="Colorectal Cancer Screening", E6230="Utilization Rate (per 100,000 patients)"),
SUMIFS(COL!$D:$D,COL!$A:$A,C6230,COL!$G:$G, D6230),
IF(AND(A6230="Cervical Cancer Screening", E6230="Utilization Rate (per 100,000 patients)"),
SUMIFS(CERV!$D:$D,CERV!$A:$A,C6230,CERV!$G:$G,D6230),
IF(AND(A6230="Cancer Screening for CKD patients", E6230="Utilization Rate (per 100,000 patients)"),
SUMIFS(CANSCRN!$D:$D,CANSCRN!$A:$A,C6230,CANSCRN!$G:$G,D6230),
IF(AND(A6230="PSA Testing", E6230="Cost per service ($USD)"),
SUMIFS(PSA!$E:$E,PSA!$A:$A,C6230,PSA!$G:$G,D6230),
IF(AND(A6230="Colorectal Cancer Screening", E6230="Cost per service ($USD)"),
SUMIFS(COL!$E:$E,COL!$A:$A,C6230,COL!$G:$G,D6230),
IF(AND(A6230="Cervical Cancer Screening", E6230="Cost per service ($USD)"),
SUMIFS(CERV!$E:$E,CERV!$A:$A,C6230,CERV!$G:$G,D6230),
IF(AND(A6230="Cancer Screening for CKD patients", E6230="Cost per service ($USD)"),
SUMIFS(CANSCRN!$E:$E,CANSCRN!$A:$A,C6230,CANSCRN!$G:$G,D6230),
IF(AND(A6230="PSA Testing", E6230="Total Expenditure ($USD per 100,000 patients)"),
SUMIFS(PSA!$F:$F,PSA!$A:$A,C6230,PSA!$G:$G,D6230),
IF(AND(A6230="Colorectal Cancer Screening", E6230="Total Expenditure ($USD per 100,000 patients)"),
SUMIFS(COL!$F:$F,COL!$A:$A,C6230,COL!$G:$G,D6230),
IF(AND(A6230="Cervical Cancer Screening", E6230="Total Expenditure ($USD per 100,000 patients)"),
SUMIFS(CERV!$F:$F,CERV!$A:$A,C6230,CERV!$G:$G,D6230),
SUMIFS(CANSCRN!$F:$F,CANSCRN!$A:$A,C6230,CANSCRN!$G:$G,D6230))))))))))))</f>
        <v>94.440403230000001</v>
      </c>
    </row>
    <row r="6231" spans="1:6" x14ac:dyDescent="0.2">
      <c r="A6231" s="24" t="s">
        <v>107</v>
      </c>
      <c r="B6231" s="24" t="s">
        <v>101</v>
      </c>
      <c r="C6231" s="24" t="s">
        <v>35</v>
      </c>
      <c r="D6231" s="24">
        <v>2012</v>
      </c>
      <c r="E6231" s="24" t="s">
        <v>106</v>
      </c>
      <c r="F6231">
        <f>IF(AND(A6231="PSA Testing", E6231= "Utilization Rate (per 100,000 patients)"),
SUMIFS(PSA!$D:$D,PSA!$A:$A,C6231,PSA!$G:$G,D6231),
IF(AND(A6231="Colorectal Cancer Screening", E6231="Utilization Rate (per 100,000 patients)"),
SUMIFS(COL!$D:$D,COL!$A:$A,C6231,COL!$G:$G, D6231),
IF(AND(A6231="Cervical Cancer Screening", E6231="Utilization Rate (per 100,000 patients)"),
SUMIFS(CERV!$D:$D,CERV!$A:$A,C6231,CERV!$G:$G,D6231),
IF(AND(A6231="Cancer Screening for CKD patients", E6231="Utilization Rate (per 100,000 patients)"),
SUMIFS(CANSCRN!$D:$D,CANSCRN!$A:$A,C6231,CANSCRN!$G:$G,D6231),
IF(AND(A6231="PSA Testing", E6231="Cost per service ($USD)"),
SUMIFS(PSA!$E:$E,PSA!$A:$A,C6231,PSA!$G:$G,D6231),
IF(AND(A6231="Colorectal Cancer Screening", E6231="Cost per service ($USD)"),
SUMIFS(COL!$E:$E,COL!$A:$A,C6231,COL!$G:$G,D6231),
IF(AND(A6231="Cervical Cancer Screening", E6231="Cost per service ($USD)"),
SUMIFS(CERV!$E:$E,CERV!$A:$A,C6231,CERV!$G:$G,D6231),
IF(AND(A6231="Cancer Screening for CKD patients", E6231="Cost per service ($USD)"),
SUMIFS(CANSCRN!$E:$E,CANSCRN!$A:$A,C6231,CANSCRN!$G:$G,D6231),
IF(AND(A6231="PSA Testing", E6231="Total Expenditure ($USD per 100,000 patients)"),
SUMIFS(PSA!$F:$F,PSA!$A:$A,C6231,PSA!$G:$G,D6231),
IF(AND(A6231="Colorectal Cancer Screening", E6231="Total Expenditure ($USD per 100,000 patients)"),
SUMIFS(COL!$F:$F,COL!$A:$A,C6231,COL!$G:$G,D6231),
IF(AND(A6231="Cervical Cancer Screening", E6231="Total Expenditure ($USD per 100,000 patients)"),
SUMIFS(CERV!$F:$F,CERV!$A:$A,C6231,CERV!$G:$G,D6231),
SUMIFS(CANSCRN!$F:$F,CANSCRN!$A:$A,C6231,CANSCRN!$G:$G,D6231))))))))))))</f>
        <v>143.93403359999999</v>
      </c>
    </row>
    <row r="6232" spans="1:6" x14ac:dyDescent="0.2">
      <c r="A6232" s="24" t="s">
        <v>107</v>
      </c>
      <c r="B6232" s="24" t="s">
        <v>101</v>
      </c>
      <c r="C6232" s="24" t="s">
        <v>35</v>
      </c>
      <c r="D6232" s="24">
        <v>2013</v>
      </c>
      <c r="E6232" s="24" t="s">
        <v>106</v>
      </c>
      <c r="F6232">
        <f>IF(AND(A6232="PSA Testing", E6232= "Utilization Rate (per 100,000 patients)"),
SUMIFS(PSA!$D:$D,PSA!$A:$A,C6232,PSA!$G:$G,D6232),
IF(AND(A6232="Colorectal Cancer Screening", E6232="Utilization Rate (per 100,000 patients)"),
SUMIFS(COL!$D:$D,COL!$A:$A,C6232,COL!$G:$G, D6232),
IF(AND(A6232="Cervical Cancer Screening", E6232="Utilization Rate (per 100,000 patients)"),
SUMIFS(CERV!$D:$D,CERV!$A:$A,C6232,CERV!$G:$G,D6232),
IF(AND(A6232="Cancer Screening for CKD patients", E6232="Utilization Rate (per 100,000 patients)"),
SUMIFS(CANSCRN!$D:$D,CANSCRN!$A:$A,C6232,CANSCRN!$G:$G,D6232),
IF(AND(A6232="PSA Testing", E6232="Cost per service ($USD)"),
SUMIFS(PSA!$E:$E,PSA!$A:$A,C6232,PSA!$G:$G,D6232),
IF(AND(A6232="Colorectal Cancer Screening", E6232="Cost per service ($USD)"),
SUMIFS(COL!$E:$E,COL!$A:$A,C6232,COL!$G:$G,D6232),
IF(AND(A6232="Cervical Cancer Screening", E6232="Cost per service ($USD)"),
SUMIFS(CERV!$E:$E,CERV!$A:$A,C6232,CERV!$G:$G,D6232),
IF(AND(A6232="Cancer Screening for CKD patients", E6232="Cost per service ($USD)"),
SUMIFS(CANSCRN!$E:$E,CANSCRN!$A:$A,C6232,CANSCRN!$G:$G,D6232),
IF(AND(A6232="PSA Testing", E6232="Total Expenditure ($USD per 100,000 patients)"),
SUMIFS(PSA!$F:$F,PSA!$A:$A,C6232,PSA!$G:$G,D6232),
IF(AND(A6232="Colorectal Cancer Screening", E6232="Total Expenditure ($USD per 100,000 patients)"),
SUMIFS(COL!$F:$F,COL!$A:$A,C6232,COL!$G:$G,D6232),
IF(AND(A6232="Cervical Cancer Screening", E6232="Total Expenditure ($USD per 100,000 patients)"),
SUMIFS(CERV!$F:$F,CERV!$A:$A,C6232,CERV!$G:$G,D6232),
SUMIFS(CANSCRN!$F:$F,CANSCRN!$A:$A,C6232,CANSCRN!$G:$G,D6232))))))))))))</f>
        <v>123.5954206</v>
      </c>
    </row>
    <row r="6233" spans="1:6" x14ac:dyDescent="0.2">
      <c r="A6233" s="24" t="s">
        <v>107</v>
      </c>
      <c r="B6233" s="24" t="s">
        <v>101</v>
      </c>
      <c r="C6233" s="24" t="s">
        <v>35</v>
      </c>
      <c r="D6233" s="24">
        <v>2014</v>
      </c>
      <c r="E6233" s="24" t="s">
        <v>106</v>
      </c>
      <c r="F6233">
        <f>IF(AND(A6233="PSA Testing", E6233= "Utilization Rate (per 100,000 patients)"),
SUMIFS(PSA!$D:$D,PSA!$A:$A,C6233,PSA!$G:$G,D6233),
IF(AND(A6233="Colorectal Cancer Screening", E6233="Utilization Rate (per 100,000 patients)"),
SUMIFS(COL!$D:$D,COL!$A:$A,C6233,COL!$G:$G, D6233),
IF(AND(A6233="Cervical Cancer Screening", E6233="Utilization Rate (per 100,000 patients)"),
SUMIFS(CERV!$D:$D,CERV!$A:$A,C6233,CERV!$G:$G,D6233),
IF(AND(A6233="Cancer Screening for CKD patients", E6233="Utilization Rate (per 100,000 patients)"),
SUMIFS(CANSCRN!$D:$D,CANSCRN!$A:$A,C6233,CANSCRN!$G:$G,D6233),
IF(AND(A6233="PSA Testing", E6233="Cost per service ($USD)"),
SUMIFS(PSA!$E:$E,PSA!$A:$A,C6233,PSA!$G:$G,D6233),
IF(AND(A6233="Colorectal Cancer Screening", E6233="Cost per service ($USD)"),
SUMIFS(COL!$E:$E,COL!$A:$A,C6233,COL!$G:$G,D6233),
IF(AND(A6233="Cervical Cancer Screening", E6233="Cost per service ($USD)"),
SUMIFS(CERV!$E:$E,CERV!$A:$A,C6233,CERV!$G:$G,D6233),
IF(AND(A6233="Cancer Screening for CKD patients", E6233="Cost per service ($USD)"),
SUMIFS(CANSCRN!$E:$E,CANSCRN!$A:$A,C6233,CANSCRN!$G:$G,D6233),
IF(AND(A6233="PSA Testing", E6233="Total Expenditure ($USD per 100,000 patients)"),
SUMIFS(PSA!$F:$F,PSA!$A:$A,C6233,PSA!$G:$G,D6233),
IF(AND(A6233="Colorectal Cancer Screening", E6233="Total Expenditure ($USD per 100,000 patients)"),
SUMIFS(COL!$F:$F,COL!$A:$A,C6233,COL!$G:$G,D6233),
IF(AND(A6233="Cervical Cancer Screening", E6233="Total Expenditure ($USD per 100,000 patients)"),
SUMIFS(CERV!$F:$F,CERV!$A:$A,C6233,CERV!$G:$G,D6233),
SUMIFS(CANSCRN!$F:$F,CANSCRN!$A:$A,C6233,CANSCRN!$G:$G,D6233))))))))))))</f>
        <v>143.2710227</v>
      </c>
    </row>
    <row r="6234" spans="1:6" x14ac:dyDescent="0.2">
      <c r="A6234" s="24" t="s">
        <v>107</v>
      </c>
      <c r="B6234" s="24" t="s">
        <v>101</v>
      </c>
      <c r="C6234" s="24" t="s">
        <v>35</v>
      </c>
      <c r="D6234" s="24">
        <v>2015</v>
      </c>
      <c r="E6234" s="24" t="s">
        <v>106</v>
      </c>
      <c r="F6234">
        <f>IF(AND(A6234="PSA Testing", E6234= "Utilization Rate (per 100,000 patients)"),
SUMIFS(PSA!$D:$D,PSA!$A:$A,C6234,PSA!$G:$G,D6234),
IF(AND(A6234="Colorectal Cancer Screening", E6234="Utilization Rate (per 100,000 patients)"),
SUMIFS(COL!$D:$D,COL!$A:$A,C6234,COL!$G:$G, D6234),
IF(AND(A6234="Cervical Cancer Screening", E6234="Utilization Rate (per 100,000 patients)"),
SUMIFS(CERV!$D:$D,CERV!$A:$A,C6234,CERV!$G:$G,D6234),
IF(AND(A6234="Cancer Screening for CKD patients", E6234="Utilization Rate (per 100,000 patients)"),
SUMIFS(CANSCRN!$D:$D,CANSCRN!$A:$A,C6234,CANSCRN!$G:$G,D6234),
IF(AND(A6234="PSA Testing", E6234="Cost per service ($USD)"),
SUMIFS(PSA!$E:$E,PSA!$A:$A,C6234,PSA!$G:$G,D6234),
IF(AND(A6234="Colorectal Cancer Screening", E6234="Cost per service ($USD)"),
SUMIFS(COL!$E:$E,COL!$A:$A,C6234,COL!$G:$G,D6234),
IF(AND(A6234="Cervical Cancer Screening", E6234="Cost per service ($USD)"),
SUMIFS(CERV!$E:$E,CERV!$A:$A,C6234,CERV!$G:$G,D6234),
IF(AND(A6234="Cancer Screening for CKD patients", E6234="Cost per service ($USD)"),
SUMIFS(CANSCRN!$E:$E,CANSCRN!$A:$A,C6234,CANSCRN!$G:$G,D6234),
IF(AND(A6234="PSA Testing", E6234="Total Expenditure ($USD per 100,000 patients)"),
SUMIFS(PSA!$F:$F,PSA!$A:$A,C6234,PSA!$G:$G,D6234),
IF(AND(A6234="Colorectal Cancer Screening", E6234="Total Expenditure ($USD per 100,000 patients)"),
SUMIFS(COL!$F:$F,COL!$A:$A,C6234,COL!$G:$G,D6234),
IF(AND(A6234="Cervical Cancer Screening", E6234="Total Expenditure ($USD per 100,000 patients)"),
SUMIFS(CERV!$F:$F,CERV!$A:$A,C6234,CERV!$G:$G,D6234),
SUMIFS(CANSCRN!$F:$F,CANSCRN!$A:$A,C6234,CANSCRN!$G:$G,D6234))))))))))))</f>
        <v>172.83072730000001</v>
      </c>
    </row>
    <row r="6235" spans="1:6" x14ac:dyDescent="0.2">
      <c r="A6235" s="24" t="s">
        <v>107</v>
      </c>
      <c r="B6235" s="24" t="s">
        <v>101</v>
      </c>
      <c r="C6235" s="24" t="s">
        <v>35</v>
      </c>
      <c r="D6235" s="24">
        <v>2016</v>
      </c>
      <c r="E6235" s="24" t="s">
        <v>106</v>
      </c>
      <c r="F6235">
        <f>IF(AND(A6235="PSA Testing", E6235= "Utilization Rate (per 100,000 patients)"),
SUMIFS(PSA!$D:$D,PSA!$A:$A,C6235,PSA!$G:$G,D6235),
IF(AND(A6235="Colorectal Cancer Screening", E6235="Utilization Rate (per 100,000 patients)"),
SUMIFS(COL!$D:$D,COL!$A:$A,C6235,COL!$G:$G, D6235),
IF(AND(A6235="Cervical Cancer Screening", E6235="Utilization Rate (per 100,000 patients)"),
SUMIFS(CERV!$D:$D,CERV!$A:$A,C6235,CERV!$G:$G,D6235),
IF(AND(A6235="Cancer Screening for CKD patients", E6235="Utilization Rate (per 100,000 patients)"),
SUMIFS(CANSCRN!$D:$D,CANSCRN!$A:$A,C6235,CANSCRN!$G:$G,D6235),
IF(AND(A6235="PSA Testing", E6235="Cost per service ($USD)"),
SUMIFS(PSA!$E:$E,PSA!$A:$A,C6235,PSA!$G:$G,D6235),
IF(AND(A6235="Colorectal Cancer Screening", E6235="Cost per service ($USD)"),
SUMIFS(COL!$E:$E,COL!$A:$A,C6235,COL!$G:$G,D6235),
IF(AND(A6235="Cervical Cancer Screening", E6235="Cost per service ($USD)"),
SUMIFS(CERV!$E:$E,CERV!$A:$A,C6235,CERV!$G:$G,D6235),
IF(AND(A6235="Cancer Screening for CKD patients", E6235="Cost per service ($USD)"),
SUMIFS(CANSCRN!$E:$E,CANSCRN!$A:$A,C6235,CANSCRN!$G:$G,D6235),
IF(AND(A6235="PSA Testing", E6235="Total Expenditure ($USD per 100,000 patients)"),
SUMIFS(PSA!$F:$F,PSA!$A:$A,C6235,PSA!$G:$G,D6235),
IF(AND(A6235="Colorectal Cancer Screening", E6235="Total Expenditure ($USD per 100,000 patients)"),
SUMIFS(COL!$F:$F,COL!$A:$A,C6235,COL!$G:$G,D6235),
IF(AND(A6235="Cervical Cancer Screening", E6235="Total Expenditure ($USD per 100,000 patients)"),
SUMIFS(CERV!$F:$F,CERV!$A:$A,C6235,CERV!$G:$G,D6235),
SUMIFS(CANSCRN!$F:$F,CANSCRN!$A:$A,C6235,CANSCRN!$G:$G,D6235))))))))))))</f>
        <v>176.2308602</v>
      </c>
    </row>
    <row r="6236" spans="1:6" x14ac:dyDescent="0.2">
      <c r="A6236" s="24" t="s">
        <v>107</v>
      </c>
      <c r="B6236" s="24" t="s">
        <v>101</v>
      </c>
      <c r="C6236" s="24" t="s">
        <v>35</v>
      </c>
      <c r="D6236" s="24">
        <v>2017</v>
      </c>
      <c r="E6236" s="24" t="s">
        <v>106</v>
      </c>
      <c r="F6236">
        <f>IF(AND(A6236="PSA Testing", E6236= "Utilization Rate (per 100,000 patients)"),
SUMIFS(PSA!$D:$D,PSA!$A:$A,C6236,PSA!$G:$G,D6236),
IF(AND(A6236="Colorectal Cancer Screening", E6236="Utilization Rate (per 100,000 patients)"),
SUMIFS(COL!$D:$D,COL!$A:$A,C6236,COL!$G:$G, D6236),
IF(AND(A6236="Cervical Cancer Screening", E6236="Utilization Rate (per 100,000 patients)"),
SUMIFS(CERV!$D:$D,CERV!$A:$A,C6236,CERV!$G:$G,D6236),
IF(AND(A6236="Cancer Screening for CKD patients", E6236="Utilization Rate (per 100,000 patients)"),
SUMIFS(CANSCRN!$D:$D,CANSCRN!$A:$A,C6236,CANSCRN!$G:$G,D6236),
IF(AND(A6236="PSA Testing", E6236="Cost per service ($USD)"),
SUMIFS(PSA!$E:$E,PSA!$A:$A,C6236,PSA!$G:$G,D6236),
IF(AND(A6236="Colorectal Cancer Screening", E6236="Cost per service ($USD)"),
SUMIFS(COL!$E:$E,COL!$A:$A,C6236,COL!$G:$G,D6236),
IF(AND(A6236="Cervical Cancer Screening", E6236="Cost per service ($USD)"),
SUMIFS(CERV!$E:$E,CERV!$A:$A,C6236,CERV!$G:$G,D6236),
IF(AND(A6236="Cancer Screening for CKD patients", E6236="Cost per service ($USD)"),
SUMIFS(CANSCRN!$E:$E,CANSCRN!$A:$A,C6236,CANSCRN!$G:$G,D6236),
IF(AND(A6236="PSA Testing", E6236="Total Expenditure ($USD per 100,000 patients)"),
SUMIFS(PSA!$F:$F,PSA!$A:$A,C6236,PSA!$G:$G,D6236),
IF(AND(A6236="Colorectal Cancer Screening", E6236="Total Expenditure ($USD per 100,000 patients)"),
SUMIFS(COL!$F:$F,COL!$A:$A,C6236,COL!$G:$G,D6236),
IF(AND(A6236="Cervical Cancer Screening", E6236="Total Expenditure ($USD per 100,000 patients)"),
SUMIFS(CERV!$F:$F,CERV!$A:$A,C6236,CERV!$G:$G,D6236),
SUMIFS(CANSCRN!$F:$F,CANSCRN!$A:$A,C6236,CANSCRN!$G:$G,D6236))))))))))))</f>
        <v>178.7701515</v>
      </c>
    </row>
    <row r="6237" spans="1:6" x14ac:dyDescent="0.2">
      <c r="A6237" s="24" t="s">
        <v>107</v>
      </c>
      <c r="B6237" s="24" t="s">
        <v>101</v>
      </c>
      <c r="C6237" s="24" t="s">
        <v>35</v>
      </c>
      <c r="D6237" s="24">
        <v>2018</v>
      </c>
      <c r="E6237" s="24" t="s">
        <v>106</v>
      </c>
      <c r="F6237">
        <f>IF(AND(A6237="PSA Testing", E6237= "Utilization Rate (per 100,000 patients)"),
SUMIFS(PSA!$D:$D,PSA!$A:$A,C6237,PSA!$G:$G,D6237),
IF(AND(A6237="Colorectal Cancer Screening", E6237="Utilization Rate (per 100,000 patients)"),
SUMIFS(COL!$D:$D,COL!$A:$A,C6237,COL!$G:$G, D6237),
IF(AND(A6237="Cervical Cancer Screening", E6237="Utilization Rate (per 100,000 patients)"),
SUMIFS(CERV!$D:$D,CERV!$A:$A,C6237,CERV!$G:$G,D6237),
IF(AND(A6237="Cancer Screening for CKD patients", E6237="Utilization Rate (per 100,000 patients)"),
SUMIFS(CANSCRN!$D:$D,CANSCRN!$A:$A,C6237,CANSCRN!$G:$G,D6237),
IF(AND(A6237="PSA Testing", E6237="Cost per service ($USD)"),
SUMIFS(PSA!$E:$E,PSA!$A:$A,C6237,PSA!$G:$G,D6237),
IF(AND(A6237="Colorectal Cancer Screening", E6237="Cost per service ($USD)"),
SUMIFS(COL!$E:$E,COL!$A:$A,C6237,COL!$G:$G,D6237),
IF(AND(A6237="Cervical Cancer Screening", E6237="Cost per service ($USD)"),
SUMIFS(CERV!$E:$E,CERV!$A:$A,C6237,CERV!$G:$G,D6237),
IF(AND(A6237="Cancer Screening for CKD patients", E6237="Cost per service ($USD)"),
SUMIFS(CANSCRN!$E:$E,CANSCRN!$A:$A,C6237,CANSCRN!$G:$G,D6237),
IF(AND(A6237="PSA Testing", E6237="Total Expenditure ($USD per 100,000 patients)"),
SUMIFS(PSA!$F:$F,PSA!$A:$A,C6237,PSA!$G:$G,D6237),
IF(AND(A6237="Colorectal Cancer Screening", E6237="Total Expenditure ($USD per 100,000 patients)"),
SUMIFS(COL!$F:$F,COL!$A:$A,C6237,COL!$G:$G,D6237),
IF(AND(A6237="Cervical Cancer Screening", E6237="Total Expenditure ($USD per 100,000 patients)"),
SUMIFS(CERV!$F:$F,CERV!$A:$A,C6237,CERV!$G:$G,D6237),
SUMIFS(CANSCRN!$F:$F,CANSCRN!$A:$A,C6237,CANSCRN!$G:$G,D6237))))))))))))</f>
        <v>167.93875</v>
      </c>
    </row>
    <row r="6238" spans="1:6" x14ac:dyDescent="0.2">
      <c r="A6238" s="24" t="s">
        <v>107</v>
      </c>
      <c r="B6238" s="24" t="s">
        <v>101</v>
      </c>
      <c r="C6238" s="24" t="s">
        <v>35</v>
      </c>
      <c r="D6238" s="24">
        <v>2019</v>
      </c>
      <c r="E6238" s="24" t="s">
        <v>106</v>
      </c>
      <c r="F6238">
        <f>IF(AND(A6238="PSA Testing", E6238= "Utilization Rate (per 100,000 patients)"),
SUMIFS(PSA!$D:$D,PSA!$A:$A,C6238,PSA!$G:$G,D6238),
IF(AND(A6238="Colorectal Cancer Screening", E6238="Utilization Rate (per 100,000 patients)"),
SUMIFS(COL!$D:$D,COL!$A:$A,C6238,COL!$G:$G, D6238),
IF(AND(A6238="Cervical Cancer Screening", E6238="Utilization Rate (per 100,000 patients)"),
SUMIFS(CERV!$D:$D,CERV!$A:$A,C6238,CERV!$G:$G,D6238),
IF(AND(A6238="Cancer Screening for CKD patients", E6238="Utilization Rate (per 100,000 patients)"),
SUMIFS(CANSCRN!$D:$D,CANSCRN!$A:$A,C6238,CANSCRN!$G:$G,D6238),
IF(AND(A6238="PSA Testing", E6238="Cost per service ($USD)"),
SUMIFS(PSA!$E:$E,PSA!$A:$A,C6238,PSA!$G:$G,D6238),
IF(AND(A6238="Colorectal Cancer Screening", E6238="Cost per service ($USD)"),
SUMIFS(COL!$E:$E,COL!$A:$A,C6238,COL!$G:$G,D6238),
IF(AND(A6238="Cervical Cancer Screening", E6238="Cost per service ($USD)"),
SUMIFS(CERV!$E:$E,CERV!$A:$A,C6238,CERV!$G:$G,D6238),
IF(AND(A6238="Cancer Screening for CKD patients", E6238="Cost per service ($USD)"),
SUMIFS(CANSCRN!$E:$E,CANSCRN!$A:$A,C6238,CANSCRN!$G:$G,D6238),
IF(AND(A6238="PSA Testing", E6238="Total Expenditure ($USD per 100,000 patients)"),
SUMIFS(PSA!$F:$F,PSA!$A:$A,C6238,PSA!$G:$G,D6238),
IF(AND(A6238="Colorectal Cancer Screening", E6238="Total Expenditure ($USD per 100,000 patients)"),
SUMIFS(COL!$F:$F,COL!$A:$A,C6238,COL!$G:$G,D6238),
IF(AND(A6238="Cervical Cancer Screening", E6238="Total Expenditure ($USD per 100,000 patients)"),
SUMIFS(CERV!$F:$F,CERV!$A:$A,C6238,CERV!$G:$G,D6238),
SUMIFS(CANSCRN!$F:$F,CANSCRN!$A:$A,C6238,CANSCRN!$G:$G,D6238))))))))))))</f>
        <v>146.28375</v>
      </c>
    </row>
    <row r="6239" spans="1:6" x14ac:dyDescent="0.2">
      <c r="A6239" s="24" t="s">
        <v>107</v>
      </c>
      <c r="B6239" s="24" t="s">
        <v>101</v>
      </c>
      <c r="C6239" s="24" t="s">
        <v>36</v>
      </c>
      <c r="D6239" s="24">
        <v>2009</v>
      </c>
      <c r="E6239" s="24" t="s">
        <v>106</v>
      </c>
      <c r="F6239">
        <f>IF(AND(A6239="PSA Testing", E6239= "Utilization Rate (per 100,000 patients)"),
SUMIFS(PSA!$D:$D,PSA!$A:$A,C6239,PSA!$G:$G,D6239),
IF(AND(A6239="Colorectal Cancer Screening", E6239="Utilization Rate (per 100,000 patients)"),
SUMIFS(COL!$D:$D,COL!$A:$A,C6239,COL!$G:$G, D6239),
IF(AND(A6239="Cervical Cancer Screening", E6239="Utilization Rate (per 100,000 patients)"),
SUMIFS(CERV!$D:$D,CERV!$A:$A,C6239,CERV!$G:$G,D6239),
IF(AND(A6239="Cancer Screening for CKD patients", E6239="Utilization Rate (per 100,000 patients)"),
SUMIFS(CANSCRN!$D:$D,CANSCRN!$A:$A,C6239,CANSCRN!$G:$G,D6239),
IF(AND(A6239="PSA Testing", E6239="Cost per service ($USD)"),
SUMIFS(PSA!$E:$E,PSA!$A:$A,C6239,PSA!$G:$G,D6239),
IF(AND(A6239="Colorectal Cancer Screening", E6239="Cost per service ($USD)"),
SUMIFS(COL!$E:$E,COL!$A:$A,C6239,COL!$G:$G,D6239),
IF(AND(A6239="Cervical Cancer Screening", E6239="Cost per service ($USD)"),
SUMIFS(CERV!$E:$E,CERV!$A:$A,C6239,CERV!$G:$G,D6239),
IF(AND(A6239="Cancer Screening for CKD patients", E6239="Cost per service ($USD)"),
SUMIFS(CANSCRN!$E:$E,CANSCRN!$A:$A,C6239,CANSCRN!$G:$G,D6239),
IF(AND(A6239="PSA Testing", E6239="Total Expenditure ($USD per 100,000 patients)"),
SUMIFS(PSA!$F:$F,PSA!$A:$A,C6239,PSA!$G:$G,D6239),
IF(AND(A6239="Colorectal Cancer Screening", E6239="Total Expenditure ($USD per 100,000 patients)"),
SUMIFS(COL!$F:$F,COL!$A:$A,C6239,COL!$G:$G,D6239),
IF(AND(A6239="Cervical Cancer Screening", E6239="Total Expenditure ($USD per 100,000 patients)"),
SUMIFS(CERV!$F:$F,CERV!$A:$A,C6239,CERV!$G:$G,D6239),
SUMIFS(CANSCRN!$F:$F,CANSCRN!$A:$A,C6239,CANSCRN!$G:$G,D6239))))))))))))</f>
        <v>124.8640984</v>
      </c>
    </row>
    <row r="6240" spans="1:6" x14ac:dyDescent="0.2">
      <c r="A6240" s="24" t="s">
        <v>107</v>
      </c>
      <c r="B6240" s="24" t="s">
        <v>101</v>
      </c>
      <c r="C6240" s="24" t="s">
        <v>36</v>
      </c>
      <c r="D6240" s="24">
        <v>2010</v>
      </c>
      <c r="E6240" s="24" t="s">
        <v>106</v>
      </c>
      <c r="F6240">
        <f>IF(AND(A6240="PSA Testing", E6240= "Utilization Rate (per 100,000 patients)"),
SUMIFS(PSA!$D:$D,PSA!$A:$A,C6240,PSA!$G:$G,D6240),
IF(AND(A6240="Colorectal Cancer Screening", E6240="Utilization Rate (per 100,000 patients)"),
SUMIFS(COL!$D:$D,COL!$A:$A,C6240,COL!$G:$G, D6240),
IF(AND(A6240="Cervical Cancer Screening", E6240="Utilization Rate (per 100,000 patients)"),
SUMIFS(CERV!$D:$D,CERV!$A:$A,C6240,CERV!$G:$G,D6240),
IF(AND(A6240="Cancer Screening for CKD patients", E6240="Utilization Rate (per 100,000 patients)"),
SUMIFS(CANSCRN!$D:$D,CANSCRN!$A:$A,C6240,CANSCRN!$G:$G,D6240),
IF(AND(A6240="PSA Testing", E6240="Cost per service ($USD)"),
SUMIFS(PSA!$E:$E,PSA!$A:$A,C6240,PSA!$G:$G,D6240),
IF(AND(A6240="Colorectal Cancer Screening", E6240="Cost per service ($USD)"),
SUMIFS(COL!$E:$E,COL!$A:$A,C6240,COL!$G:$G,D6240),
IF(AND(A6240="Cervical Cancer Screening", E6240="Cost per service ($USD)"),
SUMIFS(CERV!$E:$E,CERV!$A:$A,C6240,CERV!$G:$G,D6240),
IF(AND(A6240="Cancer Screening for CKD patients", E6240="Cost per service ($USD)"),
SUMIFS(CANSCRN!$E:$E,CANSCRN!$A:$A,C6240,CANSCRN!$G:$G,D6240),
IF(AND(A6240="PSA Testing", E6240="Total Expenditure ($USD per 100,000 patients)"),
SUMIFS(PSA!$F:$F,PSA!$A:$A,C6240,PSA!$G:$G,D6240),
IF(AND(A6240="Colorectal Cancer Screening", E6240="Total Expenditure ($USD per 100,000 patients)"),
SUMIFS(COL!$F:$F,COL!$A:$A,C6240,COL!$G:$G,D6240),
IF(AND(A6240="Cervical Cancer Screening", E6240="Total Expenditure ($USD per 100,000 patients)"),
SUMIFS(CERV!$F:$F,CERV!$A:$A,C6240,CERV!$G:$G,D6240),
SUMIFS(CANSCRN!$F:$F,CANSCRN!$A:$A,C6240,CANSCRN!$G:$G,D6240))))))))))))</f>
        <v>153.68387100000001</v>
      </c>
    </row>
    <row r="6241" spans="1:6" x14ac:dyDescent="0.2">
      <c r="A6241" s="24" t="s">
        <v>107</v>
      </c>
      <c r="B6241" s="24" t="s">
        <v>101</v>
      </c>
      <c r="C6241" s="24" t="s">
        <v>36</v>
      </c>
      <c r="D6241" s="24">
        <v>2011</v>
      </c>
      <c r="E6241" s="24" t="s">
        <v>106</v>
      </c>
      <c r="F6241">
        <f>IF(AND(A6241="PSA Testing", E6241= "Utilization Rate (per 100,000 patients)"),
SUMIFS(PSA!$D:$D,PSA!$A:$A,C6241,PSA!$G:$G,D6241),
IF(AND(A6241="Colorectal Cancer Screening", E6241="Utilization Rate (per 100,000 patients)"),
SUMIFS(COL!$D:$D,COL!$A:$A,C6241,COL!$G:$G, D6241),
IF(AND(A6241="Cervical Cancer Screening", E6241="Utilization Rate (per 100,000 patients)"),
SUMIFS(CERV!$D:$D,CERV!$A:$A,C6241,CERV!$G:$G,D6241),
IF(AND(A6241="Cancer Screening for CKD patients", E6241="Utilization Rate (per 100,000 patients)"),
SUMIFS(CANSCRN!$D:$D,CANSCRN!$A:$A,C6241,CANSCRN!$G:$G,D6241),
IF(AND(A6241="PSA Testing", E6241="Cost per service ($USD)"),
SUMIFS(PSA!$E:$E,PSA!$A:$A,C6241,PSA!$G:$G,D6241),
IF(AND(A6241="Colorectal Cancer Screening", E6241="Cost per service ($USD)"),
SUMIFS(COL!$E:$E,COL!$A:$A,C6241,COL!$G:$G,D6241),
IF(AND(A6241="Cervical Cancer Screening", E6241="Cost per service ($USD)"),
SUMIFS(CERV!$E:$E,CERV!$A:$A,C6241,CERV!$G:$G,D6241),
IF(AND(A6241="Cancer Screening for CKD patients", E6241="Cost per service ($USD)"),
SUMIFS(CANSCRN!$E:$E,CANSCRN!$A:$A,C6241,CANSCRN!$G:$G,D6241),
IF(AND(A6241="PSA Testing", E6241="Total Expenditure ($USD per 100,000 patients)"),
SUMIFS(PSA!$F:$F,PSA!$A:$A,C6241,PSA!$G:$G,D6241),
IF(AND(A6241="Colorectal Cancer Screening", E6241="Total Expenditure ($USD per 100,000 patients)"),
SUMIFS(COL!$F:$F,COL!$A:$A,C6241,COL!$G:$G,D6241),
IF(AND(A6241="Cervical Cancer Screening", E6241="Total Expenditure ($USD per 100,000 patients)"),
SUMIFS(CERV!$F:$F,CERV!$A:$A,C6241,CERV!$G:$G,D6241),
SUMIFS(CANSCRN!$F:$F,CANSCRN!$A:$A,C6241,CANSCRN!$G:$G,D6241))))))))))))</f>
        <v>123.1538333</v>
      </c>
    </row>
    <row r="6242" spans="1:6" x14ac:dyDescent="0.2">
      <c r="A6242" s="24" t="s">
        <v>107</v>
      </c>
      <c r="B6242" s="24" t="s">
        <v>101</v>
      </c>
      <c r="C6242" s="24" t="s">
        <v>36</v>
      </c>
      <c r="D6242" s="24">
        <v>2012</v>
      </c>
      <c r="E6242" s="24" t="s">
        <v>106</v>
      </c>
      <c r="F6242">
        <f>IF(AND(A6242="PSA Testing", E6242= "Utilization Rate (per 100,000 patients)"),
SUMIFS(PSA!$D:$D,PSA!$A:$A,C6242,PSA!$G:$G,D6242),
IF(AND(A6242="Colorectal Cancer Screening", E6242="Utilization Rate (per 100,000 patients)"),
SUMIFS(COL!$D:$D,COL!$A:$A,C6242,COL!$G:$G, D6242),
IF(AND(A6242="Cervical Cancer Screening", E6242="Utilization Rate (per 100,000 patients)"),
SUMIFS(CERV!$D:$D,CERV!$A:$A,C6242,CERV!$G:$G,D6242),
IF(AND(A6242="Cancer Screening for CKD patients", E6242="Utilization Rate (per 100,000 patients)"),
SUMIFS(CANSCRN!$D:$D,CANSCRN!$A:$A,C6242,CANSCRN!$G:$G,D6242),
IF(AND(A6242="PSA Testing", E6242="Cost per service ($USD)"),
SUMIFS(PSA!$E:$E,PSA!$A:$A,C6242,PSA!$G:$G,D6242),
IF(AND(A6242="Colorectal Cancer Screening", E6242="Cost per service ($USD)"),
SUMIFS(COL!$E:$E,COL!$A:$A,C6242,COL!$G:$G,D6242),
IF(AND(A6242="Cervical Cancer Screening", E6242="Cost per service ($USD)"),
SUMIFS(CERV!$E:$E,CERV!$A:$A,C6242,CERV!$G:$G,D6242),
IF(AND(A6242="Cancer Screening for CKD patients", E6242="Cost per service ($USD)"),
SUMIFS(CANSCRN!$E:$E,CANSCRN!$A:$A,C6242,CANSCRN!$G:$G,D6242),
IF(AND(A6242="PSA Testing", E6242="Total Expenditure ($USD per 100,000 patients)"),
SUMIFS(PSA!$F:$F,PSA!$A:$A,C6242,PSA!$G:$G,D6242),
IF(AND(A6242="Colorectal Cancer Screening", E6242="Total Expenditure ($USD per 100,000 patients)"),
SUMIFS(COL!$F:$F,COL!$A:$A,C6242,COL!$G:$G,D6242),
IF(AND(A6242="Cervical Cancer Screening", E6242="Total Expenditure ($USD per 100,000 patients)"),
SUMIFS(CERV!$F:$F,CERV!$A:$A,C6242,CERV!$G:$G,D6242),
SUMIFS(CANSCRN!$F:$F,CANSCRN!$A:$A,C6242,CANSCRN!$G:$G,D6242))))))))))))</f>
        <v>107.09491939999999</v>
      </c>
    </row>
    <row r="6243" spans="1:6" x14ac:dyDescent="0.2">
      <c r="A6243" s="24" t="s">
        <v>107</v>
      </c>
      <c r="B6243" s="24" t="s">
        <v>101</v>
      </c>
      <c r="C6243" s="24" t="s">
        <v>36</v>
      </c>
      <c r="D6243" s="24">
        <v>2013</v>
      </c>
      <c r="E6243" s="24" t="s">
        <v>106</v>
      </c>
      <c r="F6243">
        <f>IF(AND(A6243="PSA Testing", E6243= "Utilization Rate (per 100,000 patients)"),
SUMIFS(PSA!$D:$D,PSA!$A:$A,C6243,PSA!$G:$G,D6243),
IF(AND(A6243="Colorectal Cancer Screening", E6243="Utilization Rate (per 100,000 patients)"),
SUMIFS(COL!$D:$D,COL!$A:$A,C6243,COL!$G:$G, D6243),
IF(AND(A6243="Cervical Cancer Screening", E6243="Utilization Rate (per 100,000 patients)"),
SUMIFS(CERV!$D:$D,CERV!$A:$A,C6243,CERV!$G:$G,D6243),
IF(AND(A6243="Cancer Screening for CKD patients", E6243="Utilization Rate (per 100,000 patients)"),
SUMIFS(CANSCRN!$D:$D,CANSCRN!$A:$A,C6243,CANSCRN!$G:$G,D6243),
IF(AND(A6243="PSA Testing", E6243="Cost per service ($USD)"),
SUMIFS(PSA!$E:$E,PSA!$A:$A,C6243,PSA!$G:$G,D6243),
IF(AND(A6243="Colorectal Cancer Screening", E6243="Cost per service ($USD)"),
SUMIFS(COL!$E:$E,COL!$A:$A,C6243,COL!$G:$G,D6243),
IF(AND(A6243="Cervical Cancer Screening", E6243="Cost per service ($USD)"),
SUMIFS(CERV!$E:$E,CERV!$A:$A,C6243,CERV!$G:$G,D6243),
IF(AND(A6243="Cancer Screening for CKD patients", E6243="Cost per service ($USD)"),
SUMIFS(CANSCRN!$E:$E,CANSCRN!$A:$A,C6243,CANSCRN!$G:$G,D6243),
IF(AND(A6243="PSA Testing", E6243="Total Expenditure ($USD per 100,000 patients)"),
SUMIFS(PSA!$F:$F,PSA!$A:$A,C6243,PSA!$G:$G,D6243),
IF(AND(A6243="Colorectal Cancer Screening", E6243="Total Expenditure ($USD per 100,000 patients)"),
SUMIFS(COL!$F:$F,COL!$A:$A,C6243,COL!$G:$G,D6243),
IF(AND(A6243="Cervical Cancer Screening", E6243="Total Expenditure ($USD per 100,000 patients)"),
SUMIFS(CERV!$F:$F,CERV!$A:$A,C6243,CERV!$G:$G,D6243),
SUMIFS(CANSCRN!$F:$F,CANSCRN!$A:$A,C6243,CANSCRN!$G:$G,D6243))))))))))))</f>
        <v>80.873924049999999</v>
      </c>
    </row>
    <row r="6244" spans="1:6" x14ac:dyDescent="0.2">
      <c r="A6244" s="24" t="s">
        <v>107</v>
      </c>
      <c r="B6244" s="24" t="s">
        <v>101</v>
      </c>
      <c r="C6244" s="24" t="s">
        <v>36</v>
      </c>
      <c r="D6244" s="24">
        <v>2014</v>
      </c>
      <c r="E6244" s="24" t="s">
        <v>106</v>
      </c>
      <c r="F6244">
        <f>IF(AND(A6244="PSA Testing", E6244= "Utilization Rate (per 100,000 patients)"),
SUMIFS(PSA!$D:$D,PSA!$A:$A,C6244,PSA!$G:$G,D6244),
IF(AND(A6244="Colorectal Cancer Screening", E6244="Utilization Rate (per 100,000 patients)"),
SUMIFS(COL!$D:$D,COL!$A:$A,C6244,COL!$G:$G, D6244),
IF(AND(A6244="Cervical Cancer Screening", E6244="Utilization Rate (per 100,000 patients)"),
SUMIFS(CERV!$D:$D,CERV!$A:$A,C6244,CERV!$G:$G,D6244),
IF(AND(A6244="Cancer Screening for CKD patients", E6244="Utilization Rate (per 100,000 patients)"),
SUMIFS(CANSCRN!$D:$D,CANSCRN!$A:$A,C6244,CANSCRN!$G:$G,D6244),
IF(AND(A6244="PSA Testing", E6244="Cost per service ($USD)"),
SUMIFS(PSA!$E:$E,PSA!$A:$A,C6244,PSA!$G:$G,D6244),
IF(AND(A6244="Colorectal Cancer Screening", E6244="Cost per service ($USD)"),
SUMIFS(COL!$E:$E,COL!$A:$A,C6244,COL!$G:$G,D6244),
IF(AND(A6244="Cervical Cancer Screening", E6244="Cost per service ($USD)"),
SUMIFS(CERV!$E:$E,CERV!$A:$A,C6244,CERV!$G:$G,D6244),
IF(AND(A6244="Cancer Screening for CKD patients", E6244="Cost per service ($USD)"),
SUMIFS(CANSCRN!$E:$E,CANSCRN!$A:$A,C6244,CANSCRN!$G:$G,D6244),
IF(AND(A6244="PSA Testing", E6244="Total Expenditure ($USD per 100,000 patients)"),
SUMIFS(PSA!$F:$F,PSA!$A:$A,C6244,PSA!$G:$G,D6244),
IF(AND(A6244="Colorectal Cancer Screening", E6244="Total Expenditure ($USD per 100,000 patients)"),
SUMIFS(COL!$F:$F,COL!$A:$A,C6244,COL!$G:$G,D6244),
IF(AND(A6244="Cervical Cancer Screening", E6244="Total Expenditure ($USD per 100,000 patients)"),
SUMIFS(CERV!$F:$F,CERV!$A:$A,C6244,CERV!$G:$G,D6244),
SUMIFS(CANSCRN!$F:$F,CANSCRN!$A:$A,C6244,CANSCRN!$G:$G,D6244))))))))))))</f>
        <v>131.9880488</v>
      </c>
    </row>
    <row r="6245" spans="1:6" x14ac:dyDescent="0.2">
      <c r="A6245" s="24" t="s">
        <v>107</v>
      </c>
      <c r="B6245" s="24" t="s">
        <v>101</v>
      </c>
      <c r="C6245" s="24" t="s">
        <v>36</v>
      </c>
      <c r="D6245" s="24">
        <v>2015</v>
      </c>
      <c r="E6245" s="24" t="s">
        <v>106</v>
      </c>
      <c r="F6245">
        <f>IF(AND(A6245="PSA Testing", E6245= "Utilization Rate (per 100,000 patients)"),
SUMIFS(PSA!$D:$D,PSA!$A:$A,C6245,PSA!$G:$G,D6245),
IF(AND(A6245="Colorectal Cancer Screening", E6245="Utilization Rate (per 100,000 patients)"),
SUMIFS(COL!$D:$D,COL!$A:$A,C6245,COL!$G:$G, D6245),
IF(AND(A6245="Cervical Cancer Screening", E6245="Utilization Rate (per 100,000 patients)"),
SUMIFS(CERV!$D:$D,CERV!$A:$A,C6245,CERV!$G:$G,D6245),
IF(AND(A6245="Cancer Screening for CKD patients", E6245="Utilization Rate (per 100,000 patients)"),
SUMIFS(CANSCRN!$D:$D,CANSCRN!$A:$A,C6245,CANSCRN!$G:$G,D6245),
IF(AND(A6245="PSA Testing", E6245="Cost per service ($USD)"),
SUMIFS(PSA!$E:$E,PSA!$A:$A,C6245,PSA!$G:$G,D6245),
IF(AND(A6245="Colorectal Cancer Screening", E6245="Cost per service ($USD)"),
SUMIFS(COL!$E:$E,COL!$A:$A,C6245,COL!$G:$G,D6245),
IF(AND(A6245="Cervical Cancer Screening", E6245="Cost per service ($USD)"),
SUMIFS(CERV!$E:$E,CERV!$A:$A,C6245,CERV!$G:$G,D6245),
IF(AND(A6245="Cancer Screening for CKD patients", E6245="Cost per service ($USD)"),
SUMIFS(CANSCRN!$E:$E,CANSCRN!$A:$A,C6245,CANSCRN!$G:$G,D6245),
IF(AND(A6245="PSA Testing", E6245="Total Expenditure ($USD per 100,000 patients)"),
SUMIFS(PSA!$F:$F,PSA!$A:$A,C6245,PSA!$G:$G,D6245),
IF(AND(A6245="Colorectal Cancer Screening", E6245="Total Expenditure ($USD per 100,000 patients)"),
SUMIFS(COL!$F:$F,COL!$A:$A,C6245,COL!$G:$G,D6245),
IF(AND(A6245="Cervical Cancer Screening", E6245="Total Expenditure ($USD per 100,000 patients)"),
SUMIFS(CERV!$F:$F,CERV!$A:$A,C6245,CERV!$G:$G,D6245),
SUMIFS(CANSCRN!$F:$F,CANSCRN!$A:$A,C6245,CANSCRN!$G:$G,D6245))))))))))))</f>
        <v>154.17193549999999</v>
      </c>
    </row>
    <row r="6246" spans="1:6" x14ac:dyDescent="0.2">
      <c r="A6246" s="24" t="s">
        <v>107</v>
      </c>
      <c r="B6246" s="24" t="s">
        <v>101</v>
      </c>
      <c r="C6246" s="24" t="s">
        <v>36</v>
      </c>
      <c r="D6246" s="24">
        <v>2016</v>
      </c>
      <c r="E6246" s="24" t="s">
        <v>106</v>
      </c>
      <c r="F6246">
        <f>IF(AND(A6246="PSA Testing", E6246= "Utilization Rate (per 100,000 patients)"),
SUMIFS(PSA!$D:$D,PSA!$A:$A,C6246,PSA!$G:$G,D6246),
IF(AND(A6246="Colorectal Cancer Screening", E6246="Utilization Rate (per 100,000 patients)"),
SUMIFS(COL!$D:$D,COL!$A:$A,C6246,COL!$G:$G, D6246),
IF(AND(A6246="Cervical Cancer Screening", E6246="Utilization Rate (per 100,000 patients)"),
SUMIFS(CERV!$D:$D,CERV!$A:$A,C6246,CERV!$G:$G,D6246),
IF(AND(A6246="Cancer Screening for CKD patients", E6246="Utilization Rate (per 100,000 patients)"),
SUMIFS(CANSCRN!$D:$D,CANSCRN!$A:$A,C6246,CANSCRN!$G:$G,D6246),
IF(AND(A6246="PSA Testing", E6246="Cost per service ($USD)"),
SUMIFS(PSA!$E:$E,PSA!$A:$A,C6246,PSA!$G:$G,D6246),
IF(AND(A6246="Colorectal Cancer Screening", E6246="Cost per service ($USD)"),
SUMIFS(COL!$E:$E,COL!$A:$A,C6246,COL!$G:$G,D6246),
IF(AND(A6246="Cervical Cancer Screening", E6246="Cost per service ($USD)"),
SUMIFS(CERV!$E:$E,CERV!$A:$A,C6246,CERV!$G:$G,D6246),
IF(AND(A6246="Cancer Screening for CKD patients", E6246="Cost per service ($USD)"),
SUMIFS(CANSCRN!$E:$E,CANSCRN!$A:$A,C6246,CANSCRN!$G:$G,D6246),
IF(AND(A6246="PSA Testing", E6246="Total Expenditure ($USD per 100,000 patients)"),
SUMIFS(PSA!$F:$F,PSA!$A:$A,C6246,PSA!$G:$G,D6246),
IF(AND(A6246="Colorectal Cancer Screening", E6246="Total Expenditure ($USD per 100,000 patients)"),
SUMIFS(COL!$F:$F,COL!$A:$A,C6246,COL!$G:$G,D6246),
IF(AND(A6246="Cervical Cancer Screening", E6246="Total Expenditure ($USD per 100,000 patients)"),
SUMIFS(CERV!$F:$F,CERV!$A:$A,C6246,CERV!$G:$G,D6246),
SUMIFS(CANSCRN!$F:$F,CANSCRN!$A:$A,C6246,CANSCRN!$G:$G,D6246))))))))))))</f>
        <v>107.5165854</v>
      </c>
    </row>
    <row r="6247" spans="1:6" x14ac:dyDescent="0.2">
      <c r="A6247" s="24" t="s">
        <v>107</v>
      </c>
      <c r="B6247" s="24" t="s">
        <v>101</v>
      </c>
      <c r="C6247" s="24" t="s">
        <v>36</v>
      </c>
      <c r="D6247" s="24">
        <v>2017</v>
      </c>
      <c r="E6247" s="24" t="s">
        <v>106</v>
      </c>
      <c r="F6247">
        <f>IF(AND(A6247="PSA Testing", E6247= "Utilization Rate (per 100,000 patients)"),
SUMIFS(PSA!$D:$D,PSA!$A:$A,C6247,PSA!$G:$G,D6247),
IF(AND(A6247="Colorectal Cancer Screening", E6247="Utilization Rate (per 100,000 patients)"),
SUMIFS(COL!$D:$D,COL!$A:$A,C6247,COL!$G:$G, D6247),
IF(AND(A6247="Cervical Cancer Screening", E6247="Utilization Rate (per 100,000 patients)"),
SUMIFS(CERV!$D:$D,CERV!$A:$A,C6247,CERV!$G:$G,D6247),
IF(AND(A6247="Cancer Screening for CKD patients", E6247="Utilization Rate (per 100,000 patients)"),
SUMIFS(CANSCRN!$D:$D,CANSCRN!$A:$A,C6247,CANSCRN!$G:$G,D6247),
IF(AND(A6247="PSA Testing", E6247="Cost per service ($USD)"),
SUMIFS(PSA!$E:$E,PSA!$A:$A,C6247,PSA!$G:$G,D6247),
IF(AND(A6247="Colorectal Cancer Screening", E6247="Cost per service ($USD)"),
SUMIFS(COL!$E:$E,COL!$A:$A,C6247,COL!$G:$G,D6247),
IF(AND(A6247="Cervical Cancer Screening", E6247="Cost per service ($USD)"),
SUMIFS(CERV!$E:$E,CERV!$A:$A,C6247,CERV!$G:$G,D6247),
IF(AND(A6247="Cancer Screening for CKD patients", E6247="Cost per service ($USD)"),
SUMIFS(CANSCRN!$E:$E,CANSCRN!$A:$A,C6247,CANSCRN!$G:$G,D6247),
IF(AND(A6247="PSA Testing", E6247="Total Expenditure ($USD per 100,000 patients)"),
SUMIFS(PSA!$F:$F,PSA!$A:$A,C6247,PSA!$G:$G,D6247),
IF(AND(A6247="Colorectal Cancer Screening", E6247="Total Expenditure ($USD per 100,000 patients)"),
SUMIFS(COL!$F:$F,COL!$A:$A,C6247,COL!$G:$G,D6247),
IF(AND(A6247="Cervical Cancer Screening", E6247="Total Expenditure ($USD per 100,000 patients)"),
SUMIFS(CERV!$F:$F,CERV!$A:$A,C6247,CERV!$G:$G,D6247),
SUMIFS(CANSCRN!$F:$F,CANSCRN!$A:$A,C6247,CANSCRN!$G:$G,D6247))))))))))))</f>
        <v>135.2056364</v>
      </c>
    </row>
    <row r="6248" spans="1:6" x14ac:dyDescent="0.2">
      <c r="A6248" s="24" t="s">
        <v>107</v>
      </c>
      <c r="B6248" s="24" t="s">
        <v>101</v>
      </c>
      <c r="C6248" s="24" t="s">
        <v>36</v>
      </c>
      <c r="D6248" s="24">
        <v>2018</v>
      </c>
      <c r="E6248" s="24" t="s">
        <v>106</v>
      </c>
      <c r="F6248">
        <f>IF(AND(A6248="PSA Testing", E6248= "Utilization Rate (per 100,000 patients)"),
SUMIFS(PSA!$D:$D,PSA!$A:$A,C6248,PSA!$G:$G,D6248),
IF(AND(A6248="Colorectal Cancer Screening", E6248="Utilization Rate (per 100,000 patients)"),
SUMIFS(COL!$D:$D,COL!$A:$A,C6248,COL!$G:$G, D6248),
IF(AND(A6248="Cervical Cancer Screening", E6248="Utilization Rate (per 100,000 patients)"),
SUMIFS(CERV!$D:$D,CERV!$A:$A,C6248,CERV!$G:$G,D6248),
IF(AND(A6248="Cancer Screening for CKD patients", E6248="Utilization Rate (per 100,000 patients)"),
SUMIFS(CANSCRN!$D:$D,CANSCRN!$A:$A,C6248,CANSCRN!$G:$G,D6248),
IF(AND(A6248="PSA Testing", E6248="Cost per service ($USD)"),
SUMIFS(PSA!$E:$E,PSA!$A:$A,C6248,PSA!$G:$G,D6248),
IF(AND(A6248="Colorectal Cancer Screening", E6248="Cost per service ($USD)"),
SUMIFS(COL!$E:$E,COL!$A:$A,C6248,COL!$G:$G,D6248),
IF(AND(A6248="Cervical Cancer Screening", E6248="Cost per service ($USD)"),
SUMIFS(CERV!$E:$E,CERV!$A:$A,C6248,CERV!$G:$G,D6248),
IF(AND(A6248="Cancer Screening for CKD patients", E6248="Cost per service ($USD)"),
SUMIFS(CANSCRN!$E:$E,CANSCRN!$A:$A,C6248,CANSCRN!$G:$G,D6248),
IF(AND(A6248="PSA Testing", E6248="Total Expenditure ($USD per 100,000 patients)"),
SUMIFS(PSA!$F:$F,PSA!$A:$A,C6248,PSA!$G:$G,D6248),
IF(AND(A6248="Colorectal Cancer Screening", E6248="Total Expenditure ($USD per 100,000 patients)"),
SUMIFS(COL!$F:$F,COL!$A:$A,C6248,COL!$G:$G,D6248),
IF(AND(A6248="Cervical Cancer Screening", E6248="Total Expenditure ($USD per 100,000 patients)"),
SUMIFS(CERV!$F:$F,CERV!$A:$A,C6248,CERV!$G:$G,D6248),
SUMIFS(CANSCRN!$F:$F,CANSCRN!$A:$A,C6248,CANSCRN!$G:$G,D6248))))))))))))</f>
        <v>129.54081629999999</v>
      </c>
    </row>
    <row r="6249" spans="1:6" x14ac:dyDescent="0.2">
      <c r="A6249" s="24" t="s">
        <v>107</v>
      </c>
      <c r="B6249" s="24" t="s">
        <v>101</v>
      </c>
      <c r="C6249" s="24" t="s">
        <v>36</v>
      </c>
      <c r="D6249" s="24">
        <v>2019</v>
      </c>
      <c r="E6249" s="24" t="s">
        <v>106</v>
      </c>
      <c r="F6249">
        <f>IF(AND(A6249="PSA Testing", E6249= "Utilization Rate (per 100,000 patients)"),
SUMIFS(PSA!$D:$D,PSA!$A:$A,C6249,PSA!$G:$G,D6249),
IF(AND(A6249="Colorectal Cancer Screening", E6249="Utilization Rate (per 100,000 patients)"),
SUMIFS(COL!$D:$D,COL!$A:$A,C6249,COL!$G:$G, D6249),
IF(AND(A6249="Cervical Cancer Screening", E6249="Utilization Rate (per 100,000 patients)"),
SUMIFS(CERV!$D:$D,CERV!$A:$A,C6249,CERV!$G:$G,D6249),
IF(AND(A6249="Cancer Screening for CKD patients", E6249="Utilization Rate (per 100,000 patients)"),
SUMIFS(CANSCRN!$D:$D,CANSCRN!$A:$A,C6249,CANSCRN!$G:$G,D6249),
IF(AND(A6249="PSA Testing", E6249="Cost per service ($USD)"),
SUMIFS(PSA!$E:$E,PSA!$A:$A,C6249,PSA!$G:$G,D6249),
IF(AND(A6249="Colorectal Cancer Screening", E6249="Cost per service ($USD)"),
SUMIFS(COL!$E:$E,COL!$A:$A,C6249,COL!$G:$G,D6249),
IF(AND(A6249="Cervical Cancer Screening", E6249="Cost per service ($USD)"),
SUMIFS(CERV!$E:$E,CERV!$A:$A,C6249,CERV!$G:$G,D6249),
IF(AND(A6249="Cancer Screening for CKD patients", E6249="Cost per service ($USD)"),
SUMIFS(CANSCRN!$E:$E,CANSCRN!$A:$A,C6249,CANSCRN!$G:$G,D6249),
IF(AND(A6249="PSA Testing", E6249="Total Expenditure ($USD per 100,000 patients)"),
SUMIFS(PSA!$F:$F,PSA!$A:$A,C6249,PSA!$G:$G,D6249),
IF(AND(A6249="Colorectal Cancer Screening", E6249="Total Expenditure ($USD per 100,000 patients)"),
SUMIFS(COL!$F:$F,COL!$A:$A,C6249,COL!$G:$G,D6249),
IF(AND(A6249="Cervical Cancer Screening", E6249="Total Expenditure ($USD per 100,000 patients)"),
SUMIFS(CERV!$F:$F,CERV!$A:$A,C6249,CERV!$G:$G,D6249),
SUMIFS(CANSCRN!$F:$F,CANSCRN!$A:$A,C6249,CANSCRN!$G:$G,D6249))))))))))))</f>
        <v>119.862043</v>
      </c>
    </row>
    <row r="6250" spans="1:6" x14ac:dyDescent="0.2">
      <c r="A6250" s="24" t="s">
        <v>107</v>
      </c>
      <c r="B6250" s="24" t="s">
        <v>101</v>
      </c>
      <c r="C6250" s="24" t="s">
        <v>37</v>
      </c>
      <c r="D6250" s="24">
        <v>2009</v>
      </c>
      <c r="E6250" s="24" t="s">
        <v>106</v>
      </c>
      <c r="F6250">
        <f>IF(AND(A6250="PSA Testing", E6250= "Utilization Rate (per 100,000 patients)"),
SUMIFS(PSA!$D:$D,PSA!$A:$A,C6250,PSA!$G:$G,D6250),
IF(AND(A6250="Colorectal Cancer Screening", E6250="Utilization Rate (per 100,000 patients)"),
SUMIFS(COL!$D:$D,COL!$A:$A,C6250,COL!$G:$G, D6250),
IF(AND(A6250="Cervical Cancer Screening", E6250="Utilization Rate (per 100,000 patients)"),
SUMIFS(CERV!$D:$D,CERV!$A:$A,C6250,CERV!$G:$G,D6250),
IF(AND(A6250="Cancer Screening for CKD patients", E6250="Utilization Rate (per 100,000 patients)"),
SUMIFS(CANSCRN!$D:$D,CANSCRN!$A:$A,C6250,CANSCRN!$G:$G,D6250),
IF(AND(A6250="PSA Testing", E6250="Cost per service ($USD)"),
SUMIFS(PSA!$E:$E,PSA!$A:$A,C6250,PSA!$G:$G,D6250),
IF(AND(A6250="Colorectal Cancer Screening", E6250="Cost per service ($USD)"),
SUMIFS(COL!$E:$E,COL!$A:$A,C6250,COL!$G:$G,D6250),
IF(AND(A6250="Cervical Cancer Screening", E6250="Cost per service ($USD)"),
SUMIFS(CERV!$E:$E,CERV!$A:$A,C6250,CERV!$G:$G,D6250),
IF(AND(A6250="Cancer Screening for CKD patients", E6250="Cost per service ($USD)"),
SUMIFS(CANSCRN!$E:$E,CANSCRN!$A:$A,C6250,CANSCRN!$G:$G,D6250),
IF(AND(A6250="PSA Testing", E6250="Total Expenditure ($USD per 100,000 patients)"),
SUMIFS(PSA!$F:$F,PSA!$A:$A,C6250,PSA!$G:$G,D6250),
IF(AND(A6250="Colorectal Cancer Screening", E6250="Total Expenditure ($USD per 100,000 patients)"),
SUMIFS(COL!$F:$F,COL!$A:$A,C6250,COL!$G:$G,D6250),
IF(AND(A6250="Cervical Cancer Screening", E6250="Total Expenditure ($USD per 100,000 patients)"),
SUMIFS(CERV!$F:$F,CERV!$A:$A,C6250,CERV!$G:$G,D6250),
SUMIFS(CANSCRN!$F:$F,CANSCRN!$A:$A,C6250,CANSCRN!$G:$G,D6250))))))))))))</f>
        <v>55.859000000000002</v>
      </c>
    </row>
    <row r="6251" spans="1:6" x14ac:dyDescent="0.2">
      <c r="A6251" s="24" t="s">
        <v>107</v>
      </c>
      <c r="B6251" s="24" t="s">
        <v>101</v>
      </c>
      <c r="C6251" s="24" t="s">
        <v>37</v>
      </c>
      <c r="D6251" s="24">
        <v>2010</v>
      </c>
      <c r="E6251" s="24" t="s">
        <v>106</v>
      </c>
      <c r="F6251">
        <f>IF(AND(A6251="PSA Testing", E6251= "Utilization Rate (per 100,000 patients)"),
SUMIFS(PSA!$D:$D,PSA!$A:$A,C6251,PSA!$G:$G,D6251),
IF(AND(A6251="Colorectal Cancer Screening", E6251="Utilization Rate (per 100,000 patients)"),
SUMIFS(COL!$D:$D,COL!$A:$A,C6251,COL!$G:$G, D6251),
IF(AND(A6251="Cervical Cancer Screening", E6251="Utilization Rate (per 100,000 patients)"),
SUMIFS(CERV!$D:$D,CERV!$A:$A,C6251,CERV!$G:$G,D6251),
IF(AND(A6251="Cancer Screening for CKD patients", E6251="Utilization Rate (per 100,000 patients)"),
SUMIFS(CANSCRN!$D:$D,CANSCRN!$A:$A,C6251,CANSCRN!$G:$G,D6251),
IF(AND(A6251="PSA Testing", E6251="Cost per service ($USD)"),
SUMIFS(PSA!$E:$E,PSA!$A:$A,C6251,PSA!$G:$G,D6251),
IF(AND(A6251="Colorectal Cancer Screening", E6251="Cost per service ($USD)"),
SUMIFS(COL!$E:$E,COL!$A:$A,C6251,COL!$G:$G,D6251),
IF(AND(A6251="Cervical Cancer Screening", E6251="Cost per service ($USD)"),
SUMIFS(CERV!$E:$E,CERV!$A:$A,C6251,CERV!$G:$G,D6251),
IF(AND(A6251="Cancer Screening for CKD patients", E6251="Cost per service ($USD)"),
SUMIFS(CANSCRN!$E:$E,CANSCRN!$A:$A,C6251,CANSCRN!$G:$G,D6251),
IF(AND(A6251="PSA Testing", E6251="Total Expenditure ($USD per 100,000 patients)"),
SUMIFS(PSA!$F:$F,PSA!$A:$A,C6251,PSA!$G:$G,D6251),
IF(AND(A6251="Colorectal Cancer Screening", E6251="Total Expenditure ($USD per 100,000 patients)"),
SUMIFS(COL!$F:$F,COL!$A:$A,C6251,COL!$G:$G,D6251),
IF(AND(A6251="Cervical Cancer Screening", E6251="Total Expenditure ($USD per 100,000 patients)"),
SUMIFS(CERV!$F:$F,CERV!$A:$A,C6251,CERV!$G:$G,D6251),
SUMIFS(CANSCRN!$F:$F,CANSCRN!$A:$A,C6251,CANSCRN!$G:$G,D6251))))))))))))</f>
        <v>50.579333329999997</v>
      </c>
    </row>
    <row r="6252" spans="1:6" x14ac:dyDescent="0.2">
      <c r="A6252" s="24" t="s">
        <v>107</v>
      </c>
      <c r="B6252" s="24" t="s">
        <v>101</v>
      </c>
      <c r="C6252" s="24" t="s">
        <v>37</v>
      </c>
      <c r="D6252" s="24">
        <v>2011</v>
      </c>
      <c r="E6252" s="24" t="s">
        <v>106</v>
      </c>
      <c r="F6252">
        <f>IF(AND(A6252="PSA Testing", E6252= "Utilization Rate (per 100,000 patients)"),
SUMIFS(PSA!$D:$D,PSA!$A:$A,C6252,PSA!$G:$G,D6252),
IF(AND(A6252="Colorectal Cancer Screening", E6252="Utilization Rate (per 100,000 patients)"),
SUMIFS(COL!$D:$D,COL!$A:$A,C6252,COL!$G:$G, D6252),
IF(AND(A6252="Cervical Cancer Screening", E6252="Utilization Rate (per 100,000 patients)"),
SUMIFS(CERV!$D:$D,CERV!$A:$A,C6252,CERV!$G:$G,D6252),
IF(AND(A6252="Cancer Screening for CKD patients", E6252="Utilization Rate (per 100,000 patients)"),
SUMIFS(CANSCRN!$D:$D,CANSCRN!$A:$A,C6252,CANSCRN!$G:$G,D6252),
IF(AND(A6252="PSA Testing", E6252="Cost per service ($USD)"),
SUMIFS(PSA!$E:$E,PSA!$A:$A,C6252,PSA!$G:$G,D6252),
IF(AND(A6252="Colorectal Cancer Screening", E6252="Cost per service ($USD)"),
SUMIFS(COL!$E:$E,COL!$A:$A,C6252,COL!$G:$G,D6252),
IF(AND(A6252="Cervical Cancer Screening", E6252="Cost per service ($USD)"),
SUMIFS(CERV!$E:$E,CERV!$A:$A,C6252,CERV!$G:$G,D6252),
IF(AND(A6252="Cancer Screening for CKD patients", E6252="Cost per service ($USD)"),
SUMIFS(CANSCRN!$E:$E,CANSCRN!$A:$A,C6252,CANSCRN!$G:$G,D6252),
IF(AND(A6252="PSA Testing", E6252="Total Expenditure ($USD per 100,000 patients)"),
SUMIFS(PSA!$F:$F,PSA!$A:$A,C6252,PSA!$G:$G,D6252),
IF(AND(A6252="Colorectal Cancer Screening", E6252="Total Expenditure ($USD per 100,000 patients)"),
SUMIFS(COL!$F:$F,COL!$A:$A,C6252,COL!$G:$G,D6252),
IF(AND(A6252="Cervical Cancer Screening", E6252="Total Expenditure ($USD per 100,000 patients)"),
SUMIFS(CERV!$F:$F,CERV!$A:$A,C6252,CERV!$G:$G,D6252),
SUMIFS(CANSCRN!$F:$F,CANSCRN!$A:$A,C6252,CANSCRN!$G:$G,D6252))))))))))))</f>
        <v>101.63444440000001</v>
      </c>
    </row>
    <row r="6253" spans="1:6" x14ac:dyDescent="0.2">
      <c r="A6253" s="24" t="s">
        <v>107</v>
      </c>
      <c r="B6253" s="24" t="s">
        <v>101</v>
      </c>
      <c r="C6253" s="24" t="s">
        <v>37</v>
      </c>
      <c r="D6253" s="24">
        <v>2012</v>
      </c>
      <c r="E6253" s="24" t="s">
        <v>106</v>
      </c>
      <c r="F6253">
        <f>IF(AND(A6253="PSA Testing", E6253= "Utilization Rate (per 100,000 patients)"),
SUMIFS(PSA!$D:$D,PSA!$A:$A,C6253,PSA!$G:$G,D6253),
IF(AND(A6253="Colorectal Cancer Screening", E6253="Utilization Rate (per 100,000 patients)"),
SUMIFS(COL!$D:$D,COL!$A:$A,C6253,COL!$G:$G, D6253),
IF(AND(A6253="Cervical Cancer Screening", E6253="Utilization Rate (per 100,000 patients)"),
SUMIFS(CERV!$D:$D,CERV!$A:$A,C6253,CERV!$G:$G,D6253),
IF(AND(A6253="Cancer Screening for CKD patients", E6253="Utilization Rate (per 100,000 patients)"),
SUMIFS(CANSCRN!$D:$D,CANSCRN!$A:$A,C6253,CANSCRN!$G:$G,D6253),
IF(AND(A6253="PSA Testing", E6253="Cost per service ($USD)"),
SUMIFS(PSA!$E:$E,PSA!$A:$A,C6253,PSA!$G:$G,D6253),
IF(AND(A6253="Colorectal Cancer Screening", E6253="Cost per service ($USD)"),
SUMIFS(COL!$E:$E,COL!$A:$A,C6253,COL!$G:$G,D6253),
IF(AND(A6253="Cervical Cancer Screening", E6253="Cost per service ($USD)"),
SUMIFS(CERV!$E:$E,CERV!$A:$A,C6253,CERV!$G:$G,D6253),
IF(AND(A6253="Cancer Screening for CKD patients", E6253="Cost per service ($USD)"),
SUMIFS(CANSCRN!$E:$E,CANSCRN!$A:$A,C6253,CANSCRN!$G:$G,D6253),
IF(AND(A6253="PSA Testing", E6253="Total Expenditure ($USD per 100,000 patients)"),
SUMIFS(PSA!$F:$F,PSA!$A:$A,C6253,PSA!$G:$G,D6253),
IF(AND(A6253="Colorectal Cancer Screening", E6253="Total Expenditure ($USD per 100,000 patients)"),
SUMIFS(COL!$F:$F,COL!$A:$A,C6253,COL!$G:$G,D6253),
IF(AND(A6253="Cervical Cancer Screening", E6253="Total Expenditure ($USD per 100,000 patients)"),
SUMIFS(CERV!$F:$F,CERV!$A:$A,C6253,CERV!$G:$G,D6253),
SUMIFS(CANSCRN!$F:$F,CANSCRN!$A:$A,C6253,CANSCRN!$G:$G,D6253))))))))))))</f>
        <v>80.477222220000002</v>
      </c>
    </row>
    <row r="6254" spans="1:6" x14ac:dyDescent="0.2">
      <c r="A6254" s="24" t="s">
        <v>107</v>
      </c>
      <c r="B6254" s="24" t="s">
        <v>101</v>
      </c>
      <c r="C6254" s="24" t="s">
        <v>37</v>
      </c>
      <c r="D6254" s="24">
        <v>2013</v>
      </c>
      <c r="E6254" s="24" t="s">
        <v>106</v>
      </c>
      <c r="F6254">
        <f>IF(AND(A6254="PSA Testing", E6254= "Utilization Rate (per 100,000 patients)"),
SUMIFS(PSA!$D:$D,PSA!$A:$A,C6254,PSA!$G:$G,D6254),
IF(AND(A6254="Colorectal Cancer Screening", E6254="Utilization Rate (per 100,000 patients)"),
SUMIFS(COL!$D:$D,COL!$A:$A,C6254,COL!$G:$G, D6254),
IF(AND(A6254="Cervical Cancer Screening", E6254="Utilization Rate (per 100,000 patients)"),
SUMIFS(CERV!$D:$D,CERV!$A:$A,C6254,CERV!$G:$G,D6254),
IF(AND(A6254="Cancer Screening for CKD patients", E6254="Utilization Rate (per 100,000 patients)"),
SUMIFS(CANSCRN!$D:$D,CANSCRN!$A:$A,C6254,CANSCRN!$G:$G,D6254),
IF(AND(A6254="PSA Testing", E6254="Cost per service ($USD)"),
SUMIFS(PSA!$E:$E,PSA!$A:$A,C6254,PSA!$G:$G,D6254),
IF(AND(A6254="Colorectal Cancer Screening", E6254="Cost per service ($USD)"),
SUMIFS(COL!$E:$E,COL!$A:$A,C6254,COL!$G:$G,D6254),
IF(AND(A6254="Cervical Cancer Screening", E6254="Cost per service ($USD)"),
SUMIFS(CERV!$E:$E,CERV!$A:$A,C6254,CERV!$G:$G,D6254),
IF(AND(A6254="Cancer Screening for CKD patients", E6254="Cost per service ($USD)"),
SUMIFS(CANSCRN!$E:$E,CANSCRN!$A:$A,C6254,CANSCRN!$G:$G,D6254),
IF(AND(A6254="PSA Testing", E6254="Total Expenditure ($USD per 100,000 patients)"),
SUMIFS(PSA!$F:$F,PSA!$A:$A,C6254,PSA!$G:$G,D6254),
IF(AND(A6254="Colorectal Cancer Screening", E6254="Total Expenditure ($USD per 100,000 patients)"),
SUMIFS(COL!$F:$F,COL!$A:$A,C6254,COL!$G:$G,D6254),
IF(AND(A6254="Cervical Cancer Screening", E6254="Total Expenditure ($USD per 100,000 patients)"),
SUMIFS(CERV!$F:$F,CERV!$A:$A,C6254,CERV!$G:$G,D6254),
SUMIFS(CANSCRN!$F:$F,CANSCRN!$A:$A,C6254,CANSCRN!$G:$G,D6254))))))))))))</f>
        <v>74.383684209999998</v>
      </c>
    </row>
    <row r="6255" spans="1:6" x14ac:dyDescent="0.2">
      <c r="A6255" s="24" t="s">
        <v>107</v>
      </c>
      <c r="B6255" s="24" t="s">
        <v>101</v>
      </c>
      <c r="C6255" s="24" t="s">
        <v>37</v>
      </c>
      <c r="D6255" s="24">
        <v>2014</v>
      </c>
      <c r="E6255" s="24" t="s">
        <v>106</v>
      </c>
      <c r="F6255">
        <f>IF(AND(A6255="PSA Testing", E6255= "Utilization Rate (per 100,000 patients)"),
SUMIFS(PSA!$D:$D,PSA!$A:$A,C6255,PSA!$G:$G,D6255),
IF(AND(A6255="Colorectal Cancer Screening", E6255="Utilization Rate (per 100,000 patients)"),
SUMIFS(COL!$D:$D,COL!$A:$A,C6255,COL!$G:$G, D6255),
IF(AND(A6255="Cervical Cancer Screening", E6255="Utilization Rate (per 100,000 patients)"),
SUMIFS(CERV!$D:$D,CERV!$A:$A,C6255,CERV!$G:$G,D6255),
IF(AND(A6255="Cancer Screening for CKD patients", E6255="Utilization Rate (per 100,000 patients)"),
SUMIFS(CANSCRN!$D:$D,CANSCRN!$A:$A,C6255,CANSCRN!$G:$G,D6255),
IF(AND(A6255="PSA Testing", E6255="Cost per service ($USD)"),
SUMIFS(PSA!$E:$E,PSA!$A:$A,C6255,PSA!$G:$G,D6255),
IF(AND(A6255="Colorectal Cancer Screening", E6255="Cost per service ($USD)"),
SUMIFS(COL!$E:$E,COL!$A:$A,C6255,COL!$G:$G,D6255),
IF(AND(A6255="Cervical Cancer Screening", E6255="Cost per service ($USD)"),
SUMIFS(CERV!$E:$E,CERV!$A:$A,C6255,CERV!$G:$G,D6255),
IF(AND(A6255="Cancer Screening for CKD patients", E6255="Cost per service ($USD)"),
SUMIFS(CANSCRN!$E:$E,CANSCRN!$A:$A,C6255,CANSCRN!$G:$G,D6255),
IF(AND(A6255="PSA Testing", E6255="Total Expenditure ($USD per 100,000 patients)"),
SUMIFS(PSA!$F:$F,PSA!$A:$A,C6255,PSA!$G:$G,D6255),
IF(AND(A6255="Colorectal Cancer Screening", E6255="Total Expenditure ($USD per 100,000 patients)"),
SUMIFS(COL!$F:$F,COL!$A:$A,C6255,COL!$G:$G,D6255),
IF(AND(A6255="Cervical Cancer Screening", E6255="Total Expenditure ($USD per 100,000 patients)"),
SUMIFS(CERV!$F:$F,CERV!$A:$A,C6255,CERV!$G:$G,D6255),
SUMIFS(CANSCRN!$F:$F,CANSCRN!$A:$A,C6255,CANSCRN!$G:$G,D6255))))))))))))</f>
        <v>101.3438462</v>
      </c>
    </row>
    <row r="6256" spans="1:6" x14ac:dyDescent="0.2">
      <c r="A6256" s="24" t="s">
        <v>107</v>
      </c>
      <c r="B6256" s="24" t="s">
        <v>101</v>
      </c>
      <c r="C6256" s="24" t="s">
        <v>37</v>
      </c>
      <c r="D6256" s="24">
        <v>2015</v>
      </c>
      <c r="E6256" s="24" t="s">
        <v>106</v>
      </c>
      <c r="F6256">
        <f>IF(AND(A6256="PSA Testing", E6256= "Utilization Rate (per 100,000 patients)"),
SUMIFS(PSA!$D:$D,PSA!$A:$A,C6256,PSA!$G:$G,D6256),
IF(AND(A6256="Colorectal Cancer Screening", E6256="Utilization Rate (per 100,000 patients)"),
SUMIFS(COL!$D:$D,COL!$A:$A,C6256,COL!$G:$G, D6256),
IF(AND(A6256="Cervical Cancer Screening", E6256="Utilization Rate (per 100,000 patients)"),
SUMIFS(CERV!$D:$D,CERV!$A:$A,C6256,CERV!$G:$G,D6256),
IF(AND(A6256="Cancer Screening for CKD patients", E6256="Utilization Rate (per 100,000 patients)"),
SUMIFS(CANSCRN!$D:$D,CANSCRN!$A:$A,C6256,CANSCRN!$G:$G,D6256),
IF(AND(A6256="PSA Testing", E6256="Cost per service ($USD)"),
SUMIFS(PSA!$E:$E,PSA!$A:$A,C6256,PSA!$G:$G,D6256),
IF(AND(A6256="Colorectal Cancer Screening", E6256="Cost per service ($USD)"),
SUMIFS(COL!$E:$E,COL!$A:$A,C6256,COL!$G:$G,D6256),
IF(AND(A6256="Cervical Cancer Screening", E6256="Cost per service ($USD)"),
SUMIFS(CERV!$E:$E,CERV!$A:$A,C6256,CERV!$G:$G,D6256),
IF(AND(A6256="Cancer Screening for CKD patients", E6256="Cost per service ($USD)"),
SUMIFS(CANSCRN!$E:$E,CANSCRN!$A:$A,C6256,CANSCRN!$G:$G,D6256),
IF(AND(A6256="PSA Testing", E6256="Total Expenditure ($USD per 100,000 patients)"),
SUMIFS(PSA!$F:$F,PSA!$A:$A,C6256,PSA!$G:$G,D6256),
IF(AND(A6256="Colorectal Cancer Screening", E6256="Total Expenditure ($USD per 100,000 patients)"),
SUMIFS(COL!$F:$F,COL!$A:$A,C6256,COL!$G:$G,D6256),
IF(AND(A6256="Cervical Cancer Screening", E6256="Total Expenditure ($USD per 100,000 patients)"),
SUMIFS(CERV!$F:$F,CERV!$A:$A,C6256,CERV!$G:$G,D6256),
SUMIFS(CANSCRN!$F:$F,CANSCRN!$A:$A,C6256,CANSCRN!$G:$G,D6256))))))))))))</f>
        <v>117.77</v>
      </c>
    </row>
    <row r="6257" spans="1:6" x14ac:dyDescent="0.2">
      <c r="A6257" s="24" t="s">
        <v>107</v>
      </c>
      <c r="B6257" s="24" t="s">
        <v>101</v>
      </c>
      <c r="C6257" s="24" t="s">
        <v>37</v>
      </c>
      <c r="D6257" s="24">
        <v>2016</v>
      </c>
      <c r="E6257" s="24" t="s">
        <v>106</v>
      </c>
      <c r="F6257">
        <f>IF(AND(A6257="PSA Testing", E6257= "Utilization Rate (per 100,000 patients)"),
SUMIFS(PSA!$D:$D,PSA!$A:$A,C6257,PSA!$G:$G,D6257),
IF(AND(A6257="Colorectal Cancer Screening", E6257="Utilization Rate (per 100,000 patients)"),
SUMIFS(COL!$D:$D,COL!$A:$A,C6257,COL!$G:$G, D6257),
IF(AND(A6257="Cervical Cancer Screening", E6257="Utilization Rate (per 100,000 patients)"),
SUMIFS(CERV!$D:$D,CERV!$A:$A,C6257,CERV!$G:$G,D6257),
IF(AND(A6257="Cancer Screening for CKD patients", E6257="Utilization Rate (per 100,000 patients)"),
SUMIFS(CANSCRN!$D:$D,CANSCRN!$A:$A,C6257,CANSCRN!$G:$G,D6257),
IF(AND(A6257="PSA Testing", E6257="Cost per service ($USD)"),
SUMIFS(PSA!$E:$E,PSA!$A:$A,C6257,PSA!$G:$G,D6257),
IF(AND(A6257="Colorectal Cancer Screening", E6257="Cost per service ($USD)"),
SUMIFS(COL!$E:$E,COL!$A:$A,C6257,COL!$G:$G,D6257),
IF(AND(A6257="Cervical Cancer Screening", E6257="Cost per service ($USD)"),
SUMIFS(CERV!$E:$E,CERV!$A:$A,C6257,CERV!$G:$G,D6257),
IF(AND(A6257="Cancer Screening for CKD patients", E6257="Cost per service ($USD)"),
SUMIFS(CANSCRN!$E:$E,CANSCRN!$A:$A,C6257,CANSCRN!$G:$G,D6257),
IF(AND(A6257="PSA Testing", E6257="Total Expenditure ($USD per 100,000 patients)"),
SUMIFS(PSA!$F:$F,PSA!$A:$A,C6257,PSA!$G:$G,D6257),
IF(AND(A6257="Colorectal Cancer Screening", E6257="Total Expenditure ($USD per 100,000 patients)"),
SUMIFS(COL!$F:$F,COL!$A:$A,C6257,COL!$G:$G,D6257),
IF(AND(A6257="Cervical Cancer Screening", E6257="Total Expenditure ($USD per 100,000 patients)"),
SUMIFS(CERV!$F:$F,CERV!$A:$A,C6257,CERV!$G:$G,D6257),
SUMIFS(CANSCRN!$F:$F,CANSCRN!$A:$A,C6257,CANSCRN!$G:$G,D6257))))))))))))</f>
        <v>153.59</v>
      </c>
    </row>
    <row r="6258" spans="1:6" x14ac:dyDescent="0.2">
      <c r="A6258" s="24" t="s">
        <v>107</v>
      </c>
      <c r="B6258" s="24" t="s">
        <v>101</v>
      </c>
      <c r="C6258" s="24" t="s">
        <v>37</v>
      </c>
      <c r="D6258" s="24">
        <v>2017</v>
      </c>
      <c r="E6258" s="24" t="s">
        <v>106</v>
      </c>
      <c r="F6258">
        <f>IF(AND(A6258="PSA Testing", E6258= "Utilization Rate (per 100,000 patients)"),
SUMIFS(PSA!$D:$D,PSA!$A:$A,C6258,PSA!$G:$G,D6258),
IF(AND(A6258="Colorectal Cancer Screening", E6258="Utilization Rate (per 100,000 patients)"),
SUMIFS(COL!$D:$D,COL!$A:$A,C6258,COL!$G:$G, D6258),
IF(AND(A6258="Cervical Cancer Screening", E6258="Utilization Rate (per 100,000 patients)"),
SUMIFS(CERV!$D:$D,CERV!$A:$A,C6258,CERV!$G:$G,D6258),
IF(AND(A6258="Cancer Screening for CKD patients", E6258="Utilization Rate (per 100,000 patients)"),
SUMIFS(CANSCRN!$D:$D,CANSCRN!$A:$A,C6258,CANSCRN!$G:$G,D6258),
IF(AND(A6258="PSA Testing", E6258="Cost per service ($USD)"),
SUMIFS(PSA!$E:$E,PSA!$A:$A,C6258,PSA!$G:$G,D6258),
IF(AND(A6258="Colorectal Cancer Screening", E6258="Cost per service ($USD)"),
SUMIFS(COL!$E:$E,COL!$A:$A,C6258,COL!$G:$G,D6258),
IF(AND(A6258="Cervical Cancer Screening", E6258="Cost per service ($USD)"),
SUMIFS(CERV!$E:$E,CERV!$A:$A,C6258,CERV!$G:$G,D6258),
IF(AND(A6258="Cancer Screening for CKD patients", E6258="Cost per service ($USD)"),
SUMIFS(CANSCRN!$E:$E,CANSCRN!$A:$A,C6258,CANSCRN!$G:$G,D6258),
IF(AND(A6258="PSA Testing", E6258="Total Expenditure ($USD per 100,000 patients)"),
SUMIFS(PSA!$F:$F,PSA!$A:$A,C6258,PSA!$G:$G,D6258),
IF(AND(A6258="Colorectal Cancer Screening", E6258="Total Expenditure ($USD per 100,000 patients)"),
SUMIFS(COL!$F:$F,COL!$A:$A,C6258,COL!$G:$G,D6258),
IF(AND(A6258="Cervical Cancer Screening", E6258="Total Expenditure ($USD per 100,000 patients)"),
SUMIFS(CERV!$F:$F,CERV!$A:$A,C6258,CERV!$G:$G,D6258),
SUMIFS(CANSCRN!$F:$F,CANSCRN!$A:$A,C6258,CANSCRN!$G:$G,D6258))))))))))))</f>
        <v>200.17461539999999</v>
      </c>
    </row>
    <row r="6259" spans="1:6" x14ac:dyDescent="0.2">
      <c r="A6259" s="24" t="s">
        <v>107</v>
      </c>
      <c r="B6259" s="24" t="s">
        <v>101</v>
      </c>
      <c r="C6259" s="24" t="s">
        <v>37</v>
      </c>
      <c r="D6259" s="24">
        <v>2018</v>
      </c>
      <c r="E6259" s="24" t="s">
        <v>106</v>
      </c>
      <c r="F6259">
        <f>IF(AND(A6259="PSA Testing", E6259= "Utilization Rate (per 100,000 patients)"),
SUMIFS(PSA!$D:$D,PSA!$A:$A,C6259,PSA!$G:$G,D6259),
IF(AND(A6259="Colorectal Cancer Screening", E6259="Utilization Rate (per 100,000 patients)"),
SUMIFS(COL!$D:$D,COL!$A:$A,C6259,COL!$G:$G, D6259),
IF(AND(A6259="Cervical Cancer Screening", E6259="Utilization Rate (per 100,000 patients)"),
SUMIFS(CERV!$D:$D,CERV!$A:$A,C6259,CERV!$G:$G,D6259),
IF(AND(A6259="Cancer Screening for CKD patients", E6259="Utilization Rate (per 100,000 patients)"),
SUMIFS(CANSCRN!$D:$D,CANSCRN!$A:$A,C6259,CANSCRN!$G:$G,D6259),
IF(AND(A6259="PSA Testing", E6259="Cost per service ($USD)"),
SUMIFS(PSA!$E:$E,PSA!$A:$A,C6259,PSA!$G:$G,D6259),
IF(AND(A6259="Colorectal Cancer Screening", E6259="Cost per service ($USD)"),
SUMIFS(COL!$E:$E,COL!$A:$A,C6259,COL!$G:$G,D6259),
IF(AND(A6259="Cervical Cancer Screening", E6259="Cost per service ($USD)"),
SUMIFS(CERV!$E:$E,CERV!$A:$A,C6259,CERV!$G:$G,D6259),
IF(AND(A6259="Cancer Screening for CKD patients", E6259="Cost per service ($USD)"),
SUMIFS(CANSCRN!$E:$E,CANSCRN!$A:$A,C6259,CANSCRN!$G:$G,D6259),
IF(AND(A6259="PSA Testing", E6259="Total Expenditure ($USD per 100,000 patients)"),
SUMIFS(PSA!$F:$F,PSA!$A:$A,C6259,PSA!$G:$G,D6259),
IF(AND(A6259="Colorectal Cancer Screening", E6259="Total Expenditure ($USD per 100,000 patients)"),
SUMIFS(COL!$F:$F,COL!$A:$A,C6259,COL!$G:$G,D6259),
IF(AND(A6259="Cervical Cancer Screening", E6259="Total Expenditure ($USD per 100,000 patients)"),
SUMIFS(CERV!$F:$F,CERV!$A:$A,C6259,CERV!$G:$G,D6259),
SUMIFS(CANSCRN!$F:$F,CANSCRN!$A:$A,C6259,CANSCRN!$G:$G,D6259))))))))))))</f>
        <v>213.20571430000001</v>
      </c>
    </row>
    <row r="6260" spans="1:6" x14ac:dyDescent="0.2">
      <c r="A6260" s="24" t="s">
        <v>107</v>
      </c>
      <c r="B6260" s="24" t="s">
        <v>101</v>
      </c>
      <c r="C6260" s="24" t="s">
        <v>37</v>
      </c>
      <c r="D6260" s="24">
        <v>2019</v>
      </c>
      <c r="E6260" s="24" t="s">
        <v>106</v>
      </c>
      <c r="F6260">
        <f>IF(AND(A6260="PSA Testing", E6260= "Utilization Rate (per 100,000 patients)"),
SUMIFS(PSA!$D:$D,PSA!$A:$A,C6260,PSA!$G:$G,D6260),
IF(AND(A6260="Colorectal Cancer Screening", E6260="Utilization Rate (per 100,000 patients)"),
SUMIFS(COL!$D:$D,COL!$A:$A,C6260,COL!$G:$G, D6260),
IF(AND(A6260="Cervical Cancer Screening", E6260="Utilization Rate (per 100,000 patients)"),
SUMIFS(CERV!$D:$D,CERV!$A:$A,C6260,CERV!$G:$G,D6260),
IF(AND(A6260="Cancer Screening for CKD patients", E6260="Utilization Rate (per 100,000 patients)"),
SUMIFS(CANSCRN!$D:$D,CANSCRN!$A:$A,C6260,CANSCRN!$G:$G,D6260),
IF(AND(A6260="PSA Testing", E6260="Cost per service ($USD)"),
SUMIFS(PSA!$E:$E,PSA!$A:$A,C6260,PSA!$G:$G,D6260),
IF(AND(A6260="Colorectal Cancer Screening", E6260="Cost per service ($USD)"),
SUMIFS(COL!$E:$E,COL!$A:$A,C6260,COL!$G:$G,D6260),
IF(AND(A6260="Cervical Cancer Screening", E6260="Cost per service ($USD)"),
SUMIFS(CERV!$E:$E,CERV!$A:$A,C6260,CERV!$G:$G,D6260),
IF(AND(A6260="Cancer Screening for CKD patients", E6260="Cost per service ($USD)"),
SUMIFS(CANSCRN!$E:$E,CANSCRN!$A:$A,C6260,CANSCRN!$G:$G,D6260),
IF(AND(A6260="PSA Testing", E6260="Total Expenditure ($USD per 100,000 patients)"),
SUMIFS(PSA!$F:$F,PSA!$A:$A,C6260,PSA!$G:$G,D6260),
IF(AND(A6260="Colorectal Cancer Screening", E6260="Total Expenditure ($USD per 100,000 patients)"),
SUMIFS(COL!$F:$F,COL!$A:$A,C6260,COL!$G:$G,D6260),
IF(AND(A6260="Cervical Cancer Screening", E6260="Total Expenditure ($USD per 100,000 patients)"),
SUMIFS(CERV!$F:$F,CERV!$A:$A,C6260,CERV!$G:$G,D6260),
SUMIFS(CANSCRN!$F:$F,CANSCRN!$A:$A,C6260,CANSCRN!$G:$G,D6260))))))))))))</f>
        <v>128.0286667</v>
      </c>
    </row>
    <row r="6261" spans="1:6" x14ac:dyDescent="0.2">
      <c r="A6261" s="24" t="s">
        <v>107</v>
      </c>
      <c r="B6261" s="24" t="s">
        <v>101</v>
      </c>
      <c r="C6261" s="24" t="s">
        <v>38</v>
      </c>
      <c r="D6261" s="24">
        <v>2009</v>
      </c>
      <c r="E6261" s="24" t="s">
        <v>106</v>
      </c>
      <c r="F6261">
        <f>IF(AND(A6261="PSA Testing", E6261= "Utilization Rate (per 100,000 patients)"),
SUMIFS(PSA!$D:$D,PSA!$A:$A,C6261,PSA!$G:$G,D6261),
IF(AND(A6261="Colorectal Cancer Screening", E6261="Utilization Rate (per 100,000 patients)"),
SUMIFS(COL!$D:$D,COL!$A:$A,C6261,COL!$G:$G, D6261),
IF(AND(A6261="Cervical Cancer Screening", E6261="Utilization Rate (per 100,000 patients)"),
SUMIFS(CERV!$D:$D,CERV!$A:$A,C6261,CERV!$G:$G,D6261),
IF(AND(A6261="Cancer Screening for CKD patients", E6261="Utilization Rate (per 100,000 patients)"),
SUMIFS(CANSCRN!$D:$D,CANSCRN!$A:$A,C6261,CANSCRN!$G:$G,D6261),
IF(AND(A6261="PSA Testing", E6261="Cost per service ($USD)"),
SUMIFS(PSA!$E:$E,PSA!$A:$A,C6261,PSA!$G:$G,D6261),
IF(AND(A6261="Colorectal Cancer Screening", E6261="Cost per service ($USD)"),
SUMIFS(COL!$E:$E,COL!$A:$A,C6261,COL!$G:$G,D6261),
IF(AND(A6261="Cervical Cancer Screening", E6261="Cost per service ($USD)"),
SUMIFS(CERV!$E:$E,CERV!$A:$A,C6261,CERV!$G:$G,D6261),
IF(AND(A6261="Cancer Screening for CKD patients", E6261="Cost per service ($USD)"),
SUMIFS(CANSCRN!$E:$E,CANSCRN!$A:$A,C6261,CANSCRN!$G:$G,D6261),
IF(AND(A6261="PSA Testing", E6261="Total Expenditure ($USD per 100,000 patients)"),
SUMIFS(PSA!$F:$F,PSA!$A:$A,C6261,PSA!$G:$G,D6261),
IF(AND(A6261="Colorectal Cancer Screening", E6261="Total Expenditure ($USD per 100,000 patients)"),
SUMIFS(COL!$F:$F,COL!$A:$A,C6261,COL!$G:$G,D6261),
IF(AND(A6261="Cervical Cancer Screening", E6261="Total Expenditure ($USD per 100,000 patients)"),
SUMIFS(CERV!$F:$F,CERV!$A:$A,C6261,CERV!$G:$G,D6261),
SUMIFS(CANSCRN!$F:$F,CANSCRN!$A:$A,C6261,CANSCRN!$G:$G,D6261))))))))))))</f>
        <v>85.009032259999998</v>
      </c>
    </row>
    <row r="6262" spans="1:6" x14ac:dyDescent="0.2">
      <c r="A6262" s="24" t="s">
        <v>107</v>
      </c>
      <c r="B6262" s="24" t="s">
        <v>101</v>
      </c>
      <c r="C6262" s="24" t="s">
        <v>38</v>
      </c>
      <c r="D6262" s="24">
        <v>2010</v>
      </c>
      <c r="E6262" s="24" t="s">
        <v>106</v>
      </c>
      <c r="F6262">
        <f>IF(AND(A6262="PSA Testing", E6262= "Utilization Rate (per 100,000 patients)"),
SUMIFS(PSA!$D:$D,PSA!$A:$A,C6262,PSA!$G:$G,D6262),
IF(AND(A6262="Colorectal Cancer Screening", E6262="Utilization Rate (per 100,000 patients)"),
SUMIFS(COL!$D:$D,COL!$A:$A,C6262,COL!$G:$G, D6262),
IF(AND(A6262="Cervical Cancer Screening", E6262="Utilization Rate (per 100,000 patients)"),
SUMIFS(CERV!$D:$D,CERV!$A:$A,C6262,CERV!$G:$G,D6262),
IF(AND(A6262="Cancer Screening for CKD patients", E6262="Utilization Rate (per 100,000 patients)"),
SUMIFS(CANSCRN!$D:$D,CANSCRN!$A:$A,C6262,CANSCRN!$G:$G,D6262),
IF(AND(A6262="PSA Testing", E6262="Cost per service ($USD)"),
SUMIFS(PSA!$E:$E,PSA!$A:$A,C6262,PSA!$G:$G,D6262),
IF(AND(A6262="Colorectal Cancer Screening", E6262="Cost per service ($USD)"),
SUMIFS(COL!$E:$E,COL!$A:$A,C6262,COL!$G:$G,D6262),
IF(AND(A6262="Cervical Cancer Screening", E6262="Cost per service ($USD)"),
SUMIFS(CERV!$E:$E,CERV!$A:$A,C6262,CERV!$G:$G,D6262),
IF(AND(A6262="Cancer Screening for CKD patients", E6262="Cost per service ($USD)"),
SUMIFS(CANSCRN!$E:$E,CANSCRN!$A:$A,C6262,CANSCRN!$G:$G,D6262),
IF(AND(A6262="PSA Testing", E6262="Total Expenditure ($USD per 100,000 patients)"),
SUMIFS(PSA!$F:$F,PSA!$A:$A,C6262,PSA!$G:$G,D6262),
IF(AND(A6262="Colorectal Cancer Screening", E6262="Total Expenditure ($USD per 100,000 patients)"),
SUMIFS(COL!$F:$F,COL!$A:$A,C6262,COL!$G:$G,D6262),
IF(AND(A6262="Cervical Cancer Screening", E6262="Total Expenditure ($USD per 100,000 patients)"),
SUMIFS(CERV!$F:$F,CERV!$A:$A,C6262,CERV!$G:$G,D6262),
SUMIFS(CANSCRN!$F:$F,CANSCRN!$A:$A,C6262,CANSCRN!$G:$G,D6262))))))))))))</f>
        <v>70.745384619999996</v>
      </c>
    </row>
    <row r="6263" spans="1:6" x14ac:dyDescent="0.2">
      <c r="A6263" s="24" t="s">
        <v>107</v>
      </c>
      <c r="B6263" s="24" t="s">
        <v>101</v>
      </c>
      <c r="C6263" s="24" t="s">
        <v>38</v>
      </c>
      <c r="D6263" s="24">
        <v>2011</v>
      </c>
      <c r="E6263" s="24" t="s">
        <v>106</v>
      </c>
      <c r="F6263">
        <f>IF(AND(A6263="PSA Testing", E6263= "Utilization Rate (per 100,000 patients)"),
SUMIFS(PSA!$D:$D,PSA!$A:$A,C6263,PSA!$G:$G,D6263),
IF(AND(A6263="Colorectal Cancer Screening", E6263="Utilization Rate (per 100,000 patients)"),
SUMIFS(COL!$D:$D,COL!$A:$A,C6263,COL!$G:$G, D6263),
IF(AND(A6263="Cervical Cancer Screening", E6263="Utilization Rate (per 100,000 patients)"),
SUMIFS(CERV!$D:$D,CERV!$A:$A,C6263,CERV!$G:$G,D6263),
IF(AND(A6263="Cancer Screening for CKD patients", E6263="Utilization Rate (per 100,000 patients)"),
SUMIFS(CANSCRN!$D:$D,CANSCRN!$A:$A,C6263,CANSCRN!$G:$G,D6263),
IF(AND(A6263="PSA Testing", E6263="Cost per service ($USD)"),
SUMIFS(PSA!$E:$E,PSA!$A:$A,C6263,PSA!$G:$G,D6263),
IF(AND(A6263="Colorectal Cancer Screening", E6263="Cost per service ($USD)"),
SUMIFS(COL!$E:$E,COL!$A:$A,C6263,COL!$G:$G,D6263),
IF(AND(A6263="Cervical Cancer Screening", E6263="Cost per service ($USD)"),
SUMIFS(CERV!$E:$E,CERV!$A:$A,C6263,CERV!$G:$G,D6263),
IF(AND(A6263="Cancer Screening for CKD patients", E6263="Cost per service ($USD)"),
SUMIFS(CANSCRN!$E:$E,CANSCRN!$A:$A,C6263,CANSCRN!$G:$G,D6263),
IF(AND(A6263="PSA Testing", E6263="Total Expenditure ($USD per 100,000 patients)"),
SUMIFS(PSA!$F:$F,PSA!$A:$A,C6263,PSA!$G:$G,D6263),
IF(AND(A6263="Colorectal Cancer Screening", E6263="Total Expenditure ($USD per 100,000 patients)"),
SUMIFS(COL!$F:$F,COL!$A:$A,C6263,COL!$G:$G,D6263),
IF(AND(A6263="Cervical Cancer Screening", E6263="Total Expenditure ($USD per 100,000 patients)"),
SUMIFS(CERV!$F:$F,CERV!$A:$A,C6263,CERV!$G:$G,D6263),
SUMIFS(CANSCRN!$F:$F,CANSCRN!$A:$A,C6263,CANSCRN!$G:$G,D6263))))))))))))</f>
        <v>48.103999999999999</v>
      </c>
    </row>
    <row r="6264" spans="1:6" x14ac:dyDescent="0.2">
      <c r="A6264" s="24" t="s">
        <v>107</v>
      </c>
      <c r="B6264" s="24" t="s">
        <v>101</v>
      </c>
      <c r="C6264" s="24" t="s">
        <v>38</v>
      </c>
      <c r="D6264" s="24">
        <v>2012</v>
      </c>
      <c r="E6264" s="24" t="s">
        <v>106</v>
      </c>
      <c r="F6264">
        <f>IF(AND(A6264="PSA Testing", E6264= "Utilization Rate (per 100,000 patients)"),
SUMIFS(PSA!$D:$D,PSA!$A:$A,C6264,PSA!$G:$G,D6264),
IF(AND(A6264="Colorectal Cancer Screening", E6264="Utilization Rate (per 100,000 patients)"),
SUMIFS(COL!$D:$D,COL!$A:$A,C6264,COL!$G:$G, D6264),
IF(AND(A6264="Cervical Cancer Screening", E6264="Utilization Rate (per 100,000 patients)"),
SUMIFS(CERV!$D:$D,CERV!$A:$A,C6264,CERV!$G:$G,D6264),
IF(AND(A6264="Cancer Screening for CKD patients", E6264="Utilization Rate (per 100,000 patients)"),
SUMIFS(CANSCRN!$D:$D,CANSCRN!$A:$A,C6264,CANSCRN!$G:$G,D6264),
IF(AND(A6264="PSA Testing", E6264="Cost per service ($USD)"),
SUMIFS(PSA!$E:$E,PSA!$A:$A,C6264,PSA!$G:$G,D6264),
IF(AND(A6264="Colorectal Cancer Screening", E6264="Cost per service ($USD)"),
SUMIFS(COL!$E:$E,COL!$A:$A,C6264,COL!$G:$G,D6264),
IF(AND(A6264="Cervical Cancer Screening", E6264="Cost per service ($USD)"),
SUMIFS(CERV!$E:$E,CERV!$A:$A,C6264,CERV!$G:$G,D6264),
IF(AND(A6264="Cancer Screening for CKD patients", E6264="Cost per service ($USD)"),
SUMIFS(CANSCRN!$E:$E,CANSCRN!$A:$A,C6264,CANSCRN!$G:$G,D6264),
IF(AND(A6264="PSA Testing", E6264="Total Expenditure ($USD per 100,000 patients)"),
SUMIFS(PSA!$F:$F,PSA!$A:$A,C6264,PSA!$G:$G,D6264),
IF(AND(A6264="Colorectal Cancer Screening", E6264="Total Expenditure ($USD per 100,000 patients)"),
SUMIFS(COL!$F:$F,COL!$A:$A,C6264,COL!$G:$G,D6264),
IF(AND(A6264="Cervical Cancer Screening", E6264="Total Expenditure ($USD per 100,000 patients)"),
SUMIFS(CERV!$F:$F,CERV!$A:$A,C6264,CERV!$G:$G,D6264),
SUMIFS(CANSCRN!$F:$F,CANSCRN!$A:$A,C6264,CANSCRN!$G:$G,D6264))))))))))))</f>
        <v>0</v>
      </c>
    </row>
    <row r="6265" spans="1:6" x14ac:dyDescent="0.2">
      <c r="A6265" s="24" t="s">
        <v>107</v>
      </c>
      <c r="B6265" s="24" t="s">
        <v>101</v>
      </c>
      <c r="C6265" s="24" t="s">
        <v>38</v>
      </c>
      <c r="D6265" s="24">
        <v>2013</v>
      </c>
      <c r="E6265" s="24" t="s">
        <v>106</v>
      </c>
      <c r="F6265">
        <f>IF(AND(A6265="PSA Testing", E6265= "Utilization Rate (per 100,000 patients)"),
SUMIFS(PSA!$D:$D,PSA!$A:$A,C6265,PSA!$G:$G,D6265),
IF(AND(A6265="Colorectal Cancer Screening", E6265="Utilization Rate (per 100,000 patients)"),
SUMIFS(COL!$D:$D,COL!$A:$A,C6265,COL!$G:$G, D6265),
IF(AND(A6265="Cervical Cancer Screening", E6265="Utilization Rate (per 100,000 patients)"),
SUMIFS(CERV!$D:$D,CERV!$A:$A,C6265,CERV!$G:$G,D6265),
IF(AND(A6265="Cancer Screening for CKD patients", E6265="Utilization Rate (per 100,000 patients)"),
SUMIFS(CANSCRN!$D:$D,CANSCRN!$A:$A,C6265,CANSCRN!$G:$G,D6265),
IF(AND(A6265="PSA Testing", E6265="Cost per service ($USD)"),
SUMIFS(PSA!$E:$E,PSA!$A:$A,C6265,PSA!$G:$G,D6265),
IF(AND(A6265="Colorectal Cancer Screening", E6265="Cost per service ($USD)"),
SUMIFS(COL!$E:$E,COL!$A:$A,C6265,COL!$G:$G,D6265),
IF(AND(A6265="Cervical Cancer Screening", E6265="Cost per service ($USD)"),
SUMIFS(CERV!$E:$E,CERV!$A:$A,C6265,CERV!$G:$G,D6265),
IF(AND(A6265="Cancer Screening for CKD patients", E6265="Cost per service ($USD)"),
SUMIFS(CANSCRN!$E:$E,CANSCRN!$A:$A,C6265,CANSCRN!$G:$G,D6265),
IF(AND(A6265="PSA Testing", E6265="Total Expenditure ($USD per 100,000 patients)"),
SUMIFS(PSA!$F:$F,PSA!$A:$A,C6265,PSA!$G:$G,D6265),
IF(AND(A6265="Colorectal Cancer Screening", E6265="Total Expenditure ($USD per 100,000 patients)"),
SUMIFS(COL!$F:$F,COL!$A:$A,C6265,COL!$G:$G,D6265),
IF(AND(A6265="Cervical Cancer Screening", E6265="Total Expenditure ($USD per 100,000 patients)"),
SUMIFS(CERV!$F:$F,CERV!$A:$A,C6265,CERV!$G:$G,D6265),
SUMIFS(CANSCRN!$F:$F,CANSCRN!$A:$A,C6265,CANSCRN!$G:$G,D6265))))))))))))</f>
        <v>0</v>
      </c>
    </row>
    <row r="6266" spans="1:6" x14ac:dyDescent="0.2">
      <c r="A6266" s="24" t="s">
        <v>107</v>
      </c>
      <c r="B6266" s="24" t="s">
        <v>101</v>
      </c>
      <c r="C6266" s="24" t="s">
        <v>38</v>
      </c>
      <c r="D6266" s="24">
        <v>2014</v>
      </c>
      <c r="E6266" s="24" t="s">
        <v>106</v>
      </c>
      <c r="F6266">
        <f>IF(AND(A6266="PSA Testing", E6266= "Utilization Rate (per 100,000 patients)"),
SUMIFS(PSA!$D:$D,PSA!$A:$A,C6266,PSA!$G:$G,D6266),
IF(AND(A6266="Colorectal Cancer Screening", E6266="Utilization Rate (per 100,000 patients)"),
SUMIFS(COL!$D:$D,COL!$A:$A,C6266,COL!$G:$G, D6266),
IF(AND(A6266="Cervical Cancer Screening", E6266="Utilization Rate (per 100,000 patients)"),
SUMIFS(CERV!$D:$D,CERV!$A:$A,C6266,CERV!$G:$G,D6266),
IF(AND(A6266="Cancer Screening for CKD patients", E6266="Utilization Rate (per 100,000 patients)"),
SUMIFS(CANSCRN!$D:$D,CANSCRN!$A:$A,C6266,CANSCRN!$G:$G,D6266),
IF(AND(A6266="PSA Testing", E6266="Cost per service ($USD)"),
SUMIFS(PSA!$E:$E,PSA!$A:$A,C6266,PSA!$G:$G,D6266),
IF(AND(A6266="Colorectal Cancer Screening", E6266="Cost per service ($USD)"),
SUMIFS(COL!$E:$E,COL!$A:$A,C6266,COL!$G:$G,D6266),
IF(AND(A6266="Cervical Cancer Screening", E6266="Cost per service ($USD)"),
SUMIFS(CERV!$E:$E,CERV!$A:$A,C6266,CERV!$G:$G,D6266),
IF(AND(A6266="Cancer Screening for CKD patients", E6266="Cost per service ($USD)"),
SUMIFS(CANSCRN!$E:$E,CANSCRN!$A:$A,C6266,CANSCRN!$G:$G,D6266),
IF(AND(A6266="PSA Testing", E6266="Total Expenditure ($USD per 100,000 patients)"),
SUMIFS(PSA!$F:$F,PSA!$A:$A,C6266,PSA!$G:$G,D6266),
IF(AND(A6266="Colorectal Cancer Screening", E6266="Total Expenditure ($USD per 100,000 patients)"),
SUMIFS(COL!$F:$F,COL!$A:$A,C6266,COL!$G:$G,D6266),
IF(AND(A6266="Cervical Cancer Screening", E6266="Total Expenditure ($USD per 100,000 patients)"),
SUMIFS(CERV!$F:$F,CERV!$A:$A,C6266,CERV!$G:$G,D6266),
SUMIFS(CANSCRN!$F:$F,CANSCRN!$A:$A,C6266,CANSCRN!$G:$G,D6266))))))))))))</f>
        <v>0</v>
      </c>
    </row>
    <row r="6267" spans="1:6" x14ac:dyDescent="0.2">
      <c r="A6267" s="24" t="s">
        <v>107</v>
      </c>
      <c r="B6267" s="24" t="s">
        <v>101</v>
      </c>
      <c r="C6267" s="24" t="s">
        <v>38</v>
      </c>
      <c r="D6267" s="24">
        <v>2015</v>
      </c>
      <c r="E6267" s="24" t="s">
        <v>106</v>
      </c>
      <c r="F6267">
        <f>IF(AND(A6267="PSA Testing", E6267= "Utilization Rate (per 100,000 patients)"),
SUMIFS(PSA!$D:$D,PSA!$A:$A,C6267,PSA!$G:$G,D6267),
IF(AND(A6267="Colorectal Cancer Screening", E6267="Utilization Rate (per 100,000 patients)"),
SUMIFS(COL!$D:$D,COL!$A:$A,C6267,COL!$G:$G, D6267),
IF(AND(A6267="Cervical Cancer Screening", E6267="Utilization Rate (per 100,000 patients)"),
SUMIFS(CERV!$D:$D,CERV!$A:$A,C6267,CERV!$G:$G,D6267),
IF(AND(A6267="Cancer Screening for CKD patients", E6267="Utilization Rate (per 100,000 patients)"),
SUMIFS(CANSCRN!$D:$D,CANSCRN!$A:$A,C6267,CANSCRN!$G:$G,D6267),
IF(AND(A6267="PSA Testing", E6267="Cost per service ($USD)"),
SUMIFS(PSA!$E:$E,PSA!$A:$A,C6267,PSA!$G:$G,D6267),
IF(AND(A6267="Colorectal Cancer Screening", E6267="Cost per service ($USD)"),
SUMIFS(COL!$E:$E,COL!$A:$A,C6267,COL!$G:$G,D6267),
IF(AND(A6267="Cervical Cancer Screening", E6267="Cost per service ($USD)"),
SUMIFS(CERV!$E:$E,CERV!$A:$A,C6267,CERV!$G:$G,D6267),
IF(AND(A6267="Cancer Screening for CKD patients", E6267="Cost per service ($USD)"),
SUMIFS(CANSCRN!$E:$E,CANSCRN!$A:$A,C6267,CANSCRN!$G:$G,D6267),
IF(AND(A6267="PSA Testing", E6267="Total Expenditure ($USD per 100,000 patients)"),
SUMIFS(PSA!$F:$F,PSA!$A:$A,C6267,PSA!$G:$G,D6267),
IF(AND(A6267="Colorectal Cancer Screening", E6267="Total Expenditure ($USD per 100,000 patients)"),
SUMIFS(COL!$F:$F,COL!$A:$A,C6267,COL!$G:$G,D6267),
IF(AND(A6267="Cervical Cancer Screening", E6267="Total Expenditure ($USD per 100,000 patients)"),
SUMIFS(CERV!$F:$F,CERV!$A:$A,C6267,CERV!$G:$G,D6267),
SUMIFS(CANSCRN!$F:$F,CANSCRN!$A:$A,C6267,CANSCRN!$G:$G,D6267))))))))))))</f>
        <v>0</v>
      </c>
    </row>
    <row r="6268" spans="1:6" x14ac:dyDescent="0.2">
      <c r="A6268" s="24" t="s">
        <v>107</v>
      </c>
      <c r="B6268" s="24" t="s">
        <v>101</v>
      </c>
      <c r="C6268" s="24" t="s">
        <v>38</v>
      </c>
      <c r="D6268" s="24">
        <v>2016</v>
      </c>
      <c r="E6268" s="24" t="s">
        <v>106</v>
      </c>
      <c r="F6268">
        <f>IF(AND(A6268="PSA Testing", E6268= "Utilization Rate (per 100,000 patients)"),
SUMIFS(PSA!$D:$D,PSA!$A:$A,C6268,PSA!$G:$G,D6268),
IF(AND(A6268="Colorectal Cancer Screening", E6268="Utilization Rate (per 100,000 patients)"),
SUMIFS(COL!$D:$D,COL!$A:$A,C6268,COL!$G:$G, D6268),
IF(AND(A6268="Cervical Cancer Screening", E6268="Utilization Rate (per 100,000 patients)"),
SUMIFS(CERV!$D:$D,CERV!$A:$A,C6268,CERV!$G:$G,D6268),
IF(AND(A6268="Cancer Screening for CKD patients", E6268="Utilization Rate (per 100,000 patients)"),
SUMIFS(CANSCRN!$D:$D,CANSCRN!$A:$A,C6268,CANSCRN!$G:$G,D6268),
IF(AND(A6268="PSA Testing", E6268="Cost per service ($USD)"),
SUMIFS(PSA!$E:$E,PSA!$A:$A,C6268,PSA!$G:$G,D6268),
IF(AND(A6268="Colorectal Cancer Screening", E6268="Cost per service ($USD)"),
SUMIFS(COL!$E:$E,COL!$A:$A,C6268,COL!$G:$G,D6268),
IF(AND(A6268="Cervical Cancer Screening", E6268="Cost per service ($USD)"),
SUMIFS(CERV!$E:$E,CERV!$A:$A,C6268,CERV!$G:$G,D6268),
IF(AND(A6268="Cancer Screening for CKD patients", E6268="Cost per service ($USD)"),
SUMIFS(CANSCRN!$E:$E,CANSCRN!$A:$A,C6268,CANSCRN!$G:$G,D6268),
IF(AND(A6268="PSA Testing", E6268="Total Expenditure ($USD per 100,000 patients)"),
SUMIFS(PSA!$F:$F,PSA!$A:$A,C6268,PSA!$G:$G,D6268),
IF(AND(A6268="Colorectal Cancer Screening", E6268="Total Expenditure ($USD per 100,000 patients)"),
SUMIFS(COL!$F:$F,COL!$A:$A,C6268,COL!$G:$G,D6268),
IF(AND(A6268="Cervical Cancer Screening", E6268="Total Expenditure ($USD per 100,000 patients)"),
SUMIFS(CERV!$F:$F,CERV!$A:$A,C6268,CERV!$G:$G,D6268),
SUMIFS(CANSCRN!$F:$F,CANSCRN!$A:$A,C6268,CANSCRN!$G:$G,D6268))))))))))))</f>
        <v>0</v>
      </c>
    </row>
    <row r="6269" spans="1:6" x14ac:dyDescent="0.2">
      <c r="A6269" s="24" t="s">
        <v>107</v>
      </c>
      <c r="B6269" s="24" t="s">
        <v>101</v>
      </c>
      <c r="C6269" s="24" t="s">
        <v>38</v>
      </c>
      <c r="D6269" s="24">
        <v>2017</v>
      </c>
      <c r="E6269" s="24" t="s">
        <v>106</v>
      </c>
      <c r="F6269">
        <f>IF(AND(A6269="PSA Testing", E6269= "Utilization Rate (per 100,000 patients)"),
SUMIFS(PSA!$D:$D,PSA!$A:$A,C6269,PSA!$G:$G,D6269),
IF(AND(A6269="Colorectal Cancer Screening", E6269="Utilization Rate (per 100,000 patients)"),
SUMIFS(COL!$D:$D,COL!$A:$A,C6269,COL!$G:$G, D6269),
IF(AND(A6269="Cervical Cancer Screening", E6269="Utilization Rate (per 100,000 patients)"),
SUMIFS(CERV!$D:$D,CERV!$A:$A,C6269,CERV!$G:$G,D6269),
IF(AND(A6269="Cancer Screening for CKD patients", E6269="Utilization Rate (per 100,000 patients)"),
SUMIFS(CANSCRN!$D:$D,CANSCRN!$A:$A,C6269,CANSCRN!$G:$G,D6269),
IF(AND(A6269="PSA Testing", E6269="Cost per service ($USD)"),
SUMIFS(PSA!$E:$E,PSA!$A:$A,C6269,PSA!$G:$G,D6269),
IF(AND(A6269="Colorectal Cancer Screening", E6269="Cost per service ($USD)"),
SUMIFS(COL!$E:$E,COL!$A:$A,C6269,COL!$G:$G,D6269),
IF(AND(A6269="Cervical Cancer Screening", E6269="Cost per service ($USD)"),
SUMIFS(CERV!$E:$E,CERV!$A:$A,C6269,CERV!$G:$G,D6269),
IF(AND(A6269="Cancer Screening for CKD patients", E6269="Cost per service ($USD)"),
SUMIFS(CANSCRN!$E:$E,CANSCRN!$A:$A,C6269,CANSCRN!$G:$G,D6269),
IF(AND(A6269="PSA Testing", E6269="Total Expenditure ($USD per 100,000 patients)"),
SUMIFS(PSA!$F:$F,PSA!$A:$A,C6269,PSA!$G:$G,D6269),
IF(AND(A6269="Colorectal Cancer Screening", E6269="Total Expenditure ($USD per 100,000 patients)"),
SUMIFS(COL!$F:$F,COL!$A:$A,C6269,COL!$G:$G,D6269),
IF(AND(A6269="Cervical Cancer Screening", E6269="Total Expenditure ($USD per 100,000 patients)"),
SUMIFS(CERV!$F:$F,CERV!$A:$A,C6269,CERV!$G:$G,D6269),
SUMIFS(CANSCRN!$F:$F,CANSCRN!$A:$A,C6269,CANSCRN!$G:$G,D6269))))))))))))</f>
        <v>0</v>
      </c>
    </row>
    <row r="6270" spans="1:6" x14ac:dyDescent="0.2">
      <c r="A6270" s="24" t="s">
        <v>107</v>
      </c>
      <c r="B6270" s="24" t="s">
        <v>101</v>
      </c>
      <c r="C6270" s="24" t="s">
        <v>38</v>
      </c>
      <c r="D6270" s="24">
        <v>2018</v>
      </c>
      <c r="E6270" s="24" t="s">
        <v>106</v>
      </c>
      <c r="F6270">
        <f>IF(AND(A6270="PSA Testing", E6270= "Utilization Rate (per 100,000 patients)"),
SUMIFS(PSA!$D:$D,PSA!$A:$A,C6270,PSA!$G:$G,D6270),
IF(AND(A6270="Colorectal Cancer Screening", E6270="Utilization Rate (per 100,000 patients)"),
SUMIFS(COL!$D:$D,COL!$A:$A,C6270,COL!$G:$G, D6270),
IF(AND(A6270="Cervical Cancer Screening", E6270="Utilization Rate (per 100,000 patients)"),
SUMIFS(CERV!$D:$D,CERV!$A:$A,C6270,CERV!$G:$G,D6270),
IF(AND(A6270="Cancer Screening for CKD patients", E6270="Utilization Rate (per 100,000 patients)"),
SUMIFS(CANSCRN!$D:$D,CANSCRN!$A:$A,C6270,CANSCRN!$G:$G,D6270),
IF(AND(A6270="PSA Testing", E6270="Cost per service ($USD)"),
SUMIFS(PSA!$E:$E,PSA!$A:$A,C6270,PSA!$G:$G,D6270),
IF(AND(A6270="Colorectal Cancer Screening", E6270="Cost per service ($USD)"),
SUMIFS(COL!$E:$E,COL!$A:$A,C6270,COL!$G:$G,D6270),
IF(AND(A6270="Cervical Cancer Screening", E6270="Cost per service ($USD)"),
SUMIFS(CERV!$E:$E,CERV!$A:$A,C6270,CERV!$G:$G,D6270),
IF(AND(A6270="Cancer Screening for CKD patients", E6270="Cost per service ($USD)"),
SUMIFS(CANSCRN!$E:$E,CANSCRN!$A:$A,C6270,CANSCRN!$G:$G,D6270),
IF(AND(A6270="PSA Testing", E6270="Total Expenditure ($USD per 100,000 patients)"),
SUMIFS(PSA!$F:$F,PSA!$A:$A,C6270,PSA!$G:$G,D6270),
IF(AND(A6270="Colorectal Cancer Screening", E6270="Total Expenditure ($USD per 100,000 patients)"),
SUMIFS(COL!$F:$F,COL!$A:$A,C6270,COL!$G:$G,D6270),
IF(AND(A6270="Cervical Cancer Screening", E6270="Total Expenditure ($USD per 100,000 patients)"),
SUMIFS(CERV!$F:$F,CERV!$A:$A,C6270,CERV!$G:$G,D6270),
SUMIFS(CANSCRN!$F:$F,CANSCRN!$A:$A,C6270,CANSCRN!$G:$G,D6270))))))))))))</f>
        <v>0</v>
      </c>
    </row>
    <row r="6271" spans="1:6" x14ac:dyDescent="0.2">
      <c r="A6271" s="24" t="s">
        <v>107</v>
      </c>
      <c r="B6271" s="24" t="s">
        <v>101</v>
      </c>
      <c r="C6271" s="24" t="s">
        <v>38</v>
      </c>
      <c r="D6271" s="24">
        <v>2019</v>
      </c>
      <c r="E6271" s="24" t="s">
        <v>106</v>
      </c>
      <c r="F6271">
        <f>IF(AND(A6271="PSA Testing", E6271= "Utilization Rate (per 100,000 patients)"),
SUMIFS(PSA!$D:$D,PSA!$A:$A,C6271,PSA!$G:$G,D6271),
IF(AND(A6271="Colorectal Cancer Screening", E6271="Utilization Rate (per 100,000 patients)"),
SUMIFS(COL!$D:$D,COL!$A:$A,C6271,COL!$G:$G, D6271),
IF(AND(A6271="Cervical Cancer Screening", E6271="Utilization Rate (per 100,000 patients)"),
SUMIFS(CERV!$D:$D,CERV!$A:$A,C6271,CERV!$G:$G,D6271),
IF(AND(A6271="Cancer Screening for CKD patients", E6271="Utilization Rate (per 100,000 patients)"),
SUMIFS(CANSCRN!$D:$D,CANSCRN!$A:$A,C6271,CANSCRN!$G:$G,D6271),
IF(AND(A6271="PSA Testing", E6271="Cost per service ($USD)"),
SUMIFS(PSA!$E:$E,PSA!$A:$A,C6271,PSA!$G:$G,D6271),
IF(AND(A6271="Colorectal Cancer Screening", E6271="Cost per service ($USD)"),
SUMIFS(COL!$E:$E,COL!$A:$A,C6271,COL!$G:$G,D6271),
IF(AND(A6271="Cervical Cancer Screening", E6271="Cost per service ($USD)"),
SUMIFS(CERV!$E:$E,CERV!$A:$A,C6271,CERV!$G:$G,D6271),
IF(AND(A6271="Cancer Screening for CKD patients", E6271="Cost per service ($USD)"),
SUMIFS(CANSCRN!$E:$E,CANSCRN!$A:$A,C6271,CANSCRN!$G:$G,D6271),
IF(AND(A6271="PSA Testing", E6271="Total Expenditure ($USD per 100,000 patients)"),
SUMIFS(PSA!$F:$F,PSA!$A:$A,C6271,PSA!$G:$G,D6271),
IF(AND(A6271="Colorectal Cancer Screening", E6271="Total Expenditure ($USD per 100,000 patients)"),
SUMIFS(COL!$F:$F,COL!$A:$A,C6271,COL!$G:$G,D6271),
IF(AND(A6271="Cervical Cancer Screening", E6271="Total Expenditure ($USD per 100,000 patients)"),
SUMIFS(CERV!$F:$F,CERV!$A:$A,C6271,CERV!$G:$G,D6271),
SUMIFS(CANSCRN!$F:$F,CANSCRN!$A:$A,C6271,CANSCRN!$G:$G,D6271))))))))))))</f>
        <v>0</v>
      </c>
    </row>
    <row r="6272" spans="1:6" x14ac:dyDescent="0.2">
      <c r="A6272" s="24" t="s">
        <v>107</v>
      </c>
      <c r="B6272" s="24" t="s">
        <v>101</v>
      </c>
      <c r="C6272" s="24" t="s">
        <v>39</v>
      </c>
      <c r="D6272" s="24">
        <v>2009</v>
      </c>
      <c r="E6272" s="24" t="s">
        <v>106</v>
      </c>
      <c r="F6272">
        <f>IF(AND(A6272="PSA Testing", E6272= "Utilization Rate (per 100,000 patients)"),
SUMIFS(PSA!$D:$D,PSA!$A:$A,C6272,PSA!$G:$G,D6272),
IF(AND(A6272="Colorectal Cancer Screening", E6272="Utilization Rate (per 100,000 patients)"),
SUMIFS(COL!$D:$D,COL!$A:$A,C6272,COL!$G:$G, D6272),
IF(AND(A6272="Cervical Cancer Screening", E6272="Utilization Rate (per 100,000 patients)"),
SUMIFS(CERV!$D:$D,CERV!$A:$A,C6272,CERV!$G:$G,D6272),
IF(AND(A6272="Cancer Screening for CKD patients", E6272="Utilization Rate (per 100,000 patients)"),
SUMIFS(CANSCRN!$D:$D,CANSCRN!$A:$A,C6272,CANSCRN!$G:$G,D6272),
IF(AND(A6272="PSA Testing", E6272="Cost per service ($USD)"),
SUMIFS(PSA!$E:$E,PSA!$A:$A,C6272,PSA!$G:$G,D6272),
IF(AND(A6272="Colorectal Cancer Screening", E6272="Cost per service ($USD)"),
SUMIFS(COL!$E:$E,COL!$A:$A,C6272,COL!$G:$G,D6272),
IF(AND(A6272="Cervical Cancer Screening", E6272="Cost per service ($USD)"),
SUMIFS(CERV!$E:$E,CERV!$A:$A,C6272,CERV!$G:$G,D6272),
IF(AND(A6272="Cancer Screening for CKD patients", E6272="Cost per service ($USD)"),
SUMIFS(CANSCRN!$E:$E,CANSCRN!$A:$A,C6272,CANSCRN!$G:$G,D6272),
IF(AND(A6272="PSA Testing", E6272="Total Expenditure ($USD per 100,000 patients)"),
SUMIFS(PSA!$F:$F,PSA!$A:$A,C6272,PSA!$G:$G,D6272),
IF(AND(A6272="Colorectal Cancer Screening", E6272="Total Expenditure ($USD per 100,000 patients)"),
SUMIFS(COL!$F:$F,COL!$A:$A,C6272,COL!$G:$G,D6272),
IF(AND(A6272="Cervical Cancer Screening", E6272="Total Expenditure ($USD per 100,000 patients)"),
SUMIFS(CERV!$F:$F,CERV!$A:$A,C6272,CERV!$G:$G,D6272),
SUMIFS(CANSCRN!$F:$F,CANSCRN!$A:$A,C6272,CANSCRN!$G:$G,D6272))))))))))))</f>
        <v>88.228485219999996</v>
      </c>
    </row>
    <row r="6273" spans="1:6" x14ac:dyDescent="0.2">
      <c r="A6273" s="24" t="s">
        <v>107</v>
      </c>
      <c r="B6273" s="24" t="s">
        <v>101</v>
      </c>
      <c r="C6273" s="24" t="s">
        <v>39</v>
      </c>
      <c r="D6273" s="24">
        <v>2010</v>
      </c>
      <c r="E6273" s="24" t="s">
        <v>106</v>
      </c>
      <c r="F6273">
        <f>IF(AND(A6273="PSA Testing", E6273= "Utilization Rate (per 100,000 patients)"),
SUMIFS(PSA!$D:$D,PSA!$A:$A,C6273,PSA!$G:$G,D6273),
IF(AND(A6273="Colorectal Cancer Screening", E6273="Utilization Rate (per 100,000 patients)"),
SUMIFS(COL!$D:$D,COL!$A:$A,C6273,COL!$G:$G, D6273),
IF(AND(A6273="Cervical Cancer Screening", E6273="Utilization Rate (per 100,000 patients)"),
SUMIFS(CERV!$D:$D,CERV!$A:$A,C6273,CERV!$G:$G,D6273),
IF(AND(A6273="Cancer Screening for CKD patients", E6273="Utilization Rate (per 100,000 patients)"),
SUMIFS(CANSCRN!$D:$D,CANSCRN!$A:$A,C6273,CANSCRN!$G:$G,D6273),
IF(AND(A6273="PSA Testing", E6273="Cost per service ($USD)"),
SUMIFS(PSA!$E:$E,PSA!$A:$A,C6273,PSA!$G:$G,D6273),
IF(AND(A6273="Colorectal Cancer Screening", E6273="Cost per service ($USD)"),
SUMIFS(COL!$E:$E,COL!$A:$A,C6273,COL!$G:$G,D6273),
IF(AND(A6273="Cervical Cancer Screening", E6273="Cost per service ($USD)"),
SUMIFS(CERV!$E:$E,CERV!$A:$A,C6273,CERV!$G:$G,D6273),
IF(AND(A6273="Cancer Screening for CKD patients", E6273="Cost per service ($USD)"),
SUMIFS(CANSCRN!$E:$E,CANSCRN!$A:$A,C6273,CANSCRN!$G:$G,D6273),
IF(AND(A6273="PSA Testing", E6273="Total Expenditure ($USD per 100,000 patients)"),
SUMIFS(PSA!$F:$F,PSA!$A:$A,C6273,PSA!$G:$G,D6273),
IF(AND(A6273="Colorectal Cancer Screening", E6273="Total Expenditure ($USD per 100,000 patients)"),
SUMIFS(COL!$F:$F,COL!$A:$A,C6273,COL!$G:$G,D6273),
IF(AND(A6273="Cervical Cancer Screening", E6273="Total Expenditure ($USD per 100,000 patients)"),
SUMIFS(CERV!$F:$F,CERV!$A:$A,C6273,CERV!$G:$G,D6273),
SUMIFS(CANSCRN!$F:$F,CANSCRN!$A:$A,C6273,CANSCRN!$G:$G,D6273))))))))))))</f>
        <v>87.027546790000002</v>
      </c>
    </row>
    <row r="6274" spans="1:6" x14ac:dyDescent="0.2">
      <c r="A6274" s="24" t="s">
        <v>107</v>
      </c>
      <c r="B6274" s="24" t="s">
        <v>101</v>
      </c>
      <c r="C6274" s="24" t="s">
        <v>39</v>
      </c>
      <c r="D6274" s="24">
        <v>2011</v>
      </c>
      <c r="E6274" s="24" t="s">
        <v>106</v>
      </c>
      <c r="F6274">
        <f>IF(AND(A6274="PSA Testing", E6274= "Utilization Rate (per 100,000 patients)"),
SUMIFS(PSA!$D:$D,PSA!$A:$A,C6274,PSA!$G:$G,D6274),
IF(AND(A6274="Colorectal Cancer Screening", E6274="Utilization Rate (per 100,000 patients)"),
SUMIFS(COL!$D:$D,COL!$A:$A,C6274,COL!$G:$G, D6274),
IF(AND(A6274="Cervical Cancer Screening", E6274="Utilization Rate (per 100,000 patients)"),
SUMIFS(CERV!$D:$D,CERV!$A:$A,C6274,CERV!$G:$G,D6274),
IF(AND(A6274="Cancer Screening for CKD patients", E6274="Utilization Rate (per 100,000 patients)"),
SUMIFS(CANSCRN!$D:$D,CANSCRN!$A:$A,C6274,CANSCRN!$G:$G,D6274),
IF(AND(A6274="PSA Testing", E6274="Cost per service ($USD)"),
SUMIFS(PSA!$E:$E,PSA!$A:$A,C6274,PSA!$G:$G,D6274),
IF(AND(A6274="Colorectal Cancer Screening", E6274="Cost per service ($USD)"),
SUMIFS(COL!$E:$E,COL!$A:$A,C6274,COL!$G:$G,D6274),
IF(AND(A6274="Cervical Cancer Screening", E6274="Cost per service ($USD)"),
SUMIFS(CERV!$E:$E,CERV!$A:$A,C6274,CERV!$G:$G,D6274),
IF(AND(A6274="Cancer Screening for CKD patients", E6274="Cost per service ($USD)"),
SUMIFS(CANSCRN!$E:$E,CANSCRN!$A:$A,C6274,CANSCRN!$G:$G,D6274),
IF(AND(A6274="PSA Testing", E6274="Total Expenditure ($USD per 100,000 patients)"),
SUMIFS(PSA!$F:$F,PSA!$A:$A,C6274,PSA!$G:$G,D6274),
IF(AND(A6274="Colorectal Cancer Screening", E6274="Total Expenditure ($USD per 100,000 patients)"),
SUMIFS(COL!$F:$F,COL!$A:$A,C6274,COL!$G:$G,D6274),
IF(AND(A6274="Cervical Cancer Screening", E6274="Total Expenditure ($USD per 100,000 patients)"),
SUMIFS(CERV!$F:$F,CERV!$A:$A,C6274,CERV!$G:$G,D6274),
SUMIFS(CANSCRN!$F:$F,CANSCRN!$A:$A,C6274,CANSCRN!$G:$G,D6274))))))))))))</f>
        <v>98.096888739999997</v>
      </c>
    </row>
    <row r="6275" spans="1:6" x14ac:dyDescent="0.2">
      <c r="A6275" s="24" t="s">
        <v>107</v>
      </c>
      <c r="B6275" s="24" t="s">
        <v>101</v>
      </c>
      <c r="C6275" s="24" t="s">
        <v>39</v>
      </c>
      <c r="D6275" s="24">
        <v>2012</v>
      </c>
      <c r="E6275" s="24" t="s">
        <v>106</v>
      </c>
      <c r="F6275">
        <f>IF(AND(A6275="PSA Testing", E6275= "Utilization Rate (per 100,000 patients)"),
SUMIFS(PSA!$D:$D,PSA!$A:$A,C6275,PSA!$G:$G,D6275),
IF(AND(A6275="Colorectal Cancer Screening", E6275="Utilization Rate (per 100,000 patients)"),
SUMIFS(COL!$D:$D,COL!$A:$A,C6275,COL!$G:$G, D6275),
IF(AND(A6275="Cervical Cancer Screening", E6275="Utilization Rate (per 100,000 patients)"),
SUMIFS(CERV!$D:$D,CERV!$A:$A,C6275,CERV!$G:$G,D6275),
IF(AND(A6275="Cancer Screening for CKD patients", E6275="Utilization Rate (per 100,000 patients)"),
SUMIFS(CANSCRN!$D:$D,CANSCRN!$A:$A,C6275,CANSCRN!$G:$G,D6275),
IF(AND(A6275="PSA Testing", E6275="Cost per service ($USD)"),
SUMIFS(PSA!$E:$E,PSA!$A:$A,C6275,PSA!$G:$G,D6275),
IF(AND(A6275="Colorectal Cancer Screening", E6275="Cost per service ($USD)"),
SUMIFS(COL!$E:$E,COL!$A:$A,C6275,COL!$G:$G,D6275),
IF(AND(A6275="Cervical Cancer Screening", E6275="Cost per service ($USD)"),
SUMIFS(CERV!$E:$E,CERV!$A:$A,C6275,CERV!$G:$G,D6275),
IF(AND(A6275="Cancer Screening for CKD patients", E6275="Cost per service ($USD)"),
SUMIFS(CANSCRN!$E:$E,CANSCRN!$A:$A,C6275,CANSCRN!$G:$G,D6275),
IF(AND(A6275="PSA Testing", E6275="Total Expenditure ($USD per 100,000 patients)"),
SUMIFS(PSA!$F:$F,PSA!$A:$A,C6275,PSA!$G:$G,D6275),
IF(AND(A6275="Colorectal Cancer Screening", E6275="Total Expenditure ($USD per 100,000 patients)"),
SUMIFS(COL!$F:$F,COL!$A:$A,C6275,COL!$G:$G,D6275),
IF(AND(A6275="Cervical Cancer Screening", E6275="Total Expenditure ($USD per 100,000 patients)"),
SUMIFS(CERV!$F:$F,CERV!$A:$A,C6275,CERV!$G:$G,D6275),
SUMIFS(CANSCRN!$F:$F,CANSCRN!$A:$A,C6275,CANSCRN!$G:$G,D6275))))))))))))</f>
        <v>94.758931669999996</v>
      </c>
    </row>
    <row r="6276" spans="1:6" x14ac:dyDescent="0.2">
      <c r="A6276" s="24" t="s">
        <v>107</v>
      </c>
      <c r="B6276" s="24" t="s">
        <v>101</v>
      </c>
      <c r="C6276" s="24" t="s">
        <v>39</v>
      </c>
      <c r="D6276" s="24">
        <v>2013</v>
      </c>
      <c r="E6276" s="24" t="s">
        <v>106</v>
      </c>
      <c r="F6276">
        <f>IF(AND(A6276="PSA Testing", E6276= "Utilization Rate (per 100,000 patients)"),
SUMIFS(PSA!$D:$D,PSA!$A:$A,C6276,PSA!$G:$G,D6276),
IF(AND(A6276="Colorectal Cancer Screening", E6276="Utilization Rate (per 100,000 patients)"),
SUMIFS(COL!$D:$D,COL!$A:$A,C6276,COL!$G:$G, D6276),
IF(AND(A6276="Cervical Cancer Screening", E6276="Utilization Rate (per 100,000 patients)"),
SUMIFS(CERV!$D:$D,CERV!$A:$A,C6276,CERV!$G:$G,D6276),
IF(AND(A6276="Cancer Screening for CKD patients", E6276="Utilization Rate (per 100,000 patients)"),
SUMIFS(CANSCRN!$D:$D,CANSCRN!$A:$A,C6276,CANSCRN!$G:$G,D6276),
IF(AND(A6276="PSA Testing", E6276="Cost per service ($USD)"),
SUMIFS(PSA!$E:$E,PSA!$A:$A,C6276,PSA!$G:$G,D6276),
IF(AND(A6276="Colorectal Cancer Screening", E6276="Cost per service ($USD)"),
SUMIFS(COL!$E:$E,COL!$A:$A,C6276,COL!$G:$G,D6276),
IF(AND(A6276="Cervical Cancer Screening", E6276="Cost per service ($USD)"),
SUMIFS(CERV!$E:$E,CERV!$A:$A,C6276,CERV!$G:$G,D6276),
IF(AND(A6276="Cancer Screening for CKD patients", E6276="Cost per service ($USD)"),
SUMIFS(CANSCRN!$E:$E,CANSCRN!$A:$A,C6276,CANSCRN!$G:$G,D6276),
IF(AND(A6276="PSA Testing", E6276="Total Expenditure ($USD per 100,000 patients)"),
SUMIFS(PSA!$F:$F,PSA!$A:$A,C6276,PSA!$G:$G,D6276),
IF(AND(A6276="Colorectal Cancer Screening", E6276="Total Expenditure ($USD per 100,000 patients)"),
SUMIFS(COL!$F:$F,COL!$A:$A,C6276,COL!$G:$G,D6276),
IF(AND(A6276="Cervical Cancer Screening", E6276="Total Expenditure ($USD per 100,000 patients)"),
SUMIFS(CERV!$F:$F,CERV!$A:$A,C6276,CERV!$G:$G,D6276),
SUMIFS(CANSCRN!$F:$F,CANSCRN!$A:$A,C6276,CANSCRN!$G:$G,D6276))))))))))))</f>
        <v>102.2965276</v>
      </c>
    </row>
    <row r="6277" spans="1:6" x14ac:dyDescent="0.2">
      <c r="A6277" s="24" t="s">
        <v>107</v>
      </c>
      <c r="B6277" s="24" t="s">
        <v>101</v>
      </c>
      <c r="C6277" s="24" t="s">
        <v>39</v>
      </c>
      <c r="D6277" s="24">
        <v>2014</v>
      </c>
      <c r="E6277" s="24" t="s">
        <v>106</v>
      </c>
      <c r="F6277">
        <f>IF(AND(A6277="PSA Testing", E6277= "Utilization Rate (per 100,000 patients)"),
SUMIFS(PSA!$D:$D,PSA!$A:$A,C6277,PSA!$G:$G,D6277),
IF(AND(A6277="Colorectal Cancer Screening", E6277="Utilization Rate (per 100,000 patients)"),
SUMIFS(COL!$D:$D,COL!$A:$A,C6277,COL!$G:$G, D6277),
IF(AND(A6277="Cervical Cancer Screening", E6277="Utilization Rate (per 100,000 patients)"),
SUMIFS(CERV!$D:$D,CERV!$A:$A,C6277,CERV!$G:$G,D6277),
IF(AND(A6277="Cancer Screening for CKD patients", E6277="Utilization Rate (per 100,000 patients)"),
SUMIFS(CANSCRN!$D:$D,CANSCRN!$A:$A,C6277,CANSCRN!$G:$G,D6277),
IF(AND(A6277="PSA Testing", E6277="Cost per service ($USD)"),
SUMIFS(PSA!$E:$E,PSA!$A:$A,C6277,PSA!$G:$G,D6277),
IF(AND(A6277="Colorectal Cancer Screening", E6277="Cost per service ($USD)"),
SUMIFS(COL!$E:$E,COL!$A:$A,C6277,COL!$G:$G,D6277),
IF(AND(A6277="Cervical Cancer Screening", E6277="Cost per service ($USD)"),
SUMIFS(CERV!$E:$E,CERV!$A:$A,C6277,CERV!$G:$G,D6277),
IF(AND(A6277="Cancer Screening for CKD patients", E6277="Cost per service ($USD)"),
SUMIFS(CANSCRN!$E:$E,CANSCRN!$A:$A,C6277,CANSCRN!$G:$G,D6277),
IF(AND(A6277="PSA Testing", E6277="Total Expenditure ($USD per 100,000 patients)"),
SUMIFS(PSA!$F:$F,PSA!$A:$A,C6277,PSA!$G:$G,D6277),
IF(AND(A6277="Colorectal Cancer Screening", E6277="Total Expenditure ($USD per 100,000 patients)"),
SUMIFS(COL!$F:$F,COL!$A:$A,C6277,COL!$G:$G,D6277),
IF(AND(A6277="Cervical Cancer Screening", E6277="Total Expenditure ($USD per 100,000 patients)"),
SUMIFS(CERV!$F:$F,CERV!$A:$A,C6277,CERV!$G:$G,D6277),
SUMIFS(CANSCRN!$F:$F,CANSCRN!$A:$A,C6277,CANSCRN!$G:$G,D6277))))))))))))</f>
        <v>105.94954989999999</v>
      </c>
    </row>
    <row r="6278" spans="1:6" x14ac:dyDescent="0.2">
      <c r="A6278" s="24" t="s">
        <v>107</v>
      </c>
      <c r="B6278" s="24" t="s">
        <v>101</v>
      </c>
      <c r="C6278" s="24" t="s">
        <v>39</v>
      </c>
      <c r="D6278" s="24">
        <v>2015</v>
      </c>
      <c r="E6278" s="24" t="s">
        <v>106</v>
      </c>
      <c r="F6278">
        <f>IF(AND(A6278="PSA Testing", E6278= "Utilization Rate (per 100,000 patients)"),
SUMIFS(PSA!$D:$D,PSA!$A:$A,C6278,PSA!$G:$G,D6278),
IF(AND(A6278="Colorectal Cancer Screening", E6278="Utilization Rate (per 100,000 patients)"),
SUMIFS(COL!$D:$D,COL!$A:$A,C6278,COL!$G:$G, D6278),
IF(AND(A6278="Cervical Cancer Screening", E6278="Utilization Rate (per 100,000 patients)"),
SUMIFS(CERV!$D:$D,CERV!$A:$A,C6278,CERV!$G:$G,D6278),
IF(AND(A6278="Cancer Screening for CKD patients", E6278="Utilization Rate (per 100,000 patients)"),
SUMIFS(CANSCRN!$D:$D,CANSCRN!$A:$A,C6278,CANSCRN!$G:$G,D6278),
IF(AND(A6278="PSA Testing", E6278="Cost per service ($USD)"),
SUMIFS(PSA!$E:$E,PSA!$A:$A,C6278,PSA!$G:$G,D6278),
IF(AND(A6278="Colorectal Cancer Screening", E6278="Cost per service ($USD)"),
SUMIFS(COL!$E:$E,COL!$A:$A,C6278,COL!$G:$G,D6278),
IF(AND(A6278="Cervical Cancer Screening", E6278="Cost per service ($USD)"),
SUMIFS(CERV!$E:$E,CERV!$A:$A,C6278,CERV!$G:$G,D6278),
IF(AND(A6278="Cancer Screening for CKD patients", E6278="Cost per service ($USD)"),
SUMIFS(CANSCRN!$E:$E,CANSCRN!$A:$A,C6278,CANSCRN!$G:$G,D6278),
IF(AND(A6278="PSA Testing", E6278="Total Expenditure ($USD per 100,000 patients)"),
SUMIFS(PSA!$F:$F,PSA!$A:$A,C6278,PSA!$G:$G,D6278),
IF(AND(A6278="Colorectal Cancer Screening", E6278="Total Expenditure ($USD per 100,000 patients)"),
SUMIFS(COL!$F:$F,COL!$A:$A,C6278,COL!$G:$G,D6278),
IF(AND(A6278="Cervical Cancer Screening", E6278="Total Expenditure ($USD per 100,000 patients)"),
SUMIFS(CERV!$F:$F,CERV!$A:$A,C6278,CERV!$G:$G,D6278),
SUMIFS(CANSCRN!$F:$F,CANSCRN!$A:$A,C6278,CANSCRN!$G:$G,D6278))))))))))))</f>
        <v>95.740637329999998</v>
      </c>
    </row>
    <row r="6279" spans="1:6" x14ac:dyDescent="0.2">
      <c r="A6279" s="24" t="s">
        <v>107</v>
      </c>
      <c r="B6279" s="24" t="s">
        <v>101</v>
      </c>
      <c r="C6279" s="24" t="s">
        <v>39</v>
      </c>
      <c r="D6279" s="24">
        <v>2016</v>
      </c>
      <c r="E6279" s="24" t="s">
        <v>106</v>
      </c>
      <c r="F6279">
        <f>IF(AND(A6279="PSA Testing", E6279= "Utilization Rate (per 100,000 patients)"),
SUMIFS(PSA!$D:$D,PSA!$A:$A,C6279,PSA!$G:$G,D6279),
IF(AND(A6279="Colorectal Cancer Screening", E6279="Utilization Rate (per 100,000 patients)"),
SUMIFS(COL!$D:$D,COL!$A:$A,C6279,COL!$G:$G, D6279),
IF(AND(A6279="Cervical Cancer Screening", E6279="Utilization Rate (per 100,000 patients)"),
SUMIFS(CERV!$D:$D,CERV!$A:$A,C6279,CERV!$G:$G,D6279),
IF(AND(A6279="Cancer Screening for CKD patients", E6279="Utilization Rate (per 100,000 patients)"),
SUMIFS(CANSCRN!$D:$D,CANSCRN!$A:$A,C6279,CANSCRN!$G:$G,D6279),
IF(AND(A6279="PSA Testing", E6279="Cost per service ($USD)"),
SUMIFS(PSA!$E:$E,PSA!$A:$A,C6279,PSA!$G:$G,D6279),
IF(AND(A6279="Colorectal Cancer Screening", E6279="Cost per service ($USD)"),
SUMIFS(COL!$E:$E,COL!$A:$A,C6279,COL!$G:$G,D6279),
IF(AND(A6279="Cervical Cancer Screening", E6279="Cost per service ($USD)"),
SUMIFS(CERV!$E:$E,CERV!$A:$A,C6279,CERV!$G:$G,D6279),
IF(AND(A6279="Cancer Screening for CKD patients", E6279="Cost per service ($USD)"),
SUMIFS(CANSCRN!$E:$E,CANSCRN!$A:$A,C6279,CANSCRN!$G:$G,D6279),
IF(AND(A6279="PSA Testing", E6279="Total Expenditure ($USD per 100,000 patients)"),
SUMIFS(PSA!$F:$F,PSA!$A:$A,C6279,PSA!$G:$G,D6279),
IF(AND(A6279="Colorectal Cancer Screening", E6279="Total Expenditure ($USD per 100,000 patients)"),
SUMIFS(COL!$F:$F,COL!$A:$A,C6279,COL!$G:$G,D6279),
IF(AND(A6279="Cervical Cancer Screening", E6279="Total Expenditure ($USD per 100,000 patients)"),
SUMIFS(CERV!$F:$F,CERV!$A:$A,C6279,CERV!$G:$G,D6279),
SUMIFS(CANSCRN!$F:$F,CANSCRN!$A:$A,C6279,CANSCRN!$G:$G,D6279))))))))))))</f>
        <v>92.877735560000005</v>
      </c>
    </row>
    <row r="6280" spans="1:6" x14ac:dyDescent="0.2">
      <c r="A6280" s="24" t="s">
        <v>107</v>
      </c>
      <c r="B6280" s="24" t="s">
        <v>101</v>
      </c>
      <c r="C6280" s="24" t="s">
        <v>39</v>
      </c>
      <c r="D6280" s="24">
        <v>2017</v>
      </c>
      <c r="E6280" s="24" t="s">
        <v>106</v>
      </c>
      <c r="F6280">
        <f>IF(AND(A6280="PSA Testing", E6280= "Utilization Rate (per 100,000 patients)"),
SUMIFS(PSA!$D:$D,PSA!$A:$A,C6280,PSA!$G:$G,D6280),
IF(AND(A6280="Colorectal Cancer Screening", E6280="Utilization Rate (per 100,000 patients)"),
SUMIFS(COL!$D:$D,COL!$A:$A,C6280,COL!$G:$G, D6280),
IF(AND(A6280="Cervical Cancer Screening", E6280="Utilization Rate (per 100,000 patients)"),
SUMIFS(CERV!$D:$D,CERV!$A:$A,C6280,CERV!$G:$G,D6280),
IF(AND(A6280="Cancer Screening for CKD patients", E6280="Utilization Rate (per 100,000 patients)"),
SUMIFS(CANSCRN!$D:$D,CANSCRN!$A:$A,C6280,CANSCRN!$G:$G,D6280),
IF(AND(A6280="PSA Testing", E6280="Cost per service ($USD)"),
SUMIFS(PSA!$E:$E,PSA!$A:$A,C6280,PSA!$G:$G,D6280),
IF(AND(A6280="Colorectal Cancer Screening", E6280="Cost per service ($USD)"),
SUMIFS(COL!$E:$E,COL!$A:$A,C6280,COL!$G:$G,D6280),
IF(AND(A6280="Cervical Cancer Screening", E6280="Cost per service ($USD)"),
SUMIFS(CERV!$E:$E,CERV!$A:$A,C6280,CERV!$G:$G,D6280),
IF(AND(A6280="Cancer Screening for CKD patients", E6280="Cost per service ($USD)"),
SUMIFS(CANSCRN!$E:$E,CANSCRN!$A:$A,C6280,CANSCRN!$G:$G,D6280),
IF(AND(A6280="PSA Testing", E6280="Total Expenditure ($USD per 100,000 patients)"),
SUMIFS(PSA!$F:$F,PSA!$A:$A,C6280,PSA!$G:$G,D6280),
IF(AND(A6280="Colorectal Cancer Screening", E6280="Total Expenditure ($USD per 100,000 patients)"),
SUMIFS(COL!$F:$F,COL!$A:$A,C6280,COL!$G:$G,D6280),
IF(AND(A6280="Cervical Cancer Screening", E6280="Total Expenditure ($USD per 100,000 patients)"),
SUMIFS(CERV!$F:$F,CERV!$A:$A,C6280,CERV!$G:$G,D6280),
SUMIFS(CANSCRN!$F:$F,CANSCRN!$A:$A,C6280,CANSCRN!$G:$G,D6280))))))))))))</f>
        <v>96.989207919999998</v>
      </c>
    </row>
    <row r="6281" spans="1:6" x14ac:dyDescent="0.2">
      <c r="A6281" s="24" t="s">
        <v>107</v>
      </c>
      <c r="B6281" s="24" t="s">
        <v>101</v>
      </c>
      <c r="C6281" s="24" t="s">
        <v>39</v>
      </c>
      <c r="D6281" s="24">
        <v>2018</v>
      </c>
      <c r="E6281" s="24" t="s">
        <v>106</v>
      </c>
      <c r="F6281">
        <f>IF(AND(A6281="PSA Testing", E6281= "Utilization Rate (per 100,000 patients)"),
SUMIFS(PSA!$D:$D,PSA!$A:$A,C6281,PSA!$G:$G,D6281),
IF(AND(A6281="Colorectal Cancer Screening", E6281="Utilization Rate (per 100,000 patients)"),
SUMIFS(COL!$D:$D,COL!$A:$A,C6281,COL!$G:$G, D6281),
IF(AND(A6281="Cervical Cancer Screening", E6281="Utilization Rate (per 100,000 patients)"),
SUMIFS(CERV!$D:$D,CERV!$A:$A,C6281,CERV!$G:$G,D6281),
IF(AND(A6281="Cancer Screening for CKD patients", E6281="Utilization Rate (per 100,000 patients)"),
SUMIFS(CANSCRN!$D:$D,CANSCRN!$A:$A,C6281,CANSCRN!$G:$G,D6281),
IF(AND(A6281="PSA Testing", E6281="Cost per service ($USD)"),
SUMIFS(PSA!$E:$E,PSA!$A:$A,C6281,PSA!$G:$G,D6281),
IF(AND(A6281="Colorectal Cancer Screening", E6281="Cost per service ($USD)"),
SUMIFS(COL!$E:$E,COL!$A:$A,C6281,COL!$G:$G,D6281),
IF(AND(A6281="Cervical Cancer Screening", E6281="Cost per service ($USD)"),
SUMIFS(CERV!$E:$E,CERV!$A:$A,C6281,CERV!$G:$G,D6281),
IF(AND(A6281="Cancer Screening for CKD patients", E6281="Cost per service ($USD)"),
SUMIFS(CANSCRN!$E:$E,CANSCRN!$A:$A,C6281,CANSCRN!$G:$G,D6281),
IF(AND(A6281="PSA Testing", E6281="Total Expenditure ($USD per 100,000 patients)"),
SUMIFS(PSA!$F:$F,PSA!$A:$A,C6281,PSA!$G:$G,D6281),
IF(AND(A6281="Colorectal Cancer Screening", E6281="Total Expenditure ($USD per 100,000 patients)"),
SUMIFS(COL!$F:$F,COL!$A:$A,C6281,COL!$G:$G,D6281),
IF(AND(A6281="Cervical Cancer Screening", E6281="Total Expenditure ($USD per 100,000 patients)"),
SUMIFS(CERV!$F:$F,CERV!$A:$A,C6281,CERV!$G:$G,D6281),
SUMIFS(CANSCRN!$F:$F,CANSCRN!$A:$A,C6281,CANSCRN!$G:$G,D6281))))))))))))</f>
        <v>91.663141260000003</v>
      </c>
    </row>
    <row r="6282" spans="1:6" x14ac:dyDescent="0.2">
      <c r="A6282" s="24" t="s">
        <v>107</v>
      </c>
      <c r="B6282" s="24" t="s">
        <v>101</v>
      </c>
      <c r="C6282" s="24" t="s">
        <v>39</v>
      </c>
      <c r="D6282" s="24">
        <v>2019</v>
      </c>
      <c r="E6282" s="24" t="s">
        <v>106</v>
      </c>
      <c r="F6282">
        <f>IF(AND(A6282="PSA Testing", E6282= "Utilization Rate (per 100,000 patients)"),
SUMIFS(PSA!$D:$D,PSA!$A:$A,C6282,PSA!$G:$G,D6282),
IF(AND(A6282="Colorectal Cancer Screening", E6282="Utilization Rate (per 100,000 patients)"),
SUMIFS(COL!$D:$D,COL!$A:$A,C6282,COL!$G:$G, D6282),
IF(AND(A6282="Cervical Cancer Screening", E6282="Utilization Rate (per 100,000 patients)"),
SUMIFS(CERV!$D:$D,CERV!$A:$A,C6282,CERV!$G:$G,D6282),
IF(AND(A6282="Cancer Screening for CKD patients", E6282="Utilization Rate (per 100,000 patients)"),
SUMIFS(CANSCRN!$D:$D,CANSCRN!$A:$A,C6282,CANSCRN!$G:$G,D6282),
IF(AND(A6282="PSA Testing", E6282="Cost per service ($USD)"),
SUMIFS(PSA!$E:$E,PSA!$A:$A,C6282,PSA!$G:$G,D6282),
IF(AND(A6282="Colorectal Cancer Screening", E6282="Cost per service ($USD)"),
SUMIFS(COL!$E:$E,COL!$A:$A,C6282,COL!$G:$G,D6282),
IF(AND(A6282="Cervical Cancer Screening", E6282="Cost per service ($USD)"),
SUMIFS(CERV!$E:$E,CERV!$A:$A,C6282,CERV!$G:$G,D6282),
IF(AND(A6282="Cancer Screening for CKD patients", E6282="Cost per service ($USD)"),
SUMIFS(CANSCRN!$E:$E,CANSCRN!$A:$A,C6282,CANSCRN!$G:$G,D6282),
IF(AND(A6282="PSA Testing", E6282="Total Expenditure ($USD per 100,000 patients)"),
SUMIFS(PSA!$F:$F,PSA!$A:$A,C6282,PSA!$G:$G,D6282),
IF(AND(A6282="Colorectal Cancer Screening", E6282="Total Expenditure ($USD per 100,000 patients)"),
SUMIFS(COL!$F:$F,COL!$A:$A,C6282,COL!$G:$G,D6282),
IF(AND(A6282="Cervical Cancer Screening", E6282="Total Expenditure ($USD per 100,000 patients)"),
SUMIFS(CERV!$F:$F,CERV!$A:$A,C6282,CERV!$G:$G,D6282),
SUMIFS(CANSCRN!$F:$F,CANSCRN!$A:$A,C6282,CANSCRN!$G:$G,D6282))))))))))))</f>
        <v>112.2730123</v>
      </c>
    </row>
    <row r="6283" spans="1:6" x14ac:dyDescent="0.2">
      <c r="A6283" s="24" t="s">
        <v>107</v>
      </c>
      <c r="B6283" s="24" t="s">
        <v>101</v>
      </c>
      <c r="C6283" s="24" t="s">
        <v>40</v>
      </c>
      <c r="D6283" s="24">
        <v>2009</v>
      </c>
      <c r="E6283" s="24" t="s">
        <v>106</v>
      </c>
      <c r="F6283">
        <f>IF(AND(A6283="PSA Testing", E6283= "Utilization Rate (per 100,000 patients)"),
SUMIFS(PSA!$D:$D,PSA!$A:$A,C6283,PSA!$G:$G,D6283),
IF(AND(A6283="Colorectal Cancer Screening", E6283="Utilization Rate (per 100,000 patients)"),
SUMIFS(COL!$D:$D,COL!$A:$A,C6283,COL!$G:$G, D6283),
IF(AND(A6283="Cervical Cancer Screening", E6283="Utilization Rate (per 100,000 patients)"),
SUMIFS(CERV!$D:$D,CERV!$A:$A,C6283,CERV!$G:$G,D6283),
IF(AND(A6283="Cancer Screening for CKD patients", E6283="Utilization Rate (per 100,000 patients)"),
SUMIFS(CANSCRN!$D:$D,CANSCRN!$A:$A,C6283,CANSCRN!$G:$G,D6283),
IF(AND(A6283="PSA Testing", E6283="Cost per service ($USD)"),
SUMIFS(PSA!$E:$E,PSA!$A:$A,C6283,PSA!$G:$G,D6283),
IF(AND(A6283="Colorectal Cancer Screening", E6283="Cost per service ($USD)"),
SUMIFS(COL!$E:$E,COL!$A:$A,C6283,COL!$G:$G,D6283),
IF(AND(A6283="Cervical Cancer Screening", E6283="Cost per service ($USD)"),
SUMIFS(CERV!$E:$E,CERV!$A:$A,C6283,CERV!$G:$G,D6283),
IF(AND(A6283="Cancer Screening for CKD patients", E6283="Cost per service ($USD)"),
SUMIFS(CANSCRN!$E:$E,CANSCRN!$A:$A,C6283,CANSCRN!$G:$G,D6283),
IF(AND(A6283="PSA Testing", E6283="Total Expenditure ($USD per 100,000 patients)"),
SUMIFS(PSA!$F:$F,PSA!$A:$A,C6283,PSA!$G:$G,D6283),
IF(AND(A6283="Colorectal Cancer Screening", E6283="Total Expenditure ($USD per 100,000 patients)"),
SUMIFS(COL!$F:$F,COL!$A:$A,C6283,COL!$G:$G,D6283),
IF(AND(A6283="Cervical Cancer Screening", E6283="Total Expenditure ($USD per 100,000 patients)"),
SUMIFS(CERV!$F:$F,CERV!$A:$A,C6283,CERV!$G:$G,D6283),
SUMIFS(CANSCRN!$F:$F,CANSCRN!$A:$A,C6283,CANSCRN!$G:$G,D6283))))))))))))</f>
        <v>86.809367760000001</v>
      </c>
    </row>
    <row r="6284" spans="1:6" x14ac:dyDescent="0.2">
      <c r="A6284" s="24" t="s">
        <v>107</v>
      </c>
      <c r="B6284" s="24" t="s">
        <v>101</v>
      </c>
      <c r="C6284" s="24" t="s">
        <v>40</v>
      </c>
      <c r="D6284" s="24">
        <v>2010</v>
      </c>
      <c r="E6284" s="24" t="s">
        <v>106</v>
      </c>
      <c r="F6284">
        <f>IF(AND(A6284="PSA Testing", E6284= "Utilization Rate (per 100,000 patients)"),
SUMIFS(PSA!$D:$D,PSA!$A:$A,C6284,PSA!$G:$G,D6284),
IF(AND(A6284="Colorectal Cancer Screening", E6284="Utilization Rate (per 100,000 patients)"),
SUMIFS(COL!$D:$D,COL!$A:$A,C6284,COL!$G:$G, D6284),
IF(AND(A6284="Cervical Cancer Screening", E6284="Utilization Rate (per 100,000 patients)"),
SUMIFS(CERV!$D:$D,CERV!$A:$A,C6284,CERV!$G:$G,D6284),
IF(AND(A6284="Cancer Screening for CKD patients", E6284="Utilization Rate (per 100,000 patients)"),
SUMIFS(CANSCRN!$D:$D,CANSCRN!$A:$A,C6284,CANSCRN!$G:$G,D6284),
IF(AND(A6284="PSA Testing", E6284="Cost per service ($USD)"),
SUMIFS(PSA!$E:$E,PSA!$A:$A,C6284,PSA!$G:$G,D6284),
IF(AND(A6284="Colorectal Cancer Screening", E6284="Cost per service ($USD)"),
SUMIFS(COL!$E:$E,COL!$A:$A,C6284,COL!$G:$G,D6284),
IF(AND(A6284="Cervical Cancer Screening", E6284="Cost per service ($USD)"),
SUMIFS(CERV!$E:$E,CERV!$A:$A,C6284,CERV!$G:$G,D6284),
IF(AND(A6284="Cancer Screening for CKD patients", E6284="Cost per service ($USD)"),
SUMIFS(CANSCRN!$E:$E,CANSCRN!$A:$A,C6284,CANSCRN!$G:$G,D6284),
IF(AND(A6284="PSA Testing", E6284="Total Expenditure ($USD per 100,000 patients)"),
SUMIFS(PSA!$F:$F,PSA!$A:$A,C6284,PSA!$G:$G,D6284),
IF(AND(A6284="Colorectal Cancer Screening", E6284="Total Expenditure ($USD per 100,000 patients)"),
SUMIFS(COL!$F:$F,COL!$A:$A,C6284,COL!$G:$G,D6284),
IF(AND(A6284="Cervical Cancer Screening", E6284="Total Expenditure ($USD per 100,000 patients)"),
SUMIFS(CERV!$F:$F,CERV!$A:$A,C6284,CERV!$G:$G,D6284),
SUMIFS(CANSCRN!$F:$F,CANSCRN!$A:$A,C6284,CANSCRN!$G:$G,D6284))))))))))))</f>
        <v>99.688613239999995</v>
      </c>
    </row>
    <row r="6285" spans="1:6" x14ac:dyDescent="0.2">
      <c r="A6285" s="24" t="s">
        <v>107</v>
      </c>
      <c r="B6285" s="24" t="s">
        <v>101</v>
      </c>
      <c r="C6285" s="24" t="s">
        <v>40</v>
      </c>
      <c r="D6285" s="24">
        <v>2011</v>
      </c>
      <c r="E6285" s="24" t="s">
        <v>106</v>
      </c>
      <c r="F6285">
        <f>IF(AND(A6285="PSA Testing", E6285= "Utilization Rate (per 100,000 patients)"),
SUMIFS(PSA!$D:$D,PSA!$A:$A,C6285,PSA!$G:$G,D6285),
IF(AND(A6285="Colorectal Cancer Screening", E6285="Utilization Rate (per 100,000 patients)"),
SUMIFS(COL!$D:$D,COL!$A:$A,C6285,COL!$G:$G, D6285),
IF(AND(A6285="Cervical Cancer Screening", E6285="Utilization Rate (per 100,000 patients)"),
SUMIFS(CERV!$D:$D,CERV!$A:$A,C6285,CERV!$G:$G,D6285),
IF(AND(A6285="Cancer Screening for CKD patients", E6285="Utilization Rate (per 100,000 patients)"),
SUMIFS(CANSCRN!$D:$D,CANSCRN!$A:$A,C6285,CANSCRN!$G:$G,D6285),
IF(AND(A6285="PSA Testing", E6285="Cost per service ($USD)"),
SUMIFS(PSA!$E:$E,PSA!$A:$A,C6285,PSA!$G:$G,D6285),
IF(AND(A6285="Colorectal Cancer Screening", E6285="Cost per service ($USD)"),
SUMIFS(COL!$E:$E,COL!$A:$A,C6285,COL!$G:$G,D6285),
IF(AND(A6285="Cervical Cancer Screening", E6285="Cost per service ($USD)"),
SUMIFS(CERV!$E:$E,CERV!$A:$A,C6285,CERV!$G:$G,D6285),
IF(AND(A6285="Cancer Screening for CKD patients", E6285="Cost per service ($USD)"),
SUMIFS(CANSCRN!$E:$E,CANSCRN!$A:$A,C6285,CANSCRN!$G:$G,D6285),
IF(AND(A6285="PSA Testing", E6285="Total Expenditure ($USD per 100,000 patients)"),
SUMIFS(PSA!$F:$F,PSA!$A:$A,C6285,PSA!$G:$G,D6285),
IF(AND(A6285="Colorectal Cancer Screening", E6285="Total Expenditure ($USD per 100,000 patients)"),
SUMIFS(COL!$F:$F,COL!$A:$A,C6285,COL!$G:$G,D6285),
IF(AND(A6285="Cervical Cancer Screening", E6285="Total Expenditure ($USD per 100,000 patients)"),
SUMIFS(CERV!$F:$F,CERV!$A:$A,C6285,CERV!$G:$G,D6285),
SUMIFS(CANSCRN!$F:$F,CANSCRN!$A:$A,C6285,CANSCRN!$G:$G,D6285))))))))))))</f>
        <v>90.675116630000005</v>
      </c>
    </row>
    <row r="6286" spans="1:6" x14ac:dyDescent="0.2">
      <c r="A6286" s="24" t="s">
        <v>107</v>
      </c>
      <c r="B6286" s="24" t="s">
        <v>101</v>
      </c>
      <c r="C6286" s="24" t="s">
        <v>40</v>
      </c>
      <c r="D6286" s="24">
        <v>2012</v>
      </c>
      <c r="E6286" s="24" t="s">
        <v>106</v>
      </c>
      <c r="F6286">
        <f>IF(AND(A6286="PSA Testing", E6286= "Utilization Rate (per 100,000 patients)"),
SUMIFS(PSA!$D:$D,PSA!$A:$A,C6286,PSA!$G:$G,D6286),
IF(AND(A6286="Colorectal Cancer Screening", E6286="Utilization Rate (per 100,000 patients)"),
SUMIFS(COL!$D:$D,COL!$A:$A,C6286,COL!$G:$G, D6286),
IF(AND(A6286="Cervical Cancer Screening", E6286="Utilization Rate (per 100,000 patients)"),
SUMIFS(CERV!$D:$D,CERV!$A:$A,C6286,CERV!$G:$G,D6286),
IF(AND(A6286="Cancer Screening for CKD patients", E6286="Utilization Rate (per 100,000 patients)"),
SUMIFS(CANSCRN!$D:$D,CANSCRN!$A:$A,C6286,CANSCRN!$G:$G,D6286),
IF(AND(A6286="PSA Testing", E6286="Cost per service ($USD)"),
SUMIFS(PSA!$E:$E,PSA!$A:$A,C6286,PSA!$G:$G,D6286),
IF(AND(A6286="Colorectal Cancer Screening", E6286="Cost per service ($USD)"),
SUMIFS(COL!$E:$E,COL!$A:$A,C6286,COL!$G:$G,D6286),
IF(AND(A6286="Cervical Cancer Screening", E6286="Cost per service ($USD)"),
SUMIFS(CERV!$E:$E,CERV!$A:$A,C6286,CERV!$G:$G,D6286),
IF(AND(A6286="Cancer Screening for CKD patients", E6286="Cost per service ($USD)"),
SUMIFS(CANSCRN!$E:$E,CANSCRN!$A:$A,C6286,CANSCRN!$G:$G,D6286),
IF(AND(A6286="PSA Testing", E6286="Total Expenditure ($USD per 100,000 patients)"),
SUMIFS(PSA!$F:$F,PSA!$A:$A,C6286,PSA!$G:$G,D6286),
IF(AND(A6286="Colorectal Cancer Screening", E6286="Total Expenditure ($USD per 100,000 patients)"),
SUMIFS(COL!$F:$F,COL!$A:$A,C6286,COL!$G:$G,D6286),
IF(AND(A6286="Cervical Cancer Screening", E6286="Total Expenditure ($USD per 100,000 patients)"),
SUMIFS(CERV!$F:$F,CERV!$A:$A,C6286,CERV!$G:$G,D6286),
SUMIFS(CANSCRN!$F:$F,CANSCRN!$A:$A,C6286,CANSCRN!$G:$G,D6286))))))))))))</f>
        <v>93.09338013</v>
      </c>
    </row>
    <row r="6287" spans="1:6" x14ac:dyDescent="0.2">
      <c r="A6287" s="24" t="s">
        <v>107</v>
      </c>
      <c r="B6287" s="24" t="s">
        <v>101</v>
      </c>
      <c r="C6287" s="24" t="s">
        <v>40</v>
      </c>
      <c r="D6287" s="24">
        <v>2013</v>
      </c>
      <c r="E6287" s="24" t="s">
        <v>106</v>
      </c>
      <c r="F6287">
        <f>IF(AND(A6287="PSA Testing", E6287= "Utilization Rate (per 100,000 patients)"),
SUMIFS(PSA!$D:$D,PSA!$A:$A,C6287,PSA!$G:$G,D6287),
IF(AND(A6287="Colorectal Cancer Screening", E6287="Utilization Rate (per 100,000 patients)"),
SUMIFS(COL!$D:$D,COL!$A:$A,C6287,COL!$G:$G, D6287),
IF(AND(A6287="Cervical Cancer Screening", E6287="Utilization Rate (per 100,000 patients)"),
SUMIFS(CERV!$D:$D,CERV!$A:$A,C6287,CERV!$G:$G,D6287),
IF(AND(A6287="Cancer Screening for CKD patients", E6287="Utilization Rate (per 100,000 patients)"),
SUMIFS(CANSCRN!$D:$D,CANSCRN!$A:$A,C6287,CANSCRN!$G:$G,D6287),
IF(AND(A6287="PSA Testing", E6287="Cost per service ($USD)"),
SUMIFS(PSA!$E:$E,PSA!$A:$A,C6287,PSA!$G:$G,D6287),
IF(AND(A6287="Colorectal Cancer Screening", E6287="Cost per service ($USD)"),
SUMIFS(COL!$E:$E,COL!$A:$A,C6287,COL!$G:$G,D6287),
IF(AND(A6287="Cervical Cancer Screening", E6287="Cost per service ($USD)"),
SUMIFS(CERV!$E:$E,CERV!$A:$A,C6287,CERV!$G:$G,D6287),
IF(AND(A6287="Cancer Screening for CKD patients", E6287="Cost per service ($USD)"),
SUMIFS(CANSCRN!$E:$E,CANSCRN!$A:$A,C6287,CANSCRN!$G:$G,D6287),
IF(AND(A6287="PSA Testing", E6287="Total Expenditure ($USD per 100,000 patients)"),
SUMIFS(PSA!$F:$F,PSA!$A:$A,C6287,PSA!$G:$G,D6287),
IF(AND(A6287="Colorectal Cancer Screening", E6287="Total Expenditure ($USD per 100,000 patients)"),
SUMIFS(COL!$F:$F,COL!$A:$A,C6287,COL!$G:$G,D6287),
IF(AND(A6287="Cervical Cancer Screening", E6287="Total Expenditure ($USD per 100,000 patients)"),
SUMIFS(CERV!$F:$F,CERV!$A:$A,C6287,CERV!$G:$G,D6287),
SUMIFS(CANSCRN!$F:$F,CANSCRN!$A:$A,C6287,CANSCRN!$G:$G,D6287))))))))))))</f>
        <v>137.76255130000001</v>
      </c>
    </row>
    <row r="6288" spans="1:6" x14ac:dyDescent="0.2">
      <c r="A6288" s="24" t="s">
        <v>107</v>
      </c>
      <c r="B6288" s="24" t="s">
        <v>101</v>
      </c>
      <c r="C6288" s="24" t="s">
        <v>40</v>
      </c>
      <c r="D6288" s="24">
        <v>2014</v>
      </c>
      <c r="E6288" s="24" t="s">
        <v>106</v>
      </c>
      <c r="F6288">
        <f>IF(AND(A6288="PSA Testing", E6288= "Utilization Rate (per 100,000 patients)"),
SUMIFS(PSA!$D:$D,PSA!$A:$A,C6288,PSA!$G:$G,D6288),
IF(AND(A6288="Colorectal Cancer Screening", E6288="Utilization Rate (per 100,000 patients)"),
SUMIFS(COL!$D:$D,COL!$A:$A,C6288,COL!$G:$G, D6288),
IF(AND(A6288="Cervical Cancer Screening", E6288="Utilization Rate (per 100,000 patients)"),
SUMIFS(CERV!$D:$D,CERV!$A:$A,C6288,CERV!$G:$G,D6288),
IF(AND(A6288="Cancer Screening for CKD patients", E6288="Utilization Rate (per 100,000 patients)"),
SUMIFS(CANSCRN!$D:$D,CANSCRN!$A:$A,C6288,CANSCRN!$G:$G,D6288),
IF(AND(A6288="PSA Testing", E6288="Cost per service ($USD)"),
SUMIFS(PSA!$E:$E,PSA!$A:$A,C6288,PSA!$G:$G,D6288),
IF(AND(A6288="Colorectal Cancer Screening", E6288="Cost per service ($USD)"),
SUMIFS(COL!$E:$E,COL!$A:$A,C6288,COL!$G:$G,D6288),
IF(AND(A6288="Cervical Cancer Screening", E6288="Cost per service ($USD)"),
SUMIFS(CERV!$E:$E,CERV!$A:$A,C6288,CERV!$G:$G,D6288),
IF(AND(A6288="Cancer Screening for CKD patients", E6288="Cost per service ($USD)"),
SUMIFS(CANSCRN!$E:$E,CANSCRN!$A:$A,C6288,CANSCRN!$G:$G,D6288),
IF(AND(A6288="PSA Testing", E6288="Total Expenditure ($USD per 100,000 patients)"),
SUMIFS(PSA!$F:$F,PSA!$A:$A,C6288,PSA!$G:$G,D6288),
IF(AND(A6288="Colorectal Cancer Screening", E6288="Total Expenditure ($USD per 100,000 patients)"),
SUMIFS(COL!$F:$F,COL!$A:$A,C6288,COL!$G:$G,D6288),
IF(AND(A6288="Cervical Cancer Screening", E6288="Total Expenditure ($USD per 100,000 patients)"),
SUMIFS(CERV!$F:$F,CERV!$A:$A,C6288,CERV!$G:$G,D6288),
SUMIFS(CANSCRN!$F:$F,CANSCRN!$A:$A,C6288,CANSCRN!$G:$G,D6288))))))))))))</f>
        <v>122.4126452</v>
      </c>
    </row>
    <row r="6289" spans="1:6" x14ac:dyDescent="0.2">
      <c r="A6289" s="24" t="s">
        <v>107</v>
      </c>
      <c r="B6289" s="24" t="s">
        <v>101</v>
      </c>
      <c r="C6289" s="24" t="s">
        <v>40</v>
      </c>
      <c r="D6289" s="24">
        <v>2015</v>
      </c>
      <c r="E6289" s="24" t="s">
        <v>106</v>
      </c>
      <c r="F6289">
        <f>IF(AND(A6289="PSA Testing", E6289= "Utilization Rate (per 100,000 patients)"),
SUMIFS(PSA!$D:$D,PSA!$A:$A,C6289,PSA!$G:$G,D6289),
IF(AND(A6289="Colorectal Cancer Screening", E6289="Utilization Rate (per 100,000 patients)"),
SUMIFS(COL!$D:$D,COL!$A:$A,C6289,COL!$G:$G, D6289),
IF(AND(A6289="Cervical Cancer Screening", E6289="Utilization Rate (per 100,000 patients)"),
SUMIFS(CERV!$D:$D,CERV!$A:$A,C6289,CERV!$G:$G,D6289),
IF(AND(A6289="Cancer Screening for CKD patients", E6289="Utilization Rate (per 100,000 patients)"),
SUMIFS(CANSCRN!$D:$D,CANSCRN!$A:$A,C6289,CANSCRN!$G:$G,D6289),
IF(AND(A6289="PSA Testing", E6289="Cost per service ($USD)"),
SUMIFS(PSA!$E:$E,PSA!$A:$A,C6289,PSA!$G:$G,D6289),
IF(AND(A6289="Colorectal Cancer Screening", E6289="Cost per service ($USD)"),
SUMIFS(COL!$E:$E,COL!$A:$A,C6289,COL!$G:$G,D6289),
IF(AND(A6289="Cervical Cancer Screening", E6289="Cost per service ($USD)"),
SUMIFS(CERV!$E:$E,CERV!$A:$A,C6289,CERV!$G:$G,D6289),
IF(AND(A6289="Cancer Screening for CKD patients", E6289="Cost per service ($USD)"),
SUMIFS(CANSCRN!$E:$E,CANSCRN!$A:$A,C6289,CANSCRN!$G:$G,D6289),
IF(AND(A6289="PSA Testing", E6289="Total Expenditure ($USD per 100,000 patients)"),
SUMIFS(PSA!$F:$F,PSA!$A:$A,C6289,PSA!$G:$G,D6289),
IF(AND(A6289="Colorectal Cancer Screening", E6289="Total Expenditure ($USD per 100,000 patients)"),
SUMIFS(COL!$F:$F,COL!$A:$A,C6289,COL!$G:$G,D6289),
IF(AND(A6289="Cervical Cancer Screening", E6289="Total Expenditure ($USD per 100,000 patients)"),
SUMIFS(CERV!$F:$F,CERV!$A:$A,C6289,CERV!$G:$G,D6289),
SUMIFS(CANSCRN!$F:$F,CANSCRN!$A:$A,C6289,CANSCRN!$G:$G,D6289))))))))))))</f>
        <v>112.61062889999999</v>
      </c>
    </row>
    <row r="6290" spans="1:6" x14ac:dyDescent="0.2">
      <c r="A6290" s="24" t="s">
        <v>107</v>
      </c>
      <c r="B6290" s="24" t="s">
        <v>101</v>
      </c>
      <c r="C6290" s="24" t="s">
        <v>40</v>
      </c>
      <c r="D6290" s="24">
        <v>2016</v>
      </c>
      <c r="E6290" s="24" t="s">
        <v>106</v>
      </c>
      <c r="F6290">
        <f>IF(AND(A6290="PSA Testing", E6290= "Utilization Rate (per 100,000 patients)"),
SUMIFS(PSA!$D:$D,PSA!$A:$A,C6290,PSA!$G:$G,D6290),
IF(AND(A6290="Colorectal Cancer Screening", E6290="Utilization Rate (per 100,000 patients)"),
SUMIFS(COL!$D:$D,COL!$A:$A,C6290,COL!$G:$G, D6290),
IF(AND(A6290="Cervical Cancer Screening", E6290="Utilization Rate (per 100,000 patients)"),
SUMIFS(CERV!$D:$D,CERV!$A:$A,C6290,CERV!$G:$G,D6290),
IF(AND(A6290="Cancer Screening for CKD patients", E6290="Utilization Rate (per 100,000 patients)"),
SUMIFS(CANSCRN!$D:$D,CANSCRN!$A:$A,C6290,CANSCRN!$G:$G,D6290),
IF(AND(A6290="PSA Testing", E6290="Cost per service ($USD)"),
SUMIFS(PSA!$E:$E,PSA!$A:$A,C6290,PSA!$G:$G,D6290),
IF(AND(A6290="Colorectal Cancer Screening", E6290="Cost per service ($USD)"),
SUMIFS(COL!$E:$E,COL!$A:$A,C6290,COL!$G:$G,D6290),
IF(AND(A6290="Cervical Cancer Screening", E6290="Cost per service ($USD)"),
SUMIFS(CERV!$E:$E,CERV!$A:$A,C6290,CERV!$G:$G,D6290),
IF(AND(A6290="Cancer Screening for CKD patients", E6290="Cost per service ($USD)"),
SUMIFS(CANSCRN!$E:$E,CANSCRN!$A:$A,C6290,CANSCRN!$G:$G,D6290),
IF(AND(A6290="PSA Testing", E6290="Total Expenditure ($USD per 100,000 patients)"),
SUMIFS(PSA!$F:$F,PSA!$A:$A,C6290,PSA!$G:$G,D6290),
IF(AND(A6290="Colorectal Cancer Screening", E6290="Total Expenditure ($USD per 100,000 patients)"),
SUMIFS(COL!$F:$F,COL!$A:$A,C6290,COL!$G:$G,D6290),
IF(AND(A6290="Cervical Cancer Screening", E6290="Total Expenditure ($USD per 100,000 patients)"),
SUMIFS(CERV!$F:$F,CERV!$A:$A,C6290,CERV!$G:$G,D6290),
SUMIFS(CANSCRN!$F:$F,CANSCRN!$A:$A,C6290,CANSCRN!$G:$G,D6290))))))))))))</f>
        <v>110.59205540000001</v>
      </c>
    </row>
    <row r="6291" spans="1:6" x14ac:dyDescent="0.2">
      <c r="A6291" s="24" t="s">
        <v>107</v>
      </c>
      <c r="B6291" s="24" t="s">
        <v>101</v>
      </c>
      <c r="C6291" s="24" t="s">
        <v>40</v>
      </c>
      <c r="D6291" s="24">
        <v>2017</v>
      </c>
      <c r="E6291" s="24" t="s">
        <v>106</v>
      </c>
      <c r="F6291">
        <f>IF(AND(A6291="PSA Testing", E6291= "Utilization Rate (per 100,000 patients)"),
SUMIFS(PSA!$D:$D,PSA!$A:$A,C6291,PSA!$G:$G,D6291),
IF(AND(A6291="Colorectal Cancer Screening", E6291="Utilization Rate (per 100,000 patients)"),
SUMIFS(COL!$D:$D,COL!$A:$A,C6291,COL!$G:$G, D6291),
IF(AND(A6291="Cervical Cancer Screening", E6291="Utilization Rate (per 100,000 patients)"),
SUMIFS(CERV!$D:$D,CERV!$A:$A,C6291,CERV!$G:$G,D6291),
IF(AND(A6291="Cancer Screening for CKD patients", E6291="Utilization Rate (per 100,000 patients)"),
SUMIFS(CANSCRN!$D:$D,CANSCRN!$A:$A,C6291,CANSCRN!$G:$G,D6291),
IF(AND(A6291="PSA Testing", E6291="Cost per service ($USD)"),
SUMIFS(PSA!$E:$E,PSA!$A:$A,C6291,PSA!$G:$G,D6291),
IF(AND(A6291="Colorectal Cancer Screening", E6291="Cost per service ($USD)"),
SUMIFS(COL!$E:$E,COL!$A:$A,C6291,COL!$G:$G,D6291),
IF(AND(A6291="Cervical Cancer Screening", E6291="Cost per service ($USD)"),
SUMIFS(CERV!$E:$E,CERV!$A:$A,C6291,CERV!$G:$G,D6291),
IF(AND(A6291="Cancer Screening for CKD patients", E6291="Cost per service ($USD)"),
SUMIFS(CANSCRN!$E:$E,CANSCRN!$A:$A,C6291,CANSCRN!$G:$G,D6291),
IF(AND(A6291="PSA Testing", E6291="Total Expenditure ($USD per 100,000 patients)"),
SUMIFS(PSA!$F:$F,PSA!$A:$A,C6291,PSA!$G:$G,D6291),
IF(AND(A6291="Colorectal Cancer Screening", E6291="Total Expenditure ($USD per 100,000 patients)"),
SUMIFS(COL!$F:$F,COL!$A:$A,C6291,COL!$G:$G,D6291),
IF(AND(A6291="Cervical Cancer Screening", E6291="Total Expenditure ($USD per 100,000 patients)"),
SUMIFS(CERV!$F:$F,CERV!$A:$A,C6291,CERV!$G:$G,D6291),
SUMIFS(CANSCRN!$F:$F,CANSCRN!$A:$A,C6291,CANSCRN!$G:$G,D6291))))))))))))</f>
        <v>122.0964503</v>
      </c>
    </row>
    <row r="6292" spans="1:6" x14ac:dyDescent="0.2">
      <c r="A6292" s="24" t="s">
        <v>107</v>
      </c>
      <c r="B6292" s="24" t="s">
        <v>101</v>
      </c>
      <c r="C6292" s="24" t="s">
        <v>40</v>
      </c>
      <c r="D6292" s="24">
        <v>2018</v>
      </c>
      <c r="E6292" s="24" t="s">
        <v>106</v>
      </c>
      <c r="F6292">
        <f>IF(AND(A6292="PSA Testing", E6292= "Utilization Rate (per 100,000 patients)"),
SUMIFS(PSA!$D:$D,PSA!$A:$A,C6292,PSA!$G:$G,D6292),
IF(AND(A6292="Colorectal Cancer Screening", E6292="Utilization Rate (per 100,000 patients)"),
SUMIFS(COL!$D:$D,COL!$A:$A,C6292,COL!$G:$G, D6292),
IF(AND(A6292="Cervical Cancer Screening", E6292="Utilization Rate (per 100,000 patients)"),
SUMIFS(CERV!$D:$D,CERV!$A:$A,C6292,CERV!$G:$G,D6292),
IF(AND(A6292="Cancer Screening for CKD patients", E6292="Utilization Rate (per 100,000 patients)"),
SUMIFS(CANSCRN!$D:$D,CANSCRN!$A:$A,C6292,CANSCRN!$G:$G,D6292),
IF(AND(A6292="PSA Testing", E6292="Cost per service ($USD)"),
SUMIFS(PSA!$E:$E,PSA!$A:$A,C6292,PSA!$G:$G,D6292),
IF(AND(A6292="Colorectal Cancer Screening", E6292="Cost per service ($USD)"),
SUMIFS(COL!$E:$E,COL!$A:$A,C6292,COL!$G:$G,D6292),
IF(AND(A6292="Cervical Cancer Screening", E6292="Cost per service ($USD)"),
SUMIFS(CERV!$E:$E,CERV!$A:$A,C6292,CERV!$G:$G,D6292),
IF(AND(A6292="Cancer Screening for CKD patients", E6292="Cost per service ($USD)"),
SUMIFS(CANSCRN!$E:$E,CANSCRN!$A:$A,C6292,CANSCRN!$G:$G,D6292),
IF(AND(A6292="PSA Testing", E6292="Total Expenditure ($USD per 100,000 patients)"),
SUMIFS(PSA!$F:$F,PSA!$A:$A,C6292,PSA!$G:$G,D6292),
IF(AND(A6292="Colorectal Cancer Screening", E6292="Total Expenditure ($USD per 100,000 patients)"),
SUMIFS(COL!$F:$F,COL!$A:$A,C6292,COL!$G:$G,D6292),
IF(AND(A6292="Cervical Cancer Screening", E6292="Total Expenditure ($USD per 100,000 patients)"),
SUMIFS(CERV!$F:$F,CERV!$A:$A,C6292,CERV!$G:$G,D6292),
SUMIFS(CANSCRN!$F:$F,CANSCRN!$A:$A,C6292,CANSCRN!$G:$G,D6292))))))))))))</f>
        <v>133.80985190000001</v>
      </c>
    </row>
    <row r="6293" spans="1:6" x14ac:dyDescent="0.2">
      <c r="A6293" s="24" t="s">
        <v>107</v>
      </c>
      <c r="B6293" s="24" t="s">
        <v>101</v>
      </c>
      <c r="C6293" s="24" t="s">
        <v>40</v>
      </c>
      <c r="D6293" s="24">
        <v>2019</v>
      </c>
      <c r="E6293" s="24" t="s">
        <v>106</v>
      </c>
      <c r="F6293">
        <f>IF(AND(A6293="PSA Testing", E6293= "Utilization Rate (per 100,000 patients)"),
SUMIFS(PSA!$D:$D,PSA!$A:$A,C6293,PSA!$G:$G,D6293),
IF(AND(A6293="Colorectal Cancer Screening", E6293="Utilization Rate (per 100,000 patients)"),
SUMIFS(COL!$D:$D,COL!$A:$A,C6293,COL!$G:$G, D6293),
IF(AND(A6293="Cervical Cancer Screening", E6293="Utilization Rate (per 100,000 patients)"),
SUMIFS(CERV!$D:$D,CERV!$A:$A,C6293,CERV!$G:$G,D6293),
IF(AND(A6293="Cancer Screening for CKD patients", E6293="Utilization Rate (per 100,000 patients)"),
SUMIFS(CANSCRN!$D:$D,CANSCRN!$A:$A,C6293,CANSCRN!$G:$G,D6293),
IF(AND(A6293="PSA Testing", E6293="Cost per service ($USD)"),
SUMIFS(PSA!$E:$E,PSA!$A:$A,C6293,PSA!$G:$G,D6293),
IF(AND(A6293="Colorectal Cancer Screening", E6293="Cost per service ($USD)"),
SUMIFS(COL!$E:$E,COL!$A:$A,C6293,COL!$G:$G,D6293),
IF(AND(A6293="Cervical Cancer Screening", E6293="Cost per service ($USD)"),
SUMIFS(CERV!$E:$E,CERV!$A:$A,C6293,CERV!$G:$G,D6293),
IF(AND(A6293="Cancer Screening for CKD patients", E6293="Cost per service ($USD)"),
SUMIFS(CANSCRN!$E:$E,CANSCRN!$A:$A,C6293,CANSCRN!$G:$G,D6293),
IF(AND(A6293="PSA Testing", E6293="Total Expenditure ($USD per 100,000 patients)"),
SUMIFS(PSA!$F:$F,PSA!$A:$A,C6293,PSA!$G:$G,D6293),
IF(AND(A6293="Colorectal Cancer Screening", E6293="Total Expenditure ($USD per 100,000 patients)"),
SUMIFS(COL!$F:$F,COL!$A:$A,C6293,COL!$G:$G,D6293),
IF(AND(A6293="Cervical Cancer Screening", E6293="Total Expenditure ($USD per 100,000 patients)"),
SUMIFS(CERV!$F:$F,CERV!$A:$A,C6293,CERV!$G:$G,D6293),
SUMIFS(CANSCRN!$F:$F,CANSCRN!$A:$A,C6293,CANSCRN!$G:$G,D6293))))))))))))</f>
        <v>123.04132920000001</v>
      </c>
    </row>
    <row r="6294" spans="1:6" x14ac:dyDescent="0.2">
      <c r="A6294" s="24" t="s">
        <v>107</v>
      </c>
      <c r="B6294" s="24" t="s">
        <v>101</v>
      </c>
      <c r="C6294" s="24" t="s">
        <v>41</v>
      </c>
      <c r="D6294" s="24">
        <v>2009</v>
      </c>
      <c r="E6294" s="24" t="s">
        <v>106</v>
      </c>
      <c r="F6294">
        <f>IF(AND(A6294="PSA Testing", E6294= "Utilization Rate (per 100,000 patients)"),
SUMIFS(PSA!$D:$D,PSA!$A:$A,C6294,PSA!$G:$G,D6294),
IF(AND(A6294="Colorectal Cancer Screening", E6294="Utilization Rate (per 100,000 patients)"),
SUMIFS(COL!$D:$D,COL!$A:$A,C6294,COL!$G:$G, D6294),
IF(AND(A6294="Cervical Cancer Screening", E6294="Utilization Rate (per 100,000 patients)"),
SUMIFS(CERV!$D:$D,CERV!$A:$A,C6294,CERV!$G:$G,D6294),
IF(AND(A6294="Cancer Screening for CKD patients", E6294="Utilization Rate (per 100,000 patients)"),
SUMIFS(CANSCRN!$D:$D,CANSCRN!$A:$A,C6294,CANSCRN!$G:$G,D6294),
IF(AND(A6294="PSA Testing", E6294="Cost per service ($USD)"),
SUMIFS(PSA!$E:$E,PSA!$A:$A,C6294,PSA!$G:$G,D6294),
IF(AND(A6294="Colorectal Cancer Screening", E6294="Cost per service ($USD)"),
SUMIFS(COL!$E:$E,COL!$A:$A,C6294,COL!$G:$G,D6294),
IF(AND(A6294="Cervical Cancer Screening", E6294="Cost per service ($USD)"),
SUMIFS(CERV!$E:$E,CERV!$A:$A,C6294,CERV!$G:$G,D6294),
IF(AND(A6294="Cancer Screening for CKD patients", E6294="Cost per service ($USD)"),
SUMIFS(CANSCRN!$E:$E,CANSCRN!$A:$A,C6294,CANSCRN!$G:$G,D6294),
IF(AND(A6294="PSA Testing", E6294="Total Expenditure ($USD per 100,000 patients)"),
SUMIFS(PSA!$F:$F,PSA!$A:$A,C6294,PSA!$G:$G,D6294),
IF(AND(A6294="Colorectal Cancer Screening", E6294="Total Expenditure ($USD per 100,000 patients)"),
SUMIFS(COL!$F:$F,COL!$A:$A,C6294,COL!$G:$G,D6294),
IF(AND(A6294="Cervical Cancer Screening", E6294="Total Expenditure ($USD per 100,000 patients)"),
SUMIFS(CERV!$F:$F,CERV!$A:$A,C6294,CERV!$G:$G,D6294),
SUMIFS(CANSCRN!$F:$F,CANSCRN!$A:$A,C6294,CANSCRN!$G:$G,D6294))))))))))))</f>
        <v>92.120500000000007</v>
      </c>
    </row>
    <row r="6295" spans="1:6" x14ac:dyDescent="0.2">
      <c r="A6295" s="24" t="s">
        <v>107</v>
      </c>
      <c r="B6295" s="24" t="s">
        <v>101</v>
      </c>
      <c r="C6295" s="24" t="s">
        <v>41</v>
      </c>
      <c r="D6295" s="24">
        <v>2010</v>
      </c>
      <c r="E6295" s="24" t="s">
        <v>106</v>
      </c>
      <c r="F6295">
        <f>IF(AND(A6295="PSA Testing", E6295= "Utilization Rate (per 100,000 patients)"),
SUMIFS(PSA!$D:$D,PSA!$A:$A,C6295,PSA!$G:$G,D6295),
IF(AND(A6295="Colorectal Cancer Screening", E6295="Utilization Rate (per 100,000 patients)"),
SUMIFS(COL!$D:$D,COL!$A:$A,C6295,COL!$G:$G, D6295),
IF(AND(A6295="Cervical Cancer Screening", E6295="Utilization Rate (per 100,000 patients)"),
SUMIFS(CERV!$D:$D,CERV!$A:$A,C6295,CERV!$G:$G,D6295),
IF(AND(A6295="Cancer Screening for CKD patients", E6295="Utilization Rate (per 100,000 patients)"),
SUMIFS(CANSCRN!$D:$D,CANSCRN!$A:$A,C6295,CANSCRN!$G:$G,D6295),
IF(AND(A6295="PSA Testing", E6295="Cost per service ($USD)"),
SUMIFS(PSA!$E:$E,PSA!$A:$A,C6295,PSA!$G:$G,D6295),
IF(AND(A6295="Colorectal Cancer Screening", E6295="Cost per service ($USD)"),
SUMIFS(COL!$E:$E,COL!$A:$A,C6295,COL!$G:$G,D6295),
IF(AND(A6295="Cervical Cancer Screening", E6295="Cost per service ($USD)"),
SUMIFS(CERV!$E:$E,CERV!$A:$A,C6295,CERV!$G:$G,D6295),
IF(AND(A6295="Cancer Screening for CKD patients", E6295="Cost per service ($USD)"),
SUMIFS(CANSCRN!$E:$E,CANSCRN!$A:$A,C6295,CANSCRN!$G:$G,D6295),
IF(AND(A6295="PSA Testing", E6295="Total Expenditure ($USD per 100,000 patients)"),
SUMIFS(PSA!$F:$F,PSA!$A:$A,C6295,PSA!$G:$G,D6295),
IF(AND(A6295="Colorectal Cancer Screening", E6295="Total Expenditure ($USD per 100,000 patients)"),
SUMIFS(COL!$F:$F,COL!$A:$A,C6295,COL!$G:$G,D6295),
IF(AND(A6295="Cervical Cancer Screening", E6295="Total Expenditure ($USD per 100,000 patients)"),
SUMIFS(CERV!$F:$F,CERV!$A:$A,C6295,CERV!$G:$G,D6295),
SUMIFS(CANSCRN!$F:$F,CANSCRN!$A:$A,C6295,CANSCRN!$G:$G,D6295))))))))))))</f>
        <v>51.401372549999998</v>
      </c>
    </row>
    <row r="6296" spans="1:6" x14ac:dyDescent="0.2">
      <c r="A6296" s="24" t="s">
        <v>107</v>
      </c>
      <c r="B6296" s="24" t="s">
        <v>101</v>
      </c>
      <c r="C6296" s="24" t="s">
        <v>41</v>
      </c>
      <c r="D6296" s="24">
        <v>2011</v>
      </c>
      <c r="E6296" s="24" t="s">
        <v>106</v>
      </c>
      <c r="F6296">
        <f>IF(AND(A6296="PSA Testing", E6296= "Utilization Rate (per 100,000 patients)"),
SUMIFS(PSA!$D:$D,PSA!$A:$A,C6296,PSA!$G:$G,D6296),
IF(AND(A6296="Colorectal Cancer Screening", E6296="Utilization Rate (per 100,000 patients)"),
SUMIFS(COL!$D:$D,COL!$A:$A,C6296,COL!$G:$G, D6296),
IF(AND(A6296="Cervical Cancer Screening", E6296="Utilization Rate (per 100,000 patients)"),
SUMIFS(CERV!$D:$D,CERV!$A:$A,C6296,CERV!$G:$G,D6296),
IF(AND(A6296="Cancer Screening for CKD patients", E6296="Utilization Rate (per 100,000 patients)"),
SUMIFS(CANSCRN!$D:$D,CANSCRN!$A:$A,C6296,CANSCRN!$G:$G,D6296),
IF(AND(A6296="PSA Testing", E6296="Cost per service ($USD)"),
SUMIFS(PSA!$E:$E,PSA!$A:$A,C6296,PSA!$G:$G,D6296),
IF(AND(A6296="Colorectal Cancer Screening", E6296="Cost per service ($USD)"),
SUMIFS(COL!$E:$E,COL!$A:$A,C6296,COL!$G:$G,D6296),
IF(AND(A6296="Cervical Cancer Screening", E6296="Cost per service ($USD)"),
SUMIFS(CERV!$E:$E,CERV!$A:$A,C6296,CERV!$G:$G,D6296),
IF(AND(A6296="Cancer Screening for CKD patients", E6296="Cost per service ($USD)"),
SUMIFS(CANSCRN!$E:$E,CANSCRN!$A:$A,C6296,CANSCRN!$G:$G,D6296),
IF(AND(A6296="PSA Testing", E6296="Total Expenditure ($USD per 100,000 patients)"),
SUMIFS(PSA!$F:$F,PSA!$A:$A,C6296,PSA!$G:$G,D6296),
IF(AND(A6296="Colorectal Cancer Screening", E6296="Total Expenditure ($USD per 100,000 patients)"),
SUMIFS(COL!$F:$F,COL!$A:$A,C6296,COL!$G:$G,D6296),
IF(AND(A6296="Cervical Cancer Screening", E6296="Total Expenditure ($USD per 100,000 patients)"),
SUMIFS(CERV!$F:$F,CERV!$A:$A,C6296,CERV!$G:$G,D6296),
SUMIFS(CANSCRN!$F:$F,CANSCRN!$A:$A,C6296,CANSCRN!$G:$G,D6296))))))))))))</f>
        <v>61.930087720000003</v>
      </c>
    </row>
    <row r="6297" spans="1:6" x14ac:dyDescent="0.2">
      <c r="A6297" s="24" t="s">
        <v>107</v>
      </c>
      <c r="B6297" s="24" t="s">
        <v>101</v>
      </c>
      <c r="C6297" s="24" t="s">
        <v>41</v>
      </c>
      <c r="D6297" s="24">
        <v>2012</v>
      </c>
      <c r="E6297" s="24" t="s">
        <v>106</v>
      </c>
      <c r="F6297">
        <f>IF(AND(A6297="PSA Testing", E6297= "Utilization Rate (per 100,000 patients)"),
SUMIFS(PSA!$D:$D,PSA!$A:$A,C6297,PSA!$G:$G,D6297),
IF(AND(A6297="Colorectal Cancer Screening", E6297="Utilization Rate (per 100,000 patients)"),
SUMIFS(COL!$D:$D,COL!$A:$A,C6297,COL!$G:$G, D6297),
IF(AND(A6297="Cervical Cancer Screening", E6297="Utilization Rate (per 100,000 patients)"),
SUMIFS(CERV!$D:$D,CERV!$A:$A,C6297,CERV!$G:$G,D6297),
IF(AND(A6297="Cancer Screening for CKD patients", E6297="Utilization Rate (per 100,000 patients)"),
SUMIFS(CANSCRN!$D:$D,CANSCRN!$A:$A,C6297,CANSCRN!$G:$G,D6297),
IF(AND(A6297="PSA Testing", E6297="Cost per service ($USD)"),
SUMIFS(PSA!$E:$E,PSA!$A:$A,C6297,PSA!$G:$G,D6297),
IF(AND(A6297="Colorectal Cancer Screening", E6297="Cost per service ($USD)"),
SUMIFS(COL!$E:$E,COL!$A:$A,C6297,COL!$G:$G,D6297),
IF(AND(A6297="Cervical Cancer Screening", E6297="Cost per service ($USD)"),
SUMIFS(CERV!$E:$E,CERV!$A:$A,C6297,CERV!$G:$G,D6297),
IF(AND(A6297="Cancer Screening for CKD patients", E6297="Cost per service ($USD)"),
SUMIFS(CANSCRN!$E:$E,CANSCRN!$A:$A,C6297,CANSCRN!$G:$G,D6297),
IF(AND(A6297="PSA Testing", E6297="Total Expenditure ($USD per 100,000 patients)"),
SUMIFS(PSA!$F:$F,PSA!$A:$A,C6297,PSA!$G:$G,D6297),
IF(AND(A6297="Colorectal Cancer Screening", E6297="Total Expenditure ($USD per 100,000 patients)"),
SUMIFS(COL!$F:$F,COL!$A:$A,C6297,COL!$G:$G,D6297),
IF(AND(A6297="Cervical Cancer Screening", E6297="Total Expenditure ($USD per 100,000 patients)"),
SUMIFS(CERV!$F:$F,CERV!$A:$A,C6297,CERV!$G:$G,D6297),
SUMIFS(CANSCRN!$F:$F,CANSCRN!$A:$A,C6297,CANSCRN!$G:$G,D6297))))))))))))</f>
        <v>69.986941180000002</v>
      </c>
    </row>
    <row r="6298" spans="1:6" x14ac:dyDescent="0.2">
      <c r="A6298" s="24" t="s">
        <v>107</v>
      </c>
      <c r="B6298" s="24" t="s">
        <v>101</v>
      </c>
      <c r="C6298" s="24" t="s">
        <v>41</v>
      </c>
      <c r="D6298" s="24">
        <v>2013</v>
      </c>
      <c r="E6298" s="24" t="s">
        <v>106</v>
      </c>
      <c r="F6298">
        <f>IF(AND(A6298="PSA Testing", E6298= "Utilization Rate (per 100,000 patients)"),
SUMIFS(PSA!$D:$D,PSA!$A:$A,C6298,PSA!$G:$G,D6298),
IF(AND(A6298="Colorectal Cancer Screening", E6298="Utilization Rate (per 100,000 patients)"),
SUMIFS(COL!$D:$D,COL!$A:$A,C6298,COL!$G:$G, D6298),
IF(AND(A6298="Cervical Cancer Screening", E6298="Utilization Rate (per 100,000 patients)"),
SUMIFS(CERV!$D:$D,CERV!$A:$A,C6298,CERV!$G:$G,D6298),
IF(AND(A6298="Cancer Screening for CKD patients", E6298="Utilization Rate (per 100,000 patients)"),
SUMIFS(CANSCRN!$D:$D,CANSCRN!$A:$A,C6298,CANSCRN!$G:$G,D6298),
IF(AND(A6298="PSA Testing", E6298="Cost per service ($USD)"),
SUMIFS(PSA!$E:$E,PSA!$A:$A,C6298,PSA!$G:$G,D6298),
IF(AND(A6298="Colorectal Cancer Screening", E6298="Cost per service ($USD)"),
SUMIFS(COL!$E:$E,COL!$A:$A,C6298,COL!$G:$G,D6298),
IF(AND(A6298="Cervical Cancer Screening", E6298="Cost per service ($USD)"),
SUMIFS(CERV!$E:$E,CERV!$A:$A,C6298,CERV!$G:$G,D6298),
IF(AND(A6298="Cancer Screening for CKD patients", E6298="Cost per service ($USD)"),
SUMIFS(CANSCRN!$E:$E,CANSCRN!$A:$A,C6298,CANSCRN!$G:$G,D6298),
IF(AND(A6298="PSA Testing", E6298="Total Expenditure ($USD per 100,000 patients)"),
SUMIFS(PSA!$F:$F,PSA!$A:$A,C6298,PSA!$G:$G,D6298),
IF(AND(A6298="Colorectal Cancer Screening", E6298="Total Expenditure ($USD per 100,000 patients)"),
SUMIFS(COL!$F:$F,COL!$A:$A,C6298,COL!$G:$G,D6298),
IF(AND(A6298="Cervical Cancer Screening", E6298="Total Expenditure ($USD per 100,000 patients)"),
SUMIFS(CERV!$F:$F,CERV!$A:$A,C6298,CERV!$G:$G,D6298),
SUMIFS(CANSCRN!$F:$F,CANSCRN!$A:$A,C6298,CANSCRN!$G:$G,D6298))))))))))))</f>
        <v>62.971381219999998</v>
      </c>
    </row>
    <row r="6299" spans="1:6" x14ac:dyDescent="0.2">
      <c r="A6299" s="24" t="s">
        <v>107</v>
      </c>
      <c r="B6299" s="24" t="s">
        <v>101</v>
      </c>
      <c r="C6299" s="24" t="s">
        <v>41</v>
      </c>
      <c r="D6299" s="24">
        <v>2014</v>
      </c>
      <c r="E6299" s="24" t="s">
        <v>106</v>
      </c>
      <c r="F6299">
        <f>IF(AND(A6299="PSA Testing", E6299= "Utilization Rate (per 100,000 patients)"),
SUMIFS(PSA!$D:$D,PSA!$A:$A,C6299,PSA!$G:$G,D6299),
IF(AND(A6299="Colorectal Cancer Screening", E6299="Utilization Rate (per 100,000 patients)"),
SUMIFS(COL!$D:$D,COL!$A:$A,C6299,COL!$G:$G, D6299),
IF(AND(A6299="Cervical Cancer Screening", E6299="Utilization Rate (per 100,000 patients)"),
SUMIFS(CERV!$D:$D,CERV!$A:$A,C6299,CERV!$G:$G,D6299),
IF(AND(A6299="Cancer Screening for CKD patients", E6299="Utilization Rate (per 100,000 patients)"),
SUMIFS(CANSCRN!$D:$D,CANSCRN!$A:$A,C6299,CANSCRN!$G:$G,D6299),
IF(AND(A6299="PSA Testing", E6299="Cost per service ($USD)"),
SUMIFS(PSA!$E:$E,PSA!$A:$A,C6299,PSA!$G:$G,D6299),
IF(AND(A6299="Colorectal Cancer Screening", E6299="Cost per service ($USD)"),
SUMIFS(COL!$E:$E,COL!$A:$A,C6299,COL!$G:$G,D6299),
IF(AND(A6299="Cervical Cancer Screening", E6299="Cost per service ($USD)"),
SUMIFS(CERV!$E:$E,CERV!$A:$A,C6299,CERV!$G:$G,D6299),
IF(AND(A6299="Cancer Screening for CKD patients", E6299="Cost per service ($USD)"),
SUMIFS(CANSCRN!$E:$E,CANSCRN!$A:$A,C6299,CANSCRN!$G:$G,D6299),
IF(AND(A6299="PSA Testing", E6299="Total Expenditure ($USD per 100,000 patients)"),
SUMIFS(PSA!$F:$F,PSA!$A:$A,C6299,PSA!$G:$G,D6299),
IF(AND(A6299="Colorectal Cancer Screening", E6299="Total Expenditure ($USD per 100,000 patients)"),
SUMIFS(COL!$F:$F,COL!$A:$A,C6299,COL!$G:$G,D6299),
IF(AND(A6299="Cervical Cancer Screening", E6299="Total Expenditure ($USD per 100,000 patients)"),
SUMIFS(CERV!$F:$F,CERV!$A:$A,C6299,CERV!$G:$G,D6299),
SUMIFS(CANSCRN!$F:$F,CANSCRN!$A:$A,C6299,CANSCRN!$G:$G,D6299))))))))))))</f>
        <v>59.37323232</v>
      </c>
    </row>
    <row r="6300" spans="1:6" x14ac:dyDescent="0.2">
      <c r="A6300" s="24" t="s">
        <v>107</v>
      </c>
      <c r="B6300" s="24" t="s">
        <v>101</v>
      </c>
      <c r="C6300" s="24" t="s">
        <v>41</v>
      </c>
      <c r="D6300" s="24">
        <v>2015</v>
      </c>
      <c r="E6300" s="24" t="s">
        <v>106</v>
      </c>
      <c r="F6300">
        <f>IF(AND(A6300="PSA Testing", E6300= "Utilization Rate (per 100,000 patients)"),
SUMIFS(PSA!$D:$D,PSA!$A:$A,C6300,PSA!$G:$G,D6300),
IF(AND(A6300="Colorectal Cancer Screening", E6300="Utilization Rate (per 100,000 patients)"),
SUMIFS(COL!$D:$D,COL!$A:$A,C6300,COL!$G:$G, D6300),
IF(AND(A6300="Cervical Cancer Screening", E6300="Utilization Rate (per 100,000 patients)"),
SUMIFS(CERV!$D:$D,CERV!$A:$A,C6300,CERV!$G:$G,D6300),
IF(AND(A6300="Cancer Screening for CKD patients", E6300="Utilization Rate (per 100,000 patients)"),
SUMIFS(CANSCRN!$D:$D,CANSCRN!$A:$A,C6300,CANSCRN!$G:$G,D6300),
IF(AND(A6300="PSA Testing", E6300="Cost per service ($USD)"),
SUMIFS(PSA!$E:$E,PSA!$A:$A,C6300,PSA!$G:$G,D6300),
IF(AND(A6300="Colorectal Cancer Screening", E6300="Cost per service ($USD)"),
SUMIFS(COL!$E:$E,COL!$A:$A,C6300,COL!$G:$G,D6300),
IF(AND(A6300="Cervical Cancer Screening", E6300="Cost per service ($USD)"),
SUMIFS(CERV!$E:$E,CERV!$A:$A,C6300,CERV!$G:$G,D6300),
IF(AND(A6300="Cancer Screening for CKD patients", E6300="Cost per service ($USD)"),
SUMIFS(CANSCRN!$E:$E,CANSCRN!$A:$A,C6300,CANSCRN!$G:$G,D6300),
IF(AND(A6300="PSA Testing", E6300="Total Expenditure ($USD per 100,000 patients)"),
SUMIFS(PSA!$F:$F,PSA!$A:$A,C6300,PSA!$G:$G,D6300),
IF(AND(A6300="Colorectal Cancer Screening", E6300="Total Expenditure ($USD per 100,000 patients)"),
SUMIFS(COL!$F:$F,COL!$A:$A,C6300,COL!$G:$G,D6300),
IF(AND(A6300="Cervical Cancer Screening", E6300="Total Expenditure ($USD per 100,000 patients)"),
SUMIFS(CERV!$F:$F,CERV!$A:$A,C6300,CERV!$G:$G,D6300),
SUMIFS(CANSCRN!$F:$F,CANSCRN!$A:$A,C6300,CANSCRN!$G:$G,D6300))))))))))))</f>
        <v>60.271016039999999</v>
      </c>
    </row>
    <row r="6301" spans="1:6" x14ac:dyDescent="0.2">
      <c r="A6301" s="24" t="s">
        <v>107</v>
      </c>
      <c r="B6301" s="24" t="s">
        <v>101</v>
      </c>
      <c r="C6301" s="24" t="s">
        <v>41</v>
      </c>
      <c r="D6301" s="24">
        <v>2016</v>
      </c>
      <c r="E6301" s="24" t="s">
        <v>106</v>
      </c>
      <c r="F6301">
        <f>IF(AND(A6301="PSA Testing", E6301= "Utilization Rate (per 100,000 patients)"),
SUMIFS(PSA!$D:$D,PSA!$A:$A,C6301,PSA!$G:$G,D6301),
IF(AND(A6301="Colorectal Cancer Screening", E6301="Utilization Rate (per 100,000 patients)"),
SUMIFS(COL!$D:$D,COL!$A:$A,C6301,COL!$G:$G, D6301),
IF(AND(A6301="Cervical Cancer Screening", E6301="Utilization Rate (per 100,000 patients)"),
SUMIFS(CERV!$D:$D,CERV!$A:$A,C6301,CERV!$G:$G,D6301),
IF(AND(A6301="Cancer Screening for CKD patients", E6301="Utilization Rate (per 100,000 patients)"),
SUMIFS(CANSCRN!$D:$D,CANSCRN!$A:$A,C6301,CANSCRN!$G:$G,D6301),
IF(AND(A6301="PSA Testing", E6301="Cost per service ($USD)"),
SUMIFS(PSA!$E:$E,PSA!$A:$A,C6301,PSA!$G:$G,D6301),
IF(AND(A6301="Colorectal Cancer Screening", E6301="Cost per service ($USD)"),
SUMIFS(COL!$E:$E,COL!$A:$A,C6301,COL!$G:$G,D6301),
IF(AND(A6301="Cervical Cancer Screening", E6301="Cost per service ($USD)"),
SUMIFS(CERV!$E:$E,CERV!$A:$A,C6301,CERV!$G:$G,D6301),
IF(AND(A6301="Cancer Screening for CKD patients", E6301="Cost per service ($USD)"),
SUMIFS(CANSCRN!$E:$E,CANSCRN!$A:$A,C6301,CANSCRN!$G:$G,D6301),
IF(AND(A6301="PSA Testing", E6301="Total Expenditure ($USD per 100,000 patients)"),
SUMIFS(PSA!$F:$F,PSA!$A:$A,C6301,PSA!$G:$G,D6301),
IF(AND(A6301="Colorectal Cancer Screening", E6301="Total Expenditure ($USD per 100,000 patients)"),
SUMIFS(COL!$F:$F,COL!$A:$A,C6301,COL!$G:$G,D6301),
IF(AND(A6301="Cervical Cancer Screening", E6301="Total Expenditure ($USD per 100,000 patients)"),
SUMIFS(CERV!$F:$F,CERV!$A:$A,C6301,CERV!$G:$G,D6301),
SUMIFS(CANSCRN!$F:$F,CANSCRN!$A:$A,C6301,CANSCRN!$G:$G,D6301))))))))))))</f>
        <v>51.630299149999999</v>
      </c>
    </row>
    <row r="6302" spans="1:6" x14ac:dyDescent="0.2">
      <c r="A6302" s="24" t="s">
        <v>107</v>
      </c>
      <c r="B6302" s="24" t="s">
        <v>101</v>
      </c>
      <c r="C6302" s="24" t="s">
        <v>41</v>
      </c>
      <c r="D6302" s="24">
        <v>2017</v>
      </c>
      <c r="E6302" s="24" t="s">
        <v>106</v>
      </c>
      <c r="F6302">
        <f>IF(AND(A6302="PSA Testing", E6302= "Utilization Rate (per 100,000 patients)"),
SUMIFS(PSA!$D:$D,PSA!$A:$A,C6302,PSA!$G:$G,D6302),
IF(AND(A6302="Colorectal Cancer Screening", E6302="Utilization Rate (per 100,000 patients)"),
SUMIFS(COL!$D:$D,COL!$A:$A,C6302,COL!$G:$G, D6302),
IF(AND(A6302="Cervical Cancer Screening", E6302="Utilization Rate (per 100,000 patients)"),
SUMIFS(CERV!$D:$D,CERV!$A:$A,C6302,CERV!$G:$G,D6302),
IF(AND(A6302="Cancer Screening for CKD patients", E6302="Utilization Rate (per 100,000 patients)"),
SUMIFS(CANSCRN!$D:$D,CANSCRN!$A:$A,C6302,CANSCRN!$G:$G,D6302),
IF(AND(A6302="PSA Testing", E6302="Cost per service ($USD)"),
SUMIFS(PSA!$E:$E,PSA!$A:$A,C6302,PSA!$G:$G,D6302),
IF(AND(A6302="Colorectal Cancer Screening", E6302="Cost per service ($USD)"),
SUMIFS(COL!$E:$E,COL!$A:$A,C6302,COL!$G:$G,D6302),
IF(AND(A6302="Cervical Cancer Screening", E6302="Cost per service ($USD)"),
SUMIFS(CERV!$E:$E,CERV!$A:$A,C6302,CERV!$G:$G,D6302),
IF(AND(A6302="Cancer Screening for CKD patients", E6302="Cost per service ($USD)"),
SUMIFS(CANSCRN!$E:$E,CANSCRN!$A:$A,C6302,CANSCRN!$G:$G,D6302),
IF(AND(A6302="PSA Testing", E6302="Total Expenditure ($USD per 100,000 patients)"),
SUMIFS(PSA!$F:$F,PSA!$A:$A,C6302,PSA!$G:$G,D6302),
IF(AND(A6302="Colorectal Cancer Screening", E6302="Total Expenditure ($USD per 100,000 patients)"),
SUMIFS(COL!$F:$F,COL!$A:$A,C6302,COL!$G:$G,D6302),
IF(AND(A6302="Cervical Cancer Screening", E6302="Total Expenditure ($USD per 100,000 patients)"),
SUMIFS(CERV!$F:$F,CERV!$A:$A,C6302,CERV!$G:$G,D6302),
SUMIFS(CANSCRN!$F:$F,CANSCRN!$A:$A,C6302,CANSCRN!$G:$G,D6302))))))))))))</f>
        <v>74.317083330000003</v>
      </c>
    </row>
    <row r="6303" spans="1:6" x14ac:dyDescent="0.2">
      <c r="A6303" s="24" t="s">
        <v>107</v>
      </c>
      <c r="B6303" s="24" t="s">
        <v>101</v>
      </c>
      <c r="C6303" s="24" t="s">
        <v>41</v>
      </c>
      <c r="D6303" s="24">
        <v>2018</v>
      </c>
      <c r="E6303" s="24" t="s">
        <v>106</v>
      </c>
      <c r="F6303">
        <f>IF(AND(A6303="PSA Testing", E6303= "Utilization Rate (per 100,000 patients)"),
SUMIFS(PSA!$D:$D,PSA!$A:$A,C6303,PSA!$G:$G,D6303),
IF(AND(A6303="Colorectal Cancer Screening", E6303="Utilization Rate (per 100,000 patients)"),
SUMIFS(COL!$D:$D,COL!$A:$A,C6303,COL!$G:$G, D6303),
IF(AND(A6303="Cervical Cancer Screening", E6303="Utilization Rate (per 100,000 patients)"),
SUMIFS(CERV!$D:$D,CERV!$A:$A,C6303,CERV!$G:$G,D6303),
IF(AND(A6303="Cancer Screening for CKD patients", E6303="Utilization Rate (per 100,000 patients)"),
SUMIFS(CANSCRN!$D:$D,CANSCRN!$A:$A,C6303,CANSCRN!$G:$G,D6303),
IF(AND(A6303="PSA Testing", E6303="Cost per service ($USD)"),
SUMIFS(PSA!$E:$E,PSA!$A:$A,C6303,PSA!$G:$G,D6303),
IF(AND(A6303="Colorectal Cancer Screening", E6303="Cost per service ($USD)"),
SUMIFS(COL!$E:$E,COL!$A:$A,C6303,COL!$G:$G,D6303),
IF(AND(A6303="Cervical Cancer Screening", E6303="Cost per service ($USD)"),
SUMIFS(CERV!$E:$E,CERV!$A:$A,C6303,CERV!$G:$G,D6303),
IF(AND(A6303="Cancer Screening for CKD patients", E6303="Cost per service ($USD)"),
SUMIFS(CANSCRN!$E:$E,CANSCRN!$A:$A,C6303,CANSCRN!$G:$G,D6303),
IF(AND(A6303="PSA Testing", E6303="Total Expenditure ($USD per 100,000 patients)"),
SUMIFS(PSA!$F:$F,PSA!$A:$A,C6303,PSA!$G:$G,D6303),
IF(AND(A6303="Colorectal Cancer Screening", E6303="Total Expenditure ($USD per 100,000 patients)"),
SUMIFS(COL!$F:$F,COL!$A:$A,C6303,COL!$G:$G,D6303),
IF(AND(A6303="Cervical Cancer Screening", E6303="Total Expenditure ($USD per 100,000 patients)"),
SUMIFS(CERV!$F:$F,CERV!$A:$A,C6303,CERV!$G:$G,D6303),
SUMIFS(CANSCRN!$F:$F,CANSCRN!$A:$A,C6303,CANSCRN!$G:$G,D6303))))))))))))</f>
        <v>27.723125</v>
      </c>
    </row>
    <row r="6304" spans="1:6" x14ac:dyDescent="0.2">
      <c r="A6304" s="24" t="s">
        <v>107</v>
      </c>
      <c r="B6304" s="24" t="s">
        <v>101</v>
      </c>
      <c r="C6304" s="24" t="s">
        <v>41</v>
      </c>
      <c r="D6304" s="24">
        <v>2019</v>
      </c>
      <c r="E6304" s="24" t="s">
        <v>106</v>
      </c>
      <c r="F6304">
        <f>IF(AND(A6304="PSA Testing", E6304= "Utilization Rate (per 100,000 patients)"),
SUMIFS(PSA!$D:$D,PSA!$A:$A,C6304,PSA!$G:$G,D6304),
IF(AND(A6304="Colorectal Cancer Screening", E6304="Utilization Rate (per 100,000 patients)"),
SUMIFS(COL!$D:$D,COL!$A:$A,C6304,COL!$G:$G, D6304),
IF(AND(A6304="Cervical Cancer Screening", E6304="Utilization Rate (per 100,000 patients)"),
SUMIFS(CERV!$D:$D,CERV!$A:$A,C6304,CERV!$G:$G,D6304),
IF(AND(A6304="Cancer Screening for CKD patients", E6304="Utilization Rate (per 100,000 patients)"),
SUMIFS(CANSCRN!$D:$D,CANSCRN!$A:$A,C6304,CANSCRN!$G:$G,D6304),
IF(AND(A6304="PSA Testing", E6304="Cost per service ($USD)"),
SUMIFS(PSA!$E:$E,PSA!$A:$A,C6304,PSA!$G:$G,D6304),
IF(AND(A6304="Colorectal Cancer Screening", E6304="Cost per service ($USD)"),
SUMIFS(COL!$E:$E,COL!$A:$A,C6304,COL!$G:$G,D6304),
IF(AND(A6304="Cervical Cancer Screening", E6304="Cost per service ($USD)"),
SUMIFS(CERV!$E:$E,CERV!$A:$A,C6304,CERV!$G:$G,D6304),
IF(AND(A6304="Cancer Screening for CKD patients", E6304="Cost per service ($USD)"),
SUMIFS(CANSCRN!$E:$E,CANSCRN!$A:$A,C6304,CANSCRN!$G:$G,D6304),
IF(AND(A6304="PSA Testing", E6304="Total Expenditure ($USD per 100,000 patients)"),
SUMIFS(PSA!$F:$F,PSA!$A:$A,C6304,PSA!$G:$G,D6304),
IF(AND(A6304="Colorectal Cancer Screening", E6304="Total Expenditure ($USD per 100,000 patients)"),
SUMIFS(COL!$F:$F,COL!$A:$A,C6304,COL!$G:$G,D6304),
IF(AND(A6304="Cervical Cancer Screening", E6304="Total Expenditure ($USD per 100,000 patients)"),
SUMIFS(CERV!$F:$F,CERV!$A:$A,C6304,CERV!$G:$G,D6304),
SUMIFS(CANSCRN!$F:$F,CANSCRN!$A:$A,C6304,CANSCRN!$G:$G,D6304))))))))))))</f>
        <v>34.924666670000001</v>
      </c>
    </row>
    <row r="6305" spans="1:6" x14ac:dyDescent="0.2">
      <c r="A6305" s="24" t="s">
        <v>107</v>
      </c>
      <c r="B6305" s="24" t="s">
        <v>101</v>
      </c>
      <c r="C6305" s="24" t="s">
        <v>42</v>
      </c>
      <c r="D6305" s="24">
        <v>2009</v>
      </c>
      <c r="E6305" s="24" t="s">
        <v>106</v>
      </c>
      <c r="F6305">
        <f>IF(AND(A6305="PSA Testing", E6305= "Utilization Rate (per 100,000 patients)"),
SUMIFS(PSA!$D:$D,PSA!$A:$A,C6305,PSA!$G:$G,D6305),
IF(AND(A6305="Colorectal Cancer Screening", E6305="Utilization Rate (per 100,000 patients)"),
SUMIFS(COL!$D:$D,COL!$A:$A,C6305,COL!$G:$G, D6305),
IF(AND(A6305="Cervical Cancer Screening", E6305="Utilization Rate (per 100,000 patients)"),
SUMIFS(CERV!$D:$D,CERV!$A:$A,C6305,CERV!$G:$G,D6305),
IF(AND(A6305="Cancer Screening for CKD patients", E6305="Utilization Rate (per 100,000 patients)"),
SUMIFS(CANSCRN!$D:$D,CANSCRN!$A:$A,C6305,CANSCRN!$G:$G,D6305),
IF(AND(A6305="PSA Testing", E6305="Cost per service ($USD)"),
SUMIFS(PSA!$E:$E,PSA!$A:$A,C6305,PSA!$G:$G,D6305),
IF(AND(A6305="Colorectal Cancer Screening", E6305="Cost per service ($USD)"),
SUMIFS(COL!$E:$E,COL!$A:$A,C6305,COL!$G:$G,D6305),
IF(AND(A6305="Cervical Cancer Screening", E6305="Cost per service ($USD)"),
SUMIFS(CERV!$E:$E,CERV!$A:$A,C6305,CERV!$G:$G,D6305),
IF(AND(A6305="Cancer Screening for CKD patients", E6305="Cost per service ($USD)"),
SUMIFS(CANSCRN!$E:$E,CANSCRN!$A:$A,C6305,CANSCRN!$G:$G,D6305),
IF(AND(A6305="PSA Testing", E6305="Total Expenditure ($USD per 100,000 patients)"),
SUMIFS(PSA!$F:$F,PSA!$A:$A,C6305,PSA!$G:$G,D6305),
IF(AND(A6305="Colorectal Cancer Screening", E6305="Total Expenditure ($USD per 100,000 patients)"),
SUMIFS(COL!$F:$F,COL!$A:$A,C6305,COL!$G:$G,D6305),
IF(AND(A6305="Cervical Cancer Screening", E6305="Total Expenditure ($USD per 100,000 patients)"),
SUMIFS(CERV!$F:$F,CERV!$A:$A,C6305,CERV!$G:$G,D6305),
SUMIFS(CANSCRN!$F:$F,CANSCRN!$A:$A,C6305,CANSCRN!$G:$G,D6305))))))))))))</f>
        <v>78.039230770000003</v>
      </c>
    </row>
    <row r="6306" spans="1:6" x14ac:dyDescent="0.2">
      <c r="A6306" s="24" t="s">
        <v>107</v>
      </c>
      <c r="B6306" s="24" t="s">
        <v>101</v>
      </c>
      <c r="C6306" s="24" t="s">
        <v>42</v>
      </c>
      <c r="D6306" s="24">
        <v>2010</v>
      </c>
      <c r="E6306" s="24" t="s">
        <v>106</v>
      </c>
      <c r="F6306">
        <f>IF(AND(A6306="PSA Testing", E6306= "Utilization Rate (per 100,000 patients)"),
SUMIFS(PSA!$D:$D,PSA!$A:$A,C6306,PSA!$G:$G,D6306),
IF(AND(A6306="Colorectal Cancer Screening", E6306="Utilization Rate (per 100,000 patients)"),
SUMIFS(COL!$D:$D,COL!$A:$A,C6306,COL!$G:$G, D6306),
IF(AND(A6306="Cervical Cancer Screening", E6306="Utilization Rate (per 100,000 patients)"),
SUMIFS(CERV!$D:$D,CERV!$A:$A,C6306,CERV!$G:$G,D6306),
IF(AND(A6306="Cancer Screening for CKD patients", E6306="Utilization Rate (per 100,000 patients)"),
SUMIFS(CANSCRN!$D:$D,CANSCRN!$A:$A,C6306,CANSCRN!$G:$G,D6306),
IF(AND(A6306="PSA Testing", E6306="Cost per service ($USD)"),
SUMIFS(PSA!$E:$E,PSA!$A:$A,C6306,PSA!$G:$G,D6306),
IF(AND(A6306="Colorectal Cancer Screening", E6306="Cost per service ($USD)"),
SUMIFS(COL!$E:$E,COL!$A:$A,C6306,COL!$G:$G,D6306),
IF(AND(A6306="Cervical Cancer Screening", E6306="Cost per service ($USD)"),
SUMIFS(CERV!$E:$E,CERV!$A:$A,C6306,CERV!$G:$G,D6306),
IF(AND(A6306="Cancer Screening for CKD patients", E6306="Cost per service ($USD)"),
SUMIFS(CANSCRN!$E:$E,CANSCRN!$A:$A,C6306,CANSCRN!$G:$G,D6306),
IF(AND(A6306="PSA Testing", E6306="Total Expenditure ($USD per 100,000 patients)"),
SUMIFS(PSA!$F:$F,PSA!$A:$A,C6306,PSA!$G:$G,D6306),
IF(AND(A6306="Colorectal Cancer Screening", E6306="Total Expenditure ($USD per 100,000 patients)"),
SUMIFS(COL!$F:$F,COL!$A:$A,C6306,COL!$G:$G,D6306),
IF(AND(A6306="Cervical Cancer Screening", E6306="Total Expenditure ($USD per 100,000 patients)"),
SUMIFS(CERV!$F:$F,CERV!$A:$A,C6306,CERV!$G:$G,D6306),
SUMIFS(CANSCRN!$F:$F,CANSCRN!$A:$A,C6306,CANSCRN!$G:$G,D6306))))))))))))</f>
        <v>89.224347829999999</v>
      </c>
    </row>
    <row r="6307" spans="1:6" x14ac:dyDescent="0.2">
      <c r="A6307" s="24" t="s">
        <v>107</v>
      </c>
      <c r="B6307" s="24" t="s">
        <v>101</v>
      </c>
      <c r="C6307" s="24" t="s">
        <v>42</v>
      </c>
      <c r="D6307" s="24">
        <v>2011</v>
      </c>
      <c r="E6307" s="24" t="s">
        <v>106</v>
      </c>
      <c r="F6307">
        <f>IF(AND(A6307="PSA Testing", E6307= "Utilization Rate (per 100,000 patients)"),
SUMIFS(PSA!$D:$D,PSA!$A:$A,C6307,PSA!$G:$G,D6307),
IF(AND(A6307="Colorectal Cancer Screening", E6307="Utilization Rate (per 100,000 patients)"),
SUMIFS(COL!$D:$D,COL!$A:$A,C6307,COL!$G:$G, D6307),
IF(AND(A6307="Cervical Cancer Screening", E6307="Utilization Rate (per 100,000 patients)"),
SUMIFS(CERV!$D:$D,CERV!$A:$A,C6307,CERV!$G:$G,D6307),
IF(AND(A6307="Cancer Screening for CKD patients", E6307="Utilization Rate (per 100,000 patients)"),
SUMIFS(CANSCRN!$D:$D,CANSCRN!$A:$A,C6307,CANSCRN!$G:$G,D6307),
IF(AND(A6307="PSA Testing", E6307="Cost per service ($USD)"),
SUMIFS(PSA!$E:$E,PSA!$A:$A,C6307,PSA!$G:$G,D6307),
IF(AND(A6307="Colorectal Cancer Screening", E6307="Cost per service ($USD)"),
SUMIFS(COL!$E:$E,COL!$A:$A,C6307,COL!$G:$G,D6307),
IF(AND(A6307="Cervical Cancer Screening", E6307="Cost per service ($USD)"),
SUMIFS(CERV!$E:$E,CERV!$A:$A,C6307,CERV!$G:$G,D6307),
IF(AND(A6307="Cancer Screening for CKD patients", E6307="Cost per service ($USD)"),
SUMIFS(CANSCRN!$E:$E,CANSCRN!$A:$A,C6307,CANSCRN!$G:$G,D6307),
IF(AND(A6307="PSA Testing", E6307="Total Expenditure ($USD per 100,000 patients)"),
SUMIFS(PSA!$F:$F,PSA!$A:$A,C6307,PSA!$G:$G,D6307),
IF(AND(A6307="Colorectal Cancer Screening", E6307="Total Expenditure ($USD per 100,000 patients)"),
SUMIFS(COL!$F:$F,COL!$A:$A,C6307,COL!$G:$G,D6307),
IF(AND(A6307="Cervical Cancer Screening", E6307="Total Expenditure ($USD per 100,000 patients)"),
SUMIFS(CERV!$F:$F,CERV!$A:$A,C6307,CERV!$G:$G,D6307),
SUMIFS(CANSCRN!$F:$F,CANSCRN!$A:$A,C6307,CANSCRN!$G:$G,D6307))))))))))))</f>
        <v>120.3192308</v>
      </c>
    </row>
    <row r="6308" spans="1:6" x14ac:dyDescent="0.2">
      <c r="A6308" s="24" t="s">
        <v>107</v>
      </c>
      <c r="B6308" s="24" t="s">
        <v>101</v>
      </c>
      <c r="C6308" s="24" t="s">
        <v>42</v>
      </c>
      <c r="D6308" s="24">
        <v>2012</v>
      </c>
      <c r="E6308" s="24" t="s">
        <v>106</v>
      </c>
      <c r="F6308">
        <f>IF(AND(A6308="PSA Testing", E6308= "Utilization Rate (per 100,000 patients)"),
SUMIFS(PSA!$D:$D,PSA!$A:$A,C6308,PSA!$G:$G,D6308),
IF(AND(A6308="Colorectal Cancer Screening", E6308="Utilization Rate (per 100,000 patients)"),
SUMIFS(COL!$D:$D,COL!$A:$A,C6308,COL!$G:$G, D6308),
IF(AND(A6308="Cervical Cancer Screening", E6308="Utilization Rate (per 100,000 patients)"),
SUMIFS(CERV!$D:$D,CERV!$A:$A,C6308,CERV!$G:$G,D6308),
IF(AND(A6308="Cancer Screening for CKD patients", E6308="Utilization Rate (per 100,000 patients)"),
SUMIFS(CANSCRN!$D:$D,CANSCRN!$A:$A,C6308,CANSCRN!$G:$G,D6308),
IF(AND(A6308="PSA Testing", E6308="Cost per service ($USD)"),
SUMIFS(PSA!$E:$E,PSA!$A:$A,C6308,PSA!$G:$G,D6308),
IF(AND(A6308="Colorectal Cancer Screening", E6308="Cost per service ($USD)"),
SUMIFS(COL!$E:$E,COL!$A:$A,C6308,COL!$G:$G,D6308),
IF(AND(A6308="Cervical Cancer Screening", E6308="Cost per service ($USD)"),
SUMIFS(CERV!$E:$E,CERV!$A:$A,C6308,CERV!$G:$G,D6308),
IF(AND(A6308="Cancer Screening for CKD patients", E6308="Cost per service ($USD)"),
SUMIFS(CANSCRN!$E:$E,CANSCRN!$A:$A,C6308,CANSCRN!$G:$G,D6308),
IF(AND(A6308="PSA Testing", E6308="Total Expenditure ($USD per 100,000 patients)"),
SUMIFS(PSA!$F:$F,PSA!$A:$A,C6308,PSA!$G:$G,D6308),
IF(AND(A6308="Colorectal Cancer Screening", E6308="Total Expenditure ($USD per 100,000 patients)"),
SUMIFS(COL!$F:$F,COL!$A:$A,C6308,COL!$G:$G,D6308),
IF(AND(A6308="Cervical Cancer Screening", E6308="Total Expenditure ($USD per 100,000 patients)"),
SUMIFS(CERV!$F:$F,CERV!$A:$A,C6308,CERV!$G:$G,D6308),
SUMIFS(CANSCRN!$F:$F,CANSCRN!$A:$A,C6308,CANSCRN!$G:$G,D6308))))))))))))</f>
        <v>116.14568970000001</v>
      </c>
    </row>
    <row r="6309" spans="1:6" x14ac:dyDescent="0.2">
      <c r="A6309" s="24" t="s">
        <v>107</v>
      </c>
      <c r="B6309" s="24" t="s">
        <v>101</v>
      </c>
      <c r="C6309" s="24" t="s">
        <v>42</v>
      </c>
      <c r="D6309" s="24">
        <v>2013</v>
      </c>
      <c r="E6309" s="24" t="s">
        <v>106</v>
      </c>
      <c r="F6309">
        <f>IF(AND(A6309="PSA Testing", E6309= "Utilization Rate (per 100,000 patients)"),
SUMIFS(PSA!$D:$D,PSA!$A:$A,C6309,PSA!$G:$G,D6309),
IF(AND(A6309="Colorectal Cancer Screening", E6309="Utilization Rate (per 100,000 patients)"),
SUMIFS(COL!$D:$D,COL!$A:$A,C6309,COL!$G:$G, D6309),
IF(AND(A6309="Cervical Cancer Screening", E6309="Utilization Rate (per 100,000 patients)"),
SUMIFS(CERV!$D:$D,CERV!$A:$A,C6309,CERV!$G:$G,D6309),
IF(AND(A6309="Cancer Screening for CKD patients", E6309="Utilization Rate (per 100,000 patients)"),
SUMIFS(CANSCRN!$D:$D,CANSCRN!$A:$A,C6309,CANSCRN!$G:$G,D6309),
IF(AND(A6309="PSA Testing", E6309="Cost per service ($USD)"),
SUMIFS(PSA!$E:$E,PSA!$A:$A,C6309,PSA!$G:$G,D6309),
IF(AND(A6309="Colorectal Cancer Screening", E6309="Cost per service ($USD)"),
SUMIFS(COL!$E:$E,COL!$A:$A,C6309,COL!$G:$G,D6309),
IF(AND(A6309="Cervical Cancer Screening", E6309="Cost per service ($USD)"),
SUMIFS(CERV!$E:$E,CERV!$A:$A,C6309,CERV!$G:$G,D6309),
IF(AND(A6309="Cancer Screening for CKD patients", E6309="Cost per service ($USD)"),
SUMIFS(CANSCRN!$E:$E,CANSCRN!$A:$A,C6309,CANSCRN!$G:$G,D6309),
IF(AND(A6309="PSA Testing", E6309="Total Expenditure ($USD per 100,000 patients)"),
SUMIFS(PSA!$F:$F,PSA!$A:$A,C6309,PSA!$G:$G,D6309),
IF(AND(A6309="Colorectal Cancer Screening", E6309="Total Expenditure ($USD per 100,000 patients)"),
SUMIFS(COL!$F:$F,COL!$A:$A,C6309,COL!$G:$G,D6309),
IF(AND(A6309="Cervical Cancer Screening", E6309="Total Expenditure ($USD per 100,000 patients)"),
SUMIFS(CERV!$F:$F,CERV!$A:$A,C6309,CERV!$G:$G,D6309),
SUMIFS(CANSCRN!$F:$F,CANSCRN!$A:$A,C6309,CANSCRN!$G:$G,D6309))))))))))))</f>
        <v>132.941</v>
      </c>
    </row>
    <row r="6310" spans="1:6" x14ac:dyDescent="0.2">
      <c r="A6310" s="24" t="s">
        <v>107</v>
      </c>
      <c r="B6310" s="24" t="s">
        <v>101</v>
      </c>
      <c r="C6310" s="24" t="s">
        <v>42</v>
      </c>
      <c r="D6310" s="24">
        <v>2014</v>
      </c>
      <c r="E6310" s="24" t="s">
        <v>106</v>
      </c>
      <c r="F6310">
        <f>IF(AND(A6310="PSA Testing", E6310= "Utilization Rate (per 100,000 patients)"),
SUMIFS(PSA!$D:$D,PSA!$A:$A,C6310,PSA!$G:$G,D6310),
IF(AND(A6310="Colorectal Cancer Screening", E6310="Utilization Rate (per 100,000 patients)"),
SUMIFS(COL!$D:$D,COL!$A:$A,C6310,COL!$G:$G, D6310),
IF(AND(A6310="Cervical Cancer Screening", E6310="Utilization Rate (per 100,000 patients)"),
SUMIFS(CERV!$D:$D,CERV!$A:$A,C6310,CERV!$G:$G,D6310),
IF(AND(A6310="Cancer Screening for CKD patients", E6310="Utilization Rate (per 100,000 patients)"),
SUMIFS(CANSCRN!$D:$D,CANSCRN!$A:$A,C6310,CANSCRN!$G:$G,D6310),
IF(AND(A6310="PSA Testing", E6310="Cost per service ($USD)"),
SUMIFS(PSA!$E:$E,PSA!$A:$A,C6310,PSA!$G:$G,D6310),
IF(AND(A6310="Colorectal Cancer Screening", E6310="Cost per service ($USD)"),
SUMIFS(COL!$E:$E,COL!$A:$A,C6310,COL!$G:$G,D6310),
IF(AND(A6310="Cervical Cancer Screening", E6310="Cost per service ($USD)"),
SUMIFS(CERV!$E:$E,CERV!$A:$A,C6310,CERV!$G:$G,D6310),
IF(AND(A6310="Cancer Screening for CKD patients", E6310="Cost per service ($USD)"),
SUMIFS(CANSCRN!$E:$E,CANSCRN!$A:$A,C6310,CANSCRN!$G:$G,D6310),
IF(AND(A6310="PSA Testing", E6310="Total Expenditure ($USD per 100,000 patients)"),
SUMIFS(PSA!$F:$F,PSA!$A:$A,C6310,PSA!$G:$G,D6310),
IF(AND(A6310="Colorectal Cancer Screening", E6310="Total Expenditure ($USD per 100,000 patients)"),
SUMIFS(COL!$F:$F,COL!$A:$A,C6310,COL!$G:$G,D6310),
IF(AND(A6310="Cervical Cancer Screening", E6310="Total Expenditure ($USD per 100,000 patients)"),
SUMIFS(CERV!$F:$F,CERV!$A:$A,C6310,CERV!$G:$G,D6310),
SUMIFS(CANSCRN!$F:$F,CANSCRN!$A:$A,C6310,CANSCRN!$G:$G,D6310))))))))))))</f>
        <v>157.00567570000001</v>
      </c>
    </row>
    <row r="6311" spans="1:6" x14ac:dyDescent="0.2">
      <c r="A6311" s="24" t="s">
        <v>107</v>
      </c>
      <c r="B6311" s="24" t="s">
        <v>101</v>
      </c>
      <c r="C6311" s="24" t="s">
        <v>42</v>
      </c>
      <c r="D6311" s="24">
        <v>2015</v>
      </c>
      <c r="E6311" s="24" t="s">
        <v>106</v>
      </c>
      <c r="F6311">
        <f>IF(AND(A6311="PSA Testing", E6311= "Utilization Rate (per 100,000 patients)"),
SUMIFS(PSA!$D:$D,PSA!$A:$A,C6311,PSA!$G:$G,D6311),
IF(AND(A6311="Colorectal Cancer Screening", E6311="Utilization Rate (per 100,000 patients)"),
SUMIFS(COL!$D:$D,COL!$A:$A,C6311,COL!$G:$G, D6311),
IF(AND(A6311="Cervical Cancer Screening", E6311="Utilization Rate (per 100,000 patients)"),
SUMIFS(CERV!$D:$D,CERV!$A:$A,C6311,CERV!$G:$G,D6311),
IF(AND(A6311="Cancer Screening for CKD patients", E6311="Utilization Rate (per 100,000 patients)"),
SUMIFS(CANSCRN!$D:$D,CANSCRN!$A:$A,C6311,CANSCRN!$G:$G,D6311),
IF(AND(A6311="PSA Testing", E6311="Cost per service ($USD)"),
SUMIFS(PSA!$E:$E,PSA!$A:$A,C6311,PSA!$G:$G,D6311),
IF(AND(A6311="Colorectal Cancer Screening", E6311="Cost per service ($USD)"),
SUMIFS(COL!$E:$E,COL!$A:$A,C6311,COL!$G:$G,D6311),
IF(AND(A6311="Cervical Cancer Screening", E6311="Cost per service ($USD)"),
SUMIFS(CERV!$E:$E,CERV!$A:$A,C6311,CERV!$G:$G,D6311),
IF(AND(A6311="Cancer Screening for CKD patients", E6311="Cost per service ($USD)"),
SUMIFS(CANSCRN!$E:$E,CANSCRN!$A:$A,C6311,CANSCRN!$G:$G,D6311),
IF(AND(A6311="PSA Testing", E6311="Total Expenditure ($USD per 100,000 patients)"),
SUMIFS(PSA!$F:$F,PSA!$A:$A,C6311,PSA!$G:$G,D6311),
IF(AND(A6311="Colorectal Cancer Screening", E6311="Total Expenditure ($USD per 100,000 patients)"),
SUMIFS(COL!$F:$F,COL!$A:$A,C6311,COL!$G:$G,D6311),
IF(AND(A6311="Cervical Cancer Screening", E6311="Total Expenditure ($USD per 100,000 patients)"),
SUMIFS(CERV!$F:$F,CERV!$A:$A,C6311,CERV!$G:$G,D6311),
SUMIFS(CANSCRN!$F:$F,CANSCRN!$A:$A,C6311,CANSCRN!$G:$G,D6311))))))))))))</f>
        <v>121.6132353</v>
      </c>
    </row>
    <row r="6312" spans="1:6" x14ac:dyDescent="0.2">
      <c r="A6312" s="24" t="s">
        <v>107</v>
      </c>
      <c r="B6312" s="24" t="s">
        <v>101</v>
      </c>
      <c r="C6312" s="24" t="s">
        <v>42</v>
      </c>
      <c r="D6312" s="24">
        <v>2016</v>
      </c>
      <c r="E6312" s="24" t="s">
        <v>106</v>
      </c>
      <c r="F6312">
        <f>IF(AND(A6312="PSA Testing", E6312= "Utilization Rate (per 100,000 patients)"),
SUMIFS(PSA!$D:$D,PSA!$A:$A,C6312,PSA!$G:$G,D6312),
IF(AND(A6312="Colorectal Cancer Screening", E6312="Utilization Rate (per 100,000 patients)"),
SUMIFS(COL!$D:$D,COL!$A:$A,C6312,COL!$G:$G, D6312),
IF(AND(A6312="Cervical Cancer Screening", E6312="Utilization Rate (per 100,000 patients)"),
SUMIFS(CERV!$D:$D,CERV!$A:$A,C6312,CERV!$G:$G,D6312),
IF(AND(A6312="Cancer Screening for CKD patients", E6312="Utilization Rate (per 100,000 patients)"),
SUMIFS(CANSCRN!$D:$D,CANSCRN!$A:$A,C6312,CANSCRN!$G:$G,D6312),
IF(AND(A6312="PSA Testing", E6312="Cost per service ($USD)"),
SUMIFS(PSA!$E:$E,PSA!$A:$A,C6312,PSA!$G:$G,D6312),
IF(AND(A6312="Colorectal Cancer Screening", E6312="Cost per service ($USD)"),
SUMIFS(COL!$E:$E,COL!$A:$A,C6312,COL!$G:$G,D6312),
IF(AND(A6312="Cervical Cancer Screening", E6312="Cost per service ($USD)"),
SUMIFS(CERV!$E:$E,CERV!$A:$A,C6312,CERV!$G:$G,D6312),
IF(AND(A6312="Cancer Screening for CKD patients", E6312="Cost per service ($USD)"),
SUMIFS(CANSCRN!$E:$E,CANSCRN!$A:$A,C6312,CANSCRN!$G:$G,D6312),
IF(AND(A6312="PSA Testing", E6312="Total Expenditure ($USD per 100,000 patients)"),
SUMIFS(PSA!$F:$F,PSA!$A:$A,C6312,PSA!$G:$G,D6312),
IF(AND(A6312="Colorectal Cancer Screening", E6312="Total Expenditure ($USD per 100,000 patients)"),
SUMIFS(COL!$F:$F,COL!$A:$A,C6312,COL!$G:$G,D6312),
IF(AND(A6312="Cervical Cancer Screening", E6312="Total Expenditure ($USD per 100,000 patients)"),
SUMIFS(CERV!$F:$F,CERV!$A:$A,C6312,CERV!$G:$G,D6312),
SUMIFS(CANSCRN!$F:$F,CANSCRN!$A:$A,C6312,CANSCRN!$G:$G,D6312))))))))))))</f>
        <v>203.47578949999999</v>
      </c>
    </row>
    <row r="6313" spans="1:6" x14ac:dyDescent="0.2">
      <c r="A6313" s="24" t="s">
        <v>107</v>
      </c>
      <c r="B6313" s="24" t="s">
        <v>101</v>
      </c>
      <c r="C6313" s="24" t="s">
        <v>42</v>
      </c>
      <c r="D6313" s="24">
        <v>2017</v>
      </c>
      <c r="E6313" s="24" t="s">
        <v>106</v>
      </c>
      <c r="F6313">
        <f>IF(AND(A6313="PSA Testing", E6313= "Utilization Rate (per 100,000 patients)"),
SUMIFS(PSA!$D:$D,PSA!$A:$A,C6313,PSA!$G:$G,D6313),
IF(AND(A6313="Colorectal Cancer Screening", E6313="Utilization Rate (per 100,000 patients)"),
SUMIFS(COL!$D:$D,COL!$A:$A,C6313,COL!$G:$G, D6313),
IF(AND(A6313="Cervical Cancer Screening", E6313="Utilization Rate (per 100,000 patients)"),
SUMIFS(CERV!$D:$D,CERV!$A:$A,C6313,CERV!$G:$G,D6313),
IF(AND(A6313="Cancer Screening for CKD patients", E6313="Utilization Rate (per 100,000 patients)"),
SUMIFS(CANSCRN!$D:$D,CANSCRN!$A:$A,C6313,CANSCRN!$G:$G,D6313),
IF(AND(A6313="PSA Testing", E6313="Cost per service ($USD)"),
SUMIFS(PSA!$E:$E,PSA!$A:$A,C6313,PSA!$G:$G,D6313),
IF(AND(A6313="Colorectal Cancer Screening", E6313="Cost per service ($USD)"),
SUMIFS(COL!$E:$E,COL!$A:$A,C6313,COL!$G:$G,D6313),
IF(AND(A6313="Cervical Cancer Screening", E6313="Cost per service ($USD)"),
SUMIFS(CERV!$E:$E,CERV!$A:$A,C6313,CERV!$G:$G,D6313),
IF(AND(A6313="Cancer Screening for CKD patients", E6313="Cost per service ($USD)"),
SUMIFS(CANSCRN!$E:$E,CANSCRN!$A:$A,C6313,CANSCRN!$G:$G,D6313),
IF(AND(A6313="PSA Testing", E6313="Total Expenditure ($USD per 100,000 patients)"),
SUMIFS(PSA!$F:$F,PSA!$A:$A,C6313,PSA!$G:$G,D6313),
IF(AND(A6313="Colorectal Cancer Screening", E6313="Total Expenditure ($USD per 100,000 patients)"),
SUMIFS(COL!$F:$F,COL!$A:$A,C6313,COL!$G:$G,D6313),
IF(AND(A6313="Cervical Cancer Screening", E6313="Total Expenditure ($USD per 100,000 patients)"),
SUMIFS(CERV!$F:$F,CERV!$A:$A,C6313,CERV!$G:$G,D6313),
SUMIFS(CANSCRN!$F:$F,CANSCRN!$A:$A,C6313,CANSCRN!$G:$G,D6313))))))))))))</f>
        <v>175.35821429999999</v>
      </c>
    </row>
    <row r="6314" spans="1:6" x14ac:dyDescent="0.2">
      <c r="A6314" s="24" t="s">
        <v>107</v>
      </c>
      <c r="B6314" s="24" t="s">
        <v>101</v>
      </c>
      <c r="C6314" s="24" t="s">
        <v>42</v>
      </c>
      <c r="D6314" s="24">
        <v>2018</v>
      </c>
      <c r="E6314" s="24" t="s">
        <v>106</v>
      </c>
      <c r="F6314">
        <f>IF(AND(A6314="PSA Testing", E6314= "Utilization Rate (per 100,000 patients)"),
SUMIFS(PSA!$D:$D,PSA!$A:$A,C6314,PSA!$G:$G,D6314),
IF(AND(A6314="Colorectal Cancer Screening", E6314="Utilization Rate (per 100,000 patients)"),
SUMIFS(COL!$D:$D,COL!$A:$A,C6314,COL!$G:$G, D6314),
IF(AND(A6314="Cervical Cancer Screening", E6314="Utilization Rate (per 100,000 patients)"),
SUMIFS(CERV!$D:$D,CERV!$A:$A,C6314,CERV!$G:$G,D6314),
IF(AND(A6314="Cancer Screening for CKD patients", E6314="Utilization Rate (per 100,000 patients)"),
SUMIFS(CANSCRN!$D:$D,CANSCRN!$A:$A,C6314,CANSCRN!$G:$G,D6314),
IF(AND(A6314="PSA Testing", E6314="Cost per service ($USD)"),
SUMIFS(PSA!$E:$E,PSA!$A:$A,C6314,PSA!$G:$G,D6314),
IF(AND(A6314="Colorectal Cancer Screening", E6314="Cost per service ($USD)"),
SUMIFS(COL!$E:$E,COL!$A:$A,C6314,COL!$G:$G,D6314),
IF(AND(A6314="Cervical Cancer Screening", E6314="Cost per service ($USD)"),
SUMIFS(CERV!$E:$E,CERV!$A:$A,C6314,CERV!$G:$G,D6314),
IF(AND(A6314="Cancer Screening for CKD patients", E6314="Cost per service ($USD)"),
SUMIFS(CANSCRN!$E:$E,CANSCRN!$A:$A,C6314,CANSCRN!$G:$G,D6314),
IF(AND(A6314="PSA Testing", E6314="Total Expenditure ($USD per 100,000 patients)"),
SUMIFS(PSA!$F:$F,PSA!$A:$A,C6314,PSA!$G:$G,D6314),
IF(AND(A6314="Colorectal Cancer Screening", E6314="Total Expenditure ($USD per 100,000 patients)"),
SUMIFS(COL!$F:$F,COL!$A:$A,C6314,COL!$G:$G,D6314),
IF(AND(A6314="Cervical Cancer Screening", E6314="Total Expenditure ($USD per 100,000 patients)"),
SUMIFS(CERV!$F:$F,CERV!$A:$A,C6314,CERV!$G:$G,D6314),
SUMIFS(CANSCRN!$F:$F,CANSCRN!$A:$A,C6314,CANSCRN!$G:$G,D6314))))))))))))</f>
        <v>200.02933329999999</v>
      </c>
    </row>
    <row r="6315" spans="1:6" x14ac:dyDescent="0.2">
      <c r="A6315" s="24" t="s">
        <v>107</v>
      </c>
      <c r="B6315" s="24" t="s">
        <v>101</v>
      </c>
      <c r="C6315" s="24" t="s">
        <v>42</v>
      </c>
      <c r="D6315" s="24">
        <v>2019</v>
      </c>
      <c r="E6315" s="24" t="s">
        <v>106</v>
      </c>
      <c r="F6315">
        <f>IF(AND(A6315="PSA Testing", E6315= "Utilization Rate (per 100,000 patients)"),
SUMIFS(PSA!$D:$D,PSA!$A:$A,C6315,PSA!$G:$G,D6315),
IF(AND(A6315="Colorectal Cancer Screening", E6315="Utilization Rate (per 100,000 patients)"),
SUMIFS(COL!$D:$D,COL!$A:$A,C6315,COL!$G:$G, D6315),
IF(AND(A6315="Cervical Cancer Screening", E6315="Utilization Rate (per 100,000 patients)"),
SUMIFS(CERV!$D:$D,CERV!$A:$A,C6315,CERV!$G:$G,D6315),
IF(AND(A6315="Cancer Screening for CKD patients", E6315="Utilization Rate (per 100,000 patients)"),
SUMIFS(CANSCRN!$D:$D,CANSCRN!$A:$A,C6315,CANSCRN!$G:$G,D6315),
IF(AND(A6315="PSA Testing", E6315="Cost per service ($USD)"),
SUMIFS(PSA!$E:$E,PSA!$A:$A,C6315,PSA!$G:$G,D6315),
IF(AND(A6315="Colorectal Cancer Screening", E6315="Cost per service ($USD)"),
SUMIFS(COL!$E:$E,COL!$A:$A,C6315,COL!$G:$G,D6315),
IF(AND(A6315="Cervical Cancer Screening", E6315="Cost per service ($USD)"),
SUMIFS(CERV!$E:$E,CERV!$A:$A,C6315,CERV!$G:$G,D6315),
IF(AND(A6315="Cancer Screening for CKD patients", E6315="Cost per service ($USD)"),
SUMIFS(CANSCRN!$E:$E,CANSCRN!$A:$A,C6315,CANSCRN!$G:$G,D6315),
IF(AND(A6315="PSA Testing", E6315="Total Expenditure ($USD per 100,000 patients)"),
SUMIFS(PSA!$F:$F,PSA!$A:$A,C6315,PSA!$G:$G,D6315),
IF(AND(A6315="Colorectal Cancer Screening", E6315="Total Expenditure ($USD per 100,000 patients)"),
SUMIFS(COL!$F:$F,COL!$A:$A,C6315,COL!$G:$G,D6315),
IF(AND(A6315="Cervical Cancer Screening", E6315="Total Expenditure ($USD per 100,000 patients)"),
SUMIFS(CERV!$F:$F,CERV!$A:$A,C6315,CERV!$G:$G,D6315),
SUMIFS(CANSCRN!$F:$F,CANSCRN!$A:$A,C6315,CANSCRN!$G:$G,D6315))))))))))))</f>
        <v>89.446956520000001</v>
      </c>
    </row>
    <row r="6316" spans="1:6" x14ac:dyDescent="0.2">
      <c r="A6316" s="24" t="s">
        <v>107</v>
      </c>
      <c r="B6316" s="24" t="s">
        <v>101</v>
      </c>
      <c r="C6316" s="24" t="s">
        <v>43</v>
      </c>
      <c r="D6316" s="24">
        <v>2009</v>
      </c>
      <c r="E6316" s="24" t="s">
        <v>106</v>
      </c>
      <c r="F6316">
        <f>IF(AND(A6316="PSA Testing", E6316= "Utilization Rate (per 100,000 patients)"),
SUMIFS(PSA!$D:$D,PSA!$A:$A,C6316,PSA!$G:$G,D6316),
IF(AND(A6316="Colorectal Cancer Screening", E6316="Utilization Rate (per 100,000 patients)"),
SUMIFS(COL!$D:$D,COL!$A:$A,C6316,COL!$G:$G, D6316),
IF(AND(A6316="Cervical Cancer Screening", E6316="Utilization Rate (per 100,000 patients)"),
SUMIFS(CERV!$D:$D,CERV!$A:$A,C6316,CERV!$G:$G,D6316),
IF(AND(A6316="Cancer Screening for CKD patients", E6316="Utilization Rate (per 100,000 patients)"),
SUMIFS(CANSCRN!$D:$D,CANSCRN!$A:$A,C6316,CANSCRN!$G:$G,D6316),
IF(AND(A6316="PSA Testing", E6316="Cost per service ($USD)"),
SUMIFS(PSA!$E:$E,PSA!$A:$A,C6316,PSA!$G:$G,D6316),
IF(AND(A6316="Colorectal Cancer Screening", E6316="Cost per service ($USD)"),
SUMIFS(COL!$E:$E,COL!$A:$A,C6316,COL!$G:$G,D6316),
IF(AND(A6316="Cervical Cancer Screening", E6316="Cost per service ($USD)"),
SUMIFS(CERV!$E:$E,CERV!$A:$A,C6316,CERV!$G:$G,D6316),
IF(AND(A6316="Cancer Screening for CKD patients", E6316="Cost per service ($USD)"),
SUMIFS(CANSCRN!$E:$E,CANSCRN!$A:$A,C6316,CANSCRN!$G:$G,D6316),
IF(AND(A6316="PSA Testing", E6316="Total Expenditure ($USD per 100,000 patients)"),
SUMIFS(PSA!$F:$F,PSA!$A:$A,C6316,PSA!$G:$G,D6316),
IF(AND(A6316="Colorectal Cancer Screening", E6316="Total Expenditure ($USD per 100,000 patients)"),
SUMIFS(COL!$F:$F,COL!$A:$A,C6316,COL!$G:$G,D6316),
IF(AND(A6316="Cervical Cancer Screening", E6316="Total Expenditure ($USD per 100,000 patients)"),
SUMIFS(CERV!$F:$F,CERV!$A:$A,C6316,CERV!$G:$G,D6316),
SUMIFS(CANSCRN!$F:$F,CANSCRN!$A:$A,C6316,CANSCRN!$G:$G,D6316))))))))))))</f>
        <v>55.39</v>
      </c>
    </row>
    <row r="6317" spans="1:6" x14ac:dyDescent="0.2">
      <c r="A6317" s="24" t="s">
        <v>107</v>
      </c>
      <c r="B6317" s="24" t="s">
        <v>101</v>
      </c>
      <c r="C6317" s="24" t="s">
        <v>43</v>
      </c>
      <c r="D6317" s="24">
        <v>2010</v>
      </c>
      <c r="E6317" s="24" t="s">
        <v>106</v>
      </c>
      <c r="F6317">
        <f>IF(AND(A6317="PSA Testing", E6317= "Utilization Rate (per 100,000 patients)"),
SUMIFS(PSA!$D:$D,PSA!$A:$A,C6317,PSA!$G:$G,D6317),
IF(AND(A6317="Colorectal Cancer Screening", E6317="Utilization Rate (per 100,000 patients)"),
SUMIFS(COL!$D:$D,COL!$A:$A,C6317,COL!$G:$G, D6317),
IF(AND(A6317="Cervical Cancer Screening", E6317="Utilization Rate (per 100,000 patients)"),
SUMIFS(CERV!$D:$D,CERV!$A:$A,C6317,CERV!$G:$G,D6317),
IF(AND(A6317="Cancer Screening for CKD patients", E6317="Utilization Rate (per 100,000 patients)"),
SUMIFS(CANSCRN!$D:$D,CANSCRN!$A:$A,C6317,CANSCRN!$G:$G,D6317),
IF(AND(A6317="PSA Testing", E6317="Cost per service ($USD)"),
SUMIFS(PSA!$E:$E,PSA!$A:$A,C6317,PSA!$G:$G,D6317),
IF(AND(A6317="Colorectal Cancer Screening", E6317="Cost per service ($USD)"),
SUMIFS(COL!$E:$E,COL!$A:$A,C6317,COL!$G:$G,D6317),
IF(AND(A6317="Cervical Cancer Screening", E6317="Cost per service ($USD)"),
SUMIFS(CERV!$E:$E,CERV!$A:$A,C6317,CERV!$G:$G,D6317),
IF(AND(A6317="Cancer Screening for CKD patients", E6317="Cost per service ($USD)"),
SUMIFS(CANSCRN!$E:$E,CANSCRN!$A:$A,C6317,CANSCRN!$G:$G,D6317),
IF(AND(A6317="PSA Testing", E6317="Total Expenditure ($USD per 100,000 patients)"),
SUMIFS(PSA!$F:$F,PSA!$A:$A,C6317,PSA!$G:$G,D6317),
IF(AND(A6317="Colorectal Cancer Screening", E6317="Total Expenditure ($USD per 100,000 patients)"),
SUMIFS(COL!$F:$F,COL!$A:$A,C6317,COL!$G:$G,D6317),
IF(AND(A6317="Cervical Cancer Screening", E6317="Total Expenditure ($USD per 100,000 patients)"),
SUMIFS(CERV!$F:$F,CERV!$A:$A,C6317,CERV!$G:$G,D6317),
SUMIFS(CANSCRN!$F:$F,CANSCRN!$A:$A,C6317,CANSCRN!$G:$G,D6317))))))))))))</f>
        <v>107.4454545</v>
      </c>
    </row>
    <row r="6318" spans="1:6" x14ac:dyDescent="0.2">
      <c r="A6318" s="24" t="s">
        <v>107</v>
      </c>
      <c r="B6318" s="24" t="s">
        <v>101</v>
      </c>
      <c r="C6318" s="24" t="s">
        <v>43</v>
      </c>
      <c r="D6318" s="24">
        <v>2011</v>
      </c>
      <c r="E6318" s="24" t="s">
        <v>106</v>
      </c>
      <c r="F6318">
        <f>IF(AND(A6318="PSA Testing", E6318= "Utilization Rate (per 100,000 patients)"),
SUMIFS(PSA!$D:$D,PSA!$A:$A,C6318,PSA!$G:$G,D6318),
IF(AND(A6318="Colorectal Cancer Screening", E6318="Utilization Rate (per 100,000 patients)"),
SUMIFS(COL!$D:$D,COL!$A:$A,C6318,COL!$G:$G, D6318),
IF(AND(A6318="Cervical Cancer Screening", E6318="Utilization Rate (per 100,000 patients)"),
SUMIFS(CERV!$D:$D,CERV!$A:$A,C6318,CERV!$G:$G,D6318),
IF(AND(A6318="Cancer Screening for CKD patients", E6318="Utilization Rate (per 100,000 patients)"),
SUMIFS(CANSCRN!$D:$D,CANSCRN!$A:$A,C6318,CANSCRN!$G:$G,D6318),
IF(AND(A6318="PSA Testing", E6318="Cost per service ($USD)"),
SUMIFS(PSA!$E:$E,PSA!$A:$A,C6318,PSA!$G:$G,D6318),
IF(AND(A6318="Colorectal Cancer Screening", E6318="Cost per service ($USD)"),
SUMIFS(COL!$E:$E,COL!$A:$A,C6318,COL!$G:$G,D6318),
IF(AND(A6318="Cervical Cancer Screening", E6318="Cost per service ($USD)"),
SUMIFS(CERV!$E:$E,CERV!$A:$A,C6318,CERV!$G:$G,D6318),
IF(AND(A6318="Cancer Screening for CKD patients", E6318="Cost per service ($USD)"),
SUMIFS(CANSCRN!$E:$E,CANSCRN!$A:$A,C6318,CANSCRN!$G:$G,D6318),
IF(AND(A6318="PSA Testing", E6318="Total Expenditure ($USD per 100,000 patients)"),
SUMIFS(PSA!$F:$F,PSA!$A:$A,C6318,PSA!$G:$G,D6318),
IF(AND(A6318="Colorectal Cancer Screening", E6318="Total Expenditure ($USD per 100,000 patients)"),
SUMIFS(COL!$F:$F,COL!$A:$A,C6318,COL!$G:$G,D6318),
IF(AND(A6318="Cervical Cancer Screening", E6318="Total Expenditure ($USD per 100,000 patients)"),
SUMIFS(CERV!$F:$F,CERV!$A:$A,C6318,CERV!$G:$G,D6318),
SUMIFS(CANSCRN!$F:$F,CANSCRN!$A:$A,C6318,CANSCRN!$G:$G,D6318))))))))))))</f>
        <v>70.626562500000006</v>
      </c>
    </row>
    <row r="6319" spans="1:6" x14ac:dyDescent="0.2">
      <c r="A6319" s="24" t="s">
        <v>107</v>
      </c>
      <c r="B6319" s="24" t="s">
        <v>101</v>
      </c>
      <c r="C6319" s="24" t="s">
        <v>43</v>
      </c>
      <c r="D6319" s="24">
        <v>2012</v>
      </c>
      <c r="E6319" s="24" t="s">
        <v>106</v>
      </c>
      <c r="F6319">
        <f>IF(AND(A6319="PSA Testing", E6319= "Utilization Rate (per 100,000 patients)"),
SUMIFS(PSA!$D:$D,PSA!$A:$A,C6319,PSA!$G:$G,D6319),
IF(AND(A6319="Colorectal Cancer Screening", E6319="Utilization Rate (per 100,000 patients)"),
SUMIFS(COL!$D:$D,COL!$A:$A,C6319,COL!$G:$G, D6319),
IF(AND(A6319="Cervical Cancer Screening", E6319="Utilization Rate (per 100,000 patients)"),
SUMIFS(CERV!$D:$D,CERV!$A:$A,C6319,CERV!$G:$G,D6319),
IF(AND(A6319="Cancer Screening for CKD patients", E6319="Utilization Rate (per 100,000 patients)"),
SUMIFS(CANSCRN!$D:$D,CANSCRN!$A:$A,C6319,CANSCRN!$G:$G,D6319),
IF(AND(A6319="PSA Testing", E6319="Cost per service ($USD)"),
SUMIFS(PSA!$E:$E,PSA!$A:$A,C6319,PSA!$G:$G,D6319),
IF(AND(A6319="Colorectal Cancer Screening", E6319="Cost per service ($USD)"),
SUMIFS(COL!$E:$E,COL!$A:$A,C6319,COL!$G:$G,D6319),
IF(AND(A6319="Cervical Cancer Screening", E6319="Cost per service ($USD)"),
SUMIFS(CERV!$E:$E,CERV!$A:$A,C6319,CERV!$G:$G,D6319),
IF(AND(A6319="Cancer Screening for CKD patients", E6319="Cost per service ($USD)"),
SUMIFS(CANSCRN!$E:$E,CANSCRN!$A:$A,C6319,CANSCRN!$G:$G,D6319),
IF(AND(A6319="PSA Testing", E6319="Total Expenditure ($USD per 100,000 patients)"),
SUMIFS(PSA!$F:$F,PSA!$A:$A,C6319,PSA!$G:$G,D6319),
IF(AND(A6319="Colorectal Cancer Screening", E6319="Total Expenditure ($USD per 100,000 patients)"),
SUMIFS(COL!$F:$F,COL!$A:$A,C6319,COL!$G:$G,D6319),
IF(AND(A6319="Cervical Cancer Screening", E6319="Total Expenditure ($USD per 100,000 patients)"),
SUMIFS(CERV!$F:$F,CERV!$A:$A,C6319,CERV!$G:$G,D6319),
SUMIFS(CANSCRN!$F:$F,CANSCRN!$A:$A,C6319,CANSCRN!$G:$G,D6319))))))))))))</f>
        <v>153.59083330000001</v>
      </c>
    </row>
    <row r="6320" spans="1:6" x14ac:dyDescent="0.2">
      <c r="A6320" s="24" t="s">
        <v>107</v>
      </c>
      <c r="B6320" s="24" t="s">
        <v>101</v>
      </c>
      <c r="C6320" s="24" t="s">
        <v>43</v>
      </c>
      <c r="D6320" s="24">
        <v>2013</v>
      </c>
      <c r="E6320" s="24" t="s">
        <v>106</v>
      </c>
      <c r="F6320">
        <f>IF(AND(A6320="PSA Testing", E6320= "Utilization Rate (per 100,000 patients)"),
SUMIFS(PSA!$D:$D,PSA!$A:$A,C6320,PSA!$G:$G,D6320),
IF(AND(A6320="Colorectal Cancer Screening", E6320="Utilization Rate (per 100,000 patients)"),
SUMIFS(COL!$D:$D,COL!$A:$A,C6320,COL!$G:$G, D6320),
IF(AND(A6320="Cervical Cancer Screening", E6320="Utilization Rate (per 100,000 patients)"),
SUMIFS(CERV!$D:$D,CERV!$A:$A,C6320,CERV!$G:$G,D6320),
IF(AND(A6320="Cancer Screening for CKD patients", E6320="Utilization Rate (per 100,000 patients)"),
SUMIFS(CANSCRN!$D:$D,CANSCRN!$A:$A,C6320,CANSCRN!$G:$G,D6320),
IF(AND(A6320="PSA Testing", E6320="Cost per service ($USD)"),
SUMIFS(PSA!$E:$E,PSA!$A:$A,C6320,PSA!$G:$G,D6320),
IF(AND(A6320="Colorectal Cancer Screening", E6320="Cost per service ($USD)"),
SUMIFS(COL!$E:$E,COL!$A:$A,C6320,COL!$G:$G,D6320),
IF(AND(A6320="Cervical Cancer Screening", E6320="Cost per service ($USD)"),
SUMIFS(CERV!$E:$E,CERV!$A:$A,C6320,CERV!$G:$G,D6320),
IF(AND(A6320="Cancer Screening for CKD patients", E6320="Cost per service ($USD)"),
SUMIFS(CANSCRN!$E:$E,CANSCRN!$A:$A,C6320,CANSCRN!$G:$G,D6320),
IF(AND(A6320="PSA Testing", E6320="Total Expenditure ($USD per 100,000 patients)"),
SUMIFS(PSA!$F:$F,PSA!$A:$A,C6320,PSA!$G:$G,D6320),
IF(AND(A6320="Colorectal Cancer Screening", E6320="Total Expenditure ($USD per 100,000 patients)"),
SUMIFS(COL!$F:$F,COL!$A:$A,C6320,COL!$G:$G,D6320),
IF(AND(A6320="Cervical Cancer Screening", E6320="Total Expenditure ($USD per 100,000 patients)"),
SUMIFS(CERV!$F:$F,CERV!$A:$A,C6320,CERV!$G:$G,D6320),
SUMIFS(CANSCRN!$F:$F,CANSCRN!$A:$A,C6320,CANSCRN!$G:$G,D6320))))))))))))</f>
        <v>124.4676667</v>
      </c>
    </row>
    <row r="6321" spans="1:6" x14ac:dyDescent="0.2">
      <c r="A6321" s="24" t="s">
        <v>107</v>
      </c>
      <c r="B6321" s="24" t="s">
        <v>101</v>
      </c>
      <c r="C6321" s="24" t="s">
        <v>43</v>
      </c>
      <c r="D6321" s="24">
        <v>2014</v>
      </c>
      <c r="E6321" s="24" t="s">
        <v>106</v>
      </c>
      <c r="F6321">
        <f>IF(AND(A6321="PSA Testing", E6321= "Utilization Rate (per 100,000 patients)"),
SUMIFS(PSA!$D:$D,PSA!$A:$A,C6321,PSA!$G:$G,D6321),
IF(AND(A6321="Colorectal Cancer Screening", E6321="Utilization Rate (per 100,000 patients)"),
SUMIFS(COL!$D:$D,COL!$A:$A,C6321,COL!$G:$G, D6321),
IF(AND(A6321="Cervical Cancer Screening", E6321="Utilization Rate (per 100,000 patients)"),
SUMIFS(CERV!$D:$D,CERV!$A:$A,C6321,CERV!$G:$G,D6321),
IF(AND(A6321="Cancer Screening for CKD patients", E6321="Utilization Rate (per 100,000 patients)"),
SUMIFS(CANSCRN!$D:$D,CANSCRN!$A:$A,C6321,CANSCRN!$G:$G,D6321),
IF(AND(A6321="PSA Testing", E6321="Cost per service ($USD)"),
SUMIFS(PSA!$E:$E,PSA!$A:$A,C6321,PSA!$G:$G,D6321),
IF(AND(A6321="Colorectal Cancer Screening", E6321="Cost per service ($USD)"),
SUMIFS(COL!$E:$E,COL!$A:$A,C6321,COL!$G:$G,D6321),
IF(AND(A6321="Cervical Cancer Screening", E6321="Cost per service ($USD)"),
SUMIFS(CERV!$E:$E,CERV!$A:$A,C6321,CERV!$G:$G,D6321),
IF(AND(A6321="Cancer Screening for CKD patients", E6321="Cost per service ($USD)"),
SUMIFS(CANSCRN!$E:$E,CANSCRN!$A:$A,C6321,CANSCRN!$G:$G,D6321),
IF(AND(A6321="PSA Testing", E6321="Total Expenditure ($USD per 100,000 patients)"),
SUMIFS(PSA!$F:$F,PSA!$A:$A,C6321,PSA!$G:$G,D6321),
IF(AND(A6321="Colorectal Cancer Screening", E6321="Total Expenditure ($USD per 100,000 patients)"),
SUMIFS(COL!$F:$F,COL!$A:$A,C6321,COL!$G:$G,D6321),
IF(AND(A6321="Cervical Cancer Screening", E6321="Total Expenditure ($USD per 100,000 patients)"),
SUMIFS(CERV!$F:$F,CERV!$A:$A,C6321,CERV!$G:$G,D6321),
SUMIFS(CANSCRN!$F:$F,CANSCRN!$A:$A,C6321,CANSCRN!$G:$G,D6321))))))))))))</f>
        <v>124.54787880000001</v>
      </c>
    </row>
    <row r="6322" spans="1:6" x14ac:dyDescent="0.2">
      <c r="A6322" s="24" t="s">
        <v>107</v>
      </c>
      <c r="B6322" s="24" t="s">
        <v>101</v>
      </c>
      <c r="C6322" s="24" t="s">
        <v>43</v>
      </c>
      <c r="D6322" s="24">
        <v>2015</v>
      </c>
      <c r="E6322" s="24" t="s">
        <v>106</v>
      </c>
      <c r="F6322">
        <f>IF(AND(A6322="PSA Testing", E6322= "Utilization Rate (per 100,000 patients)"),
SUMIFS(PSA!$D:$D,PSA!$A:$A,C6322,PSA!$G:$G,D6322),
IF(AND(A6322="Colorectal Cancer Screening", E6322="Utilization Rate (per 100,000 patients)"),
SUMIFS(COL!$D:$D,COL!$A:$A,C6322,COL!$G:$G, D6322),
IF(AND(A6322="Cervical Cancer Screening", E6322="Utilization Rate (per 100,000 patients)"),
SUMIFS(CERV!$D:$D,CERV!$A:$A,C6322,CERV!$G:$G,D6322),
IF(AND(A6322="Cancer Screening for CKD patients", E6322="Utilization Rate (per 100,000 patients)"),
SUMIFS(CANSCRN!$D:$D,CANSCRN!$A:$A,C6322,CANSCRN!$G:$G,D6322),
IF(AND(A6322="PSA Testing", E6322="Cost per service ($USD)"),
SUMIFS(PSA!$E:$E,PSA!$A:$A,C6322,PSA!$G:$G,D6322),
IF(AND(A6322="Colorectal Cancer Screening", E6322="Cost per service ($USD)"),
SUMIFS(COL!$E:$E,COL!$A:$A,C6322,COL!$G:$G,D6322),
IF(AND(A6322="Cervical Cancer Screening", E6322="Cost per service ($USD)"),
SUMIFS(CERV!$E:$E,CERV!$A:$A,C6322,CERV!$G:$G,D6322),
IF(AND(A6322="Cancer Screening for CKD patients", E6322="Cost per service ($USD)"),
SUMIFS(CANSCRN!$E:$E,CANSCRN!$A:$A,C6322,CANSCRN!$G:$G,D6322),
IF(AND(A6322="PSA Testing", E6322="Total Expenditure ($USD per 100,000 patients)"),
SUMIFS(PSA!$F:$F,PSA!$A:$A,C6322,PSA!$G:$G,D6322),
IF(AND(A6322="Colorectal Cancer Screening", E6322="Total Expenditure ($USD per 100,000 patients)"),
SUMIFS(COL!$F:$F,COL!$A:$A,C6322,COL!$G:$G,D6322),
IF(AND(A6322="Cervical Cancer Screening", E6322="Total Expenditure ($USD per 100,000 patients)"),
SUMIFS(CERV!$F:$F,CERV!$A:$A,C6322,CERV!$G:$G,D6322),
SUMIFS(CANSCRN!$F:$F,CANSCRN!$A:$A,C6322,CANSCRN!$G:$G,D6322))))))))))))</f>
        <v>47.274999999999999</v>
      </c>
    </row>
    <row r="6323" spans="1:6" x14ac:dyDescent="0.2">
      <c r="A6323" s="24" t="s">
        <v>107</v>
      </c>
      <c r="B6323" s="24" t="s">
        <v>101</v>
      </c>
      <c r="C6323" s="24" t="s">
        <v>43</v>
      </c>
      <c r="D6323" s="24">
        <v>2016</v>
      </c>
      <c r="E6323" s="24" t="s">
        <v>106</v>
      </c>
      <c r="F6323">
        <f>IF(AND(A6323="PSA Testing", E6323= "Utilization Rate (per 100,000 patients)"),
SUMIFS(PSA!$D:$D,PSA!$A:$A,C6323,PSA!$G:$G,D6323),
IF(AND(A6323="Colorectal Cancer Screening", E6323="Utilization Rate (per 100,000 patients)"),
SUMIFS(COL!$D:$D,COL!$A:$A,C6323,COL!$G:$G, D6323),
IF(AND(A6323="Cervical Cancer Screening", E6323="Utilization Rate (per 100,000 patients)"),
SUMIFS(CERV!$D:$D,CERV!$A:$A,C6323,CERV!$G:$G,D6323),
IF(AND(A6323="Cancer Screening for CKD patients", E6323="Utilization Rate (per 100,000 patients)"),
SUMIFS(CANSCRN!$D:$D,CANSCRN!$A:$A,C6323,CANSCRN!$G:$G,D6323),
IF(AND(A6323="PSA Testing", E6323="Cost per service ($USD)"),
SUMIFS(PSA!$E:$E,PSA!$A:$A,C6323,PSA!$G:$G,D6323),
IF(AND(A6323="Colorectal Cancer Screening", E6323="Cost per service ($USD)"),
SUMIFS(COL!$E:$E,COL!$A:$A,C6323,COL!$G:$G,D6323),
IF(AND(A6323="Cervical Cancer Screening", E6323="Cost per service ($USD)"),
SUMIFS(CERV!$E:$E,CERV!$A:$A,C6323,CERV!$G:$G,D6323),
IF(AND(A6323="Cancer Screening for CKD patients", E6323="Cost per service ($USD)"),
SUMIFS(CANSCRN!$E:$E,CANSCRN!$A:$A,C6323,CANSCRN!$G:$G,D6323),
IF(AND(A6323="PSA Testing", E6323="Total Expenditure ($USD per 100,000 patients)"),
SUMIFS(PSA!$F:$F,PSA!$A:$A,C6323,PSA!$G:$G,D6323),
IF(AND(A6323="Colorectal Cancer Screening", E6323="Total Expenditure ($USD per 100,000 patients)"),
SUMIFS(COL!$F:$F,COL!$A:$A,C6323,COL!$G:$G,D6323),
IF(AND(A6323="Cervical Cancer Screening", E6323="Total Expenditure ($USD per 100,000 patients)"),
SUMIFS(CERV!$F:$F,CERV!$A:$A,C6323,CERV!$G:$G,D6323),
SUMIFS(CANSCRN!$F:$F,CANSCRN!$A:$A,C6323,CANSCRN!$G:$G,D6323))))))))))))</f>
        <v>57.818378379999999</v>
      </c>
    </row>
    <row r="6324" spans="1:6" x14ac:dyDescent="0.2">
      <c r="A6324" s="24" t="s">
        <v>107</v>
      </c>
      <c r="B6324" s="24" t="s">
        <v>101</v>
      </c>
      <c r="C6324" s="24" t="s">
        <v>43</v>
      </c>
      <c r="D6324" s="24">
        <v>2017</v>
      </c>
      <c r="E6324" s="24" t="s">
        <v>106</v>
      </c>
      <c r="F6324">
        <f>IF(AND(A6324="PSA Testing", E6324= "Utilization Rate (per 100,000 patients)"),
SUMIFS(PSA!$D:$D,PSA!$A:$A,C6324,PSA!$G:$G,D6324),
IF(AND(A6324="Colorectal Cancer Screening", E6324="Utilization Rate (per 100,000 patients)"),
SUMIFS(COL!$D:$D,COL!$A:$A,C6324,COL!$G:$G, D6324),
IF(AND(A6324="Cervical Cancer Screening", E6324="Utilization Rate (per 100,000 patients)"),
SUMIFS(CERV!$D:$D,CERV!$A:$A,C6324,CERV!$G:$G,D6324),
IF(AND(A6324="Cancer Screening for CKD patients", E6324="Utilization Rate (per 100,000 patients)"),
SUMIFS(CANSCRN!$D:$D,CANSCRN!$A:$A,C6324,CANSCRN!$G:$G,D6324),
IF(AND(A6324="PSA Testing", E6324="Cost per service ($USD)"),
SUMIFS(PSA!$E:$E,PSA!$A:$A,C6324,PSA!$G:$G,D6324),
IF(AND(A6324="Colorectal Cancer Screening", E6324="Cost per service ($USD)"),
SUMIFS(COL!$E:$E,COL!$A:$A,C6324,COL!$G:$G,D6324),
IF(AND(A6324="Cervical Cancer Screening", E6324="Cost per service ($USD)"),
SUMIFS(CERV!$E:$E,CERV!$A:$A,C6324,CERV!$G:$G,D6324),
IF(AND(A6324="Cancer Screening for CKD patients", E6324="Cost per service ($USD)"),
SUMIFS(CANSCRN!$E:$E,CANSCRN!$A:$A,C6324,CANSCRN!$G:$G,D6324),
IF(AND(A6324="PSA Testing", E6324="Total Expenditure ($USD per 100,000 patients)"),
SUMIFS(PSA!$F:$F,PSA!$A:$A,C6324,PSA!$G:$G,D6324),
IF(AND(A6324="Colorectal Cancer Screening", E6324="Total Expenditure ($USD per 100,000 patients)"),
SUMIFS(COL!$F:$F,COL!$A:$A,C6324,COL!$G:$G,D6324),
IF(AND(A6324="Cervical Cancer Screening", E6324="Total Expenditure ($USD per 100,000 patients)"),
SUMIFS(CERV!$F:$F,CERV!$A:$A,C6324,CERV!$G:$G,D6324),
SUMIFS(CANSCRN!$F:$F,CANSCRN!$A:$A,C6324,CANSCRN!$G:$G,D6324))))))))))))</f>
        <v>118.8492308</v>
      </c>
    </row>
    <row r="6325" spans="1:6" x14ac:dyDescent="0.2">
      <c r="A6325" s="24" t="s">
        <v>107</v>
      </c>
      <c r="B6325" s="24" t="s">
        <v>101</v>
      </c>
      <c r="C6325" s="24" t="s">
        <v>43</v>
      </c>
      <c r="D6325" s="24">
        <v>2018</v>
      </c>
      <c r="E6325" s="24" t="s">
        <v>106</v>
      </c>
      <c r="F6325">
        <f>IF(AND(A6325="PSA Testing", E6325= "Utilization Rate (per 100,000 patients)"),
SUMIFS(PSA!$D:$D,PSA!$A:$A,C6325,PSA!$G:$G,D6325),
IF(AND(A6325="Colorectal Cancer Screening", E6325="Utilization Rate (per 100,000 patients)"),
SUMIFS(COL!$D:$D,COL!$A:$A,C6325,COL!$G:$G, D6325),
IF(AND(A6325="Cervical Cancer Screening", E6325="Utilization Rate (per 100,000 patients)"),
SUMIFS(CERV!$D:$D,CERV!$A:$A,C6325,CERV!$G:$G,D6325),
IF(AND(A6325="Cancer Screening for CKD patients", E6325="Utilization Rate (per 100,000 patients)"),
SUMIFS(CANSCRN!$D:$D,CANSCRN!$A:$A,C6325,CANSCRN!$G:$G,D6325),
IF(AND(A6325="PSA Testing", E6325="Cost per service ($USD)"),
SUMIFS(PSA!$E:$E,PSA!$A:$A,C6325,PSA!$G:$G,D6325),
IF(AND(A6325="Colorectal Cancer Screening", E6325="Cost per service ($USD)"),
SUMIFS(COL!$E:$E,COL!$A:$A,C6325,COL!$G:$G,D6325),
IF(AND(A6325="Cervical Cancer Screening", E6325="Cost per service ($USD)"),
SUMIFS(CERV!$E:$E,CERV!$A:$A,C6325,CERV!$G:$G,D6325),
IF(AND(A6325="Cancer Screening for CKD patients", E6325="Cost per service ($USD)"),
SUMIFS(CANSCRN!$E:$E,CANSCRN!$A:$A,C6325,CANSCRN!$G:$G,D6325),
IF(AND(A6325="PSA Testing", E6325="Total Expenditure ($USD per 100,000 patients)"),
SUMIFS(PSA!$F:$F,PSA!$A:$A,C6325,PSA!$G:$G,D6325),
IF(AND(A6325="Colorectal Cancer Screening", E6325="Total Expenditure ($USD per 100,000 patients)"),
SUMIFS(COL!$F:$F,COL!$A:$A,C6325,COL!$G:$G,D6325),
IF(AND(A6325="Cervical Cancer Screening", E6325="Total Expenditure ($USD per 100,000 patients)"),
SUMIFS(CERV!$F:$F,CERV!$A:$A,C6325,CERV!$G:$G,D6325),
SUMIFS(CANSCRN!$F:$F,CANSCRN!$A:$A,C6325,CANSCRN!$G:$G,D6325))))))))))))</f>
        <v>133.8364</v>
      </c>
    </row>
    <row r="6326" spans="1:6" x14ac:dyDescent="0.2">
      <c r="A6326" s="24" t="s">
        <v>107</v>
      </c>
      <c r="B6326" s="24" t="s">
        <v>101</v>
      </c>
      <c r="C6326" s="24" t="s">
        <v>43</v>
      </c>
      <c r="D6326" s="24">
        <v>2019</v>
      </c>
      <c r="E6326" s="24" t="s">
        <v>106</v>
      </c>
      <c r="F6326">
        <f>IF(AND(A6326="PSA Testing", E6326= "Utilization Rate (per 100,000 patients)"),
SUMIFS(PSA!$D:$D,PSA!$A:$A,C6326,PSA!$G:$G,D6326),
IF(AND(A6326="Colorectal Cancer Screening", E6326="Utilization Rate (per 100,000 patients)"),
SUMIFS(COL!$D:$D,COL!$A:$A,C6326,COL!$G:$G, D6326),
IF(AND(A6326="Cervical Cancer Screening", E6326="Utilization Rate (per 100,000 patients)"),
SUMIFS(CERV!$D:$D,CERV!$A:$A,C6326,CERV!$G:$G,D6326),
IF(AND(A6326="Cancer Screening for CKD patients", E6326="Utilization Rate (per 100,000 patients)"),
SUMIFS(CANSCRN!$D:$D,CANSCRN!$A:$A,C6326,CANSCRN!$G:$G,D6326),
IF(AND(A6326="PSA Testing", E6326="Cost per service ($USD)"),
SUMIFS(PSA!$E:$E,PSA!$A:$A,C6326,PSA!$G:$G,D6326),
IF(AND(A6326="Colorectal Cancer Screening", E6326="Cost per service ($USD)"),
SUMIFS(COL!$E:$E,COL!$A:$A,C6326,COL!$G:$G,D6326),
IF(AND(A6326="Cervical Cancer Screening", E6326="Cost per service ($USD)"),
SUMIFS(CERV!$E:$E,CERV!$A:$A,C6326,CERV!$G:$G,D6326),
IF(AND(A6326="Cancer Screening for CKD patients", E6326="Cost per service ($USD)"),
SUMIFS(CANSCRN!$E:$E,CANSCRN!$A:$A,C6326,CANSCRN!$G:$G,D6326),
IF(AND(A6326="PSA Testing", E6326="Total Expenditure ($USD per 100,000 patients)"),
SUMIFS(PSA!$F:$F,PSA!$A:$A,C6326,PSA!$G:$G,D6326),
IF(AND(A6326="Colorectal Cancer Screening", E6326="Total Expenditure ($USD per 100,000 patients)"),
SUMIFS(COL!$F:$F,COL!$A:$A,C6326,COL!$G:$G,D6326),
IF(AND(A6326="Cervical Cancer Screening", E6326="Total Expenditure ($USD per 100,000 patients)"),
SUMIFS(CERV!$F:$F,CERV!$A:$A,C6326,CERV!$G:$G,D6326),
SUMIFS(CANSCRN!$F:$F,CANSCRN!$A:$A,C6326,CANSCRN!$G:$G,D6326))))))))))))</f>
        <v>76.933333329999996</v>
      </c>
    </row>
    <row r="6327" spans="1:6" x14ac:dyDescent="0.2">
      <c r="A6327" s="24" t="s">
        <v>107</v>
      </c>
      <c r="B6327" s="24" t="s">
        <v>101</v>
      </c>
      <c r="C6327" s="24" t="s">
        <v>44</v>
      </c>
      <c r="D6327" s="24">
        <v>2009</v>
      </c>
      <c r="E6327" s="24" t="s">
        <v>106</v>
      </c>
      <c r="F6327">
        <f>IF(AND(A6327="PSA Testing", E6327= "Utilization Rate (per 100,000 patients)"),
SUMIFS(PSA!$D:$D,PSA!$A:$A,C6327,PSA!$G:$G,D6327),
IF(AND(A6327="Colorectal Cancer Screening", E6327="Utilization Rate (per 100,000 patients)"),
SUMIFS(COL!$D:$D,COL!$A:$A,C6327,COL!$G:$G, D6327),
IF(AND(A6327="Cervical Cancer Screening", E6327="Utilization Rate (per 100,000 patients)"),
SUMIFS(CERV!$D:$D,CERV!$A:$A,C6327,CERV!$G:$G,D6327),
IF(AND(A6327="Cancer Screening for CKD patients", E6327="Utilization Rate (per 100,000 patients)"),
SUMIFS(CANSCRN!$D:$D,CANSCRN!$A:$A,C6327,CANSCRN!$G:$G,D6327),
IF(AND(A6327="PSA Testing", E6327="Cost per service ($USD)"),
SUMIFS(PSA!$E:$E,PSA!$A:$A,C6327,PSA!$G:$G,D6327),
IF(AND(A6327="Colorectal Cancer Screening", E6327="Cost per service ($USD)"),
SUMIFS(COL!$E:$E,COL!$A:$A,C6327,COL!$G:$G,D6327),
IF(AND(A6327="Cervical Cancer Screening", E6327="Cost per service ($USD)"),
SUMIFS(CERV!$E:$E,CERV!$A:$A,C6327,CERV!$G:$G,D6327),
IF(AND(A6327="Cancer Screening for CKD patients", E6327="Cost per service ($USD)"),
SUMIFS(CANSCRN!$E:$E,CANSCRN!$A:$A,C6327,CANSCRN!$G:$G,D6327),
IF(AND(A6327="PSA Testing", E6327="Total Expenditure ($USD per 100,000 patients)"),
SUMIFS(PSA!$F:$F,PSA!$A:$A,C6327,PSA!$G:$G,D6327),
IF(AND(A6327="Colorectal Cancer Screening", E6327="Total Expenditure ($USD per 100,000 patients)"),
SUMIFS(COL!$F:$F,COL!$A:$A,C6327,COL!$G:$G,D6327),
IF(AND(A6327="Cervical Cancer Screening", E6327="Total Expenditure ($USD per 100,000 patients)"),
SUMIFS(CERV!$F:$F,CERV!$A:$A,C6327,CERV!$G:$G,D6327),
SUMIFS(CANSCRN!$F:$F,CANSCRN!$A:$A,C6327,CANSCRN!$G:$G,D6327))))))))))))</f>
        <v>101.2793415</v>
      </c>
    </row>
    <row r="6328" spans="1:6" x14ac:dyDescent="0.2">
      <c r="A6328" s="24" t="s">
        <v>107</v>
      </c>
      <c r="B6328" s="24" t="s">
        <v>101</v>
      </c>
      <c r="C6328" s="24" t="s">
        <v>44</v>
      </c>
      <c r="D6328" s="24">
        <v>2010</v>
      </c>
      <c r="E6328" s="24" t="s">
        <v>106</v>
      </c>
      <c r="F6328">
        <f>IF(AND(A6328="PSA Testing", E6328= "Utilization Rate (per 100,000 patients)"),
SUMIFS(PSA!$D:$D,PSA!$A:$A,C6328,PSA!$G:$G,D6328),
IF(AND(A6328="Colorectal Cancer Screening", E6328="Utilization Rate (per 100,000 patients)"),
SUMIFS(COL!$D:$D,COL!$A:$A,C6328,COL!$G:$G, D6328),
IF(AND(A6328="Cervical Cancer Screening", E6328="Utilization Rate (per 100,000 patients)"),
SUMIFS(CERV!$D:$D,CERV!$A:$A,C6328,CERV!$G:$G,D6328),
IF(AND(A6328="Cancer Screening for CKD patients", E6328="Utilization Rate (per 100,000 patients)"),
SUMIFS(CANSCRN!$D:$D,CANSCRN!$A:$A,C6328,CANSCRN!$G:$G,D6328),
IF(AND(A6328="PSA Testing", E6328="Cost per service ($USD)"),
SUMIFS(PSA!$E:$E,PSA!$A:$A,C6328,PSA!$G:$G,D6328),
IF(AND(A6328="Colorectal Cancer Screening", E6328="Cost per service ($USD)"),
SUMIFS(COL!$E:$E,COL!$A:$A,C6328,COL!$G:$G,D6328),
IF(AND(A6328="Cervical Cancer Screening", E6328="Cost per service ($USD)"),
SUMIFS(CERV!$E:$E,CERV!$A:$A,C6328,CERV!$G:$G,D6328),
IF(AND(A6328="Cancer Screening for CKD patients", E6328="Cost per service ($USD)"),
SUMIFS(CANSCRN!$E:$E,CANSCRN!$A:$A,C6328,CANSCRN!$G:$G,D6328),
IF(AND(A6328="PSA Testing", E6328="Total Expenditure ($USD per 100,000 patients)"),
SUMIFS(PSA!$F:$F,PSA!$A:$A,C6328,PSA!$G:$G,D6328),
IF(AND(A6328="Colorectal Cancer Screening", E6328="Total Expenditure ($USD per 100,000 patients)"),
SUMIFS(COL!$F:$F,COL!$A:$A,C6328,COL!$G:$G,D6328),
IF(AND(A6328="Cervical Cancer Screening", E6328="Total Expenditure ($USD per 100,000 patients)"),
SUMIFS(CERV!$F:$F,CERV!$A:$A,C6328,CERV!$G:$G,D6328),
SUMIFS(CANSCRN!$F:$F,CANSCRN!$A:$A,C6328,CANSCRN!$G:$G,D6328))))))))))))</f>
        <v>111.38663529999999</v>
      </c>
    </row>
    <row r="6329" spans="1:6" x14ac:dyDescent="0.2">
      <c r="A6329" s="24" t="s">
        <v>107</v>
      </c>
      <c r="B6329" s="24" t="s">
        <v>101</v>
      </c>
      <c r="C6329" s="24" t="s">
        <v>44</v>
      </c>
      <c r="D6329" s="24">
        <v>2011</v>
      </c>
      <c r="E6329" s="24" t="s">
        <v>106</v>
      </c>
      <c r="F6329">
        <f>IF(AND(A6329="PSA Testing", E6329= "Utilization Rate (per 100,000 patients)"),
SUMIFS(PSA!$D:$D,PSA!$A:$A,C6329,PSA!$G:$G,D6329),
IF(AND(A6329="Colorectal Cancer Screening", E6329="Utilization Rate (per 100,000 patients)"),
SUMIFS(COL!$D:$D,COL!$A:$A,C6329,COL!$G:$G, D6329),
IF(AND(A6329="Cervical Cancer Screening", E6329="Utilization Rate (per 100,000 patients)"),
SUMIFS(CERV!$D:$D,CERV!$A:$A,C6329,CERV!$G:$G,D6329),
IF(AND(A6329="Cancer Screening for CKD patients", E6329="Utilization Rate (per 100,000 patients)"),
SUMIFS(CANSCRN!$D:$D,CANSCRN!$A:$A,C6329,CANSCRN!$G:$G,D6329),
IF(AND(A6329="PSA Testing", E6329="Cost per service ($USD)"),
SUMIFS(PSA!$E:$E,PSA!$A:$A,C6329,PSA!$G:$G,D6329),
IF(AND(A6329="Colorectal Cancer Screening", E6329="Cost per service ($USD)"),
SUMIFS(COL!$E:$E,COL!$A:$A,C6329,COL!$G:$G,D6329),
IF(AND(A6329="Cervical Cancer Screening", E6329="Cost per service ($USD)"),
SUMIFS(CERV!$E:$E,CERV!$A:$A,C6329,CERV!$G:$G,D6329),
IF(AND(A6329="Cancer Screening for CKD patients", E6329="Cost per service ($USD)"),
SUMIFS(CANSCRN!$E:$E,CANSCRN!$A:$A,C6329,CANSCRN!$G:$G,D6329),
IF(AND(A6329="PSA Testing", E6329="Total Expenditure ($USD per 100,000 patients)"),
SUMIFS(PSA!$F:$F,PSA!$A:$A,C6329,PSA!$G:$G,D6329),
IF(AND(A6329="Colorectal Cancer Screening", E6329="Total Expenditure ($USD per 100,000 patients)"),
SUMIFS(COL!$F:$F,COL!$A:$A,C6329,COL!$G:$G,D6329),
IF(AND(A6329="Cervical Cancer Screening", E6329="Total Expenditure ($USD per 100,000 patients)"),
SUMIFS(CERV!$F:$F,CERV!$A:$A,C6329,CERV!$G:$G,D6329),
SUMIFS(CANSCRN!$F:$F,CANSCRN!$A:$A,C6329,CANSCRN!$G:$G,D6329))))))))))))</f>
        <v>128.39435230000001</v>
      </c>
    </row>
    <row r="6330" spans="1:6" x14ac:dyDescent="0.2">
      <c r="A6330" s="24" t="s">
        <v>107</v>
      </c>
      <c r="B6330" s="24" t="s">
        <v>101</v>
      </c>
      <c r="C6330" s="24" t="s">
        <v>44</v>
      </c>
      <c r="D6330" s="24">
        <v>2012</v>
      </c>
      <c r="E6330" s="24" t="s">
        <v>106</v>
      </c>
      <c r="F6330">
        <f>IF(AND(A6330="PSA Testing", E6330= "Utilization Rate (per 100,000 patients)"),
SUMIFS(PSA!$D:$D,PSA!$A:$A,C6330,PSA!$G:$G,D6330),
IF(AND(A6330="Colorectal Cancer Screening", E6330="Utilization Rate (per 100,000 patients)"),
SUMIFS(COL!$D:$D,COL!$A:$A,C6330,COL!$G:$G, D6330),
IF(AND(A6330="Cervical Cancer Screening", E6330="Utilization Rate (per 100,000 patients)"),
SUMIFS(CERV!$D:$D,CERV!$A:$A,C6330,CERV!$G:$G,D6330),
IF(AND(A6330="Cancer Screening for CKD patients", E6330="Utilization Rate (per 100,000 patients)"),
SUMIFS(CANSCRN!$D:$D,CANSCRN!$A:$A,C6330,CANSCRN!$G:$G,D6330),
IF(AND(A6330="PSA Testing", E6330="Cost per service ($USD)"),
SUMIFS(PSA!$E:$E,PSA!$A:$A,C6330,PSA!$G:$G,D6330),
IF(AND(A6330="Colorectal Cancer Screening", E6330="Cost per service ($USD)"),
SUMIFS(COL!$E:$E,COL!$A:$A,C6330,COL!$G:$G,D6330),
IF(AND(A6330="Cervical Cancer Screening", E6330="Cost per service ($USD)"),
SUMIFS(CERV!$E:$E,CERV!$A:$A,C6330,CERV!$G:$G,D6330),
IF(AND(A6330="Cancer Screening for CKD patients", E6330="Cost per service ($USD)"),
SUMIFS(CANSCRN!$E:$E,CANSCRN!$A:$A,C6330,CANSCRN!$G:$G,D6330),
IF(AND(A6330="PSA Testing", E6330="Total Expenditure ($USD per 100,000 patients)"),
SUMIFS(PSA!$F:$F,PSA!$A:$A,C6330,PSA!$G:$G,D6330),
IF(AND(A6330="Colorectal Cancer Screening", E6330="Total Expenditure ($USD per 100,000 patients)"),
SUMIFS(COL!$F:$F,COL!$A:$A,C6330,COL!$G:$G,D6330),
IF(AND(A6330="Cervical Cancer Screening", E6330="Total Expenditure ($USD per 100,000 patients)"),
SUMIFS(CERV!$F:$F,CERV!$A:$A,C6330,CERV!$G:$G,D6330),
SUMIFS(CANSCRN!$F:$F,CANSCRN!$A:$A,C6330,CANSCRN!$G:$G,D6330))))))))))))</f>
        <v>122.8438017</v>
      </c>
    </row>
    <row r="6331" spans="1:6" x14ac:dyDescent="0.2">
      <c r="A6331" s="24" t="s">
        <v>107</v>
      </c>
      <c r="B6331" s="24" t="s">
        <v>101</v>
      </c>
      <c r="C6331" s="24" t="s">
        <v>44</v>
      </c>
      <c r="D6331" s="24">
        <v>2013</v>
      </c>
      <c r="E6331" s="24" t="s">
        <v>106</v>
      </c>
      <c r="F6331">
        <f>IF(AND(A6331="PSA Testing", E6331= "Utilization Rate (per 100,000 patients)"),
SUMIFS(PSA!$D:$D,PSA!$A:$A,C6331,PSA!$G:$G,D6331),
IF(AND(A6331="Colorectal Cancer Screening", E6331="Utilization Rate (per 100,000 patients)"),
SUMIFS(COL!$D:$D,COL!$A:$A,C6331,COL!$G:$G, D6331),
IF(AND(A6331="Cervical Cancer Screening", E6331="Utilization Rate (per 100,000 patients)"),
SUMIFS(CERV!$D:$D,CERV!$A:$A,C6331,CERV!$G:$G,D6331),
IF(AND(A6331="Cancer Screening for CKD patients", E6331="Utilization Rate (per 100,000 patients)"),
SUMIFS(CANSCRN!$D:$D,CANSCRN!$A:$A,C6331,CANSCRN!$G:$G,D6331),
IF(AND(A6331="PSA Testing", E6331="Cost per service ($USD)"),
SUMIFS(PSA!$E:$E,PSA!$A:$A,C6331,PSA!$G:$G,D6331),
IF(AND(A6331="Colorectal Cancer Screening", E6331="Cost per service ($USD)"),
SUMIFS(COL!$E:$E,COL!$A:$A,C6331,COL!$G:$G,D6331),
IF(AND(A6331="Cervical Cancer Screening", E6331="Cost per service ($USD)"),
SUMIFS(CERV!$E:$E,CERV!$A:$A,C6331,CERV!$G:$G,D6331),
IF(AND(A6331="Cancer Screening for CKD patients", E6331="Cost per service ($USD)"),
SUMIFS(CANSCRN!$E:$E,CANSCRN!$A:$A,C6331,CANSCRN!$G:$G,D6331),
IF(AND(A6331="PSA Testing", E6331="Total Expenditure ($USD per 100,000 patients)"),
SUMIFS(PSA!$F:$F,PSA!$A:$A,C6331,PSA!$G:$G,D6331),
IF(AND(A6331="Colorectal Cancer Screening", E6331="Total Expenditure ($USD per 100,000 patients)"),
SUMIFS(COL!$F:$F,COL!$A:$A,C6331,COL!$G:$G,D6331),
IF(AND(A6331="Cervical Cancer Screening", E6331="Total Expenditure ($USD per 100,000 patients)"),
SUMIFS(CERV!$F:$F,CERV!$A:$A,C6331,CERV!$G:$G,D6331),
SUMIFS(CANSCRN!$F:$F,CANSCRN!$A:$A,C6331,CANSCRN!$G:$G,D6331))))))))))))</f>
        <v>106.83224199999999</v>
      </c>
    </row>
    <row r="6332" spans="1:6" x14ac:dyDescent="0.2">
      <c r="A6332" s="24" t="s">
        <v>107</v>
      </c>
      <c r="B6332" s="24" t="s">
        <v>101</v>
      </c>
      <c r="C6332" s="24" t="s">
        <v>44</v>
      </c>
      <c r="D6332" s="24">
        <v>2014</v>
      </c>
      <c r="E6332" s="24" t="s">
        <v>106</v>
      </c>
      <c r="F6332">
        <f>IF(AND(A6332="PSA Testing", E6332= "Utilization Rate (per 100,000 patients)"),
SUMIFS(PSA!$D:$D,PSA!$A:$A,C6332,PSA!$G:$G,D6332),
IF(AND(A6332="Colorectal Cancer Screening", E6332="Utilization Rate (per 100,000 patients)"),
SUMIFS(COL!$D:$D,COL!$A:$A,C6332,COL!$G:$G, D6332),
IF(AND(A6332="Cervical Cancer Screening", E6332="Utilization Rate (per 100,000 patients)"),
SUMIFS(CERV!$D:$D,CERV!$A:$A,C6332,CERV!$G:$G,D6332),
IF(AND(A6332="Cancer Screening for CKD patients", E6332="Utilization Rate (per 100,000 patients)"),
SUMIFS(CANSCRN!$D:$D,CANSCRN!$A:$A,C6332,CANSCRN!$G:$G,D6332),
IF(AND(A6332="PSA Testing", E6332="Cost per service ($USD)"),
SUMIFS(PSA!$E:$E,PSA!$A:$A,C6332,PSA!$G:$G,D6332),
IF(AND(A6332="Colorectal Cancer Screening", E6332="Cost per service ($USD)"),
SUMIFS(COL!$E:$E,COL!$A:$A,C6332,COL!$G:$G,D6332),
IF(AND(A6332="Cervical Cancer Screening", E6332="Cost per service ($USD)"),
SUMIFS(CERV!$E:$E,CERV!$A:$A,C6332,CERV!$G:$G,D6332),
IF(AND(A6332="Cancer Screening for CKD patients", E6332="Cost per service ($USD)"),
SUMIFS(CANSCRN!$E:$E,CANSCRN!$A:$A,C6332,CANSCRN!$G:$G,D6332),
IF(AND(A6332="PSA Testing", E6332="Total Expenditure ($USD per 100,000 patients)"),
SUMIFS(PSA!$F:$F,PSA!$A:$A,C6332,PSA!$G:$G,D6332),
IF(AND(A6332="Colorectal Cancer Screening", E6332="Total Expenditure ($USD per 100,000 patients)"),
SUMIFS(COL!$F:$F,COL!$A:$A,C6332,COL!$G:$G,D6332),
IF(AND(A6332="Cervical Cancer Screening", E6332="Total Expenditure ($USD per 100,000 patients)"),
SUMIFS(CERV!$F:$F,CERV!$A:$A,C6332,CERV!$G:$G,D6332),
SUMIFS(CANSCRN!$F:$F,CANSCRN!$A:$A,C6332,CANSCRN!$G:$G,D6332))))))))))))</f>
        <v>91.76771574</v>
      </c>
    </row>
    <row r="6333" spans="1:6" x14ac:dyDescent="0.2">
      <c r="A6333" s="24" t="s">
        <v>107</v>
      </c>
      <c r="B6333" s="24" t="s">
        <v>101</v>
      </c>
      <c r="C6333" s="24" t="s">
        <v>44</v>
      </c>
      <c r="D6333" s="24">
        <v>2015</v>
      </c>
      <c r="E6333" s="24" t="s">
        <v>106</v>
      </c>
      <c r="F6333">
        <f>IF(AND(A6333="PSA Testing", E6333= "Utilization Rate (per 100,000 patients)"),
SUMIFS(PSA!$D:$D,PSA!$A:$A,C6333,PSA!$G:$G,D6333),
IF(AND(A6333="Colorectal Cancer Screening", E6333="Utilization Rate (per 100,000 patients)"),
SUMIFS(COL!$D:$D,COL!$A:$A,C6333,COL!$G:$G, D6333),
IF(AND(A6333="Cervical Cancer Screening", E6333="Utilization Rate (per 100,000 patients)"),
SUMIFS(CERV!$D:$D,CERV!$A:$A,C6333,CERV!$G:$G,D6333),
IF(AND(A6333="Cancer Screening for CKD patients", E6333="Utilization Rate (per 100,000 patients)"),
SUMIFS(CANSCRN!$D:$D,CANSCRN!$A:$A,C6333,CANSCRN!$G:$G,D6333),
IF(AND(A6333="PSA Testing", E6333="Cost per service ($USD)"),
SUMIFS(PSA!$E:$E,PSA!$A:$A,C6333,PSA!$G:$G,D6333),
IF(AND(A6333="Colorectal Cancer Screening", E6333="Cost per service ($USD)"),
SUMIFS(COL!$E:$E,COL!$A:$A,C6333,COL!$G:$G,D6333),
IF(AND(A6333="Cervical Cancer Screening", E6333="Cost per service ($USD)"),
SUMIFS(CERV!$E:$E,CERV!$A:$A,C6333,CERV!$G:$G,D6333),
IF(AND(A6333="Cancer Screening for CKD patients", E6333="Cost per service ($USD)"),
SUMIFS(CANSCRN!$E:$E,CANSCRN!$A:$A,C6333,CANSCRN!$G:$G,D6333),
IF(AND(A6333="PSA Testing", E6333="Total Expenditure ($USD per 100,000 patients)"),
SUMIFS(PSA!$F:$F,PSA!$A:$A,C6333,PSA!$G:$G,D6333),
IF(AND(A6333="Colorectal Cancer Screening", E6333="Total Expenditure ($USD per 100,000 patients)"),
SUMIFS(COL!$F:$F,COL!$A:$A,C6333,COL!$G:$G,D6333),
IF(AND(A6333="Cervical Cancer Screening", E6333="Total Expenditure ($USD per 100,000 patients)"),
SUMIFS(CERV!$F:$F,CERV!$A:$A,C6333,CERV!$G:$G,D6333),
SUMIFS(CANSCRN!$F:$F,CANSCRN!$A:$A,C6333,CANSCRN!$G:$G,D6333))))))))))))</f>
        <v>118.750495</v>
      </c>
    </row>
    <row r="6334" spans="1:6" x14ac:dyDescent="0.2">
      <c r="A6334" s="24" t="s">
        <v>107</v>
      </c>
      <c r="B6334" s="24" t="s">
        <v>101</v>
      </c>
      <c r="C6334" s="24" t="s">
        <v>44</v>
      </c>
      <c r="D6334" s="24">
        <v>2016</v>
      </c>
      <c r="E6334" s="24" t="s">
        <v>106</v>
      </c>
      <c r="F6334">
        <f>IF(AND(A6334="PSA Testing", E6334= "Utilization Rate (per 100,000 patients)"),
SUMIFS(PSA!$D:$D,PSA!$A:$A,C6334,PSA!$G:$G,D6334),
IF(AND(A6334="Colorectal Cancer Screening", E6334="Utilization Rate (per 100,000 patients)"),
SUMIFS(COL!$D:$D,COL!$A:$A,C6334,COL!$G:$G, D6334),
IF(AND(A6334="Cervical Cancer Screening", E6334="Utilization Rate (per 100,000 patients)"),
SUMIFS(CERV!$D:$D,CERV!$A:$A,C6334,CERV!$G:$G,D6334),
IF(AND(A6334="Cancer Screening for CKD patients", E6334="Utilization Rate (per 100,000 patients)"),
SUMIFS(CANSCRN!$D:$D,CANSCRN!$A:$A,C6334,CANSCRN!$G:$G,D6334),
IF(AND(A6334="PSA Testing", E6334="Cost per service ($USD)"),
SUMIFS(PSA!$E:$E,PSA!$A:$A,C6334,PSA!$G:$G,D6334),
IF(AND(A6334="Colorectal Cancer Screening", E6334="Cost per service ($USD)"),
SUMIFS(COL!$E:$E,COL!$A:$A,C6334,COL!$G:$G,D6334),
IF(AND(A6334="Cervical Cancer Screening", E6334="Cost per service ($USD)"),
SUMIFS(CERV!$E:$E,CERV!$A:$A,C6334,CERV!$G:$G,D6334),
IF(AND(A6334="Cancer Screening for CKD patients", E6334="Cost per service ($USD)"),
SUMIFS(CANSCRN!$E:$E,CANSCRN!$A:$A,C6334,CANSCRN!$G:$G,D6334),
IF(AND(A6334="PSA Testing", E6334="Total Expenditure ($USD per 100,000 patients)"),
SUMIFS(PSA!$F:$F,PSA!$A:$A,C6334,PSA!$G:$G,D6334),
IF(AND(A6334="Colorectal Cancer Screening", E6334="Total Expenditure ($USD per 100,000 patients)"),
SUMIFS(COL!$F:$F,COL!$A:$A,C6334,COL!$G:$G,D6334),
IF(AND(A6334="Cervical Cancer Screening", E6334="Total Expenditure ($USD per 100,000 patients)"),
SUMIFS(CERV!$F:$F,CERV!$A:$A,C6334,CERV!$G:$G,D6334),
SUMIFS(CANSCRN!$F:$F,CANSCRN!$A:$A,C6334,CANSCRN!$G:$G,D6334))))))))))))</f>
        <v>116.59075</v>
      </c>
    </row>
    <row r="6335" spans="1:6" x14ac:dyDescent="0.2">
      <c r="A6335" s="24" t="s">
        <v>107</v>
      </c>
      <c r="B6335" s="24" t="s">
        <v>101</v>
      </c>
      <c r="C6335" s="24" t="s">
        <v>44</v>
      </c>
      <c r="D6335" s="24">
        <v>2017</v>
      </c>
      <c r="E6335" s="24" t="s">
        <v>106</v>
      </c>
      <c r="F6335">
        <f>IF(AND(A6335="PSA Testing", E6335= "Utilization Rate (per 100,000 patients)"),
SUMIFS(PSA!$D:$D,PSA!$A:$A,C6335,PSA!$G:$G,D6335),
IF(AND(A6335="Colorectal Cancer Screening", E6335="Utilization Rate (per 100,000 patients)"),
SUMIFS(COL!$D:$D,COL!$A:$A,C6335,COL!$G:$G, D6335),
IF(AND(A6335="Cervical Cancer Screening", E6335="Utilization Rate (per 100,000 patients)"),
SUMIFS(CERV!$D:$D,CERV!$A:$A,C6335,CERV!$G:$G,D6335),
IF(AND(A6335="Cancer Screening for CKD patients", E6335="Utilization Rate (per 100,000 patients)"),
SUMIFS(CANSCRN!$D:$D,CANSCRN!$A:$A,C6335,CANSCRN!$G:$G,D6335),
IF(AND(A6335="PSA Testing", E6335="Cost per service ($USD)"),
SUMIFS(PSA!$E:$E,PSA!$A:$A,C6335,PSA!$G:$G,D6335),
IF(AND(A6335="Colorectal Cancer Screening", E6335="Cost per service ($USD)"),
SUMIFS(COL!$E:$E,COL!$A:$A,C6335,COL!$G:$G,D6335),
IF(AND(A6335="Cervical Cancer Screening", E6335="Cost per service ($USD)"),
SUMIFS(CERV!$E:$E,CERV!$A:$A,C6335,CERV!$G:$G,D6335),
IF(AND(A6335="Cancer Screening for CKD patients", E6335="Cost per service ($USD)"),
SUMIFS(CANSCRN!$E:$E,CANSCRN!$A:$A,C6335,CANSCRN!$G:$G,D6335),
IF(AND(A6335="PSA Testing", E6335="Total Expenditure ($USD per 100,000 patients)"),
SUMIFS(PSA!$F:$F,PSA!$A:$A,C6335,PSA!$G:$G,D6335),
IF(AND(A6335="Colorectal Cancer Screening", E6335="Total Expenditure ($USD per 100,000 patients)"),
SUMIFS(COL!$F:$F,COL!$A:$A,C6335,COL!$G:$G,D6335),
IF(AND(A6335="Cervical Cancer Screening", E6335="Total Expenditure ($USD per 100,000 patients)"),
SUMIFS(CERV!$F:$F,CERV!$A:$A,C6335,CERV!$G:$G,D6335),
SUMIFS(CANSCRN!$F:$F,CANSCRN!$A:$A,C6335,CANSCRN!$G:$G,D6335))))))))))))</f>
        <v>102.55312929999999</v>
      </c>
    </row>
    <row r="6336" spans="1:6" x14ac:dyDescent="0.2">
      <c r="A6336" s="24" t="s">
        <v>107</v>
      </c>
      <c r="B6336" s="24" t="s">
        <v>101</v>
      </c>
      <c r="C6336" s="24" t="s">
        <v>44</v>
      </c>
      <c r="D6336" s="24">
        <v>2018</v>
      </c>
      <c r="E6336" s="24" t="s">
        <v>106</v>
      </c>
      <c r="F6336">
        <f>IF(AND(A6336="PSA Testing", E6336= "Utilization Rate (per 100,000 patients)"),
SUMIFS(PSA!$D:$D,PSA!$A:$A,C6336,PSA!$G:$G,D6336),
IF(AND(A6336="Colorectal Cancer Screening", E6336="Utilization Rate (per 100,000 patients)"),
SUMIFS(COL!$D:$D,COL!$A:$A,C6336,COL!$G:$G, D6336),
IF(AND(A6336="Cervical Cancer Screening", E6336="Utilization Rate (per 100,000 patients)"),
SUMIFS(CERV!$D:$D,CERV!$A:$A,C6336,CERV!$G:$G,D6336),
IF(AND(A6336="Cancer Screening for CKD patients", E6336="Utilization Rate (per 100,000 patients)"),
SUMIFS(CANSCRN!$D:$D,CANSCRN!$A:$A,C6336,CANSCRN!$G:$G,D6336),
IF(AND(A6336="PSA Testing", E6336="Cost per service ($USD)"),
SUMIFS(PSA!$E:$E,PSA!$A:$A,C6336,PSA!$G:$G,D6336),
IF(AND(A6336="Colorectal Cancer Screening", E6336="Cost per service ($USD)"),
SUMIFS(COL!$E:$E,COL!$A:$A,C6336,COL!$G:$G,D6336),
IF(AND(A6336="Cervical Cancer Screening", E6336="Cost per service ($USD)"),
SUMIFS(CERV!$E:$E,CERV!$A:$A,C6336,CERV!$G:$G,D6336),
IF(AND(A6336="Cancer Screening for CKD patients", E6336="Cost per service ($USD)"),
SUMIFS(CANSCRN!$E:$E,CANSCRN!$A:$A,C6336,CANSCRN!$G:$G,D6336),
IF(AND(A6336="PSA Testing", E6336="Total Expenditure ($USD per 100,000 patients)"),
SUMIFS(PSA!$F:$F,PSA!$A:$A,C6336,PSA!$G:$G,D6336),
IF(AND(A6336="Colorectal Cancer Screening", E6336="Total Expenditure ($USD per 100,000 patients)"),
SUMIFS(COL!$F:$F,COL!$A:$A,C6336,COL!$G:$G,D6336),
IF(AND(A6336="Cervical Cancer Screening", E6336="Total Expenditure ($USD per 100,000 patients)"),
SUMIFS(CERV!$F:$F,CERV!$A:$A,C6336,CERV!$G:$G,D6336),
SUMIFS(CANSCRN!$F:$F,CANSCRN!$A:$A,C6336,CANSCRN!$G:$G,D6336))))))))))))</f>
        <v>161.94761360000001</v>
      </c>
    </row>
    <row r="6337" spans="1:6" x14ac:dyDescent="0.2">
      <c r="A6337" s="24" t="s">
        <v>107</v>
      </c>
      <c r="B6337" s="24" t="s">
        <v>101</v>
      </c>
      <c r="C6337" s="24" t="s">
        <v>44</v>
      </c>
      <c r="D6337" s="24">
        <v>2019</v>
      </c>
      <c r="E6337" s="24" t="s">
        <v>106</v>
      </c>
      <c r="F6337">
        <f>IF(AND(A6337="PSA Testing", E6337= "Utilization Rate (per 100,000 patients)"),
SUMIFS(PSA!$D:$D,PSA!$A:$A,C6337,PSA!$G:$G,D6337),
IF(AND(A6337="Colorectal Cancer Screening", E6337="Utilization Rate (per 100,000 patients)"),
SUMIFS(COL!$D:$D,COL!$A:$A,C6337,COL!$G:$G, D6337),
IF(AND(A6337="Cervical Cancer Screening", E6337="Utilization Rate (per 100,000 patients)"),
SUMIFS(CERV!$D:$D,CERV!$A:$A,C6337,CERV!$G:$G,D6337),
IF(AND(A6337="Cancer Screening for CKD patients", E6337="Utilization Rate (per 100,000 patients)"),
SUMIFS(CANSCRN!$D:$D,CANSCRN!$A:$A,C6337,CANSCRN!$G:$G,D6337),
IF(AND(A6337="PSA Testing", E6337="Cost per service ($USD)"),
SUMIFS(PSA!$E:$E,PSA!$A:$A,C6337,PSA!$G:$G,D6337),
IF(AND(A6337="Colorectal Cancer Screening", E6337="Cost per service ($USD)"),
SUMIFS(COL!$E:$E,COL!$A:$A,C6337,COL!$G:$G,D6337),
IF(AND(A6337="Cervical Cancer Screening", E6337="Cost per service ($USD)"),
SUMIFS(CERV!$E:$E,CERV!$A:$A,C6337,CERV!$G:$G,D6337),
IF(AND(A6337="Cancer Screening for CKD patients", E6337="Cost per service ($USD)"),
SUMIFS(CANSCRN!$E:$E,CANSCRN!$A:$A,C6337,CANSCRN!$G:$G,D6337),
IF(AND(A6337="PSA Testing", E6337="Total Expenditure ($USD per 100,000 patients)"),
SUMIFS(PSA!$F:$F,PSA!$A:$A,C6337,PSA!$G:$G,D6337),
IF(AND(A6337="Colorectal Cancer Screening", E6337="Total Expenditure ($USD per 100,000 patients)"),
SUMIFS(COL!$F:$F,COL!$A:$A,C6337,COL!$G:$G,D6337),
IF(AND(A6337="Cervical Cancer Screening", E6337="Total Expenditure ($USD per 100,000 patients)"),
SUMIFS(CERV!$F:$F,CERV!$A:$A,C6337,CERV!$G:$G,D6337),
SUMIFS(CANSCRN!$F:$F,CANSCRN!$A:$A,C6337,CANSCRN!$G:$G,D6337))))))))))))</f>
        <v>121.66068490000001</v>
      </c>
    </row>
    <row r="6338" spans="1:6" x14ac:dyDescent="0.2">
      <c r="A6338" s="24" t="s">
        <v>107</v>
      </c>
      <c r="B6338" s="24" t="s">
        <v>101</v>
      </c>
      <c r="C6338" s="24" t="s">
        <v>45</v>
      </c>
      <c r="D6338" s="24">
        <v>2009</v>
      </c>
      <c r="E6338" s="24" t="s">
        <v>106</v>
      </c>
      <c r="F6338">
        <f>IF(AND(A6338="PSA Testing", E6338= "Utilization Rate (per 100,000 patients)"),
SUMIFS(PSA!$D:$D,PSA!$A:$A,C6338,PSA!$G:$G,D6338),
IF(AND(A6338="Colorectal Cancer Screening", E6338="Utilization Rate (per 100,000 patients)"),
SUMIFS(COL!$D:$D,COL!$A:$A,C6338,COL!$G:$G, D6338),
IF(AND(A6338="Cervical Cancer Screening", E6338="Utilization Rate (per 100,000 patients)"),
SUMIFS(CERV!$D:$D,CERV!$A:$A,C6338,CERV!$G:$G,D6338),
IF(AND(A6338="Cancer Screening for CKD patients", E6338="Utilization Rate (per 100,000 patients)"),
SUMIFS(CANSCRN!$D:$D,CANSCRN!$A:$A,C6338,CANSCRN!$G:$G,D6338),
IF(AND(A6338="PSA Testing", E6338="Cost per service ($USD)"),
SUMIFS(PSA!$E:$E,PSA!$A:$A,C6338,PSA!$G:$G,D6338),
IF(AND(A6338="Colorectal Cancer Screening", E6338="Cost per service ($USD)"),
SUMIFS(COL!$E:$E,COL!$A:$A,C6338,COL!$G:$G,D6338),
IF(AND(A6338="Cervical Cancer Screening", E6338="Cost per service ($USD)"),
SUMIFS(CERV!$E:$E,CERV!$A:$A,C6338,CERV!$G:$G,D6338),
IF(AND(A6338="Cancer Screening for CKD patients", E6338="Cost per service ($USD)"),
SUMIFS(CANSCRN!$E:$E,CANSCRN!$A:$A,C6338,CANSCRN!$G:$G,D6338),
IF(AND(A6338="PSA Testing", E6338="Total Expenditure ($USD per 100,000 patients)"),
SUMIFS(PSA!$F:$F,PSA!$A:$A,C6338,PSA!$G:$G,D6338),
IF(AND(A6338="Colorectal Cancer Screening", E6338="Total Expenditure ($USD per 100,000 patients)"),
SUMIFS(COL!$F:$F,COL!$A:$A,C6338,COL!$G:$G,D6338),
IF(AND(A6338="Cervical Cancer Screening", E6338="Total Expenditure ($USD per 100,000 patients)"),
SUMIFS(CERV!$F:$F,CERV!$A:$A,C6338,CERV!$G:$G,D6338),
SUMIFS(CANSCRN!$F:$F,CANSCRN!$A:$A,C6338,CANSCRN!$G:$G,D6338))))))))))))</f>
        <v>110.578172</v>
      </c>
    </row>
    <row r="6339" spans="1:6" x14ac:dyDescent="0.2">
      <c r="A6339" s="24" t="s">
        <v>107</v>
      </c>
      <c r="B6339" s="24" t="s">
        <v>101</v>
      </c>
      <c r="C6339" s="24" t="s">
        <v>45</v>
      </c>
      <c r="D6339" s="24">
        <v>2010</v>
      </c>
      <c r="E6339" s="24" t="s">
        <v>106</v>
      </c>
      <c r="F6339">
        <f>IF(AND(A6339="PSA Testing", E6339= "Utilization Rate (per 100,000 patients)"),
SUMIFS(PSA!$D:$D,PSA!$A:$A,C6339,PSA!$G:$G,D6339),
IF(AND(A6339="Colorectal Cancer Screening", E6339="Utilization Rate (per 100,000 patients)"),
SUMIFS(COL!$D:$D,COL!$A:$A,C6339,COL!$G:$G, D6339),
IF(AND(A6339="Cervical Cancer Screening", E6339="Utilization Rate (per 100,000 patients)"),
SUMIFS(CERV!$D:$D,CERV!$A:$A,C6339,CERV!$G:$G,D6339),
IF(AND(A6339="Cancer Screening for CKD patients", E6339="Utilization Rate (per 100,000 patients)"),
SUMIFS(CANSCRN!$D:$D,CANSCRN!$A:$A,C6339,CANSCRN!$G:$G,D6339),
IF(AND(A6339="PSA Testing", E6339="Cost per service ($USD)"),
SUMIFS(PSA!$E:$E,PSA!$A:$A,C6339,PSA!$G:$G,D6339),
IF(AND(A6339="Colorectal Cancer Screening", E6339="Cost per service ($USD)"),
SUMIFS(COL!$E:$E,COL!$A:$A,C6339,COL!$G:$G,D6339),
IF(AND(A6339="Cervical Cancer Screening", E6339="Cost per service ($USD)"),
SUMIFS(CERV!$E:$E,CERV!$A:$A,C6339,CERV!$G:$G,D6339),
IF(AND(A6339="Cancer Screening for CKD patients", E6339="Cost per service ($USD)"),
SUMIFS(CANSCRN!$E:$E,CANSCRN!$A:$A,C6339,CANSCRN!$G:$G,D6339),
IF(AND(A6339="PSA Testing", E6339="Total Expenditure ($USD per 100,000 patients)"),
SUMIFS(PSA!$F:$F,PSA!$A:$A,C6339,PSA!$G:$G,D6339),
IF(AND(A6339="Colorectal Cancer Screening", E6339="Total Expenditure ($USD per 100,000 patients)"),
SUMIFS(COL!$F:$F,COL!$A:$A,C6339,COL!$G:$G,D6339),
IF(AND(A6339="Cervical Cancer Screening", E6339="Total Expenditure ($USD per 100,000 patients)"),
SUMIFS(CERV!$F:$F,CERV!$A:$A,C6339,CERV!$G:$G,D6339),
SUMIFS(CANSCRN!$F:$F,CANSCRN!$A:$A,C6339,CANSCRN!$G:$G,D6339))))))))))))</f>
        <v>85.167475730000007</v>
      </c>
    </row>
    <row r="6340" spans="1:6" x14ac:dyDescent="0.2">
      <c r="A6340" s="24" t="s">
        <v>107</v>
      </c>
      <c r="B6340" s="24" t="s">
        <v>101</v>
      </c>
      <c r="C6340" s="24" t="s">
        <v>45</v>
      </c>
      <c r="D6340" s="24">
        <v>2011</v>
      </c>
      <c r="E6340" s="24" t="s">
        <v>106</v>
      </c>
      <c r="F6340">
        <f>IF(AND(A6340="PSA Testing", E6340= "Utilization Rate (per 100,000 patients)"),
SUMIFS(PSA!$D:$D,PSA!$A:$A,C6340,PSA!$G:$G,D6340),
IF(AND(A6340="Colorectal Cancer Screening", E6340="Utilization Rate (per 100,000 patients)"),
SUMIFS(COL!$D:$D,COL!$A:$A,C6340,COL!$G:$G, D6340),
IF(AND(A6340="Cervical Cancer Screening", E6340="Utilization Rate (per 100,000 patients)"),
SUMIFS(CERV!$D:$D,CERV!$A:$A,C6340,CERV!$G:$G,D6340),
IF(AND(A6340="Cancer Screening for CKD patients", E6340="Utilization Rate (per 100,000 patients)"),
SUMIFS(CANSCRN!$D:$D,CANSCRN!$A:$A,C6340,CANSCRN!$G:$G,D6340),
IF(AND(A6340="PSA Testing", E6340="Cost per service ($USD)"),
SUMIFS(PSA!$E:$E,PSA!$A:$A,C6340,PSA!$G:$G,D6340),
IF(AND(A6340="Colorectal Cancer Screening", E6340="Cost per service ($USD)"),
SUMIFS(COL!$E:$E,COL!$A:$A,C6340,COL!$G:$G,D6340),
IF(AND(A6340="Cervical Cancer Screening", E6340="Cost per service ($USD)"),
SUMIFS(CERV!$E:$E,CERV!$A:$A,C6340,CERV!$G:$G,D6340),
IF(AND(A6340="Cancer Screening for CKD patients", E6340="Cost per service ($USD)"),
SUMIFS(CANSCRN!$E:$E,CANSCRN!$A:$A,C6340,CANSCRN!$G:$G,D6340),
IF(AND(A6340="PSA Testing", E6340="Total Expenditure ($USD per 100,000 patients)"),
SUMIFS(PSA!$F:$F,PSA!$A:$A,C6340,PSA!$G:$G,D6340),
IF(AND(A6340="Colorectal Cancer Screening", E6340="Total Expenditure ($USD per 100,000 patients)"),
SUMIFS(COL!$F:$F,COL!$A:$A,C6340,COL!$G:$G,D6340),
IF(AND(A6340="Cervical Cancer Screening", E6340="Total Expenditure ($USD per 100,000 patients)"),
SUMIFS(CERV!$F:$F,CERV!$A:$A,C6340,CERV!$G:$G,D6340),
SUMIFS(CANSCRN!$F:$F,CANSCRN!$A:$A,C6340,CANSCRN!$G:$G,D6340))))))))))))</f>
        <v>124.3323364</v>
      </c>
    </row>
    <row r="6341" spans="1:6" x14ac:dyDescent="0.2">
      <c r="A6341" s="24" t="s">
        <v>107</v>
      </c>
      <c r="B6341" s="24" t="s">
        <v>101</v>
      </c>
      <c r="C6341" s="24" t="s">
        <v>45</v>
      </c>
      <c r="D6341" s="24">
        <v>2012</v>
      </c>
      <c r="E6341" s="24" t="s">
        <v>106</v>
      </c>
      <c r="F6341">
        <f>IF(AND(A6341="PSA Testing", E6341= "Utilization Rate (per 100,000 patients)"),
SUMIFS(PSA!$D:$D,PSA!$A:$A,C6341,PSA!$G:$G,D6341),
IF(AND(A6341="Colorectal Cancer Screening", E6341="Utilization Rate (per 100,000 patients)"),
SUMIFS(COL!$D:$D,COL!$A:$A,C6341,COL!$G:$G, D6341),
IF(AND(A6341="Cervical Cancer Screening", E6341="Utilization Rate (per 100,000 patients)"),
SUMIFS(CERV!$D:$D,CERV!$A:$A,C6341,CERV!$G:$G,D6341),
IF(AND(A6341="Cancer Screening for CKD patients", E6341="Utilization Rate (per 100,000 patients)"),
SUMIFS(CANSCRN!$D:$D,CANSCRN!$A:$A,C6341,CANSCRN!$G:$G,D6341),
IF(AND(A6341="PSA Testing", E6341="Cost per service ($USD)"),
SUMIFS(PSA!$E:$E,PSA!$A:$A,C6341,PSA!$G:$G,D6341),
IF(AND(A6341="Colorectal Cancer Screening", E6341="Cost per service ($USD)"),
SUMIFS(COL!$E:$E,COL!$A:$A,C6341,COL!$G:$G,D6341),
IF(AND(A6341="Cervical Cancer Screening", E6341="Cost per service ($USD)"),
SUMIFS(CERV!$E:$E,CERV!$A:$A,C6341,CERV!$G:$G,D6341),
IF(AND(A6341="Cancer Screening for CKD patients", E6341="Cost per service ($USD)"),
SUMIFS(CANSCRN!$E:$E,CANSCRN!$A:$A,C6341,CANSCRN!$G:$G,D6341),
IF(AND(A6341="PSA Testing", E6341="Total Expenditure ($USD per 100,000 patients)"),
SUMIFS(PSA!$F:$F,PSA!$A:$A,C6341,PSA!$G:$G,D6341),
IF(AND(A6341="Colorectal Cancer Screening", E6341="Total Expenditure ($USD per 100,000 patients)"),
SUMIFS(COL!$F:$F,COL!$A:$A,C6341,COL!$G:$G,D6341),
IF(AND(A6341="Cervical Cancer Screening", E6341="Total Expenditure ($USD per 100,000 patients)"),
SUMIFS(CERV!$F:$F,CERV!$A:$A,C6341,CERV!$G:$G,D6341),
SUMIFS(CANSCRN!$F:$F,CANSCRN!$A:$A,C6341,CANSCRN!$G:$G,D6341))))))))))))</f>
        <v>79.267207209999995</v>
      </c>
    </row>
    <row r="6342" spans="1:6" x14ac:dyDescent="0.2">
      <c r="A6342" s="24" t="s">
        <v>107</v>
      </c>
      <c r="B6342" s="24" t="s">
        <v>101</v>
      </c>
      <c r="C6342" s="24" t="s">
        <v>45</v>
      </c>
      <c r="D6342" s="24">
        <v>2013</v>
      </c>
      <c r="E6342" s="24" t="s">
        <v>106</v>
      </c>
      <c r="F6342">
        <f>IF(AND(A6342="PSA Testing", E6342= "Utilization Rate (per 100,000 patients)"),
SUMIFS(PSA!$D:$D,PSA!$A:$A,C6342,PSA!$G:$G,D6342),
IF(AND(A6342="Colorectal Cancer Screening", E6342="Utilization Rate (per 100,000 patients)"),
SUMIFS(COL!$D:$D,COL!$A:$A,C6342,COL!$G:$G, D6342),
IF(AND(A6342="Cervical Cancer Screening", E6342="Utilization Rate (per 100,000 patients)"),
SUMIFS(CERV!$D:$D,CERV!$A:$A,C6342,CERV!$G:$G,D6342),
IF(AND(A6342="Cancer Screening for CKD patients", E6342="Utilization Rate (per 100,000 patients)"),
SUMIFS(CANSCRN!$D:$D,CANSCRN!$A:$A,C6342,CANSCRN!$G:$G,D6342),
IF(AND(A6342="PSA Testing", E6342="Cost per service ($USD)"),
SUMIFS(PSA!$E:$E,PSA!$A:$A,C6342,PSA!$G:$G,D6342),
IF(AND(A6342="Colorectal Cancer Screening", E6342="Cost per service ($USD)"),
SUMIFS(COL!$E:$E,COL!$A:$A,C6342,COL!$G:$G,D6342),
IF(AND(A6342="Cervical Cancer Screening", E6342="Cost per service ($USD)"),
SUMIFS(CERV!$E:$E,CERV!$A:$A,C6342,CERV!$G:$G,D6342),
IF(AND(A6342="Cancer Screening for CKD patients", E6342="Cost per service ($USD)"),
SUMIFS(CANSCRN!$E:$E,CANSCRN!$A:$A,C6342,CANSCRN!$G:$G,D6342),
IF(AND(A6342="PSA Testing", E6342="Total Expenditure ($USD per 100,000 patients)"),
SUMIFS(PSA!$F:$F,PSA!$A:$A,C6342,PSA!$G:$G,D6342),
IF(AND(A6342="Colorectal Cancer Screening", E6342="Total Expenditure ($USD per 100,000 patients)"),
SUMIFS(COL!$F:$F,COL!$A:$A,C6342,COL!$G:$G,D6342),
IF(AND(A6342="Cervical Cancer Screening", E6342="Total Expenditure ($USD per 100,000 patients)"),
SUMIFS(CERV!$F:$F,CERV!$A:$A,C6342,CERV!$G:$G,D6342),
SUMIFS(CANSCRN!$F:$F,CANSCRN!$A:$A,C6342,CANSCRN!$G:$G,D6342))))))))))))</f>
        <v>104.4401075</v>
      </c>
    </row>
    <row r="6343" spans="1:6" x14ac:dyDescent="0.2">
      <c r="A6343" s="24" t="s">
        <v>107</v>
      </c>
      <c r="B6343" s="24" t="s">
        <v>101</v>
      </c>
      <c r="C6343" s="24" t="s">
        <v>45</v>
      </c>
      <c r="D6343" s="24">
        <v>2014</v>
      </c>
      <c r="E6343" s="24" t="s">
        <v>106</v>
      </c>
      <c r="F6343">
        <f>IF(AND(A6343="PSA Testing", E6343= "Utilization Rate (per 100,000 patients)"),
SUMIFS(PSA!$D:$D,PSA!$A:$A,C6343,PSA!$G:$G,D6343),
IF(AND(A6343="Colorectal Cancer Screening", E6343="Utilization Rate (per 100,000 patients)"),
SUMIFS(COL!$D:$D,COL!$A:$A,C6343,COL!$G:$G, D6343),
IF(AND(A6343="Cervical Cancer Screening", E6343="Utilization Rate (per 100,000 patients)"),
SUMIFS(CERV!$D:$D,CERV!$A:$A,C6343,CERV!$G:$G,D6343),
IF(AND(A6343="Cancer Screening for CKD patients", E6343="Utilization Rate (per 100,000 patients)"),
SUMIFS(CANSCRN!$D:$D,CANSCRN!$A:$A,C6343,CANSCRN!$G:$G,D6343),
IF(AND(A6343="PSA Testing", E6343="Cost per service ($USD)"),
SUMIFS(PSA!$E:$E,PSA!$A:$A,C6343,PSA!$G:$G,D6343),
IF(AND(A6343="Colorectal Cancer Screening", E6343="Cost per service ($USD)"),
SUMIFS(COL!$E:$E,COL!$A:$A,C6343,COL!$G:$G,D6343),
IF(AND(A6343="Cervical Cancer Screening", E6343="Cost per service ($USD)"),
SUMIFS(CERV!$E:$E,CERV!$A:$A,C6343,CERV!$G:$G,D6343),
IF(AND(A6343="Cancer Screening for CKD patients", E6343="Cost per service ($USD)"),
SUMIFS(CANSCRN!$E:$E,CANSCRN!$A:$A,C6343,CANSCRN!$G:$G,D6343),
IF(AND(A6343="PSA Testing", E6343="Total Expenditure ($USD per 100,000 patients)"),
SUMIFS(PSA!$F:$F,PSA!$A:$A,C6343,PSA!$G:$G,D6343),
IF(AND(A6343="Colorectal Cancer Screening", E6343="Total Expenditure ($USD per 100,000 patients)"),
SUMIFS(COL!$F:$F,COL!$A:$A,C6343,COL!$G:$G,D6343),
IF(AND(A6343="Cervical Cancer Screening", E6343="Total Expenditure ($USD per 100,000 patients)"),
SUMIFS(CERV!$F:$F,CERV!$A:$A,C6343,CERV!$G:$G,D6343),
SUMIFS(CANSCRN!$F:$F,CANSCRN!$A:$A,C6343,CANSCRN!$G:$G,D6343))))))))))))</f>
        <v>131.97310809999999</v>
      </c>
    </row>
    <row r="6344" spans="1:6" x14ac:dyDescent="0.2">
      <c r="A6344" s="24" t="s">
        <v>107</v>
      </c>
      <c r="B6344" s="24" t="s">
        <v>101</v>
      </c>
      <c r="C6344" s="24" t="s">
        <v>45</v>
      </c>
      <c r="D6344" s="24">
        <v>2015</v>
      </c>
      <c r="E6344" s="24" t="s">
        <v>106</v>
      </c>
      <c r="F6344">
        <f>IF(AND(A6344="PSA Testing", E6344= "Utilization Rate (per 100,000 patients)"),
SUMIFS(PSA!$D:$D,PSA!$A:$A,C6344,PSA!$G:$G,D6344),
IF(AND(A6344="Colorectal Cancer Screening", E6344="Utilization Rate (per 100,000 patients)"),
SUMIFS(COL!$D:$D,COL!$A:$A,C6344,COL!$G:$G, D6344),
IF(AND(A6344="Cervical Cancer Screening", E6344="Utilization Rate (per 100,000 patients)"),
SUMIFS(CERV!$D:$D,CERV!$A:$A,C6344,CERV!$G:$G,D6344),
IF(AND(A6344="Cancer Screening for CKD patients", E6344="Utilization Rate (per 100,000 patients)"),
SUMIFS(CANSCRN!$D:$D,CANSCRN!$A:$A,C6344,CANSCRN!$G:$G,D6344),
IF(AND(A6344="PSA Testing", E6344="Cost per service ($USD)"),
SUMIFS(PSA!$E:$E,PSA!$A:$A,C6344,PSA!$G:$G,D6344),
IF(AND(A6344="Colorectal Cancer Screening", E6344="Cost per service ($USD)"),
SUMIFS(COL!$E:$E,COL!$A:$A,C6344,COL!$G:$G,D6344),
IF(AND(A6344="Cervical Cancer Screening", E6344="Cost per service ($USD)"),
SUMIFS(CERV!$E:$E,CERV!$A:$A,C6344,CERV!$G:$G,D6344),
IF(AND(A6344="Cancer Screening for CKD patients", E6344="Cost per service ($USD)"),
SUMIFS(CANSCRN!$E:$E,CANSCRN!$A:$A,C6344,CANSCRN!$G:$G,D6344),
IF(AND(A6344="PSA Testing", E6344="Total Expenditure ($USD per 100,000 patients)"),
SUMIFS(PSA!$F:$F,PSA!$A:$A,C6344,PSA!$G:$G,D6344),
IF(AND(A6344="Colorectal Cancer Screening", E6344="Total Expenditure ($USD per 100,000 patients)"),
SUMIFS(COL!$F:$F,COL!$A:$A,C6344,COL!$G:$G,D6344),
IF(AND(A6344="Cervical Cancer Screening", E6344="Total Expenditure ($USD per 100,000 patients)"),
SUMIFS(CERV!$F:$F,CERV!$A:$A,C6344,CERV!$G:$G,D6344),
SUMIFS(CANSCRN!$F:$F,CANSCRN!$A:$A,C6344,CANSCRN!$G:$G,D6344))))))))))))</f>
        <v>96.835362320000002</v>
      </c>
    </row>
    <row r="6345" spans="1:6" x14ac:dyDescent="0.2">
      <c r="A6345" s="24" t="s">
        <v>107</v>
      </c>
      <c r="B6345" s="24" t="s">
        <v>101</v>
      </c>
      <c r="C6345" s="24" t="s">
        <v>45</v>
      </c>
      <c r="D6345" s="24">
        <v>2016</v>
      </c>
      <c r="E6345" s="24" t="s">
        <v>106</v>
      </c>
      <c r="F6345">
        <f>IF(AND(A6345="PSA Testing", E6345= "Utilization Rate (per 100,000 patients)"),
SUMIFS(PSA!$D:$D,PSA!$A:$A,C6345,PSA!$G:$G,D6345),
IF(AND(A6345="Colorectal Cancer Screening", E6345="Utilization Rate (per 100,000 patients)"),
SUMIFS(COL!$D:$D,COL!$A:$A,C6345,COL!$G:$G, D6345),
IF(AND(A6345="Cervical Cancer Screening", E6345="Utilization Rate (per 100,000 patients)"),
SUMIFS(CERV!$D:$D,CERV!$A:$A,C6345,CERV!$G:$G,D6345),
IF(AND(A6345="Cancer Screening for CKD patients", E6345="Utilization Rate (per 100,000 patients)"),
SUMIFS(CANSCRN!$D:$D,CANSCRN!$A:$A,C6345,CANSCRN!$G:$G,D6345),
IF(AND(A6345="PSA Testing", E6345="Cost per service ($USD)"),
SUMIFS(PSA!$E:$E,PSA!$A:$A,C6345,PSA!$G:$G,D6345),
IF(AND(A6345="Colorectal Cancer Screening", E6345="Cost per service ($USD)"),
SUMIFS(COL!$E:$E,COL!$A:$A,C6345,COL!$G:$G,D6345),
IF(AND(A6345="Cervical Cancer Screening", E6345="Cost per service ($USD)"),
SUMIFS(CERV!$E:$E,CERV!$A:$A,C6345,CERV!$G:$G,D6345),
IF(AND(A6345="Cancer Screening for CKD patients", E6345="Cost per service ($USD)"),
SUMIFS(CANSCRN!$E:$E,CANSCRN!$A:$A,C6345,CANSCRN!$G:$G,D6345),
IF(AND(A6345="PSA Testing", E6345="Total Expenditure ($USD per 100,000 patients)"),
SUMIFS(PSA!$F:$F,PSA!$A:$A,C6345,PSA!$G:$G,D6345),
IF(AND(A6345="Colorectal Cancer Screening", E6345="Total Expenditure ($USD per 100,000 patients)"),
SUMIFS(COL!$F:$F,COL!$A:$A,C6345,COL!$G:$G,D6345),
IF(AND(A6345="Cervical Cancer Screening", E6345="Total Expenditure ($USD per 100,000 patients)"),
SUMIFS(CERV!$F:$F,CERV!$A:$A,C6345,CERV!$G:$G,D6345),
SUMIFS(CANSCRN!$F:$F,CANSCRN!$A:$A,C6345,CANSCRN!$G:$G,D6345))))))))))))</f>
        <v>167.9847312</v>
      </c>
    </row>
    <row r="6346" spans="1:6" x14ac:dyDescent="0.2">
      <c r="A6346" s="24" t="s">
        <v>107</v>
      </c>
      <c r="B6346" s="24" t="s">
        <v>101</v>
      </c>
      <c r="C6346" s="24" t="s">
        <v>45</v>
      </c>
      <c r="D6346" s="24">
        <v>2017</v>
      </c>
      <c r="E6346" s="24" t="s">
        <v>106</v>
      </c>
      <c r="F6346">
        <f>IF(AND(A6346="PSA Testing", E6346= "Utilization Rate (per 100,000 patients)"),
SUMIFS(PSA!$D:$D,PSA!$A:$A,C6346,PSA!$G:$G,D6346),
IF(AND(A6346="Colorectal Cancer Screening", E6346="Utilization Rate (per 100,000 patients)"),
SUMIFS(COL!$D:$D,COL!$A:$A,C6346,COL!$G:$G, D6346),
IF(AND(A6346="Cervical Cancer Screening", E6346="Utilization Rate (per 100,000 patients)"),
SUMIFS(CERV!$D:$D,CERV!$A:$A,C6346,CERV!$G:$G,D6346),
IF(AND(A6346="Cancer Screening for CKD patients", E6346="Utilization Rate (per 100,000 patients)"),
SUMIFS(CANSCRN!$D:$D,CANSCRN!$A:$A,C6346,CANSCRN!$G:$G,D6346),
IF(AND(A6346="PSA Testing", E6346="Cost per service ($USD)"),
SUMIFS(PSA!$E:$E,PSA!$A:$A,C6346,PSA!$G:$G,D6346),
IF(AND(A6346="Colorectal Cancer Screening", E6346="Cost per service ($USD)"),
SUMIFS(COL!$E:$E,COL!$A:$A,C6346,COL!$G:$G,D6346),
IF(AND(A6346="Cervical Cancer Screening", E6346="Cost per service ($USD)"),
SUMIFS(CERV!$E:$E,CERV!$A:$A,C6346,CERV!$G:$G,D6346),
IF(AND(A6346="Cancer Screening for CKD patients", E6346="Cost per service ($USD)"),
SUMIFS(CANSCRN!$E:$E,CANSCRN!$A:$A,C6346,CANSCRN!$G:$G,D6346),
IF(AND(A6346="PSA Testing", E6346="Total Expenditure ($USD per 100,000 patients)"),
SUMIFS(PSA!$F:$F,PSA!$A:$A,C6346,PSA!$G:$G,D6346),
IF(AND(A6346="Colorectal Cancer Screening", E6346="Total Expenditure ($USD per 100,000 patients)"),
SUMIFS(COL!$F:$F,COL!$A:$A,C6346,COL!$G:$G,D6346),
IF(AND(A6346="Cervical Cancer Screening", E6346="Total Expenditure ($USD per 100,000 patients)"),
SUMIFS(CERV!$F:$F,CERV!$A:$A,C6346,CERV!$G:$G,D6346),
SUMIFS(CANSCRN!$F:$F,CANSCRN!$A:$A,C6346,CANSCRN!$G:$G,D6346))))))))))))</f>
        <v>122.2882166</v>
      </c>
    </row>
    <row r="6347" spans="1:6" x14ac:dyDescent="0.2">
      <c r="A6347" s="24" t="s">
        <v>107</v>
      </c>
      <c r="B6347" s="24" t="s">
        <v>101</v>
      </c>
      <c r="C6347" s="24" t="s">
        <v>45</v>
      </c>
      <c r="D6347" s="24">
        <v>2018</v>
      </c>
      <c r="E6347" s="24" t="s">
        <v>106</v>
      </c>
      <c r="F6347">
        <f>IF(AND(A6347="PSA Testing", E6347= "Utilization Rate (per 100,000 patients)"),
SUMIFS(PSA!$D:$D,PSA!$A:$A,C6347,PSA!$G:$G,D6347),
IF(AND(A6347="Colorectal Cancer Screening", E6347="Utilization Rate (per 100,000 patients)"),
SUMIFS(COL!$D:$D,COL!$A:$A,C6347,COL!$G:$G, D6347),
IF(AND(A6347="Cervical Cancer Screening", E6347="Utilization Rate (per 100,000 patients)"),
SUMIFS(CERV!$D:$D,CERV!$A:$A,C6347,CERV!$G:$G,D6347),
IF(AND(A6347="Cancer Screening for CKD patients", E6347="Utilization Rate (per 100,000 patients)"),
SUMIFS(CANSCRN!$D:$D,CANSCRN!$A:$A,C6347,CANSCRN!$G:$G,D6347),
IF(AND(A6347="PSA Testing", E6347="Cost per service ($USD)"),
SUMIFS(PSA!$E:$E,PSA!$A:$A,C6347,PSA!$G:$G,D6347),
IF(AND(A6347="Colorectal Cancer Screening", E6347="Cost per service ($USD)"),
SUMIFS(COL!$E:$E,COL!$A:$A,C6347,COL!$G:$G,D6347),
IF(AND(A6347="Cervical Cancer Screening", E6347="Cost per service ($USD)"),
SUMIFS(CERV!$E:$E,CERV!$A:$A,C6347,CERV!$G:$G,D6347),
IF(AND(A6347="Cancer Screening for CKD patients", E6347="Cost per service ($USD)"),
SUMIFS(CANSCRN!$E:$E,CANSCRN!$A:$A,C6347,CANSCRN!$G:$G,D6347),
IF(AND(A6347="PSA Testing", E6347="Total Expenditure ($USD per 100,000 patients)"),
SUMIFS(PSA!$F:$F,PSA!$A:$A,C6347,PSA!$G:$G,D6347),
IF(AND(A6347="Colorectal Cancer Screening", E6347="Total Expenditure ($USD per 100,000 patients)"),
SUMIFS(COL!$F:$F,COL!$A:$A,C6347,COL!$G:$G,D6347),
IF(AND(A6347="Cervical Cancer Screening", E6347="Total Expenditure ($USD per 100,000 patients)"),
SUMIFS(CERV!$F:$F,CERV!$A:$A,C6347,CERV!$G:$G,D6347),
SUMIFS(CANSCRN!$F:$F,CANSCRN!$A:$A,C6347,CANSCRN!$G:$G,D6347))))))))))))</f>
        <v>158.84324319999999</v>
      </c>
    </row>
    <row r="6348" spans="1:6" x14ac:dyDescent="0.2">
      <c r="A6348" s="24" t="s">
        <v>107</v>
      </c>
      <c r="B6348" s="24" t="s">
        <v>101</v>
      </c>
      <c r="C6348" s="24" t="s">
        <v>45</v>
      </c>
      <c r="D6348" s="24">
        <v>2019</v>
      </c>
      <c r="E6348" s="24" t="s">
        <v>106</v>
      </c>
      <c r="F6348">
        <f>IF(AND(A6348="PSA Testing", E6348= "Utilization Rate (per 100,000 patients)"),
SUMIFS(PSA!$D:$D,PSA!$A:$A,C6348,PSA!$G:$G,D6348),
IF(AND(A6348="Colorectal Cancer Screening", E6348="Utilization Rate (per 100,000 patients)"),
SUMIFS(COL!$D:$D,COL!$A:$A,C6348,COL!$G:$G, D6348),
IF(AND(A6348="Cervical Cancer Screening", E6348="Utilization Rate (per 100,000 patients)"),
SUMIFS(CERV!$D:$D,CERV!$A:$A,C6348,CERV!$G:$G,D6348),
IF(AND(A6348="Cancer Screening for CKD patients", E6348="Utilization Rate (per 100,000 patients)"),
SUMIFS(CANSCRN!$D:$D,CANSCRN!$A:$A,C6348,CANSCRN!$G:$G,D6348),
IF(AND(A6348="PSA Testing", E6348="Cost per service ($USD)"),
SUMIFS(PSA!$E:$E,PSA!$A:$A,C6348,PSA!$G:$G,D6348),
IF(AND(A6348="Colorectal Cancer Screening", E6348="Cost per service ($USD)"),
SUMIFS(COL!$E:$E,COL!$A:$A,C6348,COL!$G:$G,D6348),
IF(AND(A6348="Cervical Cancer Screening", E6348="Cost per service ($USD)"),
SUMIFS(CERV!$E:$E,CERV!$A:$A,C6348,CERV!$G:$G,D6348),
IF(AND(A6348="Cancer Screening for CKD patients", E6348="Cost per service ($USD)"),
SUMIFS(CANSCRN!$E:$E,CANSCRN!$A:$A,C6348,CANSCRN!$G:$G,D6348),
IF(AND(A6348="PSA Testing", E6348="Total Expenditure ($USD per 100,000 patients)"),
SUMIFS(PSA!$F:$F,PSA!$A:$A,C6348,PSA!$G:$G,D6348),
IF(AND(A6348="Colorectal Cancer Screening", E6348="Total Expenditure ($USD per 100,000 patients)"),
SUMIFS(COL!$F:$F,COL!$A:$A,C6348,COL!$G:$G,D6348),
IF(AND(A6348="Cervical Cancer Screening", E6348="Total Expenditure ($USD per 100,000 patients)"),
SUMIFS(CERV!$F:$F,CERV!$A:$A,C6348,CERV!$G:$G,D6348),
SUMIFS(CANSCRN!$F:$F,CANSCRN!$A:$A,C6348,CANSCRN!$G:$G,D6348))))))))))))</f>
        <v>80.962232139999998</v>
      </c>
    </row>
    <row r="6349" spans="1:6" x14ac:dyDescent="0.2">
      <c r="A6349" s="24" t="s">
        <v>107</v>
      </c>
      <c r="B6349" s="24" t="s">
        <v>101</v>
      </c>
      <c r="C6349" s="24" t="s">
        <v>46</v>
      </c>
      <c r="D6349" s="24">
        <v>2009</v>
      </c>
      <c r="E6349" s="24" t="s">
        <v>106</v>
      </c>
      <c r="F6349">
        <f>IF(AND(A6349="PSA Testing", E6349= "Utilization Rate (per 100,000 patients)"),
SUMIFS(PSA!$D:$D,PSA!$A:$A,C6349,PSA!$G:$G,D6349),
IF(AND(A6349="Colorectal Cancer Screening", E6349="Utilization Rate (per 100,000 patients)"),
SUMIFS(COL!$D:$D,COL!$A:$A,C6349,COL!$G:$G, D6349),
IF(AND(A6349="Cervical Cancer Screening", E6349="Utilization Rate (per 100,000 patients)"),
SUMIFS(CERV!$D:$D,CERV!$A:$A,C6349,CERV!$G:$G,D6349),
IF(AND(A6349="Cancer Screening for CKD patients", E6349="Utilization Rate (per 100,000 patients)"),
SUMIFS(CANSCRN!$D:$D,CANSCRN!$A:$A,C6349,CANSCRN!$G:$G,D6349),
IF(AND(A6349="PSA Testing", E6349="Cost per service ($USD)"),
SUMIFS(PSA!$E:$E,PSA!$A:$A,C6349,PSA!$G:$G,D6349),
IF(AND(A6349="Colorectal Cancer Screening", E6349="Cost per service ($USD)"),
SUMIFS(COL!$E:$E,COL!$A:$A,C6349,COL!$G:$G,D6349),
IF(AND(A6349="Cervical Cancer Screening", E6349="Cost per service ($USD)"),
SUMIFS(CERV!$E:$E,CERV!$A:$A,C6349,CERV!$G:$G,D6349),
IF(AND(A6349="Cancer Screening for CKD patients", E6349="Cost per service ($USD)"),
SUMIFS(CANSCRN!$E:$E,CANSCRN!$A:$A,C6349,CANSCRN!$G:$G,D6349),
IF(AND(A6349="PSA Testing", E6349="Total Expenditure ($USD per 100,000 patients)"),
SUMIFS(PSA!$F:$F,PSA!$A:$A,C6349,PSA!$G:$G,D6349),
IF(AND(A6349="Colorectal Cancer Screening", E6349="Total Expenditure ($USD per 100,000 patients)"),
SUMIFS(COL!$F:$F,COL!$A:$A,C6349,COL!$G:$G,D6349),
IF(AND(A6349="Cervical Cancer Screening", E6349="Total Expenditure ($USD per 100,000 patients)"),
SUMIFS(CERV!$F:$F,CERV!$A:$A,C6349,CERV!$G:$G,D6349),
SUMIFS(CANSCRN!$F:$F,CANSCRN!$A:$A,C6349,CANSCRN!$G:$G,D6349))))))))))))</f>
        <v>97.545813949999996</v>
      </c>
    </row>
    <row r="6350" spans="1:6" x14ac:dyDescent="0.2">
      <c r="A6350" s="24" t="s">
        <v>107</v>
      </c>
      <c r="B6350" s="24" t="s">
        <v>101</v>
      </c>
      <c r="C6350" s="24" t="s">
        <v>46</v>
      </c>
      <c r="D6350" s="24">
        <v>2010</v>
      </c>
      <c r="E6350" s="24" t="s">
        <v>106</v>
      </c>
      <c r="F6350">
        <f>IF(AND(A6350="PSA Testing", E6350= "Utilization Rate (per 100,000 patients)"),
SUMIFS(PSA!$D:$D,PSA!$A:$A,C6350,PSA!$G:$G,D6350),
IF(AND(A6350="Colorectal Cancer Screening", E6350="Utilization Rate (per 100,000 patients)"),
SUMIFS(COL!$D:$D,COL!$A:$A,C6350,COL!$G:$G, D6350),
IF(AND(A6350="Cervical Cancer Screening", E6350="Utilization Rate (per 100,000 patients)"),
SUMIFS(CERV!$D:$D,CERV!$A:$A,C6350,CERV!$G:$G,D6350),
IF(AND(A6350="Cancer Screening for CKD patients", E6350="Utilization Rate (per 100,000 patients)"),
SUMIFS(CANSCRN!$D:$D,CANSCRN!$A:$A,C6350,CANSCRN!$G:$G,D6350),
IF(AND(A6350="PSA Testing", E6350="Cost per service ($USD)"),
SUMIFS(PSA!$E:$E,PSA!$A:$A,C6350,PSA!$G:$G,D6350),
IF(AND(A6350="Colorectal Cancer Screening", E6350="Cost per service ($USD)"),
SUMIFS(COL!$E:$E,COL!$A:$A,C6350,COL!$G:$G,D6350),
IF(AND(A6350="Cervical Cancer Screening", E6350="Cost per service ($USD)"),
SUMIFS(CERV!$E:$E,CERV!$A:$A,C6350,CERV!$G:$G,D6350),
IF(AND(A6350="Cancer Screening for CKD patients", E6350="Cost per service ($USD)"),
SUMIFS(CANSCRN!$E:$E,CANSCRN!$A:$A,C6350,CANSCRN!$G:$G,D6350),
IF(AND(A6350="PSA Testing", E6350="Total Expenditure ($USD per 100,000 patients)"),
SUMIFS(PSA!$F:$F,PSA!$A:$A,C6350,PSA!$G:$G,D6350),
IF(AND(A6350="Colorectal Cancer Screening", E6350="Total Expenditure ($USD per 100,000 patients)"),
SUMIFS(COL!$F:$F,COL!$A:$A,C6350,COL!$G:$G,D6350),
IF(AND(A6350="Cervical Cancer Screening", E6350="Total Expenditure ($USD per 100,000 patients)"),
SUMIFS(CERV!$F:$F,CERV!$A:$A,C6350,CERV!$G:$G,D6350),
SUMIFS(CANSCRN!$F:$F,CANSCRN!$A:$A,C6350,CANSCRN!$G:$G,D6350))))))))))))</f>
        <v>97.579555560000003</v>
      </c>
    </row>
    <row r="6351" spans="1:6" x14ac:dyDescent="0.2">
      <c r="A6351" s="24" t="s">
        <v>107</v>
      </c>
      <c r="B6351" s="24" t="s">
        <v>101</v>
      </c>
      <c r="C6351" s="24" t="s">
        <v>46</v>
      </c>
      <c r="D6351" s="24">
        <v>2011</v>
      </c>
      <c r="E6351" s="24" t="s">
        <v>106</v>
      </c>
      <c r="F6351">
        <f>IF(AND(A6351="PSA Testing", E6351= "Utilization Rate (per 100,000 patients)"),
SUMIFS(PSA!$D:$D,PSA!$A:$A,C6351,PSA!$G:$G,D6351),
IF(AND(A6351="Colorectal Cancer Screening", E6351="Utilization Rate (per 100,000 patients)"),
SUMIFS(COL!$D:$D,COL!$A:$A,C6351,COL!$G:$G, D6351),
IF(AND(A6351="Cervical Cancer Screening", E6351="Utilization Rate (per 100,000 patients)"),
SUMIFS(CERV!$D:$D,CERV!$A:$A,C6351,CERV!$G:$G,D6351),
IF(AND(A6351="Cancer Screening for CKD patients", E6351="Utilization Rate (per 100,000 patients)"),
SUMIFS(CANSCRN!$D:$D,CANSCRN!$A:$A,C6351,CANSCRN!$G:$G,D6351),
IF(AND(A6351="PSA Testing", E6351="Cost per service ($USD)"),
SUMIFS(PSA!$E:$E,PSA!$A:$A,C6351,PSA!$G:$G,D6351),
IF(AND(A6351="Colorectal Cancer Screening", E6351="Cost per service ($USD)"),
SUMIFS(COL!$E:$E,COL!$A:$A,C6351,COL!$G:$G,D6351),
IF(AND(A6351="Cervical Cancer Screening", E6351="Cost per service ($USD)"),
SUMIFS(CERV!$E:$E,CERV!$A:$A,C6351,CERV!$G:$G,D6351),
IF(AND(A6351="Cancer Screening for CKD patients", E6351="Cost per service ($USD)"),
SUMIFS(CANSCRN!$E:$E,CANSCRN!$A:$A,C6351,CANSCRN!$G:$G,D6351),
IF(AND(A6351="PSA Testing", E6351="Total Expenditure ($USD per 100,000 patients)"),
SUMIFS(PSA!$F:$F,PSA!$A:$A,C6351,PSA!$G:$G,D6351),
IF(AND(A6351="Colorectal Cancer Screening", E6351="Total Expenditure ($USD per 100,000 patients)"),
SUMIFS(COL!$F:$F,COL!$A:$A,C6351,COL!$G:$G,D6351),
IF(AND(A6351="Cervical Cancer Screening", E6351="Total Expenditure ($USD per 100,000 patients)"),
SUMIFS(CERV!$F:$F,CERV!$A:$A,C6351,CERV!$G:$G,D6351),
SUMIFS(CANSCRN!$F:$F,CANSCRN!$A:$A,C6351,CANSCRN!$G:$G,D6351))))))))))))</f>
        <v>83.843584910000004</v>
      </c>
    </row>
    <row r="6352" spans="1:6" x14ac:dyDescent="0.2">
      <c r="A6352" s="24" t="s">
        <v>107</v>
      </c>
      <c r="B6352" s="24" t="s">
        <v>101</v>
      </c>
      <c r="C6352" s="24" t="s">
        <v>46</v>
      </c>
      <c r="D6352" s="24">
        <v>2012</v>
      </c>
      <c r="E6352" s="24" t="s">
        <v>106</v>
      </c>
      <c r="F6352">
        <f>IF(AND(A6352="PSA Testing", E6352= "Utilization Rate (per 100,000 patients)"),
SUMIFS(PSA!$D:$D,PSA!$A:$A,C6352,PSA!$G:$G,D6352),
IF(AND(A6352="Colorectal Cancer Screening", E6352="Utilization Rate (per 100,000 patients)"),
SUMIFS(COL!$D:$D,COL!$A:$A,C6352,COL!$G:$G, D6352),
IF(AND(A6352="Cervical Cancer Screening", E6352="Utilization Rate (per 100,000 patients)"),
SUMIFS(CERV!$D:$D,CERV!$A:$A,C6352,CERV!$G:$G,D6352),
IF(AND(A6352="Cancer Screening for CKD patients", E6352="Utilization Rate (per 100,000 patients)"),
SUMIFS(CANSCRN!$D:$D,CANSCRN!$A:$A,C6352,CANSCRN!$G:$G,D6352),
IF(AND(A6352="PSA Testing", E6352="Cost per service ($USD)"),
SUMIFS(PSA!$E:$E,PSA!$A:$A,C6352,PSA!$G:$G,D6352),
IF(AND(A6352="Colorectal Cancer Screening", E6352="Cost per service ($USD)"),
SUMIFS(COL!$E:$E,COL!$A:$A,C6352,COL!$G:$G,D6352),
IF(AND(A6352="Cervical Cancer Screening", E6352="Cost per service ($USD)"),
SUMIFS(CERV!$E:$E,CERV!$A:$A,C6352,CERV!$G:$G,D6352),
IF(AND(A6352="Cancer Screening for CKD patients", E6352="Cost per service ($USD)"),
SUMIFS(CANSCRN!$E:$E,CANSCRN!$A:$A,C6352,CANSCRN!$G:$G,D6352),
IF(AND(A6352="PSA Testing", E6352="Total Expenditure ($USD per 100,000 patients)"),
SUMIFS(PSA!$F:$F,PSA!$A:$A,C6352,PSA!$G:$G,D6352),
IF(AND(A6352="Colorectal Cancer Screening", E6352="Total Expenditure ($USD per 100,000 patients)"),
SUMIFS(COL!$F:$F,COL!$A:$A,C6352,COL!$G:$G,D6352),
IF(AND(A6352="Cervical Cancer Screening", E6352="Total Expenditure ($USD per 100,000 patients)"),
SUMIFS(CERV!$F:$F,CERV!$A:$A,C6352,CERV!$G:$G,D6352),
SUMIFS(CANSCRN!$F:$F,CANSCRN!$A:$A,C6352,CANSCRN!$G:$G,D6352))))))))))))</f>
        <v>126.69483870000001</v>
      </c>
    </row>
    <row r="6353" spans="1:6" x14ac:dyDescent="0.2">
      <c r="A6353" s="24" t="s">
        <v>107</v>
      </c>
      <c r="B6353" s="24" t="s">
        <v>101</v>
      </c>
      <c r="C6353" s="24" t="s">
        <v>46</v>
      </c>
      <c r="D6353" s="24">
        <v>2013</v>
      </c>
      <c r="E6353" s="24" t="s">
        <v>106</v>
      </c>
      <c r="F6353">
        <f>IF(AND(A6353="PSA Testing", E6353= "Utilization Rate (per 100,000 patients)"),
SUMIFS(PSA!$D:$D,PSA!$A:$A,C6353,PSA!$G:$G,D6353),
IF(AND(A6353="Colorectal Cancer Screening", E6353="Utilization Rate (per 100,000 patients)"),
SUMIFS(COL!$D:$D,COL!$A:$A,C6353,COL!$G:$G, D6353),
IF(AND(A6353="Cervical Cancer Screening", E6353="Utilization Rate (per 100,000 patients)"),
SUMIFS(CERV!$D:$D,CERV!$A:$A,C6353,CERV!$G:$G,D6353),
IF(AND(A6353="Cancer Screening for CKD patients", E6353="Utilization Rate (per 100,000 patients)"),
SUMIFS(CANSCRN!$D:$D,CANSCRN!$A:$A,C6353,CANSCRN!$G:$G,D6353),
IF(AND(A6353="PSA Testing", E6353="Cost per service ($USD)"),
SUMIFS(PSA!$E:$E,PSA!$A:$A,C6353,PSA!$G:$G,D6353),
IF(AND(A6353="Colorectal Cancer Screening", E6353="Cost per service ($USD)"),
SUMIFS(COL!$E:$E,COL!$A:$A,C6353,COL!$G:$G,D6353),
IF(AND(A6353="Cervical Cancer Screening", E6353="Cost per service ($USD)"),
SUMIFS(CERV!$E:$E,CERV!$A:$A,C6353,CERV!$G:$G,D6353),
IF(AND(A6353="Cancer Screening for CKD patients", E6353="Cost per service ($USD)"),
SUMIFS(CANSCRN!$E:$E,CANSCRN!$A:$A,C6353,CANSCRN!$G:$G,D6353),
IF(AND(A6353="PSA Testing", E6353="Total Expenditure ($USD per 100,000 patients)"),
SUMIFS(PSA!$F:$F,PSA!$A:$A,C6353,PSA!$G:$G,D6353),
IF(AND(A6353="Colorectal Cancer Screening", E6353="Total Expenditure ($USD per 100,000 patients)"),
SUMIFS(COL!$F:$F,COL!$A:$A,C6353,COL!$G:$G,D6353),
IF(AND(A6353="Cervical Cancer Screening", E6353="Total Expenditure ($USD per 100,000 patients)"),
SUMIFS(CERV!$F:$F,CERV!$A:$A,C6353,CERV!$G:$G,D6353),
SUMIFS(CANSCRN!$F:$F,CANSCRN!$A:$A,C6353,CANSCRN!$G:$G,D6353))))))))))))</f>
        <v>96.298108110000001</v>
      </c>
    </row>
    <row r="6354" spans="1:6" x14ac:dyDescent="0.2">
      <c r="A6354" s="24" t="s">
        <v>107</v>
      </c>
      <c r="B6354" s="24" t="s">
        <v>101</v>
      </c>
      <c r="C6354" s="24" t="s">
        <v>46</v>
      </c>
      <c r="D6354" s="24">
        <v>2014</v>
      </c>
      <c r="E6354" s="24" t="s">
        <v>106</v>
      </c>
      <c r="F6354">
        <f>IF(AND(A6354="PSA Testing", E6354= "Utilization Rate (per 100,000 patients)"),
SUMIFS(PSA!$D:$D,PSA!$A:$A,C6354,PSA!$G:$G,D6354),
IF(AND(A6354="Colorectal Cancer Screening", E6354="Utilization Rate (per 100,000 patients)"),
SUMIFS(COL!$D:$D,COL!$A:$A,C6354,COL!$G:$G, D6354),
IF(AND(A6354="Cervical Cancer Screening", E6354="Utilization Rate (per 100,000 patients)"),
SUMIFS(CERV!$D:$D,CERV!$A:$A,C6354,CERV!$G:$G,D6354),
IF(AND(A6354="Cancer Screening for CKD patients", E6354="Utilization Rate (per 100,000 patients)"),
SUMIFS(CANSCRN!$D:$D,CANSCRN!$A:$A,C6354,CANSCRN!$G:$G,D6354),
IF(AND(A6354="PSA Testing", E6354="Cost per service ($USD)"),
SUMIFS(PSA!$E:$E,PSA!$A:$A,C6354,PSA!$G:$G,D6354),
IF(AND(A6354="Colorectal Cancer Screening", E6354="Cost per service ($USD)"),
SUMIFS(COL!$E:$E,COL!$A:$A,C6354,COL!$G:$G,D6354),
IF(AND(A6354="Cervical Cancer Screening", E6354="Cost per service ($USD)"),
SUMIFS(CERV!$E:$E,CERV!$A:$A,C6354,CERV!$G:$G,D6354),
IF(AND(A6354="Cancer Screening for CKD patients", E6354="Cost per service ($USD)"),
SUMIFS(CANSCRN!$E:$E,CANSCRN!$A:$A,C6354,CANSCRN!$G:$G,D6354),
IF(AND(A6354="PSA Testing", E6354="Total Expenditure ($USD per 100,000 patients)"),
SUMIFS(PSA!$F:$F,PSA!$A:$A,C6354,PSA!$G:$G,D6354),
IF(AND(A6354="Colorectal Cancer Screening", E6354="Total Expenditure ($USD per 100,000 patients)"),
SUMIFS(COL!$F:$F,COL!$A:$A,C6354,COL!$G:$G,D6354),
IF(AND(A6354="Cervical Cancer Screening", E6354="Total Expenditure ($USD per 100,000 patients)"),
SUMIFS(CERV!$F:$F,CERV!$A:$A,C6354,CERV!$G:$G,D6354),
SUMIFS(CANSCRN!$F:$F,CANSCRN!$A:$A,C6354,CANSCRN!$G:$G,D6354))))))))))))</f>
        <v>109.92714290000001</v>
      </c>
    </row>
    <row r="6355" spans="1:6" x14ac:dyDescent="0.2">
      <c r="A6355" s="24" t="s">
        <v>107</v>
      </c>
      <c r="B6355" s="24" t="s">
        <v>101</v>
      </c>
      <c r="C6355" s="24" t="s">
        <v>46</v>
      </c>
      <c r="D6355" s="24">
        <v>2015</v>
      </c>
      <c r="E6355" s="24" t="s">
        <v>106</v>
      </c>
      <c r="F6355">
        <f>IF(AND(A6355="PSA Testing", E6355= "Utilization Rate (per 100,000 patients)"),
SUMIFS(PSA!$D:$D,PSA!$A:$A,C6355,PSA!$G:$G,D6355),
IF(AND(A6355="Colorectal Cancer Screening", E6355="Utilization Rate (per 100,000 patients)"),
SUMIFS(COL!$D:$D,COL!$A:$A,C6355,COL!$G:$G, D6355),
IF(AND(A6355="Cervical Cancer Screening", E6355="Utilization Rate (per 100,000 patients)"),
SUMIFS(CERV!$D:$D,CERV!$A:$A,C6355,CERV!$G:$G,D6355),
IF(AND(A6355="Cancer Screening for CKD patients", E6355="Utilization Rate (per 100,000 patients)"),
SUMIFS(CANSCRN!$D:$D,CANSCRN!$A:$A,C6355,CANSCRN!$G:$G,D6355),
IF(AND(A6355="PSA Testing", E6355="Cost per service ($USD)"),
SUMIFS(PSA!$E:$E,PSA!$A:$A,C6355,PSA!$G:$G,D6355),
IF(AND(A6355="Colorectal Cancer Screening", E6355="Cost per service ($USD)"),
SUMIFS(COL!$E:$E,COL!$A:$A,C6355,COL!$G:$G,D6355),
IF(AND(A6355="Cervical Cancer Screening", E6355="Cost per service ($USD)"),
SUMIFS(CERV!$E:$E,CERV!$A:$A,C6355,CERV!$G:$G,D6355),
IF(AND(A6355="Cancer Screening for CKD patients", E6355="Cost per service ($USD)"),
SUMIFS(CANSCRN!$E:$E,CANSCRN!$A:$A,C6355,CANSCRN!$G:$G,D6355),
IF(AND(A6355="PSA Testing", E6355="Total Expenditure ($USD per 100,000 patients)"),
SUMIFS(PSA!$F:$F,PSA!$A:$A,C6355,PSA!$G:$G,D6355),
IF(AND(A6355="Colorectal Cancer Screening", E6355="Total Expenditure ($USD per 100,000 patients)"),
SUMIFS(COL!$F:$F,COL!$A:$A,C6355,COL!$G:$G,D6355),
IF(AND(A6355="Cervical Cancer Screening", E6355="Total Expenditure ($USD per 100,000 patients)"),
SUMIFS(CERV!$F:$F,CERV!$A:$A,C6355,CERV!$G:$G,D6355),
SUMIFS(CANSCRN!$F:$F,CANSCRN!$A:$A,C6355,CANSCRN!$G:$G,D6355))))))))))))</f>
        <v>168.8126087</v>
      </c>
    </row>
    <row r="6356" spans="1:6" x14ac:dyDescent="0.2">
      <c r="A6356" s="24" t="s">
        <v>107</v>
      </c>
      <c r="B6356" s="24" t="s">
        <v>101</v>
      </c>
      <c r="C6356" s="24" t="s">
        <v>46</v>
      </c>
      <c r="D6356" s="24">
        <v>2016</v>
      </c>
      <c r="E6356" s="24" t="s">
        <v>106</v>
      </c>
      <c r="F6356">
        <f>IF(AND(A6356="PSA Testing", E6356= "Utilization Rate (per 100,000 patients)"),
SUMIFS(PSA!$D:$D,PSA!$A:$A,C6356,PSA!$G:$G,D6356),
IF(AND(A6356="Colorectal Cancer Screening", E6356="Utilization Rate (per 100,000 patients)"),
SUMIFS(COL!$D:$D,COL!$A:$A,C6356,COL!$G:$G, D6356),
IF(AND(A6356="Cervical Cancer Screening", E6356="Utilization Rate (per 100,000 patients)"),
SUMIFS(CERV!$D:$D,CERV!$A:$A,C6356,CERV!$G:$G,D6356),
IF(AND(A6356="Cancer Screening for CKD patients", E6356="Utilization Rate (per 100,000 patients)"),
SUMIFS(CANSCRN!$D:$D,CANSCRN!$A:$A,C6356,CANSCRN!$G:$G,D6356),
IF(AND(A6356="PSA Testing", E6356="Cost per service ($USD)"),
SUMIFS(PSA!$E:$E,PSA!$A:$A,C6356,PSA!$G:$G,D6356),
IF(AND(A6356="Colorectal Cancer Screening", E6356="Cost per service ($USD)"),
SUMIFS(COL!$E:$E,COL!$A:$A,C6356,COL!$G:$G,D6356),
IF(AND(A6356="Cervical Cancer Screening", E6356="Cost per service ($USD)"),
SUMIFS(CERV!$E:$E,CERV!$A:$A,C6356,CERV!$G:$G,D6356),
IF(AND(A6356="Cancer Screening for CKD patients", E6356="Cost per service ($USD)"),
SUMIFS(CANSCRN!$E:$E,CANSCRN!$A:$A,C6356,CANSCRN!$G:$G,D6356),
IF(AND(A6356="PSA Testing", E6356="Total Expenditure ($USD per 100,000 patients)"),
SUMIFS(PSA!$F:$F,PSA!$A:$A,C6356,PSA!$G:$G,D6356),
IF(AND(A6356="Colorectal Cancer Screening", E6356="Total Expenditure ($USD per 100,000 patients)"),
SUMIFS(COL!$F:$F,COL!$A:$A,C6356,COL!$G:$G,D6356),
IF(AND(A6356="Cervical Cancer Screening", E6356="Total Expenditure ($USD per 100,000 patients)"),
SUMIFS(CERV!$F:$F,CERV!$A:$A,C6356,CERV!$G:$G,D6356),
SUMIFS(CANSCRN!$F:$F,CANSCRN!$A:$A,C6356,CANSCRN!$G:$G,D6356))))))))))))</f>
        <v>139.49851849999999</v>
      </c>
    </row>
    <row r="6357" spans="1:6" x14ac:dyDescent="0.2">
      <c r="A6357" s="24" t="s">
        <v>107</v>
      </c>
      <c r="B6357" s="24" t="s">
        <v>101</v>
      </c>
      <c r="C6357" s="24" t="s">
        <v>46</v>
      </c>
      <c r="D6357" s="24">
        <v>2017</v>
      </c>
      <c r="E6357" s="24" t="s">
        <v>106</v>
      </c>
      <c r="F6357">
        <f>IF(AND(A6357="PSA Testing", E6357= "Utilization Rate (per 100,000 patients)"),
SUMIFS(PSA!$D:$D,PSA!$A:$A,C6357,PSA!$G:$G,D6357),
IF(AND(A6357="Colorectal Cancer Screening", E6357="Utilization Rate (per 100,000 patients)"),
SUMIFS(COL!$D:$D,COL!$A:$A,C6357,COL!$G:$G, D6357),
IF(AND(A6357="Cervical Cancer Screening", E6357="Utilization Rate (per 100,000 patients)"),
SUMIFS(CERV!$D:$D,CERV!$A:$A,C6357,CERV!$G:$G,D6357),
IF(AND(A6357="Cancer Screening for CKD patients", E6357="Utilization Rate (per 100,000 patients)"),
SUMIFS(CANSCRN!$D:$D,CANSCRN!$A:$A,C6357,CANSCRN!$G:$G,D6357),
IF(AND(A6357="PSA Testing", E6357="Cost per service ($USD)"),
SUMIFS(PSA!$E:$E,PSA!$A:$A,C6357,PSA!$G:$G,D6357),
IF(AND(A6357="Colorectal Cancer Screening", E6357="Cost per service ($USD)"),
SUMIFS(COL!$E:$E,COL!$A:$A,C6357,COL!$G:$G,D6357),
IF(AND(A6357="Cervical Cancer Screening", E6357="Cost per service ($USD)"),
SUMIFS(CERV!$E:$E,CERV!$A:$A,C6357,CERV!$G:$G,D6357),
IF(AND(A6357="Cancer Screening for CKD patients", E6357="Cost per service ($USD)"),
SUMIFS(CANSCRN!$E:$E,CANSCRN!$A:$A,C6357,CANSCRN!$G:$G,D6357),
IF(AND(A6357="PSA Testing", E6357="Total Expenditure ($USD per 100,000 patients)"),
SUMIFS(PSA!$F:$F,PSA!$A:$A,C6357,PSA!$G:$G,D6357),
IF(AND(A6357="Colorectal Cancer Screening", E6357="Total Expenditure ($USD per 100,000 patients)"),
SUMIFS(COL!$F:$F,COL!$A:$A,C6357,COL!$G:$G,D6357),
IF(AND(A6357="Cervical Cancer Screening", E6357="Total Expenditure ($USD per 100,000 patients)"),
SUMIFS(CERV!$F:$F,CERV!$A:$A,C6357,CERV!$G:$G,D6357),
SUMIFS(CANSCRN!$F:$F,CANSCRN!$A:$A,C6357,CANSCRN!$G:$G,D6357))))))))))))</f>
        <v>152.24555559999999</v>
      </c>
    </row>
    <row r="6358" spans="1:6" x14ac:dyDescent="0.2">
      <c r="A6358" s="24" t="s">
        <v>107</v>
      </c>
      <c r="B6358" s="24" t="s">
        <v>101</v>
      </c>
      <c r="C6358" s="24" t="s">
        <v>46</v>
      </c>
      <c r="D6358" s="24">
        <v>2018</v>
      </c>
      <c r="E6358" s="24" t="s">
        <v>106</v>
      </c>
      <c r="F6358">
        <f>IF(AND(A6358="PSA Testing", E6358= "Utilization Rate (per 100,000 patients)"),
SUMIFS(PSA!$D:$D,PSA!$A:$A,C6358,PSA!$G:$G,D6358),
IF(AND(A6358="Colorectal Cancer Screening", E6358="Utilization Rate (per 100,000 patients)"),
SUMIFS(COL!$D:$D,COL!$A:$A,C6358,COL!$G:$G, D6358),
IF(AND(A6358="Cervical Cancer Screening", E6358="Utilization Rate (per 100,000 patients)"),
SUMIFS(CERV!$D:$D,CERV!$A:$A,C6358,CERV!$G:$G,D6358),
IF(AND(A6358="Cancer Screening for CKD patients", E6358="Utilization Rate (per 100,000 patients)"),
SUMIFS(CANSCRN!$D:$D,CANSCRN!$A:$A,C6358,CANSCRN!$G:$G,D6358),
IF(AND(A6358="PSA Testing", E6358="Cost per service ($USD)"),
SUMIFS(PSA!$E:$E,PSA!$A:$A,C6358,PSA!$G:$G,D6358),
IF(AND(A6358="Colorectal Cancer Screening", E6358="Cost per service ($USD)"),
SUMIFS(COL!$E:$E,COL!$A:$A,C6358,COL!$G:$G,D6358),
IF(AND(A6358="Cervical Cancer Screening", E6358="Cost per service ($USD)"),
SUMIFS(CERV!$E:$E,CERV!$A:$A,C6358,CERV!$G:$G,D6358),
IF(AND(A6358="Cancer Screening for CKD patients", E6358="Cost per service ($USD)"),
SUMIFS(CANSCRN!$E:$E,CANSCRN!$A:$A,C6358,CANSCRN!$G:$G,D6358),
IF(AND(A6358="PSA Testing", E6358="Total Expenditure ($USD per 100,000 patients)"),
SUMIFS(PSA!$F:$F,PSA!$A:$A,C6358,PSA!$G:$G,D6358),
IF(AND(A6358="Colorectal Cancer Screening", E6358="Total Expenditure ($USD per 100,000 patients)"),
SUMIFS(COL!$F:$F,COL!$A:$A,C6358,COL!$G:$G,D6358),
IF(AND(A6358="Cervical Cancer Screening", E6358="Total Expenditure ($USD per 100,000 patients)"),
SUMIFS(CERV!$F:$F,CERV!$A:$A,C6358,CERV!$G:$G,D6358),
SUMIFS(CANSCRN!$F:$F,CANSCRN!$A:$A,C6358,CANSCRN!$G:$G,D6358))))))))))))</f>
        <v>112.944</v>
      </c>
    </row>
    <row r="6359" spans="1:6" x14ac:dyDescent="0.2">
      <c r="A6359" s="24" t="s">
        <v>107</v>
      </c>
      <c r="B6359" s="24" t="s">
        <v>101</v>
      </c>
      <c r="C6359" s="24" t="s">
        <v>46</v>
      </c>
      <c r="D6359" s="24">
        <v>2019</v>
      </c>
      <c r="E6359" s="24" t="s">
        <v>106</v>
      </c>
      <c r="F6359">
        <f>IF(AND(A6359="PSA Testing", E6359= "Utilization Rate (per 100,000 patients)"),
SUMIFS(PSA!$D:$D,PSA!$A:$A,C6359,PSA!$G:$G,D6359),
IF(AND(A6359="Colorectal Cancer Screening", E6359="Utilization Rate (per 100,000 patients)"),
SUMIFS(COL!$D:$D,COL!$A:$A,C6359,COL!$G:$G, D6359),
IF(AND(A6359="Cervical Cancer Screening", E6359="Utilization Rate (per 100,000 patients)"),
SUMIFS(CERV!$D:$D,CERV!$A:$A,C6359,CERV!$G:$G,D6359),
IF(AND(A6359="Cancer Screening for CKD patients", E6359="Utilization Rate (per 100,000 patients)"),
SUMIFS(CANSCRN!$D:$D,CANSCRN!$A:$A,C6359,CANSCRN!$G:$G,D6359),
IF(AND(A6359="PSA Testing", E6359="Cost per service ($USD)"),
SUMIFS(PSA!$E:$E,PSA!$A:$A,C6359,PSA!$G:$G,D6359),
IF(AND(A6359="Colorectal Cancer Screening", E6359="Cost per service ($USD)"),
SUMIFS(COL!$E:$E,COL!$A:$A,C6359,COL!$G:$G,D6359),
IF(AND(A6359="Cervical Cancer Screening", E6359="Cost per service ($USD)"),
SUMIFS(CERV!$E:$E,CERV!$A:$A,C6359,CERV!$G:$G,D6359),
IF(AND(A6359="Cancer Screening for CKD patients", E6359="Cost per service ($USD)"),
SUMIFS(CANSCRN!$E:$E,CANSCRN!$A:$A,C6359,CANSCRN!$G:$G,D6359),
IF(AND(A6359="PSA Testing", E6359="Total Expenditure ($USD per 100,000 patients)"),
SUMIFS(PSA!$F:$F,PSA!$A:$A,C6359,PSA!$G:$G,D6359),
IF(AND(A6359="Colorectal Cancer Screening", E6359="Total Expenditure ($USD per 100,000 patients)"),
SUMIFS(COL!$F:$F,COL!$A:$A,C6359,COL!$G:$G,D6359),
IF(AND(A6359="Cervical Cancer Screening", E6359="Total Expenditure ($USD per 100,000 patients)"),
SUMIFS(CERV!$F:$F,CERV!$A:$A,C6359,CERV!$G:$G,D6359),
SUMIFS(CANSCRN!$F:$F,CANSCRN!$A:$A,C6359,CANSCRN!$G:$G,D6359))))))))))))</f>
        <v>103.1645455</v>
      </c>
    </row>
    <row r="6360" spans="1:6" x14ac:dyDescent="0.2">
      <c r="A6360" s="24" t="s">
        <v>107</v>
      </c>
      <c r="B6360" s="24" t="s">
        <v>101</v>
      </c>
      <c r="C6360" s="24" t="s">
        <v>47</v>
      </c>
      <c r="D6360" s="24">
        <v>2009</v>
      </c>
      <c r="E6360" s="24" t="s">
        <v>106</v>
      </c>
      <c r="F6360">
        <f>IF(AND(A6360="PSA Testing", E6360= "Utilization Rate (per 100,000 patients)"),
SUMIFS(PSA!$D:$D,PSA!$A:$A,C6360,PSA!$G:$G,D6360),
IF(AND(A6360="Colorectal Cancer Screening", E6360="Utilization Rate (per 100,000 patients)"),
SUMIFS(COL!$D:$D,COL!$A:$A,C6360,COL!$G:$G, D6360),
IF(AND(A6360="Cervical Cancer Screening", E6360="Utilization Rate (per 100,000 patients)"),
SUMIFS(CERV!$D:$D,CERV!$A:$A,C6360,CERV!$G:$G,D6360),
IF(AND(A6360="Cancer Screening for CKD patients", E6360="Utilization Rate (per 100,000 patients)"),
SUMIFS(CANSCRN!$D:$D,CANSCRN!$A:$A,C6360,CANSCRN!$G:$G,D6360),
IF(AND(A6360="PSA Testing", E6360="Cost per service ($USD)"),
SUMIFS(PSA!$E:$E,PSA!$A:$A,C6360,PSA!$G:$G,D6360),
IF(AND(A6360="Colorectal Cancer Screening", E6360="Cost per service ($USD)"),
SUMIFS(COL!$E:$E,COL!$A:$A,C6360,COL!$G:$G,D6360),
IF(AND(A6360="Cervical Cancer Screening", E6360="Cost per service ($USD)"),
SUMIFS(CERV!$E:$E,CERV!$A:$A,C6360,CERV!$G:$G,D6360),
IF(AND(A6360="Cancer Screening for CKD patients", E6360="Cost per service ($USD)"),
SUMIFS(CANSCRN!$E:$E,CANSCRN!$A:$A,C6360,CANSCRN!$G:$G,D6360),
IF(AND(A6360="PSA Testing", E6360="Total Expenditure ($USD per 100,000 patients)"),
SUMIFS(PSA!$F:$F,PSA!$A:$A,C6360,PSA!$G:$G,D6360),
IF(AND(A6360="Colorectal Cancer Screening", E6360="Total Expenditure ($USD per 100,000 patients)"),
SUMIFS(COL!$F:$F,COL!$A:$A,C6360,COL!$G:$G,D6360),
IF(AND(A6360="Cervical Cancer Screening", E6360="Total Expenditure ($USD per 100,000 patients)"),
SUMIFS(CERV!$F:$F,CERV!$A:$A,C6360,CERV!$G:$G,D6360),
SUMIFS(CANSCRN!$F:$F,CANSCRN!$A:$A,C6360,CANSCRN!$G:$G,D6360))))))))))))</f>
        <v>98.413888889999996</v>
      </c>
    </row>
    <row r="6361" spans="1:6" x14ac:dyDescent="0.2">
      <c r="A6361" s="24" t="s">
        <v>107</v>
      </c>
      <c r="B6361" s="24" t="s">
        <v>101</v>
      </c>
      <c r="C6361" s="24" t="s">
        <v>47</v>
      </c>
      <c r="D6361" s="24">
        <v>2010</v>
      </c>
      <c r="E6361" s="24" t="s">
        <v>106</v>
      </c>
      <c r="F6361">
        <f>IF(AND(A6361="PSA Testing", E6361= "Utilization Rate (per 100,000 patients)"),
SUMIFS(PSA!$D:$D,PSA!$A:$A,C6361,PSA!$G:$G,D6361),
IF(AND(A6361="Colorectal Cancer Screening", E6361="Utilization Rate (per 100,000 patients)"),
SUMIFS(COL!$D:$D,COL!$A:$A,C6361,COL!$G:$G, D6361),
IF(AND(A6361="Cervical Cancer Screening", E6361="Utilization Rate (per 100,000 patients)"),
SUMIFS(CERV!$D:$D,CERV!$A:$A,C6361,CERV!$G:$G,D6361),
IF(AND(A6361="Cancer Screening for CKD patients", E6361="Utilization Rate (per 100,000 patients)"),
SUMIFS(CANSCRN!$D:$D,CANSCRN!$A:$A,C6361,CANSCRN!$G:$G,D6361),
IF(AND(A6361="PSA Testing", E6361="Cost per service ($USD)"),
SUMIFS(PSA!$E:$E,PSA!$A:$A,C6361,PSA!$G:$G,D6361),
IF(AND(A6361="Colorectal Cancer Screening", E6361="Cost per service ($USD)"),
SUMIFS(COL!$E:$E,COL!$A:$A,C6361,COL!$G:$G,D6361),
IF(AND(A6361="Cervical Cancer Screening", E6361="Cost per service ($USD)"),
SUMIFS(CERV!$E:$E,CERV!$A:$A,C6361,CERV!$G:$G,D6361),
IF(AND(A6361="Cancer Screening for CKD patients", E6361="Cost per service ($USD)"),
SUMIFS(CANSCRN!$E:$E,CANSCRN!$A:$A,C6361,CANSCRN!$G:$G,D6361),
IF(AND(A6361="PSA Testing", E6361="Total Expenditure ($USD per 100,000 patients)"),
SUMIFS(PSA!$F:$F,PSA!$A:$A,C6361,PSA!$G:$G,D6361),
IF(AND(A6361="Colorectal Cancer Screening", E6361="Total Expenditure ($USD per 100,000 patients)"),
SUMIFS(COL!$F:$F,COL!$A:$A,C6361,COL!$G:$G,D6361),
IF(AND(A6361="Cervical Cancer Screening", E6361="Total Expenditure ($USD per 100,000 patients)"),
SUMIFS(CERV!$F:$F,CERV!$A:$A,C6361,CERV!$G:$G,D6361),
SUMIFS(CANSCRN!$F:$F,CANSCRN!$A:$A,C6361,CANSCRN!$G:$G,D6361))))))))))))</f>
        <v>116.68377049999999</v>
      </c>
    </row>
    <row r="6362" spans="1:6" x14ac:dyDescent="0.2">
      <c r="A6362" s="24" t="s">
        <v>107</v>
      </c>
      <c r="B6362" s="24" t="s">
        <v>101</v>
      </c>
      <c r="C6362" s="24" t="s">
        <v>47</v>
      </c>
      <c r="D6362" s="24">
        <v>2011</v>
      </c>
      <c r="E6362" s="24" t="s">
        <v>106</v>
      </c>
      <c r="F6362">
        <f>IF(AND(A6362="PSA Testing", E6362= "Utilization Rate (per 100,000 patients)"),
SUMIFS(PSA!$D:$D,PSA!$A:$A,C6362,PSA!$G:$G,D6362),
IF(AND(A6362="Colorectal Cancer Screening", E6362="Utilization Rate (per 100,000 patients)"),
SUMIFS(COL!$D:$D,COL!$A:$A,C6362,COL!$G:$G, D6362),
IF(AND(A6362="Cervical Cancer Screening", E6362="Utilization Rate (per 100,000 patients)"),
SUMIFS(CERV!$D:$D,CERV!$A:$A,C6362,CERV!$G:$G,D6362),
IF(AND(A6362="Cancer Screening for CKD patients", E6362="Utilization Rate (per 100,000 patients)"),
SUMIFS(CANSCRN!$D:$D,CANSCRN!$A:$A,C6362,CANSCRN!$G:$G,D6362),
IF(AND(A6362="PSA Testing", E6362="Cost per service ($USD)"),
SUMIFS(PSA!$E:$E,PSA!$A:$A,C6362,PSA!$G:$G,D6362),
IF(AND(A6362="Colorectal Cancer Screening", E6362="Cost per service ($USD)"),
SUMIFS(COL!$E:$E,COL!$A:$A,C6362,COL!$G:$G,D6362),
IF(AND(A6362="Cervical Cancer Screening", E6362="Cost per service ($USD)"),
SUMIFS(CERV!$E:$E,CERV!$A:$A,C6362,CERV!$G:$G,D6362),
IF(AND(A6362="Cancer Screening for CKD patients", E6362="Cost per service ($USD)"),
SUMIFS(CANSCRN!$E:$E,CANSCRN!$A:$A,C6362,CANSCRN!$G:$G,D6362),
IF(AND(A6362="PSA Testing", E6362="Total Expenditure ($USD per 100,000 patients)"),
SUMIFS(PSA!$F:$F,PSA!$A:$A,C6362,PSA!$G:$G,D6362),
IF(AND(A6362="Colorectal Cancer Screening", E6362="Total Expenditure ($USD per 100,000 patients)"),
SUMIFS(COL!$F:$F,COL!$A:$A,C6362,COL!$G:$G,D6362),
IF(AND(A6362="Cervical Cancer Screening", E6362="Total Expenditure ($USD per 100,000 patients)"),
SUMIFS(CERV!$F:$F,CERV!$A:$A,C6362,CERV!$G:$G,D6362),
SUMIFS(CANSCRN!$F:$F,CANSCRN!$A:$A,C6362,CANSCRN!$G:$G,D6362))))))))))))</f>
        <v>77.84462963</v>
      </c>
    </row>
    <row r="6363" spans="1:6" x14ac:dyDescent="0.2">
      <c r="A6363" s="24" t="s">
        <v>107</v>
      </c>
      <c r="B6363" s="24" t="s">
        <v>101</v>
      </c>
      <c r="C6363" s="24" t="s">
        <v>47</v>
      </c>
      <c r="D6363" s="24">
        <v>2012</v>
      </c>
      <c r="E6363" s="24" t="s">
        <v>106</v>
      </c>
      <c r="F6363">
        <f>IF(AND(A6363="PSA Testing", E6363= "Utilization Rate (per 100,000 patients)"),
SUMIFS(PSA!$D:$D,PSA!$A:$A,C6363,PSA!$G:$G,D6363),
IF(AND(A6363="Colorectal Cancer Screening", E6363="Utilization Rate (per 100,000 patients)"),
SUMIFS(COL!$D:$D,COL!$A:$A,C6363,COL!$G:$G, D6363),
IF(AND(A6363="Cervical Cancer Screening", E6363="Utilization Rate (per 100,000 patients)"),
SUMIFS(CERV!$D:$D,CERV!$A:$A,C6363,CERV!$G:$G,D6363),
IF(AND(A6363="Cancer Screening for CKD patients", E6363="Utilization Rate (per 100,000 patients)"),
SUMIFS(CANSCRN!$D:$D,CANSCRN!$A:$A,C6363,CANSCRN!$G:$G,D6363),
IF(AND(A6363="PSA Testing", E6363="Cost per service ($USD)"),
SUMIFS(PSA!$E:$E,PSA!$A:$A,C6363,PSA!$G:$G,D6363),
IF(AND(A6363="Colorectal Cancer Screening", E6363="Cost per service ($USD)"),
SUMIFS(COL!$E:$E,COL!$A:$A,C6363,COL!$G:$G,D6363),
IF(AND(A6363="Cervical Cancer Screening", E6363="Cost per service ($USD)"),
SUMIFS(CERV!$E:$E,CERV!$A:$A,C6363,CERV!$G:$G,D6363),
IF(AND(A6363="Cancer Screening for CKD patients", E6363="Cost per service ($USD)"),
SUMIFS(CANSCRN!$E:$E,CANSCRN!$A:$A,C6363,CANSCRN!$G:$G,D6363),
IF(AND(A6363="PSA Testing", E6363="Total Expenditure ($USD per 100,000 patients)"),
SUMIFS(PSA!$F:$F,PSA!$A:$A,C6363,PSA!$G:$G,D6363),
IF(AND(A6363="Colorectal Cancer Screening", E6363="Total Expenditure ($USD per 100,000 patients)"),
SUMIFS(COL!$F:$F,COL!$A:$A,C6363,COL!$G:$G,D6363),
IF(AND(A6363="Cervical Cancer Screening", E6363="Total Expenditure ($USD per 100,000 patients)"),
SUMIFS(CERV!$F:$F,CERV!$A:$A,C6363,CERV!$G:$G,D6363),
SUMIFS(CANSCRN!$F:$F,CANSCRN!$A:$A,C6363,CANSCRN!$G:$G,D6363))))))))))))</f>
        <v>134.1344828</v>
      </c>
    </row>
    <row r="6364" spans="1:6" x14ac:dyDescent="0.2">
      <c r="A6364" s="24" t="s">
        <v>107</v>
      </c>
      <c r="B6364" s="24" t="s">
        <v>101</v>
      </c>
      <c r="C6364" s="24" t="s">
        <v>47</v>
      </c>
      <c r="D6364" s="24">
        <v>2013</v>
      </c>
      <c r="E6364" s="24" t="s">
        <v>106</v>
      </c>
      <c r="F6364">
        <f>IF(AND(A6364="PSA Testing", E6364= "Utilization Rate (per 100,000 patients)"),
SUMIFS(PSA!$D:$D,PSA!$A:$A,C6364,PSA!$G:$G,D6364),
IF(AND(A6364="Colorectal Cancer Screening", E6364="Utilization Rate (per 100,000 patients)"),
SUMIFS(COL!$D:$D,COL!$A:$A,C6364,COL!$G:$G, D6364),
IF(AND(A6364="Cervical Cancer Screening", E6364="Utilization Rate (per 100,000 patients)"),
SUMIFS(CERV!$D:$D,CERV!$A:$A,C6364,CERV!$G:$G,D6364),
IF(AND(A6364="Cancer Screening for CKD patients", E6364="Utilization Rate (per 100,000 patients)"),
SUMIFS(CANSCRN!$D:$D,CANSCRN!$A:$A,C6364,CANSCRN!$G:$G,D6364),
IF(AND(A6364="PSA Testing", E6364="Cost per service ($USD)"),
SUMIFS(PSA!$E:$E,PSA!$A:$A,C6364,PSA!$G:$G,D6364),
IF(AND(A6364="Colorectal Cancer Screening", E6364="Cost per service ($USD)"),
SUMIFS(COL!$E:$E,COL!$A:$A,C6364,COL!$G:$G,D6364),
IF(AND(A6364="Cervical Cancer Screening", E6364="Cost per service ($USD)"),
SUMIFS(CERV!$E:$E,CERV!$A:$A,C6364,CERV!$G:$G,D6364),
IF(AND(A6364="Cancer Screening for CKD patients", E6364="Cost per service ($USD)"),
SUMIFS(CANSCRN!$E:$E,CANSCRN!$A:$A,C6364,CANSCRN!$G:$G,D6364),
IF(AND(A6364="PSA Testing", E6364="Total Expenditure ($USD per 100,000 patients)"),
SUMIFS(PSA!$F:$F,PSA!$A:$A,C6364,PSA!$G:$G,D6364),
IF(AND(A6364="Colorectal Cancer Screening", E6364="Total Expenditure ($USD per 100,000 patients)"),
SUMIFS(COL!$F:$F,COL!$A:$A,C6364,COL!$G:$G,D6364),
IF(AND(A6364="Cervical Cancer Screening", E6364="Total Expenditure ($USD per 100,000 patients)"),
SUMIFS(CERV!$F:$F,CERV!$A:$A,C6364,CERV!$G:$G,D6364),
SUMIFS(CANSCRN!$F:$F,CANSCRN!$A:$A,C6364,CANSCRN!$G:$G,D6364))))))))))))</f>
        <v>137.30833329999999</v>
      </c>
    </row>
    <row r="6365" spans="1:6" x14ac:dyDescent="0.2">
      <c r="A6365" s="24" t="s">
        <v>107</v>
      </c>
      <c r="B6365" s="24" t="s">
        <v>101</v>
      </c>
      <c r="C6365" s="24" t="s">
        <v>47</v>
      </c>
      <c r="D6365" s="24">
        <v>2014</v>
      </c>
      <c r="E6365" s="24" t="s">
        <v>106</v>
      </c>
      <c r="F6365">
        <f>IF(AND(A6365="PSA Testing", E6365= "Utilization Rate (per 100,000 patients)"),
SUMIFS(PSA!$D:$D,PSA!$A:$A,C6365,PSA!$G:$G,D6365),
IF(AND(A6365="Colorectal Cancer Screening", E6365="Utilization Rate (per 100,000 patients)"),
SUMIFS(COL!$D:$D,COL!$A:$A,C6365,COL!$G:$G, D6365),
IF(AND(A6365="Cervical Cancer Screening", E6365="Utilization Rate (per 100,000 patients)"),
SUMIFS(CERV!$D:$D,CERV!$A:$A,C6365,CERV!$G:$G,D6365),
IF(AND(A6365="Cancer Screening for CKD patients", E6365="Utilization Rate (per 100,000 patients)"),
SUMIFS(CANSCRN!$D:$D,CANSCRN!$A:$A,C6365,CANSCRN!$G:$G,D6365),
IF(AND(A6365="PSA Testing", E6365="Cost per service ($USD)"),
SUMIFS(PSA!$E:$E,PSA!$A:$A,C6365,PSA!$G:$G,D6365),
IF(AND(A6365="Colorectal Cancer Screening", E6365="Cost per service ($USD)"),
SUMIFS(COL!$E:$E,COL!$A:$A,C6365,COL!$G:$G,D6365),
IF(AND(A6365="Cervical Cancer Screening", E6365="Cost per service ($USD)"),
SUMIFS(CERV!$E:$E,CERV!$A:$A,C6365,CERV!$G:$G,D6365),
IF(AND(A6365="Cancer Screening for CKD patients", E6365="Cost per service ($USD)"),
SUMIFS(CANSCRN!$E:$E,CANSCRN!$A:$A,C6365,CANSCRN!$G:$G,D6365),
IF(AND(A6365="PSA Testing", E6365="Total Expenditure ($USD per 100,000 patients)"),
SUMIFS(PSA!$F:$F,PSA!$A:$A,C6365,PSA!$G:$G,D6365),
IF(AND(A6365="Colorectal Cancer Screening", E6365="Total Expenditure ($USD per 100,000 patients)"),
SUMIFS(COL!$F:$F,COL!$A:$A,C6365,COL!$G:$G,D6365),
IF(AND(A6365="Cervical Cancer Screening", E6365="Total Expenditure ($USD per 100,000 patients)"),
SUMIFS(CERV!$F:$F,CERV!$A:$A,C6365,CERV!$G:$G,D6365),
SUMIFS(CANSCRN!$F:$F,CANSCRN!$A:$A,C6365,CANSCRN!$G:$G,D6365))))))))))))</f>
        <v>84.053076919999995</v>
      </c>
    </row>
    <row r="6366" spans="1:6" x14ac:dyDescent="0.2">
      <c r="A6366" s="24" t="s">
        <v>107</v>
      </c>
      <c r="B6366" s="24" t="s">
        <v>101</v>
      </c>
      <c r="C6366" s="24" t="s">
        <v>47</v>
      </c>
      <c r="D6366" s="24">
        <v>2015</v>
      </c>
      <c r="E6366" s="24" t="s">
        <v>106</v>
      </c>
      <c r="F6366">
        <f>IF(AND(A6366="PSA Testing", E6366= "Utilization Rate (per 100,000 patients)"),
SUMIFS(PSA!$D:$D,PSA!$A:$A,C6366,PSA!$G:$G,D6366),
IF(AND(A6366="Colorectal Cancer Screening", E6366="Utilization Rate (per 100,000 patients)"),
SUMIFS(COL!$D:$D,COL!$A:$A,C6366,COL!$G:$G, D6366),
IF(AND(A6366="Cervical Cancer Screening", E6366="Utilization Rate (per 100,000 patients)"),
SUMIFS(CERV!$D:$D,CERV!$A:$A,C6366,CERV!$G:$G,D6366),
IF(AND(A6366="Cancer Screening for CKD patients", E6366="Utilization Rate (per 100,000 patients)"),
SUMIFS(CANSCRN!$D:$D,CANSCRN!$A:$A,C6366,CANSCRN!$G:$G,D6366),
IF(AND(A6366="PSA Testing", E6366="Cost per service ($USD)"),
SUMIFS(PSA!$E:$E,PSA!$A:$A,C6366,PSA!$G:$G,D6366),
IF(AND(A6366="Colorectal Cancer Screening", E6366="Cost per service ($USD)"),
SUMIFS(COL!$E:$E,COL!$A:$A,C6366,COL!$G:$G,D6366),
IF(AND(A6366="Cervical Cancer Screening", E6366="Cost per service ($USD)"),
SUMIFS(CERV!$E:$E,CERV!$A:$A,C6366,CERV!$G:$G,D6366),
IF(AND(A6366="Cancer Screening for CKD patients", E6366="Cost per service ($USD)"),
SUMIFS(CANSCRN!$E:$E,CANSCRN!$A:$A,C6366,CANSCRN!$G:$G,D6366),
IF(AND(A6366="PSA Testing", E6366="Total Expenditure ($USD per 100,000 patients)"),
SUMIFS(PSA!$F:$F,PSA!$A:$A,C6366,PSA!$G:$G,D6366),
IF(AND(A6366="Colorectal Cancer Screening", E6366="Total Expenditure ($USD per 100,000 patients)"),
SUMIFS(COL!$F:$F,COL!$A:$A,C6366,COL!$G:$G,D6366),
IF(AND(A6366="Cervical Cancer Screening", E6366="Total Expenditure ($USD per 100,000 patients)"),
SUMIFS(CERV!$F:$F,CERV!$A:$A,C6366,CERV!$G:$G,D6366),
SUMIFS(CANSCRN!$F:$F,CANSCRN!$A:$A,C6366,CANSCRN!$G:$G,D6366))))))))))))</f>
        <v>105.48473679999999</v>
      </c>
    </row>
    <row r="6367" spans="1:6" x14ac:dyDescent="0.2">
      <c r="A6367" s="24" t="s">
        <v>107</v>
      </c>
      <c r="B6367" s="24" t="s">
        <v>101</v>
      </c>
      <c r="C6367" s="24" t="s">
        <v>47</v>
      </c>
      <c r="D6367" s="24">
        <v>2016</v>
      </c>
      <c r="E6367" s="24" t="s">
        <v>106</v>
      </c>
      <c r="F6367">
        <f>IF(AND(A6367="PSA Testing", E6367= "Utilization Rate (per 100,000 patients)"),
SUMIFS(PSA!$D:$D,PSA!$A:$A,C6367,PSA!$G:$G,D6367),
IF(AND(A6367="Colorectal Cancer Screening", E6367="Utilization Rate (per 100,000 patients)"),
SUMIFS(COL!$D:$D,COL!$A:$A,C6367,COL!$G:$G, D6367),
IF(AND(A6367="Cervical Cancer Screening", E6367="Utilization Rate (per 100,000 patients)"),
SUMIFS(CERV!$D:$D,CERV!$A:$A,C6367,CERV!$G:$G,D6367),
IF(AND(A6367="Cancer Screening for CKD patients", E6367="Utilization Rate (per 100,000 patients)"),
SUMIFS(CANSCRN!$D:$D,CANSCRN!$A:$A,C6367,CANSCRN!$G:$G,D6367),
IF(AND(A6367="PSA Testing", E6367="Cost per service ($USD)"),
SUMIFS(PSA!$E:$E,PSA!$A:$A,C6367,PSA!$G:$G,D6367),
IF(AND(A6367="Colorectal Cancer Screening", E6367="Cost per service ($USD)"),
SUMIFS(COL!$E:$E,COL!$A:$A,C6367,COL!$G:$G,D6367),
IF(AND(A6367="Cervical Cancer Screening", E6367="Cost per service ($USD)"),
SUMIFS(CERV!$E:$E,CERV!$A:$A,C6367,CERV!$G:$G,D6367),
IF(AND(A6367="Cancer Screening for CKD patients", E6367="Cost per service ($USD)"),
SUMIFS(CANSCRN!$E:$E,CANSCRN!$A:$A,C6367,CANSCRN!$G:$G,D6367),
IF(AND(A6367="PSA Testing", E6367="Total Expenditure ($USD per 100,000 patients)"),
SUMIFS(PSA!$F:$F,PSA!$A:$A,C6367,PSA!$G:$G,D6367),
IF(AND(A6367="Colorectal Cancer Screening", E6367="Total Expenditure ($USD per 100,000 patients)"),
SUMIFS(COL!$F:$F,COL!$A:$A,C6367,COL!$G:$G,D6367),
IF(AND(A6367="Cervical Cancer Screening", E6367="Total Expenditure ($USD per 100,000 patients)"),
SUMIFS(CERV!$F:$F,CERV!$A:$A,C6367,CERV!$G:$G,D6367),
SUMIFS(CANSCRN!$F:$F,CANSCRN!$A:$A,C6367,CANSCRN!$G:$G,D6367))))))))))))</f>
        <v>109.61310810000001</v>
      </c>
    </row>
    <row r="6368" spans="1:6" x14ac:dyDescent="0.2">
      <c r="A6368" s="24" t="s">
        <v>107</v>
      </c>
      <c r="B6368" s="24" t="s">
        <v>101</v>
      </c>
      <c r="C6368" s="24" t="s">
        <v>47</v>
      </c>
      <c r="D6368" s="24">
        <v>2017</v>
      </c>
      <c r="E6368" s="24" t="s">
        <v>106</v>
      </c>
      <c r="F6368">
        <f>IF(AND(A6368="PSA Testing", E6368= "Utilization Rate (per 100,000 patients)"),
SUMIFS(PSA!$D:$D,PSA!$A:$A,C6368,PSA!$G:$G,D6368),
IF(AND(A6368="Colorectal Cancer Screening", E6368="Utilization Rate (per 100,000 patients)"),
SUMIFS(COL!$D:$D,COL!$A:$A,C6368,COL!$G:$G, D6368),
IF(AND(A6368="Cervical Cancer Screening", E6368="Utilization Rate (per 100,000 patients)"),
SUMIFS(CERV!$D:$D,CERV!$A:$A,C6368,CERV!$G:$G,D6368),
IF(AND(A6368="Cancer Screening for CKD patients", E6368="Utilization Rate (per 100,000 patients)"),
SUMIFS(CANSCRN!$D:$D,CANSCRN!$A:$A,C6368,CANSCRN!$G:$G,D6368),
IF(AND(A6368="PSA Testing", E6368="Cost per service ($USD)"),
SUMIFS(PSA!$E:$E,PSA!$A:$A,C6368,PSA!$G:$G,D6368),
IF(AND(A6368="Colorectal Cancer Screening", E6368="Cost per service ($USD)"),
SUMIFS(COL!$E:$E,COL!$A:$A,C6368,COL!$G:$G,D6368),
IF(AND(A6368="Cervical Cancer Screening", E6368="Cost per service ($USD)"),
SUMIFS(CERV!$E:$E,CERV!$A:$A,C6368,CERV!$G:$G,D6368),
IF(AND(A6368="Cancer Screening for CKD patients", E6368="Cost per service ($USD)"),
SUMIFS(CANSCRN!$E:$E,CANSCRN!$A:$A,C6368,CANSCRN!$G:$G,D6368),
IF(AND(A6368="PSA Testing", E6368="Total Expenditure ($USD per 100,000 patients)"),
SUMIFS(PSA!$F:$F,PSA!$A:$A,C6368,PSA!$G:$G,D6368),
IF(AND(A6368="Colorectal Cancer Screening", E6368="Total Expenditure ($USD per 100,000 patients)"),
SUMIFS(COL!$F:$F,COL!$A:$A,C6368,COL!$G:$G,D6368),
IF(AND(A6368="Cervical Cancer Screening", E6368="Total Expenditure ($USD per 100,000 patients)"),
SUMIFS(CERV!$F:$F,CERV!$A:$A,C6368,CERV!$G:$G,D6368),
SUMIFS(CANSCRN!$F:$F,CANSCRN!$A:$A,C6368,CANSCRN!$G:$G,D6368))))))))))))</f>
        <v>124.3350562</v>
      </c>
    </row>
    <row r="6369" spans="1:6" x14ac:dyDescent="0.2">
      <c r="A6369" s="24" t="s">
        <v>107</v>
      </c>
      <c r="B6369" s="24" t="s">
        <v>101</v>
      </c>
      <c r="C6369" s="24" t="s">
        <v>47</v>
      </c>
      <c r="D6369" s="24">
        <v>2018</v>
      </c>
      <c r="E6369" s="24" t="s">
        <v>106</v>
      </c>
      <c r="F6369">
        <f>IF(AND(A6369="PSA Testing", E6369= "Utilization Rate (per 100,000 patients)"),
SUMIFS(PSA!$D:$D,PSA!$A:$A,C6369,PSA!$G:$G,D6369),
IF(AND(A6369="Colorectal Cancer Screening", E6369="Utilization Rate (per 100,000 patients)"),
SUMIFS(COL!$D:$D,COL!$A:$A,C6369,COL!$G:$G, D6369),
IF(AND(A6369="Cervical Cancer Screening", E6369="Utilization Rate (per 100,000 patients)"),
SUMIFS(CERV!$D:$D,CERV!$A:$A,C6369,CERV!$G:$G,D6369),
IF(AND(A6369="Cancer Screening for CKD patients", E6369="Utilization Rate (per 100,000 patients)"),
SUMIFS(CANSCRN!$D:$D,CANSCRN!$A:$A,C6369,CANSCRN!$G:$G,D6369),
IF(AND(A6369="PSA Testing", E6369="Cost per service ($USD)"),
SUMIFS(PSA!$E:$E,PSA!$A:$A,C6369,PSA!$G:$G,D6369),
IF(AND(A6369="Colorectal Cancer Screening", E6369="Cost per service ($USD)"),
SUMIFS(COL!$E:$E,COL!$A:$A,C6369,COL!$G:$G,D6369),
IF(AND(A6369="Cervical Cancer Screening", E6369="Cost per service ($USD)"),
SUMIFS(CERV!$E:$E,CERV!$A:$A,C6369,CERV!$G:$G,D6369),
IF(AND(A6369="Cancer Screening for CKD patients", E6369="Cost per service ($USD)"),
SUMIFS(CANSCRN!$E:$E,CANSCRN!$A:$A,C6369,CANSCRN!$G:$G,D6369),
IF(AND(A6369="PSA Testing", E6369="Total Expenditure ($USD per 100,000 patients)"),
SUMIFS(PSA!$F:$F,PSA!$A:$A,C6369,PSA!$G:$G,D6369),
IF(AND(A6369="Colorectal Cancer Screening", E6369="Total Expenditure ($USD per 100,000 patients)"),
SUMIFS(COL!$F:$F,COL!$A:$A,C6369,COL!$G:$G,D6369),
IF(AND(A6369="Cervical Cancer Screening", E6369="Total Expenditure ($USD per 100,000 patients)"),
SUMIFS(CERV!$F:$F,CERV!$A:$A,C6369,CERV!$G:$G,D6369),
SUMIFS(CANSCRN!$F:$F,CANSCRN!$A:$A,C6369,CANSCRN!$G:$G,D6369))))))))))))</f>
        <v>170.35015150000001</v>
      </c>
    </row>
    <row r="6370" spans="1:6" x14ac:dyDescent="0.2">
      <c r="A6370" s="24" t="s">
        <v>107</v>
      </c>
      <c r="B6370" s="24" t="s">
        <v>101</v>
      </c>
      <c r="C6370" s="24" t="s">
        <v>47</v>
      </c>
      <c r="D6370" s="24">
        <v>2019</v>
      </c>
      <c r="E6370" s="24" t="s">
        <v>106</v>
      </c>
      <c r="F6370">
        <f>IF(AND(A6370="PSA Testing", E6370= "Utilization Rate (per 100,000 patients)"),
SUMIFS(PSA!$D:$D,PSA!$A:$A,C6370,PSA!$G:$G,D6370),
IF(AND(A6370="Colorectal Cancer Screening", E6370="Utilization Rate (per 100,000 patients)"),
SUMIFS(COL!$D:$D,COL!$A:$A,C6370,COL!$G:$G, D6370),
IF(AND(A6370="Cervical Cancer Screening", E6370="Utilization Rate (per 100,000 patients)"),
SUMIFS(CERV!$D:$D,CERV!$A:$A,C6370,CERV!$G:$G,D6370),
IF(AND(A6370="Cancer Screening for CKD patients", E6370="Utilization Rate (per 100,000 patients)"),
SUMIFS(CANSCRN!$D:$D,CANSCRN!$A:$A,C6370,CANSCRN!$G:$G,D6370),
IF(AND(A6370="PSA Testing", E6370="Cost per service ($USD)"),
SUMIFS(PSA!$E:$E,PSA!$A:$A,C6370,PSA!$G:$G,D6370),
IF(AND(A6370="Colorectal Cancer Screening", E6370="Cost per service ($USD)"),
SUMIFS(COL!$E:$E,COL!$A:$A,C6370,COL!$G:$G,D6370),
IF(AND(A6370="Cervical Cancer Screening", E6370="Cost per service ($USD)"),
SUMIFS(CERV!$E:$E,CERV!$A:$A,C6370,CERV!$G:$G,D6370),
IF(AND(A6370="Cancer Screening for CKD patients", E6370="Cost per service ($USD)"),
SUMIFS(CANSCRN!$E:$E,CANSCRN!$A:$A,C6370,CANSCRN!$G:$G,D6370),
IF(AND(A6370="PSA Testing", E6370="Total Expenditure ($USD per 100,000 patients)"),
SUMIFS(PSA!$F:$F,PSA!$A:$A,C6370,PSA!$G:$G,D6370),
IF(AND(A6370="Colorectal Cancer Screening", E6370="Total Expenditure ($USD per 100,000 patients)"),
SUMIFS(COL!$F:$F,COL!$A:$A,C6370,COL!$G:$G,D6370),
IF(AND(A6370="Cervical Cancer Screening", E6370="Total Expenditure ($USD per 100,000 patients)"),
SUMIFS(CERV!$F:$F,CERV!$A:$A,C6370,CERV!$G:$G,D6370),
SUMIFS(CANSCRN!$F:$F,CANSCRN!$A:$A,C6370,CANSCRN!$G:$G,D6370))))))))))))</f>
        <v>94.528541669999996</v>
      </c>
    </row>
    <row r="6371" spans="1:6" x14ac:dyDescent="0.2">
      <c r="A6371" s="24" t="s">
        <v>107</v>
      </c>
      <c r="B6371" s="24" t="s">
        <v>101</v>
      </c>
      <c r="C6371" s="24" t="s">
        <v>48</v>
      </c>
      <c r="D6371" s="24">
        <v>2009</v>
      </c>
      <c r="E6371" s="24" t="s">
        <v>106</v>
      </c>
      <c r="F6371">
        <f>IF(AND(A6371="PSA Testing", E6371= "Utilization Rate (per 100,000 patients)"),
SUMIFS(PSA!$D:$D,PSA!$A:$A,C6371,PSA!$G:$G,D6371),
IF(AND(A6371="Colorectal Cancer Screening", E6371="Utilization Rate (per 100,000 patients)"),
SUMIFS(COL!$D:$D,COL!$A:$A,C6371,COL!$G:$G, D6371),
IF(AND(A6371="Cervical Cancer Screening", E6371="Utilization Rate (per 100,000 patients)"),
SUMIFS(CERV!$D:$D,CERV!$A:$A,C6371,CERV!$G:$G,D6371),
IF(AND(A6371="Cancer Screening for CKD patients", E6371="Utilization Rate (per 100,000 patients)"),
SUMIFS(CANSCRN!$D:$D,CANSCRN!$A:$A,C6371,CANSCRN!$G:$G,D6371),
IF(AND(A6371="PSA Testing", E6371="Cost per service ($USD)"),
SUMIFS(PSA!$E:$E,PSA!$A:$A,C6371,PSA!$G:$G,D6371),
IF(AND(A6371="Colorectal Cancer Screening", E6371="Cost per service ($USD)"),
SUMIFS(COL!$E:$E,COL!$A:$A,C6371,COL!$G:$G,D6371),
IF(AND(A6371="Cervical Cancer Screening", E6371="Cost per service ($USD)"),
SUMIFS(CERV!$E:$E,CERV!$A:$A,C6371,CERV!$G:$G,D6371),
IF(AND(A6371="Cancer Screening for CKD patients", E6371="Cost per service ($USD)"),
SUMIFS(CANSCRN!$E:$E,CANSCRN!$A:$A,C6371,CANSCRN!$G:$G,D6371),
IF(AND(A6371="PSA Testing", E6371="Total Expenditure ($USD per 100,000 patients)"),
SUMIFS(PSA!$F:$F,PSA!$A:$A,C6371,PSA!$G:$G,D6371),
IF(AND(A6371="Colorectal Cancer Screening", E6371="Total Expenditure ($USD per 100,000 patients)"),
SUMIFS(COL!$F:$F,COL!$A:$A,C6371,COL!$G:$G,D6371),
IF(AND(A6371="Cervical Cancer Screening", E6371="Total Expenditure ($USD per 100,000 patients)"),
SUMIFS(CERV!$F:$F,CERV!$A:$A,C6371,CERV!$G:$G,D6371),
SUMIFS(CANSCRN!$F:$F,CANSCRN!$A:$A,C6371,CANSCRN!$G:$G,D6371))))))))))))</f>
        <v>124.3652632</v>
      </c>
    </row>
    <row r="6372" spans="1:6" x14ac:dyDescent="0.2">
      <c r="A6372" s="24" t="s">
        <v>107</v>
      </c>
      <c r="B6372" s="24" t="s">
        <v>101</v>
      </c>
      <c r="C6372" s="24" t="s">
        <v>48</v>
      </c>
      <c r="D6372" s="24">
        <v>2010</v>
      </c>
      <c r="E6372" s="24" t="s">
        <v>106</v>
      </c>
      <c r="F6372">
        <f>IF(AND(A6372="PSA Testing", E6372= "Utilization Rate (per 100,000 patients)"),
SUMIFS(PSA!$D:$D,PSA!$A:$A,C6372,PSA!$G:$G,D6372),
IF(AND(A6372="Colorectal Cancer Screening", E6372="Utilization Rate (per 100,000 patients)"),
SUMIFS(COL!$D:$D,COL!$A:$A,C6372,COL!$G:$G, D6372),
IF(AND(A6372="Cervical Cancer Screening", E6372="Utilization Rate (per 100,000 patients)"),
SUMIFS(CERV!$D:$D,CERV!$A:$A,C6372,CERV!$G:$G,D6372),
IF(AND(A6372="Cancer Screening for CKD patients", E6372="Utilization Rate (per 100,000 patients)"),
SUMIFS(CANSCRN!$D:$D,CANSCRN!$A:$A,C6372,CANSCRN!$G:$G,D6372),
IF(AND(A6372="PSA Testing", E6372="Cost per service ($USD)"),
SUMIFS(PSA!$E:$E,PSA!$A:$A,C6372,PSA!$G:$G,D6372),
IF(AND(A6372="Colorectal Cancer Screening", E6372="Cost per service ($USD)"),
SUMIFS(COL!$E:$E,COL!$A:$A,C6372,COL!$G:$G,D6372),
IF(AND(A6372="Cervical Cancer Screening", E6372="Cost per service ($USD)"),
SUMIFS(CERV!$E:$E,CERV!$A:$A,C6372,CERV!$G:$G,D6372),
IF(AND(A6372="Cancer Screening for CKD patients", E6372="Cost per service ($USD)"),
SUMIFS(CANSCRN!$E:$E,CANSCRN!$A:$A,C6372,CANSCRN!$G:$G,D6372),
IF(AND(A6372="PSA Testing", E6372="Total Expenditure ($USD per 100,000 patients)"),
SUMIFS(PSA!$F:$F,PSA!$A:$A,C6372,PSA!$G:$G,D6372),
IF(AND(A6372="Colorectal Cancer Screening", E6372="Total Expenditure ($USD per 100,000 patients)"),
SUMIFS(COL!$F:$F,COL!$A:$A,C6372,COL!$G:$G,D6372),
IF(AND(A6372="Cervical Cancer Screening", E6372="Total Expenditure ($USD per 100,000 patients)"),
SUMIFS(CERV!$F:$F,CERV!$A:$A,C6372,CERV!$G:$G,D6372),
SUMIFS(CANSCRN!$F:$F,CANSCRN!$A:$A,C6372,CANSCRN!$G:$G,D6372))))))))))))</f>
        <v>120.2675</v>
      </c>
    </row>
    <row r="6373" spans="1:6" x14ac:dyDescent="0.2">
      <c r="A6373" s="24" t="s">
        <v>107</v>
      </c>
      <c r="B6373" s="24" t="s">
        <v>101</v>
      </c>
      <c r="C6373" s="24" t="s">
        <v>48</v>
      </c>
      <c r="D6373" s="24">
        <v>2011</v>
      </c>
      <c r="E6373" s="24" t="s">
        <v>106</v>
      </c>
      <c r="F6373">
        <f>IF(AND(A6373="PSA Testing", E6373= "Utilization Rate (per 100,000 patients)"),
SUMIFS(PSA!$D:$D,PSA!$A:$A,C6373,PSA!$G:$G,D6373),
IF(AND(A6373="Colorectal Cancer Screening", E6373="Utilization Rate (per 100,000 patients)"),
SUMIFS(COL!$D:$D,COL!$A:$A,C6373,COL!$G:$G, D6373),
IF(AND(A6373="Cervical Cancer Screening", E6373="Utilization Rate (per 100,000 patients)"),
SUMIFS(CERV!$D:$D,CERV!$A:$A,C6373,CERV!$G:$G,D6373),
IF(AND(A6373="Cancer Screening for CKD patients", E6373="Utilization Rate (per 100,000 patients)"),
SUMIFS(CANSCRN!$D:$D,CANSCRN!$A:$A,C6373,CANSCRN!$G:$G,D6373),
IF(AND(A6373="PSA Testing", E6373="Cost per service ($USD)"),
SUMIFS(PSA!$E:$E,PSA!$A:$A,C6373,PSA!$G:$G,D6373),
IF(AND(A6373="Colorectal Cancer Screening", E6373="Cost per service ($USD)"),
SUMIFS(COL!$E:$E,COL!$A:$A,C6373,COL!$G:$G,D6373),
IF(AND(A6373="Cervical Cancer Screening", E6373="Cost per service ($USD)"),
SUMIFS(CERV!$E:$E,CERV!$A:$A,C6373,CERV!$G:$G,D6373),
IF(AND(A6373="Cancer Screening for CKD patients", E6373="Cost per service ($USD)"),
SUMIFS(CANSCRN!$E:$E,CANSCRN!$A:$A,C6373,CANSCRN!$G:$G,D6373),
IF(AND(A6373="PSA Testing", E6373="Total Expenditure ($USD per 100,000 patients)"),
SUMIFS(PSA!$F:$F,PSA!$A:$A,C6373,PSA!$G:$G,D6373),
IF(AND(A6373="Colorectal Cancer Screening", E6373="Total Expenditure ($USD per 100,000 patients)"),
SUMIFS(COL!$F:$F,COL!$A:$A,C6373,COL!$G:$G,D6373),
IF(AND(A6373="Cervical Cancer Screening", E6373="Total Expenditure ($USD per 100,000 patients)"),
SUMIFS(CERV!$F:$F,CERV!$A:$A,C6373,CERV!$G:$G,D6373),
SUMIFS(CANSCRN!$F:$F,CANSCRN!$A:$A,C6373,CANSCRN!$G:$G,D6373))))))))))))</f>
        <v>151.661506</v>
      </c>
    </row>
    <row r="6374" spans="1:6" x14ac:dyDescent="0.2">
      <c r="A6374" s="24" t="s">
        <v>107</v>
      </c>
      <c r="B6374" s="24" t="s">
        <v>101</v>
      </c>
      <c r="C6374" s="24" t="s">
        <v>48</v>
      </c>
      <c r="D6374" s="24">
        <v>2012</v>
      </c>
      <c r="E6374" s="24" t="s">
        <v>106</v>
      </c>
      <c r="F6374">
        <f>IF(AND(A6374="PSA Testing", E6374= "Utilization Rate (per 100,000 patients)"),
SUMIFS(PSA!$D:$D,PSA!$A:$A,C6374,PSA!$G:$G,D6374),
IF(AND(A6374="Colorectal Cancer Screening", E6374="Utilization Rate (per 100,000 patients)"),
SUMIFS(COL!$D:$D,COL!$A:$A,C6374,COL!$G:$G, D6374),
IF(AND(A6374="Cervical Cancer Screening", E6374="Utilization Rate (per 100,000 patients)"),
SUMIFS(CERV!$D:$D,CERV!$A:$A,C6374,CERV!$G:$G,D6374),
IF(AND(A6374="Cancer Screening for CKD patients", E6374="Utilization Rate (per 100,000 patients)"),
SUMIFS(CANSCRN!$D:$D,CANSCRN!$A:$A,C6374,CANSCRN!$G:$G,D6374),
IF(AND(A6374="PSA Testing", E6374="Cost per service ($USD)"),
SUMIFS(PSA!$E:$E,PSA!$A:$A,C6374,PSA!$G:$G,D6374),
IF(AND(A6374="Colorectal Cancer Screening", E6374="Cost per service ($USD)"),
SUMIFS(COL!$E:$E,COL!$A:$A,C6374,COL!$G:$G,D6374),
IF(AND(A6374="Cervical Cancer Screening", E6374="Cost per service ($USD)"),
SUMIFS(CERV!$E:$E,CERV!$A:$A,C6374,CERV!$G:$G,D6374),
IF(AND(A6374="Cancer Screening for CKD patients", E6374="Cost per service ($USD)"),
SUMIFS(CANSCRN!$E:$E,CANSCRN!$A:$A,C6374,CANSCRN!$G:$G,D6374),
IF(AND(A6374="PSA Testing", E6374="Total Expenditure ($USD per 100,000 patients)"),
SUMIFS(PSA!$F:$F,PSA!$A:$A,C6374,PSA!$G:$G,D6374),
IF(AND(A6374="Colorectal Cancer Screening", E6374="Total Expenditure ($USD per 100,000 patients)"),
SUMIFS(COL!$F:$F,COL!$A:$A,C6374,COL!$G:$G,D6374),
IF(AND(A6374="Cervical Cancer Screening", E6374="Total Expenditure ($USD per 100,000 patients)"),
SUMIFS(CERV!$F:$F,CERV!$A:$A,C6374,CERV!$G:$G,D6374),
SUMIFS(CANSCRN!$F:$F,CANSCRN!$A:$A,C6374,CANSCRN!$G:$G,D6374))))))))))))</f>
        <v>133.37672130000001</v>
      </c>
    </row>
    <row r="6375" spans="1:6" x14ac:dyDescent="0.2">
      <c r="A6375" s="24" t="s">
        <v>107</v>
      </c>
      <c r="B6375" s="24" t="s">
        <v>101</v>
      </c>
      <c r="C6375" s="24" t="s">
        <v>48</v>
      </c>
      <c r="D6375" s="24">
        <v>2013</v>
      </c>
      <c r="E6375" s="24" t="s">
        <v>106</v>
      </c>
      <c r="F6375">
        <f>IF(AND(A6375="PSA Testing", E6375= "Utilization Rate (per 100,000 patients)"),
SUMIFS(PSA!$D:$D,PSA!$A:$A,C6375,PSA!$G:$G,D6375),
IF(AND(A6375="Colorectal Cancer Screening", E6375="Utilization Rate (per 100,000 patients)"),
SUMIFS(COL!$D:$D,COL!$A:$A,C6375,COL!$G:$G, D6375),
IF(AND(A6375="Cervical Cancer Screening", E6375="Utilization Rate (per 100,000 patients)"),
SUMIFS(CERV!$D:$D,CERV!$A:$A,C6375,CERV!$G:$G,D6375),
IF(AND(A6375="Cancer Screening for CKD patients", E6375="Utilization Rate (per 100,000 patients)"),
SUMIFS(CANSCRN!$D:$D,CANSCRN!$A:$A,C6375,CANSCRN!$G:$G,D6375),
IF(AND(A6375="PSA Testing", E6375="Cost per service ($USD)"),
SUMIFS(PSA!$E:$E,PSA!$A:$A,C6375,PSA!$G:$G,D6375),
IF(AND(A6375="Colorectal Cancer Screening", E6375="Cost per service ($USD)"),
SUMIFS(COL!$E:$E,COL!$A:$A,C6375,COL!$G:$G,D6375),
IF(AND(A6375="Cervical Cancer Screening", E6375="Cost per service ($USD)"),
SUMIFS(CERV!$E:$E,CERV!$A:$A,C6375,CERV!$G:$G,D6375),
IF(AND(A6375="Cancer Screening for CKD patients", E6375="Cost per service ($USD)"),
SUMIFS(CANSCRN!$E:$E,CANSCRN!$A:$A,C6375,CANSCRN!$G:$G,D6375),
IF(AND(A6375="PSA Testing", E6375="Total Expenditure ($USD per 100,000 patients)"),
SUMIFS(PSA!$F:$F,PSA!$A:$A,C6375,PSA!$G:$G,D6375),
IF(AND(A6375="Colorectal Cancer Screening", E6375="Total Expenditure ($USD per 100,000 patients)"),
SUMIFS(COL!$F:$F,COL!$A:$A,C6375,COL!$G:$G,D6375),
IF(AND(A6375="Cervical Cancer Screening", E6375="Total Expenditure ($USD per 100,000 patients)"),
SUMIFS(CERV!$F:$F,CERV!$A:$A,C6375,CERV!$G:$G,D6375),
SUMIFS(CANSCRN!$F:$F,CANSCRN!$A:$A,C6375,CANSCRN!$G:$G,D6375))))))))))))</f>
        <v>129.0423529</v>
      </c>
    </row>
    <row r="6376" spans="1:6" x14ac:dyDescent="0.2">
      <c r="A6376" s="24" t="s">
        <v>107</v>
      </c>
      <c r="B6376" s="24" t="s">
        <v>101</v>
      </c>
      <c r="C6376" s="24" t="s">
        <v>48</v>
      </c>
      <c r="D6376" s="24">
        <v>2014</v>
      </c>
      <c r="E6376" s="24" t="s">
        <v>106</v>
      </c>
      <c r="F6376">
        <f>IF(AND(A6376="PSA Testing", E6376= "Utilization Rate (per 100,000 patients)"),
SUMIFS(PSA!$D:$D,PSA!$A:$A,C6376,PSA!$G:$G,D6376),
IF(AND(A6376="Colorectal Cancer Screening", E6376="Utilization Rate (per 100,000 patients)"),
SUMIFS(COL!$D:$D,COL!$A:$A,C6376,COL!$G:$G, D6376),
IF(AND(A6376="Cervical Cancer Screening", E6376="Utilization Rate (per 100,000 patients)"),
SUMIFS(CERV!$D:$D,CERV!$A:$A,C6376,CERV!$G:$G,D6376),
IF(AND(A6376="Cancer Screening for CKD patients", E6376="Utilization Rate (per 100,000 patients)"),
SUMIFS(CANSCRN!$D:$D,CANSCRN!$A:$A,C6376,CANSCRN!$G:$G,D6376),
IF(AND(A6376="PSA Testing", E6376="Cost per service ($USD)"),
SUMIFS(PSA!$E:$E,PSA!$A:$A,C6376,PSA!$G:$G,D6376),
IF(AND(A6376="Colorectal Cancer Screening", E6376="Cost per service ($USD)"),
SUMIFS(COL!$E:$E,COL!$A:$A,C6376,COL!$G:$G,D6376),
IF(AND(A6376="Cervical Cancer Screening", E6376="Cost per service ($USD)"),
SUMIFS(CERV!$E:$E,CERV!$A:$A,C6376,CERV!$G:$G,D6376),
IF(AND(A6376="Cancer Screening for CKD patients", E6376="Cost per service ($USD)"),
SUMIFS(CANSCRN!$E:$E,CANSCRN!$A:$A,C6376,CANSCRN!$G:$G,D6376),
IF(AND(A6376="PSA Testing", E6376="Total Expenditure ($USD per 100,000 patients)"),
SUMIFS(PSA!$F:$F,PSA!$A:$A,C6376,PSA!$G:$G,D6376),
IF(AND(A6376="Colorectal Cancer Screening", E6376="Total Expenditure ($USD per 100,000 patients)"),
SUMIFS(COL!$F:$F,COL!$A:$A,C6376,COL!$G:$G,D6376),
IF(AND(A6376="Cervical Cancer Screening", E6376="Total Expenditure ($USD per 100,000 patients)"),
SUMIFS(CERV!$F:$F,CERV!$A:$A,C6376,CERV!$G:$G,D6376),
SUMIFS(CANSCRN!$F:$F,CANSCRN!$A:$A,C6376,CANSCRN!$G:$G,D6376))))))))))))</f>
        <v>165.65458820000001</v>
      </c>
    </row>
    <row r="6377" spans="1:6" x14ac:dyDescent="0.2">
      <c r="A6377" s="24" t="s">
        <v>107</v>
      </c>
      <c r="B6377" s="24" t="s">
        <v>101</v>
      </c>
      <c r="C6377" s="24" t="s">
        <v>48</v>
      </c>
      <c r="D6377" s="24">
        <v>2015</v>
      </c>
      <c r="E6377" s="24" t="s">
        <v>106</v>
      </c>
      <c r="F6377">
        <f>IF(AND(A6377="PSA Testing", E6377= "Utilization Rate (per 100,000 patients)"),
SUMIFS(PSA!$D:$D,PSA!$A:$A,C6377,PSA!$G:$G,D6377),
IF(AND(A6377="Colorectal Cancer Screening", E6377="Utilization Rate (per 100,000 patients)"),
SUMIFS(COL!$D:$D,COL!$A:$A,C6377,COL!$G:$G, D6377),
IF(AND(A6377="Cervical Cancer Screening", E6377="Utilization Rate (per 100,000 patients)"),
SUMIFS(CERV!$D:$D,CERV!$A:$A,C6377,CERV!$G:$G,D6377),
IF(AND(A6377="Cancer Screening for CKD patients", E6377="Utilization Rate (per 100,000 patients)"),
SUMIFS(CANSCRN!$D:$D,CANSCRN!$A:$A,C6377,CANSCRN!$G:$G,D6377),
IF(AND(A6377="PSA Testing", E6377="Cost per service ($USD)"),
SUMIFS(PSA!$E:$E,PSA!$A:$A,C6377,PSA!$G:$G,D6377),
IF(AND(A6377="Colorectal Cancer Screening", E6377="Cost per service ($USD)"),
SUMIFS(COL!$E:$E,COL!$A:$A,C6377,COL!$G:$G,D6377),
IF(AND(A6377="Cervical Cancer Screening", E6377="Cost per service ($USD)"),
SUMIFS(CERV!$E:$E,CERV!$A:$A,C6377,CERV!$G:$G,D6377),
IF(AND(A6377="Cancer Screening for CKD patients", E6377="Cost per service ($USD)"),
SUMIFS(CANSCRN!$E:$E,CANSCRN!$A:$A,C6377,CANSCRN!$G:$G,D6377),
IF(AND(A6377="PSA Testing", E6377="Total Expenditure ($USD per 100,000 patients)"),
SUMIFS(PSA!$F:$F,PSA!$A:$A,C6377,PSA!$G:$G,D6377),
IF(AND(A6377="Colorectal Cancer Screening", E6377="Total Expenditure ($USD per 100,000 patients)"),
SUMIFS(COL!$F:$F,COL!$A:$A,C6377,COL!$G:$G,D6377),
IF(AND(A6377="Cervical Cancer Screening", E6377="Total Expenditure ($USD per 100,000 patients)"),
SUMIFS(CERV!$F:$F,CERV!$A:$A,C6377,CERV!$G:$G,D6377),
SUMIFS(CANSCRN!$F:$F,CANSCRN!$A:$A,C6377,CANSCRN!$G:$G,D6377))))))))))))</f>
        <v>161.32573529999999</v>
      </c>
    </row>
    <row r="6378" spans="1:6" x14ac:dyDescent="0.2">
      <c r="A6378" s="24" t="s">
        <v>107</v>
      </c>
      <c r="B6378" s="24" t="s">
        <v>101</v>
      </c>
      <c r="C6378" s="24" t="s">
        <v>48</v>
      </c>
      <c r="D6378" s="24">
        <v>2016</v>
      </c>
      <c r="E6378" s="24" t="s">
        <v>106</v>
      </c>
      <c r="F6378">
        <f>IF(AND(A6378="PSA Testing", E6378= "Utilization Rate (per 100,000 patients)"),
SUMIFS(PSA!$D:$D,PSA!$A:$A,C6378,PSA!$G:$G,D6378),
IF(AND(A6378="Colorectal Cancer Screening", E6378="Utilization Rate (per 100,000 patients)"),
SUMIFS(COL!$D:$D,COL!$A:$A,C6378,COL!$G:$G, D6378),
IF(AND(A6378="Cervical Cancer Screening", E6378="Utilization Rate (per 100,000 patients)"),
SUMIFS(CERV!$D:$D,CERV!$A:$A,C6378,CERV!$G:$G,D6378),
IF(AND(A6378="Cancer Screening for CKD patients", E6378="Utilization Rate (per 100,000 patients)"),
SUMIFS(CANSCRN!$D:$D,CANSCRN!$A:$A,C6378,CANSCRN!$G:$G,D6378),
IF(AND(A6378="PSA Testing", E6378="Cost per service ($USD)"),
SUMIFS(PSA!$E:$E,PSA!$A:$A,C6378,PSA!$G:$G,D6378),
IF(AND(A6378="Colorectal Cancer Screening", E6378="Cost per service ($USD)"),
SUMIFS(COL!$E:$E,COL!$A:$A,C6378,COL!$G:$G,D6378),
IF(AND(A6378="Cervical Cancer Screening", E6378="Cost per service ($USD)"),
SUMIFS(CERV!$E:$E,CERV!$A:$A,C6378,CERV!$G:$G,D6378),
IF(AND(A6378="Cancer Screening for CKD patients", E6378="Cost per service ($USD)"),
SUMIFS(CANSCRN!$E:$E,CANSCRN!$A:$A,C6378,CANSCRN!$G:$G,D6378),
IF(AND(A6378="PSA Testing", E6378="Total Expenditure ($USD per 100,000 patients)"),
SUMIFS(PSA!$F:$F,PSA!$A:$A,C6378,PSA!$G:$G,D6378),
IF(AND(A6378="Colorectal Cancer Screening", E6378="Total Expenditure ($USD per 100,000 patients)"),
SUMIFS(COL!$F:$F,COL!$A:$A,C6378,COL!$G:$G,D6378),
IF(AND(A6378="Cervical Cancer Screening", E6378="Total Expenditure ($USD per 100,000 patients)"),
SUMIFS(CERV!$F:$F,CERV!$A:$A,C6378,CERV!$G:$G,D6378),
SUMIFS(CANSCRN!$F:$F,CANSCRN!$A:$A,C6378,CANSCRN!$G:$G,D6378))))))))))))</f>
        <v>122.203</v>
      </c>
    </row>
    <row r="6379" spans="1:6" x14ac:dyDescent="0.2">
      <c r="A6379" s="24" t="s">
        <v>107</v>
      </c>
      <c r="B6379" s="24" t="s">
        <v>101</v>
      </c>
      <c r="C6379" s="24" t="s">
        <v>48</v>
      </c>
      <c r="D6379" s="24">
        <v>2017</v>
      </c>
      <c r="E6379" s="24" t="s">
        <v>106</v>
      </c>
      <c r="F6379">
        <f>IF(AND(A6379="PSA Testing", E6379= "Utilization Rate (per 100,000 patients)"),
SUMIFS(PSA!$D:$D,PSA!$A:$A,C6379,PSA!$G:$G,D6379),
IF(AND(A6379="Colorectal Cancer Screening", E6379="Utilization Rate (per 100,000 patients)"),
SUMIFS(COL!$D:$D,COL!$A:$A,C6379,COL!$G:$G, D6379),
IF(AND(A6379="Cervical Cancer Screening", E6379="Utilization Rate (per 100,000 patients)"),
SUMIFS(CERV!$D:$D,CERV!$A:$A,C6379,CERV!$G:$G,D6379),
IF(AND(A6379="Cancer Screening for CKD patients", E6379="Utilization Rate (per 100,000 patients)"),
SUMIFS(CANSCRN!$D:$D,CANSCRN!$A:$A,C6379,CANSCRN!$G:$G,D6379),
IF(AND(A6379="PSA Testing", E6379="Cost per service ($USD)"),
SUMIFS(PSA!$E:$E,PSA!$A:$A,C6379,PSA!$G:$G,D6379),
IF(AND(A6379="Colorectal Cancer Screening", E6379="Cost per service ($USD)"),
SUMIFS(COL!$E:$E,COL!$A:$A,C6379,COL!$G:$G,D6379),
IF(AND(A6379="Cervical Cancer Screening", E6379="Cost per service ($USD)"),
SUMIFS(CERV!$E:$E,CERV!$A:$A,C6379,CERV!$G:$G,D6379),
IF(AND(A6379="Cancer Screening for CKD patients", E6379="Cost per service ($USD)"),
SUMIFS(CANSCRN!$E:$E,CANSCRN!$A:$A,C6379,CANSCRN!$G:$G,D6379),
IF(AND(A6379="PSA Testing", E6379="Total Expenditure ($USD per 100,000 patients)"),
SUMIFS(PSA!$F:$F,PSA!$A:$A,C6379,PSA!$G:$G,D6379),
IF(AND(A6379="Colorectal Cancer Screening", E6379="Total Expenditure ($USD per 100,000 patients)"),
SUMIFS(COL!$F:$F,COL!$A:$A,C6379,COL!$G:$G,D6379),
IF(AND(A6379="Cervical Cancer Screening", E6379="Total Expenditure ($USD per 100,000 patients)"),
SUMIFS(CERV!$F:$F,CERV!$A:$A,C6379,CERV!$G:$G,D6379),
SUMIFS(CANSCRN!$F:$F,CANSCRN!$A:$A,C6379,CANSCRN!$G:$G,D6379))))))))))))</f>
        <v>226.0797297</v>
      </c>
    </row>
    <row r="6380" spans="1:6" x14ac:dyDescent="0.2">
      <c r="A6380" s="24" t="s">
        <v>107</v>
      </c>
      <c r="B6380" s="24" t="s">
        <v>101</v>
      </c>
      <c r="C6380" s="24" t="s">
        <v>48</v>
      </c>
      <c r="D6380" s="24">
        <v>2018</v>
      </c>
      <c r="E6380" s="24" t="s">
        <v>106</v>
      </c>
      <c r="F6380">
        <f>IF(AND(A6380="PSA Testing", E6380= "Utilization Rate (per 100,000 patients)"),
SUMIFS(PSA!$D:$D,PSA!$A:$A,C6380,PSA!$G:$G,D6380),
IF(AND(A6380="Colorectal Cancer Screening", E6380="Utilization Rate (per 100,000 patients)"),
SUMIFS(COL!$D:$D,COL!$A:$A,C6380,COL!$G:$G, D6380),
IF(AND(A6380="Cervical Cancer Screening", E6380="Utilization Rate (per 100,000 patients)"),
SUMIFS(CERV!$D:$D,CERV!$A:$A,C6380,CERV!$G:$G,D6380),
IF(AND(A6380="Cancer Screening for CKD patients", E6380="Utilization Rate (per 100,000 patients)"),
SUMIFS(CANSCRN!$D:$D,CANSCRN!$A:$A,C6380,CANSCRN!$G:$G,D6380),
IF(AND(A6380="PSA Testing", E6380="Cost per service ($USD)"),
SUMIFS(PSA!$E:$E,PSA!$A:$A,C6380,PSA!$G:$G,D6380),
IF(AND(A6380="Colorectal Cancer Screening", E6380="Cost per service ($USD)"),
SUMIFS(COL!$E:$E,COL!$A:$A,C6380,COL!$G:$G,D6380),
IF(AND(A6380="Cervical Cancer Screening", E6380="Cost per service ($USD)"),
SUMIFS(CERV!$E:$E,CERV!$A:$A,C6380,CERV!$G:$G,D6380),
IF(AND(A6380="Cancer Screening for CKD patients", E6380="Cost per service ($USD)"),
SUMIFS(CANSCRN!$E:$E,CANSCRN!$A:$A,C6380,CANSCRN!$G:$G,D6380),
IF(AND(A6380="PSA Testing", E6380="Total Expenditure ($USD per 100,000 patients)"),
SUMIFS(PSA!$F:$F,PSA!$A:$A,C6380,PSA!$G:$G,D6380),
IF(AND(A6380="Colorectal Cancer Screening", E6380="Total Expenditure ($USD per 100,000 patients)"),
SUMIFS(COL!$F:$F,COL!$A:$A,C6380,COL!$G:$G,D6380),
IF(AND(A6380="Cervical Cancer Screening", E6380="Total Expenditure ($USD per 100,000 patients)"),
SUMIFS(CERV!$F:$F,CERV!$A:$A,C6380,CERV!$G:$G,D6380),
SUMIFS(CANSCRN!$F:$F,CANSCRN!$A:$A,C6380,CANSCRN!$G:$G,D6380))))))))))))</f>
        <v>140.41886360000001</v>
      </c>
    </row>
    <row r="6381" spans="1:6" x14ac:dyDescent="0.2">
      <c r="A6381" s="24" t="s">
        <v>107</v>
      </c>
      <c r="B6381" s="24" t="s">
        <v>101</v>
      </c>
      <c r="C6381" s="24" t="s">
        <v>48</v>
      </c>
      <c r="D6381" s="24">
        <v>2019</v>
      </c>
      <c r="E6381" s="24" t="s">
        <v>106</v>
      </c>
      <c r="F6381">
        <f>IF(AND(A6381="PSA Testing", E6381= "Utilization Rate (per 100,000 patients)"),
SUMIFS(PSA!$D:$D,PSA!$A:$A,C6381,PSA!$G:$G,D6381),
IF(AND(A6381="Colorectal Cancer Screening", E6381="Utilization Rate (per 100,000 patients)"),
SUMIFS(COL!$D:$D,COL!$A:$A,C6381,COL!$G:$G, D6381),
IF(AND(A6381="Cervical Cancer Screening", E6381="Utilization Rate (per 100,000 patients)"),
SUMIFS(CERV!$D:$D,CERV!$A:$A,C6381,CERV!$G:$G,D6381),
IF(AND(A6381="Cancer Screening for CKD patients", E6381="Utilization Rate (per 100,000 patients)"),
SUMIFS(CANSCRN!$D:$D,CANSCRN!$A:$A,C6381,CANSCRN!$G:$G,D6381),
IF(AND(A6381="PSA Testing", E6381="Cost per service ($USD)"),
SUMIFS(PSA!$E:$E,PSA!$A:$A,C6381,PSA!$G:$G,D6381),
IF(AND(A6381="Colorectal Cancer Screening", E6381="Cost per service ($USD)"),
SUMIFS(COL!$E:$E,COL!$A:$A,C6381,COL!$G:$G,D6381),
IF(AND(A6381="Cervical Cancer Screening", E6381="Cost per service ($USD)"),
SUMIFS(CERV!$E:$E,CERV!$A:$A,C6381,CERV!$G:$G,D6381),
IF(AND(A6381="Cancer Screening for CKD patients", E6381="Cost per service ($USD)"),
SUMIFS(CANSCRN!$E:$E,CANSCRN!$A:$A,C6381,CANSCRN!$G:$G,D6381),
IF(AND(A6381="PSA Testing", E6381="Total Expenditure ($USD per 100,000 patients)"),
SUMIFS(PSA!$F:$F,PSA!$A:$A,C6381,PSA!$G:$G,D6381),
IF(AND(A6381="Colorectal Cancer Screening", E6381="Total Expenditure ($USD per 100,000 patients)"),
SUMIFS(COL!$F:$F,COL!$A:$A,C6381,COL!$G:$G,D6381),
IF(AND(A6381="Cervical Cancer Screening", E6381="Total Expenditure ($USD per 100,000 patients)"),
SUMIFS(CERV!$F:$F,CERV!$A:$A,C6381,CERV!$G:$G,D6381),
SUMIFS(CANSCRN!$F:$F,CANSCRN!$A:$A,C6381,CANSCRN!$G:$G,D6381))))))))))))</f>
        <v>111.59769230000001</v>
      </c>
    </row>
    <row r="6382" spans="1:6" x14ac:dyDescent="0.2">
      <c r="A6382" s="24" t="s">
        <v>107</v>
      </c>
      <c r="B6382" s="24" t="s">
        <v>101</v>
      </c>
      <c r="C6382" s="24" t="s">
        <v>49</v>
      </c>
      <c r="D6382" s="24">
        <v>2009</v>
      </c>
      <c r="E6382" s="24" t="s">
        <v>106</v>
      </c>
      <c r="F6382">
        <f>IF(AND(A6382="PSA Testing", E6382= "Utilization Rate (per 100,000 patients)"),
SUMIFS(PSA!$D:$D,PSA!$A:$A,C6382,PSA!$G:$G,D6382),
IF(AND(A6382="Colorectal Cancer Screening", E6382="Utilization Rate (per 100,000 patients)"),
SUMIFS(COL!$D:$D,COL!$A:$A,C6382,COL!$G:$G, D6382),
IF(AND(A6382="Cervical Cancer Screening", E6382="Utilization Rate (per 100,000 patients)"),
SUMIFS(CERV!$D:$D,CERV!$A:$A,C6382,CERV!$G:$G,D6382),
IF(AND(A6382="Cancer Screening for CKD patients", E6382="Utilization Rate (per 100,000 patients)"),
SUMIFS(CANSCRN!$D:$D,CANSCRN!$A:$A,C6382,CANSCRN!$G:$G,D6382),
IF(AND(A6382="PSA Testing", E6382="Cost per service ($USD)"),
SUMIFS(PSA!$E:$E,PSA!$A:$A,C6382,PSA!$G:$G,D6382),
IF(AND(A6382="Colorectal Cancer Screening", E6382="Cost per service ($USD)"),
SUMIFS(COL!$E:$E,COL!$A:$A,C6382,COL!$G:$G,D6382),
IF(AND(A6382="Cervical Cancer Screening", E6382="Cost per service ($USD)"),
SUMIFS(CERV!$E:$E,CERV!$A:$A,C6382,CERV!$G:$G,D6382),
IF(AND(A6382="Cancer Screening for CKD patients", E6382="Cost per service ($USD)"),
SUMIFS(CANSCRN!$E:$E,CANSCRN!$A:$A,C6382,CANSCRN!$G:$G,D6382),
IF(AND(A6382="PSA Testing", E6382="Total Expenditure ($USD per 100,000 patients)"),
SUMIFS(PSA!$F:$F,PSA!$A:$A,C6382,PSA!$G:$G,D6382),
IF(AND(A6382="Colorectal Cancer Screening", E6382="Total Expenditure ($USD per 100,000 patients)"),
SUMIFS(COL!$F:$F,COL!$A:$A,C6382,COL!$G:$G,D6382),
IF(AND(A6382="Cervical Cancer Screening", E6382="Total Expenditure ($USD per 100,000 patients)"),
SUMIFS(CERV!$F:$F,CERV!$A:$A,C6382,CERV!$G:$G,D6382),
SUMIFS(CANSCRN!$F:$F,CANSCRN!$A:$A,C6382,CANSCRN!$G:$G,D6382))))))))))))</f>
        <v>82.226344089999998</v>
      </c>
    </row>
    <row r="6383" spans="1:6" x14ac:dyDescent="0.2">
      <c r="A6383" s="24" t="s">
        <v>107</v>
      </c>
      <c r="B6383" s="24" t="s">
        <v>101</v>
      </c>
      <c r="C6383" s="24" t="s">
        <v>49</v>
      </c>
      <c r="D6383" s="24">
        <v>2010</v>
      </c>
      <c r="E6383" s="24" t="s">
        <v>106</v>
      </c>
      <c r="F6383">
        <f>IF(AND(A6383="PSA Testing", E6383= "Utilization Rate (per 100,000 patients)"),
SUMIFS(PSA!$D:$D,PSA!$A:$A,C6383,PSA!$G:$G,D6383),
IF(AND(A6383="Colorectal Cancer Screening", E6383="Utilization Rate (per 100,000 patients)"),
SUMIFS(COL!$D:$D,COL!$A:$A,C6383,COL!$G:$G, D6383),
IF(AND(A6383="Cervical Cancer Screening", E6383="Utilization Rate (per 100,000 patients)"),
SUMIFS(CERV!$D:$D,CERV!$A:$A,C6383,CERV!$G:$G,D6383),
IF(AND(A6383="Cancer Screening for CKD patients", E6383="Utilization Rate (per 100,000 patients)"),
SUMIFS(CANSCRN!$D:$D,CANSCRN!$A:$A,C6383,CANSCRN!$G:$G,D6383),
IF(AND(A6383="PSA Testing", E6383="Cost per service ($USD)"),
SUMIFS(PSA!$E:$E,PSA!$A:$A,C6383,PSA!$G:$G,D6383),
IF(AND(A6383="Colorectal Cancer Screening", E6383="Cost per service ($USD)"),
SUMIFS(COL!$E:$E,COL!$A:$A,C6383,COL!$G:$G,D6383),
IF(AND(A6383="Cervical Cancer Screening", E6383="Cost per service ($USD)"),
SUMIFS(CERV!$E:$E,CERV!$A:$A,C6383,CERV!$G:$G,D6383),
IF(AND(A6383="Cancer Screening for CKD patients", E6383="Cost per service ($USD)"),
SUMIFS(CANSCRN!$E:$E,CANSCRN!$A:$A,C6383,CANSCRN!$G:$G,D6383),
IF(AND(A6383="PSA Testing", E6383="Total Expenditure ($USD per 100,000 patients)"),
SUMIFS(PSA!$F:$F,PSA!$A:$A,C6383,PSA!$G:$G,D6383),
IF(AND(A6383="Colorectal Cancer Screening", E6383="Total Expenditure ($USD per 100,000 patients)"),
SUMIFS(COL!$F:$F,COL!$A:$A,C6383,COL!$G:$G,D6383),
IF(AND(A6383="Cervical Cancer Screening", E6383="Total Expenditure ($USD per 100,000 patients)"),
SUMIFS(CERV!$F:$F,CERV!$A:$A,C6383,CERV!$G:$G,D6383),
SUMIFS(CANSCRN!$F:$F,CANSCRN!$A:$A,C6383,CANSCRN!$G:$G,D6383))))))))))))</f>
        <v>86.566451610000001</v>
      </c>
    </row>
    <row r="6384" spans="1:6" x14ac:dyDescent="0.2">
      <c r="A6384" s="24" t="s">
        <v>107</v>
      </c>
      <c r="B6384" s="24" t="s">
        <v>101</v>
      </c>
      <c r="C6384" s="24" t="s">
        <v>49</v>
      </c>
      <c r="D6384" s="24">
        <v>2011</v>
      </c>
      <c r="E6384" s="24" t="s">
        <v>106</v>
      </c>
      <c r="F6384">
        <f>IF(AND(A6384="PSA Testing", E6384= "Utilization Rate (per 100,000 patients)"),
SUMIFS(PSA!$D:$D,PSA!$A:$A,C6384,PSA!$G:$G,D6384),
IF(AND(A6384="Colorectal Cancer Screening", E6384="Utilization Rate (per 100,000 patients)"),
SUMIFS(COL!$D:$D,COL!$A:$A,C6384,COL!$G:$G, D6384),
IF(AND(A6384="Cervical Cancer Screening", E6384="Utilization Rate (per 100,000 patients)"),
SUMIFS(CERV!$D:$D,CERV!$A:$A,C6384,CERV!$G:$G,D6384),
IF(AND(A6384="Cancer Screening for CKD patients", E6384="Utilization Rate (per 100,000 patients)"),
SUMIFS(CANSCRN!$D:$D,CANSCRN!$A:$A,C6384,CANSCRN!$G:$G,D6384),
IF(AND(A6384="PSA Testing", E6384="Cost per service ($USD)"),
SUMIFS(PSA!$E:$E,PSA!$A:$A,C6384,PSA!$G:$G,D6384),
IF(AND(A6384="Colorectal Cancer Screening", E6384="Cost per service ($USD)"),
SUMIFS(COL!$E:$E,COL!$A:$A,C6384,COL!$G:$G,D6384),
IF(AND(A6384="Cervical Cancer Screening", E6384="Cost per service ($USD)"),
SUMIFS(CERV!$E:$E,CERV!$A:$A,C6384,CERV!$G:$G,D6384),
IF(AND(A6384="Cancer Screening for CKD patients", E6384="Cost per service ($USD)"),
SUMIFS(CANSCRN!$E:$E,CANSCRN!$A:$A,C6384,CANSCRN!$G:$G,D6384),
IF(AND(A6384="PSA Testing", E6384="Total Expenditure ($USD per 100,000 patients)"),
SUMIFS(PSA!$F:$F,PSA!$A:$A,C6384,PSA!$G:$G,D6384),
IF(AND(A6384="Colorectal Cancer Screening", E6384="Total Expenditure ($USD per 100,000 patients)"),
SUMIFS(COL!$F:$F,COL!$A:$A,C6384,COL!$G:$G,D6384),
IF(AND(A6384="Cervical Cancer Screening", E6384="Total Expenditure ($USD per 100,000 patients)"),
SUMIFS(CERV!$F:$F,CERV!$A:$A,C6384,CERV!$G:$G,D6384),
SUMIFS(CANSCRN!$F:$F,CANSCRN!$A:$A,C6384,CANSCRN!$G:$G,D6384))))))))))))</f>
        <v>87.381</v>
      </c>
    </row>
    <row r="6385" spans="1:6" x14ac:dyDescent="0.2">
      <c r="A6385" s="24" t="s">
        <v>107</v>
      </c>
      <c r="B6385" s="24" t="s">
        <v>101</v>
      </c>
      <c r="C6385" s="24" t="s">
        <v>49</v>
      </c>
      <c r="D6385" s="24">
        <v>2012</v>
      </c>
      <c r="E6385" s="24" t="s">
        <v>106</v>
      </c>
      <c r="F6385">
        <f>IF(AND(A6385="PSA Testing", E6385= "Utilization Rate (per 100,000 patients)"),
SUMIFS(PSA!$D:$D,PSA!$A:$A,C6385,PSA!$G:$G,D6385),
IF(AND(A6385="Colorectal Cancer Screening", E6385="Utilization Rate (per 100,000 patients)"),
SUMIFS(COL!$D:$D,COL!$A:$A,C6385,COL!$G:$G, D6385),
IF(AND(A6385="Cervical Cancer Screening", E6385="Utilization Rate (per 100,000 patients)"),
SUMIFS(CERV!$D:$D,CERV!$A:$A,C6385,CERV!$G:$G,D6385),
IF(AND(A6385="Cancer Screening for CKD patients", E6385="Utilization Rate (per 100,000 patients)"),
SUMIFS(CANSCRN!$D:$D,CANSCRN!$A:$A,C6385,CANSCRN!$G:$G,D6385),
IF(AND(A6385="PSA Testing", E6385="Cost per service ($USD)"),
SUMIFS(PSA!$E:$E,PSA!$A:$A,C6385,PSA!$G:$G,D6385),
IF(AND(A6385="Colorectal Cancer Screening", E6385="Cost per service ($USD)"),
SUMIFS(COL!$E:$E,COL!$A:$A,C6385,COL!$G:$G,D6385),
IF(AND(A6385="Cervical Cancer Screening", E6385="Cost per service ($USD)"),
SUMIFS(CERV!$E:$E,CERV!$A:$A,C6385,CERV!$G:$G,D6385),
IF(AND(A6385="Cancer Screening for CKD patients", E6385="Cost per service ($USD)"),
SUMIFS(CANSCRN!$E:$E,CANSCRN!$A:$A,C6385,CANSCRN!$G:$G,D6385),
IF(AND(A6385="PSA Testing", E6385="Total Expenditure ($USD per 100,000 patients)"),
SUMIFS(PSA!$F:$F,PSA!$A:$A,C6385,PSA!$G:$G,D6385),
IF(AND(A6385="Colorectal Cancer Screening", E6385="Total Expenditure ($USD per 100,000 patients)"),
SUMIFS(COL!$F:$F,COL!$A:$A,C6385,COL!$G:$G,D6385),
IF(AND(A6385="Cervical Cancer Screening", E6385="Total Expenditure ($USD per 100,000 patients)"),
SUMIFS(CERV!$F:$F,CERV!$A:$A,C6385,CERV!$G:$G,D6385),
SUMIFS(CANSCRN!$F:$F,CANSCRN!$A:$A,C6385,CANSCRN!$G:$G,D6385))))))))))))</f>
        <v>88.548653849999994</v>
      </c>
    </row>
    <row r="6386" spans="1:6" x14ac:dyDescent="0.2">
      <c r="A6386" s="24" t="s">
        <v>107</v>
      </c>
      <c r="B6386" s="24" t="s">
        <v>101</v>
      </c>
      <c r="C6386" s="24" t="s">
        <v>49</v>
      </c>
      <c r="D6386" s="24">
        <v>2013</v>
      </c>
      <c r="E6386" s="24" t="s">
        <v>106</v>
      </c>
      <c r="F6386">
        <f>IF(AND(A6386="PSA Testing", E6386= "Utilization Rate (per 100,000 patients)"),
SUMIFS(PSA!$D:$D,PSA!$A:$A,C6386,PSA!$G:$G,D6386),
IF(AND(A6386="Colorectal Cancer Screening", E6386="Utilization Rate (per 100,000 patients)"),
SUMIFS(COL!$D:$D,COL!$A:$A,C6386,COL!$G:$G, D6386),
IF(AND(A6386="Cervical Cancer Screening", E6386="Utilization Rate (per 100,000 patients)"),
SUMIFS(CERV!$D:$D,CERV!$A:$A,C6386,CERV!$G:$G,D6386),
IF(AND(A6386="Cancer Screening for CKD patients", E6386="Utilization Rate (per 100,000 patients)"),
SUMIFS(CANSCRN!$D:$D,CANSCRN!$A:$A,C6386,CANSCRN!$G:$G,D6386),
IF(AND(A6386="PSA Testing", E6386="Cost per service ($USD)"),
SUMIFS(PSA!$E:$E,PSA!$A:$A,C6386,PSA!$G:$G,D6386),
IF(AND(A6386="Colorectal Cancer Screening", E6386="Cost per service ($USD)"),
SUMIFS(COL!$E:$E,COL!$A:$A,C6386,COL!$G:$G,D6386),
IF(AND(A6386="Cervical Cancer Screening", E6386="Cost per service ($USD)"),
SUMIFS(CERV!$E:$E,CERV!$A:$A,C6386,CERV!$G:$G,D6386),
IF(AND(A6386="Cancer Screening for CKD patients", E6386="Cost per service ($USD)"),
SUMIFS(CANSCRN!$E:$E,CANSCRN!$A:$A,C6386,CANSCRN!$G:$G,D6386),
IF(AND(A6386="PSA Testing", E6386="Total Expenditure ($USD per 100,000 patients)"),
SUMIFS(PSA!$F:$F,PSA!$A:$A,C6386,PSA!$G:$G,D6386),
IF(AND(A6386="Colorectal Cancer Screening", E6386="Total Expenditure ($USD per 100,000 patients)"),
SUMIFS(COL!$F:$F,COL!$A:$A,C6386,COL!$G:$G,D6386),
IF(AND(A6386="Cervical Cancer Screening", E6386="Total Expenditure ($USD per 100,000 patients)"),
SUMIFS(CERV!$F:$F,CERV!$A:$A,C6386,CERV!$G:$G,D6386),
SUMIFS(CANSCRN!$F:$F,CANSCRN!$A:$A,C6386,CANSCRN!$G:$G,D6386))))))))))))</f>
        <v>69.725192309999997</v>
      </c>
    </row>
    <row r="6387" spans="1:6" x14ac:dyDescent="0.2">
      <c r="A6387" s="24" t="s">
        <v>107</v>
      </c>
      <c r="B6387" s="24" t="s">
        <v>101</v>
      </c>
      <c r="C6387" s="24" t="s">
        <v>49</v>
      </c>
      <c r="D6387" s="24">
        <v>2014</v>
      </c>
      <c r="E6387" s="24" t="s">
        <v>106</v>
      </c>
      <c r="F6387">
        <f>IF(AND(A6387="PSA Testing", E6387= "Utilization Rate (per 100,000 patients)"),
SUMIFS(PSA!$D:$D,PSA!$A:$A,C6387,PSA!$G:$G,D6387),
IF(AND(A6387="Colorectal Cancer Screening", E6387="Utilization Rate (per 100,000 patients)"),
SUMIFS(COL!$D:$D,COL!$A:$A,C6387,COL!$G:$G, D6387),
IF(AND(A6387="Cervical Cancer Screening", E6387="Utilization Rate (per 100,000 patients)"),
SUMIFS(CERV!$D:$D,CERV!$A:$A,C6387,CERV!$G:$G,D6387),
IF(AND(A6387="Cancer Screening for CKD patients", E6387="Utilization Rate (per 100,000 patients)"),
SUMIFS(CANSCRN!$D:$D,CANSCRN!$A:$A,C6387,CANSCRN!$G:$G,D6387),
IF(AND(A6387="PSA Testing", E6387="Cost per service ($USD)"),
SUMIFS(PSA!$E:$E,PSA!$A:$A,C6387,PSA!$G:$G,D6387),
IF(AND(A6387="Colorectal Cancer Screening", E6387="Cost per service ($USD)"),
SUMIFS(COL!$E:$E,COL!$A:$A,C6387,COL!$G:$G,D6387),
IF(AND(A6387="Cervical Cancer Screening", E6387="Cost per service ($USD)"),
SUMIFS(CERV!$E:$E,CERV!$A:$A,C6387,CERV!$G:$G,D6387),
IF(AND(A6387="Cancer Screening for CKD patients", E6387="Cost per service ($USD)"),
SUMIFS(CANSCRN!$E:$E,CANSCRN!$A:$A,C6387,CANSCRN!$G:$G,D6387),
IF(AND(A6387="PSA Testing", E6387="Total Expenditure ($USD per 100,000 patients)"),
SUMIFS(PSA!$F:$F,PSA!$A:$A,C6387,PSA!$G:$G,D6387),
IF(AND(A6387="Colorectal Cancer Screening", E6387="Total Expenditure ($USD per 100,000 patients)"),
SUMIFS(COL!$F:$F,COL!$A:$A,C6387,COL!$G:$G,D6387),
IF(AND(A6387="Cervical Cancer Screening", E6387="Total Expenditure ($USD per 100,000 patients)"),
SUMIFS(CERV!$F:$F,CERV!$A:$A,C6387,CERV!$G:$G,D6387),
SUMIFS(CANSCRN!$F:$F,CANSCRN!$A:$A,C6387,CANSCRN!$G:$G,D6387))))))))))))</f>
        <v>129.03964909999999</v>
      </c>
    </row>
    <row r="6388" spans="1:6" x14ac:dyDescent="0.2">
      <c r="A6388" s="24" t="s">
        <v>107</v>
      </c>
      <c r="B6388" s="24" t="s">
        <v>101</v>
      </c>
      <c r="C6388" s="24" t="s">
        <v>49</v>
      </c>
      <c r="D6388" s="24">
        <v>2015</v>
      </c>
      <c r="E6388" s="24" t="s">
        <v>106</v>
      </c>
      <c r="F6388">
        <f>IF(AND(A6388="PSA Testing", E6388= "Utilization Rate (per 100,000 patients)"),
SUMIFS(PSA!$D:$D,PSA!$A:$A,C6388,PSA!$G:$G,D6388),
IF(AND(A6388="Colorectal Cancer Screening", E6388="Utilization Rate (per 100,000 patients)"),
SUMIFS(COL!$D:$D,COL!$A:$A,C6388,COL!$G:$G, D6388),
IF(AND(A6388="Cervical Cancer Screening", E6388="Utilization Rate (per 100,000 patients)"),
SUMIFS(CERV!$D:$D,CERV!$A:$A,C6388,CERV!$G:$G,D6388),
IF(AND(A6388="Cancer Screening for CKD patients", E6388="Utilization Rate (per 100,000 patients)"),
SUMIFS(CANSCRN!$D:$D,CANSCRN!$A:$A,C6388,CANSCRN!$G:$G,D6388),
IF(AND(A6388="PSA Testing", E6388="Cost per service ($USD)"),
SUMIFS(PSA!$E:$E,PSA!$A:$A,C6388,PSA!$G:$G,D6388),
IF(AND(A6388="Colorectal Cancer Screening", E6388="Cost per service ($USD)"),
SUMIFS(COL!$E:$E,COL!$A:$A,C6388,COL!$G:$G,D6388),
IF(AND(A6388="Cervical Cancer Screening", E6388="Cost per service ($USD)"),
SUMIFS(CERV!$E:$E,CERV!$A:$A,C6388,CERV!$G:$G,D6388),
IF(AND(A6388="Cancer Screening for CKD patients", E6388="Cost per service ($USD)"),
SUMIFS(CANSCRN!$E:$E,CANSCRN!$A:$A,C6388,CANSCRN!$G:$G,D6388),
IF(AND(A6388="PSA Testing", E6388="Total Expenditure ($USD per 100,000 patients)"),
SUMIFS(PSA!$F:$F,PSA!$A:$A,C6388,PSA!$G:$G,D6388),
IF(AND(A6388="Colorectal Cancer Screening", E6388="Total Expenditure ($USD per 100,000 patients)"),
SUMIFS(COL!$F:$F,COL!$A:$A,C6388,COL!$G:$G,D6388),
IF(AND(A6388="Cervical Cancer Screening", E6388="Total Expenditure ($USD per 100,000 patients)"),
SUMIFS(CERV!$F:$F,CERV!$A:$A,C6388,CERV!$G:$G,D6388),
SUMIFS(CANSCRN!$F:$F,CANSCRN!$A:$A,C6388,CANSCRN!$G:$G,D6388))))))))))))</f>
        <v>83.188823529999993</v>
      </c>
    </row>
    <row r="6389" spans="1:6" x14ac:dyDescent="0.2">
      <c r="A6389" s="24" t="s">
        <v>107</v>
      </c>
      <c r="B6389" s="24" t="s">
        <v>101</v>
      </c>
      <c r="C6389" s="24" t="s">
        <v>49</v>
      </c>
      <c r="D6389" s="24">
        <v>2016</v>
      </c>
      <c r="E6389" s="24" t="s">
        <v>106</v>
      </c>
      <c r="F6389">
        <f>IF(AND(A6389="PSA Testing", E6389= "Utilization Rate (per 100,000 patients)"),
SUMIFS(PSA!$D:$D,PSA!$A:$A,C6389,PSA!$G:$G,D6389),
IF(AND(A6389="Colorectal Cancer Screening", E6389="Utilization Rate (per 100,000 patients)"),
SUMIFS(COL!$D:$D,COL!$A:$A,C6389,COL!$G:$G, D6389),
IF(AND(A6389="Cervical Cancer Screening", E6389="Utilization Rate (per 100,000 patients)"),
SUMIFS(CERV!$D:$D,CERV!$A:$A,C6389,CERV!$G:$G,D6389),
IF(AND(A6389="Cancer Screening for CKD patients", E6389="Utilization Rate (per 100,000 patients)"),
SUMIFS(CANSCRN!$D:$D,CANSCRN!$A:$A,C6389,CANSCRN!$G:$G,D6389),
IF(AND(A6389="PSA Testing", E6389="Cost per service ($USD)"),
SUMIFS(PSA!$E:$E,PSA!$A:$A,C6389,PSA!$G:$G,D6389),
IF(AND(A6389="Colorectal Cancer Screening", E6389="Cost per service ($USD)"),
SUMIFS(COL!$E:$E,COL!$A:$A,C6389,COL!$G:$G,D6389),
IF(AND(A6389="Cervical Cancer Screening", E6389="Cost per service ($USD)"),
SUMIFS(CERV!$E:$E,CERV!$A:$A,C6389,CERV!$G:$G,D6389),
IF(AND(A6389="Cancer Screening for CKD patients", E6389="Cost per service ($USD)"),
SUMIFS(CANSCRN!$E:$E,CANSCRN!$A:$A,C6389,CANSCRN!$G:$G,D6389),
IF(AND(A6389="PSA Testing", E6389="Total Expenditure ($USD per 100,000 patients)"),
SUMIFS(PSA!$F:$F,PSA!$A:$A,C6389,PSA!$G:$G,D6389),
IF(AND(A6389="Colorectal Cancer Screening", E6389="Total Expenditure ($USD per 100,000 patients)"),
SUMIFS(COL!$F:$F,COL!$A:$A,C6389,COL!$G:$G,D6389),
IF(AND(A6389="Cervical Cancer Screening", E6389="Total Expenditure ($USD per 100,000 patients)"),
SUMIFS(CERV!$F:$F,CERV!$A:$A,C6389,CERV!$G:$G,D6389),
SUMIFS(CANSCRN!$F:$F,CANSCRN!$A:$A,C6389,CANSCRN!$G:$G,D6389))))))))))))</f>
        <v>119.0140909</v>
      </c>
    </row>
    <row r="6390" spans="1:6" x14ac:dyDescent="0.2">
      <c r="A6390" s="24" t="s">
        <v>107</v>
      </c>
      <c r="B6390" s="24" t="s">
        <v>101</v>
      </c>
      <c r="C6390" s="24" t="s">
        <v>49</v>
      </c>
      <c r="D6390" s="24">
        <v>2017</v>
      </c>
      <c r="E6390" s="24" t="s">
        <v>106</v>
      </c>
      <c r="F6390">
        <f>IF(AND(A6390="PSA Testing", E6390= "Utilization Rate (per 100,000 patients)"),
SUMIFS(PSA!$D:$D,PSA!$A:$A,C6390,PSA!$G:$G,D6390),
IF(AND(A6390="Colorectal Cancer Screening", E6390="Utilization Rate (per 100,000 patients)"),
SUMIFS(COL!$D:$D,COL!$A:$A,C6390,COL!$G:$G, D6390),
IF(AND(A6390="Cervical Cancer Screening", E6390="Utilization Rate (per 100,000 patients)"),
SUMIFS(CERV!$D:$D,CERV!$A:$A,C6390,CERV!$G:$G,D6390),
IF(AND(A6390="Cancer Screening for CKD patients", E6390="Utilization Rate (per 100,000 patients)"),
SUMIFS(CANSCRN!$D:$D,CANSCRN!$A:$A,C6390,CANSCRN!$G:$G,D6390),
IF(AND(A6390="PSA Testing", E6390="Cost per service ($USD)"),
SUMIFS(PSA!$E:$E,PSA!$A:$A,C6390,PSA!$G:$G,D6390),
IF(AND(A6390="Colorectal Cancer Screening", E6390="Cost per service ($USD)"),
SUMIFS(COL!$E:$E,COL!$A:$A,C6390,COL!$G:$G,D6390),
IF(AND(A6390="Cervical Cancer Screening", E6390="Cost per service ($USD)"),
SUMIFS(CERV!$E:$E,CERV!$A:$A,C6390,CERV!$G:$G,D6390),
IF(AND(A6390="Cancer Screening for CKD patients", E6390="Cost per service ($USD)"),
SUMIFS(CANSCRN!$E:$E,CANSCRN!$A:$A,C6390,CANSCRN!$G:$G,D6390),
IF(AND(A6390="PSA Testing", E6390="Total Expenditure ($USD per 100,000 patients)"),
SUMIFS(PSA!$F:$F,PSA!$A:$A,C6390,PSA!$G:$G,D6390),
IF(AND(A6390="Colorectal Cancer Screening", E6390="Total Expenditure ($USD per 100,000 patients)"),
SUMIFS(COL!$F:$F,COL!$A:$A,C6390,COL!$G:$G,D6390),
IF(AND(A6390="Cervical Cancer Screening", E6390="Total Expenditure ($USD per 100,000 patients)"),
SUMIFS(CERV!$F:$F,CERV!$A:$A,C6390,CERV!$G:$G,D6390),
SUMIFS(CANSCRN!$F:$F,CANSCRN!$A:$A,C6390,CANSCRN!$G:$G,D6390))))))))))))</f>
        <v>184.6484615</v>
      </c>
    </row>
    <row r="6391" spans="1:6" x14ac:dyDescent="0.2">
      <c r="A6391" s="24" t="s">
        <v>107</v>
      </c>
      <c r="B6391" s="24" t="s">
        <v>101</v>
      </c>
      <c r="C6391" s="24" t="s">
        <v>49</v>
      </c>
      <c r="D6391" s="24">
        <v>2018</v>
      </c>
      <c r="E6391" s="24" t="s">
        <v>106</v>
      </c>
      <c r="F6391">
        <f>IF(AND(A6391="PSA Testing", E6391= "Utilization Rate (per 100,000 patients)"),
SUMIFS(PSA!$D:$D,PSA!$A:$A,C6391,PSA!$G:$G,D6391),
IF(AND(A6391="Colorectal Cancer Screening", E6391="Utilization Rate (per 100,000 patients)"),
SUMIFS(COL!$D:$D,COL!$A:$A,C6391,COL!$G:$G, D6391),
IF(AND(A6391="Cervical Cancer Screening", E6391="Utilization Rate (per 100,000 patients)"),
SUMIFS(CERV!$D:$D,CERV!$A:$A,C6391,CERV!$G:$G,D6391),
IF(AND(A6391="Cancer Screening for CKD patients", E6391="Utilization Rate (per 100,000 patients)"),
SUMIFS(CANSCRN!$D:$D,CANSCRN!$A:$A,C6391,CANSCRN!$G:$G,D6391),
IF(AND(A6391="PSA Testing", E6391="Cost per service ($USD)"),
SUMIFS(PSA!$E:$E,PSA!$A:$A,C6391,PSA!$G:$G,D6391),
IF(AND(A6391="Colorectal Cancer Screening", E6391="Cost per service ($USD)"),
SUMIFS(COL!$E:$E,COL!$A:$A,C6391,COL!$G:$G,D6391),
IF(AND(A6391="Cervical Cancer Screening", E6391="Cost per service ($USD)"),
SUMIFS(CERV!$E:$E,CERV!$A:$A,C6391,CERV!$G:$G,D6391),
IF(AND(A6391="Cancer Screening for CKD patients", E6391="Cost per service ($USD)"),
SUMIFS(CANSCRN!$E:$E,CANSCRN!$A:$A,C6391,CANSCRN!$G:$G,D6391),
IF(AND(A6391="PSA Testing", E6391="Total Expenditure ($USD per 100,000 patients)"),
SUMIFS(PSA!$F:$F,PSA!$A:$A,C6391,PSA!$G:$G,D6391),
IF(AND(A6391="Colorectal Cancer Screening", E6391="Total Expenditure ($USD per 100,000 patients)"),
SUMIFS(COL!$F:$F,COL!$A:$A,C6391,COL!$G:$G,D6391),
IF(AND(A6391="Cervical Cancer Screening", E6391="Total Expenditure ($USD per 100,000 patients)"),
SUMIFS(CERV!$F:$F,CERV!$A:$A,C6391,CERV!$G:$G,D6391),
SUMIFS(CANSCRN!$F:$F,CANSCRN!$A:$A,C6391,CANSCRN!$G:$G,D6391))))))))))))</f>
        <v>190.2517143</v>
      </c>
    </row>
    <row r="6392" spans="1:6" x14ac:dyDescent="0.2">
      <c r="A6392" s="24" t="s">
        <v>107</v>
      </c>
      <c r="B6392" s="24" t="s">
        <v>101</v>
      </c>
      <c r="C6392" s="24" t="s">
        <v>49</v>
      </c>
      <c r="D6392" s="24">
        <v>2019</v>
      </c>
      <c r="E6392" s="24" t="s">
        <v>106</v>
      </c>
      <c r="F6392">
        <f>IF(AND(A6392="PSA Testing", E6392= "Utilization Rate (per 100,000 patients)"),
SUMIFS(PSA!$D:$D,PSA!$A:$A,C6392,PSA!$G:$G,D6392),
IF(AND(A6392="Colorectal Cancer Screening", E6392="Utilization Rate (per 100,000 patients)"),
SUMIFS(COL!$D:$D,COL!$A:$A,C6392,COL!$G:$G, D6392),
IF(AND(A6392="Cervical Cancer Screening", E6392="Utilization Rate (per 100,000 patients)"),
SUMIFS(CERV!$D:$D,CERV!$A:$A,C6392,CERV!$G:$G,D6392),
IF(AND(A6392="Cancer Screening for CKD patients", E6392="Utilization Rate (per 100,000 patients)"),
SUMIFS(CANSCRN!$D:$D,CANSCRN!$A:$A,C6392,CANSCRN!$G:$G,D6392),
IF(AND(A6392="PSA Testing", E6392="Cost per service ($USD)"),
SUMIFS(PSA!$E:$E,PSA!$A:$A,C6392,PSA!$G:$G,D6392),
IF(AND(A6392="Colorectal Cancer Screening", E6392="Cost per service ($USD)"),
SUMIFS(COL!$E:$E,COL!$A:$A,C6392,COL!$G:$G,D6392),
IF(AND(A6392="Cervical Cancer Screening", E6392="Cost per service ($USD)"),
SUMIFS(CERV!$E:$E,CERV!$A:$A,C6392,CERV!$G:$G,D6392),
IF(AND(A6392="Cancer Screening for CKD patients", E6392="Cost per service ($USD)"),
SUMIFS(CANSCRN!$E:$E,CANSCRN!$A:$A,C6392,CANSCRN!$G:$G,D6392),
IF(AND(A6392="PSA Testing", E6392="Total Expenditure ($USD per 100,000 patients)"),
SUMIFS(PSA!$F:$F,PSA!$A:$A,C6392,PSA!$G:$G,D6392),
IF(AND(A6392="Colorectal Cancer Screening", E6392="Total Expenditure ($USD per 100,000 patients)"),
SUMIFS(COL!$F:$F,COL!$A:$A,C6392,COL!$G:$G,D6392),
IF(AND(A6392="Cervical Cancer Screening", E6392="Total Expenditure ($USD per 100,000 patients)"),
SUMIFS(CERV!$F:$F,CERV!$A:$A,C6392,CERV!$G:$G,D6392),
SUMIFS(CANSCRN!$F:$F,CANSCRN!$A:$A,C6392,CANSCRN!$G:$G,D6392))))))))))))</f>
        <v>206.6419444</v>
      </c>
    </row>
    <row r="6393" spans="1:6" x14ac:dyDescent="0.2">
      <c r="A6393" s="24" t="s">
        <v>107</v>
      </c>
      <c r="B6393" s="24" t="s">
        <v>101</v>
      </c>
      <c r="C6393" s="24" t="s">
        <v>108</v>
      </c>
      <c r="D6393" s="24">
        <v>2009</v>
      </c>
      <c r="E6393" s="24" t="s">
        <v>106</v>
      </c>
      <c r="F6393">
        <f>IF(AND(A6393="PSA Testing", E6393= "Utilization Rate (per 100,000 patients)"),
SUMIFS(PSA!$D:$D,PSA!$A:$A,C6393,PSA!$G:$G,D6393),
IF(AND(A6393="Colorectal Cancer Screening", E6393="Utilization Rate (per 100,000 patients)"),
SUMIFS(COL!$D:$D,COL!$A:$A,C6393,COL!$G:$G, D6393),
IF(AND(A6393="Cervical Cancer Screening", E6393="Utilization Rate (per 100,000 patients)"),
SUMIFS(CERV!$D:$D,CERV!$A:$A,C6393,CERV!$G:$G,D6393),
IF(AND(A6393="Cancer Screening for CKD patients", E6393="Utilization Rate (per 100,000 patients)"),
SUMIFS(CANSCRN!$D:$D,CANSCRN!$A:$A,C6393,CANSCRN!$G:$G,D6393),
IF(AND(A6393="PSA Testing", E6393="Cost per service ($USD)"),
SUMIFS(PSA!$E:$E,PSA!$A:$A,C6393,PSA!$G:$G,D6393),
IF(AND(A6393="Colorectal Cancer Screening", E6393="Cost per service ($USD)"),
SUMIFS(COL!$E:$E,COL!$A:$A,C6393,COL!$G:$G,D6393),
IF(AND(A6393="Cervical Cancer Screening", E6393="Cost per service ($USD)"),
SUMIFS(CERV!$E:$E,CERV!$A:$A,C6393,CERV!$G:$G,D6393),
IF(AND(A6393="Cancer Screening for CKD patients", E6393="Cost per service ($USD)"),
SUMIFS(CANSCRN!$E:$E,CANSCRN!$A:$A,C6393,CANSCRN!$G:$G,D6393),
IF(AND(A6393="PSA Testing", E6393="Total Expenditure ($USD per 100,000 patients)"),
SUMIFS(PSA!$F:$F,PSA!$A:$A,C6393,PSA!$G:$G,D6393),
IF(AND(A6393="Colorectal Cancer Screening", E6393="Total Expenditure ($USD per 100,000 patients)"),
SUMIFS(COL!$F:$F,COL!$A:$A,C6393,COL!$G:$G,D6393),
IF(AND(A6393="Cervical Cancer Screening", E6393="Total Expenditure ($USD per 100,000 patients)"),
SUMIFS(CERV!$F:$F,CERV!$A:$A,C6393,CERV!$G:$G,D6393),
SUMIFS(CANSCRN!$F:$F,CANSCRN!$A:$A,C6393,CANSCRN!$G:$G,D6393))))))))))))</f>
        <v>0</v>
      </c>
    </row>
    <row r="6394" spans="1:6" x14ac:dyDescent="0.2">
      <c r="A6394" s="24" t="s">
        <v>107</v>
      </c>
      <c r="B6394" s="24" t="s">
        <v>101</v>
      </c>
      <c r="C6394" s="24" t="s">
        <v>108</v>
      </c>
      <c r="D6394" s="24">
        <v>2010</v>
      </c>
      <c r="E6394" s="24" t="s">
        <v>106</v>
      </c>
      <c r="F6394">
        <f>IF(AND(A6394="PSA Testing", E6394= "Utilization Rate (per 100,000 patients)"),
SUMIFS(PSA!$D:$D,PSA!$A:$A,C6394,PSA!$G:$G,D6394),
IF(AND(A6394="Colorectal Cancer Screening", E6394="Utilization Rate (per 100,000 patients)"),
SUMIFS(COL!$D:$D,COL!$A:$A,C6394,COL!$G:$G, D6394),
IF(AND(A6394="Cervical Cancer Screening", E6394="Utilization Rate (per 100,000 patients)"),
SUMIFS(CERV!$D:$D,CERV!$A:$A,C6394,CERV!$G:$G,D6394),
IF(AND(A6394="Cancer Screening for CKD patients", E6394="Utilization Rate (per 100,000 patients)"),
SUMIFS(CANSCRN!$D:$D,CANSCRN!$A:$A,C6394,CANSCRN!$G:$G,D6394),
IF(AND(A6394="PSA Testing", E6394="Cost per service ($USD)"),
SUMIFS(PSA!$E:$E,PSA!$A:$A,C6394,PSA!$G:$G,D6394),
IF(AND(A6394="Colorectal Cancer Screening", E6394="Cost per service ($USD)"),
SUMIFS(COL!$E:$E,COL!$A:$A,C6394,COL!$G:$G,D6394),
IF(AND(A6394="Cervical Cancer Screening", E6394="Cost per service ($USD)"),
SUMIFS(CERV!$E:$E,CERV!$A:$A,C6394,CERV!$G:$G,D6394),
IF(AND(A6394="Cancer Screening for CKD patients", E6394="Cost per service ($USD)"),
SUMIFS(CANSCRN!$E:$E,CANSCRN!$A:$A,C6394,CANSCRN!$G:$G,D6394),
IF(AND(A6394="PSA Testing", E6394="Total Expenditure ($USD per 100,000 patients)"),
SUMIFS(PSA!$F:$F,PSA!$A:$A,C6394,PSA!$G:$G,D6394),
IF(AND(A6394="Colorectal Cancer Screening", E6394="Total Expenditure ($USD per 100,000 patients)"),
SUMIFS(COL!$F:$F,COL!$A:$A,C6394,COL!$G:$G,D6394),
IF(AND(A6394="Cervical Cancer Screening", E6394="Total Expenditure ($USD per 100,000 patients)"),
SUMIFS(CERV!$F:$F,CERV!$A:$A,C6394,CERV!$G:$G,D6394),
SUMIFS(CANSCRN!$F:$F,CANSCRN!$A:$A,C6394,CANSCRN!$G:$G,D6394))))))))))))</f>
        <v>0</v>
      </c>
    </row>
    <row r="6395" spans="1:6" x14ac:dyDescent="0.2">
      <c r="A6395" s="24" t="s">
        <v>107</v>
      </c>
      <c r="B6395" s="24" t="s">
        <v>101</v>
      </c>
      <c r="C6395" s="24" t="s">
        <v>108</v>
      </c>
      <c r="D6395" s="24">
        <v>2011</v>
      </c>
      <c r="E6395" s="24" t="s">
        <v>106</v>
      </c>
      <c r="F6395">
        <f>IF(AND(A6395="PSA Testing", E6395= "Utilization Rate (per 100,000 patients)"),
SUMIFS(PSA!$D:$D,PSA!$A:$A,C6395,PSA!$G:$G,D6395),
IF(AND(A6395="Colorectal Cancer Screening", E6395="Utilization Rate (per 100,000 patients)"),
SUMIFS(COL!$D:$D,COL!$A:$A,C6395,COL!$G:$G, D6395),
IF(AND(A6395="Cervical Cancer Screening", E6395="Utilization Rate (per 100,000 patients)"),
SUMIFS(CERV!$D:$D,CERV!$A:$A,C6395,CERV!$G:$G,D6395),
IF(AND(A6395="Cancer Screening for CKD patients", E6395="Utilization Rate (per 100,000 patients)"),
SUMIFS(CANSCRN!$D:$D,CANSCRN!$A:$A,C6395,CANSCRN!$G:$G,D6395),
IF(AND(A6395="PSA Testing", E6395="Cost per service ($USD)"),
SUMIFS(PSA!$E:$E,PSA!$A:$A,C6395,PSA!$G:$G,D6395),
IF(AND(A6395="Colorectal Cancer Screening", E6395="Cost per service ($USD)"),
SUMIFS(COL!$E:$E,COL!$A:$A,C6395,COL!$G:$G,D6395),
IF(AND(A6395="Cervical Cancer Screening", E6395="Cost per service ($USD)"),
SUMIFS(CERV!$E:$E,CERV!$A:$A,C6395,CERV!$G:$G,D6395),
IF(AND(A6395="Cancer Screening for CKD patients", E6395="Cost per service ($USD)"),
SUMIFS(CANSCRN!$E:$E,CANSCRN!$A:$A,C6395,CANSCRN!$G:$G,D6395),
IF(AND(A6395="PSA Testing", E6395="Total Expenditure ($USD per 100,000 patients)"),
SUMIFS(PSA!$F:$F,PSA!$A:$A,C6395,PSA!$G:$G,D6395),
IF(AND(A6395="Colorectal Cancer Screening", E6395="Total Expenditure ($USD per 100,000 patients)"),
SUMIFS(COL!$F:$F,COL!$A:$A,C6395,COL!$G:$G,D6395),
IF(AND(A6395="Cervical Cancer Screening", E6395="Total Expenditure ($USD per 100,000 patients)"),
SUMIFS(CERV!$F:$F,CERV!$A:$A,C6395,CERV!$G:$G,D6395),
SUMIFS(CANSCRN!$F:$F,CANSCRN!$A:$A,C6395,CANSCRN!$G:$G,D6395))))))))))))</f>
        <v>0</v>
      </c>
    </row>
    <row r="6396" spans="1:6" x14ac:dyDescent="0.2">
      <c r="A6396" s="24" t="s">
        <v>107</v>
      </c>
      <c r="B6396" s="24" t="s">
        <v>101</v>
      </c>
      <c r="C6396" s="24" t="s">
        <v>108</v>
      </c>
      <c r="D6396" s="24">
        <v>2012</v>
      </c>
      <c r="E6396" s="24" t="s">
        <v>106</v>
      </c>
      <c r="F6396">
        <f>IF(AND(A6396="PSA Testing", E6396= "Utilization Rate (per 100,000 patients)"),
SUMIFS(PSA!$D:$D,PSA!$A:$A,C6396,PSA!$G:$G,D6396),
IF(AND(A6396="Colorectal Cancer Screening", E6396="Utilization Rate (per 100,000 patients)"),
SUMIFS(COL!$D:$D,COL!$A:$A,C6396,COL!$G:$G, D6396),
IF(AND(A6396="Cervical Cancer Screening", E6396="Utilization Rate (per 100,000 patients)"),
SUMIFS(CERV!$D:$D,CERV!$A:$A,C6396,CERV!$G:$G,D6396),
IF(AND(A6396="Cancer Screening for CKD patients", E6396="Utilization Rate (per 100,000 patients)"),
SUMIFS(CANSCRN!$D:$D,CANSCRN!$A:$A,C6396,CANSCRN!$G:$G,D6396),
IF(AND(A6396="PSA Testing", E6396="Cost per service ($USD)"),
SUMIFS(PSA!$E:$E,PSA!$A:$A,C6396,PSA!$G:$G,D6396),
IF(AND(A6396="Colorectal Cancer Screening", E6396="Cost per service ($USD)"),
SUMIFS(COL!$E:$E,COL!$A:$A,C6396,COL!$G:$G,D6396),
IF(AND(A6396="Cervical Cancer Screening", E6396="Cost per service ($USD)"),
SUMIFS(CERV!$E:$E,CERV!$A:$A,C6396,CERV!$G:$G,D6396),
IF(AND(A6396="Cancer Screening for CKD patients", E6396="Cost per service ($USD)"),
SUMIFS(CANSCRN!$E:$E,CANSCRN!$A:$A,C6396,CANSCRN!$G:$G,D6396),
IF(AND(A6396="PSA Testing", E6396="Total Expenditure ($USD per 100,000 patients)"),
SUMIFS(PSA!$F:$F,PSA!$A:$A,C6396,PSA!$G:$G,D6396),
IF(AND(A6396="Colorectal Cancer Screening", E6396="Total Expenditure ($USD per 100,000 patients)"),
SUMIFS(COL!$F:$F,COL!$A:$A,C6396,COL!$G:$G,D6396),
IF(AND(A6396="Cervical Cancer Screening", E6396="Total Expenditure ($USD per 100,000 patients)"),
SUMIFS(CERV!$F:$F,CERV!$A:$A,C6396,CERV!$G:$G,D6396),
SUMIFS(CANSCRN!$F:$F,CANSCRN!$A:$A,C6396,CANSCRN!$G:$G,D6396))))))))))))</f>
        <v>0</v>
      </c>
    </row>
    <row r="6397" spans="1:6" x14ac:dyDescent="0.2">
      <c r="A6397" s="24" t="s">
        <v>107</v>
      </c>
      <c r="B6397" s="24" t="s">
        <v>101</v>
      </c>
      <c r="C6397" s="24" t="s">
        <v>108</v>
      </c>
      <c r="D6397" s="24">
        <v>2013</v>
      </c>
      <c r="E6397" s="24" t="s">
        <v>106</v>
      </c>
      <c r="F6397">
        <f>IF(AND(A6397="PSA Testing", E6397= "Utilization Rate (per 100,000 patients)"),
SUMIFS(PSA!$D:$D,PSA!$A:$A,C6397,PSA!$G:$G,D6397),
IF(AND(A6397="Colorectal Cancer Screening", E6397="Utilization Rate (per 100,000 patients)"),
SUMIFS(COL!$D:$D,COL!$A:$A,C6397,COL!$G:$G, D6397),
IF(AND(A6397="Cervical Cancer Screening", E6397="Utilization Rate (per 100,000 patients)"),
SUMIFS(CERV!$D:$D,CERV!$A:$A,C6397,CERV!$G:$G,D6397),
IF(AND(A6397="Cancer Screening for CKD patients", E6397="Utilization Rate (per 100,000 patients)"),
SUMIFS(CANSCRN!$D:$D,CANSCRN!$A:$A,C6397,CANSCRN!$G:$G,D6397),
IF(AND(A6397="PSA Testing", E6397="Cost per service ($USD)"),
SUMIFS(PSA!$E:$E,PSA!$A:$A,C6397,PSA!$G:$G,D6397),
IF(AND(A6397="Colorectal Cancer Screening", E6397="Cost per service ($USD)"),
SUMIFS(COL!$E:$E,COL!$A:$A,C6397,COL!$G:$G,D6397),
IF(AND(A6397="Cervical Cancer Screening", E6397="Cost per service ($USD)"),
SUMIFS(CERV!$E:$E,CERV!$A:$A,C6397,CERV!$G:$G,D6397),
IF(AND(A6397="Cancer Screening for CKD patients", E6397="Cost per service ($USD)"),
SUMIFS(CANSCRN!$E:$E,CANSCRN!$A:$A,C6397,CANSCRN!$G:$G,D6397),
IF(AND(A6397="PSA Testing", E6397="Total Expenditure ($USD per 100,000 patients)"),
SUMIFS(PSA!$F:$F,PSA!$A:$A,C6397,PSA!$G:$G,D6397),
IF(AND(A6397="Colorectal Cancer Screening", E6397="Total Expenditure ($USD per 100,000 patients)"),
SUMIFS(COL!$F:$F,COL!$A:$A,C6397,COL!$G:$G,D6397),
IF(AND(A6397="Cervical Cancer Screening", E6397="Total Expenditure ($USD per 100,000 patients)"),
SUMIFS(CERV!$F:$F,CERV!$A:$A,C6397,CERV!$G:$G,D6397),
SUMIFS(CANSCRN!$F:$F,CANSCRN!$A:$A,C6397,CANSCRN!$G:$G,D6397))))))))))))</f>
        <v>0</v>
      </c>
    </row>
    <row r="6398" spans="1:6" x14ac:dyDescent="0.2">
      <c r="A6398" s="24" t="s">
        <v>107</v>
      </c>
      <c r="B6398" s="24" t="s">
        <v>101</v>
      </c>
      <c r="C6398" s="24" t="s">
        <v>108</v>
      </c>
      <c r="D6398" s="24">
        <v>2014</v>
      </c>
      <c r="E6398" s="24" t="s">
        <v>106</v>
      </c>
      <c r="F6398">
        <f>IF(AND(A6398="PSA Testing", E6398= "Utilization Rate (per 100,000 patients)"),
SUMIFS(PSA!$D:$D,PSA!$A:$A,C6398,PSA!$G:$G,D6398),
IF(AND(A6398="Colorectal Cancer Screening", E6398="Utilization Rate (per 100,000 patients)"),
SUMIFS(COL!$D:$D,COL!$A:$A,C6398,COL!$G:$G, D6398),
IF(AND(A6398="Cervical Cancer Screening", E6398="Utilization Rate (per 100,000 patients)"),
SUMIFS(CERV!$D:$D,CERV!$A:$A,C6398,CERV!$G:$G,D6398),
IF(AND(A6398="Cancer Screening for CKD patients", E6398="Utilization Rate (per 100,000 patients)"),
SUMIFS(CANSCRN!$D:$D,CANSCRN!$A:$A,C6398,CANSCRN!$G:$G,D6398),
IF(AND(A6398="PSA Testing", E6398="Cost per service ($USD)"),
SUMIFS(PSA!$E:$E,PSA!$A:$A,C6398,PSA!$G:$G,D6398),
IF(AND(A6398="Colorectal Cancer Screening", E6398="Cost per service ($USD)"),
SUMIFS(COL!$E:$E,COL!$A:$A,C6398,COL!$G:$G,D6398),
IF(AND(A6398="Cervical Cancer Screening", E6398="Cost per service ($USD)"),
SUMIFS(CERV!$E:$E,CERV!$A:$A,C6398,CERV!$G:$G,D6398),
IF(AND(A6398="Cancer Screening for CKD patients", E6398="Cost per service ($USD)"),
SUMIFS(CANSCRN!$E:$E,CANSCRN!$A:$A,C6398,CANSCRN!$G:$G,D6398),
IF(AND(A6398="PSA Testing", E6398="Total Expenditure ($USD per 100,000 patients)"),
SUMIFS(PSA!$F:$F,PSA!$A:$A,C6398,PSA!$G:$G,D6398),
IF(AND(A6398="Colorectal Cancer Screening", E6398="Total Expenditure ($USD per 100,000 patients)"),
SUMIFS(COL!$F:$F,COL!$A:$A,C6398,COL!$G:$G,D6398),
IF(AND(A6398="Cervical Cancer Screening", E6398="Total Expenditure ($USD per 100,000 patients)"),
SUMIFS(CERV!$F:$F,CERV!$A:$A,C6398,CERV!$G:$G,D6398),
SUMIFS(CANSCRN!$F:$F,CANSCRN!$A:$A,C6398,CANSCRN!$G:$G,D6398))))))))))))</f>
        <v>0</v>
      </c>
    </row>
    <row r="6399" spans="1:6" x14ac:dyDescent="0.2">
      <c r="A6399" s="24" t="s">
        <v>107</v>
      </c>
      <c r="B6399" s="24" t="s">
        <v>101</v>
      </c>
      <c r="C6399" s="24" t="s">
        <v>108</v>
      </c>
      <c r="D6399" s="24">
        <v>2015</v>
      </c>
      <c r="E6399" s="24" t="s">
        <v>106</v>
      </c>
      <c r="F6399">
        <f>IF(AND(A6399="PSA Testing", E6399= "Utilization Rate (per 100,000 patients)"),
SUMIFS(PSA!$D:$D,PSA!$A:$A,C6399,PSA!$G:$G,D6399),
IF(AND(A6399="Colorectal Cancer Screening", E6399="Utilization Rate (per 100,000 patients)"),
SUMIFS(COL!$D:$D,COL!$A:$A,C6399,COL!$G:$G, D6399),
IF(AND(A6399="Cervical Cancer Screening", E6399="Utilization Rate (per 100,000 patients)"),
SUMIFS(CERV!$D:$D,CERV!$A:$A,C6399,CERV!$G:$G,D6399),
IF(AND(A6399="Cancer Screening for CKD patients", E6399="Utilization Rate (per 100,000 patients)"),
SUMIFS(CANSCRN!$D:$D,CANSCRN!$A:$A,C6399,CANSCRN!$G:$G,D6399),
IF(AND(A6399="PSA Testing", E6399="Cost per service ($USD)"),
SUMIFS(PSA!$E:$E,PSA!$A:$A,C6399,PSA!$G:$G,D6399),
IF(AND(A6399="Colorectal Cancer Screening", E6399="Cost per service ($USD)"),
SUMIFS(COL!$E:$E,COL!$A:$A,C6399,COL!$G:$G,D6399),
IF(AND(A6399="Cervical Cancer Screening", E6399="Cost per service ($USD)"),
SUMIFS(CERV!$E:$E,CERV!$A:$A,C6399,CERV!$G:$G,D6399),
IF(AND(A6399="Cancer Screening for CKD patients", E6399="Cost per service ($USD)"),
SUMIFS(CANSCRN!$E:$E,CANSCRN!$A:$A,C6399,CANSCRN!$G:$G,D6399),
IF(AND(A6399="PSA Testing", E6399="Total Expenditure ($USD per 100,000 patients)"),
SUMIFS(PSA!$F:$F,PSA!$A:$A,C6399,PSA!$G:$G,D6399),
IF(AND(A6399="Colorectal Cancer Screening", E6399="Total Expenditure ($USD per 100,000 patients)"),
SUMIFS(COL!$F:$F,COL!$A:$A,C6399,COL!$G:$G,D6399),
IF(AND(A6399="Cervical Cancer Screening", E6399="Total Expenditure ($USD per 100,000 patients)"),
SUMIFS(CERV!$F:$F,CERV!$A:$A,C6399,CERV!$G:$G,D6399),
SUMIFS(CANSCRN!$F:$F,CANSCRN!$A:$A,C6399,CANSCRN!$G:$G,D6399))))))))))))</f>
        <v>0</v>
      </c>
    </row>
    <row r="6400" spans="1:6" x14ac:dyDescent="0.2">
      <c r="A6400" s="24" t="s">
        <v>107</v>
      </c>
      <c r="B6400" s="24" t="s">
        <v>101</v>
      </c>
      <c r="C6400" s="24" t="s">
        <v>108</v>
      </c>
      <c r="D6400" s="24">
        <v>2016</v>
      </c>
      <c r="E6400" s="24" t="s">
        <v>106</v>
      </c>
      <c r="F6400">
        <f>IF(AND(A6400="PSA Testing", E6400= "Utilization Rate (per 100,000 patients)"),
SUMIFS(PSA!$D:$D,PSA!$A:$A,C6400,PSA!$G:$G,D6400),
IF(AND(A6400="Colorectal Cancer Screening", E6400="Utilization Rate (per 100,000 patients)"),
SUMIFS(COL!$D:$D,COL!$A:$A,C6400,COL!$G:$G, D6400),
IF(AND(A6400="Cervical Cancer Screening", E6400="Utilization Rate (per 100,000 patients)"),
SUMIFS(CERV!$D:$D,CERV!$A:$A,C6400,CERV!$G:$G,D6400),
IF(AND(A6400="Cancer Screening for CKD patients", E6400="Utilization Rate (per 100,000 patients)"),
SUMIFS(CANSCRN!$D:$D,CANSCRN!$A:$A,C6400,CANSCRN!$G:$G,D6400),
IF(AND(A6400="PSA Testing", E6400="Cost per service ($USD)"),
SUMIFS(PSA!$E:$E,PSA!$A:$A,C6400,PSA!$G:$G,D6400),
IF(AND(A6400="Colorectal Cancer Screening", E6400="Cost per service ($USD)"),
SUMIFS(COL!$E:$E,COL!$A:$A,C6400,COL!$G:$G,D6400),
IF(AND(A6400="Cervical Cancer Screening", E6400="Cost per service ($USD)"),
SUMIFS(CERV!$E:$E,CERV!$A:$A,C6400,CERV!$G:$G,D6400),
IF(AND(A6400="Cancer Screening for CKD patients", E6400="Cost per service ($USD)"),
SUMIFS(CANSCRN!$E:$E,CANSCRN!$A:$A,C6400,CANSCRN!$G:$G,D6400),
IF(AND(A6400="PSA Testing", E6400="Total Expenditure ($USD per 100,000 patients)"),
SUMIFS(PSA!$F:$F,PSA!$A:$A,C6400,PSA!$G:$G,D6400),
IF(AND(A6400="Colorectal Cancer Screening", E6400="Total Expenditure ($USD per 100,000 patients)"),
SUMIFS(COL!$F:$F,COL!$A:$A,C6400,COL!$G:$G,D6400),
IF(AND(A6400="Cervical Cancer Screening", E6400="Total Expenditure ($USD per 100,000 patients)"),
SUMIFS(CERV!$F:$F,CERV!$A:$A,C6400,CERV!$G:$G,D6400),
SUMIFS(CANSCRN!$F:$F,CANSCRN!$A:$A,C6400,CANSCRN!$G:$G,D6400))))))))))))</f>
        <v>0</v>
      </c>
    </row>
    <row r="6401" spans="1:6" x14ac:dyDescent="0.2">
      <c r="A6401" s="24" t="s">
        <v>107</v>
      </c>
      <c r="B6401" s="24" t="s">
        <v>101</v>
      </c>
      <c r="C6401" s="24" t="s">
        <v>108</v>
      </c>
      <c r="D6401" s="24">
        <v>2017</v>
      </c>
      <c r="E6401" s="24" t="s">
        <v>106</v>
      </c>
      <c r="F6401">
        <f>IF(AND(A6401="PSA Testing", E6401= "Utilization Rate (per 100,000 patients)"),
SUMIFS(PSA!$D:$D,PSA!$A:$A,C6401,PSA!$G:$G,D6401),
IF(AND(A6401="Colorectal Cancer Screening", E6401="Utilization Rate (per 100,000 patients)"),
SUMIFS(COL!$D:$D,COL!$A:$A,C6401,COL!$G:$G, D6401),
IF(AND(A6401="Cervical Cancer Screening", E6401="Utilization Rate (per 100,000 patients)"),
SUMIFS(CERV!$D:$D,CERV!$A:$A,C6401,CERV!$G:$G,D6401),
IF(AND(A6401="Cancer Screening for CKD patients", E6401="Utilization Rate (per 100,000 patients)"),
SUMIFS(CANSCRN!$D:$D,CANSCRN!$A:$A,C6401,CANSCRN!$G:$G,D6401),
IF(AND(A6401="PSA Testing", E6401="Cost per service ($USD)"),
SUMIFS(PSA!$E:$E,PSA!$A:$A,C6401,PSA!$G:$G,D6401),
IF(AND(A6401="Colorectal Cancer Screening", E6401="Cost per service ($USD)"),
SUMIFS(COL!$E:$E,COL!$A:$A,C6401,COL!$G:$G,D6401),
IF(AND(A6401="Cervical Cancer Screening", E6401="Cost per service ($USD)"),
SUMIFS(CERV!$E:$E,CERV!$A:$A,C6401,CERV!$G:$G,D6401),
IF(AND(A6401="Cancer Screening for CKD patients", E6401="Cost per service ($USD)"),
SUMIFS(CANSCRN!$E:$E,CANSCRN!$A:$A,C6401,CANSCRN!$G:$G,D6401),
IF(AND(A6401="PSA Testing", E6401="Total Expenditure ($USD per 100,000 patients)"),
SUMIFS(PSA!$F:$F,PSA!$A:$A,C6401,PSA!$G:$G,D6401),
IF(AND(A6401="Colorectal Cancer Screening", E6401="Total Expenditure ($USD per 100,000 patients)"),
SUMIFS(COL!$F:$F,COL!$A:$A,C6401,COL!$G:$G,D6401),
IF(AND(A6401="Cervical Cancer Screening", E6401="Total Expenditure ($USD per 100,000 patients)"),
SUMIFS(CERV!$F:$F,CERV!$A:$A,C6401,CERV!$G:$G,D6401),
SUMIFS(CANSCRN!$F:$F,CANSCRN!$A:$A,C6401,CANSCRN!$G:$G,D6401))))))))))))</f>
        <v>0</v>
      </c>
    </row>
    <row r="6402" spans="1:6" x14ac:dyDescent="0.2">
      <c r="A6402" s="24" t="s">
        <v>107</v>
      </c>
      <c r="B6402" s="24" t="s">
        <v>101</v>
      </c>
      <c r="C6402" s="24" t="s">
        <v>108</v>
      </c>
      <c r="D6402" s="24">
        <v>2018</v>
      </c>
      <c r="E6402" s="24" t="s">
        <v>106</v>
      </c>
      <c r="F6402">
        <f>IF(AND(A6402="PSA Testing", E6402= "Utilization Rate (per 100,000 patients)"),
SUMIFS(PSA!$D:$D,PSA!$A:$A,C6402,PSA!$G:$G,D6402),
IF(AND(A6402="Colorectal Cancer Screening", E6402="Utilization Rate (per 100,000 patients)"),
SUMIFS(COL!$D:$D,COL!$A:$A,C6402,COL!$G:$G, D6402),
IF(AND(A6402="Cervical Cancer Screening", E6402="Utilization Rate (per 100,000 patients)"),
SUMIFS(CERV!$D:$D,CERV!$A:$A,C6402,CERV!$G:$G,D6402),
IF(AND(A6402="Cancer Screening for CKD patients", E6402="Utilization Rate (per 100,000 patients)"),
SUMIFS(CANSCRN!$D:$D,CANSCRN!$A:$A,C6402,CANSCRN!$G:$G,D6402),
IF(AND(A6402="PSA Testing", E6402="Cost per service ($USD)"),
SUMIFS(PSA!$E:$E,PSA!$A:$A,C6402,PSA!$G:$G,D6402),
IF(AND(A6402="Colorectal Cancer Screening", E6402="Cost per service ($USD)"),
SUMIFS(COL!$E:$E,COL!$A:$A,C6402,COL!$G:$G,D6402),
IF(AND(A6402="Cervical Cancer Screening", E6402="Cost per service ($USD)"),
SUMIFS(CERV!$E:$E,CERV!$A:$A,C6402,CERV!$G:$G,D6402),
IF(AND(A6402="Cancer Screening for CKD patients", E6402="Cost per service ($USD)"),
SUMIFS(CANSCRN!$E:$E,CANSCRN!$A:$A,C6402,CANSCRN!$G:$G,D6402),
IF(AND(A6402="PSA Testing", E6402="Total Expenditure ($USD per 100,000 patients)"),
SUMIFS(PSA!$F:$F,PSA!$A:$A,C6402,PSA!$G:$G,D6402),
IF(AND(A6402="Colorectal Cancer Screening", E6402="Total Expenditure ($USD per 100,000 patients)"),
SUMIFS(COL!$F:$F,COL!$A:$A,C6402,COL!$G:$G,D6402),
IF(AND(A6402="Cervical Cancer Screening", E6402="Total Expenditure ($USD per 100,000 patients)"),
SUMIFS(CERV!$F:$F,CERV!$A:$A,C6402,CERV!$G:$G,D6402),
SUMIFS(CANSCRN!$F:$F,CANSCRN!$A:$A,C6402,CANSCRN!$G:$G,D6402))))))))))))</f>
        <v>0</v>
      </c>
    </row>
    <row r="6403" spans="1:6" x14ac:dyDescent="0.2">
      <c r="A6403" s="24" t="s">
        <v>107</v>
      </c>
      <c r="B6403" s="24" t="s">
        <v>101</v>
      </c>
      <c r="C6403" s="24" t="s">
        <v>108</v>
      </c>
      <c r="D6403" s="24">
        <v>2019</v>
      </c>
      <c r="E6403" s="24" t="s">
        <v>106</v>
      </c>
      <c r="F6403">
        <f>IF(AND(A6403="PSA Testing", E6403= "Utilization Rate (per 100,000 patients)"),
SUMIFS(PSA!$D:$D,PSA!$A:$A,C6403,PSA!$G:$G,D6403),
IF(AND(A6403="Colorectal Cancer Screening", E6403="Utilization Rate (per 100,000 patients)"),
SUMIFS(COL!$D:$D,COL!$A:$A,C6403,COL!$G:$G, D6403),
IF(AND(A6403="Cervical Cancer Screening", E6403="Utilization Rate (per 100,000 patients)"),
SUMIFS(CERV!$D:$D,CERV!$A:$A,C6403,CERV!$G:$G,D6403),
IF(AND(A6403="Cancer Screening for CKD patients", E6403="Utilization Rate (per 100,000 patients)"),
SUMIFS(CANSCRN!$D:$D,CANSCRN!$A:$A,C6403,CANSCRN!$G:$G,D6403),
IF(AND(A6403="PSA Testing", E6403="Cost per service ($USD)"),
SUMIFS(PSA!$E:$E,PSA!$A:$A,C6403,PSA!$G:$G,D6403),
IF(AND(A6403="Colorectal Cancer Screening", E6403="Cost per service ($USD)"),
SUMIFS(COL!$E:$E,COL!$A:$A,C6403,COL!$G:$G,D6403),
IF(AND(A6403="Cervical Cancer Screening", E6403="Cost per service ($USD)"),
SUMIFS(CERV!$E:$E,CERV!$A:$A,C6403,CERV!$G:$G,D6403),
IF(AND(A6403="Cancer Screening for CKD patients", E6403="Cost per service ($USD)"),
SUMIFS(CANSCRN!$E:$E,CANSCRN!$A:$A,C6403,CANSCRN!$G:$G,D6403),
IF(AND(A6403="PSA Testing", E6403="Total Expenditure ($USD per 100,000 patients)"),
SUMIFS(PSA!$F:$F,PSA!$A:$A,C6403,PSA!$G:$G,D6403),
IF(AND(A6403="Colorectal Cancer Screening", E6403="Total Expenditure ($USD per 100,000 patients)"),
SUMIFS(COL!$F:$F,COL!$A:$A,C6403,COL!$G:$G,D6403),
IF(AND(A6403="Cervical Cancer Screening", E6403="Total Expenditure ($USD per 100,000 patients)"),
SUMIFS(CERV!$F:$F,CERV!$A:$A,C6403,CERV!$G:$G,D6403),
SUMIFS(CANSCRN!$F:$F,CANSCRN!$A:$A,C6403,CANSCRN!$G:$G,D6403))))))))))))</f>
        <v>0</v>
      </c>
    </row>
    <row r="6404" spans="1:6" x14ac:dyDescent="0.2">
      <c r="A6404" s="24" t="s">
        <v>107</v>
      </c>
      <c r="B6404" s="24" t="s">
        <v>101</v>
      </c>
      <c r="C6404" s="24" t="s">
        <v>50</v>
      </c>
      <c r="D6404" s="24">
        <v>2009</v>
      </c>
      <c r="E6404" s="24" t="s">
        <v>106</v>
      </c>
      <c r="F6404">
        <f>IF(AND(A6404="PSA Testing", E6404= "Utilization Rate (per 100,000 patients)"),
SUMIFS(PSA!$D:$D,PSA!$A:$A,C6404,PSA!$G:$G,D6404),
IF(AND(A6404="Colorectal Cancer Screening", E6404="Utilization Rate (per 100,000 patients)"),
SUMIFS(COL!$D:$D,COL!$A:$A,C6404,COL!$G:$G, D6404),
IF(AND(A6404="Cervical Cancer Screening", E6404="Utilization Rate (per 100,000 patients)"),
SUMIFS(CERV!$D:$D,CERV!$A:$A,C6404,CERV!$G:$G,D6404),
IF(AND(A6404="Cancer Screening for CKD patients", E6404="Utilization Rate (per 100,000 patients)"),
SUMIFS(CANSCRN!$D:$D,CANSCRN!$A:$A,C6404,CANSCRN!$G:$G,D6404),
IF(AND(A6404="PSA Testing", E6404="Cost per service ($USD)"),
SUMIFS(PSA!$E:$E,PSA!$A:$A,C6404,PSA!$G:$G,D6404),
IF(AND(A6404="Colorectal Cancer Screening", E6404="Cost per service ($USD)"),
SUMIFS(COL!$E:$E,COL!$A:$A,C6404,COL!$G:$G,D6404),
IF(AND(A6404="Cervical Cancer Screening", E6404="Cost per service ($USD)"),
SUMIFS(CERV!$E:$E,CERV!$A:$A,C6404,CERV!$G:$G,D6404),
IF(AND(A6404="Cancer Screening for CKD patients", E6404="Cost per service ($USD)"),
SUMIFS(CANSCRN!$E:$E,CANSCRN!$A:$A,C6404,CANSCRN!$G:$G,D6404),
IF(AND(A6404="PSA Testing", E6404="Total Expenditure ($USD per 100,000 patients)"),
SUMIFS(PSA!$F:$F,PSA!$A:$A,C6404,PSA!$G:$G,D6404),
IF(AND(A6404="Colorectal Cancer Screening", E6404="Total Expenditure ($USD per 100,000 patients)"),
SUMIFS(COL!$F:$F,COL!$A:$A,C6404,COL!$G:$G,D6404),
IF(AND(A6404="Cervical Cancer Screening", E6404="Total Expenditure ($USD per 100,000 patients)"),
SUMIFS(CERV!$F:$F,CERV!$A:$A,C6404,CERV!$G:$G,D6404),
SUMIFS(CANSCRN!$F:$F,CANSCRN!$A:$A,C6404,CANSCRN!$G:$G,D6404))))))))))))</f>
        <v>66.808333329999996</v>
      </c>
    </row>
    <row r="6405" spans="1:6" x14ac:dyDescent="0.2">
      <c r="A6405" s="24" t="s">
        <v>107</v>
      </c>
      <c r="B6405" s="24" t="s">
        <v>101</v>
      </c>
      <c r="C6405" s="24" t="s">
        <v>50</v>
      </c>
      <c r="D6405" s="24">
        <v>2010</v>
      </c>
      <c r="E6405" s="24" t="s">
        <v>106</v>
      </c>
      <c r="F6405">
        <f>IF(AND(A6405="PSA Testing", E6405= "Utilization Rate (per 100,000 patients)"),
SUMIFS(PSA!$D:$D,PSA!$A:$A,C6405,PSA!$G:$G,D6405),
IF(AND(A6405="Colorectal Cancer Screening", E6405="Utilization Rate (per 100,000 patients)"),
SUMIFS(COL!$D:$D,COL!$A:$A,C6405,COL!$G:$G, D6405),
IF(AND(A6405="Cervical Cancer Screening", E6405="Utilization Rate (per 100,000 patients)"),
SUMIFS(CERV!$D:$D,CERV!$A:$A,C6405,CERV!$G:$G,D6405),
IF(AND(A6405="Cancer Screening for CKD patients", E6405="Utilization Rate (per 100,000 patients)"),
SUMIFS(CANSCRN!$D:$D,CANSCRN!$A:$A,C6405,CANSCRN!$G:$G,D6405),
IF(AND(A6405="PSA Testing", E6405="Cost per service ($USD)"),
SUMIFS(PSA!$E:$E,PSA!$A:$A,C6405,PSA!$G:$G,D6405),
IF(AND(A6405="Colorectal Cancer Screening", E6405="Cost per service ($USD)"),
SUMIFS(COL!$E:$E,COL!$A:$A,C6405,COL!$G:$G,D6405),
IF(AND(A6405="Cervical Cancer Screening", E6405="Cost per service ($USD)"),
SUMIFS(CERV!$E:$E,CERV!$A:$A,C6405,CERV!$G:$G,D6405),
IF(AND(A6405="Cancer Screening for CKD patients", E6405="Cost per service ($USD)"),
SUMIFS(CANSCRN!$E:$E,CANSCRN!$A:$A,C6405,CANSCRN!$G:$G,D6405),
IF(AND(A6405="PSA Testing", E6405="Total Expenditure ($USD per 100,000 patients)"),
SUMIFS(PSA!$F:$F,PSA!$A:$A,C6405,PSA!$G:$G,D6405),
IF(AND(A6405="Colorectal Cancer Screening", E6405="Total Expenditure ($USD per 100,000 patients)"),
SUMIFS(COL!$F:$F,COL!$A:$A,C6405,COL!$G:$G,D6405),
IF(AND(A6405="Cervical Cancer Screening", E6405="Total Expenditure ($USD per 100,000 patients)"),
SUMIFS(CERV!$F:$F,CERV!$A:$A,C6405,CERV!$G:$G,D6405),
SUMIFS(CANSCRN!$F:$F,CANSCRN!$A:$A,C6405,CANSCRN!$G:$G,D6405))))))))))))</f>
        <v>84.752515720000005</v>
      </c>
    </row>
    <row r="6406" spans="1:6" x14ac:dyDescent="0.2">
      <c r="A6406" s="24" t="s">
        <v>107</v>
      </c>
      <c r="B6406" s="24" t="s">
        <v>101</v>
      </c>
      <c r="C6406" s="24" t="s">
        <v>50</v>
      </c>
      <c r="D6406" s="24">
        <v>2011</v>
      </c>
      <c r="E6406" s="24" t="s">
        <v>106</v>
      </c>
      <c r="F6406">
        <f>IF(AND(A6406="PSA Testing", E6406= "Utilization Rate (per 100,000 patients)"),
SUMIFS(PSA!$D:$D,PSA!$A:$A,C6406,PSA!$G:$G,D6406),
IF(AND(A6406="Colorectal Cancer Screening", E6406="Utilization Rate (per 100,000 patients)"),
SUMIFS(COL!$D:$D,COL!$A:$A,C6406,COL!$G:$G, D6406),
IF(AND(A6406="Cervical Cancer Screening", E6406="Utilization Rate (per 100,000 patients)"),
SUMIFS(CERV!$D:$D,CERV!$A:$A,C6406,CERV!$G:$G,D6406),
IF(AND(A6406="Cancer Screening for CKD patients", E6406="Utilization Rate (per 100,000 patients)"),
SUMIFS(CANSCRN!$D:$D,CANSCRN!$A:$A,C6406,CANSCRN!$G:$G,D6406),
IF(AND(A6406="PSA Testing", E6406="Cost per service ($USD)"),
SUMIFS(PSA!$E:$E,PSA!$A:$A,C6406,PSA!$G:$G,D6406),
IF(AND(A6406="Colorectal Cancer Screening", E6406="Cost per service ($USD)"),
SUMIFS(COL!$E:$E,COL!$A:$A,C6406,COL!$G:$G,D6406),
IF(AND(A6406="Cervical Cancer Screening", E6406="Cost per service ($USD)"),
SUMIFS(CERV!$E:$E,CERV!$A:$A,C6406,CERV!$G:$G,D6406),
IF(AND(A6406="Cancer Screening for CKD patients", E6406="Cost per service ($USD)"),
SUMIFS(CANSCRN!$E:$E,CANSCRN!$A:$A,C6406,CANSCRN!$G:$G,D6406),
IF(AND(A6406="PSA Testing", E6406="Total Expenditure ($USD per 100,000 patients)"),
SUMIFS(PSA!$F:$F,PSA!$A:$A,C6406,PSA!$G:$G,D6406),
IF(AND(A6406="Colorectal Cancer Screening", E6406="Total Expenditure ($USD per 100,000 patients)"),
SUMIFS(COL!$F:$F,COL!$A:$A,C6406,COL!$G:$G,D6406),
IF(AND(A6406="Cervical Cancer Screening", E6406="Total Expenditure ($USD per 100,000 patients)"),
SUMIFS(CERV!$F:$F,CERV!$A:$A,C6406,CERV!$G:$G,D6406),
SUMIFS(CANSCRN!$F:$F,CANSCRN!$A:$A,C6406,CANSCRN!$G:$G,D6406))))))))))))</f>
        <v>91.959020980000005</v>
      </c>
    </row>
    <row r="6407" spans="1:6" x14ac:dyDescent="0.2">
      <c r="A6407" s="24" t="s">
        <v>107</v>
      </c>
      <c r="B6407" s="24" t="s">
        <v>101</v>
      </c>
      <c r="C6407" s="24" t="s">
        <v>50</v>
      </c>
      <c r="D6407" s="24">
        <v>2012</v>
      </c>
      <c r="E6407" s="24" t="s">
        <v>106</v>
      </c>
      <c r="F6407">
        <f>IF(AND(A6407="PSA Testing", E6407= "Utilization Rate (per 100,000 patients)"),
SUMIFS(PSA!$D:$D,PSA!$A:$A,C6407,PSA!$G:$G,D6407),
IF(AND(A6407="Colorectal Cancer Screening", E6407="Utilization Rate (per 100,000 patients)"),
SUMIFS(COL!$D:$D,COL!$A:$A,C6407,COL!$G:$G, D6407),
IF(AND(A6407="Cervical Cancer Screening", E6407="Utilization Rate (per 100,000 patients)"),
SUMIFS(CERV!$D:$D,CERV!$A:$A,C6407,CERV!$G:$G,D6407),
IF(AND(A6407="Cancer Screening for CKD patients", E6407="Utilization Rate (per 100,000 patients)"),
SUMIFS(CANSCRN!$D:$D,CANSCRN!$A:$A,C6407,CANSCRN!$G:$G,D6407),
IF(AND(A6407="PSA Testing", E6407="Cost per service ($USD)"),
SUMIFS(PSA!$E:$E,PSA!$A:$A,C6407,PSA!$G:$G,D6407),
IF(AND(A6407="Colorectal Cancer Screening", E6407="Cost per service ($USD)"),
SUMIFS(COL!$E:$E,COL!$A:$A,C6407,COL!$G:$G,D6407),
IF(AND(A6407="Cervical Cancer Screening", E6407="Cost per service ($USD)"),
SUMIFS(CERV!$E:$E,CERV!$A:$A,C6407,CERV!$G:$G,D6407),
IF(AND(A6407="Cancer Screening for CKD patients", E6407="Cost per service ($USD)"),
SUMIFS(CANSCRN!$E:$E,CANSCRN!$A:$A,C6407,CANSCRN!$G:$G,D6407),
IF(AND(A6407="PSA Testing", E6407="Total Expenditure ($USD per 100,000 patients)"),
SUMIFS(PSA!$F:$F,PSA!$A:$A,C6407,PSA!$G:$G,D6407),
IF(AND(A6407="Colorectal Cancer Screening", E6407="Total Expenditure ($USD per 100,000 patients)"),
SUMIFS(COL!$F:$F,COL!$A:$A,C6407,COL!$G:$G,D6407),
IF(AND(A6407="Cervical Cancer Screening", E6407="Total Expenditure ($USD per 100,000 patients)"),
SUMIFS(CERV!$F:$F,CERV!$A:$A,C6407,CERV!$G:$G,D6407),
SUMIFS(CANSCRN!$F:$F,CANSCRN!$A:$A,C6407,CANSCRN!$G:$G,D6407))))))))))))</f>
        <v>89.554969330000006</v>
      </c>
    </row>
    <row r="6408" spans="1:6" x14ac:dyDescent="0.2">
      <c r="A6408" s="24" t="s">
        <v>107</v>
      </c>
      <c r="B6408" s="24" t="s">
        <v>101</v>
      </c>
      <c r="C6408" s="24" t="s">
        <v>50</v>
      </c>
      <c r="D6408" s="24">
        <v>2013</v>
      </c>
      <c r="E6408" s="24" t="s">
        <v>106</v>
      </c>
      <c r="F6408">
        <f>IF(AND(A6408="PSA Testing", E6408= "Utilization Rate (per 100,000 patients)"),
SUMIFS(PSA!$D:$D,PSA!$A:$A,C6408,PSA!$G:$G,D6408),
IF(AND(A6408="Colorectal Cancer Screening", E6408="Utilization Rate (per 100,000 patients)"),
SUMIFS(COL!$D:$D,COL!$A:$A,C6408,COL!$G:$G, D6408),
IF(AND(A6408="Cervical Cancer Screening", E6408="Utilization Rate (per 100,000 patients)"),
SUMIFS(CERV!$D:$D,CERV!$A:$A,C6408,CERV!$G:$G,D6408),
IF(AND(A6408="Cancer Screening for CKD patients", E6408="Utilization Rate (per 100,000 patients)"),
SUMIFS(CANSCRN!$D:$D,CANSCRN!$A:$A,C6408,CANSCRN!$G:$G,D6408),
IF(AND(A6408="PSA Testing", E6408="Cost per service ($USD)"),
SUMIFS(PSA!$E:$E,PSA!$A:$A,C6408,PSA!$G:$G,D6408),
IF(AND(A6408="Colorectal Cancer Screening", E6408="Cost per service ($USD)"),
SUMIFS(COL!$E:$E,COL!$A:$A,C6408,COL!$G:$G,D6408),
IF(AND(A6408="Cervical Cancer Screening", E6408="Cost per service ($USD)"),
SUMIFS(CERV!$E:$E,CERV!$A:$A,C6408,CERV!$G:$G,D6408),
IF(AND(A6408="Cancer Screening for CKD patients", E6408="Cost per service ($USD)"),
SUMIFS(CANSCRN!$E:$E,CANSCRN!$A:$A,C6408,CANSCRN!$G:$G,D6408),
IF(AND(A6408="PSA Testing", E6408="Total Expenditure ($USD per 100,000 patients)"),
SUMIFS(PSA!$F:$F,PSA!$A:$A,C6408,PSA!$G:$G,D6408),
IF(AND(A6408="Colorectal Cancer Screening", E6408="Total Expenditure ($USD per 100,000 patients)"),
SUMIFS(COL!$F:$F,COL!$A:$A,C6408,COL!$G:$G,D6408),
IF(AND(A6408="Cervical Cancer Screening", E6408="Total Expenditure ($USD per 100,000 patients)"),
SUMIFS(CERV!$F:$F,CERV!$A:$A,C6408,CERV!$G:$G,D6408),
SUMIFS(CANSCRN!$F:$F,CANSCRN!$A:$A,C6408,CANSCRN!$G:$G,D6408))))))))))))</f>
        <v>114.63791209999999</v>
      </c>
    </row>
    <row r="6409" spans="1:6" x14ac:dyDescent="0.2">
      <c r="A6409" s="24" t="s">
        <v>107</v>
      </c>
      <c r="B6409" s="24" t="s">
        <v>101</v>
      </c>
      <c r="C6409" s="24" t="s">
        <v>50</v>
      </c>
      <c r="D6409" s="24">
        <v>2014</v>
      </c>
      <c r="E6409" s="24" t="s">
        <v>106</v>
      </c>
      <c r="F6409">
        <f>IF(AND(A6409="PSA Testing", E6409= "Utilization Rate (per 100,000 patients)"),
SUMIFS(PSA!$D:$D,PSA!$A:$A,C6409,PSA!$G:$G,D6409),
IF(AND(A6409="Colorectal Cancer Screening", E6409="Utilization Rate (per 100,000 patients)"),
SUMIFS(COL!$D:$D,COL!$A:$A,C6409,COL!$G:$G, D6409),
IF(AND(A6409="Cervical Cancer Screening", E6409="Utilization Rate (per 100,000 patients)"),
SUMIFS(CERV!$D:$D,CERV!$A:$A,C6409,CERV!$G:$G,D6409),
IF(AND(A6409="Cancer Screening for CKD patients", E6409="Utilization Rate (per 100,000 patients)"),
SUMIFS(CANSCRN!$D:$D,CANSCRN!$A:$A,C6409,CANSCRN!$G:$G,D6409),
IF(AND(A6409="PSA Testing", E6409="Cost per service ($USD)"),
SUMIFS(PSA!$E:$E,PSA!$A:$A,C6409,PSA!$G:$G,D6409),
IF(AND(A6409="Colorectal Cancer Screening", E6409="Cost per service ($USD)"),
SUMIFS(COL!$E:$E,COL!$A:$A,C6409,COL!$G:$G,D6409),
IF(AND(A6409="Cervical Cancer Screening", E6409="Cost per service ($USD)"),
SUMIFS(CERV!$E:$E,CERV!$A:$A,C6409,CERV!$G:$G,D6409),
IF(AND(A6409="Cancer Screening for CKD patients", E6409="Cost per service ($USD)"),
SUMIFS(CANSCRN!$E:$E,CANSCRN!$A:$A,C6409,CANSCRN!$G:$G,D6409),
IF(AND(A6409="PSA Testing", E6409="Total Expenditure ($USD per 100,000 patients)"),
SUMIFS(PSA!$F:$F,PSA!$A:$A,C6409,PSA!$G:$G,D6409),
IF(AND(A6409="Colorectal Cancer Screening", E6409="Total Expenditure ($USD per 100,000 patients)"),
SUMIFS(COL!$F:$F,COL!$A:$A,C6409,COL!$G:$G,D6409),
IF(AND(A6409="Cervical Cancer Screening", E6409="Total Expenditure ($USD per 100,000 patients)"),
SUMIFS(CERV!$F:$F,CERV!$A:$A,C6409,CERV!$G:$G,D6409),
SUMIFS(CANSCRN!$F:$F,CANSCRN!$A:$A,C6409,CANSCRN!$G:$G,D6409))))))))))))</f>
        <v>126.9328235</v>
      </c>
    </row>
    <row r="6410" spans="1:6" x14ac:dyDescent="0.2">
      <c r="A6410" s="24" t="s">
        <v>107</v>
      </c>
      <c r="B6410" s="24" t="s">
        <v>101</v>
      </c>
      <c r="C6410" s="24" t="s">
        <v>50</v>
      </c>
      <c r="D6410" s="24">
        <v>2015</v>
      </c>
      <c r="E6410" s="24" t="s">
        <v>106</v>
      </c>
      <c r="F6410">
        <f>IF(AND(A6410="PSA Testing", E6410= "Utilization Rate (per 100,000 patients)"),
SUMIFS(PSA!$D:$D,PSA!$A:$A,C6410,PSA!$G:$G,D6410),
IF(AND(A6410="Colorectal Cancer Screening", E6410="Utilization Rate (per 100,000 patients)"),
SUMIFS(COL!$D:$D,COL!$A:$A,C6410,COL!$G:$G, D6410),
IF(AND(A6410="Cervical Cancer Screening", E6410="Utilization Rate (per 100,000 patients)"),
SUMIFS(CERV!$D:$D,CERV!$A:$A,C6410,CERV!$G:$G,D6410),
IF(AND(A6410="Cancer Screening for CKD patients", E6410="Utilization Rate (per 100,000 patients)"),
SUMIFS(CANSCRN!$D:$D,CANSCRN!$A:$A,C6410,CANSCRN!$G:$G,D6410),
IF(AND(A6410="PSA Testing", E6410="Cost per service ($USD)"),
SUMIFS(PSA!$E:$E,PSA!$A:$A,C6410,PSA!$G:$G,D6410),
IF(AND(A6410="Colorectal Cancer Screening", E6410="Cost per service ($USD)"),
SUMIFS(COL!$E:$E,COL!$A:$A,C6410,COL!$G:$G,D6410),
IF(AND(A6410="Cervical Cancer Screening", E6410="Cost per service ($USD)"),
SUMIFS(CERV!$E:$E,CERV!$A:$A,C6410,CERV!$G:$G,D6410),
IF(AND(A6410="Cancer Screening for CKD patients", E6410="Cost per service ($USD)"),
SUMIFS(CANSCRN!$E:$E,CANSCRN!$A:$A,C6410,CANSCRN!$G:$G,D6410),
IF(AND(A6410="PSA Testing", E6410="Total Expenditure ($USD per 100,000 patients)"),
SUMIFS(PSA!$F:$F,PSA!$A:$A,C6410,PSA!$G:$G,D6410),
IF(AND(A6410="Colorectal Cancer Screening", E6410="Total Expenditure ($USD per 100,000 patients)"),
SUMIFS(COL!$F:$F,COL!$A:$A,C6410,COL!$G:$G,D6410),
IF(AND(A6410="Cervical Cancer Screening", E6410="Total Expenditure ($USD per 100,000 patients)"),
SUMIFS(CERV!$F:$F,CERV!$A:$A,C6410,CERV!$G:$G,D6410),
SUMIFS(CANSCRN!$F:$F,CANSCRN!$A:$A,C6410,CANSCRN!$G:$G,D6410))))))))))))</f>
        <v>97.206923079999996</v>
      </c>
    </row>
    <row r="6411" spans="1:6" x14ac:dyDescent="0.2">
      <c r="A6411" s="24" t="s">
        <v>107</v>
      </c>
      <c r="B6411" s="24" t="s">
        <v>101</v>
      </c>
      <c r="C6411" s="24" t="s">
        <v>50</v>
      </c>
      <c r="D6411" s="24">
        <v>2016</v>
      </c>
      <c r="E6411" s="24" t="s">
        <v>106</v>
      </c>
      <c r="F6411">
        <f>IF(AND(A6411="PSA Testing", E6411= "Utilization Rate (per 100,000 patients)"),
SUMIFS(PSA!$D:$D,PSA!$A:$A,C6411,PSA!$G:$G,D6411),
IF(AND(A6411="Colorectal Cancer Screening", E6411="Utilization Rate (per 100,000 patients)"),
SUMIFS(COL!$D:$D,COL!$A:$A,C6411,COL!$G:$G, D6411),
IF(AND(A6411="Cervical Cancer Screening", E6411="Utilization Rate (per 100,000 patients)"),
SUMIFS(CERV!$D:$D,CERV!$A:$A,C6411,CERV!$G:$G,D6411),
IF(AND(A6411="Cancer Screening for CKD patients", E6411="Utilization Rate (per 100,000 patients)"),
SUMIFS(CANSCRN!$D:$D,CANSCRN!$A:$A,C6411,CANSCRN!$G:$G,D6411),
IF(AND(A6411="PSA Testing", E6411="Cost per service ($USD)"),
SUMIFS(PSA!$E:$E,PSA!$A:$A,C6411,PSA!$G:$G,D6411),
IF(AND(A6411="Colorectal Cancer Screening", E6411="Cost per service ($USD)"),
SUMIFS(COL!$E:$E,COL!$A:$A,C6411,COL!$G:$G,D6411),
IF(AND(A6411="Cervical Cancer Screening", E6411="Cost per service ($USD)"),
SUMIFS(CERV!$E:$E,CERV!$A:$A,C6411,CERV!$G:$G,D6411),
IF(AND(A6411="Cancer Screening for CKD patients", E6411="Cost per service ($USD)"),
SUMIFS(CANSCRN!$E:$E,CANSCRN!$A:$A,C6411,CANSCRN!$G:$G,D6411),
IF(AND(A6411="PSA Testing", E6411="Total Expenditure ($USD per 100,000 patients)"),
SUMIFS(PSA!$F:$F,PSA!$A:$A,C6411,PSA!$G:$G,D6411),
IF(AND(A6411="Colorectal Cancer Screening", E6411="Total Expenditure ($USD per 100,000 patients)"),
SUMIFS(COL!$F:$F,COL!$A:$A,C6411,COL!$G:$G,D6411),
IF(AND(A6411="Cervical Cancer Screening", E6411="Total Expenditure ($USD per 100,000 patients)"),
SUMIFS(CERV!$F:$F,CERV!$A:$A,C6411,CERV!$G:$G,D6411),
SUMIFS(CANSCRN!$F:$F,CANSCRN!$A:$A,C6411,CANSCRN!$G:$G,D6411))))))))))))</f>
        <v>89.091428570000005</v>
      </c>
    </row>
    <row r="6412" spans="1:6" x14ac:dyDescent="0.2">
      <c r="A6412" s="24" t="s">
        <v>107</v>
      </c>
      <c r="B6412" s="24" t="s">
        <v>101</v>
      </c>
      <c r="C6412" s="24" t="s">
        <v>50</v>
      </c>
      <c r="D6412" s="24">
        <v>2017</v>
      </c>
      <c r="E6412" s="24" t="s">
        <v>106</v>
      </c>
      <c r="F6412">
        <f>IF(AND(A6412="PSA Testing", E6412= "Utilization Rate (per 100,000 patients)"),
SUMIFS(PSA!$D:$D,PSA!$A:$A,C6412,PSA!$G:$G,D6412),
IF(AND(A6412="Colorectal Cancer Screening", E6412="Utilization Rate (per 100,000 patients)"),
SUMIFS(COL!$D:$D,COL!$A:$A,C6412,COL!$G:$G, D6412),
IF(AND(A6412="Cervical Cancer Screening", E6412="Utilization Rate (per 100,000 patients)"),
SUMIFS(CERV!$D:$D,CERV!$A:$A,C6412,CERV!$G:$G,D6412),
IF(AND(A6412="Cancer Screening for CKD patients", E6412="Utilization Rate (per 100,000 patients)"),
SUMIFS(CANSCRN!$D:$D,CANSCRN!$A:$A,C6412,CANSCRN!$G:$G,D6412),
IF(AND(A6412="PSA Testing", E6412="Cost per service ($USD)"),
SUMIFS(PSA!$E:$E,PSA!$A:$A,C6412,PSA!$G:$G,D6412),
IF(AND(A6412="Colorectal Cancer Screening", E6412="Cost per service ($USD)"),
SUMIFS(COL!$E:$E,COL!$A:$A,C6412,COL!$G:$G,D6412),
IF(AND(A6412="Cervical Cancer Screening", E6412="Cost per service ($USD)"),
SUMIFS(CERV!$E:$E,CERV!$A:$A,C6412,CERV!$G:$G,D6412),
IF(AND(A6412="Cancer Screening for CKD patients", E6412="Cost per service ($USD)"),
SUMIFS(CANSCRN!$E:$E,CANSCRN!$A:$A,C6412,CANSCRN!$G:$G,D6412),
IF(AND(A6412="PSA Testing", E6412="Total Expenditure ($USD per 100,000 patients)"),
SUMIFS(PSA!$F:$F,PSA!$A:$A,C6412,PSA!$G:$G,D6412),
IF(AND(A6412="Colorectal Cancer Screening", E6412="Total Expenditure ($USD per 100,000 patients)"),
SUMIFS(COL!$F:$F,COL!$A:$A,C6412,COL!$G:$G,D6412),
IF(AND(A6412="Cervical Cancer Screening", E6412="Total Expenditure ($USD per 100,000 patients)"),
SUMIFS(CERV!$F:$F,CERV!$A:$A,C6412,CERV!$G:$G,D6412),
SUMIFS(CANSCRN!$F:$F,CANSCRN!$A:$A,C6412,CANSCRN!$G:$G,D6412))))))))))))</f>
        <v>112.37405800000001</v>
      </c>
    </row>
    <row r="6413" spans="1:6" x14ac:dyDescent="0.2">
      <c r="A6413" s="24" t="s">
        <v>107</v>
      </c>
      <c r="B6413" s="24" t="s">
        <v>101</v>
      </c>
      <c r="C6413" s="24" t="s">
        <v>50</v>
      </c>
      <c r="D6413" s="24">
        <v>2018</v>
      </c>
      <c r="E6413" s="24" t="s">
        <v>106</v>
      </c>
      <c r="F6413">
        <f>IF(AND(A6413="PSA Testing", E6413= "Utilization Rate (per 100,000 patients)"),
SUMIFS(PSA!$D:$D,PSA!$A:$A,C6413,PSA!$G:$G,D6413),
IF(AND(A6413="Colorectal Cancer Screening", E6413="Utilization Rate (per 100,000 patients)"),
SUMIFS(COL!$D:$D,COL!$A:$A,C6413,COL!$G:$G, D6413),
IF(AND(A6413="Cervical Cancer Screening", E6413="Utilization Rate (per 100,000 patients)"),
SUMIFS(CERV!$D:$D,CERV!$A:$A,C6413,CERV!$G:$G,D6413),
IF(AND(A6413="Cancer Screening for CKD patients", E6413="Utilization Rate (per 100,000 patients)"),
SUMIFS(CANSCRN!$D:$D,CANSCRN!$A:$A,C6413,CANSCRN!$G:$G,D6413),
IF(AND(A6413="PSA Testing", E6413="Cost per service ($USD)"),
SUMIFS(PSA!$E:$E,PSA!$A:$A,C6413,PSA!$G:$G,D6413),
IF(AND(A6413="Colorectal Cancer Screening", E6413="Cost per service ($USD)"),
SUMIFS(COL!$E:$E,COL!$A:$A,C6413,COL!$G:$G,D6413),
IF(AND(A6413="Cervical Cancer Screening", E6413="Cost per service ($USD)"),
SUMIFS(CERV!$E:$E,CERV!$A:$A,C6413,CERV!$G:$G,D6413),
IF(AND(A6413="Cancer Screening for CKD patients", E6413="Cost per service ($USD)"),
SUMIFS(CANSCRN!$E:$E,CANSCRN!$A:$A,C6413,CANSCRN!$G:$G,D6413),
IF(AND(A6413="PSA Testing", E6413="Total Expenditure ($USD per 100,000 patients)"),
SUMIFS(PSA!$F:$F,PSA!$A:$A,C6413,PSA!$G:$G,D6413),
IF(AND(A6413="Colorectal Cancer Screening", E6413="Total Expenditure ($USD per 100,000 patients)"),
SUMIFS(COL!$F:$F,COL!$A:$A,C6413,COL!$G:$G,D6413),
IF(AND(A6413="Cervical Cancer Screening", E6413="Total Expenditure ($USD per 100,000 patients)"),
SUMIFS(CERV!$F:$F,CERV!$A:$A,C6413,CERV!$G:$G,D6413),
SUMIFS(CANSCRN!$F:$F,CANSCRN!$A:$A,C6413,CANSCRN!$G:$G,D6413))))))))))))</f>
        <v>76.631095889999997</v>
      </c>
    </row>
    <row r="6414" spans="1:6" x14ac:dyDescent="0.2">
      <c r="A6414" s="24" t="s">
        <v>107</v>
      </c>
      <c r="B6414" s="24" t="s">
        <v>101</v>
      </c>
      <c r="C6414" s="24" t="s">
        <v>50</v>
      </c>
      <c r="D6414" s="24">
        <v>2019</v>
      </c>
      <c r="E6414" s="24" t="s">
        <v>106</v>
      </c>
      <c r="F6414">
        <f>IF(AND(A6414="PSA Testing", E6414= "Utilization Rate (per 100,000 patients)"),
SUMIFS(PSA!$D:$D,PSA!$A:$A,C6414,PSA!$G:$G,D6414),
IF(AND(A6414="Colorectal Cancer Screening", E6414="Utilization Rate (per 100,000 patients)"),
SUMIFS(COL!$D:$D,COL!$A:$A,C6414,COL!$G:$G, D6414),
IF(AND(A6414="Cervical Cancer Screening", E6414="Utilization Rate (per 100,000 patients)"),
SUMIFS(CERV!$D:$D,CERV!$A:$A,C6414,CERV!$G:$G,D6414),
IF(AND(A6414="Cancer Screening for CKD patients", E6414="Utilization Rate (per 100,000 patients)"),
SUMIFS(CANSCRN!$D:$D,CANSCRN!$A:$A,C6414,CANSCRN!$G:$G,D6414),
IF(AND(A6414="PSA Testing", E6414="Cost per service ($USD)"),
SUMIFS(PSA!$E:$E,PSA!$A:$A,C6414,PSA!$G:$G,D6414),
IF(AND(A6414="Colorectal Cancer Screening", E6414="Cost per service ($USD)"),
SUMIFS(COL!$E:$E,COL!$A:$A,C6414,COL!$G:$G,D6414),
IF(AND(A6414="Cervical Cancer Screening", E6414="Cost per service ($USD)"),
SUMIFS(CERV!$E:$E,CERV!$A:$A,C6414,CERV!$G:$G,D6414),
IF(AND(A6414="Cancer Screening for CKD patients", E6414="Cost per service ($USD)"),
SUMIFS(CANSCRN!$E:$E,CANSCRN!$A:$A,C6414,CANSCRN!$G:$G,D6414),
IF(AND(A6414="PSA Testing", E6414="Total Expenditure ($USD per 100,000 patients)"),
SUMIFS(PSA!$F:$F,PSA!$A:$A,C6414,PSA!$G:$G,D6414),
IF(AND(A6414="Colorectal Cancer Screening", E6414="Total Expenditure ($USD per 100,000 patients)"),
SUMIFS(COL!$F:$F,COL!$A:$A,C6414,COL!$G:$G,D6414),
IF(AND(A6414="Cervical Cancer Screening", E6414="Total Expenditure ($USD per 100,000 patients)"),
SUMIFS(CERV!$F:$F,CERV!$A:$A,C6414,CERV!$G:$G,D6414),
SUMIFS(CANSCRN!$F:$F,CANSCRN!$A:$A,C6414,CANSCRN!$G:$G,D6414))))))))))))</f>
        <v>83.711739129999998</v>
      </c>
    </row>
    <row r="6415" spans="1:6" x14ac:dyDescent="0.2">
      <c r="A6415" s="24" t="s">
        <v>107</v>
      </c>
      <c r="B6415" s="24" t="s">
        <v>101</v>
      </c>
      <c r="C6415" s="24" t="s">
        <v>52</v>
      </c>
      <c r="D6415" s="24">
        <v>2009</v>
      </c>
      <c r="E6415" s="24" t="s">
        <v>106</v>
      </c>
      <c r="F6415">
        <f>IF(AND(A6415="PSA Testing", E6415= "Utilization Rate (per 100,000 patients)"),
SUMIFS(PSA!$D:$D,PSA!$A:$A,C6415,PSA!$G:$G,D6415),
IF(AND(A6415="Colorectal Cancer Screening", E6415="Utilization Rate (per 100,000 patients)"),
SUMIFS(COL!$D:$D,COL!$A:$A,C6415,COL!$G:$G, D6415),
IF(AND(A6415="Cervical Cancer Screening", E6415="Utilization Rate (per 100,000 patients)"),
SUMIFS(CERV!$D:$D,CERV!$A:$A,C6415,CERV!$G:$G,D6415),
IF(AND(A6415="Cancer Screening for CKD patients", E6415="Utilization Rate (per 100,000 patients)"),
SUMIFS(CANSCRN!$D:$D,CANSCRN!$A:$A,C6415,CANSCRN!$G:$G,D6415),
IF(AND(A6415="PSA Testing", E6415="Cost per service ($USD)"),
SUMIFS(PSA!$E:$E,PSA!$A:$A,C6415,PSA!$G:$G,D6415),
IF(AND(A6415="Colorectal Cancer Screening", E6415="Cost per service ($USD)"),
SUMIFS(COL!$E:$E,COL!$A:$A,C6415,COL!$G:$G,D6415),
IF(AND(A6415="Cervical Cancer Screening", E6415="Cost per service ($USD)"),
SUMIFS(CERV!$E:$E,CERV!$A:$A,C6415,CERV!$G:$G,D6415),
IF(AND(A6415="Cancer Screening for CKD patients", E6415="Cost per service ($USD)"),
SUMIFS(CANSCRN!$E:$E,CANSCRN!$A:$A,C6415,CANSCRN!$G:$G,D6415),
IF(AND(A6415="PSA Testing", E6415="Total Expenditure ($USD per 100,000 patients)"),
SUMIFS(PSA!$F:$F,PSA!$A:$A,C6415,PSA!$G:$G,D6415),
IF(AND(A6415="Colorectal Cancer Screening", E6415="Total Expenditure ($USD per 100,000 patients)"),
SUMIFS(COL!$F:$F,COL!$A:$A,C6415,COL!$G:$G,D6415),
IF(AND(A6415="Cervical Cancer Screening", E6415="Total Expenditure ($USD per 100,000 patients)"),
SUMIFS(CERV!$F:$F,CERV!$A:$A,C6415,CERV!$G:$G,D6415),
SUMIFS(CANSCRN!$F:$F,CANSCRN!$A:$A,C6415,CANSCRN!$G:$G,D6415))))))))))))</f>
        <v>56.190508469999997</v>
      </c>
    </row>
    <row r="6416" spans="1:6" x14ac:dyDescent="0.2">
      <c r="A6416" s="24" t="s">
        <v>107</v>
      </c>
      <c r="B6416" s="24" t="s">
        <v>101</v>
      </c>
      <c r="C6416" s="24" t="s">
        <v>52</v>
      </c>
      <c r="D6416" s="24">
        <v>2010</v>
      </c>
      <c r="E6416" s="24" t="s">
        <v>106</v>
      </c>
      <c r="F6416">
        <f>IF(AND(A6416="PSA Testing", E6416= "Utilization Rate (per 100,000 patients)"),
SUMIFS(PSA!$D:$D,PSA!$A:$A,C6416,PSA!$G:$G,D6416),
IF(AND(A6416="Colorectal Cancer Screening", E6416="Utilization Rate (per 100,000 patients)"),
SUMIFS(COL!$D:$D,COL!$A:$A,C6416,COL!$G:$G, D6416),
IF(AND(A6416="Cervical Cancer Screening", E6416="Utilization Rate (per 100,000 patients)"),
SUMIFS(CERV!$D:$D,CERV!$A:$A,C6416,CERV!$G:$G,D6416),
IF(AND(A6416="Cancer Screening for CKD patients", E6416="Utilization Rate (per 100,000 patients)"),
SUMIFS(CANSCRN!$D:$D,CANSCRN!$A:$A,C6416,CANSCRN!$G:$G,D6416),
IF(AND(A6416="PSA Testing", E6416="Cost per service ($USD)"),
SUMIFS(PSA!$E:$E,PSA!$A:$A,C6416,PSA!$G:$G,D6416),
IF(AND(A6416="Colorectal Cancer Screening", E6416="Cost per service ($USD)"),
SUMIFS(COL!$E:$E,COL!$A:$A,C6416,COL!$G:$G,D6416),
IF(AND(A6416="Cervical Cancer Screening", E6416="Cost per service ($USD)"),
SUMIFS(CERV!$E:$E,CERV!$A:$A,C6416,CERV!$G:$G,D6416),
IF(AND(A6416="Cancer Screening for CKD patients", E6416="Cost per service ($USD)"),
SUMIFS(CANSCRN!$E:$E,CANSCRN!$A:$A,C6416,CANSCRN!$G:$G,D6416),
IF(AND(A6416="PSA Testing", E6416="Total Expenditure ($USD per 100,000 patients)"),
SUMIFS(PSA!$F:$F,PSA!$A:$A,C6416,PSA!$G:$G,D6416),
IF(AND(A6416="Colorectal Cancer Screening", E6416="Total Expenditure ($USD per 100,000 patients)"),
SUMIFS(COL!$F:$F,COL!$A:$A,C6416,COL!$G:$G,D6416),
IF(AND(A6416="Cervical Cancer Screening", E6416="Total Expenditure ($USD per 100,000 patients)"),
SUMIFS(CERV!$F:$F,CERV!$A:$A,C6416,CERV!$G:$G,D6416),
SUMIFS(CANSCRN!$F:$F,CANSCRN!$A:$A,C6416,CANSCRN!$G:$G,D6416))))))))))))</f>
        <v>61.283260869999999</v>
      </c>
    </row>
    <row r="6417" spans="1:6" x14ac:dyDescent="0.2">
      <c r="A6417" s="24" t="s">
        <v>107</v>
      </c>
      <c r="B6417" s="24" t="s">
        <v>101</v>
      </c>
      <c r="C6417" s="24" t="s">
        <v>52</v>
      </c>
      <c r="D6417" s="24">
        <v>2011</v>
      </c>
      <c r="E6417" s="24" t="s">
        <v>106</v>
      </c>
      <c r="F6417">
        <f>IF(AND(A6417="PSA Testing", E6417= "Utilization Rate (per 100,000 patients)"),
SUMIFS(PSA!$D:$D,PSA!$A:$A,C6417,PSA!$G:$G,D6417),
IF(AND(A6417="Colorectal Cancer Screening", E6417="Utilization Rate (per 100,000 patients)"),
SUMIFS(COL!$D:$D,COL!$A:$A,C6417,COL!$G:$G, D6417),
IF(AND(A6417="Cervical Cancer Screening", E6417="Utilization Rate (per 100,000 patients)"),
SUMIFS(CERV!$D:$D,CERV!$A:$A,C6417,CERV!$G:$G,D6417),
IF(AND(A6417="Cancer Screening for CKD patients", E6417="Utilization Rate (per 100,000 patients)"),
SUMIFS(CANSCRN!$D:$D,CANSCRN!$A:$A,C6417,CANSCRN!$G:$G,D6417),
IF(AND(A6417="PSA Testing", E6417="Cost per service ($USD)"),
SUMIFS(PSA!$E:$E,PSA!$A:$A,C6417,PSA!$G:$G,D6417),
IF(AND(A6417="Colorectal Cancer Screening", E6417="Cost per service ($USD)"),
SUMIFS(COL!$E:$E,COL!$A:$A,C6417,COL!$G:$G,D6417),
IF(AND(A6417="Cervical Cancer Screening", E6417="Cost per service ($USD)"),
SUMIFS(CERV!$E:$E,CERV!$A:$A,C6417,CERV!$G:$G,D6417),
IF(AND(A6417="Cancer Screening for CKD patients", E6417="Cost per service ($USD)"),
SUMIFS(CANSCRN!$E:$E,CANSCRN!$A:$A,C6417,CANSCRN!$G:$G,D6417),
IF(AND(A6417="PSA Testing", E6417="Total Expenditure ($USD per 100,000 patients)"),
SUMIFS(PSA!$F:$F,PSA!$A:$A,C6417,PSA!$G:$G,D6417),
IF(AND(A6417="Colorectal Cancer Screening", E6417="Total Expenditure ($USD per 100,000 patients)"),
SUMIFS(COL!$F:$F,COL!$A:$A,C6417,COL!$G:$G,D6417),
IF(AND(A6417="Cervical Cancer Screening", E6417="Total Expenditure ($USD per 100,000 patients)"),
SUMIFS(CERV!$F:$F,CERV!$A:$A,C6417,CERV!$G:$G,D6417),
SUMIFS(CANSCRN!$F:$F,CANSCRN!$A:$A,C6417,CANSCRN!$G:$G,D6417))))))))))))</f>
        <v>109.8639024</v>
      </c>
    </row>
    <row r="6418" spans="1:6" x14ac:dyDescent="0.2">
      <c r="A6418" s="24" t="s">
        <v>107</v>
      </c>
      <c r="B6418" s="24" t="s">
        <v>101</v>
      </c>
      <c r="C6418" s="24" t="s">
        <v>52</v>
      </c>
      <c r="D6418" s="24">
        <v>2012</v>
      </c>
      <c r="E6418" s="24" t="s">
        <v>106</v>
      </c>
      <c r="F6418">
        <f>IF(AND(A6418="PSA Testing", E6418= "Utilization Rate (per 100,000 patients)"),
SUMIFS(PSA!$D:$D,PSA!$A:$A,C6418,PSA!$G:$G,D6418),
IF(AND(A6418="Colorectal Cancer Screening", E6418="Utilization Rate (per 100,000 patients)"),
SUMIFS(COL!$D:$D,COL!$A:$A,C6418,COL!$G:$G, D6418),
IF(AND(A6418="Cervical Cancer Screening", E6418="Utilization Rate (per 100,000 patients)"),
SUMIFS(CERV!$D:$D,CERV!$A:$A,C6418,CERV!$G:$G,D6418),
IF(AND(A6418="Cancer Screening for CKD patients", E6418="Utilization Rate (per 100,000 patients)"),
SUMIFS(CANSCRN!$D:$D,CANSCRN!$A:$A,C6418,CANSCRN!$G:$G,D6418),
IF(AND(A6418="PSA Testing", E6418="Cost per service ($USD)"),
SUMIFS(PSA!$E:$E,PSA!$A:$A,C6418,PSA!$G:$G,D6418),
IF(AND(A6418="Colorectal Cancer Screening", E6418="Cost per service ($USD)"),
SUMIFS(COL!$E:$E,COL!$A:$A,C6418,COL!$G:$G,D6418),
IF(AND(A6418="Cervical Cancer Screening", E6418="Cost per service ($USD)"),
SUMIFS(CERV!$E:$E,CERV!$A:$A,C6418,CERV!$G:$G,D6418),
IF(AND(A6418="Cancer Screening for CKD patients", E6418="Cost per service ($USD)"),
SUMIFS(CANSCRN!$E:$E,CANSCRN!$A:$A,C6418,CANSCRN!$G:$G,D6418),
IF(AND(A6418="PSA Testing", E6418="Total Expenditure ($USD per 100,000 patients)"),
SUMIFS(PSA!$F:$F,PSA!$A:$A,C6418,PSA!$G:$G,D6418),
IF(AND(A6418="Colorectal Cancer Screening", E6418="Total Expenditure ($USD per 100,000 patients)"),
SUMIFS(COL!$F:$F,COL!$A:$A,C6418,COL!$G:$G,D6418),
IF(AND(A6418="Cervical Cancer Screening", E6418="Total Expenditure ($USD per 100,000 patients)"),
SUMIFS(CERV!$F:$F,CERV!$A:$A,C6418,CERV!$G:$G,D6418),
SUMIFS(CANSCRN!$F:$F,CANSCRN!$A:$A,C6418,CANSCRN!$G:$G,D6418))))))))))))</f>
        <v>74.941621620000006</v>
      </c>
    </row>
    <row r="6419" spans="1:6" x14ac:dyDescent="0.2">
      <c r="A6419" s="24" t="s">
        <v>107</v>
      </c>
      <c r="B6419" s="24" t="s">
        <v>101</v>
      </c>
      <c r="C6419" s="24" t="s">
        <v>52</v>
      </c>
      <c r="D6419" s="24">
        <v>2013</v>
      </c>
      <c r="E6419" s="24" t="s">
        <v>106</v>
      </c>
      <c r="F6419">
        <f>IF(AND(A6419="PSA Testing", E6419= "Utilization Rate (per 100,000 patients)"),
SUMIFS(PSA!$D:$D,PSA!$A:$A,C6419,PSA!$G:$G,D6419),
IF(AND(A6419="Colorectal Cancer Screening", E6419="Utilization Rate (per 100,000 patients)"),
SUMIFS(COL!$D:$D,COL!$A:$A,C6419,COL!$G:$G, D6419),
IF(AND(A6419="Cervical Cancer Screening", E6419="Utilization Rate (per 100,000 patients)"),
SUMIFS(CERV!$D:$D,CERV!$A:$A,C6419,CERV!$G:$G,D6419),
IF(AND(A6419="Cancer Screening for CKD patients", E6419="Utilization Rate (per 100,000 patients)"),
SUMIFS(CANSCRN!$D:$D,CANSCRN!$A:$A,C6419,CANSCRN!$G:$G,D6419),
IF(AND(A6419="PSA Testing", E6419="Cost per service ($USD)"),
SUMIFS(PSA!$E:$E,PSA!$A:$A,C6419,PSA!$G:$G,D6419),
IF(AND(A6419="Colorectal Cancer Screening", E6419="Cost per service ($USD)"),
SUMIFS(COL!$E:$E,COL!$A:$A,C6419,COL!$G:$G,D6419),
IF(AND(A6419="Cervical Cancer Screening", E6419="Cost per service ($USD)"),
SUMIFS(CERV!$E:$E,CERV!$A:$A,C6419,CERV!$G:$G,D6419),
IF(AND(A6419="Cancer Screening for CKD patients", E6419="Cost per service ($USD)"),
SUMIFS(CANSCRN!$E:$E,CANSCRN!$A:$A,C6419,CANSCRN!$G:$G,D6419),
IF(AND(A6419="PSA Testing", E6419="Total Expenditure ($USD per 100,000 patients)"),
SUMIFS(PSA!$F:$F,PSA!$A:$A,C6419,PSA!$G:$G,D6419),
IF(AND(A6419="Colorectal Cancer Screening", E6419="Total Expenditure ($USD per 100,000 patients)"),
SUMIFS(COL!$F:$F,COL!$A:$A,C6419,COL!$G:$G,D6419),
IF(AND(A6419="Cervical Cancer Screening", E6419="Total Expenditure ($USD per 100,000 patients)"),
SUMIFS(CERV!$F:$F,CERV!$A:$A,C6419,CERV!$G:$G,D6419),
SUMIFS(CANSCRN!$F:$F,CANSCRN!$A:$A,C6419,CANSCRN!$G:$G,D6419))))))))))))</f>
        <v>57.437619050000002</v>
      </c>
    </row>
    <row r="6420" spans="1:6" x14ac:dyDescent="0.2">
      <c r="A6420" s="24" t="s">
        <v>107</v>
      </c>
      <c r="B6420" s="24" t="s">
        <v>101</v>
      </c>
      <c r="C6420" s="24" t="s">
        <v>52</v>
      </c>
      <c r="D6420" s="24">
        <v>2014</v>
      </c>
      <c r="E6420" s="24" t="s">
        <v>106</v>
      </c>
      <c r="F6420">
        <f>IF(AND(A6420="PSA Testing", E6420= "Utilization Rate (per 100,000 patients)"),
SUMIFS(PSA!$D:$D,PSA!$A:$A,C6420,PSA!$G:$G,D6420),
IF(AND(A6420="Colorectal Cancer Screening", E6420="Utilization Rate (per 100,000 patients)"),
SUMIFS(COL!$D:$D,COL!$A:$A,C6420,COL!$G:$G, D6420),
IF(AND(A6420="Cervical Cancer Screening", E6420="Utilization Rate (per 100,000 patients)"),
SUMIFS(CERV!$D:$D,CERV!$A:$A,C6420,CERV!$G:$G,D6420),
IF(AND(A6420="Cancer Screening for CKD patients", E6420="Utilization Rate (per 100,000 patients)"),
SUMIFS(CANSCRN!$D:$D,CANSCRN!$A:$A,C6420,CANSCRN!$G:$G,D6420),
IF(AND(A6420="PSA Testing", E6420="Cost per service ($USD)"),
SUMIFS(PSA!$E:$E,PSA!$A:$A,C6420,PSA!$G:$G,D6420),
IF(AND(A6420="Colorectal Cancer Screening", E6420="Cost per service ($USD)"),
SUMIFS(COL!$E:$E,COL!$A:$A,C6420,COL!$G:$G,D6420),
IF(AND(A6420="Cervical Cancer Screening", E6420="Cost per service ($USD)"),
SUMIFS(CERV!$E:$E,CERV!$A:$A,C6420,CERV!$G:$G,D6420),
IF(AND(A6420="Cancer Screening for CKD patients", E6420="Cost per service ($USD)"),
SUMIFS(CANSCRN!$E:$E,CANSCRN!$A:$A,C6420,CANSCRN!$G:$G,D6420),
IF(AND(A6420="PSA Testing", E6420="Total Expenditure ($USD per 100,000 patients)"),
SUMIFS(PSA!$F:$F,PSA!$A:$A,C6420,PSA!$G:$G,D6420),
IF(AND(A6420="Colorectal Cancer Screening", E6420="Total Expenditure ($USD per 100,000 patients)"),
SUMIFS(COL!$F:$F,COL!$A:$A,C6420,COL!$G:$G,D6420),
IF(AND(A6420="Cervical Cancer Screening", E6420="Total Expenditure ($USD per 100,000 patients)"),
SUMIFS(CERV!$F:$F,CERV!$A:$A,C6420,CERV!$G:$G,D6420),
SUMIFS(CANSCRN!$F:$F,CANSCRN!$A:$A,C6420,CANSCRN!$G:$G,D6420))))))))))))</f>
        <v>49.076666670000002</v>
      </c>
    </row>
    <row r="6421" spans="1:6" x14ac:dyDescent="0.2">
      <c r="A6421" s="24" t="s">
        <v>107</v>
      </c>
      <c r="B6421" s="24" t="s">
        <v>101</v>
      </c>
      <c r="C6421" s="24" t="s">
        <v>52</v>
      </c>
      <c r="D6421" s="24">
        <v>2015</v>
      </c>
      <c r="E6421" s="24" t="s">
        <v>106</v>
      </c>
      <c r="F6421">
        <f>IF(AND(A6421="PSA Testing", E6421= "Utilization Rate (per 100,000 patients)"),
SUMIFS(PSA!$D:$D,PSA!$A:$A,C6421,PSA!$G:$G,D6421),
IF(AND(A6421="Colorectal Cancer Screening", E6421="Utilization Rate (per 100,000 patients)"),
SUMIFS(COL!$D:$D,COL!$A:$A,C6421,COL!$G:$G, D6421),
IF(AND(A6421="Cervical Cancer Screening", E6421="Utilization Rate (per 100,000 patients)"),
SUMIFS(CERV!$D:$D,CERV!$A:$A,C6421,CERV!$G:$G,D6421),
IF(AND(A6421="Cancer Screening for CKD patients", E6421="Utilization Rate (per 100,000 patients)"),
SUMIFS(CANSCRN!$D:$D,CANSCRN!$A:$A,C6421,CANSCRN!$G:$G,D6421),
IF(AND(A6421="PSA Testing", E6421="Cost per service ($USD)"),
SUMIFS(PSA!$E:$E,PSA!$A:$A,C6421,PSA!$G:$G,D6421),
IF(AND(A6421="Colorectal Cancer Screening", E6421="Cost per service ($USD)"),
SUMIFS(COL!$E:$E,COL!$A:$A,C6421,COL!$G:$G,D6421),
IF(AND(A6421="Cervical Cancer Screening", E6421="Cost per service ($USD)"),
SUMIFS(CERV!$E:$E,CERV!$A:$A,C6421,CERV!$G:$G,D6421),
IF(AND(A6421="Cancer Screening for CKD patients", E6421="Cost per service ($USD)"),
SUMIFS(CANSCRN!$E:$E,CANSCRN!$A:$A,C6421,CANSCRN!$G:$G,D6421),
IF(AND(A6421="PSA Testing", E6421="Total Expenditure ($USD per 100,000 patients)"),
SUMIFS(PSA!$F:$F,PSA!$A:$A,C6421,PSA!$G:$G,D6421),
IF(AND(A6421="Colorectal Cancer Screening", E6421="Total Expenditure ($USD per 100,000 patients)"),
SUMIFS(COL!$F:$F,COL!$A:$A,C6421,COL!$G:$G,D6421),
IF(AND(A6421="Cervical Cancer Screening", E6421="Total Expenditure ($USD per 100,000 patients)"),
SUMIFS(CERV!$F:$F,CERV!$A:$A,C6421,CERV!$G:$G,D6421),
SUMIFS(CANSCRN!$F:$F,CANSCRN!$A:$A,C6421,CANSCRN!$G:$G,D6421))))))))))))</f>
        <v>143.12</v>
      </c>
    </row>
    <row r="6422" spans="1:6" x14ac:dyDescent="0.2">
      <c r="A6422" s="24" t="s">
        <v>107</v>
      </c>
      <c r="B6422" s="24" t="s">
        <v>101</v>
      </c>
      <c r="C6422" s="24" t="s">
        <v>52</v>
      </c>
      <c r="D6422" s="24">
        <v>2016</v>
      </c>
      <c r="E6422" s="24" t="s">
        <v>106</v>
      </c>
      <c r="F6422">
        <f>IF(AND(A6422="PSA Testing", E6422= "Utilization Rate (per 100,000 patients)"),
SUMIFS(PSA!$D:$D,PSA!$A:$A,C6422,PSA!$G:$G,D6422),
IF(AND(A6422="Colorectal Cancer Screening", E6422="Utilization Rate (per 100,000 patients)"),
SUMIFS(COL!$D:$D,COL!$A:$A,C6422,COL!$G:$G, D6422),
IF(AND(A6422="Cervical Cancer Screening", E6422="Utilization Rate (per 100,000 patients)"),
SUMIFS(CERV!$D:$D,CERV!$A:$A,C6422,CERV!$G:$G,D6422),
IF(AND(A6422="Cancer Screening for CKD patients", E6422="Utilization Rate (per 100,000 patients)"),
SUMIFS(CANSCRN!$D:$D,CANSCRN!$A:$A,C6422,CANSCRN!$G:$G,D6422),
IF(AND(A6422="PSA Testing", E6422="Cost per service ($USD)"),
SUMIFS(PSA!$E:$E,PSA!$A:$A,C6422,PSA!$G:$G,D6422),
IF(AND(A6422="Colorectal Cancer Screening", E6422="Cost per service ($USD)"),
SUMIFS(COL!$E:$E,COL!$A:$A,C6422,COL!$G:$G,D6422),
IF(AND(A6422="Cervical Cancer Screening", E6422="Cost per service ($USD)"),
SUMIFS(CERV!$E:$E,CERV!$A:$A,C6422,CERV!$G:$G,D6422),
IF(AND(A6422="Cancer Screening for CKD patients", E6422="Cost per service ($USD)"),
SUMIFS(CANSCRN!$E:$E,CANSCRN!$A:$A,C6422,CANSCRN!$G:$G,D6422),
IF(AND(A6422="PSA Testing", E6422="Total Expenditure ($USD per 100,000 patients)"),
SUMIFS(PSA!$F:$F,PSA!$A:$A,C6422,PSA!$G:$G,D6422),
IF(AND(A6422="Colorectal Cancer Screening", E6422="Total Expenditure ($USD per 100,000 patients)"),
SUMIFS(COL!$F:$F,COL!$A:$A,C6422,COL!$G:$G,D6422),
IF(AND(A6422="Cervical Cancer Screening", E6422="Total Expenditure ($USD per 100,000 patients)"),
SUMIFS(CERV!$F:$F,CERV!$A:$A,C6422,CERV!$G:$G,D6422),
SUMIFS(CANSCRN!$F:$F,CANSCRN!$A:$A,C6422,CANSCRN!$G:$G,D6422))))))))))))</f>
        <v>94.322000000000003</v>
      </c>
    </row>
    <row r="6423" spans="1:6" x14ac:dyDescent="0.2">
      <c r="A6423" s="24" t="s">
        <v>107</v>
      </c>
      <c r="B6423" s="24" t="s">
        <v>101</v>
      </c>
      <c r="C6423" s="24" t="s">
        <v>52</v>
      </c>
      <c r="D6423" s="24">
        <v>2017</v>
      </c>
      <c r="E6423" s="24" t="s">
        <v>106</v>
      </c>
      <c r="F6423">
        <f>IF(AND(A6423="PSA Testing", E6423= "Utilization Rate (per 100,000 patients)"),
SUMIFS(PSA!$D:$D,PSA!$A:$A,C6423,PSA!$G:$G,D6423),
IF(AND(A6423="Colorectal Cancer Screening", E6423="Utilization Rate (per 100,000 patients)"),
SUMIFS(COL!$D:$D,COL!$A:$A,C6423,COL!$G:$G, D6423),
IF(AND(A6423="Cervical Cancer Screening", E6423="Utilization Rate (per 100,000 patients)"),
SUMIFS(CERV!$D:$D,CERV!$A:$A,C6423,CERV!$G:$G,D6423),
IF(AND(A6423="Cancer Screening for CKD patients", E6423="Utilization Rate (per 100,000 patients)"),
SUMIFS(CANSCRN!$D:$D,CANSCRN!$A:$A,C6423,CANSCRN!$G:$G,D6423),
IF(AND(A6423="PSA Testing", E6423="Cost per service ($USD)"),
SUMIFS(PSA!$E:$E,PSA!$A:$A,C6423,PSA!$G:$G,D6423),
IF(AND(A6423="Colorectal Cancer Screening", E6423="Cost per service ($USD)"),
SUMIFS(COL!$E:$E,COL!$A:$A,C6423,COL!$G:$G,D6423),
IF(AND(A6423="Cervical Cancer Screening", E6423="Cost per service ($USD)"),
SUMIFS(CERV!$E:$E,CERV!$A:$A,C6423,CERV!$G:$G,D6423),
IF(AND(A6423="Cancer Screening for CKD patients", E6423="Cost per service ($USD)"),
SUMIFS(CANSCRN!$E:$E,CANSCRN!$A:$A,C6423,CANSCRN!$G:$G,D6423),
IF(AND(A6423="PSA Testing", E6423="Total Expenditure ($USD per 100,000 patients)"),
SUMIFS(PSA!$F:$F,PSA!$A:$A,C6423,PSA!$G:$G,D6423),
IF(AND(A6423="Colorectal Cancer Screening", E6423="Total Expenditure ($USD per 100,000 patients)"),
SUMIFS(COL!$F:$F,COL!$A:$A,C6423,COL!$G:$G,D6423),
IF(AND(A6423="Cervical Cancer Screening", E6423="Total Expenditure ($USD per 100,000 patients)"),
SUMIFS(CERV!$F:$F,CERV!$A:$A,C6423,CERV!$G:$G,D6423),
SUMIFS(CANSCRN!$F:$F,CANSCRN!$A:$A,C6423,CANSCRN!$G:$G,D6423))))))))))))</f>
        <v>111.08571430000001</v>
      </c>
    </row>
    <row r="6424" spans="1:6" x14ac:dyDescent="0.2">
      <c r="A6424" s="24" t="s">
        <v>107</v>
      </c>
      <c r="B6424" s="24" t="s">
        <v>101</v>
      </c>
      <c r="C6424" s="24" t="s">
        <v>52</v>
      </c>
      <c r="D6424" s="24">
        <v>2018</v>
      </c>
      <c r="E6424" s="24" t="s">
        <v>106</v>
      </c>
      <c r="F6424">
        <f>IF(AND(A6424="PSA Testing", E6424= "Utilization Rate (per 100,000 patients)"),
SUMIFS(PSA!$D:$D,PSA!$A:$A,C6424,PSA!$G:$G,D6424),
IF(AND(A6424="Colorectal Cancer Screening", E6424="Utilization Rate (per 100,000 patients)"),
SUMIFS(COL!$D:$D,COL!$A:$A,C6424,COL!$G:$G, D6424),
IF(AND(A6424="Cervical Cancer Screening", E6424="Utilization Rate (per 100,000 patients)"),
SUMIFS(CERV!$D:$D,CERV!$A:$A,C6424,CERV!$G:$G,D6424),
IF(AND(A6424="Cancer Screening for CKD patients", E6424="Utilization Rate (per 100,000 patients)"),
SUMIFS(CANSCRN!$D:$D,CANSCRN!$A:$A,C6424,CANSCRN!$G:$G,D6424),
IF(AND(A6424="PSA Testing", E6424="Cost per service ($USD)"),
SUMIFS(PSA!$E:$E,PSA!$A:$A,C6424,PSA!$G:$G,D6424),
IF(AND(A6424="Colorectal Cancer Screening", E6424="Cost per service ($USD)"),
SUMIFS(COL!$E:$E,COL!$A:$A,C6424,COL!$G:$G,D6424),
IF(AND(A6424="Cervical Cancer Screening", E6424="Cost per service ($USD)"),
SUMIFS(CERV!$E:$E,CERV!$A:$A,C6424,CERV!$G:$G,D6424),
IF(AND(A6424="Cancer Screening for CKD patients", E6424="Cost per service ($USD)"),
SUMIFS(CANSCRN!$E:$E,CANSCRN!$A:$A,C6424,CANSCRN!$G:$G,D6424),
IF(AND(A6424="PSA Testing", E6424="Total Expenditure ($USD per 100,000 patients)"),
SUMIFS(PSA!$F:$F,PSA!$A:$A,C6424,PSA!$G:$G,D6424),
IF(AND(A6424="Colorectal Cancer Screening", E6424="Total Expenditure ($USD per 100,000 patients)"),
SUMIFS(COL!$F:$F,COL!$A:$A,C6424,COL!$G:$G,D6424),
IF(AND(A6424="Cervical Cancer Screening", E6424="Total Expenditure ($USD per 100,000 patients)"),
SUMIFS(CERV!$F:$F,CERV!$A:$A,C6424,CERV!$G:$G,D6424),
SUMIFS(CANSCRN!$F:$F,CANSCRN!$A:$A,C6424,CANSCRN!$G:$G,D6424))))))))))))</f>
        <v>194.45214290000001</v>
      </c>
    </row>
    <row r="6425" spans="1:6" x14ac:dyDescent="0.2">
      <c r="A6425" s="24" t="s">
        <v>107</v>
      </c>
      <c r="B6425" s="24" t="s">
        <v>101</v>
      </c>
      <c r="C6425" s="24" t="s">
        <v>52</v>
      </c>
      <c r="D6425" s="24">
        <v>2019</v>
      </c>
      <c r="E6425" s="24" t="s">
        <v>106</v>
      </c>
      <c r="F6425">
        <f>IF(AND(A6425="PSA Testing", E6425= "Utilization Rate (per 100,000 patients)"),
SUMIFS(PSA!$D:$D,PSA!$A:$A,C6425,PSA!$G:$G,D6425),
IF(AND(A6425="Colorectal Cancer Screening", E6425="Utilization Rate (per 100,000 patients)"),
SUMIFS(COL!$D:$D,COL!$A:$A,C6425,COL!$G:$G, D6425),
IF(AND(A6425="Cervical Cancer Screening", E6425="Utilization Rate (per 100,000 patients)"),
SUMIFS(CERV!$D:$D,CERV!$A:$A,C6425,CERV!$G:$G,D6425),
IF(AND(A6425="Cancer Screening for CKD patients", E6425="Utilization Rate (per 100,000 patients)"),
SUMIFS(CANSCRN!$D:$D,CANSCRN!$A:$A,C6425,CANSCRN!$G:$G,D6425),
IF(AND(A6425="PSA Testing", E6425="Cost per service ($USD)"),
SUMIFS(PSA!$E:$E,PSA!$A:$A,C6425,PSA!$G:$G,D6425),
IF(AND(A6425="Colorectal Cancer Screening", E6425="Cost per service ($USD)"),
SUMIFS(COL!$E:$E,COL!$A:$A,C6425,COL!$G:$G,D6425),
IF(AND(A6425="Cervical Cancer Screening", E6425="Cost per service ($USD)"),
SUMIFS(CERV!$E:$E,CERV!$A:$A,C6425,CERV!$G:$G,D6425),
IF(AND(A6425="Cancer Screening for CKD patients", E6425="Cost per service ($USD)"),
SUMIFS(CANSCRN!$E:$E,CANSCRN!$A:$A,C6425,CANSCRN!$G:$G,D6425),
IF(AND(A6425="PSA Testing", E6425="Total Expenditure ($USD per 100,000 patients)"),
SUMIFS(PSA!$F:$F,PSA!$A:$A,C6425,PSA!$G:$G,D6425),
IF(AND(A6425="Colorectal Cancer Screening", E6425="Total Expenditure ($USD per 100,000 patients)"),
SUMIFS(COL!$F:$F,COL!$A:$A,C6425,COL!$G:$G,D6425),
IF(AND(A6425="Cervical Cancer Screening", E6425="Total Expenditure ($USD per 100,000 patients)"),
SUMIFS(CERV!$F:$F,CERV!$A:$A,C6425,CERV!$G:$G,D6425),
SUMIFS(CANSCRN!$F:$F,CANSCRN!$A:$A,C6425,CANSCRN!$G:$G,D6425))))))))))))</f>
        <v>29.287142859999999</v>
      </c>
    </row>
    <row r="6426" spans="1:6" x14ac:dyDescent="0.2">
      <c r="A6426" s="24" t="s">
        <v>107</v>
      </c>
      <c r="B6426" s="24" t="s">
        <v>101</v>
      </c>
      <c r="C6426" s="24" t="s">
        <v>53</v>
      </c>
      <c r="D6426" s="24">
        <v>2009</v>
      </c>
      <c r="E6426" s="24" t="s">
        <v>106</v>
      </c>
      <c r="F6426">
        <f>IF(AND(A6426="PSA Testing", E6426= "Utilization Rate (per 100,000 patients)"),
SUMIFS(PSA!$D:$D,PSA!$A:$A,C6426,PSA!$G:$G,D6426),
IF(AND(A6426="Colorectal Cancer Screening", E6426="Utilization Rate (per 100,000 patients)"),
SUMIFS(COL!$D:$D,COL!$A:$A,C6426,COL!$G:$G, D6426),
IF(AND(A6426="Cervical Cancer Screening", E6426="Utilization Rate (per 100,000 patients)"),
SUMIFS(CERV!$D:$D,CERV!$A:$A,C6426,CERV!$G:$G,D6426),
IF(AND(A6426="Cancer Screening for CKD patients", E6426="Utilization Rate (per 100,000 patients)"),
SUMIFS(CANSCRN!$D:$D,CANSCRN!$A:$A,C6426,CANSCRN!$G:$G,D6426),
IF(AND(A6426="PSA Testing", E6426="Cost per service ($USD)"),
SUMIFS(PSA!$E:$E,PSA!$A:$A,C6426,PSA!$G:$G,D6426),
IF(AND(A6426="Colorectal Cancer Screening", E6426="Cost per service ($USD)"),
SUMIFS(COL!$E:$E,COL!$A:$A,C6426,COL!$G:$G,D6426),
IF(AND(A6426="Cervical Cancer Screening", E6426="Cost per service ($USD)"),
SUMIFS(CERV!$E:$E,CERV!$A:$A,C6426,CERV!$G:$G,D6426),
IF(AND(A6426="Cancer Screening for CKD patients", E6426="Cost per service ($USD)"),
SUMIFS(CANSCRN!$E:$E,CANSCRN!$A:$A,C6426,CANSCRN!$G:$G,D6426),
IF(AND(A6426="PSA Testing", E6426="Total Expenditure ($USD per 100,000 patients)"),
SUMIFS(PSA!$F:$F,PSA!$A:$A,C6426,PSA!$G:$G,D6426),
IF(AND(A6426="Colorectal Cancer Screening", E6426="Total Expenditure ($USD per 100,000 patients)"),
SUMIFS(COL!$F:$F,COL!$A:$A,C6426,COL!$G:$G,D6426),
IF(AND(A6426="Cervical Cancer Screening", E6426="Total Expenditure ($USD per 100,000 patients)"),
SUMIFS(CERV!$F:$F,CERV!$A:$A,C6426,CERV!$G:$G,D6426),
SUMIFS(CANSCRN!$F:$F,CANSCRN!$A:$A,C6426,CANSCRN!$G:$G,D6426))))))))))))</f>
        <v>116.4227164</v>
      </c>
    </row>
    <row r="6427" spans="1:6" x14ac:dyDescent="0.2">
      <c r="A6427" s="24" t="s">
        <v>107</v>
      </c>
      <c r="B6427" s="24" t="s">
        <v>101</v>
      </c>
      <c r="C6427" s="24" t="s">
        <v>53</v>
      </c>
      <c r="D6427" s="24">
        <v>2010</v>
      </c>
      <c r="E6427" s="24" t="s">
        <v>106</v>
      </c>
      <c r="F6427">
        <f>IF(AND(A6427="PSA Testing", E6427= "Utilization Rate (per 100,000 patients)"),
SUMIFS(PSA!$D:$D,PSA!$A:$A,C6427,PSA!$G:$G,D6427),
IF(AND(A6427="Colorectal Cancer Screening", E6427="Utilization Rate (per 100,000 patients)"),
SUMIFS(COL!$D:$D,COL!$A:$A,C6427,COL!$G:$G, D6427),
IF(AND(A6427="Cervical Cancer Screening", E6427="Utilization Rate (per 100,000 patients)"),
SUMIFS(CERV!$D:$D,CERV!$A:$A,C6427,CERV!$G:$G,D6427),
IF(AND(A6427="Cancer Screening for CKD patients", E6427="Utilization Rate (per 100,000 patients)"),
SUMIFS(CANSCRN!$D:$D,CANSCRN!$A:$A,C6427,CANSCRN!$G:$G,D6427),
IF(AND(A6427="PSA Testing", E6427="Cost per service ($USD)"),
SUMIFS(PSA!$E:$E,PSA!$A:$A,C6427,PSA!$G:$G,D6427),
IF(AND(A6427="Colorectal Cancer Screening", E6427="Cost per service ($USD)"),
SUMIFS(COL!$E:$E,COL!$A:$A,C6427,COL!$G:$G,D6427),
IF(AND(A6427="Cervical Cancer Screening", E6427="Cost per service ($USD)"),
SUMIFS(CERV!$E:$E,CERV!$A:$A,C6427,CERV!$G:$G,D6427),
IF(AND(A6427="Cancer Screening for CKD patients", E6427="Cost per service ($USD)"),
SUMIFS(CANSCRN!$E:$E,CANSCRN!$A:$A,C6427,CANSCRN!$G:$G,D6427),
IF(AND(A6427="PSA Testing", E6427="Total Expenditure ($USD per 100,000 patients)"),
SUMIFS(PSA!$F:$F,PSA!$A:$A,C6427,PSA!$G:$G,D6427),
IF(AND(A6427="Colorectal Cancer Screening", E6427="Total Expenditure ($USD per 100,000 patients)"),
SUMIFS(COL!$F:$F,COL!$A:$A,C6427,COL!$G:$G,D6427),
IF(AND(A6427="Cervical Cancer Screening", E6427="Total Expenditure ($USD per 100,000 patients)"),
SUMIFS(CERV!$F:$F,CERV!$A:$A,C6427,CERV!$G:$G,D6427),
SUMIFS(CANSCRN!$F:$F,CANSCRN!$A:$A,C6427,CANSCRN!$G:$G,D6427))))))))))))</f>
        <v>110.2111228</v>
      </c>
    </row>
    <row r="6428" spans="1:6" x14ac:dyDescent="0.2">
      <c r="A6428" s="24" t="s">
        <v>107</v>
      </c>
      <c r="B6428" s="24" t="s">
        <v>101</v>
      </c>
      <c r="C6428" s="24" t="s">
        <v>53</v>
      </c>
      <c r="D6428" s="24">
        <v>2011</v>
      </c>
      <c r="E6428" s="24" t="s">
        <v>106</v>
      </c>
      <c r="F6428">
        <f>IF(AND(A6428="PSA Testing", E6428= "Utilization Rate (per 100,000 patients)"),
SUMIFS(PSA!$D:$D,PSA!$A:$A,C6428,PSA!$G:$G,D6428),
IF(AND(A6428="Colorectal Cancer Screening", E6428="Utilization Rate (per 100,000 patients)"),
SUMIFS(COL!$D:$D,COL!$A:$A,C6428,COL!$G:$G, D6428),
IF(AND(A6428="Cervical Cancer Screening", E6428="Utilization Rate (per 100,000 patients)"),
SUMIFS(CERV!$D:$D,CERV!$A:$A,C6428,CERV!$G:$G,D6428),
IF(AND(A6428="Cancer Screening for CKD patients", E6428="Utilization Rate (per 100,000 patients)"),
SUMIFS(CANSCRN!$D:$D,CANSCRN!$A:$A,C6428,CANSCRN!$G:$G,D6428),
IF(AND(A6428="PSA Testing", E6428="Cost per service ($USD)"),
SUMIFS(PSA!$E:$E,PSA!$A:$A,C6428,PSA!$G:$G,D6428),
IF(AND(A6428="Colorectal Cancer Screening", E6428="Cost per service ($USD)"),
SUMIFS(COL!$E:$E,COL!$A:$A,C6428,COL!$G:$G,D6428),
IF(AND(A6428="Cervical Cancer Screening", E6428="Cost per service ($USD)"),
SUMIFS(CERV!$E:$E,CERV!$A:$A,C6428,CERV!$G:$G,D6428),
IF(AND(A6428="Cancer Screening for CKD patients", E6428="Cost per service ($USD)"),
SUMIFS(CANSCRN!$E:$E,CANSCRN!$A:$A,C6428,CANSCRN!$G:$G,D6428),
IF(AND(A6428="PSA Testing", E6428="Total Expenditure ($USD per 100,000 patients)"),
SUMIFS(PSA!$F:$F,PSA!$A:$A,C6428,PSA!$G:$G,D6428),
IF(AND(A6428="Colorectal Cancer Screening", E6428="Total Expenditure ($USD per 100,000 patients)"),
SUMIFS(COL!$F:$F,COL!$A:$A,C6428,COL!$G:$G,D6428),
IF(AND(A6428="Cervical Cancer Screening", E6428="Total Expenditure ($USD per 100,000 patients)"),
SUMIFS(CERV!$F:$F,CERV!$A:$A,C6428,CERV!$G:$G,D6428),
SUMIFS(CANSCRN!$F:$F,CANSCRN!$A:$A,C6428,CANSCRN!$G:$G,D6428))))))))))))</f>
        <v>110.8021122</v>
      </c>
    </row>
    <row r="6429" spans="1:6" x14ac:dyDescent="0.2">
      <c r="A6429" s="24" t="s">
        <v>107</v>
      </c>
      <c r="B6429" s="24" t="s">
        <v>101</v>
      </c>
      <c r="C6429" s="24" t="s">
        <v>53</v>
      </c>
      <c r="D6429" s="24">
        <v>2012</v>
      </c>
      <c r="E6429" s="24" t="s">
        <v>106</v>
      </c>
      <c r="F6429">
        <f>IF(AND(A6429="PSA Testing", E6429= "Utilization Rate (per 100,000 patients)"),
SUMIFS(PSA!$D:$D,PSA!$A:$A,C6429,PSA!$G:$G,D6429),
IF(AND(A6429="Colorectal Cancer Screening", E6429="Utilization Rate (per 100,000 patients)"),
SUMIFS(COL!$D:$D,COL!$A:$A,C6429,COL!$G:$G, D6429),
IF(AND(A6429="Cervical Cancer Screening", E6429="Utilization Rate (per 100,000 patients)"),
SUMIFS(CERV!$D:$D,CERV!$A:$A,C6429,CERV!$G:$G,D6429),
IF(AND(A6429="Cancer Screening for CKD patients", E6429="Utilization Rate (per 100,000 patients)"),
SUMIFS(CANSCRN!$D:$D,CANSCRN!$A:$A,C6429,CANSCRN!$G:$G,D6429),
IF(AND(A6429="PSA Testing", E6429="Cost per service ($USD)"),
SUMIFS(PSA!$E:$E,PSA!$A:$A,C6429,PSA!$G:$G,D6429),
IF(AND(A6429="Colorectal Cancer Screening", E6429="Cost per service ($USD)"),
SUMIFS(COL!$E:$E,COL!$A:$A,C6429,COL!$G:$G,D6429),
IF(AND(A6429="Cervical Cancer Screening", E6429="Cost per service ($USD)"),
SUMIFS(CERV!$E:$E,CERV!$A:$A,C6429,CERV!$G:$G,D6429),
IF(AND(A6429="Cancer Screening for CKD patients", E6429="Cost per service ($USD)"),
SUMIFS(CANSCRN!$E:$E,CANSCRN!$A:$A,C6429,CANSCRN!$G:$G,D6429),
IF(AND(A6429="PSA Testing", E6429="Total Expenditure ($USD per 100,000 patients)"),
SUMIFS(PSA!$F:$F,PSA!$A:$A,C6429,PSA!$G:$G,D6429),
IF(AND(A6429="Colorectal Cancer Screening", E6429="Total Expenditure ($USD per 100,000 patients)"),
SUMIFS(COL!$F:$F,COL!$A:$A,C6429,COL!$G:$G,D6429),
IF(AND(A6429="Cervical Cancer Screening", E6429="Total Expenditure ($USD per 100,000 patients)"),
SUMIFS(CERV!$F:$F,CERV!$A:$A,C6429,CERV!$G:$G,D6429),
SUMIFS(CANSCRN!$F:$F,CANSCRN!$A:$A,C6429,CANSCRN!$G:$G,D6429))))))))))))</f>
        <v>137.26026719999999</v>
      </c>
    </row>
    <row r="6430" spans="1:6" x14ac:dyDescent="0.2">
      <c r="A6430" s="24" t="s">
        <v>107</v>
      </c>
      <c r="B6430" s="24" t="s">
        <v>101</v>
      </c>
      <c r="C6430" s="24" t="s">
        <v>53</v>
      </c>
      <c r="D6430" s="24">
        <v>2013</v>
      </c>
      <c r="E6430" s="24" t="s">
        <v>106</v>
      </c>
      <c r="F6430">
        <f>IF(AND(A6430="PSA Testing", E6430= "Utilization Rate (per 100,000 patients)"),
SUMIFS(PSA!$D:$D,PSA!$A:$A,C6430,PSA!$G:$G,D6430),
IF(AND(A6430="Colorectal Cancer Screening", E6430="Utilization Rate (per 100,000 patients)"),
SUMIFS(COL!$D:$D,COL!$A:$A,C6430,COL!$G:$G, D6430),
IF(AND(A6430="Cervical Cancer Screening", E6430="Utilization Rate (per 100,000 patients)"),
SUMIFS(CERV!$D:$D,CERV!$A:$A,C6430,CERV!$G:$G,D6430),
IF(AND(A6430="Cancer Screening for CKD patients", E6430="Utilization Rate (per 100,000 patients)"),
SUMIFS(CANSCRN!$D:$D,CANSCRN!$A:$A,C6430,CANSCRN!$G:$G,D6430),
IF(AND(A6430="PSA Testing", E6430="Cost per service ($USD)"),
SUMIFS(PSA!$E:$E,PSA!$A:$A,C6430,PSA!$G:$G,D6430),
IF(AND(A6430="Colorectal Cancer Screening", E6430="Cost per service ($USD)"),
SUMIFS(COL!$E:$E,COL!$A:$A,C6430,COL!$G:$G,D6430),
IF(AND(A6430="Cervical Cancer Screening", E6430="Cost per service ($USD)"),
SUMIFS(CERV!$E:$E,CERV!$A:$A,C6430,CERV!$G:$G,D6430),
IF(AND(A6430="Cancer Screening for CKD patients", E6430="Cost per service ($USD)"),
SUMIFS(CANSCRN!$E:$E,CANSCRN!$A:$A,C6430,CANSCRN!$G:$G,D6430),
IF(AND(A6430="PSA Testing", E6430="Total Expenditure ($USD per 100,000 patients)"),
SUMIFS(PSA!$F:$F,PSA!$A:$A,C6430,PSA!$G:$G,D6430),
IF(AND(A6430="Colorectal Cancer Screening", E6430="Total Expenditure ($USD per 100,000 patients)"),
SUMIFS(COL!$F:$F,COL!$A:$A,C6430,COL!$G:$G,D6430),
IF(AND(A6430="Cervical Cancer Screening", E6430="Total Expenditure ($USD per 100,000 patients)"),
SUMIFS(CERV!$F:$F,CERV!$A:$A,C6430,CERV!$G:$G,D6430),
SUMIFS(CANSCRN!$F:$F,CANSCRN!$A:$A,C6430,CANSCRN!$G:$G,D6430))))))))))))</f>
        <v>149.95573769999999</v>
      </c>
    </row>
    <row r="6431" spans="1:6" x14ac:dyDescent="0.2">
      <c r="A6431" s="24" t="s">
        <v>107</v>
      </c>
      <c r="B6431" s="24" t="s">
        <v>101</v>
      </c>
      <c r="C6431" s="24" t="s">
        <v>53</v>
      </c>
      <c r="D6431" s="24">
        <v>2014</v>
      </c>
      <c r="E6431" s="24" t="s">
        <v>106</v>
      </c>
      <c r="F6431">
        <f>IF(AND(A6431="PSA Testing", E6431= "Utilization Rate (per 100,000 patients)"),
SUMIFS(PSA!$D:$D,PSA!$A:$A,C6431,PSA!$G:$G,D6431),
IF(AND(A6431="Colorectal Cancer Screening", E6431="Utilization Rate (per 100,000 patients)"),
SUMIFS(COL!$D:$D,COL!$A:$A,C6431,COL!$G:$G, D6431),
IF(AND(A6431="Cervical Cancer Screening", E6431="Utilization Rate (per 100,000 patients)"),
SUMIFS(CERV!$D:$D,CERV!$A:$A,C6431,CERV!$G:$G,D6431),
IF(AND(A6431="Cancer Screening for CKD patients", E6431="Utilization Rate (per 100,000 patients)"),
SUMIFS(CANSCRN!$D:$D,CANSCRN!$A:$A,C6431,CANSCRN!$G:$G,D6431),
IF(AND(A6431="PSA Testing", E6431="Cost per service ($USD)"),
SUMIFS(PSA!$E:$E,PSA!$A:$A,C6431,PSA!$G:$G,D6431),
IF(AND(A6431="Colorectal Cancer Screening", E6431="Cost per service ($USD)"),
SUMIFS(COL!$E:$E,COL!$A:$A,C6431,COL!$G:$G,D6431),
IF(AND(A6431="Cervical Cancer Screening", E6431="Cost per service ($USD)"),
SUMIFS(CERV!$E:$E,CERV!$A:$A,C6431,CERV!$G:$G,D6431),
IF(AND(A6431="Cancer Screening for CKD patients", E6431="Cost per service ($USD)"),
SUMIFS(CANSCRN!$E:$E,CANSCRN!$A:$A,C6431,CANSCRN!$G:$G,D6431),
IF(AND(A6431="PSA Testing", E6431="Total Expenditure ($USD per 100,000 patients)"),
SUMIFS(PSA!$F:$F,PSA!$A:$A,C6431,PSA!$G:$G,D6431),
IF(AND(A6431="Colorectal Cancer Screening", E6431="Total Expenditure ($USD per 100,000 patients)"),
SUMIFS(COL!$F:$F,COL!$A:$A,C6431,COL!$G:$G,D6431),
IF(AND(A6431="Cervical Cancer Screening", E6431="Total Expenditure ($USD per 100,000 patients)"),
SUMIFS(CERV!$F:$F,CERV!$A:$A,C6431,CERV!$G:$G,D6431),
SUMIFS(CANSCRN!$F:$F,CANSCRN!$A:$A,C6431,CANSCRN!$G:$G,D6431))))))))))))</f>
        <v>166.85994049999999</v>
      </c>
    </row>
    <row r="6432" spans="1:6" x14ac:dyDescent="0.2">
      <c r="A6432" s="24" t="s">
        <v>107</v>
      </c>
      <c r="B6432" s="24" t="s">
        <v>101</v>
      </c>
      <c r="C6432" s="24" t="s">
        <v>53</v>
      </c>
      <c r="D6432" s="24">
        <v>2015</v>
      </c>
      <c r="E6432" s="24" t="s">
        <v>106</v>
      </c>
      <c r="F6432">
        <f>IF(AND(A6432="PSA Testing", E6432= "Utilization Rate (per 100,000 patients)"),
SUMIFS(PSA!$D:$D,PSA!$A:$A,C6432,PSA!$G:$G,D6432),
IF(AND(A6432="Colorectal Cancer Screening", E6432="Utilization Rate (per 100,000 patients)"),
SUMIFS(COL!$D:$D,COL!$A:$A,C6432,COL!$G:$G, D6432),
IF(AND(A6432="Cervical Cancer Screening", E6432="Utilization Rate (per 100,000 patients)"),
SUMIFS(CERV!$D:$D,CERV!$A:$A,C6432,CERV!$G:$G,D6432),
IF(AND(A6432="Cancer Screening for CKD patients", E6432="Utilization Rate (per 100,000 patients)"),
SUMIFS(CANSCRN!$D:$D,CANSCRN!$A:$A,C6432,CANSCRN!$G:$G,D6432),
IF(AND(A6432="PSA Testing", E6432="Cost per service ($USD)"),
SUMIFS(PSA!$E:$E,PSA!$A:$A,C6432,PSA!$G:$G,D6432),
IF(AND(A6432="Colorectal Cancer Screening", E6432="Cost per service ($USD)"),
SUMIFS(COL!$E:$E,COL!$A:$A,C6432,COL!$G:$G,D6432),
IF(AND(A6432="Cervical Cancer Screening", E6432="Cost per service ($USD)"),
SUMIFS(CERV!$E:$E,CERV!$A:$A,C6432,CERV!$G:$G,D6432),
IF(AND(A6432="Cancer Screening for CKD patients", E6432="Cost per service ($USD)"),
SUMIFS(CANSCRN!$E:$E,CANSCRN!$A:$A,C6432,CANSCRN!$G:$G,D6432),
IF(AND(A6432="PSA Testing", E6432="Total Expenditure ($USD per 100,000 patients)"),
SUMIFS(PSA!$F:$F,PSA!$A:$A,C6432,PSA!$G:$G,D6432),
IF(AND(A6432="Colorectal Cancer Screening", E6432="Total Expenditure ($USD per 100,000 patients)"),
SUMIFS(COL!$F:$F,COL!$A:$A,C6432,COL!$G:$G,D6432),
IF(AND(A6432="Cervical Cancer Screening", E6432="Total Expenditure ($USD per 100,000 patients)"),
SUMIFS(CERV!$F:$F,CERV!$A:$A,C6432,CERV!$G:$G,D6432),
SUMIFS(CANSCRN!$F:$F,CANSCRN!$A:$A,C6432,CANSCRN!$G:$G,D6432))))))))))))</f>
        <v>149.4959854</v>
      </c>
    </row>
    <row r="6433" spans="1:6" x14ac:dyDescent="0.2">
      <c r="A6433" s="24" t="s">
        <v>107</v>
      </c>
      <c r="B6433" s="24" t="s">
        <v>101</v>
      </c>
      <c r="C6433" s="24" t="s">
        <v>53</v>
      </c>
      <c r="D6433" s="24">
        <v>2016</v>
      </c>
      <c r="E6433" s="24" t="s">
        <v>106</v>
      </c>
      <c r="F6433">
        <f>IF(AND(A6433="PSA Testing", E6433= "Utilization Rate (per 100,000 patients)"),
SUMIFS(PSA!$D:$D,PSA!$A:$A,C6433,PSA!$G:$G,D6433),
IF(AND(A6433="Colorectal Cancer Screening", E6433="Utilization Rate (per 100,000 patients)"),
SUMIFS(COL!$D:$D,COL!$A:$A,C6433,COL!$G:$G, D6433),
IF(AND(A6433="Cervical Cancer Screening", E6433="Utilization Rate (per 100,000 patients)"),
SUMIFS(CERV!$D:$D,CERV!$A:$A,C6433,CERV!$G:$G,D6433),
IF(AND(A6433="Cancer Screening for CKD patients", E6433="Utilization Rate (per 100,000 patients)"),
SUMIFS(CANSCRN!$D:$D,CANSCRN!$A:$A,C6433,CANSCRN!$G:$G,D6433),
IF(AND(A6433="PSA Testing", E6433="Cost per service ($USD)"),
SUMIFS(PSA!$E:$E,PSA!$A:$A,C6433,PSA!$G:$G,D6433),
IF(AND(A6433="Colorectal Cancer Screening", E6433="Cost per service ($USD)"),
SUMIFS(COL!$E:$E,COL!$A:$A,C6433,COL!$G:$G,D6433),
IF(AND(A6433="Cervical Cancer Screening", E6433="Cost per service ($USD)"),
SUMIFS(CERV!$E:$E,CERV!$A:$A,C6433,CERV!$G:$G,D6433),
IF(AND(A6433="Cancer Screening for CKD patients", E6433="Cost per service ($USD)"),
SUMIFS(CANSCRN!$E:$E,CANSCRN!$A:$A,C6433,CANSCRN!$G:$G,D6433),
IF(AND(A6433="PSA Testing", E6433="Total Expenditure ($USD per 100,000 patients)"),
SUMIFS(PSA!$F:$F,PSA!$A:$A,C6433,PSA!$G:$G,D6433),
IF(AND(A6433="Colorectal Cancer Screening", E6433="Total Expenditure ($USD per 100,000 patients)"),
SUMIFS(COL!$F:$F,COL!$A:$A,C6433,COL!$G:$G,D6433),
IF(AND(A6433="Cervical Cancer Screening", E6433="Total Expenditure ($USD per 100,000 patients)"),
SUMIFS(CERV!$F:$F,CERV!$A:$A,C6433,CERV!$G:$G,D6433),
SUMIFS(CANSCRN!$F:$F,CANSCRN!$A:$A,C6433,CANSCRN!$G:$G,D6433))))))))))))</f>
        <v>111.7724779</v>
      </c>
    </row>
    <row r="6434" spans="1:6" x14ac:dyDescent="0.2">
      <c r="A6434" s="24" t="s">
        <v>107</v>
      </c>
      <c r="B6434" s="24" t="s">
        <v>101</v>
      </c>
      <c r="C6434" s="24" t="s">
        <v>53</v>
      </c>
      <c r="D6434" s="24">
        <v>2017</v>
      </c>
      <c r="E6434" s="24" t="s">
        <v>106</v>
      </c>
      <c r="F6434">
        <f>IF(AND(A6434="PSA Testing", E6434= "Utilization Rate (per 100,000 patients)"),
SUMIFS(PSA!$D:$D,PSA!$A:$A,C6434,PSA!$G:$G,D6434),
IF(AND(A6434="Colorectal Cancer Screening", E6434="Utilization Rate (per 100,000 patients)"),
SUMIFS(COL!$D:$D,COL!$A:$A,C6434,COL!$G:$G, D6434),
IF(AND(A6434="Cervical Cancer Screening", E6434="Utilization Rate (per 100,000 patients)"),
SUMIFS(CERV!$D:$D,CERV!$A:$A,C6434,CERV!$G:$G,D6434),
IF(AND(A6434="Cancer Screening for CKD patients", E6434="Utilization Rate (per 100,000 patients)"),
SUMIFS(CANSCRN!$D:$D,CANSCRN!$A:$A,C6434,CANSCRN!$G:$G,D6434),
IF(AND(A6434="PSA Testing", E6434="Cost per service ($USD)"),
SUMIFS(PSA!$E:$E,PSA!$A:$A,C6434,PSA!$G:$G,D6434),
IF(AND(A6434="Colorectal Cancer Screening", E6434="Cost per service ($USD)"),
SUMIFS(COL!$E:$E,COL!$A:$A,C6434,COL!$G:$G,D6434),
IF(AND(A6434="Cervical Cancer Screening", E6434="Cost per service ($USD)"),
SUMIFS(CERV!$E:$E,CERV!$A:$A,C6434,CERV!$G:$G,D6434),
IF(AND(A6434="Cancer Screening for CKD patients", E6434="Cost per service ($USD)"),
SUMIFS(CANSCRN!$E:$E,CANSCRN!$A:$A,C6434,CANSCRN!$G:$G,D6434),
IF(AND(A6434="PSA Testing", E6434="Total Expenditure ($USD per 100,000 patients)"),
SUMIFS(PSA!$F:$F,PSA!$A:$A,C6434,PSA!$G:$G,D6434),
IF(AND(A6434="Colorectal Cancer Screening", E6434="Total Expenditure ($USD per 100,000 patients)"),
SUMIFS(COL!$F:$F,COL!$A:$A,C6434,COL!$G:$G,D6434),
IF(AND(A6434="Cervical Cancer Screening", E6434="Total Expenditure ($USD per 100,000 patients)"),
SUMIFS(CERV!$F:$F,CERV!$A:$A,C6434,CERV!$G:$G,D6434),
SUMIFS(CANSCRN!$F:$F,CANSCRN!$A:$A,C6434,CANSCRN!$G:$G,D6434))))))))))))</f>
        <v>128.21363640000001</v>
      </c>
    </row>
    <row r="6435" spans="1:6" x14ac:dyDescent="0.2">
      <c r="A6435" s="24" t="s">
        <v>107</v>
      </c>
      <c r="B6435" s="24" t="s">
        <v>101</v>
      </c>
      <c r="C6435" s="24" t="s">
        <v>53</v>
      </c>
      <c r="D6435" s="24">
        <v>2018</v>
      </c>
      <c r="E6435" s="24" t="s">
        <v>106</v>
      </c>
      <c r="F6435">
        <f>IF(AND(A6435="PSA Testing", E6435= "Utilization Rate (per 100,000 patients)"),
SUMIFS(PSA!$D:$D,PSA!$A:$A,C6435,PSA!$G:$G,D6435),
IF(AND(A6435="Colorectal Cancer Screening", E6435="Utilization Rate (per 100,000 patients)"),
SUMIFS(COL!$D:$D,COL!$A:$A,C6435,COL!$G:$G, D6435),
IF(AND(A6435="Cervical Cancer Screening", E6435="Utilization Rate (per 100,000 patients)"),
SUMIFS(CERV!$D:$D,CERV!$A:$A,C6435,CERV!$G:$G,D6435),
IF(AND(A6435="Cancer Screening for CKD patients", E6435="Utilization Rate (per 100,000 patients)"),
SUMIFS(CANSCRN!$D:$D,CANSCRN!$A:$A,C6435,CANSCRN!$G:$G,D6435),
IF(AND(A6435="PSA Testing", E6435="Cost per service ($USD)"),
SUMIFS(PSA!$E:$E,PSA!$A:$A,C6435,PSA!$G:$G,D6435),
IF(AND(A6435="Colorectal Cancer Screening", E6435="Cost per service ($USD)"),
SUMIFS(COL!$E:$E,COL!$A:$A,C6435,COL!$G:$G,D6435),
IF(AND(A6435="Cervical Cancer Screening", E6435="Cost per service ($USD)"),
SUMIFS(CERV!$E:$E,CERV!$A:$A,C6435,CERV!$G:$G,D6435),
IF(AND(A6435="Cancer Screening for CKD patients", E6435="Cost per service ($USD)"),
SUMIFS(CANSCRN!$E:$E,CANSCRN!$A:$A,C6435,CANSCRN!$G:$G,D6435),
IF(AND(A6435="PSA Testing", E6435="Total Expenditure ($USD per 100,000 patients)"),
SUMIFS(PSA!$F:$F,PSA!$A:$A,C6435,PSA!$G:$G,D6435),
IF(AND(A6435="Colorectal Cancer Screening", E6435="Total Expenditure ($USD per 100,000 patients)"),
SUMIFS(COL!$F:$F,COL!$A:$A,C6435,COL!$G:$G,D6435),
IF(AND(A6435="Cervical Cancer Screening", E6435="Total Expenditure ($USD per 100,000 patients)"),
SUMIFS(CERV!$F:$F,CERV!$A:$A,C6435,CERV!$G:$G,D6435),
SUMIFS(CANSCRN!$F:$F,CANSCRN!$A:$A,C6435,CANSCRN!$G:$G,D6435))))))))))))</f>
        <v>211.0410526</v>
      </c>
    </row>
    <row r="6436" spans="1:6" x14ac:dyDescent="0.2">
      <c r="A6436" s="24" t="s">
        <v>107</v>
      </c>
      <c r="B6436" s="24" t="s">
        <v>101</v>
      </c>
      <c r="C6436" s="24" t="s">
        <v>53</v>
      </c>
      <c r="D6436" s="24">
        <v>2019</v>
      </c>
      <c r="E6436" s="24" t="s">
        <v>106</v>
      </c>
      <c r="F6436">
        <f>IF(AND(A6436="PSA Testing", E6436= "Utilization Rate (per 100,000 patients)"),
SUMIFS(PSA!$D:$D,PSA!$A:$A,C6436,PSA!$G:$G,D6436),
IF(AND(A6436="Colorectal Cancer Screening", E6436="Utilization Rate (per 100,000 patients)"),
SUMIFS(COL!$D:$D,COL!$A:$A,C6436,COL!$G:$G, D6436),
IF(AND(A6436="Cervical Cancer Screening", E6436="Utilization Rate (per 100,000 patients)"),
SUMIFS(CERV!$D:$D,CERV!$A:$A,C6436,CERV!$G:$G,D6436),
IF(AND(A6436="Cancer Screening for CKD patients", E6436="Utilization Rate (per 100,000 patients)"),
SUMIFS(CANSCRN!$D:$D,CANSCRN!$A:$A,C6436,CANSCRN!$G:$G,D6436),
IF(AND(A6436="PSA Testing", E6436="Cost per service ($USD)"),
SUMIFS(PSA!$E:$E,PSA!$A:$A,C6436,PSA!$G:$G,D6436),
IF(AND(A6436="Colorectal Cancer Screening", E6436="Cost per service ($USD)"),
SUMIFS(COL!$E:$E,COL!$A:$A,C6436,COL!$G:$G,D6436),
IF(AND(A6436="Cervical Cancer Screening", E6436="Cost per service ($USD)"),
SUMIFS(CERV!$E:$E,CERV!$A:$A,C6436,CERV!$G:$G,D6436),
IF(AND(A6436="Cancer Screening for CKD patients", E6436="Cost per service ($USD)"),
SUMIFS(CANSCRN!$E:$E,CANSCRN!$A:$A,C6436,CANSCRN!$G:$G,D6436),
IF(AND(A6436="PSA Testing", E6436="Total Expenditure ($USD per 100,000 patients)"),
SUMIFS(PSA!$F:$F,PSA!$A:$A,C6436,PSA!$G:$G,D6436),
IF(AND(A6436="Colorectal Cancer Screening", E6436="Total Expenditure ($USD per 100,000 patients)"),
SUMIFS(COL!$F:$F,COL!$A:$A,C6436,COL!$G:$G,D6436),
IF(AND(A6436="Cervical Cancer Screening", E6436="Total Expenditure ($USD per 100,000 patients)"),
SUMIFS(CERV!$F:$F,CERV!$A:$A,C6436,CERV!$G:$G,D6436),
SUMIFS(CANSCRN!$F:$F,CANSCRN!$A:$A,C6436,CANSCRN!$G:$G,D6436))))))))))))</f>
        <v>218.81243900000001</v>
      </c>
    </row>
    <row r="6437" spans="1:6" x14ac:dyDescent="0.2">
      <c r="A6437" s="24" t="s">
        <v>107</v>
      </c>
      <c r="B6437" s="24" t="s">
        <v>101</v>
      </c>
      <c r="C6437" s="24" t="s">
        <v>54</v>
      </c>
      <c r="D6437" s="24">
        <v>2009</v>
      </c>
      <c r="E6437" s="24" t="s">
        <v>106</v>
      </c>
      <c r="F6437">
        <f>IF(AND(A6437="PSA Testing", E6437= "Utilization Rate (per 100,000 patients)"),
SUMIFS(PSA!$D:$D,PSA!$A:$A,C6437,PSA!$G:$G,D6437),
IF(AND(A6437="Colorectal Cancer Screening", E6437="Utilization Rate (per 100,000 patients)"),
SUMIFS(COL!$D:$D,COL!$A:$A,C6437,COL!$G:$G, D6437),
IF(AND(A6437="Cervical Cancer Screening", E6437="Utilization Rate (per 100,000 patients)"),
SUMIFS(CERV!$D:$D,CERV!$A:$A,C6437,CERV!$G:$G,D6437),
IF(AND(A6437="Cancer Screening for CKD patients", E6437="Utilization Rate (per 100,000 patients)"),
SUMIFS(CANSCRN!$D:$D,CANSCRN!$A:$A,C6437,CANSCRN!$G:$G,D6437),
IF(AND(A6437="PSA Testing", E6437="Cost per service ($USD)"),
SUMIFS(PSA!$E:$E,PSA!$A:$A,C6437,PSA!$G:$G,D6437),
IF(AND(A6437="Colorectal Cancer Screening", E6437="Cost per service ($USD)"),
SUMIFS(COL!$E:$E,COL!$A:$A,C6437,COL!$G:$G,D6437),
IF(AND(A6437="Cervical Cancer Screening", E6437="Cost per service ($USD)"),
SUMIFS(CERV!$E:$E,CERV!$A:$A,C6437,CERV!$G:$G,D6437),
IF(AND(A6437="Cancer Screening for CKD patients", E6437="Cost per service ($USD)"),
SUMIFS(CANSCRN!$E:$E,CANSCRN!$A:$A,C6437,CANSCRN!$G:$G,D6437),
IF(AND(A6437="PSA Testing", E6437="Total Expenditure ($USD per 100,000 patients)"),
SUMIFS(PSA!$F:$F,PSA!$A:$A,C6437,PSA!$G:$G,D6437),
IF(AND(A6437="Colorectal Cancer Screening", E6437="Total Expenditure ($USD per 100,000 patients)"),
SUMIFS(COL!$F:$F,COL!$A:$A,C6437,COL!$G:$G,D6437),
IF(AND(A6437="Cervical Cancer Screening", E6437="Total Expenditure ($USD per 100,000 patients)"),
SUMIFS(CERV!$F:$F,CERV!$A:$A,C6437,CERV!$G:$G,D6437),
SUMIFS(CANSCRN!$F:$F,CANSCRN!$A:$A,C6437,CANSCRN!$G:$G,D6437))))))))))))</f>
        <v>83.378701300000003</v>
      </c>
    </row>
    <row r="6438" spans="1:6" x14ac:dyDescent="0.2">
      <c r="A6438" s="24" t="s">
        <v>107</v>
      </c>
      <c r="B6438" s="24" t="s">
        <v>101</v>
      </c>
      <c r="C6438" s="24" t="s">
        <v>54</v>
      </c>
      <c r="D6438" s="24">
        <v>2010</v>
      </c>
      <c r="E6438" s="24" t="s">
        <v>106</v>
      </c>
      <c r="F6438">
        <f>IF(AND(A6438="PSA Testing", E6438= "Utilization Rate (per 100,000 patients)"),
SUMIFS(PSA!$D:$D,PSA!$A:$A,C6438,PSA!$G:$G,D6438),
IF(AND(A6438="Colorectal Cancer Screening", E6438="Utilization Rate (per 100,000 patients)"),
SUMIFS(COL!$D:$D,COL!$A:$A,C6438,COL!$G:$G, D6438),
IF(AND(A6438="Cervical Cancer Screening", E6438="Utilization Rate (per 100,000 patients)"),
SUMIFS(CERV!$D:$D,CERV!$A:$A,C6438,CERV!$G:$G,D6438),
IF(AND(A6438="Cancer Screening for CKD patients", E6438="Utilization Rate (per 100,000 patients)"),
SUMIFS(CANSCRN!$D:$D,CANSCRN!$A:$A,C6438,CANSCRN!$G:$G,D6438),
IF(AND(A6438="PSA Testing", E6438="Cost per service ($USD)"),
SUMIFS(PSA!$E:$E,PSA!$A:$A,C6438,PSA!$G:$G,D6438),
IF(AND(A6438="Colorectal Cancer Screening", E6438="Cost per service ($USD)"),
SUMIFS(COL!$E:$E,COL!$A:$A,C6438,COL!$G:$G,D6438),
IF(AND(A6438="Cervical Cancer Screening", E6438="Cost per service ($USD)"),
SUMIFS(CERV!$E:$E,CERV!$A:$A,C6438,CERV!$G:$G,D6438),
IF(AND(A6438="Cancer Screening for CKD patients", E6438="Cost per service ($USD)"),
SUMIFS(CANSCRN!$E:$E,CANSCRN!$A:$A,C6438,CANSCRN!$G:$G,D6438),
IF(AND(A6438="PSA Testing", E6438="Total Expenditure ($USD per 100,000 patients)"),
SUMIFS(PSA!$F:$F,PSA!$A:$A,C6438,PSA!$G:$G,D6438),
IF(AND(A6438="Colorectal Cancer Screening", E6438="Total Expenditure ($USD per 100,000 patients)"),
SUMIFS(COL!$F:$F,COL!$A:$A,C6438,COL!$G:$G,D6438),
IF(AND(A6438="Cervical Cancer Screening", E6438="Total Expenditure ($USD per 100,000 patients)"),
SUMIFS(CERV!$F:$F,CERV!$A:$A,C6438,CERV!$G:$G,D6438),
SUMIFS(CANSCRN!$F:$F,CANSCRN!$A:$A,C6438,CANSCRN!$G:$G,D6438))))))))))))</f>
        <v>114.164141</v>
      </c>
    </row>
    <row r="6439" spans="1:6" x14ac:dyDescent="0.2">
      <c r="A6439" s="24" t="s">
        <v>107</v>
      </c>
      <c r="B6439" s="24" t="s">
        <v>101</v>
      </c>
      <c r="C6439" s="24" t="s">
        <v>54</v>
      </c>
      <c r="D6439" s="24">
        <v>2011</v>
      </c>
      <c r="E6439" s="24" t="s">
        <v>106</v>
      </c>
      <c r="F6439">
        <f>IF(AND(A6439="PSA Testing", E6439= "Utilization Rate (per 100,000 patients)"),
SUMIFS(PSA!$D:$D,PSA!$A:$A,C6439,PSA!$G:$G,D6439),
IF(AND(A6439="Colorectal Cancer Screening", E6439="Utilization Rate (per 100,000 patients)"),
SUMIFS(COL!$D:$D,COL!$A:$A,C6439,COL!$G:$G, D6439),
IF(AND(A6439="Cervical Cancer Screening", E6439="Utilization Rate (per 100,000 patients)"),
SUMIFS(CERV!$D:$D,CERV!$A:$A,C6439,CERV!$G:$G,D6439),
IF(AND(A6439="Cancer Screening for CKD patients", E6439="Utilization Rate (per 100,000 patients)"),
SUMIFS(CANSCRN!$D:$D,CANSCRN!$A:$A,C6439,CANSCRN!$G:$G,D6439),
IF(AND(A6439="PSA Testing", E6439="Cost per service ($USD)"),
SUMIFS(PSA!$E:$E,PSA!$A:$A,C6439,PSA!$G:$G,D6439),
IF(AND(A6439="Colorectal Cancer Screening", E6439="Cost per service ($USD)"),
SUMIFS(COL!$E:$E,COL!$A:$A,C6439,COL!$G:$G,D6439),
IF(AND(A6439="Cervical Cancer Screening", E6439="Cost per service ($USD)"),
SUMIFS(CERV!$E:$E,CERV!$A:$A,C6439,CERV!$G:$G,D6439),
IF(AND(A6439="Cancer Screening for CKD patients", E6439="Cost per service ($USD)"),
SUMIFS(CANSCRN!$E:$E,CANSCRN!$A:$A,C6439,CANSCRN!$G:$G,D6439),
IF(AND(A6439="PSA Testing", E6439="Total Expenditure ($USD per 100,000 patients)"),
SUMIFS(PSA!$F:$F,PSA!$A:$A,C6439,PSA!$G:$G,D6439),
IF(AND(A6439="Colorectal Cancer Screening", E6439="Total Expenditure ($USD per 100,000 patients)"),
SUMIFS(COL!$F:$F,COL!$A:$A,C6439,COL!$G:$G,D6439),
IF(AND(A6439="Cervical Cancer Screening", E6439="Total Expenditure ($USD per 100,000 patients)"),
SUMIFS(CERV!$F:$F,CERV!$A:$A,C6439,CERV!$G:$G,D6439),
SUMIFS(CANSCRN!$F:$F,CANSCRN!$A:$A,C6439,CANSCRN!$G:$G,D6439))))))))))))</f>
        <v>123.5307451</v>
      </c>
    </row>
    <row r="6440" spans="1:6" x14ac:dyDescent="0.2">
      <c r="A6440" s="24" t="s">
        <v>107</v>
      </c>
      <c r="B6440" s="24" t="s">
        <v>101</v>
      </c>
      <c r="C6440" s="24" t="s">
        <v>54</v>
      </c>
      <c r="D6440" s="24">
        <v>2012</v>
      </c>
      <c r="E6440" s="24" t="s">
        <v>106</v>
      </c>
      <c r="F6440">
        <f>IF(AND(A6440="PSA Testing", E6440= "Utilization Rate (per 100,000 patients)"),
SUMIFS(PSA!$D:$D,PSA!$A:$A,C6440,PSA!$G:$G,D6440),
IF(AND(A6440="Colorectal Cancer Screening", E6440="Utilization Rate (per 100,000 patients)"),
SUMIFS(COL!$D:$D,COL!$A:$A,C6440,COL!$G:$G, D6440),
IF(AND(A6440="Cervical Cancer Screening", E6440="Utilization Rate (per 100,000 patients)"),
SUMIFS(CERV!$D:$D,CERV!$A:$A,C6440,CERV!$G:$G,D6440),
IF(AND(A6440="Cancer Screening for CKD patients", E6440="Utilization Rate (per 100,000 patients)"),
SUMIFS(CANSCRN!$D:$D,CANSCRN!$A:$A,C6440,CANSCRN!$G:$G,D6440),
IF(AND(A6440="PSA Testing", E6440="Cost per service ($USD)"),
SUMIFS(PSA!$E:$E,PSA!$A:$A,C6440,PSA!$G:$G,D6440),
IF(AND(A6440="Colorectal Cancer Screening", E6440="Cost per service ($USD)"),
SUMIFS(COL!$E:$E,COL!$A:$A,C6440,COL!$G:$G,D6440),
IF(AND(A6440="Cervical Cancer Screening", E6440="Cost per service ($USD)"),
SUMIFS(CERV!$E:$E,CERV!$A:$A,C6440,CERV!$G:$G,D6440),
IF(AND(A6440="Cancer Screening for CKD patients", E6440="Cost per service ($USD)"),
SUMIFS(CANSCRN!$E:$E,CANSCRN!$A:$A,C6440,CANSCRN!$G:$G,D6440),
IF(AND(A6440="PSA Testing", E6440="Total Expenditure ($USD per 100,000 patients)"),
SUMIFS(PSA!$F:$F,PSA!$A:$A,C6440,PSA!$G:$G,D6440),
IF(AND(A6440="Colorectal Cancer Screening", E6440="Total Expenditure ($USD per 100,000 patients)"),
SUMIFS(COL!$F:$F,COL!$A:$A,C6440,COL!$G:$G,D6440),
IF(AND(A6440="Cervical Cancer Screening", E6440="Total Expenditure ($USD per 100,000 patients)"),
SUMIFS(CERV!$F:$F,CERV!$A:$A,C6440,CERV!$G:$G,D6440),
SUMIFS(CANSCRN!$F:$F,CANSCRN!$A:$A,C6440,CANSCRN!$G:$G,D6440))))))))))))</f>
        <v>103.999858</v>
      </c>
    </row>
    <row r="6441" spans="1:6" x14ac:dyDescent="0.2">
      <c r="A6441" s="24" t="s">
        <v>107</v>
      </c>
      <c r="B6441" s="24" t="s">
        <v>101</v>
      </c>
      <c r="C6441" s="24" t="s">
        <v>54</v>
      </c>
      <c r="D6441" s="24">
        <v>2013</v>
      </c>
      <c r="E6441" s="24" t="s">
        <v>106</v>
      </c>
      <c r="F6441">
        <f>IF(AND(A6441="PSA Testing", E6441= "Utilization Rate (per 100,000 patients)"),
SUMIFS(PSA!$D:$D,PSA!$A:$A,C6441,PSA!$G:$G,D6441),
IF(AND(A6441="Colorectal Cancer Screening", E6441="Utilization Rate (per 100,000 patients)"),
SUMIFS(COL!$D:$D,COL!$A:$A,C6441,COL!$G:$G, D6441),
IF(AND(A6441="Cervical Cancer Screening", E6441="Utilization Rate (per 100,000 patients)"),
SUMIFS(CERV!$D:$D,CERV!$A:$A,C6441,CERV!$G:$G,D6441),
IF(AND(A6441="Cancer Screening for CKD patients", E6441="Utilization Rate (per 100,000 patients)"),
SUMIFS(CANSCRN!$D:$D,CANSCRN!$A:$A,C6441,CANSCRN!$G:$G,D6441),
IF(AND(A6441="PSA Testing", E6441="Cost per service ($USD)"),
SUMIFS(PSA!$E:$E,PSA!$A:$A,C6441,PSA!$G:$G,D6441),
IF(AND(A6441="Colorectal Cancer Screening", E6441="Cost per service ($USD)"),
SUMIFS(COL!$E:$E,COL!$A:$A,C6441,COL!$G:$G,D6441),
IF(AND(A6441="Cervical Cancer Screening", E6441="Cost per service ($USD)"),
SUMIFS(CERV!$E:$E,CERV!$A:$A,C6441,CERV!$G:$G,D6441),
IF(AND(A6441="Cancer Screening for CKD patients", E6441="Cost per service ($USD)"),
SUMIFS(CANSCRN!$E:$E,CANSCRN!$A:$A,C6441,CANSCRN!$G:$G,D6441),
IF(AND(A6441="PSA Testing", E6441="Total Expenditure ($USD per 100,000 patients)"),
SUMIFS(PSA!$F:$F,PSA!$A:$A,C6441,PSA!$G:$G,D6441),
IF(AND(A6441="Colorectal Cancer Screening", E6441="Total Expenditure ($USD per 100,000 patients)"),
SUMIFS(COL!$F:$F,COL!$A:$A,C6441,COL!$G:$G,D6441),
IF(AND(A6441="Cervical Cancer Screening", E6441="Total Expenditure ($USD per 100,000 patients)"),
SUMIFS(CERV!$F:$F,CERV!$A:$A,C6441,CERV!$G:$G,D6441),
SUMIFS(CANSCRN!$F:$F,CANSCRN!$A:$A,C6441,CANSCRN!$G:$G,D6441))))))))))))</f>
        <v>129.57477969999999</v>
      </c>
    </row>
    <row r="6442" spans="1:6" x14ac:dyDescent="0.2">
      <c r="A6442" s="24" t="s">
        <v>107</v>
      </c>
      <c r="B6442" s="24" t="s">
        <v>101</v>
      </c>
      <c r="C6442" s="24" t="s">
        <v>54</v>
      </c>
      <c r="D6442" s="24">
        <v>2014</v>
      </c>
      <c r="E6442" s="24" t="s">
        <v>106</v>
      </c>
      <c r="F6442">
        <f>IF(AND(A6442="PSA Testing", E6442= "Utilization Rate (per 100,000 patients)"),
SUMIFS(PSA!$D:$D,PSA!$A:$A,C6442,PSA!$G:$G,D6442),
IF(AND(A6442="Colorectal Cancer Screening", E6442="Utilization Rate (per 100,000 patients)"),
SUMIFS(COL!$D:$D,COL!$A:$A,C6442,COL!$G:$G, D6442),
IF(AND(A6442="Cervical Cancer Screening", E6442="Utilization Rate (per 100,000 patients)"),
SUMIFS(CERV!$D:$D,CERV!$A:$A,C6442,CERV!$G:$G,D6442),
IF(AND(A6442="Cancer Screening for CKD patients", E6442="Utilization Rate (per 100,000 patients)"),
SUMIFS(CANSCRN!$D:$D,CANSCRN!$A:$A,C6442,CANSCRN!$G:$G,D6442),
IF(AND(A6442="PSA Testing", E6442="Cost per service ($USD)"),
SUMIFS(PSA!$E:$E,PSA!$A:$A,C6442,PSA!$G:$G,D6442),
IF(AND(A6442="Colorectal Cancer Screening", E6442="Cost per service ($USD)"),
SUMIFS(COL!$E:$E,COL!$A:$A,C6442,COL!$G:$G,D6442),
IF(AND(A6442="Cervical Cancer Screening", E6442="Cost per service ($USD)"),
SUMIFS(CERV!$E:$E,CERV!$A:$A,C6442,CERV!$G:$G,D6442),
IF(AND(A6442="Cancer Screening for CKD patients", E6442="Cost per service ($USD)"),
SUMIFS(CANSCRN!$E:$E,CANSCRN!$A:$A,C6442,CANSCRN!$G:$G,D6442),
IF(AND(A6442="PSA Testing", E6442="Total Expenditure ($USD per 100,000 patients)"),
SUMIFS(PSA!$F:$F,PSA!$A:$A,C6442,PSA!$G:$G,D6442),
IF(AND(A6442="Colorectal Cancer Screening", E6442="Total Expenditure ($USD per 100,000 patients)"),
SUMIFS(COL!$F:$F,COL!$A:$A,C6442,COL!$G:$G,D6442),
IF(AND(A6442="Cervical Cancer Screening", E6442="Total Expenditure ($USD per 100,000 patients)"),
SUMIFS(CERV!$F:$F,CERV!$A:$A,C6442,CERV!$G:$G,D6442),
SUMIFS(CANSCRN!$F:$F,CANSCRN!$A:$A,C6442,CANSCRN!$G:$G,D6442))))))))))))</f>
        <v>151.26994540000001</v>
      </c>
    </row>
    <row r="6443" spans="1:6" x14ac:dyDescent="0.2">
      <c r="A6443" s="24" t="s">
        <v>107</v>
      </c>
      <c r="B6443" s="24" t="s">
        <v>101</v>
      </c>
      <c r="C6443" s="24" t="s">
        <v>54</v>
      </c>
      <c r="D6443" s="24">
        <v>2015</v>
      </c>
      <c r="E6443" s="24" t="s">
        <v>106</v>
      </c>
      <c r="F6443">
        <f>IF(AND(A6443="PSA Testing", E6443= "Utilization Rate (per 100,000 patients)"),
SUMIFS(PSA!$D:$D,PSA!$A:$A,C6443,PSA!$G:$G,D6443),
IF(AND(A6443="Colorectal Cancer Screening", E6443="Utilization Rate (per 100,000 patients)"),
SUMIFS(COL!$D:$D,COL!$A:$A,C6443,COL!$G:$G, D6443),
IF(AND(A6443="Cervical Cancer Screening", E6443="Utilization Rate (per 100,000 patients)"),
SUMIFS(CERV!$D:$D,CERV!$A:$A,C6443,CERV!$G:$G,D6443),
IF(AND(A6443="Cancer Screening for CKD patients", E6443="Utilization Rate (per 100,000 patients)"),
SUMIFS(CANSCRN!$D:$D,CANSCRN!$A:$A,C6443,CANSCRN!$G:$G,D6443),
IF(AND(A6443="PSA Testing", E6443="Cost per service ($USD)"),
SUMIFS(PSA!$E:$E,PSA!$A:$A,C6443,PSA!$G:$G,D6443),
IF(AND(A6443="Colorectal Cancer Screening", E6443="Cost per service ($USD)"),
SUMIFS(COL!$E:$E,COL!$A:$A,C6443,COL!$G:$G,D6443),
IF(AND(A6443="Cervical Cancer Screening", E6443="Cost per service ($USD)"),
SUMIFS(CERV!$E:$E,CERV!$A:$A,C6443,CERV!$G:$G,D6443),
IF(AND(A6443="Cancer Screening for CKD patients", E6443="Cost per service ($USD)"),
SUMIFS(CANSCRN!$E:$E,CANSCRN!$A:$A,C6443,CANSCRN!$G:$G,D6443),
IF(AND(A6443="PSA Testing", E6443="Total Expenditure ($USD per 100,000 patients)"),
SUMIFS(PSA!$F:$F,PSA!$A:$A,C6443,PSA!$G:$G,D6443),
IF(AND(A6443="Colorectal Cancer Screening", E6443="Total Expenditure ($USD per 100,000 patients)"),
SUMIFS(COL!$F:$F,COL!$A:$A,C6443,COL!$G:$G,D6443),
IF(AND(A6443="Cervical Cancer Screening", E6443="Total Expenditure ($USD per 100,000 patients)"),
SUMIFS(CERV!$F:$F,CERV!$A:$A,C6443,CERV!$G:$G,D6443),
SUMIFS(CANSCRN!$F:$F,CANSCRN!$A:$A,C6443,CANSCRN!$G:$G,D6443))))))))))))</f>
        <v>151.2583688</v>
      </c>
    </row>
    <row r="6444" spans="1:6" x14ac:dyDescent="0.2">
      <c r="A6444" s="24" t="s">
        <v>107</v>
      </c>
      <c r="B6444" s="24" t="s">
        <v>101</v>
      </c>
      <c r="C6444" s="24" t="s">
        <v>54</v>
      </c>
      <c r="D6444" s="24">
        <v>2016</v>
      </c>
      <c r="E6444" s="24" t="s">
        <v>106</v>
      </c>
      <c r="F6444">
        <f>IF(AND(A6444="PSA Testing", E6444= "Utilization Rate (per 100,000 patients)"),
SUMIFS(PSA!$D:$D,PSA!$A:$A,C6444,PSA!$G:$G,D6444),
IF(AND(A6444="Colorectal Cancer Screening", E6444="Utilization Rate (per 100,000 patients)"),
SUMIFS(COL!$D:$D,COL!$A:$A,C6444,COL!$G:$G, D6444),
IF(AND(A6444="Cervical Cancer Screening", E6444="Utilization Rate (per 100,000 patients)"),
SUMIFS(CERV!$D:$D,CERV!$A:$A,C6444,CERV!$G:$G,D6444),
IF(AND(A6444="Cancer Screening for CKD patients", E6444="Utilization Rate (per 100,000 patients)"),
SUMIFS(CANSCRN!$D:$D,CANSCRN!$A:$A,C6444,CANSCRN!$G:$G,D6444),
IF(AND(A6444="PSA Testing", E6444="Cost per service ($USD)"),
SUMIFS(PSA!$E:$E,PSA!$A:$A,C6444,PSA!$G:$G,D6444),
IF(AND(A6444="Colorectal Cancer Screening", E6444="Cost per service ($USD)"),
SUMIFS(COL!$E:$E,COL!$A:$A,C6444,COL!$G:$G,D6444),
IF(AND(A6444="Cervical Cancer Screening", E6444="Cost per service ($USD)"),
SUMIFS(CERV!$E:$E,CERV!$A:$A,C6444,CERV!$G:$G,D6444),
IF(AND(A6444="Cancer Screening for CKD patients", E6444="Cost per service ($USD)"),
SUMIFS(CANSCRN!$E:$E,CANSCRN!$A:$A,C6444,CANSCRN!$G:$G,D6444),
IF(AND(A6444="PSA Testing", E6444="Total Expenditure ($USD per 100,000 patients)"),
SUMIFS(PSA!$F:$F,PSA!$A:$A,C6444,PSA!$G:$G,D6444),
IF(AND(A6444="Colorectal Cancer Screening", E6444="Total Expenditure ($USD per 100,000 patients)"),
SUMIFS(COL!$F:$F,COL!$A:$A,C6444,COL!$G:$G,D6444),
IF(AND(A6444="Cervical Cancer Screening", E6444="Total Expenditure ($USD per 100,000 patients)"),
SUMIFS(CERV!$F:$F,CERV!$A:$A,C6444,CERV!$G:$G,D6444),
SUMIFS(CANSCRN!$F:$F,CANSCRN!$A:$A,C6444,CANSCRN!$G:$G,D6444))))))))))))</f>
        <v>256.69977440000002</v>
      </c>
    </row>
    <row r="6445" spans="1:6" x14ac:dyDescent="0.2">
      <c r="A6445" s="24" t="s">
        <v>107</v>
      </c>
      <c r="B6445" s="24" t="s">
        <v>101</v>
      </c>
      <c r="C6445" s="24" t="s">
        <v>54</v>
      </c>
      <c r="D6445" s="24">
        <v>2017</v>
      </c>
      <c r="E6445" s="24" t="s">
        <v>106</v>
      </c>
      <c r="F6445">
        <f>IF(AND(A6445="PSA Testing", E6445= "Utilization Rate (per 100,000 patients)"),
SUMIFS(PSA!$D:$D,PSA!$A:$A,C6445,PSA!$G:$G,D6445),
IF(AND(A6445="Colorectal Cancer Screening", E6445="Utilization Rate (per 100,000 patients)"),
SUMIFS(COL!$D:$D,COL!$A:$A,C6445,COL!$G:$G, D6445),
IF(AND(A6445="Cervical Cancer Screening", E6445="Utilization Rate (per 100,000 patients)"),
SUMIFS(CERV!$D:$D,CERV!$A:$A,C6445,CERV!$G:$G,D6445),
IF(AND(A6445="Cancer Screening for CKD patients", E6445="Utilization Rate (per 100,000 patients)"),
SUMIFS(CANSCRN!$D:$D,CANSCRN!$A:$A,C6445,CANSCRN!$G:$G,D6445),
IF(AND(A6445="PSA Testing", E6445="Cost per service ($USD)"),
SUMIFS(PSA!$E:$E,PSA!$A:$A,C6445,PSA!$G:$G,D6445),
IF(AND(A6445="Colorectal Cancer Screening", E6445="Cost per service ($USD)"),
SUMIFS(COL!$E:$E,COL!$A:$A,C6445,COL!$G:$G,D6445),
IF(AND(A6445="Cervical Cancer Screening", E6445="Cost per service ($USD)"),
SUMIFS(CERV!$E:$E,CERV!$A:$A,C6445,CERV!$G:$G,D6445),
IF(AND(A6445="Cancer Screening for CKD patients", E6445="Cost per service ($USD)"),
SUMIFS(CANSCRN!$E:$E,CANSCRN!$A:$A,C6445,CANSCRN!$G:$G,D6445),
IF(AND(A6445="PSA Testing", E6445="Total Expenditure ($USD per 100,000 patients)"),
SUMIFS(PSA!$F:$F,PSA!$A:$A,C6445,PSA!$G:$G,D6445),
IF(AND(A6445="Colorectal Cancer Screening", E6445="Total Expenditure ($USD per 100,000 patients)"),
SUMIFS(COL!$F:$F,COL!$A:$A,C6445,COL!$G:$G,D6445),
IF(AND(A6445="Cervical Cancer Screening", E6445="Total Expenditure ($USD per 100,000 patients)"),
SUMIFS(CERV!$F:$F,CERV!$A:$A,C6445,CERV!$G:$G,D6445),
SUMIFS(CANSCRN!$F:$F,CANSCRN!$A:$A,C6445,CANSCRN!$G:$G,D6445))))))))))))</f>
        <v>134.2318621</v>
      </c>
    </row>
    <row r="6446" spans="1:6" x14ac:dyDescent="0.2">
      <c r="A6446" s="24" t="s">
        <v>107</v>
      </c>
      <c r="B6446" s="24" t="s">
        <v>101</v>
      </c>
      <c r="C6446" s="24" t="s">
        <v>54</v>
      </c>
      <c r="D6446" s="24">
        <v>2018</v>
      </c>
      <c r="E6446" s="24" t="s">
        <v>106</v>
      </c>
      <c r="F6446">
        <f>IF(AND(A6446="PSA Testing", E6446= "Utilization Rate (per 100,000 patients)"),
SUMIFS(PSA!$D:$D,PSA!$A:$A,C6446,PSA!$G:$G,D6446),
IF(AND(A6446="Colorectal Cancer Screening", E6446="Utilization Rate (per 100,000 patients)"),
SUMIFS(COL!$D:$D,COL!$A:$A,C6446,COL!$G:$G, D6446),
IF(AND(A6446="Cervical Cancer Screening", E6446="Utilization Rate (per 100,000 patients)"),
SUMIFS(CERV!$D:$D,CERV!$A:$A,C6446,CERV!$G:$G,D6446),
IF(AND(A6446="Cancer Screening for CKD patients", E6446="Utilization Rate (per 100,000 patients)"),
SUMIFS(CANSCRN!$D:$D,CANSCRN!$A:$A,C6446,CANSCRN!$G:$G,D6446),
IF(AND(A6446="PSA Testing", E6446="Cost per service ($USD)"),
SUMIFS(PSA!$E:$E,PSA!$A:$A,C6446,PSA!$G:$G,D6446),
IF(AND(A6446="Colorectal Cancer Screening", E6446="Cost per service ($USD)"),
SUMIFS(COL!$E:$E,COL!$A:$A,C6446,COL!$G:$G,D6446),
IF(AND(A6446="Cervical Cancer Screening", E6446="Cost per service ($USD)"),
SUMIFS(CERV!$E:$E,CERV!$A:$A,C6446,CERV!$G:$G,D6446),
IF(AND(A6446="Cancer Screening for CKD patients", E6446="Cost per service ($USD)"),
SUMIFS(CANSCRN!$E:$E,CANSCRN!$A:$A,C6446,CANSCRN!$G:$G,D6446),
IF(AND(A6446="PSA Testing", E6446="Total Expenditure ($USD per 100,000 patients)"),
SUMIFS(PSA!$F:$F,PSA!$A:$A,C6446,PSA!$G:$G,D6446),
IF(AND(A6446="Colorectal Cancer Screening", E6446="Total Expenditure ($USD per 100,000 patients)"),
SUMIFS(COL!$F:$F,COL!$A:$A,C6446,COL!$G:$G,D6446),
IF(AND(A6446="Cervical Cancer Screening", E6446="Total Expenditure ($USD per 100,000 patients)"),
SUMIFS(CERV!$F:$F,CERV!$A:$A,C6446,CERV!$G:$G,D6446),
SUMIFS(CANSCRN!$F:$F,CANSCRN!$A:$A,C6446,CANSCRN!$G:$G,D6446))))))))))))</f>
        <v>95.221666670000005</v>
      </c>
    </row>
    <row r="6447" spans="1:6" x14ac:dyDescent="0.2">
      <c r="A6447" s="24" t="s">
        <v>107</v>
      </c>
      <c r="B6447" s="24" t="s">
        <v>101</v>
      </c>
      <c r="C6447" s="24" t="s">
        <v>54</v>
      </c>
      <c r="D6447" s="24">
        <v>2019</v>
      </c>
      <c r="E6447" s="24" t="s">
        <v>106</v>
      </c>
      <c r="F6447">
        <f>IF(AND(A6447="PSA Testing", E6447= "Utilization Rate (per 100,000 patients)"),
SUMIFS(PSA!$D:$D,PSA!$A:$A,C6447,PSA!$G:$G,D6447),
IF(AND(A6447="Colorectal Cancer Screening", E6447="Utilization Rate (per 100,000 patients)"),
SUMIFS(COL!$D:$D,COL!$A:$A,C6447,COL!$G:$G, D6447),
IF(AND(A6447="Cervical Cancer Screening", E6447="Utilization Rate (per 100,000 patients)"),
SUMIFS(CERV!$D:$D,CERV!$A:$A,C6447,CERV!$G:$G,D6447),
IF(AND(A6447="Cancer Screening for CKD patients", E6447="Utilization Rate (per 100,000 patients)"),
SUMIFS(CANSCRN!$D:$D,CANSCRN!$A:$A,C6447,CANSCRN!$G:$G,D6447),
IF(AND(A6447="PSA Testing", E6447="Cost per service ($USD)"),
SUMIFS(PSA!$E:$E,PSA!$A:$A,C6447,PSA!$G:$G,D6447),
IF(AND(A6447="Colorectal Cancer Screening", E6447="Cost per service ($USD)"),
SUMIFS(COL!$E:$E,COL!$A:$A,C6447,COL!$G:$G,D6447),
IF(AND(A6447="Cervical Cancer Screening", E6447="Cost per service ($USD)"),
SUMIFS(CERV!$E:$E,CERV!$A:$A,C6447,CERV!$G:$G,D6447),
IF(AND(A6447="Cancer Screening for CKD patients", E6447="Cost per service ($USD)"),
SUMIFS(CANSCRN!$E:$E,CANSCRN!$A:$A,C6447,CANSCRN!$G:$G,D6447),
IF(AND(A6447="PSA Testing", E6447="Total Expenditure ($USD per 100,000 patients)"),
SUMIFS(PSA!$F:$F,PSA!$A:$A,C6447,PSA!$G:$G,D6447),
IF(AND(A6447="Colorectal Cancer Screening", E6447="Total Expenditure ($USD per 100,000 patients)"),
SUMIFS(COL!$F:$F,COL!$A:$A,C6447,COL!$G:$G,D6447),
IF(AND(A6447="Cervical Cancer Screening", E6447="Total Expenditure ($USD per 100,000 patients)"),
SUMIFS(CERV!$F:$F,CERV!$A:$A,C6447,CERV!$G:$G,D6447),
SUMIFS(CANSCRN!$F:$F,CANSCRN!$A:$A,C6447,CANSCRN!$G:$G,D6447))))))))))))</f>
        <v>122.6095536</v>
      </c>
    </row>
    <row r="6448" spans="1:6" x14ac:dyDescent="0.2">
      <c r="A6448" s="24" t="s">
        <v>107</v>
      </c>
      <c r="B6448" s="24" t="s">
        <v>101</v>
      </c>
      <c r="C6448" s="24" t="s">
        <v>55</v>
      </c>
      <c r="D6448" s="24">
        <v>2009</v>
      </c>
      <c r="E6448" s="24" t="s">
        <v>106</v>
      </c>
      <c r="F6448">
        <f>IF(AND(A6448="PSA Testing", E6448= "Utilization Rate (per 100,000 patients)"),
SUMIFS(PSA!$D:$D,PSA!$A:$A,C6448,PSA!$G:$G,D6448),
IF(AND(A6448="Colorectal Cancer Screening", E6448="Utilization Rate (per 100,000 patients)"),
SUMIFS(COL!$D:$D,COL!$A:$A,C6448,COL!$G:$G, D6448),
IF(AND(A6448="Cervical Cancer Screening", E6448="Utilization Rate (per 100,000 patients)"),
SUMIFS(CERV!$D:$D,CERV!$A:$A,C6448,CERV!$G:$G,D6448),
IF(AND(A6448="Cancer Screening for CKD patients", E6448="Utilization Rate (per 100,000 patients)"),
SUMIFS(CANSCRN!$D:$D,CANSCRN!$A:$A,C6448,CANSCRN!$G:$G,D6448),
IF(AND(A6448="PSA Testing", E6448="Cost per service ($USD)"),
SUMIFS(PSA!$E:$E,PSA!$A:$A,C6448,PSA!$G:$G,D6448),
IF(AND(A6448="Colorectal Cancer Screening", E6448="Cost per service ($USD)"),
SUMIFS(COL!$E:$E,COL!$A:$A,C6448,COL!$G:$G,D6448),
IF(AND(A6448="Cervical Cancer Screening", E6448="Cost per service ($USD)"),
SUMIFS(CERV!$E:$E,CERV!$A:$A,C6448,CERV!$G:$G,D6448),
IF(AND(A6448="Cancer Screening for CKD patients", E6448="Cost per service ($USD)"),
SUMIFS(CANSCRN!$E:$E,CANSCRN!$A:$A,C6448,CANSCRN!$G:$G,D6448),
IF(AND(A6448="PSA Testing", E6448="Total Expenditure ($USD per 100,000 patients)"),
SUMIFS(PSA!$F:$F,PSA!$A:$A,C6448,PSA!$G:$G,D6448),
IF(AND(A6448="Colorectal Cancer Screening", E6448="Total Expenditure ($USD per 100,000 patients)"),
SUMIFS(COL!$F:$F,COL!$A:$A,C6448,COL!$G:$G,D6448),
IF(AND(A6448="Cervical Cancer Screening", E6448="Total Expenditure ($USD per 100,000 patients)"),
SUMIFS(CERV!$F:$F,CERV!$A:$A,C6448,CERV!$G:$G,D6448),
SUMIFS(CANSCRN!$F:$F,CANSCRN!$A:$A,C6448,CANSCRN!$G:$G,D6448))))))))))))</f>
        <v>111.1196552</v>
      </c>
    </row>
    <row r="6449" spans="1:6" x14ac:dyDescent="0.2">
      <c r="A6449" s="24" t="s">
        <v>107</v>
      </c>
      <c r="B6449" s="24" t="s">
        <v>101</v>
      </c>
      <c r="C6449" s="24" t="s">
        <v>55</v>
      </c>
      <c r="D6449" s="24">
        <v>2010</v>
      </c>
      <c r="E6449" s="24" t="s">
        <v>106</v>
      </c>
      <c r="F6449">
        <f>IF(AND(A6449="PSA Testing", E6449= "Utilization Rate (per 100,000 patients)"),
SUMIFS(PSA!$D:$D,PSA!$A:$A,C6449,PSA!$G:$G,D6449),
IF(AND(A6449="Colorectal Cancer Screening", E6449="Utilization Rate (per 100,000 patients)"),
SUMIFS(COL!$D:$D,COL!$A:$A,C6449,COL!$G:$G, D6449),
IF(AND(A6449="Cervical Cancer Screening", E6449="Utilization Rate (per 100,000 patients)"),
SUMIFS(CERV!$D:$D,CERV!$A:$A,C6449,CERV!$G:$G,D6449),
IF(AND(A6449="Cancer Screening for CKD patients", E6449="Utilization Rate (per 100,000 patients)"),
SUMIFS(CANSCRN!$D:$D,CANSCRN!$A:$A,C6449,CANSCRN!$G:$G,D6449),
IF(AND(A6449="PSA Testing", E6449="Cost per service ($USD)"),
SUMIFS(PSA!$E:$E,PSA!$A:$A,C6449,PSA!$G:$G,D6449),
IF(AND(A6449="Colorectal Cancer Screening", E6449="Cost per service ($USD)"),
SUMIFS(COL!$E:$E,COL!$A:$A,C6449,COL!$G:$G,D6449),
IF(AND(A6449="Cervical Cancer Screening", E6449="Cost per service ($USD)"),
SUMIFS(CERV!$E:$E,CERV!$A:$A,C6449,CERV!$G:$G,D6449),
IF(AND(A6449="Cancer Screening for CKD patients", E6449="Cost per service ($USD)"),
SUMIFS(CANSCRN!$E:$E,CANSCRN!$A:$A,C6449,CANSCRN!$G:$G,D6449),
IF(AND(A6449="PSA Testing", E6449="Total Expenditure ($USD per 100,000 patients)"),
SUMIFS(PSA!$F:$F,PSA!$A:$A,C6449,PSA!$G:$G,D6449),
IF(AND(A6449="Colorectal Cancer Screening", E6449="Total Expenditure ($USD per 100,000 patients)"),
SUMIFS(COL!$F:$F,COL!$A:$A,C6449,COL!$G:$G,D6449),
IF(AND(A6449="Cervical Cancer Screening", E6449="Total Expenditure ($USD per 100,000 patients)"),
SUMIFS(CERV!$F:$F,CERV!$A:$A,C6449,CERV!$G:$G,D6449),
SUMIFS(CANSCRN!$F:$F,CANSCRN!$A:$A,C6449,CANSCRN!$G:$G,D6449))))))))))))</f>
        <v>74.42</v>
      </c>
    </row>
    <row r="6450" spans="1:6" x14ac:dyDescent="0.2">
      <c r="A6450" s="24" t="s">
        <v>107</v>
      </c>
      <c r="B6450" s="24" t="s">
        <v>101</v>
      </c>
      <c r="C6450" s="24" t="s">
        <v>55</v>
      </c>
      <c r="D6450" s="24">
        <v>2011</v>
      </c>
      <c r="E6450" s="24" t="s">
        <v>106</v>
      </c>
      <c r="F6450">
        <f>IF(AND(A6450="PSA Testing", E6450= "Utilization Rate (per 100,000 patients)"),
SUMIFS(PSA!$D:$D,PSA!$A:$A,C6450,PSA!$G:$G,D6450),
IF(AND(A6450="Colorectal Cancer Screening", E6450="Utilization Rate (per 100,000 patients)"),
SUMIFS(COL!$D:$D,COL!$A:$A,C6450,COL!$G:$G, D6450),
IF(AND(A6450="Cervical Cancer Screening", E6450="Utilization Rate (per 100,000 patients)"),
SUMIFS(CERV!$D:$D,CERV!$A:$A,C6450,CERV!$G:$G,D6450),
IF(AND(A6450="Cancer Screening for CKD patients", E6450="Utilization Rate (per 100,000 patients)"),
SUMIFS(CANSCRN!$D:$D,CANSCRN!$A:$A,C6450,CANSCRN!$G:$G,D6450),
IF(AND(A6450="PSA Testing", E6450="Cost per service ($USD)"),
SUMIFS(PSA!$E:$E,PSA!$A:$A,C6450,PSA!$G:$G,D6450),
IF(AND(A6450="Colorectal Cancer Screening", E6450="Cost per service ($USD)"),
SUMIFS(COL!$E:$E,COL!$A:$A,C6450,COL!$G:$G,D6450),
IF(AND(A6450="Cervical Cancer Screening", E6450="Cost per service ($USD)"),
SUMIFS(CERV!$E:$E,CERV!$A:$A,C6450,CERV!$G:$G,D6450),
IF(AND(A6450="Cancer Screening for CKD patients", E6450="Cost per service ($USD)"),
SUMIFS(CANSCRN!$E:$E,CANSCRN!$A:$A,C6450,CANSCRN!$G:$G,D6450),
IF(AND(A6450="PSA Testing", E6450="Total Expenditure ($USD per 100,000 patients)"),
SUMIFS(PSA!$F:$F,PSA!$A:$A,C6450,PSA!$G:$G,D6450),
IF(AND(A6450="Colorectal Cancer Screening", E6450="Total Expenditure ($USD per 100,000 patients)"),
SUMIFS(COL!$F:$F,COL!$A:$A,C6450,COL!$G:$G,D6450),
IF(AND(A6450="Cervical Cancer Screening", E6450="Total Expenditure ($USD per 100,000 patients)"),
SUMIFS(CERV!$F:$F,CERV!$A:$A,C6450,CERV!$G:$G,D6450),
SUMIFS(CANSCRN!$F:$F,CANSCRN!$A:$A,C6450,CANSCRN!$G:$G,D6450))))))))))))</f>
        <v>130.60117650000001</v>
      </c>
    </row>
    <row r="6451" spans="1:6" x14ac:dyDescent="0.2">
      <c r="A6451" s="24" t="s">
        <v>107</v>
      </c>
      <c r="B6451" s="24" t="s">
        <v>101</v>
      </c>
      <c r="C6451" s="24" t="s">
        <v>55</v>
      </c>
      <c r="D6451" s="24">
        <v>2012</v>
      </c>
      <c r="E6451" s="24" t="s">
        <v>106</v>
      </c>
      <c r="F6451">
        <f>IF(AND(A6451="PSA Testing", E6451= "Utilization Rate (per 100,000 patients)"),
SUMIFS(PSA!$D:$D,PSA!$A:$A,C6451,PSA!$G:$G,D6451),
IF(AND(A6451="Colorectal Cancer Screening", E6451="Utilization Rate (per 100,000 patients)"),
SUMIFS(COL!$D:$D,COL!$A:$A,C6451,COL!$G:$G, D6451),
IF(AND(A6451="Cervical Cancer Screening", E6451="Utilization Rate (per 100,000 patients)"),
SUMIFS(CERV!$D:$D,CERV!$A:$A,C6451,CERV!$G:$G,D6451),
IF(AND(A6451="Cancer Screening for CKD patients", E6451="Utilization Rate (per 100,000 patients)"),
SUMIFS(CANSCRN!$D:$D,CANSCRN!$A:$A,C6451,CANSCRN!$G:$G,D6451),
IF(AND(A6451="PSA Testing", E6451="Cost per service ($USD)"),
SUMIFS(PSA!$E:$E,PSA!$A:$A,C6451,PSA!$G:$G,D6451),
IF(AND(A6451="Colorectal Cancer Screening", E6451="Cost per service ($USD)"),
SUMIFS(COL!$E:$E,COL!$A:$A,C6451,COL!$G:$G,D6451),
IF(AND(A6451="Cervical Cancer Screening", E6451="Cost per service ($USD)"),
SUMIFS(CERV!$E:$E,CERV!$A:$A,C6451,CERV!$G:$G,D6451),
IF(AND(A6451="Cancer Screening for CKD patients", E6451="Cost per service ($USD)"),
SUMIFS(CANSCRN!$E:$E,CANSCRN!$A:$A,C6451,CANSCRN!$G:$G,D6451),
IF(AND(A6451="PSA Testing", E6451="Total Expenditure ($USD per 100,000 patients)"),
SUMIFS(PSA!$F:$F,PSA!$A:$A,C6451,PSA!$G:$G,D6451),
IF(AND(A6451="Colorectal Cancer Screening", E6451="Total Expenditure ($USD per 100,000 patients)"),
SUMIFS(COL!$F:$F,COL!$A:$A,C6451,COL!$G:$G,D6451),
IF(AND(A6451="Cervical Cancer Screening", E6451="Total Expenditure ($USD per 100,000 patients)"),
SUMIFS(CERV!$F:$F,CERV!$A:$A,C6451,CERV!$G:$G,D6451),
SUMIFS(CANSCRN!$F:$F,CANSCRN!$A:$A,C6451,CANSCRN!$G:$G,D6451))))))))))))</f>
        <v>111.0044444</v>
      </c>
    </row>
    <row r="6452" spans="1:6" x14ac:dyDescent="0.2">
      <c r="A6452" s="24" t="s">
        <v>107</v>
      </c>
      <c r="B6452" s="24" t="s">
        <v>101</v>
      </c>
      <c r="C6452" s="24" t="s">
        <v>55</v>
      </c>
      <c r="D6452" s="24">
        <v>2013</v>
      </c>
      <c r="E6452" s="24" t="s">
        <v>106</v>
      </c>
      <c r="F6452">
        <f>IF(AND(A6452="PSA Testing", E6452= "Utilization Rate (per 100,000 patients)"),
SUMIFS(PSA!$D:$D,PSA!$A:$A,C6452,PSA!$G:$G,D6452),
IF(AND(A6452="Colorectal Cancer Screening", E6452="Utilization Rate (per 100,000 patients)"),
SUMIFS(COL!$D:$D,COL!$A:$A,C6452,COL!$G:$G, D6452),
IF(AND(A6452="Cervical Cancer Screening", E6452="Utilization Rate (per 100,000 patients)"),
SUMIFS(CERV!$D:$D,CERV!$A:$A,C6452,CERV!$G:$G,D6452),
IF(AND(A6452="Cancer Screening for CKD patients", E6452="Utilization Rate (per 100,000 patients)"),
SUMIFS(CANSCRN!$D:$D,CANSCRN!$A:$A,C6452,CANSCRN!$G:$G,D6452),
IF(AND(A6452="PSA Testing", E6452="Cost per service ($USD)"),
SUMIFS(PSA!$E:$E,PSA!$A:$A,C6452,PSA!$G:$G,D6452),
IF(AND(A6452="Colorectal Cancer Screening", E6452="Cost per service ($USD)"),
SUMIFS(COL!$E:$E,COL!$A:$A,C6452,COL!$G:$G,D6452),
IF(AND(A6452="Cervical Cancer Screening", E6452="Cost per service ($USD)"),
SUMIFS(CERV!$E:$E,CERV!$A:$A,C6452,CERV!$G:$G,D6452),
IF(AND(A6452="Cancer Screening for CKD patients", E6452="Cost per service ($USD)"),
SUMIFS(CANSCRN!$E:$E,CANSCRN!$A:$A,C6452,CANSCRN!$G:$G,D6452),
IF(AND(A6452="PSA Testing", E6452="Total Expenditure ($USD per 100,000 patients)"),
SUMIFS(PSA!$F:$F,PSA!$A:$A,C6452,PSA!$G:$G,D6452),
IF(AND(A6452="Colorectal Cancer Screening", E6452="Total Expenditure ($USD per 100,000 patients)"),
SUMIFS(COL!$F:$F,COL!$A:$A,C6452,COL!$G:$G,D6452),
IF(AND(A6452="Cervical Cancer Screening", E6452="Total Expenditure ($USD per 100,000 patients)"),
SUMIFS(CERV!$F:$F,CERV!$A:$A,C6452,CERV!$G:$G,D6452),
SUMIFS(CANSCRN!$F:$F,CANSCRN!$A:$A,C6452,CANSCRN!$G:$G,D6452))))))))))))</f>
        <v>106.59434779999999</v>
      </c>
    </row>
    <row r="6453" spans="1:6" x14ac:dyDescent="0.2">
      <c r="A6453" s="24" t="s">
        <v>107</v>
      </c>
      <c r="B6453" s="24" t="s">
        <v>101</v>
      </c>
      <c r="C6453" s="24" t="s">
        <v>55</v>
      </c>
      <c r="D6453" s="24">
        <v>2014</v>
      </c>
      <c r="E6453" s="24" t="s">
        <v>106</v>
      </c>
      <c r="F6453">
        <f>IF(AND(A6453="PSA Testing", E6453= "Utilization Rate (per 100,000 patients)"),
SUMIFS(PSA!$D:$D,PSA!$A:$A,C6453,PSA!$G:$G,D6453),
IF(AND(A6453="Colorectal Cancer Screening", E6453="Utilization Rate (per 100,000 patients)"),
SUMIFS(COL!$D:$D,COL!$A:$A,C6453,COL!$G:$G, D6453),
IF(AND(A6453="Cervical Cancer Screening", E6453="Utilization Rate (per 100,000 patients)"),
SUMIFS(CERV!$D:$D,CERV!$A:$A,C6453,CERV!$G:$G,D6453),
IF(AND(A6453="Cancer Screening for CKD patients", E6453="Utilization Rate (per 100,000 patients)"),
SUMIFS(CANSCRN!$D:$D,CANSCRN!$A:$A,C6453,CANSCRN!$G:$G,D6453),
IF(AND(A6453="PSA Testing", E6453="Cost per service ($USD)"),
SUMIFS(PSA!$E:$E,PSA!$A:$A,C6453,PSA!$G:$G,D6453),
IF(AND(A6453="Colorectal Cancer Screening", E6453="Cost per service ($USD)"),
SUMIFS(COL!$E:$E,COL!$A:$A,C6453,COL!$G:$G,D6453),
IF(AND(A6453="Cervical Cancer Screening", E6453="Cost per service ($USD)"),
SUMIFS(CERV!$E:$E,CERV!$A:$A,C6453,CERV!$G:$G,D6453),
IF(AND(A6453="Cancer Screening for CKD patients", E6453="Cost per service ($USD)"),
SUMIFS(CANSCRN!$E:$E,CANSCRN!$A:$A,C6453,CANSCRN!$G:$G,D6453),
IF(AND(A6453="PSA Testing", E6453="Total Expenditure ($USD per 100,000 patients)"),
SUMIFS(PSA!$F:$F,PSA!$A:$A,C6453,PSA!$G:$G,D6453),
IF(AND(A6453="Colorectal Cancer Screening", E6453="Total Expenditure ($USD per 100,000 patients)"),
SUMIFS(COL!$F:$F,COL!$A:$A,C6453,COL!$G:$G,D6453),
IF(AND(A6453="Cervical Cancer Screening", E6453="Total Expenditure ($USD per 100,000 patients)"),
SUMIFS(CERV!$F:$F,CERV!$A:$A,C6453,CERV!$G:$G,D6453),
SUMIFS(CANSCRN!$F:$F,CANSCRN!$A:$A,C6453,CANSCRN!$G:$G,D6453))))))))))))</f>
        <v>61.803333330000001</v>
      </c>
    </row>
    <row r="6454" spans="1:6" x14ac:dyDescent="0.2">
      <c r="A6454" s="24" t="s">
        <v>107</v>
      </c>
      <c r="B6454" s="24" t="s">
        <v>101</v>
      </c>
      <c r="C6454" s="24" t="s">
        <v>55</v>
      </c>
      <c r="D6454" s="24">
        <v>2015</v>
      </c>
      <c r="E6454" s="24" t="s">
        <v>106</v>
      </c>
      <c r="F6454">
        <f>IF(AND(A6454="PSA Testing", E6454= "Utilization Rate (per 100,000 patients)"),
SUMIFS(PSA!$D:$D,PSA!$A:$A,C6454,PSA!$G:$G,D6454),
IF(AND(A6454="Colorectal Cancer Screening", E6454="Utilization Rate (per 100,000 patients)"),
SUMIFS(COL!$D:$D,COL!$A:$A,C6454,COL!$G:$G, D6454),
IF(AND(A6454="Cervical Cancer Screening", E6454="Utilization Rate (per 100,000 patients)"),
SUMIFS(CERV!$D:$D,CERV!$A:$A,C6454,CERV!$G:$G,D6454),
IF(AND(A6454="Cancer Screening for CKD patients", E6454="Utilization Rate (per 100,000 patients)"),
SUMIFS(CANSCRN!$D:$D,CANSCRN!$A:$A,C6454,CANSCRN!$G:$G,D6454),
IF(AND(A6454="PSA Testing", E6454="Cost per service ($USD)"),
SUMIFS(PSA!$E:$E,PSA!$A:$A,C6454,PSA!$G:$G,D6454),
IF(AND(A6454="Colorectal Cancer Screening", E6454="Cost per service ($USD)"),
SUMIFS(COL!$E:$E,COL!$A:$A,C6454,COL!$G:$G,D6454),
IF(AND(A6454="Cervical Cancer Screening", E6454="Cost per service ($USD)"),
SUMIFS(CERV!$E:$E,CERV!$A:$A,C6454,CERV!$G:$G,D6454),
IF(AND(A6454="Cancer Screening for CKD patients", E6454="Cost per service ($USD)"),
SUMIFS(CANSCRN!$E:$E,CANSCRN!$A:$A,C6454,CANSCRN!$G:$G,D6454),
IF(AND(A6454="PSA Testing", E6454="Total Expenditure ($USD per 100,000 patients)"),
SUMIFS(PSA!$F:$F,PSA!$A:$A,C6454,PSA!$G:$G,D6454),
IF(AND(A6454="Colorectal Cancer Screening", E6454="Total Expenditure ($USD per 100,000 patients)"),
SUMIFS(COL!$F:$F,COL!$A:$A,C6454,COL!$G:$G,D6454),
IF(AND(A6454="Cervical Cancer Screening", E6454="Total Expenditure ($USD per 100,000 patients)"),
SUMIFS(CERV!$F:$F,CERV!$A:$A,C6454,CERV!$G:$G,D6454),
SUMIFS(CANSCRN!$F:$F,CANSCRN!$A:$A,C6454,CANSCRN!$G:$G,D6454))))))))))))</f>
        <v>98.321875000000006</v>
      </c>
    </row>
    <row r="6455" spans="1:6" x14ac:dyDescent="0.2">
      <c r="A6455" s="24" t="s">
        <v>107</v>
      </c>
      <c r="B6455" s="24" t="s">
        <v>101</v>
      </c>
      <c r="C6455" s="24" t="s">
        <v>55</v>
      </c>
      <c r="D6455" s="24">
        <v>2016</v>
      </c>
      <c r="E6455" s="24" t="s">
        <v>106</v>
      </c>
      <c r="F6455">
        <f>IF(AND(A6455="PSA Testing", E6455= "Utilization Rate (per 100,000 patients)"),
SUMIFS(PSA!$D:$D,PSA!$A:$A,C6455,PSA!$G:$G,D6455),
IF(AND(A6455="Colorectal Cancer Screening", E6455="Utilization Rate (per 100,000 patients)"),
SUMIFS(COL!$D:$D,COL!$A:$A,C6455,COL!$G:$G, D6455),
IF(AND(A6455="Cervical Cancer Screening", E6455="Utilization Rate (per 100,000 patients)"),
SUMIFS(CERV!$D:$D,CERV!$A:$A,C6455,CERV!$G:$G,D6455),
IF(AND(A6455="Cancer Screening for CKD patients", E6455="Utilization Rate (per 100,000 patients)"),
SUMIFS(CANSCRN!$D:$D,CANSCRN!$A:$A,C6455,CANSCRN!$G:$G,D6455),
IF(AND(A6455="PSA Testing", E6455="Cost per service ($USD)"),
SUMIFS(PSA!$E:$E,PSA!$A:$A,C6455,PSA!$G:$G,D6455),
IF(AND(A6455="Colorectal Cancer Screening", E6455="Cost per service ($USD)"),
SUMIFS(COL!$E:$E,COL!$A:$A,C6455,COL!$G:$G,D6455),
IF(AND(A6455="Cervical Cancer Screening", E6455="Cost per service ($USD)"),
SUMIFS(CERV!$E:$E,CERV!$A:$A,C6455,CERV!$G:$G,D6455),
IF(AND(A6455="Cancer Screening for CKD patients", E6455="Cost per service ($USD)"),
SUMIFS(CANSCRN!$E:$E,CANSCRN!$A:$A,C6455,CANSCRN!$G:$G,D6455),
IF(AND(A6455="PSA Testing", E6455="Total Expenditure ($USD per 100,000 patients)"),
SUMIFS(PSA!$F:$F,PSA!$A:$A,C6455,PSA!$G:$G,D6455),
IF(AND(A6455="Colorectal Cancer Screening", E6455="Total Expenditure ($USD per 100,000 patients)"),
SUMIFS(COL!$F:$F,COL!$A:$A,C6455,COL!$G:$G,D6455),
IF(AND(A6455="Cervical Cancer Screening", E6455="Total Expenditure ($USD per 100,000 patients)"),
SUMIFS(CERV!$F:$F,CERV!$A:$A,C6455,CERV!$G:$G,D6455),
SUMIFS(CANSCRN!$F:$F,CANSCRN!$A:$A,C6455,CANSCRN!$G:$G,D6455))))))))))))</f>
        <v>203.34473679999999</v>
      </c>
    </row>
    <row r="6456" spans="1:6" x14ac:dyDescent="0.2">
      <c r="A6456" s="24" t="s">
        <v>107</v>
      </c>
      <c r="B6456" s="24" t="s">
        <v>101</v>
      </c>
      <c r="C6456" s="24" t="s">
        <v>55</v>
      </c>
      <c r="D6456" s="24">
        <v>2017</v>
      </c>
      <c r="E6456" s="24" t="s">
        <v>106</v>
      </c>
      <c r="F6456">
        <f>IF(AND(A6456="PSA Testing", E6456= "Utilization Rate (per 100,000 patients)"),
SUMIFS(PSA!$D:$D,PSA!$A:$A,C6456,PSA!$G:$G,D6456),
IF(AND(A6456="Colorectal Cancer Screening", E6456="Utilization Rate (per 100,000 patients)"),
SUMIFS(COL!$D:$D,COL!$A:$A,C6456,COL!$G:$G, D6456),
IF(AND(A6456="Cervical Cancer Screening", E6456="Utilization Rate (per 100,000 patients)"),
SUMIFS(CERV!$D:$D,CERV!$A:$A,C6456,CERV!$G:$G,D6456),
IF(AND(A6456="Cancer Screening for CKD patients", E6456="Utilization Rate (per 100,000 patients)"),
SUMIFS(CANSCRN!$D:$D,CANSCRN!$A:$A,C6456,CANSCRN!$G:$G,D6456),
IF(AND(A6456="PSA Testing", E6456="Cost per service ($USD)"),
SUMIFS(PSA!$E:$E,PSA!$A:$A,C6456,PSA!$G:$G,D6456),
IF(AND(A6456="Colorectal Cancer Screening", E6456="Cost per service ($USD)"),
SUMIFS(COL!$E:$E,COL!$A:$A,C6456,COL!$G:$G,D6456),
IF(AND(A6456="Cervical Cancer Screening", E6456="Cost per service ($USD)"),
SUMIFS(CERV!$E:$E,CERV!$A:$A,C6456,CERV!$G:$G,D6456),
IF(AND(A6456="Cancer Screening for CKD patients", E6456="Cost per service ($USD)"),
SUMIFS(CANSCRN!$E:$E,CANSCRN!$A:$A,C6456,CANSCRN!$G:$G,D6456),
IF(AND(A6456="PSA Testing", E6456="Total Expenditure ($USD per 100,000 patients)"),
SUMIFS(PSA!$F:$F,PSA!$A:$A,C6456,PSA!$G:$G,D6456),
IF(AND(A6456="Colorectal Cancer Screening", E6456="Total Expenditure ($USD per 100,000 patients)"),
SUMIFS(COL!$F:$F,COL!$A:$A,C6456,COL!$G:$G,D6456),
IF(AND(A6456="Cervical Cancer Screening", E6456="Total Expenditure ($USD per 100,000 patients)"),
SUMIFS(CERV!$F:$F,CERV!$A:$A,C6456,CERV!$G:$G,D6456),
SUMIFS(CANSCRN!$F:$F,CANSCRN!$A:$A,C6456,CANSCRN!$G:$G,D6456))))))))))))</f>
        <v>150.7688235</v>
      </c>
    </row>
    <row r="6457" spans="1:6" x14ac:dyDescent="0.2">
      <c r="A6457" s="24" t="s">
        <v>107</v>
      </c>
      <c r="B6457" s="24" t="s">
        <v>101</v>
      </c>
      <c r="C6457" s="24" t="s">
        <v>55</v>
      </c>
      <c r="D6457" s="24">
        <v>2018</v>
      </c>
      <c r="E6457" s="24" t="s">
        <v>106</v>
      </c>
      <c r="F6457">
        <f>IF(AND(A6457="PSA Testing", E6457= "Utilization Rate (per 100,000 patients)"),
SUMIFS(PSA!$D:$D,PSA!$A:$A,C6457,PSA!$G:$G,D6457),
IF(AND(A6457="Colorectal Cancer Screening", E6457="Utilization Rate (per 100,000 patients)"),
SUMIFS(COL!$D:$D,COL!$A:$A,C6457,COL!$G:$G, D6457),
IF(AND(A6457="Cervical Cancer Screening", E6457="Utilization Rate (per 100,000 patients)"),
SUMIFS(CERV!$D:$D,CERV!$A:$A,C6457,CERV!$G:$G,D6457),
IF(AND(A6457="Cancer Screening for CKD patients", E6457="Utilization Rate (per 100,000 patients)"),
SUMIFS(CANSCRN!$D:$D,CANSCRN!$A:$A,C6457,CANSCRN!$G:$G,D6457),
IF(AND(A6457="PSA Testing", E6457="Cost per service ($USD)"),
SUMIFS(PSA!$E:$E,PSA!$A:$A,C6457,PSA!$G:$G,D6457),
IF(AND(A6457="Colorectal Cancer Screening", E6457="Cost per service ($USD)"),
SUMIFS(COL!$E:$E,COL!$A:$A,C6457,COL!$G:$G,D6457),
IF(AND(A6457="Cervical Cancer Screening", E6457="Cost per service ($USD)"),
SUMIFS(CERV!$E:$E,CERV!$A:$A,C6457,CERV!$G:$G,D6457),
IF(AND(A6457="Cancer Screening for CKD patients", E6457="Cost per service ($USD)"),
SUMIFS(CANSCRN!$E:$E,CANSCRN!$A:$A,C6457,CANSCRN!$G:$G,D6457),
IF(AND(A6457="PSA Testing", E6457="Total Expenditure ($USD per 100,000 patients)"),
SUMIFS(PSA!$F:$F,PSA!$A:$A,C6457,PSA!$G:$G,D6457),
IF(AND(A6457="Colorectal Cancer Screening", E6457="Total Expenditure ($USD per 100,000 patients)"),
SUMIFS(COL!$F:$F,COL!$A:$A,C6457,COL!$G:$G,D6457),
IF(AND(A6457="Cervical Cancer Screening", E6457="Total Expenditure ($USD per 100,000 patients)"),
SUMIFS(CERV!$F:$F,CERV!$A:$A,C6457,CERV!$G:$G,D6457),
SUMIFS(CANSCRN!$F:$F,CANSCRN!$A:$A,C6457,CANSCRN!$G:$G,D6457))))))))))))</f>
        <v>153.53083330000001</v>
      </c>
    </row>
    <row r="6458" spans="1:6" x14ac:dyDescent="0.2">
      <c r="A6458" s="24" t="s">
        <v>107</v>
      </c>
      <c r="B6458" s="24" t="s">
        <v>101</v>
      </c>
      <c r="C6458" s="24" t="s">
        <v>55</v>
      </c>
      <c r="D6458" s="24">
        <v>2019</v>
      </c>
      <c r="E6458" s="24" t="s">
        <v>106</v>
      </c>
      <c r="F6458">
        <f>IF(AND(A6458="PSA Testing", E6458= "Utilization Rate (per 100,000 patients)"),
SUMIFS(PSA!$D:$D,PSA!$A:$A,C6458,PSA!$G:$G,D6458),
IF(AND(A6458="Colorectal Cancer Screening", E6458="Utilization Rate (per 100,000 patients)"),
SUMIFS(COL!$D:$D,COL!$A:$A,C6458,COL!$G:$G, D6458),
IF(AND(A6458="Cervical Cancer Screening", E6458="Utilization Rate (per 100,000 patients)"),
SUMIFS(CERV!$D:$D,CERV!$A:$A,C6458,CERV!$G:$G,D6458),
IF(AND(A6458="Cancer Screening for CKD patients", E6458="Utilization Rate (per 100,000 patients)"),
SUMIFS(CANSCRN!$D:$D,CANSCRN!$A:$A,C6458,CANSCRN!$G:$G,D6458),
IF(AND(A6458="PSA Testing", E6458="Cost per service ($USD)"),
SUMIFS(PSA!$E:$E,PSA!$A:$A,C6458,PSA!$G:$G,D6458),
IF(AND(A6458="Colorectal Cancer Screening", E6458="Cost per service ($USD)"),
SUMIFS(COL!$E:$E,COL!$A:$A,C6458,COL!$G:$G,D6458),
IF(AND(A6458="Cervical Cancer Screening", E6458="Cost per service ($USD)"),
SUMIFS(CERV!$E:$E,CERV!$A:$A,C6458,CERV!$G:$G,D6458),
IF(AND(A6458="Cancer Screening for CKD patients", E6458="Cost per service ($USD)"),
SUMIFS(CANSCRN!$E:$E,CANSCRN!$A:$A,C6458,CANSCRN!$G:$G,D6458),
IF(AND(A6458="PSA Testing", E6458="Total Expenditure ($USD per 100,000 patients)"),
SUMIFS(PSA!$F:$F,PSA!$A:$A,C6458,PSA!$G:$G,D6458),
IF(AND(A6458="Colorectal Cancer Screening", E6458="Total Expenditure ($USD per 100,000 patients)"),
SUMIFS(COL!$F:$F,COL!$A:$A,C6458,COL!$G:$G,D6458),
IF(AND(A6458="Cervical Cancer Screening", E6458="Total Expenditure ($USD per 100,000 patients)"),
SUMIFS(CERV!$F:$F,CERV!$A:$A,C6458,CERV!$G:$G,D6458),
SUMIFS(CANSCRN!$F:$F,CANSCRN!$A:$A,C6458,CANSCRN!$G:$G,D6458))))))))))))</f>
        <v>134.41818180000001</v>
      </c>
    </row>
    <row r="6459" spans="1:6" x14ac:dyDescent="0.2">
      <c r="A6459" s="24" t="s">
        <v>107</v>
      </c>
      <c r="B6459" s="24" t="s">
        <v>101</v>
      </c>
      <c r="C6459" s="24" t="s">
        <v>56</v>
      </c>
      <c r="D6459" s="24">
        <v>2009</v>
      </c>
      <c r="E6459" s="24" t="s">
        <v>106</v>
      </c>
      <c r="F6459">
        <f>IF(AND(A6459="PSA Testing", E6459= "Utilization Rate (per 100,000 patients)"),
SUMIFS(PSA!$D:$D,PSA!$A:$A,C6459,PSA!$G:$G,D6459),
IF(AND(A6459="Colorectal Cancer Screening", E6459="Utilization Rate (per 100,000 patients)"),
SUMIFS(COL!$D:$D,COL!$A:$A,C6459,COL!$G:$G, D6459),
IF(AND(A6459="Cervical Cancer Screening", E6459="Utilization Rate (per 100,000 patients)"),
SUMIFS(CERV!$D:$D,CERV!$A:$A,C6459,CERV!$G:$G,D6459),
IF(AND(A6459="Cancer Screening for CKD patients", E6459="Utilization Rate (per 100,000 patients)"),
SUMIFS(CANSCRN!$D:$D,CANSCRN!$A:$A,C6459,CANSCRN!$G:$G,D6459),
IF(AND(A6459="PSA Testing", E6459="Cost per service ($USD)"),
SUMIFS(PSA!$E:$E,PSA!$A:$A,C6459,PSA!$G:$G,D6459),
IF(AND(A6459="Colorectal Cancer Screening", E6459="Cost per service ($USD)"),
SUMIFS(COL!$E:$E,COL!$A:$A,C6459,COL!$G:$G,D6459),
IF(AND(A6459="Cervical Cancer Screening", E6459="Cost per service ($USD)"),
SUMIFS(CERV!$E:$E,CERV!$A:$A,C6459,CERV!$G:$G,D6459),
IF(AND(A6459="Cancer Screening for CKD patients", E6459="Cost per service ($USD)"),
SUMIFS(CANSCRN!$E:$E,CANSCRN!$A:$A,C6459,CANSCRN!$G:$G,D6459),
IF(AND(A6459="PSA Testing", E6459="Total Expenditure ($USD per 100,000 patients)"),
SUMIFS(PSA!$F:$F,PSA!$A:$A,C6459,PSA!$G:$G,D6459),
IF(AND(A6459="Colorectal Cancer Screening", E6459="Total Expenditure ($USD per 100,000 patients)"),
SUMIFS(COL!$F:$F,COL!$A:$A,C6459,COL!$G:$G,D6459),
IF(AND(A6459="Cervical Cancer Screening", E6459="Total Expenditure ($USD per 100,000 patients)"),
SUMIFS(CERV!$F:$F,CERV!$A:$A,C6459,CERV!$G:$G,D6459),
SUMIFS(CANSCRN!$F:$F,CANSCRN!$A:$A,C6459,CANSCRN!$G:$G,D6459))))))))))))</f>
        <v>31.423749999999998</v>
      </c>
    </row>
    <row r="6460" spans="1:6" x14ac:dyDescent="0.2">
      <c r="A6460" s="24" t="s">
        <v>107</v>
      </c>
      <c r="B6460" s="24" t="s">
        <v>101</v>
      </c>
      <c r="C6460" s="24" t="s">
        <v>56</v>
      </c>
      <c r="D6460" s="24">
        <v>2010</v>
      </c>
      <c r="E6460" s="24" t="s">
        <v>106</v>
      </c>
      <c r="F6460">
        <f>IF(AND(A6460="PSA Testing", E6460= "Utilization Rate (per 100,000 patients)"),
SUMIFS(PSA!$D:$D,PSA!$A:$A,C6460,PSA!$G:$G,D6460),
IF(AND(A6460="Colorectal Cancer Screening", E6460="Utilization Rate (per 100,000 patients)"),
SUMIFS(COL!$D:$D,COL!$A:$A,C6460,COL!$G:$G, D6460),
IF(AND(A6460="Cervical Cancer Screening", E6460="Utilization Rate (per 100,000 patients)"),
SUMIFS(CERV!$D:$D,CERV!$A:$A,C6460,CERV!$G:$G,D6460),
IF(AND(A6460="Cancer Screening for CKD patients", E6460="Utilization Rate (per 100,000 patients)"),
SUMIFS(CANSCRN!$D:$D,CANSCRN!$A:$A,C6460,CANSCRN!$G:$G,D6460),
IF(AND(A6460="PSA Testing", E6460="Cost per service ($USD)"),
SUMIFS(PSA!$E:$E,PSA!$A:$A,C6460,PSA!$G:$G,D6460),
IF(AND(A6460="Colorectal Cancer Screening", E6460="Cost per service ($USD)"),
SUMIFS(COL!$E:$E,COL!$A:$A,C6460,COL!$G:$G,D6460),
IF(AND(A6460="Cervical Cancer Screening", E6460="Cost per service ($USD)"),
SUMIFS(CERV!$E:$E,CERV!$A:$A,C6460,CERV!$G:$G,D6460),
IF(AND(A6460="Cancer Screening for CKD patients", E6460="Cost per service ($USD)"),
SUMIFS(CANSCRN!$E:$E,CANSCRN!$A:$A,C6460,CANSCRN!$G:$G,D6460),
IF(AND(A6460="PSA Testing", E6460="Total Expenditure ($USD per 100,000 patients)"),
SUMIFS(PSA!$F:$F,PSA!$A:$A,C6460,PSA!$G:$G,D6460),
IF(AND(A6460="Colorectal Cancer Screening", E6460="Total Expenditure ($USD per 100,000 patients)"),
SUMIFS(COL!$F:$F,COL!$A:$A,C6460,COL!$G:$G,D6460),
IF(AND(A6460="Cervical Cancer Screening", E6460="Total Expenditure ($USD per 100,000 patients)"),
SUMIFS(CERV!$F:$F,CERV!$A:$A,C6460,CERV!$G:$G,D6460),
SUMIFS(CANSCRN!$F:$F,CANSCRN!$A:$A,C6460,CANSCRN!$G:$G,D6460))))))))))))</f>
        <v>0</v>
      </c>
    </row>
    <row r="6461" spans="1:6" x14ac:dyDescent="0.2">
      <c r="A6461" s="24" t="s">
        <v>107</v>
      </c>
      <c r="B6461" s="24" t="s">
        <v>101</v>
      </c>
      <c r="C6461" s="24" t="s">
        <v>56</v>
      </c>
      <c r="D6461" s="24">
        <v>2011</v>
      </c>
      <c r="E6461" s="24" t="s">
        <v>106</v>
      </c>
      <c r="F6461">
        <f>IF(AND(A6461="PSA Testing", E6461= "Utilization Rate (per 100,000 patients)"),
SUMIFS(PSA!$D:$D,PSA!$A:$A,C6461,PSA!$G:$G,D6461),
IF(AND(A6461="Colorectal Cancer Screening", E6461="Utilization Rate (per 100,000 patients)"),
SUMIFS(COL!$D:$D,COL!$A:$A,C6461,COL!$G:$G, D6461),
IF(AND(A6461="Cervical Cancer Screening", E6461="Utilization Rate (per 100,000 patients)"),
SUMIFS(CERV!$D:$D,CERV!$A:$A,C6461,CERV!$G:$G,D6461),
IF(AND(A6461="Cancer Screening for CKD patients", E6461="Utilization Rate (per 100,000 patients)"),
SUMIFS(CANSCRN!$D:$D,CANSCRN!$A:$A,C6461,CANSCRN!$G:$G,D6461),
IF(AND(A6461="PSA Testing", E6461="Cost per service ($USD)"),
SUMIFS(PSA!$E:$E,PSA!$A:$A,C6461,PSA!$G:$G,D6461),
IF(AND(A6461="Colorectal Cancer Screening", E6461="Cost per service ($USD)"),
SUMIFS(COL!$E:$E,COL!$A:$A,C6461,COL!$G:$G,D6461),
IF(AND(A6461="Cervical Cancer Screening", E6461="Cost per service ($USD)"),
SUMIFS(CERV!$E:$E,CERV!$A:$A,C6461,CERV!$G:$G,D6461),
IF(AND(A6461="Cancer Screening for CKD patients", E6461="Cost per service ($USD)"),
SUMIFS(CANSCRN!$E:$E,CANSCRN!$A:$A,C6461,CANSCRN!$G:$G,D6461),
IF(AND(A6461="PSA Testing", E6461="Total Expenditure ($USD per 100,000 patients)"),
SUMIFS(PSA!$F:$F,PSA!$A:$A,C6461,PSA!$G:$G,D6461),
IF(AND(A6461="Colorectal Cancer Screening", E6461="Total Expenditure ($USD per 100,000 patients)"),
SUMIFS(COL!$F:$F,COL!$A:$A,C6461,COL!$G:$G,D6461),
IF(AND(A6461="Cervical Cancer Screening", E6461="Total Expenditure ($USD per 100,000 patients)"),
SUMIFS(CERV!$F:$F,CERV!$A:$A,C6461,CERV!$G:$G,D6461),
SUMIFS(CANSCRN!$F:$F,CANSCRN!$A:$A,C6461,CANSCRN!$G:$G,D6461))))))))))))</f>
        <v>0</v>
      </c>
    </row>
    <row r="6462" spans="1:6" x14ac:dyDescent="0.2">
      <c r="A6462" s="24" t="s">
        <v>107</v>
      </c>
      <c r="B6462" s="24" t="s">
        <v>101</v>
      </c>
      <c r="C6462" s="24" t="s">
        <v>56</v>
      </c>
      <c r="D6462" s="24">
        <v>2012</v>
      </c>
      <c r="E6462" s="24" t="s">
        <v>106</v>
      </c>
      <c r="F6462">
        <f>IF(AND(A6462="PSA Testing", E6462= "Utilization Rate (per 100,000 patients)"),
SUMIFS(PSA!$D:$D,PSA!$A:$A,C6462,PSA!$G:$G,D6462),
IF(AND(A6462="Colorectal Cancer Screening", E6462="Utilization Rate (per 100,000 patients)"),
SUMIFS(COL!$D:$D,COL!$A:$A,C6462,COL!$G:$G, D6462),
IF(AND(A6462="Cervical Cancer Screening", E6462="Utilization Rate (per 100,000 patients)"),
SUMIFS(CERV!$D:$D,CERV!$A:$A,C6462,CERV!$G:$G,D6462),
IF(AND(A6462="Cancer Screening for CKD patients", E6462="Utilization Rate (per 100,000 patients)"),
SUMIFS(CANSCRN!$D:$D,CANSCRN!$A:$A,C6462,CANSCRN!$G:$G,D6462),
IF(AND(A6462="PSA Testing", E6462="Cost per service ($USD)"),
SUMIFS(PSA!$E:$E,PSA!$A:$A,C6462,PSA!$G:$G,D6462),
IF(AND(A6462="Colorectal Cancer Screening", E6462="Cost per service ($USD)"),
SUMIFS(COL!$E:$E,COL!$A:$A,C6462,COL!$G:$G,D6462),
IF(AND(A6462="Cervical Cancer Screening", E6462="Cost per service ($USD)"),
SUMIFS(CERV!$E:$E,CERV!$A:$A,C6462,CERV!$G:$G,D6462),
IF(AND(A6462="Cancer Screening for CKD patients", E6462="Cost per service ($USD)"),
SUMIFS(CANSCRN!$E:$E,CANSCRN!$A:$A,C6462,CANSCRN!$G:$G,D6462),
IF(AND(A6462="PSA Testing", E6462="Total Expenditure ($USD per 100,000 patients)"),
SUMIFS(PSA!$F:$F,PSA!$A:$A,C6462,PSA!$G:$G,D6462),
IF(AND(A6462="Colorectal Cancer Screening", E6462="Total Expenditure ($USD per 100,000 patients)"),
SUMIFS(COL!$F:$F,COL!$A:$A,C6462,COL!$G:$G,D6462),
IF(AND(A6462="Cervical Cancer Screening", E6462="Total Expenditure ($USD per 100,000 patients)"),
SUMIFS(CERV!$F:$F,CERV!$A:$A,C6462,CERV!$G:$G,D6462),
SUMIFS(CANSCRN!$F:$F,CANSCRN!$A:$A,C6462,CANSCRN!$G:$G,D6462))))))))))))</f>
        <v>0</v>
      </c>
    </row>
    <row r="6463" spans="1:6" x14ac:dyDescent="0.2">
      <c r="A6463" s="24" t="s">
        <v>107</v>
      </c>
      <c r="B6463" s="24" t="s">
        <v>101</v>
      </c>
      <c r="C6463" s="24" t="s">
        <v>56</v>
      </c>
      <c r="D6463" s="24">
        <v>2013</v>
      </c>
      <c r="E6463" s="24" t="s">
        <v>106</v>
      </c>
      <c r="F6463">
        <f>IF(AND(A6463="PSA Testing", E6463= "Utilization Rate (per 100,000 patients)"),
SUMIFS(PSA!$D:$D,PSA!$A:$A,C6463,PSA!$G:$G,D6463),
IF(AND(A6463="Colorectal Cancer Screening", E6463="Utilization Rate (per 100,000 patients)"),
SUMIFS(COL!$D:$D,COL!$A:$A,C6463,COL!$G:$G, D6463),
IF(AND(A6463="Cervical Cancer Screening", E6463="Utilization Rate (per 100,000 patients)"),
SUMIFS(CERV!$D:$D,CERV!$A:$A,C6463,CERV!$G:$G,D6463),
IF(AND(A6463="Cancer Screening for CKD patients", E6463="Utilization Rate (per 100,000 patients)"),
SUMIFS(CANSCRN!$D:$D,CANSCRN!$A:$A,C6463,CANSCRN!$G:$G,D6463),
IF(AND(A6463="PSA Testing", E6463="Cost per service ($USD)"),
SUMIFS(PSA!$E:$E,PSA!$A:$A,C6463,PSA!$G:$G,D6463),
IF(AND(A6463="Colorectal Cancer Screening", E6463="Cost per service ($USD)"),
SUMIFS(COL!$E:$E,COL!$A:$A,C6463,COL!$G:$G,D6463),
IF(AND(A6463="Cervical Cancer Screening", E6463="Cost per service ($USD)"),
SUMIFS(CERV!$E:$E,CERV!$A:$A,C6463,CERV!$G:$G,D6463),
IF(AND(A6463="Cancer Screening for CKD patients", E6463="Cost per service ($USD)"),
SUMIFS(CANSCRN!$E:$E,CANSCRN!$A:$A,C6463,CANSCRN!$G:$G,D6463),
IF(AND(A6463="PSA Testing", E6463="Total Expenditure ($USD per 100,000 patients)"),
SUMIFS(PSA!$F:$F,PSA!$A:$A,C6463,PSA!$G:$G,D6463),
IF(AND(A6463="Colorectal Cancer Screening", E6463="Total Expenditure ($USD per 100,000 patients)"),
SUMIFS(COL!$F:$F,COL!$A:$A,C6463,COL!$G:$G,D6463),
IF(AND(A6463="Cervical Cancer Screening", E6463="Total Expenditure ($USD per 100,000 patients)"),
SUMIFS(CERV!$F:$F,CERV!$A:$A,C6463,CERV!$G:$G,D6463),
SUMIFS(CANSCRN!$F:$F,CANSCRN!$A:$A,C6463,CANSCRN!$G:$G,D6463))))))))))))</f>
        <v>0</v>
      </c>
    </row>
    <row r="6464" spans="1:6" x14ac:dyDescent="0.2">
      <c r="A6464" s="24" t="s">
        <v>107</v>
      </c>
      <c r="B6464" s="24" t="s">
        <v>101</v>
      </c>
      <c r="C6464" s="24" t="s">
        <v>56</v>
      </c>
      <c r="D6464" s="24">
        <v>2014</v>
      </c>
      <c r="E6464" s="24" t="s">
        <v>106</v>
      </c>
      <c r="F6464">
        <f>IF(AND(A6464="PSA Testing", E6464= "Utilization Rate (per 100,000 patients)"),
SUMIFS(PSA!$D:$D,PSA!$A:$A,C6464,PSA!$G:$G,D6464),
IF(AND(A6464="Colorectal Cancer Screening", E6464="Utilization Rate (per 100,000 patients)"),
SUMIFS(COL!$D:$D,COL!$A:$A,C6464,COL!$G:$G, D6464),
IF(AND(A6464="Cervical Cancer Screening", E6464="Utilization Rate (per 100,000 patients)"),
SUMIFS(CERV!$D:$D,CERV!$A:$A,C6464,CERV!$G:$G,D6464),
IF(AND(A6464="Cancer Screening for CKD patients", E6464="Utilization Rate (per 100,000 patients)"),
SUMIFS(CANSCRN!$D:$D,CANSCRN!$A:$A,C6464,CANSCRN!$G:$G,D6464),
IF(AND(A6464="PSA Testing", E6464="Cost per service ($USD)"),
SUMIFS(PSA!$E:$E,PSA!$A:$A,C6464,PSA!$G:$G,D6464),
IF(AND(A6464="Colorectal Cancer Screening", E6464="Cost per service ($USD)"),
SUMIFS(COL!$E:$E,COL!$A:$A,C6464,COL!$G:$G,D6464),
IF(AND(A6464="Cervical Cancer Screening", E6464="Cost per service ($USD)"),
SUMIFS(CERV!$E:$E,CERV!$A:$A,C6464,CERV!$G:$G,D6464),
IF(AND(A6464="Cancer Screening for CKD patients", E6464="Cost per service ($USD)"),
SUMIFS(CANSCRN!$E:$E,CANSCRN!$A:$A,C6464,CANSCRN!$G:$G,D6464),
IF(AND(A6464="PSA Testing", E6464="Total Expenditure ($USD per 100,000 patients)"),
SUMIFS(PSA!$F:$F,PSA!$A:$A,C6464,PSA!$G:$G,D6464),
IF(AND(A6464="Colorectal Cancer Screening", E6464="Total Expenditure ($USD per 100,000 patients)"),
SUMIFS(COL!$F:$F,COL!$A:$A,C6464,COL!$G:$G,D6464),
IF(AND(A6464="Cervical Cancer Screening", E6464="Total Expenditure ($USD per 100,000 patients)"),
SUMIFS(CERV!$F:$F,CERV!$A:$A,C6464,CERV!$G:$G,D6464),
SUMIFS(CANSCRN!$F:$F,CANSCRN!$A:$A,C6464,CANSCRN!$G:$G,D6464))))))))))))</f>
        <v>0</v>
      </c>
    </row>
    <row r="6465" spans="1:6" x14ac:dyDescent="0.2">
      <c r="A6465" s="24" t="s">
        <v>107</v>
      </c>
      <c r="B6465" s="24" t="s">
        <v>101</v>
      </c>
      <c r="C6465" s="24" t="s">
        <v>56</v>
      </c>
      <c r="D6465" s="24">
        <v>2015</v>
      </c>
      <c r="E6465" s="24" t="s">
        <v>106</v>
      </c>
      <c r="F6465">
        <f>IF(AND(A6465="PSA Testing", E6465= "Utilization Rate (per 100,000 patients)"),
SUMIFS(PSA!$D:$D,PSA!$A:$A,C6465,PSA!$G:$G,D6465),
IF(AND(A6465="Colorectal Cancer Screening", E6465="Utilization Rate (per 100,000 patients)"),
SUMIFS(COL!$D:$D,COL!$A:$A,C6465,COL!$G:$G, D6465),
IF(AND(A6465="Cervical Cancer Screening", E6465="Utilization Rate (per 100,000 patients)"),
SUMIFS(CERV!$D:$D,CERV!$A:$A,C6465,CERV!$G:$G,D6465),
IF(AND(A6465="Cancer Screening for CKD patients", E6465="Utilization Rate (per 100,000 patients)"),
SUMIFS(CANSCRN!$D:$D,CANSCRN!$A:$A,C6465,CANSCRN!$G:$G,D6465),
IF(AND(A6465="PSA Testing", E6465="Cost per service ($USD)"),
SUMIFS(PSA!$E:$E,PSA!$A:$A,C6465,PSA!$G:$G,D6465),
IF(AND(A6465="Colorectal Cancer Screening", E6465="Cost per service ($USD)"),
SUMIFS(COL!$E:$E,COL!$A:$A,C6465,COL!$G:$G,D6465),
IF(AND(A6465="Cervical Cancer Screening", E6465="Cost per service ($USD)"),
SUMIFS(CERV!$E:$E,CERV!$A:$A,C6465,CERV!$G:$G,D6465),
IF(AND(A6465="Cancer Screening for CKD patients", E6465="Cost per service ($USD)"),
SUMIFS(CANSCRN!$E:$E,CANSCRN!$A:$A,C6465,CANSCRN!$G:$G,D6465),
IF(AND(A6465="PSA Testing", E6465="Total Expenditure ($USD per 100,000 patients)"),
SUMIFS(PSA!$F:$F,PSA!$A:$A,C6465,PSA!$G:$G,D6465),
IF(AND(A6465="Colorectal Cancer Screening", E6465="Total Expenditure ($USD per 100,000 patients)"),
SUMIFS(COL!$F:$F,COL!$A:$A,C6465,COL!$G:$G,D6465),
IF(AND(A6465="Cervical Cancer Screening", E6465="Total Expenditure ($USD per 100,000 patients)"),
SUMIFS(CERV!$F:$F,CERV!$A:$A,C6465,CERV!$G:$G,D6465),
SUMIFS(CANSCRN!$F:$F,CANSCRN!$A:$A,C6465,CANSCRN!$G:$G,D6465))))))))))))</f>
        <v>0</v>
      </c>
    </row>
    <row r="6466" spans="1:6" x14ac:dyDescent="0.2">
      <c r="A6466" s="24" t="s">
        <v>107</v>
      </c>
      <c r="B6466" s="24" t="s">
        <v>101</v>
      </c>
      <c r="C6466" s="24" t="s">
        <v>56</v>
      </c>
      <c r="D6466" s="24">
        <v>2016</v>
      </c>
      <c r="E6466" s="24" t="s">
        <v>106</v>
      </c>
      <c r="F6466">
        <f>IF(AND(A6466="PSA Testing", E6466= "Utilization Rate (per 100,000 patients)"),
SUMIFS(PSA!$D:$D,PSA!$A:$A,C6466,PSA!$G:$G,D6466),
IF(AND(A6466="Colorectal Cancer Screening", E6466="Utilization Rate (per 100,000 patients)"),
SUMIFS(COL!$D:$D,COL!$A:$A,C6466,COL!$G:$G, D6466),
IF(AND(A6466="Cervical Cancer Screening", E6466="Utilization Rate (per 100,000 patients)"),
SUMIFS(CERV!$D:$D,CERV!$A:$A,C6466,CERV!$G:$G,D6466),
IF(AND(A6466="Cancer Screening for CKD patients", E6466="Utilization Rate (per 100,000 patients)"),
SUMIFS(CANSCRN!$D:$D,CANSCRN!$A:$A,C6466,CANSCRN!$G:$G,D6466),
IF(AND(A6466="PSA Testing", E6466="Cost per service ($USD)"),
SUMIFS(PSA!$E:$E,PSA!$A:$A,C6466,PSA!$G:$G,D6466),
IF(AND(A6466="Colorectal Cancer Screening", E6466="Cost per service ($USD)"),
SUMIFS(COL!$E:$E,COL!$A:$A,C6466,COL!$G:$G,D6466),
IF(AND(A6466="Cervical Cancer Screening", E6466="Cost per service ($USD)"),
SUMIFS(CERV!$E:$E,CERV!$A:$A,C6466,CERV!$G:$G,D6466),
IF(AND(A6466="Cancer Screening for CKD patients", E6466="Cost per service ($USD)"),
SUMIFS(CANSCRN!$E:$E,CANSCRN!$A:$A,C6466,CANSCRN!$G:$G,D6466),
IF(AND(A6466="PSA Testing", E6466="Total Expenditure ($USD per 100,000 patients)"),
SUMIFS(PSA!$F:$F,PSA!$A:$A,C6466,PSA!$G:$G,D6466),
IF(AND(A6466="Colorectal Cancer Screening", E6466="Total Expenditure ($USD per 100,000 patients)"),
SUMIFS(COL!$F:$F,COL!$A:$A,C6466,COL!$G:$G,D6466),
IF(AND(A6466="Cervical Cancer Screening", E6466="Total Expenditure ($USD per 100,000 patients)"),
SUMIFS(CERV!$F:$F,CERV!$A:$A,C6466,CERV!$G:$G,D6466),
SUMIFS(CANSCRN!$F:$F,CANSCRN!$A:$A,C6466,CANSCRN!$G:$G,D6466))))))))))))</f>
        <v>0</v>
      </c>
    </row>
    <row r="6467" spans="1:6" x14ac:dyDescent="0.2">
      <c r="A6467" s="24" t="s">
        <v>107</v>
      </c>
      <c r="B6467" s="24" t="s">
        <v>101</v>
      </c>
      <c r="C6467" s="24" t="s">
        <v>56</v>
      </c>
      <c r="D6467" s="24">
        <v>2017</v>
      </c>
      <c r="E6467" s="24" t="s">
        <v>106</v>
      </c>
      <c r="F6467">
        <f>IF(AND(A6467="PSA Testing", E6467= "Utilization Rate (per 100,000 patients)"),
SUMIFS(PSA!$D:$D,PSA!$A:$A,C6467,PSA!$G:$G,D6467),
IF(AND(A6467="Colorectal Cancer Screening", E6467="Utilization Rate (per 100,000 patients)"),
SUMIFS(COL!$D:$D,COL!$A:$A,C6467,COL!$G:$G, D6467),
IF(AND(A6467="Cervical Cancer Screening", E6467="Utilization Rate (per 100,000 patients)"),
SUMIFS(CERV!$D:$D,CERV!$A:$A,C6467,CERV!$G:$G,D6467),
IF(AND(A6467="Cancer Screening for CKD patients", E6467="Utilization Rate (per 100,000 patients)"),
SUMIFS(CANSCRN!$D:$D,CANSCRN!$A:$A,C6467,CANSCRN!$G:$G,D6467),
IF(AND(A6467="PSA Testing", E6467="Cost per service ($USD)"),
SUMIFS(PSA!$E:$E,PSA!$A:$A,C6467,PSA!$G:$G,D6467),
IF(AND(A6467="Colorectal Cancer Screening", E6467="Cost per service ($USD)"),
SUMIFS(COL!$E:$E,COL!$A:$A,C6467,COL!$G:$G,D6467),
IF(AND(A6467="Cervical Cancer Screening", E6467="Cost per service ($USD)"),
SUMIFS(CERV!$E:$E,CERV!$A:$A,C6467,CERV!$G:$G,D6467),
IF(AND(A6467="Cancer Screening for CKD patients", E6467="Cost per service ($USD)"),
SUMIFS(CANSCRN!$E:$E,CANSCRN!$A:$A,C6467,CANSCRN!$G:$G,D6467),
IF(AND(A6467="PSA Testing", E6467="Total Expenditure ($USD per 100,000 patients)"),
SUMIFS(PSA!$F:$F,PSA!$A:$A,C6467,PSA!$G:$G,D6467),
IF(AND(A6467="Colorectal Cancer Screening", E6467="Total Expenditure ($USD per 100,000 patients)"),
SUMIFS(COL!$F:$F,COL!$A:$A,C6467,COL!$G:$G,D6467),
IF(AND(A6467="Cervical Cancer Screening", E6467="Total Expenditure ($USD per 100,000 patients)"),
SUMIFS(CERV!$F:$F,CERV!$A:$A,C6467,CERV!$G:$G,D6467),
SUMIFS(CANSCRN!$F:$F,CANSCRN!$A:$A,C6467,CANSCRN!$G:$G,D6467))))))))))))</f>
        <v>0</v>
      </c>
    </row>
    <row r="6468" spans="1:6" x14ac:dyDescent="0.2">
      <c r="A6468" s="24" t="s">
        <v>107</v>
      </c>
      <c r="B6468" s="24" t="s">
        <v>101</v>
      </c>
      <c r="C6468" s="24" t="s">
        <v>56</v>
      </c>
      <c r="D6468" s="24">
        <v>2018</v>
      </c>
      <c r="E6468" s="24" t="s">
        <v>106</v>
      </c>
      <c r="F6468">
        <f>IF(AND(A6468="PSA Testing", E6468= "Utilization Rate (per 100,000 patients)"),
SUMIFS(PSA!$D:$D,PSA!$A:$A,C6468,PSA!$G:$G,D6468),
IF(AND(A6468="Colorectal Cancer Screening", E6468="Utilization Rate (per 100,000 patients)"),
SUMIFS(COL!$D:$D,COL!$A:$A,C6468,COL!$G:$G, D6468),
IF(AND(A6468="Cervical Cancer Screening", E6468="Utilization Rate (per 100,000 patients)"),
SUMIFS(CERV!$D:$D,CERV!$A:$A,C6468,CERV!$G:$G,D6468),
IF(AND(A6468="Cancer Screening for CKD patients", E6468="Utilization Rate (per 100,000 patients)"),
SUMIFS(CANSCRN!$D:$D,CANSCRN!$A:$A,C6468,CANSCRN!$G:$G,D6468),
IF(AND(A6468="PSA Testing", E6468="Cost per service ($USD)"),
SUMIFS(PSA!$E:$E,PSA!$A:$A,C6468,PSA!$G:$G,D6468),
IF(AND(A6468="Colorectal Cancer Screening", E6468="Cost per service ($USD)"),
SUMIFS(COL!$E:$E,COL!$A:$A,C6468,COL!$G:$G,D6468),
IF(AND(A6468="Cervical Cancer Screening", E6468="Cost per service ($USD)"),
SUMIFS(CERV!$E:$E,CERV!$A:$A,C6468,CERV!$G:$G,D6468),
IF(AND(A6468="Cancer Screening for CKD patients", E6468="Cost per service ($USD)"),
SUMIFS(CANSCRN!$E:$E,CANSCRN!$A:$A,C6468,CANSCRN!$G:$G,D6468),
IF(AND(A6468="PSA Testing", E6468="Total Expenditure ($USD per 100,000 patients)"),
SUMIFS(PSA!$F:$F,PSA!$A:$A,C6468,PSA!$G:$G,D6468),
IF(AND(A6468="Colorectal Cancer Screening", E6468="Total Expenditure ($USD per 100,000 patients)"),
SUMIFS(COL!$F:$F,COL!$A:$A,C6468,COL!$G:$G,D6468),
IF(AND(A6468="Cervical Cancer Screening", E6468="Total Expenditure ($USD per 100,000 patients)"),
SUMIFS(CERV!$F:$F,CERV!$A:$A,C6468,CERV!$G:$G,D6468),
SUMIFS(CANSCRN!$F:$F,CANSCRN!$A:$A,C6468,CANSCRN!$G:$G,D6468))))))))))))</f>
        <v>0</v>
      </c>
    </row>
    <row r="6469" spans="1:6" x14ac:dyDescent="0.2">
      <c r="A6469" s="24" t="s">
        <v>107</v>
      </c>
      <c r="B6469" s="24" t="s">
        <v>101</v>
      </c>
      <c r="C6469" s="24" t="s">
        <v>56</v>
      </c>
      <c r="D6469" s="24">
        <v>2019</v>
      </c>
      <c r="E6469" s="24" t="s">
        <v>106</v>
      </c>
      <c r="F6469">
        <f>IF(AND(A6469="PSA Testing", E6469= "Utilization Rate (per 100,000 patients)"),
SUMIFS(PSA!$D:$D,PSA!$A:$A,C6469,PSA!$G:$G,D6469),
IF(AND(A6469="Colorectal Cancer Screening", E6469="Utilization Rate (per 100,000 patients)"),
SUMIFS(COL!$D:$D,COL!$A:$A,C6469,COL!$G:$G, D6469),
IF(AND(A6469="Cervical Cancer Screening", E6469="Utilization Rate (per 100,000 patients)"),
SUMIFS(CERV!$D:$D,CERV!$A:$A,C6469,CERV!$G:$G,D6469),
IF(AND(A6469="Cancer Screening for CKD patients", E6469="Utilization Rate (per 100,000 patients)"),
SUMIFS(CANSCRN!$D:$D,CANSCRN!$A:$A,C6469,CANSCRN!$G:$G,D6469),
IF(AND(A6469="PSA Testing", E6469="Cost per service ($USD)"),
SUMIFS(PSA!$E:$E,PSA!$A:$A,C6469,PSA!$G:$G,D6469),
IF(AND(A6469="Colorectal Cancer Screening", E6469="Cost per service ($USD)"),
SUMIFS(COL!$E:$E,COL!$A:$A,C6469,COL!$G:$G,D6469),
IF(AND(A6469="Cervical Cancer Screening", E6469="Cost per service ($USD)"),
SUMIFS(CERV!$E:$E,CERV!$A:$A,C6469,CERV!$G:$G,D6469),
IF(AND(A6469="Cancer Screening for CKD patients", E6469="Cost per service ($USD)"),
SUMIFS(CANSCRN!$E:$E,CANSCRN!$A:$A,C6469,CANSCRN!$G:$G,D6469),
IF(AND(A6469="PSA Testing", E6469="Total Expenditure ($USD per 100,000 patients)"),
SUMIFS(PSA!$F:$F,PSA!$A:$A,C6469,PSA!$G:$G,D6469),
IF(AND(A6469="Colorectal Cancer Screening", E6469="Total Expenditure ($USD per 100,000 patients)"),
SUMIFS(COL!$F:$F,COL!$A:$A,C6469,COL!$G:$G,D6469),
IF(AND(A6469="Cervical Cancer Screening", E6469="Total Expenditure ($USD per 100,000 patients)"),
SUMIFS(CERV!$F:$F,CERV!$A:$A,C6469,CERV!$G:$G,D6469),
SUMIFS(CANSCRN!$F:$F,CANSCRN!$A:$A,C6469,CANSCRN!$G:$G,D6469))))))))))))</f>
        <v>0</v>
      </c>
    </row>
    <row r="6470" spans="1:6" x14ac:dyDescent="0.2">
      <c r="A6470" s="24" t="s">
        <v>107</v>
      </c>
      <c r="B6470" s="24" t="s">
        <v>101</v>
      </c>
      <c r="C6470" s="24" t="s">
        <v>57</v>
      </c>
      <c r="D6470" s="24">
        <v>2009</v>
      </c>
      <c r="E6470" s="24" t="s">
        <v>106</v>
      </c>
      <c r="F6470">
        <f>IF(AND(A6470="PSA Testing", E6470= "Utilization Rate (per 100,000 patients)"),
SUMIFS(PSA!$D:$D,PSA!$A:$A,C6470,PSA!$G:$G,D6470),
IF(AND(A6470="Colorectal Cancer Screening", E6470="Utilization Rate (per 100,000 patients)"),
SUMIFS(COL!$D:$D,COL!$A:$A,C6470,COL!$G:$G, D6470),
IF(AND(A6470="Cervical Cancer Screening", E6470="Utilization Rate (per 100,000 patients)"),
SUMIFS(CERV!$D:$D,CERV!$A:$A,C6470,CERV!$G:$G,D6470),
IF(AND(A6470="Cancer Screening for CKD patients", E6470="Utilization Rate (per 100,000 patients)"),
SUMIFS(CANSCRN!$D:$D,CANSCRN!$A:$A,C6470,CANSCRN!$G:$G,D6470),
IF(AND(A6470="PSA Testing", E6470="Cost per service ($USD)"),
SUMIFS(PSA!$E:$E,PSA!$A:$A,C6470,PSA!$G:$G,D6470),
IF(AND(A6470="Colorectal Cancer Screening", E6470="Cost per service ($USD)"),
SUMIFS(COL!$E:$E,COL!$A:$A,C6470,COL!$G:$G,D6470),
IF(AND(A6470="Cervical Cancer Screening", E6470="Cost per service ($USD)"),
SUMIFS(CERV!$E:$E,CERV!$A:$A,C6470,CERV!$G:$G,D6470),
IF(AND(A6470="Cancer Screening for CKD patients", E6470="Cost per service ($USD)"),
SUMIFS(CANSCRN!$E:$E,CANSCRN!$A:$A,C6470,CANSCRN!$G:$G,D6470),
IF(AND(A6470="PSA Testing", E6470="Total Expenditure ($USD per 100,000 patients)"),
SUMIFS(PSA!$F:$F,PSA!$A:$A,C6470,PSA!$G:$G,D6470),
IF(AND(A6470="Colorectal Cancer Screening", E6470="Total Expenditure ($USD per 100,000 patients)"),
SUMIFS(COL!$F:$F,COL!$A:$A,C6470,COL!$G:$G,D6470),
IF(AND(A6470="Cervical Cancer Screening", E6470="Total Expenditure ($USD per 100,000 patients)"),
SUMIFS(CERV!$F:$F,CERV!$A:$A,C6470,CERV!$G:$G,D6470),
SUMIFS(CANSCRN!$F:$F,CANSCRN!$A:$A,C6470,CANSCRN!$G:$G,D6470))))))))))))</f>
        <v>101.0688858</v>
      </c>
    </row>
    <row r="6471" spans="1:6" x14ac:dyDescent="0.2">
      <c r="A6471" s="24" t="s">
        <v>107</v>
      </c>
      <c r="B6471" s="24" t="s">
        <v>101</v>
      </c>
      <c r="C6471" s="24" t="s">
        <v>57</v>
      </c>
      <c r="D6471" s="24">
        <v>2010</v>
      </c>
      <c r="E6471" s="24" t="s">
        <v>106</v>
      </c>
      <c r="F6471">
        <f>IF(AND(A6471="PSA Testing", E6471= "Utilization Rate (per 100,000 patients)"),
SUMIFS(PSA!$D:$D,PSA!$A:$A,C6471,PSA!$G:$G,D6471),
IF(AND(A6471="Colorectal Cancer Screening", E6471="Utilization Rate (per 100,000 patients)"),
SUMIFS(COL!$D:$D,COL!$A:$A,C6471,COL!$G:$G, D6471),
IF(AND(A6471="Cervical Cancer Screening", E6471="Utilization Rate (per 100,000 patients)"),
SUMIFS(CERV!$D:$D,CERV!$A:$A,C6471,CERV!$G:$G,D6471),
IF(AND(A6471="Cancer Screening for CKD patients", E6471="Utilization Rate (per 100,000 patients)"),
SUMIFS(CANSCRN!$D:$D,CANSCRN!$A:$A,C6471,CANSCRN!$G:$G,D6471),
IF(AND(A6471="PSA Testing", E6471="Cost per service ($USD)"),
SUMIFS(PSA!$E:$E,PSA!$A:$A,C6471,PSA!$G:$G,D6471),
IF(AND(A6471="Colorectal Cancer Screening", E6471="Cost per service ($USD)"),
SUMIFS(COL!$E:$E,COL!$A:$A,C6471,COL!$G:$G,D6471),
IF(AND(A6471="Cervical Cancer Screening", E6471="Cost per service ($USD)"),
SUMIFS(CERV!$E:$E,CERV!$A:$A,C6471,CERV!$G:$G,D6471),
IF(AND(A6471="Cancer Screening for CKD patients", E6471="Cost per service ($USD)"),
SUMIFS(CANSCRN!$E:$E,CANSCRN!$A:$A,C6471,CANSCRN!$G:$G,D6471),
IF(AND(A6471="PSA Testing", E6471="Total Expenditure ($USD per 100,000 patients)"),
SUMIFS(PSA!$F:$F,PSA!$A:$A,C6471,PSA!$G:$G,D6471),
IF(AND(A6471="Colorectal Cancer Screening", E6471="Total Expenditure ($USD per 100,000 patients)"),
SUMIFS(COL!$F:$F,COL!$A:$A,C6471,COL!$G:$G,D6471),
IF(AND(A6471="Cervical Cancer Screening", E6471="Total Expenditure ($USD per 100,000 patients)"),
SUMIFS(CERV!$F:$F,CERV!$A:$A,C6471,CERV!$G:$G,D6471),
SUMIFS(CANSCRN!$F:$F,CANSCRN!$A:$A,C6471,CANSCRN!$G:$G,D6471))))))))))))</f>
        <v>115.91497270000001</v>
      </c>
    </row>
    <row r="6472" spans="1:6" x14ac:dyDescent="0.2">
      <c r="A6472" s="24" t="s">
        <v>107</v>
      </c>
      <c r="B6472" s="24" t="s">
        <v>101</v>
      </c>
      <c r="C6472" s="24" t="s">
        <v>57</v>
      </c>
      <c r="D6472" s="24">
        <v>2011</v>
      </c>
      <c r="E6472" s="24" t="s">
        <v>106</v>
      </c>
      <c r="F6472">
        <f>IF(AND(A6472="PSA Testing", E6472= "Utilization Rate (per 100,000 patients)"),
SUMIFS(PSA!$D:$D,PSA!$A:$A,C6472,PSA!$G:$G,D6472),
IF(AND(A6472="Colorectal Cancer Screening", E6472="Utilization Rate (per 100,000 patients)"),
SUMIFS(COL!$D:$D,COL!$A:$A,C6472,COL!$G:$G, D6472),
IF(AND(A6472="Cervical Cancer Screening", E6472="Utilization Rate (per 100,000 patients)"),
SUMIFS(CERV!$D:$D,CERV!$A:$A,C6472,CERV!$G:$G,D6472),
IF(AND(A6472="Cancer Screening for CKD patients", E6472="Utilization Rate (per 100,000 patients)"),
SUMIFS(CANSCRN!$D:$D,CANSCRN!$A:$A,C6472,CANSCRN!$G:$G,D6472),
IF(AND(A6472="PSA Testing", E6472="Cost per service ($USD)"),
SUMIFS(PSA!$E:$E,PSA!$A:$A,C6472,PSA!$G:$G,D6472),
IF(AND(A6472="Colorectal Cancer Screening", E6472="Cost per service ($USD)"),
SUMIFS(COL!$E:$E,COL!$A:$A,C6472,COL!$G:$G,D6472),
IF(AND(A6472="Cervical Cancer Screening", E6472="Cost per service ($USD)"),
SUMIFS(CERV!$E:$E,CERV!$A:$A,C6472,CERV!$G:$G,D6472),
IF(AND(A6472="Cancer Screening for CKD patients", E6472="Cost per service ($USD)"),
SUMIFS(CANSCRN!$E:$E,CANSCRN!$A:$A,C6472,CANSCRN!$G:$G,D6472),
IF(AND(A6472="PSA Testing", E6472="Total Expenditure ($USD per 100,000 patients)"),
SUMIFS(PSA!$F:$F,PSA!$A:$A,C6472,PSA!$G:$G,D6472),
IF(AND(A6472="Colorectal Cancer Screening", E6472="Total Expenditure ($USD per 100,000 patients)"),
SUMIFS(COL!$F:$F,COL!$A:$A,C6472,COL!$G:$G,D6472),
IF(AND(A6472="Cervical Cancer Screening", E6472="Total Expenditure ($USD per 100,000 patients)"),
SUMIFS(CERV!$F:$F,CERV!$A:$A,C6472,CERV!$G:$G,D6472),
SUMIFS(CANSCRN!$F:$F,CANSCRN!$A:$A,C6472,CANSCRN!$G:$G,D6472))))))))))))</f>
        <v>105.52621480000001</v>
      </c>
    </row>
    <row r="6473" spans="1:6" x14ac:dyDescent="0.2">
      <c r="A6473" s="24" t="s">
        <v>107</v>
      </c>
      <c r="B6473" s="24" t="s">
        <v>101</v>
      </c>
      <c r="C6473" s="24" t="s">
        <v>57</v>
      </c>
      <c r="D6473" s="24">
        <v>2012</v>
      </c>
      <c r="E6473" s="24" t="s">
        <v>106</v>
      </c>
      <c r="F6473">
        <f>IF(AND(A6473="PSA Testing", E6473= "Utilization Rate (per 100,000 patients)"),
SUMIFS(PSA!$D:$D,PSA!$A:$A,C6473,PSA!$G:$G,D6473),
IF(AND(A6473="Colorectal Cancer Screening", E6473="Utilization Rate (per 100,000 patients)"),
SUMIFS(COL!$D:$D,COL!$A:$A,C6473,COL!$G:$G, D6473),
IF(AND(A6473="Cervical Cancer Screening", E6473="Utilization Rate (per 100,000 patients)"),
SUMIFS(CERV!$D:$D,CERV!$A:$A,C6473,CERV!$G:$G,D6473),
IF(AND(A6473="Cancer Screening for CKD patients", E6473="Utilization Rate (per 100,000 patients)"),
SUMIFS(CANSCRN!$D:$D,CANSCRN!$A:$A,C6473,CANSCRN!$G:$G,D6473),
IF(AND(A6473="PSA Testing", E6473="Cost per service ($USD)"),
SUMIFS(PSA!$E:$E,PSA!$A:$A,C6473,PSA!$G:$G,D6473),
IF(AND(A6473="Colorectal Cancer Screening", E6473="Cost per service ($USD)"),
SUMIFS(COL!$E:$E,COL!$A:$A,C6473,COL!$G:$G,D6473),
IF(AND(A6473="Cervical Cancer Screening", E6473="Cost per service ($USD)"),
SUMIFS(CERV!$E:$E,CERV!$A:$A,C6473,CERV!$G:$G,D6473),
IF(AND(A6473="Cancer Screening for CKD patients", E6473="Cost per service ($USD)"),
SUMIFS(CANSCRN!$E:$E,CANSCRN!$A:$A,C6473,CANSCRN!$G:$G,D6473),
IF(AND(A6473="PSA Testing", E6473="Total Expenditure ($USD per 100,000 patients)"),
SUMIFS(PSA!$F:$F,PSA!$A:$A,C6473,PSA!$G:$G,D6473),
IF(AND(A6473="Colorectal Cancer Screening", E6473="Total Expenditure ($USD per 100,000 patients)"),
SUMIFS(COL!$F:$F,COL!$A:$A,C6473,COL!$G:$G,D6473),
IF(AND(A6473="Cervical Cancer Screening", E6473="Total Expenditure ($USD per 100,000 patients)"),
SUMIFS(CERV!$F:$F,CERV!$A:$A,C6473,CERV!$G:$G,D6473),
SUMIFS(CANSCRN!$F:$F,CANSCRN!$A:$A,C6473,CANSCRN!$G:$G,D6473))))))))))))</f>
        <v>110.5554751</v>
      </c>
    </row>
    <row r="6474" spans="1:6" x14ac:dyDescent="0.2">
      <c r="A6474" s="24" t="s">
        <v>107</v>
      </c>
      <c r="B6474" s="24" t="s">
        <v>101</v>
      </c>
      <c r="C6474" s="24" t="s">
        <v>57</v>
      </c>
      <c r="D6474" s="24">
        <v>2013</v>
      </c>
      <c r="E6474" s="24" t="s">
        <v>106</v>
      </c>
      <c r="F6474">
        <f>IF(AND(A6474="PSA Testing", E6474= "Utilization Rate (per 100,000 patients)"),
SUMIFS(PSA!$D:$D,PSA!$A:$A,C6474,PSA!$G:$G,D6474),
IF(AND(A6474="Colorectal Cancer Screening", E6474="Utilization Rate (per 100,000 patients)"),
SUMIFS(COL!$D:$D,COL!$A:$A,C6474,COL!$G:$G, D6474),
IF(AND(A6474="Cervical Cancer Screening", E6474="Utilization Rate (per 100,000 patients)"),
SUMIFS(CERV!$D:$D,CERV!$A:$A,C6474,CERV!$G:$G,D6474),
IF(AND(A6474="Cancer Screening for CKD patients", E6474="Utilization Rate (per 100,000 patients)"),
SUMIFS(CANSCRN!$D:$D,CANSCRN!$A:$A,C6474,CANSCRN!$G:$G,D6474),
IF(AND(A6474="PSA Testing", E6474="Cost per service ($USD)"),
SUMIFS(PSA!$E:$E,PSA!$A:$A,C6474,PSA!$G:$G,D6474),
IF(AND(A6474="Colorectal Cancer Screening", E6474="Cost per service ($USD)"),
SUMIFS(COL!$E:$E,COL!$A:$A,C6474,COL!$G:$G,D6474),
IF(AND(A6474="Cervical Cancer Screening", E6474="Cost per service ($USD)"),
SUMIFS(CERV!$E:$E,CERV!$A:$A,C6474,CERV!$G:$G,D6474),
IF(AND(A6474="Cancer Screening for CKD patients", E6474="Cost per service ($USD)"),
SUMIFS(CANSCRN!$E:$E,CANSCRN!$A:$A,C6474,CANSCRN!$G:$G,D6474),
IF(AND(A6474="PSA Testing", E6474="Total Expenditure ($USD per 100,000 patients)"),
SUMIFS(PSA!$F:$F,PSA!$A:$A,C6474,PSA!$G:$G,D6474),
IF(AND(A6474="Colorectal Cancer Screening", E6474="Total Expenditure ($USD per 100,000 patients)"),
SUMIFS(COL!$F:$F,COL!$A:$A,C6474,COL!$G:$G,D6474),
IF(AND(A6474="Cervical Cancer Screening", E6474="Total Expenditure ($USD per 100,000 patients)"),
SUMIFS(CERV!$F:$F,CERV!$A:$A,C6474,CERV!$G:$G,D6474),
SUMIFS(CANSCRN!$F:$F,CANSCRN!$A:$A,C6474,CANSCRN!$G:$G,D6474))))))))))))</f>
        <v>116.5659211</v>
      </c>
    </row>
    <row r="6475" spans="1:6" x14ac:dyDescent="0.2">
      <c r="A6475" s="24" t="s">
        <v>107</v>
      </c>
      <c r="B6475" s="24" t="s">
        <v>101</v>
      </c>
      <c r="C6475" s="24" t="s">
        <v>57</v>
      </c>
      <c r="D6475" s="24">
        <v>2014</v>
      </c>
      <c r="E6475" s="24" t="s">
        <v>106</v>
      </c>
      <c r="F6475">
        <f>IF(AND(A6475="PSA Testing", E6475= "Utilization Rate (per 100,000 patients)"),
SUMIFS(PSA!$D:$D,PSA!$A:$A,C6475,PSA!$G:$G,D6475),
IF(AND(A6475="Colorectal Cancer Screening", E6475="Utilization Rate (per 100,000 patients)"),
SUMIFS(COL!$D:$D,COL!$A:$A,C6475,COL!$G:$G, D6475),
IF(AND(A6475="Cervical Cancer Screening", E6475="Utilization Rate (per 100,000 patients)"),
SUMIFS(CERV!$D:$D,CERV!$A:$A,C6475,CERV!$G:$G,D6475),
IF(AND(A6475="Cancer Screening for CKD patients", E6475="Utilization Rate (per 100,000 patients)"),
SUMIFS(CANSCRN!$D:$D,CANSCRN!$A:$A,C6475,CANSCRN!$G:$G,D6475),
IF(AND(A6475="PSA Testing", E6475="Cost per service ($USD)"),
SUMIFS(PSA!$E:$E,PSA!$A:$A,C6475,PSA!$G:$G,D6475),
IF(AND(A6475="Colorectal Cancer Screening", E6475="Cost per service ($USD)"),
SUMIFS(COL!$E:$E,COL!$A:$A,C6475,COL!$G:$G,D6475),
IF(AND(A6475="Cervical Cancer Screening", E6475="Cost per service ($USD)"),
SUMIFS(CERV!$E:$E,CERV!$A:$A,C6475,CERV!$G:$G,D6475),
IF(AND(A6475="Cancer Screening for CKD patients", E6475="Cost per service ($USD)"),
SUMIFS(CANSCRN!$E:$E,CANSCRN!$A:$A,C6475,CANSCRN!$G:$G,D6475),
IF(AND(A6475="PSA Testing", E6475="Total Expenditure ($USD per 100,000 patients)"),
SUMIFS(PSA!$F:$F,PSA!$A:$A,C6475,PSA!$G:$G,D6475),
IF(AND(A6475="Colorectal Cancer Screening", E6475="Total Expenditure ($USD per 100,000 patients)"),
SUMIFS(COL!$F:$F,COL!$A:$A,C6475,COL!$G:$G,D6475),
IF(AND(A6475="Cervical Cancer Screening", E6475="Total Expenditure ($USD per 100,000 patients)"),
SUMIFS(CERV!$F:$F,CERV!$A:$A,C6475,CERV!$G:$G,D6475),
SUMIFS(CANSCRN!$F:$F,CANSCRN!$A:$A,C6475,CANSCRN!$G:$G,D6475))))))))))))</f>
        <v>107.430966</v>
      </c>
    </row>
    <row r="6476" spans="1:6" x14ac:dyDescent="0.2">
      <c r="A6476" s="24" t="s">
        <v>107</v>
      </c>
      <c r="B6476" s="24" t="s">
        <v>101</v>
      </c>
      <c r="C6476" s="24" t="s">
        <v>57</v>
      </c>
      <c r="D6476" s="24">
        <v>2015</v>
      </c>
      <c r="E6476" s="24" t="s">
        <v>106</v>
      </c>
      <c r="F6476">
        <f>IF(AND(A6476="PSA Testing", E6476= "Utilization Rate (per 100,000 patients)"),
SUMIFS(PSA!$D:$D,PSA!$A:$A,C6476,PSA!$G:$G,D6476),
IF(AND(A6476="Colorectal Cancer Screening", E6476="Utilization Rate (per 100,000 patients)"),
SUMIFS(COL!$D:$D,COL!$A:$A,C6476,COL!$G:$G, D6476),
IF(AND(A6476="Cervical Cancer Screening", E6476="Utilization Rate (per 100,000 patients)"),
SUMIFS(CERV!$D:$D,CERV!$A:$A,C6476,CERV!$G:$G,D6476),
IF(AND(A6476="Cancer Screening for CKD patients", E6476="Utilization Rate (per 100,000 patients)"),
SUMIFS(CANSCRN!$D:$D,CANSCRN!$A:$A,C6476,CANSCRN!$G:$G,D6476),
IF(AND(A6476="PSA Testing", E6476="Cost per service ($USD)"),
SUMIFS(PSA!$E:$E,PSA!$A:$A,C6476,PSA!$G:$G,D6476),
IF(AND(A6476="Colorectal Cancer Screening", E6476="Cost per service ($USD)"),
SUMIFS(COL!$E:$E,COL!$A:$A,C6476,COL!$G:$G,D6476),
IF(AND(A6476="Cervical Cancer Screening", E6476="Cost per service ($USD)"),
SUMIFS(CERV!$E:$E,CERV!$A:$A,C6476,CERV!$G:$G,D6476),
IF(AND(A6476="Cancer Screening for CKD patients", E6476="Cost per service ($USD)"),
SUMIFS(CANSCRN!$E:$E,CANSCRN!$A:$A,C6476,CANSCRN!$G:$G,D6476),
IF(AND(A6476="PSA Testing", E6476="Total Expenditure ($USD per 100,000 patients)"),
SUMIFS(PSA!$F:$F,PSA!$A:$A,C6476,PSA!$G:$G,D6476),
IF(AND(A6476="Colorectal Cancer Screening", E6476="Total Expenditure ($USD per 100,000 patients)"),
SUMIFS(COL!$F:$F,COL!$A:$A,C6476,COL!$G:$G,D6476),
IF(AND(A6476="Cervical Cancer Screening", E6476="Total Expenditure ($USD per 100,000 patients)"),
SUMIFS(CERV!$F:$F,CERV!$A:$A,C6476,CERV!$G:$G,D6476),
SUMIFS(CANSCRN!$F:$F,CANSCRN!$A:$A,C6476,CANSCRN!$G:$G,D6476))))))))))))</f>
        <v>103.58441019999999</v>
      </c>
    </row>
    <row r="6477" spans="1:6" x14ac:dyDescent="0.2">
      <c r="A6477" s="24" t="s">
        <v>107</v>
      </c>
      <c r="B6477" s="24" t="s">
        <v>101</v>
      </c>
      <c r="C6477" s="24" t="s">
        <v>57</v>
      </c>
      <c r="D6477" s="24">
        <v>2016</v>
      </c>
      <c r="E6477" s="24" t="s">
        <v>106</v>
      </c>
      <c r="F6477">
        <f>IF(AND(A6477="PSA Testing", E6477= "Utilization Rate (per 100,000 patients)"),
SUMIFS(PSA!$D:$D,PSA!$A:$A,C6477,PSA!$G:$G,D6477),
IF(AND(A6477="Colorectal Cancer Screening", E6477="Utilization Rate (per 100,000 patients)"),
SUMIFS(COL!$D:$D,COL!$A:$A,C6477,COL!$G:$G, D6477),
IF(AND(A6477="Cervical Cancer Screening", E6477="Utilization Rate (per 100,000 patients)"),
SUMIFS(CERV!$D:$D,CERV!$A:$A,C6477,CERV!$G:$G,D6477),
IF(AND(A6477="Cancer Screening for CKD patients", E6477="Utilization Rate (per 100,000 patients)"),
SUMIFS(CANSCRN!$D:$D,CANSCRN!$A:$A,C6477,CANSCRN!$G:$G,D6477),
IF(AND(A6477="PSA Testing", E6477="Cost per service ($USD)"),
SUMIFS(PSA!$E:$E,PSA!$A:$A,C6477,PSA!$G:$G,D6477),
IF(AND(A6477="Colorectal Cancer Screening", E6477="Cost per service ($USD)"),
SUMIFS(COL!$E:$E,COL!$A:$A,C6477,COL!$G:$G,D6477),
IF(AND(A6477="Cervical Cancer Screening", E6477="Cost per service ($USD)"),
SUMIFS(CERV!$E:$E,CERV!$A:$A,C6477,CERV!$G:$G,D6477),
IF(AND(A6477="Cancer Screening for CKD patients", E6477="Cost per service ($USD)"),
SUMIFS(CANSCRN!$E:$E,CANSCRN!$A:$A,C6477,CANSCRN!$G:$G,D6477),
IF(AND(A6477="PSA Testing", E6477="Total Expenditure ($USD per 100,000 patients)"),
SUMIFS(PSA!$F:$F,PSA!$A:$A,C6477,PSA!$G:$G,D6477),
IF(AND(A6477="Colorectal Cancer Screening", E6477="Total Expenditure ($USD per 100,000 patients)"),
SUMIFS(COL!$F:$F,COL!$A:$A,C6477,COL!$G:$G,D6477),
IF(AND(A6477="Cervical Cancer Screening", E6477="Total Expenditure ($USD per 100,000 patients)"),
SUMIFS(CERV!$F:$F,CERV!$A:$A,C6477,CERV!$G:$G,D6477),
SUMIFS(CANSCRN!$F:$F,CANSCRN!$A:$A,C6477,CANSCRN!$G:$G,D6477))))))))))))</f>
        <v>101.8725625</v>
      </c>
    </row>
    <row r="6478" spans="1:6" x14ac:dyDescent="0.2">
      <c r="A6478" s="24" t="s">
        <v>107</v>
      </c>
      <c r="B6478" s="24" t="s">
        <v>101</v>
      </c>
      <c r="C6478" s="24" t="s">
        <v>57</v>
      </c>
      <c r="D6478" s="24">
        <v>2017</v>
      </c>
      <c r="E6478" s="24" t="s">
        <v>106</v>
      </c>
      <c r="F6478">
        <f>IF(AND(A6478="PSA Testing", E6478= "Utilization Rate (per 100,000 patients)"),
SUMIFS(PSA!$D:$D,PSA!$A:$A,C6478,PSA!$G:$G,D6478),
IF(AND(A6478="Colorectal Cancer Screening", E6478="Utilization Rate (per 100,000 patients)"),
SUMIFS(COL!$D:$D,COL!$A:$A,C6478,COL!$G:$G, D6478),
IF(AND(A6478="Cervical Cancer Screening", E6478="Utilization Rate (per 100,000 patients)"),
SUMIFS(CERV!$D:$D,CERV!$A:$A,C6478,CERV!$G:$G,D6478),
IF(AND(A6478="Cancer Screening for CKD patients", E6478="Utilization Rate (per 100,000 patients)"),
SUMIFS(CANSCRN!$D:$D,CANSCRN!$A:$A,C6478,CANSCRN!$G:$G,D6478),
IF(AND(A6478="PSA Testing", E6478="Cost per service ($USD)"),
SUMIFS(PSA!$E:$E,PSA!$A:$A,C6478,PSA!$G:$G,D6478),
IF(AND(A6478="Colorectal Cancer Screening", E6478="Cost per service ($USD)"),
SUMIFS(COL!$E:$E,COL!$A:$A,C6478,COL!$G:$G,D6478),
IF(AND(A6478="Cervical Cancer Screening", E6478="Cost per service ($USD)"),
SUMIFS(CERV!$E:$E,CERV!$A:$A,C6478,CERV!$G:$G,D6478),
IF(AND(A6478="Cancer Screening for CKD patients", E6478="Cost per service ($USD)"),
SUMIFS(CANSCRN!$E:$E,CANSCRN!$A:$A,C6478,CANSCRN!$G:$G,D6478),
IF(AND(A6478="PSA Testing", E6478="Total Expenditure ($USD per 100,000 patients)"),
SUMIFS(PSA!$F:$F,PSA!$A:$A,C6478,PSA!$G:$G,D6478),
IF(AND(A6478="Colorectal Cancer Screening", E6478="Total Expenditure ($USD per 100,000 patients)"),
SUMIFS(COL!$F:$F,COL!$A:$A,C6478,COL!$G:$G,D6478),
IF(AND(A6478="Cervical Cancer Screening", E6478="Total Expenditure ($USD per 100,000 patients)"),
SUMIFS(CERV!$F:$F,CERV!$A:$A,C6478,CERV!$G:$G,D6478),
SUMIFS(CANSCRN!$F:$F,CANSCRN!$A:$A,C6478,CANSCRN!$G:$G,D6478))))))))))))</f>
        <v>109.164614</v>
      </c>
    </row>
    <row r="6479" spans="1:6" x14ac:dyDescent="0.2">
      <c r="A6479" s="24" t="s">
        <v>107</v>
      </c>
      <c r="B6479" s="24" t="s">
        <v>101</v>
      </c>
      <c r="C6479" s="24" t="s">
        <v>57</v>
      </c>
      <c r="D6479" s="24">
        <v>2018</v>
      </c>
      <c r="E6479" s="24" t="s">
        <v>106</v>
      </c>
      <c r="F6479">
        <f>IF(AND(A6479="PSA Testing", E6479= "Utilization Rate (per 100,000 patients)"),
SUMIFS(PSA!$D:$D,PSA!$A:$A,C6479,PSA!$G:$G,D6479),
IF(AND(A6479="Colorectal Cancer Screening", E6479="Utilization Rate (per 100,000 patients)"),
SUMIFS(COL!$D:$D,COL!$A:$A,C6479,COL!$G:$G, D6479),
IF(AND(A6479="Cervical Cancer Screening", E6479="Utilization Rate (per 100,000 patients)"),
SUMIFS(CERV!$D:$D,CERV!$A:$A,C6479,CERV!$G:$G,D6479),
IF(AND(A6479="Cancer Screening for CKD patients", E6479="Utilization Rate (per 100,000 patients)"),
SUMIFS(CANSCRN!$D:$D,CANSCRN!$A:$A,C6479,CANSCRN!$G:$G,D6479),
IF(AND(A6479="PSA Testing", E6479="Cost per service ($USD)"),
SUMIFS(PSA!$E:$E,PSA!$A:$A,C6479,PSA!$G:$G,D6479),
IF(AND(A6479="Colorectal Cancer Screening", E6479="Cost per service ($USD)"),
SUMIFS(COL!$E:$E,COL!$A:$A,C6479,COL!$G:$G,D6479),
IF(AND(A6479="Cervical Cancer Screening", E6479="Cost per service ($USD)"),
SUMIFS(CERV!$E:$E,CERV!$A:$A,C6479,CERV!$G:$G,D6479),
IF(AND(A6479="Cancer Screening for CKD patients", E6479="Cost per service ($USD)"),
SUMIFS(CANSCRN!$E:$E,CANSCRN!$A:$A,C6479,CANSCRN!$G:$G,D6479),
IF(AND(A6479="PSA Testing", E6479="Total Expenditure ($USD per 100,000 patients)"),
SUMIFS(PSA!$F:$F,PSA!$A:$A,C6479,PSA!$G:$G,D6479),
IF(AND(A6479="Colorectal Cancer Screening", E6479="Total Expenditure ($USD per 100,000 patients)"),
SUMIFS(COL!$F:$F,COL!$A:$A,C6479,COL!$G:$G,D6479),
IF(AND(A6479="Cervical Cancer Screening", E6479="Total Expenditure ($USD per 100,000 patients)"),
SUMIFS(CERV!$F:$F,CERV!$A:$A,C6479,CERV!$G:$G,D6479),
SUMIFS(CANSCRN!$F:$F,CANSCRN!$A:$A,C6479,CANSCRN!$G:$G,D6479))))))))))))</f>
        <v>116.2651181</v>
      </c>
    </row>
    <row r="6480" spans="1:6" x14ac:dyDescent="0.2">
      <c r="A6480" s="24" t="s">
        <v>107</v>
      </c>
      <c r="B6480" s="24" t="s">
        <v>101</v>
      </c>
      <c r="C6480" s="24" t="s">
        <v>57</v>
      </c>
      <c r="D6480" s="24">
        <v>2019</v>
      </c>
      <c r="E6480" s="24" t="s">
        <v>106</v>
      </c>
      <c r="F6480">
        <f>IF(AND(A6480="PSA Testing", E6480= "Utilization Rate (per 100,000 patients)"),
SUMIFS(PSA!$D:$D,PSA!$A:$A,C6480,PSA!$G:$G,D6480),
IF(AND(A6480="Colorectal Cancer Screening", E6480="Utilization Rate (per 100,000 patients)"),
SUMIFS(COL!$D:$D,COL!$A:$A,C6480,COL!$G:$G, D6480),
IF(AND(A6480="Cervical Cancer Screening", E6480="Utilization Rate (per 100,000 patients)"),
SUMIFS(CERV!$D:$D,CERV!$A:$A,C6480,CERV!$G:$G,D6480),
IF(AND(A6480="Cancer Screening for CKD patients", E6480="Utilization Rate (per 100,000 patients)"),
SUMIFS(CANSCRN!$D:$D,CANSCRN!$A:$A,C6480,CANSCRN!$G:$G,D6480),
IF(AND(A6480="PSA Testing", E6480="Cost per service ($USD)"),
SUMIFS(PSA!$E:$E,PSA!$A:$A,C6480,PSA!$G:$G,D6480),
IF(AND(A6480="Colorectal Cancer Screening", E6480="Cost per service ($USD)"),
SUMIFS(COL!$E:$E,COL!$A:$A,C6480,COL!$G:$G,D6480),
IF(AND(A6480="Cervical Cancer Screening", E6480="Cost per service ($USD)"),
SUMIFS(CERV!$E:$E,CERV!$A:$A,C6480,CERV!$G:$G,D6480),
IF(AND(A6480="Cancer Screening for CKD patients", E6480="Cost per service ($USD)"),
SUMIFS(CANSCRN!$E:$E,CANSCRN!$A:$A,C6480,CANSCRN!$G:$G,D6480),
IF(AND(A6480="PSA Testing", E6480="Total Expenditure ($USD per 100,000 patients)"),
SUMIFS(PSA!$F:$F,PSA!$A:$A,C6480,PSA!$G:$G,D6480),
IF(AND(A6480="Colorectal Cancer Screening", E6480="Total Expenditure ($USD per 100,000 patients)"),
SUMIFS(COL!$F:$F,COL!$A:$A,C6480,COL!$G:$G,D6480),
IF(AND(A6480="Cervical Cancer Screening", E6480="Total Expenditure ($USD per 100,000 patients)"),
SUMIFS(CERV!$F:$F,CERV!$A:$A,C6480,CERV!$G:$G,D6480),
SUMIFS(CANSCRN!$F:$F,CANSCRN!$A:$A,C6480,CANSCRN!$G:$G,D6480))))))))))))</f>
        <v>109.0544039</v>
      </c>
    </row>
    <row r="6481" spans="1:6" x14ac:dyDescent="0.2">
      <c r="A6481" s="24" t="s">
        <v>107</v>
      </c>
      <c r="B6481" s="24" t="s">
        <v>101</v>
      </c>
      <c r="C6481" s="24" t="s">
        <v>58</v>
      </c>
      <c r="D6481" s="24">
        <v>2009</v>
      </c>
      <c r="E6481" s="24" t="s">
        <v>106</v>
      </c>
      <c r="F6481">
        <f>IF(AND(A6481="PSA Testing", E6481= "Utilization Rate (per 100,000 patients)"),
SUMIFS(PSA!$D:$D,PSA!$A:$A,C6481,PSA!$G:$G,D6481),
IF(AND(A6481="Colorectal Cancer Screening", E6481="Utilization Rate (per 100,000 patients)"),
SUMIFS(COL!$D:$D,COL!$A:$A,C6481,COL!$G:$G, D6481),
IF(AND(A6481="Cervical Cancer Screening", E6481="Utilization Rate (per 100,000 patients)"),
SUMIFS(CERV!$D:$D,CERV!$A:$A,C6481,CERV!$G:$G,D6481),
IF(AND(A6481="Cancer Screening for CKD patients", E6481="Utilization Rate (per 100,000 patients)"),
SUMIFS(CANSCRN!$D:$D,CANSCRN!$A:$A,C6481,CANSCRN!$G:$G,D6481),
IF(AND(A6481="PSA Testing", E6481="Cost per service ($USD)"),
SUMIFS(PSA!$E:$E,PSA!$A:$A,C6481,PSA!$G:$G,D6481),
IF(AND(A6481="Colorectal Cancer Screening", E6481="Cost per service ($USD)"),
SUMIFS(COL!$E:$E,COL!$A:$A,C6481,COL!$G:$G,D6481),
IF(AND(A6481="Cervical Cancer Screening", E6481="Cost per service ($USD)"),
SUMIFS(CERV!$E:$E,CERV!$A:$A,C6481,CERV!$G:$G,D6481),
IF(AND(A6481="Cancer Screening for CKD patients", E6481="Cost per service ($USD)"),
SUMIFS(CANSCRN!$E:$E,CANSCRN!$A:$A,C6481,CANSCRN!$G:$G,D6481),
IF(AND(A6481="PSA Testing", E6481="Total Expenditure ($USD per 100,000 patients)"),
SUMIFS(PSA!$F:$F,PSA!$A:$A,C6481,PSA!$G:$G,D6481),
IF(AND(A6481="Colorectal Cancer Screening", E6481="Total Expenditure ($USD per 100,000 patients)"),
SUMIFS(COL!$F:$F,COL!$A:$A,C6481,COL!$G:$G,D6481),
IF(AND(A6481="Cervical Cancer Screening", E6481="Total Expenditure ($USD per 100,000 patients)"),
SUMIFS(CERV!$F:$F,CERV!$A:$A,C6481,CERV!$G:$G,D6481),
SUMIFS(CANSCRN!$F:$F,CANSCRN!$A:$A,C6481,CANSCRN!$G:$G,D6481))))))))))))</f>
        <v>0</v>
      </c>
    </row>
    <row r="6482" spans="1:6" x14ac:dyDescent="0.2">
      <c r="A6482" s="24" t="s">
        <v>107</v>
      </c>
      <c r="B6482" s="24" t="s">
        <v>101</v>
      </c>
      <c r="C6482" s="24" t="s">
        <v>58</v>
      </c>
      <c r="D6482" s="24">
        <v>2010</v>
      </c>
      <c r="E6482" s="24" t="s">
        <v>106</v>
      </c>
      <c r="F6482">
        <f>IF(AND(A6482="PSA Testing", E6482= "Utilization Rate (per 100,000 patients)"),
SUMIFS(PSA!$D:$D,PSA!$A:$A,C6482,PSA!$G:$G,D6482),
IF(AND(A6482="Colorectal Cancer Screening", E6482="Utilization Rate (per 100,000 patients)"),
SUMIFS(COL!$D:$D,COL!$A:$A,C6482,COL!$G:$G, D6482),
IF(AND(A6482="Cervical Cancer Screening", E6482="Utilization Rate (per 100,000 patients)"),
SUMIFS(CERV!$D:$D,CERV!$A:$A,C6482,CERV!$G:$G,D6482),
IF(AND(A6482="Cancer Screening for CKD patients", E6482="Utilization Rate (per 100,000 patients)"),
SUMIFS(CANSCRN!$D:$D,CANSCRN!$A:$A,C6482,CANSCRN!$G:$G,D6482),
IF(AND(A6482="PSA Testing", E6482="Cost per service ($USD)"),
SUMIFS(PSA!$E:$E,PSA!$A:$A,C6482,PSA!$G:$G,D6482),
IF(AND(A6482="Colorectal Cancer Screening", E6482="Cost per service ($USD)"),
SUMIFS(COL!$E:$E,COL!$A:$A,C6482,COL!$G:$G,D6482),
IF(AND(A6482="Cervical Cancer Screening", E6482="Cost per service ($USD)"),
SUMIFS(CERV!$E:$E,CERV!$A:$A,C6482,CERV!$G:$G,D6482),
IF(AND(A6482="Cancer Screening for CKD patients", E6482="Cost per service ($USD)"),
SUMIFS(CANSCRN!$E:$E,CANSCRN!$A:$A,C6482,CANSCRN!$G:$G,D6482),
IF(AND(A6482="PSA Testing", E6482="Total Expenditure ($USD per 100,000 patients)"),
SUMIFS(PSA!$F:$F,PSA!$A:$A,C6482,PSA!$G:$G,D6482),
IF(AND(A6482="Colorectal Cancer Screening", E6482="Total Expenditure ($USD per 100,000 patients)"),
SUMIFS(COL!$F:$F,COL!$A:$A,C6482,COL!$G:$G,D6482),
IF(AND(A6482="Cervical Cancer Screening", E6482="Total Expenditure ($USD per 100,000 patients)"),
SUMIFS(CERV!$F:$F,CERV!$A:$A,C6482,CERV!$G:$G,D6482),
SUMIFS(CANSCRN!$F:$F,CANSCRN!$A:$A,C6482,CANSCRN!$G:$G,D6482))))))))))))</f>
        <v>134.46555559999999</v>
      </c>
    </row>
    <row r="6483" spans="1:6" x14ac:dyDescent="0.2">
      <c r="A6483" s="24" t="s">
        <v>107</v>
      </c>
      <c r="B6483" s="24" t="s">
        <v>101</v>
      </c>
      <c r="C6483" s="24" t="s">
        <v>58</v>
      </c>
      <c r="D6483" s="24">
        <v>2011</v>
      </c>
      <c r="E6483" s="24" t="s">
        <v>106</v>
      </c>
      <c r="F6483">
        <f>IF(AND(A6483="PSA Testing", E6483= "Utilization Rate (per 100,000 patients)"),
SUMIFS(PSA!$D:$D,PSA!$A:$A,C6483,PSA!$G:$G,D6483),
IF(AND(A6483="Colorectal Cancer Screening", E6483="Utilization Rate (per 100,000 patients)"),
SUMIFS(COL!$D:$D,COL!$A:$A,C6483,COL!$G:$G, D6483),
IF(AND(A6483="Cervical Cancer Screening", E6483="Utilization Rate (per 100,000 patients)"),
SUMIFS(CERV!$D:$D,CERV!$A:$A,C6483,CERV!$G:$G,D6483),
IF(AND(A6483="Cancer Screening for CKD patients", E6483="Utilization Rate (per 100,000 patients)"),
SUMIFS(CANSCRN!$D:$D,CANSCRN!$A:$A,C6483,CANSCRN!$G:$G,D6483),
IF(AND(A6483="PSA Testing", E6483="Cost per service ($USD)"),
SUMIFS(PSA!$E:$E,PSA!$A:$A,C6483,PSA!$G:$G,D6483),
IF(AND(A6483="Colorectal Cancer Screening", E6483="Cost per service ($USD)"),
SUMIFS(COL!$E:$E,COL!$A:$A,C6483,COL!$G:$G,D6483),
IF(AND(A6483="Cervical Cancer Screening", E6483="Cost per service ($USD)"),
SUMIFS(CERV!$E:$E,CERV!$A:$A,C6483,CERV!$G:$G,D6483),
IF(AND(A6483="Cancer Screening for CKD patients", E6483="Cost per service ($USD)"),
SUMIFS(CANSCRN!$E:$E,CANSCRN!$A:$A,C6483,CANSCRN!$G:$G,D6483),
IF(AND(A6483="PSA Testing", E6483="Total Expenditure ($USD per 100,000 patients)"),
SUMIFS(PSA!$F:$F,PSA!$A:$A,C6483,PSA!$G:$G,D6483),
IF(AND(A6483="Colorectal Cancer Screening", E6483="Total Expenditure ($USD per 100,000 patients)"),
SUMIFS(COL!$F:$F,COL!$A:$A,C6483,COL!$G:$G,D6483),
IF(AND(A6483="Cervical Cancer Screening", E6483="Total Expenditure ($USD per 100,000 patients)"),
SUMIFS(CERV!$F:$F,CERV!$A:$A,C6483,CERV!$G:$G,D6483),
SUMIFS(CANSCRN!$F:$F,CANSCRN!$A:$A,C6483,CANSCRN!$G:$G,D6483))))))))))))</f>
        <v>0</v>
      </c>
    </row>
    <row r="6484" spans="1:6" x14ac:dyDescent="0.2">
      <c r="A6484" s="24" t="s">
        <v>107</v>
      </c>
      <c r="B6484" s="24" t="s">
        <v>101</v>
      </c>
      <c r="C6484" s="24" t="s">
        <v>58</v>
      </c>
      <c r="D6484" s="24">
        <v>2012</v>
      </c>
      <c r="E6484" s="24" t="s">
        <v>106</v>
      </c>
      <c r="F6484">
        <f>IF(AND(A6484="PSA Testing", E6484= "Utilization Rate (per 100,000 patients)"),
SUMIFS(PSA!$D:$D,PSA!$A:$A,C6484,PSA!$G:$G,D6484),
IF(AND(A6484="Colorectal Cancer Screening", E6484="Utilization Rate (per 100,000 patients)"),
SUMIFS(COL!$D:$D,COL!$A:$A,C6484,COL!$G:$G, D6484),
IF(AND(A6484="Cervical Cancer Screening", E6484="Utilization Rate (per 100,000 patients)"),
SUMIFS(CERV!$D:$D,CERV!$A:$A,C6484,CERV!$G:$G,D6484),
IF(AND(A6484="Cancer Screening for CKD patients", E6484="Utilization Rate (per 100,000 patients)"),
SUMIFS(CANSCRN!$D:$D,CANSCRN!$A:$A,C6484,CANSCRN!$G:$G,D6484),
IF(AND(A6484="PSA Testing", E6484="Cost per service ($USD)"),
SUMIFS(PSA!$E:$E,PSA!$A:$A,C6484,PSA!$G:$G,D6484),
IF(AND(A6484="Colorectal Cancer Screening", E6484="Cost per service ($USD)"),
SUMIFS(COL!$E:$E,COL!$A:$A,C6484,COL!$G:$G,D6484),
IF(AND(A6484="Cervical Cancer Screening", E6484="Cost per service ($USD)"),
SUMIFS(CERV!$E:$E,CERV!$A:$A,C6484,CERV!$G:$G,D6484),
IF(AND(A6484="Cancer Screening for CKD patients", E6484="Cost per service ($USD)"),
SUMIFS(CANSCRN!$E:$E,CANSCRN!$A:$A,C6484,CANSCRN!$G:$G,D6484),
IF(AND(A6484="PSA Testing", E6484="Total Expenditure ($USD per 100,000 patients)"),
SUMIFS(PSA!$F:$F,PSA!$A:$A,C6484,PSA!$G:$G,D6484),
IF(AND(A6484="Colorectal Cancer Screening", E6484="Total Expenditure ($USD per 100,000 patients)"),
SUMIFS(COL!$F:$F,COL!$A:$A,C6484,COL!$G:$G,D6484),
IF(AND(A6484="Cervical Cancer Screening", E6484="Total Expenditure ($USD per 100,000 patients)"),
SUMIFS(CERV!$F:$F,CERV!$A:$A,C6484,CERV!$G:$G,D6484),
SUMIFS(CANSCRN!$F:$F,CANSCRN!$A:$A,C6484,CANSCRN!$G:$G,D6484))))))))))))</f>
        <v>0</v>
      </c>
    </row>
    <row r="6485" spans="1:6" x14ac:dyDescent="0.2">
      <c r="A6485" s="24" t="s">
        <v>107</v>
      </c>
      <c r="B6485" s="24" t="s">
        <v>101</v>
      </c>
      <c r="C6485" s="24" t="s">
        <v>58</v>
      </c>
      <c r="D6485" s="24">
        <v>2013</v>
      </c>
      <c r="E6485" s="24" t="s">
        <v>106</v>
      </c>
      <c r="F6485">
        <f>IF(AND(A6485="PSA Testing", E6485= "Utilization Rate (per 100,000 patients)"),
SUMIFS(PSA!$D:$D,PSA!$A:$A,C6485,PSA!$G:$G,D6485),
IF(AND(A6485="Colorectal Cancer Screening", E6485="Utilization Rate (per 100,000 patients)"),
SUMIFS(COL!$D:$D,COL!$A:$A,C6485,COL!$G:$G, D6485),
IF(AND(A6485="Cervical Cancer Screening", E6485="Utilization Rate (per 100,000 patients)"),
SUMIFS(CERV!$D:$D,CERV!$A:$A,C6485,CERV!$G:$G,D6485),
IF(AND(A6485="Cancer Screening for CKD patients", E6485="Utilization Rate (per 100,000 patients)"),
SUMIFS(CANSCRN!$D:$D,CANSCRN!$A:$A,C6485,CANSCRN!$G:$G,D6485),
IF(AND(A6485="PSA Testing", E6485="Cost per service ($USD)"),
SUMIFS(PSA!$E:$E,PSA!$A:$A,C6485,PSA!$G:$G,D6485),
IF(AND(A6485="Colorectal Cancer Screening", E6485="Cost per service ($USD)"),
SUMIFS(COL!$E:$E,COL!$A:$A,C6485,COL!$G:$G,D6485),
IF(AND(A6485="Cervical Cancer Screening", E6485="Cost per service ($USD)"),
SUMIFS(CERV!$E:$E,CERV!$A:$A,C6485,CERV!$G:$G,D6485),
IF(AND(A6485="Cancer Screening for CKD patients", E6485="Cost per service ($USD)"),
SUMIFS(CANSCRN!$E:$E,CANSCRN!$A:$A,C6485,CANSCRN!$G:$G,D6485),
IF(AND(A6485="PSA Testing", E6485="Total Expenditure ($USD per 100,000 patients)"),
SUMIFS(PSA!$F:$F,PSA!$A:$A,C6485,PSA!$G:$G,D6485),
IF(AND(A6485="Colorectal Cancer Screening", E6485="Total Expenditure ($USD per 100,000 patients)"),
SUMIFS(COL!$F:$F,COL!$A:$A,C6485,COL!$G:$G,D6485),
IF(AND(A6485="Cervical Cancer Screening", E6485="Total Expenditure ($USD per 100,000 patients)"),
SUMIFS(CERV!$F:$F,CERV!$A:$A,C6485,CERV!$G:$G,D6485),
SUMIFS(CANSCRN!$F:$F,CANSCRN!$A:$A,C6485,CANSCRN!$G:$G,D6485))))))))))))</f>
        <v>96.795555559999997</v>
      </c>
    </row>
    <row r="6486" spans="1:6" x14ac:dyDescent="0.2">
      <c r="A6486" s="24" t="s">
        <v>107</v>
      </c>
      <c r="B6486" s="24" t="s">
        <v>101</v>
      </c>
      <c r="C6486" s="24" t="s">
        <v>58</v>
      </c>
      <c r="D6486" s="24">
        <v>2014</v>
      </c>
      <c r="E6486" s="24" t="s">
        <v>106</v>
      </c>
      <c r="F6486">
        <f>IF(AND(A6486="PSA Testing", E6486= "Utilization Rate (per 100,000 patients)"),
SUMIFS(PSA!$D:$D,PSA!$A:$A,C6486,PSA!$G:$G,D6486),
IF(AND(A6486="Colorectal Cancer Screening", E6486="Utilization Rate (per 100,000 patients)"),
SUMIFS(COL!$D:$D,COL!$A:$A,C6486,COL!$G:$G, D6486),
IF(AND(A6486="Cervical Cancer Screening", E6486="Utilization Rate (per 100,000 patients)"),
SUMIFS(CERV!$D:$D,CERV!$A:$A,C6486,CERV!$G:$G,D6486),
IF(AND(A6486="Cancer Screening for CKD patients", E6486="Utilization Rate (per 100,000 patients)"),
SUMIFS(CANSCRN!$D:$D,CANSCRN!$A:$A,C6486,CANSCRN!$G:$G,D6486),
IF(AND(A6486="PSA Testing", E6486="Cost per service ($USD)"),
SUMIFS(PSA!$E:$E,PSA!$A:$A,C6486,PSA!$G:$G,D6486),
IF(AND(A6486="Colorectal Cancer Screening", E6486="Cost per service ($USD)"),
SUMIFS(COL!$E:$E,COL!$A:$A,C6486,COL!$G:$G,D6486),
IF(AND(A6486="Cervical Cancer Screening", E6486="Cost per service ($USD)"),
SUMIFS(CERV!$E:$E,CERV!$A:$A,C6486,CERV!$G:$G,D6486),
IF(AND(A6486="Cancer Screening for CKD patients", E6486="Cost per service ($USD)"),
SUMIFS(CANSCRN!$E:$E,CANSCRN!$A:$A,C6486,CANSCRN!$G:$G,D6486),
IF(AND(A6486="PSA Testing", E6486="Total Expenditure ($USD per 100,000 patients)"),
SUMIFS(PSA!$F:$F,PSA!$A:$A,C6486,PSA!$G:$G,D6486),
IF(AND(A6486="Colorectal Cancer Screening", E6486="Total Expenditure ($USD per 100,000 patients)"),
SUMIFS(COL!$F:$F,COL!$A:$A,C6486,COL!$G:$G,D6486),
IF(AND(A6486="Cervical Cancer Screening", E6486="Total Expenditure ($USD per 100,000 patients)"),
SUMIFS(CERV!$F:$F,CERV!$A:$A,C6486,CERV!$G:$G,D6486),
SUMIFS(CANSCRN!$F:$F,CANSCRN!$A:$A,C6486,CANSCRN!$G:$G,D6486))))))))))))</f>
        <v>97.742727270000003</v>
      </c>
    </row>
    <row r="6487" spans="1:6" x14ac:dyDescent="0.2">
      <c r="A6487" s="24" t="s">
        <v>107</v>
      </c>
      <c r="B6487" s="24" t="s">
        <v>101</v>
      </c>
      <c r="C6487" s="24" t="s">
        <v>58</v>
      </c>
      <c r="D6487" s="24">
        <v>2015</v>
      </c>
      <c r="E6487" s="24" t="s">
        <v>106</v>
      </c>
      <c r="F6487">
        <f>IF(AND(A6487="PSA Testing", E6487= "Utilization Rate (per 100,000 patients)"),
SUMIFS(PSA!$D:$D,PSA!$A:$A,C6487,PSA!$G:$G,D6487),
IF(AND(A6487="Colorectal Cancer Screening", E6487="Utilization Rate (per 100,000 patients)"),
SUMIFS(COL!$D:$D,COL!$A:$A,C6487,COL!$G:$G, D6487),
IF(AND(A6487="Cervical Cancer Screening", E6487="Utilization Rate (per 100,000 patients)"),
SUMIFS(CERV!$D:$D,CERV!$A:$A,C6487,CERV!$G:$G,D6487),
IF(AND(A6487="Cancer Screening for CKD patients", E6487="Utilization Rate (per 100,000 patients)"),
SUMIFS(CANSCRN!$D:$D,CANSCRN!$A:$A,C6487,CANSCRN!$G:$G,D6487),
IF(AND(A6487="PSA Testing", E6487="Cost per service ($USD)"),
SUMIFS(PSA!$E:$E,PSA!$A:$A,C6487,PSA!$G:$G,D6487),
IF(AND(A6487="Colorectal Cancer Screening", E6487="Cost per service ($USD)"),
SUMIFS(COL!$E:$E,COL!$A:$A,C6487,COL!$G:$G,D6487),
IF(AND(A6487="Cervical Cancer Screening", E6487="Cost per service ($USD)"),
SUMIFS(CERV!$E:$E,CERV!$A:$A,C6487,CERV!$G:$G,D6487),
IF(AND(A6487="Cancer Screening for CKD patients", E6487="Cost per service ($USD)"),
SUMIFS(CANSCRN!$E:$E,CANSCRN!$A:$A,C6487,CANSCRN!$G:$G,D6487),
IF(AND(A6487="PSA Testing", E6487="Total Expenditure ($USD per 100,000 patients)"),
SUMIFS(PSA!$F:$F,PSA!$A:$A,C6487,PSA!$G:$G,D6487),
IF(AND(A6487="Colorectal Cancer Screening", E6487="Total Expenditure ($USD per 100,000 patients)"),
SUMIFS(COL!$F:$F,COL!$A:$A,C6487,COL!$G:$G,D6487),
IF(AND(A6487="Cervical Cancer Screening", E6487="Total Expenditure ($USD per 100,000 patients)"),
SUMIFS(CERV!$F:$F,CERV!$A:$A,C6487,CERV!$G:$G,D6487),
SUMIFS(CANSCRN!$F:$F,CANSCRN!$A:$A,C6487,CANSCRN!$G:$G,D6487))))))))))))</f>
        <v>65.443749999999994</v>
      </c>
    </row>
    <row r="6488" spans="1:6" x14ac:dyDescent="0.2">
      <c r="A6488" s="24" t="s">
        <v>107</v>
      </c>
      <c r="B6488" s="24" t="s">
        <v>101</v>
      </c>
      <c r="C6488" s="24" t="s">
        <v>58</v>
      </c>
      <c r="D6488" s="24">
        <v>2016</v>
      </c>
      <c r="E6488" s="24" t="s">
        <v>106</v>
      </c>
      <c r="F6488">
        <f>IF(AND(A6488="PSA Testing", E6488= "Utilization Rate (per 100,000 patients)"),
SUMIFS(PSA!$D:$D,PSA!$A:$A,C6488,PSA!$G:$G,D6488),
IF(AND(A6488="Colorectal Cancer Screening", E6488="Utilization Rate (per 100,000 patients)"),
SUMIFS(COL!$D:$D,COL!$A:$A,C6488,COL!$G:$G, D6488),
IF(AND(A6488="Cervical Cancer Screening", E6488="Utilization Rate (per 100,000 patients)"),
SUMIFS(CERV!$D:$D,CERV!$A:$A,C6488,CERV!$G:$G,D6488),
IF(AND(A6488="Cancer Screening for CKD patients", E6488="Utilization Rate (per 100,000 patients)"),
SUMIFS(CANSCRN!$D:$D,CANSCRN!$A:$A,C6488,CANSCRN!$G:$G,D6488),
IF(AND(A6488="PSA Testing", E6488="Cost per service ($USD)"),
SUMIFS(PSA!$E:$E,PSA!$A:$A,C6488,PSA!$G:$G,D6488),
IF(AND(A6488="Colorectal Cancer Screening", E6488="Cost per service ($USD)"),
SUMIFS(COL!$E:$E,COL!$A:$A,C6488,COL!$G:$G,D6488),
IF(AND(A6488="Cervical Cancer Screening", E6488="Cost per service ($USD)"),
SUMIFS(CERV!$E:$E,CERV!$A:$A,C6488,CERV!$G:$G,D6488),
IF(AND(A6488="Cancer Screening for CKD patients", E6488="Cost per service ($USD)"),
SUMIFS(CANSCRN!$E:$E,CANSCRN!$A:$A,C6488,CANSCRN!$G:$G,D6488),
IF(AND(A6488="PSA Testing", E6488="Total Expenditure ($USD per 100,000 patients)"),
SUMIFS(PSA!$F:$F,PSA!$A:$A,C6488,PSA!$G:$G,D6488),
IF(AND(A6488="Colorectal Cancer Screening", E6488="Total Expenditure ($USD per 100,000 patients)"),
SUMIFS(COL!$F:$F,COL!$A:$A,C6488,COL!$G:$G,D6488),
IF(AND(A6488="Cervical Cancer Screening", E6488="Total Expenditure ($USD per 100,000 patients)"),
SUMIFS(CERV!$F:$F,CERV!$A:$A,C6488,CERV!$G:$G,D6488),
SUMIFS(CANSCRN!$F:$F,CANSCRN!$A:$A,C6488,CANSCRN!$G:$G,D6488))))))))))))</f>
        <v>159.12222220000001</v>
      </c>
    </row>
    <row r="6489" spans="1:6" x14ac:dyDescent="0.2">
      <c r="A6489" s="24" t="s">
        <v>107</v>
      </c>
      <c r="B6489" s="24" t="s">
        <v>101</v>
      </c>
      <c r="C6489" s="24" t="s">
        <v>58</v>
      </c>
      <c r="D6489" s="24">
        <v>2017</v>
      </c>
      <c r="E6489" s="24" t="s">
        <v>106</v>
      </c>
      <c r="F6489">
        <f>IF(AND(A6489="PSA Testing", E6489= "Utilization Rate (per 100,000 patients)"),
SUMIFS(PSA!$D:$D,PSA!$A:$A,C6489,PSA!$G:$G,D6489),
IF(AND(A6489="Colorectal Cancer Screening", E6489="Utilization Rate (per 100,000 patients)"),
SUMIFS(COL!$D:$D,COL!$A:$A,C6489,COL!$G:$G, D6489),
IF(AND(A6489="Cervical Cancer Screening", E6489="Utilization Rate (per 100,000 patients)"),
SUMIFS(CERV!$D:$D,CERV!$A:$A,C6489,CERV!$G:$G,D6489),
IF(AND(A6489="Cancer Screening for CKD patients", E6489="Utilization Rate (per 100,000 patients)"),
SUMIFS(CANSCRN!$D:$D,CANSCRN!$A:$A,C6489,CANSCRN!$G:$G,D6489),
IF(AND(A6489="PSA Testing", E6489="Cost per service ($USD)"),
SUMIFS(PSA!$E:$E,PSA!$A:$A,C6489,PSA!$G:$G,D6489),
IF(AND(A6489="Colorectal Cancer Screening", E6489="Cost per service ($USD)"),
SUMIFS(COL!$E:$E,COL!$A:$A,C6489,COL!$G:$G,D6489),
IF(AND(A6489="Cervical Cancer Screening", E6489="Cost per service ($USD)"),
SUMIFS(CERV!$E:$E,CERV!$A:$A,C6489,CERV!$G:$G,D6489),
IF(AND(A6489="Cancer Screening for CKD patients", E6489="Cost per service ($USD)"),
SUMIFS(CANSCRN!$E:$E,CANSCRN!$A:$A,C6489,CANSCRN!$G:$G,D6489),
IF(AND(A6489="PSA Testing", E6489="Total Expenditure ($USD per 100,000 patients)"),
SUMIFS(PSA!$F:$F,PSA!$A:$A,C6489,PSA!$G:$G,D6489),
IF(AND(A6489="Colorectal Cancer Screening", E6489="Total Expenditure ($USD per 100,000 patients)"),
SUMIFS(COL!$F:$F,COL!$A:$A,C6489,COL!$G:$G,D6489),
IF(AND(A6489="Cervical Cancer Screening", E6489="Total Expenditure ($USD per 100,000 patients)"),
SUMIFS(CERV!$F:$F,CERV!$A:$A,C6489,CERV!$G:$G,D6489),
SUMIFS(CANSCRN!$F:$F,CANSCRN!$A:$A,C6489,CANSCRN!$G:$G,D6489))))))))))))</f>
        <v>0</v>
      </c>
    </row>
    <row r="6490" spans="1:6" x14ac:dyDescent="0.2">
      <c r="A6490" s="24" t="s">
        <v>107</v>
      </c>
      <c r="B6490" s="24" t="s">
        <v>101</v>
      </c>
      <c r="C6490" s="24" t="s">
        <v>58</v>
      </c>
      <c r="D6490" s="24">
        <v>2018</v>
      </c>
      <c r="E6490" s="24" t="s">
        <v>106</v>
      </c>
      <c r="F6490">
        <f>IF(AND(A6490="PSA Testing", E6490= "Utilization Rate (per 100,000 patients)"),
SUMIFS(PSA!$D:$D,PSA!$A:$A,C6490,PSA!$G:$G,D6490),
IF(AND(A6490="Colorectal Cancer Screening", E6490="Utilization Rate (per 100,000 patients)"),
SUMIFS(COL!$D:$D,COL!$A:$A,C6490,COL!$G:$G, D6490),
IF(AND(A6490="Cervical Cancer Screening", E6490="Utilization Rate (per 100,000 patients)"),
SUMIFS(CERV!$D:$D,CERV!$A:$A,C6490,CERV!$G:$G,D6490),
IF(AND(A6490="Cancer Screening for CKD patients", E6490="Utilization Rate (per 100,000 patients)"),
SUMIFS(CANSCRN!$D:$D,CANSCRN!$A:$A,C6490,CANSCRN!$G:$G,D6490),
IF(AND(A6490="PSA Testing", E6490="Cost per service ($USD)"),
SUMIFS(PSA!$E:$E,PSA!$A:$A,C6490,PSA!$G:$G,D6490),
IF(AND(A6490="Colorectal Cancer Screening", E6490="Cost per service ($USD)"),
SUMIFS(COL!$E:$E,COL!$A:$A,C6490,COL!$G:$G,D6490),
IF(AND(A6490="Cervical Cancer Screening", E6490="Cost per service ($USD)"),
SUMIFS(CERV!$E:$E,CERV!$A:$A,C6490,CERV!$G:$G,D6490),
IF(AND(A6490="Cancer Screening for CKD patients", E6490="Cost per service ($USD)"),
SUMIFS(CANSCRN!$E:$E,CANSCRN!$A:$A,C6490,CANSCRN!$G:$G,D6490),
IF(AND(A6490="PSA Testing", E6490="Total Expenditure ($USD per 100,000 patients)"),
SUMIFS(PSA!$F:$F,PSA!$A:$A,C6490,PSA!$G:$G,D6490),
IF(AND(A6490="Colorectal Cancer Screening", E6490="Total Expenditure ($USD per 100,000 patients)"),
SUMIFS(COL!$F:$F,COL!$A:$A,C6490,COL!$G:$G,D6490),
IF(AND(A6490="Cervical Cancer Screening", E6490="Total Expenditure ($USD per 100,000 patients)"),
SUMIFS(CERV!$F:$F,CERV!$A:$A,C6490,CERV!$G:$G,D6490),
SUMIFS(CANSCRN!$F:$F,CANSCRN!$A:$A,C6490,CANSCRN!$G:$G,D6490))))))))))))</f>
        <v>0</v>
      </c>
    </row>
    <row r="6491" spans="1:6" x14ac:dyDescent="0.2">
      <c r="A6491" s="24" t="s">
        <v>107</v>
      </c>
      <c r="B6491" s="24" t="s">
        <v>101</v>
      </c>
      <c r="C6491" s="24" t="s">
        <v>58</v>
      </c>
      <c r="D6491" s="24">
        <v>2019</v>
      </c>
      <c r="E6491" s="24" t="s">
        <v>106</v>
      </c>
      <c r="F6491">
        <f>IF(AND(A6491="PSA Testing", E6491= "Utilization Rate (per 100,000 patients)"),
SUMIFS(PSA!$D:$D,PSA!$A:$A,C6491,PSA!$G:$G,D6491),
IF(AND(A6491="Colorectal Cancer Screening", E6491="Utilization Rate (per 100,000 patients)"),
SUMIFS(COL!$D:$D,COL!$A:$A,C6491,COL!$G:$G, D6491),
IF(AND(A6491="Cervical Cancer Screening", E6491="Utilization Rate (per 100,000 patients)"),
SUMIFS(CERV!$D:$D,CERV!$A:$A,C6491,CERV!$G:$G,D6491),
IF(AND(A6491="Cancer Screening for CKD patients", E6491="Utilization Rate (per 100,000 patients)"),
SUMIFS(CANSCRN!$D:$D,CANSCRN!$A:$A,C6491,CANSCRN!$G:$G,D6491),
IF(AND(A6491="PSA Testing", E6491="Cost per service ($USD)"),
SUMIFS(PSA!$E:$E,PSA!$A:$A,C6491,PSA!$G:$G,D6491),
IF(AND(A6491="Colorectal Cancer Screening", E6491="Cost per service ($USD)"),
SUMIFS(COL!$E:$E,COL!$A:$A,C6491,COL!$G:$G,D6491),
IF(AND(A6491="Cervical Cancer Screening", E6491="Cost per service ($USD)"),
SUMIFS(CERV!$E:$E,CERV!$A:$A,C6491,CERV!$G:$G,D6491),
IF(AND(A6491="Cancer Screening for CKD patients", E6491="Cost per service ($USD)"),
SUMIFS(CANSCRN!$E:$E,CANSCRN!$A:$A,C6491,CANSCRN!$G:$G,D6491),
IF(AND(A6491="PSA Testing", E6491="Total Expenditure ($USD per 100,000 patients)"),
SUMIFS(PSA!$F:$F,PSA!$A:$A,C6491,PSA!$G:$G,D6491),
IF(AND(A6491="Colorectal Cancer Screening", E6491="Total Expenditure ($USD per 100,000 patients)"),
SUMIFS(COL!$F:$F,COL!$A:$A,C6491,COL!$G:$G,D6491),
IF(AND(A6491="Cervical Cancer Screening", E6491="Total Expenditure ($USD per 100,000 patients)"),
SUMIFS(CERV!$F:$F,CERV!$A:$A,C6491,CERV!$G:$G,D6491),
SUMIFS(CANSCRN!$F:$F,CANSCRN!$A:$A,C6491,CANSCRN!$G:$G,D6491))))))))))))</f>
        <v>128.05199999999999</v>
      </c>
    </row>
    <row r="6492" spans="1:6" x14ac:dyDescent="0.2">
      <c r="A6492" s="24" t="s">
        <v>107</v>
      </c>
      <c r="B6492" s="24" t="s">
        <v>101</v>
      </c>
      <c r="C6492" s="24" t="s">
        <v>59</v>
      </c>
      <c r="D6492" s="24">
        <v>2009</v>
      </c>
      <c r="E6492" s="24" t="s">
        <v>106</v>
      </c>
      <c r="F6492">
        <f>IF(AND(A6492="PSA Testing", E6492= "Utilization Rate (per 100,000 patients)"),
SUMIFS(PSA!$D:$D,PSA!$A:$A,C6492,PSA!$G:$G,D6492),
IF(AND(A6492="Colorectal Cancer Screening", E6492="Utilization Rate (per 100,000 patients)"),
SUMIFS(COL!$D:$D,COL!$A:$A,C6492,COL!$G:$G, D6492),
IF(AND(A6492="Cervical Cancer Screening", E6492="Utilization Rate (per 100,000 patients)"),
SUMIFS(CERV!$D:$D,CERV!$A:$A,C6492,CERV!$G:$G,D6492),
IF(AND(A6492="Cancer Screening for CKD patients", E6492="Utilization Rate (per 100,000 patients)"),
SUMIFS(CANSCRN!$D:$D,CANSCRN!$A:$A,C6492,CANSCRN!$G:$G,D6492),
IF(AND(A6492="PSA Testing", E6492="Cost per service ($USD)"),
SUMIFS(PSA!$E:$E,PSA!$A:$A,C6492,PSA!$G:$G,D6492),
IF(AND(A6492="Colorectal Cancer Screening", E6492="Cost per service ($USD)"),
SUMIFS(COL!$E:$E,COL!$A:$A,C6492,COL!$G:$G,D6492),
IF(AND(A6492="Cervical Cancer Screening", E6492="Cost per service ($USD)"),
SUMIFS(CERV!$E:$E,CERV!$A:$A,C6492,CERV!$G:$G,D6492),
IF(AND(A6492="Cancer Screening for CKD patients", E6492="Cost per service ($USD)"),
SUMIFS(CANSCRN!$E:$E,CANSCRN!$A:$A,C6492,CANSCRN!$G:$G,D6492),
IF(AND(A6492="PSA Testing", E6492="Total Expenditure ($USD per 100,000 patients)"),
SUMIFS(PSA!$F:$F,PSA!$A:$A,C6492,PSA!$G:$G,D6492),
IF(AND(A6492="Colorectal Cancer Screening", E6492="Total Expenditure ($USD per 100,000 patients)"),
SUMIFS(COL!$F:$F,COL!$A:$A,C6492,COL!$G:$G,D6492),
IF(AND(A6492="Cervical Cancer Screening", E6492="Total Expenditure ($USD per 100,000 patients)"),
SUMIFS(CERV!$F:$F,CERV!$A:$A,C6492,CERV!$G:$G,D6492),
SUMIFS(CANSCRN!$F:$F,CANSCRN!$A:$A,C6492,CANSCRN!$G:$G,D6492))))))))))))</f>
        <v>93.677209300000001</v>
      </c>
    </row>
    <row r="6493" spans="1:6" x14ac:dyDescent="0.2">
      <c r="A6493" s="24" t="s">
        <v>107</v>
      </c>
      <c r="B6493" s="24" t="s">
        <v>101</v>
      </c>
      <c r="C6493" s="24" t="s">
        <v>59</v>
      </c>
      <c r="D6493" s="24">
        <v>2010</v>
      </c>
      <c r="E6493" s="24" t="s">
        <v>106</v>
      </c>
      <c r="F6493">
        <f>IF(AND(A6493="PSA Testing", E6493= "Utilization Rate (per 100,000 patients)"),
SUMIFS(PSA!$D:$D,PSA!$A:$A,C6493,PSA!$G:$G,D6493),
IF(AND(A6493="Colorectal Cancer Screening", E6493="Utilization Rate (per 100,000 patients)"),
SUMIFS(COL!$D:$D,COL!$A:$A,C6493,COL!$G:$G, D6493),
IF(AND(A6493="Cervical Cancer Screening", E6493="Utilization Rate (per 100,000 patients)"),
SUMIFS(CERV!$D:$D,CERV!$A:$A,C6493,CERV!$G:$G,D6493),
IF(AND(A6493="Cancer Screening for CKD patients", E6493="Utilization Rate (per 100,000 patients)"),
SUMIFS(CANSCRN!$D:$D,CANSCRN!$A:$A,C6493,CANSCRN!$G:$G,D6493),
IF(AND(A6493="PSA Testing", E6493="Cost per service ($USD)"),
SUMIFS(PSA!$E:$E,PSA!$A:$A,C6493,PSA!$G:$G,D6493),
IF(AND(A6493="Colorectal Cancer Screening", E6493="Cost per service ($USD)"),
SUMIFS(COL!$E:$E,COL!$A:$A,C6493,COL!$G:$G,D6493),
IF(AND(A6493="Cervical Cancer Screening", E6493="Cost per service ($USD)"),
SUMIFS(CERV!$E:$E,CERV!$A:$A,C6493,CERV!$G:$G,D6493),
IF(AND(A6493="Cancer Screening for CKD patients", E6493="Cost per service ($USD)"),
SUMIFS(CANSCRN!$E:$E,CANSCRN!$A:$A,C6493,CANSCRN!$G:$G,D6493),
IF(AND(A6493="PSA Testing", E6493="Total Expenditure ($USD per 100,000 patients)"),
SUMIFS(PSA!$F:$F,PSA!$A:$A,C6493,PSA!$G:$G,D6493),
IF(AND(A6493="Colorectal Cancer Screening", E6493="Total Expenditure ($USD per 100,000 patients)"),
SUMIFS(COL!$F:$F,COL!$A:$A,C6493,COL!$G:$G,D6493),
IF(AND(A6493="Cervical Cancer Screening", E6493="Total Expenditure ($USD per 100,000 patients)"),
SUMIFS(CERV!$F:$F,CERV!$A:$A,C6493,CERV!$G:$G,D6493),
SUMIFS(CANSCRN!$F:$F,CANSCRN!$A:$A,C6493,CANSCRN!$G:$G,D6493))))))))))))</f>
        <v>96.008372089999995</v>
      </c>
    </row>
    <row r="6494" spans="1:6" x14ac:dyDescent="0.2">
      <c r="A6494" s="24" t="s">
        <v>107</v>
      </c>
      <c r="B6494" s="24" t="s">
        <v>101</v>
      </c>
      <c r="C6494" s="24" t="s">
        <v>59</v>
      </c>
      <c r="D6494" s="24">
        <v>2011</v>
      </c>
      <c r="E6494" s="24" t="s">
        <v>106</v>
      </c>
      <c r="F6494">
        <f>IF(AND(A6494="PSA Testing", E6494= "Utilization Rate (per 100,000 patients)"),
SUMIFS(PSA!$D:$D,PSA!$A:$A,C6494,PSA!$G:$G,D6494),
IF(AND(A6494="Colorectal Cancer Screening", E6494="Utilization Rate (per 100,000 patients)"),
SUMIFS(COL!$D:$D,COL!$A:$A,C6494,COL!$G:$G, D6494),
IF(AND(A6494="Cervical Cancer Screening", E6494="Utilization Rate (per 100,000 patients)"),
SUMIFS(CERV!$D:$D,CERV!$A:$A,C6494,CERV!$G:$G,D6494),
IF(AND(A6494="Cancer Screening for CKD patients", E6494="Utilization Rate (per 100,000 patients)"),
SUMIFS(CANSCRN!$D:$D,CANSCRN!$A:$A,C6494,CANSCRN!$G:$G,D6494),
IF(AND(A6494="PSA Testing", E6494="Cost per service ($USD)"),
SUMIFS(PSA!$E:$E,PSA!$A:$A,C6494,PSA!$G:$G,D6494),
IF(AND(A6494="Colorectal Cancer Screening", E6494="Cost per service ($USD)"),
SUMIFS(COL!$E:$E,COL!$A:$A,C6494,COL!$G:$G,D6494),
IF(AND(A6494="Cervical Cancer Screening", E6494="Cost per service ($USD)"),
SUMIFS(CERV!$E:$E,CERV!$A:$A,C6494,CERV!$G:$G,D6494),
IF(AND(A6494="Cancer Screening for CKD patients", E6494="Cost per service ($USD)"),
SUMIFS(CANSCRN!$E:$E,CANSCRN!$A:$A,C6494,CANSCRN!$G:$G,D6494),
IF(AND(A6494="PSA Testing", E6494="Total Expenditure ($USD per 100,000 patients)"),
SUMIFS(PSA!$F:$F,PSA!$A:$A,C6494,PSA!$G:$G,D6494),
IF(AND(A6494="Colorectal Cancer Screening", E6494="Total Expenditure ($USD per 100,000 patients)"),
SUMIFS(COL!$F:$F,COL!$A:$A,C6494,COL!$G:$G,D6494),
IF(AND(A6494="Cervical Cancer Screening", E6494="Total Expenditure ($USD per 100,000 patients)"),
SUMIFS(CERV!$F:$F,CERV!$A:$A,C6494,CERV!$G:$G,D6494),
SUMIFS(CANSCRN!$F:$F,CANSCRN!$A:$A,C6494,CANSCRN!$G:$G,D6494))))))))))))</f>
        <v>165.06804880000001</v>
      </c>
    </row>
    <row r="6495" spans="1:6" x14ac:dyDescent="0.2">
      <c r="A6495" s="24" t="s">
        <v>107</v>
      </c>
      <c r="B6495" s="24" t="s">
        <v>101</v>
      </c>
      <c r="C6495" s="24" t="s">
        <v>59</v>
      </c>
      <c r="D6495" s="24">
        <v>2012</v>
      </c>
      <c r="E6495" s="24" t="s">
        <v>106</v>
      </c>
      <c r="F6495">
        <f>IF(AND(A6495="PSA Testing", E6495= "Utilization Rate (per 100,000 patients)"),
SUMIFS(PSA!$D:$D,PSA!$A:$A,C6495,PSA!$G:$G,D6495),
IF(AND(A6495="Colorectal Cancer Screening", E6495="Utilization Rate (per 100,000 patients)"),
SUMIFS(COL!$D:$D,COL!$A:$A,C6495,COL!$G:$G, D6495),
IF(AND(A6495="Cervical Cancer Screening", E6495="Utilization Rate (per 100,000 patients)"),
SUMIFS(CERV!$D:$D,CERV!$A:$A,C6495,CERV!$G:$G,D6495),
IF(AND(A6495="Cancer Screening for CKD patients", E6495="Utilization Rate (per 100,000 patients)"),
SUMIFS(CANSCRN!$D:$D,CANSCRN!$A:$A,C6495,CANSCRN!$G:$G,D6495),
IF(AND(A6495="PSA Testing", E6495="Cost per service ($USD)"),
SUMIFS(PSA!$E:$E,PSA!$A:$A,C6495,PSA!$G:$G,D6495),
IF(AND(A6495="Colorectal Cancer Screening", E6495="Cost per service ($USD)"),
SUMIFS(COL!$E:$E,COL!$A:$A,C6495,COL!$G:$G,D6495),
IF(AND(A6495="Cervical Cancer Screening", E6495="Cost per service ($USD)"),
SUMIFS(CERV!$E:$E,CERV!$A:$A,C6495,CERV!$G:$G,D6495),
IF(AND(A6495="Cancer Screening for CKD patients", E6495="Cost per service ($USD)"),
SUMIFS(CANSCRN!$E:$E,CANSCRN!$A:$A,C6495,CANSCRN!$G:$G,D6495),
IF(AND(A6495="PSA Testing", E6495="Total Expenditure ($USD per 100,000 patients)"),
SUMIFS(PSA!$F:$F,PSA!$A:$A,C6495,PSA!$G:$G,D6495),
IF(AND(A6495="Colorectal Cancer Screening", E6495="Total Expenditure ($USD per 100,000 patients)"),
SUMIFS(COL!$F:$F,COL!$A:$A,C6495,COL!$G:$G,D6495),
IF(AND(A6495="Cervical Cancer Screening", E6495="Total Expenditure ($USD per 100,000 patients)"),
SUMIFS(CERV!$F:$F,CERV!$A:$A,C6495,CERV!$G:$G,D6495),
SUMIFS(CANSCRN!$F:$F,CANSCRN!$A:$A,C6495,CANSCRN!$G:$G,D6495))))))))))))</f>
        <v>102.9395</v>
      </c>
    </row>
    <row r="6496" spans="1:6" x14ac:dyDescent="0.2">
      <c r="A6496" s="24" t="s">
        <v>107</v>
      </c>
      <c r="B6496" s="24" t="s">
        <v>101</v>
      </c>
      <c r="C6496" s="24" t="s">
        <v>59</v>
      </c>
      <c r="D6496" s="24">
        <v>2013</v>
      </c>
      <c r="E6496" s="24" t="s">
        <v>106</v>
      </c>
      <c r="F6496">
        <f>IF(AND(A6496="PSA Testing", E6496= "Utilization Rate (per 100,000 patients)"),
SUMIFS(PSA!$D:$D,PSA!$A:$A,C6496,PSA!$G:$G,D6496),
IF(AND(A6496="Colorectal Cancer Screening", E6496="Utilization Rate (per 100,000 patients)"),
SUMIFS(COL!$D:$D,COL!$A:$A,C6496,COL!$G:$G, D6496),
IF(AND(A6496="Cervical Cancer Screening", E6496="Utilization Rate (per 100,000 patients)"),
SUMIFS(CERV!$D:$D,CERV!$A:$A,C6496,CERV!$G:$G,D6496),
IF(AND(A6496="Cancer Screening for CKD patients", E6496="Utilization Rate (per 100,000 patients)"),
SUMIFS(CANSCRN!$D:$D,CANSCRN!$A:$A,C6496,CANSCRN!$G:$G,D6496),
IF(AND(A6496="PSA Testing", E6496="Cost per service ($USD)"),
SUMIFS(PSA!$E:$E,PSA!$A:$A,C6496,PSA!$G:$G,D6496),
IF(AND(A6496="Colorectal Cancer Screening", E6496="Cost per service ($USD)"),
SUMIFS(COL!$E:$E,COL!$A:$A,C6496,COL!$G:$G,D6496),
IF(AND(A6496="Cervical Cancer Screening", E6496="Cost per service ($USD)"),
SUMIFS(CERV!$E:$E,CERV!$A:$A,C6496,CERV!$G:$G,D6496),
IF(AND(A6496="Cancer Screening for CKD patients", E6496="Cost per service ($USD)"),
SUMIFS(CANSCRN!$E:$E,CANSCRN!$A:$A,C6496,CANSCRN!$G:$G,D6496),
IF(AND(A6496="PSA Testing", E6496="Total Expenditure ($USD per 100,000 patients)"),
SUMIFS(PSA!$F:$F,PSA!$A:$A,C6496,PSA!$G:$G,D6496),
IF(AND(A6496="Colorectal Cancer Screening", E6496="Total Expenditure ($USD per 100,000 patients)"),
SUMIFS(COL!$F:$F,COL!$A:$A,C6496,COL!$G:$G,D6496),
IF(AND(A6496="Cervical Cancer Screening", E6496="Total Expenditure ($USD per 100,000 patients)"),
SUMIFS(CERV!$F:$F,CERV!$A:$A,C6496,CERV!$G:$G,D6496),
SUMIFS(CANSCRN!$F:$F,CANSCRN!$A:$A,C6496,CANSCRN!$G:$G,D6496))))))))))))</f>
        <v>78.756785710000003</v>
      </c>
    </row>
    <row r="6497" spans="1:6" x14ac:dyDescent="0.2">
      <c r="A6497" s="24" t="s">
        <v>107</v>
      </c>
      <c r="B6497" s="24" t="s">
        <v>101</v>
      </c>
      <c r="C6497" s="24" t="s">
        <v>59</v>
      </c>
      <c r="D6497" s="24">
        <v>2014</v>
      </c>
      <c r="E6497" s="24" t="s">
        <v>106</v>
      </c>
      <c r="F6497">
        <f>IF(AND(A6497="PSA Testing", E6497= "Utilization Rate (per 100,000 patients)"),
SUMIFS(PSA!$D:$D,PSA!$A:$A,C6497,PSA!$G:$G,D6497),
IF(AND(A6497="Colorectal Cancer Screening", E6497="Utilization Rate (per 100,000 patients)"),
SUMIFS(COL!$D:$D,COL!$A:$A,C6497,COL!$G:$G, D6497),
IF(AND(A6497="Cervical Cancer Screening", E6497="Utilization Rate (per 100,000 patients)"),
SUMIFS(CERV!$D:$D,CERV!$A:$A,C6497,CERV!$G:$G,D6497),
IF(AND(A6497="Cancer Screening for CKD patients", E6497="Utilization Rate (per 100,000 patients)"),
SUMIFS(CANSCRN!$D:$D,CANSCRN!$A:$A,C6497,CANSCRN!$G:$G,D6497),
IF(AND(A6497="PSA Testing", E6497="Cost per service ($USD)"),
SUMIFS(PSA!$E:$E,PSA!$A:$A,C6497,PSA!$G:$G,D6497),
IF(AND(A6497="Colorectal Cancer Screening", E6497="Cost per service ($USD)"),
SUMIFS(COL!$E:$E,COL!$A:$A,C6497,COL!$G:$G,D6497),
IF(AND(A6497="Cervical Cancer Screening", E6497="Cost per service ($USD)"),
SUMIFS(CERV!$E:$E,CERV!$A:$A,C6497,CERV!$G:$G,D6497),
IF(AND(A6497="Cancer Screening for CKD patients", E6497="Cost per service ($USD)"),
SUMIFS(CANSCRN!$E:$E,CANSCRN!$A:$A,C6497,CANSCRN!$G:$G,D6497),
IF(AND(A6497="PSA Testing", E6497="Total Expenditure ($USD per 100,000 patients)"),
SUMIFS(PSA!$F:$F,PSA!$A:$A,C6497,PSA!$G:$G,D6497),
IF(AND(A6497="Colorectal Cancer Screening", E6497="Total Expenditure ($USD per 100,000 patients)"),
SUMIFS(COL!$F:$F,COL!$A:$A,C6497,COL!$G:$G,D6497),
IF(AND(A6497="Cervical Cancer Screening", E6497="Total Expenditure ($USD per 100,000 patients)"),
SUMIFS(CERV!$F:$F,CERV!$A:$A,C6497,CERV!$G:$G,D6497),
SUMIFS(CANSCRN!$F:$F,CANSCRN!$A:$A,C6497,CANSCRN!$G:$G,D6497))))))))))))</f>
        <v>200.54181819999999</v>
      </c>
    </row>
    <row r="6498" spans="1:6" x14ac:dyDescent="0.2">
      <c r="A6498" s="24" t="s">
        <v>107</v>
      </c>
      <c r="B6498" s="24" t="s">
        <v>101</v>
      </c>
      <c r="C6498" s="24" t="s">
        <v>59</v>
      </c>
      <c r="D6498" s="24">
        <v>2015</v>
      </c>
      <c r="E6498" s="24" t="s">
        <v>106</v>
      </c>
      <c r="F6498">
        <f>IF(AND(A6498="PSA Testing", E6498= "Utilization Rate (per 100,000 patients)"),
SUMIFS(PSA!$D:$D,PSA!$A:$A,C6498,PSA!$G:$G,D6498),
IF(AND(A6498="Colorectal Cancer Screening", E6498="Utilization Rate (per 100,000 patients)"),
SUMIFS(COL!$D:$D,COL!$A:$A,C6498,COL!$G:$G, D6498),
IF(AND(A6498="Cervical Cancer Screening", E6498="Utilization Rate (per 100,000 patients)"),
SUMIFS(CERV!$D:$D,CERV!$A:$A,C6498,CERV!$G:$G,D6498),
IF(AND(A6498="Cancer Screening for CKD patients", E6498="Utilization Rate (per 100,000 patients)"),
SUMIFS(CANSCRN!$D:$D,CANSCRN!$A:$A,C6498,CANSCRN!$G:$G,D6498),
IF(AND(A6498="PSA Testing", E6498="Cost per service ($USD)"),
SUMIFS(PSA!$E:$E,PSA!$A:$A,C6498,PSA!$G:$G,D6498),
IF(AND(A6498="Colorectal Cancer Screening", E6498="Cost per service ($USD)"),
SUMIFS(COL!$E:$E,COL!$A:$A,C6498,COL!$G:$G,D6498),
IF(AND(A6498="Cervical Cancer Screening", E6498="Cost per service ($USD)"),
SUMIFS(CERV!$E:$E,CERV!$A:$A,C6498,CERV!$G:$G,D6498),
IF(AND(A6498="Cancer Screening for CKD patients", E6498="Cost per service ($USD)"),
SUMIFS(CANSCRN!$E:$E,CANSCRN!$A:$A,C6498,CANSCRN!$G:$G,D6498),
IF(AND(A6498="PSA Testing", E6498="Total Expenditure ($USD per 100,000 patients)"),
SUMIFS(PSA!$F:$F,PSA!$A:$A,C6498,PSA!$G:$G,D6498),
IF(AND(A6498="Colorectal Cancer Screening", E6498="Total Expenditure ($USD per 100,000 patients)"),
SUMIFS(COL!$F:$F,COL!$A:$A,C6498,COL!$G:$G,D6498),
IF(AND(A6498="Cervical Cancer Screening", E6498="Total Expenditure ($USD per 100,000 patients)"),
SUMIFS(CERV!$F:$F,CERV!$A:$A,C6498,CERV!$G:$G,D6498),
SUMIFS(CANSCRN!$F:$F,CANSCRN!$A:$A,C6498,CANSCRN!$G:$G,D6498))))))))))))</f>
        <v>73.872857139999994</v>
      </c>
    </row>
    <row r="6499" spans="1:6" x14ac:dyDescent="0.2">
      <c r="A6499" s="24" t="s">
        <v>107</v>
      </c>
      <c r="B6499" s="24" t="s">
        <v>101</v>
      </c>
      <c r="C6499" s="24" t="s">
        <v>59</v>
      </c>
      <c r="D6499" s="24">
        <v>2016</v>
      </c>
      <c r="E6499" s="24" t="s">
        <v>106</v>
      </c>
      <c r="F6499">
        <f>IF(AND(A6499="PSA Testing", E6499= "Utilization Rate (per 100,000 patients)"),
SUMIFS(PSA!$D:$D,PSA!$A:$A,C6499,PSA!$G:$G,D6499),
IF(AND(A6499="Colorectal Cancer Screening", E6499="Utilization Rate (per 100,000 patients)"),
SUMIFS(COL!$D:$D,COL!$A:$A,C6499,COL!$G:$G, D6499),
IF(AND(A6499="Cervical Cancer Screening", E6499="Utilization Rate (per 100,000 patients)"),
SUMIFS(CERV!$D:$D,CERV!$A:$A,C6499,CERV!$G:$G,D6499),
IF(AND(A6499="Cancer Screening for CKD patients", E6499="Utilization Rate (per 100,000 patients)"),
SUMIFS(CANSCRN!$D:$D,CANSCRN!$A:$A,C6499,CANSCRN!$G:$G,D6499),
IF(AND(A6499="PSA Testing", E6499="Cost per service ($USD)"),
SUMIFS(PSA!$E:$E,PSA!$A:$A,C6499,PSA!$G:$G,D6499),
IF(AND(A6499="Colorectal Cancer Screening", E6499="Cost per service ($USD)"),
SUMIFS(COL!$E:$E,COL!$A:$A,C6499,COL!$G:$G,D6499),
IF(AND(A6499="Cervical Cancer Screening", E6499="Cost per service ($USD)"),
SUMIFS(CERV!$E:$E,CERV!$A:$A,C6499,CERV!$G:$G,D6499),
IF(AND(A6499="Cancer Screening for CKD patients", E6499="Cost per service ($USD)"),
SUMIFS(CANSCRN!$E:$E,CANSCRN!$A:$A,C6499,CANSCRN!$G:$G,D6499),
IF(AND(A6499="PSA Testing", E6499="Total Expenditure ($USD per 100,000 patients)"),
SUMIFS(PSA!$F:$F,PSA!$A:$A,C6499,PSA!$G:$G,D6499),
IF(AND(A6499="Colorectal Cancer Screening", E6499="Total Expenditure ($USD per 100,000 patients)"),
SUMIFS(COL!$F:$F,COL!$A:$A,C6499,COL!$G:$G,D6499),
IF(AND(A6499="Cervical Cancer Screening", E6499="Total Expenditure ($USD per 100,000 patients)"),
SUMIFS(CERV!$F:$F,CERV!$A:$A,C6499,CERV!$G:$G,D6499),
SUMIFS(CANSCRN!$F:$F,CANSCRN!$A:$A,C6499,CANSCRN!$G:$G,D6499))))))))))))</f>
        <v>139.96705879999999</v>
      </c>
    </row>
    <row r="6500" spans="1:6" x14ac:dyDescent="0.2">
      <c r="A6500" s="24" t="s">
        <v>107</v>
      </c>
      <c r="B6500" s="24" t="s">
        <v>101</v>
      </c>
      <c r="C6500" s="24" t="s">
        <v>59</v>
      </c>
      <c r="D6500" s="24">
        <v>2017</v>
      </c>
      <c r="E6500" s="24" t="s">
        <v>106</v>
      </c>
      <c r="F6500">
        <f>IF(AND(A6500="PSA Testing", E6500= "Utilization Rate (per 100,000 patients)"),
SUMIFS(PSA!$D:$D,PSA!$A:$A,C6500,PSA!$G:$G,D6500),
IF(AND(A6500="Colorectal Cancer Screening", E6500="Utilization Rate (per 100,000 patients)"),
SUMIFS(COL!$D:$D,COL!$A:$A,C6500,COL!$G:$G, D6500),
IF(AND(A6500="Cervical Cancer Screening", E6500="Utilization Rate (per 100,000 patients)"),
SUMIFS(CERV!$D:$D,CERV!$A:$A,C6500,CERV!$G:$G,D6500),
IF(AND(A6500="Cancer Screening for CKD patients", E6500="Utilization Rate (per 100,000 patients)"),
SUMIFS(CANSCRN!$D:$D,CANSCRN!$A:$A,C6500,CANSCRN!$G:$G,D6500),
IF(AND(A6500="PSA Testing", E6500="Cost per service ($USD)"),
SUMIFS(PSA!$E:$E,PSA!$A:$A,C6500,PSA!$G:$G,D6500),
IF(AND(A6500="Colorectal Cancer Screening", E6500="Cost per service ($USD)"),
SUMIFS(COL!$E:$E,COL!$A:$A,C6500,COL!$G:$G,D6500),
IF(AND(A6500="Cervical Cancer Screening", E6500="Cost per service ($USD)"),
SUMIFS(CERV!$E:$E,CERV!$A:$A,C6500,CERV!$G:$G,D6500),
IF(AND(A6500="Cancer Screening for CKD patients", E6500="Cost per service ($USD)"),
SUMIFS(CANSCRN!$E:$E,CANSCRN!$A:$A,C6500,CANSCRN!$G:$G,D6500),
IF(AND(A6500="PSA Testing", E6500="Total Expenditure ($USD per 100,000 patients)"),
SUMIFS(PSA!$F:$F,PSA!$A:$A,C6500,PSA!$G:$G,D6500),
IF(AND(A6500="Colorectal Cancer Screening", E6500="Total Expenditure ($USD per 100,000 patients)"),
SUMIFS(COL!$F:$F,COL!$A:$A,C6500,COL!$G:$G,D6500),
IF(AND(A6500="Cervical Cancer Screening", E6500="Total Expenditure ($USD per 100,000 patients)"),
SUMIFS(CERV!$F:$F,CERV!$A:$A,C6500,CERV!$G:$G,D6500),
SUMIFS(CANSCRN!$F:$F,CANSCRN!$A:$A,C6500,CANSCRN!$G:$G,D6500))))))))))))</f>
        <v>141.25899999999999</v>
      </c>
    </row>
    <row r="6501" spans="1:6" x14ac:dyDescent="0.2">
      <c r="A6501" s="24" t="s">
        <v>107</v>
      </c>
      <c r="B6501" s="24" t="s">
        <v>101</v>
      </c>
      <c r="C6501" s="24" t="s">
        <v>59</v>
      </c>
      <c r="D6501" s="24">
        <v>2018</v>
      </c>
      <c r="E6501" s="24" t="s">
        <v>106</v>
      </c>
      <c r="F6501">
        <f>IF(AND(A6501="PSA Testing", E6501= "Utilization Rate (per 100,000 patients)"),
SUMIFS(PSA!$D:$D,PSA!$A:$A,C6501,PSA!$G:$G,D6501),
IF(AND(A6501="Colorectal Cancer Screening", E6501="Utilization Rate (per 100,000 patients)"),
SUMIFS(COL!$D:$D,COL!$A:$A,C6501,COL!$G:$G, D6501),
IF(AND(A6501="Cervical Cancer Screening", E6501="Utilization Rate (per 100,000 patients)"),
SUMIFS(CERV!$D:$D,CERV!$A:$A,C6501,CERV!$G:$G,D6501),
IF(AND(A6501="Cancer Screening for CKD patients", E6501="Utilization Rate (per 100,000 patients)"),
SUMIFS(CANSCRN!$D:$D,CANSCRN!$A:$A,C6501,CANSCRN!$G:$G,D6501),
IF(AND(A6501="PSA Testing", E6501="Cost per service ($USD)"),
SUMIFS(PSA!$E:$E,PSA!$A:$A,C6501,PSA!$G:$G,D6501),
IF(AND(A6501="Colorectal Cancer Screening", E6501="Cost per service ($USD)"),
SUMIFS(COL!$E:$E,COL!$A:$A,C6501,COL!$G:$G,D6501),
IF(AND(A6501="Cervical Cancer Screening", E6501="Cost per service ($USD)"),
SUMIFS(CERV!$E:$E,CERV!$A:$A,C6501,CERV!$G:$G,D6501),
IF(AND(A6501="Cancer Screening for CKD patients", E6501="Cost per service ($USD)"),
SUMIFS(CANSCRN!$E:$E,CANSCRN!$A:$A,C6501,CANSCRN!$G:$G,D6501),
IF(AND(A6501="PSA Testing", E6501="Total Expenditure ($USD per 100,000 patients)"),
SUMIFS(PSA!$F:$F,PSA!$A:$A,C6501,PSA!$G:$G,D6501),
IF(AND(A6501="Colorectal Cancer Screening", E6501="Total Expenditure ($USD per 100,000 patients)"),
SUMIFS(COL!$F:$F,COL!$A:$A,C6501,COL!$G:$G,D6501),
IF(AND(A6501="Cervical Cancer Screening", E6501="Total Expenditure ($USD per 100,000 patients)"),
SUMIFS(CERV!$F:$F,CERV!$A:$A,C6501,CERV!$G:$G,D6501),
SUMIFS(CANSCRN!$F:$F,CANSCRN!$A:$A,C6501,CANSCRN!$G:$G,D6501))))))))))))</f>
        <v>213.49371429999999</v>
      </c>
    </row>
    <row r="6502" spans="1:6" x14ac:dyDescent="0.2">
      <c r="A6502" s="24" t="s">
        <v>107</v>
      </c>
      <c r="B6502" s="24" t="s">
        <v>101</v>
      </c>
      <c r="C6502" s="24" t="s">
        <v>59</v>
      </c>
      <c r="D6502" s="24">
        <v>2019</v>
      </c>
      <c r="E6502" s="24" t="s">
        <v>106</v>
      </c>
      <c r="F6502">
        <f>IF(AND(A6502="PSA Testing", E6502= "Utilization Rate (per 100,000 patients)"),
SUMIFS(PSA!$D:$D,PSA!$A:$A,C6502,PSA!$G:$G,D6502),
IF(AND(A6502="Colorectal Cancer Screening", E6502="Utilization Rate (per 100,000 patients)"),
SUMIFS(COL!$D:$D,COL!$A:$A,C6502,COL!$G:$G, D6502),
IF(AND(A6502="Cervical Cancer Screening", E6502="Utilization Rate (per 100,000 patients)"),
SUMIFS(CERV!$D:$D,CERV!$A:$A,C6502,CERV!$G:$G,D6502),
IF(AND(A6502="Cancer Screening for CKD patients", E6502="Utilization Rate (per 100,000 patients)"),
SUMIFS(CANSCRN!$D:$D,CANSCRN!$A:$A,C6502,CANSCRN!$G:$G,D6502),
IF(AND(A6502="PSA Testing", E6502="Cost per service ($USD)"),
SUMIFS(PSA!$E:$E,PSA!$A:$A,C6502,PSA!$G:$G,D6502),
IF(AND(A6502="Colorectal Cancer Screening", E6502="Cost per service ($USD)"),
SUMIFS(COL!$E:$E,COL!$A:$A,C6502,COL!$G:$G,D6502),
IF(AND(A6502="Cervical Cancer Screening", E6502="Cost per service ($USD)"),
SUMIFS(CERV!$E:$E,CERV!$A:$A,C6502,CERV!$G:$G,D6502),
IF(AND(A6502="Cancer Screening for CKD patients", E6502="Cost per service ($USD)"),
SUMIFS(CANSCRN!$E:$E,CANSCRN!$A:$A,C6502,CANSCRN!$G:$G,D6502),
IF(AND(A6502="PSA Testing", E6502="Total Expenditure ($USD per 100,000 patients)"),
SUMIFS(PSA!$F:$F,PSA!$A:$A,C6502,PSA!$G:$G,D6502),
IF(AND(A6502="Colorectal Cancer Screening", E6502="Total Expenditure ($USD per 100,000 patients)"),
SUMIFS(COL!$F:$F,COL!$A:$A,C6502,COL!$G:$G,D6502),
IF(AND(A6502="Cervical Cancer Screening", E6502="Total Expenditure ($USD per 100,000 patients)"),
SUMIFS(CERV!$F:$F,CERV!$A:$A,C6502,CERV!$G:$G,D6502),
SUMIFS(CANSCRN!$F:$F,CANSCRN!$A:$A,C6502,CANSCRN!$G:$G,D6502))))))))))))</f>
        <v>201.76263159999999</v>
      </c>
    </row>
    <row r="6503" spans="1:6" x14ac:dyDescent="0.2">
      <c r="A6503" s="24" t="s">
        <v>107</v>
      </c>
      <c r="B6503" s="24" t="s">
        <v>101</v>
      </c>
      <c r="C6503" s="24" t="s">
        <v>60</v>
      </c>
      <c r="D6503" s="24">
        <v>2009</v>
      </c>
      <c r="E6503" s="24" t="s">
        <v>106</v>
      </c>
      <c r="F6503">
        <f>IF(AND(A6503="PSA Testing", E6503= "Utilization Rate (per 100,000 patients)"),
SUMIFS(PSA!$D:$D,PSA!$A:$A,C6503,PSA!$G:$G,D6503),
IF(AND(A6503="Colorectal Cancer Screening", E6503="Utilization Rate (per 100,000 patients)"),
SUMIFS(COL!$D:$D,COL!$A:$A,C6503,COL!$G:$G, D6503),
IF(AND(A6503="Cervical Cancer Screening", E6503="Utilization Rate (per 100,000 patients)"),
SUMIFS(CERV!$D:$D,CERV!$A:$A,C6503,CERV!$G:$G,D6503),
IF(AND(A6503="Cancer Screening for CKD patients", E6503="Utilization Rate (per 100,000 patients)"),
SUMIFS(CANSCRN!$D:$D,CANSCRN!$A:$A,C6503,CANSCRN!$G:$G,D6503),
IF(AND(A6503="PSA Testing", E6503="Cost per service ($USD)"),
SUMIFS(PSA!$E:$E,PSA!$A:$A,C6503,PSA!$G:$G,D6503),
IF(AND(A6503="Colorectal Cancer Screening", E6503="Cost per service ($USD)"),
SUMIFS(COL!$E:$E,COL!$A:$A,C6503,COL!$G:$G,D6503),
IF(AND(A6503="Cervical Cancer Screening", E6503="Cost per service ($USD)"),
SUMIFS(CERV!$E:$E,CERV!$A:$A,C6503,CERV!$G:$G,D6503),
IF(AND(A6503="Cancer Screening for CKD patients", E6503="Cost per service ($USD)"),
SUMIFS(CANSCRN!$E:$E,CANSCRN!$A:$A,C6503,CANSCRN!$G:$G,D6503),
IF(AND(A6503="PSA Testing", E6503="Total Expenditure ($USD per 100,000 patients)"),
SUMIFS(PSA!$F:$F,PSA!$A:$A,C6503,PSA!$G:$G,D6503),
IF(AND(A6503="Colorectal Cancer Screening", E6503="Total Expenditure ($USD per 100,000 patients)"),
SUMIFS(COL!$F:$F,COL!$A:$A,C6503,COL!$G:$G,D6503),
IF(AND(A6503="Cervical Cancer Screening", E6503="Total Expenditure ($USD per 100,000 patients)"),
SUMIFS(CERV!$F:$F,CERV!$A:$A,C6503,CERV!$G:$G,D6503),
SUMIFS(CANSCRN!$F:$F,CANSCRN!$A:$A,C6503,CANSCRN!$G:$G,D6503))))))))))))</f>
        <v>105.8765217</v>
      </c>
    </row>
    <row r="6504" spans="1:6" x14ac:dyDescent="0.2">
      <c r="A6504" s="24" t="s">
        <v>107</v>
      </c>
      <c r="B6504" s="24" t="s">
        <v>101</v>
      </c>
      <c r="C6504" s="24" t="s">
        <v>60</v>
      </c>
      <c r="D6504" s="24">
        <v>2010</v>
      </c>
      <c r="E6504" s="24" t="s">
        <v>106</v>
      </c>
      <c r="F6504">
        <f>IF(AND(A6504="PSA Testing", E6504= "Utilization Rate (per 100,000 patients)"),
SUMIFS(PSA!$D:$D,PSA!$A:$A,C6504,PSA!$G:$G,D6504),
IF(AND(A6504="Colorectal Cancer Screening", E6504="Utilization Rate (per 100,000 patients)"),
SUMIFS(COL!$D:$D,COL!$A:$A,C6504,COL!$G:$G, D6504),
IF(AND(A6504="Cervical Cancer Screening", E6504="Utilization Rate (per 100,000 patients)"),
SUMIFS(CERV!$D:$D,CERV!$A:$A,C6504,CERV!$G:$G,D6504),
IF(AND(A6504="Cancer Screening for CKD patients", E6504="Utilization Rate (per 100,000 patients)"),
SUMIFS(CANSCRN!$D:$D,CANSCRN!$A:$A,C6504,CANSCRN!$G:$G,D6504),
IF(AND(A6504="PSA Testing", E6504="Cost per service ($USD)"),
SUMIFS(PSA!$E:$E,PSA!$A:$A,C6504,PSA!$G:$G,D6504),
IF(AND(A6504="Colorectal Cancer Screening", E6504="Cost per service ($USD)"),
SUMIFS(COL!$E:$E,COL!$A:$A,C6504,COL!$G:$G,D6504),
IF(AND(A6504="Cervical Cancer Screening", E6504="Cost per service ($USD)"),
SUMIFS(CERV!$E:$E,CERV!$A:$A,C6504,CERV!$G:$G,D6504),
IF(AND(A6504="Cancer Screening for CKD patients", E6504="Cost per service ($USD)"),
SUMIFS(CANSCRN!$E:$E,CANSCRN!$A:$A,C6504,CANSCRN!$G:$G,D6504),
IF(AND(A6504="PSA Testing", E6504="Total Expenditure ($USD per 100,000 patients)"),
SUMIFS(PSA!$F:$F,PSA!$A:$A,C6504,PSA!$G:$G,D6504),
IF(AND(A6504="Colorectal Cancer Screening", E6504="Total Expenditure ($USD per 100,000 patients)"),
SUMIFS(COL!$F:$F,COL!$A:$A,C6504,COL!$G:$G,D6504),
IF(AND(A6504="Cervical Cancer Screening", E6504="Total Expenditure ($USD per 100,000 patients)"),
SUMIFS(CERV!$F:$F,CERV!$A:$A,C6504,CERV!$G:$G,D6504),
SUMIFS(CANSCRN!$F:$F,CANSCRN!$A:$A,C6504,CANSCRN!$G:$G,D6504))))))))))))</f>
        <v>75.536666670000002</v>
      </c>
    </row>
    <row r="6505" spans="1:6" x14ac:dyDescent="0.2">
      <c r="A6505" s="24" t="s">
        <v>107</v>
      </c>
      <c r="B6505" s="24" t="s">
        <v>101</v>
      </c>
      <c r="C6505" s="24" t="s">
        <v>60</v>
      </c>
      <c r="D6505" s="24">
        <v>2011</v>
      </c>
      <c r="E6505" s="24" t="s">
        <v>106</v>
      </c>
      <c r="F6505">
        <f>IF(AND(A6505="PSA Testing", E6505= "Utilization Rate (per 100,000 patients)"),
SUMIFS(PSA!$D:$D,PSA!$A:$A,C6505,PSA!$G:$G,D6505),
IF(AND(A6505="Colorectal Cancer Screening", E6505="Utilization Rate (per 100,000 patients)"),
SUMIFS(COL!$D:$D,COL!$A:$A,C6505,COL!$G:$G, D6505),
IF(AND(A6505="Cervical Cancer Screening", E6505="Utilization Rate (per 100,000 patients)"),
SUMIFS(CERV!$D:$D,CERV!$A:$A,C6505,CERV!$G:$G,D6505),
IF(AND(A6505="Cancer Screening for CKD patients", E6505="Utilization Rate (per 100,000 patients)"),
SUMIFS(CANSCRN!$D:$D,CANSCRN!$A:$A,C6505,CANSCRN!$G:$G,D6505),
IF(AND(A6505="PSA Testing", E6505="Cost per service ($USD)"),
SUMIFS(PSA!$E:$E,PSA!$A:$A,C6505,PSA!$G:$G,D6505),
IF(AND(A6505="Colorectal Cancer Screening", E6505="Cost per service ($USD)"),
SUMIFS(COL!$E:$E,COL!$A:$A,C6505,COL!$G:$G,D6505),
IF(AND(A6505="Cervical Cancer Screening", E6505="Cost per service ($USD)"),
SUMIFS(CERV!$E:$E,CERV!$A:$A,C6505,CERV!$G:$G,D6505),
IF(AND(A6505="Cancer Screening for CKD patients", E6505="Cost per service ($USD)"),
SUMIFS(CANSCRN!$E:$E,CANSCRN!$A:$A,C6505,CANSCRN!$G:$G,D6505),
IF(AND(A6505="PSA Testing", E6505="Total Expenditure ($USD per 100,000 patients)"),
SUMIFS(PSA!$F:$F,PSA!$A:$A,C6505,PSA!$G:$G,D6505),
IF(AND(A6505="Colorectal Cancer Screening", E6505="Total Expenditure ($USD per 100,000 patients)"),
SUMIFS(COL!$F:$F,COL!$A:$A,C6505,COL!$G:$G,D6505),
IF(AND(A6505="Cervical Cancer Screening", E6505="Total Expenditure ($USD per 100,000 patients)"),
SUMIFS(CERV!$F:$F,CERV!$A:$A,C6505,CERV!$G:$G,D6505),
SUMIFS(CANSCRN!$F:$F,CANSCRN!$A:$A,C6505,CANSCRN!$G:$G,D6505))))))))))))</f>
        <v>186.26615380000001</v>
      </c>
    </row>
    <row r="6506" spans="1:6" x14ac:dyDescent="0.2">
      <c r="A6506" s="24" t="s">
        <v>107</v>
      </c>
      <c r="B6506" s="24" t="s">
        <v>101</v>
      </c>
      <c r="C6506" s="24" t="s">
        <v>60</v>
      </c>
      <c r="D6506" s="24">
        <v>2012</v>
      </c>
      <c r="E6506" s="24" t="s">
        <v>106</v>
      </c>
      <c r="F6506">
        <f>IF(AND(A6506="PSA Testing", E6506= "Utilization Rate (per 100,000 patients)"),
SUMIFS(PSA!$D:$D,PSA!$A:$A,C6506,PSA!$G:$G,D6506),
IF(AND(A6506="Colorectal Cancer Screening", E6506="Utilization Rate (per 100,000 patients)"),
SUMIFS(COL!$D:$D,COL!$A:$A,C6506,COL!$G:$G, D6506),
IF(AND(A6506="Cervical Cancer Screening", E6506="Utilization Rate (per 100,000 patients)"),
SUMIFS(CERV!$D:$D,CERV!$A:$A,C6506,CERV!$G:$G,D6506),
IF(AND(A6506="Cancer Screening for CKD patients", E6506="Utilization Rate (per 100,000 patients)"),
SUMIFS(CANSCRN!$D:$D,CANSCRN!$A:$A,C6506,CANSCRN!$G:$G,D6506),
IF(AND(A6506="PSA Testing", E6506="Cost per service ($USD)"),
SUMIFS(PSA!$E:$E,PSA!$A:$A,C6506,PSA!$G:$G,D6506),
IF(AND(A6506="Colorectal Cancer Screening", E6506="Cost per service ($USD)"),
SUMIFS(COL!$E:$E,COL!$A:$A,C6506,COL!$G:$G,D6506),
IF(AND(A6506="Cervical Cancer Screening", E6506="Cost per service ($USD)"),
SUMIFS(CERV!$E:$E,CERV!$A:$A,C6506,CERV!$G:$G,D6506),
IF(AND(A6506="Cancer Screening for CKD patients", E6506="Cost per service ($USD)"),
SUMIFS(CANSCRN!$E:$E,CANSCRN!$A:$A,C6506,CANSCRN!$G:$G,D6506),
IF(AND(A6506="PSA Testing", E6506="Total Expenditure ($USD per 100,000 patients)"),
SUMIFS(PSA!$F:$F,PSA!$A:$A,C6506,PSA!$G:$G,D6506),
IF(AND(A6506="Colorectal Cancer Screening", E6506="Total Expenditure ($USD per 100,000 patients)"),
SUMIFS(COL!$F:$F,COL!$A:$A,C6506,COL!$G:$G,D6506),
IF(AND(A6506="Cervical Cancer Screening", E6506="Total Expenditure ($USD per 100,000 patients)"),
SUMIFS(CERV!$F:$F,CERV!$A:$A,C6506,CERV!$G:$G,D6506),
SUMIFS(CANSCRN!$F:$F,CANSCRN!$A:$A,C6506,CANSCRN!$G:$G,D6506))))))))))))</f>
        <v>260.45999999999998</v>
      </c>
    </row>
    <row r="6507" spans="1:6" x14ac:dyDescent="0.2">
      <c r="A6507" s="24" t="s">
        <v>107</v>
      </c>
      <c r="B6507" s="24" t="s">
        <v>101</v>
      </c>
      <c r="C6507" s="24" t="s">
        <v>60</v>
      </c>
      <c r="D6507" s="24">
        <v>2013</v>
      </c>
      <c r="E6507" s="24" t="s">
        <v>106</v>
      </c>
      <c r="F6507">
        <f>IF(AND(A6507="PSA Testing", E6507= "Utilization Rate (per 100,000 patients)"),
SUMIFS(PSA!$D:$D,PSA!$A:$A,C6507,PSA!$G:$G,D6507),
IF(AND(A6507="Colorectal Cancer Screening", E6507="Utilization Rate (per 100,000 patients)"),
SUMIFS(COL!$D:$D,COL!$A:$A,C6507,COL!$G:$G, D6507),
IF(AND(A6507="Cervical Cancer Screening", E6507="Utilization Rate (per 100,000 patients)"),
SUMIFS(CERV!$D:$D,CERV!$A:$A,C6507,CERV!$G:$G,D6507),
IF(AND(A6507="Cancer Screening for CKD patients", E6507="Utilization Rate (per 100,000 patients)"),
SUMIFS(CANSCRN!$D:$D,CANSCRN!$A:$A,C6507,CANSCRN!$G:$G,D6507),
IF(AND(A6507="PSA Testing", E6507="Cost per service ($USD)"),
SUMIFS(PSA!$E:$E,PSA!$A:$A,C6507,PSA!$G:$G,D6507),
IF(AND(A6507="Colorectal Cancer Screening", E6507="Cost per service ($USD)"),
SUMIFS(COL!$E:$E,COL!$A:$A,C6507,COL!$G:$G,D6507),
IF(AND(A6507="Cervical Cancer Screening", E6507="Cost per service ($USD)"),
SUMIFS(CERV!$E:$E,CERV!$A:$A,C6507,CERV!$G:$G,D6507),
IF(AND(A6507="Cancer Screening for CKD patients", E6507="Cost per service ($USD)"),
SUMIFS(CANSCRN!$E:$E,CANSCRN!$A:$A,C6507,CANSCRN!$G:$G,D6507),
IF(AND(A6507="PSA Testing", E6507="Total Expenditure ($USD per 100,000 patients)"),
SUMIFS(PSA!$F:$F,PSA!$A:$A,C6507,PSA!$G:$G,D6507),
IF(AND(A6507="Colorectal Cancer Screening", E6507="Total Expenditure ($USD per 100,000 patients)"),
SUMIFS(COL!$F:$F,COL!$A:$A,C6507,COL!$G:$G,D6507),
IF(AND(A6507="Cervical Cancer Screening", E6507="Total Expenditure ($USD per 100,000 patients)"),
SUMIFS(CERV!$F:$F,CERV!$A:$A,C6507,CERV!$G:$G,D6507),
SUMIFS(CANSCRN!$F:$F,CANSCRN!$A:$A,C6507,CANSCRN!$G:$G,D6507))))))))))))</f>
        <v>331.69666669999998</v>
      </c>
    </row>
    <row r="6508" spans="1:6" x14ac:dyDescent="0.2">
      <c r="A6508" s="24" t="s">
        <v>107</v>
      </c>
      <c r="B6508" s="24" t="s">
        <v>101</v>
      </c>
      <c r="C6508" s="24" t="s">
        <v>60</v>
      </c>
      <c r="D6508" s="24">
        <v>2014</v>
      </c>
      <c r="E6508" s="24" t="s">
        <v>106</v>
      </c>
      <c r="F6508">
        <f>IF(AND(A6508="PSA Testing", E6508= "Utilization Rate (per 100,000 patients)"),
SUMIFS(PSA!$D:$D,PSA!$A:$A,C6508,PSA!$G:$G,D6508),
IF(AND(A6508="Colorectal Cancer Screening", E6508="Utilization Rate (per 100,000 patients)"),
SUMIFS(COL!$D:$D,COL!$A:$A,C6508,COL!$G:$G, D6508),
IF(AND(A6508="Cervical Cancer Screening", E6508="Utilization Rate (per 100,000 patients)"),
SUMIFS(CERV!$D:$D,CERV!$A:$A,C6508,CERV!$G:$G,D6508),
IF(AND(A6508="Cancer Screening for CKD patients", E6508="Utilization Rate (per 100,000 patients)"),
SUMIFS(CANSCRN!$D:$D,CANSCRN!$A:$A,C6508,CANSCRN!$G:$G,D6508),
IF(AND(A6508="PSA Testing", E6508="Cost per service ($USD)"),
SUMIFS(PSA!$E:$E,PSA!$A:$A,C6508,PSA!$G:$G,D6508),
IF(AND(A6508="Colorectal Cancer Screening", E6508="Cost per service ($USD)"),
SUMIFS(COL!$E:$E,COL!$A:$A,C6508,COL!$G:$G,D6508),
IF(AND(A6508="Cervical Cancer Screening", E6508="Cost per service ($USD)"),
SUMIFS(CERV!$E:$E,CERV!$A:$A,C6508,CERV!$G:$G,D6508),
IF(AND(A6508="Cancer Screening for CKD patients", E6508="Cost per service ($USD)"),
SUMIFS(CANSCRN!$E:$E,CANSCRN!$A:$A,C6508,CANSCRN!$G:$G,D6508),
IF(AND(A6508="PSA Testing", E6508="Total Expenditure ($USD per 100,000 patients)"),
SUMIFS(PSA!$F:$F,PSA!$A:$A,C6508,PSA!$G:$G,D6508),
IF(AND(A6508="Colorectal Cancer Screening", E6508="Total Expenditure ($USD per 100,000 patients)"),
SUMIFS(COL!$F:$F,COL!$A:$A,C6508,COL!$G:$G,D6508),
IF(AND(A6508="Cervical Cancer Screening", E6508="Total Expenditure ($USD per 100,000 patients)"),
SUMIFS(CERV!$F:$F,CERV!$A:$A,C6508,CERV!$G:$G,D6508),
SUMIFS(CANSCRN!$F:$F,CANSCRN!$A:$A,C6508,CANSCRN!$G:$G,D6508))))))))))))</f>
        <v>82.386666669999997</v>
      </c>
    </row>
    <row r="6509" spans="1:6" x14ac:dyDescent="0.2">
      <c r="A6509" s="24" t="s">
        <v>107</v>
      </c>
      <c r="B6509" s="24" t="s">
        <v>101</v>
      </c>
      <c r="C6509" s="24" t="s">
        <v>60</v>
      </c>
      <c r="D6509" s="24">
        <v>2015</v>
      </c>
      <c r="E6509" s="24" t="s">
        <v>106</v>
      </c>
      <c r="F6509">
        <f>IF(AND(A6509="PSA Testing", E6509= "Utilization Rate (per 100,000 patients)"),
SUMIFS(PSA!$D:$D,PSA!$A:$A,C6509,PSA!$G:$G,D6509),
IF(AND(A6509="Colorectal Cancer Screening", E6509="Utilization Rate (per 100,000 patients)"),
SUMIFS(COL!$D:$D,COL!$A:$A,C6509,COL!$G:$G, D6509),
IF(AND(A6509="Cervical Cancer Screening", E6509="Utilization Rate (per 100,000 patients)"),
SUMIFS(CERV!$D:$D,CERV!$A:$A,C6509,CERV!$G:$G,D6509),
IF(AND(A6509="Cancer Screening for CKD patients", E6509="Utilization Rate (per 100,000 patients)"),
SUMIFS(CANSCRN!$D:$D,CANSCRN!$A:$A,C6509,CANSCRN!$G:$G,D6509),
IF(AND(A6509="PSA Testing", E6509="Cost per service ($USD)"),
SUMIFS(PSA!$E:$E,PSA!$A:$A,C6509,PSA!$G:$G,D6509),
IF(AND(A6509="Colorectal Cancer Screening", E6509="Cost per service ($USD)"),
SUMIFS(COL!$E:$E,COL!$A:$A,C6509,COL!$G:$G,D6509),
IF(AND(A6509="Cervical Cancer Screening", E6509="Cost per service ($USD)"),
SUMIFS(CERV!$E:$E,CERV!$A:$A,C6509,CERV!$G:$G,D6509),
IF(AND(A6509="Cancer Screening for CKD patients", E6509="Cost per service ($USD)"),
SUMIFS(CANSCRN!$E:$E,CANSCRN!$A:$A,C6509,CANSCRN!$G:$G,D6509),
IF(AND(A6509="PSA Testing", E6509="Total Expenditure ($USD per 100,000 patients)"),
SUMIFS(PSA!$F:$F,PSA!$A:$A,C6509,PSA!$G:$G,D6509),
IF(AND(A6509="Colorectal Cancer Screening", E6509="Total Expenditure ($USD per 100,000 patients)"),
SUMIFS(COL!$F:$F,COL!$A:$A,C6509,COL!$G:$G,D6509),
IF(AND(A6509="Cervical Cancer Screening", E6509="Total Expenditure ($USD per 100,000 patients)"),
SUMIFS(CERV!$F:$F,CERV!$A:$A,C6509,CERV!$G:$G,D6509),
SUMIFS(CANSCRN!$F:$F,CANSCRN!$A:$A,C6509,CANSCRN!$G:$G,D6509))))))))))))</f>
        <v>163.98</v>
      </c>
    </row>
    <row r="6510" spans="1:6" x14ac:dyDescent="0.2">
      <c r="A6510" s="24" t="s">
        <v>107</v>
      </c>
      <c r="B6510" s="24" t="s">
        <v>101</v>
      </c>
      <c r="C6510" s="24" t="s">
        <v>60</v>
      </c>
      <c r="D6510" s="24">
        <v>2016</v>
      </c>
      <c r="E6510" s="24" t="s">
        <v>106</v>
      </c>
      <c r="F6510">
        <f>IF(AND(A6510="PSA Testing", E6510= "Utilization Rate (per 100,000 patients)"),
SUMIFS(PSA!$D:$D,PSA!$A:$A,C6510,PSA!$G:$G,D6510),
IF(AND(A6510="Colorectal Cancer Screening", E6510="Utilization Rate (per 100,000 patients)"),
SUMIFS(COL!$D:$D,COL!$A:$A,C6510,COL!$G:$G, D6510),
IF(AND(A6510="Cervical Cancer Screening", E6510="Utilization Rate (per 100,000 patients)"),
SUMIFS(CERV!$D:$D,CERV!$A:$A,C6510,CERV!$G:$G,D6510),
IF(AND(A6510="Cancer Screening for CKD patients", E6510="Utilization Rate (per 100,000 patients)"),
SUMIFS(CANSCRN!$D:$D,CANSCRN!$A:$A,C6510,CANSCRN!$G:$G,D6510),
IF(AND(A6510="PSA Testing", E6510="Cost per service ($USD)"),
SUMIFS(PSA!$E:$E,PSA!$A:$A,C6510,PSA!$G:$G,D6510),
IF(AND(A6510="Colorectal Cancer Screening", E6510="Cost per service ($USD)"),
SUMIFS(COL!$E:$E,COL!$A:$A,C6510,COL!$G:$G,D6510),
IF(AND(A6510="Cervical Cancer Screening", E6510="Cost per service ($USD)"),
SUMIFS(CERV!$E:$E,CERV!$A:$A,C6510,CERV!$G:$G,D6510),
IF(AND(A6510="Cancer Screening for CKD patients", E6510="Cost per service ($USD)"),
SUMIFS(CANSCRN!$E:$E,CANSCRN!$A:$A,C6510,CANSCRN!$G:$G,D6510),
IF(AND(A6510="PSA Testing", E6510="Total Expenditure ($USD per 100,000 patients)"),
SUMIFS(PSA!$F:$F,PSA!$A:$A,C6510,PSA!$G:$G,D6510),
IF(AND(A6510="Colorectal Cancer Screening", E6510="Total Expenditure ($USD per 100,000 patients)"),
SUMIFS(COL!$F:$F,COL!$A:$A,C6510,COL!$G:$G,D6510),
IF(AND(A6510="Cervical Cancer Screening", E6510="Total Expenditure ($USD per 100,000 patients)"),
SUMIFS(CERV!$F:$F,CERV!$A:$A,C6510,CERV!$G:$G,D6510),
SUMIFS(CANSCRN!$F:$F,CANSCRN!$A:$A,C6510,CANSCRN!$G:$G,D6510))))))))))))</f>
        <v>0</v>
      </c>
    </row>
    <row r="6511" spans="1:6" x14ac:dyDescent="0.2">
      <c r="A6511" s="24" t="s">
        <v>107</v>
      </c>
      <c r="B6511" s="24" t="s">
        <v>101</v>
      </c>
      <c r="C6511" s="24" t="s">
        <v>60</v>
      </c>
      <c r="D6511" s="24">
        <v>2017</v>
      </c>
      <c r="E6511" s="24" t="s">
        <v>106</v>
      </c>
      <c r="F6511">
        <f>IF(AND(A6511="PSA Testing", E6511= "Utilization Rate (per 100,000 patients)"),
SUMIFS(PSA!$D:$D,PSA!$A:$A,C6511,PSA!$G:$G,D6511),
IF(AND(A6511="Colorectal Cancer Screening", E6511="Utilization Rate (per 100,000 patients)"),
SUMIFS(COL!$D:$D,COL!$A:$A,C6511,COL!$G:$G, D6511),
IF(AND(A6511="Cervical Cancer Screening", E6511="Utilization Rate (per 100,000 patients)"),
SUMIFS(CERV!$D:$D,CERV!$A:$A,C6511,CERV!$G:$G,D6511),
IF(AND(A6511="Cancer Screening for CKD patients", E6511="Utilization Rate (per 100,000 patients)"),
SUMIFS(CANSCRN!$D:$D,CANSCRN!$A:$A,C6511,CANSCRN!$G:$G,D6511),
IF(AND(A6511="PSA Testing", E6511="Cost per service ($USD)"),
SUMIFS(PSA!$E:$E,PSA!$A:$A,C6511,PSA!$G:$G,D6511),
IF(AND(A6511="Colorectal Cancer Screening", E6511="Cost per service ($USD)"),
SUMIFS(COL!$E:$E,COL!$A:$A,C6511,COL!$G:$G,D6511),
IF(AND(A6511="Cervical Cancer Screening", E6511="Cost per service ($USD)"),
SUMIFS(CERV!$E:$E,CERV!$A:$A,C6511,CERV!$G:$G,D6511),
IF(AND(A6511="Cancer Screening for CKD patients", E6511="Cost per service ($USD)"),
SUMIFS(CANSCRN!$E:$E,CANSCRN!$A:$A,C6511,CANSCRN!$G:$G,D6511),
IF(AND(A6511="PSA Testing", E6511="Total Expenditure ($USD per 100,000 patients)"),
SUMIFS(PSA!$F:$F,PSA!$A:$A,C6511,PSA!$G:$G,D6511),
IF(AND(A6511="Colorectal Cancer Screening", E6511="Total Expenditure ($USD per 100,000 patients)"),
SUMIFS(COL!$F:$F,COL!$A:$A,C6511,COL!$G:$G,D6511),
IF(AND(A6511="Cervical Cancer Screening", E6511="Total Expenditure ($USD per 100,000 patients)"),
SUMIFS(CERV!$F:$F,CERV!$A:$A,C6511,CERV!$G:$G,D6511),
SUMIFS(CANSCRN!$F:$F,CANSCRN!$A:$A,C6511,CANSCRN!$G:$G,D6511))))))))))))</f>
        <v>0</v>
      </c>
    </row>
    <row r="6512" spans="1:6" x14ac:dyDescent="0.2">
      <c r="A6512" s="24" t="s">
        <v>107</v>
      </c>
      <c r="B6512" s="24" t="s">
        <v>101</v>
      </c>
      <c r="C6512" s="24" t="s">
        <v>60</v>
      </c>
      <c r="D6512" s="24">
        <v>2018</v>
      </c>
      <c r="E6512" s="24" t="s">
        <v>106</v>
      </c>
      <c r="F6512">
        <f>IF(AND(A6512="PSA Testing", E6512= "Utilization Rate (per 100,000 patients)"),
SUMIFS(PSA!$D:$D,PSA!$A:$A,C6512,PSA!$G:$G,D6512),
IF(AND(A6512="Colorectal Cancer Screening", E6512="Utilization Rate (per 100,000 patients)"),
SUMIFS(COL!$D:$D,COL!$A:$A,C6512,COL!$G:$G, D6512),
IF(AND(A6512="Cervical Cancer Screening", E6512="Utilization Rate (per 100,000 patients)"),
SUMIFS(CERV!$D:$D,CERV!$A:$A,C6512,CERV!$G:$G,D6512),
IF(AND(A6512="Cancer Screening for CKD patients", E6512="Utilization Rate (per 100,000 patients)"),
SUMIFS(CANSCRN!$D:$D,CANSCRN!$A:$A,C6512,CANSCRN!$G:$G,D6512),
IF(AND(A6512="PSA Testing", E6512="Cost per service ($USD)"),
SUMIFS(PSA!$E:$E,PSA!$A:$A,C6512,PSA!$G:$G,D6512),
IF(AND(A6512="Colorectal Cancer Screening", E6512="Cost per service ($USD)"),
SUMIFS(COL!$E:$E,COL!$A:$A,C6512,COL!$G:$G,D6512),
IF(AND(A6512="Cervical Cancer Screening", E6512="Cost per service ($USD)"),
SUMIFS(CERV!$E:$E,CERV!$A:$A,C6512,CERV!$G:$G,D6512),
IF(AND(A6512="Cancer Screening for CKD patients", E6512="Cost per service ($USD)"),
SUMIFS(CANSCRN!$E:$E,CANSCRN!$A:$A,C6512,CANSCRN!$G:$G,D6512),
IF(AND(A6512="PSA Testing", E6512="Total Expenditure ($USD per 100,000 patients)"),
SUMIFS(PSA!$F:$F,PSA!$A:$A,C6512,PSA!$G:$G,D6512),
IF(AND(A6512="Colorectal Cancer Screening", E6512="Total Expenditure ($USD per 100,000 patients)"),
SUMIFS(COL!$F:$F,COL!$A:$A,C6512,COL!$G:$G,D6512),
IF(AND(A6512="Cervical Cancer Screening", E6512="Total Expenditure ($USD per 100,000 patients)"),
SUMIFS(CERV!$F:$F,CERV!$A:$A,C6512,CERV!$G:$G,D6512),
SUMIFS(CANSCRN!$F:$F,CANSCRN!$A:$A,C6512,CANSCRN!$G:$G,D6512))))))))))))</f>
        <v>222.62111110000001</v>
      </c>
    </row>
    <row r="6513" spans="1:6" x14ac:dyDescent="0.2">
      <c r="A6513" s="24" t="s">
        <v>107</v>
      </c>
      <c r="B6513" s="24" t="s">
        <v>101</v>
      </c>
      <c r="C6513" s="24" t="s">
        <v>60</v>
      </c>
      <c r="D6513" s="24">
        <v>2019</v>
      </c>
      <c r="E6513" s="24" t="s">
        <v>106</v>
      </c>
      <c r="F6513">
        <f>IF(AND(A6513="PSA Testing", E6513= "Utilization Rate (per 100,000 patients)"),
SUMIFS(PSA!$D:$D,PSA!$A:$A,C6513,PSA!$G:$G,D6513),
IF(AND(A6513="Colorectal Cancer Screening", E6513="Utilization Rate (per 100,000 patients)"),
SUMIFS(COL!$D:$D,COL!$A:$A,C6513,COL!$G:$G, D6513),
IF(AND(A6513="Cervical Cancer Screening", E6513="Utilization Rate (per 100,000 patients)"),
SUMIFS(CERV!$D:$D,CERV!$A:$A,C6513,CERV!$G:$G,D6513),
IF(AND(A6513="Cancer Screening for CKD patients", E6513="Utilization Rate (per 100,000 patients)"),
SUMIFS(CANSCRN!$D:$D,CANSCRN!$A:$A,C6513,CANSCRN!$G:$G,D6513),
IF(AND(A6513="PSA Testing", E6513="Cost per service ($USD)"),
SUMIFS(PSA!$E:$E,PSA!$A:$A,C6513,PSA!$G:$G,D6513),
IF(AND(A6513="Colorectal Cancer Screening", E6513="Cost per service ($USD)"),
SUMIFS(COL!$E:$E,COL!$A:$A,C6513,COL!$G:$G,D6513),
IF(AND(A6513="Cervical Cancer Screening", E6513="Cost per service ($USD)"),
SUMIFS(CERV!$E:$E,CERV!$A:$A,C6513,CERV!$G:$G,D6513),
IF(AND(A6513="Cancer Screening for CKD patients", E6513="Cost per service ($USD)"),
SUMIFS(CANSCRN!$E:$E,CANSCRN!$A:$A,C6513,CANSCRN!$G:$G,D6513),
IF(AND(A6513="PSA Testing", E6513="Total Expenditure ($USD per 100,000 patients)"),
SUMIFS(PSA!$F:$F,PSA!$A:$A,C6513,PSA!$G:$G,D6513),
IF(AND(A6513="Colorectal Cancer Screening", E6513="Total Expenditure ($USD per 100,000 patients)"),
SUMIFS(COL!$F:$F,COL!$A:$A,C6513,COL!$G:$G,D6513),
IF(AND(A6513="Cervical Cancer Screening", E6513="Total Expenditure ($USD per 100,000 patients)"),
SUMIFS(CERV!$F:$F,CERV!$A:$A,C6513,CERV!$G:$G,D6513),
SUMIFS(CANSCRN!$F:$F,CANSCRN!$A:$A,C6513,CANSCRN!$G:$G,D6513))))))))))))</f>
        <v>212.54400000000001</v>
      </c>
    </row>
    <row r="6514" spans="1:6" x14ac:dyDescent="0.2">
      <c r="A6514" s="24" t="s">
        <v>107</v>
      </c>
      <c r="B6514" s="24" t="s">
        <v>101</v>
      </c>
      <c r="C6514" s="24" t="s">
        <v>61</v>
      </c>
      <c r="D6514" s="24">
        <v>2009</v>
      </c>
      <c r="E6514" s="24" t="s">
        <v>106</v>
      </c>
      <c r="F6514">
        <f>IF(AND(A6514="PSA Testing", E6514= "Utilization Rate (per 100,000 patients)"),
SUMIFS(PSA!$D:$D,PSA!$A:$A,C6514,PSA!$G:$G,D6514),
IF(AND(A6514="Colorectal Cancer Screening", E6514="Utilization Rate (per 100,000 patients)"),
SUMIFS(COL!$D:$D,COL!$A:$A,C6514,COL!$G:$G, D6514),
IF(AND(A6514="Cervical Cancer Screening", E6514="Utilization Rate (per 100,000 patients)"),
SUMIFS(CERV!$D:$D,CERV!$A:$A,C6514,CERV!$G:$G,D6514),
IF(AND(A6514="Cancer Screening for CKD patients", E6514="Utilization Rate (per 100,000 patients)"),
SUMIFS(CANSCRN!$D:$D,CANSCRN!$A:$A,C6514,CANSCRN!$G:$G,D6514),
IF(AND(A6514="PSA Testing", E6514="Cost per service ($USD)"),
SUMIFS(PSA!$E:$E,PSA!$A:$A,C6514,PSA!$G:$G,D6514),
IF(AND(A6514="Colorectal Cancer Screening", E6514="Cost per service ($USD)"),
SUMIFS(COL!$E:$E,COL!$A:$A,C6514,COL!$G:$G,D6514),
IF(AND(A6514="Cervical Cancer Screening", E6514="Cost per service ($USD)"),
SUMIFS(CERV!$E:$E,CERV!$A:$A,C6514,CERV!$G:$G,D6514),
IF(AND(A6514="Cancer Screening for CKD patients", E6514="Cost per service ($USD)"),
SUMIFS(CANSCRN!$E:$E,CANSCRN!$A:$A,C6514,CANSCRN!$G:$G,D6514),
IF(AND(A6514="PSA Testing", E6514="Total Expenditure ($USD per 100,000 patients)"),
SUMIFS(PSA!$F:$F,PSA!$A:$A,C6514,PSA!$G:$G,D6514),
IF(AND(A6514="Colorectal Cancer Screening", E6514="Total Expenditure ($USD per 100,000 patients)"),
SUMIFS(COL!$F:$F,COL!$A:$A,C6514,COL!$G:$G,D6514),
IF(AND(A6514="Cervical Cancer Screening", E6514="Total Expenditure ($USD per 100,000 patients)"),
SUMIFS(CERV!$F:$F,CERV!$A:$A,C6514,CERV!$G:$G,D6514),
SUMIFS(CANSCRN!$F:$F,CANSCRN!$A:$A,C6514,CANSCRN!$G:$G,D6514))))))))))))</f>
        <v>84.913356890000003</v>
      </c>
    </row>
    <row r="6515" spans="1:6" x14ac:dyDescent="0.2">
      <c r="A6515" s="24" t="s">
        <v>107</v>
      </c>
      <c r="B6515" s="24" t="s">
        <v>101</v>
      </c>
      <c r="C6515" s="24" t="s">
        <v>61</v>
      </c>
      <c r="D6515" s="24">
        <v>2010</v>
      </c>
      <c r="E6515" s="24" t="s">
        <v>106</v>
      </c>
      <c r="F6515">
        <f>IF(AND(A6515="PSA Testing", E6515= "Utilization Rate (per 100,000 patients)"),
SUMIFS(PSA!$D:$D,PSA!$A:$A,C6515,PSA!$G:$G,D6515),
IF(AND(A6515="Colorectal Cancer Screening", E6515="Utilization Rate (per 100,000 patients)"),
SUMIFS(COL!$D:$D,COL!$A:$A,C6515,COL!$G:$G, D6515),
IF(AND(A6515="Cervical Cancer Screening", E6515="Utilization Rate (per 100,000 patients)"),
SUMIFS(CERV!$D:$D,CERV!$A:$A,C6515,CERV!$G:$G,D6515),
IF(AND(A6515="Cancer Screening for CKD patients", E6515="Utilization Rate (per 100,000 patients)"),
SUMIFS(CANSCRN!$D:$D,CANSCRN!$A:$A,C6515,CANSCRN!$G:$G,D6515),
IF(AND(A6515="PSA Testing", E6515="Cost per service ($USD)"),
SUMIFS(PSA!$E:$E,PSA!$A:$A,C6515,PSA!$G:$G,D6515),
IF(AND(A6515="Colorectal Cancer Screening", E6515="Cost per service ($USD)"),
SUMIFS(COL!$E:$E,COL!$A:$A,C6515,COL!$G:$G,D6515),
IF(AND(A6515="Cervical Cancer Screening", E6515="Cost per service ($USD)"),
SUMIFS(CERV!$E:$E,CERV!$A:$A,C6515,CERV!$G:$G,D6515),
IF(AND(A6515="Cancer Screening for CKD patients", E6515="Cost per service ($USD)"),
SUMIFS(CANSCRN!$E:$E,CANSCRN!$A:$A,C6515,CANSCRN!$G:$G,D6515),
IF(AND(A6515="PSA Testing", E6515="Total Expenditure ($USD per 100,000 patients)"),
SUMIFS(PSA!$F:$F,PSA!$A:$A,C6515,PSA!$G:$G,D6515),
IF(AND(A6515="Colorectal Cancer Screening", E6515="Total Expenditure ($USD per 100,000 patients)"),
SUMIFS(COL!$F:$F,COL!$A:$A,C6515,COL!$G:$G,D6515),
IF(AND(A6515="Cervical Cancer Screening", E6515="Total Expenditure ($USD per 100,000 patients)"),
SUMIFS(CERV!$F:$F,CERV!$A:$A,C6515,CERV!$G:$G,D6515),
SUMIFS(CANSCRN!$F:$F,CANSCRN!$A:$A,C6515,CANSCRN!$G:$G,D6515))))))))))))</f>
        <v>71.659551570000005</v>
      </c>
    </row>
    <row r="6516" spans="1:6" x14ac:dyDescent="0.2">
      <c r="A6516" s="24" t="s">
        <v>107</v>
      </c>
      <c r="B6516" s="24" t="s">
        <v>101</v>
      </c>
      <c r="C6516" s="24" t="s">
        <v>61</v>
      </c>
      <c r="D6516" s="24">
        <v>2011</v>
      </c>
      <c r="E6516" s="24" t="s">
        <v>106</v>
      </c>
      <c r="F6516">
        <f>IF(AND(A6516="PSA Testing", E6516= "Utilization Rate (per 100,000 patients)"),
SUMIFS(PSA!$D:$D,PSA!$A:$A,C6516,PSA!$G:$G,D6516),
IF(AND(A6516="Colorectal Cancer Screening", E6516="Utilization Rate (per 100,000 patients)"),
SUMIFS(COL!$D:$D,COL!$A:$A,C6516,COL!$G:$G, D6516),
IF(AND(A6516="Cervical Cancer Screening", E6516="Utilization Rate (per 100,000 patients)"),
SUMIFS(CERV!$D:$D,CERV!$A:$A,C6516,CERV!$G:$G,D6516),
IF(AND(A6516="Cancer Screening for CKD patients", E6516="Utilization Rate (per 100,000 patients)"),
SUMIFS(CANSCRN!$D:$D,CANSCRN!$A:$A,C6516,CANSCRN!$G:$G,D6516),
IF(AND(A6516="PSA Testing", E6516="Cost per service ($USD)"),
SUMIFS(PSA!$E:$E,PSA!$A:$A,C6516,PSA!$G:$G,D6516),
IF(AND(A6516="Colorectal Cancer Screening", E6516="Cost per service ($USD)"),
SUMIFS(COL!$E:$E,COL!$A:$A,C6516,COL!$G:$G,D6516),
IF(AND(A6516="Cervical Cancer Screening", E6516="Cost per service ($USD)"),
SUMIFS(CERV!$E:$E,CERV!$A:$A,C6516,CERV!$G:$G,D6516),
IF(AND(A6516="Cancer Screening for CKD patients", E6516="Cost per service ($USD)"),
SUMIFS(CANSCRN!$E:$E,CANSCRN!$A:$A,C6516,CANSCRN!$G:$G,D6516),
IF(AND(A6516="PSA Testing", E6516="Total Expenditure ($USD per 100,000 patients)"),
SUMIFS(PSA!$F:$F,PSA!$A:$A,C6516,PSA!$G:$G,D6516),
IF(AND(A6516="Colorectal Cancer Screening", E6516="Total Expenditure ($USD per 100,000 patients)"),
SUMIFS(COL!$F:$F,COL!$A:$A,C6516,COL!$G:$G,D6516),
IF(AND(A6516="Cervical Cancer Screening", E6516="Total Expenditure ($USD per 100,000 patients)"),
SUMIFS(CERV!$F:$F,CERV!$A:$A,C6516,CERV!$G:$G,D6516),
SUMIFS(CANSCRN!$F:$F,CANSCRN!$A:$A,C6516,CANSCRN!$G:$G,D6516))))))))))))</f>
        <v>110.16398409999999</v>
      </c>
    </row>
    <row r="6517" spans="1:6" x14ac:dyDescent="0.2">
      <c r="A6517" s="24" t="s">
        <v>107</v>
      </c>
      <c r="B6517" s="24" t="s">
        <v>101</v>
      </c>
      <c r="C6517" s="24" t="s">
        <v>61</v>
      </c>
      <c r="D6517" s="24">
        <v>2012</v>
      </c>
      <c r="E6517" s="24" t="s">
        <v>106</v>
      </c>
      <c r="F6517">
        <f>IF(AND(A6517="PSA Testing", E6517= "Utilization Rate (per 100,000 patients)"),
SUMIFS(PSA!$D:$D,PSA!$A:$A,C6517,PSA!$G:$G,D6517),
IF(AND(A6517="Colorectal Cancer Screening", E6517="Utilization Rate (per 100,000 patients)"),
SUMIFS(COL!$D:$D,COL!$A:$A,C6517,COL!$G:$G, D6517),
IF(AND(A6517="Cervical Cancer Screening", E6517="Utilization Rate (per 100,000 patients)"),
SUMIFS(CERV!$D:$D,CERV!$A:$A,C6517,CERV!$G:$G,D6517),
IF(AND(A6517="Cancer Screening for CKD patients", E6517="Utilization Rate (per 100,000 patients)"),
SUMIFS(CANSCRN!$D:$D,CANSCRN!$A:$A,C6517,CANSCRN!$G:$G,D6517),
IF(AND(A6517="PSA Testing", E6517="Cost per service ($USD)"),
SUMIFS(PSA!$E:$E,PSA!$A:$A,C6517,PSA!$G:$G,D6517),
IF(AND(A6517="Colorectal Cancer Screening", E6517="Cost per service ($USD)"),
SUMIFS(COL!$E:$E,COL!$A:$A,C6517,COL!$G:$G,D6517),
IF(AND(A6517="Cervical Cancer Screening", E6517="Cost per service ($USD)"),
SUMIFS(CERV!$E:$E,CERV!$A:$A,C6517,CERV!$G:$G,D6517),
IF(AND(A6517="Cancer Screening for CKD patients", E6517="Cost per service ($USD)"),
SUMIFS(CANSCRN!$E:$E,CANSCRN!$A:$A,C6517,CANSCRN!$G:$G,D6517),
IF(AND(A6517="PSA Testing", E6517="Total Expenditure ($USD per 100,000 patients)"),
SUMIFS(PSA!$F:$F,PSA!$A:$A,C6517,PSA!$G:$G,D6517),
IF(AND(A6517="Colorectal Cancer Screening", E6517="Total Expenditure ($USD per 100,000 patients)"),
SUMIFS(COL!$F:$F,COL!$A:$A,C6517,COL!$G:$G,D6517),
IF(AND(A6517="Cervical Cancer Screening", E6517="Total Expenditure ($USD per 100,000 patients)"),
SUMIFS(CERV!$F:$F,CERV!$A:$A,C6517,CERV!$G:$G,D6517),
SUMIFS(CANSCRN!$F:$F,CANSCRN!$A:$A,C6517,CANSCRN!$G:$G,D6517))))))))))))</f>
        <v>96.090944059999998</v>
      </c>
    </row>
    <row r="6518" spans="1:6" x14ac:dyDescent="0.2">
      <c r="A6518" s="24" t="s">
        <v>107</v>
      </c>
      <c r="B6518" s="24" t="s">
        <v>101</v>
      </c>
      <c r="C6518" s="24" t="s">
        <v>61</v>
      </c>
      <c r="D6518" s="24">
        <v>2013</v>
      </c>
      <c r="E6518" s="24" t="s">
        <v>106</v>
      </c>
      <c r="F6518">
        <f>IF(AND(A6518="PSA Testing", E6518= "Utilization Rate (per 100,000 patients)"),
SUMIFS(PSA!$D:$D,PSA!$A:$A,C6518,PSA!$G:$G,D6518),
IF(AND(A6518="Colorectal Cancer Screening", E6518="Utilization Rate (per 100,000 patients)"),
SUMIFS(COL!$D:$D,COL!$A:$A,C6518,COL!$G:$G, D6518),
IF(AND(A6518="Cervical Cancer Screening", E6518="Utilization Rate (per 100,000 patients)"),
SUMIFS(CERV!$D:$D,CERV!$A:$A,C6518,CERV!$G:$G,D6518),
IF(AND(A6518="Cancer Screening for CKD patients", E6518="Utilization Rate (per 100,000 patients)"),
SUMIFS(CANSCRN!$D:$D,CANSCRN!$A:$A,C6518,CANSCRN!$G:$G,D6518),
IF(AND(A6518="PSA Testing", E6518="Cost per service ($USD)"),
SUMIFS(PSA!$E:$E,PSA!$A:$A,C6518,PSA!$G:$G,D6518),
IF(AND(A6518="Colorectal Cancer Screening", E6518="Cost per service ($USD)"),
SUMIFS(COL!$E:$E,COL!$A:$A,C6518,COL!$G:$G,D6518),
IF(AND(A6518="Cervical Cancer Screening", E6518="Cost per service ($USD)"),
SUMIFS(CERV!$E:$E,CERV!$A:$A,C6518,CERV!$G:$G,D6518),
IF(AND(A6518="Cancer Screening for CKD patients", E6518="Cost per service ($USD)"),
SUMIFS(CANSCRN!$E:$E,CANSCRN!$A:$A,C6518,CANSCRN!$G:$G,D6518),
IF(AND(A6518="PSA Testing", E6518="Total Expenditure ($USD per 100,000 patients)"),
SUMIFS(PSA!$F:$F,PSA!$A:$A,C6518,PSA!$G:$G,D6518),
IF(AND(A6518="Colorectal Cancer Screening", E6518="Total Expenditure ($USD per 100,000 patients)"),
SUMIFS(COL!$F:$F,COL!$A:$A,C6518,COL!$G:$G,D6518),
IF(AND(A6518="Cervical Cancer Screening", E6518="Total Expenditure ($USD per 100,000 patients)"),
SUMIFS(CERV!$F:$F,CERV!$A:$A,C6518,CERV!$G:$G,D6518),
SUMIFS(CANSCRN!$F:$F,CANSCRN!$A:$A,C6518,CANSCRN!$G:$G,D6518))))))))))))</f>
        <v>128.3680478</v>
      </c>
    </row>
    <row r="6519" spans="1:6" x14ac:dyDescent="0.2">
      <c r="A6519" s="24" t="s">
        <v>107</v>
      </c>
      <c r="B6519" s="24" t="s">
        <v>101</v>
      </c>
      <c r="C6519" s="24" t="s">
        <v>61</v>
      </c>
      <c r="D6519" s="24">
        <v>2014</v>
      </c>
      <c r="E6519" s="24" t="s">
        <v>106</v>
      </c>
      <c r="F6519">
        <f>IF(AND(A6519="PSA Testing", E6519= "Utilization Rate (per 100,000 patients)"),
SUMIFS(PSA!$D:$D,PSA!$A:$A,C6519,PSA!$G:$G,D6519),
IF(AND(A6519="Colorectal Cancer Screening", E6519="Utilization Rate (per 100,000 patients)"),
SUMIFS(COL!$D:$D,COL!$A:$A,C6519,COL!$G:$G, D6519),
IF(AND(A6519="Cervical Cancer Screening", E6519="Utilization Rate (per 100,000 patients)"),
SUMIFS(CERV!$D:$D,CERV!$A:$A,C6519,CERV!$G:$G,D6519),
IF(AND(A6519="Cancer Screening for CKD patients", E6519="Utilization Rate (per 100,000 patients)"),
SUMIFS(CANSCRN!$D:$D,CANSCRN!$A:$A,C6519,CANSCRN!$G:$G,D6519),
IF(AND(A6519="PSA Testing", E6519="Cost per service ($USD)"),
SUMIFS(PSA!$E:$E,PSA!$A:$A,C6519,PSA!$G:$G,D6519),
IF(AND(A6519="Colorectal Cancer Screening", E6519="Cost per service ($USD)"),
SUMIFS(COL!$E:$E,COL!$A:$A,C6519,COL!$G:$G,D6519),
IF(AND(A6519="Cervical Cancer Screening", E6519="Cost per service ($USD)"),
SUMIFS(CERV!$E:$E,CERV!$A:$A,C6519,CERV!$G:$G,D6519),
IF(AND(A6519="Cancer Screening for CKD patients", E6519="Cost per service ($USD)"),
SUMIFS(CANSCRN!$E:$E,CANSCRN!$A:$A,C6519,CANSCRN!$G:$G,D6519),
IF(AND(A6519="PSA Testing", E6519="Total Expenditure ($USD per 100,000 patients)"),
SUMIFS(PSA!$F:$F,PSA!$A:$A,C6519,PSA!$G:$G,D6519),
IF(AND(A6519="Colorectal Cancer Screening", E6519="Total Expenditure ($USD per 100,000 patients)"),
SUMIFS(COL!$F:$F,COL!$A:$A,C6519,COL!$G:$G,D6519),
IF(AND(A6519="Cervical Cancer Screening", E6519="Total Expenditure ($USD per 100,000 patients)"),
SUMIFS(CERV!$F:$F,CERV!$A:$A,C6519,CERV!$G:$G,D6519),
SUMIFS(CANSCRN!$F:$F,CANSCRN!$A:$A,C6519,CANSCRN!$G:$G,D6519))))))))))))</f>
        <v>117.63475939999999</v>
      </c>
    </row>
    <row r="6520" spans="1:6" x14ac:dyDescent="0.2">
      <c r="A6520" s="24" t="s">
        <v>107</v>
      </c>
      <c r="B6520" s="24" t="s">
        <v>101</v>
      </c>
      <c r="C6520" s="24" t="s">
        <v>61</v>
      </c>
      <c r="D6520" s="24">
        <v>2015</v>
      </c>
      <c r="E6520" s="24" t="s">
        <v>106</v>
      </c>
      <c r="F6520">
        <f>IF(AND(A6520="PSA Testing", E6520= "Utilization Rate (per 100,000 patients)"),
SUMIFS(PSA!$D:$D,PSA!$A:$A,C6520,PSA!$G:$G,D6520),
IF(AND(A6520="Colorectal Cancer Screening", E6520="Utilization Rate (per 100,000 patients)"),
SUMIFS(COL!$D:$D,COL!$A:$A,C6520,COL!$G:$G, D6520),
IF(AND(A6520="Cervical Cancer Screening", E6520="Utilization Rate (per 100,000 patients)"),
SUMIFS(CERV!$D:$D,CERV!$A:$A,C6520,CERV!$G:$G,D6520),
IF(AND(A6520="Cancer Screening for CKD patients", E6520="Utilization Rate (per 100,000 patients)"),
SUMIFS(CANSCRN!$D:$D,CANSCRN!$A:$A,C6520,CANSCRN!$G:$G,D6520),
IF(AND(A6520="PSA Testing", E6520="Cost per service ($USD)"),
SUMIFS(PSA!$E:$E,PSA!$A:$A,C6520,PSA!$G:$G,D6520),
IF(AND(A6520="Colorectal Cancer Screening", E6520="Cost per service ($USD)"),
SUMIFS(COL!$E:$E,COL!$A:$A,C6520,COL!$G:$G,D6520),
IF(AND(A6520="Cervical Cancer Screening", E6520="Cost per service ($USD)"),
SUMIFS(CERV!$E:$E,CERV!$A:$A,C6520,CERV!$G:$G,D6520),
IF(AND(A6520="Cancer Screening for CKD patients", E6520="Cost per service ($USD)"),
SUMIFS(CANSCRN!$E:$E,CANSCRN!$A:$A,C6520,CANSCRN!$G:$G,D6520),
IF(AND(A6520="PSA Testing", E6520="Total Expenditure ($USD per 100,000 patients)"),
SUMIFS(PSA!$F:$F,PSA!$A:$A,C6520,PSA!$G:$G,D6520),
IF(AND(A6520="Colorectal Cancer Screening", E6520="Total Expenditure ($USD per 100,000 patients)"),
SUMIFS(COL!$F:$F,COL!$A:$A,C6520,COL!$G:$G,D6520),
IF(AND(A6520="Cervical Cancer Screening", E6520="Total Expenditure ($USD per 100,000 patients)"),
SUMIFS(CERV!$F:$F,CERV!$A:$A,C6520,CERV!$G:$G,D6520),
SUMIFS(CANSCRN!$F:$F,CANSCRN!$A:$A,C6520,CANSCRN!$G:$G,D6520))))))))))))</f>
        <v>137.39804229999999</v>
      </c>
    </row>
    <row r="6521" spans="1:6" x14ac:dyDescent="0.2">
      <c r="A6521" s="24" t="s">
        <v>107</v>
      </c>
      <c r="B6521" s="24" t="s">
        <v>101</v>
      </c>
      <c r="C6521" s="24" t="s">
        <v>61</v>
      </c>
      <c r="D6521" s="24">
        <v>2016</v>
      </c>
      <c r="E6521" s="24" t="s">
        <v>106</v>
      </c>
      <c r="F6521">
        <f>IF(AND(A6521="PSA Testing", E6521= "Utilization Rate (per 100,000 patients)"),
SUMIFS(PSA!$D:$D,PSA!$A:$A,C6521,PSA!$G:$G,D6521),
IF(AND(A6521="Colorectal Cancer Screening", E6521="Utilization Rate (per 100,000 patients)"),
SUMIFS(COL!$D:$D,COL!$A:$A,C6521,COL!$G:$G, D6521),
IF(AND(A6521="Cervical Cancer Screening", E6521="Utilization Rate (per 100,000 patients)"),
SUMIFS(CERV!$D:$D,CERV!$A:$A,C6521,CERV!$G:$G,D6521),
IF(AND(A6521="Cancer Screening for CKD patients", E6521="Utilization Rate (per 100,000 patients)"),
SUMIFS(CANSCRN!$D:$D,CANSCRN!$A:$A,C6521,CANSCRN!$G:$G,D6521),
IF(AND(A6521="PSA Testing", E6521="Cost per service ($USD)"),
SUMIFS(PSA!$E:$E,PSA!$A:$A,C6521,PSA!$G:$G,D6521),
IF(AND(A6521="Colorectal Cancer Screening", E6521="Cost per service ($USD)"),
SUMIFS(COL!$E:$E,COL!$A:$A,C6521,COL!$G:$G,D6521),
IF(AND(A6521="Cervical Cancer Screening", E6521="Cost per service ($USD)"),
SUMIFS(CERV!$E:$E,CERV!$A:$A,C6521,CERV!$G:$G,D6521),
IF(AND(A6521="Cancer Screening for CKD patients", E6521="Cost per service ($USD)"),
SUMIFS(CANSCRN!$E:$E,CANSCRN!$A:$A,C6521,CANSCRN!$G:$G,D6521),
IF(AND(A6521="PSA Testing", E6521="Total Expenditure ($USD per 100,000 patients)"),
SUMIFS(PSA!$F:$F,PSA!$A:$A,C6521,PSA!$G:$G,D6521),
IF(AND(A6521="Colorectal Cancer Screening", E6521="Total Expenditure ($USD per 100,000 patients)"),
SUMIFS(COL!$F:$F,COL!$A:$A,C6521,COL!$G:$G,D6521),
IF(AND(A6521="Cervical Cancer Screening", E6521="Total Expenditure ($USD per 100,000 patients)"),
SUMIFS(CERV!$F:$F,CERV!$A:$A,C6521,CERV!$G:$G,D6521),
SUMIFS(CANSCRN!$F:$F,CANSCRN!$A:$A,C6521,CANSCRN!$G:$G,D6521))))))))))))</f>
        <v>175.1693296</v>
      </c>
    </row>
    <row r="6522" spans="1:6" x14ac:dyDescent="0.2">
      <c r="A6522" s="24" t="s">
        <v>107</v>
      </c>
      <c r="B6522" s="24" t="s">
        <v>101</v>
      </c>
      <c r="C6522" s="24" t="s">
        <v>61</v>
      </c>
      <c r="D6522" s="24">
        <v>2017</v>
      </c>
      <c r="E6522" s="24" t="s">
        <v>106</v>
      </c>
      <c r="F6522">
        <f>IF(AND(A6522="PSA Testing", E6522= "Utilization Rate (per 100,000 patients)"),
SUMIFS(PSA!$D:$D,PSA!$A:$A,C6522,PSA!$G:$G,D6522),
IF(AND(A6522="Colorectal Cancer Screening", E6522="Utilization Rate (per 100,000 patients)"),
SUMIFS(COL!$D:$D,COL!$A:$A,C6522,COL!$G:$G, D6522),
IF(AND(A6522="Cervical Cancer Screening", E6522="Utilization Rate (per 100,000 patients)"),
SUMIFS(CERV!$D:$D,CERV!$A:$A,C6522,CERV!$G:$G,D6522),
IF(AND(A6522="Cancer Screening for CKD patients", E6522="Utilization Rate (per 100,000 patients)"),
SUMIFS(CANSCRN!$D:$D,CANSCRN!$A:$A,C6522,CANSCRN!$G:$G,D6522),
IF(AND(A6522="PSA Testing", E6522="Cost per service ($USD)"),
SUMIFS(PSA!$E:$E,PSA!$A:$A,C6522,PSA!$G:$G,D6522),
IF(AND(A6522="Colorectal Cancer Screening", E6522="Cost per service ($USD)"),
SUMIFS(COL!$E:$E,COL!$A:$A,C6522,COL!$G:$G,D6522),
IF(AND(A6522="Cervical Cancer Screening", E6522="Cost per service ($USD)"),
SUMIFS(CERV!$E:$E,CERV!$A:$A,C6522,CERV!$G:$G,D6522),
IF(AND(A6522="Cancer Screening for CKD patients", E6522="Cost per service ($USD)"),
SUMIFS(CANSCRN!$E:$E,CANSCRN!$A:$A,C6522,CANSCRN!$G:$G,D6522),
IF(AND(A6522="PSA Testing", E6522="Total Expenditure ($USD per 100,000 patients)"),
SUMIFS(PSA!$F:$F,PSA!$A:$A,C6522,PSA!$G:$G,D6522),
IF(AND(A6522="Colorectal Cancer Screening", E6522="Total Expenditure ($USD per 100,000 patients)"),
SUMIFS(COL!$F:$F,COL!$A:$A,C6522,COL!$G:$G,D6522),
IF(AND(A6522="Cervical Cancer Screening", E6522="Total Expenditure ($USD per 100,000 patients)"),
SUMIFS(CERV!$F:$F,CERV!$A:$A,C6522,CERV!$G:$G,D6522),
SUMIFS(CANSCRN!$F:$F,CANSCRN!$A:$A,C6522,CANSCRN!$G:$G,D6522))))))))))))</f>
        <v>136.63464450000001</v>
      </c>
    </row>
    <row r="6523" spans="1:6" x14ac:dyDescent="0.2">
      <c r="A6523" s="24" t="s">
        <v>107</v>
      </c>
      <c r="B6523" s="24" t="s">
        <v>101</v>
      </c>
      <c r="C6523" s="24" t="s">
        <v>61</v>
      </c>
      <c r="D6523" s="24">
        <v>2018</v>
      </c>
      <c r="E6523" s="24" t="s">
        <v>106</v>
      </c>
      <c r="F6523">
        <f>IF(AND(A6523="PSA Testing", E6523= "Utilization Rate (per 100,000 patients)"),
SUMIFS(PSA!$D:$D,PSA!$A:$A,C6523,PSA!$G:$G,D6523),
IF(AND(A6523="Colorectal Cancer Screening", E6523="Utilization Rate (per 100,000 patients)"),
SUMIFS(COL!$D:$D,COL!$A:$A,C6523,COL!$G:$G, D6523),
IF(AND(A6523="Cervical Cancer Screening", E6523="Utilization Rate (per 100,000 patients)"),
SUMIFS(CERV!$D:$D,CERV!$A:$A,C6523,CERV!$G:$G,D6523),
IF(AND(A6523="Cancer Screening for CKD patients", E6523="Utilization Rate (per 100,000 patients)"),
SUMIFS(CANSCRN!$D:$D,CANSCRN!$A:$A,C6523,CANSCRN!$G:$G,D6523),
IF(AND(A6523="PSA Testing", E6523="Cost per service ($USD)"),
SUMIFS(PSA!$E:$E,PSA!$A:$A,C6523,PSA!$G:$G,D6523),
IF(AND(A6523="Colorectal Cancer Screening", E6523="Cost per service ($USD)"),
SUMIFS(COL!$E:$E,COL!$A:$A,C6523,COL!$G:$G,D6523),
IF(AND(A6523="Cervical Cancer Screening", E6523="Cost per service ($USD)"),
SUMIFS(CERV!$E:$E,CERV!$A:$A,C6523,CERV!$G:$G,D6523),
IF(AND(A6523="Cancer Screening for CKD patients", E6523="Cost per service ($USD)"),
SUMIFS(CANSCRN!$E:$E,CANSCRN!$A:$A,C6523,CANSCRN!$G:$G,D6523),
IF(AND(A6523="PSA Testing", E6523="Total Expenditure ($USD per 100,000 patients)"),
SUMIFS(PSA!$F:$F,PSA!$A:$A,C6523,PSA!$G:$G,D6523),
IF(AND(A6523="Colorectal Cancer Screening", E6523="Total Expenditure ($USD per 100,000 patients)"),
SUMIFS(COL!$F:$F,COL!$A:$A,C6523,COL!$G:$G,D6523),
IF(AND(A6523="Cervical Cancer Screening", E6523="Total Expenditure ($USD per 100,000 patients)"),
SUMIFS(CERV!$F:$F,CERV!$A:$A,C6523,CERV!$G:$G,D6523),
SUMIFS(CANSCRN!$F:$F,CANSCRN!$A:$A,C6523,CANSCRN!$G:$G,D6523))))))))))))</f>
        <v>163.01354839999999</v>
      </c>
    </row>
    <row r="6524" spans="1:6" x14ac:dyDescent="0.2">
      <c r="A6524" s="24" t="s">
        <v>107</v>
      </c>
      <c r="B6524" s="24" t="s">
        <v>101</v>
      </c>
      <c r="C6524" s="24" t="s">
        <v>61</v>
      </c>
      <c r="D6524" s="24">
        <v>2019</v>
      </c>
      <c r="E6524" s="24" t="s">
        <v>106</v>
      </c>
      <c r="F6524">
        <f>IF(AND(A6524="PSA Testing", E6524= "Utilization Rate (per 100,000 patients)"),
SUMIFS(PSA!$D:$D,PSA!$A:$A,C6524,PSA!$G:$G,D6524),
IF(AND(A6524="Colorectal Cancer Screening", E6524="Utilization Rate (per 100,000 patients)"),
SUMIFS(COL!$D:$D,COL!$A:$A,C6524,COL!$G:$G, D6524),
IF(AND(A6524="Cervical Cancer Screening", E6524="Utilization Rate (per 100,000 patients)"),
SUMIFS(CERV!$D:$D,CERV!$A:$A,C6524,CERV!$G:$G,D6524),
IF(AND(A6524="Cancer Screening for CKD patients", E6524="Utilization Rate (per 100,000 patients)"),
SUMIFS(CANSCRN!$D:$D,CANSCRN!$A:$A,C6524,CANSCRN!$G:$G,D6524),
IF(AND(A6524="PSA Testing", E6524="Cost per service ($USD)"),
SUMIFS(PSA!$E:$E,PSA!$A:$A,C6524,PSA!$G:$G,D6524),
IF(AND(A6524="Colorectal Cancer Screening", E6524="Cost per service ($USD)"),
SUMIFS(COL!$E:$E,COL!$A:$A,C6524,COL!$G:$G,D6524),
IF(AND(A6524="Cervical Cancer Screening", E6524="Cost per service ($USD)"),
SUMIFS(CERV!$E:$E,CERV!$A:$A,C6524,CERV!$G:$G,D6524),
IF(AND(A6524="Cancer Screening for CKD patients", E6524="Cost per service ($USD)"),
SUMIFS(CANSCRN!$E:$E,CANSCRN!$A:$A,C6524,CANSCRN!$G:$G,D6524),
IF(AND(A6524="PSA Testing", E6524="Total Expenditure ($USD per 100,000 patients)"),
SUMIFS(PSA!$F:$F,PSA!$A:$A,C6524,PSA!$G:$G,D6524),
IF(AND(A6524="Colorectal Cancer Screening", E6524="Total Expenditure ($USD per 100,000 patients)"),
SUMIFS(COL!$F:$F,COL!$A:$A,C6524,COL!$G:$G,D6524),
IF(AND(A6524="Cervical Cancer Screening", E6524="Total Expenditure ($USD per 100,000 patients)"),
SUMIFS(CERV!$F:$F,CERV!$A:$A,C6524,CERV!$G:$G,D6524),
SUMIFS(CANSCRN!$F:$F,CANSCRN!$A:$A,C6524,CANSCRN!$G:$G,D6524))))))))))))</f>
        <v>91.32081633</v>
      </c>
    </row>
    <row r="6525" spans="1:6" x14ac:dyDescent="0.2">
      <c r="A6525" s="24" t="s">
        <v>107</v>
      </c>
      <c r="B6525" s="24" t="s">
        <v>101</v>
      </c>
      <c r="C6525" s="24" t="s">
        <v>62</v>
      </c>
      <c r="D6525" s="24">
        <v>2009</v>
      </c>
      <c r="E6525" s="24" t="s">
        <v>106</v>
      </c>
      <c r="F6525">
        <f>IF(AND(A6525="PSA Testing", E6525= "Utilization Rate (per 100,000 patients)"),
SUMIFS(PSA!$D:$D,PSA!$A:$A,C6525,PSA!$G:$G,D6525),
IF(AND(A6525="Colorectal Cancer Screening", E6525="Utilization Rate (per 100,000 patients)"),
SUMIFS(COL!$D:$D,COL!$A:$A,C6525,COL!$G:$G, D6525),
IF(AND(A6525="Cervical Cancer Screening", E6525="Utilization Rate (per 100,000 patients)"),
SUMIFS(CERV!$D:$D,CERV!$A:$A,C6525,CERV!$G:$G,D6525),
IF(AND(A6525="Cancer Screening for CKD patients", E6525="Utilization Rate (per 100,000 patients)"),
SUMIFS(CANSCRN!$D:$D,CANSCRN!$A:$A,C6525,CANSCRN!$G:$G,D6525),
IF(AND(A6525="PSA Testing", E6525="Cost per service ($USD)"),
SUMIFS(PSA!$E:$E,PSA!$A:$A,C6525,PSA!$G:$G,D6525),
IF(AND(A6525="Colorectal Cancer Screening", E6525="Cost per service ($USD)"),
SUMIFS(COL!$E:$E,COL!$A:$A,C6525,COL!$G:$G,D6525),
IF(AND(A6525="Cervical Cancer Screening", E6525="Cost per service ($USD)"),
SUMIFS(CERV!$E:$E,CERV!$A:$A,C6525,CERV!$G:$G,D6525),
IF(AND(A6525="Cancer Screening for CKD patients", E6525="Cost per service ($USD)"),
SUMIFS(CANSCRN!$E:$E,CANSCRN!$A:$A,C6525,CANSCRN!$G:$G,D6525),
IF(AND(A6525="PSA Testing", E6525="Total Expenditure ($USD per 100,000 patients)"),
SUMIFS(PSA!$F:$F,PSA!$A:$A,C6525,PSA!$G:$G,D6525),
IF(AND(A6525="Colorectal Cancer Screening", E6525="Total Expenditure ($USD per 100,000 patients)"),
SUMIFS(COL!$F:$F,COL!$A:$A,C6525,COL!$G:$G,D6525),
IF(AND(A6525="Cervical Cancer Screening", E6525="Total Expenditure ($USD per 100,000 patients)"),
SUMIFS(CERV!$F:$F,CERV!$A:$A,C6525,CERV!$G:$G,D6525),
SUMIFS(CANSCRN!$F:$F,CANSCRN!$A:$A,C6525,CANSCRN!$G:$G,D6525))))))))))))</f>
        <v>153.685</v>
      </c>
    </row>
    <row r="6526" spans="1:6" x14ac:dyDescent="0.2">
      <c r="A6526" s="24" t="s">
        <v>107</v>
      </c>
      <c r="B6526" s="24" t="s">
        <v>101</v>
      </c>
      <c r="C6526" s="24" t="s">
        <v>62</v>
      </c>
      <c r="D6526" s="24">
        <v>2010</v>
      </c>
      <c r="E6526" s="24" t="s">
        <v>106</v>
      </c>
      <c r="F6526">
        <f>IF(AND(A6526="PSA Testing", E6526= "Utilization Rate (per 100,000 patients)"),
SUMIFS(PSA!$D:$D,PSA!$A:$A,C6526,PSA!$G:$G,D6526),
IF(AND(A6526="Colorectal Cancer Screening", E6526="Utilization Rate (per 100,000 patients)"),
SUMIFS(COL!$D:$D,COL!$A:$A,C6526,COL!$G:$G, D6526),
IF(AND(A6526="Cervical Cancer Screening", E6526="Utilization Rate (per 100,000 patients)"),
SUMIFS(CERV!$D:$D,CERV!$A:$A,C6526,CERV!$G:$G,D6526),
IF(AND(A6526="Cancer Screening for CKD patients", E6526="Utilization Rate (per 100,000 patients)"),
SUMIFS(CANSCRN!$D:$D,CANSCRN!$A:$A,C6526,CANSCRN!$G:$G,D6526),
IF(AND(A6526="PSA Testing", E6526="Cost per service ($USD)"),
SUMIFS(PSA!$E:$E,PSA!$A:$A,C6526,PSA!$G:$G,D6526),
IF(AND(A6526="Colorectal Cancer Screening", E6526="Cost per service ($USD)"),
SUMIFS(COL!$E:$E,COL!$A:$A,C6526,COL!$G:$G,D6526),
IF(AND(A6526="Cervical Cancer Screening", E6526="Cost per service ($USD)"),
SUMIFS(CERV!$E:$E,CERV!$A:$A,C6526,CERV!$G:$G,D6526),
IF(AND(A6526="Cancer Screening for CKD patients", E6526="Cost per service ($USD)"),
SUMIFS(CANSCRN!$E:$E,CANSCRN!$A:$A,C6526,CANSCRN!$G:$G,D6526),
IF(AND(A6526="PSA Testing", E6526="Total Expenditure ($USD per 100,000 patients)"),
SUMIFS(PSA!$F:$F,PSA!$A:$A,C6526,PSA!$G:$G,D6526),
IF(AND(A6526="Colorectal Cancer Screening", E6526="Total Expenditure ($USD per 100,000 patients)"),
SUMIFS(COL!$F:$F,COL!$A:$A,C6526,COL!$G:$G,D6526),
IF(AND(A6526="Cervical Cancer Screening", E6526="Total Expenditure ($USD per 100,000 patients)"),
SUMIFS(CERV!$F:$F,CERV!$A:$A,C6526,CERV!$G:$G,D6526),
SUMIFS(CANSCRN!$F:$F,CANSCRN!$A:$A,C6526,CANSCRN!$G:$G,D6526))))))))))))</f>
        <v>98.441052630000001</v>
      </c>
    </row>
    <row r="6527" spans="1:6" x14ac:dyDescent="0.2">
      <c r="A6527" s="24" t="s">
        <v>107</v>
      </c>
      <c r="B6527" s="24" t="s">
        <v>101</v>
      </c>
      <c r="C6527" s="24" t="s">
        <v>62</v>
      </c>
      <c r="D6527" s="24">
        <v>2011</v>
      </c>
      <c r="E6527" s="24" t="s">
        <v>106</v>
      </c>
      <c r="F6527">
        <f>IF(AND(A6527="PSA Testing", E6527= "Utilization Rate (per 100,000 patients)"),
SUMIFS(PSA!$D:$D,PSA!$A:$A,C6527,PSA!$G:$G,D6527),
IF(AND(A6527="Colorectal Cancer Screening", E6527="Utilization Rate (per 100,000 patients)"),
SUMIFS(COL!$D:$D,COL!$A:$A,C6527,COL!$G:$G, D6527),
IF(AND(A6527="Cervical Cancer Screening", E6527="Utilization Rate (per 100,000 patients)"),
SUMIFS(CERV!$D:$D,CERV!$A:$A,C6527,CERV!$G:$G,D6527),
IF(AND(A6527="Cancer Screening for CKD patients", E6527="Utilization Rate (per 100,000 patients)"),
SUMIFS(CANSCRN!$D:$D,CANSCRN!$A:$A,C6527,CANSCRN!$G:$G,D6527),
IF(AND(A6527="PSA Testing", E6527="Cost per service ($USD)"),
SUMIFS(PSA!$E:$E,PSA!$A:$A,C6527,PSA!$G:$G,D6527),
IF(AND(A6527="Colorectal Cancer Screening", E6527="Cost per service ($USD)"),
SUMIFS(COL!$E:$E,COL!$A:$A,C6527,COL!$G:$G,D6527),
IF(AND(A6527="Cervical Cancer Screening", E6527="Cost per service ($USD)"),
SUMIFS(CERV!$E:$E,CERV!$A:$A,C6527,CERV!$G:$G,D6527),
IF(AND(A6527="Cancer Screening for CKD patients", E6527="Cost per service ($USD)"),
SUMIFS(CANSCRN!$E:$E,CANSCRN!$A:$A,C6527,CANSCRN!$G:$G,D6527),
IF(AND(A6527="PSA Testing", E6527="Total Expenditure ($USD per 100,000 patients)"),
SUMIFS(PSA!$F:$F,PSA!$A:$A,C6527,PSA!$G:$G,D6527),
IF(AND(A6527="Colorectal Cancer Screening", E6527="Total Expenditure ($USD per 100,000 patients)"),
SUMIFS(COL!$F:$F,COL!$A:$A,C6527,COL!$G:$G,D6527),
IF(AND(A6527="Cervical Cancer Screening", E6527="Total Expenditure ($USD per 100,000 patients)"),
SUMIFS(CERV!$F:$F,CERV!$A:$A,C6527,CERV!$G:$G,D6527),
SUMIFS(CANSCRN!$F:$F,CANSCRN!$A:$A,C6527,CANSCRN!$G:$G,D6527))))))))))))</f>
        <v>169.11699999999999</v>
      </c>
    </row>
    <row r="6528" spans="1:6" x14ac:dyDescent="0.2">
      <c r="A6528" s="24" t="s">
        <v>107</v>
      </c>
      <c r="B6528" s="24" t="s">
        <v>101</v>
      </c>
      <c r="C6528" s="24" t="s">
        <v>62</v>
      </c>
      <c r="D6528" s="24">
        <v>2012</v>
      </c>
      <c r="E6528" s="24" t="s">
        <v>106</v>
      </c>
      <c r="F6528">
        <f>IF(AND(A6528="PSA Testing", E6528= "Utilization Rate (per 100,000 patients)"),
SUMIFS(PSA!$D:$D,PSA!$A:$A,C6528,PSA!$G:$G,D6528),
IF(AND(A6528="Colorectal Cancer Screening", E6528="Utilization Rate (per 100,000 patients)"),
SUMIFS(COL!$D:$D,COL!$A:$A,C6528,COL!$G:$G, D6528),
IF(AND(A6528="Cervical Cancer Screening", E6528="Utilization Rate (per 100,000 patients)"),
SUMIFS(CERV!$D:$D,CERV!$A:$A,C6528,CERV!$G:$G,D6528),
IF(AND(A6528="Cancer Screening for CKD patients", E6528="Utilization Rate (per 100,000 patients)"),
SUMIFS(CANSCRN!$D:$D,CANSCRN!$A:$A,C6528,CANSCRN!$G:$G,D6528),
IF(AND(A6528="PSA Testing", E6528="Cost per service ($USD)"),
SUMIFS(PSA!$E:$E,PSA!$A:$A,C6528,PSA!$G:$G,D6528),
IF(AND(A6528="Colorectal Cancer Screening", E6528="Cost per service ($USD)"),
SUMIFS(COL!$E:$E,COL!$A:$A,C6528,COL!$G:$G,D6528),
IF(AND(A6528="Cervical Cancer Screening", E6528="Cost per service ($USD)"),
SUMIFS(CERV!$E:$E,CERV!$A:$A,C6528,CERV!$G:$G,D6528),
IF(AND(A6528="Cancer Screening for CKD patients", E6528="Cost per service ($USD)"),
SUMIFS(CANSCRN!$E:$E,CANSCRN!$A:$A,C6528,CANSCRN!$G:$G,D6528),
IF(AND(A6528="PSA Testing", E6528="Total Expenditure ($USD per 100,000 patients)"),
SUMIFS(PSA!$F:$F,PSA!$A:$A,C6528,PSA!$G:$G,D6528),
IF(AND(A6528="Colorectal Cancer Screening", E6528="Total Expenditure ($USD per 100,000 patients)"),
SUMIFS(COL!$F:$F,COL!$A:$A,C6528,COL!$G:$G,D6528),
IF(AND(A6528="Cervical Cancer Screening", E6528="Total Expenditure ($USD per 100,000 patients)"),
SUMIFS(CERV!$F:$F,CERV!$A:$A,C6528,CERV!$G:$G,D6528),
SUMIFS(CANSCRN!$F:$F,CANSCRN!$A:$A,C6528,CANSCRN!$G:$G,D6528))))))))))))</f>
        <v>173.6166667</v>
      </c>
    </row>
    <row r="6529" spans="1:6" x14ac:dyDescent="0.2">
      <c r="A6529" s="24" t="s">
        <v>107</v>
      </c>
      <c r="B6529" s="24" t="s">
        <v>101</v>
      </c>
      <c r="C6529" s="24" t="s">
        <v>62</v>
      </c>
      <c r="D6529" s="24">
        <v>2013</v>
      </c>
      <c r="E6529" s="24" t="s">
        <v>106</v>
      </c>
      <c r="F6529">
        <f>IF(AND(A6529="PSA Testing", E6529= "Utilization Rate (per 100,000 patients)"),
SUMIFS(PSA!$D:$D,PSA!$A:$A,C6529,PSA!$G:$G,D6529),
IF(AND(A6529="Colorectal Cancer Screening", E6529="Utilization Rate (per 100,000 patients)"),
SUMIFS(COL!$D:$D,COL!$A:$A,C6529,COL!$G:$G, D6529),
IF(AND(A6529="Cervical Cancer Screening", E6529="Utilization Rate (per 100,000 patients)"),
SUMIFS(CERV!$D:$D,CERV!$A:$A,C6529,CERV!$G:$G,D6529),
IF(AND(A6529="Cancer Screening for CKD patients", E6529="Utilization Rate (per 100,000 patients)"),
SUMIFS(CANSCRN!$D:$D,CANSCRN!$A:$A,C6529,CANSCRN!$G:$G,D6529),
IF(AND(A6529="PSA Testing", E6529="Cost per service ($USD)"),
SUMIFS(PSA!$E:$E,PSA!$A:$A,C6529,PSA!$G:$G,D6529),
IF(AND(A6529="Colorectal Cancer Screening", E6529="Cost per service ($USD)"),
SUMIFS(COL!$E:$E,COL!$A:$A,C6529,COL!$G:$G,D6529),
IF(AND(A6529="Cervical Cancer Screening", E6529="Cost per service ($USD)"),
SUMIFS(CERV!$E:$E,CERV!$A:$A,C6529,CERV!$G:$G,D6529),
IF(AND(A6529="Cancer Screening for CKD patients", E6529="Cost per service ($USD)"),
SUMIFS(CANSCRN!$E:$E,CANSCRN!$A:$A,C6529,CANSCRN!$G:$G,D6529),
IF(AND(A6529="PSA Testing", E6529="Total Expenditure ($USD per 100,000 patients)"),
SUMIFS(PSA!$F:$F,PSA!$A:$A,C6529,PSA!$G:$G,D6529),
IF(AND(A6529="Colorectal Cancer Screening", E6529="Total Expenditure ($USD per 100,000 patients)"),
SUMIFS(COL!$F:$F,COL!$A:$A,C6529,COL!$G:$G,D6529),
IF(AND(A6529="Cervical Cancer Screening", E6529="Total Expenditure ($USD per 100,000 patients)"),
SUMIFS(CERV!$F:$F,CERV!$A:$A,C6529,CERV!$G:$G,D6529),
SUMIFS(CANSCRN!$F:$F,CANSCRN!$A:$A,C6529,CANSCRN!$G:$G,D6529))))))))))))</f>
        <v>173.04297299999999</v>
      </c>
    </row>
    <row r="6530" spans="1:6" x14ac:dyDescent="0.2">
      <c r="A6530" s="24" t="s">
        <v>107</v>
      </c>
      <c r="B6530" s="24" t="s">
        <v>101</v>
      </c>
      <c r="C6530" s="24" t="s">
        <v>62</v>
      </c>
      <c r="D6530" s="24">
        <v>2014</v>
      </c>
      <c r="E6530" s="24" t="s">
        <v>106</v>
      </c>
      <c r="F6530">
        <f>IF(AND(A6530="PSA Testing", E6530= "Utilization Rate (per 100,000 patients)"),
SUMIFS(PSA!$D:$D,PSA!$A:$A,C6530,PSA!$G:$G,D6530),
IF(AND(A6530="Colorectal Cancer Screening", E6530="Utilization Rate (per 100,000 patients)"),
SUMIFS(COL!$D:$D,COL!$A:$A,C6530,COL!$G:$G, D6530),
IF(AND(A6530="Cervical Cancer Screening", E6530="Utilization Rate (per 100,000 patients)"),
SUMIFS(CERV!$D:$D,CERV!$A:$A,C6530,CERV!$G:$G,D6530),
IF(AND(A6530="Cancer Screening for CKD patients", E6530="Utilization Rate (per 100,000 patients)"),
SUMIFS(CANSCRN!$D:$D,CANSCRN!$A:$A,C6530,CANSCRN!$G:$G,D6530),
IF(AND(A6530="PSA Testing", E6530="Cost per service ($USD)"),
SUMIFS(PSA!$E:$E,PSA!$A:$A,C6530,PSA!$G:$G,D6530),
IF(AND(A6530="Colorectal Cancer Screening", E6530="Cost per service ($USD)"),
SUMIFS(COL!$E:$E,COL!$A:$A,C6530,COL!$G:$G,D6530),
IF(AND(A6530="Cervical Cancer Screening", E6530="Cost per service ($USD)"),
SUMIFS(CERV!$E:$E,CERV!$A:$A,C6530,CERV!$G:$G,D6530),
IF(AND(A6530="Cancer Screening for CKD patients", E6530="Cost per service ($USD)"),
SUMIFS(CANSCRN!$E:$E,CANSCRN!$A:$A,C6530,CANSCRN!$G:$G,D6530),
IF(AND(A6530="PSA Testing", E6530="Total Expenditure ($USD per 100,000 patients)"),
SUMIFS(PSA!$F:$F,PSA!$A:$A,C6530,PSA!$G:$G,D6530),
IF(AND(A6530="Colorectal Cancer Screening", E6530="Total Expenditure ($USD per 100,000 patients)"),
SUMIFS(COL!$F:$F,COL!$A:$A,C6530,COL!$G:$G,D6530),
IF(AND(A6530="Cervical Cancer Screening", E6530="Total Expenditure ($USD per 100,000 patients)"),
SUMIFS(CERV!$F:$F,CERV!$A:$A,C6530,CERV!$G:$G,D6530),
SUMIFS(CANSCRN!$F:$F,CANSCRN!$A:$A,C6530,CANSCRN!$G:$G,D6530))))))))))))</f>
        <v>108.6652632</v>
      </c>
    </row>
    <row r="6531" spans="1:6" x14ac:dyDescent="0.2">
      <c r="A6531" s="24" t="s">
        <v>107</v>
      </c>
      <c r="B6531" s="24" t="s">
        <v>101</v>
      </c>
      <c r="C6531" s="24" t="s">
        <v>62</v>
      </c>
      <c r="D6531" s="24">
        <v>2015</v>
      </c>
      <c r="E6531" s="24" t="s">
        <v>106</v>
      </c>
      <c r="F6531">
        <f>IF(AND(A6531="PSA Testing", E6531= "Utilization Rate (per 100,000 patients)"),
SUMIFS(PSA!$D:$D,PSA!$A:$A,C6531,PSA!$G:$G,D6531),
IF(AND(A6531="Colorectal Cancer Screening", E6531="Utilization Rate (per 100,000 patients)"),
SUMIFS(COL!$D:$D,COL!$A:$A,C6531,COL!$G:$G, D6531),
IF(AND(A6531="Cervical Cancer Screening", E6531="Utilization Rate (per 100,000 patients)"),
SUMIFS(CERV!$D:$D,CERV!$A:$A,C6531,CERV!$G:$G,D6531),
IF(AND(A6531="Cancer Screening for CKD patients", E6531="Utilization Rate (per 100,000 patients)"),
SUMIFS(CANSCRN!$D:$D,CANSCRN!$A:$A,C6531,CANSCRN!$G:$G,D6531),
IF(AND(A6531="PSA Testing", E6531="Cost per service ($USD)"),
SUMIFS(PSA!$E:$E,PSA!$A:$A,C6531,PSA!$G:$G,D6531),
IF(AND(A6531="Colorectal Cancer Screening", E6531="Cost per service ($USD)"),
SUMIFS(COL!$E:$E,COL!$A:$A,C6531,COL!$G:$G,D6531),
IF(AND(A6531="Cervical Cancer Screening", E6531="Cost per service ($USD)"),
SUMIFS(CERV!$E:$E,CERV!$A:$A,C6531,CERV!$G:$G,D6531),
IF(AND(A6531="Cancer Screening for CKD patients", E6531="Cost per service ($USD)"),
SUMIFS(CANSCRN!$E:$E,CANSCRN!$A:$A,C6531,CANSCRN!$G:$G,D6531),
IF(AND(A6531="PSA Testing", E6531="Total Expenditure ($USD per 100,000 patients)"),
SUMIFS(PSA!$F:$F,PSA!$A:$A,C6531,PSA!$G:$G,D6531),
IF(AND(A6531="Colorectal Cancer Screening", E6531="Total Expenditure ($USD per 100,000 patients)"),
SUMIFS(COL!$F:$F,COL!$A:$A,C6531,COL!$G:$G,D6531),
IF(AND(A6531="Cervical Cancer Screening", E6531="Total Expenditure ($USD per 100,000 patients)"),
SUMIFS(CERV!$F:$F,CERV!$A:$A,C6531,CERV!$G:$G,D6531),
SUMIFS(CANSCRN!$F:$F,CANSCRN!$A:$A,C6531,CANSCRN!$G:$G,D6531))))))))))))</f>
        <v>99.905510199999995</v>
      </c>
    </row>
    <row r="6532" spans="1:6" x14ac:dyDescent="0.2">
      <c r="A6532" s="24" t="s">
        <v>107</v>
      </c>
      <c r="B6532" s="24" t="s">
        <v>101</v>
      </c>
      <c r="C6532" s="24" t="s">
        <v>62</v>
      </c>
      <c r="D6532" s="24">
        <v>2016</v>
      </c>
      <c r="E6532" s="24" t="s">
        <v>106</v>
      </c>
      <c r="F6532">
        <f>IF(AND(A6532="PSA Testing", E6532= "Utilization Rate (per 100,000 patients)"),
SUMIFS(PSA!$D:$D,PSA!$A:$A,C6532,PSA!$G:$G,D6532),
IF(AND(A6532="Colorectal Cancer Screening", E6532="Utilization Rate (per 100,000 patients)"),
SUMIFS(COL!$D:$D,COL!$A:$A,C6532,COL!$G:$G, D6532),
IF(AND(A6532="Cervical Cancer Screening", E6532="Utilization Rate (per 100,000 patients)"),
SUMIFS(CERV!$D:$D,CERV!$A:$A,C6532,CERV!$G:$G,D6532),
IF(AND(A6532="Cancer Screening for CKD patients", E6532="Utilization Rate (per 100,000 patients)"),
SUMIFS(CANSCRN!$D:$D,CANSCRN!$A:$A,C6532,CANSCRN!$G:$G,D6532),
IF(AND(A6532="PSA Testing", E6532="Cost per service ($USD)"),
SUMIFS(PSA!$E:$E,PSA!$A:$A,C6532,PSA!$G:$G,D6532),
IF(AND(A6532="Colorectal Cancer Screening", E6532="Cost per service ($USD)"),
SUMIFS(COL!$E:$E,COL!$A:$A,C6532,COL!$G:$G,D6532),
IF(AND(A6532="Cervical Cancer Screening", E6532="Cost per service ($USD)"),
SUMIFS(CERV!$E:$E,CERV!$A:$A,C6532,CERV!$G:$G,D6532),
IF(AND(A6532="Cancer Screening for CKD patients", E6532="Cost per service ($USD)"),
SUMIFS(CANSCRN!$E:$E,CANSCRN!$A:$A,C6532,CANSCRN!$G:$G,D6532),
IF(AND(A6532="PSA Testing", E6532="Total Expenditure ($USD per 100,000 patients)"),
SUMIFS(PSA!$F:$F,PSA!$A:$A,C6532,PSA!$G:$G,D6532),
IF(AND(A6532="Colorectal Cancer Screening", E6532="Total Expenditure ($USD per 100,000 patients)"),
SUMIFS(COL!$F:$F,COL!$A:$A,C6532,COL!$G:$G,D6532),
IF(AND(A6532="Cervical Cancer Screening", E6532="Total Expenditure ($USD per 100,000 patients)"),
SUMIFS(CERV!$F:$F,CERV!$A:$A,C6532,CERV!$G:$G,D6532),
SUMIFS(CANSCRN!$F:$F,CANSCRN!$A:$A,C6532,CANSCRN!$G:$G,D6532))))))))))))</f>
        <v>134.56618180000001</v>
      </c>
    </row>
    <row r="6533" spans="1:6" x14ac:dyDescent="0.2">
      <c r="A6533" s="24" t="s">
        <v>107</v>
      </c>
      <c r="B6533" s="24" t="s">
        <v>101</v>
      </c>
      <c r="C6533" s="24" t="s">
        <v>62</v>
      </c>
      <c r="D6533" s="24">
        <v>2017</v>
      </c>
      <c r="E6533" s="24" t="s">
        <v>106</v>
      </c>
      <c r="F6533">
        <f>IF(AND(A6533="PSA Testing", E6533= "Utilization Rate (per 100,000 patients)"),
SUMIFS(PSA!$D:$D,PSA!$A:$A,C6533,PSA!$G:$G,D6533),
IF(AND(A6533="Colorectal Cancer Screening", E6533="Utilization Rate (per 100,000 patients)"),
SUMIFS(COL!$D:$D,COL!$A:$A,C6533,COL!$G:$G, D6533),
IF(AND(A6533="Cervical Cancer Screening", E6533="Utilization Rate (per 100,000 patients)"),
SUMIFS(CERV!$D:$D,CERV!$A:$A,C6533,CERV!$G:$G,D6533),
IF(AND(A6533="Cancer Screening for CKD patients", E6533="Utilization Rate (per 100,000 patients)"),
SUMIFS(CANSCRN!$D:$D,CANSCRN!$A:$A,C6533,CANSCRN!$G:$G,D6533),
IF(AND(A6533="PSA Testing", E6533="Cost per service ($USD)"),
SUMIFS(PSA!$E:$E,PSA!$A:$A,C6533,PSA!$G:$G,D6533),
IF(AND(A6533="Colorectal Cancer Screening", E6533="Cost per service ($USD)"),
SUMIFS(COL!$E:$E,COL!$A:$A,C6533,COL!$G:$G,D6533),
IF(AND(A6533="Cervical Cancer Screening", E6533="Cost per service ($USD)"),
SUMIFS(CERV!$E:$E,CERV!$A:$A,C6533,CERV!$G:$G,D6533),
IF(AND(A6533="Cancer Screening for CKD patients", E6533="Cost per service ($USD)"),
SUMIFS(CANSCRN!$E:$E,CANSCRN!$A:$A,C6533,CANSCRN!$G:$G,D6533),
IF(AND(A6533="PSA Testing", E6533="Total Expenditure ($USD per 100,000 patients)"),
SUMIFS(PSA!$F:$F,PSA!$A:$A,C6533,PSA!$G:$G,D6533),
IF(AND(A6533="Colorectal Cancer Screening", E6533="Total Expenditure ($USD per 100,000 patients)"),
SUMIFS(COL!$F:$F,COL!$A:$A,C6533,COL!$G:$G,D6533),
IF(AND(A6533="Cervical Cancer Screening", E6533="Total Expenditure ($USD per 100,000 patients)"),
SUMIFS(CERV!$F:$F,CERV!$A:$A,C6533,CERV!$G:$G,D6533),
SUMIFS(CANSCRN!$F:$F,CANSCRN!$A:$A,C6533,CANSCRN!$G:$G,D6533))))))))))))</f>
        <v>125.5652632</v>
      </c>
    </row>
    <row r="6534" spans="1:6" x14ac:dyDescent="0.2">
      <c r="A6534" s="24" t="s">
        <v>107</v>
      </c>
      <c r="B6534" s="24" t="s">
        <v>101</v>
      </c>
      <c r="C6534" s="24" t="s">
        <v>62</v>
      </c>
      <c r="D6534" s="24">
        <v>2018</v>
      </c>
      <c r="E6534" s="24" t="s">
        <v>106</v>
      </c>
      <c r="F6534">
        <f>IF(AND(A6534="PSA Testing", E6534= "Utilization Rate (per 100,000 patients)"),
SUMIFS(PSA!$D:$D,PSA!$A:$A,C6534,PSA!$G:$G,D6534),
IF(AND(A6534="Colorectal Cancer Screening", E6534="Utilization Rate (per 100,000 patients)"),
SUMIFS(COL!$D:$D,COL!$A:$A,C6534,COL!$G:$G, D6534),
IF(AND(A6534="Cervical Cancer Screening", E6534="Utilization Rate (per 100,000 patients)"),
SUMIFS(CERV!$D:$D,CERV!$A:$A,C6534,CERV!$G:$G,D6534),
IF(AND(A6534="Cancer Screening for CKD patients", E6534="Utilization Rate (per 100,000 patients)"),
SUMIFS(CANSCRN!$D:$D,CANSCRN!$A:$A,C6534,CANSCRN!$G:$G,D6534),
IF(AND(A6534="PSA Testing", E6534="Cost per service ($USD)"),
SUMIFS(PSA!$E:$E,PSA!$A:$A,C6534,PSA!$G:$G,D6534),
IF(AND(A6534="Colorectal Cancer Screening", E6534="Cost per service ($USD)"),
SUMIFS(COL!$E:$E,COL!$A:$A,C6534,COL!$G:$G,D6534),
IF(AND(A6534="Cervical Cancer Screening", E6534="Cost per service ($USD)"),
SUMIFS(CERV!$E:$E,CERV!$A:$A,C6534,CERV!$G:$G,D6534),
IF(AND(A6534="Cancer Screening for CKD patients", E6534="Cost per service ($USD)"),
SUMIFS(CANSCRN!$E:$E,CANSCRN!$A:$A,C6534,CANSCRN!$G:$G,D6534),
IF(AND(A6534="PSA Testing", E6534="Total Expenditure ($USD per 100,000 patients)"),
SUMIFS(PSA!$F:$F,PSA!$A:$A,C6534,PSA!$G:$G,D6534),
IF(AND(A6534="Colorectal Cancer Screening", E6534="Total Expenditure ($USD per 100,000 patients)"),
SUMIFS(COL!$F:$F,COL!$A:$A,C6534,COL!$G:$G,D6534),
IF(AND(A6534="Cervical Cancer Screening", E6534="Total Expenditure ($USD per 100,000 patients)"),
SUMIFS(CERV!$F:$F,CERV!$A:$A,C6534,CERV!$G:$G,D6534),
SUMIFS(CANSCRN!$F:$F,CANSCRN!$A:$A,C6534,CANSCRN!$G:$G,D6534))))))))))))</f>
        <v>265.17363640000002</v>
      </c>
    </row>
    <row r="6535" spans="1:6" x14ac:dyDescent="0.2">
      <c r="A6535" s="24" t="s">
        <v>107</v>
      </c>
      <c r="B6535" s="24" t="s">
        <v>101</v>
      </c>
      <c r="C6535" s="24" t="s">
        <v>62</v>
      </c>
      <c r="D6535" s="24">
        <v>2019</v>
      </c>
      <c r="E6535" s="24" t="s">
        <v>106</v>
      </c>
      <c r="F6535">
        <f>IF(AND(A6535="PSA Testing", E6535= "Utilization Rate (per 100,000 patients)"),
SUMIFS(PSA!$D:$D,PSA!$A:$A,C6535,PSA!$G:$G,D6535),
IF(AND(A6535="Colorectal Cancer Screening", E6535="Utilization Rate (per 100,000 patients)"),
SUMIFS(COL!$D:$D,COL!$A:$A,C6535,COL!$G:$G, D6535),
IF(AND(A6535="Cervical Cancer Screening", E6535="Utilization Rate (per 100,000 patients)"),
SUMIFS(CERV!$D:$D,CERV!$A:$A,C6535,CERV!$G:$G,D6535),
IF(AND(A6535="Cancer Screening for CKD patients", E6535="Utilization Rate (per 100,000 patients)"),
SUMIFS(CANSCRN!$D:$D,CANSCRN!$A:$A,C6535,CANSCRN!$G:$G,D6535),
IF(AND(A6535="PSA Testing", E6535="Cost per service ($USD)"),
SUMIFS(PSA!$E:$E,PSA!$A:$A,C6535,PSA!$G:$G,D6535),
IF(AND(A6535="Colorectal Cancer Screening", E6535="Cost per service ($USD)"),
SUMIFS(COL!$E:$E,COL!$A:$A,C6535,COL!$G:$G,D6535),
IF(AND(A6535="Cervical Cancer Screening", E6535="Cost per service ($USD)"),
SUMIFS(CERV!$E:$E,CERV!$A:$A,C6535,CERV!$G:$G,D6535),
IF(AND(A6535="Cancer Screening for CKD patients", E6535="Cost per service ($USD)"),
SUMIFS(CANSCRN!$E:$E,CANSCRN!$A:$A,C6535,CANSCRN!$G:$G,D6535),
IF(AND(A6535="PSA Testing", E6535="Total Expenditure ($USD per 100,000 patients)"),
SUMIFS(PSA!$F:$F,PSA!$A:$A,C6535,PSA!$G:$G,D6535),
IF(AND(A6535="Colorectal Cancer Screening", E6535="Total Expenditure ($USD per 100,000 patients)"),
SUMIFS(COL!$F:$F,COL!$A:$A,C6535,COL!$G:$G,D6535),
IF(AND(A6535="Cervical Cancer Screening", E6535="Total Expenditure ($USD per 100,000 patients)"),
SUMIFS(CERV!$F:$F,CERV!$A:$A,C6535,CERV!$G:$G,D6535),
SUMIFS(CANSCRN!$F:$F,CANSCRN!$A:$A,C6535,CANSCRN!$G:$G,D6535))))))))))))</f>
        <v>156.09375</v>
      </c>
    </row>
    <row r="6536" spans="1:6" x14ac:dyDescent="0.2">
      <c r="A6536" s="24" t="s">
        <v>107</v>
      </c>
      <c r="B6536" s="24" t="s">
        <v>101</v>
      </c>
      <c r="C6536" s="24" t="s">
        <v>63</v>
      </c>
      <c r="D6536" s="24">
        <v>2009</v>
      </c>
      <c r="E6536" s="24" t="s">
        <v>106</v>
      </c>
      <c r="F6536">
        <f>IF(AND(A6536="PSA Testing", E6536= "Utilization Rate (per 100,000 patients)"),
SUMIFS(PSA!$D:$D,PSA!$A:$A,C6536,PSA!$G:$G,D6536),
IF(AND(A6536="Colorectal Cancer Screening", E6536="Utilization Rate (per 100,000 patients)"),
SUMIFS(COL!$D:$D,COL!$A:$A,C6536,COL!$G:$G, D6536),
IF(AND(A6536="Cervical Cancer Screening", E6536="Utilization Rate (per 100,000 patients)"),
SUMIFS(CERV!$D:$D,CERV!$A:$A,C6536,CERV!$G:$G,D6536),
IF(AND(A6536="Cancer Screening for CKD patients", E6536="Utilization Rate (per 100,000 patients)"),
SUMIFS(CANSCRN!$D:$D,CANSCRN!$A:$A,C6536,CANSCRN!$G:$G,D6536),
IF(AND(A6536="PSA Testing", E6536="Cost per service ($USD)"),
SUMIFS(PSA!$E:$E,PSA!$A:$A,C6536,PSA!$G:$G,D6536),
IF(AND(A6536="Colorectal Cancer Screening", E6536="Cost per service ($USD)"),
SUMIFS(COL!$E:$E,COL!$A:$A,C6536,COL!$G:$G,D6536),
IF(AND(A6536="Cervical Cancer Screening", E6536="Cost per service ($USD)"),
SUMIFS(CERV!$E:$E,CERV!$A:$A,C6536,CERV!$G:$G,D6536),
IF(AND(A6536="Cancer Screening for CKD patients", E6536="Cost per service ($USD)"),
SUMIFS(CANSCRN!$E:$E,CANSCRN!$A:$A,C6536,CANSCRN!$G:$G,D6536),
IF(AND(A6536="PSA Testing", E6536="Total Expenditure ($USD per 100,000 patients)"),
SUMIFS(PSA!$F:$F,PSA!$A:$A,C6536,PSA!$G:$G,D6536),
IF(AND(A6536="Colorectal Cancer Screening", E6536="Total Expenditure ($USD per 100,000 patients)"),
SUMIFS(COL!$F:$F,COL!$A:$A,C6536,COL!$G:$G,D6536),
IF(AND(A6536="Cervical Cancer Screening", E6536="Total Expenditure ($USD per 100,000 patients)"),
SUMIFS(CERV!$F:$F,CERV!$A:$A,C6536,CERV!$G:$G,D6536),
SUMIFS(CANSCRN!$F:$F,CANSCRN!$A:$A,C6536,CANSCRN!$G:$G,D6536))))))))))))</f>
        <v>125.9572414</v>
      </c>
    </row>
    <row r="6537" spans="1:6" x14ac:dyDescent="0.2">
      <c r="A6537" s="24" t="s">
        <v>107</v>
      </c>
      <c r="B6537" s="24" t="s">
        <v>101</v>
      </c>
      <c r="C6537" s="24" t="s">
        <v>63</v>
      </c>
      <c r="D6537" s="24">
        <v>2010</v>
      </c>
      <c r="E6537" s="24" t="s">
        <v>106</v>
      </c>
      <c r="F6537">
        <f>IF(AND(A6537="PSA Testing", E6537= "Utilization Rate (per 100,000 patients)"),
SUMIFS(PSA!$D:$D,PSA!$A:$A,C6537,PSA!$G:$G,D6537),
IF(AND(A6537="Colorectal Cancer Screening", E6537="Utilization Rate (per 100,000 patients)"),
SUMIFS(COL!$D:$D,COL!$A:$A,C6537,COL!$G:$G, D6537),
IF(AND(A6537="Cervical Cancer Screening", E6537="Utilization Rate (per 100,000 patients)"),
SUMIFS(CERV!$D:$D,CERV!$A:$A,C6537,CERV!$G:$G,D6537),
IF(AND(A6537="Cancer Screening for CKD patients", E6537="Utilization Rate (per 100,000 patients)"),
SUMIFS(CANSCRN!$D:$D,CANSCRN!$A:$A,C6537,CANSCRN!$G:$G,D6537),
IF(AND(A6537="PSA Testing", E6537="Cost per service ($USD)"),
SUMIFS(PSA!$E:$E,PSA!$A:$A,C6537,PSA!$G:$G,D6537),
IF(AND(A6537="Colorectal Cancer Screening", E6537="Cost per service ($USD)"),
SUMIFS(COL!$E:$E,COL!$A:$A,C6537,COL!$G:$G,D6537),
IF(AND(A6537="Cervical Cancer Screening", E6537="Cost per service ($USD)"),
SUMIFS(CERV!$E:$E,CERV!$A:$A,C6537,CERV!$G:$G,D6537),
IF(AND(A6537="Cancer Screening for CKD patients", E6537="Cost per service ($USD)"),
SUMIFS(CANSCRN!$E:$E,CANSCRN!$A:$A,C6537,CANSCRN!$G:$G,D6537),
IF(AND(A6537="PSA Testing", E6537="Total Expenditure ($USD per 100,000 patients)"),
SUMIFS(PSA!$F:$F,PSA!$A:$A,C6537,PSA!$G:$G,D6537),
IF(AND(A6537="Colorectal Cancer Screening", E6537="Total Expenditure ($USD per 100,000 patients)"),
SUMIFS(COL!$F:$F,COL!$A:$A,C6537,COL!$G:$G,D6537),
IF(AND(A6537="Cervical Cancer Screening", E6537="Total Expenditure ($USD per 100,000 patients)"),
SUMIFS(CERV!$F:$F,CERV!$A:$A,C6537,CERV!$G:$G,D6537),
SUMIFS(CANSCRN!$F:$F,CANSCRN!$A:$A,C6537,CANSCRN!$G:$G,D6537))))))))))))</f>
        <v>76.906153849999995</v>
      </c>
    </row>
    <row r="6538" spans="1:6" x14ac:dyDescent="0.2">
      <c r="A6538" s="24" t="s">
        <v>107</v>
      </c>
      <c r="B6538" s="24" t="s">
        <v>101</v>
      </c>
      <c r="C6538" s="24" t="s">
        <v>63</v>
      </c>
      <c r="D6538" s="24">
        <v>2011</v>
      </c>
      <c r="E6538" s="24" t="s">
        <v>106</v>
      </c>
      <c r="F6538">
        <f>IF(AND(A6538="PSA Testing", E6538= "Utilization Rate (per 100,000 patients)"),
SUMIFS(PSA!$D:$D,PSA!$A:$A,C6538,PSA!$G:$G,D6538),
IF(AND(A6538="Colorectal Cancer Screening", E6538="Utilization Rate (per 100,000 patients)"),
SUMIFS(COL!$D:$D,COL!$A:$A,C6538,COL!$G:$G, D6538),
IF(AND(A6538="Cervical Cancer Screening", E6538="Utilization Rate (per 100,000 patients)"),
SUMIFS(CERV!$D:$D,CERV!$A:$A,C6538,CERV!$G:$G,D6538),
IF(AND(A6538="Cancer Screening for CKD patients", E6538="Utilization Rate (per 100,000 patients)"),
SUMIFS(CANSCRN!$D:$D,CANSCRN!$A:$A,C6538,CANSCRN!$G:$G,D6538),
IF(AND(A6538="PSA Testing", E6538="Cost per service ($USD)"),
SUMIFS(PSA!$E:$E,PSA!$A:$A,C6538,PSA!$G:$G,D6538),
IF(AND(A6538="Colorectal Cancer Screening", E6538="Cost per service ($USD)"),
SUMIFS(COL!$E:$E,COL!$A:$A,C6538,COL!$G:$G,D6538),
IF(AND(A6538="Cervical Cancer Screening", E6538="Cost per service ($USD)"),
SUMIFS(CERV!$E:$E,CERV!$A:$A,C6538,CERV!$G:$G,D6538),
IF(AND(A6538="Cancer Screening for CKD patients", E6538="Cost per service ($USD)"),
SUMIFS(CANSCRN!$E:$E,CANSCRN!$A:$A,C6538,CANSCRN!$G:$G,D6538),
IF(AND(A6538="PSA Testing", E6538="Total Expenditure ($USD per 100,000 patients)"),
SUMIFS(PSA!$F:$F,PSA!$A:$A,C6538,PSA!$G:$G,D6538),
IF(AND(A6538="Colorectal Cancer Screening", E6538="Total Expenditure ($USD per 100,000 patients)"),
SUMIFS(COL!$F:$F,COL!$A:$A,C6538,COL!$G:$G,D6538),
IF(AND(A6538="Cervical Cancer Screening", E6538="Total Expenditure ($USD per 100,000 patients)"),
SUMIFS(CERV!$F:$F,CERV!$A:$A,C6538,CERV!$G:$G,D6538),
SUMIFS(CANSCRN!$F:$F,CANSCRN!$A:$A,C6538,CANSCRN!$G:$G,D6538))))))))))))</f>
        <v>113.4825641</v>
      </c>
    </row>
    <row r="6539" spans="1:6" x14ac:dyDescent="0.2">
      <c r="A6539" s="24" t="s">
        <v>107</v>
      </c>
      <c r="B6539" s="24" t="s">
        <v>101</v>
      </c>
      <c r="C6539" s="24" t="s">
        <v>63</v>
      </c>
      <c r="D6539" s="24">
        <v>2012</v>
      </c>
      <c r="E6539" s="24" t="s">
        <v>106</v>
      </c>
      <c r="F6539">
        <f>IF(AND(A6539="PSA Testing", E6539= "Utilization Rate (per 100,000 patients)"),
SUMIFS(PSA!$D:$D,PSA!$A:$A,C6539,PSA!$G:$G,D6539),
IF(AND(A6539="Colorectal Cancer Screening", E6539="Utilization Rate (per 100,000 patients)"),
SUMIFS(COL!$D:$D,COL!$A:$A,C6539,COL!$G:$G, D6539),
IF(AND(A6539="Cervical Cancer Screening", E6539="Utilization Rate (per 100,000 patients)"),
SUMIFS(CERV!$D:$D,CERV!$A:$A,C6539,CERV!$G:$G,D6539),
IF(AND(A6539="Cancer Screening for CKD patients", E6539="Utilization Rate (per 100,000 patients)"),
SUMIFS(CANSCRN!$D:$D,CANSCRN!$A:$A,C6539,CANSCRN!$G:$G,D6539),
IF(AND(A6539="PSA Testing", E6539="Cost per service ($USD)"),
SUMIFS(PSA!$E:$E,PSA!$A:$A,C6539,PSA!$G:$G,D6539),
IF(AND(A6539="Colorectal Cancer Screening", E6539="Cost per service ($USD)"),
SUMIFS(COL!$E:$E,COL!$A:$A,C6539,COL!$G:$G,D6539),
IF(AND(A6539="Cervical Cancer Screening", E6539="Cost per service ($USD)"),
SUMIFS(CERV!$E:$E,CERV!$A:$A,C6539,CERV!$G:$G,D6539),
IF(AND(A6539="Cancer Screening for CKD patients", E6539="Cost per service ($USD)"),
SUMIFS(CANSCRN!$E:$E,CANSCRN!$A:$A,C6539,CANSCRN!$G:$G,D6539),
IF(AND(A6539="PSA Testing", E6539="Total Expenditure ($USD per 100,000 patients)"),
SUMIFS(PSA!$F:$F,PSA!$A:$A,C6539,PSA!$G:$G,D6539),
IF(AND(A6539="Colorectal Cancer Screening", E6539="Total Expenditure ($USD per 100,000 patients)"),
SUMIFS(COL!$F:$F,COL!$A:$A,C6539,COL!$G:$G,D6539),
IF(AND(A6539="Cervical Cancer Screening", E6539="Total Expenditure ($USD per 100,000 patients)"),
SUMIFS(CERV!$F:$F,CERV!$A:$A,C6539,CERV!$G:$G,D6539),
SUMIFS(CANSCRN!$F:$F,CANSCRN!$A:$A,C6539,CANSCRN!$G:$G,D6539))))))))))))</f>
        <v>122.6676744</v>
      </c>
    </row>
    <row r="6540" spans="1:6" x14ac:dyDescent="0.2">
      <c r="A6540" s="24" t="s">
        <v>107</v>
      </c>
      <c r="B6540" s="24" t="s">
        <v>101</v>
      </c>
      <c r="C6540" s="24" t="s">
        <v>63</v>
      </c>
      <c r="D6540" s="24">
        <v>2013</v>
      </c>
      <c r="E6540" s="24" t="s">
        <v>106</v>
      </c>
      <c r="F6540">
        <f>IF(AND(A6540="PSA Testing", E6540= "Utilization Rate (per 100,000 patients)"),
SUMIFS(PSA!$D:$D,PSA!$A:$A,C6540,PSA!$G:$G,D6540),
IF(AND(A6540="Colorectal Cancer Screening", E6540="Utilization Rate (per 100,000 patients)"),
SUMIFS(COL!$D:$D,COL!$A:$A,C6540,COL!$G:$G, D6540),
IF(AND(A6540="Cervical Cancer Screening", E6540="Utilization Rate (per 100,000 patients)"),
SUMIFS(CERV!$D:$D,CERV!$A:$A,C6540,CERV!$G:$G,D6540),
IF(AND(A6540="Cancer Screening for CKD patients", E6540="Utilization Rate (per 100,000 patients)"),
SUMIFS(CANSCRN!$D:$D,CANSCRN!$A:$A,C6540,CANSCRN!$G:$G,D6540),
IF(AND(A6540="PSA Testing", E6540="Cost per service ($USD)"),
SUMIFS(PSA!$E:$E,PSA!$A:$A,C6540,PSA!$G:$G,D6540),
IF(AND(A6540="Colorectal Cancer Screening", E6540="Cost per service ($USD)"),
SUMIFS(COL!$E:$E,COL!$A:$A,C6540,COL!$G:$G,D6540),
IF(AND(A6540="Cervical Cancer Screening", E6540="Cost per service ($USD)"),
SUMIFS(CERV!$E:$E,CERV!$A:$A,C6540,CERV!$G:$G,D6540),
IF(AND(A6540="Cancer Screening for CKD patients", E6540="Cost per service ($USD)"),
SUMIFS(CANSCRN!$E:$E,CANSCRN!$A:$A,C6540,CANSCRN!$G:$G,D6540),
IF(AND(A6540="PSA Testing", E6540="Total Expenditure ($USD per 100,000 patients)"),
SUMIFS(PSA!$F:$F,PSA!$A:$A,C6540,PSA!$G:$G,D6540),
IF(AND(A6540="Colorectal Cancer Screening", E6540="Total Expenditure ($USD per 100,000 patients)"),
SUMIFS(COL!$F:$F,COL!$A:$A,C6540,COL!$G:$G,D6540),
IF(AND(A6540="Cervical Cancer Screening", E6540="Total Expenditure ($USD per 100,000 patients)"),
SUMIFS(CERV!$F:$F,CERV!$A:$A,C6540,CERV!$G:$G,D6540),
SUMIFS(CANSCRN!$F:$F,CANSCRN!$A:$A,C6540,CANSCRN!$G:$G,D6540))))))))))))</f>
        <v>91.371707319999999</v>
      </c>
    </row>
    <row r="6541" spans="1:6" x14ac:dyDescent="0.2">
      <c r="A6541" s="24" t="s">
        <v>107</v>
      </c>
      <c r="B6541" s="24" t="s">
        <v>101</v>
      </c>
      <c r="C6541" s="24" t="s">
        <v>63</v>
      </c>
      <c r="D6541" s="24">
        <v>2014</v>
      </c>
      <c r="E6541" s="24" t="s">
        <v>106</v>
      </c>
      <c r="F6541">
        <f>IF(AND(A6541="PSA Testing", E6541= "Utilization Rate (per 100,000 patients)"),
SUMIFS(PSA!$D:$D,PSA!$A:$A,C6541,PSA!$G:$G,D6541),
IF(AND(A6541="Colorectal Cancer Screening", E6541="Utilization Rate (per 100,000 patients)"),
SUMIFS(COL!$D:$D,COL!$A:$A,C6541,COL!$G:$G, D6541),
IF(AND(A6541="Cervical Cancer Screening", E6541="Utilization Rate (per 100,000 patients)"),
SUMIFS(CERV!$D:$D,CERV!$A:$A,C6541,CERV!$G:$G,D6541),
IF(AND(A6541="Cancer Screening for CKD patients", E6541="Utilization Rate (per 100,000 patients)"),
SUMIFS(CANSCRN!$D:$D,CANSCRN!$A:$A,C6541,CANSCRN!$G:$G,D6541),
IF(AND(A6541="PSA Testing", E6541="Cost per service ($USD)"),
SUMIFS(PSA!$E:$E,PSA!$A:$A,C6541,PSA!$G:$G,D6541),
IF(AND(A6541="Colorectal Cancer Screening", E6541="Cost per service ($USD)"),
SUMIFS(COL!$E:$E,COL!$A:$A,C6541,COL!$G:$G,D6541),
IF(AND(A6541="Cervical Cancer Screening", E6541="Cost per service ($USD)"),
SUMIFS(CERV!$E:$E,CERV!$A:$A,C6541,CERV!$G:$G,D6541),
IF(AND(A6541="Cancer Screening for CKD patients", E6541="Cost per service ($USD)"),
SUMIFS(CANSCRN!$E:$E,CANSCRN!$A:$A,C6541,CANSCRN!$G:$G,D6541),
IF(AND(A6541="PSA Testing", E6541="Total Expenditure ($USD per 100,000 patients)"),
SUMIFS(PSA!$F:$F,PSA!$A:$A,C6541,PSA!$G:$G,D6541),
IF(AND(A6541="Colorectal Cancer Screening", E6541="Total Expenditure ($USD per 100,000 patients)"),
SUMIFS(COL!$F:$F,COL!$A:$A,C6541,COL!$G:$G,D6541),
IF(AND(A6541="Cervical Cancer Screening", E6541="Total Expenditure ($USD per 100,000 patients)"),
SUMIFS(CERV!$F:$F,CERV!$A:$A,C6541,CERV!$G:$G,D6541),
SUMIFS(CANSCRN!$F:$F,CANSCRN!$A:$A,C6541,CANSCRN!$G:$G,D6541))))))))))))</f>
        <v>138.52176470000001</v>
      </c>
    </row>
    <row r="6542" spans="1:6" x14ac:dyDescent="0.2">
      <c r="A6542" s="24" t="s">
        <v>107</v>
      </c>
      <c r="B6542" s="24" t="s">
        <v>101</v>
      </c>
      <c r="C6542" s="24" t="s">
        <v>63</v>
      </c>
      <c r="D6542" s="24">
        <v>2015</v>
      </c>
      <c r="E6542" s="24" t="s">
        <v>106</v>
      </c>
      <c r="F6542">
        <f>IF(AND(A6542="PSA Testing", E6542= "Utilization Rate (per 100,000 patients)"),
SUMIFS(PSA!$D:$D,PSA!$A:$A,C6542,PSA!$G:$G,D6542),
IF(AND(A6542="Colorectal Cancer Screening", E6542="Utilization Rate (per 100,000 patients)"),
SUMIFS(COL!$D:$D,COL!$A:$A,C6542,COL!$G:$G, D6542),
IF(AND(A6542="Cervical Cancer Screening", E6542="Utilization Rate (per 100,000 patients)"),
SUMIFS(CERV!$D:$D,CERV!$A:$A,C6542,CERV!$G:$G,D6542),
IF(AND(A6542="Cancer Screening for CKD patients", E6542="Utilization Rate (per 100,000 patients)"),
SUMIFS(CANSCRN!$D:$D,CANSCRN!$A:$A,C6542,CANSCRN!$G:$G,D6542),
IF(AND(A6542="PSA Testing", E6542="Cost per service ($USD)"),
SUMIFS(PSA!$E:$E,PSA!$A:$A,C6542,PSA!$G:$G,D6542),
IF(AND(A6542="Colorectal Cancer Screening", E6542="Cost per service ($USD)"),
SUMIFS(COL!$E:$E,COL!$A:$A,C6542,COL!$G:$G,D6542),
IF(AND(A6542="Cervical Cancer Screening", E6542="Cost per service ($USD)"),
SUMIFS(CERV!$E:$E,CERV!$A:$A,C6542,CERV!$G:$G,D6542),
IF(AND(A6542="Cancer Screening for CKD patients", E6542="Cost per service ($USD)"),
SUMIFS(CANSCRN!$E:$E,CANSCRN!$A:$A,C6542,CANSCRN!$G:$G,D6542),
IF(AND(A6542="PSA Testing", E6542="Total Expenditure ($USD per 100,000 patients)"),
SUMIFS(PSA!$F:$F,PSA!$A:$A,C6542,PSA!$G:$G,D6542),
IF(AND(A6542="Colorectal Cancer Screening", E6542="Total Expenditure ($USD per 100,000 patients)"),
SUMIFS(COL!$F:$F,COL!$A:$A,C6542,COL!$G:$G,D6542),
IF(AND(A6542="Cervical Cancer Screening", E6542="Total Expenditure ($USD per 100,000 patients)"),
SUMIFS(CERV!$F:$F,CERV!$A:$A,C6542,CERV!$G:$G,D6542),
SUMIFS(CANSCRN!$F:$F,CANSCRN!$A:$A,C6542,CANSCRN!$G:$G,D6542))))))))))))</f>
        <v>107.2521429</v>
      </c>
    </row>
    <row r="6543" spans="1:6" x14ac:dyDescent="0.2">
      <c r="A6543" s="24" t="s">
        <v>107</v>
      </c>
      <c r="B6543" s="24" t="s">
        <v>101</v>
      </c>
      <c r="C6543" s="24" t="s">
        <v>63</v>
      </c>
      <c r="D6543" s="24">
        <v>2016</v>
      </c>
      <c r="E6543" s="24" t="s">
        <v>106</v>
      </c>
      <c r="F6543">
        <f>IF(AND(A6543="PSA Testing", E6543= "Utilization Rate (per 100,000 patients)"),
SUMIFS(PSA!$D:$D,PSA!$A:$A,C6543,PSA!$G:$G,D6543),
IF(AND(A6543="Colorectal Cancer Screening", E6543="Utilization Rate (per 100,000 patients)"),
SUMIFS(COL!$D:$D,COL!$A:$A,C6543,COL!$G:$G, D6543),
IF(AND(A6543="Cervical Cancer Screening", E6543="Utilization Rate (per 100,000 patients)"),
SUMIFS(CERV!$D:$D,CERV!$A:$A,C6543,CERV!$G:$G,D6543),
IF(AND(A6543="Cancer Screening for CKD patients", E6543="Utilization Rate (per 100,000 patients)"),
SUMIFS(CANSCRN!$D:$D,CANSCRN!$A:$A,C6543,CANSCRN!$G:$G,D6543),
IF(AND(A6543="PSA Testing", E6543="Cost per service ($USD)"),
SUMIFS(PSA!$E:$E,PSA!$A:$A,C6543,PSA!$G:$G,D6543),
IF(AND(A6543="Colorectal Cancer Screening", E6543="Cost per service ($USD)"),
SUMIFS(COL!$E:$E,COL!$A:$A,C6543,COL!$G:$G,D6543),
IF(AND(A6543="Cervical Cancer Screening", E6543="Cost per service ($USD)"),
SUMIFS(CERV!$E:$E,CERV!$A:$A,C6543,CERV!$G:$G,D6543),
IF(AND(A6543="Cancer Screening for CKD patients", E6543="Cost per service ($USD)"),
SUMIFS(CANSCRN!$E:$E,CANSCRN!$A:$A,C6543,CANSCRN!$G:$G,D6543),
IF(AND(A6543="PSA Testing", E6543="Total Expenditure ($USD per 100,000 patients)"),
SUMIFS(PSA!$F:$F,PSA!$A:$A,C6543,PSA!$G:$G,D6543),
IF(AND(A6543="Colorectal Cancer Screening", E6543="Total Expenditure ($USD per 100,000 patients)"),
SUMIFS(COL!$F:$F,COL!$A:$A,C6543,COL!$G:$G,D6543),
IF(AND(A6543="Cervical Cancer Screening", E6543="Total Expenditure ($USD per 100,000 patients)"),
SUMIFS(CERV!$F:$F,CERV!$A:$A,C6543,CERV!$G:$G,D6543),
SUMIFS(CANSCRN!$F:$F,CANSCRN!$A:$A,C6543,CANSCRN!$G:$G,D6543))))))))))))</f>
        <v>154.82571429999999</v>
      </c>
    </row>
    <row r="6544" spans="1:6" x14ac:dyDescent="0.2">
      <c r="A6544" s="24" t="s">
        <v>107</v>
      </c>
      <c r="B6544" s="24" t="s">
        <v>101</v>
      </c>
      <c r="C6544" s="24" t="s">
        <v>63</v>
      </c>
      <c r="D6544" s="24">
        <v>2017</v>
      </c>
      <c r="E6544" s="24" t="s">
        <v>106</v>
      </c>
      <c r="F6544">
        <f>IF(AND(A6544="PSA Testing", E6544= "Utilization Rate (per 100,000 patients)"),
SUMIFS(PSA!$D:$D,PSA!$A:$A,C6544,PSA!$G:$G,D6544),
IF(AND(A6544="Colorectal Cancer Screening", E6544="Utilization Rate (per 100,000 patients)"),
SUMIFS(COL!$D:$D,COL!$A:$A,C6544,COL!$G:$G, D6544),
IF(AND(A6544="Cervical Cancer Screening", E6544="Utilization Rate (per 100,000 patients)"),
SUMIFS(CERV!$D:$D,CERV!$A:$A,C6544,CERV!$G:$G,D6544),
IF(AND(A6544="Cancer Screening for CKD patients", E6544="Utilization Rate (per 100,000 patients)"),
SUMIFS(CANSCRN!$D:$D,CANSCRN!$A:$A,C6544,CANSCRN!$G:$G,D6544),
IF(AND(A6544="PSA Testing", E6544="Cost per service ($USD)"),
SUMIFS(PSA!$E:$E,PSA!$A:$A,C6544,PSA!$G:$G,D6544),
IF(AND(A6544="Colorectal Cancer Screening", E6544="Cost per service ($USD)"),
SUMIFS(COL!$E:$E,COL!$A:$A,C6544,COL!$G:$G,D6544),
IF(AND(A6544="Cervical Cancer Screening", E6544="Cost per service ($USD)"),
SUMIFS(CERV!$E:$E,CERV!$A:$A,C6544,CERV!$G:$G,D6544),
IF(AND(A6544="Cancer Screening for CKD patients", E6544="Cost per service ($USD)"),
SUMIFS(CANSCRN!$E:$E,CANSCRN!$A:$A,C6544,CANSCRN!$G:$G,D6544),
IF(AND(A6544="PSA Testing", E6544="Total Expenditure ($USD per 100,000 patients)"),
SUMIFS(PSA!$F:$F,PSA!$A:$A,C6544,PSA!$G:$G,D6544),
IF(AND(A6544="Colorectal Cancer Screening", E6544="Total Expenditure ($USD per 100,000 patients)"),
SUMIFS(COL!$F:$F,COL!$A:$A,C6544,COL!$G:$G,D6544),
IF(AND(A6544="Cervical Cancer Screening", E6544="Total Expenditure ($USD per 100,000 patients)"),
SUMIFS(CERV!$F:$F,CERV!$A:$A,C6544,CERV!$G:$G,D6544),
SUMIFS(CANSCRN!$F:$F,CANSCRN!$A:$A,C6544,CANSCRN!$G:$G,D6544))))))))))))</f>
        <v>92.935714290000007</v>
      </c>
    </row>
    <row r="6545" spans="1:6" x14ac:dyDescent="0.2">
      <c r="A6545" s="24" t="s">
        <v>107</v>
      </c>
      <c r="B6545" s="24" t="s">
        <v>101</v>
      </c>
      <c r="C6545" s="24" t="s">
        <v>63</v>
      </c>
      <c r="D6545" s="24">
        <v>2018</v>
      </c>
      <c r="E6545" s="24" t="s">
        <v>106</v>
      </c>
      <c r="F6545">
        <f>IF(AND(A6545="PSA Testing", E6545= "Utilization Rate (per 100,000 patients)"),
SUMIFS(PSA!$D:$D,PSA!$A:$A,C6545,PSA!$G:$G,D6545),
IF(AND(A6545="Colorectal Cancer Screening", E6545="Utilization Rate (per 100,000 patients)"),
SUMIFS(COL!$D:$D,COL!$A:$A,C6545,COL!$G:$G, D6545),
IF(AND(A6545="Cervical Cancer Screening", E6545="Utilization Rate (per 100,000 patients)"),
SUMIFS(CERV!$D:$D,CERV!$A:$A,C6545,CERV!$G:$G,D6545),
IF(AND(A6545="Cancer Screening for CKD patients", E6545="Utilization Rate (per 100,000 patients)"),
SUMIFS(CANSCRN!$D:$D,CANSCRN!$A:$A,C6545,CANSCRN!$G:$G,D6545),
IF(AND(A6545="PSA Testing", E6545="Cost per service ($USD)"),
SUMIFS(PSA!$E:$E,PSA!$A:$A,C6545,PSA!$G:$G,D6545),
IF(AND(A6545="Colorectal Cancer Screening", E6545="Cost per service ($USD)"),
SUMIFS(COL!$E:$E,COL!$A:$A,C6545,COL!$G:$G,D6545),
IF(AND(A6545="Cervical Cancer Screening", E6545="Cost per service ($USD)"),
SUMIFS(CERV!$E:$E,CERV!$A:$A,C6545,CERV!$G:$G,D6545),
IF(AND(A6545="Cancer Screening for CKD patients", E6545="Cost per service ($USD)"),
SUMIFS(CANSCRN!$E:$E,CANSCRN!$A:$A,C6545,CANSCRN!$G:$G,D6545),
IF(AND(A6545="PSA Testing", E6545="Total Expenditure ($USD per 100,000 patients)"),
SUMIFS(PSA!$F:$F,PSA!$A:$A,C6545,PSA!$G:$G,D6545),
IF(AND(A6545="Colorectal Cancer Screening", E6545="Total Expenditure ($USD per 100,000 patients)"),
SUMIFS(COL!$F:$F,COL!$A:$A,C6545,COL!$G:$G,D6545),
IF(AND(A6545="Cervical Cancer Screening", E6545="Total Expenditure ($USD per 100,000 patients)"),
SUMIFS(CERV!$F:$F,CERV!$A:$A,C6545,CERV!$G:$G,D6545),
SUMIFS(CANSCRN!$F:$F,CANSCRN!$A:$A,C6545,CANSCRN!$G:$G,D6545))))))))))))</f>
        <v>631.33759999999995</v>
      </c>
    </row>
    <row r="6546" spans="1:6" x14ac:dyDescent="0.2">
      <c r="A6546" s="24" t="s">
        <v>107</v>
      </c>
      <c r="B6546" s="24" t="s">
        <v>101</v>
      </c>
      <c r="C6546" s="24" t="s">
        <v>63</v>
      </c>
      <c r="D6546" s="24">
        <v>2019</v>
      </c>
      <c r="E6546" s="24" t="s">
        <v>106</v>
      </c>
      <c r="F6546">
        <f>IF(AND(A6546="PSA Testing", E6546= "Utilization Rate (per 100,000 patients)"),
SUMIFS(PSA!$D:$D,PSA!$A:$A,C6546,PSA!$G:$G,D6546),
IF(AND(A6546="Colorectal Cancer Screening", E6546="Utilization Rate (per 100,000 patients)"),
SUMIFS(COL!$D:$D,COL!$A:$A,C6546,COL!$G:$G, D6546),
IF(AND(A6546="Cervical Cancer Screening", E6546="Utilization Rate (per 100,000 patients)"),
SUMIFS(CERV!$D:$D,CERV!$A:$A,C6546,CERV!$G:$G,D6546),
IF(AND(A6546="Cancer Screening for CKD patients", E6546="Utilization Rate (per 100,000 patients)"),
SUMIFS(CANSCRN!$D:$D,CANSCRN!$A:$A,C6546,CANSCRN!$G:$G,D6546),
IF(AND(A6546="PSA Testing", E6546="Cost per service ($USD)"),
SUMIFS(PSA!$E:$E,PSA!$A:$A,C6546,PSA!$G:$G,D6546),
IF(AND(A6546="Colorectal Cancer Screening", E6546="Cost per service ($USD)"),
SUMIFS(COL!$E:$E,COL!$A:$A,C6546,COL!$G:$G,D6546),
IF(AND(A6546="Cervical Cancer Screening", E6546="Cost per service ($USD)"),
SUMIFS(CERV!$E:$E,CERV!$A:$A,C6546,CERV!$G:$G,D6546),
IF(AND(A6546="Cancer Screening for CKD patients", E6546="Cost per service ($USD)"),
SUMIFS(CANSCRN!$E:$E,CANSCRN!$A:$A,C6546,CANSCRN!$G:$G,D6546),
IF(AND(A6546="PSA Testing", E6546="Total Expenditure ($USD per 100,000 patients)"),
SUMIFS(PSA!$F:$F,PSA!$A:$A,C6546,PSA!$G:$G,D6546),
IF(AND(A6546="Colorectal Cancer Screening", E6546="Total Expenditure ($USD per 100,000 patients)"),
SUMIFS(COL!$F:$F,COL!$A:$A,C6546,COL!$G:$G,D6546),
IF(AND(A6546="Cervical Cancer Screening", E6546="Total Expenditure ($USD per 100,000 patients)"),
SUMIFS(CERV!$F:$F,CERV!$A:$A,C6546,CERV!$G:$G,D6546),
SUMIFS(CANSCRN!$F:$F,CANSCRN!$A:$A,C6546,CANSCRN!$G:$G,D6546))))))))))))</f>
        <v>132.95111109999999</v>
      </c>
    </row>
    <row r="6547" spans="1:6" x14ac:dyDescent="0.2">
      <c r="A6547" s="24" t="s">
        <v>107</v>
      </c>
      <c r="B6547" s="24" t="s">
        <v>101</v>
      </c>
      <c r="C6547" s="24" t="s">
        <v>64</v>
      </c>
      <c r="D6547" s="24">
        <v>2009</v>
      </c>
      <c r="E6547" s="24" t="s">
        <v>106</v>
      </c>
      <c r="F6547">
        <f>IF(AND(A6547="PSA Testing", E6547= "Utilization Rate (per 100,000 patients)"),
SUMIFS(PSA!$D:$D,PSA!$A:$A,C6547,PSA!$G:$G,D6547),
IF(AND(A6547="Colorectal Cancer Screening", E6547="Utilization Rate (per 100,000 patients)"),
SUMIFS(COL!$D:$D,COL!$A:$A,C6547,COL!$G:$G, D6547),
IF(AND(A6547="Cervical Cancer Screening", E6547="Utilization Rate (per 100,000 patients)"),
SUMIFS(CERV!$D:$D,CERV!$A:$A,C6547,CERV!$G:$G,D6547),
IF(AND(A6547="Cancer Screening for CKD patients", E6547="Utilization Rate (per 100,000 patients)"),
SUMIFS(CANSCRN!$D:$D,CANSCRN!$A:$A,C6547,CANSCRN!$G:$G,D6547),
IF(AND(A6547="PSA Testing", E6547="Cost per service ($USD)"),
SUMIFS(PSA!$E:$E,PSA!$A:$A,C6547,PSA!$G:$G,D6547),
IF(AND(A6547="Colorectal Cancer Screening", E6547="Cost per service ($USD)"),
SUMIFS(COL!$E:$E,COL!$A:$A,C6547,COL!$G:$G,D6547),
IF(AND(A6547="Cervical Cancer Screening", E6547="Cost per service ($USD)"),
SUMIFS(CERV!$E:$E,CERV!$A:$A,C6547,CERV!$G:$G,D6547),
IF(AND(A6547="Cancer Screening for CKD patients", E6547="Cost per service ($USD)"),
SUMIFS(CANSCRN!$E:$E,CANSCRN!$A:$A,C6547,CANSCRN!$G:$G,D6547),
IF(AND(A6547="PSA Testing", E6547="Total Expenditure ($USD per 100,000 patients)"),
SUMIFS(PSA!$F:$F,PSA!$A:$A,C6547,PSA!$G:$G,D6547),
IF(AND(A6547="Colorectal Cancer Screening", E6547="Total Expenditure ($USD per 100,000 patients)"),
SUMIFS(COL!$F:$F,COL!$A:$A,C6547,COL!$G:$G,D6547),
IF(AND(A6547="Cervical Cancer Screening", E6547="Total Expenditure ($USD per 100,000 patients)"),
SUMIFS(CERV!$F:$F,CERV!$A:$A,C6547,CERV!$G:$G,D6547),
SUMIFS(CANSCRN!$F:$F,CANSCRN!$A:$A,C6547,CANSCRN!$G:$G,D6547))))))))))))</f>
        <v>110.6089333</v>
      </c>
    </row>
    <row r="6548" spans="1:6" x14ac:dyDescent="0.2">
      <c r="A6548" s="24" t="s">
        <v>107</v>
      </c>
      <c r="B6548" s="24" t="s">
        <v>101</v>
      </c>
      <c r="C6548" s="24" t="s">
        <v>64</v>
      </c>
      <c r="D6548" s="24">
        <v>2010</v>
      </c>
      <c r="E6548" s="24" t="s">
        <v>106</v>
      </c>
      <c r="F6548">
        <f>IF(AND(A6548="PSA Testing", E6548= "Utilization Rate (per 100,000 patients)"),
SUMIFS(PSA!$D:$D,PSA!$A:$A,C6548,PSA!$G:$G,D6548),
IF(AND(A6548="Colorectal Cancer Screening", E6548="Utilization Rate (per 100,000 patients)"),
SUMIFS(COL!$D:$D,COL!$A:$A,C6548,COL!$G:$G, D6548),
IF(AND(A6548="Cervical Cancer Screening", E6548="Utilization Rate (per 100,000 patients)"),
SUMIFS(CERV!$D:$D,CERV!$A:$A,C6548,CERV!$G:$G,D6548),
IF(AND(A6548="Cancer Screening for CKD patients", E6548="Utilization Rate (per 100,000 patients)"),
SUMIFS(CANSCRN!$D:$D,CANSCRN!$A:$A,C6548,CANSCRN!$G:$G,D6548),
IF(AND(A6548="PSA Testing", E6548="Cost per service ($USD)"),
SUMIFS(PSA!$E:$E,PSA!$A:$A,C6548,PSA!$G:$G,D6548),
IF(AND(A6548="Colorectal Cancer Screening", E6548="Cost per service ($USD)"),
SUMIFS(COL!$E:$E,COL!$A:$A,C6548,COL!$G:$G,D6548),
IF(AND(A6548="Cervical Cancer Screening", E6548="Cost per service ($USD)"),
SUMIFS(CERV!$E:$E,CERV!$A:$A,C6548,CERV!$G:$G,D6548),
IF(AND(A6548="Cancer Screening for CKD patients", E6548="Cost per service ($USD)"),
SUMIFS(CANSCRN!$E:$E,CANSCRN!$A:$A,C6548,CANSCRN!$G:$G,D6548),
IF(AND(A6548="PSA Testing", E6548="Total Expenditure ($USD per 100,000 patients)"),
SUMIFS(PSA!$F:$F,PSA!$A:$A,C6548,PSA!$G:$G,D6548),
IF(AND(A6548="Colorectal Cancer Screening", E6548="Total Expenditure ($USD per 100,000 patients)"),
SUMIFS(COL!$F:$F,COL!$A:$A,C6548,COL!$G:$G,D6548),
IF(AND(A6548="Cervical Cancer Screening", E6548="Total Expenditure ($USD per 100,000 patients)"),
SUMIFS(CERV!$F:$F,CERV!$A:$A,C6548,CERV!$G:$G,D6548),
SUMIFS(CANSCRN!$F:$F,CANSCRN!$A:$A,C6548,CANSCRN!$G:$G,D6548))))))))))))</f>
        <v>132.67034290000001</v>
      </c>
    </row>
    <row r="6549" spans="1:6" x14ac:dyDescent="0.2">
      <c r="A6549" s="24" t="s">
        <v>107</v>
      </c>
      <c r="B6549" s="24" t="s">
        <v>101</v>
      </c>
      <c r="C6549" s="24" t="s">
        <v>64</v>
      </c>
      <c r="D6549" s="24">
        <v>2011</v>
      </c>
      <c r="E6549" s="24" t="s">
        <v>106</v>
      </c>
      <c r="F6549">
        <f>IF(AND(A6549="PSA Testing", E6549= "Utilization Rate (per 100,000 patients)"),
SUMIFS(PSA!$D:$D,PSA!$A:$A,C6549,PSA!$G:$G,D6549),
IF(AND(A6549="Colorectal Cancer Screening", E6549="Utilization Rate (per 100,000 patients)"),
SUMIFS(COL!$D:$D,COL!$A:$A,C6549,COL!$G:$G, D6549),
IF(AND(A6549="Cervical Cancer Screening", E6549="Utilization Rate (per 100,000 patients)"),
SUMIFS(CERV!$D:$D,CERV!$A:$A,C6549,CERV!$G:$G,D6549),
IF(AND(A6549="Cancer Screening for CKD patients", E6549="Utilization Rate (per 100,000 patients)"),
SUMIFS(CANSCRN!$D:$D,CANSCRN!$A:$A,C6549,CANSCRN!$G:$G,D6549),
IF(AND(A6549="PSA Testing", E6549="Cost per service ($USD)"),
SUMIFS(PSA!$E:$E,PSA!$A:$A,C6549,PSA!$G:$G,D6549),
IF(AND(A6549="Colorectal Cancer Screening", E6549="Cost per service ($USD)"),
SUMIFS(COL!$E:$E,COL!$A:$A,C6549,COL!$G:$G,D6549),
IF(AND(A6549="Cervical Cancer Screening", E6549="Cost per service ($USD)"),
SUMIFS(CERV!$E:$E,CERV!$A:$A,C6549,CERV!$G:$G,D6549),
IF(AND(A6549="Cancer Screening for CKD patients", E6549="Cost per service ($USD)"),
SUMIFS(CANSCRN!$E:$E,CANSCRN!$A:$A,C6549,CANSCRN!$G:$G,D6549),
IF(AND(A6549="PSA Testing", E6549="Total Expenditure ($USD per 100,000 patients)"),
SUMIFS(PSA!$F:$F,PSA!$A:$A,C6549,PSA!$G:$G,D6549),
IF(AND(A6549="Colorectal Cancer Screening", E6549="Total Expenditure ($USD per 100,000 patients)"),
SUMIFS(COL!$F:$F,COL!$A:$A,C6549,COL!$G:$G,D6549),
IF(AND(A6549="Cervical Cancer Screening", E6549="Total Expenditure ($USD per 100,000 patients)"),
SUMIFS(CERV!$F:$F,CERV!$A:$A,C6549,CERV!$G:$G,D6549),
SUMIFS(CANSCRN!$F:$F,CANSCRN!$A:$A,C6549,CANSCRN!$G:$G,D6549))))))))))))</f>
        <v>137.5500309</v>
      </c>
    </row>
    <row r="6550" spans="1:6" x14ac:dyDescent="0.2">
      <c r="A6550" s="24" t="s">
        <v>107</v>
      </c>
      <c r="B6550" s="24" t="s">
        <v>101</v>
      </c>
      <c r="C6550" s="24" t="s">
        <v>64</v>
      </c>
      <c r="D6550" s="24">
        <v>2012</v>
      </c>
      <c r="E6550" s="24" t="s">
        <v>106</v>
      </c>
      <c r="F6550">
        <f>IF(AND(A6550="PSA Testing", E6550= "Utilization Rate (per 100,000 patients)"),
SUMIFS(PSA!$D:$D,PSA!$A:$A,C6550,PSA!$G:$G,D6550),
IF(AND(A6550="Colorectal Cancer Screening", E6550="Utilization Rate (per 100,000 patients)"),
SUMIFS(COL!$D:$D,COL!$A:$A,C6550,COL!$G:$G, D6550),
IF(AND(A6550="Cervical Cancer Screening", E6550="Utilization Rate (per 100,000 patients)"),
SUMIFS(CERV!$D:$D,CERV!$A:$A,C6550,CERV!$G:$G,D6550),
IF(AND(A6550="Cancer Screening for CKD patients", E6550="Utilization Rate (per 100,000 patients)"),
SUMIFS(CANSCRN!$D:$D,CANSCRN!$A:$A,C6550,CANSCRN!$G:$G,D6550),
IF(AND(A6550="PSA Testing", E6550="Cost per service ($USD)"),
SUMIFS(PSA!$E:$E,PSA!$A:$A,C6550,PSA!$G:$G,D6550),
IF(AND(A6550="Colorectal Cancer Screening", E6550="Cost per service ($USD)"),
SUMIFS(COL!$E:$E,COL!$A:$A,C6550,COL!$G:$G,D6550),
IF(AND(A6550="Cervical Cancer Screening", E6550="Cost per service ($USD)"),
SUMIFS(CERV!$E:$E,CERV!$A:$A,C6550,CERV!$G:$G,D6550),
IF(AND(A6550="Cancer Screening for CKD patients", E6550="Cost per service ($USD)"),
SUMIFS(CANSCRN!$E:$E,CANSCRN!$A:$A,C6550,CANSCRN!$G:$G,D6550),
IF(AND(A6550="PSA Testing", E6550="Total Expenditure ($USD per 100,000 patients)"),
SUMIFS(PSA!$F:$F,PSA!$A:$A,C6550,PSA!$G:$G,D6550),
IF(AND(A6550="Colorectal Cancer Screening", E6550="Total Expenditure ($USD per 100,000 patients)"),
SUMIFS(COL!$F:$F,COL!$A:$A,C6550,COL!$G:$G,D6550),
IF(AND(A6550="Cervical Cancer Screening", E6550="Total Expenditure ($USD per 100,000 patients)"),
SUMIFS(CERV!$F:$F,CERV!$A:$A,C6550,CERV!$G:$G,D6550),
SUMIFS(CANSCRN!$F:$F,CANSCRN!$A:$A,C6550,CANSCRN!$G:$G,D6550))))))))))))</f>
        <v>136.64996679999999</v>
      </c>
    </row>
    <row r="6551" spans="1:6" x14ac:dyDescent="0.2">
      <c r="A6551" s="24" t="s">
        <v>107</v>
      </c>
      <c r="B6551" s="24" t="s">
        <v>101</v>
      </c>
      <c r="C6551" s="24" t="s">
        <v>64</v>
      </c>
      <c r="D6551" s="24">
        <v>2013</v>
      </c>
      <c r="E6551" s="24" t="s">
        <v>106</v>
      </c>
      <c r="F6551">
        <f>IF(AND(A6551="PSA Testing", E6551= "Utilization Rate (per 100,000 patients)"),
SUMIFS(PSA!$D:$D,PSA!$A:$A,C6551,PSA!$G:$G,D6551),
IF(AND(A6551="Colorectal Cancer Screening", E6551="Utilization Rate (per 100,000 patients)"),
SUMIFS(COL!$D:$D,COL!$A:$A,C6551,COL!$G:$G, D6551),
IF(AND(A6551="Cervical Cancer Screening", E6551="Utilization Rate (per 100,000 patients)"),
SUMIFS(CERV!$D:$D,CERV!$A:$A,C6551,CERV!$G:$G,D6551),
IF(AND(A6551="Cancer Screening for CKD patients", E6551="Utilization Rate (per 100,000 patients)"),
SUMIFS(CANSCRN!$D:$D,CANSCRN!$A:$A,C6551,CANSCRN!$G:$G,D6551),
IF(AND(A6551="PSA Testing", E6551="Cost per service ($USD)"),
SUMIFS(PSA!$E:$E,PSA!$A:$A,C6551,PSA!$G:$G,D6551),
IF(AND(A6551="Colorectal Cancer Screening", E6551="Cost per service ($USD)"),
SUMIFS(COL!$E:$E,COL!$A:$A,C6551,COL!$G:$G,D6551),
IF(AND(A6551="Cervical Cancer Screening", E6551="Cost per service ($USD)"),
SUMIFS(CERV!$E:$E,CERV!$A:$A,C6551,CERV!$G:$G,D6551),
IF(AND(A6551="Cancer Screening for CKD patients", E6551="Cost per service ($USD)"),
SUMIFS(CANSCRN!$E:$E,CANSCRN!$A:$A,C6551,CANSCRN!$G:$G,D6551),
IF(AND(A6551="PSA Testing", E6551="Total Expenditure ($USD per 100,000 patients)"),
SUMIFS(PSA!$F:$F,PSA!$A:$A,C6551,PSA!$G:$G,D6551),
IF(AND(A6551="Colorectal Cancer Screening", E6551="Total Expenditure ($USD per 100,000 patients)"),
SUMIFS(COL!$F:$F,COL!$A:$A,C6551,COL!$G:$G,D6551),
IF(AND(A6551="Cervical Cancer Screening", E6551="Total Expenditure ($USD per 100,000 patients)"),
SUMIFS(CERV!$F:$F,CERV!$A:$A,C6551,CERV!$G:$G,D6551),
SUMIFS(CANSCRN!$F:$F,CANSCRN!$A:$A,C6551,CANSCRN!$G:$G,D6551))))))))))))</f>
        <v>163.37079850000001</v>
      </c>
    </row>
    <row r="6552" spans="1:6" x14ac:dyDescent="0.2">
      <c r="A6552" s="24" t="s">
        <v>107</v>
      </c>
      <c r="B6552" s="24" t="s">
        <v>101</v>
      </c>
      <c r="C6552" s="24" t="s">
        <v>64</v>
      </c>
      <c r="D6552" s="24">
        <v>2014</v>
      </c>
      <c r="E6552" s="24" t="s">
        <v>106</v>
      </c>
      <c r="F6552">
        <f>IF(AND(A6552="PSA Testing", E6552= "Utilization Rate (per 100,000 patients)"),
SUMIFS(PSA!$D:$D,PSA!$A:$A,C6552,PSA!$G:$G,D6552),
IF(AND(A6552="Colorectal Cancer Screening", E6552="Utilization Rate (per 100,000 patients)"),
SUMIFS(COL!$D:$D,COL!$A:$A,C6552,COL!$G:$G, D6552),
IF(AND(A6552="Cervical Cancer Screening", E6552="Utilization Rate (per 100,000 patients)"),
SUMIFS(CERV!$D:$D,CERV!$A:$A,C6552,CERV!$G:$G,D6552),
IF(AND(A6552="Cancer Screening for CKD patients", E6552="Utilization Rate (per 100,000 patients)"),
SUMIFS(CANSCRN!$D:$D,CANSCRN!$A:$A,C6552,CANSCRN!$G:$G,D6552),
IF(AND(A6552="PSA Testing", E6552="Cost per service ($USD)"),
SUMIFS(PSA!$E:$E,PSA!$A:$A,C6552,PSA!$G:$G,D6552),
IF(AND(A6552="Colorectal Cancer Screening", E6552="Cost per service ($USD)"),
SUMIFS(COL!$E:$E,COL!$A:$A,C6552,COL!$G:$G,D6552),
IF(AND(A6552="Cervical Cancer Screening", E6552="Cost per service ($USD)"),
SUMIFS(CERV!$E:$E,CERV!$A:$A,C6552,CERV!$G:$G,D6552),
IF(AND(A6552="Cancer Screening for CKD patients", E6552="Cost per service ($USD)"),
SUMIFS(CANSCRN!$E:$E,CANSCRN!$A:$A,C6552,CANSCRN!$G:$G,D6552),
IF(AND(A6552="PSA Testing", E6552="Total Expenditure ($USD per 100,000 patients)"),
SUMIFS(PSA!$F:$F,PSA!$A:$A,C6552,PSA!$G:$G,D6552),
IF(AND(A6552="Colorectal Cancer Screening", E6552="Total Expenditure ($USD per 100,000 patients)"),
SUMIFS(COL!$F:$F,COL!$A:$A,C6552,COL!$G:$G,D6552),
IF(AND(A6552="Cervical Cancer Screening", E6552="Total Expenditure ($USD per 100,000 patients)"),
SUMIFS(CERV!$F:$F,CERV!$A:$A,C6552,CERV!$G:$G,D6552),
SUMIFS(CANSCRN!$F:$F,CANSCRN!$A:$A,C6552,CANSCRN!$G:$G,D6552))))))))))))</f>
        <v>121.49488270000001</v>
      </c>
    </row>
    <row r="6553" spans="1:6" x14ac:dyDescent="0.2">
      <c r="A6553" s="24" t="s">
        <v>107</v>
      </c>
      <c r="B6553" s="24" t="s">
        <v>101</v>
      </c>
      <c r="C6553" s="24" t="s">
        <v>64</v>
      </c>
      <c r="D6553" s="24">
        <v>2015</v>
      </c>
      <c r="E6553" s="24" t="s">
        <v>106</v>
      </c>
      <c r="F6553">
        <f>IF(AND(A6553="PSA Testing", E6553= "Utilization Rate (per 100,000 patients)"),
SUMIFS(PSA!$D:$D,PSA!$A:$A,C6553,PSA!$G:$G,D6553),
IF(AND(A6553="Colorectal Cancer Screening", E6553="Utilization Rate (per 100,000 patients)"),
SUMIFS(COL!$D:$D,COL!$A:$A,C6553,COL!$G:$G, D6553),
IF(AND(A6553="Cervical Cancer Screening", E6553="Utilization Rate (per 100,000 patients)"),
SUMIFS(CERV!$D:$D,CERV!$A:$A,C6553,CERV!$G:$G,D6553),
IF(AND(A6553="Cancer Screening for CKD patients", E6553="Utilization Rate (per 100,000 patients)"),
SUMIFS(CANSCRN!$D:$D,CANSCRN!$A:$A,C6553,CANSCRN!$G:$G,D6553),
IF(AND(A6553="PSA Testing", E6553="Cost per service ($USD)"),
SUMIFS(PSA!$E:$E,PSA!$A:$A,C6553,PSA!$G:$G,D6553),
IF(AND(A6553="Colorectal Cancer Screening", E6553="Cost per service ($USD)"),
SUMIFS(COL!$E:$E,COL!$A:$A,C6553,COL!$G:$G,D6553),
IF(AND(A6553="Cervical Cancer Screening", E6553="Cost per service ($USD)"),
SUMIFS(CERV!$E:$E,CERV!$A:$A,C6553,CERV!$G:$G,D6553),
IF(AND(A6553="Cancer Screening for CKD patients", E6553="Cost per service ($USD)"),
SUMIFS(CANSCRN!$E:$E,CANSCRN!$A:$A,C6553,CANSCRN!$G:$G,D6553),
IF(AND(A6553="PSA Testing", E6553="Total Expenditure ($USD per 100,000 patients)"),
SUMIFS(PSA!$F:$F,PSA!$A:$A,C6553,PSA!$G:$G,D6553),
IF(AND(A6553="Colorectal Cancer Screening", E6553="Total Expenditure ($USD per 100,000 patients)"),
SUMIFS(COL!$F:$F,COL!$A:$A,C6553,COL!$G:$G,D6553),
IF(AND(A6553="Cervical Cancer Screening", E6553="Total Expenditure ($USD per 100,000 patients)"),
SUMIFS(CERV!$F:$F,CERV!$A:$A,C6553,CERV!$G:$G,D6553),
SUMIFS(CANSCRN!$F:$F,CANSCRN!$A:$A,C6553,CANSCRN!$G:$G,D6553))))))))))))</f>
        <v>124.6310513</v>
      </c>
    </row>
    <row r="6554" spans="1:6" x14ac:dyDescent="0.2">
      <c r="A6554" s="24" t="s">
        <v>107</v>
      </c>
      <c r="B6554" s="24" t="s">
        <v>101</v>
      </c>
      <c r="C6554" s="24" t="s">
        <v>64</v>
      </c>
      <c r="D6554" s="24">
        <v>2016</v>
      </c>
      <c r="E6554" s="24" t="s">
        <v>106</v>
      </c>
      <c r="F6554">
        <f>IF(AND(A6554="PSA Testing", E6554= "Utilization Rate (per 100,000 patients)"),
SUMIFS(PSA!$D:$D,PSA!$A:$A,C6554,PSA!$G:$G,D6554),
IF(AND(A6554="Colorectal Cancer Screening", E6554="Utilization Rate (per 100,000 patients)"),
SUMIFS(COL!$D:$D,COL!$A:$A,C6554,COL!$G:$G, D6554),
IF(AND(A6554="Cervical Cancer Screening", E6554="Utilization Rate (per 100,000 patients)"),
SUMIFS(CERV!$D:$D,CERV!$A:$A,C6554,CERV!$G:$G,D6554),
IF(AND(A6554="Cancer Screening for CKD patients", E6554="Utilization Rate (per 100,000 patients)"),
SUMIFS(CANSCRN!$D:$D,CANSCRN!$A:$A,C6554,CANSCRN!$G:$G,D6554),
IF(AND(A6554="PSA Testing", E6554="Cost per service ($USD)"),
SUMIFS(PSA!$E:$E,PSA!$A:$A,C6554,PSA!$G:$G,D6554),
IF(AND(A6554="Colorectal Cancer Screening", E6554="Cost per service ($USD)"),
SUMIFS(COL!$E:$E,COL!$A:$A,C6554,COL!$G:$G,D6554),
IF(AND(A6554="Cervical Cancer Screening", E6554="Cost per service ($USD)"),
SUMIFS(CERV!$E:$E,CERV!$A:$A,C6554,CERV!$G:$G,D6554),
IF(AND(A6554="Cancer Screening for CKD patients", E6554="Cost per service ($USD)"),
SUMIFS(CANSCRN!$E:$E,CANSCRN!$A:$A,C6554,CANSCRN!$G:$G,D6554),
IF(AND(A6554="PSA Testing", E6554="Total Expenditure ($USD per 100,000 patients)"),
SUMIFS(PSA!$F:$F,PSA!$A:$A,C6554,PSA!$G:$G,D6554),
IF(AND(A6554="Colorectal Cancer Screening", E6554="Total Expenditure ($USD per 100,000 patients)"),
SUMIFS(COL!$F:$F,COL!$A:$A,C6554,COL!$G:$G,D6554),
IF(AND(A6554="Cervical Cancer Screening", E6554="Total Expenditure ($USD per 100,000 patients)"),
SUMIFS(CERV!$F:$F,CERV!$A:$A,C6554,CERV!$G:$G,D6554),
SUMIFS(CANSCRN!$F:$F,CANSCRN!$A:$A,C6554,CANSCRN!$G:$G,D6554))))))))))))</f>
        <v>99.690856420000003</v>
      </c>
    </row>
    <row r="6555" spans="1:6" x14ac:dyDescent="0.2">
      <c r="A6555" s="24" t="s">
        <v>107</v>
      </c>
      <c r="B6555" s="24" t="s">
        <v>101</v>
      </c>
      <c r="C6555" s="24" t="s">
        <v>64</v>
      </c>
      <c r="D6555" s="24">
        <v>2017</v>
      </c>
      <c r="E6555" s="24" t="s">
        <v>106</v>
      </c>
      <c r="F6555">
        <f>IF(AND(A6555="PSA Testing", E6555= "Utilization Rate (per 100,000 patients)"),
SUMIFS(PSA!$D:$D,PSA!$A:$A,C6555,PSA!$G:$G,D6555),
IF(AND(A6555="Colorectal Cancer Screening", E6555="Utilization Rate (per 100,000 patients)"),
SUMIFS(COL!$D:$D,COL!$A:$A,C6555,COL!$G:$G, D6555),
IF(AND(A6555="Cervical Cancer Screening", E6555="Utilization Rate (per 100,000 patients)"),
SUMIFS(CERV!$D:$D,CERV!$A:$A,C6555,CERV!$G:$G,D6555),
IF(AND(A6555="Cancer Screening for CKD patients", E6555="Utilization Rate (per 100,000 patients)"),
SUMIFS(CANSCRN!$D:$D,CANSCRN!$A:$A,C6555,CANSCRN!$G:$G,D6555),
IF(AND(A6555="PSA Testing", E6555="Cost per service ($USD)"),
SUMIFS(PSA!$E:$E,PSA!$A:$A,C6555,PSA!$G:$G,D6555),
IF(AND(A6555="Colorectal Cancer Screening", E6555="Cost per service ($USD)"),
SUMIFS(COL!$E:$E,COL!$A:$A,C6555,COL!$G:$G,D6555),
IF(AND(A6555="Cervical Cancer Screening", E6555="Cost per service ($USD)"),
SUMIFS(CERV!$E:$E,CERV!$A:$A,C6555,CERV!$G:$G,D6555),
IF(AND(A6555="Cancer Screening for CKD patients", E6555="Cost per service ($USD)"),
SUMIFS(CANSCRN!$E:$E,CANSCRN!$A:$A,C6555,CANSCRN!$G:$G,D6555),
IF(AND(A6555="PSA Testing", E6555="Total Expenditure ($USD per 100,000 patients)"),
SUMIFS(PSA!$F:$F,PSA!$A:$A,C6555,PSA!$G:$G,D6555),
IF(AND(A6555="Colorectal Cancer Screening", E6555="Total Expenditure ($USD per 100,000 patients)"),
SUMIFS(COL!$F:$F,COL!$A:$A,C6555,COL!$G:$G,D6555),
IF(AND(A6555="Cervical Cancer Screening", E6555="Total Expenditure ($USD per 100,000 patients)"),
SUMIFS(CERV!$F:$F,CERV!$A:$A,C6555,CERV!$G:$G,D6555),
SUMIFS(CANSCRN!$F:$F,CANSCRN!$A:$A,C6555,CANSCRN!$G:$G,D6555))))))))))))</f>
        <v>125.6531111</v>
      </c>
    </row>
    <row r="6556" spans="1:6" x14ac:dyDescent="0.2">
      <c r="A6556" s="24" t="s">
        <v>107</v>
      </c>
      <c r="B6556" s="24" t="s">
        <v>101</v>
      </c>
      <c r="C6556" s="24" t="s">
        <v>64</v>
      </c>
      <c r="D6556" s="24">
        <v>2018</v>
      </c>
      <c r="E6556" s="24" t="s">
        <v>106</v>
      </c>
      <c r="F6556">
        <f>IF(AND(A6556="PSA Testing", E6556= "Utilization Rate (per 100,000 patients)"),
SUMIFS(PSA!$D:$D,PSA!$A:$A,C6556,PSA!$G:$G,D6556),
IF(AND(A6556="Colorectal Cancer Screening", E6556="Utilization Rate (per 100,000 patients)"),
SUMIFS(COL!$D:$D,COL!$A:$A,C6556,COL!$G:$G, D6556),
IF(AND(A6556="Cervical Cancer Screening", E6556="Utilization Rate (per 100,000 patients)"),
SUMIFS(CERV!$D:$D,CERV!$A:$A,C6556,CERV!$G:$G,D6556),
IF(AND(A6556="Cancer Screening for CKD patients", E6556="Utilization Rate (per 100,000 patients)"),
SUMIFS(CANSCRN!$D:$D,CANSCRN!$A:$A,C6556,CANSCRN!$G:$G,D6556),
IF(AND(A6556="PSA Testing", E6556="Cost per service ($USD)"),
SUMIFS(PSA!$E:$E,PSA!$A:$A,C6556,PSA!$G:$G,D6556),
IF(AND(A6556="Colorectal Cancer Screening", E6556="Cost per service ($USD)"),
SUMIFS(COL!$E:$E,COL!$A:$A,C6556,COL!$G:$G,D6556),
IF(AND(A6556="Cervical Cancer Screening", E6556="Cost per service ($USD)"),
SUMIFS(CERV!$E:$E,CERV!$A:$A,C6556,CERV!$G:$G,D6556),
IF(AND(A6556="Cancer Screening for CKD patients", E6556="Cost per service ($USD)"),
SUMIFS(CANSCRN!$E:$E,CANSCRN!$A:$A,C6556,CANSCRN!$G:$G,D6556),
IF(AND(A6556="PSA Testing", E6556="Total Expenditure ($USD per 100,000 patients)"),
SUMIFS(PSA!$F:$F,PSA!$A:$A,C6556,PSA!$G:$G,D6556),
IF(AND(A6556="Colorectal Cancer Screening", E6556="Total Expenditure ($USD per 100,000 patients)"),
SUMIFS(COL!$F:$F,COL!$A:$A,C6556,COL!$G:$G,D6556),
IF(AND(A6556="Cervical Cancer Screening", E6556="Total Expenditure ($USD per 100,000 patients)"),
SUMIFS(CERV!$F:$F,CERV!$A:$A,C6556,CERV!$G:$G,D6556),
SUMIFS(CANSCRN!$F:$F,CANSCRN!$A:$A,C6556,CANSCRN!$G:$G,D6556))))))))))))</f>
        <v>122.5984986</v>
      </c>
    </row>
    <row r="6557" spans="1:6" x14ac:dyDescent="0.2">
      <c r="A6557" s="24" t="s">
        <v>107</v>
      </c>
      <c r="B6557" s="24" t="s">
        <v>101</v>
      </c>
      <c r="C6557" s="24" t="s">
        <v>64</v>
      </c>
      <c r="D6557" s="24">
        <v>2019</v>
      </c>
      <c r="E6557" s="24" t="s">
        <v>106</v>
      </c>
      <c r="F6557">
        <f>IF(AND(A6557="PSA Testing", E6557= "Utilization Rate (per 100,000 patients)"),
SUMIFS(PSA!$D:$D,PSA!$A:$A,C6557,PSA!$G:$G,D6557),
IF(AND(A6557="Colorectal Cancer Screening", E6557="Utilization Rate (per 100,000 patients)"),
SUMIFS(COL!$D:$D,COL!$A:$A,C6557,COL!$G:$G, D6557),
IF(AND(A6557="Cervical Cancer Screening", E6557="Utilization Rate (per 100,000 patients)"),
SUMIFS(CERV!$D:$D,CERV!$A:$A,C6557,CERV!$G:$G,D6557),
IF(AND(A6557="Cancer Screening for CKD patients", E6557="Utilization Rate (per 100,000 patients)"),
SUMIFS(CANSCRN!$D:$D,CANSCRN!$A:$A,C6557,CANSCRN!$G:$G,D6557),
IF(AND(A6557="PSA Testing", E6557="Cost per service ($USD)"),
SUMIFS(PSA!$E:$E,PSA!$A:$A,C6557,PSA!$G:$G,D6557),
IF(AND(A6557="Colorectal Cancer Screening", E6557="Cost per service ($USD)"),
SUMIFS(COL!$E:$E,COL!$A:$A,C6557,COL!$G:$G,D6557),
IF(AND(A6557="Cervical Cancer Screening", E6557="Cost per service ($USD)"),
SUMIFS(CERV!$E:$E,CERV!$A:$A,C6557,CERV!$G:$G,D6557),
IF(AND(A6557="Cancer Screening for CKD patients", E6557="Cost per service ($USD)"),
SUMIFS(CANSCRN!$E:$E,CANSCRN!$A:$A,C6557,CANSCRN!$G:$G,D6557),
IF(AND(A6557="PSA Testing", E6557="Total Expenditure ($USD per 100,000 patients)"),
SUMIFS(PSA!$F:$F,PSA!$A:$A,C6557,PSA!$G:$G,D6557),
IF(AND(A6557="Colorectal Cancer Screening", E6557="Total Expenditure ($USD per 100,000 patients)"),
SUMIFS(COL!$F:$F,COL!$A:$A,C6557,COL!$G:$G,D6557),
IF(AND(A6557="Cervical Cancer Screening", E6557="Total Expenditure ($USD per 100,000 patients)"),
SUMIFS(CERV!$F:$F,CERV!$A:$A,C6557,CERV!$G:$G,D6557),
SUMIFS(CANSCRN!$F:$F,CANSCRN!$A:$A,C6557,CANSCRN!$G:$G,D6557))))))))))))</f>
        <v>128.40536499999999</v>
      </c>
    </row>
    <row r="6558" spans="1:6" x14ac:dyDescent="0.2">
      <c r="A6558" s="24" t="s">
        <v>107</v>
      </c>
      <c r="B6558" s="24" t="s">
        <v>101</v>
      </c>
      <c r="C6558" s="24" t="s">
        <v>65</v>
      </c>
      <c r="D6558" s="24">
        <v>2009</v>
      </c>
      <c r="E6558" s="24" t="s">
        <v>106</v>
      </c>
      <c r="F6558">
        <f>IF(AND(A6558="PSA Testing", E6558= "Utilization Rate (per 100,000 patients)"),
SUMIFS(PSA!$D:$D,PSA!$A:$A,C6558,PSA!$G:$G,D6558),
IF(AND(A6558="Colorectal Cancer Screening", E6558="Utilization Rate (per 100,000 patients)"),
SUMIFS(COL!$D:$D,COL!$A:$A,C6558,COL!$G:$G, D6558),
IF(AND(A6558="Cervical Cancer Screening", E6558="Utilization Rate (per 100,000 patients)"),
SUMIFS(CERV!$D:$D,CERV!$A:$A,C6558,CERV!$G:$G,D6558),
IF(AND(A6558="Cancer Screening for CKD patients", E6558="Utilization Rate (per 100,000 patients)"),
SUMIFS(CANSCRN!$D:$D,CANSCRN!$A:$A,C6558,CANSCRN!$G:$G,D6558),
IF(AND(A6558="PSA Testing", E6558="Cost per service ($USD)"),
SUMIFS(PSA!$E:$E,PSA!$A:$A,C6558,PSA!$G:$G,D6558),
IF(AND(A6558="Colorectal Cancer Screening", E6558="Cost per service ($USD)"),
SUMIFS(COL!$E:$E,COL!$A:$A,C6558,COL!$G:$G,D6558),
IF(AND(A6558="Cervical Cancer Screening", E6558="Cost per service ($USD)"),
SUMIFS(CERV!$E:$E,CERV!$A:$A,C6558,CERV!$G:$G,D6558),
IF(AND(A6558="Cancer Screening for CKD patients", E6558="Cost per service ($USD)"),
SUMIFS(CANSCRN!$E:$E,CANSCRN!$A:$A,C6558,CANSCRN!$G:$G,D6558),
IF(AND(A6558="PSA Testing", E6558="Total Expenditure ($USD per 100,000 patients)"),
SUMIFS(PSA!$F:$F,PSA!$A:$A,C6558,PSA!$G:$G,D6558),
IF(AND(A6558="Colorectal Cancer Screening", E6558="Total Expenditure ($USD per 100,000 patients)"),
SUMIFS(COL!$F:$F,COL!$A:$A,C6558,COL!$G:$G,D6558),
IF(AND(A6558="Cervical Cancer Screening", E6558="Total Expenditure ($USD per 100,000 patients)"),
SUMIFS(CERV!$F:$F,CERV!$A:$A,C6558,CERV!$G:$G,D6558),
SUMIFS(CANSCRN!$F:$F,CANSCRN!$A:$A,C6558,CANSCRN!$G:$G,D6558))))))))))))</f>
        <v>97.030845069999998</v>
      </c>
    </row>
    <row r="6559" spans="1:6" x14ac:dyDescent="0.2">
      <c r="A6559" s="24" t="s">
        <v>107</v>
      </c>
      <c r="B6559" s="24" t="s">
        <v>101</v>
      </c>
      <c r="C6559" s="24" t="s">
        <v>65</v>
      </c>
      <c r="D6559" s="24">
        <v>2010</v>
      </c>
      <c r="E6559" s="24" t="s">
        <v>106</v>
      </c>
      <c r="F6559">
        <f>IF(AND(A6559="PSA Testing", E6559= "Utilization Rate (per 100,000 patients)"),
SUMIFS(PSA!$D:$D,PSA!$A:$A,C6559,PSA!$G:$G,D6559),
IF(AND(A6559="Colorectal Cancer Screening", E6559="Utilization Rate (per 100,000 patients)"),
SUMIFS(COL!$D:$D,COL!$A:$A,C6559,COL!$G:$G, D6559),
IF(AND(A6559="Cervical Cancer Screening", E6559="Utilization Rate (per 100,000 patients)"),
SUMIFS(CERV!$D:$D,CERV!$A:$A,C6559,CERV!$G:$G,D6559),
IF(AND(A6559="Cancer Screening for CKD patients", E6559="Utilization Rate (per 100,000 patients)"),
SUMIFS(CANSCRN!$D:$D,CANSCRN!$A:$A,C6559,CANSCRN!$G:$G,D6559),
IF(AND(A6559="PSA Testing", E6559="Cost per service ($USD)"),
SUMIFS(PSA!$E:$E,PSA!$A:$A,C6559,PSA!$G:$G,D6559),
IF(AND(A6559="Colorectal Cancer Screening", E6559="Cost per service ($USD)"),
SUMIFS(COL!$E:$E,COL!$A:$A,C6559,COL!$G:$G,D6559),
IF(AND(A6559="Cervical Cancer Screening", E6559="Cost per service ($USD)"),
SUMIFS(CERV!$E:$E,CERV!$A:$A,C6559,CERV!$G:$G,D6559),
IF(AND(A6559="Cancer Screening for CKD patients", E6559="Cost per service ($USD)"),
SUMIFS(CANSCRN!$E:$E,CANSCRN!$A:$A,C6559,CANSCRN!$G:$G,D6559),
IF(AND(A6559="PSA Testing", E6559="Total Expenditure ($USD per 100,000 patients)"),
SUMIFS(PSA!$F:$F,PSA!$A:$A,C6559,PSA!$G:$G,D6559),
IF(AND(A6559="Colorectal Cancer Screening", E6559="Total Expenditure ($USD per 100,000 patients)"),
SUMIFS(COL!$F:$F,COL!$A:$A,C6559,COL!$G:$G,D6559),
IF(AND(A6559="Cervical Cancer Screening", E6559="Total Expenditure ($USD per 100,000 patients)"),
SUMIFS(CERV!$F:$F,CERV!$A:$A,C6559,CERV!$G:$G,D6559),
SUMIFS(CANSCRN!$F:$F,CANSCRN!$A:$A,C6559,CANSCRN!$G:$G,D6559))))))))))))</f>
        <v>85.305574070000006</v>
      </c>
    </row>
    <row r="6560" spans="1:6" x14ac:dyDescent="0.2">
      <c r="A6560" s="24" t="s">
        <v>107</v>
      </c>
      <c r="B6560" s="24" t="s">
        <v>101</v>
      </c>
      <c r="C6560" s="24" t="s">
        <v>65</v>
      </c>
      <c r="D6560" s="24">
        <v>2011</v>
      </c>
      <c r="E6560" s="24" t="s">
        <v>106</v>
      </c>
      <c r="F6560">
        <f>IF(AND(A6560="PSA Testing", E6560= "Utilization Rate (per 100,000 patients)"),
SUMIFS(PSA!$D:$D,PSA!$A:$A,C6560,PSA!$G:$G,D6560),
IF(AND(A6560="Colorectal Cancer Screening", E6560="Utilization Rate (per 100,000 patients)"),
SUMIFS(COL!$D:$D,COL!$A:$A,C6560,COL!$G:$G, D6560),
IF(AND(A6560="Cervical Cancer Screening", E6560="Utilization Rate (per 100,000 patients)"),
SUMIFS(CERV!$D:$D,CERV!$A:$A,C6560,CERV!$G:$G,D6560),
IF(AND(A6560="Cancer Screening for CKD patients", E6560="Utilization Rate (per 100,000 patients)"),
SUMIFS(CANSCRN!$D:$D,CANSCRN!$A:$A,C6560,CANSCRN!$G:$G,D6560),
IF(AND(A6560="PSA Testing", E6560="Cost per service ($USD)"),
SUMIFS(PSA!$E:$E,PSA!$A:$A,C6560,PSA!$G:$G,D6560),
IF(AND(A6560="Colorectal Cancer Screening", E6560="Cost per service ($USD)"),
SUMIFS(COL!$E:$E,COL!$A:$A,C6560,COL!$G:$G,D6560),
IF(AND(A6560="Cervical Cancer Screening", E6560="Cost per service ($USD)"),
SUMIFS(CERV!$E:$E,CERV!$A:$A,C6560,CERV!$G:$G,D6560),
IF(AND(A6560="Cancer Screening for CKD patients", E6560="Cost per service ($USD)"),
SUMIFS(CANSCRN!$E:$E,CANSCRN!$A:$A,C6560,CANSCRN!$G:$G,D6560),
IF(AND(A6560="PSA Testing", E6560="Total Expenditure ($USD per 100,000 patients)"),
SUMIFS(PSA!$F:$F,PSA!$A:$A,C6560,PSA!$G:$G,D6560),
IF(AND(A6560="Colorectal Cancer Screening", E6560="Total Expenditure ($USD per 100,000 patients)"),
SUMIFS(COL!$F:$F,COL!$A:$A,C6560,COL!$G:$G,D6560),
IF(AND(A6560="Cervical Cancer Screening", E6560="Total Expenditure ($USD per 100,000 patients)"),
SUMIFS(CERV!$F:$F,CERV!$A:$A,C6560,CERV!$G:$G,D6560),
SUMIFS(CANSCRN!$F:$F,CANSCRN!$A:$A,C6560,CANSCRN!$G:$G,D6560))))))))))))</f>
        <v>89.250185869999996</v>
      </c>
    </row>
    <row r="6561" spans="1:6" x14ac:dyDescent="0.2">
      <c r="A6561" s="24" t="s">
        <v>107</v>
      </c>
      <c r="B6561" s="24" t="s">
        <v>101</v>
      </c>
      <c r="C6561" s="24" t="s">
        <v>65</v>
      </c>
      <c r="D6561" s="24">
        <v>2012</v>
      </c>
      <c r="E6561" s="24" t="s">
        <v>106</v>
      </c>
      <c r="F6561">
        <f>IF(AND(A6561="PSA Testing", E6561= "Utilization Rate (per 100,000 patients)"),
SUMIFS(PSA!$D:$D,PSA!$A:$A,C6561,PSA!$G:$G,D6561),
IF(AND(A6561="Colorectal Cancer Screening", E6561="Utilization Rate (per 100,000 patients)"),
SUMIFS(COL!$D:$D,COL!$A:$A,C6561,COL!$G:$G, D6561),
IF(AND(A6561="Cervical Cancer Screening", E6561="Utilization Rate (per 100,000 patients)"),
SUMIFS(CERV!$D:$D,CERV!$A:$A,C6561,CERV!$G:$G,D6561),
IF(AND(A6561="Cancer Screening for CKD patients", E6561="Utilization Rate (per 100,000 patients)"),
SUMIFS(CANSCRN!$D:$D,CANSCRN!$A:$A,C6561,CANSCRN!$G:$G,D6561),
IF(AND(A6561="PSA Testing", E6561="Cost per service ($USD)"),
SUMIFS(PSA!$E:$E,PSA!$A:$A,C6561,PSA!$G:$G,D6561),
IF(AND(A6561="Colorectal Cancer Screening", E6561="Cost per service ($USD)"),
SUMIFS(COL!$E:$E,COL!$A:$A,C6561,COL!$G:$G,D6561),
IF(AND(A6561="Cervical Cancer Screening", E6561="Cost per service ($USD)"),
SUMIFS(CERV!$E:$E,CERV!$A:$A,C6561,CERV!$G:$G,D6561),
IF(AND(A6561="Cancer Screening for CKD patients", E6561="Cost per service ($USD)"),
SUMIFS(CANSCRN!$E:$E,CANSCRN!$A:$A,C6561,CANSCRN!$G:$G,D6561),
IF(AND(A6561="PSA Testing", E6561="Total Expenditure ($USD per 100,000 patients)"),
SUMIFS(PSA!$F:$F,PSA!$A:$A,C6561,PSA!$G:$G,D6561),
IF(AND(A6561="Colorectal Cancer Screening", E6561="Total Expenditure ($USD per 100,000 patients)"),
SUMIFS(COL!$F:$F,COL!$A:$A,C6561,COL!$G:$G,D6561),
IF(AND(A6561="Cervical Cancer Screening", E6561="Total Expenditure ($USD per 100,000 patients)"),
SUMIFS(CERV!$F:$F,CERV!$A:$A,C6561,CERV!$G:$G,D6561),
SUMIFS(CANSCRN!$F:$F,CANSCRN!$A:$A,C6561,CANSCRN!$G:$G,D6561))))))))))))</f>
        <v>87.431354959999993</v>
      </c>
    </row>
    <row r="6562" spans="1:6" x14ac:dyDescent="0.2">
      <c r="A6562" s="24" t="s">
        <v>107</v>
      </c>
      <c r="B6562" s="24" t="s">
        <v>101</v>
      </c>
      <c r="C6562" s="24" t="s">
        <v>65</v>
      </c>
      <c r="D6562" s="24">
        <v>2013</v>
      </c>
      <c r="E6562" s="24" t="s">
        <v>106</v>
      </c>
      <c r="F6562">
        <f>IF(AND(A6562="PSA Testing", E6562= "Utilization Rate (per 100,000 patients)"),
SUMIFS(PSA!$D:$D,PSA!$A:$A,C6562,PSA!$G:$G,D6562),
IF(AND(A6562="Colorectal Cancer Screening", E6562="Utilization Rate (per 100,000 patients)"),
SUMIFS(COL!$D:$D,COL!$A:$A,C6562,COL!$G:$G, D6562),
IF(AND(A6562="Cervical Cancer Screening", E6562="Utilization Rate (per 100,000 patients)"),
SUMIFS(CERV!$D:$D,CERV!$A:$A,C6562,CERV!$G:$G,D6562),
IF(AND(A6562="Cancer Screening for CKD patients", E6562="Utilization Rate (per 100,000 patients)"),
SUMIFS(CANSCRN!$D:$D,CANSCRN!$A:$A,C6562,CANSCRN!$G:$G,D6562),
IF(AND(A6562="PSA Testing", E6562="Cost per service ($USD)"),
SUMIFS(PSA!$E:$E,PSA!$A:$A,C6562,PSA!$G:$G,D6562),
IF(AND(A6562="Colorectal Cancer Screening", E6562="Cost per service ($USD)"),
SUMIFS(COL!$E:$E,COL!$A:$A,C6562,COL!$G:$G,D6562),
IF(AND(A6562="Cervical Cancer Screening", E6562="Cost per service ($USD)"),
SUMIFS(CERV!$E:$E,CERV!$A:$A,C6562,CERV!$G:$G,D6562),
IF(AND(A6562="Cancer Screening for CKD patients", E6562="Cost per service ($USD)"),
SUMIFS(CANSCRN!$E:$E,CANSCRN!$A:$A,C6562,CANSCRN!$G:$G,D6562),
IF(AND(A6562="PSA Testing", E6562="Total Expenditure ($USD per 100,000 patients)"),
SUMIFS(PSA!$F:$F,PSA!$A:$A,C6562,PSA!$G:$G,D6562),
IF(AND(A6562="Colorectal Cancer Screening", E6562="Total Expenditure ($USD per 100,000 patients)"),
SUMIFS(COL!$F:$F,COL!$A:$A,C6562,COL!$G:$G,D6562),
IF(AND(A6562="Cervical Cancer Screening", E6562="Total Expenditure ($USD per 100,000 patients)"),
SUMIFS(CERV!$F:$F,CERV!$A:$A,C6562,CERV!$G:$G,D6562),
SUMIFS(CANSCRN!$F:$F,CANSCRN!$A:$A,C6562,CANSCRN!$G:$G,D6562))))))))))))</f>
        <v>90.181146339999998</v>
      </c>
    </row>
    <row r="6563" spans="1:6" x14ac:dyDescent="0.2">
      <c r="A6563" s="24" t="s">
        <v>107</v>
      </c>
      <c r="B6563" s="24" t="s">
        <v>101</v>
      </c>
      <c r="C6563" s="24" t="s">
        <v>65</v>
      </c>
      <c r="D6563" s="24">
        <v>2014</v>
      </c>
      <c r="E6563" s="24" t="s">
        <v>106</v>
      </c>
      <c r="F6563">
        <f>IF(AND(A6563="PSA Testing", E6563= "Utilization Rate (per 100,000 patients)"),
SUMIFS(PSA!$D:$D,PSA!$A:$A,C6563,PSA!$G:$G,D6563),
IF(AND(A6563="Colorectal Cancer Screening", E6563="Utilization Rate (per 100,000 patients)"),
SUMIFS(COL!$D:$D,COL!$A:$A,C6563,COL!$G:$G, D6563),
IF(AND(A6563="Cervical Cancer Screening", E6563="Utilization Rate (per 100,000 patients)"),
SUMIFS(CERV!$D:$D,CERV!$A:$A,C6563,CERV!$G:$G,D6563),
IF(AND(A6563="Cancer Screening for CKD patients", E6563="Utilization Rate (per 100,000 patients)"),
SUMIFS(CANSCRN!$D:$D,CANSCRN!$A:$A,C6563,CANSCRN!$G:$G,D6563),
IF(AND(A6563="PSA Testing", E6563="Cost per service ($USD)"),
SUMIFS(PSA!$E:$E,PSA!$A:$A,C6563,PSA!$G:$G,D6563),
IF(AND(A6563="Colorectal Cancer Screening", E6563="Cost per service ($USD)"),
SUMIFS(COL!$E:$E,COL!$A:$A,C6563,COL!$G:$G,D6563),
IF(AND(A6563="Cervical Cancer Screening", E6563="Cost per service ($USD)"),
SUMIFS(CERV!$E:$E,CERV!$A:$A,C6563,CERV!$G:$G,D6563),
IF(AND(A6563="Cancer Screening for CKD patients", E6563="Cost per service ($USD)"),
SUMIFS(CANSCRN!$E:$E,CANSCRN!$A:$A,C6563,CANSCRN!$G:$G,D6563),
IF(AND(A6563="PSA Testing", E6563="Total Expenditure ($USD per 100,000 patients)"),
SUMIFS(PSA!$F:$F,PSA!$A:$A,C6563,PSA!$G:$G,D6563),
IF(AND(A6563="Colorectal Cancer Screening", E6563="Total Expenditure ($USD per 100,000 patients)"),
SUMIFS(COL!$F:$F,COL!$A:$A,C6563,COL!$G:$G,D6563),
IF(AND(A6563="Cervical Cancer Screening", E6563="Total Expenditure ($USD per 100,000 patients)"),
SUMIFS(CERV!$F:$F,CERV!$A:$A,C6563,CERV!$G:$G,D6563),
SUMIFS(CANSCRN!$F:$F,CANSCRN!$A:$A,C6563,CANSCRN!$G:$G,D6563))))))))))))</f>
        <v>102.4302642</v>
      </c>
    </row>
    <row r="6564" spans="1:6" x14ac:dyDescent="0.2">
      <c r="A6564" s="24" t="s">
        <v>107</v>
      </c>
      <c r="B6564" s="24" t="s">
        <v>101</v>
      </c>
      <c r="C6564" s="24" t="s">
        <v>65</v>
      </c>
      <c r="D6564" s="24">
        <v>2015</v>
      </c>
      <c r="E6564" s="24" t="s">
        <v>106</v>
      </c>
      <c r="F6564">
        <f>IF(AND(A6564="PSA Testing", E6564= "Utilization Rate (per 100,000 patients)"),
SUMIFS(PSA!$D:$D,PSA!$A:$A,C6564,PSA!$G:$G,D6564),
IF(AND(A6564="Colorectal Cancer Screening", E6564="Utilization Rate (per 100,000 patients)"),
SUMIFS(COL!$D:$D,COL!$A:$A,C6564,COL!$G:$G, D6564),
IF(AND(A6564="Cervical Cancer Screening", E6564="Utilization Rate (per 100,000 patients)"),
SUMIFS(CERV!$D:$D,CERV!$A:$A,C6564,CERV!$G:$G,D6564),
IF(AND(A6564="Cancer Screening for CKD patients", E6564="Utilization Rate (per 100,000 patients)"),
SUMIFS(CANSCRN!$D:$D,CANSCRN!$A:$A,C6564,CANSCRN!$G:$G,D6564),
IF(AND(A6564="PSA Testing", E6564="Cost per service ($USD)"),
SUMIFS(PSA!$E:$E,PSA!$A:$A,C6564,PSA!$G:$G,D6564),
IF(AND(A6564="Colorectal Cancer Screening", E6564="Cost per service ($USD)"),
SUMIFS(COL!$E:$E,COL!$A:$A,C6564,COL!$G:$G,D6564),
IF(AND(A6564="Cervical Cancer Screening", E6564="Cost per service ($USD)"),
SUMIFS(CERV!$E:$E,CERV!$A:$A,C6564,CERV!$G:$G,D6564),
IF(AND(A6564="Cancer Screening for CKD patients", E6564="Cost per service ($USD)"),
SUMIFS(CANSCRN!$E:$E,CANSCRN!$A:$A,C6564,CANSCRN!$G:$G,D6564),
IF(AND(A6564="PSA Testing", E6564="Total Expenditure ($USD per 100,000 patients)"),
SUMIFS(PSA!$F:$F,PSA!$A:$A,C6564,PSA!$G:$G,D6564),
IF(AND(A6564="Colorectal Cancer Screening", E6564="Total Expenditure ($USD per 100,000 patients)"),
SUMIFS(COL!$F:$F,COL!$A:$A,C6564,COL!$G:$G,D6564),
IF(AND(A6564="Cervical Cancer Screening", E6564="Total Expenditure ($USD per 100,000 patients)"),
SUMIFS(CERV!$F:$F,CERV!$A:$A,C6564,CERV!$G:$G,D6564),
SUMIFS(CANSCRN!$F:$F,CANSCRN!$A:$A,C6564,CANSCRN!$G:$G,D6564))))))))))))</f>
        <v>148.5718675</v>
      </c>
    </row>
    <row r="6565" spans="1:6" x14ac:dyDescent="0.2">
      <c r="A6565" s="24" t="s">
        <v>107</v>
      </c>
      <c r="B6565" s="24" t="s">
        <v>101</v>
      </c>
      <c r="C6565" s="24" t="s">
        <v>65</v>
      </c>
      <c r="D6565" s="24">
        <v>2016</v>
      </c>
      <c r="E6565" s="24" t="s">
        <v>106</v>
      </c>
      <c r="F6565">
        <f>IF(AND(A6565="PSA Testing", E6565= "Utilization Rate (per 100,000 patients)"),
SUMIFS(PSA!$D:$D,PSA!$A:$A,C6565,PSA!$G:$G,D6565),
IF(AND(A6565="Colorectal Cancer Screening", E6565="Utilization Rate (per 100,000 patients)"),
SUMIFS(COL!$D:$D,COL!$A:$A,C6565,COL!$G:$G, D6565),
IF(AND(A6565="Cervical Cancer Screening", E6565="Utilization Rate (per 100,000 patients)"),
SUMIFS(CERV!$D:$D,CERV!$A:$A,C6565,CERV!$G:$G,D6565),
IF(AND(A6565="Cancer Screening for CKD patients", E6565="Utilization Rate (per 100,000 patients)"),
SUMIFS(CANSCRN!$D:$D,CANSCRN!$A:$A,C6565,CANSCRN!$G:$G,D6565),
IF(AND(A6565="PSA Testing", E6565="Cost per service ($USD)"),
SUMIFS(PSA!$E:$E,PSA!$A:$A,C6565,PSA!$G:$G,D6565),
IF(AND(A6565="Colorectal Cancer Screening", E6565="Cost per service ($USD)"),
SUMIFS(COL!$E:$E,COL!$A:$A,C6565,COL!$G:$G,D6565),
IF(AND(A6565="Cervical Cancer Screening", E6565="Cost per service ($USD)"),
SUMIFS(CERV!$E:$E,CERV!$A:$A,C6565,CERV!$G:$G,D6565),
IF(AND(A6565="Cancer Screening for CKD patients", E6565="Cost per service ($USD)"),
SUMIFS(CANSCRN!$E:$E,CANSCRN!$A:$A,C6565,CANSCRN!$G:$G,D6565),
IF(AND(A6565="PSA Testing", E6565="Total Expenditure ($USD per 100,000 patients)"),
SUMIFS(PSA!$F:$F,PSA!$A:$A,C6565,PSA!$G:$G,D6565),
IF(AND(A6565="Colorectal Cancer Screening", E6565="Total Expenditure ($USD per 100,000 patients)"),
SUMIFS(COL!$F:$F,COL!$A:$A,C6565,COL!$G:$G,D6565),
IF(AND(A6565="Cervical Cancer Screening", E6565="Total Expenditure ($USD per 100,000 patients)"),
SUMIFS(CERV!$F:$F,CERV!$A:$A,C6565,CERV!$G:$G,D6565),
SUMIFS(CANSCRN!$F:$F,CANSCRN!$A:$A,C6565,CANSCRN!$G:$G,D6565))))))))))))</f>
        <v>190.95833329999999</v>
      </c>
    </row>
    <row r="6566" spans="1:6" x14ac:dyDescent="0.2">
      <c r="A6566" s="24" t="s">
        <v>107</v>
      </c>
      <c r="B6566" s="24" t="s">
        <v>101</v>
      </c>
      <c r="C6566" s="24" t="s">
        <v>65</v>
      </c>
      <c r="D6566" s="24">
        <v>2017</v>
      </c>
      <c r="E6566" s="24" t="s">
        <v>106</v>
      </c>
      <c r="F6566">
        <f>IF(AND(A6566="PSA Testing", E6566= "Utilization Rate (per 100,000 patients)"),
SUMIFS(PSA!$D:$D,PSA!$A:$A,C6566,PSA!$G:$G,D6566),
IF(AND(A6566="Colorectal Cancer Screening", E6566="Utilization Rate (per 100,000 patients)"),
SUMIFS(COL!$D:$D,COL!$A:$A,C6566,COL!$G:$G, D6566),
IF(AND(A6566="Cervical Cancer Screening", E6566="Utilization Rate (per 100,000 patients)"),
SUMIFS(CERV!$D:$D,CERV!$A:$A,C6566,CERV!$G:$G,D6566),
IF(AND(A6566="Cancer Screening for CKD patients", E6566="Utilization Rate (per 100,000 patients)"),
SUMIFS(CANSCRN!$D:$D,CANSCRN!$A:$A,C6566,CANSCRN!$G:$G,D6566),
IF(AND(A6566="PSA Testing", E6566="Cost per service ($USD)"),
SUMIFS(PSA!$E:$E,PSA!$A:$A,C6566,PSA!$G:$G,D6566),
IF(AND(A6566="Colorectal Cancer Screening", E6566="Cost per service ($USD)"),
SUMIFS(COL!$E:$E,COL!$A:$A,C6566,COL!$G:$G,D6566),
IF(AND(A6566="Cervical Cancer Screening", E6566="Cost per service ($USD)"),
SUMIFS(CERV!$E:$E,CERV!$A:$A,C6566,CERV!$G:$G,D6566),
IF(AND(A6566="Cancer Screening for CKD patients", E6566="Cost per service ($USD)"),
SUMIFS(CANSCRN!$E:$E,CANSCRN!$A:$A,C6566,CANSCRN!$G:$G,D6566),
IF(AND(A6566="PSA Testing", E6566="Total Expenditure ($USD per 100,000 patients)"),
SUMIFS(PSA!$F:$F,PSA!$A:$A,C6566,PSA!$G:$G,D6566),
IF(AND(A6566="Colorectal Cancer Screening", E6566="Total Expenditure ($USD per 100,000 patients)"),
SUMIFS(COL!$F:$F,COL!$A:$A,C6566,COL!$G:$G,D6566),
IF(AND(A6566="Cervical Cancer Screening", E6566="Total Expenditure ($USD per 100,000 patients)"),
SUMIFS(CERV!$F:$F,CERV!$A:$A,C6566,CERV!$G:$G,D6566),
SUMIFS(CANSCRN!$F:$F,CANSCRN!$A:$A,C6566,CANSCRN!$G:$G,D6566))))))))))))</f>
        <v>116.017</v>
      </c>
    </row>
    <row r="6567" spans="1:6" x14ac:dyDescent="0.2">
      <c r="A6567" s="24" t="s">
        <v>107</v>
      </c>
      <c r="B6567" s="24" t="s">
        <v>101</v>
      </c>
      <c r="C6567" s="24" t="s">
        <v>65</v>
      </c>
      <c r="D6567" s="24">
        <v>2018</v>
      </c>
      <c r="E6567" s="24" t="s">
        <v>106</v>
      </c>
      <c r="F6567">
        <f>IF(AND(A6567="PSA Testing", E6567= "Utilization Rate (per 100,000 patients)"),
SUMIFS(PSA!$D:$D,PSA!$A:$A,C6567,PSA!$G:$G,D6567),
IF(AND(A6567="Colorectal Cancer Screening", E6567="Utilization Rate (per 100,000 patients)"),
SUMIFS(COL!$D:$D,COL!$A:$A,C6567,COL!$G:$G, D6567),
IF(AND(A6567="Cervical Cancer Screening", E6567="Utilization Rate (per 100,000 patients)"),
SUMIFS(CERV!$D:$D,CERV!$A:$A,C6567,CERV!$G:$G,D6567),
IF(AND(A6567="Cancer Screening for CKD patients", E6567="Utilization Rate (per 100,000 patients)"),
SUMIFS(CANSCRN!$D:$D,CANSCRN!$A:$A,C6567,CANSCRN!$G:$G,D6567),
IF(AND(A6567="PSA Testing", E6567="Cost per service ($USD)"),
SUMIFS(PSA!$E:$E,PSA!$A:$A,C6567,PSA!$G:$G,D6567),
IF(AND(A6567="Colorectal Cancer Screening", E6567="Cost per service ($USD)"),
SUMIFS(COL!$E:$E,COL!$A:$A,C6567,COL!$G:$G,D6567),
IF(AND(A6567="Cervical Cancer Screening", E6567="Cost per service ($USD)"),
SUMIFS(CERV!$E:$E,CERV!$A:$A,C6567,CERV!$G:$G,D6567),
IF(AND(A6567="Cancer Screening for CKD patients", E6567="Cost per service ($USD)"),
SUMIFS(CANSCRN!$E:$E,CANSCRN!$A:$A,C6567,CANSCRN!$G:$G,D6567),
IF(AND(A6567="PSA Testing", E6567="Total Expenditure ($USD per 100,000 patients)"),
SUMIFS(PSA!$F:$F,PSA!$A:$A,C6567,PSA!$G:$G,D6567),
IF(AND(A6567="Colorectal Cancer Screening", E6567="Total Expenditure ($USD per 100,000 patients)"),
SUMIFS(COL!$F:$F,COL!$A:$A,C6567,COL!$G:$G,D6567),
IF(AND(A6567="Cervical Cancer Screening", E6567="Total Expenditure ($USD per 100,000 patients)"),
SUMIFS(CERV!$F:$F,CERV!$A:$A,C6567,CERV!$G:$G,D6567),
SUMIFS(CANSCRN!$F:$F,CANSCRN!$A:$A,C6567,CANSCRN!$G:$G,D6567))))))))))))</f>
        <v>158.14989069999999</v>
      </c>
    </row>
    <row r="6568" spans="1:6" x14ac:dyDescent="0.2">
      <c r="A6568" s="24" t="s">
        <v>107</v>
      </c>
      <c r="B6568" s="24" t="s">
        <v>101</v>
      </c>
      <c r="C6568" s="24" t="s">
        <v>65</v>
      </c>
      <c r="D6568" s="24">
        <v>2019</v>
      </c>
      <c r="E6568" s="24" t="s">
        <v>106</v>
      </c>
      <c r="F6568">
        <f>IF(AND(A6568="PSA Testing", E6568= "Utilization Rate (per 100,000 patients)"),
SUMIFS(PSA!$D:$D,PSA!$A:$A,C6568,PSA!$G:$G,D6568),
IF(AND(A6568="Colorectal Cancer Screening", E6568="Utilization Rate (per 100,000 patients)"),
SUMIFS(COL!$D:$D,COL!$A:$A,C6568,COL!$G:$G, D6568),
IF(AND(A6568="Cervical Cancer Screening", E6568="Utilization Rate (per 100,000 patients)"),
SUMIFS(CERV!$D:$D,CERV!$A:$A,C6568,CERV!$G:$G,D6568),
IF(AND(A6568="Cancer Screening for CKD patients", E6568="Utilization Rate (per 100,000 patients)"),
SUMIFS(CANSCRN!$D:$D,CANSCRN!$A:$A,C6568,CANSCRN!$G:$G,D6568),
IF(AND(A6568="PSA Testing", E6568="Cost per service ($USD)"),
SUMIFS(PSA!$E:$E,PSA!$A:$A,C6568,PSA!$G:$G,D6568),
IF(AND(A6568="Colorectal Cancer Screening", E6568="Cost per service ($USD)"),
SUMIFS(COL!$E:$E,COL!$A:$A,C6568,COL!$G:$G,D6568),
IF(AND(A6568="Cervical Cancer Screening", E6568="Cost per service ($USD)"),
SUMIFS(CERV!$E:$E,CERV!$A:$A,C6568,CERV!$G:$G,D6568),
IF(AND(A6568="Cancer Screening for CKD patients", E6568="Cost per service ($USD)"),
SUMIFS(CANSCRN!$E:$E,CANSCRN!$A:$A,C6568,CANSCRN!$G:$G,D6568),
IF(AND(A6568="PSA Testing", E6568="Total Expenditure ($USD per 100,000 patients)"),
SUMIFS(PSA!$F:$F,PSA!$A:$A,C6568,PSA!$G:$G,D6568),
IF(AND(A6568="Colorectal Cancer Screening", E6568="Total Expenditure ($USD per 100,000 patients)"),
SUMIFS(COL!$F:$F,COL!$A:$A,C6568,COL!$G:$G,D6568),
IF(AND(A6568="Cervical Cancer Screening", E6568="Total Expenditure ($USD per 100,000 patients)"),
SUMIFS(CERV!$F:$F,CERV!$A:$A,C6568,CERV!$G:$G,D6568),
SUMIFS(CANSCRN!$F:$F,CANSCRN!$A:$A,C6568,CANSCRN!$G:$G,D6568))))))))))))</f>
        <v>191.22127119999999</v>
      </c>
    </row>
    <row r="6569" spans="1:6" x14ac:dyDescent="0.2">
      <c r="A6569" s="24" t="s">
        <v>107</v>
      </c>
      <c r="B6569" s="24" t="s">
        <v>101</v>
      </c>
      <c r="C6569" s="24" t="s">
        <v>66</v>
      </c>
      <c r="D6569" s="24">
        <v>2009</v>
      </c>
      <c r="E6569" s="24" t="s">
        <v>106</v>
      </c>
      <c r="F6569">
        <f>IF(AND(A6569="PSA Testing", E6569= "Utilization Rate (per 100,000 patients)"),
SUMIFS(PSA!$D:$D,PSA!$A:$A,C6569,PSA!$G:$G,D6569),
IF(AND(A6569="Colorectal Cancer Screening", E6569="Utilization Rate (per 100,000 patients)"),
SUMIFS(COL!$D:$D,COL!$A:$A,C6569,COL!$G:$G, D6569),
IF(AND(A6569="Cervical Cancer Screening", E6569="Utilization Rate (per 100,000 patients)"),
SUMIFS(CERV!$D:$D,CERV!$A:$A,C6569,CERV!$G:$G,D6569),
IF(AND(A6569="Cancer Screening for CKD patients", E6569="Utilization Rate (per 100,000 patients)"),
SUMIFS(CANSCRN!$D:$D,CANSCRN!$A:$A,C6569,CANSCRN!$G:$G,D6569),
IF(AND(A6569="PSA Testing", E6569="Cost per service ($USD)"),
SUMIFS(PSA!$E:$E,PSA!$A:$A,C6569,PSA!$G:$G,D6569),
IF(AND(A6569="Colorectal Cancer Screening", E6569="Cost per service ($USD)"),
SUMIFS(COL!$E:$E,COL!$A:$A,C6569,COL!$G:$G,D6569),
IF(AND(A6569="Cervical Cancer Screening", E6569="Cost per service ($USD)"),
SUMIFS(CERV!$E:$E,CERV!$A:$A,C6569,CERV!$G:$G,D6569),
IF(AND(A6569="Cancer Screening for CKD patients", E6569="Cost per service ($USD)"),
SUMIFS(CANSCRN!$E:$E,CANSCRN!$A:$A,C6569,CANSCRN!$G:$G,D6569),
IF(AND(A6569="PSA Testing", E6569="Total Expenditure ($USD per 100,000 patients)"),
SUMIFS(PSA!$F:$F,PSA!$A:$A,C6569,PSA!$G:$G,D6569),
IF(AND(A6569="Colorectal Cancer Screening", E6569="Total Expenditure ($USD per 100,000 patients)"),
SUMIFS(COL!$F:$F,COL!$A:$A,C6569,COL!$G:$G,D6569),
IF(AND(A6569="Cervical Cancer Screening", E6569="Total Expenditure ($USD per 100,000 patients)"),
SUMIFS(CERV!$F:$F,CERV!$A:$A,C6569,CERV!$G:$G,D6569),
SUMIFS(CANSCRN!$F:$F,CANSCRN!$A:$A,C6569,CANSCRN!$G:$G,D6569))))))))))))</f>
        <v>85.630447759999996</v>
      </c>
    </row>
    <row r="6570" spans="1:6" x14ac:dyDescent="0.2">
      <c r="A6570" s="24" t="s">
        <v>107</v>
      </c>
      <c r="B6570" s="24" t="s">
        <v>101</v>
      </c>
      <c r="C6570" s="24" t="s">
        <v>66</v>
      </c>
      <c r="D6570" s="24">
        <v>2010</v>
      </c>
      <c r="E6570" s="24" t="s">
        <v>106</v>
      </c>
      <c r="F6570">
        <f>IF(AND(A6570="PSA Testing", E6570= "Utilization Rate (per 100,000 patients)"),
SUMIFS(PSA!$D:$D,PSA!$A:$A,C6570,PSA!$G:$G,D6570),
IF(AND(A6570="Colorectal Cancer Screening", E6570="Utilization Rate (per 100,000 patients)"),
SUMIFS(COL!$D:$D,COL!$A:$A,C6570,COL!$G:$G, D6570),
IF(AND(A6570="Cervical Cancer Screening", E6570="Utilization Rate (per 100,000 patients)"),
SUMIFS(CERV!$D:$D,CERV!$A:$A,C6570,CERV!$G:$G,D6570),
IF(AND(A6570="Cancer Screening for CKD patients", E6570="Utilization Rate (per 100,000 patients)"),
SUMIFS(CANSCRN!$D:$D,CANSCRN!$A:$A,C6570,CANSCRN!$G:$G,D6570),
IF(AND(A6570="PSA Testing", E6570="Cost per service ($USD)"),
SUMIFS(PSA!$E:$E,PSA!$A:$A,C6570,PSA!$G:$G,D6570),
IF(AND(A6570="Colorectal Cancer Screening", E6570="Cost per service ($USD)"),
SUMIFS(COL!$E:$E,COL!$A:$A,C6570,COL!$G:$G,D6570),
IF(AND(A6570="Cervical Cancer Screening", E6570="Cost per service ($USD)"),
SUMIFS(CERV!$E:$E,CERV!$A:$A,C6570,CERV!$G:$G,D6570),
IF(AND(A6570="Cancer Screening for CKD patients", E6570="Cost per service ($USD)"),
SUMIFS(CANSCRN!$E:$E,CANSCRN!$A:$A,C6570,CANSCRN!$G:$G,D6570),
IF(AND(A6570="PSA Testing", E6570="Total Expenditure ($USD per 100,000 patients)"),
SUMIFS(PSA!$F:$F,PSA!$A:$A,C6570,PSA!$G:$G,D6570),
IF(AND(A6570="Colorectal Cancer Screening", E6570="Total Expenditure ($USD per 100,000 patients)"),
SUMIFS(COL!$F:$F,COL!$A:$A,C6570,COL!$G:$G,D6570),
IF(AND(A6570="Cervical Cancer Screening", E6570="Total Expenditure ($USD per 100,000 patients)"),
SUMIFS(CERV!$F:$F,CERV!$A:$A,C6570,CERV!$G:$G,D6570),
SUMIFS(CANSCRN!$F:$F,CANSCRN!$A:$A,C6570,CANSCRN!$G:$G,D6570))))))))))))</f>
        <v>88.23138462</v>
      </c>
    </row>
    <row r="6571" spans="1:6" x14ac:dyDescent="0.2">
      <c r="A6571" s="24" t="s">
        <v>107</v>
      </c>
      <c r="B6571" s="24" t="s">
        <v>101</v>
      </c>
      <c r="C6571" s="24" t="s">
        <v>66</v>
      </c>
      <c r="D6571" s="24">
        <v>2011</v>
      </c>
      <c r="E6571" s="24" t="s">
        <v>106</v>
      </c>
      <c r="F6571">
        <f>IF(AND(A6571="PSA Testing", E6571= "Utilization Rate (per 100,000 patients)"),
SUMIFS(PSA!$D:$D,PSA!$A:$A,C6571,PSA!$G:$G,D6571),
IF(AND(A6571="Colorectal Cancer Screening", E6571="Utilization Rate (per 100,000 patients)"),
SUMIFS(COL!$D:$D,COL!$A:$A,C6571,COL!$G:$G, D6571),
IF(AND(A6571="Cervical Cancer Screening", E6571="Utilization Rate (per 100,000 patients)"),
SUMIFS(CERV!$D:$D,CERV!$A:$A,C6571,CERV!$G:$G,D6571),
IF(AND(A6571="Cancer Screening for CKD patients", E6571="Utilization Rate (per 100,000 patients)"),
SUMIFS(CANSCRN!$D:$D,CANSCRN!$A:$A,C6571,CANSCRN!$G:$G,D6571),
IF(AND(A6571="PSA Testing", E6571="Cost per service ($USD)"),
SUMIFS(PSA!$E:$E,PSA!$A:$A,C6571,PSA!$G:$G,D6571),
IF(AND(A6571="Colorectal Cancer Screening", E6571="Cost per service ($USD)"),
SUMIFS(COL!$E:$E,COL!$A:$A,C6571,COL!$G:$G,D6571),
IF(AND(A6571="Cervical Cancer Screening", E6571="Cost per service ($USD)"),
SUMIFS(CERV!$E:$E,CERV!$A:$A,C6571,CERV!$G:$G,D6571),
IF(AND(A6571="Cancer Screening for CKD patients", E6571="Cost per service ($USD)"),
SUMIFS(CANSCRN!$E:$E,CANSCRN!$A:$A,C6571,CANSCRN!$G:$G,D6571),
IF(AND(A6571="PSA Testing", E6571="Total Expenditure ($USD per 100,000 patients)"),
SUMIFS(PSA!$F:$F,PSA!$A:$A,C6571,PSA!$G:$G,D6571),
IF(AND(A6571="Colorectal Cancer Screening", E6571="Total Expenditure ($USD per 100,000 patients)"),
SUMIFS(COL!$F:$F,COL!$A:$A,C6571,COL!$G:$G,D6571),
IF(AND(A6571="Cervical Cancer Screening", E6571="Total Expenditure ($USD per 100,000 patients)"),
SUMIFS(CERV!$F:$F,CERV!$A:$A,C6571,CERV!$G:$G,D6571),
SUMIFS(CANSCRN!$F:$F,CANSCRN!$A:$A,C6571,CANSCRN!$G:$G,D6571))))))))))))</f>
        <v>105.4484483</v>
      </c>
    </row>
    <row r="6572" spans="1:6" x14ac:dyDescent="0.2">
      <c r="A6572" s="24" t="s">
        <v>107</v>
      </c>
      <c r="B6572" s="24" t="s">
        <v>101</v>
      </c>
      <c r="C6572" s="24" t="s">
        <v>66</v>
      </c>
      <c r="D6572" s="24">
        <v>2012</v>
      </c>
      <c r="E6572" s="24" t="s">
        <v>106</v>
      </c>
      <c r="F6572">
        <f>IF(AND(A6572="PSA Testing", E6572= "Utilization Rate (per 100,000 patients)"),
SUMIFS(PSA!$D:$D,PSA!$A:$A,C6572,PSA!$G:$G,D6572),
IF(AND(A6572="Colorectal Cancer Screening", E6572="Utilization Rate (per 100,000 patients)"),
SUMIFS(COL!$D:$D,COL!$A:$A,C6572,COL!$G:$G, D6572),
IF(AND(A6572="Cervical Cancer Screening", E6572="Utilization Rate (per 100,000 patients)"),
SUMIFS(CERV!$D:$D,CERV!$A:$A,C6572,CERV!$G:$G,D6572),
IF(AND(A6572="Cancer Screening for CKD patients", E6572="Utilization Rate (per 100,000 patients)"),
SUMIFS(CANSCRN!$D:$D,CANSCRN!$A:$A,C6572,CANSCRN!$G:$G,D6572),
IF(AND(A6572="PSA Testing", E6572="Cost per service ($USD)"),
SUMIFS(PSA!$E:$E,PSA!$A:$A,C6572,PSA!$G:$G,D6572),
IF(AND(A6572="Colorectal Cancer Screening", E6572="Cost per service ($USD)"),
SUMIFS(COL!$E:$E,COL!$A:$A,C6572,COL!$G:$G,D6572),
IF(AND(A6572="Cervical Cancer Screening", E6572="Cost per service ($USD)"),
SUMIFS(CERV!$E:$E,CERV!$A:$A,C6572,CERV!$G:$G,D6572),
IF(AND(A6572="Cancer Screening for CKD patients", E6572="Cost per service ($USD)"),
SUMIFS(CANSCRN!$E:$E,CANSCRN!$A:$A,C6572,CANSCRN!$G:$G,D6572),
IF(AND(A6572="PSA Testing", E6572="Total Expenditure ($USD per 100,000 patients)"),
SUMIFS(PSA!$F:$F,PSA!$A:$A,C6572,PSA!$G:$G,D6572),
IF(AND(A6572="Colorectal Cancer Screening", E6572="Total Expenditure ($USD per 100,000 patients)"),
SUMIFS(COL!$F:$F,COL!$A:$A,C6572,COL!$G:$G,D6572),
IF(AND(A6572="Cervical Cancer Screening", E6572="Total Expenditure ($USD per 100,000 patients)"),
SUMIFS(CERV!$F:$F,CERV!$A:$A,C6572,CERV!$G:$G,D6572),
SUMIFS(CANSCRN!$F:$F,CANSCRN!$A:$A,C6572,CANSCRN!$G:$G,D6572))))))))))))</f>
        <v>88.369056599999993</v>
      </c>
    </row>
    <row r="6573" spans="1:6" x14ac:dyDescent="0.2">
      <c r="A6573" s="24" t="s">
        <v>107</v>
      </c>
      <c r="B6573" s="24" t="s">
        <v>101</v>
      </c>
      <c r="C6573" s="24" t="s">
        <v>66</v>
      </c>
      <c r="D6573" s="24">
        <v>2013</v>
      </c>
      <c r="E6573" s="24" t="s">
        <v>106</v>
      </c>
      <c r="F6573">
        <f>IF(AND(A6573="PSA Testing", E6573= "Utilization Rate (per 100,000 patients)"),
SUMIFS(PSA!$D:$D,PSA!$A:$A,C6573,PSA!$G:$G,D6573),
IF(AND(A6573="Colorectal Cancer Screening", E6573="Utilization Rate (per 100,000 patients)"),
SUMIFS(COL!$D:$D,COL!$A:$A,C6573,COL!$G:$G, D6573),
IF(AND(A6573="Cervical Cancer Screening", E6573="Utilization Rate (per 100,000 patients)"),
SUMIFS(CERV!$D:$D,CERV!$A:$A,C6573,CERV!$G:$G,D6573),
IF(AND(A6573="Cancer Screening for CKD patients", E6573="Utilization Rate (per 100,000 patients)"),
SUMIFS(CANSCRN!$D:$D,CANSCRN!$A:$A,C6573,CANSCRN!$G:$G,D6573),
IF(AND(A6573="PSA Testing", E6573="Cost per service ($USD)"),
SUMIFS(PSA!$E:$E,PSA!$A:$A,C6573,PSA!$G:$G,D6573),
IF(AND(A6573="Colorectal Cancer Screening", E6573="Cost per service ($USD)"),
SUMIFS(COL!$E:$E,COL!$A:$A,C6573,COL!$G:$G,D6573),
IF(AND(A6573="Cervical Cancer Screening", E6573="Cost per service ($USD)"),
SUMIFS(CERV!$E:$E,CERV!$A:$A,C6573,CERV!$G:$G,D6573),
IF(AND(A6573="Cancer Screening for CKD patients", E6573="Cost per service ($USD)"),
SUMIFS(CANSCRN!$E:$E,CANSCRN!$A:$A,C6573,CANSCRN!$G:$G,D6573),
IF(AND(A6573="PSA Testing", E6573="Total Expenditure ($USD per 100,000 patients)"),
SUMIFS(PSA!$F:$F,PSA!$A:$A,C6573,PSA!$G:$G,D6573),
IF(AND(A6573="Colorectal Cancer Screening", E6573="Total Expenditure ($USD per 100,000 patients)"),
SUMIFS(COL!$F:$F,COL!$A:$A,C6573,COL!$G:$G,D6573),
IF(AND(A6573="Cervical Cancer Screening", E6573="Total Expenditure ($USD per 100,000 patients)"),
SUMIFS(CERV!$F:$F,CERV!$A:$A,C6573,CERV!$G:$G,D6573),
SUMIFS(CANSCRN!$F:$F,CANSCRN!$A:$A,C6573,CANSCRN!$G:$G,D6573))))))))))))</f>
        <v>40.661428569999998</v>
      </c>
    </row>
    <row r="6574" spans="1:6" x14ac:dyDescent="0.2">
      <c r="A6574" s="24" t="s">
        <v>107</v>
      </c>
      <c r="B6574" s="24" t="s">
        <v>101</v>
      </c>
      <c r="C6574" s="24" t="s">
        <v>66</v>
      </c>
      <c r="D6574" s="24">
        <v>2014</v>
      </c>
      <c r="E6574" s="24" t="s">
        <v>106</v>
      </c>
      <c r="F6574">
        <f>IF(AND(A6574="PSA Testing", E6574= "Utilization Rate (per 100,000 patients)"),
SUMIFS(PSA!$D:$D,PSA!$A:$A,C6574,PSA!$G:$G,D6574),
IF(AND(A6574="Colorectal Cancer Screening", E6574="Utilization Rate (per 100,000 patients)"),
SUMIFS(COL!$D:$D,COL!$A:$A,C6574,COL!$G:$G, D6574),
IF(AND(A6574="Cervical Cancer Screening", E6574="Utilization Rate (per 100,000 patients)"),
SUMIFS(CERV!$D:$D,CERV!$A:$A,C6574,CERV!$G:$G,D6574),
IF(AND(A6574="Cancer Screening for CKD patients", E6574="Utilization Rate (per 100,000 patients)"),
SUMIFS(CANSCRN!$D:$D,CANSCRN!$A:$A,C6574,CANSCRN!$G:$G,D6574),
IF(AND(A6574="PSA Testing", E6574="Cost per service ($USD)"),
SUMIFS(PSA!$E:$E,PSA!$A:$A,C6574,PSA!$G:$G,D6574),
IF(AND(A6574="Colorectal Cancer Screening", E6574="Cost per service ($USD)"),
SUMIFS(COL!$E:$E,COL!$A:$A,C6574,COL!$G:$G,D6574),
IF(AND(A6574="Cervical Cancer Screening", E6574="Cost per service ($USD)"),
SUMIFS(CERV!$E:$E,CERV!$A:$A,C6574,CERV!$G:$G,D6574),
IF(AND(A6574="Cancer Screening for CKD patients", E6574="Cost per service ($USD)"),
SUMIFS(CANSCRN!$E:$E,CANSCRN!$A:$A,C6574,CANSCRN!$G:$G,D6574),
IF(AND(A6574="PSA Testing", E6574="Total Expenditure ($USD per 100,000 patients)"),
SUMIFS(PSA!$F:$F,PSA!$A:$A,C6574,PSA!$G:$G,D6574),
IF(AND(A6574="Colorectal Cancer Screening", E6574="Total Expenditure ($USD per 100,000 patients)"),
SUMIFS(COL!$F:$F,COL!$A:$A,C6574,COL!$G:$G,D6574),
IF(AND(A6574="Cervical Cancer Screening", E6574="Total Expenditure ($USD per 100,000 patients)"),
SUMIFS(CERV!$F:$F,CERV!$A:$A,C6574,CERV!$G:$G,D6574),
SUMIFS(CANSCRN!$F:$F,CANSCRN!$A:$A,C6574,CANSCRN!$G:$G,D6574))))))))))))</f>
        <v>150.03289470000001</v>
      </c>
    </row>
    <row r="6575" spans="1:6" x14ac:dyDescent="0.2">
      <c r="A6575" s="24" t="s">
        <v>107</v>
      </c>
      <c r="B6575" s="24" t="s">
        <v>101</v>
      </c>
      <c r="C6575" s="24" t="s">
        <v>66</v>
      </c>
      <c r="D6575" s="24">
        <v>2015</v>
      </c>
      <c r="E6575" s="24" t="s">
        <v>106</v>
      </c>
      <c r="F6575">
        <f>IF(AND(A6575="PSA Testing", E6575= "Utilization Rate (per 100,000 patients)"),
SUMIFS(PSA!$D:$D,PSA!$A:$A,C6575,PSA!$G:$G,D6575),
IF(AND(A6575="Colorectal Cancer Screening", E6575="Utilization Rate (per 100,000 patients)"),
SUMIFS(COL!$D:$D,COL!$A:$A,C6575,COL!$G:$G, D6575),
IF(AND(A6575="Cervical Cancer Screening", E6575="Utilization Rate (per 100,000 patients)"),
SUMIFS(CERV!$D:$D,CERV!$A:$A,C6575,CERV!$G:$G,D6575),
IF(AND(A6575="Cancer Screening for CKD patients", E6575="Utilization Rate (per 100,000 patients)"),
SUMIFS(CANSCRN!$D:$D,CANSCRN!$A:$A,C6575,CANSCRN!$G:$G,D6575),
IF(AND(A6575="PSA Testing", E6575="Cost per service ($USD)"),
SUMIFS(PSA!$E:$E,PSA!$A:$A,C6575,PSA!$G:$G,D6575),
IF(AND(A6575="Colorectal Cancer Screening", E6575="Cost per service ($USD)"),
SUMIFS(COL!$E:$E,COL!$A:$A,C6575,COL!$G:$G,D6575),
IF(AND(A6575="Cervical Cancer Screening", E6575="Cost per service ($USD)"),
SUMIFS(CERV!$E:$E,CERV!$A:$A,C6575,CERV!$G:$G,D6575),
IF(AND(A6575="Cancer Screening for CKD patients", E6575="Cost per service ($USD)"),
SUMIFS(CANSCRN!$E:$E,CANSCRN!$A:$A,C6575,CANSCRN!$G:$G,D6575),
IF(AND(A6575="PSA Testing", E6575="Total Expenditure ($USD per 100,000 patients)"),
SUMIFS(PSA!$F:$F,PSA!$A:$A,C6575,PSA!$G:$G,D6575),
IF(AND(A6575="Colorectal Cancer Screening", E6575="Total Expenditure ($USD per 100,000 patients)"),
SUMIFS(COL!$F:$F,COL!$A:$A,C6575,COL!$G:$G,D6575),
IF(AND(A6575="Cervical Cancer Screening", E6575="Total Expenditure ($USD per 100,000 patients)"),
SUMIFS(CERV!$F:$F,CERV!$A:$A,C6575,CERV!$G:$G,D6575),
SUMIFS(CANSCRN!$F:$F,CANSCRN!$A:$A,C6575,CANSCRN!$G:$G,D6575))))))))))))</f>
        <v>64.410967740000004</v>
      </c>
    </row>
    <row r="6576" spans="1:6" x14ac:dyDescent="0.2">
      <c r="A6576" s="24" t="s">
        <v>107</v>
      </c>
      <c r="B6576" s="24" t="s">
        <v>101</v>
      </c>
      <c r="C6576" s="24" t="s">
        <v>66</v>
      </c>
      <c r="D6576" s="24">
        <v>2016</v>
      </c>
      <c r="E6576" s="24" t="s">
        <v>106</v>
      </c>
      <c r="F6576">
        <f>IF(AND(A6576="PSA Testing", E6576= "Utilization Rate (per 100,000 patients)"),
SUMIFS(PSA!$D:$D,PSA!$A:$A,C6576,PSA!$G:$G,D6576),
IF(AND(A6576="Colorectal Cancer Screening", E6576="Utilization Rate (per 100,000 patients)"),
SUMIFS(COL!$D:$D,COL!$A:$A,C6576,COL!$G:$G, D6576),
IF(AND(A6576="Cervical Cancer Screening", E6576="Utilization Rate (per 100,000 patients)"),
SUMIFS(CERV!$D:$D,CERV!$A:$A,C6576,CERV!$G:$G,D6576),
IF(AND(A6576="Cancer Screening for CKD patients", E6576="Utilization Rate (per 100,000 patients)"),
SUMIFS(CANSCRN!$D:$D,CANSCRN!$A:$A,C6576,CANSCRN!$G:$G,D6576),
IF(AND(A6576="PSA Testing", E6576="Cost per service ($USD)"),
SUMIFS(PSA!$E:$E,PSA!$A:$A,C6576,PSA!$G:$G,D6576),
IF(AND(A6576="Colorectal Cancer Screening", E6576="Cost per service ($USD)"),
SUMIFS(COL!$E:$E,COL!$A:$A,C6576,COL!$G:$G,D6576),
IF(AND(A6576="Cervical Cancer Screening", E6576="Cost per service ($USD)"),
SUMIFS(CERV!$E:$E,CERV!$A:$A,C6576,CERV!$G:$G,D6576),
IF(AND(A6576="Cancer Screening for CKD patients", E6576="Cost per service ($USD)"),
SUMIFS(CANSCRN!$E:$E,CANSCRN!$A:$A,C6576,CANSCRN!$G:$G,D6576),
IF(AND(A6576="PSA Testing", E6576="Total Expenditure ($USD per 100,000 patients)"),
SUMIFS(PSA!$F:$F,PSA!$A:$A,C6576,PSA!$G:$G,D6576),
IF(AND(A6576="Colorectal Cancer Screening", E6576="Total Expenditure ($USD per 100,000 patients)"),
SUMIFS(COL!$F:$F,COL!$A:$A,C6576,COL!$G:$G,D6576),
IF(AND(A6576="Cervical Cancer Screening", E6576="Total Expenditure ($USD per 100,000 patients)"),
SUMIFS(CERV!$F:$F,CERV!$A:$A,C6576,CERV!$G:$G,D6576),
SUMIFS(CANSCRN!$F:$F,CANSCRN!$A:$A,C6576,CANSCRN!$G:$G,D6576))))))))))))</f>
        <v>99.266785709999994</v>
      </c>
    </row>
    <row r="6577" spans="1:6" x14ac:dyDescent="0.2">
      <c r="A6577" s="24" t="s">
        <v>107</v>
      </c>
      <c r="B6577" s="24" t="s">
        <v>101</v>
      </c>
      <c r="C6577" s="24" t="s">
        <v>66</v>
      </c>
      <c r="D6577" s="24">
        <v>2017</v>
      </c>
      <c r="E6577" s="24" t="s">
        <v>106</v>
      </c>
      <c r="F6577">
        <f>IF(AND(A6577="PSA Testing", E6577= "Utilization Rate (per 100,000 patients)"),
SUMIFS(PSA!$D:$D,PSA!$A:$A,C6577,PSA!$G:$G,D6577),
IF(AND(A6577="Colorectal Cancer Screening", E6577="Utilization Rate (per 100,000 patients)"),
SUMIFS(COL!$D:$D,COL!$A:$A,C6577,COL!$G:$G, D6577),
IF(AND(A6577="Cervical Cancer Screening", E6577="Utilization Rate (per 100,000 patients)"),
SUMIFS(CERV!$D:$D,CERV!$A:$A,C6577,CERV!$G:$G,D6577),
IF(AND(A6577="Cancer Screening for CKD patients", E6577="Utilization Rate (per 100,000 patients)"),
SUMIFS(CANSCRN!$D:$D,CANSCRN!$A:$A,C6577,CANSCRN!$G:$G,D6577),
IF(AND(A6577="PSA Testing", E6577="Cost per service ($USD)"),
SUMIFS(PSA!$E:$E,PSA!$A:$A,C6577,PSA!$G:$G,D6577),
IF(AND(A6577="Colorectal Cancer Screening", E6577="Cost per service ($USD)"),
SUMIFS(COL!$E:$E,COL!$A:$A,C6577,COL!$G:$G,D6577),
IF(AND(A6577="Cervical Cancer Screening", E6577="Cost per service ($USD)"),
SUMIFS(CERV!$E:$E,CERV!$A:$A,C6577,CERV!$G:$G,D6577),
IF(AND(A6577="Cancer Screening for CKD patients", E6577="Cost per service ($USD)"),
SUMIFS(CANSCRN!$E:$E,CANSCRN!$A:$A,C6577,CANSCRN!$G:$G,D6577),
IF(AND(A6577="PSA Testing", E6577="Total Expenditure ($USD per 100,000 patients)"),
SUMIFS(PSA!$F:$F,PSA!$A:$A,C6577,PSA!$G:$G,D6577),
IF(AND(A6577="Colorectal Cancer Screening", E6577="Total Expenditure ($USD per 100,000 patients)"),
SUMIFS(COL!$F:$F,COL!$A:$A,C6577,COL!$G:$G,D6577),
IF(AND(A6577="Cervical Cancer Screening", E6577="Total Expenditure ($USD per 100,000 patients)"),
SUMIFS(CERV!$F:$F,CERV!$A:$A,C6577,CERV!$G:$G,D6577),
SUMIFS(CANSCRN!$F:$F,CANSCRN!$A:$A,C6577,CANSCRN!$G:$G,D6577))))))))))))</f>
        <v>151.96391299999999</v>
      </c>
    </row>
    <row r="6578" spans="1:6" x14ac:dyDescent="0.2">
      <c r="A6578" s="24" t="s">
        <v>107</v>
      </c>
      <c r="B6578" s="24" t="s">
        <v>101</v>
      </c>
      <c r="C6578" s="24" t="s">
        <v>66</v>
      </c>
      <c r="D6578" s="24">
        <v>2018</v>
      </c>
      <c r="E6578" s="24" t="s">
        <v>106</v>
      </c>
      <c r="F6578">
        <f>IF(AND(A6578="PSA Testing", E6578= "Utilization Rate (per 100,000 patients)"),
SUMIFS(PSA!$D:$D,PSA!$A:$A,C6578,PSA!$G:$G,D6578),
IF(AND(A6578="Colorectal Cancer Screening", E6578="Utilization Rate (per 100,000 patients)"),
SUMIFS(COL!$D:$D,COL!$A:$A,C6578,COL!$G:$G, D6578),
IF(AND(A6578="Cervical Cancer Screening", E6578="Utilization Rate (per 100,000 patients)"),
SUMIFS(CERV!$D:$D,CERV!$A:$A,C6578,CERV!$G:$G,D6578),
IF(AND(A6578="Cancer Screening for CKD patients", E6578="Utilization Rate (per 100,000 patients)"),
SUMIFS(CANSCRN!$D:$D,CANSCRN!$A:$A,C6578,CANSCRN!$G:$G,D6578),
IF(AND(A6578="PSA Testing", E6578="Cost per service ($USD)"),
SUMIFS(PSA!$E:$E,PSA!$A:$A,C6578,PSA!$G:$G,D6578),
IF(AND(A6578="Colorectal Cancer Screening", E6578="Cost per service ($USD)"),
SUMIFS(COL!$E:$E,COL!$A:$A,C6578,COL!$G:$G,D6578),
IF(AND(A6578="Cervical Cancer Screening", E6578="Cost per service ($USD)"),
SUMIFS(CERV!$E:$E,CERV!$A:$A,C6578,CERV!$G:$G,D6578),
IF(AND(A6578="Cancer Screening for CKD patients", E6578="Cost per service ($USD)"),
SUMIFS(CANSCRN!$E:$E,CANSCRN!$A:$A,C6578,CANSCRN!$G:$G,D6578),
IF(AND(A6578="PSA Testing", E6578="Total Expenditure ($USD per 100,000 patients)"),
SUMIFS(PSA!$F:$F,PSA!$A:$A,C6578,PSA!$G:$G,D6578),
IF(AND(A6578="Colorectal Cancer Screening", E6578="Total Expenditure ($USD per 100,000 patients)"),
SUMIFS(COL!$F:$F,COL!$A:$A,C6578,COL!$G:$G,D6578),
IF(AND(A6578="Cervical Cancer Screening", E6578="Total Expenditure ($USD per 100,000 patients)"),
SUMIFS(CERV!$F:$F,CERV!$A:$A,C6578,CERV!$G:$G,D6578),
SUMIFS(CANSCRN!$F:$F,CANSCRN!$A:$A,C6578,CANSCRN!$G:$G,D6578))))))))))))</f>
        <v>223.34222220000001</v>
      </c>
    </row>
    <row r="6579" spans="1:6" x14ac:dyDescent="0.2">
      <c r="A6579" s="24" t="s">
        <v>107</v>
      </c>
      <c r="B6579" s="24" t="s">
        <v>101</v>
      </c>
      <c r="C6579" s="24" t="s">
        <v>66</v>
      </c>
      <c r="D6579" s="24">
        <v>2019</v>
      </c>
      <c r="E6579" s="24" t="s">
        <v>106</v>
      </c>
      <c r="F6579">
        <f>IF(AND(A6579="PSA Testing", E6579= "Utilization Rate (per 100,000 patients)"),
SUMIFS(PSA!$D:$D,PSA!$A:$A,C6579,PSA!$G:$G,D6579),
IF(AND(A6579="Colorectal Cancer Screening", E6579="Utilization Rate (per 100,000 patients)"),
SUMIFS(COL!$D:$D,COL!$A:$A,C6579,COL!$G:$G, D6579),
IF(AND(A6579="Cervical Cancer Screening", E6579="Utilization Rate (per 100,000 patients)"),
SUMIFS(CERV!$D:$D,CERV!$A:$A,C6579,CERV!$G:$G,D6579),
IF(AND(A6579="Cancer Screening for CKD patients", E6579="Utilization Rate (per 100,000 patients)"),
SUMIFS(CANSCRN!$D:$D,CANSCRN!$A:$A,C6579,CANSCRN!$G:$G,D6579),
IF(AND(A6579="PSA Testing", E6579="Cost per service ($USD)"),
SUMIFS(PSA!$E:$E,PSA!$A:$A,C6579,PSA!$G:$G,D6579),
IF(AND(A6579="Colorectal Cancer Screening", E6579="Cost per service ($USD)"),
SUMIFS(COL!$E:$E,COL!$A:$A,C6579,COL!$G:$G,D6579),
IF(AND(A6579="Cervical Cancer Screening", E6579="Cost per service ($USD)"),
SUMIFS(CERV!$E:$E,CERV!$A:$A,C6579,CERV!$G:$G,D6579),
IF(AND(A6579="Cancer Screening for CKD patients", E6579="Cost per service ($USD)"),
SUMIFS(CANSCRN!$E:$E,CANSCRN!$A:$A,C6579,CANSCRN!$G:$G,D6579),
IF(AND(A6579="PSA Testing", E6579="Total Expenditure ($USD per 100,000 patients)"),
SUMIFS(PSA!$F:$F,PSA!$A:$A,C6579,PSA!$G:$G,D6579),
IF(AND(A6579="Colorectal Cancer Screening", E6579="Total Expenditure ($USD per 100,000 patients)"),
SUMIFS(COL!$F:$F,COL!$A:$A,C6579,COL!$G:$G,D6579),
IF(AND(A6579="Cervical Cancer Screening", E6579="Total Expenditure ($USD per 100,000 patients)"),
SUMIFS(CERV!$F:$F,CERV!$A:$A,C6579,CERV!$G:$G,D6579),
SUMIFS(CANSCRN!$F:$F,CANSCRN!$A:$A,C6579,CANSCRN!$G:$G,D6579))))))))))))</f>
        <v>170.37</v>
      </c>
    </row>
    <row r="6580" spans="1:6" x14ac:dyDescent="0.2">
      <c r="A6580" s="24" t="s">
        <v>107</v>
      </c>
      <c r="B6580" s="24" t="s">
        <v>101</v>
      </c>
      <c r="C6580" s="24" t="s">
        <v>67</v>
      </c>
      <c r="D6580" s="24">
        <v>2009</v>
      </c>
      <c r="E6580" s="24" t="s">
        <v>106</v>
      </c>
      <c r="F6580">
        <f>IF(AND(A6580="PSA Testing", E6580= "Utilization Rate (per 100,000 patients)"),
SUMIFS(PSA!$D:$D,PSA!$A:$A,C6580,PSA!$G:$G,D6580),
IF(AND(A6580="Colorectal Cancer Screening", E6580="Utilization Rate (per 100,000 patients)"),
SUMIFS(COL!$D:$D,COL!$A:$A,C6580,COL!$G:$G, D6580),
IF(AND(A6580="Cervical Cancer Screening", E6580="Utilization Rate (per 100,000 patients)"),
SUMIFS(CERV!$D:$D,CERV!$A:$A,C6580,CERV!$G:$G,D6580),
IF(AND(A6580="Cancer Screening for CKD patients", E6580="Utilization Rate (per 100,000 patients)"),
SUMIFS(CANSCRN!$D:$D,CANSCRN!$A:$A,C6580,CANSCRN!$G:$G,D6580),
IF(AND(A6580="PSA Testing", E6580="Cost per service ($USD)"),
SUMIFS(PSA!$E:$E,PSA!$A:$A,C6580,PSA!$G:$G,D6580),
IF(AND(A6580="Colorectal Cancer Screening", E6580="Cost per service ($USD)"),
SUMIFS(COL!$E:$E,COL!$A:$A,C6580,COL!$G:$G,D6580),
IF(AND(A6580="Cervical Cancer Screening", E6580="Cost per service ($USD)"),
SUMIFS(CERV!$E:$E,CERV!$A:$A,C6580,CERV!$G:$G,D6580),
IF(AND(A6580="Cancer Screening for CKD patients", E6580="Cost per service ($USD)"),
SUMIFS(CANSCRN!$E:$E,CANSCRN!$A:$A,C6580,CANSCRN!$G:$G,D6580),
IF(AND(A6580="PSA Testing", E6580="Total Expenditure ($USD per 100,000 patients)"),
SUMIFS(PSA!$F:$F,PSA!$A:$A,C6580,PSA!$G:$G,D6580),
IF(AND(A6580="Colorectal Cancer Screening", E6580="Total Expenditure ($USD per 100,000 patients)"),
SUMIFS(COL!$F:$F,COL!$A:$A,C6580,COL!$G:$G,D6580),
IF(AND(A6580="Cervical Cancer Screening", E6580="Total Expenditure ($USD per 100,000 patients)"),
SUMIFS(CERV!$F:$F,CERV!$A:$A,C6580,CERV!$G:$G,D6580),
SUMIFS(CANSCRN!$F:$F,CANSCRN!$A:$A,C6580,CANSCRN!$G:$G,D6580))))))))))))</f>
        <v>69.710322579999996</v>
      </c>
    </row>
    <row r="6581" spans="1:6" x14ac:dyDescent="0.2">
      <c r="A6581" s="24" t="s">
        <v>107</v>
      </c>
      <c r="B6581" s="24" t="s">
        <v>101</v>
      </c>
      <c r="C6581" s="24" t="s">
        <v>67</v>
      </c>
      <c r="D6581" s="24">
        <v>2010</v>
      </c>
      <c r="E6581" s="24" t="s">
        <v>106</v>
      </c>
      <c r="F6581">
        <f>IF(AND(A6581="PSA Testing", E6581= "Utilization Rate (per 100,000 patients)"),
SUMIFS(PSA!$D:$D,PSA!$A:$A,C6581,PSA!$G:$G,D6581),
IF(AND(A6581="Colorectal Cancer Screening", E6581="Utilization Rate (per 100,000 patients)"),
SUMIFS(COL!$D:$D,COL!$A:$A,C6581,COL!$G:$G, D6581),
IF(AND(A6581="Cervical Cancer Screening", E6581="Utilization Rate (per 100,000 patients)"),
SUMIFS(CERV!$D:$D,CERV!$A:$A,C6581,CERV!$G:$G,D6581),
IF(AND(A6581="Cancer Screening for CKD patients", E6581="Utilization Rate (per 100,000 patients)"),
SUMIFS(CANSCRN!$D:$D,CANSCRN!$A:$A,C6581,CANSCRN!$G:$G,D6581),
IF(AND(A6581="PSA Testing", E6581="Cost per service ($USD)"),
SUMIFS(PSA!$E:$E,PSA!$A:$A,C6581,PSA!$G:$G,D6581),
IF(AND(A6581="Colorectal Cancer Screening", E6581="Cost per service ($USD)"),
SUMIFS(COL!$E:$E,COL!$A:$A,C6581,COL!$G:$G,D6581),
IF(AND(A6581="Cervical Cancer Screening", E6581="Cost per service ($USD)"),
SUMIFS(CERV!$E:$E,CERV!$A:$A,C6581,CERV!$G:$G,D6581),
IF(AND(A6581="Cancer Screening for CKD patients", E6581="Cost per service ($USD)"),
SUMIFS(CANSCRN!$E:$E,CANSCRN!$A:$A,C6581,CANSCRN!$G:$G,D6581),
IF(AND(A6581="PSA Testing", E6581="Total Expenditure ($USD per 100,000 patients)"),
SUMIFS(PSA!$F:$F,PSA!$A:$A,C6581,PSA!$G:$G,D6581),
IF(AND(A6581="Colorectal Cancer Screening", E6581="Total Expenditure ($USD per 100,000 patients)"),
SUMIFS(COL!$F:$F,COL!$A:$A,C6581,COL!$G:$G,D6581),
IF(AND(A6581="Cervical Cancer Screening", E6581="Total Expenditure ($USD per 100,000 patients)"),
SUMIFS(CERV!$F:$F,CERV!$A:$A,C6581,CERV!$G:$G,D6581),
SUMIFS(CANSCRN!$F:$F,CANSCRN!$A:$A,C6581,CANSCRN!$G:$G,D6581))))))))))))</f>
        <v>116.11822220000001</v>
      </c>
    </row>
    <row r="6582" spans="1:6" x14ac:dyDescent="0.2">
      <c r="A6582" s="24" t="s">
        <v>107</v>
      </c>
      <c r="B6582" s="24" t="s">
        <v>101</v>
      </c>
      <c r="C6582" s="24" t="s">
        <v>67</v>
      </c>
      <c r="D6582" s="24">
        <v>2011</v>
      </c>
      <c r="E6582" s="24" t="s">
        <v>106</v>
      </c>
      <c r="F6582">
        <f>IF(AND(A6582="PSA Testing", E6582= "Utilization Rate (per 100,000 patients)"),
SUMIFS(PSA!$D:$D,PSA!$A:$A,C6582,PSA!$G:$G,D6582),
IF(AND(A6582="Colorectal Cancer Screening", E6582="Utilization Rate (per 100,000 patients)"),
SUMIFS(COL!$D:$D,COL!$A:$A,C6582,COL!$G:$G, D6582),
IF(AND(A6582="Cervical Cancer Screening", E6582="Utilization Rate (per 100,000 patients)"),
SUMIFS(CERV!$D:$D,CERV!$A:$A,C6582,CERV!$G:$G,D6582),
IF(AND(A6582="Cancer Screening for CKD patients", E6582="Utilization Rate (per 100,000 patients)"),
SUMIFS(CANSCRN!$D:$D,CANSCRN!$A:$A,C6582,CANSCRN!$G:$G,D6582),
IF(AND(A6582="PSA Testing", E6582="Cost per service ($USD)"),
SUMIFS(PSA!$E:$E,PSA!$A:$A,C6582,PSA!$G:$G,D6582),
IF(AND(A6582="Colorectal Cancer Screening", E6582="Cost per service ($USD)"),
SUMIFS(COL!$E:$E,COL!$A:$A,C6582,COL!$G:$G,D6582),
IF(AND(A6582="Cervical Cancer Screening", E6582="Cost per service ($USD)"),
SUMIFS(CERV!$E:$E,CERV!$A:$A,C6582,CERV!$G:$G,D6582),
IF(AND(A6582="Cancer Screening for CKD patients", E6582="Cost per service ($USD)"),
SUMIFS(CANSCRN!$E:$E,CANSCRN!$A:$A,C6582,CANSCRN!$G:$G,D6582),
IF(AND(A6582="PSA Testing", E6582="Total Expenditure ($USD per 100,000 patients)"),
SUMIFS(PSA!$F:$F,PSA!$A:$A,C6582,PSA!$G:$G,D6582),
IF(AND(A6582="Colorectal Cancer Screening", E6582="Total Expenditure ($USD per 100,000 patients)"),
SUMIFS(COL!$F:$F,COL!$A:$A,C6582,COL!$G:$G,D6582),
IF(AND(A6582="Cervical Cancer Screening", E6582="Total Expenditure ($USD per 100,000 patients)"),
SUMIFS(CERV!$F:$F,CERV!$A:$A,C6582,CERV!$G:$G,D6582),
SUMIFS(CANSCRN!$F:$F,CANSCRN!$A:$A,C6582,CANSCRN!$G:$G,D6582))))))))))))</f>
        <v>96.268627449999997</v>
      </c>
    </row>
    <row r="6583" spans="1:6" x14ac:dyDescent="0.2">
      <c r="A6583" s="24" t="s">
        <v>107</v>
      </c>
      <c r="B6583" s="24" t="s">
        <v>101</v>
      </c>
      <c r="C6583" s="24" t="s">
        <v>67</v>
      </c>
      <c r="D6583" s="24">
        <v>2012</v>
      </c>
      <c r="E6583" s="24" t="s">
        <v>106</v>
      </c>
      <c r="F6583">
        <f>IF(AND(A6583="PSA Testing", E6583= "Utilization Rate (per 100,000 patients)"),
SUMIFS(PSA!$D:$D,PSA!$A:$A,C6583,PSA!$G:$G,D6583),
IF(AND(A6583="Colorectal Cancer Screening", E6583="Utilization Rate (per 100,000 patients)"),
SUMIFS(COL!$D:$D,COL!$A:$A,C6583,COL!$G:$G, D6583),
IF(AND(A6583="Cervical Cancer Screening", E6583="Utilization Rate (per 100,000 patients)"),
SUMIFS(CERV!$D:$D,CERV!$A:$A,C6583,CERV!$G:$G,D6583),
IF(AND(A6583="Cancer Screening for CKD patients", E6583="Utilization Rate (per 100,000 patients)"),
SUMIFS(CANSCRN!$D:$D,CANSCRN!$A:$A,C6583,CANSCRN!$G:$G,D6583),
IF(AND(A6583="PSA Testing", E6583="Cost per service ($USD)"),
SUMIFS(PSA!$E:$E,PSA!$A:$A,C6583,PSA!$G:$G,D6583),
IF(AND(A6583="Colorectal Cancer Screening", E6583="Cost per service ($USD)"),
SUMIFS(COL!$E:$E,COL!$A:$A,C6583,COL!$G:$G,D6583),
IF(AND(A6583="Cervical Cancer Screening", E6583="Cost per service ($USD)"),
SUMIFS(CERV!$E:$E,CERV!$A:$A,C6583,CERV!$G:$G,D6583),
IF(AND(A6583="Cancer Screening for CKD patients", E6583="Cost per service ($USD)"),
SUMIFS(CANSCRN!$E:$E,CANSCRN!$A:$A,C6583,CANSCRN!$G:$G,D6583),
IF(AND(A6583="PSA Testing", E6583="Total Expenditure ($USD per 100,000 patients)"),
SUMIFS(PSA!$F:$F,PSA!$A:$A,C6583,PSA!$G:$G,D6583),
IF(AND(A6583="Colorectal Cancer Screening", E6583="Total Expenditure ($USD per 100,000 patients)"),
SUMIFS(COL!$F:$F,COL!$A:$A,C6583,COL!$G:$G,D6583),
IF(AND(A6583="Cervical Cancer Screening", E6583="Total Expenditure ($USD per 100,000 patients)"),
SUMIFS(CERV!$F:$F,CERV!$A:$A,C6583,CERV!$G:$G,D6583),
SUMIFS(CANSCRN!$F:$F,CANSCRN!$A:$A,C6583,CANSCRN!$G:$G,D6583))))))))))))</f>
        <v>117.770566</v>
      </c>
    </row>
    <row r="6584" spans="1:6" x14ac:dyDescent="0.2">
      <c r="A6584" s="24" t="s">
        <v>107</v>
      </c>
      <c r="B6584" s="24" t="s">
        <v>101</v>
      </c>
      <c r="C6584" s="24" t="s">
        <v>67</v>
      </c>
      <c r="D6584" s="24">
        <v>2013</v>
      </c>
      <c r="E6584" s="24" t="s">
        <v>106</v>
      </c>
      <c r="F6584">
        <f>IF(AND(A6584="PSA Testing", E6584= "Utilization Rate (per 100,000 patients)"),
SUMIFS(PSA!$D:$D,PSA!$A:$A,C6584,PSA!$G:$G,D6584),
IF(AND(A6584="Colorectal Cancer Screening", E6584="Utilization Rate (per 100,000 patients)"),
SUMIFS(COL!$D:$D,COL!$A:$A,C6584,COL!$G:$G, D6584),
IF(AND(A6584="Cervical Cancer Screening", E6584="Utilization Rate (per 100,000 patients)"),
SUMIFS(CERV!$D:$D,CERV!$A:$A,C6584,CERV!$G:$G,D6584),
IF(AND(A6584="Cancer Screening for CKD patients", E6584="Utilization Rate (per 100,000 patients)"),
SUMIFS(CANSCRN!$D:$D,CANSCRN!$A:$A,C6584,CANSCRN!$G:$G,D6584),
IF(AND(A6584="PSA Testing", E6584="Cost per service ($USD)"),
SUMIFS(PSA!$E:$E,PSA!$A:$A,C6584,PSA!$G:$G,D6584),
IF(AND(A6584="Colorectal Cancer Screening", E6584="Cost per service ($USD)"),
SUMIFS(COL!$E:$E,COL!$A:$A,C6584,COL!$G:$G,D6584),
IF(AND(A6584="Cervical Cancer Screening", E6584="Cost per service ($USD)"),
SUMIFS(CERV!$E:$E,CERV!$A:$A,C6584,CERV!$G:$G,D6584),
IF(AND(A6584="Cancer Screening for CKD patients", E6584="Cost per service ($USD)"),
SUMIFS(CANSCRN!$E:$E,CANSCRN!$A:$A,C6584,CANSCRN!$G:$G,D6584),
IF(AND(A6584="PSA Testing", E6584="Total Expenditure ($USD per 100,000 patients)"),
SUMIFS(PSA!$F:$F,PSA!$A:$A,C6584,PSA!$G:$G,D6584),
IF(AND(A6584="Colorectal Cancer Screening", E6584="Total Expenditure ($USD per 100,000 patients)"),
SUMIFS(COL!$F:$F,COL!$A:$A,C6584,COL!$G:$G,D6584),
IF(AND(A6584="Cervical Cancer Screening", E6584="Total Expenditure ($USD per 100,000 patients)"),
SUMIFS(CERV!$F:$F,CERV!$A:$A,C6584,CERV!$G:$G,D6584),
SUMIFS(CANSCRN!$F:$F,CANSCRN!$A:$A,C6584,CANSCRN!$G:$G,D6584))))))))))))</f>
        <v>143.2666667</v>
      </c>
    </row>
    <row r="6585" spans="1:6" x14ac:dyDescent="0.2">
      <c r="A6585" s="24" t="s">
        <v>107</v>
      </c>
      <c r="B6585" s="24" t="s">
        <v>101</v>
      </c>
      <c r="C6585" s="24" t="s">
        <v>67</v>
      </c>
      <c r="D6585" s="24">
        <v>2014</v>
      </c>
      <c r="E6585" s="24" t="s">
        <v>106</v>
      </c>
      <c r="F6585">
        <f>IF(AND(A6585="PSA Testing", E6585= "Utilization Rate (per 100,000 patients)"),
SUMIFS(PSA!$D:$D,PSA!$A:$A,C6585,PSA!$G:$G,D6585),
IF(AND(A6585="Colorectal Cancer Screening", E6585="Utilization Rate (per 100,000 patients)"),
SUMIFS(COL!$D:$D,COL!$A:$A,C6585,COL!$G:$G, D6585),
IF(AND(A6585="Cervical Cancer Screening", E6585="Utilization Rate (per 100,000 patients)"),
SUMIFS(CERV!$D:$D,CERV!$A:$A,C6585,CERV!$G:$G,D6585),
IF(AND(A6585="Cancer Screening for CKD patients", E6585="Utilization Rate (per 100,000 patients)"),
SUMIFS(CANSCRN!$D:$D,CANSCRN!$A:$A,C6585,CANSCRN!$G:$G,D6585),
IF(AND(A6585="PSA Testing", E6585="Cost per service ($USD)"),
SUMIFS(PSA!$E:$E,PSA!$A:$A,C6585,PSA!$G:$G,D6585),
IF(AND(A6585="Colorectal Cancer Screening", E6585="Cost per service ($USD)"),
SUMIFS(COL!$E:$E,COL!$A:$A,C6585,COL!$G:$G,D6585),
IF(AND(A6585="Cervical Cancer Screening", E6585="Cost per service ($USD)"),
SUMIFS(CERV!$E:$E,CERV!$A:$A,C6585,CERV!$G:$G,D6585),
IF(AND(A6585="Cancer Screening for CKD patients", E6585="Cost per service ($USD)"),
SUMIFS(CANSCRN!$E:$E,CANSCRN!$A:$A,C6585,CANSCRN!$G:$G,D6585),
IF(AND(A6585="PSA Testing", E6585="Total Expenditure ($USD per 100,000 patients)"),
SUMIFS(PSA!$F:$F,PSA!$A:$A,C6585,PSA!$G:$G,D6585),
IF(AND(A6585="Colorectal Cancer Screening", E6585="Total Expenditure ($USD per 100,000 patients)"),
SUMIFS(COL!$F:$F,COL!$A:$A,C6585,COL!$G:$G,D6585),
IF(AND(A6585="Cervical Cancer Screening", E6585="Total Expenditure ($USD per 100,000 patients)"),
SUMIFS(CERV!$F:$F,CERV!$A:$A,C6585,CERV!$G:$G,D6585),
SUMIFS(CANSCRN!$F:$F,CANSCRN!$A:$A,C6585,CANSCRN!$G:$G,D6585))))))))))))</f>
        <v>125.89638890000001</v>
      </c>
    </row>
    <row r="6586" spans="1:6" x14ac:dyDescent="0.2">
      <c r="A6586" s="24" t="s">
        <v>107</v>
      </c>
      <c r="B6586" s="24" t="s">
        <v>101</v>
      </c>
      <c r="C6586" s="24" t="s">
        <v>67</v>
      </c>
      <c r="D6586" s="24">
        <v>2015</v>
      </c>
      <c r="E6586" s="24" t="s">
        <v>106</v>
      </c>
      <c r="F6586">
        <f>IF(AND(A6586="PSA Testing", E6586= "Utilization Rate (per 100,000 patients)"),
SUMIFS(PSA!$D:$D,PSA!$A:$A,C6586,PSA!$G:$G,D6586),
IF(AND(A6586="Colorectal Cancer Screening", E6586="Utilization Rate (per 100,000 patients)"),
SUMIFS(COL!$D:$D,COL!$A:$A,C6586,COL!$G:$G, D6586),
IF(AND(A6586="Cervical Cancer Screening", E6586="Utilization Rate (per 100,000 patients)"),
SUMIFS(CERV!$D:$D,CERV!$A:$A,C6586,CERV!$G:$G,D6586),
IF(AND(A6586="Cancer Screening for CKD patients", E6586="Utilization Rate (per 100,000 patients)"),
SUMIFS(CANSCRN!$D:$D,CANSCRN!$A:$A,C6586,CANSCRN!$G:$G,D6586),
IF(AND(A6586="PSA Testing", E6586="Cost per service ($USD)"),
SUMIFS(PSA!$E:$E,PSA!$A:$A,C6586,PSA!$G:$G,D6586),
IF(AND(A6586="Colorectal Cancer Screening", E6586="Cost per service ($USD)"),
SUMIFS(COL!$E:$E,COL!$A:$A,C6586,COL!$G:$G,D6586),
IF(AND(A6586="Cervical Cancer Screening", E6586="Cost per service ($USD)"),
SUMIFS(CERV!$E:$E,CERV!$A:$A,C6586,CERV!$G:$G,D6586),
IF(AND(A6586="Cancer Screening for CKD patients", E6586="Cost per service ($USD)"),
SUMIFS(CANSCRN!$E:$E,CANSCRN!$A:$A,C6586,CANSCRN!$G:$G,D6586),
IF(AND(A6586="PSA Testing", E6586="Total Expenditure ($USD per 100,000 patients)"),
SUMIFS(PSA!$F:$F,PSA!$A:$A,C6586,PSA!$G:$G,D6586),
IF(AND(A6586="Colorectal Cancer Screening", E6586="Total Expenditure ($USD per 100,000 patients)"),
SUMIFS(COL!$F:$F,COL!$A:$A,C6586,COL!$G:$G,D6586),
IF(AND(A6586="Cervical Cancer Screening", E6586="Total Expenditure ($USD per 100,000 patients)"),
SUMIFS(CERV!$F:$F,CERV!$A:$A,C6586,CERV!$G:$G,D6586),
SUMIFS(CANSCRN!$F:$F,CANSCRN!$A:$A,C6586,CANSCRN!$G:$G,D6586))))))))))))</f>
        <v>146.66800000000001</v>
      </c>
    </row>
    <row r="6587" spans="1:6" x14ac:dyDescent="0.2">
      <c r="A6587" s="24" t="s">
        <v>107</v>
      </c>
      <c r="B6587" s="24" t="s">
        <v>101</v>
      </c>
      <c r="C6587" s="24" t="s">
        <v>67</v>
      </c>
      <c r="D6587" s="24">
        <v>2016</v>
      </c>
      <c r="E6587" s="24" t="s">
        <v>106</v>
      </c>
      <c r="F6587">
        <f>IF(AND(A6587="PSA Testing", E6587= "Utilization Rate (per 100,000 patients)"),
SUMIFS(PSA!$D:$D,PSA!$A:$A,C6587,PSA!$G:$G,D6587),
IF(AND(A6587="Colorectal Cancer Screening", E6587="Utilization Rate (per 100,000 patients)"),
SUMIFS(COL!$D:$D,COL!$A:$A,C6587,COL!$G:$G, D6587),
IF(AND(A6587="Cervical Cancer Screening", E6587="Utilization Rate (per 100,000 patients)"),
SUMIFS(CERV!$D:$D,CERV!$A:$A,C6587,CERV!$G:$G,D6587),
IF(AND(A6587="Cancer Screening for CKD patients", E6587="Utilization Rate (per 100,000 patients)"),
SUMIFS(CANSCRN!$D:$D,CANSCRN!$A:$A,C6587,CANSCRN!$G:$G,D6587),
IF(AND(A6587="PSA Testing", E6587="Cost per service ($USD)"),
SUMIFS(PSA!$E:$E,PSA!$A:$A,C6587,PSA!$G:$G,D6587),
IF(AND(A6587="Colorectal Cancer Screening", E6587="Cost per service ($USD)"),
SUMIFS(COL!$E:$E,COL!$A:$A,C6587,COL!$G:$G,D6587),
IF(AND(A6587="Cervical Cancer Screening", E6587="Cost per service ($USD)"),
SUMIFS(CERV!$E:$E,CERV!$A:$A,C6587,CERV!$G:$G,D6587),
IF(AND(A6587="Cancer Screening for CKD patients", E6587="Cost per service ($USD)"),
SUMIFS(CANSCRN!$E:$E,CANSCRN!$A:$A,C6587,CANSCRN!$G:$G,D6587),
IF(AND(A6587="PSA Testing", E6587="Total Expenditure ($USD per 100,000 patients)"),
SUMIFS(PSA!$F:$F,PSA!$A:$A,C6587,PSA!$G:$G,D6587),
IF(AND(A6587="Colorectal Cancer Screening", E6587="Total Expenditure ($USD per 100,000 patients)"),
SUMIFS(COL!$F:$F,COL!$A:$A,C6587,COL!$G:$G,D6587),
IF(AND(A6587="Cervical Cancer Screening", E6587="Total Expenditure ($USD per 100,000 patients)"),
SUMIFS(CERV!$F:$F,CERV!$A:$A,C6587,CERV!$G:$G,D6587),
SUMIFS(CANSCRN!$F:$F,CANSCRN!$A:$A,C6587,CANSCRN!$G:$G,D6587))))))))))))</f>
        <v>110.2313333</v>
      </c>
    </row>
    <row r="6588" spans="1:6" x14ac:dyDescent="0.2">
      <c r="A6588" s="24" t="s">
        <v>107</v>
      </c>
      <c r="B6588" s="24" t="s">
        <v>101</v>
      </c>
      <c r="C6588" s="24" t="s">
        <v>67</v>
      </c>
      <c r="D6588" s="24">
        <v>2017</v>
      </c>
      <c r="E6588" s="24" t="s">
        <v>106</v>
      </c>
      <c r="F6588">
        <f>IF(AND(A6588="PSA Testing", E6588= "Utilization Rate (per 100,000 patients)"),
SUMIFS(PSA!$D:$D,PSA!$A:$A,C6588,PSA!$G:$G,D6588),
IF(AND(A6588="Colorectal Cancer Screening", E6588="Utilization Rate (per 100,000 patients)"),
SUMIFS(COL!$D:$D,COL!$A:$A,C6588,COL!$G:$G, D6588),
IF(AND(A6588="Cervical Cancer Screening", E6588="Utilization Rate (per 100,000 patients)"),
SUMIFS(CERV!$D:$D,CERV!$A:$A,C6588,CERV!$G:$G,D6588),
IF(AND(A6588="Cancer Screening for CKD patients", E6588="Utilization Rate (per 100,000 patients)"),
SUMIFS(CANSCRN!$D:$D,CANSCRN!$A:$A,C6588,CANSCRN!$G:$G,D6588),
IF(AND(A6588="PSA Testing", E6588="Cost per service ($USD)"),
SUMIFS(PSA!$E:$E,PSA!$A:$A,C6588,PSA!$G:$G,D6588),
IF(AND(A6588="Colorectal Cancer Screening", E6588="Cost per service ($USD)"),
SUMIFS(COL!$E:$E,COL!$A:$A,C6588,COL!$G:$G,D6588),
IF(AND(A6588="Cervical Cancer Screening", E6588="Cost per service ($USD)"),
SUMIFS(CERV!$E:$E,CERV!$A:$A,C6588,CERV!$G:$G,D6588),
IF(AND(A6588="Cancer Screening for CKD patients", E6588="Cost per service ($USD)"),
SUMIFS(CANSCRN!$E:$E,CANSCRN!$A:$A,C6588,CANSCRN!$G:$G,D6588),
IF(AND(A6588="PSA Testing", E6588="Total Expenditure ($USD per 100,000 patients)"),
SUMIFS(PSA!$F:$F,PSA!$A:$A,C6588,PSA!$G:$G,D6588),
IF(AND(A6588="Colorectal Cancer Screening", E6588="Total Expenditure ($USD per 100,000 patients)"),
SUMIFS(COL!$F:$F,COL!$A:$A,C6588,COL!$G:$G,D6588),
IF(AND(A6588="Cervical Cancer Screening", E6588="Total Expenditure ($USD per 100,000 patients)"),
SUMIFS(CERV!$F:$F,CERV!$A:$A,C6588,CERV!$G:$G,D6588),
SUMIFS(CANSCRN!$F:$F,CANSCRN!$A:$A,C6588,CANSCRN!$G:$G,D6588))))))))))))</f>
        <v>144.6001923</v>
      </c>
    </row>
    <row r="6589" spans="1:6" x14ac:dyDescent="0.2">
      <c r="A6589" s="24" t="s">
        <v>107</v>
      </c>
      <c r="B6589" s="24" t="s">
        <v>101</v>
      </c>
      <c r="C6589" s="24" t="s">
        <v>67</v>
      </c>
      <c r="D6589" s="24">
        <v>2018</v>
      </c>
      <c r="E6589" s="24" t="s">
        <v>106</v>
      </c>
      <c r="F6589">
        <f>IF(AND(A6589="PSA Testing", E6589= "Utilization Rate (per 100,000 patients)"),
SUMIFS(PSA!$D:$D,PSA!$A:$A,C6589,PSA!$G:$G,D6589),
IF(AND(A6589="Colorectal Cancer Screening", E6589="Utilization Rate (per 100,000 patients)"),
SUMIFS(COL!$D:$D,COL!$A:$A,C6589,COL!$G:$G, D6589),
IF(AND(A6589="Cervical Cancer Screening", E6589="Utilization Rate (per 100,000 patients)"),
SUMIFS(CERV!$D:$D,CERV!$A:$A,C6589,CERV!$G:$G,D6589),
IF(AND(A6589="Cancer Screening for CKD patients", E6589="Utilization Rate (per 100,000 patients)"),
SUMIFS(CANSCRN!$D:$D,CANSCRN!$A:$A,C6589,CANSCRN!$G:$G,D6589),
IF(AND(A6589="PSA Testing", E6589="Cost per service ($USD)"),
SUMIFS(PSA!$E:$E,PSA!$A:$A,C6589,PSA!$G:$G,D6589),
IF(AND(A6589="Colorectal Cancer Screening", E6589="Cost per service ($USD)"),
SUMIFS(COL!$E:$E,COL!$A:$A,C6589,COL!$G:$G,D6589),
IF(AND(A6589="Cervical Cancer Screening", E6589="Cost per service ($USD)"),
SUMIFS(CERV!$E:$E,CERV!$A:$A,C6589,CERV!$G:$G,D6589),
IF(AND(A6589="Cancer Screening for CKD patients", E6589="Cost per service ($USD)"),
SUMIFS(CANSCRN!$E:$E,CANSCRN!$A:$A,C6589,CANSCRN!$G:$G,D6589),
IF(AND(A6589="PSA Testing", E6589="Total Expenditure ($USD per 100,000 patients)"),
SUMIFS(PSA!$F:$F,PSA!$A:$A,C6589,PSA!$G:$G,D6589),
IF(AND(A6589="Colorectal Cancer Screening", E6589="Total Expenditure ($USD per 100,000 patients)"),
SUMIFS(COL!$F:$F,COL!$A:$A,C6589,COL!$G:$G,D6589),
IF(AND(A6589="Cervical Cancer Screening", E6589="Total Expenditure ($USD per 100,000 patients)"),
SUMIFS(CERV!$F:$F,CERV!$A:$A,C6589,CERV!$G:$G,D6589),
SUMIFS(CANSCRN!$F:$F,CANSCRN!$A:$A,C6589,CANSCRN!$G:$G,D6589))))))))))))</f>
        <v>86.894615380000005</v>
      </c>
    </row>
    <row r="6590" spans="1:6" x14ac:dyDescent="0.2">
      <c r="A6590" s="24" t="s">
        <v>107</v>
      </c>
      <c r="B6590" s="24" t="s">
        <v>101</v>
      </c>
      <c r="C6590" s="24" t="s">
        <v>67</v>
      </c>
      <c r="D6590" s="24">
        <v>2019</v>
      </c>
      <c r="E6590" s="24" t="s">
        <v>106</v>
      </c>
      <c r="F6590">
        <f>IF(AND(A6590="PSA Testing", E6590= "Utilization Rate (per 100,000 patients)"),
SUMIFS(PSA!$D:$D,PSA!$A:$A,C6590,PSA!$G:$G,D6590),
IF(AND(A6590="Colorectal Cancer Screening", E6590="Utilization Rate (per 100,000 patients)"),
SUMIFS(COL!$D:$D,COL!$A:$A,C6590,COL!$G:$G, D6590),
IF(AND(A6590="Cervical Cancer Screening", E6590="Utilization Rate (per 100,000 patients)"),
SUMIFS(CERV!$D:$D,CERV!$A:$A,C6590,CERV!$G:$G,D6590),
IF(AND(A6590="Cancer Screening for CKD patients", E6590="Utilization Rate (per 100,000 patients)"),
SUMIFS(CANSCRN!$D:$D,CANSCRN!$A:$A,C6590,CANSCRN!$G:$G,D6590),
IF(AND(A6590="PSA Testing", E6590="Cost per service ($USD)"),
SUMIFS(PSA!$E:$E,PSA!$A:$A,C6590,PSA!$G:$G,D6590),
IF(AND(A6590="Colorectal Cancer Screening", E6590="Cost per service ($USD)"),
SUMIFS(COL!$E:$E,COL!$A:$A,C6590,COL!$G:$G,D6590),
IF(AND(A6590="Cervical Cancer Screening", E6590="Cost per service ($USD)"),
SUMIFS(CERV!$E:$E,CERV!$A:$A,C6590,CERV!$G:$G,D6590),
IF(AND(A6590="Cancer Screening for CKD patients", E6590="Cost per service ($USD)"),
SUMIFS(CANSCRN!$E:$E,CANSCRN!$A:$A,C6590,CANSCRN!$G:$G,D6590),
IF(AND(A6590="PSA Testing", E6590="Total Expenditure ($USD per 100,000 patients)"),
SUMIFS(PSA!$F:$F,PSA!$A:$A,C6590,PSA!$G:$G,D6590),
IF(AND(A6590="Colorectal Cancer Screening", E6590="Total Expenditure ($USD per 100,000 patients)"),
SUMIFS(COL!$F:$F,COL!$A:$A,C6590,COL!$G:$G,D6590),
IF(AND(A6590="Cervical Cancer Screening", E6590="Total Expenditure ($USD per 100,000 patients)"),
SUMIFS(CERV!$F:$F,CERV!$A:$A,C6590,CERV!$G:$G,D6590),
SUMIFS(CANSCRN!$F:$F,CANSCRN!$A:$A,C6590,CANSCRN!$G:$G,D6590))))))))))))</f>
        <v>121.6096774</v>
      </c>
    </row>
    <row r="6591" spans="1:6" x14ac:dyDescent="0.2">
      <c r="A6591" s="24" t="s">
        <v>107</v>
      </c>
      <c r="B6591" s="24" t="s">
        <v>101</v>
      </c>
      <c r="C6591" s="24" t="s">
        <v>68</v>
      </c>
      <c r="D6591" s="24">
        <v>2009</v>
      </c>
      <c r="E6591" s="24" t="s">
        <v>106</v>
      </c>
      <c r="F6591">
        <f>IF(AND(A6591="PSA Testing", E6591= "Utilization Rate (per 100,000 patients)"),
SUMIFS(PSA!$D:$D,PSA!$A:$A,C6591,PSA!$G:$G,D6591),
IF(AND(A6591="Colorectal Cancer Screening", E6591="Utilization Rate (per 100,000 patients)"),
SUMIFS(COL!$D:$D,COL!$A:$A,C6591,COL!$G:$G, D6591),
IF(AND(A6591="Cervical Cancer Screening", E6591="Utilization Rate (per 100,000 patients)"),
SUMIFS(CERV!$D:$D,CERV!$A:$A,C6591,CERV!$G:$G,D6591),
IF(AND(A6591="Cancer Screening for CKD patients", E6591="Utilization Rate (per 100,000 patients)"),
SUMIFS(CANSCRN!$D:$D,CANSCRN!$A:$A,C6591,CANSCRN!$G:$G,D6591),
IF(AND(A6591="PSA Testing", E6591="Cost per service ($USD)"),
SUMIFS(PSA!$E:$E,PSA!$A:$A,C6591,PSA!$G:$G,D6591),
IF(AND(A6591="Colorectal Cancer Screening", E6591="Cost per service ($USD)"),
SUMIFS(COL!$E:$E,COL!$A:$A,C6591,COL!$G:$G,D6591),
IF(AND(A6591="Cervical Cancer Screening", E6591="Cost per service ($USD)"),
SUMIFS(CERV!$E:$E,CERV!$A:$A,C6591,CERV!$G:$G,D6591),
IF(AND(A6591="Cancer Screening for CKD patients", E6591="Cost per service ($USD)"),
SUMIFS(CANSCRN!$E:$E,CANSCRN!$A:$A,C6591,CANSCRN!$G:$G,D6591),
IF(AND(A6591="PSA Testing", E6591="Total Expenditure ($USD per 100,000 patients)"),
SUMIFS(PSA!$F:$F,PSA!$A:$A,C6591,PSA!$G:$G,D6591),
IF(AND(A6591="Colorectal Cancer Screening", E6591="Total Expenditure ($USD per 100,000 patients)"),
SUMIFS(COL!$F:$F,COL!$A:$A,C6591,COL!$G:$G,D6591),
IF(AND(A6591="Cervical Cancer Screening", E6591="Total Expenditure ($USD per 100,000 patients)"),
SUMIFS(CERV!$F:$F,CERV!$A:$A,C6591,CERV!$G:$G,D6591),
SUMIFS(CANSCRN!$F:$F,CANSCRN!$A:$A,C6591,CANSCRN!$G:$G,D6591))))))))))))</f>
        <v>74.900392159999996</v>
      </c>
    </row>
    <row r="6592" spans="1:6" x14ac:dyDescent="0.2">
      <c r="A6592" s="24" t="s">
        <v>107</v>
      </c>
      <c r="B6592" s="24" t="s">
        <v>101</v>
      </c>
      <c r="C6592" s="24" t="s">
        <v>68</v>
      </c>
      <c r="D6592" s="24">
        <v>2010</v>
      </c>
      <c r="E6592" s="24" t="s">
        <v>106</v>
      </c>
      <c r="F6592">
        <f>IF(AND(A6592="PSA Testing", E6592= "Utilization Rate (per 100,000 patients)"),
SUMIFS(PSA!$D:$D,PSA!$A:$A,C6592,PSA!$G:$G,D6592),
IF(AND(A6592="Colorectal Cancer Screening", E6592="Utilization Rate (per 100,000 patients)"),
SUMIFS(COL!$D:$D,COL!$A:$A,C6592,COL!$G:$G, D6592),
IF(AND(A6592="Cervical Cancer Screening", E6592="Utilization Rate (per 100,000 patients)"),
SUMIFS(CERV!$D:$D,CERV!$A:$A,C6592,CERV!$G:$G,D6592),
IF(AND(A6592="Cancer Screening for CKD patients", E6592="Utilization Rate (per 100,000 patients)"),
SUMIFS(CANSCRN!$D:$D,CANSCRN!$A:$A,C6592,CANSCRN!$G:$G,D6592),
IF(AND(A6592="PSA Testing", E6592="Cost per service ($USD)"),
SUMIFS(PSA!$E:$E,PSA!$A:$A,C6592,PSA!$G:$G,D6592),
IF(AND(A6592="Colorectal Cancer Screening", E6592="Cost per service ($USD)"),
SUMIFS(COL!$E:$E,COL!$A:$A,C6592,COL!$G:$G,D6592),
IF(AND(A6592="Cervical Cancer Screening", E6592="Cost per service ($USD)"),
SUMIFS(CERV!$E:$E,CERV!$A:$A,C6592,CERV!$G:$G,D6592),
IF(AND(A6592="Cancer Screening for CKD patients", E6592="Cost per service ($USD)"),
SUMIFS(CANSCRN!$E:$E,CANSCRN!$A:$A,C6592,CANSCRN!$G:$G,D6592),
IF(AND(A6592="PSA Testing", E6592="Total Expenditure ($USD per 100,000 patients)"),
SUMIFS(PSA!$F:$F,PSA!$A:$A,C6592,PSA!$G:$G,D6592),
IF(AND(A6592="Colorectal Cancer Screening", E6592="Total Expenditure ($USD per 100,000 patients)"),
SUMIFS(COL!$F:$F,COL!$A:$A,C6592,COL!$G:$G,D6592),
IF(AND(A6592="Cervical Cancer Screening", E6592="Total Expenditure ($USD per 100,000 patients)"),
SUMIFS(CERV!$F:$F,CERV!$A:$A,C6592,CERV!$G:$G,D6592),
SUMIFS(CANSCRN!$F:$F,CANSCRN!$A:$A,C6592,CANSCRN!$G:$G,D6592))))))))))))</f>
        <v>55.28470085</v>
      </c>
    </row>
    <row r="6593" spans="1:6" x14ac:dyDescent="0.2">
      <c r="A6593" s="24" t="s">
        <v>107</v>
      </c>
      <c r="B6593" s="24" t="s">
        <v>101</v>
      </c>
      <c r="C6593" s="24" t="s">
        <v>68</v>
      </c>
      <c r="D6593" s="24">
        <v>2011</v>
      </c>
      <c r="E6593" s="24" t="s">
        <v>106</v>
      </c>
      <c r="F6593">
        <f>IF(AND(A6593="PSA Testing", E6593= "Utilization Rate (per 100,000 patients)"),
SUMIFS(PSA!$D:$D,PSA!$A:$A,C6593,PSA!$G:$G,D6593),
IF(AND(A6593="Colorectal Cancer Screening", E6593="Utilization Rate (per 100,000 patients)"),
SUMIFS(COL!$D:$D,COL!$A:$A,C6593,COL!$G:$G, D6593),
IF(AND(A6593="Cervical Cancer Screening", E6593="Utilization Rate (per 100,000 patients)"),
SUMIFS(CERV!$D:$D,CERV!$A:$A,C6593,CERV!$G:$G,D6593),
IF(AND(A6593="Cancer Screening for CKD patients", E6593="Utilization Rate (per 100,000 patients)"),
SUMIFS(CANSCRN!$D:$D,CANSCRN!$A:$A,C6593,CANSCRN!$G:$G,D6593),
IF(AND(A6593="PSA Testing", E6593="Cost per service ($USD)"),
SUMIFS(PSA!$E:$E,PSA!$A:$A,C6593,PSA!$G:$G,D6593),
IF(AND(A6593="Colorectal Cancer Screening", E6593="Cost per service ($USD)"),
SUMIFS(COL!$E:$E,COL!$A:$A,C6593,COL!$G:$G,D6593),
IF(AND(A6593="Cervical Cancer Screening", E6593="Cost per service ($USD)"),
SUMIFS(CERV!$E:$E,CERV!$A:$A,C6593,CERV!$G:$G,D6593),
IF(AND(A6593="Cancer Screening for CKD patients", E6593="Cost per service ($USD)"),
SUMIFS(CANSCRN!$E:$E,CANSCRN!$A:$A,C6593,CANSCRN!$G:$G,D6593),
IF(AND(A6593="PSA Testing", E6593="Total Expenditure ($USD per 100,000 patients)"),
SUMIFS(PSA!$F:$F,PSA!$A:$A,C6593,PSA!$G:$G,D6593),
IF(AND(A6593="Colorectal Cancer Screening", E6593="Total Expenditure ($USD per 100,000 patients)"),
SUMIFS(COL!$F:$F,COL!$A:$A,C6593,COL!$G:$G,D6593),
IF(AND(A6593="Cervical Cancer Screening", E6593="Total Expenditure ($USD per 100,000 patients)"),
SUMIFS(CERV!$F:$F,CERV!$A:$A,C6593,CERV!$G:$G,D6593),
SUMIFS(CANSCRN!$F:$F,CANSCRN!$A:$A,C6593,CANSCRN!$G:$G,D6593))))))))))))</f>
        <v>92.957071429999999</v>
      </c>
    </row>
    <row r="6594" spans="1:6" x14ac:dyDescent="0.2">
      <c r="A6594" s="24" t="s">
        <v>107</v>
      </c>
      <c r="B6594" s="24" t="s">
        <v>101</v>
      </c>
      <c r="C6594" s="24" t="s">
        <v>68</v>
      </c>
      <c r="D6594" s="24">
        <v>2012</v>
      </c>
      <c r="E6594" s="24" t="s">
        <v>106</v>
      </c>
      <c r="F6594">
        <f>IF(AND(A6594="PSA Testing", E6594= "Utilization Rate (per 100,000 patients)"),
SUMIFS(PSA!$D:$D,PSA!$A:$A,C6594,PSA!$G:$G,D6594),
IF(AND(A6594="Colorectal Cancer Screening", E6594="Utilization Rate (per 100,000 patients)"),
SUMIFS(COL!$D:$D,COL!$A:$A,C6594,COL!$G:$G, D6594),
IF(AND(A6594="Cervical Cancer Screening", E6594="Utilization Rate (per 100,000 patients)"),
SUMIFS(CERV!$D:$D,CERV!$A:$A,C6594,CERV!$G:$G,D6594),
IF(AND(A6594="Cancer Screening for CKD patients", E6594="Utilization Rate (per 100,000 patients)"),
SUMIFS(CANSCRN!$D:$D,CANSCRN!$A:$A,C6594,CANSCRN!$G:$G,D6594),
IF(AND(A6594="PSA Testing", E6594="Cost per service ($USD)"),
SUMIFS(PSA!$E:$E,PSA!$A:$A,C6594,PSA!$G:$G,D6594),
IF(AND(A6594="Colorectal Cancer Screening", E6594="Cost per service ($USD)"),
SUMIFS(COL!$E:$E,COL!$A:$A,C6594,COL!$G:$G,D6594),
IF(AND(A6594="Cervical Cancer Screening", E6594="Cost per service ($USD)"),
SUMIFS(CERV!$E:$E,CERV!$A:$A,C6594,CERV!$G:$G,D6594),
IF(AND(A6594="Cancer Screening for CKD patients", E6594="Cost per service ($USD)"),
SUMIFS(CANSCRN!$E:$E,CANSCRN!$A:$A,C6594,CANSCRN!$G:$G,D6594),
IF(AND(A6594="PSA Testing", E6594="Total Expenditure ($USD per 100,000 patients)"),
SUMIFS(PSA!$F:$F,PSA!$A:$A,C6594,PSA!$G:$G,D6594),
IF(AND(A6594="Colorectal Cancer Screening", E6594="Total Expenditure ($USD per 100,000 patients)"),
SUMIFS(COL!$F:$F,COL!$A:$A,C6594,COL!$G:$G,D6594),
IF(AND(A6594="Cervical Cancer Screening", E6594="Total Expenditure ($USD per 100,000 patients)"),
SUMIFS(CERV!$F:$F,CERV!$A:$A,C6594,CERV!$G:$G,D6594),
SUMIFS(CANSCRN!$F:$F,CANSCRN!$A:$A,C6594,CANSCRN!$G:$G,D6594))))))))))))</f>
        <v>84.792826090000005</v>
      </c>
    </row>
    <row r="6595" spans="1:6" x14ac:dyDescent="0.2">
      <c r="A6595" s="24" t="s">
        <v>107</v>
      </c>
      <c r="B6595" s="24" t="s">
        <v>101</v>
      </c>
      <c r="C6595" s="24" t="s">
        <v>68</v>
      </c>
      <c r="D6595" s="24">
        <v>2013</v>
      </c>
      <c r="E6595" s="24" t="s">
        <v>106</v>
      </c>
      <c r="F6595">
        <f>IF(AND(A6595="PSA Testing", E6595= "Utilization Rate (per 100,000 patients)"),
SUMIFS(PSA!$D:$D,PSA!$A:$A,C6595,PSA!$G:$G,D6595),
IF(AND(A6595="Colorectal Cancer Screening", E6595="Utilization Rate (per 100,000 patients)"),
SUMIFS(COL!$D:$D,COL!$A:$A,C6595,COL!$G:$G, D6595),
IF(AND(A6595="Cervical Cancer Screening", E6595="Utilization Rate (per 100,000 patients)"),
SUMIFS(CERV!$D:$D,CERV!$A:$A,C6595,CERV!$G:$G,D6595),
IF(AND(A6595="Cancer Screening for CKD patients", E6595="Utilization Rate (per 100,000 patients)"),
SUMIFS(CANSCRN!$D:$D,CANSCRN!$A:$A,C6595,CANSCRN!$G:$G,D6595),
IF(AND(A6595="PSA Testing", E6595="Cost per service ($USD)"),
SUMIFS(PSA!$E:$E,PSA!$A:$A,C6595,PSA!$G:$G,D6595),
IF(AND(A6595="Colorectal Cancer Screening", E6595="Cost per service ($USD)"),
SUMIFS(COL!$E:$E,COL!$A:$A,C6595,COL!$G:$G,D6595),
IF(AND(A6595="Cervical Cancer Screening", E6595="Cost per service ($USD)"),
SUMIFS(CERV!$E:$E,CERV!$A:$A,C6595,CERV!$G:$G,D6595),
IF(AND(A6595="Cancer Screening for CKD patients", E6595="Cost per service ($USD)"),
SUMIFS(CANSCRN!$E:$E,CANSCRN!$A:$A,C6595,CANSCRN!$G:$G,D6595),
IF(AND(A6595="PSA Testing", E6595="Total Expenditure ($USD per 100,000 patients)"),
SUMIFS(PSA!$F:$F,PSA!$A:$A,C6595,PSA!$G:$G,D6595),
IF(AND(A6595="Colorectal Cancer Screening", E6595="Total Expenditure ($USD per 100,000 patients)"),
SUMIFS(COL!$F:$F,COL!$A:$A,C6595,COL!$G:$G,D6595),
IF(AND(A6595="Cervical Cancer Screening", E6595="Total Expenditure ($USD per 100,000 patients)"),
SUMIFS(CERV!$F:$F,CERV!$A:$A,C6595,CERV!$G:$G,D6595),
SUMIFS(CANSCRN!$F:$F,CANSCRN!$A:$A,C6595,CANSCRN!$G:$G,D6595))))))))))))</f>
        <v>50.125205479999998</v>
      </c>
    </row>
    <row r="6596" spans="1:6" x14ac:dyDescent="0.2">
      <c r="A6596" s="24" t="s">
        <v>107</v>
      </c>
      <c r="B6596" s="24" t="s">
        <v>101</v>
      </c>
      <c r="C6596" s="24" t="s">
        <v>68</v>
      </c>
      <c r="D6596" s="24">
        <v>2014</v>
      </c>
      <c r="E6596" s="24" t="s">
        <v>106</v>
      </c>
      <c r="F6596">
        <f>IF(AND(A6596="PSA Testing", E6596= "Utilization Rate (per 100,000 patients)"),
SUMIFS(PSA!$D:$D,PSA!$A:$A,C6596,PSA!$G:$G,D6596),
IF(AND(A6596="Colorectal Cancer Screening", E6596="Utilization Rate (per 100,000 patients)"),
SUMIFS(COL!$D:$D,COL!$A:$A,C6596,COL!$G:$G, D6596),
IF(AND(A6596="Cervical Cancer Screening", E6596="Utilization Rate (per 100,000 patients)"),
SUMIFS(CERV!$D:$D,CERV!$A:$A,C6596,CERV!$G:$G,D6596),
IF(AND(A6596="Cancer Screening for CKD patients", E6596="Utilization Rate (per 100,000 patients)"),
SUMIFS(CANSCRN!$D:$D,CANSCRN!$A:$A,C6596,CANSCRN!$G:$G,D6596),
IF(AND(A6596="PSA Testing", E6596="Cost per service ($USD)"),
SUMIFS(PSA!$E:$E,PSA!$A:$A,C6596,PSA!$G:$G,D6596),
IF(AND(A6596="Colorectal Cancer Screening", E6596="Cost per service ($USD)"),
SUMIFS(COL!$E:$E,COL!$A:$A,C6596,COL!$G:$G,D6596),
IF(AND(A6596="Cervical Cancer Screening", E6596="Cost per service ($USD)"),
SUMIFS(CERV!$E:$E,CERV!$A:$A,C6596,CERV!$G:$G,D6596),
IF(AND(A6596="Cancer Screening for CKD patients", E6596="Cost per service ($USD)"),
SUMIFS(CANSCRN!$E:$E,CANSCRN!$A:$A,C6596,CANSCRN!$G:$G,D6596),
IF(AND(A6596="PSA Testing", E6596="Total Expenditure ($USD per 100,000 patients)"),
SUMIFS(PSA!$F:$F,PSA!$A:$A,C6596,PSA!$G:$G,D6596),
IF(AND(A6596="Colorectal Cancer Screening", E6596="Total Expenditure ($USD per 100,000 patients)"),
SUMIFS(COL!$F:$F,COL!$A:$A,C6596,COL!$G:$G,D6596),
IF(AND(A6596="Cervical Cancer Screening", E6596="Total Expenditure ($USD per 100,000 patients)"),
SUMIFS(CERV!$F:$F,CERV!$A:$A,C6596,CERV!$G:$G,D6596),
SUMIFS(CANSCRN!$F:$F,CANSCRN!$A:$A,C6596,CANSCRN!$G:$G,D6596))))))))))))</f>
        <v>95.141304349999999</v>
      </c>
    </row>
    <row r="6597" spans="1:6" x14ac:dyDescent="0.2">
      <c r="A6597" s="24" t="s">
        <v>107</v>
      </c>
      <c r="B6597" s="24" t="s">
        <v>101</v>
      </c>
      <c r="C6597" s="24" t="s">
        <v>68</v>
      </c>
      <c r="D6597" s="24">
        <v>2015</v>
      </c>
      <c r="E6597" s="24" t="s">
        <v>106</v>
      </c>
      <c r="F6597">
        <f>IF(AND(A6597="PSA Testing", E6597= "Utilization Rate (per 100,000 patients)"),
SUMIFS(PSA!$D:$D,PSA!$A:$A,C6597,PSA!$G:$G,D6597),
IF(AND(A6597="Colorectal Cancer Screening", E6597="Utilization Rate (per 100,000 patients)"),
SUMIFS(COL!$D:$D,COL!$A:$A,C6597,COL!$G:$G, D6597),
IF(AND(A6597="Cervical Cancer Screening", E6597="Utilization Rate (per 100,000 patients)"),
SUMIFS(CERV!$D:$D,CERV!$A:$A,C6597,CERV!$G:$G,D6597),
IF(AND(A6597="Cancer Screening for CKD patients", E6597="Utilization Rate (per 100,000 patients)"),
SUMIFS(CANSCRN!$D:$D,CANSCRN!$A:$A,C6597,CANSCRN!$G:$G,D6597),
IF(AND(A6597="PSA Testing", E6597="Cost per service ($USD)"),
SUMIFS(PSA!$E:$E,PSA!$A:$A,C6597,PSA!$G:$G,D6597),
IF(AND(A6597="Colorectal Cancer Screening", E6597="Cost per service ($USD)"),
SUMIFS(COL!$E:$E,COL!$A:$A,C6597,COL!$G:$G,D6597),
IF(AND(A6597="Cervical Cancer Screening", E6597="Cost per service ($USD)"),
SUMIFS(CERV!$E:$E,CERV!$A:$A,C6597,CERV!$G:$G,D6597),
IF(AND(A6597="Cancer Screening for CKD patients", E6597="Cost per service ($USD)"),
SUMIFS(CANSCRN!$E:$E,CANSCRN!$A:$A,C6597,CANSCRN!$G:$G,D6597),
IF(AND(A6597="PSA Testing", E6597="Total Expenditure ($USD per 100,000 patients)"),
SUMIFS(PSA!$F:$F,PSA!$A:$A,C6597,PSA!$G:$G,D6597),
IF(AND(A6597="Colorectal Cancer Screening", E6597="Total Expenditure ($USD per 100,000 patients)"),
SUMIFS(COL!$F:$F,COL!$A:$A,C6597,COL!$G:$G,D6597),
IF(AND(A6597="Cervical Cancer Screening", E6597="Total Expenditure ($USD per 100,000 patients)"),
SUMIFS(CERV!$F:$F,CERV!$A:$A,C6597,CERV!$G:$G,D6597),
SUMIFS(CANSCRN!$F:$F,CANSCRN!$A:$A,C6597,CANSCRN!$G:$G,D6597))))))))))))</f>
        <v>82.272727270000004</v>
      </c>
    </row>
    <row r="6598" spans="1:6" x14ac:dyDescent="0.2">
      <c r="A6598" s="24" t="s">
        <v>107</v>
      </c>
      <c r="B6598" s="24" t="s">
        <v>101</v>
      </c>
      <c r="C6598" s="24" t="s">
        <v>68</v>
      </c>
      <c r="D6598" s="24">
        <v>2016</v>
      </c>
      <c r="E6598" s="24" t="s">
        <v>106</v>
      </c>
      <c r="F6598">
        <f>IF(AND(A6598="PSA Testing", E6598= "Utilization Rate (per 100,000 patients)"),
SUMIFS(PSA!$D:$D,PSA!$A:$A,C6598,PSA!$G:$G,D6598),
IF(AND(A6598="Colorectal Cancer Screening", E6598="Utilization Rate (per 100,000 patients)"),
SUMIFS(COL!$D:$D,COL!$A:$A,C6598,COL!$G:$G, D6598),
IF(AND(A6598="Cervical Cancer Screening", E6598="Utilization Rate (per 100,000 patients)"),
SUMIFS(CERV!$D:$D,CERV!$A:$A,C6598,CERV!$G:$G,D6598),
IF(AND(A6598="Cancer Screening for CKD patients", E6598="Utilization Rate (per 100,000 patients)"),
SUMIFS(CANSCRN!$D:$D,CANSCRN!$A:$A,C6598,CANSCRN!$G:$G,D6598),
IF(AND(A6598="PSA Testing", E6598="Cost per service ($USD)"),
SUMIFS(PSA!$E:$E,PSA!$A:$A,C6598,PSA!$G:$G,D6598),
IF(AND(A6598="Colorectal Cancer Screening", E6598="Cost per service ($USD)"),
SUMIFS(COL!$E:$E,COL!$A:$A,C6598,COL!$G:$G,D6598),
IF(AND(A6598="Cervical Cancer Screening", E6598="Cost per service ($USD)"),
SUMIFS(CERV!$E:$E,CERV!$A:$A,C6598,CERV!$G:$G,D6598),
IF(AND(A6598="Cancer Screening for CKD patients", E6598="Cost per service ($USD)"),
SUMIFS(CANSCRN!$E:$E,CANSCRN!$A:$A,C6598,CANSCRN!$G:$G,D6598),
IF(AND(A6598="PSA Testing", E6598="Total Expenditure ($USD per 100,000 patients)"),
SUMIFS(PSA!$F:$F,PSA!$A:$A,C6598,PSA!$G:$G,D6598),
IF(AND(A6598="Colorectal Cancer Screening", E6598="Total Expenditure ($USD per 100,000 patients)"),
SUMIFS(COL!$F:$F,COL!$A:$A,C6598,COL!$G:$G,D6598),
IF(AND(A6598="Cervical Cancer Screening", E6598="Total Expenditure ($USD per 100,000 patients)"),
SUMIFS(CERV!$F:$F,CERV!$A:$A,C6598,CERV!$G:$G,D6598),
SUMIFS(CANSCRN!$F:$F,CANSCRN!$A:$A,C6598,CANSCRN!$G:$G,D6598))))))))))))</f>
        <v>116.25087720000001</v>
      </c>
    </row>
    <row r="6599" spans="1:6" x14ac:dyDescent="0.2">
      <c r="A6599" s="24" t="s">
        <v>107</v>
      </c>
      <c r="B6599" s="24" t="s">
        <v>101</v>
      </c>
      <c r="C6599" s="24" t="s">
        <v>68</v>
      </c>
      <c r="D6599" s="24">
        <v>2017</v>
      </c>
      <c r="E6599" s="24" t="s">
        <v>106</v>
      </c>
      <c r="F6599">
        <f>IF(AND(A6599="PSA Testing", E6599= "Utilization Rate (per 100,000 patients)"),
SUMIFS(PSA!$D:$D,PSA!$A:$A,C6599,PSA!$G:$G,D6599),
IF(AND(A6599="Colorectal Cancer Screening", E6599="Utilization Rate (per 100,000 patients)"),
SUMIFS(COL!$D:$D,COL!$A:$A,C6599,COL!$G:$G, D6599),
IF(AND(A6599="Cervical Cancer Screening", E6599="Utilization Rate (per 100,000 patients)"),
SUMIFS(CERV!$D:$D,CERV!$A:$A,C6599,CERV!$G:$G,D6599),
IF(AND(A6599="Cancer Screening for CKD patients", E6599="Utilization Rate (per 100,000 patients)"),
SUMIFS(CANSCRN!$D:$D,CANSCRN!$A:$A,C6599,CANSCRN!$G:$G,D6599),
IF(AND(A6599="PSA Testing", E6599="Cost per service ($USD)"),
SUMIFS(PSA!$E:$E,PSA!$A:$A,C6599,PSA!$G:$G,D6599),
IF(AND(A6599="Colorectal Cancer Screening", E6599="Cost per service ($USD)"),
SUMIFS(COL!$E:$E,COL!$A:$A,C6599,COL!$G:$G,D6599),
IF(AND(A6599="Cervical Cancer Screening", E6599="Cost per service ($USD)"),
SUMIFS(CERV!$E:$E,CERV!$A:$A,C6599,CERV!$G:$G,D6599),
IF(AND(A6599="Cancer Screening for CKD patients", E6599="Cost per service ($USD)"),
SUMIFS(CANSCRN!$E:$E,CANSCRN!$A:$A,C6599,CANSCRN!$G:$G,D6599),
IF(AND(A6599="PSA Testing", E6599="Total Expenditure ($USD per 100,000 patients)"),
SUMIFS(PSA!$F:$F,PSA!$A:$A,C6599,PSA!$G:$G,D6599),
IF(AND(A6599="Colorectal Cancer Screening", E6599="Total Expenditure ($USD per 100,000 patients)"),
SUMIFS(COL!$F:$F,COL!$A:$A,C6599,COL!$G:$G,D6599),
IF(AND(A6599="Cervical Cancer Screening", E6599="Total Expenditure ($USD per 100,000 patients)"),
SUMIFS(CERV!$F:$F,CERV!$A:$A,C6599,CERV!$G:$G,D6599),
SUMIFS(CANSCRN!$F:$F,CANSCRN!$A:$A,C6599,CANSCRN!$G:$G,D6599))))))))))))</f>
        <v>117.9661728</v>
      </c>
    </row>
    <row r="6600" spans="1:6" x14ac:dyDescent="0.2">
      <c r="A6600" s="24" t="s">
        <v>107</v>
      </c>
      <c r="B6600" s="24" t="s">
        <v>101</v>
      </c>
      <c r="C6600" s="24" t="s">
        <v>68</v>
      </c>
      <c r="D6600" s="24">
        <v>2018</v>
      </c>
      <c r="E6600" s="24" t="s">
        <v>106</v>
      </c>
      <c r="F6600">
        <f>IF(AND(A6600="PSA Testing", E6600= "Utilization Rate (per 100,000 patients)"),
SUMIFS(PSA!$D:$D,PSA!$A:$A,C6600,PSA!$G:$G,D6600),
IF(AND(A6600="Colorectal Cancer Screening", E6600="Utilization Rate (per 100,000 patients)"),
SUMIFS(COL!$D:$D,COL!$A:$A,C6600,COL!$G:$G, D6600),
IF(AND(A6600="Cervical Cancer Screening", E6600="Utilization Rate (per 100,000 patients)"),
SUMIFS(CERV!$D:$D,CERV!$A:$A,C6600,CERV!$G:$G,D6600),
IF(AND(A6600="Cancer Screening for CKD patients", E6600="Utilization Rate (per 100,000 patients)"),
SUMIFS(CANSCRN!$D:$D,CANSCRN!$A:$A,C6600,CANSCRN!$G:$G,D6600),
IF(AND(A6600="PSA Testing", E6600="Cost per service ($USD)"),
SUMIFS(PSA!$E:$E,PSA!$A:$A,C6600,PSA!$G:$G,D6600),
IF(AND(A6600="Colorectal Cancer Screening", E6600="Cost per service ($USD)"),
SUMIFS(COL!$E:$E,COL!$A:$A,C6600,COL!$G:$G,D6600),
IF(AND(A6600="Cervical Cancer Screening", E6600="Cost per service ($USD)"),
SUMIFS(CERV!$E:$E,CERV!$A:$A,C6600,CERV!$G:$G,D6600),
IF(AND(A6600="Cancer Screening for CKD patients", E6600="Cost per service ($USD)"),
SUMIFS(CANSCRN!$E:$E,CANSCRN!$A:$A,C6600,CANSCRN!$G:$G,D6600),
IF(AND(A6600="PSA Testing", E6600="Total Expenditure ($USD per 100,000 patients)"),
SUMIFS(PSA!$F:$F,PSA!$A:$A,C6600,PSA!$G:$G,D6600),
IF(AND(A6600="Colorectal Cancer Screening", E6600="Total Expenditure ($USD per 100,000 patients)"),
SUMIFS(COL!$F:$F,COL!$A:$A,C6600,COL!$G:$G,D6600),
IF(AND(A6600="Cervical Cancer Screening", E6600="Total Expenditure ($USD per 100,000 patients)"),
SUMIFS(CERV!$F:$F,CERV!$A:$A,C6600,CERV!$G:$G,D6600),
SUMIFS(CANSCRN!$F:$F,CANSCRN!$A:$A,C6600,CANSCRN!$G:$G,D6600))))))))))))</f>
        <v>112.7465217</v>
      </c>
    </row>
    <row r="6601" spans="1:6" x14ac:dyDescent="0.2">
      <c r="A6601" s="24" t="s">
        <v>107</v>
      </c>
      <c r="B6601" s="24" t="s">
        <v>101</v>
      </c>
      <c r="C6601" s="24" t="s">
        <v>68</v>
      </c>
      <c r="D6601" s="24">
        <v>2019</v>
      </c>
      <c r="E6601" s="24" t="s">
        <v>106</v>
      </c>
      <c r="F6601">
        <f>IF(AND(A6601="PSA Testing", E6601= "Utilization Rate (per 100,000 patients)"),
SUMIFS(PSA!$D:$D,PSA!$A:$A,C6601,PSA!$G:$G,D6601),
IF(AND(A6601="Colorectal Cancer Screening", E6601="Utilization Rate (per 100,000 patients)"),
SUMIFS(COL!$D:$D,COL!$A:$A,C6601,COL!$G:$G, D6601),
IF(AND(A6601="Cervical Cancer Screening", E6601="Utilization Rate (per 100,000 patients)"),
SUMIFS(CERV!$D:$D,CERV!$A:$A,C6601,CERV!$G:$G,D6601),
IF(AND(A6601="Cancer Screening for CKD patients", E6601="Utilization Rate (per 100,000 patients)"),
SUMIFS(CANSCRN!$D:$D,CANSCRN!$A:$A,C6601,CANSCRN!$G:$G,D6601),
IF(AND(A6601="PSA Testing", E6601="Cost per service ($USD)"),
SUMIFS(PSA!$E:$E,PSA!$A:$A,C6601,PSA!$G:$G,D6601),
IF(AND(A6601="Colorectal Cancer Screening", E6601="Cost per service ($USD)"),
SUMIFS(COL!$E:$E,COL!$A:$A,C6601,COL!$G:$G,D6601),
IF(AND(A6601="Cervical Cancer Screening", E6601="Cost per service ($USD)"),
SUMIFS(CERV!$E:$E,CERV!$A:$A,C6601,CERV!$G:$G,D6601),
IF(AND(A6601="Cancer Screening for CKD patients", E6601="Cost per service ($USD)"),
SUMIFS(CANSCRN!$E:$E,CANSCRN!$A:$A,C6601,CANSCRN!$G:$G,D6601),
IF(AND(A6601="PSA Testing", E6601="Total Expenditure ($USD per 100,000 patients)"),
SUMIFS(PSA!$F:$F,PSA!$A:$A,C6601,PSA!$G:$G,D6601),
IF(AND(A6601="Colorectal Cancer Screening", E6601="Total Expenditure ($USD per 100,000 patients)"),
SUMIFS(COL!$F:$F,COL!$A:$A,C6601,COL!$G:$G,D6601),
IF(AND(A6601="Cervical Cancer Screening", E6601="Total Expenditure ($USD per 100,000 patients)"),
SUMIFS(CERV!$F:$F,CERV!$A:$A,C6601,CERV!$G:$G,D6601),
SUMIFS(CANSCRN!$F:$F,CANSCRN!$A:$A,C6601,CANSCRN!$G:$G,D6601))))))))))))</f>
        <v>136.4328916</v>
      </c>
    </row>
    <row r="6602" spans="1:6" x14ac:dyDescent="0.2">
      <c r="A6602" s="24" t="s">
        <v>107</v>
      </c>
      <c r="B6602" s="24" t="s">
        <v>101</v>
      </c>
      <c r="C6602" s="24" t="s">
        <v>70</v>
      </c>
      <c r="D6602" s="24">
        <v>2009</v>
      </c>
      <c r="E6602" s="24" t="s">
        <v>106</v>
      </c>
      <c r="F6602">
        <f>IF(AND(A6602="PSA Testing", E6602= "Utilization Rate (per 100,000 patients)"),
SUMIFS(PSA!$D:$D,PSA!$A:$A,C6602,PSA!$G:$G,D6602),
IF(AND(A6602="Colorectal Cancer Screening", E6602="Utilization Rate (per 100,000 patients)"),
SUMIFS(COL!$D:$D,COL!$A:$A,C6602,COL!$G:$G, D6602),
IF(AND(A6602="Cervical Cancer Screening", E6602="Utilization Rate (per 100,000 patients)"),
SUMIFS(CERV!$D:$D,CERV!$A:$A,C6602,CERV!$G:$G,D6602),
IF(AND(A6602="Cancer Screening for CKD patients", E6602="Utilization Rate (per 100,000 patients)"),
SUMIFS(CANSCRN!$D:$D,CANSCRN!$A:$A,C6602,CANSCRN!$G:$G,D6602),
IF(AND(A6602="PSA Testing", E6602="Cost per service ($USD)"),
SUMIFS(PSA!$E:$E,PSA!$A:$A,C6602,PSA!$G:$G,D6602),
IF(AND(A6602="Colorectal Cancer Screening", E6602="Cost per service ($USD)"),
SUMIFS(COL!$E:$E,COL!$A:$A,C6602,COL!$G:$G,D6602),
IF(AND(A6602="Cervical Cancer Screening", E6602="Cost per service ($USD)"),
SUMIFS(CERV!$E:$E,CERV!$A:$A,C6602,CERV!$G:$G,D6602),
IF(AND(A6602="Cancer Screening for CKD patients", E6602="Cost per service ($USD)"),
SUMIFS(CANSCRN!$E:$E,CANSCRN!$A:$A,C6602,CANSCRN!$G:$G,D6602),
IF(AND(A6602="PSA Testing", E6602="Total Expenditure ($USD per 100,000 patients)"),
SUMIFS(PSA!$F:$F,PSA!$A:$A,C6602,PSA!$G:$G,D6602),
IF(AND(A6602="Colorectal Cancer Screening", E6602="Total Expenditure ($USD per 100,000 patients)"),
SUMIFS(COL!$F:$F,COL!$A:$A,C6602,COL!$G:$G,D6602),
IF(AND(A6602="Cervical Cancer Screening", E6602="Total Expenditure ($USD per 100,000 patients)"),
SUMIFS(CERV!$F:$F,CERV!$A:$A,C6602,CERV!$G:$G,D6602),
SUMIFS(CANSCRN!$F:$F,CANSCRN!$A:$A,C6602,CANSCRN!$G:$G,D6602))))))))))))</f>
        <v>117.18323530000001</v>
      </c>
    </row>
    <row r="6603" spans="1:6" x14ac:dyDescent="0.2">
      <c r="A6603" s="24" t="s">
        <v>107</v>
      </c>
      <c r="B6603" s="24" t="s">
        <v>101</v>
      </c>
      <c r="C6603" s="24" t="s">
        <v>70</v>
      </c>
      <c r="D6603" s="24">
        <v>2010</v>
      </c>
      <c r="E6603" s="24" t="s">
        <v>106</v>
      </c>
      <c r="F6603">
        <f>IF(AND(A6603="PSA Testing", E6603= "Utilization Rate (per 100,000 patients)"),
SUMIFS(PSA!$D:$D,PSA!$A:$A,C6603,PSA!$G:$G,D6603),
IF(AND(A6603="Colorectal Cancer Screening", E6603="Utilization Rate (per 100,000 patients)"),
SUMIFS(COL!$D:$D,COL!$A:$A,C6603,COL!$G:$G, D6603),
IF(AND(A6603="Cervical Cancer Screening", E6603="Utilization Rate (per 100,000 patients)"),
SUMIFS(CERV!$D:$D,CERV!$A:$A,C6603,CERV!$G:$G,D6603),
IF(AND(A6603="Cancer Screening for CKD patients", E6603="Utilization Rate (per 100,000 patients)"),
SUMIFS(CANSCRN!$D:$D,CANSCRN!$A:$A,C6603,CANSCRN!$G:$G,D6603),
IF(AND(A6603="PSA Testing", E6603="Cost per service ($USD)"),
SUMIFS(PSA!$E:$E,PSA!$A:$A,C6603,PSA!$G:$G,D6603),
IF(AND(A6603="Colorectal Cancer Screening", E6603="Cost per service ($USD)"),
SUMIFS(COL!$E:$E,COL!$A:$A,C6603,COL!$G:$G,D6603),
IF(AND(A6603="Cervical Cancer Screening", E6603="Cost per service ($USD)"),
SUMIFS(CERV!$E:$E,CERV!$A:$A,C6603,CERV!$G:$G,D6603),
IF(AND(A6603="Cancer Screening for CKD patients", E6603="Cost per service ($USD)"),
SUMIFS(CANSCRN!$E:$E,CANSCRN!$A:$A,C6603,CANSCRN!$G:$G,D6603),
IF(AND(A6603="PSA Testing", E6603="Total Expenditure ($USD per 100,000 patients)"),
SUMIFS(PSA!$F:$F,PSA!$A:$A,C6603,PSA!$G:$G,D6603),
IF(AND(A6603="Colorectal Cancer Screening", E6603="Total Expenditure ($USD per 100,000 patients)"),
SUMIFS(COL!$F:$F,COL!$A:$A,C6603,COL!$G:$G,D6603),
IF(AND(A6603="Cervical Cancer Screening", E6603="Total Expenditure ($USD per 100,000 patients)"),
SUMIFS(CERV!$F:$F,CERV!$A:$A,C6603,CERV!$G:$G,D6603),
SUMIFS(CANSCRN!$F:$F,CANSCRN!$A:$A,C6603,CANSCRN!$G:$G,D6603))))))))))))</f>
        <v>98.81088235</v>
      </c>
    </row>
    <row r="6604" spans="1:6" x14ac:dyDescent="0.2">
      <c r="A6604" s="24" t="s">
        <v>107</v>
      </c>
      <c r="B6604" s="24" t="s">
        <v>101</v>
      </c>
      <c r="C6604" s="24" t="s">
        <v>70</v>
      </c>
      <c r="D6604" s="24">
        <v>2011</v>
      </c>
      <c r="E6604" s="24" t="s">
        <v>106</v>
      </c>
      <c r="F6604">
        <f>IF(AND(A6604="PSA Testing", E6604= "Utilization Rate (per 100,000 patients)"),
SUMIFS(PSA!$D:$D,PSA!$A:$A,C6604,PSA!$G:$G,D6604),
IF(AND(A6604="Colorectal Cancer Screening", E6604="Utilization Rate (per 100,000 patients)"),
SUMIFS(COL!$D:$D,COL!$A:$A,C6604,COL!$G:$G, D6604),
IF(AND(A6604="Cervical Cancer Screening", E6604="Utilization Rate (per 100,000 patients)"),
SUMIFS(CERV!$D:$D,CERV!$A:$A,C6604,CERV!$G:$G,D6604),
IF(AND(A6604="Cancer Screening for CKD patients", E6604="Utilization Rate (per 100,000 patients)"),
SUMIFS(CANSCRN!$D:$D,CANSCRN!$A:$A,C6604,CANSCRN!$G:$G,D6604),
IF(AND(A6604="PSA Testing", E6604="Cost per service ($USD)"),
SUMIFS(PSA!$E:$E,PSA!$A:$A,C6604,PSA!$G:$G,D6604),
IF(AND(A6604="Colorectal Cancer Screening", E6604="Cost per service ($USD)"),
SUMIFS(COL!$E:$E,COL!$A:$A,C6604,COL!$G:$G,D6604),
IF(AND(A6604="Cervical Cancer Screening", E6604="Cost per service ($USD)"),
SUMIFS(CERV!$E:$E,CERV!$A:$A,C6604,CERV!$G:$G,D6604),
IF(AND(A6604="Cancer Screening for CKD patients", E6604="Cost per service ($USD)"),
SUMIFS(CANSCRN!$E:$E,CANSCRN!$A:$A,C6604,CANSCRN!$G:$G,D6604),
IF(AND(A6604="PSA Testing", E6604="Total Expenditure ($USD per 100,000 patients)"),
SUMIFS(PSA!$F:$F,PSA!$A:$A,C6604,PSA!$G:$G,D6604),
IF(AND(A6604="Colorectal Cancer Screening", E6604="Total Expenditure ($USD per 100,000 patients)"),
SUMIFS(COL!$F:$F,COL!$A:$A,C6604,COL!$G:$G,D6604),
IF(AND(A6604="Cervical Cancer Screening", E6604="Total Expenditure ($USD per 100,000 patients)"),
SUMIFS(CERV!$F:$F,CERV!$A:$A,C6604,CERV!$G:$G,D6604),
SUMIFS(CANSCRN!$F:$F,CANSCRN!$A:$A,C6604,CANSCRN!$G:$G,D6604))))))))))))</f>
        <v>178.4862651</v>
      </c>
    </row>
    <row r="6605" spans="1:6" x14ac:dyDescent="0.2">
      <c r="A6605" s="24" t="s">
        <v>107</v>
      </c>
      <c r="B6605" s="24" t="s">
        <v>101</v>
      </c>
      <c r="C6605" s="24" t="s">
        <v>70</v>
      </c>
      <c r="D6605" s="24">
        <v>2012</v>
      </c>
      <c r="E6605" s="24" t="s">
        <v>106</v>
      </c>
      <c r="F6605">
        <f>IF(AND(A6605="PSA Testing", E6605= "Utilization Rate (per 100,000 patients)"),
SUMIFS(PSA!$D:$D,PSA!$A:$A,C6605,PSA!$G:$G,D6605),
IF(AND(A6605="Colorectal Cancer Screening", E6605="Utilization Rate (per 100,000 patients)"),
SUMIFS(COL!$D:$D,COL!$A:$A,C6605,COL!$G:$G, D6605),
IF(AND(A6605="Cervical Cancer Screening", E6605="Utilization Rate (per 100,000 patients)"),
SUMIFS(CERV!$D:$D,CERV!$A:$A,C6605,CERV!$G:$G,D6605),
IF(AND(A6605="Cancer Screening for CKD patients", E6605="Utilization Rate (per 100,000 patients)"),
SUMIFS(CANSCRN!$D:$D,CANSCRN!$A:$A,C6605,CANSCRN!$G:$G,D6605),
IF(AND(A6605="PSA Testing", E6605="Cost per service ($USD)"),
SUMIFS(PSA!$E:$E,PSA!$A:$A,C6605,PSA!$G:$G,D6605),
IF(AND(A6605="Colorectal Cancer Screening", E6605="Cost per service ($USD)"),
SUMIFS(COL!$E:$E,COL!$A:$A,C6605,COL!$G:$G,D6605),
IF(AND(A6605="Cervical Cancer Screening", E6605="Cost per service ($USD)"),
SUMIFS(CERV!$E:$E,CERV!$A:$A,C6605,CERV!$G:$G,D6605),
IF(AND(A6605="Cancer Screening for CKD patients", E6605="Cost per service ($USD)"),
SUMIFS(CANSCRN!$E:$E,CANSCRN!$A:$A,C6605,CANSCRN!$G:$G,D6605),
IF(AND(A6605="PSA Testing", E6605="Total Expenditure ($USD per 100,000 patients)"),
SUMIFS(PSA!$F:$F,PSA!$A:$A,C6605,PSA!$G:$G,D6605),
IF(AND(A6605="Colorectal Cancer Screening", E6605="Total Expenditure ($USD per 100,000 patients)"),
SUMIFS(COL!$F:$F,COL!$A:$A,C6605,COL!$G:$G,D6605),
IF(AND(A6605="Cervical Cancer Screening", E6605="Total Expenditure ($USD per 100,000 patients)"),
SUMIFS(CERV!$F:$F,CERV!$A:$A,C6605,CERV!$G:$G,D6605),
SUMIFS(CANSCRN!$F:$F,CANSCRN!$A:$A,C6605,CANSCRN!$G:$G,D6605))))))))))))</f>
        <v>106.4089855</v>
      </c>
    </row>
    <row r="6606" spans="1:6" x14ac:dyDescent="0.2">
      <c r="A6606" s="24" t="s">
        <v>107</v>
      </c>
      <c r="B6606" s="24" t="s">
        <v>101</v>
      </c>
      <c r="C6606" s="24" t="s">
        <v>70</v>
      </c>
      <c r="D6606" s="24">
        <v>2013</v>
      </c>
      <c r="E6606" s="24" t="s">
        <v>106</v>
      </c>
      <c r="F6606">
        <f>IF(AND(A6606="PSA Testing", E6606= "Utilization Rate (per 100,000 patients)"),
SUMIFS(PSA!$D:$D,PSA!$A:$A,C6606,PSA!$G:$G,D6606),
IF(AND(A6606="Colorectal Cancer Screening", E6606="Utilization Rate (per 100,000 patients)"),
SUMIFS(COL!$D:$D,COL!$A:$A,C6606,COL!$G:$G, D6606),
IF(AND(A6606="Cervical Cancer Screening", E6606="Utilization Rate (per 100,000 patients)"),
SUMIFS(CERV!$D:$D,CERV!$A:$A,C6606,CERV!$G:$G,D6606),
IF(AND(A6606="Cancer Screening for CKD patients", E6606="Utilization Rate (per 100,000 patients)"),
SUMIFS(CANSCRN!$D:$D,CANSCRN!$A:$A,C6606,CANSCRN!$G:$G,D6606),
IF(AND(A6606="PSA Testing", E6606="Cost per service ($USD)"),
SUMIFS(PSA!$E:$E,PSA!$A:$A,C6606,PSA!$G:$G,D6606),
IF(AND(A6606="Colorectal Cancer Screening", E6606="Cost per service ($USD)"),
SUMIFS(COL!$E:$E,COL!$A:$A,C6606,COL!$G:$G,D6606),
IF(AND(A6606="Cervical Cancer Screening", E6606="Cost per service ($USD)"),
SUMIFS(CERV!$E:$E,CERV!$A:$A,C6606,CERV!$G:$G,D6606),
IF(AND(A6606="Cancer Screening for CKD patients", E6606="Cost per service ($USD)"),
SUMIFS(CANSCRN!$E:$E,CANSCRN!$A:$A,C6606,CANSCRN!$G:$G,D6606),
IF(AND(A6606="PSA Testing", E6606="Total Expenditure ($USD per 100,000 patients)"),
SUMIFS(PSA!$F:$F,PSA!$A:$A,C6606,PSA!$G:$G,D6606),
IF(AND(A6606="Colorectal Cancer Screening", E6606="Total Expenditure ($USD per 100,000 patients)"),
SUMIFS(COL!$F:$F,COL!$A:$A,C6606,COL!$G:$G,D6606),
IF(AND(A6606="Cervical Cancer Screening", E6606="Total Expenditure ($USD per 100,000 patients)"),
SUMIFS(CERV!$F:$F,CERV!$A:$A,C6606,CERV!$G:$G,D6606),
SUMIFS(CANSCRN!$F:$F,CANSCRN!$A:$A,C6606,CANSCRN!$G:$G,D6606))))))))))))</f>
        <v>148.38533330000001</v>
      </c>
    </row>
    <row r="6607" spans="1:6" x14ac:dyDescent="0.2">
      <c r="A6607" s="24" t="s">
        <v>107</v>
      </c>
      <c r="B6607" s="24" t="s">
        <v>101</v>
      </c>
      <c r="C6607" s="24" t="s">
        <v>70</v>
      </c>
      <c r="D6607" s="24">
        <v>2014</v>
      </c>
      <c r="E6607" s="24" t="s">
        <v>106</v>
      </c>
      <c r="F6607">
        <f>IF(AND(A6607="PSA Testing", E6607= "Utilization Rate (per 100,000 patients)"),
SUMIFS(PSA!$D:$D,PSA!$A:$A,C6607,PSA!$G:$G,D6607),
IF(AND(A6607="Colorectal Cancer Screening", E6607="Utilization Rate (per 100,000 patients)"),
SUMIFS(COL!$D:$D,COL!$A:$A,C6607,COL!$G:$G, D6607),
IF(AND(A6607="Cervical Cancer Screening", E6607="Utilization Rate (per 100,000 patients)"),
SUMIFS(CERV!$D:$D,CERV!$A:$A,C6607,CERV!$G:$G,D6607),
IF(AND(A6607="Cancer Screening for CKD patients", E6607="Utilization Rate (per 100,000 patients)"),
SUMIFS(CANSCRN!$D:$D,CANSCRN!$A:$A,C6607,CANSCRN!$G:$G,D6607),
IF(AND(A6607="PSA Testing", E6607="Cost per service ($USD)"),
SUMIFS(PSA!$E:$E,PSA!$A:$A,C6607,PSA!$G:$G,D6607),
IF(AND(A6607="Colorectal Cancer Screening", E6607="Cost per service ($USD)"),
SUMIFS(COL!$E:$E,COL!$A:$A,C6607,COL!$G:$G,D6607),
IF(AND(A6607="Cervical Cancer Screening", E6607="Cost per service ($USD)"),
SUMIFS(CERV!$E:$E,CERV!$A:$A,C6607,CERV!$G:$G,D6607),
IF(AND(A6607="Cancer Screening for CKD patients", E6607="Cost per service ($USD)"),
SUMIFS(CANSCRN!$E:$E,CANSCRN!$A:$A,C6607,CANSCRN!$G:$G,D6607),
IF(AND(A6607="PSA Testing", E6607="Total Expenditure ($USD per 100,000 patients)"),
SUMIFS(PSA!$F:$F,PSA!$A:$A,C6607,PSA!$G:$G,D6607),
IF(AND(A6607="Colorectal Cancer Screening", E6607="Total Expenditure ($USD per 100,000 patients)"),
SUMIFS(COL!$F:$F,COL!$A:$A,C6607,COL!$G:$G,D6607),
IF(AND(A6607="Cervical Cancer Screening", E6607="Total Expenditure ($USD per 100,000 patients)"),
SUMIFS(CERV!$F:$F,CERV!$A:$A,C6607,CERV!$G:$G,D6607),
SUMIFS(CANSCRN!$F:$F,CANSCRN!$A:$A,C6607,CANSCRN!$G:$G,D6607))))))))))))</f>
        <v>60.801818179999998</v>
      </c>
    </row>
    <row r="6608" spans="1:6" x14ac:dyDescent="0.2">
      <c r="A6608" s="24" t="s">
        <v>107</v>
      </c>
      <c r="B6608" s="24" t="s">
        <v>101</v>
      </c>
      <c r="C6608" s="24" t="s">
        <v>70</v>
      </c>
      <c r="D6608" s="24">
        <v>2015</v>
      </c>
      <c r="E6608" s="24" t="s">
        <v>106</v>
      </c>
      <c r="F6608">
        <f>IF(AND(A6608="PSA Testing", E6608= "Utilization Rate (per 100,000 patients)"),
SUMIFS(PSA!$D:$D,PSA!$A:$A,C6608,PSA!$G:$G,D6608),
IF(AND(A6608="Colorectal Cancer Screening", E6608="Utilization Rate (per 100,000 patients)"),
SUMIFS(COL!$D:$D,COL!$A:$A,C6608,COL!$G:$G, D6608),
IF(AND(A6608="Cervical Cancer Screening", E6608="Utilization Rate (per 100,000 patients)"),
SUMIFS(CERV!$D:$D,CERV!$A:$A,C6608,CERV!$G:$G,D6608),
IF(AND(A6608="Cancer Screening for CKD patients", E6608="Utilization Rate (per 100,000 patients)"),
SUMIFS(CANSCRN!$D:$D,CANSCRN!$A:$A,C6608,CANSCRN!$G:$G,D6608),
IF(AND(A6608="PSA Testing", E6608="Cost per service ($USD)"),
SUMIFS(PSA!$E:$E,PSA!$A:$A,C6608,PSA!$G:$G,D6608),
IF(AND(A6608="Colorectal Cancer Screening", E6608="Cost per service ($USD)"),
SUMIFS(COL!$E:$E,COL!$A:$A,C6608,COL!$G:$G,D6608),
IF(AND(A6608="Cervical Cancer Screening", E6608="Cost per service ($USD)"),
SUMIFS(CERV!$E:$E,CERV!$A:$A,C6608,CERV!$G:$G,D6608),
IF(AND(A6608="Cancer Screening for CKD patients", E6608="Cost per service ($USD)"),
SUMIFS(CANSCRN!$E:$E,CANSCRN!$A:$A,C6608,CANSCRN!$G:$G,D6608),
IF(AND(A6608="PSA Testing", E6608="Total Expenditure ($USD per 100,000 patients)"),
SUMIFS(PSA!$F:$F,PSA!$A:$A,C6608,PSA!$G:$G,D6608),
IF(AND(A6608="Colorectal Cancer Screening", E6608="Total Expenditure ($USD per 100,000 patients)"),
SUMIFS(COL!$F:$F,COL!$A:$A,C6608,COL!$G:$G,D6608),
IF(AND(A6608="Cervical Cancer Screening", E6608="Total Expenditure ($USD per 100,000 patients)"),
SUMIFS(CERV!$F:$F,CERV!$A:$A,C6608,CERV!$G:$G,D6608),
SUMIFS(CANSCRN!$F:$F,CANSCRN!$A:$A,C6608,CANSCRN!$G:$G,D6608))))))))))))</f>
        <v>158.951875</v>
      </c>
    </row>
    <row r="6609" spans="1:6" x14ac:dyDescent="0.2">
      <c r="A6609" s="24" t="s">
        <v>107</v>
      </c>
      <c r="B6609" s="24" t="s">
        <v>101</v>
      </c>
      <c r="C6609" s="24" t="s">
        <v>70</v>
      </c>
      <c r="D6609" s="24">
        <v>2016</v>
      </c>
      <c r="E6609" s="24" t="s">
        <v>106</v>
      </c>
      <c r="F6609">
        <f>IF(AND(A6609="PSA Testing", E6609= "Utilization Rate (per 100,000 patients)"),
SUMIFS(PSA!$D:$D,PSA!$A:$A,C6609,PSA!$G:$G,D6609),
IF(AND(A6609="Colorectal Cancer Screening", E6609="Utilization Rate (per 100,000 patients)"),
SUMIFS(COL!$D:$D,COL!$A:$A,C6609,COL!$G:$G, D6609),
IF(AND(A6609="Cervical Cancer Screening", E6609="Utilization Rate (per 100,000 patients)"),
SUMIFS(CERV!$D:$D,CERV!$A:$A,C6609,CERV!$G:$G,D6609),
IF(AND(A6609="Cancer Screening for CKD patients", E6609="Utilization Rate (per 100,000 patients)"),
SUMIFS(CANSCRN!$D:$D,CANSCRN!$A:$A,C6609,CANSCRN!$G:$G,D6609),
IF(AND(A6609="PSA Testing", E6609="Cost per service ($USD)"),
SUMIFS(PSA!$E:$E,PSA!$A:$A,C6609,PSA!$G:$G,D6609),
IF(AND(A6609="Colorectal Cancer Screening", E6609="Cost per service ($USD)"),
SUMIFS(COL!$E:$E,COL!$A:$A,C6609,COL!$G:$G,D6609),
IF(AND(A6609="Cervical Cancer Screening", E6609="Cost per service ($USD)"),
SUMIFS(CERV!$E:$E,CERV!$A:$A,C6609,CERV!$G:$G,D6609),
IF(AND(A6609="Cancer Screening for CKD patients", E6609="Cost per service ($USD)"),
SUMIFS(CANSCRN!$E:$E,CANSCRN!$A:$A,C6609,CANSCRN!$G:$G,D6609),
IF(AND(A6609="PSA Testing", E6609="Total Expenditure ($USD per 100,000 patients)"),
SUMIFS(PSA!$F:$F,PSA!$A:$A,C6609,PSA!$G:$G,D6609),
IF(AND(A6609="Colorectal Cancer Screening", E6609="Total Expenditure ($USD per 100,000 patients)"),
SUMIFS(COL!$F:$F,COL!$A:$A,C6609,COL!$G:$G,D6609),
IF(AND(A6609="Cervical Cancer Screening", E6609="Total Expenditure ($USD per 100,000 patients)"),
SUMIFS(CERV!$F:$F,CERV!$A:$A,C6609,CERV!$G:$G,D6609),
SUMIFS(CANSCRN!$F:$F,CANSCRN!$A:$A,C6609,CANSCRN!$G:$G,D6609))))))))))))</f>
        <v>102.7268421</v>
      </c>
    </row>
    <row r="6610" spans="1:6" x14ac:dyDescent="0.2">
      <c r="A6610" s="24" t="s">
        <v>107</v>
      </c>
      <c r="B6610" s="24" t="s">
        <v>101</v>
      </c>
      <c r="C6610" s="24" t="s">
        <v>70</v>
      </c>
      <c r="D6610" s="24">
        <v>2017</v>
      </c>
      <c r="E6610" s="24" t="s">
        <v>106</v>
      </c>
      <c r="F6610">
        <f>IF(AND(A6610="PSA Testing", E6610= "Utilization Rate (per 100,000 patients)"),
SUMIFS(PSA!$D:$D,PSA!$A:$A,C6610,PSA!$G:$G,D6610),
IF(AND(A6610="Colorectal Cancer Screening", E6610="Utilization Rate (per 100,000 patients)"),
SUMIFS(COL!$D:$D,COL!$A:$A,C6610,COL!$G:$G, D6610),
IF(AND(A6610="Cervical Cancer Screening", E6610="Utilization Rate (per 100,000 patients)"),
SUMIFS(CERV!$D:$D,CERV!$A:$A,C6610,CERV!$G:$G,D6610),
IF(AND(A6610="Cancer Screening for CKD patients", E6610="Utilization Rate (per 100,000 patients)"),
SUMIFS(CANSCRN!$D:$D,CANSCRN!$A:$A,C6610,CANSCRN!$G:$G,D6610),
IF(AND(A6610="PSA Testing", E6610="Cost per service ($USD)"),
SUMIFS(PSA!$E:$E,PSA!$A:$A,C6610,PSA!$G:$G,D6610),
IF(AND(A6610="Colorectal Cancer Screening", E6610="Cost per service ($USD)"),
SUMIFS(COL!$E:$E,COL!$A:$A,C6610,COL!$G:$G,D6610),
IF(AND(A6610="Cervical Cancer Screening", E6610="Cost per service ($USD)"),
SUMIFS(CERV!$E:$E,CERV!$A:$A,C6610,CERV!$G:$G,D6610),
IF(AND(A6610="Cancer Screening for CKD patients", E6610="Cost per service ($USD)"),
SUMIFS(CANSCRN!$E:$E,CANSCRN!$A:$A,C6610,CANSCRN!$G:$G,D6610),
IF(AND(A6610="PSA Testing", E6610="Total Expenditure ($USD per 100,000 patients)"),
SUMIFS(PSA!$F:$F,PSA!$A:$A,C6610,PSA!$G:$G,D6610),
IF(AND(A6610="Colorectal Cancer Screening", E6610="Total Expenditure ($USD per 100,000 patients)"),
SUMIFS(COL!$F:$F,COL!$A:$A,C6610,COL!$G:$G,D6610),
IF(AND(A6610="Cervical Cancer Screening", E6610="Total Expenditure ($USD per 100,000 patients)"),
SUMIFS(CERV!$F:$F,CERV!$A:$A,C6610,CERV!$G:$G,D6610),
SUMIFS(CANSCRN!$F:$F,CANSCRN!$A:$A,C6610,CANSCRN!$G:$G,D6610))))))))))))</f>
        <v>118.7448148</v>
      </c>
    </row>
    <row r="6611" spans="1:6" x14ac:dyDescent="0.2">
      <c r="A6611" s="24" t="s">
        <v>107</v>
      </c>
      <c r="B6611" s="24" t="s">
        <v>101</v>
      </c>
      <c r="C6611" s="24" t="s">
        <v>70</v>
      </c>
      <c r="D6611" s="24">
        <v>2018</v>
      </c>
      <c r="E6611" s="24" t="s">
        <v>106</v>
      </c>
      <c r="F6611">
        <f>IF(AND(A6611="PSA Testing", E6611= "Utilization Rate (per 100,000 patients)"),
SUMIFS(PSA!$D:$D,PSA!$A:$A,C6611,PSA!$G:$G,D6611),
IF(AND(A6611="Colorectal Cancer Screening", E6611="Utilization Rate (per 100,000 patients)"),
SUMIFS(COL!$D:$D,COL!$A:$A,C6611,COL!$G:$G, D6611),
IF(AND(A6611="Cervical Cancer Screening", E6611="Utilization Rate (per 100,000 patients)"),
SUMIFS(CERV!$D:$D,CERV!$A:$A,C6611,CERV!$G:$G,D6611),
IF(AND(A6611="Cancer Screening for CKD patients", E6611="Utilization Rate (per 100,000 patients)"),
SUMIFS(CANSCRN!$D:$D,CANSCRN!$A:$A,C6611,CANSCRN!$G:$G,D6611),
IF(AND(A6611="PSA Testing", E6611="Cost per service ($USD)"),
SUMIFS(PSA!$E:$E,PSA!$A:$A,C6611,PSA!$G:$G,D6611),
IF(AND(A6611="Colorectal Cancer Screening", E6611="Cost per service ($USD)"),
SUMIFS(COL!$E:$E,COL!$A:$A,C6611,COL!$G:$G,D6611),
IF(AND(A6611="Cervical Cancer Screening", E6611="Cost per service ($USD)"),
SUMIFS(CERV!$E:$E,CERV!$A:$A,C6611,CERV!$G:$G,D6611),
IF(AND(A6611="Cancer Screening for CKD patients", E6611="Cost per service ($USD)"),
SUMIFS(CANSCRN!$E:$E,CANSCRN!$A:$A,C6611,CANSCRN!$G:$G,D6611),
IF(AND(A6611="PSA Testing", E6611="Total Expenditure ($USD per 100,000 patients)"),
SUMIFS(PSA!$F:$F,PSA!$A:$A,C6611,PSA!$G:$G,D6611),
IF(AND(A6611="Colorectal Cancer Screening", E6611="Total Expenditure ($USD per 100,000 patients)"),
SUMIFS(COL!$F:$F,COL!$A:$A,C6611,COL!$G:$G,D6611),
IF(AND(A6611="Cervical Cancer Screening", E6611="Total Expenditure ($USD per 100,000 patients)"),
SUMIFS(CERV!$F:$F,CERV!$A:$A,C6611,CERV!$G:$G,D6611),
SUMIFS(CANSCRN!$F:$F,CANSCRN!$A:$A,C6611,CANSCRN!$G:$G,D6611))))))))))))</f>
        <v>66.565641029999995</v>
      </c>
    </row>
    <row r="6612" spans="1:6" x14ac:dyDescent="0.2">
      <c r="A6612" s="24" t="s">
        <v>107</v>
      </c>
      <c r="B6612" s="24" t="s">
        <v>101</v>
      </c>
      <c r="C6612" s="24" t="s">
        <v>70</v>
      </c>
      <c r="D6612" s="24">
        <v>2019</v>
      </c>
      <c r="E6612" s="24" t="s">
        <v>106</v>
      </c>
      <c r="F6612">
        <f>IF(AND(A6612="PSA Testing", E6612= "Utilization Rate (per 100,000 patients)"),
SUMIFS(PSA!$D:$D,PSA!$A:$A,C6612,PSA!$G:$G,D6612),
IF(AND(A6612="Colorectal Cancer Screening", E6612="Utilization Rate (per 100,000 patients)"),
SUMIFS(COL!$D:$D,COL!$A:$A,C6612,COL!$G:$G, D6612),
IF(AND(A6612="Cervical Cancer Screening", E6612="Utilization Rate (per 100,000 patients)"),
SUMIFS(CERV!$D:$D,CERV!$A:$A,C6612,CERV!$G:$G,D6612),
IF(AND(A6612="Cancer Screening for CKD patients", E6612="Utilization Rate (per 100,000 patients)"),
SUMIFS(CANSCRN!$D:$D,CANSCRN!$A:$A,C6612,CANSCRN!$G:$G,D6612),
IF(AND(A6612="PSA Testing", E6612="Cost per service ($USD)"),
SUMIFS(PSA!$E:$E,PSA!$A:$A,C6612,PSA!$G:$G,D6612),
IF(AND(A6612="Colorectal Cancer Screening", E6612="Cost per service ($USD)"),
SUMIFS(COL!$E:$E,COL!$A:$A,C6612,COL!$G:$G,D6612),
IF(AND(A6612="Cervical Cancer Screening", E6612="Cost per service ($USD)"),
SUMIFS(CERV!$E:$E,CERV!$A:$A,C6612,CERV!$G:$G,D6612),
IF(AND(A6612="Cancer Screening for CKD patients", E6612="Cost per service ($USD)"),
SUMIFS(CANSCRN!$E:$E,CANSCRN!$A:$A,C6612,CANSCRN!$G:$G,D6612),
IF(AND(A6612="PSA Testing", E6612="Total Expenditure ($USD per 100,000 patients)"),
SUMIFS(PSA!$F:$F,PSA!$A:$A,C6612,PSA!$G:$G,D6612),
IF(AND(A6612="Colorectal Cancer Screening", E6612="Total Expenditure ($USD per 100,000 patients)"),
SUMIFS(COL!$F:$F,COL!$A:$A,C6612,COL!$G:$G,D6612),
IF(AND(A6612="Cervical Cancer Screening", E6612="Total Expenditure ($USD per 100,000 patients)"),
SUMIFS(CERV!$F:$F,CERV!$A:$A,C6612,CERV!$G:$G,D6612),
SUMIFS(CANSCRN!$F:$F,CANSCRN!$A:$A,C6612,CANSCRN!$G:$G,D6612))))))))))))</f>
        <v>189.71962959999999</v>
      </c>
    </row>
    <row r="6613" spans="1:6" x14ac:dyDescent="0.2">
      <c r="A6613" s="24" t="s">
        <v>107</v>
      </c>
      <c r="B6613" s="24" t="s">
        <v>101</v>
      </c>
      <c r="C6613" s="24" t="s">
        <v>71</v>
      </c>
      <c r="D6613" s="24">
        <v>2009</v>
      </c>
      <c r="E6613" s="24" t="s">
        <v>106</v>
      </c>
      <c r="F6613">
        <f>IF(AND(A6613="PSA Testing", E6613= "Utilization Rate (per 100,000 patients)"),
SUMIFS(PSA!$D:$D,PSA!$A:$A,C6613,PSA!$G:$G,D6613),
IF(AND(A6613="Colorectal Cancer Screening", E6613="Utilization Rate (per 100,000 patients)"),
SUMIFS(COL!$D:$D,COL!$A:$A,C6613,COL!$G:$G, D6613),
IF(AND(A6613="Cervical Cancer Screening", E6613="Utilization Rate (per 100,000 patients)"),
SUMIFS(CERV!$D:$D,CERV!$A:$A,C6613,CERV!$G:$G,D6613),
IF(AND(A6613="Cancer Screening for CKD patients", E6613="Utilization Rate (per 100,000 patients)"),
SUMIFS(CANSCRN!$D:$D,CANSCRN!$A:$A,C6613,CANSCRN!$G:$G,D6613),
IF(AND(A6613="PSA Testing", E6613="Cost per service ($USD)"),
SUMIFS(PSA!$E:$E,PSA!$A:$A,C6613,PSA!$G:$G,D6613),
IF(AND(A6613="Colorectal Cancer Screening", E6613="Cost per service ($USD)"),
SUMIFS(COL!$E:$E,COL!$A:$A,C6613,COL!$G:$G,D6613),
IF(AND(A6613="Cervical Cancer Screening", E6613="Cost per service ($USD)"),
SUMIFS(CERV!$E:$E,CERV!$A:$A,C6613,CERV!$G:$G,D6613),
IF(AND(A6613="Cancer Screening for CKD patients", E6613="Cost per service ($USD)"),
SUMIFS(CANSCRN!$E:$E,CANSCRN!$A:$A,C6613,CANSCRN!$G:$G,D6613),
IF(AND(A6613="PSA Testing", E6613="Total Expenditure ($USD per 100,000 patients)"),
SUMIFS(PSA!$F:$F,PSA!$A:$A,C6613,PSA!$G:$G,D6613),
IF(AND(A6613="Colorectal Cancer Screening", E6613="Total Expenditure ($USD per 100,000 patients)"),
SUMIFS(COL!$F:$F,COL!$A:$A,C6613,COL!$G:$G,D6613),
IF(AND(A6613="Cervical Cancer Screening", E6613="Total Expenditure ($USD per 100,000 patients)"),
SUMIFS(CERV!$F:$F,CERV!$A:$A,C6613,CERV!$G:$G,D6613),
SUMIFS(CANSCRN!$F:$F,CANSCRN!$A:$A,C6613,CANSCRN!$G:$G,D6613))))))))))))</f>
        <v>85.956666670000004</v>
      </c>
    </row>
    <row r="6614" spans="1:6" x14ac:dyDescent="0.2">
      <c r="A6614" s="24" t="s">
        <v>107</v>
      </c>
      <c r="B6614" s="24" t="s">
        <v>101</v>
      </c>
      <c r="C6614" s="24" t="s">
        <v>71</v>
      </c>
      <c r="D6614" s="24">
        <v>2010</v>
      </c>
      <c r="E6614" s="24" t="s">
        <v>106</v>
      </c>
      <c r="F6614">
        <f>IF(AND(A6614="PSA Testing", E6614= "Utilization Rate (per 100,000 patients)"),
SUMIFS(PSA!$D:$D,PSA!$A:$A,C6614,PSA!$G:$G,D6614),
IF(AND(A6614="Colorectal Cancer Screening", E6614="Utilization Rate (per 100,000 patients)"),
SUMIFS(COL!$D:$D,COL!$A:$A,C6614,COL!$G:$G, D6614),
IF(AND(A6614="Cervical Cancer Screening", E6614="Utilization Rate (per 100,000 patients)"),
SUMIFS(CERV!$D:$D,CERV!$A:$A,C6614,CERV!$G:$G,D6614),
IF(AND(A6614="Cancer Screening for CKD patients", E6614="Utilization Rate (per 100,000 patients)"),
SUMIFS(CANSCRN!$D:$D,CANSCRN!$A:$A,C6614,CANSCRN!$G:$G,D6614),
IF(AND(A6614="PSA Testing", E6614="Cost per service ($USD)"),
SUMIFS(PSA!$E:$E,PSA!$A:$A,C6614,PSA!$G:$G,D6614),
IF(AND(A6614="Colorectal Cancer Screening", E6614="Cost per service ($USD)"),
SUMIFS(COL!$E:$E,COL!$A:$A,C6614,COL!$G:$G,D6614),
IF(AND(A6614="Cervical Cancer Screening", E6614="Cost per service ($USD)"),
SUMIFS(CERV!$E:$E,CERV!$A:$A,C6614,CERV!$G:$G,D6614),
IF(AND(A6614="Cancer Screening for CKD patients", E6614="Cost per service ($USD)"),
SUMIFS(CANSCRN!$E:$E,CANSCRN!$A:$A,C6614,CANSCRN!$G:$G,D6614),
IF(AND(A6614="PSA Testing", E6614="Total Expenditure ($USD per 100,000 patients)"),
SUMIFS(PSA!$F:$F,PSA!$A:$A,C6614,PSA!$G:$G,D6614),
IF(AND(A6614="Colorectal Cancer Screening", E6614="Total Expenditure ($USD per 100,000 patients)"),
SUMIFS(COL!$F:$F,COL!$A:$A,C6614,COL!$G:$G,D6614),
IF(AND(A6614="Cervical Cancer Screening", E6614="Total Expenditure ($USD per 100,000 patients)"),
SUMIFS(CERV!$F:$F,CERV!$A:$A,C6614,CERV!$G:$G,D6614),
SUMIFS(CANSCRN!$F:$F,CANSCRN!$A:$A,C6614,CANSCRN!$G:$G,D6614))))))))))))</f>
        <v>111.16007519999999</v>
      </c>
    </row>
    <row r="6615" spans="1:6" x14ac:dyDescent="0.2">
      <c r="A6615" s="24" t="s">
        <v>107</v>
      </c>
      <c r="B6615" s="24" t="s">
        <v>101</v>
      </c>
      <c r="C6615" s="24" t="s">
        <v>71</v>
      </c>
      <c r="D6615" s="24">
        <v>2011</v>
      </c>
      <c r="E6615" s="24" t="s">
        <v>106</v>
      </c>
      <c r="F6615">
        <f>IF(AND(A6615="PSA Testing", E6615= "Utilization Rate (per 100,000 patients)"),
SUMIFS(PSA!$D:$D,PSA!$A:$A,C6615,PSA!$G:$G,D6615),
IF(AND(A6615="Colorectal Cancer Screening", E6615="Utilization Rate (per 100,000 patients)"),
SUMIFS(COL!$D:$D,COL!$A:$A,C6615,COL!$G:$G, D6615),
IF(AND(A6615="Cervical Cancer Screening", E6615="Utilization Rate (per 100,000 patients)"),
SUMIFS(CERV!$D:$D,CERV!$A:$A,C6615,CERV!$G:$G,D6615),
IF(AND(A6615="Cancer Screening for CKD patients", E6615="Utilization Rate (per 100,000 patients)"),
SUMIFS(CANSCRN!$D:$D,CANSCRN!$A:$A,C6615,CANSCRN!$G:$G,D6615),
IF(AND(A6615="PSA Testing", E6615="Cost per service ($USD)"),
SUMIFS(PSA!$E:$E,PSA!$A:$A,C6615,PSA!$G:$G,D6615),
IF(AND(A6615="Colorectal Cancer Screening", E6615="Cost per service ($USD)"),
SUMIFS(COL!$E:$E,COL!$A:$A,C6615,COL!$G:$G,D6615),
IF(AND(A6615="Cervical Cancer Screening", E6615="Cost per service ($USD)"),
SUMIFS(CERV!$E:$E,CERV!$A:$A,C6615,CERV!$G:$G,D6615),
IF(AND(A6615="Cancer Screening for CKD patients", E6615="Cost per service ($USD)"),
SUMIFS(CANSCRN!$E:$E,CANSCRN!$A:$A,C6615,CANSCRN!$G:$G,D6615),
IF(AND(A6615="PSA Testing", E6615="Total Expenditure ($USD per 100,000 patients)"),
SUMIFS(PSA!$F:$F,PSA!$A:$A,C6615,PSA!$G:$G,D6615),
IF(AND(A6615="Colorectal Cancer Screening", E6615="Total Expenditure ($USD per 100,000 patients)"),
SUMIFS(COL!$F:$F,COL!$A:$A,C6615,COL!$G:$G,D6615),
IF(AND(A6615="Cervical Cancer Screening", E6615="Total Expenditure ($USD per 100,000 patients)"),
SUMIFS(CERV!$F:$F,CERV!$A:$A,C6615,CERV!$G:$G,D6615),
SUMIFS(CANSCRN!$F:$F,CANSCRN!$A:$A,C6615,CANSCRN!$G:$G,D6615))))))))))))</f>
        <v>87.814270829999998</v>
      </c>
    </row>
    <row r="6616" spans="1:6" x14ac:dyDescent="0.2">
      <c r="A6616" s="24" t="s">
        <v>107</v>
      </c>
      <c r="B6616" s="24" t="s">
        <v>101</v>
      </c>
      <c r="C6616" s="24" t="s">
        <v>71</v>
      </c>
      <c r="D6616" s="24">
        <v>2012</v>
      </c>
      <c r="E6616" s="24" t="s">
        <v>106</v>
      </c>
      <c r="F6616">
        <f>IF(AND(A6616="PSA Testing", E6616= "Utilization Rate (per 100,000 patients)"),
SUMIFS(PSA!$D:$D,PSA!$A:$A,C6616,PSA!$G:$G,D6616),
IF(AND(A6616="Colorectal Cancer Screening", E6616="Utilization Rate (per 100,000 patients)"),
SUMIFS(COL!$D:$D,COL!$A:$A,C6616,COL!$G:$G, D6616),
IF(AND(A6616="Cervical Cancer Screening", E6616="Utilization Rate (per 100,000 patients)"),
SUMIFS(CERV!$D:$D,CERV!$A:$A,C6616,CERV!$G:$G,D6616),
IF(AND(A6616="Cancer Screening for CKD patients", E6616="Utilization Rate (per 100,000 patients)"),
SUMIFS(CANSCRN!$D:$D,CANSCRN!$A:$A,C6616,CANSCRN!$G:$G,D6616),
IF(AND(A6616="PSA Testing", E6616="Cost per service ($USD)"),
SUMIFS(PSA!$E:$E,PSA!$A:$A,C6616,PSA!$G:$G,D6616),
IF(AND(A6616="Colorectal Cancer Screening", E6616="Cost per service ($USD)"),
SUMIFS(COL!$E:$E,COL!$A:$A,C6616,COL!$G:$G,D6616),
IF(AND(A6616="Cervical Cancer Screening", E6616="Cost per service ($USD)"),
SUMIFS(CERV!$E:$E,CERV!$A:$A,C6616,CERV!$G:$G,D6616),
IF(AND(A6616="Cancer Screening for CKD patients", E6616="Cost per service ($USD)"),
SUMIFS(CANSCRN!$E:$E,CANSCRN!$A:$A,C6616,CANSCRN!$G:$G,D6616),
IF(AND(A6616="PSA Testing", E6616="Total Expenditure ($USD per 100,000 patients)"),
SUMIFS(PSA!$F:$F,PSA!$A:$A,C6616,PSA!$G:$G,D6616),
IF(AND(A6616="Colorectal Cancer Screening", E6616="Total Expenditure ($USD per 100,000 patients)"),
SUMIFS(COL!$F:$F,COL!$A:$A,C6616,COL!$G:$G,D6616),
IF(AND(A6616="Cervical Cancer Screening", E6616="Total Expenditure ($USD per 100,000 patients)"),
SUMIFS(CERV!$F:$F,CERV!$A:$A,C6616,CERV!$G:$G,D6616),
SUMIFS(CANSCRN!$F:$F,CANSCRN!$A:$A,C6616,CANSCRN!$G:$G,D6616))))))))))))</f>
        <v>108.2776923</v>
      </c>
    </row>
    <row r="6617" spans="1:6" x14ac:dyDescent="0.2">
      <c r="A6617" s="24" t="s">
        <v>107</v>
      </c>
      <c r="B6617" s="24" t="s">
        <v>101</v>
      </c>
      <c r="C6617" s="24" t="s">
        <v>71</v>
      </c>
      <c r="D6617" s="24">
        <v>2013</v>
      </c>
      <c r="E6617" s="24" t="s">
        <v>106</v>
      </c>
      <c r="F6617">
        <f>IF(AND(A6617="PSA Testing", E6617= "Utilization Rate (per 100,000 patients)"),
SUMIFS(PSA!$D:$D,PSA!$A:$A,C6617,PSA!$G:$G,D6617),
IF(AND(A6617="Colorectal Cancer Screening", E6617="Utilization Rate (per 100,000 patients)"),
SUMIFS(COL!$D:$D,COL!$A:$A,C6617,COL!$G:$G, D6617),
IF(AND(A6617="Cervical Cancer Screening", E6617="Utilization Rate (per 100,000 patients)"),
SUMIFS(CERV!$D:$D,CERV!$A:$A,C6617,CERV!$G:$G,D6617),
IF(AND(A6617="Cancer Screening for CKD patients", E6617="Utilization Rate (per 100,000 patients)"),
SUMIFS(CANSCRN!$D:$D,CANSCRN!$A:$A,C6617,CANSCRN!$G:$G,D6617),
IF(AND(A6617="PSA Testing", E6617="Cost per service ($USD)"),
SUMIFS(PSA!$E:$E,PSA!$A:$A,C6617,PSA!$G:$G,D6617),
IF(AND(A6617="Colorectal Cancer Screening", E6617="Cost per service ($USD)"),
SUMIFS(COL!$E:$E,COL!$A:$A,C6617,COL!$G:$G,D6617),
IF(AND(A6617="Cervical Cancer Screening", E6617="Cost per service ($USD)"),
SUMIFS(CERV!$E:$E,CERV!$A:$A,C6617,CERV!$G:$G,D6617),
IF(AND(A6617="Cancer Screening for CKD patients", E6617="Cost per service ($USD)"),
SUMIFS(CANSCRN!$E:$E,CANSCRN!$A:$A,C6617,CANSCRN!$G:$G,D6617),
IF(AND(A6617="PSA Testing", E6617="Total Expenditure ($USD per 100,000 patients)"),
SUMIFS(PSA!$F:$F,PSA!$A:$A,C6617,PSA!$G:$G,D6617),
IF(AND(A6617="Colorectal Cancer Screening", E6617="Total Expenditure ($USD per 100,000 patients)"),
SUMIFS(COL!$F:$F,COL!$A:$A,C6617,COL!$G:$G,D6617),
IF(AND(A6617="Cervical Cancer Screening", E6617="Total Expenditure ($USD per 100,000 patients)"),
SUMIFS(CERV!$F:$F,CERV!$A:$A,C6617,CERV!$G:$G,D6617),
SUMIFS(CANSCRN!$F:$F,CANSCRN!$A:$A,C6617,CANSCRN!$G:$G,D6617))))))))))))</f>
        <v>113.2287912</v>
      </c>
    </row>
    <row r="6618" spans="1:6" x14ac:dyDescent="0.2">
      <c r="A6618" s="24" t="s">
        <v>107</v>
      </c>
      <c r="B6618" s="24" t="s">
        <v>101</v>
      </c>
      <c r="C6618" s="24" t="s">
        <v>71</v>
      </c>
      <c r="D6618" s="24">
        <v>2014</v>
      </c>
      <c r="E6618" s="24" t="s">
        <v>106</v>
      </c>
      <c r="F6618">
        <f>IF(AND(A6618="PSA Testing", E6618= "Utilization Rate (per 100,000 patients)"),
SUMIFS(PSA!$D:$D,PSA!$A:$A,C6618,PSA!$G:$G,D6618),
IF(AND(A6618="Colorectal Cancer Screening", E6618="Utilization Rate (per 100,000 patients)"),
SUMIFS(COL!$D:$D,COL!$A:$A,C6618,COL!$G:$G, D6618),
IF(AND(A6618="Cervical Cancer Screening", E6618="Utilization Rate (per 100,000 patients)"),
SUMIFS(CERV!$D:$D,CERV!$A:$A,C6618,CERV!$G:$G,D6618),
IF(AND(A6618="Cancer Screening for CKD patients", E6618="Utilization Rate (per 100,000 patients)"),
SUMIFS(CANSCRN!$D:$D,CANSCRN!$A:$A,C6618,CANSCRN!$G:$G,D6618),
IF(AND(A6618="PSA Testing", E6618="Cost per service ($USD)"),
SUMIFS(PSA!$E:$E,PSA!$A:$A,C6618,PSA!$G:$G,D6618),
IF(AND(A6618="Colorectal Cancer Screening", E6618="Cost per service ($USD)"),
SUMIFS(COL!$E:$E,COL!$A:$A,C6618,COL!$G:$G,D6618),
IF(AND(A6618="Cervical Cancer Screening", E6618="Cost per service ($USD)"),
SUMIFS(CERV!$E:$E,CERV!$A:$A,C6618,CERV!$G:$G,D6618),
IF(AND(A6618="Cancer Screening for CKD patients", E6618="Cost per service ($USD)"),
SUMIFS(CANSCRN!$E:$E,CANSCRN!$A:$A,C6618,CANSCRN!$G:$G,D6618),
IF(AND(A6618="PSA Testing", E6618="Total Expenditure ($USD per 100,000 patients)"),
SUMIFS(PSA!$F:$F,PSA!$A:$A,C6618,PSA!$G:$G,D6618),
IF(AND(A6618="Colorectal Cancer Screening", E6618="Total Expenditure ($USD per 100,000 patients)"),
SUMIFS(COL!$F:$F,COL!$A:$A,C6618,COL!$G:$G,D6618),
IF(AND(A6618="Cervical Cancer Screening", E6618="Total Expenditure ($USD per 100,000 patients)"),
SUMIFS(CERV!$F:$F,CERV!$A:$A,C6618,CERV!$G:$G,D6618),
SUMIFS(CANSCRN!$F:$F,CANSCRN!$A:$A,C6618,CANSCRN!$G:$G,D6618))))))))))))</f>
        <v>135.1137736</v>
      </c>
    </row>
    <row r="6619" spans="1:6" x14ac:dyDescent="0.2">
      <c r="A6619" s="24" t="s">
        <v>107</v>
      </c>
      <c r="B6619" s="24" t="s">
        <v>101</v>
      </c>
      <c r="C6619" s="24" t="s">
        <v>71</v>
      </c>
      <c r="D6619" s="24">
        <v>2015</v>
      </c>
      <c r="E6619" s="24" t="s">
        <v>106</v>
      </c>
      <c r="F6619">
        <f>IF(AND(A6619="PSA Testing", E6619= "Utilization Rate (per 100,000 patients)"),
SUMIFS(PSA!$D:$D,PSA!$A:$A,C6619,PSA!$G:$G,D6619),
IF(AND(A6619="Colorectal Cancer Screening", E6619="Utilization Rate (per 100,000 patients)"),
SUMIFS(COL!$D:$D,COL!$A:$A,C6619,COL!$G:$G, D6619),
IF(AND(A6619="Cervical Cancer Screening", E6619="Utilization Rate (per 100,000 patients)"),
SUMIFS(CERV!$D:$D,CERV!$A:$A,C6619,CERV!$G:$G,D6619),
IF(AND(A6619="Cancer Screening for CKD patients", E6619="Utilization Rate (per 100,000 patients)"),
SUMIFS(CANSCRN!$D:$D,CANSCRN!$A:$A,C6619,CANSCRN!$G:$G,D6619),
IF(AND(A6619="PSA Testing", E6619="Cost per service ($USD)"),
SUMIFS(PSA!$E:$E,PSA!$A:$A,C6619,PSA!$G:$G,D6619),
IF(AND(A6619="Colorectal Cancer Screening", E6619="Cost per service ($USD)"),
SUMIFS(COL!$E:$E,COL!$A:$A,C6619,COL!$G:$G,D6619),
IF(AND(A6619="Cervical Cancer Screening", E6619="Cost per service ($USD)"),
SUMIFS(CERV!$E:$E,CERV!$A:$A,C6619,CERV!$G:$G,D6619),
IF(AND(A6619="Cancer Screening for CKD patients", E6619="Cost per service ($USD)"),
SUMIFS(CANSCRN!$E:$E,CANSCRN!$A:$A,C6619,CANSCRN!$G:$G,D6619),
IF(AND(A6619="PSA Testing", E6619="Total Expenditure ($USD per 100,000 patients)"),
SUMIFS(PSA!$F:$F,PSA!$A:$A,C6619,PSA!$G:$G,D6619),
IF(AND(A6619="Colorectal Cancer Screening", E6619="Total Expenditure ($USD per 100,000 patients)"),
SUMIFS(COL!$F:$F,COL!$A:$A,C6619,COL!$G:$G,D6619),
IF(AND(A6619="Cervical Cancer Screening", E6619="Total Expenditure ($USD per 100,000 patients)"),
SUMIFS(CERV!$F:$F,CERV!$A:$A,C6619,CERV!$G:$G,D6619),
SUMIFS(CANSCRN!$F:$F,CANSCRN!$A:$A,C6619,CANSCRN!$G:$G,D6619))))))))))))</f>
        <v>115.5841509</v>
      </c>
    </row>
    <row r="6620" spans="1:6" x14ac:dyDescent="0.2">
      <c r="A6620" s="24" t="s">
        <v>107</v>
      </c>
      <c r="B6620" s="24" t="s">
        <v>101</v>
      </c>
      <c r="C6620" s="24" t="s">
        <v>71</v>
      </c>
      <c r="D6620" s="24">
        <v>2016</v>
      </c>
      <c r="E6620" s="24" t="s">
        <v>106</v>
      </c>
      <c r="F6620">
        <f>IF(AND(A6620="PSA Testing", E6620= "Utilization Rate (per 100,000 patients)"),
SUMIFS(PSA!$D:$D,PSA!$A:$A,C6620,PSA!$G:$G,D6620),
IF(AND(A6620="Colorectal Cancer Screening", E6620="Utilization Rate (per 100,000 patients)"),
SUMIFS(COL!$D:$D,COL!$A:$A,C6620,COL!$G:$G, D6620),
IF(AND(A6620="Cervical Cancer Screening", E6620="Utilization Rate (per 100,000 patients)"),
SUMIFS(CERV!$D:$D,CERV!$A:$A,C6620,CERV!$G:$G,D6620),
IF(AND(A6620="Cancer Screening for CKD patients", E6620="Utilization Rate (per 100,000 patients)"),
SUMIFS(CANSCRN!$D:$D,CANSCRN!$A:$A,C6620,CANSCRN!$G:$G,D6620),
IF(AND(A6620="PSA Testing", E6620="Cost per service ($USD)"),
SUMIFS(PSA!$E:$E,PSA!$A:$A,C6620,PSA!$G:$G,D6620),
IF(AND(A6620="Colorectal Cancer Screening", E6620="Cost per service ($USD)"),
SUMIFS(COL!$E:$E,COL!$A:$A,C6620,COL!$G:$G,D6620),
IF(AND(A6620="Cervical Cancer Screening", E6620="Cost per service ($USD)"),
SUMIFS(CERV!$E:$E,CERV!$A:$A,C6620,CERV!$G:$G,D6620),
IF(AND(A6620="Cancer Screening for CKD patients", E6620="Cost per service ($USD)"),
SUMIFS(CANSCRN!$E:$E,CANSCRN!$A:$A,C6620,CANSCRN!$G:$G,D6620),
IF(AND(A6620="PSA Testing", E6620="Total Expenditure ($USD per 100,000 patients)"),
SUMIFS(PSA!$F:$F,PSA!$A:$A,C6620,PSA!$G:$G,D6620),
IF(AND(A6620="Colorectal Cancer Screening", E6620="Total Expenditure ($USD per 100,000 patients)"),
SUMIFS(COL!$F:$F,COL!$A:$A,C6620,COL!$G:$G,D6620),
IF(AND(A6620="Cervical Cancer Screening", E6620="Total Expenditure ($USD per 100,000 patients)"),
SUMIFS(CERV!$F:$F,CERV!$A:$A,C6620,CERV!$G:$G,D6620),
SUMIFS(CANSCRN!$F:$F,CANSCRN!$A:$A,C6620,CANSCRN!$G:$G,D6620))))))))))))</f>
        <v>246.16482139999999</v>
      </c>
    </row>
    <row r="6621" spans="1:6" x14ac:dyDescent="0.2">
      <c r="A6621" s="24" t="s">
        <v>107</v>
      </c>
      <c r="B6621" s="24" t="s">
        <v>101</v>
      </c>
      <c r="C6621" s="24" t="s">
        <v>71</v>
      </c>
      <c r="D6621" s="24">
        <v>2017</v>
      </c>
      <c r="E6621" s="24" t="s">
        <v>106</v>
      </c>
      <c r="F6621">
        <f>IF(AND(A6621="PSA Testing", E6621= "Utilization Rate (per 100,000 patients)"),
SUMIFS(PSA!$D:$D,PSA!$A:$A,C6621,PSA!$G:$G,D6621),
IF(AND(A6621="Colorectal Cancer Screening", E6621="Utilization Rate (per 100,000 patients)"),
SUMIFS(COL!$D:$D,COL!$A:$A,C6621,COL!$G:$G, D6621),
IF(AND(A6621="Cervical Cancer Screening", E6621="Utilization Rate (per 100,000 patients)"),
SUMIFS(CERV!$D:$D,CERV!$A:$A,C6621,CERV!$G:$G,D6621),
IF(AND(A6621="Cancer Screening for CKD patients", E6621="Utilization Rate (per 100,000 patients)"),
SUMIFS(CANSCRN!$D:$D,CANSCRN!$A:$A,C6621,CANSCRN!$G:$G,D6621),
IF(AND(A6621="PSA Testing", E6621="Cost per service ($USD)"),
SUMIFS(PSA!$E:$E,PSA!$A:$A,C6621,PSA!$G:$G,D6621),
IF(AND(A6621="Colorectal Cancer Screening", E6621="Cost per service ($USD)"),
SUMIFS(COL!$E:$E,COL!$A:$A,C6621,COL!$G:$G,D6621),
IF(AND(A6621="Cervical Cancer Screening", E6621="Cost per service ($USD)"),
SUMIFS(CERV!$E:$E,CERV!$A:$A,C6621,CERV!$G:$G,D6621),
IF(AND(A6621="Cancer Screening for CKD patients", E6621="Cost per service ($USD)"),
SUMIFS(CANSCRN!$E:$E,CANSCRN!$A:$A,C6621,CANSCRN!$G:$G,D6621),
IF(AND(A6621="PSA Testing", E6621="Total Expenditure ($USD per 100,000 patients)"),
SUMIFS(PSA!$F:$F,PSA!$A:$A,C6621,PSA!$G:$G,D6621),
IF(AND(A6621="Colorectal Cancer Screening", E6621="Total Expenditure ($USD per 100,000 patients)"),
SUMIFS(COL!$F:$F,COL!$A:$A,C6621,COL!$G:$G,D6621),
IF(AND(A6621="Cervical Cancer Screening", E6621="Total Expenditure ($USD per 100,000 patients)"),
SUMIFS(CERV!$F:$F,CERV!$A:$A,C6621,CERV!$G:$G,D6621),
SUMIFS(CANSCRN!$F:$F,CANSCRN!$A:$A,C6621,CANSCRN!$G:$G,D6621))))))))))))</f>
        <v>62.11664407</v>
      </c>
    </row>
    <row r="6622" spans="1:6" x14ac:dyDescent="0.2">
      <c r="A6622" s="24" t="s">
        <v>107</v>
      </c>
      <c r="B6622" s="24" t="s">
        <v>101</v>
      </c>
      <c r="C6622" s="24" t="s">
        <v>71</v>
      </c>
      <c r="D6622" s="24">
        <v>2018</v>
      </c>
      <c r="E6622" s="24" t="s">
        <v>106</v>
      </c>
      <c r="F6622">
        <f>IF(AND(A6622="PSA Testing", E6622= "Utilization Rate (per 100,000 patients)"),
SUMIFS(PSA!$D:$D,PSA!$A:$A,C6622,PSA!$G:$G,D6622),
IF(AND(A6622="Colorectal Cancer Screening", E6622="Utilization Rate (per 100,000 patients)"),
SUMIFS(COL!$D:$D,COL!$A:$A,C6622,COL!$G:$G, D6622),
IF(AND(A6622="Cervical Cancer Screening", E6622="Utilization Rate (per 100,000 patients)"),
SUMIFS(CERV!$D:$D,CERV!$A:$A,C6622,CERV!$G:$G,D6622),
IF(AND(A6622="Cancer Screening for CKD patients", E6622="Utilization Rate (per 100,000 patients)"),
SUMIFS(CANSCRN!$D:$D,CANSCRN!$A:$A,C6622,CANSCRN!$G:$G,D6622),
IF(AND(A6622="PSA Testing", E6622="Cost per service ($USD)"),
SUMIFS(PSA!$E:$E,PSA!$A:$A,C6622,PSA!$G:$G,D6622),
IF(AND(A6622="Colorectal Cancer Screening", E6622="Cost per service ($USD)"),
SUMIFS(COL!$E:$E,COL!$A:$A,C6622,COL!$G:$G,D6622),
IF(AND(A6622="Cervical Cancer Screening", E6622="Cost per service ($USD)"),
SUMIFS(CERV!$E:$E,CERV!$A:$A,C6622,CERV!$G:$G,D6622),
IF(AND(A6622="Cancer Screening for CKD patients", E6622="Cost per service ($USD)"),
SUMIFS(CANSCRN!$E:$E,CANSCRN!$A:$A,C6622,CANSCRN!$G:$G,D6622),
IF(AND(A6622="PSA Testing", E6622="Total Expenditure ($USD per 100,000 patients)"),
SUMIFS(PSA!$F:$F,PSA!$A:$A,C6622,PSA!$G:$G,D6622),
IF(AND(A6622="Colorectal Cancer Screening", E6622="Total Expenditure ($USD per 100,000 patients)"),
SUMIFS(COL!$F:$F,COL!$A:$A,C6622,COL!$G:$G,D6622),
IF(AND(A6622="Cervical Cancer Screening", E6622="Total Expenditure ($USD per 100,000 patients)"),
SUMIFS(CERV!$F:$F,CERV!$A:$A,C6622,CERV!$G:$G,D6622),
SUMIFS(CANSCRN!$F:$F,CANSCRN!$A:$A,C6622,CANSCRN!$G:$G,D6622))))))))))))</f>
        <v>92.765924369999993</v>
      </c>
    </row>
    <row r="6623" spans="1:6" x14ac:dyDescent="0.2">
      <c r="A6623" s="24" t="s">
        <v>107</v>
      </c>
      <c r="B6623" s="24" t="s">
        <v>101</v>
      </c>
      <c r="C6623" s="24" t="s">
        <v>71</v>
      </c>
      <c r="D6623" s="24">
        <v>2019</v>
      </c>
      <c r="E6623" s="24" t="s">
        <v>106</v>
      </c>
      <c r="F6623">
        <f>IF(AND(A6623="PSA Testing", E6623= "Utilization Rate (per 100,000 patients)"),
SUMIFS(PSA!$D:$D,PSA!$A:$A,C6623,PSA!$G:$G,D6623),
IF(AND(A6623="Colorectal Cancer Screening", E6623="Utilization Rate (per 100,000 patients)"),
SUMIFS(COL!$D:$D,COL!$A:$A,C6623,COL!$G:$G, D6623),
IF(AND(A6623="Cervical Cancer Screening", E6623="Utilization Rate (per 100,000 patients)"),
SUMIFS(CERV!$D:$D,CERV!$A:$A,C6623,CERV!$G:$G,D6623),
IF(AND(A6623="Cancer Screening for CKD patients", E6623="Utilization Rate (per 100,000 patients)"),
SUMIFS(CANSCRN!$D:$D,CANSCRN!$A:$A,C6623,CANSCRN!$G:$G,D6623),
IF(AND(A6623="PSA Testing", E6623="Cost per service ($USD)"),
SUMIFS(PSA!$E:$E,PSA!$A:$A,C6623,PSA!$G:$G,D6623),
IF(AND(A6623="Colorectal Cancer Screening", E6623="Cost per service ($USD)"),
SUMIFS(COL!$E:$E,COL!$A:$A,C6623,COL!$G:$G,D6623),
IF(AND(A6623="Cervical Cancer Screening", E6623="Cost per service ($USD)"),
SUMIFS(CERV!$E:$E,CERV!$A:$A,C6623,CERV!$G:$G,D6623),
IF(AND(A6623="Cancer Screening for CKD patients", E6623="Cost per service ($USD)"),
SUMIFS(CANSCRN!$E:$E,CANSCRN!$A:$A,C6623,CANSCRN!$G:$G,D6623),
IF(AND(A6623="PSA Testing", E6623="Total Expenditure ($USD per 100,000 patients)"),
SUMIFS(PSA!$F:$F,PSA!$A:$A,C6623,PSA!$G:$G,D6623),
IF(AND(A6623="Colorectal Cancer Screening", E6623="Total Expenditure ($USD per 100,000 patients)"),
SUMIFS(COL!$F:$F,COL!$A:$A,C6623,COL!$G:$G,D6623),
IF(AND(A6623="Cervical Cancer Screening", E6623="Total Expenditure ($USD per 100,000 patients)"),
SUMIFS(CERV!$F:$F,CERV!$A:$A,C6623,CERV!$G:$G,D6623),
SUMIFS(CANSCRN!$F:$F,CANSCRN!$A:$A,C6623,CANSCRN!$G:$G,D6623))))))))))))</f>
        <v>88.717524269999998</v>
      </c>
    </row>
    <row r="6624" spans="1:6" x14ac:dyDescent="0.2">
      <c r="A6624" s="24" t="s">
        <v>107</v>
      </c>
      <c r="B6624" s="24" t="s">
        <v>101</v>
      </c>
      <c r="C6624" s="24" t="s">
        <v>72</v>
      </c>
      <c r="D6624" s="24">
        <v>2009</v>
      </c>
      <c r="E6624" s="24" t="s">
        <v>106</v>
      </c>
      <c r="F6624">
        <f>IF(AND(A6624="PSA Testing", E6624= "Utilization Rate (per 100,000 patients)"),
SUMIFS(PSA!$D:$D,PSA!$A:$A,C6624,PSA!$G:$G,D6624),
IF(AND(A6624="Colorectal Cancer Screening", E6624="Utilization Rate (per 100,000 patients)"),
SUMIFS(COL!$D:$D,COL!$A:$A,C6624,COL!$G:$G, D6624),
IF(AND(A6624="Cervical Cancer Screening", E6624="Utilization Rate (per 100,000 patients)"),
SUMIFS(CERV!$D:$D,CERV!$A:$A,C6624,CERV!$G:$G,D6624),
IF(AND(A6624="Cancer Screening for CKD patients", E6624="Utilization Rate (per 100,000 patients)"),
SUMIFS(CANSCRN!$D:$D,CANSCRN!$A:$A,C6624,CANSCRN!$G:$G,D6624),
IF(AND(A6624="PSA Testing", E6624="Cost per service ($USD)"),
SUMIFS(PSA!$E:$E,PSA!$A:$A,C6624,PSA!$G:$G,D6624),
IF(AND(A6624="Colorectal Cancer Screening", E6624="Cost per service ($USD)"),
SUMIFS(COL!$E:$E,COL!$A:$A,C6624,COL!$G:$G,D6624),
IF(AND(A6624="Cervical Cancer Screening", E6624="Cost per service ($USD)"),
SUMIFS(CERV!$E:$E,CERV!$A:$A,C6624,CERV!$G:$G,D6624),
IF(AND(A6624="Cancer Screening for CKD patients", E6624="Cost per service ($USD)"),
SUMIFS(CANSCRN!$E:$E,CANSCRN!$A:$A,C6624,CANSCRN!$G:$G,D6624),
IF(AND(A6624="PSA Testing", E6624="Total Expenditure ($USD per 100,000 patients)"),
SUMIFS(PSA!$F:$F,PSA!$A:$A,C6624,PSA!$G:$G,D6624),
IF(AND(A6624="Colorectal Cancer Screening", E6624="Total Expenditure ($USD per 100,000 patients)"),
SUMIFS(COL!$F:$F,COL!$A:$A,C6624,COL!$G:$G,D6624),
IF(AND(A6624="Cervical Cancer Screening", E6624="Total Expenditure ($USD per 100,000 patients)"),
SUMIFS(CERV!$F:$F,CERV!$A:$A,C6624,CERV!$G:$G,D6624),
SUMIFS(CANSCRN!$F:$F,CANSCRN!$A:$A,C6624,CANSCRN!$G:$G,D6624))))))))))))</f>
        <v>0</v>
      </c>
    </row>
    <row r="6625" spans="1:6" x14ac:dyDescent="0.2">
      <c r="A6625" s="24" t="s">
        <v>107</v>
      </c>
      <c r="B6625" s="24" t="s">
        <v>101</v>
      </c>
      <c r="C6625" s="24" t="s">
        <v>72</v>
      </c>
      <c r="D6625" s="24">
        <v>2010</v>
      </c>
      <c r="E6625" s="24" t="s">
        <v>106</v>
      </c>
      <c r="F6625">
        <f>IF(AND(A6625="PSA Testing", E6625= "Utilization Rate (per 100,000 patients)"),
SUMIFS(PSA!$D:$D,PSA!$A:$A,C6625,PSA!$G:$G,D6625),
IF(AND(A6625="Colorectal Cancer Screening", E6625="Utilization Rate (per 100,000 patients)"),
SUMIFS(COL!$D:$D,COL!$A:$A,C6625,COL!$G:$G, D6625),
IF(AND(A6625="Cervical Cancer Screening", E6625="Utilization Rate (per 100,000 patients)"),
SUMIFS(CERV!$D:$D,CERV!$A:$A,C6625,CERV!$G:$G,D6625),
IF(AND(A6625="Cancer Screening for CKD patients", E6625="Utilization Rate (per 100,000 patients)"),
SUMIFS(CANSCRN!$D:$D,CANSCRN!$A:$A,C6625,CANSCRN!$G:$G,D6625),
IF(AND(A6625="PSA Testing", E6625="Cost per service ($USD)"),
SUMIFS(PSA!$E:$E,PSA!$A:$A,C6625,PSA!$G:$G,D6625),
IF(AND(A6625="Colorectal Cancer Screening", E6625="Cost per service ($USD)"),
SUMIFS(COL!$E:$E,COL!$A:$A,C6625,COL!$G:$G,D6625),
IF(AND(A6625="Cervical Cancer Screening", E6625="Cost per service ($USD)"),
SUMIFS(CERV!$E:$E,CERV!$A:$A,C6625,CERV!$G:$G,D6625),
IF(AND(A6625="Cancer Screening for CKD patients", E6625="Cost per service ($USD)"),
SUMIFS(CANSCRN!$E:$E,CANSCRN!$A:$A,C6625,CANSCRN!$G:$G,D6625),
IF(AND(A6625="PSA Testing", E6625="Total Expenditure ($USD per 100,000 patients)"),
SUMIFS(PSA!$F:$F,PSA!$A:$A,C6625,PSA!$G:$G,D6625),
IF(AND(A6625="Colorectal Cancer Screening", E6625="Total Expenditure ($USD per 100,000 patients)"),
SUMIFS(COL!$F:$F,COL!$A:$A,C6625,COL!$G:$G,D6625),
IF(AND(A6625="Cervical Cancer Screening", E6625="Total Expenditure ($USD per 100,000 patients)"),
SUMIFS(CERV!$F:$F,CERV!$A:$A,C6625,CERV!$G:$G,D6625),
SUMIFS(CANSCRN!$F:$F,CANSCRN!$A:$A,C6625,CANSCRN!$G:$G,D6625))))))))))))</f>
        <v>144.965</v>
      </c>
    </row>
    <row r="6626" spans="1:6" x14ac:dyDescent="0.2">
      <c r="A6626" s="24" t="s">
        <v>107</v>
      </c>
      <c r="B6626" s="24" t="s">
        <v>101</v>
      </c>
      <c r="C6626" s="24" t="s">
        <v>72</v>
      </c>
      <c r="D6626" s="24">
        <v>2011</v>
      </c>
      <c r="E6626" s="24" t="s">
        <v>106</v>
      </c>
      <c r="F6626">
        <f>IF(AND(A6626="PSA Testing", E6626= "Utilization Rate (per 100,000 patients)"),
SUMIFS(PSA!$D:$D,PSA!$A:$A,C6626,PSA!$G:$G,D6626),
IF(AND(A6626="Colorectal Cancer Screening", E6626="Utilization Rate (per 100,000 patients)"),
SUMIFS(COL!$D:$D,COL!$A:$A,C6626,COL!$G:$G, D6626),
IF(AND(A6626="Cervical Cancer Screening", E6626="Utilization Rate (per 100,000 patients)"),
SUMIFS(CERV!$D:$D,CERV!$A:$A,C6626,CERV!$G:$G,D6626),
IF(AND(A6626="Cancer Screening for CKD patients", E6626="Utilization Rate (per 100,000 patients)"),
SUMIFS(CANSCRN!$D:$D,CANSCRN!$A:$A,C6626,CANSCRN!$G:$G,D6626),
IF(AND(A6626="PSA Testing", E6626="Cost per service ($USD)"),
SUMIFS(PSA!$E:$E,PSA!$A:$A,C6626,PSA!$G:$G,D6626),
IF(AND(A6626="Colorectal Cancer Screening", E6626="Cost per service ($USD)"),
SUMIFS(COL!$E:$E,COL!$A:$A,C6626,COL!$G:$G,D6626),
IF(AND(A6626="Cervical Cancer Screening", E6626="Cost per service ($USD)"),
SUMIFS(CERV!$E:$E,CERV!$A:$A,C6626,CERV!$G:$G,D6626),
IF(AND(A6626="Cancer Screening for CKD patients", E6626="Cost per service ($USD)"),
SUMIFS(CANSCRN!$E:$E,CANSCRN!$A:$A,C6626,CANSCRN!$G:$G,D6626),
IF(AND(A6626="PSA Testing", E6626="Total Expenditure ($USD per 100,000 patients)"),
SUMIFS(PSA!$F:$F,PSA!$A:$A,C6626,PSA!$G:$G,D6626),
IF(AND(A6626="Colorectal Cancer Screening", E6626="Total Expenditure ($USD per 100,000 patients)"),
SUMIFS(COL!$F:$F,COL!$A:$A,C6626,COL!$G:$G,D6626),
IF(AND(A6626="Cervical Cancer Screening", E6626="Total Expenditure ($USD per 100,000 patients)"),
SUMIFS(CERV!$F:$F,CERV!$A:$A,C6626,CERV!$G:$G,D6626),
SUMIFS(CANSCRN!$F:$F,CANSCRN!$A:$A,C6626,CANSCRN!$G:$G,D6626))))))))))))</f>
        <v>0</v>
      </c>
    </row>
    <row r="6627" spans="1:6" x14ac:dyDescent="0.2">
      <c r="A6627" s="24" t="s">
        <v>107</v>
      </c>
      <c r="B6627" s="24" t="s">
        <v>101</v>
      </c>
      <c r="C6627" s="24" t="s">
        <v>72</v>
      </c>
      <c r="D6627" s="24">
        <v>2012</v>
      </c>
      <c r="E6627" s="24" t="s">
        <v>106</v>
      </c>
      <c r="F6627">
        <f>IF(AND(A6627="PSA Testing", E6627= "Utilization Rate (per 100,000 patients)"),
SUMIFS(PSA!$D:$D,PSA!$A:$A,C6627,PSA!$G:$G,D6627),
IF(AND(A6627="Colorectal Cancer Screening", E6627="Utilization Rate (per 100,000 patients)"),
SUMIFS(COL!$D:$D,COL!$A:$A,C6627,COL!$G:$G, D6627),
IF(AND(A6627="Cervical Cancer Screening", E6627="Utilization Rate (per 100,000 patients)"),
SUMIFS(CERV!$D:$D,CERV!$A:$A,C6627,CERV!$G:$G,D6627),
IF(AND(A6627="Cancer Screening for CKD patients", E6627="Utilization Rate (per 100,000 patients)"),
SUMIFS(CANSCRN!$D:$D,CANSCRN!$A:$A,C6627,CANSCRN!$G:$G,D6627),
IF(AND(A6627="PSA Testing", E6627="Cost per service ($USD)"),
SUMIFS(PSA!$E:$E,PSA!$A:$A,C6627,PSA!$G:$G,D6627),
IF(AND(A6627="Colorectal Cancer Screening", E6627="Cost per service ($USD)"),
SUMIFS(COL!$E:$E,COL!$A:$A,C6627,COL!$G:$G,D6627),
IF(AND(A6627="Cervical Cancer Screening", E6627="Cost per service ($USD)"),
SUMIFS(CERV!$E:$E,CERV!$A:$A,C6627,CERV!$G:$G,D6627),
IF(AND(A6627="Cancer Screening for CKD patients", E6627="Cost per service ($USD)"),
SUMIFS(CANSCRN!$E:$E,CANSCRN!$A:$A,C6627,CANSCRN!$G:$G,D6627),
IF(AND(A6627="PSA Testing", E6627="Total Expenditure ($USD per 100,000 patients)"),
SUMIFS(PSA!$F:$F,PSA!$A:$A,C6627,PSA!$G:$G,D6627),
IF(AND(A6627="Colorectal Cancer Screening", E6627="Total Expenditure ($USD per 100,000 patients)"),
SUMIFS(COL!$F:$F,COL!$A:$A,C6627,COL!$G:$G,D6627),
IF(AND(A6627="Cervical Cancer Screening", E6627="Total Expenditure ($USD per 100,000 patients)"),
SUMIFS(CERV!$F:$F,CERV!$A:$A,C6627,CERV!$G:$G,D6627),
SUMIFS(CANSCRN!$F:$F,CANSCRN!$A:$A,C6627,CANSCRN!$G:$G,D6627))))))))))))</f>
        <v>0</v>
      </c>
    </row>
    <row r="6628" spans="1:6" x14ac:dyDescent="0.2">
      <c r="A6628" s="24" t="s">
        <v>107</v>
      </c>
      <c r="B6628" s="24" t="s">
        <v>101</v>
      </c>
      <c r="C6628" s="24" t="s">
        <v>72</v>
      </c>
      <c r="D6628" s="24">
        <v>2013</v>
      </c>
      <c r="E6628" s="24" t="s">
        <v>106</v>
      </c>
      <c r="F6628">
        <f>IF(AND(A6628="PSA Testing", E6628= "Utilization Rate (per 100,000 patients)"),
SUMIFS(PSA!$D:$D,PSA!$A:$A,C6628,PSA!$G:$G,D6628),
IF(AND(A6628="Colorectal Cancer Screening", E6628="Utilization Rate (per 100,000 patients)"),
SUMIFS(COL!$D:$D,COL!$A:$A,C6628,COL!$G:$G, D6628),
IF(AND(A6628="Cervical Cancer Screening", E6628="Utilization Rate (per 100,000 patients)"),
SUMIFS(CERV!$D:$D,CERV!$A:$A,C6628,CERV!$G:$G,D6628),
IF(AND(A6628="Cancer Screening for CKD patients", E6628="Utilization Rate (per 100,000 patients)"),
SUMIFS(CANSCRN!$D:$D,CANSCRN!$A:$A,C6628,CANSCRN!$G:$G,D6628),
IF(AND(A6628="PSA Testing", E6628="Cost per service ($USD)"),
SUMIFS(PSA!$E:$E,PSA!$A:$A,C6628,PSA!$G:$G,D6628),
IF(AND(A6628="Colorectal Cancer Screening", E6628="Cost per service ($USD)"),
SUMIFS(COL!$E:$E,COL!$A:$A,C6628,COL!$G:$G,D6628),
IF(AND(A6628="Cervical Cancer Screening", E6628="Cost per service ($USD)"),
SUMIFS(CERV!$E:$E,CERV!$A:$A,C6628,CERV!$G:$G,D6628),
IF(AND(A6628="Cancer Screening for CKD patients", E6628="Cost per service ($USD)"),
SUMIFS(CANSCRN!$E:$E,CANSCRN!$A:$A,C6628,CANSCRN!$G:$G,D6628),
IF(AND(A6628="PSA Testing", E6628="Total Expenditure ($USD per 100,000 patients)"),
SUMIFS(PSA!$F:$F,PSA!$A:$A,C6628,PSA!$G:$G,D6628),
IF(AND(A6628="Colorectal Cancer Screening", E6628="Total Expenditure ($USD per 100,000 patients)"),
SUMIFS(COL!$F:$F,COL!$A:$A,C6628,COL!$G:$G,D6628),
IF(AND(A6628="Cervical Cancer Screening", E6628="Total Expenditure ($USD per 100,000 patients)"),
SUMIFS(CERV!$F:$F,CERV!$A:$A,C6628,CERV!$G:$G,D6628),
SUMIFS(CANSCRN!$F:$F,CANSCRN!$A:$A,C6628,CANSCRN!$G:$G,D6628))))))))))))</f>
        <v>0</v>
      </c>
    </row>
    <row r="6629" spans="1:6" x14ac:dyDescent="0.2">
      <c r="A6629" s="24" t="s">
        <v>107</v>
      </c>
      <c r="B6629" s="24" t="s">
        <v>101</v>
      </c>
      <c r="C6629" s="24" t="s">
        <v>72</v>
      </c>
      <c r="D6629" s="24">
        <v>2014</v>
      </c>
      <c r="E6629" s="24" t="s">
        <v>106</v>
      </c>
      <c r="F6629">
        <f>IF(AND(A6629="PSA Testing", E6629= "Utilization Rate (per 100,000 patients)"),
SUMIFS(PSA!$D:$D,PSA!$A:$A,C6629,PSA!$G:$G,D6629),
IF(AND(A6629="Colorectal Cancer Screening", E6629="Utilization Rate (per 100,000 patients)"),
SUMIFS(COL!$D:$D,COL!$A:$A,C6629,COL!$G:$G, D6629),
IF(AND(A6629="Cervical Cancer Screening", E6629="Utilization Rate (per 100,000 patients)"),
SUMIFS(CERV!$D:$D,CERV!$A:$A,C6629,CERV!$G:$G,D6629),
IF(AND(A6629="Cancer Screening for CKD patients", E6629="Utilization Rate (per 100,000 patients)"),
SUMIFS(CANSCRN!$D:$D,CANSCRN!$A:$A,C6629,CANSCRN!$G:$G,D6629),
IF(AND(A6629="PSA Testing", E6629="Cost per service ($USD)"),
SUMIFS(PSA!$E:$E,PSA!$A:$A,C6629,PSA!$G:$G,D6629),
IF(AND(A6629="Colorectal Cancer Screening", E6629="Cost per service ($USD)"),
SUMIFS(COL!$E:$E,COL!$A:$A,C6629,COL!$G:$G,D6629),
IF(AND(A6629="Cervical Cancer Screening", E6629="Cost per service ($USD)"),
SUMIFS(CERV!$E:$E,CERV!$A:$A,C6629,CERV!$G:$G,D6629),
IF(AND(A6629="Cancer Screening for CKD patients", E6629="Cost per service ($USD)"),
SUMIFS(CANSCRN!$E:$E,CANSCRN!$A:$A,C6629,CANSCRN!$G:$G,D6629),
IF(AND(A6629="PSA Testing", E6629="Total Expenditure ($USD per 100,000 patients)"),
SUMIFS(PSA!$F:$F,PSA!$A:$A,C6629,PSA!$G:$G,D6629),
IF(AND(A6629="Colorectal Cancer Screening", E6629="Total Expenditure ($USD per 100,000 patients)"),
SUMIFS(COL!$F:$F,COL!$A:$A,C6629,COL!$G:$G,D6629),
IF(AND(A6629="Cervical Cancer Screening", E6629="Total Expenditure ($USD per 100,000 patients)"),
SUMIFS(CERV!$F:$F,CERV!$A:$A,C6629,CERV!$G:$G,D6629),
SUMIFS(CANSCRN!$F:$F,CANSCRN!$A:$A,C6629,CANSCRN!$G:$G,D6629))))))))))))</f>
        <v>0</v>
      </c>
    </row>
    <row r="6630" spans="1:6" x14ac:dyDescent="0.2">
      <c r="A6630" s="24" t="s">
        <v>107</v>
      </c>
      <c r="B6630" s="24" t="s">
        <v>101</v>
      </c>
      <c r="C6630" s="24" t="s">
        <v>72</v>
      </c>
      <c r="D6630" s="24">
        <v>2015</v>
      </c>
      <c r="E6630" s="24" t="s">
        <v>106</v>
      </c>
      <c r="F6630">
        <f>IF(AND(A6630="PSA Testing", E6630= "Utilization Rate (per 100,000 patients)"),
SUMIFS(PSA!$D:$D,PSA!$A:$A,C6630,PSA!$G:$G,D6630),
IF(AND(A6630="Colorectal Cancer Screening", E6630="Utilization Rate (per 100,000 patients)"),
SUMIFS(COL!$D:$D,COL!$A:$A,C6630,COL!$G:$G, D6630),
IF(AND(A6630="Cervical Cancer Screening", E6630="Utilization Rate (per 100,000 patients)"),
SUMIFS(CERV!$D:$D,CERV!$A:$A,C6630,CERV!$G:$G,D6630),
IF(AND(A6630="Cancer Screening for CKD patients", E6630="Utilization Rate (per 100,000 patients)"),
SUMIFS(CANSCRN!$D:$D,CANSCRN!$A:$A,C6630,CANSCRN!$G:$G,D6630),
IF(AND(A6630="PSA Testing", E6630="Cost per service ($USD)"),
SUMIFS(PSA!$E:$E,PSA!$A:$A,C6630,PSA!$G:$G,D6630),
IF(AND(A6630="Colorectal Cancer Screening", E6630="Cost per service ($USD)"),
SUMIFS(COL!$E:$E,COL!$A:$A,C6630,COL!$G:$G,D6630),
IF(AND(A6630="Cervical Cancer Screening", E6630="Cost per service ($USD)"),
SUMIFS(CERV!$E:$E,CERV!$A:$A,C6630,CERV!$G:$G,D6630),
IF(AND(A6630="Cancer Screening for CKD patients", E6630="Cost per service ($USD)"),
SUMIFS(CANSCRN!$E:$E,CANSCRN!$A:$A,C6630,CANSCRN!$G:$G,D6630),
IF(AND(A6630="PSA Testing", E6630="Total Expenditure ($USD per 100,000 patients)"),
SUMIFS(PSA!$F:$F,PSA!$A:$A,C6630,PSA!$G:$G,D6630),
IF(AND(A6630="Colorectal Cancer Screening", E6630="Total Expenditure ($USD per 100,000 patients)"),
SUMIFS(COL!$F:$F,COL!$A:$A,C6630,COL!$G:$G,D6630),
IF(AND(A6630="Cervical Cancer Screening", E6630="Total Expenditure ($USD per 100,000 patients)"),
SUMIFS(CERV!$F:$F,CERV!$A:$A,C6630,CERV!$G:$G,D6630),
SUMIFS(CANSCRN!$F:$F,CANSCRN!$A:$A,C6630,CANSCRN!$G:$G,D6630))))))))))))</f>
        <v>0</v>
      </c>
    </row>
    <row r="6631" spans="1:6" x14ac:dyDescent="0.2">
      <c r="A6631" s="24" t="s">
        <v>107</v>
      </c>
      <c r="B6631" s="24" t="s">
        <v>101</v>
      </c>
      <c r="C6631" s="24" t="s">
        <v>72</v>
      </c>
      <c r="D6631" s="24">
        <v>2016</v>
      </c>
      <c r="E6631" s="24" t="s">
        <v>106</v>
      </c>
      <c r="F6631">
        <f>IF(AND(A6631="PSA Testing", E6631= "Utilization Rate (per 100,000 patients)"),
SUMIFS(PSA!$D:$D,PSA!$A:$A,C6631,PSA!$G:$G,D6631),
IF(AND(A6631="Colorectal Cancer Screening", E6631="Utilization Rate (per 100,000 patients)"),
SUMIFS(COL!$D:$D,COL!$A:$A,C6631,COL!$G:$G, D6631),
IF(AND(A6631="Cervical Cancer Screening", E6631="Utilization Rate (per 100,000 patients)"),
SUMIFS(CERV!$D:$D,CERV!$A:$A,C6631,CERV!$G:$G,D6631),
IF(AND(A6631="Cancer Screening for CKD patients", E6631="Utilization Rate (per 100,000 patients)"),
SUMIFS(CANSCRN!$D:$D,CANSCRN!$A:$A,C6631,CANSCRN!$G:$G,D6631),
IF(AND(A6631="PSA Testing", E6631="Cost per service ($USD)"),
SUMIFS(PSA!$E:$E,PSA!$A:$A,C6631,PSA!$G:$G,D6631),
IF(AND(A6631="Colorectal Cancer Screening", E6631="Cost per service ($USD)"),
SUMIFS(COL!$E:$E,COL!$A:$A,C6631,COL!$G:$G,D6631),
IF(AND(A6631="Cervical Cancer Screening", E6631="Cost per service ($USD)"),
SUMIFS(CERV!$E:$E,CERV!$A:$A,C6631,CERV!$G:$G,D6631),
IF(AND(A6631="Cancer Screening for CKD patients", E6631="Cost per service ($USD)"),
SUMIFS(CANSCRN!$E:$E,CANSCRN!$A:$A,C6631,CANSCRN!$G:$G,D6631),
IF(AND(A6631="PSA Testing", E6631="Total Expenditure ($USD per 100,000 patients)"),
SUMIFS(PSA!$F:$F,PSA!$A:$A,C6631,PSA!$G:$G,D6631),
IF(AND(A6631="Colorectal Cancer Screening", E6631="Total Expenditure ($USD per 100,000 patients)"),
SUMIFS(COL!$F:$F,COL!$A:$A,C6631,COL!$G:$G,D6631),
IF(AND(A6631="Cervical Cancer Screening", E6631="Total Expenditure ($USD per 100,000 patients)"),
SUMIFS(CERV!$F:$F,CERV!$A:$A,C6631,CERV!$G:$G,D6631),
SUMIFS(CANSCRN!$F:$F,CANSCRN!$A:$A,C6631,CANSCRN!$G:$G,D6631))))))))))))</f>
        <v>104.9042857</v>
      </c>
    </row>
    <row r="6632" spans="1:6" x14ac:dyDescent="0.2">
      <c r="A6632" s="24" t="s">
        <v>107</v>
      </c>
      <c r="B6632" s="24" t="s">
        <v>101</v>
      </c>
      <c r="C6632" s="24" t="s">
        <v>72</v>
      </c>
      <c r="D6632" s="24">
        <v>2017</v>
      </c>
      <c r="E6632" s="24" t="s">
        <v>106</v>
      </c>
      <c r="F6632">
        <f>IF(AND(A6632="PSA Testing", E6632= "Utilization Rate (per 100,000 patients)"),
SUMIFS(PSA!$D:$D,PSA!$A:$A,C6632,PSA!$G:$G,D6632),
IF(AND(A6632="Colorectal Cancer Screening", E6632="Utilization Rate (per 100,000 patients)"),
SUMIFS(COL!$D:$D,COL!$A:$A,C6632,COL!$G:$G, D6632),
IF(AND(A6632="Cervical Cancer Screening", E6632="Utilization Rate (per 100,000 patients)"),
SUMIFS(CERV!$D:$D,CERV!$A:$A,C6632,CERV!$G:$G,D6632),
IF(AND(A6632="Cancer Screening for CKD patients", E6632="Utilization Rate (per 100,000 patients)"),
SUMIFS(CANSCRN!$D:$D,CANSCRN!$A:$A,C6632,CANSCRN!$G:$G,D6632),
IF(AND(A6632="PSA Testing", E6632="Cost per service ($USD)"),
SUMIFS(PSA!$E:$E,PSA!$A:$A,C6632,PSA!$G:$G,D6632),
IF(AND(A6632="Colorectal Cancer Screening", E6632="Cost per service ($USD)"),
SUMIFS(COL!$E:$E,COL!$A:$A,C6632,COL!$G:$G,D6632),
IF(AND(A6632="Cervical Cancer Screening", E6632="Cost per service ($USD)"),
SUMIFS(CERV!$E:$E,CERV!$A:$A,C6632,CERV!$G:$G,D6632),
IF(AND(A6632="Cancer Screening for CKD patients", E6632="Cost per service ($USD)"),
SUMIFS(CANSCRN!$E:$E,CANSCRN!$A:$A,C6632,CANSCRN!$G:$G,D6632),
IF(AND(A6632="PSA Testing", E6632="Total Expenditure ($USD per 100,000 patients)"),
SUMIFS(PSA!$F:$F,PSA!$A:$A,C6632,PSA!$G:$G,D6632),
IF(AND(A6632="Colorectal Cancer Screening", E6632="Total Expenditure ($USD per 100,000 patients)"),
SUMIFS(COL!$F:$F,COL!$A:$A,C6632,COL!$G:$G,D6632),
IF(AND(A6632="Cervical Cancer Screening", E6632="Total Expenditure ($USD per 100,000 patients)"),
SUMIFS(CERV!$F:$F,CERV!$A:$A,C6632,CERV!$G:$G,D6632),
SUMIFS(CANSCRN!$F:$F,CANSCRN!$A:$A,C6632,CANSCRN!$G:$G,D6632))))))))))))</f>
        <v>305.63749999999999</v>
      </c>
    </row>
    <row r="6633" spans="1:6" x14ac:dyDescent="0.2">
      <c r="A6633" s="24" t="s">
        <v>107</v>
      </c>
      <c r="B6633" s="24" t="s">
        <v>101</v>
      </c>
      <c r="C6633" s="24" t="s">
        <v>72</v>
      </c>
      <c r="D6633" s="24">
        <v>2018</v>
      </c>
      <c r="E6633" s="24" t="s">
        <v>106</v>
      </c>
      <c r="F6633">
        <f>IF(AND(A6633="PSA Testing", E6633= "Utilization Rate (per 100,000 patients)"),
SUMIFS(PSA!$D:$D,PSA!$A:$A,C6633,PSA!$G:$G,D6633),
IF(AND(A6633="Colorectal Cancer Screening", E6633="Utilization Rate (per 100,000 patients)"),
SUMIFS(COL!$D:$D,COL!$A:$A,C6633,COL!$G:$G, D6633),
IF(AND(A6633="Cervical Cancer Screening", E6633="Utilization Rate (per 100,000 patients)"),
SUMIFS(CERV!$D:$D,CERV!$A:$A,C6633,CERV!$G:$G,D6633),
IF(AND(A6633="Cancer Screening for CKD patients", E6633="Utilization Rate (per 100,000 patients)"),
SUMIFS(CANSCRN!$D:$D,CANSCRN!$A:$A,C6633,CANSCRN!$G:$G,D6633),
IF(AND(A6633="PSA Testing", E6633="Cost per service ($USD)"),
SUMIFS(PSA!$E:$E,PSA!$A:$A,C6633,PSA!$G:$G,D6633),
IF(AND(A6633="Colorectal Cancer Screening", E6633="Cost per service ($USD)"),
SUMIFS(COL!$E:$E,COL!$A:$A,C6633,COL!$G:$G,D6633),
IF(AND(A6633="Cervical Cancer Screening", E6633="Cost per service ($USD)"),
SUMIFS(CERV!$E:$E,CERV!$A:$A,C6633,CERV!$G:$G,D6633),
IF(AND(A6633="Cancer Screening for CKD patients", E6633="Cost per service ($USD)"),
SUMIFS(CANSCRN!$E:$E,CANSCRN!$A:$A,C6633,CANSCRN!$G:$G,D6633),
IF(AND(A6633="PSA Testing", E6633="Total Expenditure ($USD per 100,000 patients)"),
SUMIFS(PSA!$F:$F,PSA!$A:$A,C6633,PSA!$G:$G,D6633),
IF(AND(A6633="Colorectal Cancer Screening", E6633="Total Expenditure ($USD per 100,000 patients)"),
SUMIFS(COL!$F:$F,COL!$A:$A,C6633,COL!$G:$G,D6633),
IF(AND(A6633="Cervical Cancer Screening", E6633="Total Expenditure ($USD per 100,000 patients)"),
SUMIFS(CERV!$F:$F,CERV!$A:$A,C6633,CERV!$G:$G,D6633),
SUMIFS(CANSCRN!$F:$F,CANSCRN!$A:$A,C6633,CANSCRN!$G:$G,D6633))))))))))))</f>
        <v>0</v>
      </c>
    </row>
    <row r="6634" spans="1:6" x14ac:dyDescent="0.2">
      <c r="A6634" s="24" t="s">
        <v>107</v>
      </c>
      <c r="B6634" s="24" t="s">
        <v>101</v>
      </c>
      <c r="C6634" s="24" t="s">
        <v>72</v>
      </c>
      <c r="D6634" s="24">
        <v>2019</v>
      </c>
      <c r="E6634" s="24" t="s">
        <v>106</v>
      </c>
      <c r="F6634">
        <f>IF(AND(A6634="PSA Testing", E6634= "Utilization Rate (per 100,000 patients)"),
SUMIFS(PSA!$D:$D,PSA!$A:$A,C6634,PSA!$G:$G,D6634),
IF(AND(A6634="Colorectal Cancer Screening", E6634="Utilization Rate (per 100,000 patients)"),
SUMIFS(COL!$D:$D,COL!$A:$A,C6634,COL!$G:$G, D6634),
IF(AND(A6634="Cervical Cancer Screening", E6634="Utilization Rate (per 100,000 patients)"),
SUMIFS(CERV!$D:$D,CERV!$A:$A,C6634,CERV!$G:$G,D6634),
IF(AND(A6634="Cancer Screening for CKD patients", E6634="Utilization Rate (per 100,000 patients)"),
SUMIFS(CANSCRN!$D:$D,CANSCRN!$A:$A,C6634,CANSCRN!$G:$G,D6634),
IF(AND(A6634="PSA Testing", E6634="Cost per service ($USD)"),
SUMIFS(PSA!$E:$E,PSA!$A:$A,C6634,PSA!$G:$G,D6634),
IF(AND(A6634="Colorectal Cancer Screening", E6634="Cost per service ($USD)"),
SUMIFS(COL!$E:$E,COL!$A:$A,C6634,COL!$G:$G,D6634),
IF(AND(A6634="Cervical Cancer Screening", E6634="Cost per service ($USD)"),
SUMIFS(CERV!$E:$E,CERV!$A:$A,C6634,CERV!$G:$G,D6634),
IF(AND(A6634="Cancer Screening for CKD patients", E6634="Cost per service ($USD)"),
SUMIFS(CANSCRN!$E:$E,CANSCRN!$A:$A,C6634,CANSCRN!$G:$G,D6634),
IF(AND(A6634="PSA Testing", E6634="Total Expenditure ($USD per 100,000 patients)"),
SUMIFS(PSA!$F:$F,PSA!$A:$A,C6634,PSA!$G:$G,D6634),
IF(AND(A6634="Colorectal Cancer Screening", E6634="Total Expenditure ($USD per 100,000 patients)"),
SUMIFS(COL!$F:$F,COL!$A:$A,C6634,COL!$G:$G,D6634),
IF(AND(A6634="Cervical Cancer Screening", E6634="Total Expenditure ($USD per 100,000 patients)"),
SUMIFS(CERV!$F:$F,CERV!$A:$A,C6634,CERV!$G:$G,D6634),
SUMIFS(CANSCRN!$F:$F,CANSCRN!$A:$A,C6634,CANSCRN!$G:$G,D6634))))))))))))</f>
        <v>0</v>
      </c>
    </row>
    <row r="6635" spans="1:6" x14ac:dyDescent="0.2">
      <c r="A6635" s="24" t="s">
        <v>107</v>
      </c>
      <c r="B6635" s="24" t="s">
        <v>101</v>
      </c>
      <c r="C6635" s="24" t="s">
        <v>73</v>
      </c>
      <c r="D6635" s="24">
        <v>2009</v>
      </c>
      <c r="E6635" s="24" t="s">
        <v>106</v>
      </c>
      <c r="F6635">
        <f>IF(AND(A6635="PSA Testing", E6635= "Utilization Rate (per 100,000 patients)"),
SUMIFS(PSA!$D:$D,PSA!$A:$A,C6635,PSA!$G:$G,D6635),
IF(AND(A6635="Colorectal Cancer Screening", E6635="Utilization Rate (per 100,000 patients)"),
SUMIFS(COL!$D:$D,COL!$A:$A,C6635,COL!$G:$G, D6635),
IF(AND(A6635="Cervical Cancer Screening", E6635="Utilization Rate (per 100,000 patients)"),
SUMIFS(CERV!$D:$D,CERV!$A:$A,C6635,CERV!$G:$G,D6635),
IF(AND(A6635="Cancer Screening for CKD patients", E6635="Utilization Rate (per 100,000 patients)"),
SUMIFS(CANSCRN!$D:$D,CANSCRN!$A:$A,C6635,CANSCRN!$G:$G,D6635),
IF(AND(A6635="PSA Testing", E6635="Cost per service ($USD)"),
SUMIFS(PSA!$E:$E,PSA!$A:$A,C6635,PSA!$G:$G,D6635),
IF(AND(A6635="Colorectal Cancer Screening", E6635="Cost per service ($USD)"),
SUMIFS(COL!$E:$E,COL!$A:$A,C6635,COL!$G:$G,D6635),
IF(AND(A6635="Cervical Cancer Screening", E6635="Cost per service ($USD)"),
SUMIFS(CERV!$E:$E,CERV!$A:$A,C6635,CERV!$G:$G,D6635),
IF(AND(A6635="Cancer Screening for CKD patients", E6635="Cost per service ($USD)"),
SUMIFS(CANSCRN!$E:$E,CANSCRN!$A:$A,C6635,CANSCRN!$G:$G,D6635),
IF(AND(A6635="PSA Testing", E6635="Total Expenditure ($USD per 100,000 patients)"),
SUMIFS(PSA!$F:$F,PSA!$A:$A,C6635,PSA!$G:$G,D6635),
IF(AND(A6635="Colorectal Cancer Screening", E6635="Total Expenditure ($USD per 100,000 patients)"),
SUMIFS(COL!$F:$F,COL!$A:$A,C6635,COL!$G:$G,D6635),
IF(AND(A6635="Cervical Cancer Screening", E6635="Total Expenditure ($USD per 100,000 patients)"),
SUMIFS(CERV!$F:$F,CERV!$A:$A,C6635,CERV!$G:$G,D6635),
SUMIFS(CANSCRN!$F:$F,CANSCRN!$A:$A,C6635,CANSCRN!$G:$G,D6635))))))))))))</f>
        <v>97.450072460000001</v>
      </c>
    </row>
    <row r="6636" spans="1:6" x14ac:dyDescent="0.2">
      <c r="A6636" s="24" t="s">
        <v>107</v>
      </c>
      <c r="B6636" s="24" t="s">
        <v>101</v>
      </c>
      <c r="C6636" s="24" t="s">
        <v>73</v>
      </c>
      <c r="D6636" s="24">
        <v>2010</v>
      </c>
      <c r="E6636" s="24" t="s">
        <v>106</v>
      </c>
      <c r="F6636">
        <f>IF(AND(A6636="PSA Testing", E6636= "Utilization Rate (per 100,000 patients)"),
SUMIFS(PSA!$D:$D,PSA!$A:$A,C6636,PSA!$G:$G,D6636),
IF(AND(A6636="Colorectal Cancer Screening", E6636="Utilization Rate (per 100,000 patients)"),
SUMIFS(COL!$D:$D,COL!$A:$A,C6636,COL!$G:$G, D6636),
IF(AND(A6636="Cervical Cancer Screening", E6636="Utilization Rate (per 100,000 patients)"),
SUMIFS(CERV!$D:$D,CERV!$A:$A,C6636,CERV!$G:$G,D6636),
IF(AND(A6636="Cancer Screening for CKD patients", E6636="Utilization Rate (per 100,000 patients)"),
SUMIFS(CANSCRN!$D:$D,CANSCRN!$A:$A,C6636,CANSCRN!$G:$G,D6636),
IF(AND(A6636="PSA Testing", E6636="Cost per service ($USD)"),
SUMIFS(PSA!$E:$E,PSA!$A:$A,C6636,PSA!$G:$G,D6636),
IF(AND(A6636="Colorectal Cancer Screening", E6636="Cost per service ($USD)"),
SUMIFS(COL!$E:$E,COL!$A:$A,C6636,COL!$G:$G,D6636),
IF(AND(A6636="Cervical Cancer Screening", E6636="Cost per service ($USD)"),
SUMIFS(CERV!$E:$E,CERV!$A:$A,C6636,CERV!$G:$G,D6636),
IF(AND(A6636="Cancer Screening for CKD patients", E6636="Cost per service ($USD)"),
SUMIFS(CANSCRN!$E:$E,CANSCRN!$A:$A,C6636,CANSCRN!$G:$G,D6636),
IF(AND(A6636="PSA Testing", E6636="Total Expenditure ($USD per 100,000 patients)"),
SUMIFS(PSA!$F:$F,PSA!$A:$A,C6636,PSA!$G:$G,D6636),
IF(AND(A6636="Colorectal Cancer Screening", E6636="Total Expenditure ($USD per 100,000 patients)"),
SUMIFS(COL!$F:$F,COL!$A:$A,C6636,COL!$G:$G,D6636),
IF(AND(A6636="Cervical Cancer Screening", E6636="Total Expenditure ($USD per 100,000 patients)"),
SUMIFS(CERV!$F:$F,CERV!$A:$A,C6636,CERV!$G:$G,D6636),
SUMIFS(CANSCRN!$F:$F,CANSCRN!$A:$A,C6636,CANSCRN!$G:$G,D6636))))))))))))</f>
        <v>99.824180330000004</v>
      </c>
    </row>
    <row r="6637" spans="1:6" x14ac:dyDescent="0.2">
      <c r="A6637" s="24" t="s">
        <v>107</v>
      </c>
      <c r="B6637" s="24" t="s">
        <v>101</v>
      </c>
      <c r="C6637" s="24" t="s">
        <v>73</v>
      </c>
      <c r="D6637" s="24">
        <v>2011</v>
      </c>
      <c r="E6637" s="24" t="s">
        <v>106</v>
      </c>
      <c r="F6637">
        <f>IF(AND(A6637="PSA Testing", E6637= "Utilization Rate (per 100,000 patients)"),
SUMIFS(PSA!$D:$D,PSA!$A:$A,C6637,PSA!$G:$G,D6637),
IF(AND(A6637="Colorectal Cancer Screening", E6637="Utilization Rate (per 100,000 patients)"),
SUMIFS(COL!$D:$D,COL!$A:$A,C6637,COL!$G:$G, D6637),
IF(AND(A6637="Cervical Cancer Screening", E6637="Utilization Rate (per 100,000 patients)"),
SUMIFS(CERV!$D:$D,CERV!$A:$A,C6637,CERV!$G:$G,D6637),
IF(AND(A6637="Cancer Screening for CKD patients", E6637="Utilization Rate (per 100,000 patients)"),
SUMIFS(CANSCRN!$D:$D,CANSCRN!$A:$A,C6637,CANSCRN!$G:$G,D6637),
IF(AND(A6637="PSA Testing", E6637="Cost per service ($USD)"),
SUMIFS(PSA!$E:$E,PSA!$A:$A,C6637,PSA!$G:$G,D6637),
IF(AND(A6637="Colorectal Cancer Screening", E6637="Cost per service ($USD)"),
SUMIFS(COL!$E:$E,COL!$A:$A,C6637,COL!$G:$G,D6637),
IF(AND(A6637="Cervical Cancer Screening", E6637="Cost per service ($USD)"),
SUMIFS(CERV!$E:$E,CERV!$A:$A,C6637,CERV!$G:$G,D6637),
IF(AND(A6637="Cancer Screening for CKD patients", E6637="Cost per service ($USD)"),
SUMIFS(CANSCRN!$E:$E,CANSCRN!$A:$A,C6637,CANSCRN!$G:$G,D6637),
IF(AND(A6637="PSA Testing", E6637="Total Expenditure ($USD per 100,000 patients)"),
SUMIFS(PSA!$F:$F,PSA!$A:$A,C6637,PSA!$G:$G,D6637),
IF(AND(A6637="Colorectal Cancer Screening", E6637="Total Expenditure ($USD per 100,000 patients)"),
SUMIFS(COL!$F:$F,COL!$A:$A,C6637,COL!$G:$G,D6637),
IF(AND(A6637="Cervical Cancer Screening", E6637="Total Expenditure ($USD per 100,000 patients)"),
SUMIFS(CERV!$F:$F,CERV!$A:$A,C6637,CERV!$G:$G,D6637),
SUMIFS(CANSCRN!$F:$F,CANSCRN!$A:$A,C6637,CANSCRN!$G:$G,D6637))))))))))))</f>
        <v>87.974850750000002</v>
      </c>
    </row>
    <row r="6638" spans="1:6" x14ac:dyDescent="0.2">
      <c r="A6638" s="24" t="s">
        <v>107</v>
      </c>
      <c r="B6638" s="24" t="s">
        <v>101</v>
      </c>
      <c r="C6638" s="24" t="s">
        <v>73</v>
      </c>
      <c r="D6638" s="24">
        <v>2012</v>
      </c>
      <c r="E6638" s="24" t="s">
        <v>106</v>
      </c>
      <c r="F6638">
        <f>IF(AND(A6638="PSA Testing", E6638= "Utilization Rate (per 100,000 patients)"),
SUMIFS(PSA!$D:$D,PSA!$A:$A,C6638,PSA!$G:$G,D6638),
IF(AND(A6638="Colorectal Cancer Screening", E6638="Utilization Rate (per 100,000 patients)"),
SUMIFS(COL!$D:$D,COL!$A:$A,C6638,COL!$G:$G, D6638),
IF(AND(A6638="Cervical Cancer Screening", E6638="Utilization Rate (per 100,000 patients)"),
SUMIFS(CERV!$D:$D,CERV!$A:$A,C6638,CERV!$G:$G,D6638),
IF(AND(A6638="Cancer Screening for CKD patients", E6638="Utilization Rate (per 100,000 patients)"),
SUMIFS(CANSCRN!$D:$D,CANSCRN!$A:$A,C6638,CANSCRN!$G:$G,D6638),
IF(AND(A6638="PSA Testing", E6638="Cost per service ($USD)"),
SUMIFS(PSA!$E:$E,PSA!$A:$A,C6638,PSA!$G:$G,D6638),
IF(AND(A6638="Colorectal Cancer Screening", E6638="Cost per service ($USD)"),
SUMIFS(COL!$E:$E,COL!$A:$A,C6638,COL!$G:$G,D6638),
IF(AND(A6638="Cervical Cancer Screening", E6638="Cost per service ($USD)"),
SUMIFS(CERV!$E:$E,CERV!$A:$A,C6638,CERV!$G:$G,D6638),
IF(AND(A6638="Cancer Screening for CKD patients", E6638="Cost per service ($USD)"),
SUMIFS(CANSCRN!$E:$E,CANSCRN!$A:$A,C6638,CANSCRN!$G:$G,D6638),
IF(AND(A6638="PSA Testing", E6638="Total Expenditure ($USD per 100,000 patients)"),
SUMIFS(PSA!$F:$F,PSA!$A:$A,C6638,PSA!$G:$G,D6638),
IF(AND(A6638="Colorectal Cancer Screening", E6638="Total Expenditure ($USD per 100,000 patients)"),
SUMIFS(COL!$F:$F,COL!$A:$A,C6638,COL!$G:$G,D6638),
IF(AND(A6638="Cervical Cancer Screening", E6638="Total Expenditure ($USD per 100,000 patients)"),
SUMIFS(CERV!$F:$F,CERV!$A:$A,C6638,CERV!$G:$G,D6638),
SUMIFS(CANSCRN!$F:$F,CANSCRN!$A:$A,C6638,CANSCRN!$G:$G,D6638))))))))))))</f>
        <v>79.970808079999998</v>
      </c>
    </row>
    <row r="6639" spans="1:6" x14ac:dyDescent="0.2">
      <c r="A6639" s="24" t="s">
        <v>107</v>
      </c>
      <c r="B6639" s="24" t="s">
        <v>101</v>
      </c>
      <c r="C6639" s="24" t="s">
        <v>73</v>
      </c>
      <c r="D6639" s="24">
        <v>2013</v>
      </c>
      <c r="E6639" s="24" t="s">
        <v>106</v>
      </c>
      <c r="F6639">
        <f>IF(AND(A6639="PSA Testing", E6639= "Utilization Rate (per 100,000 patients)"),
SUMIFS(PSA!$D:$D,PSA!$A:$A,C6639,PSA!$G:$G,D6639),
IF(AND(A6639="Colorectal Cancer Screening", E6639="Utilization Rate (per 100,000 patients)"),
SUMIFS(COL!$D:$D,COL!$A:$A,C6639,COL!$G:$G, D6639),
IF(AND(A6639="Cervical Cancer Screening", E6639="Utilization Rate (per 100,000 patients)"),
SUMIFS(CERV!$D:$D,CERV!$A:$A,C6639,CERV!$G:$G,D6639),
IF(AND(A6639="Cancer Screening for CKD patients", E6639="Utilization Rate (per 100,000 patients)"),
SUMIFS(CANSCRN!$D:$D,CANSCRN!$A:$A,C6639,CANSCRN!$G:$G,D6639),
IF(AND(A6639="PSA Testing", E6639="Cost per service ($USD)"),
SUMIFS(PSA!$E:$E,PSA!$A:$A,C6639,PSA!$G:$G,D6639),
IF(AND(A6639="Colorectal Cancer Screening", E6639="Cost per service ($USD)"),
SUMIFS(COL!$E:$E,COL!$A:$A,C6639,COL!$G:$G,D6639),
IF(AND(A6639="Cervical Cancer Screening", E6639="Cost per service ($USD)"),
SUMIFS(CERV!$E:$E,CERV!$A:$A,C6639,CERV!$G:$G,D6639),
IF(AND(A6639="Cancer Screening for CKD patients", E6639="Cost per service ($USD)"),
SUMIFS(CANSCRN!$E:$E,CANSCRN!$A:$A,C6639,CANSCRN!$G:$G,D6639),
IF(AND(A6639="PSA Testing", E6639="Total Expenditure ($USD per 100,000 patients)"),
SUMIFS(PSA!$F:$F,PSA!$A:$A,C6639,PSA!$G:$G,D6639),
IF(AND(A6639="Colorectal Cancer Screening", E6639="Total Expenditure ($USD per 100,000 patients)"),
SUMIFS(COL!$F:$F,COL!$A:$A,C6639,COL!$G:$G,D6639),
IF(AND(A6639="Cervical Cancer Screening", E6639="Total Expenditure ($USD per 100,000 patients)"),
SUMIFS(CERV!$F:$F,CERV!$A:$A,C6639,CERV!$G:$G,D6639),
SUMIFS(CANSCRN!$F:$F,CANSCRN!$A:$A,C6639,CANSCRN!$G:$G,D6639))))))))))))</f>
        <v>87.466999999999999</v>
      </c>
    </row>
    <row r="6640" spans="1:6" x14ac:dyDescent="0.2">
      <c r="A6640" s="24" t="s">
        <v>107</v>
      </c>
      <c r="B6640" s="24" t="s">
        <v>101</v>
      </c>
      <c r="C6640" s="24" t="s">
        <v>73</v>
      </c>
      <c r="D6640" s="24">
        <v>2014</v>
      </c>
      <c r="E6640" s="24" t="s">
        <v>106</v>
      </c>
      <c r="F6640">
        <f>IF(AND(A6640="PSA Testing", E6640= "Utilization Rate (per 100,000 patients)"),
SUMIFS(PSA!$D:$D,PSA!$A:$A,C6640,PSA!$G:$G,D6640),
IF(AND(A6640="Colorectal Cancer Screening", E6640="Utilization Rate (per 100,000 patients)"),
SUMIFS(COL!$D:$D,COL!$A:$A,C6640,COL!$G:$G, D6640),
IF(AND(A6640="Cervical Cancer Screening", E6640="Utilization Rate (per 100,000 patients)"),
SUMIFS(CERV!$D:$D,CERV!$A:$A,C6640,CERV!$G:$G,D6640),
IF(AND(A6640="Cancer Screening for CKD patients", E6640="Utilization Rate (per 100,000 patients)"),
SUMIFS(CANSCRN!$D:$D,CANSCRN!$A:$A,C6640,CANSCRN!$G:$G,D6640),
IF(AND(A6640="PSA Testing", E6640="Cost per service ($USD)"),
SUMIFS(PSA!$E:$E,PSA!$A:$A,C6640,PSA!$G:$G,D6640),
IF(AND(A6640="Colorectal Cancer Screening", E6640="Cost per service ($USD)"),
SUMIFS(COL!$E:$E,COL!$A:$A,C6640,COL!$G:$G,D6640),
IF(AND(A6640="Cervical Cancer Screening", E6640="Cost per service ($USD)"),
SUMIFS(CERV!$E:$E,CERV!$A:$A,C6640,CERV!$G:$G,D6640),
IF(AND(A6640="Cancer Screening for CKD patients", E6640="Cost per service ($USD)"),
SUMIFS(CANSCRN!$E:$E,CANSCRN!$A:$A,C6640,CANSCRN!$G:$G,D6640),
IF(AND(A6640="PSA Testing", E6640="Total Expenditure ($USD per 100,000 patients)"),
SUMIFS(PSA!$F:$F,PSA!$A:$A,C6640,PSA!$G:$G,D6640),
IF(AND(A6640="Colorectal Cancer Screening", E6640="Total Expenditure ($USD per 100,000 patients)"),
SUMIFS(COL!$F:$F,COL!$A:$A,C6640,COL!$G:$G,D6640),
IF(AND(A6640="Cervical Cancer Screening", E6640="Total Expenditure ($USD per 100,000 patients)"),
SUMIFS(CERV!$F:$F,CERV!$A:$A,C6640,CERV!$G:$G,D6640),
SUMIFS(CANSCRN!$F:$F,CANSCRN!$A:$A,C6640,CANSCRN!$G:$G,D6640))))))))))))</f>
        <v>107.8286301</v>
      </c>
    </row>
    <row r="6641" spans="1:6" x14ac:dyDescent="0.2">
      <c r="A6641" s="24" t="s">
        <v>107</v>
      </c>
      <c r="B6641" s="24" t="s">
        <v>101</v>
      </c>
      <c r="C6641" s="24" t="s">
        <v>73</v>
      </c>
      <c r="D6641" s="24">
        <v>2015</v>
      </c>
      <c r="E6641" s="24" t="s">
        <v>106</v>
      </c>
      <c r="F6641">
        <f>IF(AND(A6641="PSA Testing", E6641= "Utilization Rate (per 100,000 patients)"),
SUMIFS(PSA!$D:$D,PSA!$A:$A,C6641,PSA!$G:$G,D6641),
IF(AND(A6641="Colorectal Cancer Screening", E6641="Utilization Rate (per 100,000 patients)"),
SUMIFS(COL!$D:$D,COL!$A:$A,C6641,COL!$G:$G, D6641),
IF(AND(A6641="Cervical Cancer Screening", E6641="Utilization Rate (per 100,000 patients)"),
SUMIFS(CERV!$D:$D,CERV!$A:$A,C6641,CERV!$G:$G,D6641),
IF(AND(A6641="Cancer Screening for CKD patients", E6641="Utilization Rate (per 100,000 patients)"),
SUMIFS(CANSCRN!$D:$D,CANSCRN!$A:$A,C6641,CANSCRN!$G:$G,D6641),
IF(AND(A6641="PSA Testing", E6641="Cost per service ($USD)"),
SUMIFS(PSA!$E:$E,PSA!$A:$A,C6641,PSA!$G:$G,D6641),
IF(AND(A6641="Colorectal Cancer Screening", E6641="Cost per service ($USD)"),
SUMIFS(COL!$E:$E,COL!$A:$A,C6641,COL!$G:$G,D6641),
IF(AND(A6641="Cervical Cancer Screening", E6641="Cost per service ($USD)"),
SUMIFS(CERV!$E:$E,CERV!$A:$A,C6641,CERV!$G:$G,D6641),
IF(AND(A6641="Cancer Screening for CKD patients", E6641="Cost per service ($USD)"),
SUMIFS(CANSCRN!$E:$E,CANSCRN!$A:$A,C6641,CANSCRN!$G:$G,D6641),
IF(AND(A6641="PSA Testing", E6641="Total Expenditure ($USD per 100,000 patients)"),
SUMIFS(PSA!$F:$F,PSA!$A:$A,C6641,PSA!$G:$G,D6641),
IF(AND(A6641="Colorectal Cancer Screening", E6641="Total Expenditure ($USD per 100,000 patients)"),
SUMIFS(COL!$F:$F,COL!$A:$A,C6641,COL!$G:$G,D6641),
IF(AND(A6641="Cervical Cancer Screening", E6641="Total Expenditure ($USD per 100,000 patients)"),
SUMIFS(CERV!$F:$F,CERV!$A:$A,C6641,CERV!$G:$G,D6641),
SUMIFS(CANSCRN!$F:$F,CANSCRN!$A:$A,C6641,CANSCRN!$G:$G,D6641))))))))))))</f>
        <v>149.64147539999999</v>
      </c>
    </row>
    <row r="6642" spans="1:6" x14ac:dyDescent="0.2">
      <c r="A6642" s="24" t="s">
        <v>107</v>
      </c>
      <c r="B6642" s="24" t="s">
        <v>101</v>
      </c>
      <c r="C6642" s="24" t="s">
        <v>73</v>
      </c>
      <c r="D6642" s="24">
        <v>2016</v>
      </c>
      <c r="E6642" s="24" t="s">
        <v>106</v>
      </c>
      <c r="F6642">
        <f>IF(AND(A6642="PSA Testing", E6642= "Utilization Rate (per 100,000 patients)"),
SUMIFS(PSA!$D:$D,PSA!$A:$A,C6642,PSA!$G:$G,D6642),
IF(AND(A6642="Colorectal Cancer Screening", E6642="Utilization Rate (per 100,000 patients)"),
SUMIFS(COL!$D:$D,COL!$A:$A,C6642,COL!$G:$G, D6642),
IF(AND(A6642="Cervical Cancer Screening", E6642="Utilization Rate (per 100,000 patients)"),
SUMIFS(CERV!$D:$D,CERV!$A:$A,C6642,CERV!$G:$G,D6642),
IF(AND(A6642="Cancer Screening for CKD patients", E6642="Utilization Rate (per 100,000 patients)"),
SUMIFS(CANSCRN!$D:$D,CANSCRN!$A:$A,C6642,CANSCRN!$G:$G,D6642),
IF(AND(A6642="PSA Testing", E6642="Cost per service ($USD)"),
SUMIFS(PSA!$E:$E,PSA!$A:$A,C6642,PSA!$G:$G,D6642),
IF(AND(A6642="Colorectal Cancer Screening", E6642="Cost per service ($USD)"),
SUMIFS(COL!$E:$E,COL!$A:$A,C6642,COL!$G:$G,D6642),
IF(AND(A6642="Cervical Cancer Screening", E6642="Cost per service ($USD)"),
SUMIFS(CERV!$E:$E,CERV!$A:$A,C6642,CERV!$G:$G,D6642),
IF(AND(A6642="Cancer Screening for CKD patients", E6642="Cost per service ($USD)"),
SUMIFS(CANSCRN!$E:$E,CANSCRN!$A:$A,C6642,CANSCRN!$G:$G,D6642),
IF(AND(A6642="PSA Testing", E6642="Total Expenditure ($USD per 100,000 patients)"),
SUMIFS(PSA!$F:$F,PSA!$A:$A,C6642,PSA!$G:$G,D6642),
IF(AND(A6642="Colorectal Cancer Screening", E6642="Total Expenditure ($USD per 100,000 patients)"),
SUMIFS(COL!$F:$F,COL!$A:$A,C6642,COL!$G:$G,D6642),
IF(AND(A6642="Cervical Cancer Screening", E6642="Total Expenditure ($USD per 100,000 patients)"),
SUMIFS(CERV!$F:$F,CERV!$A:$A,C6642,CERV!$G:$G,D6642),
SUMIFS(CANSCRN!$F:$F,CANSCRN!$A:$A,C6642,CANSCRN!$G:$G,D6642))))))))))))</f>
        <v>65.131041670000002</v>
      </c>
    </row>
    <row r="6643" spans="1:6" x14ac:dyDescent="0.2">
      <c r="A6643" s="24" t="s">
        <v>107</v>
      </c>
      <c r="B6643" s="24" t="s">
        <v>101</v>
      </c>
      <c r="C6643" s="24" t="s">
        <v>73</v>
      </c>
      <c r="D6643" s="24">
        <v>2017</v>
      </c>
      <c r="E6643" s="24" t="s">
        <v>106</v>
      </c>
      <c r="F6643">
        <f>IF(AND(A6643="PSA Testing", E6643= "Utilization Rate (per 100,000 patients)"),
SUMIFS(PSA!$D:$D,PSA!$A:$A,C6643,PSA!$G:$G,D6643),
IF(AND(A6643="Colorectal Cancer Screening", E6643="Utilization Rate (per 100,000 patients)"),
SUMIFS(COL!$D:$D,COL!$A:$A,C6643,COL!$G:$G, D6643),
IF(AND(A6643="Cervical Cancer Screening", E6643="Utilization Rate (per 100,000 patients)"),
SUMIFS(CERV!$D:$D,CERV!$A:$A,C6643,CERV!$G:$G,D6643),
IF(AND(A6643="Cancer Screening for CKD patients", E6643="Utilization Rate (per 100,000 patients)"),
SUMIFS(CANSCRN!$D:$D,CANSCRN!$A:$A,C6643,CANSCRN!$G:$G,D6643),
IF(AND(A6643="PSA Testing", E6643="Cost per service ($USD)"),
SUMIFS(PSA!$E:$E,PSA!$A:$A,C6643,PSA!$G:$G,D6643),
IF(AND(A6643="Colorectal Cancer Screening", E6643="Cost per service ($USD)"),
SUMIFS(COL!$E:$E,COL!$A:$A,C6643,COL!$G:$G,D6643),
IF(AND(A6643="Cervical Cancer Screening", E6643="Cost per service ($USD)"),
SUMIFS(CERV!$E:$E,CERV!$A:$A,C6643,CERV!$G:$G,D6643),
IF(AND(A6643="Cancer Screening for CKD patients", E6643="Cost per service ($USD)"),
SUMIFS(CANSCRN!$E:$E,CANSCRN!$A:$A,C6643,CANSCRN!$G:$G,D6643),
IF(AND(A6643="PSA Testing", E6643="Total Expenditure ($USD per 100,000 patients)"),
SUMIFS(PSA!$F:$F,PSA!$A:$A,C6643,PSA!$G:$G,D6643),
IF(AND(A6643="Colorectal Cancer Screening", E6643="Total Expenditure ($USD per 100,000 patients)"),
SUMIFS(COL!$F:$F,COL!$A:$A,C6643,COL!$G:$G,D6643),
IF(AND(A6643="Cervical Cancer Screening", E6643="Total Expenditure ($USD per 100,000 patients)"),
SUMIFS(CERV!$F:$F,CERV!$A:$A,C6643,CERV!$G:$G,D6643),
SUMIFS(CANSCRN!$F:$F,CANSCRN!$A:$A,C6643,CANSCRN!$G:$G,D6643))))))))))))</f>
        <v>154.10101689999999</v>
      </c>
    </row>
    <row r="6644" spans="1:6" x14ac:dyDescent="0.2">
      <c r="A6644" s="24" t="s">
        <v>107</v>
      </c>
      <c r="B6644" s="24" t="s">
        <v>101</v>
      </c>
      <c r="C6644" s="24" t="s">
        <v>73</v>
      </c>
      <c r="D6644" s="24">
        <v>2018</v>
      </c>
      <c r="E6644" s="24" t="s">
        <v>106</v>
      </c>
      <c r="F6644">
        <f>IF(AND(A6644="PSA Testing", E6644= "Utilization Rate (per 100,000 patients)"),
SUMIFS(PSA!$D:$D,PSA!$A:$A,C6644,PSA!$G:$G,D6644),
IF(AND(A6644="Colorectal Cancer Screening", E6644="Utilization Rate (per 100,000 patients)"),
SUMIFS(COL!$D:$D,COL!$A:$A,C6644,COL!$G:$G, D6644),
IF(AND(A6644="Cervical Cancer Screening", E6644="Utilization Rate (per 100,000 patients)"),
SUMIFS(CERV!$D:$D,CERV!$A:$A,C6644,CERV!$G:$G,D6644),
IF(AND(A6644="Cancer Screening for CKD patients", E6644="Utilization Rate (per 100,000 patients)"),
SUMIFS(CANSCRN!$D:$D,CANSCRN!$A:$A,C6644,CANSCRN!$G:$G,D6644),
IF(AND(A6644="PSA Testing", E6644="Cost per service ($USD)"),
SUMIFS(PSA!$E:$E,PSA!$A:$A,C6644,PSA!$G:$G,D6644),
IF(AND(A6644="Colorectal Cancer Screening", E6644="Cost per service ($USD)"),
SUMIFS(COL!$E:$E,COL!$A:$A,C6644,COL!$G:$G,D6644),
IF(AND(A6644="Cervical Cancer Screening", E6644="Cost per service ($USD)"),
SUMIFS(CERV!$E:$E,CERV!$A:$A,C6644,CERV!$G:$G,D6644),
IF(AND(A6644="Cancer Screening for CKD patients", E6644="Cost per service ($USD)"),
SUMIFS(CANSCRN!$E:$E,CANSCRN!$A:$A,C6644,CANSCRN!$G:$G,D6644),
IF(AND(A6644="PSA Testing", E6644="Total Expenditure ($USD per 100,000 patients)"),
SUMIFS(PSA!$F:$F,PSA!$A:$A,C6644,PSA!$G:$G,D6644),
IF(AND(A6644="Colorectal Cancer Screening", E6644="Total Expenditure ($USD per 100,000 patients)"),
SUMIFS(COL!$F:$F,COL!$A:$A,C6644,COL!$G:$G,D6644),
IF(AND(A6644="Cervical Cancer Screening", E6644="Total Expenditure ($USD per 100,000 patients)"),
SUMIFS(CERV!$F:$F,CERV!$A:$A,C6644,CERV!$G:$G,D6644),
SUMIFS(CANSCRN!$F:$F,CANSCRN!$A:$A,C6644,CANSCRN!$G:$G,D6644))))))))))))</f>
        <v>144.97</v>
      </c>
    </row>
    <row r="6645" spans="1:6" x14ac:dyDescent="0.2">
      <c r="A6645" s="24" t="s">
        <v>107</v>
      </c>
      <c r="B6645" s="24" t="s">
        <v>101</v>
      </c>
      <c r="C6645" s="24" t="s">
        <v>73</v>
      </c>
      <c r="D6645" s="24">
        <v>2019</v>
      </c>
      <c r="E6645" s="24" t="s">
        <v>106</v>
      </c>
      <c r="F6645">
        <f>IF(AND(A6645="PSA Testing", E6645= "Utilization Rate (per 100,000 patients)"),
SUMIFS(PSA!$D:$D,PSA!$A:$A,C6645,PSA!$G:$G,D6645),
IF(AND(A6645="Colorectal Cancer Screening", E6645="Utilization Rate (per 100,000 patients)"),
SUMIFS(COL!$D:$D,COL!$A:$A,C6645,COL!$G:$G, D6645),
IF(AND(A6645="Cervical Cancer Screening", E6645="Utilization Rate (per 100,000 patients)"),
SUMIFS(CERV!$D:$D,CERV!$A:$A,C6645,CERV!$G:$G,D6645),
IF(AND(A6645="Cancer Screening for CKD patients", E6645="Utilization Rate (per 100,000 patients)"),
SUMIFS(CANSCRN!$D:$D,CANSCRN!$A:$A,C6645,CANSCRN!$G:$G,D6645),
IF(AND(A6645="PSA Testing", E6645="Cost per service ($USD)"),
SUMIFS(PSA!$E:$E,PSA!$A:$A,C6645,PSA!$G:$G,D6645),
IF(AND(A6645="Colorectal Cancer Screening", E6645="Cost per service ($USD)"),
SUMIFS(COL!$E:$E,COL!$A:$A,C6645,COL!$G:$G,D6645),
IF(AND(A6645="Cervical Cancer Screening", E6645="Cost per service ($USD)"),
SUMIFS(CERV!$E:$E,CERV!$A:$A,C6645,CERV!$G:$G,D6645),
IF(AND(A6645="Cancer Screening for CKD patients", E6645="Cost per service ($USD)"),
SUMIFS(CANSCRN!$E:$E,CANSCRN!$A:$A,C6645,CANSCRN!$G:$G,D6645),
IF(AND(A6645="PSA Testing", E6645="Total Expenditure ($USD per 100,000 patients)"),
SUMIFS(PSA!$F:$F,PSA!$A:$A,C6645,PSA!$G:$G,D6645),
IF(AND(A6645="Colorectal Cancer Screening", E6645="Total Expenditure ($USD per 100,000 patients)"),
SUMIFS(COL!$F:$F,COL!$A:$A,C6645,COL!$G:$G,D6645),
IF(AND(A6645="Cervical Cancer Screening", E6645="Total Expenditure ($USD per 100,000 patients)"),
SUMIFS(CERV!$F:$F,CERV!$A:$A,C6645,CERV!$G:$G,D6645),
SUMIFS(CANSCRN!$F:$F,CANSCRN!$A:$A,C6645,CANSCRN!$G:$G,D6645))))))))))))</f>
        <v>129.18666669999999</v>
      </c>
    </row>
    <row r="6646" spans="1:6" x14ac:dyDescent="0.2">
      <c r="A6646" s="24" t="s">
        <v>107</v>
      </c>
      <c r="B6646" s="24" t="s">
        <v>101</v>
      </c>
      <c r="C6646" s="24" t="s">
        <v>74</v>
      </c>
      <c r="D6646" s="24">
        <v>2009</v>
      </c>
      <c r="E6646" s="24" t="s">
        <v>106</v>
      </c>
      <c r="F6646">
        <f>IF(AND(A6646="PSA Testing", E6646= "Utilization Rate (per 100,000 patients)"),
SUMIFS(PSA!$D:$D,PSA!$A:$A,C6646,PSA!$G:$G,D6646),
IF(AND(A6646="Colorectal Cancer Screening", E6646="Utilization Rate (per 100,000 patients)"),
SUMIFS(COL!$D:$D,COL!$A:$A,C6646,COL!$G:$G, D6646),
IF(AND(A6646="Cervical Cancer Screening", E6646="Utilization Rate (per 100,000 patients)"),
SUMIFS(CERV!$D:$D,CERV!$A:$A,C6646,CERV!$G:$G,D6646),
IF(AND(A6646="Cancer Screening for CKD patients", E6646="Utilization Rate (per 100,000 patients)"),
SUMIFS(CANSCRN!$D:$D,CANSCRN!$A:$A,C6646,CANSCRN!$G:$G,D6646),
IF(AND(A6646="PSA Testing", E6646="Cost per service ($USD)"),
SUMIFS(PSA!$E:$E,PSA!$A:$A,C6646,PSA!$G:$G,D6646),
IF(AND(A6646="Colorectal Cancer Screening", E6646="Cost per service ($USD)"),
SUMIFS(COL!$E:$E,COL!$A:$A,C6646,COL!$G:$G,D6646),
IF(AND(A6646="Cervical Cancer Screening", E6646="Cost per service ($USD)"),
SUMIFS(CERV!$E:$E,CERV!$A:$A,C6646,CERV!$G:$G,D6646),
IF(AND(A6646="Cancer Screening for CKD patients", E6646="Cost per service ($USD)"),
SUMIFS(CANSCRN!$E:$E,CANSCRN!$A:$A,C6646,CANSCRN!$G:$G,D6646),
IF(AND(A6646="PSA Testing", E6646="Total Expenditure ($USD per 100,000 patients)"),
SUMIFS(PSA!$F:$F,PSA!$A:$A,C6646,PSA!$G:$G,D6646),
IF(AND(A6646="Colorectal Cancer Screening", E6646="Total Expenditure ($USD per 100,000 patients)"),
SUMIFS(COL!$F:$F,COL!$A:$A,C6646,COL!$G:$G,D6646),
IF(AND(A6646="Cervical Cancer Screening", E6646="Total Expenditure ($USD per 100,000 patients)"),
SUMIFS(CERV!$F:$F,CERV!$A:$A,C6646,CERV!$G:$G,D6646),
SUMIFS(CANSCRN!$F:$F,CANSCRN!$A:$A,C6646,CANSCRN!$G:$G,D6646))))))))))))</f>
        <v>93.325240809999997</v>
      </c>
    </row>
    <row r="6647" spans="1:6" x14ac:dyDescent="0.2">
      <c r="A6647" s="24" t="s">
        <v>107</v>
      </c>
      <c r="B6647" s="24" t="s">
        <v>101</v>
      </c>
      <c r="C6647" s="24" t="s">
        <v>74</v>
      </c>
      <c r="D6647" s="24">
        <v>2010</v>
      </c>
      <c r="E6647" s="24" t="s">
        <v>106</v>
      </c>
      <c r="F6647">
        <f>IF(AND(A6647="PSA Testing", E6647= "Utilization Rate (per 100,000 patients)"),
SUMIFS(PSA!$D:$D,PSA!$A:$A,C6647,PSA!$G:$G,D6647),
IF(AND(A6647="Colorectal Cancer Screening", E6647="Utilization Rate (per 100,000 patients)"),
SUMIFS(COL!$D:$D,COL!$A:$A,C6647,COL!$G:$G, D6647),
IF(AND(A6647="Cervical Cancer Screening", E6647="Utilization Rate (per 100,000 patients)"),
SUMIFS(CERV!$D:$D,CERV!$A:$A,C6647,CERV!$G:$G,D6647),
IF(AND(A6647="Cancer Screening for CKD patients", E6647="Utilization Rate (per 100,000 patients)"),
SUMIFS(CANSCRN!$D:$D,CANSCRN!$A:$A,C6647,CANSCRN!$G:$G,D6647),
IF(AND(A6647="PSA Testing", E6647="Cost per service ($USD)"),
SUMIFS(PSA!$E:$E,PSA!$A:$A,C6647,PSA!$G:$G,D6647),
IF(AND(A6647="Colorectal Cancer Screening", E6647="Cost per service ($USD)"),
SUMIFS(COL!$E:$E,COL!$A:$A,C6647,COL!$G:$G,D6647),
IF(AND(A6647="Cervical Cancer Screening", E6647="Cost per service ($USD)"),
SUMIFS(CERV!$E:$E,CERV!$A:$A,C6647,CERV!$G:$G,D6647),
IF(AND(A6647="Cancer Screening for CKD patients", E6647="Cost per service ($USD)"),
SUMIFS(CANSCRN!$E:$E,CANSCRN!$A:$A,C6647,CANSCRN!$G:$G,D6647),
IF(AND(A6647="PSA Testing", E6647="Total Expenditure ($USD per 100,000 patients)"),
SUMIFS(PSA!$F:$F,PSA!$A:$A,C6647,PSA!$G:$G,D6647),
IF(AND(A6647="Colorectal Cancer Screening", E6647="Total Expenditure ($USD per 100,000 patients)"),
SUMIFS(COL!$F:$F,COL!$A:$A,C6647,COL!$G:$G,D6647),
IF(AND(A6647="Cervical Cancer Screening", E6647="Total Expenditure ($USD per 100,000 patients)"),
SUMIFS(CERV!$F:$F,CERV!$A:$A,C6647,CERV!$G:$G,D6647),
SUMIFS(CANSCRN!$F:$F,CANSCRN!$A:$A,C6647,CANSCRN!$G:$G,D6647))))))))))))</f>
        <v>92.108259259999997</v>
      </c>
    </row>
    <row r="6648" spans="1:6" x14ac:dyDescent="0.2">
      <c r="A6648" s="24" t="s">
        <v>107</v>
      </c>
      <c r="B6648" s="24" t="s">
        <v>101</v>
      </c>
      <c r="C6648" s="24" t="s">
        <v>74</v>
      </c>
      <c r="D6648" s="24">
        <v>2011</v>
      </c>
      <c r="E6648" s="24" t="s">
        <v>106</v>
      </c>
      <c r="F6648">
        <f>IF(AND(A6648="PSA Testing", E6648= "Utilization Rate (per 100,000 patients)"),
SUMIFS(PSA!$D:$D,PSA!$A:$A,C6648,PSA!$G:$G,D6648),
IF(AND(A6648="Colorectal Cancer Screening", E6648="Utilization Rate (per 100,000 patients)"),
SUMIFS(COL!$D:$D,COL!$A:$A,C6648,COL!$G:$G, D6648),
IF(AND(A6648="Cervical Cancer Screening", E6648="Utilization Rate (per 100,000 patients)"),
SUMIFS(CERV!$D:$D,CERV!$A:$A,C6648,CERV!$G:$G,D6648),
IF(AND(A6648="Cancer Screening for CKD patients", E6648="Utilization Rate (per 100,000 patients)"),
SUMIFS(CANSCRN!$D:$D,CANSCRN!$A:$A,C6648,CANSCRN!$G:$G,D6648),
IF(AND(A6648="PSA Testing", E6648="Cost per service ($USD)"),
SUMIFS(PSA!$E:$E,PSA!$A:$A,C6648,PSA!$G:$G,D6648),
IF(AND(A6648="Colorectal Cancer Screening", E6648="Cost per service ($USD)"),
SUMIFS(COL!$E:$E,COL!$A:$A,C6648,COL!$G:$G,D6648),
IF(AND(A6648="Cervical Cancer Screening", E6648="Cost per service ($USD)"),
SUMIFS(CERV!$E:$E,CERV!$A:$A,C6648,CERV!$G:$G,D6648),
IF(AND(A6648="Cancer Screening for CKD patients", E6648="Cost per service ($USD)"),
SUMIFS(CANSCRN!$E:$E,CANSCRN!$A:$A,C6648,CANSCRN!$G:$G,D6648),
IF(AND(A6648="PSA Testing", E6648="Total Expenditure ($USD per 100,000 patients)"),
SUMIFS(PSA!$F:$F,PSA!$A:$A,C6648,PSA!$G:$G,D6648),
IF(AND(A6648="Colorectal Cancer Screening", E6648="Total Expenditure ($USD per 100,000 patients)"),
SUMIFS(COL!$F:$F,COL!$A:$A,C6648,COL!$G:$G,D6648),
IF(AND(A6648="Cervical Cancer Screening", E6648="Total Expenditure ($USD per 100,000 patients)"),
SUMIFS(CERV!$F:$F,CERV!$A:$A,C6648,CERV!$G:$G,D6648),
SUMIFS(CANSCRN!$F:$F,CANSCRN!$A:$A,C6648,CANSCRN!$G:$G,D6648))))))))))))</f>
        <v>103.84884150000001</v>
      </c>
    </row>
    <row r="6649" spans="1:6" x14ac:dyDescent="0.2">
      <c r="A6649" s="24" t="s">
        <v>107</v>
      </c>
      <c r="B6649" s="24" t="s">
        <v>101</v>
      </c>
      <c r="C6649" s="24" t="s">
        <v>74</v>
      </c>
      <c r="D6649" s="24">
        <v>2012</v>
      </c>
      <c r="E6649" s="24" t="s">
        <v>106</v>
      </c>
      <c r="F6649">
        <f>IF(AND(A6649="PSA Testing", E6649= "Utilization Rate (per 100,000 patients)"),
SUMIFS(PSA!$D:$D,PSA!$A:$A,C6649,PSA!$G:$G,D6649),
IF(AND(A6649="Colorectal Cancer Screening", E6649="Utilization Rate (per 100,000 patients)"),
SUMIFS(COL!$D:$D,COL!$A:$A,C6649,COL!$G:$G, D6649),
IF(AND(A6649="Cervical Cancer Screening", E6649="Utilization Rate (per 100,000 patients)"),
SUMIFS(CERV!$D:$D,CERV!$A:$A,C6649,CERV!$G:$G,D6649),
IF(AND(A6649="Cancer Screening for CKD patients", E6649="Utilization Rate (per 100,000 patients)"),
SUMIFS(CANSCRN!$D:$D,CANSCRN!$A:$A,C6649,CANSCRN!$G:$G,D6649),
IF(AND(A6649="PSA Testing", E6649="Cost per service ($USD)"),
SUMIFS(PSA!$E:$E,PSA!$A:$A,C6649,PSA!$G:$G,D6649),
IF(AND(A6649="Colorectal Cancer Screening", E6649="Cost per service ($USD)"),
SUMIFS(COL!$E:$E,COL!$A:$A,C6649,COL!$G:$G,D6649),
IF(AND(A6649="Cervical Cancer Screening", E6649="Cost per service ($USD)"),
SUMIFS(CERV!$E:$E,CERV!$A:$A,C6649,CERV!$G:$G,D6649),
IF(AND(A6649="Cancer Screening for CKD patients", E6649="Cost per service ($USD)"),
SUMIFS(CANSCRN!$E:$E,CANSCRN!$A:$A,C6649,CANSCRN!$G:$G,D6649),
IF(AND(A6649="PSA Testing", E6649="Total Expenditure ($USD per 100,000 patients)"),
SUMIFS(PSA!$F:$F,PSA!$A:$A,C6649,PSA!$G:$G,D6649),
IF(AND(A6649="Colorectal Cancer Screening", E6649="Total Expenditure ($USD per 100,000 patients)"),
SUMIFS(COL!$F:$F,COL!$A:$A,C6649,COL!$G:$G,D6649),
IF(AND(A6649="Cervical Cancer Screening", E6649="Total Expenditure ($USD per 100,000 patients)"),
SUMIFS(CERV!$F:$F,CERV!$A:$A,C6649,CERV!$G:$G,D6649),
SUMIFS(CANSCRN!$F:$F,CANSCRN!$A:$A,C6649,CANSCRN!$G:$G,D6649))))))))))))</f>
        <v>105.4465465</v>
      </c>
    </row>
    <row r="6650" spans="1:6" x14ac:dyDescent="0.2">
      <c r="A6650" s="24" t="s">
        <v>107</v>
      </c>
      <c r="B6650" s="24" t="s">
        <v>101</v>
      </c>
      <c r="C6650" s="24" t="s">
        <v>74</v>
      </c>
      <c r="D6650" s="24">
        <v>2013</v>
      </c>
      <c r="E6650" s="24" t="s">
        <v>106</v>
      </c>
      <c r="F6650">
        <f>IF(AND(A6650="PSA Testing", E6650= "Utilization Rate (per 100,000 patients)"),
SUMIFS(PSA!$D:$D,PSA!$A:$A,C6650,PSA!$G:$G,D6650),
IF(AND(A6650="Colorectal Cancer Screening", E6650="Utilization Rate (per 100,000 patients)"),
SUMIFS(COL!$D:$D,COL!$A:$A,C6650,COL!$G:$G, D6650),
IF(AND(A6650="Cervical Cancer Screening", E6650="Utilization Rate (per 100,000 patients)"),
SUMIFS(CERV!$D:$D,CERV!$A:$A,C6650,CERV!$G:$G,D6650),
IF(AND(A6650="Cancer Screening for CKD patients", E6650="Utilization Rate (per 100,000 patients)"),
SUMIFS(CANSCRN!$D:$D,CANSCRN!$A:$A,C6650,CANSCRN!$G:$G,D6650),
IF(AND(A6650="PSA Testing", E6650="Cost per service ($USD)"),
SUMIFS(PSA!$E:$E,PSA!$A:$A,C6650,PSA!$G:$G,D6650),
IF(AND(A6650="Colorectal Cancer Screening", E6650="Cost per service ($USD)"),
SUMIFS(COL!$E:$E,COL!$A:$A,C6650,COL!$G:$G,D6650),
IF(AND(A6650="Cervical Cancer Screening", E6650="Cost per service ($USD)"),
SUMIFS(CERV!$E:$E,CERV!$A:$A,C6650,CERV!$G:$G,D6650),
IF(AND(A6650="Cancer Screening for CKD patients", E6650="Cost per service ($USD)"),
SUMIFS(CANSCRN!$E:$E,CANSCRN!$A:$A,C6650,CANSCRN!$G:$G,D6650),
IF(AND(A6650="PSA Testing", E6650="Total Expenditure ($USD per 100,000 patients)"),
SUMIFS(PSA!$F:$F,PSA!$A:$A,C6650,PSA!$G:$G,D6650),
IF(AND(A6650="Colorectal Cancer Screening", E6650="Total Expenditure ($USD per 100,000 patients)"),
SUMIFS(COL!$F:$F,COL!$A:$A,C6650,COL!$G:$G,D6650),
IF(AND(A6650="Cervical Cancer Screening", E6650="Total Expenditure ($USD per 100,000 patients)"),
SUMIFS(CERV!$F:$F,CERV!$A:$A,C6650,CERV!$G:$G,D6650),
SUMIFS(CANSCRN!$F:$F,CANSCRN!$A:$A,C6650,CANSCRN!$G:$G,D6650))))))))))))</f>
        <v>150.50235369999999</v>
      </c>
    </row>
    <row r="6651" spans="1:6" x14ac:dyDescent="0.2">
      <c r="A6651" s="24" t="s">
        <v>107</v>
      </c>
      <c r="B6651" s="24" t="s">
        <v>101</v>
      </c>
      <c r="C6651" s="24" t="s">
        <v>74</v>
      </c>
      <c r="D6651" s="24">
        <v>2014</v>
      </c>
      <c r="E6651" s="24" t="s">
        <v>106</v>
      </c>
      <c r="F6651">
        <f>IF(AND(A6651="PSA Testing", E6651= "Utilization Rate (per 100,000 patients)"),
SUMIFS(PSA!$D:$D,PSA!$A:$A,C6651,PSA!$G:$G,D6651),
IF(AND(A6651="Colorectal Cancer Screening", E6651="Utilization Rate (per 100,000 patients)"),
SUMIFS(COL!$D:$D,COL!$A:$A,C6651,COL!$G:$G, D6651),
IF(AND(A6651="Cervical Cancer Screening", E6651="Utilization Rate (per 100,000 patients)"),
SUMIFS(CERV!$D:$D,CERV!$A:$A,C6651,CERV!$G:$G,D6651),
IF(AND(A6651="Cancer Screening for CKD patients", E6651="Utilization Rate (per 100,000 patients)"),
SUMIFS(CANSCRN!$D:$D,CANSCRN!$A:$A,C6651,CANSCRN!$G:$G,D6651),
IF(AND(A6651="PSA Testing", E6651="Cost per service ($USD)"),
SUMIFS(PSA!$E:$E,PSA!$A:$A,C6651,PSA!$G:$G,D6651),
IF(AND(A6651="Colorectal Cancer Screening", E6651="Cost per service ($USD)"),
SUMIFS(COL!$E:$E,COL!$A:$A,C6651,COL!$G:$G,D6651),
IF(AND(A6651="Cervical Cancer Screening", E6651="Cost per service ($USD)"),
SUMIFS(CERV!$E:$E,CERV!$A:$A,C6651,CERV!$G:$G,D6651),
IF(AND(A6651="Cancer Screening for CKD patients", E6651="Cost per service ($USD)"),
SUMIFS(CANSCRN!$E:$E,CANSCRN!$A:$A,C6651,CANSCRN!$G:$G,D6651),
IF(AND(A6651="PSA Testing", E6651="Total Expenditure ($USD per 100,000 patients)"),
SUMIFS(PSA!$F:$F,PSA!$A:$A,C6651,PSA!$G:$G,D6651),
IF(AND(A6651="Colorectal Cancer Screening", E6651="Total Expenditure ($USD per 100,000 patients)"),
SUMIFS(COL!$F:$F,COL!$A:$A,C6651,COL!$G:$G,D6651),
IF(AND(A6651="Cervical Cancer Screening", E6651="Total Expenditure ($USD per 100,000 patients)"),
SUMIFS(CERV!$F:$F,CERV!$A:$A,C6651,CERV!$G:$G,D6651),
SUMIFS(CANSCRN!$F:$F,CANSCRN!$A:$A,C6651,CANSCRN!$G:$G,D6651))))))))))))</f>
        <v>173.22496749999999</v>
      </c>
    </row>
    <row r="6652" spans="1:6" x14ac:dyDescent="0.2">
      <c r="A6652" s="24" t="s">
        <v>107</v>
      </c>
      <c r="B6652" s="24" t="s">
        <v>101</v>
      </c>
      <c r="C6652" s="24" t="s">
        <v>74</v>
      </c>
      <c r="D6652" s="24">
        <v>2015</v>
      </c>
      <c r="E6652" s="24" t="s">
        <v>106</v>
      </c>
      <c r="F6652">
        <f>IF(AND(A6652="PSA Testing", E6652= "Utilization Rate (per 100,000 patients)"),
SUMIFS(PSA!$D:$D,PSA!$A:$A,C6652,PSA!$G:$G,D6652),
IF(AND(A6652="Colorectal Cancer Screening", E6652="Utilization Rate (per 100,000 patients)"),
SUMIFS(COL!$D:$D,COL!$A:$A,C6652,COL!$G:$G, D6652),
IF(AND(A6652="Cervical Cancer Screening", E6652="Utilization Rate (per 100,000 patients)"),
SUMIFS(CERV!$D:$D,CERV!$A:$A,C6652,CERV!$G:$G,D6652),
IF(AND(A6652="Cancer Screening for CKD patients", E6652="Utilization Rate (per 100,000 patients)"),
SUMIFS(CANSCRN!$D:$D,CANSCRN!$A:$A,C6652,CANSCRN!$G:$G,D6652),
IF(AND(A6652="PSA Testing", E6652="Cost per service ($USD)"),
SUMIFS(PSA!$E:$E,PSA!$A:$A,C6652,PSA!$G:$G,D6652),
IF(AND(A6652="Colorectal Cancer Screening", E6652="Cost per service ($USD)"),
SUMIFS(COL!$E:$E,COL!$A:$A,C6652,COL!$G:$G,D6652),
IF(AND(A6652="Cervical Cancer Screening", E6652="Cost per service ($USD)"),
SUMIFS(CERV!$E:$E,CERV!$A:$A,C6652,CERV!$G:$G,D6652),
IF(AND(A6652="Cancer Screening for CKD patients", E6652="Cost per service ($USD)"),
SUMIFS(CANSCRN!$E:$E,CANSCRN!$A:$A,C6652,CANSCRN!$G:$G,D6652),
IF(AND(A6652="PSA Testing", E6652="Total Expenditure ($USD per 100,000 patients)"),
SUMIFS(PSA!$F:$F,PSA!$A:$A,C6652,PSA!$G:$G,D6652),
IF(AND(A6652="Colorectal Cancer Screening", E6652="Total Expenditure ($USD per 100,000 patients)"),
SUMIFS(COL!$F:$F,COL!$A:$A,C6652,COL!$G:$G,D6652),
IF(AND(A6652="Cervical Cancer Screening", E6652="Total Expenditure ($USD per 100,000 patients)"),
SUMIFS(CERV!$F:$F,CERV!$A:$A,C6652,CERV!$G:$G,D6652),
SUMIFS(CANSCRN!$F:$F,CANSCRN!$A:$A,C6652,CANSCRN!$G:$G,D6652))))))))))))</f>
        <v>169.408939</v>
      </c>
    </row>
    <row r="6653" spans="1:6" x14ac:dyDescent="0.2">
      <c r="A6653" s="24" t="s">
        <v>107</v>
      </c>
      <c r="B6653" s="24" t="s">
        <v>101</v>
      </c>
      <c r="C6653" s="24" t="s">
        <v>74</v>
      </c>
      <c r="D6653" s="24">
        <v>2016</v>
      </c>
      <c r="E6653" s="24" t="s">
        <v>106</v>
      </c>
      <c r="F6653">
        <f>IF(AND(A6653="PSA Testing", E6653= "Utilization Rate (per 100,000 patients)"),
SUMIFS(PSA!$D:$D,PSA!$A:$A,C6653,PSA!$G:$G,D6653),
IF(AND(A6653="Colorectal Cancer Screening", E6653="Utilization Rate (per 100,000 patients)"),
SUMIFS(COL!$D:$D,COL!$A:$A,C6653,COL!$G:$G, D6653),
IF(AND(A6653="Cervical Cancer Screening", E6653="Utilization Rate (per 100,000 patients)"),
SUMIFS(CERV!$D:$D,CERV!$A:$A,C6653,CERV!$G:$G,D6653),
IF(AND(A6653="Cancer Screening for CKD patients", E6653="Utilization Rate (per 100,000 patients)"),
SUMIFS(CANSCRN!$D:$D,CANSCRN!$A:$A,C6653,CANSCRN!$G:$G,D6653),
IF(AND(A6653="PSA Testing", E6653="Cost per service ($USD)"),
SUMIFS(PSA!$E:$E,PSA!$A:$A,C6653,PSA!$G:$G,D6653),
IF(AND(A6653="Colorectal Cancer Screening", E6653="Cost per service ($USD)"),
SUMIFS(COL!$E:$E,COL!$A:$A,C6653,COL!$G:$G,D6653),
IF(AND(A6653="Cervical Cancer Screening", E6653="Cost per service ($USD)"),
SUMIFS(CERV!$E:$E,CERV!$A:$A,C6653,CERV!$G:$G,D6653),
IF(AND(A6653="Cancer Screening for CKD patients", E6653="Cost per service ($USD)"),
SUMIFS(CANSCRN!$E:$E,CANSCRN!$A:$A,C6653,CANSCRN!$G:$G,D6653),
IF(AND(A6653="PSA Testing", E6653="Total Expenditure ($USD per 100,000 patients)"),
SUMIFS(PSA!$F:$F,PSA!$A:$A,C6653,PSA!$G:$G,D6653),
IF(AND(A6653="Colorectal Cancer Screening", E6653="Total Expenditure ($USD per 100,000 patients)"),
SUMIFS(COL!$F:$F,COL!$A:$A,C6653,COL!$G:$G,D6653),
IF(AND(A6653="Cervical Cancer Screening", E6653="Total Expenditure ($USD per 100,000 patients)"),
SUMIFS(CERV!$F:$F,CERV!$A:$A,C6653,CERV!$G:$G,D6653),
SUMIFS(CANSCRN!$F:$F,CANSCRN!$A:$A,C6653,CANSCRN!$G:$G,D6653))))))))))))</f>
        <v>186.75161660000001</v>
      </c>
    </row>
    <row r="6654" spans="1:6" x14ac:dyDescent="0.2">
      <c r="A6654" s="24" t="s">
        <v>107</v>
      </c>
      <c r="B6654" s="24" t="s">
        <v>101</v>
      </c>
      <c r="C6654" s="24" t="s">
        <v>74</v>
      </c>
      <c r="D6654" s="24">
        <v>2017</v>
      </c>
      <c r="E6654" s="24" t="s">
        <v>106</v>
      </c>
      <c r="F6654">
        <f>IF(AND(A6654="PSA Testing", E6654= "Utilization Rate (per 100,000 patients)"),
SUMIFS(PSA!$D:$D,PSA!$A:$A,C6654,PSA!$G:$G,D6654),
IF(AND(A6654="Colorectal Cancer Screening", E6654="Utilization Rate (per 100,000 patients)"),
SUMIFS(COL!$D:$D,COL!$A:$A,C6654,COL!$G:$G, D6654),
IF(AND(A6654="Cervical Cancer Screening", E6654="Utilization Rate (per 100,000 patients)"),
SUMIFS(CERV!$D:$D,CERV!$A:$A,C6654,CERV!$G:$G,D6654),
IF(AND(A6654="Cancer Screening for CKD patients", E6654="Utilization Rate (per 100,000 patients)"),
SUMIFS(CANSCRN!$D:$D,CANSCRN!$A:$A,C6654,CANSCRN!$G:$G,D6654),
IF(AND(A6654="PSA Testing", E6654="Cost per service ($USD)"),
SUMIFS(PSA!$E:$E,PSA!$A:$A,C6654,PSA!$G:$G,D6654),
IF(AND(A6654="Colorectal Cancer Screening", E6654="Cost per service ($USD)"),
SUMIFS(COL!$E:$E,COL!$A:$A,C6654,COL!$G:$G,D6654),
IF(AND(A6654="Cervical Cancer Screening", E6654="Cost per service ($USD)"),
SUMIFS(CERV!$E:$E,CERV!$A:$A,C6654,CERV!$G:$G,D6654),
IF(AND(A6654="Cancer Screening for CKD patients", E6654="Cost per service ($USD)"),
SUMIFS(CANSCRN!$E:$E,CANSCRN!$A:$A,C6654,CANSCRN!$G:$G,D6654),
IF(AND(A6654="PSA Testing", E6654="Total Expenditure ($USD per 100,000 patients)"),
SUMIFS(PSA!$F:$F,PSA!$A:$A,C6654,PSA!$G:$G,D6654),
IF(AND(A6654="Colorectal Cancer Screening", E6654="Total Expenditure ($USD per 100,000 patients)"),
SUMIFS(COL!$F:$F,COL!$A:$A,C6654,COL!$G:$G,D6654),
IF(AND(A6654="Cervical Cancer Screening", E6654="Total Expenditure ($USD per 100,000 patients)"),
SUMIFS(CERV!$F:$F,CERV!$A:$A,C6654,CERV!$G:$G,D6654),
SUMIFS(CANSCRN!$F:$F,CANSCRN!$A:$A,C6654,CANSCRN!$G:$G,D6654))))))))))))</f>
        <v>169.63191639999999</v>
      </c>
    </row>
    <row r="6655" spans="1:6" x14ac:dyDescent="0.2">
      <c r="A6655" s="24" t="s">
        <v>107</v>
      </c>
      <c r="B6655" s="24" t="s">
        <v>101</v>
      </c>
      <c r="C6655" s="24" t="s">
        <v>74</v>
      </c>
      <c r="D6655" s="24">
        <v>2018</v>
      </c>
      <c r="E6655" s="24" t="s">
        <v>106</v>
      </c>
      <c r="F6655">
        <f>IF(AND(A6655="PSA Testing", E6655= "Utilization Rate (per 100,000 patients)"),
SUMIFS(PSA!$D:$D,PSA!$A:$A,C6655,PSA!$G:$G,D6655),
IF(AND(A6655="Colorectal Cancer Screening", E6655="Utilization Rate (per 100,000 patients)"),
SUMIFS(COL!$D:$D,COL!$A:$A,C6655,COL!$G:$G, D6655),
IF(AND(A6655="Cervical Cancer Screening", E6655="Utilization Rate (per 100,000 patients)"),
SUMIFS(CERV!$D:$D,CERV!$A:$A,C6655,CERV!$G:$G,D6655),
IF(AND(A6655="Cancer Screening for CKD patients", E6655="Utilization Rate (per 100,000 patients)"),
SUMIFS(CANSCRN!$D:$D,CANSCRN!$A:$A,C6655,CANSCRN!$G:$G,D6655),
IF(AND(A6655="PSA Testing", E6655="Cost per service ($USD)"),
SUMIFS(PSA!$E:$E,PSA!$A:$A,C6655,PSA!$G:$G,D6655),
IF(AND(A6655="Colorectal Cancer Screening", E6655="Cost per service ($USD)"),
SUMIFS(COL!$E:$E,COL!$A:$A,C6655,COL!$G:$G,D6655),
IF(AND(A6655="Cervical Cancer Screening", E6655="Cost per service ($USD)"),
SUMIFS(CERV!$E:$E,CERV!$A:$A,C6655,CERV!$G:$G,D6655),
IF(AND(A6655="Cancer Screening for CKD patients", E6655="Cost per service ($USD)"),
SUMIFS(CANSCRN!$E:$E,CANSCRN!$A:$A,C6655,CANSCRN!$G:$G,D6655),
IF(AND(A6655="PSA Testing", E6655="Total Expenditure ($USD per 100,000 patients)"),
SUMIFS(PSA!$F:$F,PSA!$A:$A,C6655,PSA!$G:$G,D6655),
IF(AND(A6655="Colorectal Cancer Screening", E6655="Total Expenditure ($USD per 100,000 patients)"),
SUMIFS(COL!$F:$F,COL!$A:$A,C6655,COL!$G:$G,D6655),
IF(AND(A6655="Cervical Cancer Screening", E6655="Total Expenditure ($USD per 100,000 patients)"),
SUMIFS(CERV!$F:$F,CERV!$A:$A,C6655,CERV!$G:$G,D6655),
SUMIFS(CANSCRN!$F:$F,CANSCRN!$A:$A,C6655,CANSCRN!$G:$G,D6655))))))))))))</f>
        <v>174.58534760000001</v>
      </c>
    </row>
    <row r="6656" spans="1:6" x14ac:dyDescent="0.2">
      <c r="A6656" s="24" t="s">
        <v>107</v>
      </c>
      <c r="B6656" s="24" t="s">
        <v>101</v>
      </c>
      <c r="C6656" s="24" t="s">
        <v>74</v>
      </c>
      <c r="D6656" s="24">
        <v>2019</v>
      </c>
      <c r="E6656" s="24" t="s">
        <v>106</v>
      </c>
      <c r="F6656">
        <f>IF(AND(A6656="PSA Testing", E6656= "Utilization Rate (per 100,000 patients)"),
SUMIFS(PSA!$D:$D,PSA!$A:$A,C6656,PSA!$G:$G,D6656),
IF(AND(A6656="Colorectal Cancer Screening", E6656="Utilization Rate (per 100,000 patients)"),
SUMIFS(COL!$D:$D,COL!$A:$A,C6656,COL!$G:$G, D6656),
IF(AND(A6656="Cervical Cancer Screening", E6656="Utilization Rate (per 100,000 patients)"),
SUMIFS(CERV!$D:$D,CERV!$A:$A,C6656,CERV!$G:$G,D6656),
IF(AND(A6656="Cancer Screening for CKD patients", E6656="Utilization Rate (per 100,000 patients)"),
SUMIFS(CANSCRN!$D:$D,CANSCRN!$A:$A,C6656,CANSCRN!$G:$G,D6656),
IF(AND(A6656="PSA Testing", E6656="Cost per service ($USD)"),
SUMIFS(PSA!$E:$E,PSA!$A:$A,C6656,PSA!$G:$G,D6656),
IF(AND(A6656="Colorectal Cancer Screening", E6656="Cost per service ($USD)"),
SUMIFS(COL!$E:$E,COL!$A:$A,C6656,COL!$G:$G,D6656),
IF(AND(A6656="Cervical Cancer Screening", E6656="Cost per service ($USD)"),
SUMIFS(CERV!$E:$E,CERV!$A:$A,C6656,CERV!$G:$G,D6656),
IF(AND(A6656="Cancer Screening for CKD patients", E6656="Cost per service ($USD)"),
SUMIFS(CANSCRN!$E:$E,CANSCRN!$A:$A,C6656,CANSCRN!$G:$G,D6656),
IF(AND(A6656="PSA Testing", E6656="Total Expenditure ($USD per 100,000 patients)"),
SUMIFS(PSA!$F:$F,PSA!$A:$A,C6656,PSA!$G:$G,D6656),
IF(AND(A6656="Colorectal Cancer Screening", E6656="Total Expenditure ($USD per 100,000 patients)"),
SUMIFS(COL!$F:$F,COL!$A:$A,C6656,COL!$G:$G,D6656),
IF(AND(A6656="Cervical Cancer Screening", E6656="Total Expenditure ($USD per 100,000 patients)"),
SUMIFS(CERV!$F:$F,CERV!$A:$A,C6656,CERV!$G:$G,D6656),
SUMIFS(CANSCRN!$F:$F,CANSCRN!$A:$A,C6656,CANSCRN!$G:$G,D6656))))))))))))</f>
        <v>183.63695430000001</v>
      </c>
    </row>
    <row r="6657" spans="1:6" x14ac:dyDescent="0.2">
      <c r="A6657" s="24" t="s">
        <v>107</v>
      </c>
      <c r="B6657" s="24" t="s">
        <v>101</v>
      </c>
      <c r="C6657" s="24" t="s">
        <v>75</v>
      </c>
      <c r="D6657" s="24">
        <v>2009</v>
      </c>
      <c r="E6657" s="24" t="s">
        <v>106</v>
      </c>
      <c r="F6657">
        <f>IF(AND(A6657="PSA Testing", E6657= "Utilization Rate (per 100,000 patients)"),
SUMIFS(PSA!$D:$D,PSA!$A:$A,C6657,PSA!$G:$G,D6657),
IF(AND(A6657="Colorectal Cancer Screening", E6657="Utilization Rate (per 100,000 patients)"),
SUMIFS(COL!$D:$D,COL!$A:$A,C6657,COL!$G:$G, D6657),
IF(AND(A6657="Cervical Cancer Screening", E6657="Utilization Rate (per 100,000 patients)"),
SUMIFS(CERV!$D:$D,CERV!$A:$A,C6657,CERV!$G:$G,D6657),
IF(AND(A6657="Cancer Screening for CKD patients", E6657="Utilization Rate (per 100,000 patients)"),
SUMIFS(CANSCRN!$D:$D,CANSCRN!$A:$A,C6657,CANSCRN!$G:$G,D6657),
IF(AND(A6657="PSA Testing", E6657="Cost per service ($USD)"),
SUMIFS(PSA!$E:$E,PSA!$A:$A,C6657,PSA!$G:$G,D6657),
IF(AND(A6657="Colorectal Cancer Screening", E6657="Cost per service ($USD)"),
SUMIFS(COL!$E:$E,COL!$A:$A,C6657,COL!$G:$G,D6657),
IF(AND(A6657="Cervical Cancer Screening", E6657="Cost per service ($USD)"),
SUMIFS(CERV!$E:$E,CERV!$A:$A,C6657,CERV!$G:$G,D6657),
IF(AND(A6657="Cancer Screening for CKD patients", E6657="Cost per service ($USD)"),
SUMIFS(CANSCRN!$E:$E,CANSCRN!$A:$A,C6657,CANSCRN!$G:$G,D6657),
IF(AND(A6657="PSA Testing", E6657="Total Expenditure ($USD per 100,000 patients)"),
SUMIFS(PSA!$F:$F,PSA!$A:$A,C6657,PSA!$G:$G,D6657),
IF(AND(A6657="Colorectal Cancer Screening", E6657="Total Expenditure ($USD per 100,000 patients)"),
SUMIFS(COL!$F:$F,COL!$A:$A,C6657,COL!$G:$G,D6657),
IF(AND(A6657="Cervical Cancer Screening", E6657="Total Expenditure ($USD per 100,000 patients)"),
SUMIFS(CERV!$F:$F,CERV!$A:$A,C6657,CERV!$G:$G,D6657),
SUMIFS(CANSCRN!$F:$F,CANSCRN!$A:$A,C6657,CANSCRN!$G:$G,D6657))))))))))))</f>
        <v>86.03393939</v>
      </c>
    </row>
    <row r="6658" spans="1:6" x14ac:dyDescent="0.2">
      <c r="A6658" s="24" t="s">
        <v>107</v>
      </c>
      <c r="B6658" s="24" t="s">
        <v>101</v>
      </c>
      <c r="C6658" s="24" t="s">
        <v>75</v>
      </c>
      <c r="D6658" s="24">
        <v>2010</v>
      </c>
      <c r="E6658" s="24" t="s">
        <v>106</v>
      </c>
      <c r="F6658">
        <f>IF(AND(A6658="PSA Testing", E6658= "Utilization Rate (per 100,000 patients)"),
SUMIFS(PSA!$D:$D,PSA!$A:$A,C6658,PSA!$G:$G,D6658),
IF(AND(A6658="Colorectal Cancer Screening", E6658="Utilization Rate (per 100,000 patients)"),
SUMIFS(COL!$D:$D,COL!$A:$A,C6658,COL!$G:$G, D6658),
IF(AND(A6658="Cervical Cancer Screening", E6658="Utilization Rate (per 100,000 patients)"),
SUMIFS(CERV!$D:$D,CERV!$A:$A,C6658,CERV!$G:$G,D6658),
IF(AND(A6658="Cancer Screening for CKD patients", E6658="Utilization Rate (per 100,000 patients)"),
SUMIFS(CANSCRN!$D:$D,CANSCRN!$A:$A,C6658,CANSCRN!$G:$G,D6658),
IF(AND(A6658="PSA Testing", E6658="Cost per service ($USD)"),
SUMIFS(PSA!$E:$E,PSA!$A:$A,C6658,PSA!$G:$G,D6658),
IF(AND(A6658="Colorectal Cancer Screening", E6658="Cost per service ($USD)"),
SUMIFS(COL!$E:$E,COL!$A:$A,C6658,COL!$G:$G,D6658),
IF(AND(A6658="Cervical Cancer Screening", E6658="Cost per service ($USD)"),
SUMIFS(CERV!$E:$E,CERV!$A:$A,C6658,CERV!$G:$G,D6658),
IF(AND(A6658="Cancer Screening for CKD patients", E6658="Cost per service ($USD)"),
SUMIFS(CANSCRN!$E:$E,CANSCRN!$A:$A,C6658,CANSCRN!$G:$G,D6658),
IF(AND(A6658="PSA Testing", E6658="Total Expenditure ($USD per 100,000 patients)"),
SUMIFS(PSA!$F:$F,PSA!$A:$A,C6658,PSA!$G:$G,D6658),
IF(AND(A6658="Colorectal Cancer Screening", E6658="Total Expenditure ($USD per 100,000 patients)"),
SUMIFS(COL!$F:$F,COL!$A:$A,C6658,COL!$G:$G,D6658),
IF(AND(A6658="Cervical Cancer Screening", E6658="Total Expenditure ($USD per 100,000 patients)"),
SUMIFS(CERV!$F:$F,CERV!$A:$A,C6658,CERV!$G:$G,D6658),
SUMIFS(CANSCRN!$F:$F,CANSCRN!$A:$A,C6658,CANSCRN!$G:$G,D6658))))))))))))</f>
        <v>78.225483870000005</v>
      </c>
    </row>
    <row r="6659" spans="1:6" x14ac:dyDescent="0.2">
      <c r="A6659" s="24" t="s">
        <v>107</v>
      </c>
      <c r="B6659" s="24" t="s">
        <v>101</v>
      </c>
      <c r="C6659" s="24" t="s">
        <v>75</v>
      </c>
      <c r="D6659" s="24">
        <v>2011</v>
      </c>
      <c r="E6659" s="24" t="s">
        <v>106</v>
      </c>
      <c r="F6659">
        <f>IF(AND(A6659="PSA Testing", E6659= "Utilization Rate (per 100,000 patients)"),
SUMIFS(PSA!$D:$D,PSA!$A:$A,C6659,PSA!$G:$G,D6659),
IF(AND(A6659="Colorectal Cancer Screening", E6659="Utilization Rate (per 100,000 patients)"),
SUMIFS(COL!$D:$D,COL!$A:$A,C6659,COL!$G:$G, D6659),
IF(AND(A6659="Cervical Cancer Screening", E6659="Utilization Rate (per 100,000 patients)"),
SUMIFS(CERV!$D:$D,CERV!$A:$A,C6659,CERV!$G:$G,D6659),
IF(AND(A6659="Cancer Screening for CKD patients", E6659="Utilization Rate (per 100,000 patients)"),
SUMIFS(CANSCRN!$D:$D,CANSCRN!$A:$A,C6659,CANSCRN!$G:$G,D6659),
IF(AND(A6659="PSA Testing", E6659="Cost per service ($USD)"),
SUMIFS(PSA!$E:$E,PSA!$A:$A,C6659,PSA!$G:$G,D6659),
IF(AND(A6659="Colorectal Cancer Screening", E6659="Cost per service ($USD)"),
SUMIFS(COL!$E:$E,COL!$A:$A,C6659,COL!$G:$G,D6659),
IF(AND(A6659="Cervical Cancer Screening", E6659="Cost per service ($USD)"),
SUMIFS(CERV!$E:$E,CERV!$A:$A,C6659,CERV!$G:$G,D6659),
IF(AND(A6659="Cancer Screening for CKD patients", E6659="Cost per service ($USD)"),
SUMIFS(CANSCRN!$E:$E,CANSCRN!$A:$A,C6659,CANSCRN!$G:$G,D6659),
IF(AND(A6659="PSA Testing", E6659="Total Expenditure ($USD per 100,000 patients)"),
SUMIFS(PSA!$F:$F,PSA!$A:$A,C6659,PSA!$G:$G,D6659),
IF(AND(A6659="Colorectal Cancer Screening", E6659="Total Expenditure ($USD per 100,000 patients)"),
SUMIFS(COL!$F:$F,COL!$A:$A,C6659,COL!$G:$G,D6659),
IF(AND(A6659="Cervical Cancer Screening", E6659="Total Expenditure ($USD per 100,000 patients)"),
SUMIFS(CERV!$F:$F,CERV!$A:$A,C6659,CERV!$G:$G,D6659),
SUMIFS(CANSCRN!$F:$F,CANSCRN!$A:$A,C6659,CANSCRN!$G:$G,D6659))))))))))))</f>
        <v>118.3384397</v>
      </c>
    </row>
    <row r="6660" spans="1:6" x14ac:dyDescent="0.2">
      <c r="A6660" s="24" t="s">
        <v>107</v>
      </c>
      <c r="B6660" s="24" t="s">
        <v>101</v>
      </c>
      <c r="C6660" s="24" t="s">
        <v>75</v>
      </c>
      <c r="D6660" s="24">
        <v>2012</v>
      </c>
      <c r="E6660" s="24" t="s">
        <v>106</v>
      </c>
      <c r="F6660">
        <f>IF(AND(A6660="PSA Testing", E6660= "Utilization Rate (per 100,000 patients)"),
SUMIFS(PSA!$D:$D,PSA!$A:$A,C6660,PSA!$G:$G,D6660),
IF(AND(A6660="Colorectal Cancer Screening", E6660="Utilization Rate (per 100,000 patients)"),
SUMIFS(COL!$D:$D,COL!$A:$A,C6660,COL!$G:$G, D6660),
IF(AND(A6660="Cervical Cancer Screening", E6660="Utilization Rate (per 100,000 patients)"),
SUMIFS(CERV!$D:$D,CERV!$A:$A,C6660,CERV!$G:$G,D6660),
IF(AND(A6660="Cancer Screening for CKD patients", E6660="Utilization Rate (per 100,000 patients)"),
SUMIFS(CANSCRN!$D:$D,CANSCRN!$A:$A,C6660,CANSCRN!$G:$G,D6660),
IF(AND(A6660="PSA Testing", E6660="Cost per service ($USD)"),
SUMIFS(PSA!$E:$E,PSA!$A:$A,C6660,PSA!$G:$G,D6660),
IF(AND(A6660="Colorectal Cancer Screening", E6660="Cost per service ($USD)"),
SUMIFS(COL!$E:$E,COL!$A:$A,C6660,COL!$G:$G,D6660),
IF(AND(A6660="Cervical Cancer Screening", E6660="Cost per service ($USD)"),
SUMIFS(CERV!$E:$E,CERV!$A:$A,C6660,CERV!$G:$G,D6660),
IF(AND(A6660="Cancer Screening for CKD patients", E6660="Cost per service ($USD)"),
SUMIFS(CANSCRN!$E:$E,CANSCRN!$A:$A,C6660,CANSCRN!$G:$G,D6660),
IF(AND(A6660="PSA Testing", E6660="Total Expenditure ($USD per 100,000 patients)"),
SUMIFS(PSA!$F:$F,PSA!$A:$A,C6660,PSA!$G:$G,D6660),
IF(AND(A6660="Colorectal Cancer Screening", E6660="Total Expenditure ($USD per 100,000 patients)"),
SUMIFS(COL!$F:$F,COL!$A:$A,C6660,COL!$G:$G,D6660),
IF(AND(A6660="Cervical Cancer Screening", E6660="Total Expenditure ($USD per 100,000 patients)"),
SUMIFS(CERV!$F:$F,CERV!$A:$A,C6660,CERV!$G:$G,D6660),
SUMIFS(CANSCRN!$F:$F,CANSCRN!$A:$A,C6660,CANSCRN!$G:$G,D6660))))))))))))</f>
        <v>104.4519118</v>
      </c>
    </row>
    <row r="6661" spans="1:6" x14ac:dyDescent="0.2">
      <c r="A6661" s="24" t="s">
        <v>107</v>
      </c>
      <c r="B6661" s="24" t="s">
        <v>101</v>
      </c>
      <c r="C6661" s="24" t="s">
        <v>75</v>
      </c>
      <c r="D6661" s="24">
        <v>2013</v>
      </c>
      <c r="E6661" s="24" t="s">
        <v>106</v>
      </c>
      <c r="F6661">
        <f>IF(AND(A6661="PSA Testing", E6661= "Utilization Rate (per 100,000 patients)"),
SUMIFS(PSA!$D:$D,PSA!$A:$A,C6661,PSA!$G:$G,D6661),
IF(AND(A6661="Colorectal Cancer Screening", E6661="Utilization Rate (per 100,000 patients)"),
SUMIFS(COL!$D:$D,COL!$A:$A,C6661,COL!$G:$G, D6661),
IF(AND(A6661="Cervical Cancer Screening", E6661="Utilization Rate (per 100,000 patients)"),
SUMIFS(CERV!$D:$D,CERV!$A:$A,C6661,CERV!$G:$G,D6661),
IF(AND(A6661="Cancer Screening for CKD patients", E6661="Utilization Rate (per 100,000 patients)"),
SUMIFS(CANSCRN!$D:$D,CANSCRN!$A:$A,C6661,CANSCRN!$G:$G,D6661),
IF(AND(A6661="PSA Testing", E6661="Cost per service ($USD)"),
SUMIFS(PSA!$E:$E,PSA!$A:$A,C6661,PSA!$G:$G,D6661),
IF(AND(A6661="Colorectal Cancer Screening", E6661="Cost per service ($USD)"),
SUMIFS(COL!$E:$E,COL!$A:$A,C6661,COL!$G:$G,D6661),
IF(AND(A6661="Cervical Cancer Screening", E6661="Cost per service ($USD)"),
SUMIFS(CERV!$E:$E,CERV!$A:$A,C6661,CERV!$G:$G,D6661),
IF(AND(A6661="Cancer Screening for CKD patients", E6661="Cost per service ($USD)"),
SUMIFS(CANSCRN!$E:$E,CANSCRN!$A:$A,C6661,CANSCRN!$G:$G,D6661),
IF(AND(A6661="PSA Testing", E6661="Total Expenditure ($USD per 100,000 patients)"),
SUMIFS(PSA!$F:$F,PSA!$A:$A,C6661,PSA!$G:$G,D6661),
IF(AND(A6661="Colorectal Cancer Screening", E6661="Total Expenditure ($USD per 100,000 patients)"),
SUMIFS(COL!$F:$F,COL!$A:$A,C6661,COL!$G:$G,D6661),
IF(AND(A6661="Cervical Cancer Screening", E6661="Total Expenditure ($USD per 100,000 patients)"),
SUMIFS(CERV!$F:$F,CERV!$A:$A,C6661,CERV!$G:$G,D6661),
SUMIFS(CANSCRN!$F:$F,CANSCRN!$A:$A,C6661,CANSCRN!$G:$G,D6661))))))))))))</f>
        <v>89.384862389999995</v>
      </c>
    </row>
    <row r="6662" spans="1:6" x14ac:dyDescent="0.2">
      <c r="A6662" s="24" t="s">
        <v>107</v>
      </c>
      <c r="B6662" s="24" t="s">
        <v>101</v>
      </c>
      <c r="C6662" s="24" t="s">
        <v>75</v>
      </c>
      <c r="D6662" s="24">
        <v>2014</v>
      </c>
      <c r="E6662" s="24" t="s">
        <v>106</v>
      </c>
      <c r="F6662">
        <f>IF(AND(A6662="PSA Testing", E6662= "Utilization Rate (per 100,000 patients)"),
SUMIFS(PSA!$D:$D,PSA!$A:$A,C6662,PSA!$G:$G,D6662),
IF(AND(A6662="Colorectal Cancer Screening", E6662="Utilization Rate (per 100,000 patients)"),
SUMIFS(COL!$D:$D,COL!$A:$A,C6662,COL!$G:$G, D6662),
IF(AND(A6662="Cervical Cancer Screening", E6662="Utilization Rate (per 100,000 patients)"),
SUMIFS(CERV!$D:$D,CERV!$A:$A,C6662,CERV!$G:$G,D6662),
IF(AND(A6662="Cancer Screening for CKD patients", E6662="Utilization Rate (per 100,000 patients)"),
SUMIFS(CANSCRN!$D:$D,CANSCRN!$A:$A,C6662,CANSCRN!$G:$G,D6662),
IF(AND(A6662="PSA Testing", E6662="Cost per service ($USD)"),
SUMIFS(PSA!$E:$E,PSA!$A:$A,C6662,PSA!$G:$G,D6662),
IF(AND(A6662="Colorectal Cancer Screening", E6662="Cost per service ($USD)"),
SUMIFS(COL!$E:$E,COL!$A:$A,C6662,COL!$G:$G,D6662),
IF(AND(A6662="Cervical Cancer Screening", E6662="Cost per service ($USD)"),
SUMIFS(CERV!$E:$E,CERV!$A:$A,C6662,CERV!$G:$G,D6662),
IF(AND(A6662="Cancer Screening for CKD patients", E6662="Cost per service ($USD)"),
SUMIFS(CANSCRN!$E:$E,CANSCRN!$A:$A,C6662,CANSCRN!$G:$G,D6662),
IF(AND(A6662="PSA Testing", E6662="Total Expenditure ($USD per 100,000 patients)"),
SUMIFS(PSA!$F:$F,PSA!$A:$A,C6662,PSA!$G:$G,D6662),
IF(AND(A6662="Colorectal Cancer Screening", E6662="Total Expenditure ($USD per 100,000 patients)"),
SUMIFS(COL!$F:$F,COL!$A:$A,C6662,COL!$G:$G,D6662),
IF(AND(A6662="Cervical Cancer Screening", E6662="Total Expenditure ($USD per 100,000 patients)"),
SUMIFS(CERV!$F:$F,CERV!$A:$A,C6662,CERV!$G:$G,D6662),
SUMIFS(CANSCRN!$F:$F,CANSCRN!$A:$A,C6662,CANSCRN!$G:$G,D6662))))))))))))</f>
        <v>110.85549450000001</v>
      </c>
    </row>
    <row r="6663" spans="1:6" x14ac:dyDescent="0.2">
      <c r="A6663" s="24" t="s">
        <v>107</v>
      </c>
      <c r="B6663" s="24" t="s">
        <v>101</v>
      </c>
      <c r="C6663" s="24" t="s">
        <v>75</v>
      </c>
      <c r="D6663" s="24">
        <v>2015</v>
      </c>
      <c r="E6663" s="24" t="s">
        <v>106</v>
      </c>
      <c r="F6663">
        <f>IF(AND(A6663="PSA Testing", E6663= "Utilization Rate (per 100,000 patients)"),
SUMIFS(PSA!$D:$D,PSA!$A:$A,C6663,PSA!$G:$G,D6663),
IF(AND(A6663="Colorectal Cancer Screening", E6663="Utilization Rate (per 100,000 patients)"),
SUMIFS(COL!$D:$D,COL!$A:$A,C6663,COL!$G:$G, D6663),
IF(AND(A6663="Cervical Cancer Screening", E6663="Utilization Rate (per 100,000 patients)"),
SUMIFS(CERV!$D:$D,CERV!$A:$A,C6663,CERV!$G:$G,D6663),
IF(AND(A6663="Cancer Screening for CKD patients", E6663="Utilization Rate (per 100,000 patients)"),
SUMIFS(CANSCRN!$D:$D,CANSCRN!$A:$A,C6663,CANSCRN!$G:$G,D6663),
IF(AND(A6663="PSA Testing", E6663="Cost per service ($USD)"),
SUMIFS(PSA!$E:$E,PSA!$A:$A,C6663,PSA!$G:$G,D6663),
IF(AND(A6663="Colorectal Cancer Screening", E6663="Cost per service ($USD)"),
SUMIFS(COL!$E:$E,COL!$A:$A,C6663,COL!$G:$G,D6663),
IF(AND(A6663="Cervical Cancer Screening", E6663="Cost per service ($USD)"),
SUMIFS(CERV!$E:$E,CERV!$A:$A,C6663,CERV!$G:$G,D6663),
IF(AND(A6663="Cancer Screening for CKD patients", E6663="Cost per service ($USD)"),
SUMIFS(CANSCRN!$E:$E,CANSCRN!$A:$A,C6663,CANSCRN!$G:$G,D6663),
IF(AND(A6663="PSA Testing", E6663="Total Expenditure ($USD per 100,000 patients)"),
SUMIFS(PSA!$F:$F,PSA!$A:$A,C6663,PSA!$G:$G,D6663),
IF(AND(A6663="Colorectal Cancer Screening", E6663="Total Expenditure ($USD per 100,000 patients)"),
SUMIFS(COL!$F:$F,COL!$A:$A,C6663,COL!$G:$G,D6663),
IF(AND(A6663="Cervical Cancer Screening", E6663="Total Expenditure ($USD per 100,000 patients)"),
SUMIFS(CERV!$F:$F,CERV!$A:$A,C6663,CERV!$G:$G,D6663),
SUMIFS(CANSCRN!$F:$F,CANSCRN!$A:$A,C6663,CANSCRN!$G:$G,D6663))))))))))))</f>
        <v>119.43983609999999</v>
      </c>
    </row>
    <row r="6664" spans="1:6" x14ac:dyDescent="0.2">
      <c r="A6664" s="24" t="s">
        <v>107</v>
      </c>
      <c r="B6664" s="24" t="s">
        <v>101</v>
      </c>
      <c r="C6664" s="24" t="s">
        <v>75</v>
      </c>
      <c r="D6664" s="24">
        <v>2016</v>
      </c>
      <c r="E6664" s="24" t="s">
        <v>106</v>
      </c>
      <c r="F6664">
        <f>IF(AND(A6664="PSA Testing", E6664= "Utilization Rate (per 100,000 patients)"),
SUMIFS(PSA!$D:$D,PSA!$A:$A,C6664,PSA!$G:$G,D6664),
IF(AND(A6664="Colorectal Cancer Screening", E6664="Utilization Rate (per 100,000 patients)"),
SUMIFS(COL!$D:$D,COL!$A:$A,C6664,COL!$G:$G, D6664),
IF(AND(A6664="Cervical Cancer Screening", E6664="Utilization Rate (per 100,000 patients)"),
SUMIFS(CERV!$D:$D,CERV!$A:$A,C6664,CERV!$G:$G,D6664),
IF(AND(A6664="Cancer Screening for CKD patients", E6664="Utilization Rate (per 100,000 patients)"),
SUMIFS(CANSCRN!$D:$D,CANSCRN!$A:$A,C6664,CANSCRN!$G:$G,D6664),
IF(AND(A6664="PSA Testing", E6664="Cost per service ($USD)"),
SUMIFS(PSA!$E:$E,PSA!$A:$A,C6664,PSA!$G:$G,D6664),
IF(AND(A6664="Colorectal Cancer Screening", E6664="Cost per service ($USD)"),
SUMIFS(COL!$E:$E,COL!$A:$A,C6664,COL!$G:$G,D6664),
IF(AND(A6664="Cervical Cancer Screening", E6664="Cost per service ($USD)"),
SUMIFS(CERV!$E:$E,CERV!$A:$A,C6664,CERV!$G:$G,D6664),
IF(AND(A6664="Cancer Screening for CKD patients", E6664="Cost per service ($USD)"),
SUMIFS(CANSCRN!$E:$E,CANSCRN!$A:$A,C6664,CANSCRN!$G:$G,D6664),
IF(AND(A6664="PSA Testing", E6664="Total Expenditure ($USD per 100,000 patients)"),
SUMIFS(PSA!$F:$F,PSA!$A:$A,C6664,PSA!$G:$G,D6664),
IF(AND(A6664="Colorectal Cancer Screening", E6664="Total Expenditure ($USD per 100,000 patients)"),
SUMIFS(COL!$F:$F,COL!$A:$A,C6664,COL!$G:$G,D6664),
IF(AND(A6664="Cervical Cancer Screening", E6664="Total Expenditure ($USD per 100,000 patients)"),
SUMIFS(CERV!$F:$F,CERV!$A:$A,C6664,CERV!$G:$G,D6664),
SUMIFS(CANSCRN!$F:$F,CANSCRN!$A:$A,C6664,CANSCRN!$G:$G,D6664))))))))))))</f>
        <v>69.482399999999998</v>
      </c>
    </row>
    <row r="6665" spans="1:6" x14ac:dyDescent="0.2">
      <c r="A6665" s="24" t="s">
        <v>107</v>
      </c>
      <c r="B6665" s="24" t="s">
        <v>101</v>
      </c>
      <c r="C6665" s="24" t="s">
        <v>75</v>
      </c>
      <c r="D6665" s="24">
        <v>2017</v>
      </c>
      <c r="E6665" s="24" t="s">
        <v>106</v>
      </c>
      <c r="F6665">
        <f>IF(AND(A6665="PSA Testing", E6665= "Utilization Rate (per 100,000 patients)"),
SUMIFS(PSA!$D:$D,PSA!$A:$A,C6665,PSA!$G:$G,D6665),
IF(AND(A6665="Colorectal Cancer Screening", E6665="Utilization Rate (per 100,000 patients)"),
SUMIFS(COL!$D:$D,COL!$A:$A,C6665,COL!$G:$G, D6665),
IF(AND(A6665="Cervical Cancer Screening", E6665="Utilization Rate (per 100,000 patients)"),
SUMIFS(CERV!$D:$D,CERV!$A:$A,C6665,CERV!$G:$G,D6665),
IF(AND(A6665="Cancer Screening for CKD patients", E6665="Utilization Rate (per 100,000 patients)"),
SUMIFS(CANSCRN!$D:$D,CANSCRN!$A:$A,C6665,CANSCRN!$G:$G,D6665),
IF(AND(A6665="PSA Testing", E6665="Cost per service ($USD)"),
SUMIFS(PSA!$E:$E,PSA!$A:$A,C6665,PSA!$G:$G,D6665),
IF(AND(A6665="Colorectal Cancer Screening", E6665="Cost per service ($USD)"),
SUMIFS(COL!$E:$E,COL!$A:$A,C6665,COL!$G:$G,D6665),
IF(AND(A6665="Cervical Cancer Screening", E6665="Cost per service ($USD)"),
SUMIFS(CERV!$E:$E,CERV!$A:$A,C6665,CERV!$G:$G,D6665),
IF(AND(A6665="Cancer Screening for CKD patients", E6665="Cost per service ($USD)"),
SUMIFS(CANSCRN!$E:$E,CANSCRN!$A:$A,C6665,CANSCRN!$G:$G,D6665),
IF(AND(A6665="PSA Testing", E6665="Total Expenditure ($USD per 100,000 patients)"),
SUMIFS(PSA!$F:$F,PSA!$A:$A,C6665,PSA!$G:$G,D6665),
IF(AND(A6665="Colorectal Cancer Screening", E6665="Total Expenditure ($USD per 100,000 patients)"),
SUMIFS(COL!$F:$F,COL!$A:$A,C6665,COL!$G:$G,D6665),
IF(AND(A6665="Cervical Cancer Screening", E6665="Total Expenditure ($USD per 100,000 patients)"),
SUMIFS(CERV!$F:$F,CERV!$A:$A,C6665,CERV!$G:$G,D6665),
SUMIFS(CANSCRN!$F:$F,CANSCRN!$A:$A,C6665,CANSCRN!$G:$G,D6665))))))))))))</f>
        <v>70.149230770000003</v>
      </c>
    </row>
    <row r="6666" spans="1:6" x14ac:dyDescent="0.2">
      <c r="A6666" s="24" t="s">
        <v>107</v>
      </c>
      <c r="B6666" s="24" t="s">
        <v>101</v>
      </c>
      <c r="C6666" s="24" t="s">
        <v>75</v>
      </c>
      <c r="D6666" s="24">
        <v>2018</v>
      </c>
      <c r="E6666" s="24" t="s">
        <v>106</v>
      </c>
      <c r="F6666">
        <f>IF(AND(A6666="PSA Testing", E6666= "Utilization Rate (per 100,000 patients)"),
SUMIFS(PSA!$D:$D,PSA!$A:$A,C6666,PSA!$G:$G,D6666),
IF(AND(A6666="Colorectal Cancer Screening", E6666="Utilization Rate (per 100,000 patients)"),
SUMIFS(COL!$D:$D,COL!$A:$A,C6666,COL!$G:$G, D6666),
IF(AND(A6666="Cervical Cancer Screening", E6666="Utilization Rate (per 100,000 patients)"),
SUMIFS(CERV!$D:$D,CERV!$A:$A,C6666,CERV!$G:$G,D6666),
IF(AND(A6666="Cancer Screening for CKD patients", E6666="Utilization Rate (per 100,000 patients)"),
SUMIFS(CANSCRN!$D:$D,CANSCRN!$A:$A,C6666,CANSCRN!$G:$G,D6666),
IF(AND(A6666="PSA Testing", E6666="Cost per service ($USD)"),
SUMIFS(PSA!$E:$E,PSA!$A:$A,C6666,PSA!$G:$G,D6666),
IF(AND(A6666="Colorectal Cancer Screening", E6666="Cost per service ($USD)"),
SUMIFS(COL!$E:$E,COL!$A:$A,C6666,COL!$G:$G,D6666),
IF(AND(A6666="Cervical Cancer Screening", E6666="Cost per service ($USD)"),
SUMIFS(CERV!$E:$E,CERV!$A:$A,C6666,CERV!$G:$G,D6666),
IF(AND(A6666="Cancer Screening for CKD patients", E6666="Cost per service ($USD)"),
SUMIFS(CANSCRN!$E:$E,CANSCRN!$A:$A,C6666,CANSCRN!$G:$G,D6666),
IF(AND(A6666="PSA Testing", E6666="Total Expenditure ($USD per 100,000 patients)"),
SUMIFS(PSA!$F:$F,PSA!$A:$A,C6666,PSA!$G:$G,D6666),
IF(AND(A6666="Colorectal Cancer Screening", E6666="Total Expenditure ($USD per 100,000 patients)"),
SUMIFS(COL!$F:$F,COL!$A:$A,C6666,COL!$G:$G,D6666),
IF(AND(A6666="Cervical Cancer Screening", E6666="Total Expenditure ($USD per 100,000 patients)"),
SUMIFS(CERV!$F:$F,CERV!$A:$A,C6666,CERV!$G:$G,D6666),
SUMIFS(CANSCRN!$F:$F,CANSCRN!$A:$A,C6666,CANSCRN!$G:$G,D6666))))))))))))</f>
        <v>150.20903229999999</v>
      </c>
    </row>
    <row r="6667" spans="1:6" x14ac:dyDescent="0.2">
      <c r="A6667" s="24" t="s">
        <v>107</v>
      </c>
      <c r="B6667" s="24" t="s">
        <v>101</v>
      </c>
      <c r="C6667" s="24" t="s">
        <v>75</v>
      </c>
      <c r="D6667" s="24">
        <v>2019</v>
      </c>
      <c r="E6667" s="24" t="s">
        <v>106</v>
      </c>
      <c r="F6667">
        <f>IF(AND(A6667="PSA Testing", E6667= "Utilization Rate (per 100,000 patients)"),
SUMIFS(PSA!$D:$D,PSA!$A:$A,C6667,PSA!$G:$G,D6667),
IF(AND(A6667="Colorectal Cancer Screening", E6667="Utilization Rate (per 100,000 patients)"),
SUMIFS(COL!$D:$D,COL!$A:$A,C6667,COL!$G:$G, D6667),
IF(AND(A6667="Cervical Cancer Screening", E6667="Utilization Rate (per 100,000 patients)"),
SUMIFS(CERV!$D:$D,CERV!$A:$A,C6667,CERV!$G:$G,D6667),
IF(AND(A6667="Cancer Screening for CKD patients", E6667="Utilization Rate (per 100,000 patients)"),
SUMIFS(CANSCRN!$D:$D,CANSCRN!$A:$A,C6667,CANSCRN!$G:$G,D6667),
IF(AND(A6667="PSA Testing", E6667="Cost per service ($USD)"),
SUMIFS(PSA!$E:$E,PSA!$A:$A,C6667,PSA!$G:$G,D6667),
IF(AND(A6667="Colorectal Cancer Screening", E6667="Cost per service ($USD)"),
SUMIFS(COL!$E:$E,COL!$A:$A,C6667,COL!$G:$G,D6667),
IF(AND(A6667="Cervical Cancer Screening", E6667="Cost per service ($USD)"),
SUMIFS(CERV!$E:$E,CERV!$A:$A,C6667,CERV!$G:$G,D6667),
IF(AND(A6667="Cancer Screening for CKD patients", E6667="Cost per service ($USD)"),
SUMIFS(CANSCRN!$E:$E,CANSCRN!$A:$A,C6667,CANSCRN!$G:$G,D6667),
IF(AND(A6667="PSA Testing", E6667="Total Expenditure ($USD per 100,000 patients)"),
SUMIFS(PSA!$F:$F,PSA!$A:$A,C6667,PSA!$G:$G,D6667),
IF(AND(A6667="Colorectal Cancer Screening", E6667="Total Expenditure ($USD per 100,000 patients)"),
SUMIFS(COL!$F:$F,COL!$A:$A,C6667,COL!$G:$G,D6667),
IF(AND(A6667="Cervical Cancer Screening", E6667="Total Expenditure ($USD per 100,000 patients)"),
SUMIFS(CERV!$F:$F,CERV!$A:$A,C6667,CERV!$G:$G,D6667),
SUMIFS(CANSCRN!$F:$F,CANSCRN!$A:$A,C6667,CANSCRN!$G:$G,D6667))))))))))))</f>
        <v>188.05822219999999</v>
      </c>
    </row>
    <row r="6668" spans="1:6" x14ac:dyDescent="0.2">
      <c r="A6668" s="24" t="s">
        <v>107</v>
      </c>
      <c r="B6668" s="24" t="s">
        <v>101</v>
      </c>
      <c r="C6668" s="24" t="s">
        <v>76</v>
      </c>
      <c r="D6668" s="24">
        <v>2009</v>
      </c>
      <c r="E6668" s="24" t="s">
        <v>106</v>
      </c>
      <c r="F6668">
        <f>IF(AND(A6668="PSA Testing", E6668= "Utilization Rate (per 100,000 patients)"),
SUMIFS(PSA!$D:$D,PSA!$A:$A,C6668,PSA!$G:$G,D6668),
IF(AND(A6668="Colorectal Cancer Screening", E6668="Utilization Rate (per 100,000 patients)"),
SUMIFS(COL!$D:$D,COL!$A:$A,C6668,COL!$G:$G, D6668),
IF(AND(A6668="Cervical Cancer Screening", E6668="Utilization Rate (per 100,000 patients)"),
SUMIFS(CERV!$D:$D,CERV!$A:$A,C6668,CERV!$G:$G,D6668),
IF(AND(A6668="Cancer Screening for CKD patients", E6668="Utilization Rate (per 100,000 patients)"),
SUMIFS(CANSCRN!$D:$D,CANSCRN!$A:$A,C6668,CANSCRN!$G:$G,D6668),
IF(AND(A6668="PSA Testing", E6668="Cost per service ($USD)"),
SUMIFS(PSA!$E:$E,PSA!$A:$A,C6668,PSA!$G:$G,D6668),
IF(AND(A6668="Colorectal Cancer Screening", E6668="Cost per service ($USD)"),
SUMIFS(COL!$E:$E,COL!$A:$A,C6668,COL!$G:$G,D6668),
IF(AND(A6668="Cervical Cancer Screening", E6668="Cost per service ($USD)"),
SUMIFS(CERV!$E:$E,CERV!$A:$A,C6668,CERV!$G:$G,D6668),
IF(AND(A6668="Cancer Screening for CKD patients", E6668="Cost per service ($USD)"),
SUMIFS(CANSCRN!$E:$E,CANSCRN!$A:$A,C6668,CANSCRN!$G:$G,D6668),
IF(AND(A6668="PSA Testing", E6668="Total Expenditure ($USD per 100,000 patients)"),
SUMIFS(PSA!$F:$F,PSA!$A:$A,C6668,PSA!$G:$G,D6668),
IF(AND(A6668="Colorectal Cancer Screening", E6668="Total Expenditure ($USD per 100,000 patients)"),
SUMIFS(COL!$F:$F,COL!$A:$A,C6668,COL!$G:$G,D6668),
IF(AND(A6668="Cervical Cancer Screening", E6668="Total Expenditure ($USD per 100,000 patients)"),
SUMIFS(CERV!$F:$F,CERV!$A:$A,C6668,CERV!$G:$G,D6668),
SUMIFS(CANSCRN!$F:$F,CANSCRN!$A:$A,C6668,CANSCRN!$G:$G,D6668))))))))))))</f>
        <v>108.13823530000001</v>
      </c>
    </row>
    <row r="6669" spans="1:6" x14ac:dyDescent="0.2">
      <c r="A6669" s="24" t="s">
        <v>107</v>
      </c>
      <c r="B6669" s="24" t="s">
        <v>101</v>
      </c>
      <c r="C6669" s="24" t="s">
        <v>76</v>
      </c>
      <c r="D6669" s="24">
        <v>2010</v>
      </c>
      <c r="E6669" s="24" t="s">
        <v>106</v>
      </c>
      <c r="F6669">
        <f>IF(AND(A6669="PSA Testing", E6669= "Utilization Rate (per 100,000 patients)"),
SUMIFS(PSA!$D:$D,PSA!$A:$A,C6669,PSA!$G:$G,D6669),
IF(AND(A6669="Colorectal Cancer Screening", E6669="Utilization Rate (per 100,000 patients)"),
SUMIFS(COL!$D:$D,COL!$A:$A,C6669,COL!$G:$G, D6669),
IF(AND(A6669="Cervical Cancer Screening", E6669="Utilization Rate (per 100,000 patients)"),
SUMIFS(CERV!$D:$D,CERV!$A:$A,C6669,CERV!$G:$G,D6669),
IF(AND(A6669="Cancer Screening for CKD patients", E6669="Utilization Rate (per 100,000 patients)"),
SUMIFS(CANSCRN!$D:$D,CANSCRN!$A:$A,C6669,CANSCRN!$G:$G,D6669),
IF(AND(A6669="PSA Testing", E6669="Cost per service ($USD)"),
SUMIFS(PSA!$E:$E,PSA!$A:$A,C6669,PSA!$G:$G,D6669),
IF(AND(A6669="Colorectal Cancer Screening", E6669="Cost per service ($USD)"),
SUMIFS(COL!$E:$E,COL!$A:$A,C6669,COL!$G:$G,D6669),
IF(AND(A6669="Cervical Cancer Screening", E6669="Cost per service ($USD)"),
SUMIFS(CERV!$E:$E,CERV!$A:$A,C6669,CERV!$G:$G,D6669),
IF(AND(A6669="Cancer Screening for CKD patients", E6669="Cost per service ($USD)"),
SUMIFS(CANSCRN!$E:$E,CANSCRN!$A:$A,C6669,CANSCRN!$G:$G,D6669),
IF(AND(A6669="PSA Testing", E6669="Total Expenditure ($USD per 100,000 patients)"),
SUMIFS(PSA!$F:$F,PSA!$A:$A,C6669,PSA!$G:$G,D6669),
IF(AND(A6669="Colorectal Cancer Screening", E6669="Total Expenditure ($USD per 100,000 patients)"),
SUMIFS(COL!$F:$F,COL!$A:$A,C6669,COL!$G:$G,D6669),
IF(AND(A6669="Cervical Cancer Screening", E6669="Total Expenditure ($USD per 100,000 patients)"),
SUMIFS(CERV!$F:$F,CERV!$A:$A,C6669,CERV!$G:$G,D6669),
SUMIFS(CANSCRN!$F:$F,CANSCRN!$A:$A,C6669,CANSCRN!$G:$G,D6669))))))))))))</f>
        <v>78.437272730000004</v>
      </c>
    </row>
    <row r="6670" spans="1:6" x14ac:dyDescent="0.2">
      <c r="A6670" s="24" t="s">
        <v>107</v>
      </c>
      <c r="B6670" s="24" t="s">
        <v>101</v>
      </c>
      <c r="C6670" s="24" t="s">
        <v>76</v>
      </c>
      <c r="D6670" s="24">
        <v>2011</v>
      </c>
      <c r="E6670" s="24" t="s">
        <v>106</v>
      </c>
      <c r="F6670">
        <f>IF(AND(A6670="PSA Testing", E6670= "Utilization Rate (per 100,000 patients)"),
SUMIFS(PSA!$D:$D,PSA!$A:$A,C6670,PSA!$G:$G,D6670),
IF(AND(A6670="Colorectal Cancer Screening", E6670="Utilization Rate (per 100,000 patients)"),
SUMIFS(COL!$D:$D,COL!$A:$A,C6670,COL!$G:$G, D6670),
IF(AND(A6670="Cervical Cancer Screening", E6670="Utilization Rate (per 100,000 patients)"),
SUMIFS(CERV!$D:$D,CERV!$A:$A,C6670,CERV!$G:$G,D6670),
IF(AND(A6670="Cancer Screening for CKD patients", E6670="Utilization Rate (per 100,000 patients)"),
SUMIFS(CANSCRN!$D:$D,CANSCRN!$A:$A,C6670,CANSCRN!$G:$G,D6670),
IF(AND(A6670="PSA Testing", E6670="Cost per service ($USD)"),
SUMIFS(PSA!$E:$E,PSA!$A:$A,C6670,PSA!$G:$G,D6670),
IF(AND(A6670="Colorectal Cancer Screening", E6670="Cost per service ($USD)"),
SUMIFS(COL!$E:$E,COL!$A:$A,C6670,COL!$G:$G,D6670),
IF(AND(A6670="Cervical Cancer Screening", E6670="Cost per service ($USD)"),
SUMIFS(CERV!$E:$E,CERV!$A:$A,C6670,CERV!$G:$G,D6670),
IF(AND(A6670="Cancer Screening for CKD patients", E6670="Cost per service ($USD)"),
SUMIFS(CANSCRN!$E:$E,CANSCRN!$A:$A,C6670,CANSCRN!$G:$G,D6670),
IF(AND(A6670="PSA Testing", E6670="Total Expenditure ($USD per 100,000 patients)"),
SUMIFS(PSA!$F:$F,PSA!$A:$A,C6670,PSA!$G:$G,D6670),
IF(AND(A6670="Colorectal Cancer Screening", E6670="Total Expenditure ($USD per 100,000 patients)"),
SUMIFS(COL!$F:$F,COL!$A:$A,C6670,COL!$G:$G,D6670),
IF(AND(A6670="Cervical Cancer Screening", E6670="Total Expenditure ($USD per 100,000 patients)"),
SUMIFS(CERV!$F:$F,CERV!$A:$A,C6670,CERV!$G:$G,D6670),
SUMIFS(CANSCRN!$F:$F,CANSCRN!$A:$A,C6670,CANSCRN!$G:$G,D6670))))))))))))</f>
        <v>85.522282610000005</v>
      </c>
    </row>
    <row r="6671" spans="1:6" x14ac:dyDescent="0.2">
      <c r="A6671" s="24" t="s">
        <v>107</v>
      </c>
      <c r="B6671" s="24" t="s">
        <v>101</v>
      </c>
      <c r="C6671" s="24" t="s">
        <v>76</v>
      </c>
      <c r="D6671" s="24">
        <v>2012</v>
      </c>
      <c r="E6671" s="24" t="s">
        <v>106</v>
      </c>
      <c r="F6671">
        <f>IF(AND(A6671="PSA Testing", E6671= "Utilization Rate (per 100,000 patients)"),
SUMIFS(PSA!$D:$D,PSA!$A:$A,C6671,PSA!$G:$G,D6671),
IF(AND(A6671="Colorectal Cancer Screening", E6671="Utilization Rate (per 100,000 patients)"),
SUMIFS(COL!$D:$D,COL!$A:$A,C6671,COL!$G:$G, D6671),
IF(AND(A6671="Cervical Cancer Screening", E6671="Utilization Rate (per 100,000 patients)"),
SUMIFS(CERV!$D:$D,CERV!$A:$A,C6671,CERV!$G:$G,D6671),
IF(AND(A6671="Cancer Screening for CKD patients", E6671="Utilization Rate (per 100,000 patients)"),
SUMIFS(CANSCRN!$D:$D,CANSCRN!$A:$A,C6671,CANSCRN!$G:$G,D6671),
IF(AND(A6671="PSA Testing", E6671="Cost per service ($USD)"),
SUMIFS(PSA!$E:$E,PSA!$A:$A,C6671,PSA!$G:$G,D6671),
IF(AND(A6671="Colorectal Cancer Screening", E6671="Cost per service ($USD)"),
SUMIFS(COL!$E:$E,COL!$A:$A,C6671,COL!$G:$G,D6671),
IF(AND(A6671="Cervical Cancer Screening", E6671="Cost per service ($USD)"),
SUMIFS(CERV!$E:$E,CERV!$A:$A,C6671,CERV!$G:$G,D6671),
IF(AND(A6671="Cancer Screening for CKD patients", E6671="Cost per service ($USD)"),
SUMIFS(CANSCRN!$E:$E,CANSCRN!$A:$A,C6671,CANSCRN!$G:$G,D6671),
IF(AND(A6671="PSA Testing", E6671="Total Expenditure ($USD per 100,000 patients)"),
SUMIFS(PSA!$F:$F,PSA!$A:$A,C6671,PSA!$G:$G,D6671),
IF(AND(A6671="Colorectal Cancer Screening", E6671="Total Expenditure ($USD per 100,000 patients)"),
SUMIFS(COL!$F:$F,COL!$A:$A,C6671,COL!$G:$G,D6671),
IF(AND(A6671="Cervical Cancer Screening", E6671="Total Expenditure ($USD per 100,000 patients)"),
SUMIFS(CERV!$F:$F,CERV!$A:$A,C6671,CERV!$G:$G,D6671),
SUMIFS(CANSCRN!$F:$F,CANSCRN!$A:$A,C6671,CANSCRN!$G:$G,D6671))))))))))))</f>
        <v>117.75477480000001</v>
      </c>
    </row>
    <row r="6672" spans="1:6" x14ac:dyDescent="0.2">
      <c r="A6672" s="24" t="s">
        <v>107</v>
      </c>
      <c r="B6672" s="24" t="s">
        <v>101</v>
      </c>
      <c r="C6672" s="24" t="s">
        <v>76</v>
      </c>
      <c r="D6672" s="24">
        <v>2013</v>
      </c>
      <c r="E6672" s="24" t="s">
        <v>106</v>
      </c>
      <c r="F6672">
        <f>IF(AND(A6672="PSA Testing", E6672= "Utilization Rate (per 100,000 patients)"),
SUMIFS(PSA!$D:$D,PSA!$A:$A,C6672,PSA!$G:$G,D6672),
IF(AND(A6672="Colorectal Cancer Screening", E6672="Utilization Rate (per 100,000 patients)"),
SUMIFS(COL!$D:$D,COL!$A:$A,C6672,COL!$G:$G, D6672),
IF(AND(A6672="Cervical Cancer Screening", E6672="Utilization Rate (per 100,000 patients)"),
SUMIFS(CERV!$D:$D,CERV!$A:$A,C6672,CERV!$G:$G,D6672),
IF(AND(A6672="Cancer Screening for CKD patients", E6672="Utilization Rate (per 100,000 patients)"),
SUMIFS(CANSCRN!$D:$D,CANSCRN!$A:$A,C6672,CANSCRN!$G:$G,D6672),
IF(AND(A6672="PSA Testing", E6672="Cost per service ($USD)"),
SUMIFS(PSA!$E:$E,PSA!$A:$A,C6672,PSA!$G:$G,D6672),
IF(AND(A6672="Colorectal Cancer Screening", E6672="Cost per service ($USD)"),
SUMIFS(COL!$E:$E,COL!$A:$A,C6672,COL!$G:$G,D6672),
IF(AND(A6672="Cervical Cancer Screening", E6672="Cost per service ($USD)"),
SUMIFS(CERV!$E:$E,CERV!$A:$A,C6672,CERV!$G:$G,D6672),
IF(AND(A6672="Cancer Screening for CKD patients", E6672="Cost per service ($USD)"),
SUMIFS(CANSCRN!$E:$E,CANSCRN!$A:$A,C6672,CANSCRN!$G:$G,D6672),
IF(AND(A6672="PSA Testing", E6672="Total Expenditure ($USD per 100,000 patients)"),
SUMIFS(PSA!$F:$F,PSA!$A:$A,C6672,PSA!$G:$G,D6672),
IF(AND(A6672="Colorectal Cancer Screening", E6672="Total Expenditure ($USD per 100,000 patients)"),
SUMIFS(COL!$F:$F,COL!$A:$A,C6672,COL!$G:$G,D6672),
IF(AND(A6672="Cervical Cancer Screening", E6672="Total Expenditure ($USD per 100,000 patients)"),
SUMIFS(CERV!$F:$F,CERV!$A:$A,C6672,CERV!$G:$G,D6672),
SUMIFS(CANSCRN!$F:$F,CANSCRN!$A:$A,C6672,CANSCRN!$G:$G,D6672))))))))))))</f>
        <v>99.700444439999998</v>
      </c>
    </row>
    <row r="6673" spans="1:6" x14ac:dyDescent="0.2">
      <c r="A6673" s="24" t="s">
        <v>107</v>
      </c>
      <c r="B6673" s="24" t="s">
        <v>101</v>
      </c>
      <c r="C6673" s="24" t="s">
        <v>76</v>
      </c>
      <c r="D6673" s="24">
        <v>2014</v>
      </c>
      <c r="E6673" s="24" t="s">
        <v>106</v>
      </c>
      <c r="F6673">
        <f>IF(AND(A6673="PSA Testing", E6673= "Utilization Rate (per 100,000 patients)"),
SUMIFS(PSA!$D:$D,PSA!$A:$A,C6673,PSA!$G:$G,D6673),
IF(AND(A6673="Colorectal Cancer Screening", E6673="Utilization Rate (per 100,000 patients)"),
SUMIFS(COL!$D:$D,COL!$A:$A,C6673,COL!$G:$G, D6673),
IF(AND(A6673="Cervical Cancer Screening", E6673="Utilization Rate (per 100,000 patients)"),
SUMIFS(CERV!$D:$D,CERV!$A:$A,C6673,CERV!$G:$G,D6673),
IF(AND(A6673="Cancer Screening for CKD patients", E6673="Utilization Rate (per 100,000 patients)"),
SUMIFS(CANSCRN!$D:$D,CANSCRN!$A:$A,C6673,CANSCRN!$G:$G,D6673),
IF(AND(A6673="PSA Testing", E6673="Cost per service ($USD)"),
SUMIFS(PSA!$E:$E,PSA!$A:$A,C6673,PSA!$G:$G,D6673),
IF(AND(A6673="Colorectal Cancer Screening", E6673="Cost per service ($USD)"),
SUMIFS(COL!$E:$E,COL!$A:$A,C6673,COL!$G:$G,D6673),
IF(AND(A6673="Cervical Cancer Screening", E6673="Cost per service ($USD)"),
SUMIFS(CERV!$E:$E,CERV!$A:$A,C6673,CERV!$G:$G,D6673),
IF(AND(A6673="Cancer Screening for CKD patients", E6673="Cost per service ($USD)"),
SUMIFS(CANSCRN!$E:$E,CANSCRN!$A:$A,C6673,CANSCRN!$G:$G,D6673),
IF(AND(A6673="PSA Testing", E6673="Total Expenditure ($USD per 100,000 patients)"),
SUMIFS(PSA!$F:$F,PSA!$A:$A,C6673,PSA!$G:$G,D6673),
IF(AND(A6673="Colorectal Cancer Screening", E6673="Total Expenditure ($USD per 100,000 patients)"),
SUMIFS(COL!$F:$F,COL!$A:$A,C6673,COL!$G:$G,D6673),
IF(AND(A6673="Cervical Cancer Screening", E6673="Total Expenditure ($USD per 100,000 patients)"),
SUMIFS(CERV!$F:$F,CERV!$A:$A,C6673,CERV!$G:$G,D6673),
SUMIFS(CANSCRN!$F:$F,CANSCRN!$A:$A,C6673,CANSCRN!$G:$G,D6673))))))))))))</f>
        <v>118.8888073</v>
      </c>
    </row>
    <row r="6674" spans="1:6" x14ac:dyDescent="0.2">
      <c r="A6674" s="24" t="s">
        <v>107</v>
      </c>
      <c r="B6674" s="24" t="s">
        <v>101</v>
      </c>
      <c r="C6674" s="24" t="s">
        <v>76</v>
      </c>
      <c r="D6674" s="24">
        <v>2015</v>
      </c>
      <c r="E6674" s="24" t="s">
        <v>106</v>
      </c>
      <c r="F6674">
        <f>IF(AND(A6674="PSA Testing", E6674= "Utilization Rate (per 100,000 patients)"),
SUMIFS(PSA!$D:$D,PSA!$A:$A,C6674,PSA!$G:$G,D6674),
IF(AND(A6674="Colorectal Cancer Screening", E6674="Utilization Rate (per 100,000 patients)"),
SUMIFS(COL!$D:$D,COL!$A:$A,C6674,COL!$G:$G, D6674),
IF(AND(A6674="Cervical Cancer Screening", E6674="Utilization Rate (per 100,000 patients)"),
SUMIFS(CERV!$D:$D,CERV!$A:$A,C6674,CERV!$G:$G,D6674),
IF(AND(A6674="Cancer Screening for CKD patients", E6674="Utilization Rate (per 100,000 patients)"),
SUMIFS(CANSCRN!$D:$D,CANSCRN!$A:$A,C6674,CANSCRN!$G:$G,D6674),
IF(AND(A6674="PSA Testing", E6674="Cost per service ($USD)"),
SUMIFS(PSA!$E:$E,PSA!$A:$A,C6674,PSA!$G:$G,D6674),
IF(AND(A6674="Colorectal Cancer Screening", E6674="Cost per service ($USD)"),
SUMIFS(COL!$E:$E,COL!$A:$A,C6674,COL!$G:$G,D6674),
IF(AND(A6674="Cervical Cancer Screening", E6674="Cost per service ($USD)"),
SUMIFS(CERV!$E:$E,CERV!$A:$A,C6674,CERV!$G:$G,D6674),
IF(AND(A6674="Cancer Screening for CKD patients", E6674="Cost per service ($USD)"),
SUMIFS(CANSCRN!$E:$E,CANSCRN!$A:$A,C6674,CANSCRN!$G:$G,D6674),
IF(AND(A6674="PSA Testing", E6674="Total Expenditure ($USD per 100,000 patients)"),
SUMIFS(PSA!$F:$F,PSA!$A:$A,C6674,PSA!$G:$G,D6674),
IF(AND(A6674="Colorectal Cancer Screening", E6674="Total Expenditure ($USD per 100,000 patients)"),
SUMIFS(COL!$F:$F,COL!$A:$A,C6674,COL!$G:$G,D6674),
IF(AND(A6674="Cervical Cancer Screening", E6674="Total Expenditure ($USD per 100,000 patients)"),
SUMIFS(CERV!$F:$F,CERV!$A:$A,C6674,CERV!$G:$G,D6674),
SUMIFS(CANSCRN!$F:$F,CANSCRN!$A:$A,C6674,CANSCRN!$G:$G,D6674))))))))))))</f>
        <v>143.75755559999999</v>
      </c>
    </row>
    <row r="6675" spans="1:6" x14ac:dyDescent="0.2">
      <c r="A6675" s="24" t="s">
        <v>107</v>
      </c>
      <c r="B6675" s="24" t="s">
        <v>101</v>
      </c>
      <c r="C6675" s="24" t="s">
        <v>76</v>
      </c>
      <c r="D6675" s="24">
        <v>2016</v>
      </c>
      <c r="E6675" s="24" t="s">
        <v>106</v>
      </c>
      <c r="F6675">
        <f>IF(AND(A6675="PSA Testing", E6675= "Utilization Rate (per 100,000 patients)"),
SUMIFS(PSA!$D:$D,PSA!$A:$A,C6675,PSA!$G:$G,D6675),
IF(AND(A6675="Colorectal Cancer Screening", E6675="Utilization Rate (per 100,000 patients)"),
SUMIFS(COL!$D:$D,COL!$A:$A,C6675,COL!$G:$G, D6675),
IF(AND(A6675="Cervical Cancer Screening", E6675="Utilization Rate (per 100,000 patients)"),
SUMIFS(CERV!$D:$D,CERV!$A:$A,C6675,CERV!$G:$G,D6675),
IF(AND(A6675="Cancer Screening for CKD patients", E6675="Utilization Rate (per 100,000 patients)"),
SUMIFS(CANSCRN!$D:$D,CANSCRN!$A:$A,C6675,CANSCRN!$G:$G,D6675),
IF(AND(A6675="PSA Testing", E6675="Cost per service ($USD)"),
SUMIFS(PSA!$E:$E,PSA!$A:$A,C6675,PSA!$G:$G,D6675),
IF(AND(A6675="Colorectal Cancer Screening", E6675="Cost per service ($USD)"),
SUMIFS(COL!$E:$E,COL!$A:$A,C6675,COL!$G:$G,D6675),
IF(AND(A6675="Cervical Cancer Screening", E6675="Cost per service ($USD)"),
SUMIFS(CERV!$E:$E,CERV!$A:$A,C6675,CERV!$G:$G,D6675),
IF(AND(A6675="Cancer Screening for CKD patients", E6675="Cost per service ($USD)"),
SUMIFS(CANSCRN!$E:$E,CANSCRN!$A:$A,C6675,CANSCRN!$G:$G,D6675),
IF(AND(A6675="PSA Testing", E6675="Total Expenditure ($USD per 100,000 patients)"),
SUMIFS(PSA!$F:$F,PSA!$A:$A,C6675,PSA!$G:$G,D6675),
IF(AND(A6675="Colorectal Cancer Screening", E6675="Total Expenditure ($USD per 100,000 patients)"),
SUMIFS(COL!$F:$F,COL!$A:$A,C6675,COL!$G:$G,D6675),
IF(AND(A6675="Cervical Cancer Screening", E6675="Total Expenditure ($USD per 100,000 patients)"),
SUMIFS(CERV!$F:$F,CERV!$A:$A,C6675,CERV!$G:$G,D6675),
SUMIFS(CANSCRN!$F:$F,CANSCRN!$A:$A,C6675,CANSCRN!$G:$G,D6675))))))))))))</f>
        <v>103.17954020000001</v>
      </c>
    </row>
    <row r="6676" spans="1:6" x14ac:dyDescent="0.2">
      <c r="A6676" s="24" t="s">
        <v>107</v>
      </c>
      <c r="B6676" s="24" t="s">
        <v>101</v>
      </c>
      <c r="C6676" s="24" t="s">
        <v>76</v>
      </c>
      <c r="D6676" s="24">
        <v>2017</v>
      </c>
      <c r="E6676" s="24" t="s">
        <v>106</v>
      </c>
      <c r="F6676">
        <f>IF(AND(A6676="PSA Testing", E6676= "Utilization Rate (per 100,000 patients)"),
SUMIFS(PSA!$D:$D,PSA!$A:$A,C6676,PSA!$G:$G,D6676),
IF(AND(A6676="Colorectal Cancer Screening", E6676="Utilization Rate (per 100,000 patients)"),
SUMIFS(COL!$D:$D,COL!$A:$A,C6676,COL!$G:$G, D6676),
IF(AND(A6676="Cervical Cancer Screening", E6676="Utilization Rate (per 100,000 patients)"),
SUMIFS(CERV!$D:$D,CERV!$A:$A,C6676,CERV!$G:$G,D6676),
IF(AND(A6676="Cancer Screening for CKD patients", E6676="Utilization Rate (per 100,000 patients)"),
SUMIFS(CANSCRN!$D:$D,CANSCRN!$A:$A,C6676,CANSCRN!$G:$G,D6676),
IF(AND(A6676="PSA Testing", E6676="Cost per service ($USD)"),
SUMIFS(PSA!$E:$E,PSA!$A:$A,C6676,PSA!$G:$G,D6676),
IF(AND(A6676="Colorectal Cancer Screening", E6676="Cost per service ($USD)"),
SUMIFS(COL!$E:$E,COL!$A:$A,C6676,COL!$G:$G,D6676),
IF(AND(A6676="Cervical Cancer Screening", E6676="Cost per service ($USD)"),
SUMIFS(CERV!$E:$E,CERV!$A:$A,C6676,CERV!$G:$G,D6676),
IF(AND(A6676="Cancer Screening for CKD patients", E6676="Cost per service ($USD)"),
SUMIFS(CANSCRN!$E:$E,CANSCRN!$A:$A,C6676,CANSCRN!$G:$G,D6676),
IF(AND(A6676="PSA Testing", E6676="Total Expenditure ($USD per 100,000 patients)"),
SUMIFS(PSA!$F:$F,PSA!$A:$A,C6676,PSA!$G:$G,D6676),
IF(AND(A6676="Colorectal Cancer Screening", E6676="Total Expenditure ($USD per 100,000 patients)"),
SUMIFS(COL!$F:$F,COL!$A:$A,C6676,COL!$G:$G,D6676),
IF(AND(A6676="Cervical Cancer Screening", E6676="Total Expenditure ($USD per 100,000 patients)"),
SUMIFS(CERV!$F:$F,CERV!$A:$A,C6676,CERV!$G:$G,D6676),
SUMIFS(CANSCRN!$F:$F,CANSCRN!$A:$A,C6676,CANSCRN!$G:$G,D6676))))))))))))</f>
        <v>176.943625</v>
      </c>
    </row>
    <row r="6677" spans="1:6" x14ac:dyDescent="0.2">
      <c r="A6677" s="24" t="s">
        <v>107</v>
      </c>
      <c r="B6677" s="24" t="s">
        <v>101</v>
      </c>
      <c r="C6677" s="24" t="s">
        <v>76</v>
      </c>
      <c r="D6677" s="24">
        <v>2018</v>
      </c>
      <c r="E6677" s="24" t="s">
        <v>106</v>
      </c>
      <c r="F6677">
        <f>IF(AND(A6677="PSA Testing", E6677= "Utilization Rate (per 100,000 patients)"),
SUMIFS(PSA!$D:$D,PSA!$A:$A,C6677,PSA!$G:$G,D6677),
IF(AND(A6677="Colorectal Cancer Screening", E6677="Utilization Rate (per 100,000 patients)"),
SUMIFS(COL!$D:$D,COL!$A:$A,C6677,COL!$G:$G, D6677),
IF(AND(A6677="Cervical Cancer Screening", E6677="Utilization Rate (per 100,000 patients)"),
SUMIFS(CERV!$D:$D,CERV!$A:$A,C6677,CERV!$G:$G,D6677),
IF(AND(A6677="Cancer Screening for CKD patients", E6677="Utilization Rate (per 100,000 patients)"),
SUMIFS(CANSCRN!$D:$D,CANSCRN!$A:$A,C6677,CANSCRN!$G:$G,D6677),
IF(AND(A6677="PSA Testing", E6677="Cost per service ($USD)"),
SUMIFS(PSA!$E:$E,PSA!$A:$A,C6677,PSA!$G:$G,D6677),
IF(AND(A6677="Colorectal Cancer Screening", E6677="Cost per service ($USD)"),
SUMIFS(COL!$E:$E,COL!$A:$A,C6677,COL!$G:$G,D6677),
IF(AND(A6677="Cervical Cancer Screening", E6677="Cost per service ($USD)"),
SUMIFS(CERV!$E:$E,CERV!$A:$A,C6677,CERV!$G:$G,D6677),
IF(AND(A6677="Cancer Screening for CKD patients", E6677="Cost per service ($USD)"),
SUMIFS(CANSCRN!$E:$E,CANSCRN!$A:$A,C6677,CANSCRN!$G:$G,D6677),
IF(AND(A6677="PSA Testing", E6677="Total Expenditure ($USD per 100,000 patients)"),
SUMIFS(PSA!$F:$F,PSA!$A:$A,C6677,PSA!$G:$G,D6677),
IF(AND(A6677="Colorectal Cancer Screening", E6677="Total Expenditure ($USD per 100,000 patients)"),
SUMIFS(COL!$F:$F,COL!$A:$A,C6677,COL!$G:$G,D6677),
IF(AND(A6677="Cervical Cancer Screening", E6677="Total Expenditure ($USD per 100,000 patients)"),
SUMIFS(CERV!$F:$F,CERV!$A:$A,C6677,CERV!$G:$G,D6677),
SUMIFS(CANSCRN!$F:$F,CANSCRN!$A:$A,C6677,CANSCRN!$G:$G,D6677))))))))))))</f>
        <v>152.44380949999999</v>
      </c>
    </row>
    <row r="6678" spans="1:6" x14ac:dyDescent="0.2">
      <c r="A6678" s="24" t="s">
        <v>107</v>
      </c>
      <c r="B6678" s="24" t="s">
        <v>101</v>
      </c>
      <c r="C6678" s="24" t="s">
        <v>76</v>
      </c>
      <c r="D6678" s="24">
        <v>2019</v>
      </c>
      <c r="E6678" s="24" t="s">
        <v>106</v>
      </c>
      <c r="F6678">
        <f>IF(AND(A6678="PSA Testing", E6678= "Utilization Rate (per 100,000 patients)"),
SUMIFS(PSA!$D:$D,PSA!$A:$A,C6678,PSA!$G:$G,D6678),
IF(AND(A6678="Colorectal Cancer Screening", E6678="Utilization Rate (per 100,000 patients)"),
SUMIFS(COL!$D:$D,COL!$A:$A,C6678,COL!$G:$G, D6678),
IF(AND(A6678="Cervical Cancer Screening", E6678="Utilization Rate (per 100,000 patients)"),
SUMIFS(CERV!$D:$D,CERV!$A:$A,C6678,CERV!$G:$G,D6678),
IF(AND(A6678="Cancer Screening for CKD patients", E6678="Utilization Rate (per 100,000 patients)"),
SUMIFS(CANSCRN!$D:$D,CANSCRN!$A:$A,C6678,CANSCRN!$G:$G,D6678),
IF(AND(A6678="PSA Testing", E6678="Cost per service ($USD)"),
SUMIFS(PSA!$E:$E,PSA!$A:$A,C6678,PSA!$G:$G,D6678),
IF(AND(A6678="Colorectal Cancer Screening", E6678="Cost per service ($USD)"),
SUMIFS(COL!$E:$E,COL!$A:$A,C6678,COL!$G:$G,D6678),
IF(AND(A6678="Cervical Cancer Screening", E6678="Cost per service ($USD)"),
SUMIFS(CERV!$E:$E,CERV!$A:$A,C6678,CERV!$G:$G,D6678),
IF(AND(A6678="Cancer Screening for CKD patients", E6678="Cost per service ($USD)"),
SUMIFS(CANSCRN!$E:$E,CANSCRN!$A:$A,C6678,CANSCRN!$G:$G,D6678),
IF(AND(A6678="PSA Testing", E6678="Total Expenditure ($USD per 100,000 patients)"),
SUMIFS(PSA!$F:$F,PSA!$A:$A,C6678,PSA!$G:$G,D6678),
IF(AND(A6678="Colorectal Cancer Screening", E6678="Total Expenditure ($USD per 100,000 patients)"),
SUMIFS(COL!$F:$F,COL!$A:$A,C6678,COL!$G:$G,D6678),
IF(AND(A6678="Cervical Cancer Screening", E6678="Total Expenditure ($USD per 100,000 patients)"),
SUMIFS(CERV!$F:$F,CERV!$A:$A,C6678,CERV!$G:$G,D6678),
SUMIFS(CANSCRN!$F:$F,CANSCRN!$A:$A,C6678,CANSCRN!$G:$G,D6678))))))))))))</f>
        <v>173.97052629999999</v>
      </c>
    </row>
    <row r="6679" spans="1:6" x14ac:dyDescent="0.2">
      <c r="A6679" s="24" t="s">
        <v>107</v>
      </c>
      <c r="B6679" s="24" t="s">
        <v>101</v>
      </c>
      <c r="C6679" s="24" t="s">
        <v>77</v>
      </c>
      <c r="D6679" s="24">
        <v>2009</v>
      </c>
      <c r="E6679" s="24" t="s">
        <v>106</v>
      </c>
      <c r="F6679">
        <f>IF(AND(A6679="PSA Testing", E6679= "Utilization Rate (per 100,000 patients)"),
SUMIFS(PSA!$D:$D,PSA!$A:$A,C6679,PSA!$G:$G,D6679),
IF(AND(A6679="Colorectal Cancer Screening", E6679="Utilization Rate (per 100,000 patients)"),
SUMIFS(COL!$D:$D,COL!$A:$A,C6679,COL!$G:$G, D6679),
IF(AND(A6679="Cervical Cancer Screening", E6679="Utilization Rate (per 100,000 patients)"),
SUMIFS(CERV!$D:$D,CERV!$A:$A,C6679,CERV!$G:$G,D6679),
IF(AND(A6679="Cancer Screening for CKD patients", E6679="Utilization Rate (per 100,000 patients)"),
SUMIFS(CANSCRN!$D:$D,CANSCRN!$A:$A,C6679,CANSCRN!$G:$G,D6679),
IF(AND(A6679="PSA Testing", E6679="Cost per service ($USD)"),
SUMIFS(PSA!$E:$E,PSA!$A:$A,C6679,PSA!$G:$G,D6679),
IF(AND(A6679="Colorectal Cancer Screening", E6679="Cost per service ($USD)"),
SUMIFS(COL!$E:$E,COL!$A:$A,C6679,COL!$G:$G,D6679),
IF(AND(A6679="Cervical Cancer Screening", E6679="Cost per service ($USD)"),
SUMIFS(CERV!$E:$E,CERV!$A:$A,C6679,CERV!$G:$G,D6679),
IF(AND(A6679="Cancer Screening for CKD patients", E6679="Cost per service ($USD)"),
SUMIFS(CANSCRN!$E:$E,CANSCRN!$A:$A,C6679,CANSCRN!$G:$G,D6679),
IF(AND(A6679="PSA Testing", E6679="Total Expenditure ($USD per 100,000 patients)"),
SUMIFS(PSA!$F:$F,PSA!$A:$A,C6679,PSA!$G:$G,D6679),
IF(AND(A6679="Colorectal Cancer Screening", E6679="Total Expenditure ($USD per 100,000 patients)"),
SUMIFS(COL!$F:$F,COL!$A:$A,C6679,COL!$G:$G,D6679),
IF(AND(A6679="Cervical Cancer Screening", E6679="Total Expenditure ($USD per 100,000 patients)"),
SUMIFS(CERV!$F:$F,CERV!$A:$A,C6679,CERV!$G:$G,D6679),
SUMIFS(CANSCRN!$F:$F,CANSCRN!$A:$A,C6679,CANSCRN!$G:$G,D6679))))))))))))</f>
        <v>0</v>
      </c>
    </row>
    <row r="6680" spans="1:6" x14ac:dyDescent="0.2">
      <c r="A6680" s="24" t="s">
        <v>107</v>
      </c>
      <c r="B6680" s="24" t="s">
        <v>101</v>
      </c>
      <c r="C6680" s="24" t="s">
        <v>77</v>
      </c>
      <c r="D6680" s="24">
        <v>2010</v>
      </c>
      <c r="E6680" s="24" t="s">
        <v>106</v>
      </c>
      <c r="F6680">
        <f>IF(AND(A6680="PSA Testing", E6680= "Utilization Rate (per 100,000 patients)"),
SUMIFS(PSA!$D:$D,PSA!$A:$A,C6680,PSA!$G:$G,D6680),
IF(AND(A6680="Colorectal Cancer Screening", E6680="Utilization Rate (per 100,000 patients)"),
SUMIFS(COL!$D:$D,COL!$A:$A,C6680,COL!$G:$G, D6680),
IF(AND(A6680="Cervical Cancer Screening", E6680="Utilization Rate (per 100,000 patients)"),
SUMIFS(CERV!$D:$D,CERV!$A:$A,C6680,CERV!$G:$G,D6680),
IF(AND(A6680="Cancer Screening for CKD patients", E6680="Utilization Rate (per 100,000 patients)"),
SUMIFS(CANSCRN!$D:$D,CANSCRN!$A:$A,C6680,CANSCRN!$G:$G,D6680),
IF(AND(A6680="PSA Testing", E6680="Cost per service ($USD)"),
SUMIFS(PSA!$E:$E,PSA!$A:$A,C6680,PSA!$G:$G,D6680),
IF(AND(A6680="Colorectal Cancer Screening", E6680="Cost per service ($USD)"),
SUMIFS(COL!$E:$E,COL!$A:$A,C6680,COL!$G:$G,D6680),
IF(AND(A6680="Cervical Cancer Screening", E6680="Cost per service ($USD)"),
SUMIFS(CERV!$E:$E,CERV!$A:$A,C6680,CERV!$G:$G,D6680),
IF(AND(A6680="Cancer Screening for CKD patients", E6680="Cost per service ($USD)"),
SUMIFS(CANSCRN!$E:$E,CANSCRN!$A:$A,C6680,CANSCRN!$G:$G,D6680),
IF(AND(A6680="PSA Testing", E6680="Total Expenditure ($USD per 100,000 patients)"),
SUMIFS(PSA!$F:$F,PSA!$A:$A,C6680,PSA!$G:$G,D6680),
IF(AND(A6680="Colorectal Cancer Screening", E6680="Total Expenditure ($USD per 100,000 patients)"),
SUMIFS(COL!$F:$F,COL!$A:$A,C6680,COL!$G:$G,D6680),
IF(AND(A6680="Cervical Cancer Screening", E6680="Total Expenditure ($USD per 100,000 patients)"),
SUMIFS(CERV!$F:$F,CERV!$A:$A,C6680,CERV!$G:$G,D6680),
SUMIFS(CANSCRN!$F:$F,CANSCRN!$A:$A,C6680,CANSCRN!$G:$G,D6680))))))))))))</f>
        <v>0</v>
      </c>
    </row>
    <row r="6681" spans="1:6" x14ac:dyDescent="0.2">
      <c r="A6681" s="24" t="s">
        <v>107</v>
      </c>
      <c r="B6681" s="24" t="s">
        <v>101</v>
      </c>
      <c r="C6681" s="24" t="s">
        <v>77</v>
      </c>
      <c r="D6681" s="24">
        <v>2011</v>
      </c>
      <c r="E6681" s="24" t="s">
        <v>106</v>
      </c>
      <c r="F6681">
        <f>IF(AND(A6681="PSA Testing", E6681= "Utilization Rate (per 100,000 patients)"),
SUMIFS(PSA!$D:$D,PSA!$A:$A,C6681,PSA!$G:$G,D6681),
IF(AND(A6681="Colorectal Cancer Screening", E6681="Utilization Rate (per 100,000 patients)"),
SUMIFS(COL!$D:$D,COL!$A:$A,C6681,COL!$G:$G, D6681),
IF(AND(A6681="Cervical Cancer Screening", E6681="Utilization Rate (per 100,000 patients)"),
SUMIFS(CERV!$D:$D,CERV!$A:$A,C6681,CERV!$G:$G,D6681),
IF(AND(A6681="Cancer Screening for CKD patients", E6681="Utilization Rate (per 100,000 patients)"),
SUMIFS(CANSCRN!$D:$D,CANSCRN!$A:$A,C6681,CANSCRN!$G:$G,D6681),
IF(AND(A6681="PSA Testing", E6681="Cost per service ($USD)"),
SUMIFS(PSA!$E:$E,PSA!$A:$A,C6681,PSA!$G:$G,D6681),
IF(AND(A6681="Colorectal Cancer Screening", E6681="Cost per service ($USD)"),
SUMIFS(COL!$E:$E,COL!$A:$A,C6681,COL!$G:$G,D6681),
IF(AND(A6681="Cervical Cancer Screening", E6681="Cost per service ($USD)"),
SUMIFS(CERV!$E:$E,CERV!$A:$A,C6681,CERV!$G:$G,D6681),
IF(AND(A6681="Cancer Screening for CKD patients", E6681="Cost per service ($USD)"),
SUMIFS(CANSCRN!$E:$E,CANSCRN!$A:$A,C6681,CANSCRN!$G:$G,D6681),
IF(AND(A6681="PSA Testing", E6681="Total Expenditure ($USD per 100,000 patients)"),
SUMIFS(PSA!$F:$F,PSA!$A:$A,C6681,PSA!$G:$G,D6681),
IF(AND(A6681="Colorectal Cancer Screening", E6681="Total Expenditure ($USD per 100,000 patients)"),
SUMIFS(COL!$F:$F,COL!$A:$A,C6681,COL!$G:$G,D6681),
IF(AND(A6681="Cervical Cancer Screening", E6681="Total Expenditure ($USD per 100,000 patients)"),
SUMIFS(CERV!$F:$F,CERV!$A:$A,C6681,CERV!$G:$G,D6681),
SUMIFS(CANSCRN!$F:$F,CANSCRN!$A:$A,C6681,CANSCRN!$G:$G,D6681))))))))))))</f>
        <v>0</v>
      </c>
    </row>
    <row r="6682" spans="1:6" x14ac:dyDescent="0.2">
      <c r="A6682" s="24" t="s">
        <v>107</v>
      </c>
      <c r="B6682" s="24" t="s">
        <v>101</v>
      </c>
      <c r="C6682" s="24" t="s">
        <v>77</v>
      </c>
      <c r="D6682" s="24">
        <v>2012</v>
      </c>
      <c r="E6682" s="24" t="s">
        <v>106</v>
      </c>
      <c r="F6682">
        <f>IF(AND(A6682="PSA Testing", E6682= "Utilization Rate (per 100,000 patients)"),
SUMIFS(PSA!$D:$D,PSA!$A:$A,C6682,PSA!$G:$G,D6682),
IF(AND(A6682="Colorectal Cancer Screening", E6682="Utilization Rate (per 100,000 patients)"),
SUMIFS(COL!$D:$D,COL!$A:$A,C6682,COL!$G:$G, D6682),
IF(AND(A6682="Cervical Cancer Screening", E6682="Utilization Rate (per 100,000 patients)"),
SUMIFS(CERV!$D:$D,CERV!$A:$A,C6682,CERV!$G:$G,D6682),
IF(AND(A6682="Cancer Screening for CKD patients", E6682="Utilization Rate (per 100,000 patients)"),
SUMIFS(CANSCRN!$D:$D,CANSCRN!$A:$A,C6682,CANSCRN!$G:$G,D6682),
IF(AND(A6682="PSA Testing", E6682="Cost per service ($USD)"),
SUMIFS(PSA!$E:$E,PSA!$A:$A,C6682,PSA!$G:$G,D6682),
IF(AND(A6682="Colorectal Cancer Screening", E6682="Cost per service ($USD)"),
SUMIFS(COL!$E:$E,COL!$A:$A,C6682,COL!$G:$G,D6682),
IF(AND(A6682="Cervical Cancer Screening", E6682="Cost per service ($USD)"),
SUMIFS(CERV!$E:$E,CERV!$A:$A,C6682,CERV!$G:$G,D6682),
IF(AND(A6682="Cancer Screening for CKD patients", E6682="Cost per service ($USD)"),
SUMIFS(CANSCRN!$E:$E,CANSCRN!$A:$A,C6682,CANSCRN!$G:$G,D6682),
IF(AND(A6682="PSA Testing", E6682="Total Expenditure ($USD per 100,000 patients)"),
SUMIFS(PSA!$F:$F,PSA!$A:$A,C6682,PSA!$G:$G,D6682),
IF(AND(A6682="Colorectal Cancer Screening", E6682="Total Expenditure ($USD per 100,000 patients)"),
SUMIFS(COL!$F:$F,COL!$A:$A,C6682,COL!$G:$G,D6682),
IF(AND(A6682="Cervical Cancer Screening", E6682="Total Expenditure ($USD per 100,000 patients)"),
SUMIFS(CERV!$F:$F,CERV!$A:$A,C6682,CERV!$G:$G,D6682),
SUMIFS(CANSCRN!$F:$F,CANSCRN!$A:$A,C6682,CANSCRN!$G:$G,D6682))))))))))))</f>
        <v>0</v>
      </c>
    </row>
    <row r="6683" spans="1:6" x14ac:dyDescent="0.2">
      <c r="A6683" s="24" t="s">
        <v>107</v>
      </c>
      <c r="B6683" s="24" t="s">
        <v>101</v>
      </c>
      <c r="C6683" s="24" t="s">
        <v>77</v>
      </c>
      <c r="D6683" s="24">
        <v>2013</v>
      </c>
      <c r="E6683" s="24" t="s">
        <v>106</v>
      </c>
      <c r="F6683">
        <f>IF(AND(A6683="PSA Testing", E6683= "Utilization Rate (per 100,000 patients)"),
SUMIFS(PSA!$D:$D,PSA!$A:$A,C6683,PSA!$G:$G,D6683),
IF(AND(A6683="Colorectal Cancer Screening", E6683="Utilization Rate (per 100,000 patients)"),
SUMIFS(COL!$D:$D,COL!$A:$A,C6683,COL!$G:$G, D6683),
IF(AND(A6683="Cervical Cancer Screening", E6683="Utilization Rate (per 100,000 patients)"),
SUMIFS(CERV!$D:$D,CERV!$A:$A,C6683,CERV!$G:$G,D6683),
IF(AND(A6683="Cancer Screening for CKD patients", E6683="Utilization Rate (per 100,000 patients)"),
SUMIFS(CANSCRN!$D:$D,CANSCRN!$A:$A,C6683,CANSCRN!$G:$G,D6683),
IF(AND(A6683="PSA Testing", E6683="Cost per service ($USD)"),
SUMIFS(PSA!$E:$E,PSA!$A:$A,C6683,PSA!$G:$G,D6683),
IF(AND(A6683="Colorectal Cancer Screening", E6683="Cost per service ($USD)"),
SUMIFS(COL!$E:$E,COL!$A:$A,C6683,COL!$G:$G,D6683),
IF(AND(A6683="Cervical Cancer Screening", E6683="Cost per service ($USD)"),
SUMIFS(CERV!$E:$E,CERV!$A:$A,C6683,CERV!$G:$G,D6683),
IF(AND(A6683="Cancer Screening for CKD patients", E6683="Cost per service ($USD)"),
SUMIFS(CANSCRN!$E:$E,CANSCRN!$A:$A,C6683,CANSCRN!$G:$G,D6683),
IF(AND(A6683="PSA Testing", E6683="Total Expenditure ($USD per 100,000 patients)"),
SUMIFS(PSA!$F:$F,PSA!$A:$A,C6683,PSA!$G:$G,D6683),
IF(AND(A6683="Colorectal Cancer Screening", E6683="Total Expenditure ($USD per 100,000 patients)"),
SUMIFS(COL!$F:$F,COL!$A:$A,C6683,COL!$G:$G,D6683),
IF(AND(A6683="Cervical Cancer Screening", E6683="Total Expenditure ($USD per 100,000 patients)"),
SUMIFS(CERV!$F:$F,CERV!$A:$A,C6683,CERV!$G:$G,D6683),
SUMIFS(CANSCRN!$F:$F,CANSCRN!$A:$A,C6683,CANSCRN!$G:$G,D6683))))))))))))</f>
        <v>0</v>
      </c>
    </row>
    <row r="6684" spans="1:6" x14ac:dyDescent="0.2">
      <c r="A6684" s="24" t="s">
        <v>107</v>
      </c>
      <c r="B6684" s="24" t="s">
        <v>101</v>
      </c>
      <c r="C6684" s="24" t="s">
        <v>77</v>
      </c>
      <c r="D6684" s="24">
        <v>2014</v>
      </c>
      <c r="E6684" s="24" t="s">
        <v>106</v>
      </c>
      <c r="F6684">
        <f>IF(AND(A6684="PSA Testing", E6684= "Utilization Rate (per 100,000 patients)"),
SUMIFS(PSA!$D:$D,PSA!$A:$A,C6684,PSA!$G:$G,D6684),
IF(AND(A6684="Colorectal Cancer Screening", E6684="Utilization Rate (per 100,000 patients)"),
SUMIFS(COL!$D:$D,COL!$A:$A,C6684,COL!$G:$G, D6684),
IF(AND(A6684="Cervical Cancer Screening", E6684="Utilization Rate (per 100,000 patients)"),
SUMIFS(CERV!$D:$D,CERV!$A:$A,C6684,CERV!$G:$G,D6684),
IF(AND(A6684="Cancer Screening for CKD patients", E6684="Utilization Rate (per 100,000 patients)"),
SUMIFS(CANSCRN!$D:$D,CANSCRN!$A:$A,C6684,CANSCRN!$G:$G,D6684),
IF(AND(A6684="PSA Testing", E6684="Cost per service ($USD)"),
SUMIFS(PSA!$E:$E,PSA!$A:$A,C6684,PSA!$G:$G,D6684),
IF(AND(A6684="Colorectal Cancer Screening", E6684="Cost per service ($USD)"),
SUMIFS(COL!$E:$E,COL!$A:$A,C6684,COL!$G:$G,D6684),
IF(AND(A6684="Cervical Cancer Screening", E6684="Cost per service ($USD)"),
SUMIFS(CERV!$E:$E,CERV!$A:$A,C6684,CERV!$G:$G,D6684),
IF(AND(A6684="Cancer Screening for CKD patients", E6684="Cost per service ($USD)"),
SUMIFS(CANSCRN!$E:$E,CANSCRN!$A:$A,C6684,CANSCRN!$G:$G,D6684),
IF(AND(A6684="PSA Testing", E6684="Total Expenditure ($USD per 100,000 patients)"),
SUMIFS(PSA!$F:$F,PSA!$A:$A,C6684,PSA!$G:$G,D6684),
IF(AND(A6684="Colorectal Cancer Screening", E6684="Total Expenditure ($USD per 100,000 patients)"),
SUMIFS(COL!$F:$F,COL!$A:$A,C6684,COL!$G:$G,D6684),
IF(AND(A6684="Cervical Cancer Screening", E6684="Total Expenditure ($USD per 100,000 patients)"),
SUMIFS(CERV!$F:$F,CERV!$A:$A,C6684,CERV!$G:$G,D6684),
SUMIFS(CANSCRN!$F:$F,CANSCRN!$A:$A,C6684,CANSCRN!$G:$G,D6684))))))))))))</f>
        <v>0</v>
      </c>
    </row>
    <row r="6685" spans="1:6" x14ac:dyDescent="0.2">
      <c r="A6685" s="24" t="s">
        <v>107</v>
      </c>
      <c r="B6685" s="24" t="s">
        <v>101</v>
      </c>
      <c r="C6685" s="24" t="s">
        <v>77</v>
      </c>
      <c r="D6685" s="24">
        <v>2015</v>
      </c>
      <c r="E6685" s="24" t="s">
        <v>106</v>
      </c>
      <c r="F6685">
        <f>IF(AND(A6685="PSA Testing", E6685= "Utilization Rate (per 100,000 patients)"),
SUMIFS(PSA!$D:$D,PSA!$A:$A,C6685,PSA!$G:$G,D6685),
IF(AND(A6685="Colorectal Cancer Screening", E6685="Utilization Rate (per 100,000 patients)"),
SUMIFS(COL!$D:$D,COL!$A:$A,C6685,COL!$G:$G, D6685),
IF(AND(A6685="Cervical Cancer Screening", E6685="Utilization Rate (per 100,000 patients)"),
SUMIFS(CERV!$D:$D,CERV!$A:$A,C6685,CERV!$G:$G,D6685),
IF(AND(A6685="Cancer Screening for CKD patients", E6685="Utilization Rate (per 100,000 patients)"),
SUMIFS(CANSCRN!$D:$D,CANSCRN!$A:$A,C6685,CANSCRN!$G:$G,D6685),
IF(AND(A6685="PSA Testing", E6685="Cost per service ($USD)"),
SUMIFS(PSA!$E:$E,PSA!$A:$A,C6685,PSA!$G:$G,D6685),
IF(AND(A6685="Colorectal Cancer Screening", E6685="Cost per service ($USD)"),
SUMIFS(COL!$E:$E,COL!$A:$A,C6685,COL!$G:$G,D6685),
IF(AND(A6685="Cervical Cancer Screening", E6685="Cost per service ($USD)"),
SUMIFS(CERV!$E:$E,CERV!$A:$A,C6685,CERV!$G:$G,D6685),
IF(AND(A6685="Cancer Screening for CKD patients", E6685="Cost per service ($USD)"),
SUMIFS(CANSCRN!$E:$E,CANSCRN!$A:$A,C6685,CANSCRN!$G:$G,D6685),
IF(AND(A6685="PSA Testing", E6685="Total Expenditure ($USD per 100,000 patients)"),
SUMIFS(PSA!$F:$F,PSA!$A:$A,C6685,PSA!$G:$G,D6685),
IF(AND(A6685="Colorectal Cancer Screening", E6685="Total Expenditure ($USD per 100,000 patients)"),
SUMIFS(COL!$F:$F,COL!$A:$A,C6685,COL!$G:$G,D6685),
IF(AND(A6685="Cervical Cancer Screening", E6685="Total Expenditure ($USD per 100,000 patients)"),
SUMIFS(CERV!$F:$F,CERV!$A:$A,C6685,CERV!$G:$G,D6685),
SUMIFS(CANSCRN!$F:$F,CANSCRN!$A:$A,C6685,CANSCRN!$G:$G,D6685))))))))))))</f>
        <v>0</v>
      </c>
    </row>
    <row r="6686" spans="1:6" x14ac:dyDescent="0.2">
      <c r="A6686" s="24" t="s">
        <v>107</v>
      </c>
      <c r="B6686" s="24" t="s">
        <v>101</v>
      </c>
      <c r="C6686" s="24" t="s">
        <v>77</v>
      </c>
      <c r="D6686" s="24">
        <v>2016</v>
      </c>
      <c r="E6686" s="24" t="s">
        <v>106</v>
      </c>
      <c r="F6686">
        <f>IF(AND(A6686="PSA Testing", E6686= "Utilization Rate (per 100,000 patients)"),
SUMIFS(PSA!$D:$D,PSA!$A:$A,C6686,PSA!$G:$G,D6686),
IF(AND(A6686="Colorectal Cancer Screening", E6686="Utilization Rate (per 100,000 patients)"),
SUMIFS(COL!$D:$D,COL!$A:$A,C6686,COL!$G:$G, D6686),
IF(AND(A6686="Cervical Cancer Screening", E6686="Utilization Rate (per 100,000 patients)"),
SUMIFS(CERV!$D:$D,CERV!$A:$A,C6686,CERV!$G:$G,D6686),
IF(AND(A6686="Cancer Screening for CKD patients", E6686="Utilization Rate (per 100,000 patients)"),
SUMIFS(CANSCRN!$D:$D,CANSCRN!$A:$A,C6686,CANSCRN!$G:$G,D6686),
IF(AND(A6686="PSA Testing", E6686="Cost per service ($USD)"),
SUMIFS(PSA!$E:$E,PSA!$A:$A,C6686,PSA!$G:$G,D6686),
IF(AND(A6686="Colorectal Cancer Screening", E6686="Cost per service ($USD)"),
SUMIFS(COL!$E:$E,COL!$A:$A,C6686,COL!$G:$G,D6686),
IF(AND(A6686="Cervical Cancer Screening", E6686="Cost per service ($USD)"),
SUMIFS(CERV!$E:$E,CERV!$A:$A,C6686,CERV!$G:$G,D6686),
IF(AND(A6686="Cancer Screening for CKD patients", E6686="Cost per service ($USD)"),
SUMIFS(CANSCRN!$E:$E,CANSCRN!$A:$A,C6686,CANSCRN!$G:$G,D6686),
IF(AND(A6686="PSA Testing", E6686="Total Expenditure ($USD per 100,000 patients)"),
SUMIFS(PSA!$F:$F,PSA!$A:$A,C6686,PSA!$G:$G,D6686),
IF(AND(A6686="Colorectal Cancer Screening", E6686="Total Expenditure ($USD per 100,000 patients)"),
SUMIFS(COL!$F:$F,COL!$A:$A,C6686,COL!$G:$G,D6686),
IF(AND(A6686="Cervical Cancer Screening", E6686="Total Expenditure ($USD per 100,000 patients)"),
SUMIFS(CERV!$F:$F,CERV!$A:$A,C6686,CERV!$G:$G,D6686),
SUMIFS(CANSCRN!$F:$F,CANSCRN!$A:$A,C6686,CANSCRN!$G:$G,D6686))))))))))))</f>
        <v>0</v>
      </c>
    </row>
    <row r="6687" spans="1:6" x14ac:dyDescent="0.2">
      <c r="A6687" s="24" t="s">
        <v>107</v>
      </c>
      <c r="B6687" s="24" t="s">
        <v>101</v>
      </c>
      <c r="C6687" s="24" t="s">
        <v>77</v>
      </c>
      <c r="D6687" s="24">
        <v>2017</v>
      </c>
      <c r="E6687" s="24" t="s">
        <v>106</v>
      </c>
      <c r="F6687">
        <f>IF(AND(A6687="PSA Testing", E6687= "Utilization Rate (per 100,000 patients)"),
SUMIFS(PSA!$D:$D,PSA!$A:$A,C6687,PSA!$G:$G,D6687),
IF(AND(A6687="Colorectal Cancer Screening", E6687="Utilization Rate (per 100,000 patients)"),
SUMIFS(COL!$D:$D,COL!$A:$A,C6687,COL!$G:$G, D6687),
IF(AND(A6687="Cervical Cancer Screening", E6687="Utilization Rate (per 100,000 patients)"),
SUMIFS(CERV!$D:$D,CERV!$A:$A,C6687,CERV!$G:$G,D6687),
IF(AND(A6687="Cancer Screening for CKD patients", E6687="Utilization Rate (per 100,000 patients)"),
SUMIFS(CANSCRN!$D:$D,CANSCRN!$A:$A,C6687,CANSCRN!$G:$G,D6687),
IF(AND(A6687="PSA Testing", E6687="Cost per service ($USD)"),
SUMIFS(PSA!$E:$E,PSA!$A:$A,C6687,PSA!$G:$G,D6687),
IF(AND(A6687="Colorectal Cancer Screening", E6687="Cost per service ($USD)"),
SUMIFS(COL!$E:$E,COL!$A:$A,C6687,COL!$G:$G,D6687),
IF(AND(A6687="Cervical Cancer Screening", E6687="Cost per service ($USD)"),
SUMIFS(CERV!$E:$E,CERV!$A:$A,C6687,CERV!$G:$G,D6687),
IF(AND(A6687="Cancer Screening for CKD patients", E6687="Cost per service ($USD)"),
SUMIFS(CANSCRN!$E:$E,CANSCRN!$A:$A,C6687,CANSCRN!$G:$G,D6687),
IF(AND(A6687="PSA Testing", E6687="Total Expenditure ($USD per 100,000 patients)"),
SUMIFS(PSA!$F:$F,PSA!$A:$A,C6687,PSA!$G:$G,D6687),
IF(AND(A6687="Colorectal Cancer Screening", E6687="Total Expenditure ($USD per 100,000 patients)"),
SUMIFS(COL!$F:$F,COL!$A:$A,C6687,COL!$G:$G,D6687),
IF(AND(A6687="Cervical Cancer Screening", E6687="Total Expenditure ($USD per 100,000 patients)"),
SUMIFS(CERV!$F:$F,CERV!$A:$A,C6687,CERV!$G:$G,D6687),
SUMIFS(CANSCRN!$F:$F,CANSCRN!$A:$A,C6687,CANSCRN!$G:$G,D6687))))))))))))</f>
        <v>0</v>
      </c>
    </row>
    <row r="6688" spans="1:6" x14ac:dyDescent="0.2">
      <c r="A6688" s="24" t="s">
        <v>107</v>
      </c>
      <c r="B6688" s="24" t="s">
        <v>101</v>
      </c>
      <c r="C6688" s="24" t="s">
        <v>77</v>
      </c>
      <c r="D6688" s="24">
        <v>2018</v>
      </c>
      <c r="E6688" s="24" t="s">
        <v>106</v>
      </c>
      <c r="F6688">
        <f>IF(AND(A6688="PSA Testing", E6688= "Utilization Rate (per 100,000 patients)"),
SUMIFS(PSA!$D:$D,PSA!$A:$A,C6688,PSA!$G:$G,D6688),
IF(AND(A6688="Colorectal Cancer Screening", E6688="Utilization Rate (per 100,000 patients)"),
SUMIFS(COL!$D:$D,COL!$A:$A,C6688,COL!$G:$G, D6688),
IF(AND(A6688="Cervical Cancer Screening", E6688="Utilization Rate (per 100,000 patients)"),
SUMIFS(CERV!$D:$D,CERV!$A:$A,C6688,CERV!$G:$G,D6688),
IF(AND(A6688="Cancer Screening for CKD patients", E6688="Utilization Rate (per 100,000 patients)"),
SUMIFS(CANSCRN!$D:$D,CANSCRN!$A:$A,C6688,CANSCRN!$G:$G,D6688),
IF(AND(A6688="PSA Testing", E6688="Cost per service ($USD)"),
SUMIFS(PSA!$E:$E,PSA!$A:$A,C6688,PSA!$G:$G,D6688),
IF(AND(A6688="Colorectal Cancer Screening", E6688="Cost per service ($USD)"),
SUMIFS(COL!$E:$E,COL!$A:$A,C6688,COL!$G:$G,D6688),
IF(AND(A6688="Cervical Cancer Screening", E6688="Cost per service ($USD)"),
SUMIFS(CERV!$E:$E,CERV!$A:$A,C6688,CERV!$G:$G,D6688),
IF(AND(A6688="Cancer Screening for CKD patients", E6688="Cost per service ($USD)"),
SUMIFS(CANSCRN!$E:$E,CANSCRN!$A:$A,C6688,CANSCRN!$G:$G,D6688),
IF(AND(A6688="PSA Testing", E6688="Total Expenditure ($USD per 100,000 patients)"),
SUMIFS(PSA!$F:$F,PSA!$A:$A,C6688,PSA!$G:$G,D6688),
IF(AND(A6688="Colorectal Cancer Screening", E6688="Total Expenditure ($USD per 100,000 patients)"),
SUMIFS(COL!$F:$F,COL!$A:$A,C6688,COL!$G:$G,D6688),
IF(AND(A6688="Cervical Cancer Screening", E6688="Total Expenditure ($USD per 100,000 patients)"),
SUMIFS(CERV!$F:$F,CERV!$A:$A,C6688,CERV!$G:$G,D6688),
SUMIFS(CANSCRN!$F:$F,CANSCRN!$A:$A,C6688,CANSCRN!$G:$G,D6688))))))))))))</f>
        <v>0</v>
      </c>
    </row>
    <row r="6689" spans="1:6" x14ac:dyDescent="0.2">
      <c r="A6689" s="24" t="s">
        <v>107</v>
      </c>
      <c r="B6689" s="24" t="s">
        <v>101</v>
      </c>
      <c r="C6689" s="24" t="s">
        <v>77</v>
      </c>
      <c r="D6689" s="24">
        <v>2019</v>
      </c>
      <c r="E6689" s="24" t="s">
        <v>106</v>
      </c>
      <c r="F6689">
        <f>IF(AND(A6689="PSA Testing", E6689= "Utilization Rate (per 100,000 patients)"),
SUMIFS(PSA!$D:$D,PSA!$A:$A,C6689,PSA!$G:$G,D6689),
IF(AND(A6689="Colorectal Cancer Screening", E6689="Utilization Rate (per 100,000 patients)"),
SUMIFS(COL!$D:$D,COL!$A:$A,C6689,COL!$G:$G, D6689),
IF(AND(A6689="Cervical Cancer Screening", E6689="Utilization Rate (per 100,000 patients)"),
SUMIFS(CERV!$D:$D,CERV!$A:$A,C6689,CERV!$G:$G,D6689),
IF(AND(A6689="Cancer Screening for CKD patients", E6689="Utilization Rate (per 100,000 patients)"),
SUMIFS(CANSCRN!$D:$D,CANSCRN!$A:$A,C6689,CANSCRN!$G:$G,D6689),
IF(AND(A6689="PSA Testing", E6689="Cost per service ($USD)"),
SUMIFS(PSA!$E:$E,PSA!$A:$A,C6689,PSA!$G:$G,D6689),
IF(AND(A6689="Colorectal Cancer Screening", E6689="Cost per service ($USD)"),
SUMIFS(COL!$E:$E,COL!$A:$A,C6689,COL!$G:$G,D6689),
IF(AND(A6689="Cervical Cancer Screening", E6689="Cost per service ($USD)"),
SUMIFS(CERV!$E:$E,CERV!$A:$A,C6689,CERV!$G:$G,D6689),
IF(AND(A6689="Cancer Screening for CKD patients", E6689="Cost per service ($USD)"),
SUMIFS(CANSCRN!$E:$E,CANSCRN!$A:$A,C6689,CANSCRN!$G:$G,D6689),
IF(AND(A6689="PSA Testing", E6689="Total Expenditure ($USD per 100,000 patients)"),
SUMIFS(PSA!$F:$F,PSA!$A:$A,C6689,PSA!$G:$G,D6689),
IF(AND(A6689="Colorectal Cancer Screening", E6689="Total Expenditure ($USD per 100,000 patients)"),
SUMIFS(COL!$F:$F,COL!$A:$A,C6689,COL!$G:$G,D6689),
IF(AND(A6689="Cervical Cancer Screening", E6689="Total Expenditure ($USD per 100,000 patients)"),
SUMIFS(CERV!$F:$F,CERV!$A:$A,C6689,CERV!$G:$G,D6689),
SUMIFS(CANSCRN!$F:$F,CANSCRN!$A:$A,C6689,CANSCRN!$G:$G,D6689))))))))))))</f>
        <v>0</v>
      </c>
    </row>
    <row r="6690" spans="1:6" x14ac:dyDescent="0.2">
      <c r="A6690" s="24" t="s">
        <v>107</v>
      </c>
      <c r="B6690" s="24" t="s">
        <v>101</v>
      </c>
      <c r="C6690" s="24" t="s">
        <v>78</v>
      </c>
      <c r="D6690" s="24">
        <v>2009</v>
      </c>
      <c r="E6690" s="24" t="s">
        <v>106</v>
      </c>
      <c r="F6690">
        <f>IF(AND(A6690="PSA Testing", E6690= "Utilization Rate (per 100,000 patients)"),
SUMIFS(PSA!$D:$D,PSA!$A:$A,C6690,PSA!$G:$G,D6690),
IF(AND(A6690="Colorectal Cancer Screening", E6690="Utilization Rate (per 100,000 patients)"),
SUMIFS(COL!$D:$D,COL!$A:$A,C6690,COL!$G:$G, D6690),
IF(AND(A6690="Cervical Cancer Screening", E6690="Utilization Rate (per 100,000 patients)"),
SUMIFS(CERV!$D:$D,CERV!$A:$A,C6690,CERV!$G:$G,D6690),
IF(AND(A6690="Cancer Screening for CKD patients", E6690="Utilization Rate (per 100,000 patients)"),
SUMIFS(CANSCRN!$D:$D,CANSCRN!$A:$A,C6690,CANSCRN!$G:$G,D6690),
IF(AND(A6690="PSA Testing", E6690="Cost per service ($USD)"),
SUMIFS(PSA!$E:$E,PSA!$A:$A,C6690,PSA!$G:$G,D6690),
IF(AND(A6690="Colorectal Cancer Screening", E6690="Cost per service ($USD)"),
SUMIFS(COL!$E:$E,COL!$A:$A,C6690,COL!$G:$G,D6690),
IF(AND(A6690="Cervical Cancer Screening", E6690="Cost per service ($USD)"),
SUMIFS(CERV!$E:$E,CERV!$A:$A,C6690,CERV!$G:$G,D6690),
IF(AND(A6690="Cancer Screening for CKD patients", E6690="Cost per service ($USD)"),
SUMIFS(CANSCRN!$E:$E,CANSCRN!$A:$A,C6690,CANSCRN!$G:$G,D6690),
IF(AND(A6690="PSA Testing", E6690="Total Expenditure ($USD per 100,000 patients)"),
SUMIFS(PSA!$F:$F,PSA!$A:$A,C6690,PSA!$G:$G,D6690),
IF(AND(A6690="Colorectal Cancer Screening", E6690="Total Expenditure ($USD per 100,000 patients)"),
SUMIFS(COL!$F:$F,COL!$A:$A,C6690,COL!$G:$G,D6690),
IF(AND(A6690="Cervical Cancer Screening", E6690="Total Expenditure ($USD per 100,000 patients)"),
SUMIFS(CERV!$F:$F,CERV!$A:$A,C6690,CERV!$G:$G,D6690),
SUMIFS(CANSCRN!$F:$F,CANSCRN!$A:$A,C6690,CANSCRN!$G:$G,D6690))))))))))))</f>
        <v>125.2573118</v>
      </c>
    </row>
    <row r="6691" spans="1:6" x14ac:dyDescent="0.2">
      <c r="A6691" s="24" t="s">
        <v>107</v>
      </c>
      <c r="B6691" s="24" t="s">
        <v>101</v>
      </c>
      <c r="C6691" s="24" t="s">
        <v>78</v>
      </c>
      <c r="D6691" s="24">
        <v>2010</v>
      </c>
      <c r="E6691" s="24" t="s">
        <v>106</v>
      </c>
      <c r="F6691">
        <f>IF(AND(A6691="PSA Testing", E6691= "Utilization Rate (per 100,000 patients)"),
SUMIFS(PSA!$D:$D,PSA!$A:$A,C6691,PSA!$G:$G,D6691),
IF(AND(A6691="Colorectal Cancer Screening", E6691="Utilization Rate (per 100,000 patients)"),
SUMIFS(COL!$D:$D,COL!$A:$A,C6691,COL!$G:$G, D6691),
IF(AND(A6691="Cervical Cancer Screening", E6691="Utilization Rate (per 100,000 patients)"),
SUMIFS(CERV!$D:$D,CERV!$A:$A,C6691,CERV!$G:$G,D6691),
IF(AND(A6691="Cancer Screening for CKD patients", E6691="Utilization Rate (per 100,000 patients)"),
SUMIFS(CANSCRN!$D:$D,CANSCRN!$A:$A,C6691,CANSCRN!$G:$G,D6691),
IF(AND(A6691="PSA Testing", E6691="Cost per service ($USD)"),
SUMIFS(PSA!$E:$E,PSA!$A:$A,C6691,PSA!$G:$G,D6691),
IF(AND(A6691="Colorectal Cancer Screening", E6691="Cost per service ($USD)"),
SUMIFS(COL!$E:$E,COL!$A:$A,C6691,COL!$G:$G,D6691),
IF(AND(A6691="Cervical Cancer Screening", E6691="Cost per service ($USD)"),
SUMIFS(CERV!$E:$E,CERV!$A:$A,C6691,CERV!$G:$G,D6691),
IF(AND(A6691="Cancer Screening for CKD patients", E6691="Cost per service ($USD)"),
SUMIFS(CANSCRN!$E:$E,CANSCRN!$A:$A,C6691,CANSCRN!$G:$G,D6691),
IF(AND(A6691="PSA Testing", E6691="Total Expenditure ($USD per 100,000 patients)"),
SUMIFS(PSA!$F:$F,PSA!$A:$A,C6691,PSA!$G:$G,D6691),
IF(AND(A6691="Colorectal Cancer Screening", E6691="Total Expenditure ($USD per 100,000 patients)"),
SUMIFS(COL!$F:$F,COL!$A:$A,C6691,COL!$G:$G,D6691),
IF(AND(A6691="Cervical Cancer Screening", E6691="Total Expenditure ($USD per 100,000 patients)"),
SUMIFS(CERV!$F:$F,CERV!$A:$A,C6691,CERV!$G:$G,D6691),
SUMIFS(CANSCRN!$F:$F,CANSCRN!$A:$A,C6691,CANSCRN!$G:$G,D6691))))))))))))</f>
        <v>128.89423729999999</v>
      </c>
    </row>
    <row r="6692" spans="1:6" x14ac:dyDescent="0.2">
      <c r="A6692" s="24" t="s">
        <v>107</v>
      </c>
      <c r="B6692" s="24" t="s">
        <v>101</v>
      </c>
      <c r="C6692" s="24" t="s">
        <v>78</v>
      </c>
      <c r="D6692" s="24">
        <v>2011</v>
      </c>
      <c r="E6692" s="24" t="s">
        <v>106</v>
      </c>
      <c r="F6692">
        <f>IF(AND(A6692="PSA Testing", E6692= "Utilization Rate (per 100,000 patients)"),
SUMIFS(PSA!$D:$D,PSA!$A:$A,C6692,PSA!$G:$G,D6692),
IF(AND(A6692="Colorectal Cancer Screening", E6692="Utilization Rate (per 100,000 patients)"),
SUMIFS(COL!$D:$D,COL!$A:$A,C6692,COL!$G:$G, D6692),
IF(AND(A6692="Cervical Cancer Screening", E6692="Utilization Rate (per 100,000 patients)"),
SUMIFS(CERV!$D:$D,CERV!$A:$A,C6692,CERV!$G:$G,D6692),
IF(AND(A6692="Cancer Screening for CKD patients", E6692="Utilization Rate (per 100,000 patients)"),
SUMIFS(CANSCRN!$D:$D,CANSCRN!$A:$A,C6692,CANSCRN!$G:$G,D6692),
IF(AND(A6692="PSA Testing", E6692="Cost per service ($USD)"),
SUMIFS(PSA!$E:$E,PSA!$A:$A,C6692,PSA!$G:$G,D6692),
IF(AND(A6692="Colorectal Cancer Screening", E6692="Cost per service ($USD)"),
SUMIFS(COL!$E:$E,COL!$A:$A,C6692,COL!$G:$G,D6692),
IF(AND(A6692="Cervical Cancer Screening", E6692="Cost per service ($USD)"),
SUMIFS(CERV!$E:$E,CERV!$A:$A,C6692,CERV!$G:$G,D6692),
IF(AND(A6692="Cancer Screening for CKD patients", E6692="Cost per service ($USD)"),
SUMIFS(CANSCRN!$E:$E,CANSCRN!$A:$A,C6692,CANSCRN!$G:$G,D6692),
IF(AND(A6692="PSA Testing", E6692="Total Expenditure ($USD per 100,000 patients)"),
SUMIFS(PSA!$F:$F,PSA!$A:$A,C6692,PSA!$G:$G,D6692),
IF(AND(A6692="Colorectal Cancer Screening", E6692="Total Expenditure ($USD per 100,000 patients)"),
SUMIFS(COL!$F:$F,COL!$A:$A,C6692,COL!$G:$G,D6692),
IF(AND(A6692="Cervical Cancer Screening", E6692="Total Expenditure ($USD per 100,000 patients)"),
SUMIFS(CERV!$F:$F,CERV!$A:$A,C6692,CERV!$G:$G,D6692),
SUMIFS(CANSCRN!$F:$F,CANSCRN!$A:$A,C6692,CANSCRN!$G:$G,D6692))))))))))))</f>
        <v>111.3056923</v>
      </c>
    </row>
    <row r="6693" spans="1:6" x14ac:dyDescent="0.2">
      <c r="A6693" s="24" t="s">
        <v>107</v>
      </c>
      <c r="B6693" s="24" t="s">
        <v>101</v>
      </c>
      <c r="C6693" s="24" t="s">
        <v>78</v>
      </c>
      <c r="D6693" s="24">
        <v>2012</v>
      </c>
      <c r="E6693" s="24" t="s">
        <v>106</v>
      </c>
      <c r="F6693">
        <f>IF(AND(A6693="PSA Testing", E6693= "Utilization Rate (per 100,000 patients)"),
SUMIFS(PSA!$D:$D,PSA!$A:$A,C6693,PSA!$G:$G,D6693),
IF(AND(A6693="Colorectal Cancer Screening", E6693="Utilization Rate (per 100,000 patients)"),
SUMIFS(COL!$D:$D,COL!$A:$A,C6693,COL!$G:$G, D6693),
IF(AND(A6693="Cervical Cancer Screening", E6693="Utilization Rate (per 100,000 patients)"),
SUMIFS(CERV!$D:$D,CERV!$A:$A,C6693,CERV!$G:$G,D6693),
IF(AND(A6693="Cancer Screening for CKD patients", E6693="Utilization Rate (per 100,000 patients)"),
SUMIFS(CANSCRN!$D:$D,CANSCRN!$A:$A,C6693,CANSCRN!$G:$G,D6693),
IF(AND(A6693="PSA Testing", E6693="Cost per service ($USD)"),
SUMIFS(PSA!$E:$E,PSA!$A:$A,C6693,PSA!$G:$G,D6693),
IF(AND(A6693="Colorectal Cancer Screening", E6693="Cost per service ($USD)"),
SUMIFS(COL!$E:$E,COL!$A:$A,C6693,COL!$G:$G,D6693),
IF(AND(A6693="Cervical Cancer Screening", E6693="Cost per service ($USD)"),
SUMIFS(CERV!$E:$E,CERV!$A:$A,C6693,CERV!$G:$G,D6693),
IF(AND(A6693="Cancer Screening for CKD patients", E6693="Cost per service ($USD)"),
SUMIFS(CANSCRN!$E:$E,CANSCRN!$A:$A,C6693,CANSCRN!$G:$G,D6693),
IF(AND(A6693="PSA Testing", E6693="Total Expenditure ($USD per 100,000 patients)"),
SUMIFS(PSA!$F:$F,PSA!$A:$A,C6693,PSA!$G:$G,D6693),
IF(AND(A6693="Colorectal Cancer Screening", E6693="Total Expenditure ($USD per 100,000 patients)"),
SUMIFS(COL!$F:$F,COL!$A:$A,C6693,COL!$G:$G,D6693),
IF(AND(A6693="Cervical Cancer Screening", E6693="Total Expenditure ($USD per 100,000 patients)"),
SUMIFS(CERV!$F:$F,CERV!$A:$A,C6693,CERV!$G:$G,D6693),
SUMIFS(CANSCRN!$F:$F,CANSCRN!$A:$A,C6693,CANSCRN!$G:$G,D6693))))))))))))</f>
        <v>119.06096770000001</v>
      </c>
    </row>
    <row r="6694" spans="1:6" x14ac:dyDescent="0.2">
      <c r="A6694" s="24" t="s">
        <v>107</v>
      </c>
      <c r="B6694" s="24" t="s">
        <v>101</v>
      </c>
      <c r="C6694" s="24" t="s">
        <v>78</v>
      </c>
      <c r="D6694" s="24">
        <v>2013</v>
      </c>
      <c r="E6694" s="24" t="s">
        <v>106</v>
      </c>
      <c r="F6694">
        <f>IF(AND(A6694="PSA Testing", E6694= "Utilization Rate (per 100,000 patients)"),
SUMIFS(PSA!$D:$D,PSA!$A:$A,C6694,PSA!$G:$G,D6694),
IF(AND(A6694="Colorectal Cancer Screening", E6694="Utilization Rate (per 100,000 patients)"),
SUMIFS(COL!$D:$D,COL!$A:$A,C6694,COL!$G:$G, D6694),
IF(AND(A6694="Cervical Cancer Screening", E6694="Utilization Rate (per 100,000 patients)"),
SUMIFS(CERV!$D:$D,CERV!$A:$A,C6694,CERV!$G:$G,D6694),
IF(AND(A6694="Cancer Screening for CKD patients", E6694="Utilization Rate (per 100,000 patients)"),
SUMIFS(CANSCRN!$D:$D,CANSCRN!$A:$A,C6694,CANSCRN!$G:$G,D6694),
IF(AND(A6694="PSA Testing", E6694="Cost per service ($USD)"),
SUMIFS(PSA!$E:$E,PSA!$A:$A,C6694,PSA!$G:$G,D6694),
IF(AND(A6694="Colorectal Cancer Screening", E6694="Cost per service ($USD)"),
SUMIFS(COL!$E:$E,COL!$A:$A,C6694,COL!$G:$G,D6694),
IF(AND(A6694="Cervical Cancer Screening", E6694="Cost per service ($USD)"),
SUMIFS(CERV!$E:$E,CERV!$A:$A,C6694,CERV!$G:$G,D6694),
IF(AND(A6694="Cancer Screening for CKD patients", E6694="Cost per service ($USD)"),
SUMIFS(CANSCRN!$E:$E,CANSCRN!$A:$A,C6694,CANSCRN!$G:$G,D6694),
IF(AND(A6694="PSA Testing", E6694="Total Expenditure ($USD per 100,000 patients)"),
SUMIFS(PSA!$F:$F,PSA!$A:$A,C6694,PSA!$G:$G,D6694),
IF(AND(A6694="Colorectal Cancer Screening", E6694="Total Expenditure ($USD per 100,000 patients)"),
SUMIFS(COL!$F:$F,COL!$A:$A,C6694,COL!$G:$G,D6694),
IF(AND(A6694="Cervical Cancer Screening", E6694="Total Expenditure ($USD per 100,000 patients)"),
SUMIFS(CERV!$F:$F,CERV!$A:$A,C6694,CERV!$G:$G,D6694),
SUMIFS(CANSCRN!$F:$F,CANSCRN!$A:$A,C6694,CANSCRN!$G:$G,D6694))))))))))))</f>
        <v>134.1057955</v>
      </c>
    </row>
    <row r="6695" spans="1:6" x14ac:dyDescent="0.2">
      <c r="A6695" s="24" t="s">
        <v>107</v>
      </c>
      <c r="B6695" s="24" t="s">
        <v>101</v>
      </c>
      <c r="C6695" s="24" t="s">
        <v>78</v>
      </c>
      <c r="D6695" s="24">
        <v>2014</v>
      </c>
      <c r="E6695" s="24" t="s">
        <v>106</v>
      </c>
      <c r="F6695">
        <f>IF(AND(A6695="PSA Testing", E6695= "Utilization Rate (per 100,000 patients)"),
SUMIFS(PSA!$D:$D,PSA!$A:$A,C6695,PSA!$G:$G,D6695),
IF(AND(A6695="Colorectal Cancer Screening", E6695="Utilization Rate (per 100,000 patients)"),
SUMIFS(COL!$D:$D,COL!$A:$A,C6695,COL!$G:$G, D6695),
IF(AND(A6695="Cervical Cancer Screening", E6695="Utilization Rate (per 100,000 patients)"),
SUMIFS(CERV!$D:$D,CERV!$A:$A,C6695,CERV!$G:$G,D6695),
IF(AND(A6695="Cancer Screening for CKD patients", E6695="Utilization Rate (per 100,000 patients)"),
SUMIFS(CANSCRN!$D:$D,CANSCRN!$A:$A,C6695,CANSCRN!$G:$G,D6695),
IF(AND(A6695="PSA Testing", E6695="Cost per service ($USD)"),
SUMIFS(PSA!$E:$E,PSA!$A:$A,C6695,PSA!$G:$G,D6695),
IF(AND(A6695="Colorectal Cancer Screening", E6695="Cost per service ($USD)"),
SUMIFS(COL!$E:$E,COL!$A:$A,C6695,COL!$G:$G,D6695),
IF(AND(A6695="Cervical Cancer Screening", E6695="Cost per service ($USD)"),
SUMIFS(CERV!$E:$E,CERV!$A:$A,C6695,CERV!$G:$G,D6695),
IF(AND(A6695="Cancer Screening for CKD patients", E6695="Cost per service ($USD)"),
SUMIFS(CANSCRN!$E:$E,CANSCRN!$A:$A,C6695,CANSCRN!$G:$G,D6695),
IF(AND(A6695="PSA Testing", E6695="Total Expenditure ($USD per 100,000 patients)"),
SUMIFS(PSA!$F:$F,PSA!$A:$A,C6695,PSA!$G:$G,D6695),
IF(AND(A6695="Colorectal Cancer Screening", E6695="Total Expenditure ($USD per 100,000 patients)"),
SUMIFS(COL!$F:$F,COL!$A:$A,C6695,COL!$G:$G,D6695),
IF(AND(A6695="Cervical Cancer Screening", E6695="Total Expenditure ($USD per 100,000 patients)"),
SUMIFS(CERV!$F:$F,CERV!$A:$A,C6695,CERV!$G:$G,D6695),
SUMIFS(CANSCRN!$F:$F,CANSCRN!$A:$A,C6695,CANSCRN!$G:$G,D6695))))))))))))</f>
        <v>156.62360000000001</v>
      </c>
    </row>
    <row r="6696" spans="1:6" x14ac:dyDescent="0.2">
      <c r="A6696" s="24" t="s">
        <v>107</v>
      </c>
      <c r="B6696" s="24" t="s">
        <v>101</v>
      </c>
      <c r="C6696" s="24" t="s">
        <v>78</v>
      </c>
      <c r="D6696" s="24">
        <v>2015</v>
      </c>
      <c r="E6696" s="24" t="s">
        <v>106</v>
      </c>
      <c r="F6696">
        <f>IF(AND(A6696="PSA Testing", E6696= "Utilization Rate (per 100,000 patients)"),
SUMIFS(PSA!$D:$D,PSA!$A:$A,C6696,PSA!$G:$G,D6696),
IF(AND(A6696="Colorectal Cancer Screening", E6696="Utilization Rate (per 100,000 patients)"),
SUMIFS(COL!$D:$D,COL!$A:$A,C6696,COL!$G:$G, D6696),
IF(AND(A6696="Cervical Cancer Screening", E6696="Utilization Rate (per 100,000 patients)"),
SUMIFS(CERV!$D:$D,CERV!$A:$A,C6696,CERV!$G:$G,D6696),
IF(AND(A6696="Cancer Screening for CKD patients", E6696="Utilization Rate (per 100,000 patients)"),
SUMIFS(CANSCRN!$D:$D,CANSCRN!$A:$A,C6696,CANSCRN!$G:$G,D6696),
IF(AND(A6696="PSA Testing", E6696="Cost per service ($USD)"),
SUMIFS(PSA!$E:$E,PSA!$A:$A,C6696,PSA!$G:$G,D6696),
IF(AND(A6696="Colorectal Cancer Screening", E6696="Cost per service ($USD)"),
SUMIFS(COL!$E:$E,COL!$A:$A,C6696,COL!$G:$G,D6696),
IF(AND(A6696="Cervical Cancer Screening", E6696="Cost per service ($USD)"),
SUMIFS(CERV!$E:$E,CERV!$A:$A,C6696,CERV!$G:$G,D6696),
IF(AND(A6696="Cancer Screening for CKD patients", E6696="Cost per service ($USD)"),
SUMIFS(CANSCRN!$E:$E,CANSCRN!$A:$A,C6696,CANSCRN!$G:$G,D6696),
IF(AND(A6696="PSA Testing", E6696="Total Expenditure ($USD per 100,000 patients)"),
SUMIFS(PSA!$F:$F,PSA!$A:$A,C6696,PSA!$G:$G,D6696),
IF(AND(A6696="Colorectal Cancer Screening", E6696="Total Expenditure ($USD per 100,000 patients)"),
SUMIFS(COL!$F:$F,COL!$A:$A,C6696,COL!$G:$G,D6696),
IF(AND(A6696="Cervical Cancer Screening", E6696="Total Expenditure ($USD per 100,000 patients)"),
SUMIFS(CERV!$F:$F,CERV!$A:$A,C6696,CERV!$G:$G,D6696),
SUMIFS(CANSCRN!$F:$F,CANSCRN!$A:$A,C6696,CANSCRN!$G:$G,D6696))))))))))))</f>
        <v>199.69319150000001</v>
      </c>
    </row>
    <row r="6697" spans="1:6" x14ac:dyDescent="0.2">
      <c r="A6697" s="24" t="s">
        <v>107</v>
      </c>
      <c r="B6697" s="24" t="s">
        <v>101</v>
      </c>
      <c r="C6697" s="24" t="s">
        <v>78</v>
      </c>
      <c r="D6697" s="24">
        <v>2016</v>
      </c>
      <c r="E6697" s="24" t="s">
        <v>106</v>
      </c>
      <c r="F6697">
        <f>IF(AND(A6697="PSA Testing", E6697= "Utilization Rate (per 100,000 patients)"),
SUMIFS(PSA!$D:$D,PSA!$A:$A,C6697,PSA!$G:$G,D6697),
IF(AND(A6697="Colorectal Cancer Screening", E6697="Utilization Rate (per 100,000 patients)"),
SUMIFS(COL!$D:$D,COL!$A:$A,C6697,COL!$G:$G, D6697),
IF(AND(A6697="Cervical Cancer Screening", E6697="Utilization Rate (per 100,000 patients)"),
SUMIFS(CERV!$D:$D,CERV!$A:$A,C6697,CERV!$G:$G,D6697),
IF(AND(A6697="Cancer Screening for CKD patients", E6697="Utilization Rate (per 100,000 patients)"),
SUMIFS(CANSCRN!$D:$D,CANSCRN!$A:$A,C6697,CANSCRN!$G:$G,D6697),
IF(AND(A6697="PSA Testing", E6697="Cost per service ($USD)"),
SUMIFS(PSA!$E:$E,PSA!$A:$A,C6697,PSA!$G:$G,D6697),
IF(AND(A6697="Colorectal Cancer Screening", E6697="Cost per service ($USD)"),
SUMIFS(COL!$E:$E,COL!$A:$A,C6697,COL!$G:$G,D6697),
IF(AND(A6697="Cervical Cancer Screening", E6697="Cost per service ($USD)"),
SUMIFS(CERV!$E:$E,CERV!$A:$A,C6697,CERV!$G:$G,D6697),
IF(AND(A6697="Cancer Screening for CKD patients", E6697="Cost per service ($USD)"),
SUMIFS(CANSCRN!$E:$E,CANSCRN!$A:$A,C6697,CANSCRN!$G:$G,D6697),
IF(AND(A6697="PSA Testing", E6697="Total Expenditure ($USD per 100,000 patients)"),
SUMIFS(PSA!$F:$F,PSA!$A:$A,C6697,PSA!$G:$G,D6697),
IF(AND(A6697="Colorectal Cancer Screening", E6697="Total Expenditure ($USD per 100,000 patients)"),
SUMIFS(COL!$F:$F,COL!$A:$A,C6697,COL!$G:$G,D6697),
IF(AND(A6697="Cervical Cancer Screening", E6697="Total Expenditure ($USD per 100,000 patients)"),
SUMIFS(CERV!$F:$F,CERV!$A:$A,C6697,CERV!$G:$G,D6697),
SUMIFS(CANSCRN!$F:$F,CANSCRN!$A:$A,C6697,CANSCRN!$G:$G,D6697))))))))))))</f>
        <v>194.70965519999999</v>
      </c>
    </row>
    <row r="6698" spans="1:6" x14ac:dyDescent="0.2">
      <c r="A6698" s="24" t="s">
        <v>107</v>
      </c>
      <c r="B6698" s="24" t="s">
        <v>101</v>
      </c>
      <c r="C6698" s="24" t="s">
        <v>78</v>
      </c>
      <c r="D6698" s="24">
        <v>2017</v>
      </c>
      <c r="E6698" s="24" t="s">
        <v>106</v>
      </c>
      <c r="F6698">
        <f>IF(AND(A6698="PSA Testing", E6698= "Utilization Rate (per 100,000 patients)"),
SUMIFS(PSA!$D:$D,PSA!$A:$A,C6698,PSA!$G:$G,D6698),
IF(AND(A6698="Colorectal Cancer Screening", E6698="Utilization Rate (per 100,000 patients)"),
SUMIFS(COL!$D:$D,COL!$A:$A,C6698,COL!$G:$G, D6698),
IF(AND(A6698="Cervical Cancer Screening", E6698="Utilization Rate (per 100,000 patients)"),
SUMIFS(CERV!$D:$D,CERV!$A:$A,C6698,CERV!$G:$G,D6698),
IF(AND(A6698="Cancer Screening for CKD patients", E6698="Utilization Rate (per 100,000 patients)"),
SUMIFS(CANSCRN!$D:$D,CANSCRN!$A:$A,C6698,CANSCRN!$G:$G,D6698),
IF(AND(A6698="PSA Testing", E6698="Cost per service ($USD)"),
SUMIFS(PSA!$E:$E,PSA!$A:$A,C6698,PSA!$G:$G,D6698),
IF(AND(A6698="Colorectal Cancer Screening", E6698="Cost per service ($USD)"),
SUMIFS(COL!$E:$E,COL!$A:$A,C6698,COL!$G:$G,D6698),
IF(AND(A6698="Cervical Cancer Screening", E6698="Cost per service ($USD)"),
SUMIFS(CERV!$E:$E,CERV!$A:$A,C6698,CERV!$G:$G,D6698),
IF(AND(A6698="Cancer Screening for CKD patients", E6698="Cost per service ($USD)"),
SUMIFS(CANSCRN!$E:$E,CANSCRN!$A:$A,C6698,CANSCRN!$G:$G,D6698),
IF(AND(A6698="PSA Testing", E6698="Total Expenditure ($USD per 100,000 patients)"),
SUMIFS(PSA!$F:$F,PSA!$A:$A,C6698,PSA!$G:$G,D6698),
IF(AND(A6698="Colorectal Cancer Screening", E6698="Total Expenditure ($USD per 100,000 patients)"),
SUMIFS(COL!$F:$F,COL!$A:$A,C6698,COL!$G:$G,D6698),
IF(AND(A6698="Cervical Cancer Screening", E6698="Total Expenditure ($USD per 100,000 patients)"),
SUMIFS(CERV!$F:$F,CERV!$A:$A,C6698,CERV!$G:$G,D6698),
SUMIFS(CANSCRN!$F:$F,CANSCRN!$A:$A,C6698,CANSCRN!$G:$G,D6698))))))))))))</f>
        <v>179.90412699999999</v>
      </c>
    </row>
    <row r="6699" spans="1:6" x14ac:dyDescent="0.2">
      <c r="A6699" s="24" t="s">
        <v>107</v>
      </c>
      <c r="B6699" s="24" t="s">
        <v>101</v>
      </c>
      <c r="C6699" s="24" t="s">
        <v>78</v>
      </c>
      <c r="D6699" s="24">
        <v>2018</v>
      </c>
      <c r="E6699" s="24" t="s">
        <v>106</v>
      </c>
      <c r="F6699">
        <f>IF(AND(A6699="PSA Testing", E6699= "Utilization Rate (per 100,000 patients)"),
SUMIFS(PSA!$D:$D,PSA!$A:$A,C6699,PSA!$G:$G,D6699),
IF(AND(A6699="Colorectal Cancer Screening", E6699="Utilization Rate (per 100,000 patients)"),
SUMIFS(COL!$D:$D,COL!$A:$A,C6699,COL!$G:$G, D6699),
IF(AND(A6699="Cervical Cancer Screening", E6699="Utilization Rate (per 100,000 patients)"),
SUMIFS(CERV!$D:$D,CERV!$A:$A,C6699,CERV!$G:$G,D6699),
IF(AND(A6699="Cancer Screening for CKD patients", E6699="Utilization Rate (per 100,000 patients)"),
SUMIFS(CANSCRN!$D:$D,CANSCRN!$A:$A,C6699,CANSCRN!$G:$G,D6699),
IF(AND(A6699="PSA Testing", E6699="Cost per service ($USD)"),
SUMIFS(PSA!$E:$E,PSA!$A:$A,C6699,PSA!$G:$G,D6699),
IF(AND(A6699="Colorectal Cancer Screening", E6699="Cost per service ($USD)"),
SUMIFS(COL!$E:$E,COL!$A:$A,C6699,COL!$G:$G,D6699),
IF(AND(A6699="Cervical Cancer Screening", E6699="Cost per service ($USD)"),
SUMIFS(CERV!$E:$E,CERV!$A:$A,C6699,CERV!$G:$G,D6699),
IF(AND(A6699="Cancer Screening for CKD patients", E6699="Cost per service ($USD)"),
SUMIFS(CANSCRN!$E:$E,CANSCRN!$A:$A,C6699,CANSCRN!$G:$G,D6699),
IF(AND(A6699="PSA Testing", E6699="Total Expenditure ($USD per 100,000 patients)"),
SUMIFS(PSA!$F:$F,PSA!$A:$A,C6699,PSA!$G:$G,D6699),
IF(AND(A6699="Colorectal Cancer Screening", E6699="Total Expenditure ($USD per 100,000 patients)"),
SUMIFS(COL!$F:$F,COL!$A:$A,C6699,COL!$G:$G,D6699),
IF(AND(A6699="Cervical Cancer Screening", E6699="Total Expenditure ($USD per 100,000 patients)"),
SUMIFS(CERV!$F:$F,CERV!$A:$A,C6699,CERV!$G:$G,D6699),
SUMIFS(CANSCRN!$F:$F,CANSCRN!$A:$A,C6699,CANSCRN!$G:$G,D6699))))))))))))</f>
        <v>107.2556522</v>
      </c>
    </row>
    <row r="6700" spans="1:6" x14ac:dyDescent="0.2">
      <c r="A6700" s="24" t="s">
        <v>107</v>
      </c>
      <c r="B6700" s="24" t="s">
        <v>101</v>
      </c>
      <c r="C6700" s="24" t="s">
        <v>78</v>
      </c>
      <c r="D6700" s="24">
        <v>2019</v>
      </c>
      <c r="E6700" s="24" t="s">
        <v>106</v>
      </c>
      <c r="F6700">
        <f>IF(AND(A6700="PSA Testing", E6700= "Utilization Rate (per 100,000 patients)"),
SUMIFS(PSA!$D:$D,PSA!$A:$A,C6700,PSA!$G:$G,D6700),
IF(AND(A6700="Colorectal Cancer Screening", E6700="Utilization Rate (per 100,000 patients)"),
SUMIFS(COL!$D:$D,COL!$A:$A,C6700,COL!$G:$G, D6700),
IF(AND(A6700="Cervical Cancer Screening", E6700="Utilization Rate (per 100,000 patients)"),
SUMIFS(CERV!$D:$D,CERV!$A:$A,C6700,CERV!$G:$G,D6700),
IF(AND(A6700="Cancer Screening for CKD patients", E6700="Utilization Rate (per 100,000 patients)"),
SUMIFS(CANSCRN!$D:$D,CANSCRN!$A:$A,C6700,CANSCRN!$G:$G,D6700),
IF(AND(A6700="PSA Testing", E6700="Cost per service ($USD)"),
SUMIFS(PSA!$E:$E,PSA!$A:$A,C6700,PSA!$G:$G,D6700),
IF(AND(A6700="Colorectal Cancer Screening", E6700="Cost per service ($USD)"),
SUMIFS(COL!$E:$E,COL!$A:$A,C6700,COL!$G:$G,D6700),
IF(AND(A6700="Cervical Cancer Screening", E6700="Cost per service ($USD)"),
SUMIFS(CERV!$E:$E,CERV!$A:$A,C6700,CERV!$G:$G,D6700),
IF(AND(A6700="Cancer Screening for CKD patients", E6700="Cost per service ($USD)"),
SUMIFS(CANSCRN!$E:$E,CANSCRN!$A:$A,C6700,CANSCRN!$G:$G,D6700),
IF(AND(A6700="PSA Testing", E6700="Total Expenditure ($USD per 100,000 patients)"),
SUMIFS(PSA!$F:$F,PSA!$A:$A,C6700,PSA!$G:$G,D6700),
IF(AND(A6700="Colorectal Cancer Screening", E6700="Total Expenditure ($USD per 100,000 patients)"),
SUMIFS(COL!$F:$F,COL!$A:$A,C6700,COL!$G:$G,D6700),
IF(AND(A6700="Cervical Cancer Screening", E6700="Total Expenditure ($USD per 100,000 patients)"),
SUMIFS(CERV!$F:$F,CERV!$A:$A,C6700,CERV!$G:$G,D6700),
SUMIFS(CANSCRN!$F:$F,CANSCRN!$A:$A,C6700,CANSCRN!$G:$G,D6700))))))))))))</f>
        <v>239.52</v>
      </c>
    </row>
    <row r="6701" spans="1:6" x14ac:dyDescent="0.2">
      <c r="A6701" s="24" t="s">
        <v>107</v>
      </c>
      <c r="B6701" s="24" t="s">
        <v>101</v>
      </c>
      <c r="C6701" s="24" t="s">
        <v>79</v>
      </c>
      <c r="D6701" s="24">
        <v>2009</v>
      </c>
      <c r="E6701" s="24" t="s">
        <v>106</v>
      </c>
      <c r="F6701">
        <f>IF(AND(A6701="PSA Testing", E6701= "Utilization Rate (per 100,000 patients)"),
SUMIFS(PSA!$D:$D,PSA!$A:$A,C6701,PSA!$G:$G,D6701),
IF(AND(A6701="Colorectal Cancer Screening", E6701="Utilization Rate (per 100,000 patients)"),
SUMIFS(COL!$D:$D,COL!$A:$A,C6701,COL!$G:$G, D6701),
IF(AND(A6701="Cervical Cancer Screening", E6701="Utilization Rate (per 100,000 patients)"),
SUMIFS(CERV!$D:$D,CERV!$A:$A,C6701,CERV!$G:$G,D6701),
IF(AND(A6701="Cancer Screening for CKD patients", E6701="Utilization Rate (per 100,000 patients)"),
SUMIFS(CANSCRN!$D:$D,CANSCRN!$A:$A,C6701,CANSCRN!$G:$G,D6701),
IF(AND(A6701="PSA Testing", E6701="Cost per service ($USD)"),
SUMIFS(PSA!$E:$E,PSA!$A:$A,C6701,PSA!$G:$G,D6701),
IF(AND(A6701="Colorectal Cancer Screening", E6701="Cost per service ($USD)"),
SUMIFS(COL!$E:$E,COL!$A:$A,C6701,COL!$G:$G,D6701),
IF(AND(A6701="Cervical Cancer Screening", E6701="Cost per service ($USD)"),
SUMIFS(CERV!$E:$E,CERV!$A:$A,C6701,CERV!$G:$G,D6701),
IF(AND(A6701="Cancer Screening for CKD patients", E6701="Cost per service ($USD)"),
SUMIFS(CANSCRN!$E:$E,CANSCRN!$A:$A,C6701,CANSCRN!$G:$G,D6701),
IF(AND(A6701="PSA Testing", E6701="Total Expenditure ($USD per 100,000 patients)"),
SUMIFS(PSA!$F:$F,PSA!$A:$A,C6701,PSA!$G:$G,D6701),
IF(AND(A6701="Colorectal Cancer Screening", E6701="Total Expenditure ($USD per 100,000 patients)"),
SUMIFS(COL!$F:$F,COL!$A:$A,C6701,COL!$G:$G,D6701),
IF(AND(A6701="Cervical Cancer Screening", E6701="Total Expenditure ($USD per 100,000 patients)"),
SUMIFS(CERV!$F:$F,CERV!$A:$A,C6701,CERV!$G:$G,D6701),
SUMIFS(CANSCRN!$F:$F,CANSCRN!$A:$A,C6701,CANSCRN!$G:$G,D6701))))))))))))</f>
        <v>146.6366591</v>
      </c>
    </row>
    <row r="6702" spans="1:6" x14ac:dyDescent="0.2">
      <c r="A6702" s="24" t="s">
        <v>107</v>
      </c>
      <c r="B6702" s="24" t="s">
        <v>101</v>
      </c>
      <c r="C6702" s="24" t="s">
        <v>79</v>
      </c>
      <c r="D6702" s="24">
        <v>2010</v>
      </c>
      <c r="E6702" s="24" t="s">
        <v>106</v>
      </c>
      <c r="F6702">
        <f>IF(AND(A6702="PSA Testing", E6702= "Utilization Rate (per 100,000 patients)"),
SUMIFS(PSA!$D:$D,PSA!$A:$A,C6702,PSA!$G:$G,D6702),
IF(AND(A6702="Colorectal Cancer Screening", E6702="Utilization Rate (per 100,000 patients)"),
SUMIFS(COL!$D:$D,COL!$A:$A,C6702,COL!$G:$G, D6702),
IF(AND(A6702="Cervical Cancer Screening", E6702="Utilization Rate (per 100,000 patients)"),
SUMIFS(CERV!$D:$D,CERV!$A:$A,C6702,CERV!$G:$G,D6702),
IF(AND(A6702="Cancer Screening for CKD patients", E6702="Utilization Rate (per 100,000 patients)"),
SUMIFS(CANSCRN!$D:$D,CANSCRN!$A:$A,C6702,CANSCRN!$G:$G,D6702),
IF(AND(A6702="PSA Testing", E6702="Cost per service ($USD)"),
SUMIFS(PSA!$E:$E,PSA!$A:$A,C6702,PSA!$G:$G,D6702),
IF(AND(A6702="Colorectal Cancer Screening", E6702="Cost per service ($USD)"),
SUMIFS(COL!$E:$E,COL!$A:$A,C6702,COL!$G:$G,D6702),
IF(AND(A6702="Cervical Cancer Screening", E6702="Cost per service ($USD)"),
SUMIFS(CERV!$E:$E,CERV!$A:$A,C6702,CERV!$G:$G,D6702),
IF(AND(A6702="Cancer Screening for CKD patients", E6702="Cost per service ($USD)"),
SUMIFS(CANSCRN!$E:$E,CANSCRN!$A:$A,C6702,CANSCRN!$G:$G,D6702),
IF(AND(A6702="PSA Testing", E6702="Total Expenditure ($USD per 100,000 patients)"),
SUMIFS(PSA!$F:$F,PSA!$A:$A,C6702,PSA!$G:$G,D6702),
IF(AND(A6702="Colorectal Cancer Screening", E6702="Total Expenditure ($USD per 100,000 patients)"),
SUMIFS(COL!$F:$F,COL!$A:$A,C6702,COL!$G:$G,D6702),
IF(AND(A6702="Cervical Cancer Screening", E6702="Total Expenditure ($USD per 100,000 patients)"),
SUMIFS(CERV!$F:$F,CERV!$A:$A,C6702,CERV!$G:$G,D6702),
SUMIFS(CANSCRN!$F:$F,CANSCRN!$A:$A,C6702,CANSCRN!$G:$G,D6702))))))))))))</f>
        <v>129.86442589999999</v>
      </c>
    </row>
    <row r="6703" spans="1:6" x14ac:dyDescent="0.2">
      <c r="A6703" s="24" t="s">
        <v>107</v>
      </c>
      <c r="B6703" s="24" t="s">
        <v>101</v>
      </c>
      <c r="C6703" s="24" t="s">
        <v>79</v>
      </c>
      <c r="D6703" s="24">
        <v>2011</v>
      </c>
      <c r="E6703" s="24" t="s">
        <v>106</v>
      </c>
      <c r="F6703">
        <f>IF(AND(A6703="PSA Testing", E6703= "Utilization Rate (per 100,000 patients)"),
SUMIFS(PSA!$D:$D,PSA!$A:$A,C6703,PSA!$G:$G,D6703),
IF(AND(A6703="Colorectal Cancer Screening", E6703="Utilization Rate (per 100,000 patients)"),
SUMIFS(COL!$D:$D,COL!$A:$A,C6703,COL!$G:$G, D6703),
IF(AND(A6703="Cervical Cancer Screening", E6703="Utilization Rate (per 100,000 patients)"),
SUMIFS(CERV!$D:$D,CERV!$A:$A,C6703,CERV!$G:$G,D6703),
IF(AND(A6703="Cancer Screening for CKD patients", E6703="Utilization Rate (per 100,000 patients)"),
SUMIFS(CANSCRN!$D:$D,CANSCRN!$A:$A,C6703,CANSCRN!$G:$G,D6703),
IF(AND(A6703="PSA Testing", E6703="Cost per service ($USD)"),
SUMIFS(PSA!$E:$E,PSA!$A:$A,C6703,PSA!$G:$G,D6703),
IF(AND(A6703="Colorectal Cancer Screening", E6703="Cost per service ($USD)"),
SUMIFS(COL!$E:$E,COL!$A:$A,C6703,COL!$G:$G,D6703),
IF(AND(A6703="Cervical Cancer Screening", E6703="Cost per service ($USD)"),
SUMIFS(CERV!$E:$E,CERV!$A:$A,C6703,CERV!$G:$G,D6703),
IF(AND(A6703="Cancer Screening for CKD patients", E6703="Cost per service ($USD)"),
SUMIFS(CANSCRN!$E:$E,CANSCRN!$A:$A,C6703,CANSCRN!$G:$G,D6703),
IF(AND(A6703="PSA Testing", E6703="Total Expenditure ($USD per 100,000 patients)"),
SUMIFS(PSA!$F:$F,PSA!$A:$A,C6703,PSA!$G:$G,D6703),
IF(AND(A6703="Colorectal Cancer Screening", E6703="Total Expenditure ($USD per 100,000 patients)"),
SUMIFS(COL!$F:$F,COL!$A:$A,C6703,COL!$G:$G,D6703),
IF(AND(A6703="Cervical Cancer Screening", E6703="Total Expenditure ($USD per 100,000 patients)"),
SUMIFS(CERV!$F:$F,CERV!$A:$A,C6703,CERV!$G:$G,D6703),
SUMIFS(CANSCRN!$F:$F,CANSCRN!$A:$A,C6703,CANSCRN!$G:$G,D6703))))))))))))</f>
        <v>143.52579399999999</v>
      </c>
    </row>
    <row r="6704" spans="1:6" x14ac:dyDescent="0.2">
      <c r="A6704" s="24" t="s">
        <v>107</v>
      </c>
      <c r="B6704" s="24" t="s">
        <v>101</v>
      </c>
      <c r="C6704" s="24" t="s">
        <v>79</v>
      </c>
      <c r="D6704" s="24">
        <v>2012</v>
      </c>
      <c r="E6704" s="24" t="s">
        <v>106</v>
      </c>
      <c r="F6704">
        <f>IF(AND(A6704="PSA Testing", E6704= "Utilization Rate (per 100,000 patients)"),
SUMIFS(PSA!$D:$D,PSA!$A:$A,C6704,PSA!$G:$G,D6704),
IF(AND(A6704="Colorectal Cancer Screening", E6704="Utilization Rate (per 100,000 patients)"),
SUMIFS(COL!$D:$D,COL!$A:$A,C6704,COL!$G:$G, D6704),
IF(AND(A6704="Cervical Cancer Screening", E6704="Utilization Rate (per 100,000 patients)"),
SUMIFS(CERV!$D:$D,CERV!$A:$A,C6704,CERV!$G:$G,D6704),
IF(AND(A6704="Cancer Screening for CKD patients", E6704="Utilization Rate (per 100,000 patients)"),
SUMIFS(CANSCRN!$D:$D,CANSCRN!$A:$A,C6704,CANSCRN!$G:$G,D6704),
IF(AND(A6704="PSA Testing", E6704="Cost per service ($USD)"),
SUMIFS(PSA!$E:$E,PSA!$A:$A,C6704,PSA!$G:$G,D6704),
IF(AND(A6704="Colorectal Cancer Screening", E6704="Cost per service ($USD)"),
SUMIFS(COL!$E:$E,COL!$A:$A,C6704,COL!$G:$G,D6704),
IF(AND(A6704="Cervical Cancer Screening", E6704="Cost per service ($USD)"),
SUMIFS(CERV!$E:$E,CERV!$A:$A,C6704,CERV!$G:$G,D6704),
IF(AND(A6704="Cancer Screening for CKD patients", E6704="Cost per service ($USD)"),
SUMIFS(CANSCRN!$E:$E,CANSCRN!$A:$A,C6704,CANSCRN!$G:$G,D6704),
IF(AND(A6704="PSA Testing", E6704="Total Expenditure ($USD per 100,000 patients)"),
SUMIFS(PSA!$F:$F,PSA!$A:$A,C6704,PSA!$G:$G,D6704),
IF(AND(A6704="Colorectal Cancer Screening", E6704="Total Expenditure ($USD per 100,000 patients)"),
SUMIFS(COL!$F:$F,COL!$A:$A,C6704,COL!$G:$G,D6704),
IF(AND(A6704="Cervical Cancer Screening", E6704="Total Expenditure ($USD per 100,000 patients)"),
SUMIFS(CERV!$F:$F,CERV!$A:$A,C6704,CERV!$G:$G,D6704),
SUMIFS(CANSCRN!$F:$F,CANSCRN!$A:$A,C6704,CANSCRN!$G:$G,D6704))))))))))))</f>
        <v>126.54376569999999</v>
      </c>
    </row>
    <row r="6705" spans="1:6" x14ac:dyDescent="0.2">
      <c r="A6705" s="24" t="s">
        <v>107</v>
      </c>
      <c r="B6705" s="24" t="s">
        <v>101</v>
      </c>
      <c r="C6705" s="24" t="s">
        <v>79</v>
      </c>
      <c r="D6705" s="24">
        <v>2013</v>
      </c>
      <c r="E6705" s="24" t="s">
        <v>106</v>
      </c>
      <c r="F6705">
        <f>IF(AND(A6705="PSA Testing", E6705= "Utilization Rate (per 100,000 patients)"),
SUMIFS(PSA!$D:$D,PSA!$A:$A,C6705,PSA!$G:$G,D6705),
IF(AND(A6705="Colorectal Cancer Screening", E6705="Utilization Rate (per 100,000 patients)"),
SUMIFS(COL!$D:$D,COL!$A:$A,C6705,COL!$G:$G, D6705),
IF(AND(A6705="Cervical Cancer Screening", E6705="Utilization Rate (per 100,000 patients)"),
SUMIFS(CERV!$D:$D,CERV!$A:$A,C6705,CERV!$G:$G,D6705),
IF(AND(A6705="Cancer Screening for CKD patients", E6705="Utilization Rate (per 100,000 patients)"),
SUMIFS(CANSCRN!$D:$D,CANSCRN!$A:$A,C6705,CANSCRN!$G:$G,D6705),
IF(AND(A6705="PSA Testing", E6705="Cost per service ($USD)"),
SUMIFS(PSA!$E:$E,PSA!$A:$A,C6705,PSA!$G:$G,D6705),
IF(AND(A6705="Colorectal Cancer Screening", E6705="Cost per service ($USD)"),
SUMIFS(COL!$E:$E,COL!$A:$A,C6705,COL!$G:$G,D6705),
IF(AND(A6705="Cervical Cancer Screening", E6705="Cost per service ($USD)"),
SUMIFS(CERV!$E:$E,CERV!$A:$A,C6705,CERV!$G:$G,D6705),
IF(AND(A6705="Cancer Screening for CKD patients", E6705="Cost per service ($USD)"),
SUMIFS(CANSCRN!$E:$E,CANSCRN!$A:$A,C6705,CANSCRN!$G:$G,D6705),
IF(AND(A6705="PSA Testing", E6705="Total Expenditure ($USD per 100,000 patients)"),
SUMIFS(PSA!$F:$F,PSA!$A:$A,C6705,PSA!$G:$G,D6705),
IF(AND(A6705="Colorectal Cancer Screening", E6705="Total Expenditure ($USD per 100,000 patients)"),
SUMIFS(COL!$F:$F,COL!$A:$A,C6705,COL!$G:$G,D6705),
IF(AND(A6705="Cervical Cancer Screening", E6705="Total Expenditure ($USD per 100,000 patients)"),
SUMIFS(CERV!$F:$F,CERV!$A:$A,C6705,CERV!$G:$G,D6705),
SUMIFS(CANSCRN!$F:$F,CANSCRN!$A:$A,C6705,CANSCRN!$G:$G,D6705))))))))))))</f>
        <v>110.80524389999999</v>
      </c>
    </row>
    <row r="6706" spans="1:6" x14ac:dyDescent="0.2">
      <c r="A6706" s="24" t="s">
        <v>107</v>
      </c>
      <c r="B6706" s="24" t="s">
        <v>101</v>
      </c>
      <c r="C6706" s="24" t="s">
        <v>79</v>
      </c>
      <c r="D6706" s="24">
        <v>2014</v>
      </c>
      <c r="E6706" s="24" t="s">
        <v>106</v>
      </c>
      <c r="F6706">
        <f>IF(AND(A6706="PSA Testing", E6706= "Utilization Rate (per 100,000 patients)"),
SUMIFS(PSA!$D:$D,PSA!$A:$A,C6706,PSA!$G:$G,D6706),
IF(AND(A6706="Colorectal Cancer Screening", E6706="Utilization Rate (per 100,000 patients)"),
SUMIFS(COL!$D:$D,COL!$A:$A,C6706,COL!$G:$G, D6706),
IF(AND(A6706="Cervical Cancer Screening", E6706="Utilization Rate (per 100,000 patients)"),
SUMIFS(CERV!$D:$D,CERV!$A:$A,C6706,CERV!$G:$G,D6706),
IF(AND(A6706="Cancer Screening for CKD patients", E6706="Utilization Rate (per 100,000 patients)"),
SUMIFS(CANSCRN!$D:$D,CANSCRN!$A:$A,C6706,CANSCRN!$G:$G,D6706),
IF(AND(A6706="PSA Testing", E6706="Cost per service ($USD)"),
SUMIFS(PSA!$E:$E,PSA!$A:$A,C6706,PSA!$G:$G,D6706),
IF(AND(A6706="Colorectal Cancer Screening", E6706="Cost per service ($USD)"),
SUMIFS(COL!$E:$E,COL!$A:$A,C6706,COL!$G:$G,D6706),
IF(AND(A6706="Cervical Cancer Screening", E6706="Cost per service ($USD)"),
SUMIFS(CERV!$E:$E,CERV!$A:$A,C6706,CERV!$G:$G,D6706),
IF(AND(A6706="Cancer Screening for CKD patients", E6706="Cost per service ($USD)"),
SUMIFS(CANSCRN!$E:$E,CANSCRN!$A:$A,C6706,CANSCRN!$G:$G,D6706),
IF(AND(A6706="PSA Testing", E6706="Total Expenditure ($USD per 100,000 patients)"),
SUMIFS(PSA!$F:$F,PSA!$A:$A,C6706,PSA!$G:$G,D6706),
IF(AND(A6706="Colorectal Cancer Screening", E6706="Total Expenditure ($USD per 100,000 patients)"),
SUMIFS(COL!$F:$F,COL!$A:$A,C6706,COL!$G:$G,D6706),
IF(AND(A6706="Cervical Cancer Screening", E6706="Total Expenditure ($USD per 100,000 patients)"),
SUMIFS(CERV!$F:$F,CERV!$A:$A,C6706,CERV!$G:$G,D6706),
SUMIFS(CANSCRN!$F:$F,CANSCRN!$A:$A,C6706,CANSCRN!$G:$G,D6706))))))))))))</f>
        <v>128.93342509999999</v>
      </c>
    </row>
    <row r="6707" spans="1:6" x14ac:dyDescent="0.2">
      <c r="A6707" s="24" t="s">
        <v>107</v>
      </c>
      <c r="B6707" s="24" t="s">
        <v>101</v>
      </c>
      <c r="C6707" s="24" t="s">
        <v>79</v>
      </c>
      <c r="D6707" s="24">
        <v>2015</v>
      </c>
      <c r="E6707" s="24" t="s">
        <v>106</v>
      </c>
      <c r="F6707">
        <f>IF(AND(A6707="PSA Testing", E6707= "Utilization Rate (per 100,000 patients)"),
SUMIFS(PSA!$D:$D,PSA!$A:$A,C6707,PSA!$G:$G,D6707),
IF(AND(A6707="Colorectal Cancer Screening", E6707="Utilization Rate (per 100,000 patients)"),
SUMIFS(COL!$D:$D,COL!$A:$A,C6707,COL!$G:$G, D6707),
IF(AND(A6707="Cervical Cancer Screening", E6707="Utilization Rate (per 100,000 patients)"),
SUMIFS(CERV!$D:$D,CERV!$A:$A,C6707,CERV!$G:$G,D6707),
IF(AND(A6707="Cancer Screening for CKD patients", E6707="Utilization Rate (per 100,000 patients)"),
SUMIFS(CANSCRN!$D:$D,CANSCRN!$A:$A,C6707,CANSCRN!$G:$G,D6707),
IF(AND(A6707="PSA Testing", E6707="Cost per service ($USD)"),
SUMIFS(PSA!$E:$E,PSA!$A:$A,C6707,PSA!$G:$G,D6707),
IF(AND(A6707="Colorectal Cancer Screening", E6707="Cost per service ($USD)"),
SUMIFS(COL!$E:$E,COL!$A:$A,C6707,COL!$G:$G,D6707),
IF(AND(A6707="Cervical Cancer Screening", E6707="Cost per service ($USD)"),
SUMIFS(CERV!$E:$E,CERV!$A:$A,C6707,CERV!$G:$G,D6707),
IF(AND(A6707="Cancer Screening for CKD patients", E6707="Cost per service ($USD)"),
SUMIFS(CANSCRN!$E:$E,CANSCRN!$A:$A,C6707,CANSCRN!$G:$G,D6707),
IF(AND(A6707="PSA Testing", E6707="Total Expenditure ($USD per 100,000 patients)"),
SUMIFS(PSA!$F:$F,PSA!$A:$A,C6707,PSA!$G:$G,D6707),
IF(AND(A6707="Colorectal Cancer Screening", E6707="Total Expenditure ($USD per 100,000 patients)"),
SUMIFS(COL!$F:$F,COL!$A:$A,C6707,COL!$G:$G,D6707),
IF(AND(A6707="Cervical Cancer Screening", E6707="Total Expenditure ($USD per 100,000 patients)"),
SUMIFS(CERV!$F:$F,CERV!$A:$A,C6707,CERV!$G:$G,D6707),
SUMIFS(CANSCRN!$F:$F,CANSCRN!$A:$A,C6707,CANSCRN!$G:$G,D6707))))))))))))</f>
        <v>131.9085906</v>
      </c>
    </row>
    <row r="6708" spans="1:6" x14ac:dyDescent="0.2">
      <c r="A6708" s="24" t="s">
        <v>107</v>
      </c>
      <c r="B6708" s="24" t="s">
        <v>101</v>
      </c>
      <c r="C6708" s="24" t="s">
        <v>79</v>
      </c>
      <c r="D6708" s="24">
        <v>2016</v>
      </c>
      <c r="E6708" s="24" t="s">
        <v>106</v>
      </c>
      <c r="F6708">
        <f>IF(AND(A6708="PSA Testing", E6708= "Utilization Rate (per 100,000 patients)"),
SUMIFS(PSA!$D:$D,PSA!$A:$A,C6708,PSA!$G:$G,D6708),
IF(AND(A6708="Colorectal Cancer Screening", E6708="Utilization Rate (per 100,000 patients)"),
SUMIFS(COL!$D:$D,COL!$A:$A,C6708,COL!$G:$G, D6708),
IF(AND(A6708="Cervical Cancer Screening", E6708="Utilization Rate (per 100,000 patients)"),
SUMIFS(CERV!$D:$D,CERV!$A:$A,C6708,CERV!$G:$G,D6708),
IF(AND(A6708="Cancer Screening for CKD patients", E6708="Utilization Rate (per 100,000 patients)"),
SUMIFS(CANSCRN!$D:$D,CANSCRN!$A:$A,C6708,CANSCRN!$G:$G,D6708),
IF(AND(A6708="PSA Testing", E6708="Cost per service ($USD)"),
SUMIFS(PSA!$E:$E,PSA!$A:$A,C6708,PSA!$G:$G,D6708),
IF(AND(A6708="Colorectal Cancer Screening", E6708="Cost per service ($USD)"),
SUMIFS(COL!$E:$E,COL!$A:$A,C6708,COL!$G:$G,D6708),
IF(AND(A6708="Cervical Cancer Screening", E6708="Cost per service ($USD)"),
SUMIFS(CERV!$E:$E,CERV!$A:$A,C6708,CERV!$G:$G,D6708),
IF(AND(A6708="Cancer Screening for CKD patients", E6708="Cost per service ($USD)"),
SUMIFS(CANSCRN!$E:$E,CANSCRN!$A:$A,C6708,CANSCRN!$G:$G,D6708),
IF(AND(A6708="PSA Testing", E6708="Total Expenditure ($USD per 100,000 patients)"),
SUMIFS(PSA!$F:$F,PSA!$A:$A,C6708,PSA!$G:$G,D6708),
IF(AND(A6708="Colorectal Cancer Screening", E6708="Total Expenditure ($USD per 100,000 patients)"),
SUMIFS(COL!$F:$F,COL!$A:$A,C6708,COL!$G:$G,D6708),
IF(AND(A6708="Cervical Cancer Screening", E6708="Total Expenditure ($USD per 100,000 patients)"),
SUMIFS(CERV!$F:$F,CERV!$A:$A,C6708,CERV!$G:$G,D6708),
SUMIFS(CANSCRN!$F:$F,CANSCRN!$A:$A,C6708,CANSCRN!$G:$G,D6708))))))))))))</f>
        <v>102.39162880000001</v>
      </c>
    </row>
    <row r="6709" spans="1:6" x14ac:dyDescent="0.2">
      <c r="A6709" s="24" t="s">
        <v>107</v>
      </c>
      <c r="B6709" s="24" t="s">
        <v>101</v>
      </c>
      <c r="C6709" s="24" t="s">
        <v>79</v>
      </c>
      <c r="D6709" s="24">
        <v>2017</v>
      </c>
      <c r="E6709" s="24" t="s">
        <v>106</v>
      </c>
      <c r="F6709">
        <f>IF(AND(A6709="PSA Testing", E6709= "Utilization Rate (per 100,000 patients)"),
SUMIFS(PSA!$D:$D,PSA!$A:$A,C6709,PSA!$G:$G,D6709),
IF(AND(A6709="Colorectal Cancer Screening", E6709="Utilization Rate (per 100,000 patients)"),
SUMIFS(COL!$D:$D,COL!$A:$A,C6709,COL!$G:$G, D6709),
IF(AND(A6709="Cervical Cancer Screening", E6709="Utilization Rate (per 100,000 patients)"),
SUMIFS(CERV!$D:$D,CERV!$A:$A,C6709,CERV!$G:$G,D6709),
IF(AND(A6709="Cancer Screening for CKD patients", E6709="Utilization Rate (per 100,000 patients)"),
SUMIFS(CANSCRN!$D:$D,CANSCRN!$A:$A,C6709,CANSCRN!$G:$G,D6709),
IF(AND(A6709="PSA Testing", E6709="Cost per service ($USD)"),
SUMIFS(PSA!$E:$E,PSA!$A:$A,C6709,PSA!$G:$G,D6709),
IF(AND(A6709="Colorectal Cancer Screening", E6709="Cost per service ($USD)"),
SUMIFS(COL!$E:$E,COL!$A:$A,C6709,COL!$G:$G,D6709),
IF(AND(A6709="Cervical Cancer Screening", E6709="Cost per service ($USD)"),
SUMIFS(CERV!$E:$E,CERV!$A:$A,C6709,CERV!$G:$G,D6709),
IF(AND(A6709="Cancer Screening for CKD patients", E6709="Cost per service ($USD)"),
SUMIFS(CANSCRN!$E:$E,CANSCRN!$A:$A,C6709,CANSCRN!$G:$G,D6709),
IF(AND(A6709="PSA Testing", E6709="Total Expenditure ($USD per 100,000 patients)"),
SUMIFS(PSA!$F:$F,PSA!$A:$A,C6709,PSA!$G:$G,D6709),
IF(AND(A6709="Colorectal Cancer Screening", E6709="Total Expenditure ($USD per 100,000 patients)"),
SUMIFS(COL!$F:$F,COL!$A:$A,C6709,COL!$G:$G,D6709),
IF(AND(A6709="Cervical Cancer Screening", E6709="Total Expenditure ($USD per 100,000 patients)"),
SUMIFS(CERV!$F:$F,CERV!$A:$A,C6709,CERV!$G:$G,D6709),
SUMIFS(CANSCRN!$F:$F,CANSCRN!$A:$A,C6709,CANSCRN!$G:$G,D6709))))))))))))</f>
        <v>113.9867967</v>
      </c>
    </row>
    <row r="6710" spans="1:6" x14ac:dyDescent="0.2">
      <c r="A6710" s="24" t="s">
        <v>107</v>
      </c>
      <c r="B6710" s="24" t="s">
        <v>101</v>
      </c>
      <c r="C6710" s="24" t="s">
        <v>79</v>
      </c>
      <c r="D6710" s="24">
        <v>2018</v>
      </c>
      <c r="E6710" s="24" t="s">
        <v>106</v>
      </c>
      <c r="F6710">
        <f>IF(AND(A6710="PSA Testing", E6710= "Utilization Rate (per 100,000 patients)"),
SUMIFS(PSA!$D:$D,PSA!$A:$A,C6710,PSA!$G:$G,D6710),
IF(AND(A6710="Colorectal Cancer Screening", E6710="Utilization Rate (per 100,000 patients)"),
SUMIFS(COL!$D:$D,COL!$A:$A,C6710,COL!$G:$G, D6710),
IF(AND(A6710="Cervical Cancer Screening", E6710="Utilization Rate (per 100,000 patients)"),
SUMIFS(CERV!$D:$D,CERV!$A:$A,C6710,CERV!$G:$G,D6710),
IF(AND(A6710="Cancer Screening for CKD patients", E6710="Utilization Rate (per 100,000 patients)"),
SUMIFS(CANSCRN!$D:$D,CANSCRN!$A:$A,C6710,CANSCRN!$G:$G,D6710),
IF(AND(A6710="PSA Testing", E6710="Cost per service ($USD)"),
SUMIFS(PSA!$E:$E,PSA!$A:$A,C6710,PSA!$G:$G,D6710),
IF(AND(A6710="Colorectal Cancer Screening", E6710="Cost per service ($USD)"),
SUMIFS(COL!$E:$E,COL!$A:$A,C6710,COL!$G:$G,D6710),
IF(AND(A6710="Cervical Cancer Screening", E6710="Cost per service ($USD)"),
SUMIFS(CERV!$E:$E,CERV!$A:$A,C6710,CERV!$G:$G,D6710),
IF(AND(A6710="Cancer Screening for CKD patients", E6710="Cost per service ($USD)"),
SUMIFS(CANSCRN!$E:$E,CANSCRN!$A:$A,C6710,CANSCRN!$G:$G,D6710),
IF(AND(A6710="PSA Testing", E6710="Total Expenditure ($USD per 100,000 patients)"),
SUMIFS(PSA!$F:$F,PSA!$A:$A,C6710,PSA!$G:$G,D6710),
IF(AND(A6710="Colorectal Cancer Screening", E6710="Total Expenditure ($USD per 100,000 patients)"),
SUMIFS(COL!$F:$F,COL!$A:$A,C6710,COL!$G:$G,D6710),
IF(AND(A6710="Cervical Cancer Screening", E6710="Total Expenditure ($USD per 100,000 patients)"),
SUMIFS(CERV!$F:$F,CERV!$A:$A,C6710,CERV!$G:$G,D6710),
SUMIFS(CANSCRN!$F:$F,CANSCRN!$A:$A,C6710,CANSCRN!$G:$G,D6710))))))))))))</f>
        <v>136.58000000000001</v>
      </c>
    </row>
    <row r="6711" spans="1:6" x14ac:dyDescent="0.2">
      <c r="A6711" s="24" t="s">
        <v>107</v>
      </c>
      <c r="B6711" s="24" t="s">
        <v>101</v>
      </c>
      <c r="C6711" s="24" t="s">
        <v>79</v>
      </c>
      <c r="D6711" s="24">
        <v>2019</v>
      </c>
      <c r="E6711" s="24" t="s">
        <v>106</v>
      </c>
      <c r="F6711">
        <f>IF(AND(A6711="PSA Testing", E6711= "Utilization Rate (per 100,000 patients)"),
SUMIFS(PSA!$D:$D,PSA!$A:$A,C6711,PSA!$G:$G,D6711),
IF(AND(A6711="Colorectal Cancer Screening", E6711="Utilization Rate (per 100,000 patients)"),
SUMIFS(COL!$D:$D,COL!$A:$A,C6711,COL!$G:$G, D6711),
IF(AND(A6711="Cervical Cancer Screening", E6711="Utilization Rate (per 100,000 patients)"),
SUMIFS(CERV!$D:$D,CERV!$A:$A,C6711,CERV!$G:$G,D6711),
IF(AND(A6711="Cancer Screening for CKD patients", E6711="Utilization Rate (per 100,000 patients)"),
SUMIFS(CANSCRN!$D:$D,CANSCRN!$A:$A,C6711,CANSCRN!$G:$G,D6711),
IF(AND(A6711="PSA Testing", E6711="Cost per service ($USD)"),
SUMIFS(PSA!$E:$E,PSA!$A:$A,C6711,PSA!$G:$G,D6711),
IF(AND(A6711="Colorectal Cancer Screening", E6711="Cost per service ($USD)"),
SUMIFS(COL!$E:$E,COL!$A:$A,C6711,COL!$G:$G,D6711),
IF(AND(A6711="Cervical Cancer Screening", E6711="Cost per service ($USD)"),
SUMIFS(CERV!$E:$E,CERV!$A:$A,C6711,CERV!$G:$G,D6711),
IF(AND(A6711="Cancer Screening for CKD patients", E6711="Cost per service ($USD)"),
SUMIFS(CANSCRN!$E:$E,CANSCRN!$A:$A,C6711,CANSCRN!$G:$G,D6711),
IF(AND(A6711="PSA Testing", E6711="Total Expenditure ($USD per 100,000 patients)"),
SUMIFS(PSA!$F:$F,PSA!$A:$A,C6711,PSA!$G:$G,D6711),
IF(AND(A6711="Colorectal Cancer Screening", E6711="Total Expenditure ($USD per 100,000 patients)"),
SUMIFS(COL!$F:$F,COL!$A:$A,C6711,COL!$G:$G,D6711),
IF(AND(A6711="Cervical Cancer Screening", E6711="Total Expenditure ($USD per 100,000 patients)"),
SUMIFS(CERV!$F:$F,CERV!$A:$A,C6711,CERV!$G:$G,D6711),
SUMIFS(CANSCRN!$F:$F,CANSCRN!$A:$A,C6711,CANSCRN!$G:$G,D6711))))))))))))</f>
        <v>128.5547134</v>
      </c>
    </row>
    <row r="6712" spans="1:6" x14ac:dyDescent="0.2">
      <c r="A6712" s="24" t="s">
        <v>107</v>
      </c>
      <c r="B6712" s="24" t="s">
        <v>101</v>
      </c>
      <c r="C6712" s="24" t="s">
        <v>80</v>
      </c>
      <c r="D6712" s="24">
        <v>2009</v>
      </c>
      <c r="E6712" s="24" t="s">
        <v>106</v>
      </c>
      <c r="F6712">
        <f>IF(AND(A6712="PSA Testing", E6712= "Utilization Rate (per 100,000 patients)"),
SUMIFS(PSA!$D:$D,PSA!$A:$A,C6712,PSA!$G:$G,D6712),
IF(AND(A6712="Colorectal Cancer Screening", E6712="Utilization Rate (per 100,000 patients)"),
SUMIFS(COL!$D:$D,COL!$A:$A,C6712,COL!$G:$G, D6712),
IF(AND(A6712="Cervical Cancer Screening", E6712="Utilization Rate (per 100,000 patients)"),
SUMIFS(CERV!$D:$D,CERV!$A:$A,C6712,CERV!$G:$G,D6712),
IF(AND(A6712="Cancer Screening for CKD patients", E6712="Utilization Rate (per 100,000 patients)"),
SUMIFS(CANSCRN!$D:$D,CANSCRN!$A:$A,C6712,CANSCRN!$G:$G,D6712),
IF(AND(A6712="PSA Testing", E6712="Cost per service ($USD)"),
SUMIFS(PSA!$E:$E,PSA!$A:$A,C6712,PSA!$G:$G,D6712),
IF(AND(A6712="Colorectal Cancer Screening", E6712="Cost per service ($USD)"),
SUMIFS(COL!$E:$E,COL!$A:$A,C6712,COL!$G:$G,D6712),
IF(AND(A6712="Cervical Cancer Screening", E6712="Cost per service ($USD)"),
SUMIFS(CERV!$E:$E,CERV!$A:$A,C6712,CERV!$G:$G,D6712),
IF(AND(A6712="Cancer Screening for CKD patients", E6712="Cost per service ($USD)"),
SUMIFS(CANSCRN!$E:$E,CANSCRN!$A:$A,C6712,CANSCRN!$G:$G,D6712),
IF(AND(A6712="PSA Testing", E6712="Total Expenditure ($USD per 100,000 patients)"),
SUMIFS(PSA!$F:$F,PSA!$A:$A,C6712,PSA!$G:$G,D6712),
IF(AND(A6712="Colorectal Cancer Screening", E6712="Total Expenditure ($USD per 100,000 patients)"),
SUMIFS(COL!$F:$F,COL!$A:$A,C6712,COL!$G:$G,D6712),
IF(AND(A6712="Cervical Cancer Screening", E6712="Total Expenditure ($USD per 100,000 patients)"),
SUMIFS(CERV!$F:$F,CERV!$A:$A,C6712,CERV!$G:$G,D6712),
SUMIFS(CANSCRN!$F:$F,CANSCRN!$A:$A,C6712,CANSCRN!$G:$G,D6712))))))))))))</f>
        <v>100.5793333</v>
      </c>
    </row>
    <row r="6713" spans="1:6" x14ac:dyDescent="0.2">
      <c r="A6713" s="24" t="s">
        <v>107</v>
      </c>
      <c r="B6713" s="24" t="s">
        <v>101</v>
      </c>
      <c r="C6713" s="24" t="s">
        <v>80</v>
      </c>
      <c r="D6713" s="24">
        <v>2010</v>
      </c>
      <c r="E6713" s="24" t="s">
        <v>106</v>
      </c>
      <c r="F6713">
        <f>IF(AND(A6713="PSA Testing", E6713= "Utilization Rate (per 100,000 patients)"),
SUMIFS(PSA!$D:$D,PSA!$A:$A,C6713,PSA!$G:$G,D6713),
IF(AND(A6713="Colorectal Cancer Screening", E6713="Utilization Rate (per 100,000 patients)"),
SUMIFS(COL!$D:$D,COL!$A:$A,C6713,COL!$G:$G, D6713),
IF(AND(A6713="Cervical Cancer Screening", E6713="Utilization Rate (per 100,000 patients)"),
SUMIFS(CERV!$D:$D,CERV!$A:$A,C6713,CERV!$G:$G,D6713),
IF(AND(A6713="Cancer Screening for CKD patients", E6713="Utilization Rate (per 100,000 patients)"),
SUMIFS(CANSCRN!$D:$D,CANSCRN!$A:$A,C6713,CANSCRN!$G:$G,D6713),
IF(AND(A6713="PSA Testing", E6713="Cost per service ($USD)"),
SUMIFS(PSA!$E:$E,PSA!$A:$A,C6713,PSA!$G:$G,D6713),
IF(AND(A6713="Colorectal Cancer Screening", E6713="Cost per service ($USD)"),
SUMIFS(COL!$E:$E,COL!$A:$A,C6713,COL!$G:$G,D6713),
IF(AND(A6713="Cervical Cancer Screening", E6713="Cost per service ($USD)"),
SUMIFS(CERV!$E:$E,CERV!$A:$A,C6713,CERV!$G:$G,D6713),
IF(AND(A6713="Cancer Screening for CKD patients", E6713="Cost per service ($USD)"),
SUMIFS(CANSCRN!$E:$E,CANSCRN!$A:$A,C6713,CANSCRN!$G:$G,D6713),
IF(AND(A6713="PSA Testing", E6713="Total Expenditure ($USD per 100,000 patients)"),
SUMIFS(PSA!$F:$F,PSA!$A:$A,C6713,PSA!$G:$G,D6713),
IF(AND(A6713="Colorectal Cancer Screening", E6713="Total Expenditure ($USD per 100,000 patients)"),
SUMIFS(COL!$F:$F,COL!$A:$A,C6713,COL!$G:$G,D6713),
IF(AND(A6713="Cervical Cancer Screening", E6713="Total Expenditure ($USD per 100,000 patients)"),
SUMIFS(CERV!$F:$F,CERV!$A:$A,C6713,CERV!$G:$G,D6713),
SUMIFS(CANSCRN!$F:$F,CANSCRN!$A:$A,C6713,CANSCRN!$G:$G,D6713))))))))))))</f>
        <v>57.802500000000002</v>
      </c>
    </row>
    <row r="6714" spans="1:6" x14ac:dyDescent="0.2">
      <c r="A6714" s="24" t="s">
        <v>107</v>
      </c>
      <c r="B6714" s="24" t="s">
        <v>101</v>
      </c>
      <c r="C6714" s="24" t="s">
        <v>80</v>
      </c>
      <c r="D6714" s="24">
        <v>2011</v>
      </c>
      <c r="E6714" s="24" t="s">
        <v>106</v>
      </c>
      <c r="F6714">
        <f>IF(AND(A6714="PSA Testing", E6714= "Utilization Rate (per 100,000 patients)"),
SUMIFS(PSA!$D:$D,PSA!$A:$A,C6714,PSA!$G:$G,D6714),
IF(AND(A6714="Colorectal Cancer Screening", E6714="Utilization Rate (per 100,000 patients)"),
SUMIFS(COL!$D:$D,COL!$A:$A,C6714,COL!$G:$G, D6714),
IF(AND(A6714="Cervical Cancer Screening", E6714="Utilization Rate (per 100,000 patients)"),
SUMIFS(CERV!$D:$D,CERV!$A:$A,C6714,CERV!$G:$G,D6714),
IF(AND(A6714="Cancer Screening for CKD patients", E6714="Utilization Rate (per 100,000 patients)"),
SUMIFS(CANSCRN!$D:$D,CANSCRN!$A:$A,C6714,CANSCRN!$G:$G,D6714),
IF(AND(A6714="PSA Testing", E6714="Cost per service ($USD)"),
SUMIFS(PSA!$E:$E,PSA!$A:$A,C6714,PSA!$G:$G,D6714),
IF(AND(A6714="Colorectal Cancer Screening", E6714="Cost per service ($USD)"),
SUMIFS(COL!$E:$E,COL!$A:$A,C6714,COL!$G:$G,D6714),
IF(AND(A6714="Cervical Cancer Screening", E6714="Cost per service ($USD)"),
SUMIFS(CERV!$E:$E,CERV!$A:$A,C6714,CERV!$G:$G,D6714),
IF(AND(A6714="Cancer Screening for CKD patients", E6714="Cost per service ($USD)"),
SUMIFS(CANSCRN!$E:$E,CANSCRN!$A:$A,C6714,CANSCRN!$G:$G,D6714),
IF(AND(A6714="PSA Testing", E6714="Total Expenditure ($USD per 100,000 patients)"),
SUMIFS(PSA!$F:$F,PSA!$A:$A,C6714,PSA!$G:$G,D6714),
IF(AND(A6714="Colorectal Cancer Screening", E6714="Total Expenditure ($USD per 100,000 patients)"),
SUMIFS(COL!$F:$F,COL!$A:$A,C6714,COL!$G:$G,D6714),
IF(AND(A6714="Cervical Cancer Screening", E6714="Total Expenditure ($USD per 100,000 patients)"),
SUMIFS(CERV!$F:$F,CERV!$A:$A,C6714,CERV!$G:$G,D6714),
SUMIFS(CANSCRN!$F:$F,CANSCRN!$A:$A,C6714,CANSCRN!$G:$G,D6714))))))))))))</f>
        <v>86.121428570000006</v>
      </c>
    </row>
    <row r="6715" spans="1:6" x14ac:dyDescent="0.2">
      <c r="A6715" s="24" t="s">
        <v>107</v>
      </c>
      <c r="B6715" s="24" t="s">
        <v>101</v>
      </c>
      <c r="C6715" s="24" t="s">
        <v>80</v>
      </c>
      <c r="D6715" s="24">
        <v>2012</v>
      </c>
      <c r="E6715" s="24" t="s">
        <v>106</v>
      </c>
      <c r="F6715">
        <f>IF(AND(A6715="PSA Testing", E6715= "Utilization Rate (per 100,000 patients)"),
SUMIFS(PSA!$D:$D,PSA!$A:$A,C6715,PSA!$G:$G,D6715),
IF(AND(A6715="Colorectal Cancer Screening", E6715="Utilization Rate (per 100,000 patients)"),
SUMIFS(COL!$D:$D,COL!$A:$A,C6715,COL!$G:$G, D6715),
IF(AND(A6715="Cervical Cancer Screening", E6715="Utilization Rate (per 100,000 patients)"),
SUMIFS(CERV!$D:$D,CERV!$A:$A,C6715,CERV!$G:$G,D6715),
IF(AND(A6715="Cancer Screening for CKD patients", E6715="Utilization Rate (per 100,000 patients)"),
SUMIFS(CANSCRN!$D:$D,CANSCRN!$A:$A,C6715,CANSCRN!$G:$G,D6715),
IF(AND(A6715="PSA Testing", E6715="Cost per service ($USD)"),
SUMIFS(PSA!$E:$E,PSA!$A:$A,C6715,PSA!$G:$G,D6715),
IF(AND(A6715="Colorectal Cancer Screening", E6715="Cost per service ($USD)"),
SUMIFS(COL!$E:$E,COL!$A:$A,C6715,COL!$G:$G,D6715),
IF(AND(A6715="Cervical Cancer Screening", E6715="Cost per service ($USD)"),
SUMIFS(CERV!$E:$E,CERV!$A:$A,C6715,CERV!$G:$G,D6715),
IF(AND(A6715="Cancer Screening for CKD patients", E6715="Cost per service ($USD)"),
SUMIFS(CANSCRN!$E:$E,CANSCRN!$A:$A,C6715,CANSCRN!$G:$G,D6715),
IF(AND(A6715="PSA Testing", E6715="Total Expenditure ($USD per 100,000 patients)"),
SUMIFS(PSA!$F:$F,PSA!$A:$A,C6715,PSA!$G:$G,D6715),
IF(AND(A6715="Colorectal Cancer Screening", E6715="Total Expenditure ($USD per 100,000 patients)"),
SUMIFS(COL!$F:$F,COL!$A:$A,C6715,COL!$G:$G,D6715),
IF(AND(A6715="Cervical Cancer Screening", E6715="Total Expenditure ($USD per 100,000 patients)"),
SUMIFS(CERV!$F:$F,CERV!$A:$A,C6715,CERV!$G:$G,D6715),
SUMIFS(CANSCRN!$F:$F,CANSCRN!$A:$A,C6715,CANSCRN!$G:$G,D6715))))))))))))</f>
        <v>77.475999999999999</v>
      </c>
    </row>
    <row r="6716" spans="1:6" x14ac:dyDescent="0.2">
      <c r="A6716" s="24" t="s">
        <v>107</v>
      </c>
      <c r="B6716" s="24" t="s">
        <v>101</v>
      </c>
      <c r="C6716" s="24" t="s">
        <v>80</v>
      </c>
      <c r="D6716" s="24">
        <v>2013</v>
      </c>
      <c r="E6716" s="24" t="s">
        <v>106</v>
      </c>
      <c r="F6716">
        <f>IF(AND(A6716="PSA Testing", E6716= "Utilization Rate (per 100,000 patients)"),
SUMIFS(PSA!$D:$D,PSA!$A:$A,C6716,PSA!$G:$G,D6716),
IF(AND(A6716="Colorectal Cancer Screening", E6716="Utilization Rate (per 100,000 patients)"),
SUMIFS(COL!$D:$D,COL!$A:$A,C6716,COL!$G:$G, D6716),
IF(AND(A6716="Cervical Cancer Screening", E6716="Utilization Rate (per 100,000 patients)"),
SUMIFS(CERV!$D:$D,CERV!$A:$A,C6716,CERV!$G:$G,D6716),
IF(AND(A6716="Cancer Screening for CKD patients", E6716="Utilization Rate (per 100,000 patients)"),
SUMIFS(CANSCRN!$D:$D,CANSCRN!$A:$A,C6716,CANSCRN!$G:$G,D6716),
IF(AND(A6716="PSA Testing", E6716="Cost per service ($USD)"),
SUMIFS(PSA!$E:$E,PSA!$A:$A,C6716,PSA!$G:$G,D6716),
IF(AND(A6716="Colorectal Cancer Screening", E6716="Cost per service ($USD)"),
SUMIFS(COL!$E:$E,COL!$A:$A,C6716,COL!$G:$G,D6716),
IF(AND(A6716="Cervical Cancer Screening", E6716="Cost per service ($USD)"),
SUMIFS(CERV!$E:$E,CERV!$A:$A,C6716,CERV!$G:$G,D6716),
IF(AND(A6716="Cancer Screening for CKD patients", E6716="Cost per service ($USD)"),
SUMIFS(CANSCRN!$E:$E,CANSCRN!$A:$A,C6716,CANSCRN!$G:$G,D6716),
IF(AND(A6716="PSA Testing", E6716="Total Expenditure ($USD per 100,000 patients)"),
SUMIFS(PSA!$F:$F,PSA!$A:$A,C6716,PSA!$G:$G,D6716),
IF(AND(A6716="Colorectal Cancer Screening", E6716="Total Expenditure ($USD per 100,000 patients)"),
SUMIFS(COL!$F:$F,COL!$A:$A,C6716,COL!$G:$G,D6716),
IF(AND(A6716="Cervical Cancer Screening", E6716="Total Expenditure ($USD per 100,000 patients)"),
SUMIFS(CERV!$F:$F,CERV!$A:$A,C6716,CERV!$G:$G,D6716),
SUMIFS(CANSCRN!$F:$F,CANSCRN!$A:$A,C6716,CANSCRN!$G:$G,D6716))))))))))))</f>
        <v>66.591818180000004</v>
      </c>
    </row>
    <row r="6717" spans="1:6" x14ac:dyDescent="0.2">
      <c r="A6717" s="24" t="s">
        <v>107</v>
      </c>
      <c r="B6717" s="24" t="s">
        <v>101</v>
      </c>
      <c r="C6717" s="24" t="s">
        <v>80</v>
      </c>
      <c r="D6717" s="24">
        <v>2014</v>
      </c>
      <c r="E6717" s="24" t="s">
        <v>106</v>
      </c>
      <c r="F6717">
        <f>IF(AND(A6717="PSA Testing", E6717= "Utilization Rate (per 100,000 patients)"),
SUMIFS(PSA!$D:$D,PSA!$A:$A,C6717,PSA!$G:$G,D6717),
IF(AND(A6717="Colorectal Cancer Screening", E6717="Utilization Rate (per 100,000 patients)"),
SUMIFS(COL!$D:$D,COL!$A:$A,C6717,COL!$G:$G, D6717),
IF(AND(A6717="Cervical Cancer Screening", E6717="Utilization Rate (per 100,000 patients)"),
SUMIFS(CERV!$D:$D,CERV!$A:$A,C6717,CERV!$G:$G,D6717),
IF(AND(A6717="Cancer Screening for CKD patients", E6717="Utilization Rate (per 100,000 patients)"),
SUMIFS(CANSCRN!$D:$D,CANSCRN!$A:$A,C6717,CANSCRN!$G:$G,D6717),
IF(AND(A6717="PSA Testing", E6717="Cost per service ($USD)"),
SUMIFS(PSA!$E:$E,PSA!$A:$A,C6717,PSA!$G:$G,D6717),
IF(AND(A6717="Colorectal Cancer Screening", E6717="Cost per service ($USD)"),
SUMIFS(COL!$E:$E,COL!$A:$A,C6717,COL!$G:$G,D6717),
IF(AND(A6717="Cervical Cancer Screening", E6717="Cost per service ($USD)"),
SUMIFS(CERV!$E:$E,CERV!$A:$A,C6717,CERV!$G:$G,D6717),
IF(AND(A6717="Cancer Screening for CKD patients", E6717="Cost per service ($USD)"),
SUMIFS(CANSCRN!$E:$E,CANSCRN!$A:$A,C6717,CANSCRN!$G:$G,D6717),
IF(AND(A6717="PSA Testing", E6717="Total Expenditure ($USD per 100,000 patients)"),
SUMIFS(PSA!$F:$F,PSA!$A:$A,C6717,PSA!$G:$G,D6717),
IF(AND(A6717="Colorectal Cancer Screening", E6717="Total Expenditure ($USD per 100,000 patients)"),
SUMIFS(COL!$F:$F,COL!$A:$A,C6717,COL!$G:$G,D6717),
IF(AND(A6717="Cervical Cancer Screening", E6717="Total Expenditure ($USD per 100,000 patients)"),
SUMIFS(CERV!$F:$F,CERV!$A:$A,C6717,CERV!$G:$G,D6717),
SUMIFS(CANSCRN!$F:$F,CANSCRN!$A:$A,C6717,CANSCRN!$G:$G,D6717))))))))))))</f>
        <v>0</v>
      </c>
    </row>
    <row r="6718" spans="1:6" x14ac:dyDescent="0.2">
      <c r="A6718" s="24" t="s">
        <v>107</v>
      </c>
      <c r="B6718" s="24" t="s">
        <v>101</v>
      </c>
      <c r="C6718" s="24" t="s">
        <v>80</v>
      </c>
      <c r="D6718" s="24">
        <v>2015</v>
      </c>
      <c r="E6718" s="24" t="s">
        <v>106</v>
      </c>
      <c r="F6718">
        <f>IF(AND(A6718="PSA Testing", E6718= "Utilization Rate (per 100,000 patients)"),
SUMIFS(PSA!$D:$D,PSA!$A:$A,C6718,PSA!$G:$G,D6718),
IF(AND(A6718="Colorectal Cancer Screening", E6718="Utilization Rate (per 100,000 patients)"),
SUMIFS(COL!$D:$D,COL!$A:$A,C6718,COL!$G:$G, D6718),
IF(AND(A6718="Cervical Cancer Screening", E6718="Utilization Rate (per 100,000 patients)"),
SUMIFS(CERV!$D:$D,CERV!$A:$A,C6718,CERV!$G:$G,D6718),
IF(AND(A6718="Cancer Screening for CKD patients", E6718="Utilization Rate (per 100,000 patients)"),
SUMIFS(CANSCRN!$D:$D,CANSCRN!$A:$A,C6718,CANSCRN!$G:$G,D6718),
IF(AND(A6718="PSA Testing", E6718="Cost per service ($USD)"),
SUMIFS(PSA!$E:$E,PSA!$A:$A,C6718,PSA!$G:$G,D6718),
IF(AND(A6718="Colorectal Cancer Screening", E6718="Cost per service ($USD)"),
SUMIFS(COL!$E:$E,COL!$A:$A,C6718,COL!$G:$G,D6718),
IF(AND(A6718="Cervical Cancer Screening", E6718="Cost per service ($USD)"),
SUMIFS(CERV!$E:$E,CERV!$A:$A,C6718,CERV!$G:$G,D6718),
IF(AND(A6718="Cancer Screening for CKD patients", E6718="Cost per service ($USD)"),
SUMIFS(CANSCRN!$E:$E,CANSCRN!$A:$A,C6718,CANSCRN!$G:$G,D6718),
IF(AND(A6718="PSA Testing", E6718="Total Expenditure ($USD per 100,000 patients)"),
SUMIFS(PSA!$F:$F,PSA!$A:$A,C6718,PSA!$G:$G,D6718),
IF(AND(A6718="Colorectal Cancer Screening", E6718="Total Expenditure ($USD per 100,000 patients)"),
SUMIFS(COL!$F:$F,COL!$A:$A,C6718,COL!$G:$G,D6718),
IF(AND(A6718="Cervical Cancer Screening", E6718="Total Expenditure ($USD per 100,000 patients)"),
SUMIFS(CERV!$F:$F,CERV!$A:$A,C6718,CERV!$G:$G,D6718),
SUMIFS(CANSCRN!$F:$F,CANSCRN!$A:$A,C6718,CANSCRN!$G:$G,D6718))))))))))))</f>
        <v>0</v>
      </c>
    </row>
    <row r="6719" spans="1:6" x14ac:dyDescent="0.2">
      <c r="A6719" s="24" t="s">
        <v>107</v>
      </c>
      <c r="B6719" s="24" t="s">
        <v>101</v>
      </c>
      <c r="C6719" s="24" t="s">
        <v>80</v>
      </c>
      <c r="D6719" s="24">
        <v>2016</v>
      </c>
      <c r="E6719" s="24" t="s">
        <v>106</v>
      </c>
      <c r="F6719">
        <f>IF(AND(A6719="PSA Testing", E6719= "Utilization Rate (per 100,000 patients)"),
SUMIFS(PSA!$D:$D,PSA!$A:$A,C6719,PSA!$G:$G,D6719),
IF(AND(A6719="Colorectal Cancer Screening", E6719="Utilization Rate (per 100,000 patients)"),
SUMIFS(COL!$D:$D,COL!$A:$A,C6719,COL!$G:$G, D6719),
IF(AND(A6719="Cervical Cancer Screening", E6719="Utilization Rate (per 100,000 patients)"),
SUMIFS(CERV!$D:$D,CERV!$A:$A,C6719,CERV!$G:$G,D6719),
IF(AND(A6719="Cancer Screening for CKD patients", E6719="Utilization Rate (per 100,000 patients)"),
SUMIFS(CANSCRN!$D:$D,CANSCRN!$A:$A,C6719,CANSCRN!$G:$G,D6719),
IF(AND(A6719="PSA Testing", E6719="Cost per service ($USD)"),
SUMIFS(PSA!$E:$E,PSA!$A:$A,C6719,PSA!$G:$G,D6719),
IF(AND(A6719="Colorectal Cancer Screening", E6719="Cost per service ($USD)"),
SUMIFS(COL!$E:$E,COL!$A:$A,C6719,COL!$G:$G,D6719),
IF(AND(A6719="Cervical Cancer Screening", E6719="Cost per service ($USD)"),
SUMIFS(CERV!$E:$E,CERV!$A:$A,C6719,CERV!$G:$G,D6719),
IF(AND(A6719="Cancer Screening for CKD patients", E6719="Cost per service ($USD)"),
SUMIFS(CANSCRN!$E:$E,CANSCRN!$A:$A,C6719,CANSCRN!$G:$G,D6719),
IF(AND(A6719="PSA Testing", E6719="Total Expenditure ($USD per 100,000 patients)"),
SUMIFS(PSA!$F:$F,PSA!$A:$A,C6719,PSA!$G:$G,D6719),
IF(AND(A6719="Colorectal Cancer Screening", E6719="Total Expenditure ($USD per 100,000 patients)"),
SUMIFS(COL!$F:$F,COL!$A:$A,C6719,COL!$G:$G,D6719),
IF(AND(A6719="Cervical Cancer Screening", E6719="Total Expenditure ($USD per 100,000 patients)"),
SUMIFS(CERV!$F:$F,CERV!$A:$A,C6719,CERV!$G:$G,D6719),
SUMIFS(CANSCRN!$F:$F,CANSCRN!$A:$A,C6719,CANSCRN!$G:$G,D6719))))))))))))</f>
        <v>0</v>
      </c>
    </row>
    <row r="6720" spans="1:6" x14ac:dyDescent="0.2">
      <c r="A6720" s="24" t="s">
        <v>107</v>
      </c>
      <c r="B6720" s="24" t="s">
        <v>101</v>
      </c>
      <c r="C6720" s="24" t="s">
        <v>80</v>
      </c>
      <c r="D6720" s="24">
        <v>2017</v>
      </c>
      <c r="E6720" s="24" t="s">
        <v>106</v>
      </c>
      <c r="F6720">
        <f>IF(AND(A6720="PSA Testing", E6720= "Utilization Rate (per 100,000 patients)"),
SUMIFS(PSA!$D:$D,PSA!$A:$A,C6720,PSA!$G:$G,D6720),
IF(AND(A6720="Colorectal Cancer Screening", E6720="Utilization Rate (per 100,000 patients)"),
SUMIFS(COL!$D:$D,COL!$A:$A,C6720,COL!$G:$G, D6720),
IF(AND(A6720="Cervical Cancer Screening", E6720="Utilization Rate (per 100,000 patients)"),
SUMIFS(CERV!$D:$D,CERV!$A:$A,C6720,CERV!$G:$G,D6720),
IF(AND(A6720="Cancer Screening for CKD patients", E6720="Utilization Rate (per 100,000 patients)"),
SUMIFS(CANSCRN!$D:$D,CANSCRN!$A:$A,C6720,CANSCRN!$G:$G,D6720),
IF(AND(A6720="PSA Testing", E6720="Cost per service ($USD)"),
SUMIFS(PSA!$E:$E,PSA!$A:$A,C6720,PSA!$G:$G,D6720),
IF(AND(A6720="Colorectal Cancer Screening", E6720="Cost per service ($USD)"),
SUMIFS(COL!$E:$E,COL!$A:$A,C6720,COL!$G:$G,D6720),
IF(AND(A6720="Cervical Cancer Screening", E6720="Cost per service ($USD)"),
SUMIFS(CERV!$E:$E,CERV!$A:$A,C6720,CERV!$G:$G,D6720),
IF(AND(A6720="Cancer Screening for CKD patients", E6720="Cost per service ($USD)"),
SUMIFS(CANSCRN!$E:$E,CANSCRN!$A:$A,C6720,CANSCRN!$G:$G,D6720),
IF(AND(A6720="PSA Testing", E6720="Total Expenditure ($USD per 100,000 patients)"),
SUMIFS(PSA!$F:$F,PSA!$A:$A,C6720,PSA!$G:$G,D6720),
IF(AND(A6720="Colorectal Cancer Screening", E6720="Total Expenditure ($USD per 100,000 patients)"),
SUMIFS(COL!$F:$F,COL!$A:$A,C6720,COL!$G:$G,D6720),
IF(AND(A6720="Cervical Cancer Screening", E6720="Total Expenditure ($USD per 100,000 patients)"),
SUMIFS(CERV!$F:$F,CERV!$A:$A,C6720,CERV!$G:$G,D6720),
SUMIFS(CANSCRN!$F:$F,CANSCRN!$A:$A,C6720,CANSCRN!$G:$G,D6720))))))))))))</f>
        <v>339.58571430000001</v>
      </c>
    </row>
    <row r="6721" spans="1:6" x14ac:dyDescent="0.2">
      <c r="A6721" s="24" t="s">
        <v>107</v>
      </c>
      <c r="B6721" s="24" t="s">
        <v>101</v>
      </c>
      <c r="C6721" s="24" t="s">
        <v>80</v>
      </c>
      <c r="D6721" s="24">
        <v>2018</v>
      </c>
      <c r="E6721" s="24" t="s">
        <v>106</v>
      </c>
      <c r="F6721">
        <f>IF(AND(A6721="PSA Testing", E6721= "Utilization Rate (per 100,000 patients)"),
SUMIFS(PSA!$D:$D,PSA!$A:$A,C6721,PSA!$G:$G,D6721),
IF(AND(A6721="Colorectal Cancer Screening", E6721="Utilization Rate (per 100,000 patients)"),
SUMIFS(COL!$D:$D,COL!$A:$A,C6721,COL!$G:$G, D6721),
IF(AND(A6721="Cervical Cancer Screening", E6721="Utilization Rate (per 100,000 patients)"),
SUMIFS(CERV!$D:$D,CERV!$A:$A,C6721,CERV!$G:$G,D6721),
IF(AND(A6721="Cancer Screening for CKD patients", E6721="Utilization Rate (per 100,000 patients)"),
SUMIFS(CANSCRN!$D:$D,CANSCRN!$A:$A,C6721,CANSCRN!$G:$G,D6721),
IF(AND(A6721="PSA Testing", E6721="Cost per service ($USD)"),
SUMIFS(PSA!$E:$E,PSA!$A:$A,C6721,PSA!$G:$G,D6721),
IF(AND(A6721="Colorectal Cancer Screening", E6721="Cost per service ($USD)"),
SUMIFS(COL!$E:$E,COL!$A:$A,C6721,COL!$G:$G,D6721),
IF(AND(A6721="Cervical Cancer Screening", E6721="Cost per service ($USD)"),
SUMIFS(CERV!$E:$E,CERV!$A:$A,C6721,CERV!$G:$G,D6721),
IF(AND(A6721="Cancer Screening for CKD patients", E6721="Cost per service ($USD)"),
SUMIFS(CANSCRN!$E:$E,CANSCRN!$A:$A,C6721,CANSCRN!$G:$G,D6721),
IF(AND(A6721="PSA Testing", E6721="Total Expenditure ($USD per 100,000 patients)"),
SUMIFS(PSA!$F:$F,PSA!$A:$A,C6721,PSA!$G:$G,D6721),
IF(AND(A6721="Colorectal Cancer Screening", E6721="Total Expenditure ($USD per 100,000 patients)"),
SUMIFS(COL!$F:$F,COL!$A:$A,C6721,COL!$G:$G,D6721),
IF(AND(A6721="Cervical Cancer Screening", E6721="Total Expenditure ($USD per 100,000 patients)"),
SUMIFS(CERV!$F:$F,CERV!$A:$A,C6721,CERV!$G:$G,D6721),
SUMIFS(CANSCRN!$F:$F,CANSCRN!$A:$A,C6721,CANSCRN!$G:$G,D6721))))))))))))</f>
        <v>0</v>
      </c>
    </row>
    <row r="6722" spans="1:6" x14ac:dyDescent="0.2">
      <c r="A6722" s="24" t="s">
        <v>107</v>
      </c>
      <c r="B6722" s="24" t="s">
        <v>101</v>
      </c>
      <c r="C6722" s="24" t="s">
        <v>80</v>
      </c>
      <c r="D6722" s="24">
        <v>2019</v>
      </c>
      <c r="E6722" s="24" t="s">
        <v>106</v>
      </c>
      <c r="F6722">
        <f>IF(AND(A6722="PSA Testing", E6722= "Utilization Rate (per 100,000 patients)"),
SUMIFS(PSA!$D:$D,PSA!$A:$A,C6722,PSA!$G:$G,D6722),
IF(AND(A6722="Colorectal Cancer Screening", E6722="Utilization Rate (per 100,000 patients)"),
SUMIFS(COL!$D:$D,COL!$A:$A,C6722,COL!$G:$G, D6722),
IF(AND(A6722="Cervical Cancer Screening", E6722="Utilization Rate (per 100,000 patients)"),
SUMIFS(CERV!$D:$D,CERV!$A:$A,C6722,CERV!$G:$G,D6722),
IF(AND(A6722="Cancer Screening for CKD patients", E6722="Utilization Rate (per 100,000 patients)"),
SUMIFS(CANSCRN!$D:$D,CANSCRN!$A:$A,C6722,CANSCRN!$G:$G,D6722),
IF(AND(A6722="PSA Testing", E6722="Cost per service ($USD)"),
SUMIFS(PSA!$E:$E,PSA!$A:$A,C6722,PSA!$G:$G,D6722),
IF(AND(A6722="Colorectal Cancer Screening", E6722="Cost per service ($USD)"),
SUMIFS(COL!$E:$E,COL!$A:$A,C6722,COL!$G:$G,D6722),
IF(AND(A6722="Cervical Cancer Screening", E6722="Cost per service ($USD)"),
SUMIFS(CERV!$E:$E,CERV!$A:$A,C6722,CERV!$G:$G,D6722),
IF(AND(A6722="Cancer Screening for CKD patients", E6722="Cost per service ($USD)"),
SUMIFS(CANSCRN!$E:$E,CANSCRN!$A:$A,C6722,CANSCRN!$G:$G,D6722),
IF(AND(A6722="PSA Testing", E6722="Total Expenditure ($USD per 100,000 patients)"),
SUMIFS(PSA!$F:$F,PSA!$A:$A,C6722,PSA!$G:$G,D6722),
IF(AND(A6722="Colorectal Cancer Screening", E6722="Total Expenditure ($USD per 100,000 patients)"),
SUMIFS(COL!$F:$F,COL!$A:$A,C6722,COL!$G:$G,D6722),
IF(AND(A6722="Cervical Cancer Screening", E6722="Total Expenditure ($USD per 100,000 patients)"),
SUMIFS(CERV!$F:$F,CERV!$A:$A,C6722,CERV!$G:$G,D6722),
SUMIFS(CANSCRN!$F:$F,CANSCRN!$A:$A,C6722,CANSCRN!$G:$G,D6722))))))))))))</f>
        <v>47.008333329999999</v>
      </c>
    </row>
    <row r="6723" spans="1:6" x14ac:dyDescent="0.2">
      <c r="A6723" s="24" t="s">
        <v>107</v>
      </c>
      <c r="B6723" s="24" t="s">
        <v>101</v>
      </c>
      <c r="C6723" s="24" t="s">
        <v>81</v>
      </c>
      <c r="D6723" s="24">
        <v>2009</v>
      </c>
      <c r="E6723" s="24" t="s">
        <v>106</v>
      </c>
      <c r="F6723">
        <f>IF(AND(A6723="PSA Testing", E6723= "Utilization Rate (per 100,000 patients)"),
SUMIFS(PSA!$D:$D,PSA!$A:$A,C6723,PSA!$G:$G,D6723),
IF(AND(A6723="Colorectal Cancer Screening", E6723="Utilization Rate (per 100,000 patients)"),
SUMIFS(COL!$D:$D,COL!$A:$A,C6723,COL!$G:$G, D6723),
IF(AND(A6723="Cervical Cancer Screening", E6723="Utilization Rate (per 100,000 patients)"),
SUMIFS(CERV!$D:$D,CERV!$A:$A,C6723,CERV!$G:$G,D6723),
IF(AND(A6723="Cancer Screening for CKD patients", E6723="Utilization Rate (per 100,000 patients)"),
SUMIFS(CANSCRN!$D:$D,CANSCRN!$A:$A,C6723,CANSCRN!$G:$G,D6723),
IF(AND(A6723="PSA Testing", E6723="Cost per service ($USD)"),
SUMIFS(PSA!$E:$E,PSA!$A:$A,C6723,PSA!$G:$G,D6723),
IF(AND(A6723="Colorectal Cancer Screening", E6723="Cost per service ($USD)"),
SUMIFS(COL!$E:$E,COL!$A:$A,C6723,COL!$G:$G,D6723),
IF(AND(A6723="Cervical Cancer Screening", E6723="Cost per service ($USD)"),
SUMIFS(CERV!$E:$E,CERV!$A:$A,C6723,CERV!$G:$G,D6723),
IF(AND(A6723="Cancer Screening for CKD patients", E6723="Cost per service ($USD)"),
SUMIFS(CANSCRN!$E:$E,CANSCRN!$A:$A,C6723,CANSCRN!$G:$G,D6723),
IF(AND(A6723="PSA Testing", E6723="Total Expenditure ($USD per 100,000 patients)"),
SUMIFS(PSA!$F:$F,PSA!$A:$A,C6723,PSA!$G:$G,D6723),
IF(AND(A6723="Colorectal Cancer Screening", E6723="Total Expenditure ($USD per 100,000 patients)"),
SUMIFS(COL!$F:$F,COL!$A:$A,C6723,COL!$G:$G,D6723),
IF(AND(A6723="Cervical Cancer Screening", E6723="Total Expenditure ($USD per 100,000 patients)"),
SUMIFS(CERV!$F:$F,CERV!$A:$A,C6723,CERV!$G:$G,D6723),
SUMIFS(CANSCRN!$F:$F,CANSCRN!$A:$A,C6723,CANSCRN!$G:$G,D6723))))))))))))</f>
        <v>154.636</v>
      </c>
    </row>
    <row r="6724" spans="1:6" x14ac:dyDescent="0.2">
      <c r="A6724" s="24" t="s">
        <v>107</v>
      </c>
      <c r="B6724" s="24" t="s">
        <v>101</v>
      </c>
      <c r="C6724" s="24" t="s">
        <v>81</v>
      </c>
      <c r="D6724" s="24">
        <v>2010</v>
      </c>
      <c r="E6724" s="24" t="s">
        <v>106</v>
      </c>
      <c r="F6724">
        <f>IF(AND(A6724="PSA Testing", E6724= "Utilization Rate (per 100,000 patients)"),
SUMIFS(PSA!$D:$D,PSA!$A:$A,C6724,PSA!$G:$G,D6724),
IF(AND(A6724="Colorectal Cancer Screening", E6724="Utilization Rate (per 100,000 patients)"),
SUMIFS(COL!$D:$D,COL!$A:$A,C6724,COL!$G:$G, D6724),
IF(AND(A6724="Cervical Cancer Screening", E6724="Utilization Rate (per 100,000 patients)"),
SUMIFS(CERV!$D:$D,CERV!$A:$A,C6724,CERV!$G:$G,D6724),
IF(AND(A6724="Cancer Screening for CKD patients", E6724="Utilization Rate (per 100,000 patients)"),
SUMIFS(CANSCRN!$D:$D,CANSCRN!$A:$A,C6724,CANSCRN!$G:$G,D6724),
IF(AND(A6724="PSA Testing", E6724="Cost per service ($USD)"),
SUMIFS(PSA!$E:$E,PSA!$A:$A,C6724,PSA!$G:$G,D6724),
IF(AND(A6724="Colorectal Cancer Screening", E6724="Cost per service ($USD)"),
SUMIFS(COL!$E:$E,COL!$A:$A,C6724,COL!$G:$G,D6724),
IF(AND(A6724="Cervical Cancer Screening", E6724="Cost per service ($USD)"),
SUMIFS(CERV!$E:$E,CERV!$A:$A,C6724,CERV!$G:$G,D6724),
IF(AND(A6724="Cancer Screening for CKD patients", E6724="Cost per service ($USD)"),
SUMIFS(CANSCRN!$E:$E,CANSCRN!$A:$A,C6724,CANSCRN!$G:$G,D6724),
IF(AND(A6724="PSA Testing", E6724="Total Expenditure ($USD per 100,000 patients)"),
SUMIFS(PSA!$F:$F,PSA!$A:$A,C6724,PSA!$G:$G,D6724),
IF(AND(A6724="Colorectal Cancer Screening", E6724="Total Expenditure ($USD per 100,000 patients)"),
SUMIFS(COL!$F:$F,COL!$A:$A,C6724,COL!$G:$G,D6724),
IF(AND(A6724="Cervical Cancer Screening", E6724="Total Expenditure ($USD per 100,000 patients)"),
SUMIFS(CERV!$F:$F,CERV!$A:$A,C6724,CERV!$G:$G,D6724),
SUMIFS(CANSCRN!$F:$F,CANSCRN!$A:$A,C6724,CANSCRN!$G:$G,D6724))))))))))))</f>
        <v>0</v>
      </c>
    </row>
    <row r="6725" spans="1:6" x14ac:dyDescent="0.2">
      <c r="A6725" s="24" t="s">
        <v>107</v>
      </c>
      <c r="B6725" s="24" t="s">
        <v>101</v>
      </c>
      <c r="C6725" s="24" t="s">
        <v>81</v>
      </c>
      <c r="D6725" s="24">
        <v>2011</v>
      </c>
      <c r="E6725" s="24" t="s">
        <v>106</v>
      </c>
      <c r="F6725">
        <f>IF(AND(A6725="PSA Testing", E6725= "Utilization Rate (per 100,000 patients)"),
SUMIFS(PSA!$D:$D,PSA!$A:$A,C6725,PSA!$G:$G,D6725),
IF(AND(A6725="Colorectal Cancer Screening", E6725="Utilization Rate (per 100,000 patients)"),
SUMIFS(COL!$D:$D,COL!$A:$A,C6725,COL!$G:$G, D6725),
IF(AND(A6725="Cervical Cancer Screening", E6725="Utilization Rate (per 100,000 patients)"),
SUMIFS(CERV!$D:$D,CERV!$A:$A,C6725,CERV!$G:$G,D6725),
IF(AND(A6725="Cancer Screening for CKD patients", E6725="Utilization Rate (per 100,000 patients)"),
SUMIFS(CANSCRN!$D:$D,CANSCRN!$A:$A,C6725,CANSCRN!$G:$G,D6725),
IF(AND(A6725="PSA Testing", E6725="Cost per service ($USD)"),
SUMIFS(PSA!$E:$E,PSA!$A:$A,C6725,PSA!$G:$G,D6725),
IF(AND(A6725="Colorectal Cancer Screening", E6725="Cost per service ($USD)"),
SUMIFS(COL!$E:$E,COL!$A:$A,C6725,COL!$G:$G,D6725),
IF(AND(A6725="Cervical Cancer Screening", E6725="Cost per service ($USD)"),
SUMIFS(CERV!$E:$E,CERV!$A:$A,C6725,CERV!$G:$G,D6725),
IF(AND(A6725="Cancer Screening for CKD patients", E6725="Cost per service ($USD)"),
SUMIFS(CANSCRN!$E:$E,CANSCRN!$A:$A,C6725,CANSCRN!$G:$G,D6725),
IF(AND(A6725="PSA Testing", E6725="Total Expenditure ($USD per 100,000 patients)"),
SUMIFS(PSA!$F:$F,PSA!$A:$A,C6725,PSA!$G:$G,D6725),
IF(AND(A6725="Colorectal Cancer Screening", E6725="Total Expenditure ($USD per 100,000 patients)"),
SUMIFS(COL!$F:$F,COL!$A:$A,C6725,COL!$G:$G,D6725),
IF(AND(A6725="Cervical Cancer Screening", E6725="Total Expenditure ($USD per 100,000 patients)"),
SUMIFS(CERV!$F:$F,CERV!$A:$A,C6725,CERV!$G:$G,D6725),
SUMIFS(CANSCRN!$F:$F,CANSCRN!$A:$A,C6725,CANSCRN!$G:$G,D6725))))))))))))</f>
        <v>0</v>
      </c>
    </row>
    <row r="6726" spans="1:6" x14ac:dyDescent="0.2">
      <c r="A6726" s="24" t="s">
        <v>107</v>
      </c>
      <c r="B6726" s="24" t="s">
        <v>101</v>
      </c>
      <c r="C6726" s="24" t="s">
        <v>81</v>
      </c>
      <c r="D6726" s="24">
        <v>2012</v>
      </c>
      <c r="E6726" s="24" t="s">
        <v>106</v>
      </c>
      <c r="F6726">
        <f>IF(AND(A6726="PSA Testing", E6726= "Utilization Rate (per 100,000 patients)"),
SUMIFS(PSA!$D:$D,PSA!$A:$A,C6726,PSA!$G:$G,D6726),
IF(AND(A6726="Colorectal Cancer Screening", E6726="Utilization Rate (per 100,000 patients)"),
SUMIFS(COL!$D:$D,COL!$A:$A,C6726,COL!$G:$G, D6726),
IF(AND(A6726="Cervical Cancer Screening", E6726="Utilization Rate (per 100,000 patients)"),
SUMIFS(CERV!$D:$D,CERV!$A:$A,C6726,CERV!$G:$G,D6726),
IF(AND(A6726="Cancer Screening for CKD patients", E6726="Utilization Rate (per 100,000 patients)"),
SUMIFS(CANSCRN!$D:$D,CANSCRN!$A:$A,C6726,CANSCRN!$G:$G,D6726),
IF(AND(A6726="PSA Testing", E6726="Cost per service ($USD)"),
SUMIFS(PSA!$E:$E,PSA!$A:$A,C6726,PSA!$G:$G,D6726),
IF(AND(A6726="Colorectal Cancer Screening", E6726="Cost per service ($USD)"),
SUMIFS(COL!$E:$E,COL!$A:$A,C6726,COL!$G:$G,D6726),
IF(AND(A6726="Cervical Cancer Screening", E6726="Cost per service ($USD)"),
SUMIFS(CERV!$E:$E,CERV!$A:$A,C6726,CERV!$G:$G,D6726),
IF(AND(A6726="Cancer Screening for CKD patients", E6726="Cost per service ($USD)"),
SUMIFS(CANSCRN!$E:$E,CANSCRN!$A:$A,C6726,CANSCRN!$G:$G,D6726),
IF(AND(A6726="PSA Testing", E6726="Total Expenditure ($USD per 100,000 patients)"),
SUMIFS(PSA!$F:$F,PSA!$A:$A,C6726,PSA!$G:$G,D6726),
IF(AND(A6726="Colorectal Cancer Screening", E6726="Total Expenditure ($USD per 100,000 patients)"),
SUMIFS(COL!$F:$F,COL!$A:$A,C6726,COL!$G:$G,D6726),
IF(AND(A6726="Cervical Cancer Screening", E6726="Total Expenditure ($USD per 100,000 patients)"),
SUMIFS(CERV!$F:$F,CERV!$A:$A,C6726,CERV!$G:$G,D6726),
SUMIFS(CANSCRN!$F:$F,CANSCRN!$A:$A,C6726,CANSCRN!$G:$G,D6726))))))))))))</f>
        <v>0</v>
      </c>
    </row>
    <row r="6727" spans="1:6" x14ac:dyDescent="0.2">
      <c r="A6727" s="24" t="s">
        <v>107</v>
      </c>
      <c r="B6727" s="24" t="s">
        <v>101</v>
      </c>
      <c r="C6727" s="24" t="s">
        <v>81</v>
      </c>
      <c r="D6727" s="24">
        <v>2013</v>
      </c>
      <c r="E6727" s="24" t="s">
        <v>106</v>
      </c>
      <c r="F6727">
        <f>IF(AND(A6727="PSA Testing", E6727= "Utilization Rate (per 100,000 patients)"),
SUMIFS(PSA!$D:$D,PSA!$A:$A,C6727,PSA!$G:$G,D6727),
IF(AND(A6727="Colorectal Cancer Screening", E6727="Utilization Rate (per 100,000 patients)"),
SUMIFS(COL!$D:$D,COL!$A:$A,C6727,COL!$G:$G, D6727),
IF(AND(A6727="Cervical Cancer Screening", E6727="Utilization Rate (per 100,000 patients)"),
SUMIFS(CERV!$D:$D,CERV!$A:$A,C6727,CERV!$G:$G,D6727),
IF(AND(A6727="Cancer Screening for CKD patients", E6727="Utilization Rate (per 100,000 patients)"),
SUMIFS(CANSCRN!$D:$D,CANSCRN!$A:$A,C6727,CANSCRN!$G:$G,D6727),
IF(AND(A6727="PSA Testing", E6727="Cost per service ($USD)"),
SUMIFS(PSA!$E:$E,PSA!$A:$A,C6727,PSA!$G:$G,D6727),
IF(AND(A6727="Colorectal Cancer Screening", E6727="Cost per service ($USD)"),
SUMIFS(COL!$E:$E,COL!$A:$A,C6727,COL!$G:$G,D6727),
IF(AND(A6727="Cervical Cancer Screening", E6727="Cost per service ($USD)"),
SUMIFS(CERV!$E:$E,CERV!$A:$A,C6727,CERV!$G:$G,D6727),
IF(AND(A6727="Cancer Screening for CKD patients", E6727="Cost per service ($USD)"),
SUMIFS(CANSCRN!$E:$E,CANSCRN!$A:$A,C6727,CANSCRN!$G:$G,D6727),
IF(AND(A6727="PSA Testing", E6727="Total Expenditure ($USD per 100,000 patients)"),
SUMIFS(PSA!$F:$F,PSA!$A:$A,C6727,PSA!$G:$G,D6727),
IF(AND(A6727="Colorectal Cancer Screening", E6727="Total Expenditure ($USD per 100,000 patients)"),
SUMIFS(COL!$F:$F,COL!$A:$A,C6727,COL!$G:$G,D6727),
IF(AND(A6727="Cervical Cancer Screening", E6727="Total Expenditure ($USD per 100,000 patients)"),
SUMIFS(CERV!$F:$F,CERV!$A:$A,C6727,CERV!$G:$G,D6727),
SUMIFS(CANSCRN!$F:$F,CANSCRN!$A:$A,C6727,CANSCRN!$G:$G,D6727))))))))))))</f>
        <v>0</v>
      </c>
    </row>
    <row r="6728" spans="1:6" x14ac:dyDescent="0.2">
      <c r="A6728" s="24" t="s">
        <v>107</v>
      </c>
      <c r="B6728" s="24" t="s">
        <v>101</v>
      </c>
      <c r="C6728" s="24" t="s">
        <v>81</v>
      </c>
      <c r="D6728" s="24">
        <v>2014</v>
      </c>
      <c r="E6728" s="24" t="s">
        <v>106</v>
      </c>
      <c r="F6728">
        <f>IF(AND(A6728="PSA Testing", E6728= "Utilization Rate (per 100,000 patients)"),
SUMIFS(PSA!$D:$D,PSA!$A:$A,C6728,PSA!$G:$G,D6728),
IF(AND(A6728="Colorectal Cancer Screening", E6728="Utilization Rate (per 100,000 patients)"),
SUMIFS(COL!$D:$D,COL!$A:$A,C6728,COL!$G:$G, D6728),
IF(AND(A6728="Cervical Cancer Screening", E6728="Utilization Rate (per 100,000 patients)"),
SUMIFS(CERV!$D:$D,CERV!$A:$A,C6728,CERV!$G:$G,D6728),
IF(AND(A6728="Cancer Screening for CKD patients", E6728="Utilization Rate (per 100,000 patients)"),
SUMIFS(CANSCRN!$D:$D,CANSCRN!$A:$A,C6728,CANSCRN!$G:$G,D6728),
IF(AND(A6728="PSA Testing", E6728="Cost per service ($USD)"),
SUMIFS(PSA!$E:$E,PSA!$A:$A,C6728,PSA!$G:$G,D6728),
IF(AND(A6728="Colorectal Cancer Screening", E6728="Cost per service ($USD)"),
SUMIFS(COL!$E:$E,COL!$A:$A,C6728,COL!$G:$G,D6728),
IF(AND(A6728="Cervical Cancer Screening", E6728="Cost per service ($USD)"),
SUMIFS(CERV!$E:$E,CERV!$A:$A,C6728,CERV!$G:$G,D6728),
IF(AND(A6728="Cancer Screening for CKD patients", E6728="Cost per service ($USD)"),
SUMIFS(CANSCRN!$E:$E,CANSCRN!$A:$A,C6728,CANSCRN!$G:$G,D6728),
IF(AND(A6728="PSA Testing", E6728="Total Expenditure ($USD per 100,000 patients)"),
SUMIFS(PSA!$F:$F,PSA!$A:$A,C6728,PSA!$G:$G,D6728),
IF(AND(A6728="Colorectal Cancer Screening", E6728="Total Expenditure ($USD per 100,000 patients)"),
SUMIFS(COL!$F:$F,COL!$A:$A,C6728,COL!$G:$G,D6728),
IF(AND(A6728="Cervical Cancer Screening", E6728="Total Expenditure ($USD per 100,000 patients)"),
SUMIFS(CERV!$F:$F,CERV!$A:$A,C6728,CERV!$G:$G,D6728),
SUMIFS(CANSCRN!$F:$F,CANSCRN!$A:$A,C6728,CANSCRN!$G:$G,D6728))))))))))))</f>
        <v>0</v>
      </c>
    </row>
    <row r="6729" spans="1:6" x14ac:dyDescent="0.2">
      <c r="A6729" s="24" t="s">
        <v>107</v>
      </c>
      <c r="B6729" s="24" t="s">
        <v>101</v>
      </c>
      <c r="C6729" s="24" t="s">
        <v>81</v>
      </c>
      <c r="D6729" s="24">
        <v>2015</v>
      </c>
      <c r="E6729" s="24" t="s">
        <v>106</v>
      </c>
      <c r="F6729">
        <f>IF(AND(A6729="PSA Testing", E6729= "Utilization Rate (per 100,000 patients)"),
SUMIFS(PSA!$D:$D,PSA!$A:$A,C6729,PSA!$G:$G,D6729),
IF(AND(A6729="Colorectal Cancer Screening", E6729="Utilization Rate (per 100,000 patients)"),
SUMIFS(COL!$D:$D,COL!$A:$A,C6729,COL!$G:$G, D6729),
IF(AND(A6729="Cervical Cancer Screening", E6729="Utilization Rate (per 100,000 patients)"),
SUMIFS(CERV!$D:$D,CERV!$A:$A,C6729,CERV!$G:$G,D6729),
IF(AND(A6729="Cancer Screening for CKD patients", E6729="Utilization Rate (per 100,000 patients)"),
SUMIFS(CANSCRN!$D:$D,CANSCRN!$A:$A,C6729,CANSCRN!$G:$G,D6729),
IF(AND(A6729="PSA Testing", E6729="Cost per service ($USD)"),
SUMIFS(PSA!$E:$E,PSA!$A:$A,C6729,PSA!$G:$G,D6729),
IF(AND(A6729="Colorectal Cancer Screening", E6729="Cost per service ($USD)"),
SUMIFS(COL!$E:$E,COL!$A:$A,C6729,COL!$G:$G,D6729),
IF(AND(A6729="Cervical Cancer Screening", E6729="Cost per service ($USD)"),
SUMIFS(CERV!$E:$E,CERV!$A:$A,C6729,CERV!$G:$G,D6729),
IF(AND(A6729="Cancer Screening for CKD patients", E6729="Cost per service ($USD)"),
SUMIFS(CANSCRN!$E:$E,CANSCRN!$A:$A,C6729,CANSCRN!$G:$G,D6729),
IF(AND(A6729="PSA Testing", E6729="Total Expenditure ($USD per 100,000 patients)"),
SUMIFS(PSA!$F:$F,PSA!$A:$A,C6729,PSA!$G:$G,D6729),
IF(AND(A6729="Colorectal Cancer Screening", E6729="Total Expenditure ($USD per 100,000 patients)"),
SUMIFS(COL!$F:$F,COL!$A:$A,C6729,COL!$G:$G,D6729),
IF(AND(A6729="Cervical Cancer Screening", E6729="Total Expenditure ($USD per 100,000 patients)"),
SUMIFS(CERV!$F:$F,CERV!$A:$A,C6729,CERV!$G:$G,D6729),
SUMIFS(CANSCRN!$F:$F,CANSCRN!$A:$A,C6729,CANSCRN!$G:$G,D6729))))))))))))</f>
        <v>0</v>
      </c>
    </row>
    <row r="6730" spans="1:6" x14ac:dyDescent="0.2">
      <c r="A6730" s="24" t="s">
        <v>107</v>
      </c>
      <c r="B6730" s="24" t="s">
        <v>101</v>
      </c>
      <c r="C6730" s="24" t="s">
        <v>81</v>
      </c>
      <c r="D6730" s="24">
        <v>2016</v>
      </c>
      <c r="E6730" s="24" t="s">
        <v>106</v>
      </c>
      <c r="F6730">
        <f>IF(AND(A6730="PSA Testing", E6730= "Utilization Rate (per 100,000 patients)"),
SUMIFS(PSA!$D:$D,PSA!$A:$A,C6730,PSA!$G:$G,D6730),
IF(AND(A6730="Colorectal Cancer Screening", E6730="Utilization Rate (per 100,000 patients)"),
SUMIFS(COL!$D:$D,COL!$A:$A,C6730,COL!$G:$G, D6730),
IF(AND(A6730="Cervical Cancer Screening", E6730="Utilization Rate (per 100,000 patients)"),
SUMIFS(CERV!$D:$D,CERV!$A:$A,C6730,CERV!$G:$G,D6730),
IF(AND(A6730="Cancer Screening for CKD patients", E6730="Utilization Rate (per 100,000 patients)"),
SUMIFS(CANSCRN!$D:$D,CANSCRN!$A:$A,C6730,CANSCRN!$G:$G,D6730),
IF(AND(A6730="PSA Testing", E6730="Cost per service ($USD)"),
SUMIFS(PSA!$E:$E,PSA!$A:$A,C6730,PSA!$G:$G,D6730),
IF(AND(A6730="Colorectal Cancer Screening", E6730="Cost per service ($USD)"),
SUMIFS(COL!$E:$E,COL!$A:$A,C6730,COL!$G:$G,D6730),
IF(AND(A6730="Cervical Cancer Screening", E6730="Cost per service ($USD)"),
SUMIFS(CERV!$E:$E,CERV!$A:$A,C6730,CERV!$G:$G,D6730),
IF(AND(A6730="Cancer Screening for CKD patients", E6730="Cost per service ($USD)"),
SUMIFS(CANSCRN!$E:$E,CANSCRN!$A:$A,C6730,CANSCRN!$G:$G,D6730),
IF(AND(A6730="PSA Testing", E6730="Total Expenditure ($USD per 100,000 patients)"),
SUMIFS(PSA!$F:$F,PSA!$A:$A,C6730,PSA!$G:$G,D6730),
IF(AND(A6730="Colorectal Cancer Screening", E6730="Total Expenditure ($USD per 100,000 patients)"),
SUMIFS(COL!$F:$F,COL!$A:$A,C6730,COL!$G:$G,D6730),
IF(AND(A6730="Cervical Cancer Screening", E6730="Total Expenditure ($USD per 100,000 patients)"),
SUMIFS(CERV!$F:$F,CERV!$A:$A,C6730,CERV!$G:$G,D6730),
SUMIFS(CANSCRN!$F:$F,CANSCRN!$A:$A,C6730,CANSCRN!$G:$G,D6730))))))))))))</f>
        <v>0</v>
      </c>
    </row>
    <row r="6731" spans="1:6" x14ac:dyDescent="0.2">
      <c r="A6731" s="24" t="s">
        <v>107</v>
      </c>
      <c r="B6731" s="24" t="s">
        <v>101</v>
      </c>
      <c r="C6731" s="24" t="s">
        <v>81</v>
      </c>
      <c r="D6731" s="24">
        <v>2017</v>
      </c>
      <c r="E6731" s="24" t="s">
        <v>106</v>
      </c>
      <c r="F6731">
        <f>IF(AND(A6731="PSA Testing", E6731= "Utilization Rate (per 100,000 patients)"),
SUMIFS(PSA!$D:$D,PSA!$A:$A,C6731,PSA!$G:$G,D6731),
IF(AND(A6731="Colorectal Cancer Screening", E6731="Utilization Rate (per 100,000 patients)"),
SUMIFS(COL!$D:$D,COL!$A:$A,C6731,COL!$G:$G, D6731),
IF(AND(A6731="Cervical Cancer Screening", E6731="Utilization Rate (per 100,000 patients)"),
SUMIFS(CERV!$D:$D,CERV!$A:$A,C6731,CERV!$G:$G,D6731),
IF(AND(A6731="Cancer Screening for CKD patients", E6731="Utilization Rate (per 100,000 patients)"),
SUMIFS(CANSCRN!$D:$D,CANSCRN!$A:$A,C6731,CANSCRN!$G:$G,D6731),
IF(AND(A6731="PSA Testing", E6731="Cost per service ($USD)"),
SUMIFS(PSA!$E:$E,PSA!$A:$A,C6731,PSA!$G:$G,D6731),
IF(AND(A6731="Colorectal Cancer Screening", E6731="Cost per service ($USD)"),
SUMIFS(COL!$E:$E,COL!$A:$A,C6731,COL!$G:$G,D6731),
IF(AND(A6731="Cervical Cancer Screening", E6731="Cost per service ($USD)"),
SUMIFS(CERV!$E:$E,CERV!$A:$A,C6731,CERV!$G:$G,D6731),
IF(AND(A6731="Cancer Screening for CKD patients", E6731="Cost per service ($USD)"),
SUMIFS(CANSCRN!$E:$E,CANSCRN!$A:$A,C6731,CANSCRN!$G:$G,D6731),
IF(AND(A6731="PSA Testing", E6731="Total Expenditure ($USD per 100,000 patients)"),
SUMIFS(PSA!$F:$F,PSA!$A:$A,C6731,PSA!$G:$G,D6731),
IF(AND(A6731="Colorectal Cancer Screening", E6731="Total Expenditure ($USD per 100,000 patients)"),
SUMIFS(COL!$F:$F,COL!$A:$A,C6731,COL!$G:$G,D6731),
IF(AND(A6731="Cervical Cancer Screening", E6731="Total Expenditure ($USD per 100,000 patients)"),
SUMIFS(CERV!$F:$F,CERV!$A:$A,C6731,CERV!$G:$G,D6731),
SUMIFS(CANSCRN!$F:$F,CANSCRN!$A:$A,C6731,CANSCRN!$G:$G,D6731))))))))))))</f>
        <v>0</v>
      </c>
    </row>
    <row r="6732" spans="1:6" x14ac:dyDescent="0.2">
      <c r="A6732" s="24" t="s">
        <v>107</v>
      </c>
      <c r="B6732" s="24" t="s">
        <v>101</v>
      </c>
      <c r="C6732" s="24" t="s">
        <v>81</v>
      </c>
      <c r="D6732" s="24">
        <v>2018</v>
      </c>
      <c r="E6732" s="24" t="s">
        <v>106</v>
      </c>
      <c r="F6732">
        <f>IF(AND(A6732="PSA Testing", E6732= "Utilization Rate (per 100,000 patients)"),
SUMIFS(PSA!$D:$D,PSA!$A:$A,C6732,PSA!$G:$G,D6732),
IF(AND(A6732="Colorectal Cancer Screening", E6732="Utilization Rate (per 100,000 patients)"),
SUMIFS(COL!$D:$D,COL!$A:$A,C6732,COL!$G:$G, D6732),
IF(AND(A6732="Cervical Cancer Screening", E6732="Utilization Rate (per 100,000 patients)"),
SUMIFS(CERV!$D:$D,CERV!$A:$A,C6732,CERV!$G:$G,D6732),
IF(AND(A6732="Cancer Screening for CKD patients", E6732="Utilization Rate (per 100,000 patients)"),
SUMIFS(CANSCRN!$D:$D,CANSCRN!$A:$A,C6732,CANSCRN!$G:$G,D6732),
IF(AND(A6732="PSA Testing", E6732="Cost per service ($USD)"),
SUMIFS(PSA!$E:$E,PSA!$A:$A,C6732,PSA!$G:$G,D6732),
IF(AND(A6732="Colorectal Cancer Screening", E6732="Cost per service ($USD)"),
SUMIFS(COL!$E:$E,COL!$A:$A,C6732,COL!$G:$G,D6732),
IF(AND(A6732="Cervical Cancer Screening", E6732="Cost per service ($USD)"),
SUMIFS(CERV!$E:$E,CERV!$A:$A,C6732,CERV!$G:$G,D6732),
IF(AND(A6732="Cancer Screening for CKD patients", E6732="Cost per service ($USD)"),
SUMIFS(CANSCRN!$E:$E,CANSCRN!$A:$A,C6732,CANSCRN!$G:$G,D6732),
IF(AND(A6732="PSA Testing", E6732="Total Expenditure ($USD per 100,000 patients)"),
SUMIFS(PSA!$F:$F,PSA!$A:$A,C6732,PSA!$G:$G,D6732),
IF(AND(A6732="Colorectal Cancer Screening", E6732="Total Expenditure ($USD per 100,000 patients)"),
SUMIFS(COL!$F:$F,COL!$A:$A,C6732,COL!$G:$G,D6732),
IF(AND(A6732="Cervical Cancer Screening", E6732="Total Expenditure ($USD per 100,000 patients)"),
SUMIFS(CERV!$F:$F,CERV!$A:$A,C6732,CERV!$G:$G,D6732),
SUMIFS(CANSCRN!$F:$F,CANSCRN!$A:$A,C6732,CANSCRN!$G:$G,D6732))))))))))))</f>
        <v>0</v>
      </c>
    </row>
    <row r="6733" spans="1:6" x14ac:dyDescent="0.2">
      <c r="A6733" s="24" t="s">
        <v>107</v>
      </c>
      <c r="B6733" s="24" t="s">
        <v>101</v>
      </c>
      <c r="C6733" s="24" t="s">
        <v>81</v>
      </c>
      <c r="D6733" s="24">
        <v>2019</v>
      </c>
      <c r="E6733" s="24" t="s">
        <v>106</v>
      </c>
      <c r="F6733">
        <f>IF(AND(A6733="PSA Testing", E6733= "Utilization Rate (per 100,000 patients)"),
SUMIFS(PSA!$D:$D,PSA!$A:$A,C6733,PSA!$G:$G,D6733),
IF(AND(A6733="Colorectal Cancer Screening", E6733="Utilization Rate (per 100,000 patients)"),
SUMIFS(COL!$D:$D,COL!$A:$A,C6733,COL!$G:$G, D6733),
IF(AND(A6733="Cervical Cancer Screening", E6733="Utilization Rate (per 100,000 patients)"),
SUMIFS(CERV!$D:$D,CERV!$A:$A,C6733,CERV!$G:$G,D6733),
IF(AND(A6733="Cancer Screening for CKD patients", E6733="Utilization Rate (per 100,000 patients)"),
SUMIFS(CANSCRN!$D:$D,CANSCRN!$A:$A,C6733,CANSCRN!$G:$G,D6733),
IF(AND(A6733="PSA Testing", E6733="Cost per service ($USD)"),
SUMIFS(PSA!$E:$E,PSA!$A:$A,C6733,PSA!$G:$G,D6733),
IF(AND(A6733="Colorectal Cancer Screening", E6733="Cost per service ($USD)"),
SUMIFS(COL!$E:$E,COL!$A:$A,C6733,COL!$G:$G,D6733),
IF(AND(A6733="Cervical Cancer Screening", E6733="Cost per service ($USD)"),
SUMIFS(CERV!$E:$E,CERV!$A:$A,C6733,CERV!$G:$G,D6733),
IF(AND(A6733="Cancer Screening for CKD patients", E6733="Cost per service ($USD)"),
SUMIFS(CANSCRN!$E:$E,CANSCRN!$A:$A,C6733,CANSCRN!$G:$G,D6733),
IF(AND(A6733="PSA Testing", E6733="Total Expenditure ($USD per 100,000 patients)"),
SUMIFS(PSA!$F:$F,PSA!$A:$A,C6733,PSA!$G:$G,D6733),
IF(AND(A6733="Colorectal Cancer Screening", E6733="Total Expenditure ($USD per 100,000 patients)"),
SUMIFS(COL!$F:$F,COL!$A:$A,C6733,COL!$G:$G,D6733),
IF(AND(A6733="Cervical Cancer Screening", E6733="Total Expenditure ($USD per 100,000 patients)"),
SUMIFS(CERV!$F:$F,CERV!$A:$A,C6733,CERV!$G:$G,D6733),
SUMIFS(CANSCRN!$F:$F,CANSCRN!$A:$A,C6733,CANSCRN!$G:$G,D6733))))))))))))</f>
        <v>0</v>
      </c>
    </row>
  </sheetData>
  <autoFilter ref="A1:F6733" xr:uid="{39B919AB-B8D7-8D48-9DE6-1704AAF1F915}"/>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7D0CDE27-1CB7-D044-845B-DC777F5F6C8C}">
          <x14:formula1>
            <xm:f>'Reference Lists'!$A$2:$A$5</xm:f>
          </x14:formula1>
          <xm:sqref>A6734:A7448</xm:sqref>
        </x14:dataValidation>
        <x14:dataValidation type="list" allowBlank="1" showInputMessage="1" showErrorMessage="1" xr:uid="{A88770C9-F6D6-BC4D-A3BF-9980CCCCA9CD}">
          <x14:formula1>
            <xm:f>'Reference Lists'!$C$2</xm:f>
          </x14:formula1>
          <xm:sqref>B6734</xm:sqref>
        </x14:dataValidation>
        <x14:dataValidation type="list" allowBlank="1" showInputMessage="1" showErrorMessage="1" xr:uid="{A77C787C-E29E-9E48-97DD-836664AF6592}">
          <x14:formula1>
            <xm:f>'Reference Lists'!$B$2:$B$52</xm:f>
          </x14:formula1>
          <xm:sqref>C6734</xm:sqref>
        </x14:dataValidation>
        <x14:dataValidation type="list" allowBlank="1" showInputMessage="1" showErrorMessage="1" xr:uid="{4106DD48-5F03-3E4E-8D1F-053A9DA05827}">
          <x14:formula1>
            <xm:f>'Reference Lists'!$D$2:$D$4</xm:f>
          </x14:formula1>
          <xm:sqref>E6734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18DC-E36C-8C4F-BC7A-AA2A5E0E0560}">
  <sheetPr codeName="Sheet3"/>
  <dimension ref="B2:BE82"/>
  <sheetViews>
    <sheetView topLeftCell="D1" workbookViewId="0">
      <selection activeCell="M4" sqref="M4"/>
    </sheetView>
  </sheetViews>
  <sheetFormatPr baseColWidth="10" defaultColWidth="11" defaultRowHeight="15.75" customHeight="1" x14ac:dyDescent="0.2"/>
  <cols>
    <col min="2" max="2" width="20.5" bestFit="1" customWidth="1"/>
    <col min="3" max="3" width="42.5" bestFit="1" customWidth="1"/>
    <col min="4" max="4" width="24" style="6" bestFit="1" customWidth="1"/>
    <col min="5" max="5" width="12.1640625" style="6" bestFit="1" customWidth="1"/>
    <col min="6" max="6" width="40.33203125" bestFit="1" customWidth="1"/>
    <col min="7" max="7" width="42.5" bestFit="1" customWidth="1"/>
    <col min="8" max="18" width="12.1640625" bestFit="1" customWidth="1"/>
    <col min="19" max="56" width="15.5" bestFit="1" customWidth="1"/>
    <col min="57" max="57" width="10.83203125" bestFit="1" customWidth="1"/>
    <col min="58" max="63" width="9.1640625" bestFit="1" customWidth="1"/>
    <col min="64" max="64" width="6.6640625" bestFit="1" customWidth="1"/>
  </cols>
  <sheetData>
    <row r="2" spans="2:13" ht="16" x14ac:dyDescent="0.2">
      <c r="B2" s="2" t="s">
        <v>112</v>
      </c>
      <c r="F2" s="2" t="s">
        <v>113</v>
      </c>
      <c r="I2" s="2" t="s">
        <v>114</v>
      </c>
      <c r="L2" s="2" t="s">
        <v>115</v>
      </c>
    </row>
    <row r="3" spans="2:13" ht="15.75" customHeight="1" x14ac:dyDescent="0.2">
      <c r="B3" s="1" t="s">
        <v>109</v>
      </c>
      <c r="C3" t="s">
        <v>103</v>
      </c>
      <c r="F3" s="1" t="s">
        <v>109</v>
      </c>
      <c r="G3" t="s">
        <v>103</v>
      </c>
    </row>
    <row r="4" spans="2:13" ht="16" x14ac:dyDescent="0.2">
      <c r="B4" s="1" t="s">
        <v>110</v>
      </c>
      <c r="C4" t="s">
        <v>116</v>
      </c>
      <c r="F4" s="1" t="s">
        <v>110</v>
      </c>
      <c r="G4" t="s">
        <v>116</v>
      </c>
      <c r="I4" s="1" t="s">
        <v>110</v>
      </c>
      <c r="J4" t="s">
        <v>116</v>
      </c>
      <c r="L4" s="1" t="s">
        <v>99</v>
      </c>
      <c r="M4" t="s">
        <v>104</v>
      </c>
    </row>
    <row r="5" spans="2:13" ht="16" x14ac:dyDescent="0.2">
      <c r="B5" s="1" t="s">
        <v>99</v>
      </c>
      <c r="C5" t="s">
        <v>104</v>
      </c>
      <c r="F5" s="1" t="s">
        <v>99</v>
      </c>
      <c r="G5" t="s">
        <v>104</v>
      </c>
      <c r="I5" s="1" t="s">
        <v>99</v>
      </c>
      <c r="J5" t="s">
        <v>104</v>
      </c>
      <c r="L5" s="1" t="s">
        <v>109</v>
      </c>
      <c r="M5" t="s">
        <v>103</v>
      </c>
    </row>
    <row r="6" spans="2:13" ht="16" x14ac:dyDescent="0.2">
      <c r="F6" s="2"/>
    </row>
    <row r="7" spans="2:13" ht="16" x14ac:dyDescent="0.2">
      <c r="B7" s="1" t="s">
        <v>98</v>
      </c>
      <c r="C7" s="1" t="s">
        <v>23</v>
      </c>
      <c r="D7" s="6" t="s">
        <v>117</v>
      </c>
      <c r="F7" s="1" t="s">
        <v>118</v>
      </c>
      <c r="G7" t="s">
        <v>119</v>
      </c>
      <c r="I7" s="1" t="s">
        <v>118</v>
      </c>
      <c r="J7" t="s">
        <v>120</v>
      </c>
      <c r="L7" s="1" t="s">
        <v>119</v>
      </c>
      <c r="M7" s="1" t="s">
        <v>121</v>
      </c>
    </row>
    <row r="8" spans="2:13" ht="16" x14ac:dyDescent="0.2">
      <c r="B8" t="s">
        <v>101</v>
      </c>
      <c r="C8" t="s">
        <v>30</v>
      </c>
      <c r="D8" s="6">
        <v>7420833.2079669079</v>
      </c>
      <c r="F8" s="40" t="s">
        <v>72</v>
      </c>
      <c r="G8" s="3">
        <v>17609789.443241071</v>
      </c>
      <c r="I8" s="40" t="s">
        <v>100</v>
      </c>
      <c r="J8" s="3">
        <v>342963.17775098793</v>
      </c>
      <c r="L8" s="1" t="s">
        <v>118</v>
      </c>
      <c r="M8" t="s">
        <v>34</v>
      </c>
    </row>
    <row r="9" spans="2:13" ht="16" x14ac:dyDescent="0.2">
      <c r="B9" t="s">
        <v>101</v>
      </c>
      <c r="C9" t="s">
        <v>31</v>
      </c>
      <c r="D9" s="6">
        <v>13656100.140802734</v>
      </c>
      <c r="F9" s="40" t="s">
        <v>37</v>
      </c>
      <c r="G9" s="39">
        <v>17927021.852644518</v>
      </c>
      <c r="I9" s="40" t="s">
        <v>103</v>
      </c>
      <c r="J9" s="3">
        <v>1162526.6703334437</v>
      </c>
      <c r="L9" s="40">
        <v>2009</v>
      </c>
      <c r="M9" s="3">
        <v>558242.03095407411</v>
      </c>
    </row>
    <row r="10" spans="2:13" ht="16" x14ac:dyDescent="0.2">
      <c r="B10" t="s">
        <v>101</v>
      </c>
      <c r="C10" t="s">
        <v>32</v>
      </c>
      <c r="D10" s="6">
        <v>9871229.6657137759</v>
      </c>
      <c r="F10" s="40" t="s">
        <v>49</v>
      </c>
      <c r="G10" s="39">
        <v>18079702.022933573</v>
      </c>
      <c r="I10" s="40" t="s">
        <v>105</v>
      </c>
      <c r="J10" s="3">
        <v>148389.14163802663</v>
      </c>
      <c r="L10" s="40">
        <v>2010</v>
      </c>
      <c r="M10" s="3">
        <v>532117.37945350027</v>
      </c>
    </row>
    <row r="11" spans="2:13" ht="16" x14ac:dyDescent="0.2">
      <c r="B11" t="s">
        <v>101</v>
      </c>
      <c r="C11" t="s">
        <v>33</v>
      </c>
      <c r="D11" s="6">
        <v>10420255.299728004</v>
      </c>
      <c r="F11" s="40" t="s">
        <v>60</v>
      </c>
      <c r="G11" s="3">
        <v>18726069.020840332</v>
      </c>
      <c r="I11" s="40" t="s">
        <v>107</v>
      </c>
      <c r="J11" s="3">
        <v>3357582.5798163647</v>
      </c>
      <c r="L11" s="40">
        <v>2011</v>
      </c>
      <c r="M11" s="3">
        <v>492289.48666630482</v>
      </c>
    </row>
    <row r="12" spans="2:13" ht="16" x14ac:dyDescent="0.2">
      <c r="B12" t="s">
        <v>101</v>
      </c>
      <c r="C12" t="s">
        <v>34</v>
      </c>
      <c r="D12" s="6">
        <v>13875685.660945784</v>
      </c>
      <c r="F12" s="40" t="s">
        <v>70</v>
      </c>
      <c r="G12" s="3">
        <v>19072581.985577375</v>
      </c>
      <c r="L12" s="40">
        <v>2012</v>
      </c>
      <c r="M12" s="3">
        <v>493443.31426280178</v>
      </c>
    </row>
    <row r="13" spans="2:13" ht="16" x14ac:dyDescent="0.2">
      <c r="B13" t="s">
        <v>101</v>
      </c>
      <c r="C13" t="s">
        <v>35</v>
      </c>
      <c r="D13" s="6">
        <v>10064997.753616242</v>
      </c>
      <c r="L13" s="40">
        <v>2013</v>
      </c>
      <c r="M13" s="3">
        <v>795055.38018666767</v>
      </c>
    </row>
    <row r="14" spans="2:13" ht="16" x14ac:dyDescent="0.2">
      <c r="B14" t="s">
        <v>101</v>
      </c>
      <c r="C14" t="s">
        <v>36</v>
      </c>
      <c r="D14" s="6">
        <v>11433521.86238694</v>
      </c>
      <c r="L14" s="40">
        <v>2014</v>
      </c>
      <c r="M14" s="3">
        <v>705789.39838870033</v>
      </c>
    </row>
    <row r="15" spans="2:13" ht="16" x14ac:dyDescent="0.2">
      <c r="B15" t="s">
        <v>101</v>
      </c>
      <c r="C15" t="s">
        <v>37</v>
      </c>
      <c r="D15" s="6">
        <v>17927021.852644518</v>
      </c>
      <c r="L15" s="40">
        <v>2015</v>
      </c>
      <c r="M15" s="3">
        <v>1027515.6103804226</v>
      </c>
    </row>
    <row r="16" spans="2:13" ht="16" x14ac:dyDescent="0.2">
      <c r="B16" t="s">
        <v>101</v>
      </c>
      <c r="C16" t="s">
        <v>38</v>
      </c>
      <c r="D16" s="6">
        <v>12384379.493097754</v>
      </c>
      <c r="F16" s="2" t="s">
        <v>122</v>
      </c>
      <c r="L16" s="40">
        <v>2016</v>
      </c>
      <c r="M16" s="3">
        <v>1212637.2159964577</v>
      </c>
    </row>
    <row r="17" spans="2:13" ht="16" x14ac:dyDescent="0.2">
      <c r="B17" t="s">
        <v>101</v>
      </c>
      <c r="C17" t="s">
        <v>39</v>
      </c>
      <c r="D17" s="6">
        <v>14418943.094641421</v>
      </c>
      <c r="F17" s="1" t="s">
        <v>109</v>
      </c>
      <c r="G17" t="s">
        <v>103</v>
      </c>
      <c r="L17" s="40">
        <v>2017</v>
      </c>
      <c r="M17" s="3">
        <v>2360270.8094555135</v>
      </c>
    </row>
    <row r="18" spans="2:13" ht="16" x14ac:dyDescent="0.2">
      <c r="B18" t="s">
        <v>101</v>
      </c>
      <c r="C18" t="s">
        <v>40</v>
      </c>
      <c r="D18" s="6">
        <v>16430131.00838922</v>
      </c>
      <c r="F18" s="1" t="s">
        <v>110</v>
      </c>
      <c r="G18" t="s">
        <v>116</v>
      </c>
      <c r="L18" s="40">
        <v>2018</v>
      </c>
      <c r="M18" s="3">
        <v>2829644.7931769611</v>
      </c>
    </row>
    <row r="19" spans="2:13" ht="16" x14ac:dyDescent="0.2">
      <c r="B19" t="s">
        <v>101</v>
      </c>
      <c r="C19" t="s">
        <v>41</v>
      </c>
      <c r="D19" s="6">
        <v>11411728.268715002</v>
      </c>
      <c r="F19" s="1" t="s">
        <v>99</v>
      </c>
      <c r="G19" t="s">
        <v>104</v>
      </c>
      <c r="L19" s="40">
        <v>2019</v>
      </c>
      <c r="M19" s="3">
        <v>2868680.2420243798</v>
      </c>
    </row>
    <row r="20" spans="2:13" ht="16" x14ac:dyDescent="0.2">
      <c r="B20" t="s">
        <v>101</v>
      </c>
      <c r="C20" t="s">
        <v>42</v>
      </c>
      <c r="D20" s="6">
        <v>15598488.615056122</v>
      </c>
      <c r="F20" s="2"/>
    </row>
    <row r="21" spans="2:13" ht="16" x14ac:dyDescent="0.2">
      <c r="B21" t="s">
        <v>101</v>
      </c>
      <c r="C21" t="s">
        <v>43</v>
      </c>
      <c r="D21" s="6">
        <v>12022880.194095302</v>
      </c>
      <c r="F21" s="1" t="s">
        <v>118</v>
      </c>
      <c r="G21" t="s">
        <v>119</v>
      </c>
    </row>
    <row r="22" spans="2:13" ht="16" x14ac:dyDescent="0.2">
      <c r="B22" t="s">
        <v>101</v>
      </c>
      <c r="C22" t="s">
        <v>44</v>
      </c>
      <c r="D22" s="6">
        <v>15050962.62224881</v>
      </c>
      <c r="F22" s="40" t="s">
        <v>68</v>
      </c>
      <c r="G22" s="39">
        <v>9748912.8880414627</v>
      </c>
    </row>
    <row r="23" spans="2:13" ht="16" x14ac:dyDescent="0.2">
      <c r="B23" t="s">
        <v>101</v>
      </c>
      <c r="C23" t="s">
        <v>45</v>
      </c>
      <c r="D23" s="6">
        <v>11071878.747620448</v>
      </c>
      <c r="F23" s="40" t="s">
        <v>62</v>
      </c>
      <c r="G23" s="3">
        <v>9648029.7775761466</v>
      </c>
    </row>
    <row r="24" spans="2:13" ht="16" x14ac:dyDescent="0.2">
      <c r="B24" t="s">
        <v>101</v>
      </c>
      <c r="C24" t="s">
        <v>46</v>
      </c>
      <c r="D24" s="6">
        <v>12225961.27955511</v>
      </c>
      <c r="F24" s="40" t="s">
        <v>63</v>
      </c>
      <c r="G24" s="39">
        <v>9308205.1340067033</v>
      </c>
    </row>
    <row r="25" spans="2:13" ht="16" x14ac:dyDescent="0.2">
      <c r="B25" t="s">
        <v>101</v>
      </c>
      <c r="C25" t="s">
        <v>47</v>
      </c>
      <c r="D25" s="6">
        <v>14136547.461819824</v>
      </c>
      <c r="F25" s="40" t="s">
        <v>30</v>
      </c>
      <c r="G25" s="39">
        <v>7420833.2079669079</v>
      </c>
    </row>
    <row r="26" spans="2:13" ht="16" x14ac:dyDescent="0.2">
      <c r="B26" t="s">
        <v>101</v>
      </c>
      <c r="C26" t="s">
        <v>48</v>
      </c>
      <c r="D26" s="6">
        <v>12012658.815178281</v>
      </c>
      <c r="F26" s="40" t="s">
        <v>108</v>
      </c>
      <c r="G26" s="39">
        <v>0</v>
      </c>
    </row>
    <row r="27" spans="2:13" ht="16" x14ac:dyDescent="0.2">
      <c r="B27" t="s">
        <v>101</v>
      </c>
      <c r="C27" t="s">
        <v>49</v>
      </c>
      <c r="D27" s="6">
        <v>18079702.022933573</v>
      </c>
    </row>
    <row r="28" spans="2:13" ht="16" x14ac:dyDescent="0.2">
      <c r="B28" t="s">
        <v>101</v>
      </c>
      <c r="C28" t="s">
        <v>108</v>
      </c>
      <c r="D28" s="6">
        <v>0</v>
      </c>
    </row>
    <row r="29" spans="2:13" ht="16" x14ac:dyDescent="0.2">
      <c r="B29" t="s">
        <v>101</v>
      </c>
      <c r="C29" t="s">
        <v>50</v>
      </c>
      <c r="D29" s="6">
        <v>11528931.795258366</v>
      </c>
    </row>
    <row r="30" spans="2:13" ht="16" x14ac:dyDescent="0.2">
      <c r="B30" t="s">
        <v>101</v>
      </c>
      <c r="C30" t="s">
        <v>52</v>
      </c>
      <c r="D30" s="6">
        <v>10744674.426685451</v>
      </c>
    </row>
    <row r="31" spans="2:13" ht="16" x14ac:dyDescent="0.2">
      <c r="B31" t="s">
        <v>101</v>
      </c>
      <c r="C31" t="s">
        <v>53</v>
      </c>
      <c r="D31" s="6">
        <v>17308585.867962815</v>
      </c>
    </row>
    <row r="32" spans="2:13" ht="16" x14ac:dyDescent="0.2">
      <c r="B32" t="s">
        <v>101</v>
      </c>
      <c r="C32" t="s">
        <v>54</v>
      </c>
      <c r="D32" s="6">
        <v>13048554.438471273</v>
      </c>
    </row>
    <row r="33" spans="2:18" ht="16" x14ac:dyDescent="0.2">
      <c r="B33" t="s">
        <v>101</v>
      </c>
      <c r="C33" t="s">
        <v>55</v>
      </c>
      <c r="D33" s="6">
        <v>11120185.202068446</v>
      </c>
    </row>
    <row r="34" spans="2:18" ht="16" x14ac:dyDescent="0.2">
      <c r="B34" t="s">
        <v>101</v>
      </c>
      <c r="C34" t="s">
        <v>56</v>
      </c>
      <c r="D34" s="6">
        <v>11260240.988933904</v>
      </c>
    </row>
    <row r="35" spans="2:18" ht="16" x14ac:dyDescent="0.2">
      <c r="B35" t="s">
        <v>101</v>
      </c>
      <c r="C35" t="s">
        <v>57</v>
      </c>
      <c r="D35" s="6">
        <v>14524878.76588616</v>
      </c>
    </row>
    <row r="36" spans="2:18" ht="16" x14ac:dyDescent="0.2">
      <c r="B36" t="s">
        <v>101</v>
      </c>
      <c r="C36" t="s">
        <v>58</v>
      </c>
      <c r="D36" s="6">
        <v>16436965.506897114</v>
      </c>
    </row>
    <row r="37" spans="2:18" ht="16" x14ac:dyDescent="0.2">
      <c r="B37" t="s">
        <v>101</v>
      </c>
      <c r="C37" t="s">
        <v>59</v>
      </c>
      <c r="D37" s="6">
        <v>15437167.742686737</v>
      </c>
    </row>
    <row r="38" spans="2:18" ht="16" x14ac:dyDescent="0.2">
      <c r="B38" t="s">
        <v>101</v>
      </c>
      <c r="C38" t="s">
        <v>60</v>
      </c>
      <c r="D38" s="6">
        <v>18726069.020840332</v>
      </c>
    </row>
    <row r="39" spans="2:18" ht="16" x14ac:dyDescent="0.2">
      <c r="B39" t="s">
        <v>101</v>
      </c>
      <c r="C39" t="s">
        <v>61</v>
      </c>
      <c r="D39" s="6">
        <v>10855975.881861761</v>
      </c>
    </row>
    <row r="40" spans="2:18" ht="16" x14ac:dyDescent="0.2">
      <c r="B40" t="s">
        <v>101</v>
      </c>
      <c r="C40" t="s">
        <v>62</v>
      </c>
      <c r="D40" s="6">
        <v>9648029.7775761466</v>
      </c>
      <c r="F40" s="2" t="s">
        <v>123</v>
      </c>
    </row>
    <row r="41" spans="2:18" ht="16" x14ac:dyDescent="0.2">
      <c r="B41" t="s">
        <v>101</v>
      </c>
      <c r="C41" t="s">
        <v>63</v>
      </c>
      <c r="D41" s="6">
        <v>9308205.1340067033</v>
      </c>
      <c r="F41" s="1" t="s">
        <v>99</v>
      </c>
      <c r="G41" t="s">
        <v>104</v>
      </c>
    </row>
    <row r="42" spans="2:18" ht="16" x14ac:dyDescent="0.2">
      <c r="B42" t="s">
        <v>101</v>
      </c>
      <c r="C42" t="s">
        <v>64</v>
      </c>
      <c r="D42" s="6">
        <v>13129585.57743885</v>
      </c>
    </row>
    <row r="43" spans="2:18" ht="16" x14ac:dyDescent="0.2">
      <c r="B43" t="s">
        <v>101</v>
      </c>
      <c r="C43" t="s">
        <v>65</v>
      </c>
      <c r="D43" s="6">
        <v>15557777.893443046</v>
      </c>
      <c r="F43" s="1" t="s">
        <v>119</v>
      </c>
      <c r="G43" s="1" t="s">
        <v>121</v>
      </c>
    </row>
    <row r="44" spans="2:18" ht="16" x14ac:dyDescent="0.2">
      <c r="B44" t="s">
        <v>101</v>
      </c>
      <c r="C44" t="s">
        <v>66</v>
      </c>
      <c r="D44" s="6">
        <v>10183314.841906188</v>
      </c>
      <c r="F44" s="1" t="s">
        <v>118</v>
      </c>
      <c r="G44">
        <v>2009</v>
      </c>
      <c r="H44">
        <v>2010</v>
      </c>
      <c r="I44">
        <v>2011</v>
      </c>
      <c r="J44">
        <v>2012</v>
      </c>
      <c r="K44">
        <v>2013</v>
      </c>
      <c r="L44">
        <v>2014</v>
      </c>
      <c r="M44">
        <v>2015</v>
      </c>
      <c r="N44">
        <v>2016</v>
      </c>
      <c r="O44">
        <v>2017</v>
      </c>
      <c r="P44">
        <v>2018</v>
      </c>
      <c r="Q44">
        <v>2019</v>
      </c>
      <c r="R44" t="s">
        <v>124</v>
      </c>
    </row>
    <row r="45" spans="2:18" ht="16" x14ac:dyDescent="0.2">
      <c r="B45" t="s">
        <v>101</v>
      </c>
      <c r="C45" t="s">
        <v>67</v>
      </c>
      <c r="D45" s="6">
        <v>10817874.324155685</v>
      </c>
      <c r="F45" s="40" t="s">
        <v>107</v>
      </c>
      <c r="G45" s="39">
        <v>177338146.43326977</v>
      </c>
      <c r="H45" s="39">
        <v>164956597.51497427</v>
      </c>
      <c r="I45" s="39">
        <v>174754422.31272236</v>
      </c>
      <c r="J45" s="39">
        <v>165728523.3058556</v>
      </c>
      <c r="K45" s="39">
        <v>171110247.24326867</v>
      </c>
      <c r="L45" s="39">
        <v>169626628.38977432</v>
      </c>
      <c r="M45" s="39">
        <v>170886673.20560756</v>
      </c>
      <c r="N45" s="39">
        <v>182486241.78819877</v>
      </c>
      <c r="O45" s="39">
        <v>196852680.64109227</v>
      </c>
      <c r="P45" s="39">
        <v>167726694.75681525</v>
      </c>
      <c r="Q45" s="39">
        <v>142136971.68540189</v>
      </c>
      <c r="R45" s="39">
        <v>1883603827.2769809</v>
      </c>
    </row>
    <row r="46" spans="2:18" ht="16" x14ac:dyDescent="0.2">
      <c r="B46" t="s">
        <v>101</v>
      </c>
      <c r="C46" t="s">
        <v>68</v>
      </c>
      <c r="D46" s="6">
        <v>9748912.8880414627</v>
      </c>
      <c r="F46" s="40" t="s">
        <v>105</v>
      </c>
      <c r="G46" s="39">
        <v>10890084.023598665</v>
      </c>
      <c r="H46" s="39">
        <v>10059321.293291457</v>
      </c>
      <c r="I46" s="39">
        <v>10149427.489161171</v>
      </c>
      <c r="J46" s="39">
        <v>8823316.1176738553</v>
      </c>
      <c r="K46" s="39">
        <v>7864879.0563057372</v>
      </c>
      <c r="L46" s="39">
        <v>6272569.7820023783</v>
      </c>
      <c r="M46" s="39">
        <v>6253387.1432386851</v>
      </c>
      <c r="N46" s="39">
        <v>6266473.0935584223</v>
      </c>
      <c r="O46" s="39">
        <v>6028018.3702287162</v>
      </c>
      <c r="P46" s="39">
        <v>5667221.792543198</v>
      </c>
      <c r="Q46" s="39">
        <v>4971610.2973305825</v>
      </c>
      <c r="R46" s="39">
        <v>83246308.458932877</v>
      </c>
    </row>
    <row r="47" spans="2:18" ht="16" x14ac:dyDescent="0.2">
      <c r="B47" t="s">
        <v>101</v>
      </c>
      <c r="C47" t="s">
        <v>70</v>
      </c>
      <c r="D47" s="6">
        <v>19072581.985577375</v>
      </c>
      <c r="F47" s="40" t="s">
        <v>103</v>
      </c>
      <c r="G47" s="39">
        <v>41599295.00685139</v>
      </c>
      <c r="H47" s="39">
        <v>44115167.246499047</v>
      </c>
      <c r="I47" s="39">
        <v>45035692.517150186</v>
      </c>
      <c r="J47" s="39">
        <v>45288145.075374573</v>
      </c>
      <c r="K47" s="39">
        <v>49953990.190608941</v>
      </c>
      <c r="L47" s="39">
        <v>44974673.888788298</v>
      </c>
      <c r="M47" s="39">
        <v>52700427.502226777</v>
      </c>
      <c r="N47" s="39">
        <v>66811809.722957067</v>
      </c>
      <c r="O47" s="39">
        <v>79319657.558079496</v>
      </c>
      <c r="P47" s="39">
        <v>90154528.405251428</v>
      </c>
      <c r="Q47" s="39">
        <v>92224074.943274707</v>
      </c>
      <c r="R47" s="39">
        <v>652177462.05706191</v>
      </c>
    </row>
    <row r="48" spans="2:18" ht="16" x14ac:dyDescent="0.2">
      <c r="B48" t="s">
        <v>101</v>
      </c>
      <c r="C48" t="s">
        <v>71</v>
      </c>
      <c r="D48" s="6">
        <v>10904005.460663371</v>
      </c>
      <c r="F48" s="40" t="s">
        <v>100</v>
      </c>
      <c r="G48" s="39">
        <v>15713831.369037554</v>
      </c>
      <c r="H48" s="39">
        <v>16094241.500407914</v>
      </c>
      <c r="I48" s="39">
        <v>14615866.80155733</v>
      </c>
      <c r="J48" s="39">
        <v>13801802.682587547</v>
      </c>
      <c r="K48" s="39">
        <v>13416460.815701552</v>
      </c>
      <c r="L48" s="39">
        <v>12012800.352884002</v>
      </c>
      <c r="M48" s="39">
        <v>13672354.642007478</v>
      </c>
      <c r="N48" s="39">
        <v>16308542.041651037</v>
      </c>
      <c r="O48" s="39">
        <v>24241751.913855318</v>
      </c>
      <c r="P48" s="39">
        <v>26923303.779006679</v>
      </c>
      <c r="Q48" s="39">
        <v>25601386.819607679</v>
      </c>
      <c r="R48" s="39">
        <v>192402342.7183041</v>
      </c>
    </row>
    <row r="49" spans="2:19" ht="16" x14ac:dyDescent="0.2">
      <c r="B49" t="s">
        <v>101</v>
      </c>
      <c r="C49" t="s">
        <v>72</v>
      </c>
      <c r="D49" s="6">
        <v>17609789.443241071</v>
      </c>
    </row>
    <row r="50" spans="2:19" ht="16" x14ac:dyDescent="0.2">
      <c r="B50" t="s">
        <v>101</v>
      </c>
      <c r="C50" t="s">
        <v>73</v>
      </c>
      <c r="D50" s="6">
        <v>10013298.540943585</v>
      </c>
    </row>
    <row r="51" spans="2:19" ht="16" x14ac:dyDescent="0.2">
      <c r="B51" t="s">
        <v>101</v>
      </c>
      <c r="C51" t="s">
        <v>74</v>
      </c>
      <c r="D51" s="6">
        <v>10765894.107143387</v>
      </c>
      <c r="F51" s="14"/>
    </row>
    <row r="52" spans="2:19" ht="16" x14ac:dyDescent="0.2">
      <c r="B52" t="s">
        <v>101</v>
      </c>
      <c r="C52" t="s">
        <v>75</v>
      </c>
      <c r="D52" s="6">
        <v>14778561.475614449</v>
      </c>
      <c r="F52" s="1" t="s">
        <v>121</v>
      </c>
    </row>
    <row r="53" spans="2:19" ht="16" x14ac:dyDescent="0.2">
      <c r="B53" t="s">
        <v>101</v>
      </c>
      <c r="C53" t="s">
        <v>76</v>
      </c>
      <c r="D53" s="6">
        <v>13416776.132068451</v>
      </c>
      <c r="F53" t="s">
        <v>104</v>
      </c>
    </row>
    <row r="54" spans="2:19" ht="16" x14ac:dyDescent="0.2">
      <c r="B54" t="s">
        <v>101</v>
      </c>
      <c r="C54" t="s">
        <v>77</v>
      </c>
      <c r="D54" s="6">
        <v>17322594.815918483</v>
      </c>
    </row>
    <row r="55" spans="2:19" ht="16" x14ac:dyDescent="0.2">
      <c r="B55" t="s">
        <v>101</v>
      </c>
      <c r="C55" t="s">
        <v>78</v>
      </c>
      <c r="D55" s="6">
        <v>10687311.731442109</v>
      </c>
      <c r="F55" s="1" t="s">
        <v>121</v>
      </c>
      <c r="Q55" t="s">
        <v>125</v>
      </c>
      <c r="R55">
        <f>MAX(F56:P56)</f>
        <v>2019</v>
      </c>
      <c r="S55" t="str">
        <f>IF(R56=R55, " in "&amp;R56, " from " &amp;R56&amp; " - " &amp;R55)</f>
        <v xml:space="preserve"> from 2009 - 2019</v>
      </c>
    </row>
    <row r="56" spans="2:19" ht="16" x14ac:dyDescent="0.2">
      <c r="B56" t="s">
        <v>101</v>
      </c>
      <c r="C56" t="s">
        <v>79</v>
      </c>
      <c r="D56" s="6">
        <v>14820276.115326716</v>
      </c>
      <c r="F56">
        <v>2009</v>
      </c>
      <c r="G56">
        <v>2010</v>
      </c>
      <c r="H56">
        <v>2011</v>
      </c>
      <c r="I56">
        <v>2012</v>
      </c>
      <c r="J56">
        <v>2013</v>
      </c>
      <c r="K56">
        <v>2014</v>
      </c>
      <c r="L56">
        <v>2015</v>
      </c>
      <c r="M56">
        <v>2016</v>
      </c>
      <c r="N56">
        <v>2017</v>
      </c>
      <c r="O56">
        <v>2018</v>
      </c>
      <c r="P56">
        <v>2019</v>
      </c>
      <c r="Q56" t="s">
        <v>126</v>
      </c>
      <c r="R56">
        <f>MIN(F56:P56)</f>
        <v>2009</v>
      </c>
    </row>
    <row r="57" spans="2:19" ht="16" x14ac:dyDescent="0.2">
      <c r="B57" t="s">
        <v>101</v>
      </c>
      <c r="C57" t="s">
        <v>80</v>
      </c>
      <c r="D57" s="6">
        <v>12865156.476637213</v>
      </c>
    </row>
    <row r="58" spans="2:19" ht="16" x14ac:dyDescent="0.2">
      <c r="B58" t="s">
        <v>101</v>
      </c>
      <c r="C58" t="s">
        <v>81</v>
      </c>
      <c r="D58" s="6">
        <v>11021378.631209504</v>
      </c>
      <c r="F58" s="1" t="s">
        <v>121</v>
      </c>
    </row>
    <row r="59" spans="2:19" ht="16" x14ac:dyDescent="0.2">
      <c r="D59"/>
      <c r="F59" t="s">
        <v>103</v>
      </c>
    </row>
    <row r="60" spans="2:19" ht="15.75" customHeight="1" x14ac:dyDescent="0.2">
      <c r="D60"/>
    </row>
    <row r="62" spans="2:19" ht="15.75" customHeight="1" x14ac:dyDescent="0.2">
      <c r="F62" s="2" t="s">
        <v>127</v>
      </c>
      <c r="J62" s="2" t="s">
        <v>128</v>
      </c>
      <c r="N62" s="2" t="s">
        <v>129</v>
      </c>
    </row>
    <row r="63" spans="2:19" ht="15.75" customHeight="1" x14ac:dyDescent="0.2">
      <c r="F63" t="s">
        <v>130</v>
      </c>
      <c r="G63" t="s">
        <v>131</v>
      </c>
      <c r="J63" t="s">
        <v>130</v>
      </c>
      <c r="K63" t="str">
        <f>_xlfn.CONCAT("Low value Care Across United for ", F53)</f>
        <v>Low value Care Across United for Total Expenditure ($USD per 100,000 patients)</v>
      </c>
      <c r="N63" t="s">
        <v>132</v>
      </c>
      <c r="O63" t="str">
        <f>_xlfn.CONCAT("States with Low rate of ", F53)</f>
        <v>States with Low rate of Total Expenditure ($USD per 100,000 patients)</v>
      </c>
    </row>
    <row r="64" spans="2:19" ht="15.75" customHeight="1" x14ac:dyDescent="0.2">
      <c r="F64" t="s">
        <v>133</v>
      </c>
      <c r="G64" t="str">
        <f>_xlfn.CONCAT("For ",F53, S55)</f>
        <v>For Total Expenditure ($USD per 100,000 patients) from 2009 - 2019</v>
      </c>
      <c r="J64" t="s">
        <v>134</v>
      </c>
      <c r="K64" t="str">
        <f>_xlfn.CONCAT(F59, S55)</f>
        <v>Colorectal Cancer Screening from 2009 - 2019</v>
      </c>
      <c r="N64" t="s">
        <v>134</v>
      </c>
      <c r="O64" t="str">
        <f>_xlfn.CONCAT("For ",F59,S55)</f>
        <v>For Colorectal Cancer Screening from 2009 - 2019</v>
      </c>
    </row>
    <row r="65" spans="4:57" ht="15.75" customHeight="1" x14ac:dyDescent="0.2">
      <c r="D65"/>
      <c r="E65"/>
    </row>
    <row r="66" spans="4:57" ht="15.75" customHeight="1" x14ac:dyDescent="0.2">
      <c r="D66"/>
      <c r="E66"/>
      <c r="F66" s="2" t="s">
        <v>135</v>
      </c>
      <c r="J66" s="2" t="s">
        <v>136</v>
      </c>
    </row>
    <row r="67" spans="4:57" ht="15.75" customHeight="1" x14ac:dyDescent="0.2">
      <c r="D67"/>
      <c r="E67"/>
      <c r="F67" t="s">
        <v>132</v>
      </c>
      <c r="G67" t="s">
        <v>137</v>
      </c>
      <c r="J67" t="s">
        <v>130</v>
      </c>
      <c r="K67" t="str">
        <f>_xlfn.CONCAT("States with High rate of ",F53)</f>
        <v>States with High rate of Total Expenditure ($USD per 100,000 patients)</v>
      </c>
    </row>
    <row r="68" spans="4:57" ht="15.75" customHeight="1" x14ac:dyDescent="0.2">
      <c r="D68"/>
      <c r="E68"/>
      <c r="F68" t="s">
        <v>134</v>
      </c>
      <c r="G68" t="str">
        <f>_xlfn.CONCAT("For ",F59, " in ",F53)</f>
        <v>For Colorectal Cancer Screening in Total Expenditure ($USD per 100,000 patients)</v>
      </c>
      <c r="J68" t="s">
        <v>138</v>
      </c>
      <c r="K68" t="str">
        <f>_xlfn.CONCAT("For ",F59, S55)</f>
        <v>For Colorectal Cancer Screening from 2009 - 2019</v>
      </c>
    </row>
    <row r="69" spans="4:57" ht="15.75" customHeight="1" x14ac:dyDescent="0.2">
      <c r="D69"/>
      <c r="E69"/>
    </row>
    <row r="70" spans="4:57" ht="15.75" customHeight="1" x14ac:dyDescent="0.2">
      <c r="D70"/>
      <c r="E70"/>
    </row>
    <row r="71" spans="4:57" ht="15.75" customHeight="1" x14ac:dyDescent="0.2">
      <c r="D71"/>
      <c r="E71"/>
    </row>
    <row r="72" spans="4:57" ht="15.75" customHeight="1" x14ac:dyDescent="0.2">
      <c r="D72"/>
      <c r="E72"/>
      <c r="F72" s="1" t="s">
        <v>121</v>
      </c>
    </row>
    <row r="73" spans="4:57" ht="15.75" customHeight="1" x14ac:dyDescent="0.2">
      <c r="D73"/>
      <c r="F73" t="s">
        <v>30</v>
      </c>
      <c r="G73" t="s">
        <v>31</v>
      </c>
      <c r="H73" t="s">
        <v>32</v>
      </c>
      <c r="I73" t="s">
        <v>33</v>
      </c>
      <c r="J73" t="s">
        <v>34</v>
      </c>
      <c r="K73" t="s">
        <v>35</v>
      </c>
      <c r="L73" t="s">
        <v>36</v>
      </c>
      <c r="M73" t="s">
        <v>37</v>
      </c>
      <c r="N73" t="s">
        <v>38</v>
      </c>
      <c r="O73" t="s">
        <v>39</v>
      </c>
      <c r="P73" t="s">
        <v>40</v>
      </c>
      <c r="Q73" t="s">
        <v>41</v>
      </c>
      <c r="R73" t="s">
        <v>42</v>
      </c>
      <c r="S73" t="s">
        <v>43</v>
      </c>
      <c r="T73" t="s">
        <v>44</v>
      </c>
      <c r="U73" t="s">
        <v>45</v>
      </c>
      <c r="V73" t="s">
        <v>46</v>
      </c>
      <c r="W73" t="s">
        <v>47</v>
      </c>
      <c r="X73" t="s">
        <v>48</v>
      </c>
      <c r="Y73" t="s">
        <v>49</v>
      </c>
      <c r="Z73" t="s">
        <v>108</v>
      </c>
      <c r="AA73" t="s">
        <v>50</v>
      </c>
      <c r="AB73" t="s">
        <v>52</v>
      </c>
      <c r="AC73" t="s">
        <v>53</v>
      </c>
      <c r="AD73" t="s">
        <v>54</v>
      </c>
      <c r="AE73" t="s">
        <v>55</v>
      </c>
      <c r="AF73" t="s">
        <v>56</v>
      </c>
      <c r="AG73" t="s">
        <v>57</v>
      </c>
      <c r="AH73" t="s">
        <v>58</v>
      </c>
      <c r="AI73" t="s">
        <v>59</v>
      </c>
      <c r="AJ73" t="s">
        <v>60</v>
      </c>
      <c r="AK73" t="s">
        <v>61</v>
      </c>
      <c r="AL73" t="s">
        <v>62</v>
      </c>
      <c r="AM73" t="s">
        <v>63</v>
      </c>
      <c r="AN73" t="s">
        <v>64</v>
      </c>
      <c r="AO73" t="s">
        <v>65</v>
      </c>
      <c r="AP73" t="s">
        <v>66</v>
      </c>
      <c r="AQ73" t="s">
        <v>67</v>
      </c>
      <c r="AR73" t="s">
        <v>68</v>
      </c>
      <c r="AS73" t="s">
        <v>70</v>
      </c>
      <c r="AT73" t="s">
        <v>71</v>
      </c>
      <c r="AU73" t="s">
        <v>72</v>
      </c>
      <c r="AV73" t="s">
        <v>73</v>
      </c>
      <c r="AW73" t="s">
        <v>74</v>
      </c>
      <c r="AX73" t="s">
        <v>75</v>
      </c>
      <c r="AY73" t="s">
        <v>76</v>
      </c>
      <c r="AZ73" t="s">
        <v>77</v>
      </c>
      <c r="BA73" t="s">
        <v>78</v>
      </c>
      <c r="BB73" t="s">
        <v>79</v>
      </c>
      <c r="BC73" t="s">
        <v>80</v>
      </c>
      <c r="BD73" t="s">
        <v>81</v>
      </c>
      <c r="BE73" t="s">
        <v>124</v>
      </c>
    </row>
    <row r="74" spans="4:57" ht="15.75" customHeight="1" x14ac:dyDescent="0.2">
      <c r="D74"/>
    </row>
    <row r="75" spans="4:57" ht="15.75" customHeight="1" x14ac:dyDescent="0.2">
      <c r="D75"/>
    </row>
    <row r="76" spans="4:57" ht="15.75" customHeight="1" x14ac:dyDescent="0.2">
      <c r="D76"/>
    </row>
    <row r="77" spans="4:57" ht="15.75" customHeight="1" x14ac:dyDescent="0.2">
      <c r="D77"/>
    </row>
    <row r="78" spans="4:57" ht="15.75" customHeight="1" x14ac:dyDescent="0.2">
      <c r="D78"/>
    </row>
    <row r="79" spans="4:57" ht="15.75" customHeight="1" x14ac:dyDescent="0.2">
      <c r="D79"/>
    </row>
    <row r="80" spans="4:57" ht="15.75" customHeight="1" x14ac:dyDescent="0.2">
      <c r="D80"/>
    </row>
    <row r="81" spans="4:4" ht="15.75" customHeight="1" x14ac:dyDescent="0.2">
      <c r="D81"/>
    </row>
    <row r="82" spans="4:4" ht="15.75" customHeight="1" x14ac:dyDescent="0.2">
      <c r="D82"/>
    </row>
  </sheetData>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manualMax="0" manualMin="0" lineWeight="1.5" displayEmptyCellsAs="gap" xr2:uid="{A5B397AB-B129-7A4B-81B9-77E6B4F8062D}">
          <x14:colorSeries rgb="FF5F5F5F"/>
          <x14:colorNegative rgb="FFFFB620"/>
          <x14:colorAxis rgb="FF000000"/>
          <x14:colorMarkers rgb="FFD70077"/>
          <x14:colorFirst rgb="FF5687C2"/>
          <x14:colorLast rgb="FF359CEB"/>
          <x14:colorHigh rgb="FF56BE79"/>
          <x14:colorLow rgb="FFFF5055"/>
          <x14:sparklines>
            <x14:sparkline>
              <xm:sqref>H48</xm:sqref>
            </x14:sparkline>
            <x14:sparkline>
              <xm:sqref>H38</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3C856-4C28-3B47-A272-19949E554ECC}">
  <sheetPr codeName="Sheet5"/>
  <dimension ref="B1:T33"/>
  <sheetViews>
    <sheetView showGridLines="0" showRowColHeaders="0" tabSelected="1" zoomScale="80" zoomScaleNormal="80" workbookViewId="0">
      <selection activeCell="P11" sqref="P11"/>
    </sheetView>
  </sheetViews>
  <sheetFormatPr baseColWidth="10" defaultColWidth="11" defaultRowHeight="16" x14ac:dyDescent="0.2"/>
  <cols>
    <col min="2" max="2" width="40.5" customWidth="1"/>
    <col min="3" max="3" width="17.1640625" customWidth="1"/>
    <col min="4" max="4" width="46.1640625" customWidth="1"/>
    <col min="5" max="5" width="20" customWidth="1"/>
    <col min="6" max="12" width="13.5" customWidth="1"/>
    <col min="13" max="13" width="9.5" customWidth="1"/>
    <col min="14" max="21" width="13.5" customWidth="1"/>
  </cols>
  <sheetData>
    <row r="1" spans="2:14" s="7" customFormat="1" ht="49" customHeight="1" x14ac:dyDescent="0.2">
      <c r="B1" s="8" t="s">
        <v>139</v>
      </c>
      <c r="C1" s="9"/>
      <c r="D1" s="9"/>
      <c r="E1" s="9"/>
      <c r="F1" s="9"/>
      <c r="G1" s="9"/>
      <c r="H1" s="9"/>
      <c r="I1" s="9"/>
      <c r="J1" s="9"/>
      <c r="K1" s="9"/>
      <c r="L1" s="9"/>
      <c r="M1" s="9"/>
      <c r="N1" s="9"/>
    </row>
    <row r="2" spans="2:14" s="7" customFormat="1" ht="48" customHeight="1" x14ac:dyDescent="0.2">
      <c r="B2" s="15" t="str">
        <f>Table!F53</f>
        <v>Total Expenditure ($USD per 100,000 patients)</v>
      </c>
      <c r="C2" s="9"/>
      <c r="D2" s="8"/>
      <c r="E2" s="8"/>
      <c r="F2" s="8"/>
      <c r="G2" s="8"/>
      <c r="H2" s="8"/>
      <c r="I2" s="8"/>
      <c r="J2" s="9"/>
      <c r="K2" s="9"/>
      <c r="L2" s="9"/>
      <c r="M2" s="9"/>
      <c r="N2" s="9"/>
    </row>
    <row r="3" spans="2:14" ht="60" customHeight="1" x14ac:dyDescent="0.2">
      <c r="N3" s="7"/>
    </row>
    <row r="4" spans="2:14" ht="30" customHeight="1" x14ac:dyDescent="0.2">
      <c r="N4" s="7"/>
    </row>
    <row r="5" spans="2:14" ht="30" customHeight="1" x14ac:dyDescent="0.2">
      <c r="N5" s="7"/>
    </row>
    <row r="6" spans="2:14" ht="30" customHeight="1" x14ac:dyDescent="0.2">
      <c r="N6" s="7"/>
    </row>
    <row r="7" spans="2:14" ht="30" customHeight="1" x14ac:dyDescent="0.2"/>
    <row r="8" spans="2:14" ht="30" customHeight="1" x14ac:dyDescent="0.2"/>
    <row r="9" spans="2:14" ht="30" customHeight="1" x14ac:dyDescent="0.2"/>
    <row r="10" spans="2:14" ht="30" customHeight="1" x14ac:dyDescent="0.2"/>
    <row r="11" spans="2:14" ht="30" customHeight="1" x14ac:dyDescent="0.2"/>
    <row r="12" spans="2:14" ht="30" customHeight="1" x14ac:dyDescent="0.2"/>
    <row r="13" spans="2:14" ht="30" customHeight="1" x14ac:dyDescent="0.2"/>
    <row r="14" spans="2:14" ht="30" customHeight="1" x14ac:dyDescent="0.2"/>
    <row r="15" spans="2:14" ht="30" customHeight="1" x14ac:dyDescent="0.2"/>
    <row r="16" spans="2:14" ht="30" customHeight="1" x14ac:dyDescent="0.2"/>
    <row r="17" spans="2:20" ht="30" customHeight="1" x14ac:dyDescent="0.2"/>
    <row r="18" spans="2:20" ht="30" customHeight="1" x14ac:dyDescent="0.2"/>
    <row r="19" spans="2:20" ht="21" x14ac:dyDescent="0.2">
      <c r="B19" s="10" t="s">
        <v>140</v>
      </c>
      <c r="C19" s="11"/>
    </row>
    <row r="20" spans="2:20" ht="21" x14ac:dyDescent="0.2">
      <c r="B20" s="12" t="s">
        <v>107</v>
      </c>
      <c r="C20" s="31">
        <f>IFERROR(GETPIVOTDATA("Value",Table!$F$43,"Care","Cancer Screening for CKD patients"),"")</f>
        <v>1883603827.2769809</v>
      </c>
    </row>
    <row r="21" spans="2:20" ht="30" customHeight="1" x14ac:dyDescent="0.2">
      <c r="B21" s="34"/>
      <c r="C21" s="35"/>
    </row>
    <row r="22" spans="2:20" ht="21" x14ac:dyDescent="0.2">
      <c r="B22" s="13" t="s">
        <v>103</v>
      </c>
      <c r="C22" s="31">
        <f>IFERROR(GETPIVOTDATA("Value",Table!$F$43,"Care","Colorectal Cancer Screening"),"")</f>
        <v>652177462.05706191</v>
      </c>
    </row>
    <row r="23" spans="2:20" ht="30" customHeight="1" x14ac:dyDescent="0.2">
      <c r="B23" s="34"/>
      <c r="C23" s="35"/>
    </row>
    <row r="24" spans="2:20" ht="21" x14ac:dyDescent="0.2">
      <c r="B24" s="13" t="s">
        <v>100</v>
      </c>
      <c r="C24" s="31">
        <f>IFERROR(GETPIVOTDATA("Value",Table!$F$43,"Care","PSA Testing"),"")</f>
        <v>192402342.7183041</v>
      </c>
      <c r="R24" s="4"/>
      <c r="S24" s="4"/>
      <c r="T24" s="4"/>
    </row>
    <row r="25" spans="2:20" ht="30" customHeight="1" x14ac:dyDescent="0.2">
      <c r="B25" s="34"/>
      <c r="C25" s="35"/>
    </row>
    <row r="26" spans="2:20" ht="21" x14ac:dyDescent="0.2">
      <c r="B26" s="13" t="s">
        <v>105</v>
      </c>
      <c r="C26" s="31">
        <f>IFERROR(GETPIVOTDATA("Value",Table!$F$43,"Care","Cervical Cancer Screening"),"")</f>
        <v>83246308.458932877</v>
      </c>
    </row>
    <row r="27" spans="2:20" ht="30" customHeight="1" x14ac:dyDescent="0.2">
      <c r="B27" s="34"/>
      <c r="C27" s="35"/>
    </row>
    <row r="28" spans="2:20" ht="17" x14ac:dyDescent="0.2">
      <c r="B28" s="36" t="s">
        <v>141</v>
      </c>
      <c r="C28" s="36"/>
    </row>
    <row r="32" spans="2:20" s="4" customFormat="1" x14ac:dyDescent="0.2"/>
    <row r="33" s="4" customFormat="1" x14ac:dyDescent="0.2"/>
  </sheetData>
  <mergeCells count="5">
    <mergeCell ref="B21:C21"/>
    <mergeCell ref="B27:C27"/>
    <mergeCell ref="B23:C23"/>
    <mergeCell ref="B25:C25"/>
    <mergeCell ref="B28:C28"/>
  </mergeCells>
  <conditionalFormatting sqref="C22 C20 C24 C26">
    <cfRule type="dataBar" priority="1">
      <dataBar>
        <cfvo type="min"/>
        <cfvo type="max"/>
        <color theme="6"/>
      </dataBar>
      <extLst>
        <ext xmlns:x14="http://schemas.microsoft.com/office/spreadsheetml/2009/9/main" uri="{B025F937-C7B1-47D3-B67F-A62EFF666E3E}">
          <x14:id>{5F4D3AF5-1D24-2E42-8231-C9B0A67E3D9A}</x14:id>
        </ext>
      </extLst>
    </cfRule>
    <cfRule type="dataBar" priority="2">
      <dataBar>
        <cfvo type="min"/>
        <cfvo type="max"/>
        <color rgb="FF638EC6"/>
      </dataBar>
      <extLst>
        <ext xmlns:x14="http://schemas.microsoft.com/office/spreadsheetml/2009/9/main" uri="{B025F937-C7B1-47D3-B67F-A62EFF666E3E}">
          <x14:id>{F3F17C4B-94AC-5D40-BD2C-B939105DBC5D}</x14:id>
        </ext>
      </extLst>
    </cfRule>
  </conditionalFormatting>
  <dataValidations disablePrompts="1" count="1">
    <dataValidation type="list" allowBlank="1" showInputMessage="1" showErrorMessage="1" sqref="C3" xr:uid="{28A802CE-34A3-5048-84C2-BE301C872174}">
      <formula1>Care_list</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F4D3AF5-1D24-2E42-8231-C9B0A67E3D9A}">
            <x14:dataBar minLength="0" maxLength="100" gradient="0">
              <x14:cfvo type="autoMin"/>
              <x14:cfvo type="autoMax"/>
              <x14:negativeFillColor rgb="FFFF0000"/>
              <x14:axisColor rgb="FF000000"/>
            </x14:dataBar>
          </x14:cfRule>
          <x14:cfRule type="dataBar" id="{F3F17C4B-94AC-5D40-BD2C-B939105DBC5D}">
            <x14:dataBar minLength="0" maxLength="100" gradient="0">
              <x14:cfvo type="autoMin"/>
              <x14:cfvo type="autoMax"/>
              <x14:negativeFillColor rgb="FFFF0000"/>
              <x14:axisColor rgb="FF000000"/>
            </x14:dataBar>
          </x14:cfRule>
          <xm:sqref>C22 C20 C24 C26</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F9107375-6982-5940-A10A-F63B4B423837}">
          <x14:colorSeries theme="9"/>
          <x14:colorNegative rgb="FFD00000"/>
          <x14:colorAxis rgb="FF000000"/>
          <x14:colorMarkers rgb="FFD00000"/>
          <x14:colorFirst rgb="FFD00000"/>
          <x14:colorLast rgb="FFD00000"/>
          <x14:colorHigh rgb="FFD00000"/>
          <x14:colorLow rgb="FFD00000"/>
          <x14:sparklines>
            <x14:sparkline>
              <xm:f>Table!G48:Q48</xm:f>
              <xm:sqref>B25</xm:sqref>
            </x14:sparkline>
          </x14:sparklines>
        </x14:sparklineGroup>
        <x14:sparklineGroup manualMax="0" manualMin="0" displayEmptyCellsAs="gap" xr2:uid="{7DAE83AF-5932-2F4F-8C86-84AC40788C93}">
          <x14:colorSeries theme="5"/>
          <x14:colorNegative rgb="FFD00000"/>
          <x14:colorAxis rgb="FF000000"/>
          <x14:colorMarkers rgb="FFD00000"/>
          <x14:colorFirst rgb="FFD00000"/>
          <x14:colorLast rgb="FFD00000"/>
          <x14:colorHigh rgb="FFD00000"/>
          <x14:colorLow rgb="FFD00000"/>
          <x14:sparklines>
            <x14:sparkline>
              <xm:f>Table!G47:Q47</xm:f>
              <xm:sqref>B23</xm:sqref>
            </x14:sparkline>
          </x14:sparklines>
        </x14:sparklineGroup>
        <x14:sparklineGroup manualMax="0" manualMin="0" displayEmptyCellsAs="gap" xr2:uid="{D4F9A2F1-A5D5-1947-8D24-B799A361A239}">
          <x14:colorSeries rgb="FFC7ADFF"/>
          <x14:colorNegative rgb="FFD00000"/>
          <x14:colorAxis rgb="FF000000"/>
          <x14:colorMarkers rgb="FFD00000"/>
          <x14:colorFirst rgb="FFD00000"/>
          <x14:colorLast rgb="FFD00000"/>
          <x14:colorHigh rgb="FFD00000"/>
          <x14:colorLow rgb="FFD00000"/>
          <x14:sparklines>
            <x14:sparkline>
              <xm:f>Table!G46:Q46</xm:f>
              <xm:sqref>B27</xm:sqref>
            </x14:sparkline>
          </x14:sparklines>
        </x14:sparklineGroup>
        <x14:sparklineGroup manualMax="0" manualMin="0" displayEmptyCellsAs="gap" xr2:uid="{1224A6F9-99D8-0840-9926-5876992CB49B}">
          <x14:colorSeries theme="7"/>
          <x14:colorNegative rgb="FFD00000"/>
          <x14:colorAxis rgb="FF000000"/>
          <x14:colorMarkers rgb="FFD00000"/>
          <x14:colorFirst rgb="FFD00000"/>
          <x14:colorLast rgb="FFD00000"/>
          <x14:colorHigh rgb="FFD00000"/>
          <x14:colorLow rgb="FFD00000"/>
          <x14:sparklines>
            <x14:sparkline>
              <xm:f>Table!G45:Q45</xm:f>
              <xm:sqref>B21</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User &amp; Maintenance Guide</vt:lpstr>
      <vt:lpstr>PSA</vt:lpstr>
      <vt:lpstr>COL</vt:lpstr>
      <vt:lpstr>CERV</vt:lpstr>
      <vt:lpstr>CANSCRN</vt:lpstr>
      <vt:lpstr>Reference Lists</vt:lpstr>
      <vt:lpstr>Data</vt:lpstr>
      <vt:lpstr>Table</vt:lpstr>
      <vt:lpstr>US Trends</vt:lpstr>
      <vt:lpstr>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Krisha Mehta</dc:creator>
  <cp:keywords/>
  <dc:description/>
  <cp:lastModifiedBy>Do, Lauren, Anh-Thy</cp:lastModifiedBy>
  <cp:revision/>
  <dcterms:created xsi:type="dcterms:W3CDTF">2023-04-06T18:15:11Z</dcterms:created>
  <dcterms:modified xsi:type="dcterms:W3CDTF">2023-05-04T21:23:42Z</dcterms:modified>
  <cp:category/>
  <cp:contentStatus/>
</cp:coreProperties>
</file>